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Compliance'!$A$1:$AI$106</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7" i="3" l="1"/>
  <c r="AD13" i="3"/>
  <c r="AD12" i="3"/>
  <c r="B10" i="7"/>
  <c r="B8" i="7"/>
  <c r="B5" i="7"/>
  <c r="B2" i="7"/>
  <c r="B1" i="7"/>
  <c r="B12" i="7"/>
  <c r="AA90" i="3"/>
  <c r="F91" i="3"/>
  <c r="F90" i="3"/>
  <c r="F95" i="3"/>
  <c r="AA87" i="3"/>
  <c r="AC87" i="3" s="1"/>
  <c r="F87" i="3"/>
  <c r="F88" i="3" s="1"/>
  <c r="AA86" i="3"/>
  <c r="AC86" i="3" s="1"/>
  <c r="AA85" i="3"/>
  <c r="AB85" i="3" s="1"/>
  <c r="AA84" i="3"/>
  <c r="AC84" i="3" s="1"/>
  <c r="AA83" i="3"/>
  <c r="AB83" i="3" s="1"/>
  <c r="AA82" i="3"/>
  <c r="AC82" i="3" s="1"/>
  <c r="AA81" i="3"/>
  <c r="AB81" i="3" s="1"/>
  <c r="AA80" i="3"/>
  <c r="AA88" i="3" s="1"/>
  <c r="AD88" i="3" s="1"/>
  <c r="AA76" i="3"/>
  <c r="AC76" i="3" s="1"/>
  <c r="AA75" i="3"/>
  <c r="L75" i="3"/>
  <c r="AA74" i="3"/>
  <c r="AA73" i="3"/>
  <c r="AC73" i="3" s="1"/>
  <c r="F73" i="3"/>
  <c r="AA72" i="3"/>
  <c r="AC72" i="3" s="1"/>
  <c r="F72" i="3"/>
  <c r="AA71" i="3"/>
  <c r="AC71" i="3" s="1"/>
  <c r="F71" i="3"/>
  <c r="AA70" i="3"/>
  <c r="AC70" i="3" s="1"/>
  <c r="F70" i="3"/>
  <c r="AA69" i="3"/>
  <c r="AC69" i="3" s="1"/>
  <c r="F69" i="3"/>
  <c r="AA68" i="3"/>
  <c r="AC68" i="3" s="1"/>
  <c r="F68" i="3"/>
  <c r="AA64" i="3"/>
  <c r="AA66" i="3" s="1"/>
  <c r="F64" i="3"/>
  <c r="F65" i="3" s="1"/>
  <c r="F61" i="3"/>
  <c r="F60" i="3"/>
  <c r="F59" i="3"/>
  <c r="AA58" i="3"/>
  <c r="AA62" i="3" s="1"/>
  <c r="F58" i="3"/>
  <c r="F62" i="3" s="1"/>
  <c r="F55" i="3"/>
  <c r="F54" i="3"/>
  <c r="F53" i="3"/>
  <c r="F52" i="3"/>
  <c r="F51" i="3"/>
  <c r="F50" i="3"/>
  <c r="F49" i="3"/>
  <c r="F48" i="3"/>
  <c r="F47" i="3"/>
  <c r="AA46" i="3"/>
  <c r="AC46" i="3" s="1"/>
  <c r="AC56" i="3" s="1"/>
  <c r="F46" i="3"/>
  <c r="F56" i="3" s="1"/>
  <c r="AA43" i="3"/>
  <c r="AC43" i="3" s="1"/>
  <c r="F43" i="3"/>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A44" i="3" s="1"/>
  <c r="AD44" i="3" s="1"/>
  <c r="F20" i="3"/>
  <c r="F44" i="3" s="1"/>
  <c r="AA17" i="3"/>
  <c r="AA18" i="3" s="1"/>
  <c r="AD18" i="3" s="1"/>
  <c r="F17" i="3"/>
  <c r="F18" i="3" s="1"/>
  <c r="AB13" i="3"/>
  <c r="AA13" i="3"/>
  <c r="AC13" i="3" s="1"/>
  <c r="AA12" i="3"/>
  <c r="AC12" i="3" s="1"/>
  <c r="F12" i="3"/>
  <c r="AA11" i="3"/>
  <c r="AC11" i="3" s="1"/>
  <c r="F11" i="3"/>
  <c r="AA10" i="3"/>
  <c r="AC10" i="3" s="1"/>
  <c r="F10" i="3"/>
  <c r="AA9" i="3"/>
  <c r="AC9" i="3" s="1"/>
  <c r="F9" i="3"/>
  <c r="AA8" i="3"/>
  <c r="AC8" i="3" s="1"/>
  <c r="F8" i="3"/>
  <c r="AA7" i="3"/>
  <c r="AC7" i="3" s="1"/>
  <c r="F7" i="3"/>
  <c r="AA6" i="3"/>
  <c r="AC6" i="3" s="1"/>
  <c r="F6" i="3"/>
  <c r="AA5" i="3"/>
  <c r="AC5" i="3" s="1"/>
  <c r="F5" i="3"/>
  <c r="AA4" i="3"/>
  <c r="AC4" i="3" s="1"/>
  <c r="AC14" i="3" s="1"/>
  <c r="F4" i="3"/>
  <c r="F14" i="3" s="1"/>
  <c r="AG2" i="3"/>
  <c r="AD8" i="3"/>
  <c r="AD70" i="3"/>
  <c r="AD71"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Q10" i="2"/>
  <c r="R10" i="2"/>
  <c r="S10" i="2"/>
  <c r="T10" i="2"/>
  <c r="U10" i="2"/>
  <c r="V10" i="2"/>
  <c r="Q11" i="2"/>
  <c r="R11" i="2"/>
  <c r="S11" i="2"/>
  <c r="T11" i="2"/>
  <c r="U11" i="2"/>
  <c r="V11" i="2"/>
  <c r="Q12" i="2"/>
  <c r="R12" i="2"/>
  <c r="S12" i="2"/>
  <c r="T12" i="2"/>
  <c r="U12" i="2"/>
  <c r="V12" i="2"/>
  <c r="Q13" i="2"/>
  <c r="R13" i="2"/>
  <c r="S13" i="2"/>
  <c r="T13" i="2"/>
  <c r="U13" i="2"/>
  <c r="V13" i="2"/>
  <c r="Q14" i="2"/>
  <c r="R14" i="2"/>
  <c r="S14" i="2"/>
  <c r="T14" i="2"/>
  <c r="U14" i="2"/>
  <c r="V14" i="2"/>
  <c r="Q15" i="2"/>
  <c r="R15" i="2"/>
  <c r="S15" i="2"/>
  <c r="T15" i="2"/>
  <c r="U15" i="2"/>
  <c r="V15" i="2"/>
  <c r="Q16" i="2"/>
  <c r="R16" i="2"/>
  <c r="S16" i="2"/>
  <c r="T16" i="2"/>
  <c r="U16" i="2"/>
  <c r="V16" i="2"/>
  <c r="Q17" i="2"/>
  <c r="R17" i="2"/>
  <c r="S17" i="2"/>
  <c r="T17" i="2"/>
  <c r="U17" i="2"/>
  <c r="V17" i="2"/>
  <c r="Q18" i="2"/>
  <c r="R18" i="2"/>
  <c r="S18" i="2"/>
  <c r="T18" i="2"/>
  <c r="U18" i="2"/>
  <c r="V18" i="2"/>
  <c r="Q19" i="2"/>
  <c r="R19" i="2"/>
  <c r="S19" i="2"/>
  <c r="T19" i="2"/>
  <c r="U19" i="2"/>
  <c r="V19" i="2"/>
  <c r="Q20" i="2"/>
  <c r="R20" i="2"/>
  <c r="S20" i="2"/>
  <c r="T20" i="2"/>
  <c r="U20" i="2"/>
  <c r="V20" i="2"/>
  <c r="Q21" i="2"/>
  <c r="R21" i="2"/>
  <c r="S21" i="2"/>
  <c r="T21" i="2"/>
  <c r="U21" i="2"/>
  <c r="V21" i="2"/>
  <c r="Q22" i="2"/>
  <c r="R22" i="2"/>
  <c r="S22" i="2"/>
  <c r="T22" i="2"/>
  <c r="U22" i="2"/>
  <c r="V22" i="2"/>
  <c r="Q23" i="2"/>
  <c r="R23" i="2"/>
  <c r="S23" i="2"/>
  <c r="T23" i="2"/>
  <c r="U23" i="2"/>
  <c r="V23" i="2"/>
  <c r="Q24" i="2"/>
  <c r="R24" i="2"/>
  <c r="S24" i="2"/>
  <c r="T24" i="2"/>
  <c r="U24" i="2"/>
  <c r="V24" i="2"/>
  <c r="Q25" i="2"/>
  <c r="R25" i="2"/>
  <c r="S25" i="2"/>
  <c r="T25" i="2"/>
  <c r="U25" i="2"/>
  <c r="V25" i="2"/>
  <c r="Q26" i="2"/>
  <c r="R26" i="2"/>
  <c r="S26" i="2"/>
  <c r="T26" i="2"/>
  <c r="U26" i="2"/>
  <c r="V26" i="2"/>
  <c r="Q27" i="2"/>
  <c r="R27" i="2"/>
  <c r="S27" i="2"/>
  <c r="T27" i="2"/>
  <c r="U27" i="2"/>
  <c r="V27" i="2"/>
  <c r="Q28" i="2"/>
  <c r="R28" i="2"/>
  <c r="S28" i="2"/>
  <c r="T28" i="2"/>
  <c r="U28" i="2"/>
  <c r="V28" i="2"/>
  <c r="Q29" i="2"/>
  <c r="R29" i="2"/>
  <c r="S29" i="2"/>
  <c r="T29" i="2"/>
  <c r="U29" i="2"/>
  <c r="V29" i="2"/>
  <c r="Q30" i="2"/>
  <c r="R30" i="2"/>
  <c r="S30" i="2"/>
  <c r="T30" i="2"/>
  <c r="U30" i="2"/>
  <c r="V30" i="2"/>
  <c r="Q31" i="2"/>
  <c r="R31" i="2"/>
  <c r="S31" i="2"/>
  <c r="T31" i="2"/>
  <c r="U31" i="2"/>
  <c r="V31" i="2"/>
  <c r="Q32" i="2"/>
  <c r="R32" i="2"/>
  <c r="S32" i="2"/>
  <c r="T32" i="2"/>
  <c r="U32" i="2"/>
  <c r="V32" i="2"/>
  <c r="Q33" i="2"/>
  <c r="R33" i="2"/>
  <c r="S33" i="2"/>
  <c r="T33" i="2"/>
  <c r="U33" i="2"/>
  <c r="V33" i="2"/>
  <c r="Q34" i="2"/>
  <c r="R34" i="2"/>
  <c r="S34" i="2"/>
  <c r="T34" i="2"/>
  <c r="U34" i="2"/>
  <c r="V34" i="2"/>
  <c r="Q35" i="2"/>
  <c r="R35" i="2"/>
  <c r="S35" i="2"/>
  <c r="T35" i="2"/>
  <c r="U35" i="2"/>
  <c r="V35" i="2"/>
  <c r="Q36" i="2"/>
  <c r="R36" i="2"/>
  <c r="S36" i="2"/>
  <c r="T36" i="2"/>
  <c r="U36" i="2"/>
  <c r="V36" i="2"/>
  <c r="Q37" i="2"/>
  <c r="R37" i="2"/>
  <c r="S37" i="2"/>
  <c r="T37" i="2"/>
  <c r="U37" i="2"/>
  <c r="V37" i="2"/>
  <c r="Q38" i="2"/>
  <c r="R38" i="2"/>
  <c r="S38" i="2"/>
  <c r="T38" i="2"/>
  <c r="U38" i="2"/>
  <c r="V38" i="2"/>
  <c r="Q39" i="2"/>
  <c r="R39" i="2"/>
  <c r="S39" i="2"/>
  <c r="T39" i="2"/>
  <c r="U39" i="2"/>
  <c r="V39" i="2"/>
  <c r="Q40" i="2"/>
  <c r="R40" i="2"/>
  <c r="S40" i="2"/>
  <c r="T40" i="2"/>
  <c r="U40" i="2"/>
  <c r="V40" i="2"/>
  <c r="Q41" i="2"/>
  <c r="R41" i="2"/>
  <c r="S41" i="2"/>
  <c r="T41" i="2"/>
  <c r="U41" i="2"/>
  <c r="V41" i="2"/>
  <c r="Q42" i="2"/>
  <c r="R42" i="2"/>
  <c r="S42" i="2"/>
  <c r="T42" i="2"/>
  <c r="U42" i="2"/>
  <c r="V42" i="2"/>
  <c r="Q43" i="2"/>
  <c r="R43" i="2"/>
  <c r="S43" i="2"/>
  <c r="T43" i="2"/>
  <c r="U43" i="2"/>
  <c r="V43" i="2"/>
  <c r="Q44" i="2"/>
  <c r="R44" i="2"/>
  <c r="S44" i="2"/>
  <c r="T44" i="2"/>
  <c r="U44" i="2"/>
  <c r="V44" i="2"/>
  <c r="Q45" i="2"/>
  <c r="R45" i="2"/>
  <c r="S45" i="2"/>
  <c r="T45" i="2"/>
  <c r="U45" i="2"/>
  <c r="V45" i="2"/>
  <c r="Q46" i="2"/>
  <c r="R46" i="2"/>
  <c r="S46" i="2"/>
  <c r="T46" i="2"/>
  <c r="U46" i="2"/>
  <c r="V46" i="2"/>
  <c r="Q47" i="2"/>
  <c r="R47" i="2"/>
  <c r="S47" i="2"/>
  <c r="T47" i="2"/>
  <c r="U47" i="2"/>
  <c r="V47" i="2"/>
  <c r="Q48" i="2"/>
  <c r="R48" i="2"/>
  <c r="S48" i="2"/>
  <c r="T48" i="2"/>
  <c r="U48" i="2"/>
  <c r="V48" i="2"/>
  <c r="Q49" i="2"/>
  <c r="R49" i="2"/>
  <c r="S49" i="2"/>
  <c r="T49" i="2"/>
  <c r="U49" i="2"/>
  <c r="V49" i="2"/>
  <c r="Q50" i="2"/>
  <c r="R50" i="2"/>
  <c r="S50" i="2"/>
  <c r="T50" i="2"/>
  <c r="U50" i="2"/>
  <c r="V50" i="2"/>
  <c r="Q51" i="2"/>
  <c r="R51" i="2"/>
  <c r="S51" i="2"/>
  <c r="T51" i="2"/>
  <c r="U51" i="2"/>
  <c r="V51" i="2"/>
  <c r="Q52" i="2"/>
  <c r="R52" i="2"/>
  <c r="S52" i="2"/>
  <c r="T52" i="2"/>
  <c r="U52" i="2"/>
  <c r="V52" i="2"/>
  <c r="Q53" i="2"/>
  <c r="R53" i="2"/>
  <c r="S53" i="2"/>
  <c r="T53" i="2"/>
  <c r="U53" i="2"/>
  <c r="V53" i="2"/>
  <c r="Q54" i="2"/>
  <c r="R54" i="2"/>
  <c r="S54" i="2"/>
  <c r="T54" i="2"/>
  <c r="U54" i="2"/>
  <c r="V54" i="2"/>
  <c r="Q55" i="2"/>
  <c r="R55" i="2"/>
  <c r="S55" i="2"/>
  <c r="T55" i="2"/>
  <c r="U55" i="2"/>
  <c r="V55" i="2"/>
  <c r="Q56" i="2"/>
  <c r="R56" i="2"/>
  <c r="S56" i="2"/>
  <c r="T56" i="2"/>
  <c r="U56" i="2"/>
  <c r="V56" i="2"/>
  <c r="Q57" i="2"/>
  <c r="R57" i="2"/>
  <c r="S57" i="2"/>
  <c r="T57" i="2"/>
  <c r="U57" i="2"/>
  <c r="V57" i="2"/>
  <c r="Q58" i="2"/>
  <c r="R58" i="2"/>
  <c r="S58" i="2"/>
  <c r="T58" i="2"/>
  <c r="U58" i="2"/>
  <c r="V58" i="2"/>
  <c r="Q59" i="2"/>
  <c r="R59" i="2"/>
  <c r="S59" i="2"/>
  <c r="T59" i="2"/>
  <c r="U59" i="2"/>
  <c r="V59" i="2"/>
  <c r="Q60" i="2"/>
  <c r="R60" i="2"/>
  <c r="S60" i="2"/>
  <c r="T60" i="2"/>
  <c r="U60" i="2"/>
  <c r="V60" i="2"/>
  <c r="Q61" i="2"/>
  <c r="R61" i="2"/>
  <c r="S61" i="2"/>
  <c r="T61" i="2"/>
  <c r="U61" i="2"/>
  <c r="V61" i="2"/>
  <c r="Q62" i="2"/>
  <c r="R62" i="2"/>
  <c r="S62" i="2"/>
  <c r="T62" i="2"/>
  <c r="U62" i="2"/>
  <c r="V62" i="2"/>
  <c r="Q63" i="2"/>
  <c r="R63" i="2"/>
  <c r="S63" i="2"/>
  <c r="T63" i="2"/>
  <c r="U63" i="2"/>
  <c r="V63" i="2"/>
  <c r="Q64" i="2"/>
  <c r="R64" i="2"/>
  <c r="S64" i="2"/>
  <c r="T64" i="2"/>
  <c r="U64" i="2"/>
  <c r="V64" i="2"/>
  <c r="Q65" i="2"/>
  <c r="R65" i="2"/>
  <c r="S65" i="2"/>
  <c r="T65" i="2"/>
  <c r="U65" i="2"/>
  <c r="V65" i="2"/>
  <c r="Q66" i="2"/>
  <c r="R66" i="2"/>
  <c r="S66" i="2"/>
  <c r="T66" i="2"/>
  <c r="U66" i="2"/>
  <c r="V66" i="2"/>
  <c r="Q67" i="2"/>
  <c r="R67" i="2"/>
  <c r="S67" i="2"/>
  <c r="T67" i="2"/>
  <c r="U67" i="2"/>
  <c r="V67" i="2"/>
  <c r="Q68" i="2"/>
  <c r="R68" i="2"/>
  <c r="S68" i="2"/>
  <c r="T68" i="2"/>
  <c r="U68" i="2"/>
  <c r="V68" i="2"/>
  <c r="Q69" i="2"/>
  <c r="R69" i="2"/>
  <c r="S69" i="2"/>
  <c r="T69" i="2"/>
  <c r="U69" i="2"/>
  <c r="V69" i="2"/>
  <c r="Q70" i="2"/>
  <c r="R70" i="2"/>
  <c r="S70" i="2"/>
  <c r="T70" i="2"/>
  <c r="U70" i="2"/>
  <c r="V70" i="2"/>
  <c r="Q71" i="2"/>
  <c r="R71" i="2"/>
  <c r="S71" i="2"/>
  <c r="T71" i="2"/>
  <c r="U71" i="2"/>
  <c r="V71" i="2"/>
  <c r="Q72" i="2"/>
  <c r="R72" i="2"/>
  <c r="S72" i="2"/>
  <c r="T72" i="2"/>
  <c r="U72" i="2"/>
  <c r="V72" i="2"/>
  <c r="Q73" i="2"/>
  <c r="R73" i="2"/>
  <c r="S73" i="2"/>
  <c r="T73" i="2"/>
  <c r="U73" i="2"/>
  <c r="V73" i="2"/>
  <c r="Q74" i="2"/>
  <c r="R74" i="2"/>
  <c r="S74" i="2"/>
  <c r="T74" i="2"/>
  <c r="U74" i="2"/>
  <c r="V74" i="2"/>
  <c r="Q75" i="2"/>
  <c r="R75" i="2"/>
  <c r="S75" i="2"/>
  <c r="T75" i="2"/>
  <c r="U75" i="2"/>
  <c r="V75" i="2"/>
  <c r="Q76" i="2"/>
  <c r="R76" i="2"/>
  <c r="S76" i="2"/>
  <c r="T76" i="2"/>
  <c r="U76" i="2"/>
  <c r="V76" i="2"/>
  <c r="Q77" i="2"/>
  <c r="R77" i="2"/>
  <c r="S77" i="2"/>
  <c r="T77" i="2"/>
  <c r="U77" i="2"/>
  <c r="V77" i="2"/>
  <c r="Q78" i="2"/>
  <c r="R78" i="2"/>
  <c r="S78" i="2"/>
  <c r="T78" i="2"/>
  <c r="U78" i="2"/>
  <c r="V78" i="2"/>
  <c r="Q79" i="2"/>
  <c r="R79" i="2"/>
  <c r="S79" i="2"/>
  <c r="T79" i="2"/>
  <c r="U79" i="2"/>
  <c r="V79" i="2"/>
  <c r="Q80" i="2"/>
  <c r="R80" i="2"/>
  <c r="S80" i="2"/>
  <c r="T80" i="2"/>
  <c r="U80" i="2"/>
  <c r="V80" i="2"/>
  <c r="Q81" i="2"/>
  <c r="R81" i="2"/>
  <c r="S81" i="2"/>
  <c r="T81" i="2"/>
  <c r="U81" i="2"/>
  <c r="V81" i="2"/>
  <c r="Q82" i="2"/>
  <c r="R82" i="2"/>
  <c r="S82" i="2"/>
  <c r="T82" i="2"/>
  <c r="U82" i="2"/>
  <c r="V82" i="2"/>
  <c r="Q83" i="2"/>
  <c r="R83" i="2"/>
  <c r="S83" i="2"/>
  <c r="T83" i="2"/>
  <c r="U83" i="2"/>
  <c r="V83" i="2"/>
  <c r="Q84" i="2"/>
  <c r="R84" i="2"/>
  <c r="S84" i="2"/>
  <c r="T84" i="2"/>
  <c r="U84" i="2"/>
  <c r="V84" i="2"/>
  <c r="Q85" i="2"/>
  <c r="R85" i="2"/>
  <c r="S85" i="2"/>
  <c r="T85" i="2"/>
  <c r="U85" i="2"/>
  <c r="V85" i="2"/>
  <c r="Q86" i="2"/>
  <c r="R86" i="2"/>
  <c r="S86" i="2"/>
  <c r="T86" i="2"/>
  <c r="U86" i="2"/>
  <c r="V86" i="2"/>
  <c r="Q87" i="2"/>
  <c r="R87" i="2"/>
  <c r="S87" i="2"/>
  <c r="T87" i="2"/>
  <c r="U87" i="2"/>
  <c r="V87" i="2"/>
  <c r="Q88" i="2"/>
  <c r="R88" i="2"/>
  <c r="S88" i="2"/>
  <c r="T88" i="2"/>
  <c r="U88" i="2"/>
  <c r="V88" i="2"/>
  <c r="Q89" i="2"/>
  <c r="R89" i="2"/>
  <c r="S89" i="2"/>
  <c r="T89" i="2"/>
  <c r="U89" i="2"/>
  <c r="V89" i="2"/>
  <c r="Q90" i="2"/>
  <c r="R90" i="2"/>
  <c r="S90" i="2"/>
  <c r="T90" i="2"/>
  <c r="U90" i="2"/>
  <c r="V90" i="2"/>
  <c r="Q91" i="2"/>
  <c r="R91" i="2"/>
  <c r="S91" i="2"/>
  <c r="T91" i="2"/>
  <c r="U91" i="2"/>
  <c r="V91" i="2"/>
  <c r="Q92" i="2"/>
  <c r="R92" i="2"/>
  <c r="S92" i="2"/>
  <c r="T92" i="2"/>
  <c r="U92" i="2"/>
  <c r="V92" i="2"/>
  <c r="Q93" i="2"/>
  <c r="R93" i="2"/>
  <c r="S93" i="2"/>
  <c r="T93" i="2"/>
  <c r="U93" i="2"/>
  <c r="V93" i="2"/>
  <c r="Q94" i="2"/>
  <c r="R94" i="2"/>
  <c r="S94" i="2"/>
  <c r="T94" i="2"/>
  <c r="U94" i="2"/>
  <c r="V94" i="2"/>
  <c r="Q95" i="2"/>
  <c r="R95" i="2"/>
  <c r="S95" i="2"/>
  <c r="T95" i="2"/>
  <c r="U95" i="2"/>
  <c r="V95" i="2"/>
  <c r="Q96" i="2"/>
  <c r="R96" i="2"/>
  <c r="S96" i="2"/>
  <c r="T96" i="2"/>
  <c r="U96" i="2"/>
  <c r="V96" i="2"/>
  <c r="Q97" i="2"/>
  <c r="R97" i="2"/>
  <c r="S97" i="2"/>
  <c r="T97" i="2"/>
  <c r="U97" i="2"/>
  <c r="V97" i="2"/>
  <c r="Q98" i="2"/>
  <c r="R98" i="2"/>
  <c r="S98" i="2"/>
  <c r="T98" i="2"/>
  <c r="U98" i="2"/>
  <c r="V98" i="2"/>
  <c r="Q99" i="2"/>
  <c r="R99" i="2"/>
  <c r="S99" i="2"/>
  <c r="T99" i="2"/>
  <c r="U99" i="2"/>
  <c r="V99" i="2"/>
  <c r="Q100" i="2"/>
  <c r="R100" i="2"/>
  <c r="S100" i="2"/>
  <c r="T100" i="2"/>
  <c r="U100" i="2"/>
  <c r="V100" i="2"/>
  <c r="Q101" i="2"/>
  <c r="R101" i="2"/>
  <c r="S101" i="2"/>
  <c r="T101" i="2"/>
  <c r="U101" i="2"/>
  <c r="V101" i="2"/>
  <c r="Q102" i="2"/>
  <c r="R102" i="2"/>
  <c r="S102" i="2"/>
  <c r="T102" i="2"/>
  <c r="U102" i="2"/>
  <c r="V102" i="2"/>
  <c r="Q103" i="2"/>
  <c r="R103" i="2"/>
  <c r="S103" i="2"/>
  <c r="T103" i="2"/>
  <c r="U103" i="2"/>
  <c r="V103" i="2"/>
  <c r="Q104" i="2"/>
  <c r="R104" i="2"/>
  <c r="S104" i="2"/>
  <c r="T104" i="2"/>
  <c r="U104" i="2"/>
  <c r="V104" i="2"/>
  <c r="Q105" i="2"/>
  <c r="R105" i="2"/>
  <c r="S105" i="2"/>
  <c r="T105" i="2"/>
  <c r="U105" i="2"/>
  <c r="V105" i="2"/>
  <c r="Q106" i="2"/>
  <c r="R106" i="2"/>
  <c r="S106" i="2"/>
  <c r="T106" i="2"/>
  <c r="U106" i="2"/>
  <c r="V106" i="2"/>
  <c r="Q107" i="2"/>
  <c r="R107" i="2"/>
  <c r="S107" i="2"/>
  <c r="T107" i="2"/>
  <c r="U107" i="2"/>
  <c r="V107" i="2"/>
  <c r="Q108" i="2"/>
  <c r="R108" i="2"/>
  <c r="S108" i="2"/>
  <c r="T108" i="2"/>
  <c r="U108" i="2"/>
  <c r="V108" i="2"/>
  <c r="Q109" i="2"/>
  <c r="R109" i="2"/>
  <c r="S109" i="2"/>
  <c r="T109" i="2"/>
  <c r="U109" i="2"/>
  <c r="V109" i="2"/>
  <c r="Q110" i="2"/>
  <c r="R110" i="2"/>
  <c r="S110" i="2"/>
  <c r="T110" i="2"/>
  <c r="U110" i="2"/>
  <c r="V110" i="2"/>
  <c r="Q111" i="2"/>
  <c r="R111" i="2"/>
  <c r="S111" i="2"/>
  <c r="T111" i="2"/>
  <c r="U111" i="2"/>
  <c r="V111" i="2"/>
  <c r="Q112" i="2"/>
  <c r="R112" i="2"/>
  <c r="S112" i="2"/>
  <c r="T112" i="2"/>
  <c r="U112" i="2"/>
  <c r="V112" i="2"/>
  <c r="Q113" i="2"/>
  <c r="R113" i="2"/>
  <c r="S113" i="2"/>
  <c r="T113" i="2"/>
  <c r="U113" i="2"/>
  <c r="V113" i="2"/>
  <c r="Q114" i="2"/>
  <c r="R114" i="2"/>
  <c r="S114" i="2"/>
  <c r="T114" i="2"/>
  <c r="U114" i="2"/>
  <c r="V114" i="2"/>
  <c r="Q115" i="2"/>
  <c r="R115" i="2"/>
  <c r="S115" i="2"/>
  <c r="T115" i="2"/>
  <c r="U115" i="2"/>
  <c r="V115" i="2"/>
  <c r="Q116" i="2"/>
  <c r="R116" i="2"/>
  <c r="S116" i="2"/>
  <c r="T116" i="2"/>
  <c r="U116" i="2"/>
  <c r="V116" i="2"/>
  <c r="Q117" i="2"/>
  <c r="R117" i="2"/>
  <c r="S117" i="2"/>
  <c r="T117" i="2"/>
  <c r="U117" i="2"/>
  <c r="V117" i="2"/>
  <c r="Q118" i="2"/>
  <c r="R118" i="2"/>
  <c r="S118" i="2"/>
  <c r="T118" i="2"/>
  <c r="U118" i="2"/>
  <c r="V118" i="2"/>
  <c r="Q119" i="2"/>
  <c r="R119" i="2"/>
  <c r="S119" i="2"/>
  <c r="T119" i="2"/>
  <c r="U119" i="2"/>
  <c r="V119" i="2"/>
  <c r="Q120" i="2"/>
  <c r="R120" i="2"/>
  <c r="S120" i="2"/>
  <c r="T120" i="2"/>
  <c r="U120" i="2"/>
  <c r="V120" i="2"/>
  <c r="Q121" i="2"/>
  <c r="R121" i="2"/>
  <c r="S121" i="2"/>
  <c r="T121" i="2"/>
  <c r="U121" i="2"/>
  <c r="V121" i="2"/>
  <c r="Q122" i="2"/>
  <c r="R122" i="2"/>
  <c r="S122" i="2"/>
  <c r="T122" i="2"/>
  <c r="U122" i="2"/>
  <c r="V122" i="2"/>
  <c r="Q123" i="2"/>
  <c r="R123" i="2"/>
  <c r="S123" i="2"/>
  <c r="T123" i="2"/>
  <c r="U123" i="2"/>
  <c r="V123" i="2"/>
  <c r="Q124" i="2"/>
  <c r="R124" i="2"/>
  <c r="S124" i="2"/>
  <c r="T124" i="2"/>
  <c r="U124" i="2"/>
  <c r="V124" i="2"/>
  <c r="Q125" i="2"/>
  <c r="R125" i="2"/>
  <c r="S125" i="2"/>
  <c r="T125" i="2"/>
  <c r="U125" i="2"/>
  <c r="V125" i="2"/>
  <c r="Q126" i="2"/>
  <c r="R126" i="2"/>
  <c r="S126" i="2"/>
  <c r="T126" i="2"/>
  <c r="U126" i="2"/>
  <c r="V126" i="2"/>
  <c r="Q127" i="2"/>
  <c r="R127" i="2"/>
  <c r="S127" i="2"/>
  <c r="T127" i="2"/>
  <c r="U127" i="2"/>
  <c r="V127" i="2"/>
  <c r="Q128" i="2"/>
  <c r="R128" i="2"/>
  <c r="S128" i="2"/>
  <c r="T128" i="2"/>
  <c r="U128" i="2"/>
  <c r="V128" i="2"/>
  <c r="Q129" i="2"/>
  <c r="R129" i="2"/>
  <c r="S129" i="2"/>
  <c r="T129" i="2"/>
  <c r="U129" i="2"/>
  <c r="V129" i="2"/>
  <c r="Q130" i="2"/>
  <c r="R130" i="2"/>
  <c r="S130" i="2"/>
  <c r="T130" i="2"/>
  <c r="U130" i="2"/>
  <c r="V130" i="2"/>
  <c r="Q131" i="2"/>
  <c r="R131" i="2"/>
  <c r="S131" i="2"/>
  <c r="T131" i="2"/>
  <c r="U131" i="2"/>
  <c r="V131" i="2"/>
  <c r="Q132" i="2"/>
  <c r="R132" i="2"/>
  <c r="S132" i="2"/>
  <c r="T132" i="2"/>
  <c r="U132" i="2"/>
  <c r="V132" i="2"/>
  <c r="Q133" i="2"/>
  <c r="R133" i="2"/>
  <c r="S133" i="2"/>
  <c r="T133" i="2"/>
  <c r="U133" i="2"/>
  <c r="V133" i="2"/>
  <c r="Q134" i="2"/>
  <c r="R134" i="2"/>
  <c r="S134" i="2"/>
  <c r="T134" i="2"/>
  <c r="U134" i="2"/>
  <c r="V134" i="2"/>
  <c r="Q135" i="2"/>
  <c r="R135" i="2"/>
  <c r="S135" i="2"/>
  <c r="T135" i="2"/>
  <c r="U135" i="2"/>
  <c r="V135" i="2"/>
  <c r="Q136" i="2"/>
  <c r="R136" i="2"/>
  <c r="S136" i="2"/>
  <c r="T136" i="2"/>
  <c r="U136" i="2"/>
  <c r="V136" i="2"/>
  <c r="Q137" i="2"/>
  <c r="R137" i="2"/>
  <c r="S137" i="2"/>
  <c r="T137" i="2"/>
  <c r="U137" i="2"/>
  <c r="V137" i="2"/>
  <c r="Q138" i="2"/>
  <c r="R138" i="2"/>
  <c r="S138" i="2"/>
  <c r="T138" i="2"/>
  <c r="U138" i="2"/>
  <c r="V138" i="2"/>
  <c r="Q139" i="2"/>
  <c r="R139" i="2"/>
  <c r="S139" i="2"/>
  <c r="T139" i="2"/>
  <c r="U139" i="2"/>
  <c r="V139" i="2"/>
  <c r="Q140" i="2"/>
  <c r="R140" i="2"/>
  <c r="S140" i="2"/>
  <c r="T140" i="2"/>
  <c r="U140" i="2"/>
  <c r="V140" i="2"/>
  <c r="Q141" i="2"/>
  <c r="R141" i="2"/>
  <c r="S141" i="2"/>
  <c r="T141" i="2"/>
  <c r="U141" i="2"/>
  <c r="V141" i="2"/>
  <c r="Q142" i="2"/>
  <c r="R142" i="2"/>
  <c r="S142" i="2"/>
  <c r="T142" i="2"/>
  <c r="U142" i="2"/>
  <c r="V142" i="2"/>
  <c r="Q143" i="2"/>
  <c r="R143" i="2"/>
  <c r="S143" i="2"/>
  <c r="T143" i="2"/>
  <c r="U143" i="2"/>
  <c r="V143" i="2"/>
  <c r="Q144" i="2"/>
  <c r="R144" i="2"/>
  <c r="S144" i="2"/>
  <c r="T144" i="2"/>
  <c r="U144" i="2"/>
  <c r="V144" i="2"/>
  <c r="Q145" i="2"/>
  <c r="R145" i="2"/>
  <c r="S145" i="2"/>
  <c r="T145" i="2"/>
  <c r="U145" i="2"/>
  <c r="V145" i="2"/>
  <c r="Q146" i="2"/>
  <c r="R146" i="2"/>
  <c r="S146" i="2"/>
  <c r="T146" i="2"/>
  <c r="U146" i="2"/>
  <c r="V146" i="2"/>
  <c r="Q147" i="2"/>
  <c r="R147" i="2"/>
  <c r="S147" i="2"/>
  <c r="T147" i="2"/>
  <c r="U147" i="2"/>
  <c r="V147" i="2"/>
  <c r="Q148" i="2"/>
  <c r="R148" i="2"/>
  <c r="S148" i="2"/>
  <c r="T148" i="2"/>
  <c r="U148" i="2"/>
  <c r="V148" i="2"/>
  <c r="Q149" i="2"/>
  <c r="R149" i="2"/>
  <c r="S149" i="2"/>
  <c r="T149" i="2"/>
  <c r="U149" i="2"/>
  <c r="V149" i="2"/>
  <c r="Q150" i="2"/>
  <c r="R150" i="2"/>
  <c r="S150" i="2"/>
  <c r="T150" i="2"/>
  <c r="U150" i="2"/>
  <c r="V150" i="2"/>
  <c r="Q151" i="2"/>
  <c r="R151" i="2"/>
  <c r="S151" i="2"/>
  <c r="T151" i="2"/>
  <c r="U151" i="2"/>
  <c r="V151" i="2"/>
  <c r="Q152" i="2"/>
  <c r="R152" i="2"/>
  <c r="S152" i="2"/>
  <c r="T152" i="2"/>
  <c r="U152" i="2"/>
  <c r="V152" i="2"/>
  <c r="Q153" i="2"/>
  <c r="R153" i="2"/>
  <c r="S153" i="2"/>
  <c r="T153" i="2"/>
  <c r="U153" i="2"/>
  <c r="V153" i="2"/>
  <c r="Q154" i="2"/>
  <c r="R154" i="2"/>
  <c r="S154" i="2"/>
  <c r="T154" i="2"/>
  <c r="U154" i="2"/>
  <c r="V154" i="2"/>
  <c r="Q155" i="2"/>
  <c r="R155" i="2"/>
  <c r="S155" i="2"/>
  <c r="T155" i="2"/>
  <c r="U155" i="2"/>
  <c r="V155" i="2"/>
  <c r="Q156" i="2"/>
  <c r="R156" i="2"/>
  <c r="S156" i="2"/>
  <c r="T156" i="2"/>
  <c r="U156" i="2"/>
  <c r="V156" i="2"/>
  <c r="Q157" i="2"/>
  <c r="R157" i="2"/>
  <c r="S157" i="2"/>
  <c r="T157" i="2"/>
  <c r="U157" i="2"/>
  <c r="V157" i="2"/>
  <c r="Q158" i="2"/>
  <c r="R158" i="2"/>
  <c r="S158" i="2"/>
  <c r="T158" i="2"/>
  <c r="U158" i="2"/>
  <c r="V158" i="2"/>
  <c r="Q159" i="2"/>
  <c r="R159" i="2"/>
  <c r="S159" i="2"/>
  <c r="T159" i="2"/>
  <c r="U159" i="2"/>
  <c r="V159" i="2"/>
  <c r="Q160" i="2"/>
  <c r="R160" i="2"/>
  <c r="S160" i="2"/>
  <c r="T160" i="2"/>
  <c r="U160" i="2"/>
  <c r="V160" i="2"/>
  <c r="Q161" i="2"/>
  <c r="R161" i="2"/>
  <c r="S161" i="2"/>
  <c r="T161" i="2"/>
  <c r="U161" i="2"/>
  <c r="V161" i="2"/>
  <c r="Q162" i="2"/>
  <c r="R162" i="2"/>
  <c r="S162" i="2"/>
  <c r="T162" i="2"/>
  <c r="U162" i="2"/>
  <c r="V162" i="2"/>
  <c r="V9" i="2"/>
  <c r="U9" i="2"/>
  <c r="T9" i="2"/>
  <c r="S9" i="2"/>
  <c r="R9" i="2"/>
  <c r="Q9" i="2"/>
  <c r="D3" i="2"/>
  <c r="D2"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AW26" i="2"/>
  <c r="H26" i="2"/>
  <c r="AW25" i="2"/>
  <c r="H25" i="2"/>
  <c r="AW24" i="2"/>
  <c r="H24" i="2"/>
  <c r="AW23" i="2"/>
  <c r="H23" i="2"/>
  <c r="AW22" i="2"/>
  <c r="H22" i="2"/>
  <c r="AW21" i="2"/>
  <c r="H21" i="2"/>
  <c r="AW20" i="2"/>
  <c r="H20" i="2"/>
  <c r="AW19" i="2"/>
  <c r="H19" i="2"/>
  <c r="AW18" i="2"/>
  <c r="H18" i="2"/>
  <c r="AW17" i="2"/>
  <c r="H17" i="2"/>
  <c r="AW16" i="2"/>
  <c r="H16" i="2"/>
  <c r="AW15" i="2"/>
  <c r="H15" i="2"/>
  <c r="AW14" i="2"/>
  <c r="H14" i="2"/>
  <c r="AW13" i="2"/>
  <c r="H13" i="2"/>
  <c r="AW12" i="2"/>
  <c r="H12" i="2"/>
  <c r="AW11" i="2"/>
  <c r="H11" i="2"/>
  <c r="AW10" i="2"/>
  <c r="H10" i="2"/>
  <c r="AW9" i="2"/>
  <c r="H9" i="2"/>
  <c r="AW8" i="2"/>
  <c r="AE8" i="2"/>
  <c r="AW7" i="2"/>
  <c r="AE7" i="2"/>
  <c r="Q7" i="2"/>
  <c r="AW6" i="2"/>
  <c r="AE6" i="2"/>
  <c r="AW5" i="2"/>
  <c r="AE5" i="2"/>
  <c r="AW4" i="2"/>
  <c r="AE4" i="2"/>
  <c r="AW3" i="2"/>
  <c r="AE3" i="2"/>
  <c r="AW2" i="2"/>
  <c r="J2" i="2"/>
  <c r="AG20" i="2" s="1"/>
  <c r="AD62" i="3" l="1"/>
  <c r="AB4" i="3"/>
  <c r="AB5" i="3"/>
  <c r="AB6" i="3"/>
  <c r="AB7" i="3"/>
  <c r="AB8" i="3"/>
  <c r="AB9" i="3"/>
  <c r="AB10" i="3"/>
  <c r="AB11" i="3"/>
  <c r="AB12" i="3"/>
  <c r="AA14" i="3"/>
  <c r="AB17" i="3"/>
  <c r="AB18" i="3" s="1"/>
  <c r="AD19" i="3" s="1"/>
  <c r="AB20" i="3"/>
  <c r="AB21" i="3"/>
  <c r="AB22" i="3"/>
  <c r="AB23" i="3"/>
  <c r="AB24" i="3"/>
  <c r="AB25" i="3"/>
  <c r="AB26" i="3"/>
  <c r="AB27" i="3"/>
  <c r="AB28" i="3"/>
  <c r="AB29" i="3"/>
  <c r="AB30" i="3"/>
  <c r="AB31" i="3"/>
  <c r="AB32" i="3"/>
  <c r="AB33" i="3"/>
  <c r="AB34" i="3"/>
  <c r="AB35" i="3"/>
  <c r="AB36" i="3"/>
  <c r="AB37" i="3"/>
  <c r="AB38" i="3"/>
  <c r="AB39" i="3"/>
  <c r="AB40" i="3"/>
  <c r="AB41" i="3"/>
  <c r="AB42" i="3"/>
  <c r="AB43" i="3"/>
  <c r="AB46" i="3"/>
  <c r="AB56" i="3" s="1"/>
  <c r="AD57" i="3" s="1"/>
  <c r="AA56" i="3"/>
  <c r="AD56" i="3" s="1"/>
  <c r="AC58" i="3"/>
  <c r="AC62" i="3" s="1"/>
  <c r="AB64" i="3"/>
  <c r="AB66" i="3" s="1"/>
  <c r="AB68" i="3"/>
  <c r="AB69" i="3"/>
  <c r="AB70" i="3"/>
  <c r="AB71" i="3"/>
  <c r="AB72" i="3"/>
  <c r="AB73" i="3"/>
  <c r="AB76" i="3"/>
  <c r="AB80" i="3"/>
  <c r="AC81" i="3"/>
  <c r="AB82" i="3"/>
  <c r="AC83" i="3"/>
  <c r="AB84" i="3"/>
  <c r="AC85" i="3"/>
  <c r="AB86" i="3"/>
  <c r="AB87" i="3"/>
  <c r="AC17" i="3"/>
  <c r="AC18" i="3" s="1"/>
  <c r="AC20" i="3"/>
  <c r="AC44" i="3" s="1"/>
  <c r="AB58" i="3"/>
  <c r="AB62" i="3" s="1"/>
  <c r="AD63" i="3" s="1"/>
  <c r="AC64" i="3"/>
  <c r="AC66" i="3" s="1"/>
  <c r="AC80" i="3"/>
  <c r="AC88" i="3" s="1"/>
  <c r="AD14" i="3"/>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B88" i="3" l="1"/>
  <c r="AB44" i="3"/>
  <c r="AD45" i="3" s="1"/>
  <c r="AB14" i="3"/>
  <c r="AD5" i="2"/>
  <c r="AP10" i="2"/>
  <c r="AL10" i="2"/>
  <c r="AH10" i="2"/>
  <c r="AD8" i="2"/>
  <c r="AB7" i="2" s="1"/>
  <c r="AD6" i="2"/>
  <c r="AB4" i="2"/>
  <c r="AS10" i="2"/>
  <c r="AO10" i="2"/>
  <c r="AK10" i="2"/>
  <c r="AG10" i="2"/>
  <c r="AB5" i="2"/>
  <c r="AR10" i="2"/>
  <c r="AF20" i="2" s="1"/>
  <c r="AH20" i="2" s="1"/>
  <c r="AN10" i="2"/>
  <c r="AJ10" i="2"/>
  <c r="AF16" i="2" s="1"/>
  <c r="AH16" i="2" s="1"/>
  <c r="AD3" i="2"/>
  <c r="AF10" i="2"/>
  <c r="AF14" i="2" s="1"/>
  <c r="AD7" i="2"/>
  <c r="AB6" i="2" s="1"/>
  <c r="AD4" i="2"/>
  <c r="AB3" i="2" s="1"/>
  <c r="AQ10" i="2"/>
  <c r="AM10" i="2"/>
  <c r="AI10" i="2"/>
  <c r="F36" i="1"/>
  <c r="AD16" i="3" l="1"/>
  <c r="AC15" i="3"/>
  <c r="AD15" i="3" s="1"/>
  <c r="AF18" i="2"/>
  <c r="AH18" i="2" s="1"/>
  <c r="AH14" i="2"/>
  <c r="AF17" i="2"/>
  <c r="AH17" i="2" s="1"/>
  <c r="AF15" i="2"/>
  <c r="AH15" i="2" s="1"/>
  <c r="AF19" i="2"/>
  <c r="AH19" i="2" s="1"/>
  <c r="Z3" i="6"/>
  <c r="AF22" i="2" l="1"/>
  <c r="AH22" i="2" s="1"/>
  <c r="BE16" i="1" l="1"/>
  <c r="H13" i="1"/>
  <c r="H9" i="1"/>
  <c r="D16" i="1"/>
  <c r="D13" i="1"/>
  <c r="D9" i="1"/>
  <c r="D7" i="1"/>
  <c r="D6" i="1"/>
  <c r="B6"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6" i="1" l="1"/>
  <c r="D8" i="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F77" i="3" l="1"/>
  <c r="F75" i="3"/>
  <c r="F74" i="3"/>
  <c r="BG21" i="1"/>
  <c r="K22" i="13" s="1"/>
  <c r="BG23" i="1"/>
  <c r="BG22" i="1"/>
  <c r="K23" i="13" s="1"/>
  <c r="H14" i="13"/>
  <c r="AC75" i="3" l="1"/>
  <c r="AB75" i="3"/>
  <c r="AC74" i="3"/>
  <c r="F78" i="3"/>
  <c r="AB74" i="3"/>
  <c r="AA3" i="6"/>
  <c r="CX21" i="1" s="1"/>
  <c r="AA5" i="6"/>
  <c r="CX23" i="1" s="1"/>
  <c r="AA4" i="6"/>
  <c r="CX22" i="1" s="1"/>
  <c r="CW21" i="1"/>
  <c r="Z5" i="6"/>
  <c r="CW23" i="1" s="1"/>
  <c r="Z4" i="6"/>
  <c r="CW22" i="1" s="1"/>
  <c r="F93" i="3" l="1"/>
  <c r="F92"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AD89" i="3"/>
  <c r="K47" i="13" l="1"/>
  <c r="K50" i="13" l="1"/>
  <c r="O42" i="13" l="1"/>
  <c r="I77" i="3" l="1"/>
  <c r="AA77" i="3" s="1"/>
  <c r="AB77" i="3" l="1"/>
  <c r="AB78" i="3" s="1"/>
  <c r="AD79" i="3" s="1"/>
  <c r="AC77" i="3"/>
  <c r="AC78" i="3" s="1"/>
  <c r="AA78" i="3"/>
  <c r="AA91" i="3" s="1"/>
  <c r="AD78" i="3"/>
  <c r="BF13" i="1" s="1"/>
  <c r="BE13" i="1"/>
  <c r="B8" i="4"/>
  <c r="AA93" i="3" l="1"/>
  <c r="AA92" i="3"/>
  <c r="AD92" i="3" s="1"/>
  <c r="BE14" i="1" l="1"/>
  <c r="BE17" i="1"/>
  <c r="P22" i="13"/>
  <c r="BF14" i="1"/>
  <c r="P25" i="13" s="1"/>
  <c r="P28" i="13" l="1"/>
  <c r="BF17" i="1"/>
  <c r="P31" i="13" s="1"/>
  <c r="P23" i="13"/>
  <c r="P24" i="13"/>
  <c r="P30" i="13" l="1"/>
  <c r="P29" i="13"/>
</calcChain>
</file>

<file path=xl/sharedStrings.xml><?xml version="1.0" encoding="utf-8"?>
<sst xmlns="http://schemas.openxmlformats.org/spreadsheetml/2006/main" count="1611" uniqueCount="917">
  <si>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</si>
  <si>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</si>
  <si>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</si>
  <si>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</si>
  <si>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</si>
  <si>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</si>
  <si>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</si>
  <si>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</si>
  <si>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</si>
  <si>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</si>
  <si>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</si>
  <si>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</si>
  <si>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</si>
  <si>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</si>
  <si>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</si>
  <si>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</si>
  <si>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</si>
  <si>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</si>
  <si>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</si>
  <si>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</si>
  <si>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</si>
  <si>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</si>
  <si>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</si>
  <si>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</si>
  <si>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</si>
  <si>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</si>
  <si>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</si>
  <si>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</si>
  <si>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</si>
  <si>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</si>
  <si>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</si>
  <si>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</si>
  <si>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</si>
  <si>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</si>
  <si>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</si>
  <si>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</si>
  <si>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</si>
  <si>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</si>
  <si>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</si>
  <si>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</si>
  <si>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</si>
  <si>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</si>
  <si>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</si>
  <si>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</si>
  <si>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</si>
  <si>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</si>
  <si>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</si>
  <si>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</si>
  <si>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</si>
  <si>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</si>
  <si>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</si>
  <si>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</si>
  <si>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</si>
  <si>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</si>
  <si>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</si>
  <si>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</si>
  <si>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</si>
  <si>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</si>
  <si>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</si>
  <si>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</si>
  <si>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</si>
  <si>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</si>
  <si>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</si>
  <si>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</si>
  <si>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</si>
  <si>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</si>
  <si>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</si>
  <si>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</si>
  <si>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</si>
  <si>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</si>
  <si>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</si>
  <si>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</si>
  <si>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</si>
  <si>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</si>
  <si>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</si>
  <si>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</si>
  <si>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</si>
  <si>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</si>
  <si>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</si>
  <si>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</si>
  <si>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</si>
  <si>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</si>
  <si>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</si>
  <si>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</si>
  <si>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</si>
  <si>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</si>
  <si>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</si>
  <si>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</si>
  <si>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</si>
  <si>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</si>
  <si>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</si>
  <si>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</si>
  <si>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</si>
  <si>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</si>
  <si>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</si>
  <si>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</si>
  <si>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</si>
  <si>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</si>
  <si>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</si>
  <si>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</si>
  <si>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</si>
  <si>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</si>
  <si>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</si>
  <si>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</si>
  <si>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</si>
  <si>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</si>
  <si>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</si>
  <si>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</si>
  <si>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</si>
  <si>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</si>
  <si>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</si>
  <si>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</si>
  <si>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</si>
  <si>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</si>
  <si>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</si>
  <si>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</si>
  <si>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</si>
  <si>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</si>
  <si>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</si>
  <si>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</si>
  <si>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</si>
  <si>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</si>
  <si>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</si>
  <si>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</si>
  <si>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</si>
  <si>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</si>
  <si>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</si>
  <si>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</si>
  <si>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</si>
  <si>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</si>
  <si>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</si>
  <si>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</si>
  <si>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</si>
  <si>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</si>
  <si>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</si>
  <si>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</si>
  <si>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</si>
  <si>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</si>
  <si>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</si>
  <si>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</si>
  <si>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</si>
  <si>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</si>
  <si>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</si>
  <si>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</si>
  <si>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</si>
  <si>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</si>
  <si>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</si>
  <si>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</si>
  <si>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</si>
  <si>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</si>
  <si>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</si>
  <si>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</si>
  <si>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</si>
  <si>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</si>
  <si>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</si>
  <si>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</si>
  <si>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</si>
  <si>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</si>
  <si>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</si>
  <si>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</si>
  <si>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</si>
  <si>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</si>
  <si>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</si>
  <si>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</si>
  <si>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</si>
  <si>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</si>
  <si>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</si>
  <si>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</si>
  <si>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</si>
  <si>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</si>
  <si>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</si>
  <si>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</si>
  <si>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</si>
  <si>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</si>
  <si>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</si>
  <si>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</si>
  <si>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</si>
  <si>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</si>
  <si>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</si>
  <si>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</si>
  <si>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</si>
  <si>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</si>
  <si>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</si>
  <si>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</si>
  <si>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</si>
  <si>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</si>
  <si>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</si>
  <si>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</si>
  <si>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</si>
  <si>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</si>
  <si>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</si>
  <si>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</si>
  <si>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</si>
  <si>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</si>
  <si>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</si>
  <si>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</si>
  <si>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</si>
  <si>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</si>
  <si>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</si>
  <si>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</si>
  <si>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</si>
  <si>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</si>
  <si>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</si>
  <si>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</si>
  <si>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</si>
  <si>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</si>
  <si>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</si>
  <si>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</si>
  <si>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</si>
  <si>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</si>
  <si>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</si>
  <si>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</si>
  <si>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</si>
  <si>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</si>
  <si>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</si>
  <si>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</si>
  <si>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</si>
  <si>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</si>
  <si>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</si>
  <si>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</si>
  <si>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</si>
  <si>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</si>
  <si>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</si>
  <si>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</si>
  <si>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</si>
  <si>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</si>
  <si>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</si>
  <si>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</si>
  <si>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</si>
  <si>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</si>
  <si>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</si>
  <si>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</si>
  <si>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</si>
  <si>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</si>
  <si>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</si>
  <si>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</si>
  <si>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</si>
  <si>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</si>
  <si>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</si>
  <si>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</si>
  <si>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</si>
  <si>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</si>
  <si>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</si>
  <si>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</si>
  <si>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</si>
  <si>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</si>
  <si>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</si>
  <si>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</si>
  <si>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</si>
  <si>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</si>
  <si>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</si>
  <si>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</si>
  <si>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</si>
  <si>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</si>
  <si>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</si>
  <si>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</si>
  <si>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</si>
  <si>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</si>
  <si>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</si>
  <si>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</si>
  <si>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</si>
  <si>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</si>
  <si>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</si>
  <si>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</si>
  <si>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</si>
  <si>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</si>
  <si>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</si>
  <si>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</si>
  <si>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</si>
  <si>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</si>
  <si>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</si>
  <si>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</si>
  <si>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</si>
  <si>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</si>
  <si>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</si>
  <si>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</si>
  <si>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</si>
  <si>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</si>
  <si>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</si>
  <si>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</si>
  <si>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</si>
  <si>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</si>
  <si>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</si>
  <si>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</si>
  <si>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</si>
  <si>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</si>
  <si>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</si>
  <si>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</si>
  <si>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</si>
  <si>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</si>
  <si>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</si>
  <si>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</si>
  <si>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</si>
  <si>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</si>
  <si>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</si>
  <si>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</si>
  <si>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</si>
  <si>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</si>
  <si>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</si>
  <si>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</si>
  <si>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</si>
  <si>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</si>
  <si>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</si>
  <si>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</si>
  <si>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</si>
  <si>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</si>
  <si>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</si>
  <si>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</si>
  <si>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</si>
  <si>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</si>
  <si>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</si>
  <si>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</si>
  <si>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</si>
  <si>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</si>
  <si>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</si>
  <si>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</si>
  <si>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</si>
  <si>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</si>
  <si>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</si>
  <si>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</si>
  <si>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</si>
  <si>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</si>
  <si>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</si>
  <si>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</si>
  <si>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</si>
  <si>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</si>
  <si>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</si>
  <si>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</si>
  <si>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</si>
  <si>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</si>
  <si>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</si>
  <si>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</si>
  <si>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</si>
  <si>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</si>
  <si>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</si>
  <si>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</si>
  <si>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</si>
  <si>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</si>
  <si>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</si>
  <si>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</si>
  <si>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</si>
  <si>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</si>
  <si>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</si>
  <si>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</si>
  <si>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</si>
  <si>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</si>
  <si>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</si>
  <si>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</si>
  <si>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</si>
  <si>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</si>
  <si>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</si>
  <si>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</si>
  <si>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</si>
  <si>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</si>
  <si>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</si>
  <si>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</si>
  <si>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</si>
  <si>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</si>
  <si>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</si>
  <si>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</si>
  <si>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</si>
  <si>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</si>
  <si>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</si>
  <si>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</si>
  <si>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</si>
  <si>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</si>
  <si>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</si>
  <si>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</si>
  <si>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</si>
  <si>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</si>
  <si>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</si>
  <si>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</si>
  <si>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</si>
  <si>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</si>
  <si>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</si>
  <si>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</si>
  <si>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</si>
  <si>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</si>
  <si>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</si>
  <si>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</si>
  <si>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</si>
  <si>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</si>
  <si>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</si>
  <si>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</si>
  <si>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</si>
  <si>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</si>
  <si>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</si>
  <si>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</si>
  <si>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</si>
  <si>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</si>
  <si>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</si>
  <si>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</si>
  <si>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</si>
  <si>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</si>
  <si>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</si>
  <si>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</si>
  <si>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</si>
  <si>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</si>
  <si>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</si>
  <si>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</si>
  <si>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</si>
  <si>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</si>
  <si>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</si>
  <si>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</si>
  <si>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</si>
  <si>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</si>
  <si>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</si>
  <si>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</si>
  <si>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</si>
  <si>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</si>
  <si>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</si>
  <si>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</si>
  <si>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</si>
  <si>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</si>
  <si>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</si>
  <si>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</si>
  <si>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</si>
  <si>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</si>
  <si>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</si>
  <si>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</si>
  <si>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</si>
  <si>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</si>
  <si>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</si>
  <si>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</si>
  <si>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</si>
  <si>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</si>
  <si>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</si>
  <si>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</si>
  <si>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</si>
  <si>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</si>
  <si>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</si>
  <si>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</si>
  <si>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</si>
  <si>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</si>
  <si>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</si>
  <si>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</si>
  <si>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</si>
  <si>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</si>
  <si>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</si>
  <si>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</si>
  <si>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</si>
  <si>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</si>
  <si>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</si>
  <si>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</si>
  <si>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</si>
  <si>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</si>
  <si>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</si>
  <si>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</si>
  <si>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</si>
  <si>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</si>
  <si>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</si>
  <si>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</si>
  <si>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</si>
  <si>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</si>
  <si>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</si>
  <si>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</si>
  <si>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</si>
  <si>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</si>
  <si>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</si>
  <si>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</si>
  <si>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</si>
  <si>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</si>
  <si>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</si>
  <si>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</si>
  <si>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</si>
  <si>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</si>
  <si>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</si>
  <si>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</si>
  <si>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</si>
  <si>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</si>
  <si>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</si>
  <si>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</si>
  <si>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</si>
  <si>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</si>
  <si>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</si>
  <si>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</si>
  <si>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</si>
  <si>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</si>
  <si>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</si>
  <si>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</si>
  <si>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</si>
  <si>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</si>
  <si>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</si>
  <si>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</si>
  <si>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</si>
  <si>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</si>
  <si>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</si>
  <si>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</si>
  <si>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</si>
  <si>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</si>
  <si>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g</t>
  </si>
  <si>
    <t>External Areas</t>
  </si>
  <si>
    <t xml:space="preserve">Hard playing areas </t>
  </si>
  <si>
    <t xml:space="preserve">Aco drainage channels inserted to rear of Block AA to prevent surface water run-off into entrances.  </t>
  </si>
  <si>
    <t xml:space="preserve">Aco drainage installed across 32A entrance, again to prevent surface run-off entering.   </t>
  </si>
  <si>
    <t xml:space="preserve">Planted area North of 4 block - planted areas, tarmac paving and timber planters.  </t>
  </si>
  <si>
    <t>Soft play section to play apparatus at rear</t>
  </si>
  <si>
    <t>Walls, fences and gates</t>
  </si>
  <si>
    <t>225mm thick site boundary walls generally with brick-on-edge copings, pre-cast concrete and engineering brick-on-edge coping at rear with steel angled fencing above course of brickwork. Stone copings on front elevation with painted steel balustrading and steel gates. Copings generally on South West corner in poor condition. Extensive brickwork to be repointed. Approx 20m² of repointing required and allowance for re-building of very poor sections maybe required.</t>
  </si>
  <si>
    <t xml:space="preserve">Non site boundary timber pale fencing around pond  </t>
  </si>
  <si>
    <t xml:space="preserve">External Areas </t>
  </si>
  <si>
    <t>Timber fencing to Ron's garden. 2.5m weldmesh fencing to west boundary. Galvanised bow top to nursery.</t>
  </si>
  <si>
    <t>i</t>
  </si>
  <si>
    <t>Internal walls and doors</t>
  </si>
  <si>
    <t xml:space="preserve">Walls and partitions including finishes </t>
  </si>
  <si>
    <t>Solid Emulsion walls throughout.</t>
  </si>
  <si>
    <t xml:space="preserve">Ceilings </t>
  </si>
  <si>
    <t>All types</t>
  </si>
  <si>
    <t>Insulated suspended ceilings with approx. 50-100mm insulation above in metric system 1200 x 600mm mineral fibre tiles. Large areas recently replaced although low hygroscopic tiles within circulation routes have resulted in some sagging centrally. Isolated spots of water penetration.  Suggest replacement with low-absorption tiles as part of phased programme of replacement.</t>
  </si>
  <si>
    <t xml:space="preserve">Plasterboard and skim ceilings to flat roof extensions ie gym store and toilets with skim finish. </t>
  </si>
  <si>
    <t xml:space="preserve">Timber benching and cupboards within classrooms, practical area with inset stainless steel sink. </t>
  </si>
  <si>
    <t>e</t>
  </si>
  <si>
    <t>Electrical Services</t>
  </si>
  <si>
    <t>Communications Systems</t>
  </si>
  <si>
    <t>LG GDK-17</t>
  </si>
  <si>
    <t xml:space="preserve">Control gear and equipment </t>
  </si>
  <si>
    <t xml:space="preserve">Distribution boards and main incoming supply. Entrance lobby and corridor - Allow for electriccal safety testing. </t>
  </si>
  <si>
    <t xml:space="preserve">Electrical Heating </t>
  </si>
  <si>
    <t>1 no. radiant heater -Allow for PPM check.</t>
  </si>
  <si>
    <t>Fire Alarms</t>
  </si>
  <si>
    <t>Tann synchronome firecheck concept panel loacted in lobby/circulation area of main building. This is zoned panel with a mix of maunal callpoints and smoke dectection. Consideration should be given to full review of entire school systm and eventual upgrade to a fully addressable and auto detecting system.</t>
  </si>
  <si>
    <t>Emergency Lighting</t>
  </si>
  <si>
    <t>Various EM fittings around building, either stanalone or incorporated with fittings. Recommend review of coverage as part of any fire alarm upgrades and in line with FRA recommendations.</t>
  </si>
  <si>
    <t>Lighting and Associated fittings</t>
  </si>
  <si>
    <t>Some lights over 20 years old. Some lights have been upgraded however, HC/1000 - renew lighting and associated fittings. Allow for relamping as part of PPM.</t>
  </si>
  <si>
    <t>Security Alarms / CCTV</t>
  </si>
  <si>
    <t>Intel Express TS2500 System, on service contract. Allow for PPM checks.</t>
  </si>
  <si>
    <t>Door entry system (RDL)  Allow for PPM checks</t>
  </si>
  <si>
    <t>External walls, windows and doors</t>
  </si>
  <si>
    <t>Doors</t>
  </si>
  <si>
    <t>Half-glazed timber doors at rear to toilets, minor scuff damage.</t>
  </si>
  <si>
    <t>w</t>
  </si>
  <si>
    <t>External Framed ledged and braced timbered entrance doors with fully glazed powder coated aluminium behind - double glazed and fitted with safety glass. No jobs for this element.</t>
  </si>
  <si>
    <t>Walls (including finishes)</t>
  </si>
  <si>
    <t>External Solid brick walls 325mm thick laid in Flemish bond work. Evidence of remedial damp proof course inserted approx two courses above external ground levels throughout.</t>
  </si>
  <si>
    <t xml:space="preserve">External Slight bulging of walls on Western elevation (classrooms 37 and 36) due to lateral thrust of roof (roof spread); walls estimated to be out of plumb by approx. 25-75mm and although not considered unstable it is recommended that the situation be monitored and if noted to be progressive, restraint works at ceiling level may be necessary. Refer to Archibald Shaw for Investigative Report. </t>
  </si>
  <si>
    <t>External Areas of poor pointing noted and due to construction of walls, which are vulnerable to penetrating dampness. It is considered a priority to maintain the external faces. Minor areas of re-pointing required and allowance for this should be made for by year 3.</t>
  </si>
  <si>
    <t>External Cavity masonry walls with bitumen damp proof course to single storey extension with flat roof to the toilets at rear.</t>
  </si>
  <si>
    <t>Windows</t>
  </si>
  <si>
    <t>External double glazed windows, powder coated aluminium in hardwood sub-frames generally with flat arch brick-on-edge lintels above and stone sills. A phased programme of replacement units has been undertaken, with further unit changes planned to remaining orginal single glazed timber units.</t>
  </si>
  <si>
    <t>Powder coated windows to single storey flat roofed extension.</t>
  </si>
  <si>
    <t>Fixed furniture and fittings</t>
  </si>
  <si>
    <t>Timber benching and cupboards within classrooms, practical area with inset stainless steel sink. No jobs for this Element.</t>
  </si>
  <si>
    <t>Floors and Stairs</t>
  </si>
  <si>
    <t>Floors (including finishes)</t>
  </si>
  <si>
    <t xml:space="preserve">Solid concrete floor throughout fitted with carpet to classrooms, non-slip safety vinyl flooring to wet areas within classrooms, toilets etc… Phased renewal of floor finishes. </t>
  </si>
  <si>
    <t>Carpet to main office areas.</t>
  </si>
  <si>
    <t>Herringbone woodblock flooring to Hall. Parameter edges of flooring suffering from wet rot due to proximity of wall and height of damp proof course.  Recommend internal tanking to protect edges of woodbock flooring and replacement of affected floorings.</t>
  </si>
  <si>
    <t>Internal Walls and Doors</t>
  </si>
  <si>
    <t>Doors and glazed screens</t>
  </si>
  <si>
    <t xml:space="preserve">Matchboard timber internal doors, fully glazed and/or half glazed. All glazing overlaid with Scotchshield safety film to BS6206, Class B, including adjacent glazing in timber partitions.  </t>
  </si>
  <si>
    <t xml:space="preserve">Half-glazed timber matchboard doors to Admin office area with Georgian-wired safety glazing and SAA kick plates and level handles. </t>
  </si>
  <si>
    <t>Internal Structural Frame</t>
  </si>
  <si>
    <t xml:space="preserve">Timber rafter and purlin roof, lateral roof thrust on west elevation of gable wall, classrooms 36 and 37. See previous notes under external walls ref. structural investigations. Access restricted due to suspended ceilings.  </t>
  </si>
  <si>
    <t xml:space="preserve">Timber non-load bearing partition between Classrooms 36 and 37 with high level borrowed lights. </t>
  </si>
  <si>
    <t xml:space="preserve">Ceramic tiled splash backs above worktops and sinks.  </t>
  </si>
  <si>
    <t xml:space="preserve">Half Georgian-wired glazed timber partitions to main office admin areas. </t>
  </si>
  <si>
    <t>m</t>
  </si>
  <si>
    <t xml:space="preserve">Mechanical services </t>
  </si>
  <si>
    <t>Heating controls</t>
  </si>
  <si>
    <t xml:space="preserve">Radiators, fan convectors.  </t>
  </si>
  <si>
    <t xml:space="preserve">Heating distribution </t>
  </si>
  <si>
    <t>Renew heating distribution including emiters. Co-ordinate with any new boilers.</t>
  </si>
  <si>
    <t xml:space="preserve">Hot and cold water distribution </t>
  </si>
  <si>
    <t>Hot and cold water distribution with Solectra ZIP range water heaters.  Allow for PPM checks.</t>
  </si>
  <si>
    <t>Water fountain</t>
  </si>
  <si>
    <t xml:space="preserve">OtherWater fountain.  </t>
  </si>
  <si>
    <t xml:space="preserve">Ventilation </t>
  </si>
  <si>
    <t>Ventilation Xpelair extract fans.  Allow for local cleaning.</t>
  </si>
  <si>
    <t>Redecoration</t>
  </si>
  <si>
    <t xml:space="preserve">External </t>
  </si>
  <si>
    <t xml:space="preserve">External Painted external joinery comprising windows, eaves and bargeboards and external doors. </t>
  </si>
  <si>
    <t xml:space="preserve">Redecoration </t>
  </si>
  <si>
    <t xml:space="preserve">Internal </t>
  </si>
  <si>
    <t>Internal Emulsion walls throughout and painted internal doors.  Internal redecoration.</t>
  </si>
  <si>
    <t>r</t>
  </si>
  <si>
    <t>Roofs</t>
  </si>
  <si>
    <t>Flat</t>
  </si>
  <si>
    <t>Flat roof sections above boys and girls toilets and above store. Insulated high tensile felt with welted felt drip, recovered within last 10 years. Felted up stands to main brick building although no covering flashing (potential for damp penetration in future).  Allow for new covering after year 5.</t>
  </si>
  <si>
    <t>Other - Clock Towers</t>
  </si>
  <si>
    <t>2 no. lead lined clock towers - no access. Recommend specialist inspection is undertaken to fully assess condtion.</t>
  </si>
  <si>
    <t xml:space="preserve">Pitched </t>
  </si>
  <si>
    <t>Plain clay tiled roof relayed since original. Minor area of missing or slipped tiles. Allow for periodic overhauling and maintenance.</t>
  </si>
  <si>
    <t>Roof drainage</t>
  </si>
  <si>
    <t xml:space="preserve">Aluminium / steel rainwater goods throughout discharging to gulleys. Plastic guttering and down pipes to flat roof sections at rear. Allow for regular clearing. </t>
  </si>
  <si>
    <t>Roof lights</t>
  </si>
  <si>
    <t>2 no. plastic 'Endome' roof lights to flat roof sections with felted up stands.</t>
  </si>
  <si>
    <t xml:space="preserve">Sanitary Services </t>
  </si>
  <si>
    <t xml:space="preserve">Fittings </t>
  </si>
  <si>
    <t xml:space="preserve">Vitreous china Armitage Shanks wash hand basins. Urinals and low level WC suites.  </t>
  </si>
  <si>
    <t>Waste plumbing</t>
  </si>
  <si>
    <t xml:space="preserve">Waste plumbing with 40mm plastic wastes.   </t>
  </si>
  <si>
    <t>Fibreboard panel ceiling - evidence of leakage at perimeter.  Allow for replacement of ceilings on a phased basis.</t>
  </si>
  <si>
    <t xml:space="preserve">Suspended ceiling to top floor 1200 x 500mm mineral fibres in aluminium exposed grid with approx. 100mm insulation laid above. Minor sagging due to high absorption material used, although satisfactory. More recent tiles fitted to central lobby area. </t>
  </si>
  <si>
    <t xml:space="preserve">Square D distribution boards  Allow for electriccal safety testing. </t>
  </si>
  <si>
    <t>Some lights over 20 years old.HC/1000 renew lighting and associated fittings. - within the classrooms. Allow for relamping as part of PPM.</t>
  </si>
  <si>
    <t>Power and Associated fittings</t>
  </si>
  <si>
    <t>Various surface or flush mounted outlets, some dado power distribution also present.</t>
  </si>
  <si>
    <t>Water Heaters</t>
  </si>
  <si>
    <t>Solectra water heaters. Allow for PPM checks.</t>
  </si>
  <si>
    <t xml:space="preserve">Glazed screen and curtain walling </t>
  </si>
  <si>
    <t xml:space="preserve">Glazed screen and curtain walling Powder coated aluminium double glazed curtain walling on western elevation with vinyl coated insulated infill panels. Top hung opening lights - all glazing to B6206 - solar reflective film fitted.   </t>
  </si>
  <si>
    <t xml:space="preserve">Cavity masonry walls with facing brickwork to gable ends.  </t>
  </si>
  <si>
    <t>Single glazed softwood windows on east elevation with central pivotal openings.  Allow for replacement by year 3.</t>
  </si>
  <si>
    <t xml:space="preserve">Sink units with under-cupboard storage to classrooms and staff room/kitchen. </t>
  </si>
  <si>
    <t>Floors and stairs</t>
  </si>
  <si>
    <t>Suspended concrete upper floor fitted with vinyl and carpets to classrooms and circulation.  Allow for phased replacement of floor coverings.</t>
  </si>
  <si>
    <t>Vinyl flooring fitted to intermediate wcs. Allow for replacement by year 3.</t>
  </si>
  <si>
    <t>Staircases</t>
  </si>
  <si>
    <t xml:space="preserve">Timber open tread stairs, carpeted aluminium nosing's with steel upright balusters and hardwood handrail (ideally infill risers to accord with current Health and Safety guidance).  </t>
  </si>
  <si>
    <t xml:space="preserve">Hollow flush veneer doors to toilets.  </t>
  </si>
  <si>
    <t xml:space="preserve">Internal walls and doors </t>
  </si>
  <si>
    <t xml:space="preserve">Solid flush fire doors fitted to ground floor classrooms: fire seals fitted with overhead 'Dormer' closers. Doors propped at time of survey although require to be closed or on self closing devices to maintain 'protected' route since escape is from single stair from first floor. Recommend, if fire doors are to be kept open, that possibly fitted to automatic self-closing devices. (Any recommendations should be taken in conjunction with Fire Risk Assessment). </t>
  </si>
  <si>
    <t xml:space="preserve">Plastered masonry walling throughout.   </t>
  </si>
  <si>
    <t>Boilers</t>
  </si>
  <si>
    <t>2 no. Ideal Falcon gas boilers over 30 years old. These units have now passed their life expectancy and should be replaced as a priority to maintain reliable heating to the school. Increased PPM or reactive maintenace  may be required before replacement.</t>
  </si>
  <si>
    <t xml:space="preserve">Control gear and equipment Square D distribution boards. </t>
  </si>
  <si>
    <t xml:space="preserve">Gas Distribution </t>
  </si>
  <si>
    <t>Gas Distribution All pipework colour coded.  May require upgrading with any new boilers, allownace made.</t>
  </si>
  <si>
    <t>Replacement controls package requiired with any new boilers</t>
  </si>
  <si>
    <t xml:space="preserve">Heating Controls </t>
  </si>
  <si>
    <t>Replacement of pumps will be required with any new boilers.</t>
  </si>
  <si>
    <t xml:space="preserve">All pipework colour coded. </t>
  </si>
  <si>
    <t>Heating distribution Single pipe system. Renew heating distribution. Co-ordinate with any new boilers.</t>
  </si>
  <si>
    <t>Hot/Cold water distribution Solectra water heaters.  Allow for PPM checks.</t>
  </si>
  <si>
    <t>Ventilation 150mm Newlec extract fan. 1st floor wc.  Allow for local cleaning.</t>
  </si>
  <si>
    <t>Structural Frame</t>
  </si>
  <si>
    <t xml:space="preserve">Concealed - Unknown condition as concealed. </t>
  </si>
  <si>
    <t>Internal</t>
  </si>
  <si>
    <t>Internal Emulsion walls, stained internal doors.</t>
  </si>
  <si>
    <t xml:space="preserve">Redecorate windows only. East elevation. </t>
  </si>
  <si>
    <t xml:space="preserve">Chimneys </t>
  </si>
  <si>
    <t>Chimneys 1 no. chimney with 2 no. stainless steel flues.</t>
  </si>
  <si>
    <t>Timber fascias and painted plywood soffits. General areas of rot due to leakage of rainwater goods, as mentioned previously.  Replace eaves at time of rainwater system replacement. New fascia.</t>
  </si>
  <si>
    <t>Box section steel guttering with aluminium down pipes discharging via rainwater shoes and above gulleys. Allow for regular clearing.</t>
  </si>
  <si>
    <t xml:space="preserve">Roofs </t>
  </si>
  <si>
    <t>Pitched</t>
  </si>
  <si>
    <t>Insulated high tensile felt with welted felt drip over fascias. Reported to be minor leakage particularly at eaves and patch repairs undertaken in recent times.</t>
  </si>
  <si>
    <t xml:space="preserve">Sanitary services </t>
  </si>
  <si>
    <t>Fittings</t>
  </si>
  <si>
    <t xml:space="preserve">2 no. low level vitreous china wc suites, with 7 litre plastic cisterns.  </t>
  </si>
  <si>
    <t xml:space="preserve">All types Insulated suspended ceiling to first floor classrooms - 1200 x 600mm mineral fibre tiles. Isolated damp penetration evident at eaves to Classroom 14 on west elevation and tiles general sagging. Recommend a programme of replacement. </t>
  </si>
  <si>
    <t>Plasterboard and skimmed to first floor store.</t>
  </si>
  <si>
    <t>Plasterboard and skim ceilings to ground floor classroom.</t>
  </si>
  <si>
    <t>Creda wall fan heaters in toilets. Allow for PPM checks.</t>
  </si>
  <si>
    <t>Light fittings in a satisfactory condition. Allow for relamping as part of PPM. Allow for PPM Checks.</t>
  </si>
  <si>
    <t>Square D distribution board. Allowm for cyclical electrical safety checks.</t>
  </si>
  <si>
    <t>Powder coated aluminium curtain walling to corridor link section with lower insulated infill panels and top hung casement windows.</t>
  </si>
  <si>
    <t>Fully glazed single (softwood) doors - areas of rot on East elevation. Glazing to BS6206. Minor splice repairs required to 1 no. double door set. Allow for replacement of rotting doors by year 2.</t>
  </si>
  <si>
    <t xml:space="preserve">Cavity masonry walling, fair-faced brick work to 2 storey section and rear toilet extension. </t>
  </si>
  <si>
    <t>Single glazed timber casement windows to two storey block. Extensive rot to 2 no. windows on south elevating of two storey block. Replace 2 no. windows. These units require replacement.</t>
  </si>
  <si>
    <t xml:space="preserve">Single glazed UPVC windows double-glazed to toilet extension. </t>
  </si>
  <si>
    <t xml:space="preserve">Fixed timber seating to boys and girls toilets.  </t>
  </si>
  <si>
    <t>Suspended concrete upper floors with carpet. Quarry tiles to Store. Allow for phased replacement of floor coverings.</t>
  </si>
  <si>
    <t>Open tread timber stairs with hardwood treads, steel balustrade hardwood handrails. Ideally recommend infill to risers to comply with current health and safety guidelines.</t>
  </si>
  <si>
    <t xml:space="preserve">Floors and stairs </t>
  </si>
  <si>
    <t>Solid concrete ground floor on approx. four differing levels between link corridor and rear extension, fitted with carpet, vinyl sheeting to changing area. Temporary plywood ramps installed at changes of level to facilitate wheelchair access, although no disabled accessible toilet facilities noted.  Allow for phased replacement of floor coverings.</t>
  </si>
  <si>
    <t xml:space="preserve">Fully glazed Georgian-wired timber doors to circulation routes upgraded with Scotch shield safety film.  </t>
  </si>
  <si>
    <t>Solid flush internal doors with Georgian-wiring to first floor, fire seals fitted and overhead closers.  Allow for future replacements</t>
  </si>
  <si>
    <t>High pressure laminate WC cubicles to boys and girls toilet area.</t>
  </si>
  <si>
    <t>Plastered masonry walls throughout with ceramic tiled splash backs above sinks,   Damage was noted to walls in main corridor leading form orginal school block, allow for isolated repairs.</t>
  </si>
  <si>
    <t>"Cubicle Systems".  WC cubicles to ladies toilet.</t>
  </si>
  <si>
    <t>100mm Manrose extract fans in wcs. Allow for local cleaning.</t>
  </si>
  <si>
    <t>Drinking Fountain</t>
  </si>
  <si>
    <t xml:space="preserve">Drinking Fountain1 no. stainless steel drinking fountain to changing area. </t>
  </si>
  <si>
    <t xml:space="preserve">Heating Distribution </t>
  </si>
  <si>
    <t>Heating Distribution Ageing system. Renew heating distribution replace distribution and emitters. Co-ordinate with amd new boilers</t>
  </si>
  <si>
    <t>Water fountainNo jobs for this Element.</t>
  </si>
  <si>
    <t xml:space="preserve">Emulsion walls and ceilings downstairs.Internal redecoration required. </t>
  </si>
  <si>
    <t>External Painted fascia's and eaves and windows to two storey block.  Redecoration required to windows on South elevation of 2-storey block. (if replacement windows not undertaken).</t>
  </si>
  <si>
    <t>Basic quality felt to link corridor with stone chippings; appears to be uninsulated and therefore prone to high heat losses. The felt is exposed in places with areas of blistering evident suggesting that it is at the end of its life. Felt up stands with lead cover flashings to main building.  Allow for replacement by year 3.</t>
  </si>
  <si>
    <t xml:space="preserve">Small section of gable timber boarding to lean-to roof section. </t>
  </si>
  <si>
    <t xml:space="preserve">Lean-to plain clay tiled roof above male and female wcs. Lead flashing to junction of main two storey section.   </t>
  </si>
  <si>
    <t>Box section aluminium steel gutters and down pipes to two storey section. Evidence of significant leakage at joints.  Allow for regular clearing and repair damaged section of downpipe on eastern elevation.</t>
  </si>
  <si>
    <t>Timber fascia's and painted plywood fascia's to two storey roof, painted timber fascia to link corridor sections.</t>
  </si>
  <si>
    <t xml:space="preserve">Stained weatherboarding soffit to rear exit of rear extension.  </t>
  </si>
  <si>
    <t xml:space="preserve">Insulated high tensile felt to two storey section and wc extension at read with welted felt drip over fascia's.  </t>
  </si>
  <si>
    <t>Sanitary Services</t>
  </si>
  <si>
    <t xml:space="preserve">Sanitary services  </t>
  </si>
  <si>
    <t xml:space="preserve">Vitreous china trough sink to Store (first floor) classroom 2 no. low level vitreous china WC fittings (no wheelchair accessible facilities provided).  </t>
  </si>
  <si>
    <t>Suspended ceiling to small sections of ceiling within classroom and to WC's with either recessed or surface mounted lighting units.</t>
  </si>
  <si>
    <t>Plasterboard and skim ceilings to single height ceilings, with timber clad ceilings to main clasrrom area.</t>
  </si>
  <si>
    <t>Telephone in room 79</t>
  </si>
  <si>
    <t>Tann synchronome firecheck concept panel loacted in lobby/circulation area. Assumed to be linked to main panel in orginal school building. This is zoned panel with a mix of maunal callpoints and smoke dectection. Consideration should be given to full review of entire school systm and eventual upgrade to a fully addressable and auto detecting system.</t>
  </si>
  <si>
    <t>A mix of surface fitted round units, pendant hung strip lights and recessed units in suspended grid. Light fittings in a satisfactory condition. Allow for relamping as part of PPM.</t>
  </si>
  <si>
    <t>24-7 Security System with various PIR's and keypad entry. Allow for PPM checks.</t>
  </si>
  <si>
    <t>Hardwood double glazed doors with matching glazed side screens, timber to match external cladding, allow for treatment with external decorations.Some weathering of timber noted.</t>
  </si>
  <si>
    <t>Cavity blockwork with horizontal timber cladding to external faces. Alllow for trreatment of timber with external decorations. Small area of low lvel dmaged and weathering noted to timber cladding, allow for minor repairs.</t>
  </si>
  <si>
    <t>Hardwood double glazed windows, to double height on gable ends of classroom, timber to match external cladding, allow for treatment with external decorations. Some weathering of timber noted.</t>
  </si>
  <si>
    <t>Solid concrete ground floor fitted with carpet, vinyl sheeting to wet areas and toilets. Note this floor contains under floor heating system. Allow for phased replacement of floor coverings.</t>
  </si>
  <si>
    <t>Veneer doors to all areas, either solid or with glazed vision panels and SAA ironmongery. Glazed side screens and panels are of matching specification.</t>
  </si>
  <si>
    <t xml:space="preserve">Open timber roof construction to main classroom. This is clad with timber and vertical columns encased in plastered finish, no intrusive survey made. </t>
  </si>
  <si>
    <t>Emulsion walls throughout. With ceramic tiled finishes to wet areas in WC's and classroom.</t>
  </si>
  <si>
    <t>Cubicle Systems.  WC cubicles to toilets.</t>
  </si>
  <si>
    <t>Modern controls installed and matched to boiler circa 2007.</t>
  </si>
  <si>
    <t xml:space="preserve">Gas Distribution All pipework colour coded. </t>
  </si>
  <si>
    <t>Heating is distributed by means of underfloor heating network.</t>
  </si>
  <si>
    <t>1 No. Remeha boiler, wall hung approx 8 years old. This boiler supplies heat to the underfloor heating mainifold loacted in the same plant room. Allow for regular PPM.</t>
  </si>
  <si>
    <t>Hot and cold water distribution with ZIP range water heaters.  Allow for PPM checks.</t>
  </si>
  <si>
    <t>Ducted extraction system with extract fitted to suspended ceilings in WC's. Allow for local cleaning.</t>
  </si>
  <si>
    <t>External timber cladding requires regular treatment, this does not appear to have been done since orginal build and timber is beginning dry and split in places. Allow for treatment withn 3 years.</t>
  </si>
  <si>
    <t>Internal Emulsion walls throughout on a cyclical basis.</t>
  </si>
  <si>
    <t>Pitched roof with slate effect tiled roof.</t>
  </si>
  <si>
    <t>Box section aluminium steel gutters and down pipes. Allow for regular clearing.</t>
  </si>
  <si>
    <t>Sanitary services</t>
  </si>
  <si>
    <t xml:space="preserve">FittingsVitreous china Armitage Shanks wash hand basins.Stainless Steel Urinals and low level WC suites.  </t>
  </si>
  <si>
    <t>c</t>
  </si>
  <si>
    <t xml:space="preserve">Electrical services, Control gear, Generally, Old school </t>
  </si>
  <si>
    <t>External walls windows and doors, wall-Structure, Stone, Old school</t>
  </si>
  <si>
    <t>External walls windows and doors, Windows and does, Timber, Old School</t>
  </si>
  <si>
    <t>Floor and stairs, Floors- screed and finish, Hardwood strip/Sprung floor, Old school</t>
  </si>
  <si>
    <t>Mechanical services, Heat source and equipment, Generally, Old school</t>
  </si>
  <si>
    <t>Mechanical services,Heating distibution emitters and controls, Generally,Old School</t>
  </si>
  <si>
    <t xml:space="preserve">Redecoration, External windows, doors etc, TImber, Old school </t>
  </si>
  <si>
    <t>External walls windows and doors, Windows and doors, Timber, 60's part</t>
  </si>
  <si>
    <t>Mechanical services, Heat source and equipment, Generally, 60's part</t>
  </si>
  <si>
    <t>Mechanical services, Heating distribution emitters and controls, Generally, 60's part</t>
  </si>
  <si>
    <t>Redecorations, External windows, doors etc, Timber, 60's part</t>
  </si>
  <si>
    <t>Roofs, coverings and insulation, flat roof,- flexible sheet single ply, 60's part</t>
  </si>
  <si>
    <t>36</t>
  </si>
  <si>
    <t>General classroom</t>
  </si>
  <si>
    <t>37</t>
  </si>
  <si>
    <t>45, 41, 41a</t>
  </si>
  <si>
    <t>12</t>
  </si>
  <si>
    <t>14</t>
  </si>
  <si>
    <t>2</t>
  </si>
  <si>
    <t>6</t>
  </si>
  <si>
    <t>1</t>
  </si>
  <si>
    <t>33</t>
  </si>
  <si>
    <t>IT room</t>
  </si>
  <si>
    <t>29</t>
  </si>
  <si>
    <t>Hall</t>
  </si>
  <si>
    <t>UN13</t>
  </si>
  <si>
    <t>Cloakroom</t>
  </si>
  <si>
    <t>cloaks in corridor</t>
  </si>
  <si>
    <t>21</t>
  </si>
  <si>
    <t>11a</t>
  </si>
  <si>
    <t>cloakroom in corridor</t>
  </si>
  <si>
    <t>22</t>
  </si>
  <si>
    <t>42</t>
  </si>
  <si>
    <t>Store room</t>
  </si>
  <si>
    <t>13</t>
  </si>
  <si>
    <t>15</t>
  </si>
  <si>
    <t>8</t>
  </si>
  <si>
    <t>9, 34, 24</t>
  </si>
  <si>
    <t>Store room x 3</t>
  </si>
  <si>
    <t>62, 62a</t>
  </si>
  <si>
    <t>Store room additional area</t>
  </si>
  <si>
    <t>16</t>
  </si>
  <si>
    <t>UN8</t>
  </si>
  <si>
    <t>30</t>
  </si>
  <si>
    <t>28, 28a</t>
  </si>
  <si>
    <t>inc</t>
  </si>
  <si>
    <t>27, 27a</t>
  </si>
  <si>
    <t>Staffroom</t>
  </si>
  <si>
    <t>79, 79a, 79b</t>
  </si>
  <si>
    <t>General office</t>
  </si>
  <si>
    <t>32, 32a</t>
  </si>
  <si>
    <t>Reception (office)</t>
  </si>
  <si>
    <t>Entrance</t>
  </si>
  <si>
    <t>26a</t>
  </si>
  <si>
    <t>Photocopying room</t>
  </si>
  <si>
    <t>34a</t>
  </si>
  <si>
    <t>26</t>
  </si>
  <si>
    <t>Library</t>
  </si>
  <si>
    <t>23</t>
  </si>
  <si>
    <t>7</t>
  </si>
  <si>
    <t>Music classroom</t>
  </si>
  <si>
    <t>21a, 22a, 4, 74, 74a, 74b, 74c, 75, 76</t>
  </si>
  <si>
    <t>pupil wcs (9 wc's, 4 urinals)</t>
  </si>
  <si>
    <t>63,64</t>
  </si>
  <si>
    <t>staff wc's (3 wc's)</t>
  </si>
  <si>
    <t>Disabled w.c.</t>
  </si>
  <si>
    <t>3, 5, 5a, 5b, 5c, 10, 10a, 10b, 10c, 11, 11a, 17, 18, 18a, 19, 20, 31, 31a, 31b, 31c, 34b, 35, 72, 73, 77a, 78, 78a</t>
  </si>
  <si>
    <t>49, 84</t>
  </si>
  <si>
    <t>80, 80a, 80b, 80c, 81, 81a, 82. 82a</t>
  </si>
  <si>
    <t>Nursery classroom</t>
  </si>
  <si>
    <t>83, 83a, 85, 85a, 85b</t>
  </si>
  <si>
    <t>Pupil wc (multi-sex)</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</si>
  <si>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</si>
  <si>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</si>
  <si>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</si>
  <si>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</si>
  <si>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</si>
  <si>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</si>
  <si>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</si>
  <si>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</si>
  <si>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</si>
  <si>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</si>
  <si>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</si>
  <si>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</si>
  <si>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</si>
  <si>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</si>
  <si>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</si>
  <si>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</si>
  <si>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</si>
  <si>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</si>
  <si>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</si>
  <si>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</si>
  <si>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</si>
  <si>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</si>
  <si>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</si>
  <si>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</si>
  <si>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</si>
  <si>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</si>
  <si>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</si>
  <si>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</si>
  <si>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</si>
  <si>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</si>
  <si>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</si>
  <si>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</si>
  <si>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</si>
  <si>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</si>
  <si>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</si>
  <si>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</si>
  <si>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</si>
  <si>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</si>
  <si>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</si>
  <si>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</si>
  <si>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</si>
  <si>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</si>
  <si>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</si>
  <si>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</si>
  <si>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</si>
  <si>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</si>
  <si>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</si>
  <si>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</si>
  <si>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</si>
  <si>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</si>
  <si>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</si>
  <si>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</si>
  <si>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</si>
  <si>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</si>
  <si>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</si>
  <si>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</si>
  <si>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</si>
  <si>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</si>
  <si>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</si>
  <si>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</si>
  <si>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</si>
  <si>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</si>
  <si>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</si>
  <si>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</si>
  <si>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4105 (97%)</t>
  </si>
  <si>
    <t>Self generated income</t>
  </si>
  <si>
    <t>145 (3%)</t>
  </si>
  <si>
    <t>Total income</t>
  </si>
  <si>
    <t>Teaching staff</t>
  </si>
  <si>
    <t>Supply Staff</t>
  </si>
  <si>
    <t>136 (3%)</t>
  </si>
  <si>
    <t>Education support staff</t>
  </si>
  <si>
    <t>Learning resources (not ICT equipment)</t>
  </si>
  <si>
    <t>197 (5%)</t>
  </si>
  <si>
    <t>ICT learning resources</t>
  </si>
  <si>
    <t>190 (5%)</t>
  </si>
  <si>
    <t>Bought in professional services - curriculum</t>
  </si>
  <si>
    <t>129 (3%)</t>
  </si>
  <si>
    <t>Back office (incl. Staff costs)</t>
  </si>
  <si>
    <t>398 (10%)</t>
  </si>
  <si>
    <t>Catering (incl. Staff costs)</t>
  </si>
  <si>
    <t>87 (2%)</t>
  </si>
  <si>
    <t>Premises (incl. Staff costs)</t>
  </si>
  <si>
    <t>193 (5%)</t>
  </si>
  <si>
    <t>Other staff costs</t>
  </si>
  <si>
    <t>102 (2%)</t>
  </si>
  <si>
    <t>Energy</t>
  </si>
  <si>
    <t>74 (2%)</t>
  </si>
  <si>
    <t>Other expenditure</t>
  </si>
  <si>
    <t>95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</si>
  <si>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</si>
  <si>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</si>
  <si>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</si>
  <si>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</si>
  <si>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</si>
  <si>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</si>
  <si>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</si>
  <si>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</si>
  <si>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</si>
  <si>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</si>
  <si>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</si>
  <si>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</si>
  <si>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</si>
  <si>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</si>
  <si>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</si>
  <si>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</si>
  <si>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</si>
  <si>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</si>
  <si>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</si>
  <si>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</si>
  <si>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</si>
  <si>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</si>
  <si>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</si>
  <si>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Clifford</t>
  </si>
  <si>
    <t>Kington</t>
  </si>
  <si>
    <t>Leominster Infants’ School</t>
  </si>
  <si>
    <t>Shobdon</t>
  </si>
  <si>
    <t>Wellington</t>
  </si>
  <si>
    <t>Weobley</t>
  </si>
  <si>
    <t>Canon Pyon C E</t>
  </si>
  <si>
    <t>Eardisley C E</t>
  </si>
  <si>
    <t>Stretton Sugwas C E</t>
  </si>
  <si>
    <t>Kingsland C E</t>
  </si>
  <si>
    <t>Pembridge C E</t>
  </si>
  <si>
    <t>Staunton-on-Wye Endowed</t>
  </si>
  <si>
    <t>Out of County</t>
  </si>
  <si>
    <t>Grand Total</t>
  </si>
  <si>
    <t>Burghill Community</t>
  </si>
  <si>
    <t>Lord Scudamore</t>
  </si>
  <si>
    <t>Leominster Infants’</t>
  </si>
  <si>
    <t>Leominster Junior</t>
  </si>
  <si>
    <t>Wigmore</t>
  </si>
  <si>
    <t>St Mary’s C E, Credenhill</t>
  </si>
  <si>
    <t>Dilwyn</t>
  </si>
  <si>
    <t>St James’ C E, Hereford</t>
  </si>
  <si>
    <t>St Pauls CE</t>
  </si>
  <si>
    <t>Where school children in the Schools Catchment area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</si>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</sst>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5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5"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5" xfId="0" applyFont="1" applyFill="1" applyBorder="1" applyAlignment="1">
      <alignment horizontal="left" vertical="center" wrapText="1"/>
    </xf>
    <xf numFmtId="0" fontId="24" fillId="10" borderId="55" xfId="0" applyFont="1" applyFill="1" applyBorder="1" applyAlignment="1">
      <alignment horizontal="center" vertical="center" wrapText="1"/>
    </xf>
    <xf numFmtId="9" fontId="24" fillId="6" borderId="55" xfId="0" applyNumberFormat="1" applyFont="1" applyFill="1" applyBorder="1" applyAlignment="1">
      <alignment horizontal="left" vertical="center" wrapText="1"/>
    </xf>
    <xf numFmtId="0" fontId="24" fillId="6" borderId="55"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1"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5" xfId="0" applyFont="1" applyBorder="1" applyAlignment="1">
      <alignment horizontal="left" vertical="center" wrapText="1"/>
    </xf>
    <xf numFmtId="0" fontId="24" fillId="6" borderId="55" xfId="0" applyFont="1" applyFill="1" applyBorder="1" applyAlignment="1">
      <alignment horizontal="right" vertical="center" wrapText="1"/>
    </xf>
    <xf numFmtId="10" fontId="24" fillId="6" borderId="55"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1"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2"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1" xfId="0" applyFont="1" applyFill="1" applyBorder="1" applyAlignment="1">
      <alignment horizontal="center" vertical="center"/>
    </xf>
    <xf numFmtId="0" fontId="41" fillId="3" borderId="0" xfId="0" applyFont="1" applyFill="1" applyAlignment="1">
      <alignment vertical="center"/>
    </xf>
    <xf numFmtId="0" fontId="32" fillId="3" borderId="52" xfId="0" applyFont="1" applyFill="1" applyBorder="1" applyAlignment="1">
      <alignment wrapText="1"/>
    </xf>
    <xf numFmtId="0" fontId="32" fillId="3" borderId="48" xfId="0" applyFont="1" applyFill="1" applyBorder="1" applyAlignment="1">
      <alignment horizontal="center"/>
    </xf>
    <xf numFmtId="0" fontId="32" fillId="3" borderId="33" xfId="0" applyFont="1" applyFill="1" applyBorder="1" applyAlignment="1">
      <alignment horizontal="center"/>
    </xf>
    <xf numFmtId="0" fontId="32" fillId="3" borderId="49" xfId="0" applyFont="1" applyFill="1" applyBorder="1" applyAlignment="1">
      <alignment horizontal="center"/>
    </xf>
    <xf numFmtId="0" fontId="32" fillId="2" borderId="52"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2"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3"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3"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1"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1"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4" fillId="2" borderId="82"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2" xfId="0" applyNumberFormat="1" applyFont="1" applyFill="1" applyBorder="1" applyAlignment="1">
      <alignment horizontal="left"/>
    </xf>
    <xf numFmtId="1" fontId="10" fillId="2" borderId="53" xfId="0" applyNumberFormat="1" applyFont="1" applyFill="1" applyBorder="1" applyAlignment="1">
      <alignment horizontal="left"/>
    </xf>
    <xf numFmtId="0" fontId="32" fillId="2" borderId="47"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6"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6"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7"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9"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3"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9" xfId="0" applyFont="1" applyFill="1" applyBorder="1" applyAlignment="1"/>
    <xf numFmtId="0" fontId="32" fillId="3" borderId="68" xfId="0" applyFont="1" applyFill="1" applyBorder="1" applyAlignment="1"/>
    <xf numFmtId="1" fontId="27" fillId="3" borderId="48"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3" xfId="0" applyFont="1" applyFill="1" applyBorder="1" applyAlignment="1">
      <alignment wrapText="1"/>
    </xf>
    <xf numFmtId="0" fontId="32" fillId="3" borderId="68" xfId="0" applyFont="1" applyFill="1" applyBorder="1" applyAlignment="1">
      <alignment wrapText="1"/>
    </xf>
    <xf numFmtId="0" fontId="32" fillId="3" borderId="68"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7"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1" xfId="0" applyFont="1" applyFill="1" applyBorder="1" applyAlignment="1">
      <alignment horizontal="center"/>
    </xf>
    <xf numFmtId="3" fontId="0" fillId="0" borderId="7" xfId="0" applyNumberFormat="1" applyBorder="1"/>
    <xf numFmtId="0" fontId="10" fillId="2" borderId="81"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8"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9"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2"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2" fillId="3" borderId="48"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1"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6" fillId="0" borderId="60" xfId="0" applyNumberFormat="1" applyFont="1" applyBorder="1" applyAlignment="1">
      <alignment horizontal="center"/>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0" xfId="0" applyFont="1" applyFill="1" applyBorder="1" applyAlignment="1">
      <alignment horizontal="left" vertical="top"/>
    </xf>
    <xf numFmtId="0" fontId="32" fillId="13" borderId="45" xfId="0" applyFont="1" applyFill="1" applyBorder="1" applyAlignment="1">
      <alignment horizontal="left" vertical="top"/>
    </xf>
    <xf numFmtId="0" fontId="32" fillId="13" borderId="0" xfId="0" applyFont="1" applyFill="1" applyBorder="1"/>
    <xf numFmtId="0" fontId="32" fillId="13" borderId="44" xfId="0" applyFont="1" applyFill="1" applyBorder="1" applyAlignment="1">
      <alignment vertical="top" wrapText="1"/>
    </xf>
    <xf numFmtId="0" fontId="32" fillId="13" borderId="7" xfId="0" applyFont="1" applyFill="1" applyBorder="1"/>
    <xf numFmtId="0" fontId="10" fillId="13" borderId="56" xfId="0" applyFont="1" applyFill="1" applyBorder="1" applyAlignment="1">
      <alignment horizontal="left" vertical="top"/>
    </xf>
    <xf numFmtId="0" fontId="10" fillId="13" borderId="57" xfId="0" applyFont="1" applyFill="1" applyBorder="1" applyAlignment="1">
      <alignment vertical="top"/>
    </xf>
    <xf numFmtId="0" fontId="10" fillId="13" borderId="57" xfId="0" applyFont="1" applyFill="1" applyBorder="1" applyAlignment="1">
      <alignment horizontal="left" vertical="top"/>
    </xf>
    <xf numFmtId="0" fontId="10" fillId="13" borderId="56" xfId="0" applyFont="1" applyFill="1" applyBorder="1"/>
    <xf numFmtId="0" fontId="32" fillId="3" borderId="49" xfId="0" applyFont="1" applyFill="1" applyBorder="1" applyAlignment="1">
      <alignment vertical="center"/>
    </xf>
    <xf numFmtId="0" fontId="32" fillId="3" borderId="8" xfId="0" applyFont="1" applyFill="1" applyBorder="1" applyAlignment="1">
      <alignment vertical="center"/>
    </xf>
    <xf numFmtId="0" fontId="32" fillId="3" borderId="51" xfId="0" applyFont="1" applyFill="1" applyBorder="1" applyAlignment="1">
      <alignment vertical="center"/>
    </xf>
    <xf numFmtId="0" fontId="39" fillId="2" borderId="31" xfId="0" applyFont="1" applyFill="1" applyBorder="1" applyAlignment="1">
      <alignment horizontal="left" vertical="center"/>
    </xf>
    <xf numFmtId="0" fontId="27" fillId="3" borderId="48"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6"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0" xfId="0" applyFont="1" applyFill="1" applyBorder="1" applyAlignment="1">
      <alignment horizontal="left" vertical="top" wrapText="1"/>
    </xf>
    <xf numFmtId="0" fontId="32" fillId="13" borderId="45"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wrapText="1"/>
    </xf>
    <xf numFmtId="3" fontId="45" fillId="5" borderId="34" xfId="0" applyNumberFormat="1" applyFont="1" applyFill="1" applyBorder="1"/>
    <xf numFmtId="3" fontId="8" fillId="4" borderId="34" xfId="2" applyNumberFormat="1" applyFont="1" applyFill="1" applyBorder="1" applyAlignment="1">
      <alignment horizontal="center" vertical="center"/>
    </xf>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10" fillId="0" borderId="7" xfId="0" applyFont="1" applyFill="1" applyBorder="1" applyAlignment="1">
      <alignment vertical="top" wrapText="1"/>
    </xf>
    <xf numFmtId="0" fontId="7" fillId="0" borderId="7" xfId="2" applyFont="1" applyFill="1" applyBorder="1" applyAlignment="1">
      <alignment horizontal="center" vertical="center"/>
    </xf>
    <xf numFmtId="44" fontId="9" fillId="0" borderId="7" xfId="0" applyNumberFormat="1" applyFont="1" applyFill="1" applyBorder="1" applyAlignment="1">
      <alignment horizontal="center" vertical="center" wrapText="1"/>
    </xf>
    <xf numFmtId="0" fontId="10" fillId="0" borderId="7" xfId="0" applyFont="1" applyFill="1" applyBorder="1" applyAlignment="1">
      <alignment vertical="center" wrapText="1"/>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44" fontId="0" fillId="0" borderId="0" xfId="0" applyNumberFormat="1" applyFill="1"/>
    <xf numFmtId="0" fontId="10" fillId="0" borderId="7" xfId="0" applyNumberFormat="1" applyFont="1" applyFill="1" applyBorder="1" applyAlignment="1">
      <alignment vertical="top" wrapText="1"/>
    </xf>
    <xf numFmtId="0" fontId="6" fillId="0" borderId="7" xfId="0" applyFont="1" applyFill="1" applyBorder="1" applyAlignment="1">
      <alignment vertical="top" wrapText="1"/>
    </xf>
    <xf numFmtId="44" fontId="14" fillId="0" borderId="7" xfId="0" applyNumberFormat="1" applyFont="1" applyFill="1" applyBorder="1" applyAlignment="1">
      <alignment horizontal="center" vertical="center" wrapText="1"/>
    </xf>
    <xf numFmtId="3" fontId="8" fillId="0" borderId="4" xfId="2" applyNumberFormat="1" applyFont="1" applyBorder="1" applyAlignment="1">
      <alignment horizontal="center" vertical="center"/>
    </xf>
    <xf numFmtId="0" fontId="16" fillId="0" borderId="0" xfId="0" applyFont="1" applyBorder="1" applyAlignment="1"/>
    <xf numFmtId="9" fontId="0" fillId="0" borderId="79" xfId="0" applyNumberFormat="1" applyFill="1" applyBorder="1"/>
    <xf numFmtId="0" fontId="6" fillId="0" borderId="7" xfId="3" applyFont="1" applyBorder="1" applyAlignment="1" applyProtection="1">
      <alignment horizontal="center" vertical="center"/>
      <protection hidden="1"/>
    </xf>
    <xf numFmtId="0" fontId="18" fillId="0" borderId="7" xfId="0" applyFont="1" applyFill="1" applyBorder="1" applyAlignment="1" applyProtection="1">
      <alignment horizontal="left" wrapText="1"/>
      <protection hidden="1"/>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2" fontId="0" fillId="0" borderId="7" xfId="0" applyNumberFormat="1" applyFill="1" applyBorder="1" applyAlignment="1">
      <alignment horizontal="center" vertical="center"/>
    </xf>
    <xf numFmtId="2" fontId="0" fillId="0" borderId="7" xfId="0" applyNumberFormat="1" applyBorder="1" applyAlignment="1">
      <alignment horizontal="center" vertical="center"/>
    </xf>
    <xf numFmtId="0" fontId="6" fillId="0" borderId="7" xfId="3" applyFont="1" applyBorder="1" applyAlignment="1" applyProtection="1">
      <alignment horizontal="left" wrapText="1"/>
      <protection hidden="1"/>
    </xf>
    <xf numFmtId="0" fontId="48" fillId="7" borderId="23" xfId="0" applyFont="1" applyFill="1" applyBorder="1" applyAlignment="1">
      <alignment horizontal="center" vertical="top"/>
    </xf>
    <xf numFmtId="0" fontId="46" fillId="7" borderId="23" xfId="0" quotePrefix="1" applyFont="1" applyFill="1" applyBorder="1" applyAlignment="1">
      <alignment horizontal="center" vertical="top"/>
    </xf>
    <xf numFmtId="9" fontId="0" fillId="0" borderId="0" xfId="0" applyNumberFormat="1" applyFill="1" applyBorder="1"/>
    <xf numFmtId="0" fontId="67" fillId="0" borderId="0" xfId="0" applyFont="1" applyBorder="1" applyAlignment="1">
      <alignment horizontal="center" vertical="top"/>
    </xf>
    <xf numFmtId="164" fontId="14" fillId="8" borderId="0" xfId="0" applyNumberFormat="1" applyFont="1" applyFill="1" applyBorder="1" applyAlignment="1">
      <alignment horizontal="center" vertical="top"/>
    </xf>
    <xf numFmtId="164" fontId="8" fillId="0" borderId="0" xfId="0" applyNumberFormat="1" applyFont="1" applyFill="1" applyBorder="1" applyAlignment="1">
      <alignment textRotation="90"/>
    </xf>
    <xf numFmtId="1" fontId="8" fillId="0" borderId="0" xfId="0" applyNumberFormat="1" applyFont="1" applyFill="1" applyBorder="1"/>
    <xf numFmtId="164" fontId="8" fillId="0" borderId="0" xfId="0" applyNumberFormat="1" applyFont="1" applyFill="1" applyBorder="1"/>
    <xf numFmtId="164" fontId="8" fillId="0" borderId="0" xfId="0" applyNumberFormat="1" applyFont="1" applyFill="1" applyBorder="1" applyAlignment="1"/>
    <xf numFmtId="164" fontId="8" fillId="0" borderId="36" xfId="0" applyNumberFormat="1" applyFont="1" applyFill="1" applyBorder="1" applyAlignment="1">
      <alignment textRotation="90"/>
    </xf>
    <xf numFmtId="0" fontId="0" fillId="0" borderId="0" xfId="0" applyFont="1"/>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76" xfId="0" applyNumberFormat="1" applyFont="1" applyBorder="1" applyAlignment="1">
      <alignment textRotation="90"/>
    </xf>
    <xf numFmtId="0" fontId="8" fillId="0" borderId="36" xfId="0" applyNumberFormat="1" applyFont="1" applyBorder="1" applyAlignment="1">
      <alignment textRotation="90"/>
    </xf>
    <xf numFmtId="164" fontId="8" fillId="0" borderId="36" xfId="0" applyNumberFormat="1" applyFont="1" applyBorder="1" applyAlignment="1">
      <alignment textRotation="90"/>
    </xf>
    <xf numFmtId="0" fontId="8" fillId="0" borderId="0" xfId="0" applyFont="1" applyFill="1" applyBorder="1"/>
    <xf numFmtId="0" fontId="8" fillId="0" borderId="0" xfId="0" applyFont="1" applyFill="1"/>
    <xf numFmtId="0" fontId="8" fillId="0" borderId="39" xfId="0" applyFont="1" applyBorder="1"/>
    <xf numFmtId="1" fontId="8" fillId="0" borderId="74" xfId="0" applyNumberFormat="1" applyFont="1" applyBorder="1"/>
    <xf numFmtId="1" fontId="8" fillId="0" borderId="38" xfId="0" applyNumberFormat="1" applyFont="1" applyBorder="1"/>
    <xf numFmtId="0" fontId="8" fillId="0" borderId="41" xfId="0" applyFont="1" applyBorder="1"/>
    <xf numFmtId="164" fontId="8" fillId="0" borderId="75" xfId="0" applyNumberFormat="1" applyFont="1" applyBorder="1"/>
    <xf numFmtId="164" fontId="8" fillId="0" borderId="40" xfId="0" applyNumberFormat="1" applyFont="1" applyBorder="1"/>
    <xf numFmtId="0" fontId="27" fillId="0" borderId="0" xfId="0" applyFont="1" applyFill="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8" xfId="0" applyFont="1" applyFill="1" applyBorder="1" applyAlignment="1">
      <alignment horizontal="center" vertical="center" wrapText="1"/>
    </xf>
    <xf numFmtId="0" fontId="8" fillId="0" borderId="89" xfId="0" applyFont="1" applyFill="1" applyBorder="1" applyAlignment="1"/>
    <xf numFmtId="1" fontId="8" fillId="0" borderId="74" xfId="0" applyNumberFormat="1"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0" xfId="0" applyFont="1" applyFill="1" applyBorder="1" applyAlignment="1">
      <alignment horizontal="center" vertical="center" wrapText="1"/>
    </xf>
    <xf numFmtId="0" fontId="8" fillId="0" borderId="91" xfId="0" applyFont="1" applyFill="1" applyBorder="1" applyAlignment="1"/>
    <xf numFmtId="164" fontId="8" fillId="0" borderId="75" xfId="0" applyNumberFormat="1"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1" fontId="8" fillId="0" borderId="92" xfId="0" applyNumberFormat="1" applyFont="1" applyBorder="1"/>
    <xf numFmtId="164" fontId="8" fillId="0" borderId="93" xfId="0" applyNumberFormat="1" applyFont="1" applyBorder="1"/>
    <xf numFmtId="164" fontId="8" fillId="0" borderId="7" xfId="0" applyNumberFormat="1" applyFont="1" applyBorder="1" applyAlignment="1">
      <alignment textRotation="90"/>
    </xf>
    <xf numFmtId="1" fontId="8" fillId="0" borderId="89" xfId="0" applyNumberFormat="1" applyFont="1" applyBorder="1"/>
    <xf numFmtId="164" fontId="8" fillId="0" borderId="91" xfId="0" applyNumberFormat="1" applyFont="1" applyBorder="1"/>
    <xf numFmtId="2" fontId="6" fillId="0" borderId="7" xfId="3" applyNumberFormat="1" applyFont="1" applyBorder="1" applyAlignment="1" applyProtection="1">
      <alignment horizontal="center" vertical="center"/>
      <protection hidden="1"/>
    </xf>
    <xf numFmtId="0" fontId="0" fillId="16" borderId="7" xfId="0" applyFill="1" applyBorder="1" applyAlignment="1">
      <alignment horizontal="center"/>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7" xfId="0" applyFont="1" applyFill="1" applyBorder="1" applyAlignment="1">
      <alignment horizontal="left" vertical="center" wrapText="1"/>
    </xf>
    <xf numFmtId="0" fontId="39" fillId="2" borderId="69" xfId="0" applyFont="1" applyFill="1" applyBorder="1" applyAlignment="1">
      <alignment horizontal="left" vertical="center" wrapText="1"/>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2" fillId="3" borderId="61"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0" xfId="0" applyFont="1" applyFill="1" applyBorder="1" applyAlignment="1">
      <alignment horizontal="left" vertical="center"/>
    </xf>
    <xf numFmtId="0" fontId="32" fillId="3" borderId="58"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7" xfId="0" applyFont="1" applyFill="1" applyBorder="1" applyAlignment="1">
      <alignment horizontal="left"/>
    </xf>
    <xf numFmtId="0" fontId="43" fillId="3" borderId="28" xfId="0" applyFont="1" applyFill="1" applyBorder="1" applyAlignment="1">
      <alignment horizontal="left"/>
    </xf>
    <xf numFmtId="0" fontId="32" fillId="3" borderId="56" xfId="0" applyFont="1" applyFill="1" applyBorder="1" applyAlignment="1">
      <alignmen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78" xfId="0" applyFont="1" applyFill="1" applyBorder="1" applyAlignment="1">
      <alignment vertical="center" wrapText="1"/>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2" fillId="3" borderId="80"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2" xfId="0" applyFont="1" applyFill="1" applyBorder="1" applyAlignment="1">
      <alignment horizontal="center" wrapText="1"/>
    </xf>
    <xf numFmtId="0" fontId="54" fillId="2" borderId="61" xfId="0" applyFont="1" applyFill="1" applyBorder="1" applyAlignment="1">
      <alignment horizontal="center" wrapText="1"/>
    </xf>
    <xf numFmtId="0" fontId="54" fillId="2" borderId="58"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8"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58"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6"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6"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4"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54"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71"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7" xfId="0" applyFont="1" applyFill="1" applyBorder="1" applyAlignment="1">
      <alignment horizontal="left" vertical="center"/>
    </xf>
    <xf numFmtId="0" fontId="9" fillId="2" borderId="68" xfId="0" applyFont="1" applyFill="1" applyBorder="1" applyAlignment="1">
      <alignment horizontal="left" vertical="center"/>
    </xf>
    <xf numFmtId="0" fontId="9" fillId="2" borderId="85" xfId="0" applyFont="1" applyFill="1" applyBorder="1" applyAlignment="1">
      <alignment horizontal="left" vertical="center"/>
    </xf>
    <xf numFmtId="0" fontId="9" fillId="2" borderId="54" xfId="0" applyFont="1" applyFill="1" applyBorder="1" applyAlignment="1">
      <alignment horizontal="left" vertical="center"/>
    </xf>
    <xf numFmtId="0" fontId="9" fillId="2" borderId="79" xfId="0" applyFont="1" applyFill="1" applyBorder="1" applyAlignment="1">
      <alignment horizontal="left" vertical="center"/>
    </xf>
    <xf numFmtId="0" fontId="9" fillId="2" borderId="71"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47"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7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65"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7"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65" xfId="0" applyFont="1" applyFill="1" applyBorder="1" applyAlignment="1">
      <alignment horizontal="left" vertical="center" wrapText="1"/>
    </xf>
    <xf numFmtId="0" fontId="32" fillId="3" borderId="54"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0" xfId="0" applyFont="1" applyFill="1" applyBorder="1" applyAlignment="1">
      <alignment horizontal="center" vertical="center"/>
    </xf>
    <xf numFmtId="0" fontId="39" fillId="2" borderId="82"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9"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0"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2" xfId="0" applyFont="1" applyFill="1" applyBorder="1" applyAlignment="1">
      <alignment horizontal="center" wrapText="1"/>
    </xf>
    <xf numFmtId="0" fontId="54" fillId="2" borderId="73" xfId="0" applyFont="1" applyFill="1" applyBorder="1" applyAlignment="1">
      <alignment horizontal="center" wrapText="1"/>
    </xf>
    <xf numFmtId="0" fontId="54" fillId="2" borderId="63" xfId="0" applyFont="1" applyFill="1" applyBorder="1" applyAlignment="1">
      <alignment horizontal="center" wrapText="1"/>
    </xf>
    <xf numFmtId="0" fontId="54" fillId="2" borderId="59"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65" xfId="0" applyFont="1" applyFill="1" applyBorder="1" applyAlignment="1">
      <alignment horizontal="left" vertical="center"/>
    </xf>
    <xf numFmtId="0" fontId="39" fillId="2" borderId="54" xfId="0" applyFont="1" applyFill="1" applyBorder="1" applyAlignment="1">
      <alignment horizontal="left" vertical="center"/>
    </xf>
    <xf numFmtId="0" fontId="39" fillId="2" borderId="72"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67" xfId="0" applyFont="1" applyFill="1" applyBorder="1" applyAlignment="1">
      <alignment horizontal="center"/>
    </xf>
    <xf numFmtId="0" fontId="39" fillId="2" borderId="69" xfId="0" applyFont="1" applyFill="1" applyBorder="1" applyAlignment="1">
      <alignment horizontal="center"/>
    </xf>
    <xf numFmtId="0" fontId="39" fillId="2" borderId="54" xfId="0" applyFont="1" applyFill="1" applyBorder="1" applyAlignment="1">
      <alignment horizontal="center"/>
    </xf>
    <xf numFmtId="0" fontId="39" fillId="2" borderId="72" xfId="0" applyFont="1" applyFill="1" applyBorder="1" applyAlignment="1">
      <alignment horizontal="center"/>
    </xf>
    <xf numFmtId="0" fontId="39" fillId="2" borderId="67" xfId="0" applyFont="1" applyFill="1" applyBorder="1" applyAlignment="1">
      <alignment horizontal="center" wrapText="1"/>
    </xf>
    <xf numFmtId="0" fontId="39" fillId="2" borderId="68" xfId="0" applyFont="1" applyFill="1" applyBorder="1" applyAlignment="1">
      <alignment horizontal="center" wrapText="1"/>
    </xf>
    <xf numFmtId="0" fontId="39" fillId="2" borderId="69" xfId="0" applyFont="1" applyFill="1" applyBorder="1" applyAlignment="1">
      <alignment horizontal="center" wrapText="1"/>
    </xf>
    <xf numFmtId="0" fontId="39" fillId="2" borderId="54" xfId="0" applyFont="1" applyFill="1" applyBorder="1" applyAlignment="1">
      <alignment horizontal="center" wrapText="1"/>
    </xf>
    <xf numFmtId="0" fontId="39" fillId="2" borderId="79" xfId="0" applyFont="1" applyFill="1" applyBorder="1" applyAlignment="1">
      <alignment horizontal="center" wrapText="1"/>
    </xf>
    <xf numFmtId="0" fontId="39" fillId="2" borderId="72"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8" xfId="0" applyNumberFormat="1" applyFont="1" applyFill="1" applyBorder="1" applyAlignment="1">
      <alignment horizontal="center"/>
    </xf>
    <xf numFmtId="0" fontId="32" fillId="3" borderId="77" xfId="0" applyFont="1" applyFill="1" applyBorder="1" applyAlignment="1">
      <alignment vertical="center" wrapText="1"/>
    </xf>
    <xf numFmtId="0" fontId="32" fillId="3" borderId="68" xfId="0" applyFont="1" applyFill="1" applyBorder="1" applyAlignment="1">
      <alignment vertical="center" wrapText="1"/>
    </xf>
    <xf numFmtId="0" fontId="32" fillId="3" borderId="69"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6"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6"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47"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7" xfId="0" applyFont="1" applyFill="1" applyBorder="1" applyAlignment="1">
      <alignment horizontal="center" vertical="top" wrapText="1"/>
    </xf>
    <xf numFmtId="0" fontId="43" fillId="2" borderId="69" xfId="0" applyFont="1" applyFill="1" applyBorder="1" applyAlignment="1">
      <alignment horizontal="center" vertical="top"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164" fontId="32" fillId="3" borderId="67" xfId="0" applyNumberFormat="1" applyFont="1" applyFill="1" applyBorder="1" applyAlignment="1">
      <alignment horizontal="center" vertical="center"/>
    </xf>
    <xf numFmtId="164" fontId="32" fillId="3" borderId="69" xfId="0" applyNumberFormat="1" applyFont="1" applyFill="1" applyBorder="1" applyAlignment="1">
      <alignment horizontal="center" vertical="center"/>
    </xf>
    <xf numFmtId="164" fontId="32" fillId="3" borderId="54"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6"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9"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48"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54" fillId="2" borderId="67" xfId="0" applyFont="1" applyFill="1" applyBorder="1" applyAlignment="1">
      <alignment horizontal="center" vertical="center" wrapText="1"/>
    </xf>
    <xf numFmtId="0" fontId="54" fillId="2" borderId="69" xfId="0" applyFont="1" applyFill="1" applyBorder="1" applyAlignment="1">
      <alignment horizontal="center" vertical="center" wrapText="1"/>
    </xf>
    <xf numFmtId="0" fontId="54" fillId="2" borderId="86" xfId="0" applyFont="1" applyFill="1" applyBorder="1" applyAlignment="1">
      <alignment horizontal="center" vertical="center" wrapText="1"/>
    </xf>
    <xf numFmtId="0" fontId="54" fillId="2" borderId="66"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79"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6"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56"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58" xfId="0" applyFont="1" applyFill="1" applyBorder="1" applyAlignment="1">
      <alignment horizontal="left" vertical="center" wrapText="1"/>
    </xf>
    <xf numFmtId="0" fontId="32" fillId="3" borderId="78"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57"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4"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34"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5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4"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4"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0" borderId="7" xfId="0" applyFont="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8" fillId="2" borderId="57" xfId="0" applyFont="1" applyFill="1" applyBorder="1" applyAlignment="1">
      <alignment horizontal="left"/>
    </xf>
    <xf numFmtId="0" fontId="28" fillId="2" borderId="0" xfId="0" applyFont="1" applyFill="1" applyBorder="1" applyAlignment="1">
      <alignment horizontal="left"/>
    </xf>
    <xf numFmtId="0" fontId="28" fillId="2" borderId="44"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9" fillId="0" borderId="7" xfId="0" applyFont="1" applyFill="1" applyBorder="1" applyAlignment="1">
      <alignment horizontal="center" wrapText="1"/>
    </xf>
    <xf numFmtId="0" fontId="8" fillId="0" borderId="74" xfId="0" applyFont="1" applyBorder="1" applyAlignment="1">
      <alignment horizontal="left"/>
    </xf>
    <xf numFmtId="0" fontId="8" fillId="0" borderId="75" xfId="0" applyFont="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195</c:v>
                </c:pt>
                <c:pt idx="1">
                  <c:v>191</c:v>
                </c:pt>
                <c:pt idx="2">
                  <c:v>195</c:v>
                </c:pt>
                <c:pt idx="3">
                  <c:v>202</c:v>
                </c:pt>
                <c:pt idx="4">
                  <c:v>199</c:v>
                </c:pt>
                <c:pt idx="5">
                  <c:v>206</c:v>
                </c:pt>
                <c:pt idx="6">
                  <c:v>204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45124608"/>
        <c:axId val="45130496"/>
      </c:lineChart>
      <c:catAx>
        <c:axId val="4512460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45130496"/>
        <c:crosses val="autoZero"/>
        <c:auto val="1"/>
        <c:lblAlgn val="ctr"/>
        <c:lblOffset val="100"/>
        <c:noMultiLvlLbl val="0"/>
      </c:catAx>
      <c:valAx>
        <c:axId val="451304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4512460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3.0068999999999999</c:v>
                </c:pt>
                <c:pt idx="2">
                  <c:v>256.76870000000002</c:v>
                </c:pt>
                <c:pt idx="3">
                  <c:v>117.4233</c:v>
                </c:pt>
                <c:pt idx="4">
                  <c:v>10.614100000000001</c:v>
                </c:pt>
                <c:pt idx="5">
                  <c:v>18.735299999999999</c:v>
                </c:pt>
              </c:numCache>
            </c:numRef>
          </c:val>
        </c:ser>
        <c:dLbls>
          <c:showLegendKey val="0"/>
          <c:showVal val="0"/>
          <c:showCatName val="0"/>
          <c:showSerName val="0"/>
          <c:showPercent val="0"/>
          <c:showBubbleSize val="0"/>
        </c:dLbls>
        <c:gapWidth val="150"/>
        <c:axId val="44921216"/>
        <c:axId val="44922752"/>
      </c:barChart>
      <c:catAx>
        <c:axId val="44921216"/>
        <c:scaling>
          <c:orientation val="minMax"/>
        </c:scaling>
        <c:delete val="0"/>
        <c:axPos val="b"/>
        <c:numFmt formatCode="0" sourceLinked="1"/>
        <c:majorTickMark val="out"/>
        <c:minorTickMark val="none"/>
        <c:tickLblPos val="nextTo"/>
        <c:crossAx val="44922752"/>
        <c:crosses val="autoZero"/>
        <c:auto val="1"/>
        <c:lblAlgn val="ctr"/>
        <c:lblOffset val="100"/>
        <c:noMultiLvlLbl val="1"/>
      </c:catAx>
      <c:valAx>
        <c:axId val="44922752"/>
        <c:scaling>
          <c:orientation val="minMax"/>
        </c:scaling>
        <c:delete val="0"/>
        <c:axPos val="l"/>
        <c:majorGridlines/>
        <c:numFmt formatCode="#,##0" sourceLinked="0"/>
        <c:majorTickMark val="out"/>
        <c:minorTickMark val="none"/>
        <c:tickLblPos val="nextTo"/>
        <c:crossAx val="4492121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359.49160000000001</c:v>
                </c:pt>
                <c:pt idx="1">
                  <c:v>47.056699999999992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2.056</c:v>
                </c:pt>
                <c:pt idx="1">
                  <c:v>16.139600000000002</c:v>
                </c:pt>
                <c:pt idx="2">
                  <c:v>62.219700000000003</c:v>
                </c:pt>
                <c:pt idx="3">
                  <c:v>15.419999999999998</c:v>
                </c:pt>
                <c:pt idx="4">
                  <c:v>48.058999999999997</c:v>
                </c:pt>
                <c:pt idx="5">
                  <c:v>262.654</c:v>
                </c:pt>
                <c:pt idx="6">
                  <c:v>0</c:v>
                </c:pt>
              </c:numCache>
            </c:numRef>
          </c:val>
        </c:ser>
        <c:dLbls>
          <c:showLegendKey val="0"/>
          <c:showVal val="0"/>
          <c:showCatName val="0"/>
          <c:showSerName val="0"/>
          <c:showPercent val="0"/>
          <c:showBubbleSize val="0"/>
        </c:dLbls>
        <c:gapWidth val="150"/>
        <c:axId val="45877120"/>
        <c:axId val="45875584"/>
      </c:barChart>
      <c:valAx>
        <c:axId val="458755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45877120"/>
        <c:crosses val="autoZero"/>
        <c:crossBetween val="between"/>
      </c:valAx>
      <c:catAx>
        <c:axId val="4587712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458755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457201</xdr:colOff>
      <xdr:row>11</xdr:row>
      <xdr:rowOff>419100</xdr:rowOff>
    </xdr:from>
    <xdr:to>
      <xdr:col>9</xdr:col>
      <xdr:colOff>335776</xdr:colOff>
      <xdr:row>22</xdr:row>
      <xdr:rowOff>38100</xdr:rowOff>
    </xdr:to>
    <xdr:pic>
      <xdr:nvPicPr>
        <xdr:cNvPr id="4" name="Picture 3"/>
        <xdr:cNvPicPr>
          <a:picLocks noChangeAspect="1"/>
        </xdr:cNvPicPr>
      </xdr:nvPicPr>
      <xdr:blipFill rotWithShape="1">
        <a:blip xmlns:r="http://schemas.openxmlformats.org/officeDocument/2006/relationships" r:embed="rId2"/>
        <a:srcRect l="8439" t="13542" r="13843" b="14964"/>
        <a:stretch/>
      </xdr:blipFill>
      <xdr:spPr>
        <a:xfrm>
          <a:off x="660401" y="3810000"/>
          <a:ext cx="5936475" cy="436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149679</xdr:colOff>
      <xdr:row>4</xdr:row>
      <xdr:rowOff>148319</xdr:rowOff>
    </xdr:from>
    <xdr:to>
      <xdr:col>62</xdr:col>
      <xdr:colOff>6055180</xdr:colOff>
      <xdr:row>22</xdr:row>
      <xdr:rowOff>68036</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9231"/>
        <a:stretch>
          <a:fillRect/>
        </a:stretch>
      </xdr:blipFill>
      <xdr:spPr bwMode="auto">
        <a:xfrm>
          <a:off x="44808322" y="1236890"/>
          <a:ext cx="8137072" cy="489993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4313465</xdr:colOff>
      <xdr:row>22</xdr:row>
      <xdr:rowOff>153308</xdr:rowOff>
    </xdr:from>
    <xdr:to>
      <xdr:col>62</xdr:col>
      <xdr:colOff>5744483</xdr:colOff>
      <xdr:row>29</xdr:row>
      <xdr:rowOff>227240</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03679" y="6222094"/>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118</xdr:col>
      <xdr:colOff>895350</xdr:colOff>
      <xdr:row>4</xdr:row>
      <xdr:rowOff>209551</xdr:rowOff>
    </xdr:from>
    <xdr:to>
      <xdr:col>125</xdr:col>
      <xdr:colOff>895350</xdr:colOff>
      <xdr:row>44</xdr:row>
      <xdr:rowOff>76201</xdr:rowOff>
    </xdr:to>
    <xdr:pic>
      <xdr:nvPicPr>
        <xdr:cNvPr id="2" name="Picture 1"/>
        <xdr:cNvPicPr>
          <a:picLocks noChangeAspect="1"/>
        </xdr:cNvPicPr>
      </xdr:nvPicPr>
      <xdr:blipFill rotWithShape="1">
        <a:blip xmlns:r="http://schemas.openxmlformats.org/officeDocument/2006/relationships" r:embed="rId8"/>
        <a:srcRect l="27400" t="9751" r="25189" b="6132"/>
        <a:stretch/>
      </xdr:blipFill>
      <xdr:spPr>
        <a:xfrm>
          <a:off x="99460050" y="1314451"/>
          <a:ext cx="6667500" cy="9525000"/>
        </a:xfrm>
        <a:prstGeom prst="rect">
          <a:avLst/>
        </a:prstGeom>
      </xdr:spPr>
    </xdr:pic>
    <xdr:clientData/>
  </xdr:twoCellAnchor>
  <xdr:twoCellAnchor editAs="oneCell">
    <xdr:from>
      <xdr:col>107</xdr:col>
      <xdr:colOff>933450</xdr:colOff>
      <xdr:row>4</xdr:row>
      <xdr:rowOff>171450</xdr:rowOff>
    </xdr:from>
    <xdr:to>
      <xdr:col>115</xdr:col>
      <xdr:colOff>-1</xdr:colOff>
      <xdr:row>44</xdr:row>
      <xdr:rowOff>15038</xdr:rowOff>
    </xdr:to>
    <xdr:pic>
      <xdr:nvPicPr>
        <xdr:cNvPr id="4" name="Picture 3"/>
        <xdr:cNvPicPr>
          <a:picLocks noChangeAspect="1"/>
        </xdr:cNvPicPr>
      </xdr:nvPicPr>
      <xdr:blipFill rotWithShape="1">
        <a:blip xmlns:r="http://schemas.openxmlformats.org/officeDocument/2006/relationships" r:embed="rId9"/>
        <a:srcRect l="27035" t="9570" r="25459" b="6044"/>
        <a:stretch/>
      </xdr:blipFill>
      <xdr:spPr>
        <a:xfrm>
          <a:off x="90468450" y="1276350"/>
          <a:ext cx="6686549" cy="9501938"/>
        </a:xfrm>
        <a:prstGeom prst="rect">
          <a:avLst/>
        </a:prstGeom>
      </xdr:spPr>
    </xdr:pic>
    <xdr:clientData/>
  </xdr:twoCellAnchor>
  <xdr:twoCellAnchor editAs="oneCell">
    <xdr:from>
      <xdr:col>130</xdr:col>
      <xdr:colOff>19050</xdr:colOff>
      <xdr:row>4</xdr:row>
      <xdr:rowOff>171450</xdr:rowOff>
    </xdr:from>
    <xdr:to>
      <xdr:col>137</xdr:col>
      <xdr:colOff>304799</xdr:colOff>
      <xdr:row>44</xdr:row>
      <xdr:rowOff>87702</xdr:rowOff>
    </xdr:to>
    <xdr:pic>
      <xdr:nvPicPr>
        <xdr:cNvPr id="6" name="Picture 5"/>
        <xdr:cNvPicPr>
          <a:picLocks noChangeAspect="1"/>
        </xdr:cNvPicPr>
      </xdr:nvPicPr>
      <xdr:blipFill rotWithShape="1">
        <a:blip xmlns:r="http://schemas.openxmlformats.org/officeDocument/2006/relationships" r:embed="rId10"/>
        <a:srcRect l="26722" t="9180" r="24366" b="6629"/>
        <a:stretch/>
      </xdr:blipFill>
      <xdr:spPr>
        <a:xfrm>
          <a:off x="108565950" y="1276350"/>
          <a:ext cx="6953249" cy="9574602"/>
        </a:xfrm>
        <a:prstGeom prst="rect">
          <a:avLst/>
        </a:prstGeom>
      </xdr:spPr>
    </xdr:pic>
    <xdr:clientData/>
  </xdr:twoCellAnchor>
  <xdr:twoCellAnchor editAs="oneCell">
    <xdr:from>
      <xdr:col>140</xdr:col>
      <xdr:colOff>742950</xdr:colOff>
      <xdr:row>4</xdr:row>
      <xdr:rowOff>228600</xdr:rowOff>
    </xdr:from>
    <xdr:to>
      <xdr:col>148</xdr:col>
      <xdr:colOff>0</xdr:colOff>
      <xdr:row>44</xdr:row>
      <xdr:rowOff>65016</xdr:rowOff>
    </xdr:to>
    <xdr:pic>
      <xdr:nvPicPr>
        <xdr:cNvPr id="13" name="Picture 12"/>
        <xdr:cNvPicPr>
          <a:picLocks noChangeAspect="1"/>
        </xdr:cNvPicPr>
      </xdr:nvPicPr>
      <xdr:blipFill rotWithShape="1">
        <a:blip xmlns:r="http://schemas.openxmlformats.org/officeDocument/2006/relationships" r:embed="rId11"/>
        <a:srcRect l="26879" t="9180" r="24677" b="7215"/>
        <a:stretch/>
      </xdr:blipFill>
      <xdr:spPr>
        <a:xfrm>
          <a:off x="117367050" y="1333500"/>
          <a:ext cx="6877050" cy="9494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95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2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48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67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4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67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2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4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0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96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3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8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2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6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8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6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21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7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6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64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6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907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24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4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1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1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51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5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8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80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1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7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6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5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3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23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1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394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394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89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89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08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08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7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7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3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33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49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47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624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43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38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2" customWidth="1"/>
    <col min="22" max="22" width="11" style="476" customWidth="1"/>
    <col min="23" max="23" width="2.85546875" customWidth="1"/>
  </cols>
  <sheetData>
    <row r="1" spans="2:23" ht="26.25" x14ac:dyDescent="0.25">
      <c r="V1" s="478" t="str">
        <f>Report!D6</f>
        <v>Kington Primary School</v>
      </c>
    </row>
    <row r="2" spans="2:23" ht="26.25" x14ac:dyDescent="0.4">
      <c r="L2" s="1"/>
      <c r="M2" s="1"/>
      <c r="N2" s="1"/>
      <c r="O2" s="1"/>
      <c r="P2" s="1"/>
      <c r="Q2" s="1"/>
      <c r="R2" s="1"/>
      <c r="S2" s="1"/>
      <c r="T2" s="1"/>
      <c r="U2" s="490"/>
      <c r="V2" s="479" t="s">
        <v>0</v>
      </c>
      <c r="W2" s="1"/>
    </row>
    <row r="4" spans="2:23" ht="18" x14ac:dyDescent="0.25">
      <c r="M4" s="192" t="s">
        <v>393</v>
      </c>
      <c r="N4" s="475"/>
    </row>
    <row r="5" spans="2:23" x14ac:dyDescent="0.25">
      <c r="M5" s="475"/>
      <c r="N5" s="475"/>
      <c r="O5" s="475"/>
      <c r="P5" s="475"/>
      <c r="Q5" s="475"/>
      <c r="R5" s="475"/>
      <c r="S5" s="475"/>
      <c r="T5" s="475"/>
      <c r="U5" s="480"/>
      <c r="V5" s="484"/>
    </row>
    <row r="6" spans="2:23" ht="15.75" x14ac:dyDescent="0.25">
      <c r="M6" s="481" t="s">
        <v>394</v>
      </c>
      <c r="N6" s="482"/>
      <c r="O6" s="482"/>
      <c r="P6" s="482"/>
      <c r="Q6" s="482"/>
      <c r="R6" s="482"/>
      <c r="S6" s="482"/>
      <c r="T6" s="482"/>
      <c r="U6" s="483" t="s">
        <v>395</v>
      </c>
      <c r="V6" s="485" t="s">
        <v>398</v>
      </c>
    </row>
    <row r="7" spans="2:23" x14ac:dyDescent="0.25">
      <c r="M7" s="193"/>
      <c r="N7" s="193"/>
      <c r="O7" s="193"/>
      <c r="P7" s="193"/>
      <c r="Q7" s="193"/>
      <c r="R7" s="193"/>
      <c r="S7" s="193"/>
      <c r="T7" s="193"/>
      <c r="U7" s="266"/>
      <c r="V7" s="485"/>
    </row>
    <row r="8" spans="2:23" ht="33.75" x14ac:dyDescent="0.25">
      <c r="B8" s="644" t="str">
        <f>Report!$D$6</f>
        <v>Kington Primary School</v>
      </c>
      <c r="C8" s="644"/>
      <c r="D8" s="644"/>
      <c r="E8" s="644"/>
      <c r="F8" s="644"/>
      <c r="G8" s="644"/>
      <c r="H8" s="644"/>
      <c r="I8" s="644"/>
      <c r="J8" s="644"/>
      <c r="M8" s="193" t="s">
        <v>396</v>
      </c>
      <c r="N8" s="193"/>
      <c r="O8" s="193"/>
      <c r="P8" s="193"/>
      <c r="Q8" s="193"/>
      <c r="R8" s="193"/>
      <c r="S8" s="193"/>
      <c r="T8" s="193"/>
      <c r="U8" s="266">
        <v>3</v>
      </c>
      <c r="V8" s="485">
        <v>1</v>
      </c>
    </row>
    <row r="9" spans="2:23" ht="33.75" x14ac:dyDescent="0.5">
      <c r="B9" s="645" t="s">
        <v>0</v>
      </c>
      <c r="C9" s="645"/>
      <c r="D9" s="645"/>
      <c r="E9" s="645"/>
      <c r="F9" s="645"/>
      <c r="G9" s="645"/>
      <c r="H9" s="645"/>
      <c r="I9" s="645"/>
      <c r="J9" s="645"/>
      <c r="M9" s="193" t="s">
        <v>397</v>
      </c>
      <c r="N9" s="193"/>
      <c r="O9" s="193"/>
      <c r="P9" s="193"/>
      <c r="Q9" s="193"/>
      <c r="R9" s="193"/>
      <c r="S9" s="193"/>
      <c r="T9" s="193"/>
      <c r="U9" s="266">
        <f>U8+V8</f>
        <v>4</v>
      </c>
      <c r="V9" s="485">
        <v>1</v>
      </c>
    </row>
    <row r="10" spans="2:23" ht="33.75" customHeight="1" x14ac:dyDescent="0.25">
      <c r="B10" s="4"/>
      <c r="C10" s="4"/>
      <c r="D10" s="4"/>
      <c r="E10" s="4"/>
      <c r="F10" s="4"/>
      <c r="G10" s="4"/>
      <c r="H10" s="4"/>
      <c r="I10" s="4"/>
      <c r="J10" s="4"/>
      <c r="M10" s="193" t="s">
        <v>344</v>
      </c>
      <c r="N10" s="193"/>
      <c r="O10" s="193"/>
      <c r="P10" s="193"/>
      <c r="Q10" s="193"/>
      <c r="R10" s="193"/>
      <c r="S10" s="193"/>
      <c r="T10" s="193"/>
      <c r="U10" s="266">
        <f t="shared" ref="U10:U21" si="0">U9+V9</f>
        <v>5</v>
      </c>
      <c r="V10" s="485">
        <v>2</v>
      </c>
    </row>
    <row r="11" spans="2:23" ht="33.75" customHeight="1" x14ac:dyDescent="0.25">
      <c r="B11" s="4"/>
      <c r="C11" s="4"/>
      <c r="D11" s="4"/>
      <c r="E11" s="4"/>
      <c r="F11" s="4"/>
      <c r="G11" s="4"/>
      <c r="H11" s="4"/>
      <c r="I11" s="4"/>
      <c r="J11" s="4"/>
      <c r="M11" s="193" t="s">
        <v>317</v>
      </c>
      <c r="N11" s="193"/>
      <c r="O11" s="193"/>
      <c r="P11" s="193"/>
      <c r="Q11" s="193"/>
      <c r="R11" s="193"/>
      <c r="S11" s="193"/>
      <c r="T11" s="193"/>
      <c r="U11" s="266">
        <f t="shared" si="0"/>
        <v>7</v>
      </c>
      <c r="V11" s="485">
        <v>1</v>
      </c>
    </row>
    <row r="12" spans="2:23" ht="33.75" customHeight="1" x14ac:dyDescent="0.25">
      <c r="B12" s="646" t="s">
        <v>449</v>
      </c>
      <c r="C12" s="646"/>
      <c r="D12" s="646"/>
      <c r="E12" s="646"/>
      <c r="F12" s="646"/>
      <c r="G12" s="646"/>
      <c r="H12" s="646"/>
      <c r="I12" s="646"/>
      <c r="J12" s="646"/>
      <c r="M12" s="193" t="s">
        <v>354</v>
      </c>
      <c r="N12" s="193"/>
      <c r="O12" s="193"/>
      <c r="P12" s="193"/>
      <c r="Q12" s="193"/>
      <c r="R12" s="193"/>
      <c r="S12" s="193"/>
      <c r="T12" s="193"/>
      <c r="U12" s="266">
        <f t="shared" si="0"/>
        <v>8</v>
      </c>
      <c r="V12" s="485">
        <v>2</v>
      </c>
    </row>
    <row r="13" spans="2:23" ht="33.75" customHeight="1" x14ac:dyDescent="0.25">
      <c r="M13" s="193" t="s">
        <v>360</v>
      </c>
      <c r="N13" s="193"/>
      <c r="O13" s="193"/>
      <c r="P13" s="193"/>
      <c r="Q13" s="193"/>
      <c r="R13" s="193"/>
      <c r="S13" s="193"/>
      <c r="T13" s="193"/>
      <c r="U13" s="266">
        <f t="shared" si="0"/>
        <v>10</v>
      </c>
      <c r="V13" s="485">
        <v>1</v>
      </c>
    </row>
    <row r="14" spans="2:23" ht="33.75" customHeight="1" x14ac:dyDescent="0.25">
      <c r="M14" s="193" t="s">
        <v>27</v>
      </c>
      <c r="N14" s="193"/>
      <c r="O14" s="193"/>
      <c r="P14" s="193"/>
      <c r="Q14" s="193"/>
      <c r="R14" s="193"/>
      <c r="S14" s="193"/>
      <c r="T14" s="193"/>
      <c r="U14" s="266">
        <f t="shared" si="0"/>
        <v>11</v>
      </c>
      <c r="V14" s="485">
        <v>1</v>
      </c>
    </row>
    <row r="15" spans="2:23" ht="33.75" customHeight="1" x14ac:dyDescent="0.25">
      <c r="M15" s="193" t="s">
        <v>377</v>
      </c>
      <c r="N15" s="193"/>
      <c r="O15" s="193"/>
      <c r="P15" s="193"/>
      <c r="Q15" s="193"/>
      <c r="R15" s="193"/>
      <c r="S15" s="193"/>
      <c r="T15" s="193"/>
      <c r="U15" s="266">
        <f t="shared" si="0"/>
        <v>12</v>
      </c>
      <c r="V15" s="485">
        <v>1</v>
      </c>
    </row>
    <row r="16" spans="2:23" ht="33.75" customHeight="1" x14ac:dyDescent="0.25">
      <c r="M16" s="193" t="s">
        <v>331</v>
      </c>
      <c r="N16" s="193"/>
      <c r="O16" s="193"/>
      <c r="P16" s="193"/>
      <c r="Q16" s="193"/>
      <c r="R16" s="193"/>
      <c r="S16" s="193"/>
      <c r="T16" s="193"/>
      <c r="U16" s="266">
        <f t="shared" si="0"/>
        <v>13</v>
      </c>
      <c r="V16" s="485">
        <v>1</v>
      </c>
    </row>
    <row r="17" spans="9:22" ht="33.75" customHeight="1" x14ac:dyDescent="0.25">
      <c r="M17" s="193" t="s">
        <v>480</v>
      </c>
      <c r="N17" s="193"/>
      <c r="O17" s="193"/>
      <c r="P17" s="193"/>
      <c r="Q17" s="193"/>
      <c r="R17" s="193"/>
      <c r="S17" s="193"/>
      <c r="T17" s="193"/>
      <c r="U17" s="266">
        <f t="shared" si="0"/>
        <v>14</v>
      </c>
      <c r="V17" s="485">
        <v>1</v>
      </c>
    </row>
    <row r="18" spans="9:22" ht="33.75" customHeight="1" x14ac:dyDescent="0.25">
      <c r="M18" s="193" t="s">
        <v>481</v>
      </c>
      <c r="N18" s="193"/>
      <c r="O18" s="193"/>
      <c r="P18" s="193"/>
      <c r="Q18" s="193"/>
      <c r="R18" s="193"/>
      <c r="S18" s="193"/>
      <c r="T18" s="193"/>
      <c r="U18" s="266">
        <f t="shared" si="0"/>
        <v>15</v>
      </c>
      <c r="V18" s="485">
        <v>1</v>
      </c>
    </row>
    <row r="19" spans="9:22" ht="33.75" customHeight="1" x14ac:dyDescent="0.25">
      <c r="M19" s="193" t="s">
        <v>482</v>
      </c>
      <c r="N19" s="193"/>
      <c r="O19" s="193"/>
      <c r="P19" s="193"/>
      <c r="Q19" s="193"/>
      <c r="R19" s="193"/>
      <c r="S19" s="193"/>
      <c r="T19" s="193"/>
      <c r="U19" s="266">
        <f t="shared" si="0"/>
        <v>16</v>
      </c>
      <c r="V19" s="485">
        <v>1</v>
      </c>
    </row>
    <row r="20" spans="9:22" ht="33.75" customHeight="1" x14ac:dyDescent="0.25">
      <c r="M20" s="193" t="s">
        <v>456</v>
      </c>
      <c r="N20" s="193"/>
      <c r="O20" s="193"/>
      <c r="P20" s="193"/>
      <c r="Q20" s="193"/>
      <c r="R20" s="193"/>
      <c r="S20" s="193"/>
      <c r="T20" s="193"/>
      <c r="U20" s="266">
        <f t="shared" si="0"/>
        <v>17</v>
      </c>
      <c r="V20" s="485">
        <v>1</v>
      </c>
    </row>
    <row r="21" spans="9:22" ht="33.75" customHeight="1" x14ac:dyDescent="0.25">
      <c r="M21" s="193" t="s">
        <v>384</v>
      </c>
      <c r="N21" s="193"/>
      <c r="O21" s="193"/>
      <c r="P21" s="193"/>
      <c r="Q21" s="193"/>
      <c r="R21" s="193"/>
      <c r="S21" s="193"/>
      <c r="T21" s="193"/>
      <c r="U21" s="266">
        <f t="shared" si="0"/>
        <v>18</v>
      </c>
      <c r="V21" s="485">
        <v>1</v>
      </c>
    </row>
    <row r="22" spans="9:22" ht="33.75" customHeight="1" x14ac:dyDescent="0.25">
      <c r="M22" s="193"/>
      <c r="N22" s="193"/>
      <c r="O22" s="193"/>
      <c r="P22" s="193"/>
      <c r="Q22" s="193"/>
      <c r="R22" s="193"/>
      <c r="S22" s="193"/>
      <c r="T22" s="193"/>
      <c r="U22" s="266"/>
      <c r="V22" s="557"/>
    </row>
    <row r="23" spans="9:22" x14ac:dyDescent="0.25">
      <c r="N23" s="185"/>
      <c r="O23" s="185"/>
      <c r="P23" s="185"/>
      <c r="Q23" s="185"/>
      <c r="R23" s="185"/>
      <c r="S23" s="185"/>
      <c r="T23" s="185"/>
      <c r="U23" s="425"/>
      <c r="V23" s="477"/>
    </row>
    <row r="24" spans="9:22" x14ac:dyDescent="0.25">
      <c r="I24" s="185"/>
      <c r="J24" s="531" t="s">
        <v>448</v>
      </c>
      <c r="N24" s="185"/>
      <c r="O24" s="185"/>
      <c r="P24" s="185"/>
      <c r="Q24" s="185"/>
      <c r="R24" s="185"/>
      <c r="S24" s="185"/>
      <c r="T24" s="185"/>
      <c r="U24" s="425"/>
      <c r="V24" s="477"/>
    </row>
    <row r="25" spans="9:22" x14ac:dyDescent="0.25">
      <c r="I25" s="185"/>
      <c r="J25" s="531" t="s">
        <v>10</v>
      </c>
      <c r="M25" s="185"/>
      <c r="N25" s="185"/>
      <c r="O25" s="185"/>
      <c r="P25" s="185"/>
      <c r="Q25" s="185"/>
      <c r="R25" s="185"/>
      <c r="S25" s="185"/>
      <c r="T25" s="185"/>
      <c r="U25" s="425"/>
      <c r="V25" s="477"/>
    </row>
    <row r="26" spans="9:22" x14ac:dyDescent="0.25">
      <c r="I26" s="185"/>
      <c r="J26" s="531" t="s">
        <v>9</v>
      </c>
      <c r="M26" s="185"/>
      <c r="N26" s="185"/>
      <c r="O26" s="185"/>
      <c r="P26" s="185"/>
      <c r="Q26" s="185"/>
      <c r="R26" s="185"/>
      <c r="S26" s="185"/>
      <c r="T26" s="185"/>
      <c r="U26" s="425"/>
      <c r="V26" s="477"/>
    </row>
    <row r="27" spans="9:22" x14ac:dyDescent="0.25">
      <c r="I27" s="185"/>
      <c r="J27" s="531" t="s">
        <v>916</v>
      </c>
      <c r="M27" s="185"/>
      <c r="N27" s="185"/>
      <c r="O27" s="185"/>
      <c r="P27" s="185"/>
      <c r="Q27" s="185"/>
      <c r="R27" s="185"/>
      <c r="S27" s="185"/>
      <c r="T27" s="185"/>
      <c r="U27" s="425"/>
      <c r="V27" s="477"/>
    </row>
    <row r="28" spans="9:22" x14ac:dyDescent="0.25">
      <c r="I28" s="185"/>
      <c r="J28" s="531" t="s">
        <v>8</v>
      </c>
      <c r="M28" s="185"/>
      <c r="N28" s="185"/>
      <c r="O28" s="185"/>
      <c r="P28" s="185"/>
      <c r="Q28" s="185"/>
      <c r="R28" s="185"/>
      <c r="S28" s="185"/>
      <c r="T28" s="185"/>
      <c r="U28" s="425"/>
      <c r="V28" s="477"/>
    </row>
    <row r="29" spans="9:22" x14ac:dyDescent="0.25">
      <c r="I29" s="185"/>
      <c r="J29" s="531" t="s">
        <v>7</v>
      </c>
      <c r="M29" s="185"/>
      <c r="N29" s="185"/>
      <c r="O29" s="185"/>
      <c r="P29" s="185"/>
      <c r="Q29" s="185"/>
      <c r="R29" s="185"/>
      <c r="S29" s="185"/>
      <c r="T29" s="185"/>
      <c r="U29" s="425"/>
      <c r="V29" s="477"/>
    </row>
    <row r="30" spans="9:22" x14ac:dyDescent="0.25">
      <c r="M30" s="185"/>
      <c r="N30" s="185"/>
      <c r="O30" s="185"/>
      <c r="P30" s="185"/>
      <c r="Q30" s="185"/>
      <c r="R30" s="185"/>
      <c r="S30" s="185"/>
      <c r="T30" s="185"/>
      <c r="U30" s="425"/>
      <c r="V30" s="477"/>
    </row>
    <row r="31" spans="9:22" x14ac:dyDescent="0.25">
      <c r="M31" s="185"/>
      <c r="N31" s="185"/>
      <c r="O31" s="185"/>
      <c r="P31" s="185"/>
      <c r="Q31" s="185"/>
      <c r="R31" s="185"/>
      <c r="S31" s="185"/>
      <c r="T31" s="185"/>
      <c r="U31" s="425"/>
      <c r="V31" s="47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ht="30" customHeight="1" x14ac:dyDescent="0.25">
      <c r="A2" s="11" t="str">
        <f>VLOOKUP(Report!H7,'[3]Primary School Data'!$A$5:$BK$127,40,FALSE)</f>
        <v>Requires Improvement</v>
      </c>
      <c r="B2" s="24">
        <f>VLOOKUP(Report!H7,'[3]Primary School Data'!$A$5:$BK$127,41,FALSE)</f>
        <v>41828</v>
      </c>
    </row>
    <row r="4" spans="1:6" ht="29.25" customHeight="1" x14ac:dyDescent="0.25">
      <c r="A4" s="100"/>
      <c r="B4" s="100"/>
      <c r="C4" s="101"/>
      <c r="D4" s="100"/>
      <c r="E4" s="100"/>
      <c r="F4" s="100"/>
    </row>
    <row r="5" spans="1:6" ht="50.25" customHeight="1" x14ac:dyDescent="0.25">
      <c r="A5" s="105" t="s">
        <v>289</v>
      </c>
      <c r="F5" s="102"/>
    </row>
    <row r="6" spans="1:6" ht="15" customHeight="1" x14ac:dyDescent="0.25">
      <c r="A6" s="67"/>
      <c r="F6" s="103"/>
    </row>
    <row r="7" spans="1:6" ht="15" customHeight="1" x14ac:dyDescent="0.25">
      <c r="A7" s="67"/>
      <c r="F7" s="104"/>
    </row>
    <row r="8" spans="1:6" ht="15" customHeight="1" x14ac:dyDescent="0.25">
      <c r="A8" s="68" t="s">
        <v>781</v>
      </c>
      <c r="F8" s="104"/>
    </row>
    <row r="9" spans="1:6" ht="15" customHeight="1" x14ac:dyDescent="0.25">
      <c r="A9" s="67"/>
      <c r="F9" s="104"/>
    </row>
    <row r="10" spans="1:6" ht="15" customHeight="1" thickBot="1" x14ac:dyDescent="0.3">
      <c r="A10" s="67"/>
      <c r="F10" s="104"/>
    </row>
    <row r="11" spans="1:6" ht="51.75" thickBot="1" x14ac:dyDescent="0.3">
      <c r="A11" s="69" t="s">
        <v>782</v>
      </c>
      <c r="B11" s="70">
        <v>2012</v>
      </c>
      <c r="C11" s="70">
        <v>2013</v>
      </c>
      <c r="D11" s="70">
        <v>2014</v>
      </c>
      <c r="F11" s="104"/>
    </row>
    <row r="12" spans="1:6" ht="15" customHeight="1" thickBot="1" x14ac:dyDescent="0.3">
      <c r="A12" s="69" t="s">
        <v>55</v>
      </c>
      <c r="B12" s="71">
        <v>0.67</v>
      </c>
      <c r="C12" s="71">
        <v>0.46</v>
      </c>
      <c r="D12" s="71">
        <v>0.67</v>
      </c>
      <c r="F12" s="104"/>
    </row>
    <row r="13" spans="1:6" ht="15.75" thickBot="1" x14ac:dyDescent="0.3">
      <c r="A13" s="69" t="s">
        <v>165</v>
      </c>
      <c r="B13" s="71">
        <v>0.71</v>
      </c>
      <c r="C13" s="71">
        <v>0.71</v>
      </c>
      <c r="D13" s="71">
        <v>0.76</v>
      </c>
      <c r="F13" s="104"/>
    </row>
    <row r="14" spans="1:6" ht="26.25" thickBot="1" x14ac:dyDescent="0.3">
      <c r="A14" s="69" t="s">
        <v>783</v>
      </c>
      <c r="B14" s="71">
        <v>0.75</v>
      </c>
      <c r="C14" s="71">
        <v>0.75</v>
      </c>
      <c r="D14" s="71">
        <v>0.79</v>
      </c>
      <c r="F14" s="104"/>
    </row>
    <row r="15" spans="1:6" ht="15" customHeight="1" x14ac:dyDescent="0.25">
      <c r="A15" s="68" t="s">
        <v>784</v>
      </c>
      <c r="F15" s="104"/>
    </row>
    <row r="16" spans="1:6" ht="64.5" customHeight="1" x14ac:dyDescent="0.25">
      <c r="A16" s="67"/>
      <c r="F16" s="104"/>
    </row>
    <row r="17" spans="1:6" ht="15" customHeight="1" thickBot="1" x14ac:dyDescent="0.3">
      <c r="A17" s="67"/>
      <c r="F17" s="104"/>
    </row>
    <row r="18" spans="1:6" ht="15" customHeight="1" thickBot="1" x14ac:dyDescent="0.3">
      <c r="A18" s="69"/>
      <c r="B18" s="70" t="s">
        <v>785</v>
      </c>
      <c r="C18" s="70" t="s">
        <v>786</v>
      </c>
      <c r="D18" s="70" t="s">
        <v>787</v>
      </c>
      <c r="E18" s="70" t="s">
        <v>788</v>
      </c>
      <c r="F18" s="104"/>
    </row>
    <row r="19" spans="1:6" ht="26.25" thickBot="1" x14ac:dyDescent="0.3">
      <c r="A19" s="69" t="s">
        <v>237</v>
      </c>
      <c r="B19" s="72">
        <v>30</v>
      </c>
      <c r="C19" s="106"/>
      <c r="D19" s="106"/>
      <c r="E19" s="106"/>
      <c r="F19" s="104"/>
    </row>
    <row r="20" spans="1:6" ht="64.5" thickBot="1" x14ac:dyDescent="0.3">
      <c r="A20" s="69" t="s">
        <v>789</v>
      </c>
      <c r="B20" s="71">
        <v>7.0000000000000007E-2</v>
      </c>
      <c r="C20" s="72" t="s">
        <v>790</v>
      </c>
      <c r="D20" s="71">
        <v>0</v>
      </c>
      <c r="E20" s="71">
        <v>0</v>
      </c>
      <c r="F20" s="104"/>
    </row>
    <row r="21" spans="1:6" ht="64.5" thickBot="1" x14ac:dyDescent="0.3">
      <c r="A21" s="69" t="s">
        <v>791</v>
      </c>
      <c r="B21" s="71">
        <v>0.67</v>
      </c>
      <c r="C21" s="72" t="s">
        <v>790</v>
      </c>
      <c r="D21" s="71">
        <v>0.68</v>
      </c>
      <c r="E21" s="71">
        <v>1</v>
      </c>
      <c r="F21" s="104"/>
    </row>
    <row r="22" spans="1:6" ht="77.25" thickBot="1" x14ac:dyDescent="0.3">
      <c r="A22" s="69" t="s">
        <v>792</v>
      </c>
      <c r="B22" s="71">
        <v>0.56999999999999995</v>
      </c>
      <c r="C22" s="72" t="s">
        <v>790</v>
      </c>
      <c r="D22" s="71">
        <v>0.53</v>
      </c>
      <c r="E22" s="71">
        <v>1</v>
      </c>
      <c r="F22" s="104"/>
    </row>
    <row r="23" spans="1:6" ht="64.5" thickBot="1" x14ac:dyDescent="0.3">
      <c r="A23" s="69" t="s">
        <v>793</v>
      </c>
      <c r="B23" s="71">
        <v>0.1</v>
      </c>
      <c r="C23" s="72" t="s">
        <v>790</v>
      </c>
      <c r="D23" s="71">
        <v>0</v>
      </c>
      <c r="E23" s="71">
        <v>0.5</v>
      </c>
      <c r="F23" s="104"/>
    </row>
    <row r="24" spans="1:6" ht="51.75" thickBot="1" x14ac:dyDescent="0.3">
      <c r="A24" s="69" t="s">
        <v>794</v>
      </c>
      <c r="B24" s="71">
        <v>0.88</v>
      </c>
      <c r="C24" s="72" t="s">
        <v>790</v>
      </c>
      <c r="D24" s="71">
        <v>0.89</v>
      </c>
      <c r="E24" s="71">
        <v>1</v>
      </c>
      <c r="F24" s="104"/>
    </row>
    <row r="25" spans="1:6" ht="64.5" thickBot="1" x14ac:dyDescent="0.3">
      <c r="A25" s="69" t="s">
        <v>795</v>
      </c>
      <c r="B25" s="71">
        <v>0.85</v>
      </c>
      <c r="C25" s="72" t="s">
        <v>790</v>
      </c>
      <c r="D25" s="71">
        <v>0.84</v>
      </c>
      <c r="E25" s="71">
        <v>1</v>
      </c>
      <c r="F25" s="104"/>
    </row>
    <row r="26" spans="1:6" ht="51.75" thickBot="1" x14ac:dyDescent="0.3">
      <c r="A26" s="69" t="s">
        <v>796</v>
      </c>
      <c r="B26" s="71">
        <v>0.73</v>
      </c>
      <c r="C26" s="72" t="s">
        <v>790</v>
      </c>
      <c r="D26" s="71">
        <v>0.74</v>
      </c>
      <c r="E26" s="71">
        <v>0.83</v>
      </c>
      <c r="F26" s="104"/>
    </row>
    <row r="27" spans="1:6" ht="26.25" thickBot="1" x14ac:dyDescent="0.3">
      <c r="A27" s="69" t="s">
        <v>238</v>
      </c>
      <c r="B27" s="72">
        <v>27.3</v>
      </c>
      <c r="C27" s="106"/>
      <c r="D27" s="106"/>
      <c r="E27" s="106"/>
      <c r="F27" s="104"/>
    </row>
    <row r="28" spans="1:6" ht="15" customHeight="1" x14ac:dyDescent="0.25">
      <c r="A28" s="68" t="s">
        <v>797</v>
      </c>
      <c r="F28" s="104"/>
    </row>
    <row r="29" spans="1:6" ht="15" customHeight="1" x14ac:dyDescent="0.25">
      <c r="A29" s="67"/>
      <c r="F29" s="104"/>
    </row>
    <row r="30" spans="1:6" ht="15" customHeight="1" thickBot="1" x14ac:dyDescent="0.3">
      <c r="A30" s="67"/>
      <c r="F30" s="104"/>
    </row>
    <row r="31" spans="1:6" ht="15" customHeight="1" thickBot="1" x14ac:dyDescent="0.3">
      <c r="A31" s="69"/>
      <c r="B31" s="70" t="s">
        <v>798</v>
      </c>
      <c r="C31" s="70" t="s">
        <v>799</v>
      </c>
      <c r="F31" s="104"/>
    </row>
    <row r="32" spans="1:6" ht="90" thickBot="1" x14ac:dyDescent="0.3">
      <c r="A32" s="69" t="s">
        <v>800</v>
      </c>
      <c r="B32" s="71">
        <v>0.13</v>
      </c>
      <c r="C32" s="71">
        <v>0.05</v>
      </c>
      <c r="F32" s="104"/>
    </row>
    <row r="33" spans="1:6" ht="90" thickBot="1" x14ac:dyDescent="0.3">
      <c r="A33" s="69" t="s">
        <v>801</v>
      </c>
      <c r="B33" s="71">
        <v>0.38</v>
      </c>
      <c r="C33" s="71">
        <v>0.77</v>
      </c>
      <c r="F33" s="104"/>
    </row>
    <row r="34" spans="1:6" ht="90" thickBot="1" x14ac:dyDescent="0.3">
      <c r="A34" s="69" t="s">
        <v>802</v>
      </c>
      <c r="B34" s="71">
        <v>0.38</v>
      </c>
      <c r="C34" s="71">
        <v>0.64</v>
      </c>
      <c r="F34" s="104"/>
    </row>
    <row r="35" spans="1:6" ht="90" thickBot="1" x14ac:dyDescent="0.3">
      <c r="A35" s="69" t="s">
        <v>803</v>
      </c>
      <c r="B35" s="71">
        <v>0</v>
      </c>
      <c r="C35" s="71">
        <v>0.14000000000000001</v>
      </c>
      <c r="F35" s="104"/>
    </row>
    <row r="36" spans="1:6" ht="64.5" thickBot="1" x14ac:dyDescent="0.3">
      <c r="A36" s="69" t="s">
        <v>804</v>
      </c>
      <c r="B36" s="71">
        <v>0.86</v>
      </c>
      <c r="C36" s="71">
        <v>0.89</v>
      </c>
      <c r="F36" s="104"/>
    </row>
    <row r="37" spans="1:6" ht="77.25" thickBot="1" x14ac:dyDescent="0.3">
      <c r="A37" s="69" t="s">
        <v>805</v>
      </c>
      <c r="B37" s="71">
        <v>0.56999999999999995</v>
      </c>
      <c r="C37" s="71">
        <v>0.95</v>
      </c>
      <c r="F37" s="104"/>
    </row>
    <row r="38" spans="1:6" ht="64.5" thickBot="1" x14ac:dyDescent="0.3">
      <c r="A38" s="69" t="s">
        <v>806</v>
      </c>
      <c r="B38" s="71">
        <v>0.43</v>
      </c>
      <c r="C38" s="71">
        <v>0.84</v>
      </c>
      <c r="F38" s="104"/>
    </row>
    <row r="39" spans="1:6" ht="15" customHeight="1" x14ac:dyDescent="0.25">
      <c r="A39" s="68" t="s">
        <v>807</v>
      </c>
      <c r="F39" s="104"/>
    </row>
    <row r="40" spans="1:6" ht="15" customHeight="1" x14ac:dyDescent="0.25">
      <c r="A40" s="67"/>
      <c r="F40" s="104"/>
    </row>
    <row r="41" spans="1:6" ht="15" customHeight="1" thickBot="1" x14ac:dyDescent="0.3">
      <c r="A41" s="67"/>
      <c r="F41" s="104"/>
    </row>
    <row r="42" spans="1:6" ht="15" customHeight="1" thickBot="1" x14ac:dyDescent="0.3">
      <c r="A42" s="69"/>
      <c r="B42" s="70" t="s">
        <v>808</v>
      </c>
      <c r="C42" s="70" t="s">
        <v>809</v>
      </c>
      <c r="D42" s="70" t="s">
        <v>810</v>
      </c>
      <c r="E42" s="70" t="s">
        <v>811</v>
      </c>
      <c r="F42" s="104"/>
    </row>
    <row r="43" spans="1:6" ht="15" customHeight="1" thickBot="1" x14ac:dyDescent="0.3">
      <c r="A43" s="69" t="s">
        <v>812</v>
      </c>
      <c r="B43" s="72">
        <v>98.2</v>
      </c>
      <c r="C43" s="72">
        <v>97.4</v>
      </c>
      <c r="D43" s="72">
        <v>99.1</v>
      </c>
      <c r="E43" s="71">
        <v>0.87</v>
      </c>
      <c r="F43" s="104"/>
    </row>
    <row r="44" spans="1:6" ht="15" customHeight="1" thickBot="1" x14ac:dyDescent="0.3">
      <c r="A44" s="69" t="s">
        <v>813</v>
      </c>
      <c r="B44" s="72">
        <v>98.3</v>
      </c>
      <c r="C44" s="72">
        <v>97.4</v>
      </c>
      <c r="D44" s="72">
        <v>99.3</v>
      </c>
      <c r="E44" s="71">
        <v>0.87</v>
      </c>
      <c r="F44" s="104"/>
    </row>
    <row r="45" spans="1:6" ht="15" customHeight="1" thickBot="1" x14ac:dyDescent="0.3">
      <c r="A45" s="69" t="s">
        <v>814</v>
      </c>
      <c r="B45" s="72">
        <v>97.9</v>
      </c>
      <c r="C45" s="72">
        <v>96.9</v>
      </c>
      <c r="D45" s="72">
        <v>98.9</v>
      </c>
      <c r="E45" s="71">
        <v>0.87</v>
      </c>
      <c r="F45" s="104"/>
    </row>
    <row r="46" spans="1:6" ht="15" customHeight="1" thickBot="1" x14ac:dyDescent="0.3">
      <c r="A46" s="69" t="s">
        <v>815</v>
      </c>
      <c r="B46" s="72">
        <v>98.5</v>
      </c>
      <c r="C46" s="72">
        <v>97.4</v>
      </c>
      <c r="D46" s="72">
        <v>99.6</v>
      </c>
      <c r="E46" s="71">
        <v>0.87</v>
      </c>
      <c r="F46" s="104"/>
    </row>
    <row r="47" spans="1:6" ht="15" customHeight="1" x14ac:dyDescent="0.25">
      <c r="A47" s="68" t="s">
        <v>816</v>
      </c>
      <c r="F47" s="104"/>
    </row>
    <row r="48" spans="1:6" ht="15" customHeight="1" x14ac:dyDescent="0.25">
      <c r="A48" s="67"/>
      <c r="F48" s="104"/>
    </row>
    <row r="49" spans="1:6" ht="15" customHeight="1" thickBot="1" x14ac:dyDescent="0.3">
      <c r="A49" s="67"/>
      <c r="F49" s="104"/>
    </row>
    <row r="50" spans="1:6" ht="15" customHeight="1" thickBot="1" x14ac:dyDescent="0.3">
      <c r="A50" s="69"/>
      <c r="B50" s="70" t="s">
        <v>817</v>
      </c>
      <c r="C50" s="70" t="s">
        <v>818</v>
      </c>
      <c r="D50" s="70" t="s">
        <v>819</v>
      </c>
      <c r="E50" s="70" t="s">
        <v>820</v>
      </c>
      <c r="F50" s="104"/>
    </row>
    <row r="51" spans="1:6" ht="39" thickBot="1" x14ac:dyDescent="0.3">
      <c r="A51" s="69" t="s">
        <v>821</v>
      </c>
      <c r="B51" s="71">
        <v>0.13</v>
      </c>
      <c r="C51" s="71">
        <v>0.27</v>
      </c>
      <c r="D51" s="71">
        <v>0.3</v>
      </c>
      <c r="E51" s="71">
        <v>0.2</v>
      </c>
      <c r="F51" s="104"/>
    </row>
    <row r="52" spans="1:6" ht="39" thickBot="1" x14ac:dyDescent="0.3">
      <c r="A52" s="69" t="s">
        <v>822</v>
      </c>
      <c r="B52" s="71">
        <v>0.87</v>
      </c>
      <c r="C52" s="71">
        <v>0.73</v>
      </c>
      <c r="D52" s="71">
        <v>0.7</v>
      </c>
      <c r="E52" s="71">
        <v>0.8</v>
      </c>
      <c r="F52" s="104"/>
    </row>
    <row r="53" spans="1:6" ht="39" thickBot="1" x14ac:dyDescent="0.3">
      <c r="A53" s="69" t="s">
        <v>823</v>
      </c>
      <c r="B53" s="71">
        <v>0.67</v>
      </c>
      <c r="C53" s="71">
        <v>0.67</v>
      </c>
      <c r="D53" s="71">
        <v>0.7</v>
      </c>
      <c r="E53" s="107" t="s">
        <v>824</v>
      </c>
      <c r="F53" s="104"/>
    </row>
    <row r="54" spans="1:6" ht="39" thickBot="1" x14ac:dyDescent="0.3">
      <c r="A54" s="69" t="s">
        <v>825</v>
      </c>
      <c r="B54" s="71">
        <v>0.37</v>
      </c>
      <c r="C54" s="71">
        <v>0.4</v>
      </c>
      <c r="D54" s="71">
        <v>0.56999999999999995</v>
      </c>
      <c r="E54" s="71">
        <v>0.1</v>
      </c>
      <c r="F54" s="104"/>
    </row>
    <row r="55" spans="1:6" ht="15" customHeight="1" x14ac:dyDescent="0.25">
      <c r="A55" s="67"/>
      <c r="F55" s="104"/>
    </row>
    <row r="56" spans="1:6" ht="15" customHeight="1" x14ac:dyDescent="0.25">
      <c r="A56" s="105" t="s">
        <v>826</v>
      </c>
      <c r="F56" s="104"/>
    </row>
    <row r="57" spans="1:6" ht="15" customHeight="1" x14ac:dyDescent="0.25">
      <c r="A57" s="67"/>
      <c r="F57" s="104"/>
    </row>
    <row r="58" spans="1:6" ht="15" customHeight="1" thickBot="1" x14ac:dyDescent="0.3">
      <c r="A58" s="67"/>
      <c r="F58" s="104"/>
    </row>
    <row r="59" spans="1:6" ht="15" customHeight="1" thickBot="1" x14ac:dyDescent="0.3">
      <c r="A59" s="69"/>
      <c r="B59" s="70" t="s">
        <v>55</v>
      </c>
      <c r="C59" s="70" t="s">
        <v>827</v>
      </c>
      <c r="F59" s="104"/>
    </row>
    <row r="60" spans="1:6" ht="26.25" thickBot="1" x14ac:dyDescent="0.3">
      <c r="A60" s="69" t="s">
        <v>828</v>
      </c>
      <c r="B60" s="108">
        <v>6.4000000000000001E-2</v>
      </c>
      <c r="C60" s="108">
        <v>4.8000000000000001E-2</v>
      </c>
      <c r="F60" s="104"/>
    </row>
    <row r="61" spans="1:6" ht="39" thickBot="1" x14ac:dyDescent="0.3">
      <c r="A61" s="69" t="s">
        <v>829</v>
      </c>
      <c r="B61" s="108">
        <v>4.7E-2</v>
      </c>
      <c r="C61" s="108">
        <v>3.5999999999999997E-2</v>
      </c>
      <c r="F61" s="104"/>
    </row>
    <row r="62" spans="1:6" ht="15" customHeight="1" x14ac:dyDescent="0.25">
      <c r="A62" s="67"/>
      <c r="F62" s="104"/>
    </row>
    <row r="63" spans="1:6" ht="15" customHeight="1" x14ac:dyDescent="0.25">
      <c r="A63" s="303" t="s">
        <v>830</v>
      </c>
      <c r="F63" s="104"/>
    </row>
    <row r="64" spans="1:6" ht="15" customHeight="1" x14ac:dyDescent="0.25">
      <c r="A64" s="304" t="s">
        <v>831</v>
      </c>
      <c r="F64" s="104"/>
    </row>
    <row r="65" spans="1:6" ht="15" customHeight="1" x14ac:dyDescent="0.25">
      <c r="A65" s="67"/>
      <c r="F65" s="104"/>
    </row>
    <row r="66" spans="1:6" ht="15" customHeight="1" x14ac:dyDescent="0.25">
      <c r="A66" s="67"/>
      <c r="F66" s="104"/>
    </row>
    <row r="67" spans="1:6" ht="15" customHeight="1" x14ac:dyDescent="0.25">
      <c r="A67" s="105" t="s">
        <v>832</v>
      </c>
      <c r="F67" s="104"/>
    </row>
    <row r="68" spans="1:6" ht="15" customHeight="1" x14ac:dyDescent="0.25">
      <c r="A68" s="67"/>
      <c r="F68" s="104"/>
    </row>
    <row r="69" spans="1:6" x14ac:dyDescent="0.25">
      <c r="A69" s="67"/>
      <c r="F69" s="104"/>
    </row>
    <row r="70" spans="1:6" ht="15.75" x14ac:dyDescent="0.25">
      <c r="A70" s="68" t="s">
        <v>833</v>
      </c>
      <c r="F70" s="104"/>
    </row>
    <row r="71" spans="1:6" x14ac:dyDescent="0.25">
      <c r="A71" s="67"/>
      <c r="F71" s="104"/>
    </row>
    <row r="72" spans="1:6" ht="15" customHeight="1" thickBot="1" x14ac:dyDescent="0.3">
      <c r="A72" s="67"/>
      <c r="F72" s="104"/>
    </row>
    <row r="73" spans="1:6" ht="15" customHeight="1" thickBot="1" x14ac:dyDescent="0.3">
      <c r="A73" s="69" t="s">
        <v>834</v>
      </c>
      <c r="B73" s="72">
        <v>215</v>
      </c>
      <c r="F73" s="104"/>
    </row>
    <row r="74" spans="1:6" ht="15" customHeight="1" thickBot="1" x14ac:dyDescent="0.3">
      <c r="A74" s="69" t="s">
        <v>835</v>
      </c>
      <c r="B74" s="108">
        <v>0.14599999999999999</v>
      </c>
      <c r="F74" s="104"/>
    </row>
    <row r="75" spans="1:6" ht="15" customHeight="1" thickBot="1" x14ac:dyDescent="0.3">
      <c r="A75" s="69" t="s">
        <v>836</v>
      </c>
      <c r="B75" s="72" t="s">
        <v>837</v>
      </c>
      <c r="F75" s="104"/>
    </row>
    <row r="76" spans="1:6" ht="15" customHeight="1" x14ac:dyDescent="0.25">
      <c r="A76" s="68" t="s">
        <v>838</v>
      </c>
      <c r="F76" s="104"/>
    </row>
    <row r="77" spans="1:6" x14ac:dyDescent="0.25">
      <c r="A77" s="67"/>
      <c r="F77" s="104"/>
    </row>
    <row r="78" spans="1:6" ht="15" customHeight="1" thickBot="1" x14ac:dyDescent="0.3">
      <c r="A78" s="67"/>
      <c r="F78" s="104"/>
    </row>
    <row r="79" spans="1:6" ht="26.25" thickBot="1" x14ac:dyDescent="0.3">
      <c r="A79" s="69"/>
      <c r="B79" s="70" t="s">
        <v>55</v>
      </c>
      <c r="C79" s="70" t="s">
        <v>839</v>
      </c>
      <c r="D79" s="70" t="s">
        <v>840</v>
      </c>
      <c r="E79" s="70" t="s">
        <v>841</v>
      </c>
      <c r="F79" s="104"/>
    </row>
    <row r="80" spans="1:6" ht="15.75" thickBot="1" x14ac:dyDescent="0.3">
      <c r="A80" s="69" t="s">
        <v>842</v>
      </c>
      <c r="B80" s="72" t="s">
        <v>843</v>
      </c>
      <c r="C80" s="72">
        <v>4525</v>
      </c>
      <c r="D80" s="72">
        <v>4016</v>
      </c>
      <c r="E80" s="72">
        <v>4325</v>
      </c>
      <c r="F80" s="104"/>
    </row>
    <row r="81" spans="1:6" ht="26.25" thickBot="1" x14ac:dyDescent="0.3">
      <c r="A81" s="69" t="s">
        <v>844</v>
      </c>
      <c r="B81" s="72" t="s">
        <v>845</v>
      </c>
      <c r="C81" s="72">
        <v>144</v>
      </c>
      <c r="D81" s="72">
        <v>142</v>
      </c>
      <c r="E81" s="72">
        <v>127</v>
      </c>
      <c r="F81" s="104"/>
    </row>
    <row r="82" spans="1:6" ht="15.75" thickBot="1" x14ac:dyDescent="0.3">
      <c r="A82" s="69" t="s">
        <v>846</v>
      </c>
      <c r="B82" s="72">
        <v>4250</v>
      </c>
      <c r="C82" s="72">
        <v>4723</v>
      </c>
      <c r="D82" s="72">
        <v>4183</v>
      </c>
      <c r="E82" s="72">
        <v>4479</v>
      </c>
      <c r="F82" s="104"/>
    </row>
    <row r="83" spans="1:6" ht="15.75" thickBot="1" x14ac:dyDescent="0.3">
      <c r="A83" s="69" t="s">
        <v>847</v>
      </c>
      <c r="B83" s="72" t="s">
        <v>790</v>
      </c>
      <c r="C83" s="72">
        <v>2277</v>
      </c>
      <c r="D83" s="72">
        <v>2045</v>
      </c>
      <c r="E83" s="72">
        <v>2106</v>
      </c>
      <c r="F83" s="104"/>
    </row>
    <row r="84" spans="1:6" ht="15.75" thickBot="1" x14ac:dyDescent="0.3">
      <c r="A84" s="69" t="s">
        <v>848</v>
      </c>
      <c r="B84" s="72" t="s">
        <v>849</v>
      </c>
      <c r="C84" s="72">
        <v>87</v>
      </c>
      <c r="D84" s="72">
        <v>118</v>
      </c>
      <c r="E84" s="72">
        <v>127</v>
      </c>
      <c r="F84" s="104"/>
    </row>
    <row r="85" spans="1:6" ht="26.25" thickBot="1" x14ac:dyDescent="0.3">
      <c r="A85" s="69" t="s">
        <v>850</v>
      </c>
      <c r="B85" s="72" t="s">
        <v>790</v>
      </c>
      <c r="C85" s="72">
        <v>689</v>
      </c>
      <c r="D85" s="72">
        <v>650</v>
      </c>
      <c r="E85" s="72">
        <v>733</v>
      </c>
      <c r="F85" s="104"/>
    </row>
    <row r="86" spans="1:6" ht="39" thickBot="1" x14ac:dyDescent="0.3">
      <c r="A86" s="69" t="s">
        <v>851</v>
      </c>
      <c r="B86" s="72" t="s">
        <v>852</v>
      </c>
      <c r="C86" s="72">
        <v>181</v>
      </c>
      <c r="D86" s="72">
        <v>174</v>
      </c>
      <c r="E86" s="72">
        <v>184</v>
      </c>
      <c r="F86" s="104"/>
    </row>
    <row r="87" spans="1:6" ht="26.25" thickBot="1" x14ac:dyDescent="0.3">
      <c r="A87" s="69" t="s">
        <v>853</v>
      </c>
      <c r="B87" s="72" t="s">
        <v>854</v>
      </c>
      <c r="C87" s="72">
        <v>81</v>
      </c>
      <c r="D87" s="72">
        <v>62</v>
      </c>
      <c r="E87" s="72">
        <v>66</v>
      </c>
      <c r="F87" s="104"/>
    </row>
    <row r="88" spans="1:6" ht="51.75" thickBot="1" x14ac:dyDescent="0.3">
      <c r="A88" s="69" t="s">
        <v>855</v>
      </c>
      <c r="B88" s="72" t="s">
        <v>856</v>
      </c>
      <c r="C88" s="72">
        <v>88</v>
      </c>
      <c r="D88" s="72">
        <v>59</v>
      </c>
      <c r="E88" s="72">
        <v>67</v>
      </c>
      <c r="F88" s="104"/>
    </row>
    <row r="89" spans="1:6" ht="15" customHeight="1" thickBot="1" x14ac:dyDescent="0.3">
      <c r="A89" s="69" t="s">
        <v>857</v>
      </c>
      <c r="B89" s="72" t="s">
        <v>858</v>
      </c>
      <c r="C89" s="72">
        <v>406</v>
      </c>
      <c r="D89" s="72">
        <v>334</v>
      </c>
      <c r="E89" s="72">
        <v>351</v>
      </c>
      <c r="F89" s="104"/>
    </row>
    <row r="90" spans="1:6" ht="15" customHeight="1" thickBot="1" x14ac:dyDescent="0.3">
      <c r="A90" s="69" t="s">
        <v>859</v>
      </c>
      <c r="B90" s="72" t="s">
        <v>860</v>
      </c>
      <c r="C90" s="72">
        <v>35</v>
      </c>
      <c r="D90" s="72">
        <v>53</v>
      </c>
      <c r="E90" s="72">
        <v>75</v>
      </c>
      <c r="F90" s="104"/>
    </row>
    <row r="91" spans="1:6" ht="15" customHeight="1" thickBot="1" x14ac:dyDescent="0.3">
      <c r="A91" s="69" t="s">
        <v>861</v>
      </c>
      <c r="B91" s="72" t="s">
        <v>862</v>
      </c>
      <c r="C91" s="72">
        <v>259</v>
      </c>
      <c r="D91" s="72">
        <v>275</v>
      </c>
      <c r="E91" s="72">
        <v>301</v>
      </c>
      <c r="F91" s="104"/>
    </row>
    <row r="92" spans="1:6" ht="15" customHeight="1" thickBot="1" x14ac:dyDescent="0.3">
      <c r="A92" s="69" t="s">
        <v>863</v>
      </c>
      <c r="B92" s="72" t="s">
        <v>864</v>
      </c>
      <c r="C92" s="72">
        <v>153</v>
      </c>
      <c r="D92" s="72">
        <v>133</v>
      </c>
      <c r="E92" s="72">
        <v>142</v>
      </c>
      <c r="F92" s="104"/>
    </row>
    <row r="93" spans="1:6" ht="15" customHeight="1" thickBot="1" x14ac:dyDescent="0.3">
      <c r="A93" s="69" t="s">
        <v>865</v>
      </c>
      <c r="B93" s="72" t="s">
        <v>866</v>
      </c>
      <c r="C93" s="72">
        <v>68</v>
      </c>
      <c r="D93" s="72">
        <v>62</v>
      </c>
      <c r="E93" s="72">
        <v>65</v>
      </c>
      <c r="F93" s="104"/>
    </row>
    <row r="94" spans="1:6" ht="15" customHeight="1" thickBot="1" x14ac:dyDescent="0.3">
      <c r="A94" s="69" t="s">
        <v>867</v>
      </c>
      <c r="B94" s="72" t="s">
        <v>868</v>
      </c>
      <c r="C94" s="72">
        <v>94</v>
      </c>
      <c r="D94" s="72">
        <v>85</v>
      </c>
      <c r="E94" s="72">
        <v>88</v>
      </c>
      <c r="F94" s="104"/>
    </row>
    <row r="95" spans="1:6" ht="15" customHeight="1" thickBot="1" x14ac:dyDescent="0.3">
      <c r="A95" s="69" t="s">
        <v>869</v>
      </c>
      <c r="B95" s="72">
        <v>4143</v>
      </c>
      <c r="C95" s="72">
        <v>4562</v>
      </c>
      <c r="D95" s="72">
        <v>4143</v>
      </c>
      <c r="E95" s="72">
        <v>4431</v>
      </c>
      <c r="F95" s="104"/>
    </row>
    <row r="96" spans="1:6" ht="15.75" x14ac:dyDescent="0.25">
      <c r="A96" s="68" t="s">
        <v>870</v>
      </c>
      <c r="F96" s="104"/>
    </row>
    <row r="97" spans="1:6" x14ac:dyDescent="0.25">
      <c r="A97" s="67"/>
      <c r="F97" s="104"/>
    </row>
    <row r="98" spans="1:6" ht="15.75" thickBot="1" x14ac:dyDescent="0.3">
      <c r="A98" s="67"/>
      <c r="F98" s="104"/>
    </row>
    <row r="99" spans="1:6" ht="15.75" thickBot="1" x14ac:dyDescent="0.3">
      <c r="A99" s="69"/>
      <c r="B99" s="70" t="s">
        <v>871</v>
      </c>
      <c r="C99" s="70" t="s">
        <v>872</v>
      </c>
      <c r="D99" s="70" t="s">
        <v>873</v>
      </c>
      <c r="E99" s="70" t="s">
        <v>874</v>
      </c>
      <c r="F99" s="104"/>
    </row>
    <row r="100" spans="1:6" ht="39" thickBot="1" x14ac:dyDescent="0.3">
      <c r="A100" s="106" t="s">
        <v>875</v>
      </c>
      <c r="B100" s="72">
        <v>2479</v>
      </c>
      <c r="C100" s="72">
        <v>2473</v>
      </c>
      <c r="D100" s="72">
        <v>2567</v>
      </c>
      <c r="E100" s="72" t="s">
        <v>790</v>
      </c>
      <c r="F100" s="104"/>
    </row>
    <row r="101" spans="1:6" ht="15" customHeight="1" thickBot="1" x14ac:dyDescent="0.3">
      <c r="A101" s="106" t="s">
        <v>876</v>
      </c>
      <c r="B101" s="72">
        <v>146</v>
      </c>
      <c r="C101" s="72">
        <v>50</v>
      </c>
      <c r="D101" s="72">
        <v>57</v>
      </c>
      <c r="E101" s="72">
        <v>136</v>
      </c>
      <c r="F101" s="104"/>
    </row>
    <row r="102" spans="1:6" ht="15" customHeight="1" thickBot="1" x14ac:dyDescent="0.3">
      <c r="A102" s="106" t="s">
        <v>877</v>
      </c>
      <c r="B102" s="72">
        <v>299</v>
      </c>
      <c r="C102" s="72">
        <v>320</v>
      </c>
      <c r="D102" s="72">
        <v>325</v>
      </c>
      <c r="E102" s="72">
        <v>398</v>
      </c>
      <c r="F102" s="104"/>
    </row>
    <row r="103" spans="1:6" ht="15" customHeight="1" thickBot="1" x14ac:dyDescent="0.3">
      <c r="A103" s="106" t="s">
        <v>878</v>
      </c>
      <c r="B103" s="72">
        <v>75</v>
      </c>
      <c r="C103" s="72">
        <v>49</v>
      </c>
      <c r="D103" s="72">
        <v>63</v>
      </c>
      <c r="E103" s="72">
        <v>74</v>
      </c>
      <c r="F103" s="104"/>
    </row>
    <row r="104" spans="1:6" ht="15" customHeight="1" thickBot="1" x14ac:dyDescent="0.3">
      <c r="A104" s="106" t="s">
        <v>879</v>
      </c>
      <c r="B104" s="72">
        <v>3766</v>
      </c>
      <c r="C104" s="72">
        <v>3670</v>
      </c>
      <c r="D104" s="72">
        <v>3907</v>
      </c>
      <c r="E104" s="72">
        <v>4143</v>
      </c>
      <c r="F104" s="104"/>
    </row>
    <row r="105" spans="1:6" ht="15" customHeight="1" x14ac:dyDescent="0.25">
      <c r="A105" s="67"/>
      <c r="F105" s="104"/>
    </row>
    <row r="106" spans="1:6" ht="15" customHeight="1" x14ac:dyDescent="0.25">
      <c r="A106" s="67"/>
      <c r="F106" s="104"/>
    </row>
    <row r="107" spans="1:6" ht="15" customHeight="1" x14ac:dyDescent="0.25">
      <c r="A107" s="105" t="s">
        <v>880</v>
      </c>
      <c r="F107" s="104"/>
    </row>
    <row r="108" spans="1:6" x14ac:dyDescent="0.25">
      <c r="A108" s="67"/>
      <c r="F108" s="104"/>
    </row>
    <row r="109" spans="1:6" ht="15.75" x14ac:dyDescent="0.25">
      <c r="A109" s="68" t="s">
        <v>881</v>
      </c>
      <c r="F109" s="104"/>
    </row>
    <row r="110" spans="1:6" x14ac:dyDescent="0.25">
      <c r="A110" s="67"/>
      <c r="F110" s="104"/>
    </row>
    <row r="111" spans="1:6" ht="15.75" thickBot="1" x14ac:dyDescent="0.3">
      <c r="A111" s="67"/>
      <c r="F111" s="104"/>
    </row>
    <row r="112" spans="1:6" ht="26.25" thickBot="1" x14ac:dyDescent="0.3">
      <c r="A112" s="69"/>
      <c r="B112" s="70" t="s">
        <v>55</v>
      </c>
      <c r="C112" s="70" t="s">
        <v>827</v>
      </c>
      <c r="F112" s="104"/>
    </row>
    <row r="113" spans="1:6" ht="39" thickBot="1" x14ac:dyDescent="0.3">
      <c r="A113" s="69" t="s">
        <v>882</v>
      </c>
      <c r="B113" s="72">
        <v>11</v>
      </c>
      <c r="C113" s="72">
        <v>236728</v>
      </c>
      <c r="F113" s="104"/>
    </row>
    <row r="114" spans="1:6" ht="51.75" thickBot="1" x14ac:dyDescent="0.3">
      <c r="A114" s="69" t="s">
        <v>883</v>
      </c>
      <c r="B114" s="72">
        <v>12</v>
      </c>
      <c r="C114" s="72">
        <v>239340</v>
      </c>
      <c r="F114" s="104"/>
    </row>
    <row r="115" spans="1:6" ht="51.75" thickBot="1" x14ac:dyDescent="0.3">
      <c r="A115" s="69" t="s">
        <v>884</v>
      </c>
      <c r="B115" s="72">
        <v>3</v>
      </c>
      <c r="C115" s="72">
        <v>77335</v>
      </c>
      <c r="F115" s="104"/>
    </row>
    <row r="116" spans="1:6" ht="51.75" thickBot="1" x14ac:dyDescent="0.3">
      <c r="A116" s="69" t="s">
        <v>885</v>
      </c>
      <c r="B116" s="72">
        <v>9.6999999999999993</v>
      </c>
      <c r="C116" s="72">
        <v>207827.7</v>
      </c>
    </row>
    <row r="117" spans="1:6" ht="64.5" thickBot="1" x14ac:dyDescent="0.3">
      <c r="A117" s="69" t="s">
        <v>886</v>
      </c>
      <c r="B117" s="72">
        <v>3.7</v>
      </c>
      <c r="C117" s="72">
        <v>154245.29999999999</v>
      </c>
    </row>
    <row r="118" spans="1:6" ht="64.5" thickBot="1" x14ac:dyDescent="0.3">
      <c r="A118" s="69" t="s">
        <v>887</v>
      </c>
      <c r="B118" s="72">
        <v>1.9</v>
      </c>
      <c r="C118" s="72">
        <v>51728.3</v>
      </c>
    </row>
    <row r="119" spans="1:6" ht="39" thickBot="1" x14ac:dyDescent="0.3">
      <c r="A119" s="69" t="s">
        <v>888</v>
      </c>
      <c r="B119" s="72">
        <v>22.3</v>
      </c>
      <c r="C119" s="72">
        <v>20.5</v>
      </c>
    </row>
    <row r="120" spans="1:6" ht="51.75" thickBot="1" x14ac:dyDescent="0.3">
      <c r="A120" s="69" t="s">
        <v>889</v>
      </c>
      <c r="B120" s="72">
        <v>33985</v>
      </c>
      <c r="C120" s="72">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53" t="s">
        <v>52</v>
      </c>
      <c r="B1" s="953"/>
      <c r="C1" s="953"/>
      <c r="D1" s="953"/>
      <c r="E1" s="953"/>
      <c r="F1" s="953"/>
      <c r="G1" s="953"/>
      <c r="H1" s="423"/>
      <c r="I1" s="423"/>
      <c r="J1" s="423"/>
      <c r="L1" t="s">
        <v>221</v>
      </c>
    </row>
    <row r="2" spans="1:31" ht="19.5" customHeight="1" x14ac:dyDescent="0.25">
      <c r="A2" s="953" t="s">
        <v>40</v>
      </c>
      <c r="B2" s="953"/>
      <c r="C2" s="953"/>
      <c r="D2" s="953"/>
      <c r="E2" s="953"/>
      <c r="F2" s="953"/>
      <c r="G2" s="953"/>
      <c r="H2" s="423"/>
      <c r="I2" s="423"/>
      <c r="J2" s="423"/>
      <c r="L2" s="33"/>
      <c r="M2" s="14">
        <v>2010</v>
      </c>
      <c r="N2" s="14">
        <v>2011</v>
      </c>
      <c r="O2" s="14">
        <v>2012</v>
      </c>
      <c r="P2" s="14">
        <v>2013</v>
      </c>
      <c r="Q2" s="14">
        <v>2014</v>
      </c>
      <c r="U2" s="939" t="s">
        <v>220</v>
      </c>
      <c r="V2" s="940"/>
      <c r="W2" s="940"/>
      <c r="X2" s="940"/>
      <c r="Y2" s="941"/>
      <c r="Z2" s="176" t="s">
        <v>214</v>
      </c>
      <c r="AA2" s="176" t="s">
        <v>215</v>
      </c>
    </row>
    <row r="3" spans="1:31" ht="18" customHeight="1" x14ac:dyDescent="0.25">
      <c r="A3" s="372" t="s">
        <v>6</v>
      </c>
      <c r="B3" s="373">
        <v>2009</v>
      </c>
      <c r="C3" s="373">
        <v>2010</v>
      </c>
      <c r="D3" s="373">
        <v>2011</v>
      </c>
      <c r="E3" s="373">
        <v>2012</v>
      </c>
      <c r="F3" s="23">
        <v>2013</v>
      </c>
      <c r="G3" s="23">
        <v>2014</v>
      </c>
      <c r="H3" s="423"/>
      <c r="I3" s="423"/>
      <c r="J3" s="423"/>
      <c r="L3" s="173" t="s">
        <v>42</v>
      </c>
      <c r="M3" s="174">
        <f>VLOOKUP(Report!H7,'[4]From primary tables 2010'!$B$1:$BB$210,52,FALSE)</f>
        <v>191</v>
      </c>
      <c r="N3" s="174">
        <f>VLOOKUP(Report!H7,'[4]From primary tables 2011'!$B$1:$BB$210,52,FALSE)</f>
        <v>195</v>
      </c>
      <c r="O3" s="174">
        <f>VLOOKUP(Report!H7,'[4]From primary tables 2012'!$B$1:$BB$210,52,FALSE)</f>
        <v>202</v>
      </c>
      <c r="P3" s="174">
        <f>VLOOKUP(Report!H7,'[4]From Primary Tables 2013'!$B$1:$BB$210,52,FALSE)</f>
        <v>199</v>
      </c>
      <c r="Q3" s="174">
        <f>VLOOKUP(Report!H7,'[4]From Primary Tables 2014'!$B$1:$BB$210,52,FALSE)</f>
        <v>206</v>
      </c>
      <c r="U3" s="942" t="s">
        <v>42</v>
      </c>
      <c r="V3" s="943"/>
      <c r="W3" s="943"/>
      <c r="X3" s="943"/>
      <c r="Y3" s="944"/>
      <c r="Z3" s="177">
        <f>VLOOKUP(Report!H7,'[5]Primary from Final'!$A$5:$CG$86,83,FALSE)</f>
        <v>204</v>
      </c>
      <c r="AA3" s="177">
        <f>VLOOKUP(Report!H7,'[5]Primary from Final'!$A$90:$CM$168,88,FALSE)</f>
        <v>204</v>
      </c>
    </row>
    <row r="4" spans="1:31" x14ac:dyDescent="0.25">
      <c r="A4" s="372" t="s">
        <v>338</v>
      </c>
      <c r="B4" s="424">
        <f>VLOOKUP(Report!$H7,'[3]Primary School Data'!$A$4:$BK$127,51,FALSE)/7</f>
        <v>30</v>
      </c>
      <c r="C4" s="424">
        <f>VLOOKUP(Report!$H7,'[3]Primary School Data'!$A$4:$BK$127,52,FALSE)/7</f>
        <v>30</v>
      </c>
      <c r="D4" s="424">
        <f>VLOOKUP(Report!$H7,'[3]Primary School Data'!$A$4:$BK$127,53,FALSE)/7</f>
        <v>30</v>
      </c>
      <c r="E4" s="424">
        <f>VLOOKUP(Report!$H7,'[3]Primary School Data'!$A$4:$BK$127,54,FALSE)/7</f>
        <v>30</v>
      </c>
      <c r="F4" s="424">
        <f>VLOOKUP(Report!$H7,'[3]Primary School Data'!$A$4:$BK$127,55,FALSE)/7</f>
        <v>30</v>
      </c>
      <c r="G4" s="424">
        <f>VLOOKUP(Report!$H7,'[3]Primary School Data'!$A$4:$BK$127,56,FALSE)/7</f>
        <v>30</v>
      </c>
      <c r="H4" s="78"/>
      <c r="I4" s="78"/>
      <c r="J4" s="78"/>
      <c r="L4" s="173" t="s">
        <v>45</v>
      </c>
      <c r="M4" s="174">
        <f>VLOOKUP(Report!H7,'[4]From primary tables 2010'!$B$1:$BB$210,53,FALSE)</f>
        <v>174</v>
      </c>
      <c r="N4" s="174">
        <f>VLOOKUP(Report!H7,'[4]From primary tables 2011'!$B$1:$BB$210,53,FALSE)</f>
        <v>181</v>
      </c>
      <c r="O4" s="174">
        <f>VLOOKUP(Report!H7,'[4]From primary tables 2012'!$B$1:$BB$210,53,FALSE)</f>
        <v>188</v>
      </c>
      <c r="P4" s="174">
        <f>VLOOKUP(Report!H7,'[4]From Primary Tables 2013'!$B$1:$BB$210,53,FALSE)</f>
        <v>187</v>
      </c>
      <c r="Q4" s="174">
        <f>VLOOKUP(Report!H7,'[4]From Primary Tables 2014'!$B$1:$BB$210,53,FALSE)</f>
        <v>192</v>
      </c>
      <c r="U4" s="942" t="s">
        <v>280</v>
      </c>
      <c r="V4" s="943"/>
      <c r="W4" s="943"/>
      <c r="X4" s="943"/>
      <c r="Y4" s="944"/>
      <c r="Z4" s="177">
        <f>VLOOKUP(Report!H7,'[5]Primary to Final'!$A$5:$CG$85,82,FALSE)</f>
        <v>260</v>
      </c>
      <c r="AA4" s="177">
        <f>VLOOKUP(Report!H7,'[5]Primary to Final'!$A$92:$CG$177,82,FALSE)</f>
        <v>229</v>
      </c>
    </row>
    <row r="5" spans="1:31" x14ac:dyDescent="0.25">
      <c r="A5" s="9" t="s">
        <v>339</v>
      </c>
      <c r="B5" s="424">
        <f>VLOOKUP(Report!$H7,'[3]Primary School Data'!$A$4:$BK$127,58,FALSE)</f>
        <v>21.9</v>
      </c>
      <c r="C5" s="424">
        <f>VLOOKUP(Report!$H7,'[3]Primary School Data'!$A$4:$BK$127,59,FALSE)</f>
        <v>19.8</v>
      </c>
      <c r="D5" s="424">
        <f>VLOOKUP(Report!$H7,'[3]Primary School Data'!$A$4:$BK$127,60,FALSE)</f>
        <v>33.9</v>
      </c>
      <c r="E5" s="424">
        <f>VLOOKUP(Report!$H7,'[3]Primary School Data'!$A$4:$BK$127,61,FALSE)</f>
        <v>37.800000000000004</v>
      </c>
      <c r="F5" s="424">
        <f>VLOOKUP(Report!$H7,'[3]Primary School Data'!$A$4:$BK$127,62,FALSE)</f>
        <v>21</v>
      </c>
      <c r="G5" s="424">
        <f>VLOOKUP(Report!$H7,'[3]Primary School Data'!$A$4:$BK$127,63,FALSE)</f>
        <v>27</v>
      </c>
      <c r="H5" s="78"/>
      <c r="I5" s="78"/>
      <c r="J5" s="78"/>
      <c r="L5" s="173" t="s">
        <v>56</v>
      </c>
      <c r="M5" s="175">
        <f>M4/M3*100</f>
        <v>91.099476439790578</v>
      </c>
      <c r="N5" s="175">
        <f t="shared" ref="N5:Q5" si="0">N4/N3*100</f>
        <v>92.820512820512818</v>
      </c>
      <c r="O5" s="175">
        <f t="shared" si="0"/>
        <v>93.069306930693074</v>
      </c>
      <c r="P5" s="175">
        <f t="shared" si="0"/>
        <v>93.969849246231149</v>
      </c>
      <c r="Q5" s="175">
        <f t="shared" si="0"/>
        <v>93.203883495145632</v>
      </c>
      <c r="U5" s="945" t="s">
        <v>281</v>
      </c>
      <c r="V5" s="946"/>
      <c r="W5" s="946"/>
      <c r="X5" s="946"/>
      <c r="Y5" s="947"/>
      <c r="Z5" s="177">
        <f>VLOOKUP(Report!H7,'[5]Primary to Final'!$A$5:$CG$85,84,FALSE)</f>
        <v>193</v>
      </c>
      <c r="AA5" s="177">
        <f>VLOOKUP(Report!H7,'[5]Primary to Final'!$A$92:$CG$177,84,FALSE)</f>
        <v>181</v>
      </c>
    </row>
    <row r="6" spans="1:31" x14ac:dyDescent="0.25">
      <c r="A6" s="9" t="s">
        <v>56</v>
      </c>
      <c r="B6" s="424">
        <f>VLOOKUP(Report!$H7,'[3]Primary School Data'!$A$4:$BK$127,5,FALSE)*100</f>
        <v>73</v>
      </c>
      <c r="C6" s="424">
        <f>VLOOKUP(Report!$H7,'[3]Primary School Data'!$A$4:$BK$127,6,FALSE)*100</f>
        <v>66</v>
      </c>
      <c r="D6" s="424">
        <f>VLOOKUP(Report!$H7,'[3]Primary School Data'!$A$4:$BK$127,7,FALSE)*100</f>
        <v>112.99999999999999</v>
      </c>
      <c r="E6" s="424">
        <f>VLOOKUP(Report!$H7,'[3]Primary School Data'!$A$4:$BK$127,8,FALSE)*100</f>
        <v>126</v>
      </c>
      <c r="F6" s="424">
        <f>VLOOKUP(Report!$H7,'[3]Primary School Data'!$A$4:$BK$127,9,FALSE)*100</f>
        <v>70</v>
      </c>
      <c r="G6" s="424">
        <f>VLOOKUP(Report!$H7,'[3]Primary School Data'!$A$4:$BK$127,10,FALSE)*100</f>
        <v>90</v>
      </c>
      <c r="H6" s="78"/>
      <c r="I6" s="78"/>
      <c r="J6" s="78"/>
      <c r="M6" s="52"/>
      <c r="N6" s="52"/>
      <c r="O6" s="52"/>
      <c r="P6" s="52"/>
      <c r="Q6" s="52"/>
      <c r="U6" s="945" t="s">
        <v>216</v>
      </c>
      <c r="V6" s="946"/>
      <c r="W6" s="946"/>
      <c r="X6" s="946"/>
      <c r="Y6" s="947"/>
      <c r="Z6" s="178">
        <f>Z5/Z3*100</f>
        <v>94.607843137254903</v>
      </c>
      <c r="AA6" s="178">
        <f>AA5/AA3*100</f>
        <v>88.725490196078425</v>
      </c>
    </row>
    <row r="7" spans="1:31" x14ac:dyDescent="0.25">
      <c r="A7" s="109"/>
      <c r="B7" s="109"/>
      <c r="C7" s="109"/>
      <c r="D7" s="109"/>
      <c r="E7" s="109"/>
      <c r="F7" s="109"/>
      <c r="H7" s="78"/>
      <c r="I7" s="78"/>
      <c r="J7" s="78"/>
      <c r="L7" t="s">
        <v>222</v>
      </c>
      <c r="M7" s="52"/>
      <c r="N7" s="52"/>
      <c r="O7" s="52"/>
      <c r="P7" s="52"/>
      <c r="Q7" s="52"/>
      <c r="U7" s="948" t="s">
        <v>282</v>
      </c>
      <c r="V7" s="949"/>
      <c r="W7" s="949"/>
      <c r="X7" s="949"/>
      <c r="Y7" s="950"/>
      <c r="Z7" s="178">
        <f>Z5/Z4*100</f>
        <v>74.230769230769226</v>
      </c>
      <c r="AA7" s="178">
        <f>AA5/AA4*100</f>
        <v>79.039301310043669</v>
      </c>
    </row>
    <row r="8" spans="1:31" x14ac:dyDescent="0.25">
      <c r="A8" s="109"/>
      <c r="B8" s="109"/>
      <c r="C8" s="109"/>
      <c r="D8" s="109"/>
      <c r="E8" s="109"/>
      <c r="F8" s="109"/>
      <c r="H8" s="78"/>
      <c r="I8" s="78"/>
      <c r="J8" s="78"/>
      <c r="L8" s="29"/>
      <c r="M8" s="14">
        <v>2010</v>
      </c>
      <c r="N8" s="14">
        <v>2011</v>
      </c>
      <c r="O8" s="14">
        <v>2012</v>
      </c>
      <c r="P8" s="14">
        <v>2013</v>
      </c>
      <c r="Q8" s="14">
        <v>2014</v>
      </c>
    </row>
    <row r="9" spans="1:31" x14ac:dyDescent="0.25">
      <c r="A9" s="109"/>
      <c r="B9" s="109"/>
      <c r="C9" s="109"/>
      <c r="D9" s="109"/>
      <c r="E9" s="109"/>
      <c r="F9" s="109"/>
      <c r="H9" s="78"/>
      <c r="I9" s="78"/>
      <c r="J9" s="78"/>
      <c r="L9" s="65" t="s">
        <v>45</v>
      </c>
      <c r="M9" s="174">
        <f>VLOOKUP(Report!H7,'[4]To primary tables 2010'!$B$2:$AU$188,46,FALSE)</f>
        <v>230</v>
      </c>
      <c r="N9" s="174">
        <f>VLOOKUP(Report!H7,'[4]To primary tables 2011'!$B$2:$AU$188,46,FALSE)</f>
        <v>240</v>
      </c>
      <c r="O9" s="174">
        <f>VLOOKUP(Report!H7,'[4]To Primary tables 2012'!$B$2:$AU$188,46,FALSE)</f>
        <v>250</v>
      </c>
      <c r="P9" s="174">
        <f>VLOOKUP(Report!H7,'[4]To Primary tables 2013'!$B$2:$AU$188,46,FALSE)</f>
        <v>247</v>
      </c>
      <c r="Q9" s="174">
        <f>VLOOKUP(Report!H7,'[4]To Primary Tables 2014'!$B$2:$AU$188,46,FALSE)</f>
        <v>252</v>
      </c>
    </row>
    <row r="10" spans="1:31" x14ac:dyDescent="0.25">
      <c r="I10" s="66"/>
      <c r="J10" s="66"/>
      <c r="L10" s="65" t="s">
        <v>56</v>
      </c>
      <c r="M10" s="175">
        <v>100</v>
      </c>
      <c r="N10" s="175">
        <v>100</v>
      </c>
      <c r="O10" s="175">
        <v>100</v>
      </c>
      <c r="P10" s="175">
        <v>100</v>
      </c>
      <c r="Q10" s="180">
        <v>100</v>
      </c>
    </row>
    <row r="11" spans="1:31" s="606" customFormat="1" x14ac:dyDescent="0.25">
      <c r="A11" s="185" t="s">
        <v>233</v>
      </c>
      <c r="S11" s="104"/>
      <c r="T11" s="104"/>
      <c r="U11" s="104"/>
      <c r="V11" s="104"/>
      <c r="W11" s="104"/>
      <c r="X11" s="104"/>
      <c r="Y11" s="104"/>
      <c r="Z11" s="104"/>
      <c r="AA11" s="104"/>
      <c r="AB11" s="104"/>
      <c r="AC11" s="104"/>
      <c r="AD11" s="104"/>
      <c r="AE11" s="104"/>
    </row>
    <row r="12" spans="1:31" s="614" customFormat="1" ht="107.25" x14ac:dyDescent="0.2">
      <c r="A12" s="607" t="s">
        <v>890</v>
      </c>
      <c r="B12" s="608" t="s">
        <v>55</v>
      </c>
      <c r="C12" s="609"/>
      <c r="D12" s="610" t="s">
        <v>891</v>
      </c>
      <c r="E12" s="611" t="s">
        <v>892</v>
      </c>
      <c r="F12" s="611" t="s">
        <v>893</v>
      </c>
      <c r="G12" s="611" t="s">
        <v>894</v>
      </c>
      <c r="H12" s="611" t="s">
        <v>895</v>
      </c>
      <c r="I12" s="612" t="s">
        <v>896</v>
      </c>
      <c r="J12" s="612" t="s">
        <v>897</v>
      </c>
      <c r="K12" s="612" t="s">
        <v>898</v>
      </c>
      <c r="L12" s="612" t="s">
        <v>899</v>
      </c>
      <c r="M12" s="612" t="s">
        <v>900</v>
      </c>
      <c r="N12" s="612" t="s">
        <v>901</v>
      </c>
      <c r="O12" s="612" t="s">
        <v>902</v>
      </c>
      <c r="P12" s="612" t="s">
        <v>903</v>
      </c>
      <c r="Q12" s="609" t="s">
        <v>904</v>
      </c>
      <c r="R12" s="639" t="s">
        <v>905</v>
      </c>
      <c r="S12" s="601"/>
      <c r="T12" s="601"/>
      <c r="U12" s="601"/>
      <c r="V12" s="601"/>
      <c r="W12" s="601"/>
      <c r="X12" s="601"/>
      <c r="Y12" s="601"/>
      <c r="Z12" s="601"/>
      <c r="AA12" s="601"/>
      <c r="AB12" s="601"/>
      <c r="AC12" s="601"/>
      <c r="AD12" s="601"/>
      <c r="AE12" s="613"/>
    </row>
    <row r="13" spans="1:31" s="614" customFormat="1" ht="15" customHeight="1" x14ac:dyDescent="0.2">
      <c r="A13" s="954">
        <v>2001</v>
      </c>
      <c r="B13" s="956" t="s">
        <v>891</v>
      </c>
      <c r="C13" s="615" t="s">
        <v>45</v>
      </c>
      <c r="D13" s="616">
        <v>24</v>
      </c>
      <c r="E13" s="617">
        <v>0</v>
      </c>
      <c r="F13" s="617">
        <v>23</v>
      </c>
      <c r="G13" s="617">
        <v>0</v>
      </c>
      <c r="H13" s="617">
        <v>0</v>
      </c>
      <c r="I13" s="617">
        <v>0</v>
      </c>
      <c r="J13" s="617">
        <v>4</v>
      </c>
      <c r="K13" s="617">
        <v>0</v>
      </c>
      <c r="L13" s="617">
        <v>7</v>
      </c>
      <c r="M13" s="617">
        <v>0</v>
      </c>
      <c r="N13" s="617">
        <v>0</v>
      </c>
      <c r="O13" s="617">
        <v>0</v>
      </c>
      <c r="P13" s="617">
        <v>0</v>
      </c>
      <c r="Q13" s="637">
        <v>1</v>
      </c>
      <c r="R13" s="640">
        <v>59</v>
      </c>
      <c r="S13" s="602"/>
      <c r="T13" s="602"/>
      <c r="U13" s="602"/>
      <c r="V13" s="602"/>
      <c r="W13" s="602"/>
      <c r="X13" s="602"/>
      <c r="Y13" s="602"/>
      <c r="Z13" s="602"/>
      <c r="AA13" s="602"/>
      <c r="AB13" s="602"/>
      <c r="AC13" s="602"/>
      <c r="AD13" s="602"/>
      <c r="AE13" s="613"/>
    </row>
    <row r="14" spans="1:31" s="614" customFormat="1" ht="15" customHeight="1" x14ac:dyDescent="0.2">
      <c r="A14" s="955">
        <v>2001</v>
      </c>
      <c r="B14" s="957" t="s">
        <v>891</v>
      </c>
      <c r="C14" s="618" t="s">
        <v>56</v>
      </c>
      <c r="D14" s="619">
        <v>40.677966101694921</v>
      </c>
      <c r="E14" s="620">
        <v>0</v>
      </c>
      <c r="F14" s="620">
        <v>38.983050847457626</v>
      </c>
      <c r="G14" s="620">
        <v>0</v>
      </c>
      <c r="H14" s="620">
        <v>0</v>
      </c>
      <c r="I14" s="620">
        <v>0</v>
      </c>
      <c r="J14" s="620">
        <v>6.7796610169491522</v>
      </c>
      <c r="K14" s="620">
        <v>0</v>
      </c>
      <c r="L14" s="620">
        <v>11.864406779661017</v>
      </c>
      <c r="M14" s="620">
        <v>0</v>
      </c>
      <c r="N14" s="620">
        <v>0</v>
      </c>
      <c r="O14" s="620">
        <v>0</v>
      </c>
      <c r="P14" s="620">
        <v>0</v>
      </c>
      <c r="Q14" s="638">
        <v>1.6949152542372881</v>
      </c>
      <c r="R14" s="641">
        <v>100</v>
      </c>
      <c r="S14" s="603"/>
      <c r="T14" s="603"/>
      <c r="U14" s="603"/>
      <c r="V14" s="603"/>
      <c r="W14" s="603"/>
      <c r="X14" s="603"/>
      <c r="Y14" s="603"/>
      <c r="Z14" s="603"/>
      <c r="AA14" s="603"/>
      <c r="AB14" s="603"/>
      <c r="AC14" s="603"/>
      <c r="AD14" s="603"/>
      <c r="AE14" s="613"/>
    </row>
    <row r="15" spans="1:31" s="614" customFormat="1" ht="11.25" x14ac:dyDescent="0.2">
      <c r="A15" s="954">
        <v>2096</v>
      </c>
      <c r="B15" s="956" t="s">
        <v>893</v>
      </c>
      <c r="C15" s="615" t="s">
        <v>45</v>
      </c>
      <c r="D15" s="616">
        <v>0</v>
      </c>
      <c r="E15" s="617">
        <v>0</v>
      </c>
      <c r="F15" s="617">
        <v>192</v>
      </c>
      <c r="G15" s="617">
        <v>0</v>
      </c>
      <c r="H15" s="617">
        <v>1</v>
      </c>
      <c r="I15" s="617">
        <v>1</v>
      </c>
      <c r="J15" s="617">
        <v>0</v>
      </c>
      <c r="K15" s="617">
        <v>0</v>
      </c>
      <c r="L15" s="617">
        <v>4</v>
      </c>
      <c r="M15" s="617">
        <v>0</v>
      </c>
      <c r="N15" s="617">
        <v>0</v>
      </c>
      <c r="O15" s="617">
        <v>0</v>
      </c>
      <c r="P15" s="617">
        <v>0</v>
      </c>
      <c r="Q15" s="637">
        <v>8</v>
      </c>
      <c r="R15" s="640">
        <v>206</v>
      </c>
      <c r="S15" s="613"/>
      <c r="T15" s="613"/>
      <c r="U15" s="613"/>
      <c r="V15" s="613"/>
      <c r="W15" s="613"/>
      <c r="X15" s="613"/>
      <c r="Y15" s="613"/>
      <c r="Z15" s="613"/>
      <c r="AA15" s="613"/>
      <c r="AB15" s="613"/>
      <c r="AC15" s="613"/>
      <c r="AD15" s="613"/>
      <c r="AE15" s="613"/>
    </row>
    <row r="16" spans="1:31" s="57" customFormat="1" x14ac:dyDescent="0.25">
      <c r="A16" s="955">
        <v>2096</v>
      </c>
      <c r="B16" s="957" t="s">
        <v>893</v>
      </c>
      <c r="C16" s="618" t="s">
        <v>56</v>
      </c>
      <c r="D16" s="619">
        <v>0</v>
      </c>
      <c r="E16" s="620">
        <v>0</v>
      </c>
      <c r="F16" s="620">
        <v>93.203883495145632</v>
      </c>
      <c r="G16" s="620">
        <v>0</v>
      </c>
      <c r="H16" s="620">
        <v>0.48543689320388345</v>
      </c>
      <c r="I16" s="620">
        <v>0.48543689320388345</v>
      </c>
      <c r="J16" s="620">
        <v>0</v>
      </c>
      <c r="K16" s="620">
        <v>0</v>
      </c>
      <c r="L16" s="620">
        <v>1.9417475728155338</v>
      </c>
      <c r="M16" s="620">
        <v>0</v>
      </c>
      <c r="N16" s="620">
        <v>0</v>
      </c>
      <c r="O16" s="620">
        <v>0</v>
      </c>
      <c r="P16" s="620">
        <v>0</v>
      </c>
      <c r="Q16" s="638">
        <v>3.8834951456310676</v>
      </c>
      <c r="R16" s="641">
        <v>100</v>
      </c>
      <c r="S16" s="420"/>
      <c r="T16" s="420"/>
      <c r="U16" s="420"/>
      <c r="V16" s="420"/>
      <c r="W16" s="420"/>
      <c r="X16" s="420"/>
      <c r="Y16" s="420"/>
      <c r="Z16" s="420"/>
      <c r="AA16" s="420"/>
      <c r="AB16" s="420"/>
      <c r="AC16" s="420"/>
      <c r="AD16" s="420"/>
      <c r="AE16" s="420"/>
    </row>
    <row r="17" spans="1:31" s="614" customFormat="1" ht="11.25" x14ac:dyDescent="0.2">
      <c r="A17" s="954">
        <v>3035</v>
      </c>
      <c r="B17" s="956" t="s">
        <v>899</v>
      </c>
      <c r="C17" s="615" t="s">
        <v>45</v>
      </c>
      <c r="D17" s="616">
        <v>2</v>
      </c>
      <c r="E17" s="617">
        <v>1</v>
      </c>
      <c r="F17" s="617">
        <v>14</v>
      </c>
      <c r="G17" s="617">
        <v>0</v>
      </c>
      <c r="H17" s="617">
        <v>0</v>
      </c>
      <c r="I17" s="617">
        <v>0</v>
      </c>
      <c r="J17" s="617">
        <v>5</v>
      </c>
      <c r="K17" s="617">
        <v>0</v>
      </c>
      <c r="L17" s="617">
        <v>58</v>
      </c>
      <c r="M17" s="617">
        <v>1</v>
      </c>
      <c r="N17" s="617">
        <v>0</v>
      </c>
      <c r="O17" s="617">
        <v>0</v>
      </c>
      <c r="P17" s="617">
        <v>2</v>
      </c>
      <c r="Q17" s="637">
        <v>4</v>
      </c>
      <c r="R17" s="640">
        <v>87</v>
      </c>
      <c r="S17" s="601"/>
      <c r="T17" s="601"/>
      <c r="U17" s="601"/>
      <c r="V17" s="601"/>
      <c r="W17" s="601"/>
      <c r="X17" s="601"/>
      <c r="Y17" s="601"/>
      <c r="Z17" s="601"/>
      <c r="AA17" s="601"/>
      <c r="AB17" s="601"/>
      <c r="AC17" s="601"/>
      <c r="AD17" s="601"/>
      <c r="AE17" s="613"/>
    </row>
    <row r="18" spans="1:31" s="614" customFormat="1" ht="11.25" x14ac:dyDescent="0.2">
      <c r="A18" s="955">
        <v>3035</v>
      </c>
      <c r="B18" s="957" t="s">
        <v>899</v>
      </c>
      <c r="C18" s="618" t="s">
        <v>56</v>
      </c>
      <c r="D18" s="619">
        <v>2.2988505747126435</v>
      </c>
      <c r="E18" s="620">
        <v>1.1494252873563218</v>
      </c>
      <c r="F18" s="620">
        <v>16.091954022988507</v>
      </c>
      <c r="G18" s="620">
        <v>0</v>
      </c>
      <c r="H18" s="620">
        <v>0</v>
      </c>
      <c r="I18" s="620">
        <v>0</v>
      </c>
      <c r="J18" s="620">
        <v>5.7471264367816088</v>
      </c>
      <c r="K18" s="620">
        <v>0</v>
      </c>
      <c r="L18" s="620">
        <v>66.666666666666657</v>
      </c>
      <c r="M18" s="620">
        <v>1.1494252873563218</v>
      </c>
      <c r="N18" s="620">
        <v>0</v>
      </c>
      <c r="O18" s="620">
        <v>0</v>
      </c>
      <c r="P18" s="620">
        <v>2.2988505747126435</v>
      </c>
      <c r="Q18" s="638">
        <v>4.5977011494252871</v>
      </c>
      <c r="R18" s="641">
        <v>100</v>
      </c>
      <c r="S18" s="79"/>
      <c r="T18" s="79"/>
      <c r="U18" s="79"/>
      <c r="V18" s="79"/>
      <c r="W18" s="79"/>
      <c r="X18" s="79"/>
      <c r="Y18" s="79"/>
      <c r="Z18" s="79"/>
      <c r="AA18" s="79"/>
      <c r="AB18" s="79"/>
      <c r="AC18" s="79"/>
      <c r="AD18" s="79"/>
      <c r="AE18" s="613"/>
    </row>
    <row r="19" spans="1:31" s="614" customFormat="1" ht="11.25" x14ac:dyDescent="0.2">
      <c r="A19" s="954">
        <v>3366</v>
      </c>
      <c r="B19" s="956" t="s">
        <v>902</v>
      </c>
      <c r="C19" s="615" t="s">
        <v>45</v>
      </c>
      <c r="D19" s="616">
        <v>2</v>
      </c>
      <c r="E19" s="617">
        <v>0</v>
      </c>
      <c r="F19" s="617">
        <v>11</v>
      </c>
      <c r="G19" s="617">
        <v>2</v>
      </c>
      <c r="H19" s="617">
        <v>1</v>
      </c>
      <c r="I19" s="617">
        <v>0</v>
      </c>
      <c r="J19" s="617">
        <v>6</v>
      </c>
      <c r="K19" s="617">
        <v>2</v>
      </c>
      <c r="L19" s="617">
        <v>0</v>
      </c>
      <c r="M19" s="617">
        <v>0</v>
      </c>
      <c r="N19" s="617">
        <v>2</v>
      </c>
      <c r="O19" s="617">
        <v>56</v>
      </c>
      <c r="P19" s="617">
        <v>0</v>
      </c>
      <c r="Q19" s="637">
        <v>3</v>
      </c>
      <c r="R19" s="640">
        <v>85</v>
      </c>
      <c r="S19" s="604"/>
      <c r="T19" s="604"/>
      <c r="U19" s="604"/>
      <c r="V19" s="604"/>
      <c r="W19" s="604"/>
      <c r="X19" s="604"/>
      <c r="Y19" s="604"/>
      <c r="Z19" s="604"/>
      <c r="AA19" s="604"/>
      <c r="AB19" s="604"/>
      <c r="AC19" s="604"/>
      <c r="AD19" s="604"/>
      <c r="AE19" s="613"/>
    </row>
    <row r="20" spans="1:31" s="614" customFormat="1" ht="11.25" x14ac:dyDescent="0.2">
      <c r="A20" s="955">
        <v>3366</v>
      </c>
      <c r="B20" s="957" t="s">
        <v>902</v>
      </c>
      <c r="C20" s="618" t="s">
        <v>56</v>
      </c>
      <c r="D20" s="619">
        <v>2.3529411764705883</v>
      </c>
      <c r="E20" s="620">
        <v>0</v>
      </c>
      <c r="F20" s="620">
        <v>12.941176470588237</v>
      </c>
      <c r="G20" s="620">
        <v>2.3529411764705883</v>
      </c>
      <c r="H20" s="620">
        <v>1.1764705882352942</v>
      </c>
      <c r="I20" s="620">
        <v>0</v>
      </c>
      <c r="J20" s="620">
        <v>7.0588235294117645</v>
      </c>
      <c r="K20" s="620">
        <v>2.3529411764705883</v>
      </c>
      <c r="L20" s="620">
        <v>0</v>
      </c>
      <c r="M20" s="620">
        <v>0</v>
      </c>
      <c r="N20" s="620">
        <v>2.3529411764705883</v>
      </c>
      <c r="O20" s="620">
        <v>65.882352941176464</v>
      </c>
      <c r="P20" s="620">
        <v>0</v>
      </c>
      <c r="Q20" s="638">
        <v>3.5294117647058822</v>
      </c>
      <c r="R20" s="641">
        <v>100</v>
      </c>
      <c r="S20" s="613"/>
      <c r="T20" s="613"/>
      <c r="U20" s="613"/>
      <c r="V20" s="613"/>
      <c r="W20" s="613"/>
      <c r="X20" s="613"/>
      <c r="Y20" s="613"/>
      <c r="Z20" s="613"/>
      <c r="AA20" s="613"/>
      <c r="AB20" s="613"/>
      <c r="AC20" s="613"/>
      <c r="AD20" s="613"/>
      <c r="AE20" s="613"/>
    </row>
    <row r="21" spans="1:31" s="614" customFormat="1" ht="11.25" x14ac:dyDescent="0.2">
      <c r="S21" s="613"/>
      <c r="T21" s="613"/>
      <c r="U21" s="613"/>
      <c r="V21" s="613"/>
      <c r="W21" s="613"/>
      <c r="X21" s="613"/>
      <c r="Y21" s="613"/>
      <c r="Z21" s="613"/>
      <c r="AA21" s="613"/>
      <c r="AB21" s="613"/>
      <c r="AC21" s="613"/>
      <c r="AD21" s="613"/>
      <c r="AE21" s="613"/>
    </row>
    <row r="22" spans="1:31" s="614" customFormat="1" ht="14.25" x14ac:dyDescent="0.2">
      <c r="A22" s="621" t="s">
        <v>915</v>
      </c>
    </row>
    <row r="23" spans="1:31" s="614" customFormat="1" ht="107.25" x14ac:dyDescent="0.2">
      <c r="A23" s="622" t="s">
        <v>890</v>
      </c>
      <c r="B23" s="623" t="s">
        <v>55</v>
      </c>
      <c r="C23" s="624"/>
      <c r="D23" s="625" t="s">
        <v>891</v>
      </c>
      <c r="E23" s="605" t="s">
        <v>906</v>
      </c>
      <c r="F23" s="605" t="s">
        <v>892</v>
      </c>
      <c r="G23" s="605" t="s">
        <v>907</v>
      </c>
      <c r="H23" s="605" t="s">
        <v>893</v>
      </c>
      <c r="I23" s="605" t="s">
        <v>908</v>
      </c>
      <c r="J23" s="605" t="s">
        <v>909</v>
      </c>
      <c r="K23" s="605" t="s">
        <v>895</v>
      </c>
      <c r="L23" s="605" t="s">
        <v>896</v>
      </c>
      <c r="M23" s="605" t="s">
        <v>897</v>
      </c>
      <c r="N23" s="605" t="s">
        <v>910</v>
      </c>
      <c r="O23" s="605" t="s">
        <v>911</v>
      </c>
      <c r="P23" s="605" t="s">
        <v>912</v>
      </c>
      <c r="Q23" s="605" t="s">
        <v>899</v>
      </c>
      <c r="R23" s="605" t="s">
        <v>900</v>
      </c>
      <c r="S23" s="605" t="s">
        <v>913</v>
      </c>
      <c r="T23" s="605" t="s">
        <v>914</v>
      </c>
      <c r="U23" s="605" t="s">
        <v>901</v>
      </c>
      <c r="V23" s="605" t="s">
        <v>902</v>
      </c>
      <c r="W23" s="605" t="s">
        <v>903</v>
      </c>
      <c r="X23" s="626" t="s">
        <v>905</v>
      </c>
    </row>
    <row r="24" spans="1:31" s="614" customFormat="1" ht="11.25" x14ac:dyDescent="0.2">
      <c r="A24" s="627">
        <v>2001</v>
      </c>
      <c r="B24" s="951" t="s">
        <v>891</v>
      </c>
      <c r="C24" s="628" t="s">
        <v>45</v>
      </c>
      <c r="D24" s="629">
        <v>24</v>
      </c>
      <c r="E24" s="630">
        <v>0</v>
      </c>
      <c r="F24" s="630">
        <v>0</v>
      </c>
      <c r="G24" s="630">
        <v>0</v>
      </c>
      <c r="H24" s="630">
        <v>0</v>
      </c>
      <c r="I24" s="630">
        <v>0</v>
      </c>
      <c r="J24" s="630">
        <v>0</v>
      </c>
      <c r="K24" s="630">
        <v>0</v>
      </c>
      <c r="L24" s="630">
        <v>0</v>
      </c>
      <c r="M24" s="630">
        <v>1</v>
      </c>
      <c r="N24" s="630">
        <v>0</v>
      </c>
      <c r="O24" s="630">
        <v>1</v>
      </c>
      <c r="P24" s="630">
        <v>3</v>
      </c>
      <c r="Q24" s="630">
        <v>2</v>
      </c>
      <c r="R24" s="630">
        <v>0</v>
      </c>
      <c r="S24" s="630">
        <v>1</v>
      </c>
      <c r="T24" s="630">
        <v>0</v>
      </c>
      <c r="U24" s="630">
        <v>0</v>
      </c>
      <c r="V24" s="630">
        <v>2</v>
      </c>
      <c r="W24" s="630">
        <v>0</v>
      </c>
      <c r="X24" s="631">
        <v>34</v>
      </c>
    </row>
    <row r="25" spans="1:31" s="614" customFormat="1" ht="11.25" x14ac:dyDescent="0.2">
      <c r="A25" s="632">
        <v>2001</v>
      </c>
      <c r="B25" s="952" t="s">
        <v>891</v>
      </c>
      <c r="C25" s="633" t="s">
        <v>56</v>
      </c>
      <c r="D25" s="634">
        <v>70.588235294117652</v>
      </c>
      <c r="E25" s="635">
        <v>0</v>
      </c>
      <c r="F25" s="635">
        <v>0</v>
      </c>
      <c r="G25" s="635">
        <v>0</v>
      </c>
      <c r="H25" s="635">
        <v>0</v>
      </c>
      <c r="I25" s="635">
        <v>0</v>
      </c>
      <c r="J25" s="635">
        <v>0</v>
      </c>
      <c r="K25" s="635">
        <v>0</v>
      </c>
      <c r="L25" s="635">
        <v>0</v>
      </c>
      <c r="M25" s="635">
        <v>2.9411764705882351</v>
      </c>
      <c r="N25" s="635">
        <v>0</v>
      </c>
      <c r="O25" s="635">
        <v>2.9411764705882351</v>
      </c>
      <c r="P25" s="635">
        <v>8.8235294117647065</v>
      </c>
      <c r="Q25" s="635">
        <v>5.8823529411764701</v>
      </c>
      <c r="R25" s="635">
        <v>0</v>
      </c>
      <c r="S25" s="635">
        <v>2.9411764705882351</v>
      </c>
      <c r="T25" s="635">
        <v>0</v>
      </c>
      <c r="U25" s="635">
        <v>0</v>
      </c>
      <c r="V25" s="635">
        <v>5.8823529411764701</v>
      </c>
      <c r="W25" s="635">
        <v>0</v>
      </c>
      <c r="X25" s="636">
        <v>100</v>
      </c>
    </row>
    <row r="26" spans="1:31" s="614" customFormat="1" ht="11.25" x14ac:dyDescent="0.2">
      <c r="A26" s="627">
        <v>2096</v>
      </c>
      <c r="B26" s="951" t="s">
        <v>893</v>
      </c>
      <c r="C26" s="628" t="s">
        <v>45</v>
      </c>
      <c r="D26" s="629">
        <v>23</v>
      </c>
      <c r="E26" s="630">
        <v>1</v>
      </c>
      <c r="F26" s="630">
        <v>0</v>
      </c>
      <c r="G26" s="630">
        <v>0</v>
      </c>
      <c r="H26" s="630">
        <v>192</v>
      </c>
      <c r="I26" s="630">
        <v>0</v>
      </c>
      <c r="J26" s="630">
        <v>0</v>
      </c>
      <c r="K26" s="630">
        <v>5</v>
      </c>
      <c r="L26" s="630">
        <v>0</v>
      </c>
      <c r="M26" s="630">
        <v>5</v>
      </c>
      <c r="N26" s="630">
        <v>1</v>
      </c>
      <c r="O26" s="630">
        <v>0</v>
      </c>
      <c r="P26" s="630">
        <v>0</v>
      </c>
      <c r="Q26" s="630">
        <v>14</v>
      </c>
      <c r="R26" s="630">
        <v>0</v>
      </c>
      <c r="S26" s="630">
        <v>0</v>
      </c>
      <c r="T26" s="630">
        <v>0</v>
      </c>
      <c r="U26" s="630">
        <v>0</v>
      </c>
      <c r="V26" s="630">
        <v>11</v>
      </c>
      <c r="W26" s="630">
        <v>0</v>
      </c>
      <c r="X26" s="631">
        <v>252</v>
      </c>
    </row>
    <row r="27" spans="1:31" s="614" customFormat="1" ht="11.25" x14ac:dyDescent="0.2">
      <c r="A27" s="632">
        <v>2096</v>
      </c>
      <c r="B27" s="952" t="s">
        <v>893</v>
      </c>
      <c r="C27" s="633" t="s">
        <v>56</v>
      </c>
      <c r="D27" s="634">
        <v>9.1269841269841265</v>
      </c>
      <c r="E27" s="635">
        <v>0.3968253968253968</v>
      </c>
      <c r="F27" s="635">
        <v>0</v>
      </c>
      <c r="G27" s="635">
        <v>0</v>
      </c>
      <c r="H27" s="635">
        <v>76.19047619047619</v>
      </c>
      <c r="I27" s="635">
        <v>0</v>
      </c>
      <c r="J27" s="635">
        <v>0</v>
      </c>
      <c r="K27" s="635">
        <v>1.984126984126984</v>
      </c>
      <c r="L27" s="635">
        <v>0</v>
      </c>
      <c r="M27" s="635">
        <v>1.984126984126984</v>
      </c>
      <c r="N27" s="635">
        <v>0.3968253968253968</v>
      </c>
      <c r="O27" s="635">
        <v>0</v>
      </c>
      <c r="P27" s="635">
        <v>0</v>
      </c>
      <c r="Q27" s="635">
        <v>5.5555555555555554</v>
      </c>
      <c r="R27" s="635">
        <v>0</v>
      </c>
      <c r="S27" s="635">
        <v>0</v>
      </c>
      <c r="T27" s="635">
        <v>0</v>
      </c>
      <c r="U27" s="635">
        <v>0</v>
      </c>
      <c r="V27" s="635">
        <v>4.3650793650793647</v>
      </c>
      <c r="W27" s="635">
        <v>0</v>
      </c>
      <c r="X27" s="636">
        <v>100</v>
      </c>
    </row>
    <row r="28" spans="1:31" s="614" customFormat="1" ht="11.25" x14ac:dyDescent="0.2">
      <c r="A28" s="627">
        <v>3035</v>
      </c>
      <c r="B28" s="951" t="s">
        <v>899</v>
      </c>
      <c r="C28" s="628" t="s">
        <v>45</v>
      </c>
      <c r="D28" s="629">
        <v>7</v>
      </c>
      <c r="E28" s="630">
        <v>0</v>
      </c>
      <c r="F28" s="630">
        <v>3</v>
      </c>
      <c r="G28" s="630">
        <v>1</v>
      </c>
      <c r="H28" s="630">
        <v>4</v>
      </c>
      <c r="I28" s="630">
        <v>0</v>
      </c>
      <c r="J28" s="630">
        <v>0</v>
      </c>
      <c r="K28" s="630">
        <v>0</v>
      </c>
      <c r="L28" s="630">
        <v>0</v>
      </c>
      <c r="M28" s="630">
        <v>2</v>
      </c>
      <c r="N28" s="630">
        <v>0</v>
      </c>
      <c r="O28" s="630">
        <v>0</v>
      </c>
      <c r="P28" s="630">
        <v>1</v>
      </c>
      <c r="Q28" s="630">
        <v>58</v>
      </c>
      <c r="R28" s="630">
        <v>2</v>
      </c>
      <c r="S28" s="630">
        <v>0</v>
      </c>
      <c r="T28" s="630">
        <v>1</v>
      </c>
      <c r="U28" s="630">
        <v>0</v>
      </c>
      <c r="V28" s="630">
        <v>0</v>
      </c>
      <c r="W28" s="630">
        <v>5</v>
      </c>
      <c r="X28" s="631">
        <v>84</v>
      </c>
    </row>
    <row r="29" spans="1:31" s="614" customFormat="1" ht="11.25" x14ac:dyDescent="0.2">
      <c r="A29" s="632">
        <v>3035</v>
      </c>
      <c r="B29" s="952" t="s">
        <v>899</v>
      </c>
      <c r="C29" s="633" t="s">
        <v>56</v>
      </c>
      <c r="D29" s="634">
        <v>8.3333333333333321</v>
      </c>
      <c r="E29" s="635">
        <v>0</v>
      </c>
      <c r="F29" s="635">
        <v>3.5714285714285712</v>
      </c>
      <c r="G29" s="635">
        <v>1.1904761904761905</v>
      </c>
      <c r="H29" s="635">
        <v>4.7619047619047619</v>
      </c>
      <c r="I29" s="635">
        <v>0</v>
      </c>
      <c r="J29" s="635">
        <v>0</v>
      </c>
      <c r="K29" s="635">
        <v>0</v>
      </c>
      <c r="L29" s="635">
        <v>0</v>
      </c>
      <c r="M29" s="635">
        <v>2.3809523809523809</v>
      </c>
      <c r="N29" s="635">
        <v>0</v>
      </c>
      <c r="O29" s="635">
        <v>0</v>
      </c>
      <c r="P29" s="635">
        <v>1.1904761904761905</v>
      </c>
      <c r="Q29" s="635">
        <v>69.047619047619051</v>
      </c>
      <c r="R29" s="635">
        <v>2.3809523809523809</v>
      </c>
      <c r="S29" s="635">
        <v>0</v>
      </c>
      <c r="T29" s="635">
        <v>1.1904761904761905</v>
      </c>
      <c r="U29" s="635">
        <v>0</v>
      </c>
      <c r="V29" s="635">
        <v>0</v>
      </c>
      <c r="W29" s="635">
        <v>5.9523809523809517</v>
      </c>
      <c r="X29" s="636">
        <v>100</v>
      </c>
    </row>
    <row r="30" spans="1:31" s="614" customFormat="1" ht="11.25" x14ac:dyDescent="0.2">
      <c r="A30" s="627">
        <v>3366</v>
      </c>
      <c r="B30" s="951" t="s">
        <v>902</v>
      </c>
      <c r="C30" s="628" t="s">
        <v>45</v>
      </c>
      <c r="D30" s="629">
        <v>0</v>
      </c>
      <c r="E30" s="630">
        <v>0</v>
      </c>
      <c r="F30" s="630">
        <v>0</v>
      </c>
      <c r="G30" s="630">
        <v>0</v>
      </c>
      <c r="H30" s="630">
        <v>0</v>
      </c>
      <c r="I30" s="630">
        <v>1</v>
      </c>
      <c r="J30" s="630">
        <v>4</v>
      </c>
      <c r="K30" s="630">
        <v>8</v>
      </c>
      <c r="L30" s="630">
        <v>2</v>
      </c>
      <c r="M30" s="630">
        <v>6</v>
      </c>
      <c r="N30" s="630">
        <v>2</v>
      </c>
      <c r="O30" s="630">
        <v>1</v>
      </c>
      <c r="P30" s="630">
        <v>7</v>
      </c>
      <c r="Q30" s="630">
        <v>0</v>
      </c>
      <c r="R30" s="630">
        <v>0</v>
      </c>
      <c r="S30" s="630">
        <v>0</v>
      </c>
      <c r="T30" s="630">
        <v>0</v>
      </c>
      <c r="U30" s="630">
        <v>2</v>
      </c>
      <c r="V30" s="630">
        <v>56</v>
      </c>
      <c r="W30" s="630">
        <v>0</v>
      </c>
      <c r="X30" s="631">
        <v>89</v>
      </c>
    </row>
    <row r="31" spans="1:31" s="614" customFormat="1" ht="11.25" x14ac:dyDescent="0.2">
      <c r="A31" s="632">
        <v>3366</v>
      </c>
      <c r="B31" s="952" t="s">
        <v>902</v>
      </c>
      <c r="C31" s="633" t="s">
        <v>56</v>
      </c>
      <c r="D31" s="634">
        <v>0</v>
      </c>
      <c r="E31" s="635">
        <v>0</v>
      </c>
      <c r="F31" s="635">
        <v>0</v>
      </c>
      <c r="G31" s="635">
        <v>0</v>
      </c>
      <c r="H31" s="635">
        <v>0</v>
      </c>
      <c r="I31" s="635">
        <v>1.1235955056179776</v>
      </c>
      <c r="J31" s="635">
        <v>4.4943820224719104</v>
      </c>
      <c r="K31" s="635">
        <v>8.9887640449438209</v>
      </c>
      <c r="L31" s="635">
        <v>2.2471910112359552</v>
      </c>
      <c r="M31" s="635">
        <v>6.7415730337078648</v>
      </c>
      <c r="N31" s="635">
        <v>2.2471910112359552</v>
      </c>
      <c r="O31" s="635">
        <v>1.1235955056179776</v>
      </c>
      <c r="P31" s="635">
        <v>7.8651685393258424</v>
      </c>
      <c r="Q31" s="635">
        <v>0</v>
      </c>
      <c r="R31" s="635">
        <v>0</v>
      </c>
      <c r="S31" s="635">
        <v>0</v>
      </c>
      <c r="T31" s="635">
        <v>0</v>
      </c>
      <c r="U31" s="635">
        <v>2.2471910112359552</v>
      </c>
      <c r="V31" s="635">
        <v>62.921348314606739</v>
      </c>
      <c r="W31" s="635">
        <v>0</v>
      </c>
      <c r="X31" s="636">
        <v>100</v>
      </c>
    </row>
    <row r="32" spans="1:31" s="614" customFormat="1" ht="11.25" x14ac:dyDescent="0.2"/>
    <row r="33" s="614" customFormat="1" ht="11.25" x14ac:dyDescent="0.2"/>
    <row r="34" s="614" customFormat="1" ht="11.25" x14ac:dyDescent="0.2"/>
    <row r="35" s="614" customFormat="1" ht="11.25" x14ac:dyDescent="0.2"/>
    <row r="36" s="614" customFormat="1" ht="11.25" x14ac:dyDescent="0.2"/>
    <row r="37" s="614" customFormat="1" ht="11.25" x14ac:dyDescent="0.2"/>
    <row r="38" s="614" customFormat="1" ht="11.25" x14ac:dyDescent="0.2"/>
    <row r="39" s="278" customFormat="1" ht="11.25" x14ac:dyDescent="0.2"/>
    <row r="40" s="278" customFormat="1" ht="11.25" x14ac:dyDescent="0.2"/>
    <row r="41" s="278" customFormat="1" ht="11.25" x14ac:dyDescent="0.2"/>
    <row r="42" s="278" customFormat="1" ht="11.25" x14ac:dyDescent="0.2"/>
    <row r="43" s="278" customFormat="1" ht="11.25" x14ac:dyDescent="0.2"/>
    <row r="44" s="278" customFormat="1" ht="11.25" x14ac:dyDescent="0.2"/>
    <row r="45" s="278" customFormat="1" ht="11.25" x14ac:dyDescent="0.2"/>
    <row r="46" s="278" customFormat="1" ht="11.25" x14ac:dyDescent="0.2"/>
    <row r="47" s="278" customFormat="1" ht="11.25" x14ac:dyDescent="0.2"/>
    <row r="48" s="278" customFormat="1" ht="11.25" x14ac:dyDescent="0.2"/>
    <row r="49" s="278" customFormat="1" ht="11.25" x14ac:dyDescent="0.2"/>
    <row r="50" s="278" customFormat="1" ht="11.25" x14ac:dyDescent="0.2"/>
    <row r="51" s="278" customFormat="1" ht="11.25" x14ac:dyDescent="0.2"/>
    <row r="52" s="278" customFormat="1" ht="11.25" x14ac:dyDescent="0.2"/>
    <row r="53" s="278" customFormat="1" ht="11.25" x14ac:dyDescent="0.2"/>
    <row r="54" s="278" customFormat="1" ht="11.25" x14ac:dyDescent="0.2"/>
    <row r="55" s="278" customFormat="1" ht="11.25" x14ac:dyDescent="0.2"/>
    <row r="56" s="278" customFormat="1" ht="11.25" x14ac:dyDescent="0.2"/>
    <row r="57" s="278" customFormat="1" ht="11.25" x14ac:dyDescent="0.2"/>
    <row r="58" s="278" customFormat="1" ht="11.25" x14ac:dyDescent="0.2"/>
    <row r="59" s="278" customFormat="1" ht="11.25" x14ac:dyDescent="0.2"/>
    <row r="60" s="278" customFormat="1" ht="11.25" x14ac:dyDescent="0.2"/>
    <row r="61" s="278" customFormat="1" ht="11.25" x14ac:dyDescent="0.2"/>
    <row r="62" s="278" customFormat="1" ht="11.25" x14ac:dyDescent="0.2"/>
    <row r="63" s="278" customFormat="1" ht="11.25" x14ac:dyDescent="0.2"/>
    <row r="64" s="278" customFormat="1" ht="11.25" x14ac:dyDescent="0.2"/>
    <row r="65" spans="1:40" x14ac:dyDescent="0.25">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row>
    <row r="66" spans="1:40" x14ac:dyDescent="0.25">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row>
    <row r="67" spans="1:40" x14ac:dyDescent="0.25">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row>
    <row r="68" spans="1:40" x14ac:dyDescent="0.25">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row>
    <row r="69" spans="1:40" x14ac:dyDescent="0.25">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c r="AL69" s="278"/>
      <c r="AM69" s="278"/>
      <c r="AN69" s="278"/>
    </row>
    <row r="70" spans="1:40" x14ac:dyDescent="0.25">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row>
    <row r="71" spans="1:40" x14ac:dyDescent="0.25">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row>
  </sheetData>
  <mergeCells count="20">
    <mergeCell ref="B28:B29"/>
    <mergeCell ref="B30:B31"/>
    <mergeCell ref="A1:G1"/>
    <mergeCell ref="A2:G2"/>
    <mergeCell ref="A13:A14"/>
    <mergeCell ref="A15:A16"/>
    <mergeCell ref="A17:A18"/>
    <mergeCell ref="A19:A20"/>
    <mergeCell ref="B13:B14"/>
    <mergeCell ref="B15:B16"/>
    <mergeCell ref="B17:B18"/>
    <mergeCell ref="B19:B20"/>
    <mergeCell ref="B24:B25"/>
    <mergeCell ref="B26:B27"/>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2" t="s">
        <v>383</v>
      </c>
      <c r="B1" s="532">
        <f>IF(VLOOKUP(Report!H7,'[2]CHECKLIST ALL'!$A$5:$BJ$109,33,FALSE)="","Not Available",VLOOKUP(Report!H7,'[2]CHECKLIST ALL'!$A$5:$BJ$109,33,FALSE))</f>
        <v>1</v>
      </c>
    </row>
    <row r="3" spans="1:3" x14ac:dyDescent="0.25">
      <c r="A3" t="s">
        <v>234</v>
      </c>
    </row>
    <row r="5" spans="1:3" ht="22.5" x14ac:dyDescent="0.25">
      <c r="A5" s="74" t="s">
        <v>173</v>
      </c>
    </row>
    <row r="6" spans="1:3" x14ac:dyDescent="0.25">
      <c r="A6" s="75"/>
    </row>
    <row r="7" spans="1:3" ht="23.25" customHeight="1" x14ac:dyDescent="0.25">
      <c r="A7" s="170" t="s">
        <v>174</v>
      </c>
      <c r="B7" s="170" t="s">
        <v>175</v>
      </c>
      <c r="C7" s="171" t="s">
        <v>176</v>
      </c>
    </row>
    <row r="8" spans="1:3" ht="105" x14ac:dyDescent="0.25">
      <c r="A8" s="168">
        <v>3</v>
      </c>
      <c r="B8" s="169" t="s">
        <v>177</v>
      </c>
      <c r="C8" s="169" t="s">
        <v>283</v>
      </c>
    </row>
    <row r="9" spans="1:3" ht="60" x14ac:dyDescent="0.25">
      <c r="A9" s="168">
        <v>2</v>
      </c>
      <c r="B9" s="169" t="s">
        <v>178</v>
      </c>
      <c r="C9" s="169" t="s">
        <v>179</v>
      </c>
    </row>
    <row r="10" spans="1:3" ht="30" x14ac:dyDescent="0.25">
      <c r="A10" s="168">
        <v>1</v>
      </c>
      <c r="B10" s="169" t="s">
        <v>180</v>
      </c>
      <c r="C10" s="169" t="s">
        <v>181</v>
      </c>
    </row>
    <row r="11" spans="1:3" ht="30" x14ac:dyDescent="0.25">
      <c r="A11" s="168">
        <v>0</v>
      </c>
      <c r="B11" s="169" t="s">
        <v>182</v>
      </c>
      <c r="C11" s="169" t="s">
        <v>183</v>
      </c>
    </row>
    <row r="12" spans="1:3" x14ac:dyDescent="0.25">
      <c r="A12" s="75"/>
    </row>
    <row r="13" spans="1:3" ht="22.5" x14ac:dyDescent="0.25">
      <c r="A13" s="76" t="s">
        <v>184</v>
      </c>
    </row>
    <row r="14" spans="1:3" x14ac:dyDescent="0.25">
      <c r="A14" s="67"/>
    </row>
    <row r="15" spans="1:3" x14ac:dyDescent="0.25">
      <c r="A15" s="77" t="s">
        <v>185</v>
      </c>
    </row>
    <row r="16" spans="1:3" x14ac:dyDescent="0.25">
      <c r="A16" s="77" t="s">
        <v>186</v>
      </c>
    </row>
    <row r="17" spans="1:1" x14ac:dyDescent="0.25">
      <c r="A17" s="77" t="s">
        <v>187</v>
      </c>
    </row>
    <row r="18" spans="1:1" x14ac:dyDescent="0.25">
      <c r="A18" s="77" t="s">
        <v>188</v>
      </c>
    </row>
    <row r="19" spans="1:1" x14ac:dyDescent="0.25">
      <c r="A19" s="77" t="s">
        <v>189</v>
      </c>
    </row>
    <row r="20" spans="1:1" x14ac:dyDescent="0.25">
      <c r="A20" s="77"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1"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6" t="str">
        <f>Report!D6</f>
        <v>Kington Primary School</v>
      </c>
    </row>
    <row r="2" spans="1:17" ht="26.25" x14ac:dyDescent="0.4">
      <c r="A2" s="1"/>
      <c r="B2" s="1"/>
      <c r="C2" s="1"/>
      <c r="D2" s="314"/>
      <c r="E2" s="1"/>
      <c r="F2" s="1"/>
      <c r="G2" s="1"/>
      <c r="H2" s="1"/>
      <c r="I2" s="1"/>
      <c r="J2" s="1"/>
      <c r="K2" s="1"/>
      <c r="L2" s="1"/>
      <c r="M2" s="1"/>
      <c r="N2" s="1"/>
      <c r="O2" s="1"/>
      <c r="P2" s="190" t="s">
        <v>0</v>
      </c>
      <c r="Q2" s="1"/>
    </row>
    <row r="3" spans="1:17" ht="18" x14ac:dyDescent="0.25">
      <c r="B3" s="185"/>
      <c r="C3" s="185"/>
      <c r="D3" s="315"/>
      <c r="E3" s="185"/>
      <c r="F3" s="185"/>
      <c r="G3" s="185"/>
      <c r="H3" s="185"/>
      <c r="I3" s="316" t="s">
        <v>293</v>
      </c>
      <c r="J3" s="185"/>
      <c r="K3" s="185"/>
      <c r="L3" s="185"/>
      <c r="M3" s="185"/>
      <c r="N3" s="185"/>
      <c r="O3" s="185"/>
      <c r="P3" s="185"/>
    </row>
    <row r="4" spans="1:17" x14ac:dyDescent="0.25">
      <c r="B4" s="185"/>
      <c r="C4" s="185"/>
      <c r="D4" s="315"/>
      <c r="E4" s="185"/>
      <c r="F4" s="185"/>
      <c r="G4" s="185"/>
      <c r="H4" s="185"/>
      <c r="I4" s="185"/>
      <c r="J4" s="185"/>
      <c r="K4" s="185"/>
      <c r="L4" s="185"/>
      <c r="M4" s="185"/>
      <c r="N4" s="185"/>
      <c r="O4" s="185"/>
      <c r="P4" s="185"/>
    </row>
    <row r="5" spans="1:17" x14ac:dyDescent="0.25">
      <c r="B5" s="317" t="s">
        <v>303</v>
      </c>
      <c r="C5" s="318"/>
      <c r="D5" s="319"/>
      <c r="E5" s="318"/>
      <c r="F5" s="318"/>
      <c r="G5" s="318"/>
      <c r="H5" s="318"/>
      <c r="I5" s="184"/>
      <c r="J5" s="317" t="s">
        <v>294</v>
      </c>
      <c r="K5" s="318"/>
      <c r="L5" s="318"/>
      <c r="M5" s="318"/>
      <c r="N5" s="318"/>
      <c r="O5" s="320"/>
      <c r="P5" s="318"/>
    </row>
    <row r="6" spans="1:17" x14ac:dyDescent="0.25">
      <c r="B6" s="318" t="s">
        <v>447</v>
      </c>
      <c r="C6" s="318"/>
      <c r="D6" s="321"/>
      <c r="E6" s="647">
        <f>'Asset summary '!B2</f>
        <v>4234.29</v>
      </c>
      <c r="F6" s="647"/>
      <c r="G6" s="647"/>
      <c r="H6" s="647"/>
      <c r="I6" s="184"/>
      <c r="J6" s="336" t="str">
        <f>"Current Capacity (PAN "&amp;Occupancy!A5&amp;"):-"</f>
        <v>Current Capacity (PAN 30):-</v>
      </c>
      <c r="K6" s="318"/>
      <c r="L6" s="318"/>
      <c r="M6" s="318"/>
      <c r="N6" s="318"/>
      <c r="O6" s="318"/>
      <c r="P6" s="322">
        <f>IF(Occupancy!B5="","Not Available",Occupancy!B5)</f>
        <v>210</v>
      </c>
    </row>
    <row r="7" spans="1:17" x14ac:dyDescent="0.25">
      <c r="B7" s="318" t="s">
        <v>385</v>
      </c>
      <c r="C7" s="318"/>
      <c r="D7" s="321"/>
      <c r="E7" s="649">
        <f>'Asset summary '!B5</f>
        <v>1672199.8965594145</v>
      </c>
      <c r="F7" s="649"/>
      <c r="G7" s="649"/>
      <c r="H7" s="649"/>
      <c r="I7" s="184"/>
      <c r="J7" s="337" t="str">
        <f>"Allocated Capacity Size (PAN "&amp;'Suitability and Compliance'!AG2&amp;"):-"</f>
        <v>Allocated Capacity Size (PAN 30):-</v>
      </c>
      <c r="K7" s="318"/>
      <c r="L7" s="318"/>
      <c r="M7" s="318"/>
      <c r="N7" s="318"/>
      <c r="O7" s="318"/>
      <c r="P7" s="324">
        <f>'Suitability and Compliance'!AG2*7</f>
        <v>210</v>
      </c>
    </row>
    <row r="8" spans="1:17" ht="15" customHeight="1" x14ac:dyDescent="0.25">
      <c r="B8" s="318" t="s">
        <v>386</v>
      </c>
      <c r="C8" s="318"/>
      <c r="D8" s="472"/>
      <c r="E8" s="649">
        <f>'Asset summary '!B6</f>
        <v>423429</v>
      </c>
      <c r="F8" s="649"/>
      <c r="G8" s="649"/>
      <c r="H8" s="649"/>
      <c r="I8" s="474"/>
      <c r="J8" s="336" t="s">
        <v>296</v>
      </c>
      <c r="K8" s="318"/>
      <c r="L8" s="318"/>
      <c r="M8" s="318"/>
      <c r="N8" s="318"/>
      <c r="O8" s="318"/>
      <c r="P8" s="325">
        <f>IF(Occupancy!I16="","Not Available",Occupancy!I16)</f>
        <v>204</v>
      </c>
    </row>
    <row r="9" spans="1:17" x14ac:dyDescent="0.25">
      <c r="B9" s="336" t="s">
        <v>295</v>
      </c>
      <c r="C9" s="318"/>
      <c r="D9" s="653" t="str">
        <f>IF('Asset summary '!B8="","Not Available",'Asset summary '!B8)</f>
        <v xml:space="preserve">Owned by the Local Authority </v>
      </c>
      <c r="E9" s="653"/>
      <c r="F9" s="653"/>
      <c r="G9" s="653"/>
      <c r="H9" s="653"/>
      <c r="I9" s="184"/>
      <c r="J9" s="336" t="s">
        <v>428</v>
      </c>
      <c r="K9" s="318"/>
      <c r="L9" s="318"/>
      <c r="M9" s="318"/>
      <c r="N9" s="318"/>
      <c r="O9" s="318"/>
      <c r="P9" s="322">
        <f>IF(Occupancy!A5="","Not Available",Occupancy!A5)</f>
        <v>30</v>
      </c>
    </row>
    <row r="10" spans="1:17" x14ac:dyDescent="0.25">
      <c r="B10" s="320"/>
      <c r="C10" s="320"/>
      <c r="D10" s="653"/>
      <c r="E10" s="653"/>
      <c r="F10" s="653"/>
      <c r="G10" s="653"/>
      <c r="H10" s="653"/>
      <c r="I10" s="184"/>
      <c r="J10" s="336" t="s">
        <v>478</v>
      </c>
      <c r="K10" s="318"/>
      <c r="L10" s="318"/>
      <c r="M10" s="318"/>
      <c r="N10" s="318"/>
      <c r="O10" s="318"/>
      <c r="P10" s="322">
        <f>IF(P8="Not Available","Not Available",IF(P8&gt;P6,P8-P6,0))</f>
        <v>0</v>
      </c>
    </row>
    <row r="11" spans="1:17" x14ac:dyDescent="0.25">
      <c r="B11" s="320"/>
      <c r="C11" s="320"/>
      <c r="D11" s="653"/>
      <c r="E11" s="653"/>
      <c r="F11" s="653"/>
      <c r="G11" s="653"/>
      <c r="H11" s="653"/>
      <c r="I11" s="184"/>
      <c r="J11" s="336" t="s">
        <v>479</v>
      </c>
      <c r="K11" s="318"/>
      <c r="L11" s="318"/>
      <c r="M11" s="318"/>
      <c r="N11" s="318"/>
      <c r="O11" s="318"/>
      <c r="P11" s="325">
        <f>IF(P8="Not Available","Not Available",IF(P6&gt;P8,P6-P8,0))</f>
        <v>6</v>
      </c>
    </row>
    <row r="12" spans="1:17" x14ac:dyDescent="0.25">
      <c r="B12" s="185"/>
      <c r="C12" s="185"/>
      <c r="D12" s="315"/>
      <c r="E12" s="185"/>
      <c r="F12" s="185"/>
      <c r="G12" s="185"/>
      <c r="H12" s="185"/>
      <c r="I12" s="185"/>
      <c r="J12" s="185"/>
      <c r="K12" s="185"/>
      <c r="L12" s="185"/>
      <c r="M12" s="185"/>
      <c r="N12" s="185"/>
      <c r="O12" s="326"/>
      <c r="P12" s="185"/>
    </row>
    <row r="13" spans="1:17" x14ac:dyDescent="0.25">
      <c r="B13" s="317" t="s">
        <v>304</v>
      </c>
      <c r="C13" s="318"/>
      <c r="D13" s="321"/>
      <c r="E13" s="318"/>
      <c r="F13" s="318"/>
      <c r="G13" s="318"/>
      <c r="H13" s="318"/>
      <c r="I13" s="318"/>
      <c r="J13" s="318"/>
      <c r="K13" s="318"/>
      <c r="L13" s="318"/>
      <c r="M13" s="318"/>
      <c r="N13" s="318"/>
      <c r="O13" s="320"/>
      <c r="P13" s="318"/>
    </row>
    <row r="14" spans="1:17" x14ac:dyDescent="0.25">
      <c r="B14" s="336" t="s">
        <v>17</v>
      </c>
      <c r="C14" s="318"/>
      <c r="D14" s="321"/>
      <c r="E14" s="318"/>
      <c r="F14" s="318"/>
      <c r="G14" s="318"/>
      <c r="H14" s="652">
        <f>Report!M6</f>
        <v>41894</v>
      </c>
      <c r="I14" s="652"/>
      <c r="J14" s="652"/>
      <c r="K14" s="652"/>
      <c r="L14" s="318"/>
      <c r="M14" s="318"/>
      <c r="N14" s="318"/>
      <c r="O14" s="320"/>
      <c r="P14" s="318"/>
    </row>
    <row r="15" spans="1:17" x14ac:dyDescent="0.25">
      <c r="B15" s="318" t="s">
        <v>311</v>
      </c>
      <c r="C15" s="318"/>
      <c r="D15" s="321"/>
      <c r="E15" s="318"/>
      <c r="F15" s="318"/>
      <c r="G15" s="318"/>
      <c r="H15" s="327"/>
      <c r="I15" s="327"/>
      <c r="J15" s="327"/>
      <c r="K15" s="513" t="str">
        <f>Report!M9</f>
        <v>Not Available</v>
      </c>
      <c r="L15" s="318"/>
      <c r="M15" s="318"/>
      <c r="N15" s="318"/>
      <c r="O15" s="320"/>
      <c r="P15" s="318"/>
    </row>
    <row r="16" spans="1:17" x14ac:dyDescent="0.25">
      <c r="B16" s="335" t="s">
        <v>312</v>
      </c>
      <c r="C16" s="335"/>
      <c r="D16" s="335"/>
      <c r="E16" s="335"/>
      <c r="F16" s="335"/>
      <c r="G16" s="318"/>
      <c r="H16" s="318"/>
      <c r="I16" s="318"/>
      <c r="J16" s="318"/>
      <c r="K16" s="514">
        <f>IF(OR(Report!M16="Not Available",K15="Not Available"),Report!M16,Report!M16-K15)</f>
        <v>406.54829999999998</v>
      </c>
      <c r="L16" s="318"/>
      <c r="M16" s="318"/>
      <c r="N16" s="318"/>
      <c r="O16" s="320"/>
      <c r="P16" s="318"/>
    </row>
    <row r="17" spans="2:16" x14ac:dyDescent="0.25">
      <c r="B17" s="328" t="s">
        <v>439</v>
      </c>
      <c r="C17" s="328"/>
      <c r="D17" s="328"/>
      <c r="E17" s="318"/>
      <c r="F17" s="318"/>
      <c r="G17" s="318"/>
      <c r="H17" s="318"/>
      <c r="I17" s="318"/>
      <c r="J17" s="318"/>
      <c r="K17" s="514">
        <f>IF(Report!AI18="NA","Not Available",Report!AI18)</f>
        <v>359.49160000000001</v>
      </c>
      <c r="L17" s="318"/>
      <c r="M17" s="318"/>
      <c r="N17" s="318"/>
      <c r="O17" s="320"/>
      <c r="P17" s="318"/>
    </row>
    <row r="18" spans="2:16" x14ac:dyDescent="0.25">
      <c r="B18" s="318" t="s">
        <v>440</v>
      </c>
      <c r="C18" s="318"/>
      <c r="D18" s="321"/>
      <c r="E18" s="318"/>
      <c r="F18" s="318"/>
      <c r="G18" s="318"/>
      <c r="H18" s="318"/>
      <c r="I18" s="318"/>
      <c r="J18" s="318"/>
      <c r="K18" s="514">
        <f>IF(Report!AI21="NA","Not Available",Report!AI21)</f>
        <v>47.056699999999992</v>
      </c>
      <c r="L18" s="318"/>
      <c r="M18" s="318"/>
      <c r="N18" s="318"/>
      <c r="O18" s="318"/>
      <c r="P18" s="318"/>
    </row>
    <row r="19" spans="2:16" x14ac:dyDescent="0.25">
      <c r="B19" s="184"/>
      <c r="C19" s="184"/>
      <c r="D19" s="329"/>
      <c r="E19" s="184"/>
      <c r="F19" s="184"/>
      <c r="G19" s="184"/>
      <c r="H19" s="184"/>
      <c r="I19" s="184"/>
      <c r="J19" s="184"/>
      <c r="K19" s="184"/>
      <c r="L19" s="184"/>
      <c r="M19" s="184"/>
      <c r="N19" s="184"/>
      <c r="O19" s="184"/>
      <c r="P19" s="184"/>
    </row>
    <row r="20" spans="2:16" x14ac:dyDescent="0.25">
      <c r="B20" s="330" t="s">
        <v>387</v>
      </c>
      <c r="C20" s="323"/>
      <c r="D20" s="331"/>
      <c r="E20" s="323"/>
      <c r="F20" s="323"/>
      <c r="G20" s="323"/>
      <c r="H20" s="323"/>
      <c r="I20" s="323"/>
      <c r="J20" s="323"/>
      <c r="K20" s="323"/>
      <c r="L20" s="323"/>
      <c r="M20" s="323"/>
      <c r="N20" s="318"/>
      <c r="O20" s="318"/>
      <c r="P20" s="318"/>
    </row>
    <row r="21" spans="2:16" x14ac:dyDescent="0.25">
      <c r="B21" s="336" t="s">
        <v>305</v>
      </c>
      <c r="C21" s="323"/>
      <c r="D21" s="332"/>
      <c r="E21" s="323"/>
      <c r="F21" s="323"/>
      <c r="G21" s="323"/>
      <c r="H21" s="323"/>
      <c r="I21" s="323"/>
      <c r="J21" s="323"/>
      <c r="K21" s="358">
        <f>IF(Report!BG20="","Not Available",Report!BG20)</f>
        <v>7</v>
      </c>
      <c r="L21" s="336" t="s">
        <v>436</v>
      </c>
      <c r="M21" s="318"/>
      <c r="N21" s="318"/>
      <c r="O21" s="318"/>
      <c r="P21" s="333">
        <f>IF(Report!BD14="","Not Available",Report!BD14)</f>
        <v>1225</v>
      </c>
    </row>
    <row r="22" spans="2:16" x14ac:dyDescent="0.25">
      <c r="B22" s="338" t="s">
        <v>306</v>
      </c>
      <c r="C22" s="312"/>
      <c r="D22" s="334"/>
      <c r="E22" s="312"/>
      <c r="F22" s="312"/>
      <c r="G22" s="323"/>
      <c r="H22" s="323"/>
      <c r="I22" s="323"/>
      <c r="J22" s="323"/>
      <c r="K22" s="349">
        <f>IF(Report!BG21="","Not Available",Report!BG21)</f>
        <v>8</v>
      </c>
      <c r="L22" s="337" t="s">
        <v>300</v>
      </c>
      <c r="M22" s="318"/>
      <c r="N22" s="318"/>
      <c r="O22" s="318"/>
      <c r="P22" s="333">
        <f>IF(Report!BE14="","Not Available",Report!BE14)</f>
        <v>1375.0796</v>
      </c>
    </row>
    <row r="23" spans="2:16" x14ac:dyDescent="0.25">
      <c r="B23" s="338" t="s">
        <v>429</v>
      </c>
      <c r="C23" s="312"/>
      <c r="D23" s="334"/>
      <c r="E23" s="312"/>
      <c r="F23" s="312"/>
      <c r="G23" s="323"/>
      <c r="H23" s="323"/>
      <c r="I23" s="350"/>
      <c r="J23" s="350"/>
      <c r="K23" s="516">
        <f>IF(Report!BG22="","Not Available",Report!BG22)</f>
        <v>12.5</v>
      </c>
      <c r="L23" s="337" t="s">
        <v>301</v>
      </c>
      <c r="M23" s="318"/>
      <c r="N23" s="318"/>
      <c r="O23" s="318"/>
      <c r="P23" s="333">
        <f>IF(P21="Not Available","Not Available",IF(P21&gt;P22,P21-P22,0))</f>
        <v>0</v>
      </c>
    </row>
    <row r="24" spans="2:16" x14ac:dyDescent="0.25">
      <c r="B24" s="338" t="s">
        <v>430</v>
      </c>
      <c r="C24" s="312"/>
      <c r="D24" s="334"/>
      <c r="E24" s="312"/>
      <c r="F24" s="312"/>
      <c r="G24" s="323"/>
      <c r="H24" s="323"/>
      <c r="I24" s="350"/>
      <c r="J24" s="350"/>
      <c r="K24" s="516">
        <f>IF(Report!BF8="","Not Available",Report!BF8)</f>
        <v>47.233333333333334</v>
      </c>
      <c r="L24" s="337" t="s">
        <v>302</v>
      </c>
      <c r="M24" s="318"/>
      <c r="N24" s="318"/>
      <c r="O24" s="318"/>
      <c r="P24" s="333">
        <f>IF(P21="Not Available","Not Available",IF(P22&gt;P21,P22-P21,0))</f>
        <v>150.07960000000003</v>
      </c>
    </row>
    <row r="25" spans="2:16" x14ac:dyDescent="0.25">
      <c r="B25" s="338" t="s">
        <v>431</v>
      </c>
      <c r="C25" s="313"/>
      <c r="D25" s="331"/>
      <c r="E25" s="313"/>
      <c r="F25" s="313"/>
      <c r="G25" s="323"/>
      <c r="H25" s="323"/>
      <c r="I25" s="651">
        <f>IF(Report!BG24="","Not Available",Report!BG24)</f>
        <v>0</v>
      </c>
      <c r="J25" s="651"/>
      <c r="K25" s="651"/>
      <c r="L25" s="337" t="s">
        <v>437</v>
      </c>
      <c r="M25" s="323"/>
      <c r="N25" s="331"/>
      <c r="O25" s="318"/>
      <c r="P25" s="516">
        <f>IF(Report!BF14="","Not Available",Report!BF14)</f>
        <v>112.25139591836735</v>
      </c>
    </row>
    <row r="26" spans="2:16" x14ac:dyDescent="0.25">
      <c r="B26" s="338" t="s">
        <v>432</v>
      </c>
      <c r="C26" s="313"/>
      <c r="D26" s="331"/>
      <c r="E26" s="313"/>
      <c r="F26" s="313"/>
      <c r="G26" s="323"/>
      <c r="H26" s="323"/>
      <c r="I26" s="651">
        <f>IF(Report!BG25="","Not Available",Report!BG25)</f>
        <v>0</v>
      </c>
      <c r="J26" s="651"/>
      <c r="K26" s="651"/>
      <c r="L26" s="323"/>
      <c r="M26" s="318"/>
      <c r="N26" s="318"/>
      <c r="O26" s="318"/>
      <c r="P26" s="318"/>
    </row>
    <row r="27" spans="2:16" x14ac:dyDescent="0.25">
      <c r="B27" s="339" t="s">
        <v>433</v>
      </c>
      <c r="C27" s="323"/>
      <c r="D27" s="331"/>
      <c r="E27" s="323"/>
      <c r="F27" s="323"/>
      <c r="G27" s="323"/>
      <c r="H27" s="323"/>
      <c r="I27" s="350"/>
      <c r="J27" s="350"/>
      <c r="K27" s="516">
        <f>IF(Report!BG26="","Not Available",Report!BG26)</f>
        <v>0</v>
      </c>
      <c r="L27" s="336" t="s">
        <v>438</v>
      </c>
      <c r="M27" s="318"/>
      <c r="N27" s="318"/>
      <c r="O27" s="318"/>
      <c r="P27" s="333">
        <f>IF(Report!BD17="","Not Available",Report!BD17)</f>
        <v>8891</v>
      </c>
    </row>
    <row r="28" spans="2:16" x14ac:dyDescent="0.25">
      <c r="B28" s="339" t="s">
        <v>434</v>
      </c>
      <c r="C28" s="318"/>
      <c r="D28" s="321"/>
      <c r="E28" s="318"/>
      <c r="F28" s="318"/>
      <c r="G28" s="318"/>
      <c r="H28" s="318"/>
      <c r="I28" s="351"/>
      <c r="J28" s="350"/>
      <c r="K28" s="516">
        <f>IF(Report!BG27="","Not Available",Report!BG27)</f>
        <v>130</v>
      </c>
      <c r="L28" s="337" t="s">
        <v>329</v>
      </c>
      <c r="M28" s="318"/>
      <c r="N28" s="318"/>
      <c r="O28" s="318"/>
      <c r="P28" s="333">
        <f>IF(Report!BE17="","Not Available",Report!BE17)</f>
        <v>2859.2103999999999</v>
      </c>
    </row>
    <row r="29" spans="2:16" x14ac:dyDescent="0.25">
      <c r="B29" s="336" t="s">
        <v>435</v>
      </c>
      <c r="C29" s="318"/>
      <c r="D29" s="650" t="str">
        <f>IF(Report!F36="","Not Available",IF(Report!F36="None","No","Yes"))</f>
        <v>Yes</v>
      </c>
      <c r="E29" s="650"/>
      <c r="F29" s="650"/>
      <c r="G29" s="650"/>
      <c r="H29" s="650"/>
      <c r="I29" s="650"/>
      <c r="J29" s="650"/>
      <c r="K29" s="650"/>
      <c r="L29" s="337" t="s">
        <v>301</v>
      </c>
      <c r="M29" s="318"/>
      <c r="N29" s="318"/>
      <c r="O29" s="318"/>
      <c r="P29" s="333">
        <f>IF(P27="Not Available","Not Available",IF(P27&gt;P28,P27-P28,0))</f>
        <v>6031.7896000000001</v>
      </c>
    </row>
    <row r="30" spans="2:16" x14ac:dyDescent="0.25">
      <c r="B30" s="336"/>
      <c r="C30" s="318"/>
      <c r="D30" s="321"/>
      <c r="E30" s="318"/>
      <c r="F30" s="318"/>
      <c r="G30" s="318"/>
      <c r="H30" s="318"/>
      <c r="I30" s="318"/>
      <c r="J30" s="318"/>
      <c r="K30" s="318"/>
      <c r="L30" s="337" t="s">
        <v>302</v>
      </c>
      <c r="M30" s="318"/>
      <c r="N30" s="318"/>
      <c r="O30" s="318"/>
      <c r="P30" s="333">
        <f>IF(P27="Not Available","Not Available",IF(P28&gt;P27,P28-P27,0))</f>
        <v>0</v>
      </c>
    </row>
    <row r="31" spans="2:16" x14ac:dyDescent="0.25">
      <c r="B31" s="339"/>
      <c r="C31" s="318"/>
      <c r="D31" s="321"/>
      <c r="E31" s="318"/>
      <c r="F31" s="318"/>
      <c r="G31" s="318"/>
      <c r="H31" s="318"/>
      <c r="I31" s="318"/>
      <c r="J31" s="318"/>
      <c r="K31" s="318"/>
      <c r="L31" s="337" t="s">
        <v>437</v>
      </c>
      <c r="M31" s="323"/>
      <c r="N31" s="331"/>
      <c r="O31" s="318"/>
      <c r="P31" s="516">
        <f>IF(Report!BF17="","Not Available",Report!BF17)</f>
        <v>32.158479361151727</v>
      </c>
    </row>
    <row r="32" spans="2:16" x14ac:dyDescent="0.25">
      <c r="B32" s="238"/>
      <c r="C32" s="185"/>
      <c r="D32" s="315"/>
      <c r="E32" s="185"/>
      <c r="F32" s="185"/>
      <c r="G32" s="185"/>
      <c r="H32" s="185"/>
      <c r="I32" s="185"/>
      <c r="J32" s="238"/>
      <c r="K32" s="238"/>
      <c r="L32" s="238"/>
      <c r="M32" s="185"/>
      <c r="N32" s="185"/>
      <c r="O32" s="185"/>
      <c r="P32" s="185"/>
    </row>
    <row r="33" spans="2:16" x14ac:dyDescent="0.25">
      <c r="B33" s="317" t="s">
        <v>384</v>
      </c>
      <c r="C33" s="318"/>
      <c r="D33" s="321"/>
      <c r="E33" s="318"/>
      <c r="F33" s="318"/>
      <c r="G33" s="318"/>
      <c r="H33" s="318"/>
      <c r="I33" s="318"/>
      <c r="J33" s="318"/>
      <c r="K33" s="318"/>
      <c r="L33" s="318"/>
      <c r="M33" s="318"/>
      <c r="N33" s="318"/>
      <c r="O33" s="318"/>
      <c r="P33" s="318"/>
    </row>
    <row r="34" spans="2:16" x14ac:dyDescent="0.25">
      <c r="B34" s="318" t="s">
        <v>298</v>
      </c>
      <c r="C34" s="318"/>
      <c r="D34" s="400">
        <f>Report!EX7</f>
        <v>1</v>
      </c>
      <c r="E34" s="318"/>
      <c r="F34" s="318"/>
      <c r="G34" s="318" t="s">
        <v>299</v>
      </c>
      <c r="H34" s="318"/>
      <c r="I34" s="318"/>
      <c r="J34" s="318"/>
      <c r="K34" s="320" t="str">
        <f>Report!EX9</f>
        <v>Partly accessible</v>
      </c>
      <c r="L34" s="318"/>
      <c r="M34" s="318"/>
      <c r="N34" s="318"/>
      <c r="O34" s="318"/>
      <c r="P34" s="318"/>
    </row>
    <row r="35" spans="2:16" x14ac:dyDescent="0.25">
      <c r="D35" s="401"/>
    </row>
    <row r="36" spans="2:16" x14ac:dyDescent="0.25">
      <c r="B36" s="317" t="s">
        <v>297</v>
      </c>
      <c r="C36" s="318"/>
      <c r="D36" s="321"/>
      <c r="E36" s="318"/>
      <c r="F36" s="318"/>
      <c r="G36" s="318"/>
      <c r="H36" s="318"/>
      <c r="I36" s="318"/>
      <c r="J36" s="318"/>
      <c r="K36" s="318"/>
      <c r="L36" s="318"/>
      <c r="M36" s="318"/>
      <c r="N36" s="318"/>
      <c r="O36" s="318"/>
      <c r="P36" s="318"/>
    </row>
    <row r="37" spans="2:16" x14ac:dyDescent="0.25">
      <c r="B37" s="336" t="s">
        <v>308</v>
      </c>
      <c r="C37" s="318"/>
      <c r="D37" s="321"/>
      <c r="E37" s="318"/>
      <c r="F37" s="318"/>
      <c r="G37" s="318"/>
      <c r="H37" s="318"/>
      <c r="I37" s="647" t="str">
        <f>'Asset summary '!B12</f>
        <v>D</v>
      </c>
      <c r="J37" s="647"/>
      <c r="K37" s="647"/>
      <c r="L37" s="318"/>
      <c r="M37" s="318"/>
      <c r="N37" s="318"/>
      <c r="O37" s="318"/>
      <c r="P37" s="318"/>
    </row>
    <row r="38" spans="2:16" x14ac:dyDescent="0.25">
      <c r="B38" s="336" t="s">
        <v>309</v>
      </c>
      <c r="C38" s="318"/>
      <c r="D38" s="321"/>
      <c r="E38" s="318"/>
      <c r="F38" s="318"/>
      <c r="G38" s="318"/>
      <c r="H38" s="318"/>
      <c r="I38" s="648">
        <f>Report!CK6</f>
        <v>248.79611650485438</v>
      </c>
      <c r="J38" s="648"/>
      <c r="K38" s="648"/>
      <c r="L38" s="318"/>
      <c r="M38" s="318"/>
      <c r="N38" s="318"/>
      <c r="O38" s="318"/>
      <c r="P38" s="318"/>
    </row>
    <row r="39" spans="2:16" x14ac:dyDescent="0.25">
      <c r="B39" s="336" t="s">
        <v>310</v>
      </c>
      <c r="C39" s="318"/>
      <c r="D39" s="321"/>
      <c r="E39" s="318"/>
      <c r="F39" s="318"/>
      <c r="G39" s="318"/>
      <c r="H39" s="318"/>
      <c r="I39" s="648">
        <f>Report!CK7</f>
        <v>995.16666666666663</v>
      </c>
      <c r="J39" s="648"/>
      <c r="K39" s="648"/>
      <c r="L39" s="318"/>
      <c r="M39" s="318"/>
      <c r="N39" s="318"/>
      <c r="O39" s="318"/>
      <c r="P39" s="318"/>
    </row>
    <row r="40" spans="2:16" x14ac:dyDescent="0.25">
      <c r="B40" s="185"/>
      <c r="C40" s="185"/>
      <c r="D40" s="315"/>
      <c r="E40" s="185"/>
      <c r="F40" s="185"/>
      <c r="G40" s="185"/>
      <c r="H40" s="185"/>
      <c r="I40" s="185"/>
      <c r="J40" s="185"/>
      <c r="K40" s="185"/>
      <c r="L40" s="185"/>
      <c r="M40" s="185"/>
      <c r="N40" s="185"/>
      <c r="O40" s="185"/>
      <c r="P40" s="185"/>
    </row>
    <row r="41" spans="2:16" x14ac:dyDescent="0.25">
      <c r="B41" s="317" t="s">
        <v>27</v>
      </c>
      <c r="C41" s="318"/>
      <c r="D41" s="321"/>
      <c r="E41" s="318"/>
      <c r="F41" s="318"/>
      <c r="G41" s="318"/>
      <c r="H41" s="318"/>
      <c r="I41" s="318"/>
      <c r="J41" s="318"/>
      <c r="K41" s="318"/>
      <c r="L41" s="318"/>
      <c r="M41" s="318"/>
      <c r="N41" s="318"/>
      <c r="O41" s="318"/>
      <c r="P41" s="318"/>
    </row>
    <row r="42" spans="2:16" x14ac:dyDescent="0.25">
      <c r="B42" s="336" t="s">
        <v>307</v>
      </c>
      <c r="C42" s="318"/>
      <c r="D42" s="321"/>
      <c r="E42" s="318"/>
      <c r="F42" s="318"/>
      <c r="G42" s="318"/>
      <c r="H42" s="318"/>
      <c r="I42" s="318"/>
      <c r="J42" s="318"/>
      <c r="K42" s="318"/>
      <c r="L42" s="318"/>
      <c r="M42" s="318"/>
      <c r="N42" s="352"/>
      <c r="O42" s="322" t="str">
        <f>IF(Report!BY27="","Not Available",Report!BY27)</f>
        <v>Requires Improvement</v>
      </c>
      <c r="P42" s="318"/>
    </row>
    <row r="43" spans="2:16" x14ac:dyDescent="0.25">
      <c r="B43" s="336" t="s">
        <v>388</v>
      </c>
      <c r="C43" s="318"/>
      <c r="D43" s="321"/>
      <c r="E43" s="318"/>
      <c r="F43" s="318"/>
      <c r="G43" s="318"/>
      <c r="H43" s="318"/>
      <c r="I43" s="318"/>
      <c r="J43" s="318"/>
      <c r="K43" s="318"/>
      <c r="L43" s="318"/>
      <c r="M43" s="318"/>
      <c r="N43" s="352"/>
      <c r="O43" s="515">
        <f>IF(Report!BV12="","Not Available",Report!BV12)</f>
        <v>67</v>
      </c>
      <c r="P43" s="318"/>
    </row>
    <row r="44" spans="2:16" x14ac:dyDescent="0.25">
      <c r="B44" s="185"/>
      <c r="C44" s="185"/>
      <c r="D44" s="315"/>
      <c r="E44" s="185"/>
      <c r="F44" s="185"/>
      <c r="G44" s="185"/>
      <c r="H44" s="185"/>
      <c r="I44" s="185"/>
      <c r="J44" s="185"/>
      <c r="K44" s="185"/>
      <c r="L44" s="185"/>
      <c r="M44" s="185"/>
      <c r="N44" s="185"/>
      <c r="O44" s="185"/>
      <c r="P44" s="185"/>
    </row>
    <row r="45" spans="2:16" x14ac:dyDescent="0.25">
      <c r="B45" s="317" t="s">
        <v>389</v>
      </c>
      <c r="C45" s="318"/>
      <c r="D45" s="321"/>
      <c r="E45" s="318"/>
      <c r="F45" s="318"/>
      <c r="G45" s="318"/>
      <c r="H45" s="318"/>
      <c r="I45" s="318"/>
      <c r="J45" s="318"/>
      <c r="K45" s="318"/>
      <c r="L45" s="318"/>
      <c r="M45" s="318"/>
      <c r="N45" s="318"/>
      <c r="O45" s="318"/>
      <c r="P45" s="318"/>
    </row>
    <row r="46" spans="2:16" x14ac:dyDescent="0.25">
      <c r="B46" s="336" t="s">
        <v>390</v>
      </c>
      <c r="C46" s="318"/>
      <c r="D46" s="321"/>
      <c r="E46" s="318"/>
      <c r="F46" s="318"/>
      <c r="G46" s="318"/>
      <c r="H46" s="318"/>
      <c r="I46" s="318"/>
      <c r="J46" s="318"/>
      <c r="K46" s="514">
        <f>IF(Report!CY10="","Not Available",Report!CY10)</f>
        <v>90</v>
      </c>
      <c r="L46" s="320"/>
      <c r="M46" s="320"/>
      <c r="N46" s="318"/>
      <c r="O46" s="318"/>
      <c r="P46" s="318"/>
    </row>
    <row r="47" spans="2:16" x14ac:dyDescent="0.25">
      <c r="B47" s="336" t="s">
        <v>452</v>
      </c>
      <c r="C47" s="318"/>
      <c r="D47" s="321"/>
      <c r="E47" s="318"/>
      <c r="F47" s="318"/>
      <c r="G47" s="318"/>
      <c r="H47" s="318"/>
      <c r="I47" s="318"/>
      <c r="J47" s="318"/>
      <c r="K47" s="333">
        <f>IF(Report!DA14="","Not Available",Report!DA14)</f>
        <v>252</v>
      </c>
      <c r="L47" s="320"/>
      <c r="M47" s="320"/>
      <c r="N47" s="318"/>
      <c r="O47" s="318"/>
      <c r="P47" s="318"/>
    </row>
    <row r="48" spans="2:16" x14ac:dyDescent="0.25">
      <c r="B48" s="336" t="s">
        <v>451</v>
      </c>
      <c r="C48" s="318"/>
      <c r="D48" s="321"/>
      <c r="E48" s="318"/>
      <c r="F48" s="318"/>
      <c r="G48" s="318"/>
      <c r="H48" s="318"/>
      <c r="I48" s="318"/>
      <c r="J48" s="318"/>
      <c r="K48" s="333">
        <f>IF(Report!DA15="","Not Available",Report!DA15)</f>
        <v>192</v>
      </c>
      <c r="L48" s="320"/>
      <c r="M48" s="320"/>
      <c r="N48" s="318"/>
      <c r="O48" s="318"/>
      <c r="P48" s="318"/>
    </row>
    <row r="49" spans="2:16" x14ac:dyDescent="0.25">
      <c r="B49" s="336" t="s">
        <v>391</v>
      </c>
      <c r="C49" s="318"/>
      <c r="D49" s="321"/>
      <c r="E49" s="318"/>
      <c r="F49" s="318"/>
      <c r="G49" s="318"/>
      <c r="H49" s="318"/>
      <c r="I49" s="318"/>
      <c r="J49" s="318"/>
      <c r="K49" s="514">
        <f>IF(Report!DA16="","Not Available",Report!DA16)</f>
        <v>93.203883495145632</v>
      </c>
      <c r="L49" s="320"/>
      <c r="M49" s="320"/>
      <c r="N49" s="318"/>
      <c r="O49" s="318"/>
      <c r="P49" s="318"/>
    </row>
    <row r="50" spans="2:16" x14ac:dyDescent="0.25">
      <c r="B50" s="336" t="s">
        <v>392</v>
      </c>
      <c r="C50" s="318"/>
      <c r="D50" s="321"/>
      <c r="E50" s="318"/>
      <c r="F50" s="318"/>
      <c r="G50" s="318"/>
      <c r="H50" s="318"/>
      <c r="I50" s="318"/>
      <c r="J50" s="318"/>
      <c r="K50" s="514">
        <f>IF(Report!DA17="","Not Available",Report!DA17)</f>
        <v>76.19047619047619</v>
      </c>
      <c r="L50" s="318"/>
      <c r="M50" s="318"/>
      <c r="N50" s="318"/>
      <c r="O50" s="318"/>
      <c r="P50" s="318"/>
    </row>
    <row r="51" spans="2:16" x14ac:dyDescent="0.25">
      <c r="B51" s="185"/>
      <c r="C51" s="185"/>
      <c r="D51" s="315"/>
      <c r="E51" s="185"/>
      <c r="F51" s="185"/>
      <c r="G51" s="185"/>
      <c r="H51" s="185"/>
      <c r="I51" s="185"/>
      <c r="J51" s="185"/>
      <c r="K51" s="185"/>
      <c r="L51" s="185"/>
      <c r="M51" s="185"/>
      <c r="N51" s="185"/>
      <c r="O51" s="185"/>
      <c r="P51" s="185"/>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4" customWidth="1"/>
    <col min="2" max="3" width="12.5703125" style="185" customWidth="1"/>
    <col min="4" max="5" width="17.5703125" style="185" customWidth="1"/>
    <col min="6" max="7" width="13.7109375" style="185" customWidth="1"/>
    <col min="8" max="8" width="30.5703125" style="185" customWidth="1"/>
    <col min="9" max="10" width="3" style="184" customWidth="1"/>
    <col min="11" max="14" width="8.5703125" style="185" customWidth="1"/>
    <col min="15" max="25" width="7.5703125" style="185" customWidth="1"/>
    <col min="26" max="27" width="3" style="184" customWidth="1"/>
    <col min="28" max="28" width="9.7109375" style="185" customWidth="1"/>
    <col min="29" max="42" width="7.7109375" style="185" customWidth="1"/>
    <col min="43" max="44" width="3" style="184" customWidth="1"/>
    <col min="45" max="45" width="16.85546875" style="184" customWidth="1"/>
    <col min="46" max="52" width="14.28515625" style="184" customWidth="1"/>
    <col min="53" max="54" width="3" style="184" customWidth="1"/>
    <col min="55" max="55" width="43.85546875" style="185" customWidth="1"/>
    <col min="56" max="59" width="18.85546875" style="185" customWidth="1"/>
    <col min="60" max="61" width="3" style="184" customWidth="1"/>
    <col min="62" max="62" width="31.140625" style="185" customWidth="1"/>
    <col min="63" max="63" width="85.85546875" style="185" customWidth="1"/>
    <col min="64" max="65" width="3" style="185" customWidth="1"/>
    <col min="66" max="66" width="25.28515625" style="185" customWidth="1"/>
    <col min="67" max="67" width="22.140625" style="185" customWidth="1"/>
    <col min="68" max="68" width="26.140625" style="185" customWidth="1"/>
    <col min="69" max="70" width="22.140625" style="185" customWidth="1"/>
    <col min="71" max="71" width="3" style="185" customWidth="1"/>
    <col min="72" max="72" width="3" style="184" customWidth="1"/>
    <col min="73" max="82" width="11.85546875" style="185" customWidth="1"/>
    <col min="83" max="84" width="3" style="185" customWidth="1"/>
    <col min="85" max="94" width="11.7109375" style="185" customWidth="1"/>
    <col min="95" max="95" width="3" style="185" customWidth="1"/>
    <col min="96" max="96" width="3" style="184" customWidth="1"/>
    <col min="97" max="105" width="13.140625" style="185" customWidth="1"/>
    <col min="106" max="106" width="3" style="184" customWidth="1"/>
    <col min="107" max="107" width="3" style="185" customWidth="1"/>
    <col min="108" max="116" width="13.140625" style="185" customWidth="1"/>
    <col min="117" max="118" width="3" style="185" customWidth="1"/>
    <col min="119" max="127" width="13.140625" style="185" customWidth="1"/>
    <col min="128" max="129" width="3" style="185" customWidth="1"/>
    <col min="130" max="138" width="13.140625" style="185" customWidth="1"/>
    <col min="139" max="140" width="3" style="185" customWidth="1"/>
    <col min="141" max="149" width="13.140625" style="185" customWidth="1"/>
    <col min="150" max="151" width="3" style="185" customWidth="1"/>
    <col min="152" max="160" width="13.140625" style="185" customWidth="1"/>
    <col min="161" max="161" width="3" style="185" customWidth="1"/>
    <col min="162" max="16384" width="9.140625" style="185"/>
  </cols>
  <sheetData>
    <row r="1" spans="1:161" ht="26.25" x14ac:dyDescent="0.2">
      <c r="H1" s="186" t="str">
        <f>D6</f>
        <v>Kington Primary School</v>
      </c>
      <c r="Y1" s="186" t="str">
        <f>$D$6</f>
        <v>Kington Primary School</v>
      </c>
      <c r="AP1" s="186" t="str">
        <f>$D$6</f>
        <v>Kington Primary School</v>
      </c>
      <c r="AQ1" s="186"/>
      <c r="AR1" s="186"/>
      <c r="AS1" s="186"/>
      <c r="AT1" s="186"/>
      <c r="AU1" s="186"/>
      <c r="AV1" s="186"/>
      <c r="AW1" s="185"/>
      <c r="AX1" s="185"/>
      <c r="AY1" s="185"/>
      <c r="AZ1" s="186" t="str">
        <f>$D$6</f>
        <v>Kington Primary School</v>
      </c>
      <c r="BG1" s="186" t="str">
        <f>$D$6</f>
        <v>Kington Primary School</v>
      </c>
      <c r="BK1" s="186" t="str">
        <f>$D$6</f>
        <v>Kington Primary School</v>
      </c>
      <c r="BR1" s="186" t="str">
        <f>$D$6</f>
        <v>Kington Primary School</v>
      </c>
      <c r="CD1" s="186" t="str">
        <f>$D$6</f>
        <v>Kington Primary School</v>
      </c>
      <c r="CP1" s="186" t="str">
        <f>$D$6</f>
        <v>Kington Primary School</v>
      </c>
      <c r="DA1" s="186" t="str">
        <f>$D$6</f>
        <v>Kington Primary School</v>
      </c>
      <c r="DB1" s="187"/>
      <c r="DC1" s="186"/>
      <c r="DL1" s="186" t="str">
        <f>$D$6</f>
        <v>Kington Primary School</v>
      </c>
      <c r="DN1" s="186"/>
      <c r="DW1" s="186" t="str">
        <f>$D$6</f>
        <v>Kington Primary School</v>
      </c>
      <c r="DY1" s="186"/>
      <c r="EH1" s="186" t="str">
        <f>$D$6</f>
        <v>Kington Primary School</v>
      </c>
      <c r="EJ1" s="186"/>
      <c r="ES1" s="186" t="str">
        <f>$D$6</f>
        <v>Kington Primary School</v>
      </c>
      <c r="EU1" s="186"/>
      <c r="FD1" s="186" t="str">
        <f>$D$6</f>
        <v>Kington Primary School</v>
      </c>
    </row>
    <row r="2" spans="1:161" ht="26.25" x14ac:dyDescent="0.4">
      <c r="A2" s="188"/>
      <c r="B2" s="189"/>
      <c r="C2" s="189"/>
      <c r="D2" s="189"/>
      <c r="E2" s="189"/>
      <c r="F2" s="189"/>
      <c r="G2" s="189"/>
      <c r="H2" s="190" t="s">
        <v>0</v>
      </c>
      <c r="I2" s="188"/>
      <c r="J2" s="188"/>
      <c r="K2" s="189"/>
      <c r="L2" s="189"/>
      <c r="M2" s="189"/>
      <c r="N2" s="189"/>
      <c r="O2" s="189"/>
      <c r="P2" s="189"/>
      <c r="Q2" s="189"/>
      <c r="R2" s="189"/>
      <c r="S2" s="189"/>
      <c r="T2" s="189"/>
      <c r="U2" s="189"/>
      <c r="V2" s="189"/>
      <c r="W2" s="189"/>
      <c r="X2" s="189"/>
      <c r="Y2" s="190" t="s">
        <v>0</v>
      </c>
      <c r="Z2" s="188"/>
      <c r="AA2" s="188"/>
      <c r="AB2" s="189"/>
      <c r="AC2" s="189"/>
      <c r="AD2" s="189"/>
      <c r="AE2" s="189"/>
      <c r="AF2" s="189"/>
      <c r="AG2" s="189"/>
      <c r="AH2" s="189"/>
      <c r="AI2" s="189"/>
      <c r="AJ2" s="189"/>
      <c r="AK2" s="189"/>
      <c r="AL2" s="189"/>
      <c r="AM2" s="189"/>
      <c r="AN2" s="189"/>
      <c r="AO2" s="189"/>
      <c r="AP2" s="190" t="s">
        <v>0</v>
      </c>
      <c r="AQ2" s="190"/>
      <c r="AR2" s="190"/>
      <c r="AS2" s="190"/>
      <c r="AT2" s="190"/>
      <c r="AU2" s="190"/>
      <c r="AV2" s="190"/>
      <c r="AW2" s="189"/>
      <c r="AX2" s="189"/>
      <c r="AY2" s="189"/>
      <c r="AZ2" s="190" t="s">
        <v>0</v>
      </c>
      <c r="BA2" s="188"/>
      <c r="BB2" s="188"/>
      <c r="BC2" s="189"/>
      <c r="BD2" s="189"/>
      <c r="BE2" s="189"/>
      <c r="BF2" s="189"/>
      <c r="BG2" s="190" t="s">
        <v>0</v>
      </c>
      <c r="BH2" s="188"/>
      <c r="BI2" s="188"/>
      <c r="BJ2" s="189"/>
      <c r="BK2" s="190" t="s">
        <v>0</v>
      </c>
      <c r="BL2" s="189"/>
      <c r="BM2" s="189"/>
      <c r="BN2" s="189"/>
      <c r="BO2" s="189"/>
      <c r="BP2" s="189"/>
      <c r="BQ2" s="189"/>
      <c r="BR2" s="190" t="s">
        <v>0</v>
      </c>
      <c r="BS2" s="189"/>
      <c r="BT2" s="188"/>
      <c r="BU2" s="189"/>
      <c r="BV2" s="189"/>
      <c r="BW2" s="189"/>
      <c r="BX2" s="189"/>
      <c r="BY2" s="189"/>
      <c r="BZ2" s="189"/>
      <c r="CA2" s="189"/>
      <c r="CB2" s="189"/>
      <c r="CC2" s="189"/>
      <c r="CD2" s="190" t="s">
        <v>0</v>
      </c>
      <c r="CE2" s="189"/>
      <c r="CF2" s="189"/>
      <c r="CG2" s="189"/>
      <c r="CH2" s="189"/>
      <c r="CI2" s="189"/>
      <c r="CJ2" s="189"/>
      <c r="CK2" s="189"/>
      <c r="CL2" s="189"/>
      <c r="CM2" s="189"/>
      <c r="CN2" s="189"/>
      <c r="CO2" s="189"/>
      <c r="CP2" s="190" t="s">
        <v>0</v>
      </c>
      <c r="CQ2" s="189"/>
      <c r="CR2" s="188"/>
      <c r="CS2" s="189"/>
      <c r="CT2" s="189"/>
      <c r="CU2" s="189"/>
      <c r="CV2" s="189"/>
      <c r="CW2" s="189"/>
      <c r="CX2" s="189"/>
      <c r="CY2" s="189"/>
      <c r="CZ2" s="189"/>
      <c r="DA2" s="190" t="s">
        <v>0</v>
      </c>
      <c r="DB2" s="191"/>
      <c r="DC2" s="190"/>
      <c r="DD2" s="189"/>
      <c r="DE2" s="189"/>
      <c r="DF2" s="189"/>
      <c r="DG2" s="189"/>
      <c r="DH2" s="189"/>
      <c r="DI2" s="189"/>
      <c r="DJ2" s="189"/>
      <c r="DK2" s="189"/>
      <c r="DL2" s="190" t="s">
        <v>0</v>
      </c>
      <c r="DM2" s="189"/>
      <c r="DN2" s="190"/>
      <c r="DO2" s="189"/>
      <c r="DP2" s="189"/>
      <c r="DQ2" s="189"/>
      <c r="DR2" s="189"/>
      <c r="DS2" s="189"/>
      <c r="DT2" s="189"/>
      <c r="DU2" s="189"/>
      <c r="DV2" s="189"/>
      <c r="DW2" s="190" t="s">
        <v>0</v>
      </c>
      <c r="DX2" s="189"/>
      <c r="DY2" s="190"/>
      <c r="DZ2" s="189"/>
      <c r="EA2" s="189"/>
      <c r="EB2" s="189"/>
      <c r="EC2" s="189"/>
      <c r="ED2" s="189"/>
      <c r="EE2" s="189"/>
      <c r="EF2" s="189"/>
      <c r="EG2" s="189"/>
      <c r="EH2" s="190" t="s">
        <v>0</v>
      </c>
      <c r="EI2" s="189"/>
      <c r="EJ2" s="190"/>
      <c r="EK2" s="189"/>
      <c r="EL2" s="189"/>
      <c r="EM2" s="189"/>
      <c r="EN2" s="189"/>
      <c r="EO2" s="189"/>
      <c r="EP2" s="189"/>
      <c r="EQ2" s="189"/>
      <c r="ER2" s="189"/>
      <c r="ES2" s="190" t="s">
        <v>0</v>
      </c>
      <c r="ET2" s="189"/>
      <c r="EU2" s="190"/>
      <c r="EV2" s="189"/>
      <c r="EW2" s="189"/>
      <c r="EX2" s="189"/>
      <c r="EY2" s="189"/>
      <c r="EZ2" s="189"/>
      <c r="FA2" s="189"/>
      <c r="FB2" s="189"/>
      <c r="FC2" s="189"/>
      <c r="FD2" s="190" t="s">
        <v>0</v>
      </c>
      <c r="FE2" s="189"/>
    </row>
    <row r="4" spans="1:161" ht="18" x14ac:dyDescent="0.25">
      <c r="B4" s="192" t="s">
        <v>1</v>
      </c>
      <c r="C4" s="193"/>
      <c r="D4" s="193"/>
      <c r="E4" s="184"/>
      <c r="F4" s="184"/>
      <c r="G4" s="184"/>
      <c r="H4" s="184"/>
      <c r="K4" s="192" t="s">
        <v>344</v>
      </c>
      <c r="L4" s="193"/>
      <c r="M4" s="193"/>
      <c r="N4" s="193"/>
      <c r="O4" s="193"/>
      <c r="P4" s="193"/>
      <c r="Q4" s="193"/>
      <c r="R4" s="193"/>
      <c r="AB4" s="192"/>
      <c r="AC4" s="193"/>
      <c r="AD4" s="193"/>
      <c r="AE4" s="193"/>
      <c r="AF4" s="193"/>
      <c r="AG4" s="193"/>
      <c r="AH4" s="193"/>
      <c r="AI4" s="193"/>
      <c r="AS4" s="192" t="s">
        <v>317</v>
      </c>
      <c r="AT4" s="193"/>
      <c r="AU4" s="193"/>
      <c r="AV4" s="193"/>
      <c r="AW4" s="193"/>
      <c r="AX4" s="193"/>
      <c r="BC4" s="194" t="s">
        <v>354</v>
      </c>
      <c r="BD4" s="193"/>
      <c r="BJ4" s="194" t="s">
        <v>454</v>
      </c>
      <c r="BK4" s="193"/>
      <c r="BL4" s="184"/>
      <c r="BM4" s="184"/>
      <c r="BN4" s="194" t="s">
        <v>360</v>
      </c>
      <c r="BO4" s="193"/>
      <c r="BP4" s="193"/>
      <c r="BU4" s="194" t="s">
        <v>27</v>
      </c>
      <c r="BV4" s="193"/>
      <c r="BW4" s="193"/>
      <c r="CD4" s="184"/>
      <c r="CG4" s="194" t="s">
        <v>377</v>
      </c>
      <c r="CH4" s="195"/>
      <c r="CI4" s="195"/>
      <c r="CJ4" s="195"/>
      <c r="CK4" s="195"/>
      <c r="CL4" s="193"/>
      <c r="CS4" s="194" t="s">
        <v>36</v>
      </c>
      <c r="CT4" s="193"/>
      <c r="CU4" s="196"/>
      <c r="DC4" s="184"/>
      <c r="DD4" s="197" t="s">
        <v>455</v>
      </c>
      <c r="DE4" s="222"/>
      <c r="DF4" s="222"/>
      <c r="DG4" s="222"/>
      <c r="DH4" s="222"/>
      <c r="DI4" s="222"/>
      <c r="DJ4" s="222"/>
      <c r="DK4" s="222"/>
      <c r="DL4" s="193"/>
      <c r="DN4" s="184"/>
      <c r="DO4" s="197" t="s">
        <v>481</v>
      </c>
      <c r="DP4" s="222"/>
      <c r="DQ4" s="222"/>
      <c r="DR4" s="222"/>
      <c r="DS4" s="222"/>
      <c r="DT4" s="222"/>
      <c r="DU4" s="222"/>
      <c r="DV4" s="222"/>
      <c r="DW4" s="193"/>
      <c r="DY4" s="184"/>
      <c r="DZ4" s="197" t="s">
        <v>482</v>
      </c>
      <c r="EA4" s="222"/>
      <c r="EB4" s="222"/>
      <c r="EC4" s="222"/>
      <c r="ED4" s="222"/>
      <c r="EE4" s="222"/>
      <c r="EF4" s="222"/>
      <c r="EG4" s="222"/>
      <c r="EH4" s="193"/>
      <c r="EJ4" s="184"/>
      <c r="EK4" s="197" t="s">
        <v>456</v>
      </c>
      <c r="EL4" s="222"/>
      <c r="EM4" s="222"/>
      <c r="EN4" s="222"/>
      <c r="EO4" s="222"/>
      <c r="EP4" s="222"/>
      <c r="EQ4" s="222"/>
      <c r="ER4" s="222"/>
      <c r="ES4" s="193"/>
      <c r="EU4" s="184"/>
      <c r="EV4" s="197" t="s">
        <v>384</v>
      </c>
      <c r="EW4" s="193"/>
      <c r="EX4" s="193"/>
    </row>
    <row r="5" spans="1:161" ht="18.75" thickBot="1" x14ac:dyDescent="0.3">
      <c r="B5" s="193"/>
      <c r="C5" s="193"/>
      <c r="D5" s="193"/>
      <c r="E5" s="193"/>
      <c r="F5" s="193"/>
      <c r="G5" s="193"/>
      <c r="H5" s="193"/>
      <c r="K5" s="192"/>
      <c r="L5" s="193"/>
      <c r="M5" s="193"/>
      <c r="N5" s="193"/>
      <c r="O5" s="193"/>
      <c r="P5" s="193"/>
      <c r="Q5" s="193"/>
      <c r="R5" s="193"/>
      <c r="S5" s="193"/>
      <c r="T5" s="193"/>
      <c r="U5" s="193"/>
      <c r="V5" s="193"/>
      <c r="W5" s="193"/>
      <c r="X5" s="193"/>
      <c r="Y5" s="193"/>
      <c r="AB5" s="192" t="s">
        <v>346</v>
      </c>
      <c r="AC5" s="193"/>
      <c r="AD5" s="193"/>
      <c r="AE5" s="193"/>
      <c r="AF5" s="193"/>
      <c r="AG5" s="193"/>
      <c r="AH5" s="193"/>
      <c r="AI5" s="193"/>
      <c r="AJ5" s="193"/>
      <c r="AK5" s="193"/>
      <c r="AL5" s="193"/>
      <c r="AM5" s="193"/>
      <c r="AN5" s="193"/>
      <c r="AO5" s="193"/>
      <c r="AP5" s="193"/>
      <c r="AS5" s="193"/>
      <c r="AT5" s="193"/>
      <c r="AU5" s="193"/>
      <c r="AV5" s="193"/>
      <c r="AW5" s="193"/>
      <c r="AX5" s="193"/>
      <c r="AY5" s="193"/>
      <c r="AZ5" s="193"/>
      <c r="BC5" s="195"/>
      <c r="BD5" s="193"/>
      <c r="BE5" s="193"/>
      <c r="BF5" s="193"/>
      <c r="BG5" s="193"/>
      <c r="BJ5" s="201"/>
      <c r="BK5" s="193"/>
      <c r="BL5" s="184"/>
      <c r="BM5" s="184"/>
      <c r="BN5" s="198"/>
      <c r="BO5" s="193"/>
      <c r="BP5" s="193"/>
      <c r="BQ5" s="193"/>
      <c r="BR5" s="193"/>
      <c r="BS5" s="184"/>
      <c r="BU5" s="199"/>
      <c r="BV5" s="193"/>
      <c r="BW5" s="193"/>
      <c r="BX5" s="193"/>
      <c r="BY5" s="193"/>
      <c r="BZ5" s="193"/>
      <c r="CA5" s="193"/>
      <c r="CB5" s="193"/>
      <c r="CC5" s="193"/>
      <c r="CD5" s="193"/>
      <c r="CG5" s="195"/>
      <c r="CH5" s="195"/>
      <c r="CI5" s="195"/>
      <c r="CJ5" s="195"/>
      <c r="CK5" s="195"/>
      <c r="CL5" s="195"/>
      <c r="CM5" s="193"/>
      <c r="CN5" s="193"/>
      <c r="CO5" s="193"/>
      <c r="CP5" s="193"/>
      <c r="CR5" s="200"/>
      <c r="CS5" s="193"/>
      <c r="CT5" s="193"/>
      <c r="CU5" s="193"/>
      <c r="CV5" s="193"/>
      <c r="CW5" s="193"/>
      <c r="CX5" s="193"/>
      <c r="CY5" s="193"/>
      <c r="CZ5" s="193"/>
      <c r="DA5" s="193"/>
      <c r="DC5" s="184"/>
      <c r="DD5" s="201"/>
      <c r="DE5" s="222"/>
      <c r="DF5" s="222"/>
      <c r="DG5" s="222"/>
      <c r="DH5" s="222"/>
      <c r="DI5" s="222"/>
      <c r="DJ5" s="222"/>
      <c r="DK5" s="222"/>
      <c r="DL5" s="193"/>
      <c r="DN5" s="184"/>
      <c r="DO5" s="201"/>
      <c r="DP5" s="222"/>
      <c r="DQ5" s="222"/>
      <c r="DR5" s="222"/>
      <c r="DS5" s="222"/>
      <c r="DT5" s="222"/>
      <c r="DU5" s="222"/>
      <c r="DV5" s="222"/>
      <c r="DW5" s="193"/>
      <c r="DY5" s="184"/>
      <c r="DZ5" s="201"/>
      <c r="EA5" s="222"/>
      <c r="EB5" s="222"/>
      <c r="EC5" s="222"/>
      <c r="ED5" s="222"/>
      <c r="EE5" s="222"/>
      <c r="EF5" s="222"/>
      <c r="EG5" s="222"/>
      <c r="EH5" s="193"/>
      <c r="EJ5" s="184"/>
      <c r="EK5" s="201"/>
      <c r="EL5" s="222"/>
      <c r="EM5" s="222"/>
      <c r="EN5" s="222"/>
      <c r="EO5" s="222"/>
      <c r="EP5" s="222"/>
      <c r="EQ5" s="222"/>
      <c r="ER5" s="222"/>
      <c r="ES5" s="193"/>
      <c r="EU5" s="184"/>
      <c r="EV5" s="199"/>
      <c r="EW5" s="193"/>
      <c r="EX5" s="193"/>
      <c r="EY5" s="193"/>
      <c r="EZ5" s="193"/>
      <c r="FA5" s="193"/>
      <c r="FB5" s="193"/>
      <c r="FC5" s="193"/>
      <c r="FD5" s="193"/>
    </row>
    <row r="6" spans="1:161" ht="53.25" customHeight="1" thickBot="1" x14ac:dyDescent="0.3">
      <c r="B6" s="202" t="s">
        <v>5</v>
      </c>
      <c r="C6" s="203"/>
      <c r="D6" s="203" t="str">
        <f>VLOOKUP(H7,[1]Sheet1!$A$2:$I$108,2,FALSE)</f>
        <v>Kington Primary School</v>
      </c>
      <c r="E6" s="193"/>
      <c r="F6" s="204"/>
      <c r="G6" s="193"/>
      <c r="H6" s="193"/>
      <c r="K6" s="205" t="s">
        <v>17</v>
      </c>
      <c r="L6" s="206"/>
      <c r="M6" s="867">
        <f>Maintenance!D2</f>
        <v>41894</v>
      </c>
      <c r="N6" s="867"/>
      <c r="O6" s="867"/>
      <c r="P6" s="205" t="s">
        <v>20</v>
      </c>
      <c r="Q6" s="206"/>
      <c r="R6" s="206"/>
      <c r="S6" s="207"/>
      <c r="T6" s="208" t="str">
        <f>Maintenance!D3</f>
        <v>Hub</v>
      </c>
      <c r="U6" s="193"/>
      <c r="V6" s="193"/>
      <c r="W6" s="193"/>
      <c r="X6" s="193"/>
      <c r="Y6" s="193"/>
      <c r="AB6" s="345" t="s">
        <v>347</v>
      </c>
      <c r="AC6" s="206"/>
      <c r="AD6" s="384"/>
      <c r="AE6" s="384"/>
      <c r="AF6" s="205"/>
      <c r="AG6" s="206"/>
      <c r="AH6" s="206"/>
      <c r="AI6" s="207"/>
      <c r="AJ6" s="208"/>
      <c r="AK6" s="193"/>
      <c r="AL6" s="193"/>
      <c r="AM6" s="193"/>
      <c r="AN6" s="193"/>
      <c r="AO6" s="193"/>
      <c r="AP6" s="193"/>
      <c r="AS6" s="209" t="s">
        <v>239</v>
      </c>
      <c r="AT6" s="210"/>
      <c r="AU6" s="761">
        <f>IF(VLOOKUP(Report!H7,'[2]CHECKLIST ALL'!$A$4:$BJ$109,59,FALSE)="","Not Available",VLOOKUP(Report!H7,'[2]CHECKLIST ALL'!$A$4:$BJ$109,59,FALSE))</f>
        <v>41415</v>
      </c>
      <c r="AV6" s="761"/>
      <c r="AW6" s="761"/>
      <c r="AX6" s="761"/>
      <c r="AY6" s="193"/>
      <c r="AZ6" s="193"/>
      <c r="BC6" s="432" t="s">
        <v>25</v>
      </c>
      <c r="BD6" s="433" t="str">
        <f>"Standard Criteria (M2) (PAN "&amp;'Suitability and Compliance'!AG2&amp;")"</f>
        <v>Standard Criteria (M2) (PAN 30)</v>
      </c>
      <c r="BE6" s="434" t="s">
        <v>443</v>
      </c>
      <c r="BF6" s="435" t="s">
        <v>444</v>
      </c>
      <c r="BG6" s="389"/>
      <c r="BJ6" s="201"/>
      <c r="BK6" s="193"/>
      <c r="BL6" s="184"/>
      <c r="BM6" s="184"/>
      <c r="BN6" s="440" t="s">
        <v>361</v>
      </c>
      <c r="BO6" s="441" t="s">
        <v>213</v>
      </c>
      <c r="BP6" s="440" t="s">
        <v>51</v>
      </c>
      <c r="BQ6" s="441" t="s">
        <v>369</v>
      </c>
      <c r="BR6" s="193"/>
      <c r="BS6" s="184"/>
      <c r="BU6" s="758" t="s">
        <v>6</v>
      </c>
      <c r="BV6" s="705" t="s">
        <v>370</v>
      </c>
      <c r="BW6" s="706"/>
      <c r="BX6" s="706"/>
      <c r="BY6" s="706"/>
      <c r="BZ6" s="706"/>
      <c r="CA6" s="706"/>
      <c r="CB6" s="706"/>
      <c r="CC6" s="706"/>
      <c r="CD6" s="707"/>
      <c r="CG6" s="447" t="s">
        <v>309</v>
      </c>
      <c r="CH6" s="355"/>
      <c r="CI6" s="448"/>
      <c r="CJ6" s="449"/>
      <c r="CK6" s="675">
        <f>IF('Asset summary '!B13="","Not Available",'Asset summary '!B13)</f>
        <v>248.79611650485438</v>
      </c>
      <c r="CL6" s="676"/>
      <c r="CM6" s="193"/>
      <c r="CN6" s="193"/>
      <c r="CO6" s="193"/>
      <c r="CP6" s="193"/>
      <c r="CR6" s="200"/>
      <c r="CS6" s="466"/>
      <c r="CT6" s="775" t="s">
        <v>40</v>
      </c>
      <c r="CU6" s="776"/>
      <c r="CV6" s="776"/>
      <c r="CW6" s="776"/>
      <c r="CX6" s="776"/>
      <c r="CY6" s="777"/>
      <c r="CZ6" s="767"/>
      <c r="DA6" s="768"/>
      <c r="DB6" s="112"/>
      <c r="DC6" s="184"/>
      <c r="DD6" s="661"/>
      <c r="DE6" s="661"/>
      <c r="DF6" s="661"/>
      <c r="DG6" s="661"/>
      <c r="DH6" s="657"/>
      <c r="DI6" s="657"/>
      <c r="DJ6" s="222"/>
      <c r="DK6" s="222"/>
      <c r="DL6" s="193"/>
      <c r="DN6" s="184"/>
      <c r="DO6" s="661"/>
      <c r="DP6" s="661"/>
      <c r="DQ6" s="661"/>
      <c r="DR6" s="661"/>
      <c r="DS6" s="657"/>
      <c r="DT6" s="657"/>
      <c r="DU6" s="222"/>
      <c r="DV6" s="222"/>
      <c r="DW6" s="193"/>
      <c r="DY6" s="184"/>
      <c r="DZ6" s="661"/>
      <c r="EA6" s="661"/>
      <c r="EB6" s="661"/>
      <c r="EC6" s="661"/>
      <c r="ED6" s="657"/>
      <c r="EE6" s="657"/>
      <c r="EF6" s="222"/>
      <c r="EG6" s="222"/>
      <c r="EH6" s="193"/>
      <c r="EJ6" s="184"/>
      <c r="EK6" s="661"/>
      <c r="EL6" s="661"/>
      <c r="EM6" s="661"/>
      <c r="EN6" s="661"/>
      <c r="EO6" s="657"/>
      <c r="EP6" s="657"/>
      <c r="EQ6" s="222"/>
      <c r="ER6" s="222"/>
      <c r="ES6" s="193"/>
      <c r="EU6" s="184"/>
      <c r="EV6" s="763" t="s">
        <v>383</v>
      </c>
      <c r="EW6" s="763"/>
      <c r="EX6" s="763"/>
      <c r="EY6" s="763"/>
      <c r="EZ6" s="762"/>
      <c r="FA6" s="762"/>
      <c r="FB6" s="193"/>
      <c r="FC6" s="193"/>
      <c r="FD6" s="193"/>
    </row>
    <row r="7" spans="1:161" ht="20.25" customHeight="1" thickBot="1" x14ac:dyDescent="0.3">
      <c r="B7" s="205" t="s">
        <v>200</v>
      </c>
      <c r="C7" s="193"/>
      <c r="D7" s="790" t="str">
        <f>VLOOKUP(H7,[1]Sheet1!$A$2:$I$108,4,FALSE)</f>
        <v xml:space="preserve">Mrs A C Phillips </v>
      </c>
      <c r="E7" s="790"/>
      <c r="F7" s="205" t="s">
        <v>223</v>
      </c>
      <c r="G7" s="206"/>
      <c r="H7" s="212">
        <v>2096</v>
      </c>
      <c r="K7" s="792" t="s">
        <v>6</v>
      </c>
      <c r="L7" s="793"/>
      <c r="M7" s="796" t="s">
        <v>441</v>
      </c>
      <c r="N7" s="797"/>
      <c r="O7" s="797"/>
      <c r="P7" s="797"/>
      <c r="Q7" s="798"/>
      <c r="R7" s="206"/>
      <c r="S7" s="206"/>
      <c r="T7" s="193"/>
      <c r="U7" s="193"/>
      <c r="V7" s="193"/>
      <c r="W7" s="193"/>
      <c r="X7" s="193"/>
      <c r="Y7" s="193"/>
      <c r="AB7" s="859" t="s">
        <v>6</v>
      </c>
      <c r="AC7" s="861" t="s">
        <v>11</v>
      </c>
      <c r="AD7" s="862"/>
      <c r="AE7" s="861" t="s">
        <v>206</v>
      </c>
      <c r="AF7" s="862"/>
      <c r="AG7" s="861" t="s">
        <v>207</v>
      </c>
      <c r="AH7" s="862"/>
      <c r="AI7" s="861" t="s">
        <v>161</v>
      </c>
      <c r="AJ7" s="862"/>
      <c r="AK7" s="861" t="s">
        <v>160</v>
      </c>
      <c r="AL7" s="862"/>
      <c r="AM7" s="861" t="s">
        <v>208</v>
      </c>
      <c r="AN7" s="862"/>
      <c r="AO7" s="861" t="s">
        <v>158</v>
      </c>
      <c r="AP7" s="862"/>
      <c r="AS7" s="275" t="s">
        <v>352</v>
      </c>
      <c r="AT7" s="193"/>
      <c r="AU7" s="193"/>
      <c r="AV7" s="193"/>
      <c r="AW7" s="193"/>
      <c r="AX7" s="193"/>
      <c r="AY7" s="193"/>
      <c r="AZ7" s="193"/>
      <c r="BC7" s="214" t="s">
        <v>21</v>
      </c>
      <c r="BD7" s="394">
        <f>'Suitability and Compliance'!F14</f>
        <v>434</v>
      </c>
      <c r="BE7" s="395">
        <f>'Suitability and Compliance'!AA14</f>
        <v>507.84000000000003</v>
      </c>
      <c r="BF7" s="508">
        <f>'Suitability and Compliance'!AD14*100</f>
        <v>117.01382488479264</v>
      </c>
      <c r="BG7" s="390"/>
      <c r="BJ7" s="201"/>
      <c r="BK7" s="193"/>
      <c r="BL7" s="184"/>
      <c r="BM7" s="184"/>
      <c r="BN7" s="216">
        <f>Occupancy!A5</f>
        <v>30</v>
      </c>
      <c r="BO7" s="217">
        <f>Occupancy!B5</f>
        <v>210</v>
      </c>
      <c r="BP7" s="216">
        <f>Occupancy!C5</f>
        <v>34</v>
      </c>
      <c r="BQ7" s="217">
        <f>Occupancy!D5</f>
        <v>238</v>
      </c>
      <c r="BR7" s="193"/>
      <c r="BS7" s="184"/>
      <c r="BU7" s="759"/>
      <c r="BV7" s="717" t="s">
        <v>371</v>
      </c>
      <c r="BW7" s="718"/>
      <c r="BX7" s="719"/>
      <c r="BY7" s="741" t="s">
        <v>372</v>
      </c>
      <c r="BZ7" s="718"/>
      <c r="CA7" s="719"/>
      <c r="CB7" s="741" t="s">
        <v>373</v>
      </c>
      <c r="CC7" s="718"/>
      <c r="CD7" s="744"/>
      <c r="CE7" s="184"/>
      <c r="CF7" s="184"/>
      <c r="CG7" s="447" t="s">
        <v>310</v>
      </c>
      <c r="CH7" s="355"/>
      <c r="CI7" s="448"/>
      <c r="CJ7" s="449"/>
      <c r="CK7" s="675">
        <f>IF('Asset summary '!B14="","Not Available",'Asset summary '!B14)</f>
        <v>995.16666666666663</v>
      </c>
      <c r="CL7" s="676"/>
      <c r="CM7" s="193"/>
      <c r="CN7" s="193"/>
      <c r="CO7" s="193"/>
      <c r="CP7" s="193"/>
      <c r="CR7" s="200"/>
      <c r="CS7" s="467"/>
      <c r="CT7" s="468">
        <v>2009</v>
      </c>
      <c r="CU7" s="469">
        <v>2010</v>
      </c>
      <c r="CV7" s="469">
        <v>2011</v>
      </c>
      <c r="CW7" s="469">
        <v>2012</v>
      </c>
      <c r="CX7" s="470">
        <v>2013</v>
      </c>
      <c r="CY7" s="471">
        <v>2014</v>
      </c>
      <c r="CZ7" s="769"/>
      <c r="DA7" s="770"/>
      <c r="DB7" s="113"/>
      <c r="DC7" s="184"/>
      <c r="DD7" s="658"/>
      <c r="DE7" s="658"/>
      <c r="DF7" s="659"/>
      <c r="DG7" s="659"/>
      <c r="DH7" s="659"/>
      <c r="DI7" s="222"/>
      <c r="DJ7" s="222"/>
      <c r="DK7" s="222"/>
      <c r="DL7" s="193"/>
      <c r="DN7" s="184"/>
      <c r="DO7" s="658"/>
      <c r="DP7" s="658"/>
      <c r="DQ7" s="659"/>
      <c r="DR7" s="659"/>
      <c r="DS7" s="659"/>
      <c r="DT7" s="222"/>
      <c r="DU7" s="222"/>
      <c r="DV7" s="222"/>
      <c r="DW7" s="193"/>
      <c r="DY7" s="184"/>
      <c r="DZ7" s="658"/>
      <c r="EA7" s="658"/>
      <c r="EB7" s="659"/>
      <c r="EC7" s="659"/>
      <c r="ED7" s="659"/>
      <c r="EE7" s="222"/>
      <c r="EF7" s="222"/>
      <c r="EG7" s="222"/>
      <c r="EH7" s="193"/>
      <c r="EJ7" s="184"/>
      <c r="EK7" s="658"/>
      <c r="EL7" s="658"/>
      <c r="EM7" s="659"/>
      <c r="EN7" s="659"/>
      <c r="EO7" s="659"/>
      <c r="EP7" s="222"/>
      <c r="EQ7" s="222"/>
      <c r="ER7" s="222"/>
      <c r="ES7" s="193"/>
      <c r="EU7" s="184"/>
      <c r="EV7" s="778" t="s">
        <v>260</v>
      </c>
      <c r="EW7" s="779"/>
      <c r="EX7" s="747">
        <f>'Disability access'!B1</f>
        <v>1</v>
      </c>
      <c r="EY7" s="748"/>
      <c r="EZ7" s="749"/>
      <c r="FA7" s="193"/>
      <c r="FB7" s="193"/>
      <c r="FC7" s="193"/>
      <c r="FD7" s="193"/>
    </row>
    <row r="8" spans="1:161" ht="23.25" customHeight="1" thickBot="1" x14ac:dyDescent="0.3">
      <c r="B8" s="205" t="s">
        <v>226</v>
      </c>
      <c r="C8" s="193"/>
      <c r="D8" s="790" t="str">
        <f>VLOOKUP(H7,[1]Sheet1!$A$2:$I$108,8,FALSE)</f>
        <v>Stand Alone</v>
      </c>
      <c r="E8" s="790"/>
      <c r="F8" s="790"/>
      <c r="G8" s="790"/>
      <c r="H8" s="790"/>
      <c r="I8" s="218"/>
      <c r="K8" s="794"/>
      <c r="L8" s="795"/>
      <c r="M8" s="799"/>
      <c r="N8" s="800"/>
      <c r="O8" s="800"/>
      <c r="P8" s="800"/>
      <c r="Q8" s="801"/>
      <c r="R8" s="193"/>
      <c r="S8" s="193"/>
      <c r="T8" s="193"/>
      <c r="U8" s="193"/>
      <c r="V8" s="193"/>
      <c r="W8" s="193"/>
      <c r="X8" s="193"/>
      <c r="Y8" s="193"/>
      <c r="AB8" s="860"/>
      <c r="AC8" s="863"/>
      <c r="AD8" s="864"/>
      <c r="AE8" s="863"/>
      <c r="AF8" s="864"/>
      <c r="AG8" s="863"/>
      <c r="AH8" s="864"/>
      <c r="AI8" s="863"/>
      <c r="AJ8" s="864"/>
      <c r="AK8" s="863"/>
      <c r="AL8" s="864"/>
      <c r="AM8" s="863"/>
      <c r="AN8" s="864"/>
      <c r="AO8" s="863"/>
      <c r="AP8" s="864"/>
      <c r="AS8" s="696" t="s">
        <v>353</v>
      </c>
      <c r="AT8" s="698" t="s">
        <v>11</v>
      </c>
      <c r="AU8" s="771" t="s">
        <v>206</v>
      </c>
      <c r="AV8" s="771" t="s">
        <v>257</v>
      </c>
      <c r="AW8" s="771" t="s">
        <v>161</v>
      </c>
      <c r="AX8" s="771" t="s">
        <v>258</v>
      </c>
      <c r="AY8" s="771" t="s">
        <v>208</v>
      </c>
      <c r="AZ8" s="773" t="s">
        <v>158</v>
      </c>
      <c r="BC8" s="219" t="s">
        <v>355</v>
      </c>
      <c r="BD8" s="396">
        <f>'Suitability and Compliance'!F18</f>
        <v>180</v>
      </c>
      <c r="BE8" s="220">
        <f>'Suitability and Compliance'!AA18</f>
        <v>85.02</v>
      </c>
      <c r="BF8" s="259">
        <f>'Suitability and Compliance'!AD18*100</f>
        <v>47.233333333333334</v>
      </c>
      <c r="BG8" s="390"/>
      <c r="BJ8" s="201"/>
      <c r="BK8" s="193"/>
      <c r="BL8" s="184"/>
      <c r="BM8" s="184"/>
      <c r="BN8" s="193"/>
      <c r="BO8" s="193"/>
      <c r="BP8" s="193"/>
      <c r="BQ8" s="193"/>
      <c r="BR8" s="193"/>
      <c r="BS8" s="184"/>
      <c r="BU8" s="759"/>
      <c r="BV8" s="720"/>
      <c r="BW8" s="721"/>
      <c r="BX8" s="722"/>
      <c r="BY8" s="742"/>
      <c r="BZ8" s="721"/>
      <c r="CA8" s="722"/>
      <c r="CB8" s="742"/>
      <c r="CC8" s="721"/>
      <c r="CD8" s="745"/>
      <c r="CE8" s="184"/>
      <c r="CF8" s="184"/>
      <c r="CG8" s="211"/>
      <c r="CH8" s="195"/>
      <c r="CI8" s="221"/>
      <c r="CJ8" s="195"/>
      <c r="CK8" s="195"/>
      <c r="CL8" s="195"/>
      <c r="CM8" s="193"/>
      <c r="CN8" s="193"/>
      <c r="CO8" s="193"/>
      <c r="CP8" s="193"/>
      <c r="CS8" s="429" t="s">
        <v>338</v>
      </c>
      <c r="CT8" s="463">
        <f>'Parental Preference'!B4</f>
        <v>30</v>
      </c>
      <c r="CU8" s="464">
        <f>'Parental Preference'!C4</f>
        <v>30</v>
      </c>
      <c r="CV8" s="464">
        <f>'Parental Preference'!D4</f>
        <v>30</v>
      </c>
      <c r="CW8" s="464">
        <f>'Parental Preference'!E4</f>
        <v>30</v>
      </c>
      <c r="CX8" s="464">
        <f>'Parental Preference'!F4</f>
        <v>30</v>
      </c>
      <c r="CY8" s="465">
        <f>'Parental Preference'!G4</f>
        <v>30</v>
      </c>
      <c r="CZ8" s="769"/>
      <c r="DA8" s="770"/>
      <c r="DB8" s="113"/>
      <c r="DC8" s="184"/>
      <c r="DD8" s="533"/>
      <c r="DE8" s="533"/>
      <c r="DF8" s="222"/>
      <c r="DG8" s="222"/>
      <c r="DH8" s="222"/>
      <c r="DI8" s="222"/>
      <c r="DJ8" s="222"/>
      <c r="DK8" s="222"/>
      <c r="DL8" s="193"/>
      <c r="DN8" s="184"/>
      <c r="DO8" s="533"/>
      <c r="DP8" s="533"/>
      <c r="DQ8" s="222"/>
      <c r="DR8" s="222"/>
      <c r="DS8" s="222"/>
      <c r="DT8" s="222"/>
      <c r="DU8" s="222"/>
      <c r="DV8" s="222"/>
      <c r="DW8" s="193"/>
      <c r="DY8" s="184"/>
      <c r="DZ8" s="533"/>
      <c r="EA8" s="533"/>
      <c r="EB8" s="222"/>
      <c r="EC8" s="222"/>
      <c r="ED8" s="222"/>
      <c r="EE8" s="222"/>
      <c r="EF8" s="222"/>
      <c r="EG8" s="222"/>
      <c r="EH8" s="193"/>
      <c r="EJ8" s="184"/>
      <c r="EK8" s="533"/>
      <c r="EL8" s="533"/>
      <c r="EM8" s="222"/>
      <c r="EN8" s="222"/>
      <c r="EO8" s="222"/>
      <c r="EP8" s="222"/>
      <c r="EQ8" s="222"/>
      <c r="ER8" s="222"/>
      <c r="ES8" s="193"/>
      <c r="EU8" s="184"/>
      <c r="EV8" s="210"/>
      <c r="EW8" s="210"/>
      <c r="EX8" s="193"/>
      <c r="EY8" s="193"/>
      <c r="EZ8" s="193"/>
      <c r="FA8" s="193"/>
      <c r="FB8" s="193"/>
      <c r="FC8" s="193"/>
      <c r="FD8" s="193"/>
    </row>
    <row r="9" spans="1:161" ht="32.25" customHeight="1" thickBot="1" x14ac:dyDescent="0.3">
      <c r="B9" s="202" t="s">
        <v>3</v>
      </c>
      <c r="C9" s="193"/>
      <c r="D9" s="790" t="str">
        <f>VLOOKUP(H7,[1]Sheet1!$A$2:$I$108,3,FALSE)</f>
        <v>Kington Primary School, Mill Street, Kington, Herefordshire HR5 3AL</v>
      </c>
      <c r="E9" s="790"/>
      <c r="F9" s="205" t="s">
        <v>2</v>
      </c>
      <c r="G9" s="223"/>
      <c r="H9" s="790" t="str">
        <f>VLOOKUP(H7,[1]Sheet1!$A$2:$I$108,6,FALSE)</f>
        <v>admin@kington.hereford.sch.uk</v>
      </c>
      <c r="I9" s="218"/>
      <c r="K9" s="865" t="str">
        <f>Maintenance!J7</f>
        <v>Backlog</v>
      </c>
      <c r="L9" s="866"/>
      <c r="M9" s="845" t="str">
        <f>IF(Maintenance!J6="y",Maintenance!AC3/1000,"Not Available")</f>
        <v>Not Available</v>
      </c>
      <c r="N9" s="846"/>
      <c r="O9" s="846"/>
      <c r="P9" s="846"/>
      <c r="Q9" s="847"/>
      <c r="R9" s="193"/>
      <c r="S9" s="193"/>
      <c r="T9" s="193"/>
      <c r="U9" s="193"/>
      <c r="V9" s="193"/>
      <c r="W9" s="193"/>
      <c r="X9" s="193"/>
      <c r="Y9" s="193"/>
      <c r="AB9" s="342" t="s">
        <v>315</v>
      </c>
      <c r="AC9" s="426" t="s">
        <v>205</v>
      </c>
      <c r="AD9" s="427" t="s">
        <v>165</v>
      </c>
      <c r="AE9" s="426" t="s">
        <v>205</v>
      </c>
      <c r="AF9" s="427" t="s">
        <v>165</v>
      </c>
      <c r="AG9" s="426" t="s">
        <v>205</v>
      </c>
      <c r="AH9" s="427" t="s">
        <v>165</v>
      </c>
      <c r="AI9" s="426" t="s">
        <v>205</v>
      </c>
      <c r="AJ9" s="427" t="s">
        <v>165</v>
      </c>
      <c r="AK9" s="426" t="s">
        <v>205</v>
      </c>
      <c r="AL9" s="427" t="s">
        <v>165</v>
      </c>
      <c r="AM9" s="426" t="s">
        <v>205</v>
      </c>
      <c r="AN9" s="427" t="s">
        <v>165</v>
      </c>
      <c r="AO9" s="426" t="s">
        <v>205</v>
      </c>
      <c r="AP9" s="427" t="s">
        <v>165</v>
      </c>
      <c r="AS9" s="697"/>
      <c r="AT9" s="699"/>
      <c r="AU9" s="772"/>
      <c r="AV9" s="772"/>
      <c r="AW9" s="772"/>
      <c r="AX9" s="772"/>
      <c r="AY9" s="772"/>
      <c r="AZ9" s="774"/>
      <c r="BC9" s="219" t="s">
        <v>22</v>
      </c>
      <c r="BD9" s="396">
        <f>'Suitability and Compliance'!F44</f>
        <v>98</v>
      </c>
      <c r="BE9" s="220">
        <f>'Suitability and Compliance'!AA44</f>
        <v>118.79</v>
      </c>
      <c r="BF9" s="259">
        <f>'Suitability and Compliance'!AD44*100</f>
        <v>121.21428571428572</v>
      </c>
      <c r="BG9" s="390"/>
      <c r="BJ9" s="201"/>
      <c r="BK9" s="193"/>
      <c r="BL9" s="184"/>
      <c r="BM9" s="184"/>
      <c r="BN9" s="275" t="s">
        <v>210</v>
      </c>
      <c r="BO9" s="193"/>
      <c r="BP9" s="193"/>
      <c r="BQ9" s="193"/>
      <c r="BR9" s="193"/>
      <c r="BS9" s="184"/>
      <c r="BU9" s="760"/>
      <c r="BV9" s="723"/>
      <c r="BW9" s="724"/>
      <c r="BX9" s="725"/>
      <c r="BY9" s="743"/>
      <c r="BZ9" s="724"/>
      <c r="CA9" s="725"/>
      <c r="CB9" s="743"/>
      <c r="CC9" s="724"/>
      <c r="CD9" s="746"/>
      <c r="CE9" s="184"/>
      <c r="CF9" s="184"/>
      <c r="CG9" s="193"/>
      <c r="CH9" s="195"/>
      <c r="CI9" s="221"/>
      <c r="CJ9" s="195"/>
      <c r="CK9" s="195"/>
      <c r="CL9" s="195"/>
      <c r="CM9" s="193"/>
      <c r="CN9" s="193"/>
      <c r="CO9" s="193"/>
      <c r="CP9" s="193"/>
      <c r="CS9" s="452" t="s">
        <v>45</v>
      </c>
      <c r="CT9" s="453">
        <f>'Parental Preference'!B5</f>
        <v>21.9</v>
      </c>
      <c r="CU9" s="454">
        <f>'Parental Preference'!C5</f>
        <v>19.8</v>
      </c>
      <c r="CV9" s="454">
        <f>'Parental Preference'!D5</f>
        <v>33.9</v>
      </c>
      <c r="CW9" s="454">
        <f>'Parental Preference'!E5</f>
        <v>37.800000000000004</v>
      </c>
      <c r="CX9" s="454">
        <f>'Parental Preference'!F5</f>
        <v>21</v>
      </c>
      <c r="CY9" s="455">
        <f>'Parental Preference'!G5</f>
        <v>27</v>
      </c>
      <c r="CZ9" s="85"/>
      <c r="DA9" s="85"/>
      <c r="DB9" s="113"/>
      <c r="DC9" s="184"/>
      <c r="DD9" s="658"/>
      <c r="DE9" s="658"/>
      <c r="DF9" s="659"/>
      <c r="DG9" s="659"/>
      <c r="DH9" s="659"/>
      <c r="DI9" s="222"/>
      <c r="DJ9" s="222"/>
      <c r="DK9" s="222"/>
      <c r="DL9" s="193"/>
      <c r="DN9" s="184"/>
      <c r="DO9" s="658"/>
      <c r="DP9" s="658"/>
      <c r="DQ9" s="659"/>
      <c r="DR9" s="659"/>
      <c r="DS9" s="659"/>
      <c r="DT9" s="222"/>
      <c r="DU9" s="222"/>
      <c r="DV9" s="222"/>
      <c r="DW9" s="193"/>
      <c r="DY9" s="184"/>
      <c r="DZ9" s="658"/>
      <c r="EA9" s="658"/>
      <c r="EB9" s="659"/>
      <c r="EC9" s="659"/>
      <c r="ED9" s="659"/>
      <c r="EE9" s="222"/>
      <c r="EF9" s="222"/>
      <c r="EG9" s="222"/>
      <c r="EH9" s="193"/>
      <c r="EJ9" s="184"/>
      <c r="EK9" s="658"/>
      <c r="EL9" s="658"/>
      <c r="EM9" s="659"/>
      <c r="EN9" s="659"/>
      <c r="EO9" s="659"/>
      <c r="EP9" s="222"/>
      <c r="EQ9" s="222"/>
      <c r="ER9" s="222"/>
      <c r="ES9" s="193"/>
      <c r="EU9" s="184"/>
      <c r="EV9" s="778" t="s">
        <v>261</v>
      </c>
      <c r="EW9" s="779"/>
      <c r="EX9" s="747" t="str">
        <f>IF(EX7="Not Available",EX7,VLOOKUP(EX7,'Disability access'!$A$8:$C$11,2,FALSE))</f>
        <v>Partly accessible</v>
      </c>
      <c r="EY9" s="748"/>
      <c r="EZ9" s="749"/>
      <c r="FA9" s="193"/>
      <c r="FB9" s="193"/>
      <c r="FC9" s="193"/>
      <c r="FD9" s="193"/>
    </row>
    <row r="10" spans="1:161" ht="28.5" customHeight="1" thickBot="1" x14ac:dyDescent="0.3">
      <c r="B10" s="202"/>
      <c r="C10" s="486"/>
      <c r="D10" s="790"/>
      <c r="E10" s="790"/>
      <c r="F10" s="205"/>
      <c r="G10" s="207"/>
      <c r="H10" s="790"/>
      <c r="I10" s="224"/>
      <c r="K10" s="815">
        <f>Maintenance!K7</f>
        <v>2015</v>
      </c>
      <c r="L10" s="816"/>
      <c r="M10" s="842">
        <f>IF(Maintenance!K6="Y",Maintenance!AC4/1000,"Not Available")</f>
        <v>3.0068999999999999</v>
      </c>
      <c r="N10" s="843"/>
      <c r="O10" s="843"/>
      <c r="P10" s="843"/>
      <c r="Q10" s="844"/>
      <c r="R10" s="356" t="str">
        <f t="shared" ref="R10:R15" si="0">M9</f>
        <v>Not Available</v>
      </c>
      <c r="S10" s="193"/>
      <c r="T10" s="193"/>
      <c r="U10" s="193"/>
      <c r="V10" s="193"/>
      <c r="W10" s="193"/>
      <c r="X10" s="193"/>
      <c r="Y10" s="193"/>
      <c r="AB10" s="387" t="str">
        <f t="shared" ref="AB10:AB15" si="1">K9</f>
        <v>Backlog</v>
      </c>
      <c r="AC10" s="507" t="str">
        <f>IF(Maintenance!$J$6="Y",Maintenance!AF3/1000,"NA")</f>
        <v>NA</v>
      </c>
      <c r="AD10" s="508" t="str">
        <f>IF(Maintenance!$J$6="Y",Maintenance!AG3/1000,"NA")</f>
        <v>NA</v>
      </c>
      <c r="AE10" s="507" t="str">
        <f>IF(Maintenance!$J$6="Y",Maintenance!AH3/1000,"NA")</f>
        <v>NA</v>
      </c>
      <c r="AF10" s="508" t="str">
        <f>IF(Maintenance!$J$6="Y",Maintenance!AI3/1000,"NA")</f>
        <v>NA</v>
      </c>
      <c r="AG10" s="507" t="str">
        <f>IF(Maintenance!$J$6="Y",Maintenance!AJ3/1000,"NA")</f>
        <v>NA</v>
      </c>
      <c r="AH10" s="508" t="str">
        <f>IF(Maintenance!$J$6="Y",Maintenance!AK3/1000,"NA")</f>
        <v>NA</v>
      </c>
      <c r="AI10" s="507" t="str">
        <f>IF(Maintenance!$J$6="Y",Maintenance!AL3/1000,"NA")</f>
        <v>NA</v>
      </c>
      <c r="AJ10" s="508" t="str">
        <f>IF(Maintenance!$J$6="Y",Maintenance!AM3/1000,"NA")</f>
        <v>NA</v>
      </c>
      <c r="AK10" s="507" t="str">
        <f>IF(Maintenance!$J$6="Y",Maintenance!AN3/1000,"NA")</f>
        <v>NA</v>
      </c>
      <c r="AL10" s="508" t="str">
        <f>IF(Maintenance!$J$6="Y",Maintenance!AO3/1000,"NA")</f>
        <v>NA</v>
      </c>
      <c r="AM10" s="507" t="str">
        <f>IF(Maintenance!$J$6="Y",Maintenance!AP3/1000,"NA")</f>
        <v>NA</v>
      </c>
      <c r="AN10" s="508" t="str">
        <f>IF(Maintenance!$J$6="Y",Maintenance!AQ3/1000,"NA")</f>
        <v>NA</v>
      </c>
      <c r="AO10" s="507" t="str">
        <f>IF(Maintenance!$J$6="Y",Maintenance!AR3/1000,"NA")</f>
        <v>NA</v>
      </c>
      <c r="AP10" s="508" t="str">
        <f>IF(Maintenance!$J$6="Y",Maintenance!AS3/1000,"NA")</f>
        <v>NA</v>
      </c>
      <c r="AS10" s="429" t="s">
        <v>252</v>
      </c>
      <c r="AT10" s="228" t="str">
        <f>IF('EFA Property'!M4=0,"",'EFA Property'!M4)</f>
        <v/>
      </c>
      <c r="AU10" s="229" t="str">
        <f>IF('EFA Property'!N4=0,"",'EFA Property'!N4)</f>
        <v/>
      </c>
      <c r="AV10" s="229" t="str">
        <f>IF('EFA Property'!O4=0,"",'EFA Property'!O4)</f>
        <v/>
      </c>
      <c r="AW10" s="229" t="str">
        <f>IF('EFA Property'!P4=0,"",'EFA Property'!P4)</f>
        <v/>
      </c>
      <c r="AX10" s="229" t="str">
        <f>IF('EFA Property'!Q4=0,"",'EFA Property'!Q4)</f>
        <v/>
      </c>
      <c r="AY10" s="229" t="str">
        <f>IF('EFA Property'!R4=0,"",'EFA Property'!R4)</f>
        <v/>
      </c>
      <c r="AZ10" s="230" t="str">
        <f>IF('EFA Property'!S4=0,"",'EFA Property'!S4)</f>
        <v/>
      </c>
      <c r="BC10" s="219" t="s">
        <v>356</v>
      </c>
      <c r="BD10" s="396">
        <f>'Suitability and Compliance'!F56</f>
        <v>101</v>
      </c>
      <c r="BE10" s="220">
        <f>'Suitability and Compliance'!AA56</f>
        <v>14.5</v>
      </c>
      <c r="BF10" s="259">
        <f>'Suitability and Compliance'!AD56*100</f>
        <v>14.356435643564355</v>
      </c>
      <c r="BG10" s="390"/>
      <c r="BJ10" s="201"/>
      <c r="BK10" s="193"/>
      <c r="BL10" s="184"/>
      <c r="BM10" s="184"/>
      <c r="BN10" s="440" t="s">
        <v>6</v>
      </c>
      <c r="BO10" s="442" t="s">
        <v>163</v>
      </c>
      <c r="BP10" s="442" t="s">
        <v>368</v>
      </c>
      <c r="BQ10" s="443" t="s">
        <v>68</v>
      </c>
      <c r="BR10" s="444" t="s">
        <v>69</v>
      </c>
      <c r="BS10" s="184"/>
      <c r="BU10" s="225">
        <v>2012</v>
      </c>
      <c r="BV10" s="740">
        <f>IF('School stats'!B12="SUPP",'School stats'!B12,'School stats'!B12*100)</f>
        <v>67</v>
      </c>
      <c r="BW10" s="714"/>
      <c r="BX10" s="715"/>
      <c r="BY10" s="713">
        <f>IF('School stats'!B13="SUPP",'School stats'!B13,'School stats'!B13*100)</f>
        <v>71</v>
      </c>
      <c r="BZ10" s="714"/>
      <c r="CA10" s="715"/>
      <c r="CB10" s="713">
        <f>IF('School stats'!B14="SUPP",'School stats'!B14,'School stats'!B14*100)</f>
        <v>75</v>
      </c>
      <c r="CC10" s="714"/>
      <c r="CD10" s="716"/>
      <c r="CE10" s="184"/>
      <c r="CF10" s="184"/>
      <c r="CG10" s="211"/>
      <c r="CH10" s="193"/>
      <c r="CI10" s="196"/>
      <c r="CJ10" s="193"/>
      <c r="CK10" s="193"/>
      <c r="CL10" s="193"/>
      <c r="CM10" s="193"/>
      <c r="CN10" s="193"/>
      <c r="CO10" s="193"/>
      <c r="CP10" s="193"/>
      <c r="CS10" s="431" t="s">
        <v>378</v>
      </c>
      <c r="CT10" s="521">
        <f>'Parental Preference'!B6</f>
        <v>73</v>
      </c>
      <c r="CU10" s="522">
        <f>'Parental Preference'!C6</f>
        <v>66</v>
      </c>
      <c r="CV10" s="522">
        <f>'Parental Preference'!D6</f>
        <v>112.99999999999999</v>
      </c>
      <c r="CW10" s="522">
        <f>'Parental Preference'!E6</f>
        <v>126</v>
      </c>
      <c r="CX10" s="522">
        <f>'Parental Preference'!F6</f>
        <v>70</v>
      </c>
      <c r="CY10" s="523">
        <f>'Parental Preference'!G6</f>
        <v>90</v>
      </c>
      <c r="CZ10" s="193"/>
      <c r="DA10" s="193"/>
      <c r="DB10" s="78"/>
      <c r="DC10" s="184"/>
      <c r="DD10" s="533"/>
      <c r="DE10" s="533"/>
      <c r="DF10" s="222"/>
      <c r="DG10" s="222"/>
      <c r="DH10" s="222"/>
      <c r="DI10" s="222"/>
      <c r="DJ10" s="222"/>
      <c r="DK10" s="222"/>
      <c r="DL10" s="193"/>
      <c r="DN10" s="184"/>
      <c r="DO10" s="533"/>
      <c r="DP10" s="533"/>
      <c r="DQ10" s="222"/>
      <c r="DR10" s="222"/>
      <c r="DS10" s="222"/>
      <c r="DT10" s="222"/>
      <c r="DU10" s="222"/>
      <c r="DV10" s="222"/>
      <c r="DW10" s="193"/>
      <c r="DY10" s="184"/>
      <c r="DZ10" s="533"/>
      <c r="EA10" s="533"/>
      <c r="EB10" s="222"/>
      <c r="EC10" s="222"/>
      <c r="ED10" s="222"/>
      <c r="EE10" s="222"/>
      <c r="EF10" s="222"/>
      <c r="EG10" s="222"/>
      <c r="EH10" s="193"/>
      <c r="EJ10" s="184"/>
      <c r="EK10" s="533"/>
      <c r="EL10" s="533"/>
      <c r="EM10" s="222"/>
      <c r="EN10" s="222"/>
      <c r="EO10" s="222"/>
      <c r="EP10" s="222"/>
      <c r="EQ10" s="222"/>
      <c r="ER10" s="222"/>
      <c r="ES10" s="193"/>
      <c r="EU10" s="184"/>
      <c r="EV10" s="210"/>
      <c r="EW10" s="210"/>
      <c r="EX10" s="193"/>
      <c r="EY10" s="193"/>
      <c r="EZ10" s="193"/>
      <c r="FA10" s="193"/>
      <c r="FB10" s="193"/>
      <c r="FC10" s="193"/>
      <c r="FD10" s="193"/>
    </row>
    <row r="11" spans="1:161" ht="19.5" customHeight="1" x14ac:dyDescent="0.25">
      <c r="B11" s="202"/>
      <c r="C11" s="193"/>
      <c r="D11" s="790"/>
      <c r="E11" s="790"/>
      <c r="F11" s="193"/>
      <c r="G11" s="193"/>
      <c r="H11" s="193"/>
      <c r="I11" s="224"/>
      <c r="K11" s="815">
        <f>Maintenance!L7</f>
        <v>2016</v>
      </c>
      <c r="L11" s="816"/>
      <c r="M11" s="842">
        <f>IF(Maintenance!L6="Y",Maintenance!AC5/1000,"Not Available")</f>
        <v>256.76870000000002</v>
      </c>
      <c r="N11" s="843"/>
      <c r="O11" s="843"/>
      <c r="P11" s="843"/>
      <c r="Q11" s="844"/>
      <c r="R11" s="356">
        <f t="shared" si="0"/>
        <v>3.0068999999999999</v>
      </c>
      <c r="S11" s="193"/>
      <c r="T11" s="193"/>
      <c r="U11" s="193"/>
      <c r="V11" s="193"/>
      <c r="W11" s="193"/>
      <c r="X11" s="193"/>
      <c r="Y11" s="193"/>
      <c r="AB11" s="361">
        <f t="shared" si="1"/>
        <v>2015</v>
      </c>
      <c r="AC11" s="509">
        <f>IF(Maintenance!$K$6="Y",Maintenance!AF4/1000,"NA")</f>
        <v>0</v>
      </c>
      <c r="AD11" s="259">
        <f>IF(Maintenance!$K$6="Y",Maintenance!AG4/1000,"NA")</f>
        <v>0</v>
      </c>
      <c r="AE11" s="509">
        <f>IF(Maintenance!$K$6="Y",Maintenance!AH4/1000,"NA")</f>
        <v>0.66820000000000002</v>
      </c>
      <c r="AF11" s="259">
        <f>IF(Maintenance!$K$6="Y",Maintenance!AI4/1000,"NA")</f>
        <v>0</v>
      </c>
      <c r="AG11" s="509">
        <f>IF(Maintenance!$K$6="Y",Maintenance!AJ4/1000,"NA")</f>
        <v>0.43690000000000001</v>
      </c>
      <c r="AH11" s="259">
        <f>IF(Maintenance!$K$6="Y",Maintenance!AK4/1000,"NA")</f>
        <v>0</v>
      </c>
      <c r="AI11" s="509">
        <f>IF(Maintenance!$K$6="Y",Maintenance!AL4/1000,"NA")</f>
        <v>0</v>
      </c>
      <c r="AJ11" s="259">
        <f>IF(Maintenance!$K$6="Y",Maintenance!AM4/1000,"NA")</f>
        <v>0</v>
      </c>
      <c r="AK11" s="509">
        <f>IF(Maintenance!$K$6="Y",Maintenance!AN4/1000,"NA")</f>
        <v>0</v>
      </c>
      <c r="AL11" s="259">
        <f>IF(Maintenance!$K$6="Y",Maintenance!AO4/1000,"NA")</f>
        <v>0</v>
      </c>
      <c r="AM11" s="509">
        <f>IF(Maintenance!$K$6="Y",Maintenance!AP4/1000,"NA")</f>
        <v>1.9017999999999999</v>
      </c>
      <c r="AN11" s="259">
        <f>IF(Maintenance!$K$6="Y",Maintenance!AQ4/1000,"NA")</f>
        <v>0</v>
      </c>
      <c r="AO11" s="509">
        <f>IF(Maintenance!$K$6="Y",Maintenance!AR4/1000,"NA")</f>
        <v>0</v>
      </c>
      <c r="AP11" s="259">
        <f>IF(Maintenance!$K$6="Y",Maintenance!AS4/1000,"NA")</f>
        <v>0</v>
      </c>
      <c r="AS11" s="430" t="s">
        <v>253</v>
      </c>
      <c r="AT11" s="235" t="str">
        <f>IF('EFA Property'!M5=0,"",'EFA Property'!M5)</f>
        <v/>
      </c>
      <c r="AU11" s="236">
        <f>IF('EFA Property'!N5=0,"",'EFA Property'!N5)</f>
        <v>1</v>
      </c>
      <c r="AV11" s="236">
        <f>IF('EFA Property'!O5=0,"",'EFA Property'!O5)</f>
        <v>1</v>
      </c>
      <c r="AW11" s="236">
        <f>IF('EFA Property'!P5=0,"",'EFA Property'!P5)</f>
        <v>4</v>
      </c>
      <c r="AX11" s="236">
        <f>IF('EFA Property'!Q5=0,"",'EFA Property'!Q5)</f>
        <v>1</v>
      </c>
      <c r="AY11" s="236">
        <f>IF('EFA Property'!R5=0,"",'EFA Property'!R5)</f>
        <v>5</v>
      </c>
      <c r="AZ11" s="237" t="str">
        <f>IF('EFA Property'!S5=0,"",'EFA Property'!S5)</f>
        <v/>
      </c>
      <c r="BC11" s="227" t="s">
        <v>196</v>
      </c>
      <c r="BD11" s="385">
        <f>'Suitability and Compliance'!F62</f>
        <v>87</v>
      </c>
      <c r="BE11" s="220">
        <f>'Suitability and Compliance'!AA62</f>
        <v>31.29</v>
      </c>
      <c r="BF11" s="259">
        <f>'Suitability and Compliance'!AD62*100</f>
        <v>35.96551724137931</v>
      </c>
      <c r="BG11" s="390"/>
      <c r="BJ11" s="193"/>
      <c r="BK11" s="193"/>
      <c r="BL11" s="184"/>
      <c r="BM11" s="184"/>
      <c r="BN11" s="228" t="str">
        <f>Occupancy!B8</f>
        <v>2008 / 2009</v>
      </c>
      <c r="BO11" s="229">
        <f>Occupancy!B9</f>
        <v>195</v>
      </c>
      <c r="BP11" s="229">
        <f>Occupancy!B10</f>
        <v>210</v>
      </c>
      <c r="BQ11" s="229">
        <f>IF(BO11&gt;BP11,BO11-BP11,0)</f>
        <v>0</v>
      </c>
      <c r="BR11" s="230">
        <f>IF(BP11&gt;BO11,BP11-BO11,0)</f>
        <v>15</v>
      </c>
      <c r="BS11" s="184"/>
      <c r="BU11" s="231">
        <v>2013</v>
      </c>
      <c r="BV11" s="734">
        <f>IF('School stats'!C12="SUPP",'School stats'!C12,'School stats'!C12*100)</f>
        <v>46</v>
      </c>
      <c r="BW11" s="735"/>
      <c r="BX11" s="736"/>
      <c r="BY11" s="786">
        <f>IF('School stats'!C13="SUPP",'School stats'!C13,'School stats'!C13*100)</f>
        <v>71</v>
      </c>
      <c r="BZ11" s="735"/>
      <c r="CA11" s="736"/>
      <c r="CB11" s="786">
        <f>IF('School stats'!C14="SUPP",'School stats'!C14,'School stats'!C14*100)</f>
        <v>75</v>
      </c>
      <c r="CC11" s="735"/>
      <c r="CD11" s="787"/>
      <c r="CE11" s="232"/>
      <c r="CF11" s="232"/>
      <c r="CG11" s="193"/>
      <c r="CH11" s="193"/>
      <c r="CI11" s="193"/>
      <c r="CJ11" s="193"/>
      <c r="CK11" s="193"/>
      <c r="CL11" s="193"/>
      <c r="CM11" s="193"/>
      <c r="CN11" s="193"/>
      <c r="CO11" s="193"/>
      <c r="CP11" s="193"/>
      <c r="CS11" s="193"/>
      <c r="CT11" s="193"/>
      <c r="CU11" s="193"/>
      <c r="CV11" s="193"/>
      <c r="CW11" s="193"/>
      <c r="CX11" s="193"/>
      <c r="CY11" s="193"/>
      <c r="CZ11" s="193"/>
      <c r="DA11" s="193"/>
      <c r="DB11" s="233"/>
      <c r="DC11" s="184"/>
      <c r="DD11" s="658"/>
      <c r="DE11" s="658"/>
      <c r="DF11" s="660"/>
      <c r="DG11" s="660"/>
      <c r="DH11" s="660"/>
      <c r="DI11" s="660"/>
      <c r="DJ11" s="660"/>
      <c r="DK11" s="660"/>
      <c r="DL11" s="193"/>
      <c r="DN11" s="184"/>
      <c r="DO11" s="658"/>
      <c r="DP11" s="658"/>
      <c r="DQ11" s="660"/>
      <c r="DR11" s="660"/>
      <c r="DS11" s="660"/>
      <c r="DT11" s="660"/>
      <c r="DU11" s="660"/>
      <c r="DV11" s="660"/>
      <c r="DW11" s="193"/>
      <c r="DY11" s="184"/>
      <c r="DZ11" s="658"/>
      <c r="EA11" s="658"/>
      <c r="EB11" s="660"/>
      <c r="EC11" s="660"/>
      <c r="ED11" s="660"/>
      <c r="EE11" s="660"/>
      <c r="EF11" s="660"/>
      <c r="EG11" s="660"/>
      <c r="EH11" s="193"/>
      <c r="EJ11" s="184"/>
      <c r="EK11" s="658"/>
      <c r="EL11" s="658"/>
      <c r="EM11" s="660"/>
      <c r="EN11" s="660"/>
      <c r="EO11" s="660"/>
      <c r="EP11" s="660"/>
      <c r="EQ11" s="660"/>
      <c r="ER11" s="660"/>
      <c r="ES11" s="193"/>
      <c r="EU11" s="184"/>
      <c r="EV11" s="780" t="s">
        <v>262</v>
      </c>
      <c r="EW11" s="781"/>
      <c r="EX11" s="750" t="str">
        <f>IF(EX7="Not Available",EX7,VLOOKUP(EX7,'Disability access'!$A$8:$C$11,3,FALSE))</f>
        <v>Some standards met but some areas not accessible</v>
      </c>
      <c r="EY11" s="751"/>
      <c r="EZ11" s="751"/>
      <c r="FA11" s="751"/>
      <c r="FB11" s="751"/>
      <c r="FC11" s="752"/>
      <c r="FD11" s="193"/>
    </row>
    <row r="12" spans="1:161" ht="19.5" customHeight="1" thickBot="1" x14ac:dyDescent="0.3">
      <c r="B12" s="205"/>
      <c r="C12" s="193"/>
      <c r="D12" s="223"/>
      <c r="E12" s="193"/>
      <c r="F12" s="193"/>
      <c r="G12" s="193"/>
      <c r="H12" s="193"/>
      <c r="I12" s="224"/>
      <c r="K12" s="815">
        <f>Maintenance!M7</f>
        <v>2017</v>
      </c>
      <c r="L12" s="816"/>
      <c r="M12" s="842">
        <f>IF(Maintenance!M6="Y",Maintenance!AC6/1000,"Not Available")</f>
        <v>117.4233</v>
      </c>
      <c r="N12" s="843"/>
      <c r="O12" s="843"/>
      <c r="P12" s="843"/>
      <c r="Q12" s="844"/>
      <c r="R12" s="356">
        <f t="shared" si="0"/>
        <v>256.76870000000002</v>
      </c>
      <c r="S12" s="193"/>
      <c r="T12" s="193"/>
      <c r="U12" s="193"/>
      <c r="V12" s="193"/>
      <c r="W12" s="193"/>
      <c r="X12" s="193"/>
      <c r="Y12" s="193"/>
      <c r="AB12" s="361">
        <f t="shared" si="1"/>
        <v>2016</v>
      </c>
      <c r="AC12" s="509">
        <f>IF(Maintenance!$L$6="Y",Maintenance!AF5/1000,"NA")</f>
        <v>0</v>
      </c>
      <c r="AD12" s="259">
        <f>IF(Maintenance!$L$6="Y",Maintenance!AG5/1000,"NA")</f>
        <v>2.056</v>
      </c>
      <c r="AE12" s="509">
        <f>IF(Maintenance!$L$6="Y",Maintenance!AH5/1000,"NA")</f>
        <v>0.51400000000000001</v>
      </c>
      <c r="AF12" s="259">
        <f>IF(Maintenance!$L$6="Y",Maintenance!AI5/1000,"NA")</f>
        <v>0</v>
      </c>
      <c r="AG12" s="509">
        <f>IF(Maintenance!$L$6="Y",Maintenance!AJ5/1000,"NA")</f>
        <v>0.97660000000000002</v>
      </c>
      <c r="AH12" s="259">
        <f>IF(Maintenance!$L$6="Y",Maintenance!AK5/1000,"NA")</f>
        <v>0</v>
      </c>
      <c r="AI12" s="509">
        <f>IF(Maintenance!$L$6="Y",Maintenance!AL5/1000,"NA")</f>
        <v>0</v>
      </c>
      <c r="AJ12" s="259">
        <f>IF(Maintenance!$L$6="Y",Maintenance!AM5/1000,"NA")</f>
        <v>5.14</v>
      </c>
      <c r="AK12" s="509">
        <f>IF(Maintenance!$L$6="Y",Maintenance!AN5/1000,"NA")</f>
        <v>0.25700000000000001</v>
      </c>
      <c r="AL12" s="259">
        <f>IF(Maintenance!$L$6="Y",Maintenance!AO5/1000,"NA")</f>
        <v>2.57</v>
      </c>
      <c r="AM12" s="509">
        <f>IF(Maintenance!$L$6="Y",Maintenance!AP5/1000,"NA")</f>
        <v>1.6191000000000002</v>
      </c>
      <c r="AN12" s="259">
        <f>IF(Maintenance!$L$6="Y",Maintenance!AQ5/1000,"NA")</f>
        <v>243.636</v>
      </c>
      <c r="AO12" s="509">
        <f>IF(Maintenance!$L$6="Y",Maintenance!AR5/1000,"NA")</f>
        <v>0</v>
      </c>
      <c r="AP12" s="259">
        <f>IF(Maintenance!$L$6="Y",Maintenance!AS5/1000,"NA")</f>
        <v>0</v>
      </c>
      <c r="AS12" s="430" t="s">
        <v>254</v>
      </c>
      <c r="AT12" s="235" t="str">
        <f>IF('EFA Property'!M6=0,"",'EFA Property'!M6)</f>
        <v/>
      </c>
      <c r="AU12" s="236" t="str">
        <f>IF('EFA Property'!N6=0,"",'EFA Property'!N6)</f>
        <v/>
      </c>
      <c r="AV12" s="236" t="str">
        <f>IF('EFA Property'!O6=0,"",'EFA Property'!O6)</f>
        <v/>
      </c>
      <c r="AW12" s="236" t="str">
        <f>IF('EFA Property'!P6=0,"",'EFA Property'!P6)</f>
        <v/>
      </c>
      <c r="AX12" s="236" t="str">
        <f>IF('EFA Property'!Q6=0,"",'EFA Property'!Q6)</f>
        <v/>
      </c>
      <c r="AY12" s="236" t="str">
        <f>IF('EFA Property'!R6=0,"",'EFA Property'!R6)</f>
        <v/>
      </c>
      <c r="AZ12" s="237" t="str">
        <f>IF('EFA Property'!S6=0,"",'EFA Property'!S6)</f>
        <v/>
      </c>
      <c r="BC12" s="234" t="s">
        <v>357</v>
      </c>
      <c r="BD12" s="385">
        <f>'Suitability and Compliance'!F66</f>
        <v>0</v>
      </c>
      <c r="BE12" s="220">
        <f>'Suitability and Compliance'!AA66</f>
        <v>51.55</v>
      </c>
      <c r="BF12" s="259" t="str">
        <f>'Suitability and Compliance'!AD66</f>
        <v>-</v>
      </c>
      <c r="BG12" s="390"/>
      <c r="BI12" s="242"/>
      <c r="BJ12" s="193"/>
      <c r="BK12" s="193"/>
      <c r="BL12" s="184"/>
      <c r="BM12" s="184"/>
      <c r="BN12" s="235" t="str">
        <f>Occupancy!C8</f>
        <v>2009 / 2010</v>
      </c>
      <c r="BO12" s="236">
        <f>Occupancy!C9</f>
        <v>191</v>
      </c>
      <c r="BP12" s="236">
        <f>Occupancy!C10</f>
        <v>210</v>
      </c>
      <c r="BQ12" s="236">
        <f t="shared" ref="BQ12:BQ17" si="2">IF(BO12&gt;BP12,BO12-BP12,0)</f>
        <v>0</v>
      </c>
      <c r="BR12" s="237">
        <f t="shared" ref="BR12:BR17" si="3">IF(BP12&gt;BO12,BP12-BO12,0)</f>
        <v>19</v>
      </c>
      <c r="BS12" s="238"/>
      <c r="BU12" s="239">
        <v>2014</v>
      </c>
      <c r="BV12" s="737">
        <f>IF('School stats'!D12="SUPP",'School stats'!D12,'School stats'!D12*100)</f>
        <v>67</v>
      </c>
      <c r="BW12" s="738"/>
      <c r="BX12" s="739"/>
      <c r="BY12" s="788">
        <f>IF('School stats'!D13="SUPP",'School stats'!D13,'School stats'!D13*100)</f>
        <v>76</v>
      </c>
      <c r="BZ12" s="738"/>
      <c r="CA12" s="739"/>
      <c r="CB12" s="788">
        <f>IF('School stats'!D14="SUPP",'School stats'!D14,'School stats'!D14*100)</f>
        <v>79</v>
      </c>
      <c r="CC12" s="738"/>
      <c r="CD12" s="789"/>
      <c r="CE12" s="184"/>
      <c r="CF12" s="184"/>
      <c r="CG12" s="193"/>
      <c r="CH12" s="193"/>
      <c r="CI12" s="193"/>
      <c r="CJ12" s="193"/>
      <c r="CK12" s="193"/>
      <c r="CL12" s="193"/>
      <c r="CM12" s="193"/>
      <c r="CN12" s="193"/>
      <c r="CO12" s="193"/>
      <c r="CP12" s="193"/>
      <c r="CS12" s="226" t="s">
        <v>218</v>
      </c>
      <c r="CT12" s="193"/>
      <c r="CU12" s="193"/>
      <c r="CV12" s="193"/>
      <c r="CW12" s="193"/>
      <c r="CX12" s="193"/>
      <c r="CY12" s="193"/>
      <c r="CZ12" s="277"/>
      <c r="DA12" s="277"/>
      <c r="DB12" s="241"/>
      <c r="DC12" s="184"/>
      <c r="DD12" s="658"/>
      <c r="DE12" s="658"/>
      <c r="DF12" s="660"/>
      <c r="DG12" s="660"/>
      <c r="DH12" s="660"/>
      <c r="DI12" s="660"/>
      <c r="DJ12" s="660"/>
      <c r="DK12" s="660"/>
      <c r="DL12" s="193"/>
      <c r="DN12" s="184"/>
      <c r="DO12" s="658"/>
      <c r="DP12" s="658"/>
      <c r="DQ12" s="660"/>
      <c r="DR12" s="660"/>
      <c r="DS12" s="660"/>
      <c r="DT12" s="660"/>
      <c r="DU12" s="660"/>
      <c r="DV12" s="660"/>
      <c r="DW12" s="193"/>
      <c r="DY12" s="184"/>
      <c r="DZ12" s="658"/>
      <c r="EA12" s="658"/>
      <c r="EB12" s="660"/>
      <c r="EC12" s="660"/>
      <c r="ED12" s="660"/>
      <c r="EE12" s="660"/>
      <c r="EF12" s="660"/>
      <c r="EG12" s="660"/>
      <c r="EH12" s="193"/>
      <c r="EJ12" s="184"/>
      <c r="EK12" s="658"/>
      <c r="EL12" s="658"/>
      <c r="EM12" s="660"/>
      <c r="EN12" s="660"/>
      <c r="EO12" s="660"/>
      <c r="EP12" s="660"/>
      <c r="EQ12" s="660"/>
      <c r="ER12" s="660"/>
      <c r="ES12" s="193"/>
      <c r="EU12" s="184"/>
      <c r="EV12" s="782"/>
      <c r="EW12" s="783"/>
      <c r="EX12" s="753"/>
      <c r="EY12" s="660"/>
      <c r="EZ12" s="660"/>
      <c r="FA12" s="660"/>
      <c r="FB12" s="660"/>
      <c r="FC12" s="754"/>
      <c r="FD12" s="193"/>
    </row>
    <row r="13" spans="1:161" ht="15.75" customHeight="1" thickBot="1" x14ac:dyDescent="0.3">
      <c r="B13" s="205" t="s">
        <v>201</v>
      </c>
      <c r="C13" s="210"/>
      <c r="D13" s="790" t="str">
        <f>VLOOKUP(H7,[1]Sheet1!$A$2:$I$108,5,FALSE)</f>
        <v>T: 01544 230363   
F: 01544 230521</v>
      </c>
      <c r="E13" s="790"/>
      <c r="F13" s="243" t="s">
        <v>204</v>
      </c>
      <c r="G13" s="244"/>
      <c r="H13" s="790" t="str">
        <f>VLOOKUP(H7,[1]Sheet1!$A$2:$I$108,9,FALSE)</f>
        <v>Kington District- Lady Hawkins' Academy and Sixth Form Centre</v>
      </c>
      <c r="I13" s="224"/>
      <c r="K13" s="815">
        <f>Maintenance!N7</f>
        <v>2018</v>
      </c>
      <c r="L13" s="816"/>
      <c r="M13" s="842">
        <f>IF(Maintenance!N6="Y",Maintenance!AC7/1000,"Not Available")</f>
        <v>10.614100000000001</v>
      </c>
      <c r="N13" s="843"/>
      <c r="O13" s="843"/>
      <c r="P13" s="843"/>
      <c r="Q13" s="844"/>
      <c r="R13" s="356">
        <f t="shared" si="0"/>
        <v>117.4233</v>
      </c>
      <c r="S13" s="193"/>
      <c r="T13" s="193"/>
      <c r="U13" s="193"/>
      <c r="V13" s="193"/>
      <c r="W13" s="193"/>
      <c r="X13" s="193"/>
      <c r="Y13" s="193"/>
      <c r="AB13" s="361">
        <f t="shared" si="1"/>
        <v>2017</v>
      </c>
      <c r="AC13" s="509">
        <f>IF(Maintenance!$M$6="Y",Maintenance!AF6/1000,"NA")</f>
        <v>0</v>
      </c>
      <c r="AD13" s="259">
        <f>IF(Maintenance!$M$6="Y",Maintenance!AG6/1000,"NA")</f>
        <v>0</v>
      </c>
      <c r="AE13" s="509">
        <f>IF(Maintenance!$M$6="Y",Maintenance!AH6/1000,"NA")</f>
        <v>1.1822000000000001</v>
      </c>
      <c r="AF13" s="259">
        <f>IF(Maintenance!$M$6="Y",Maintenance!AI6/1000,"NA")</f>
        <v>7.71</v>
      </c>
      <c r="AG13" s="509">
        <f>IF(Maintenance!$M$6="Y",Maintenance!AJ6/1000,"NA")</f>
        <v>3.6751</v>
      </c>
      <c r="AH13" s="259">
        <f>IF(Maintenance!$M$6="Y",Maintenance!AK6/1000,"NA")</f>
        <v>56.2316</v>
      </c>
      <c r="AI13" s="509">
        <f>IF(Maintenance!$M$6="Y",Maintenance!AL6/1000,"NA")</f>
        <v>0</v>
      </c>
      <c r="AJ13" s="259">
        <f>IF(Maintenance!$M$6="Y",Maintenance!AM6/1000,"NA")</f>
        <v>10.28</v>
      </c>
      <c r="AK13" s="509">
        <f>IF(Maintenance!$M$6="Y",Maintenance!AN6/1000,"NA")</f>
        <v>14.135</v>
      </c>
      <c r="AL13" s="259">
        <f>IF(Maintenance!$M$6="Y",Maintenance!AO6/1000,"NA")</f>
        <v>12.336</v>
      </c>
      <c r="AM13" s="509">
        <f>IF(Maintenance!$M$6="Y",Maintenance!AP6/1000,"NA")</f>
        <v>1.5934000000000001</v>
      </c>
      <c r="AN13" s="259">
        <f>IF(Maintenance!$M$6="Y",Maintenance!AQ6/1000,"NA")</f>
        <v>10.28</v>
      </c>
      <c r="AO13" s="509">
        <f>IF(Maintenance!$M$6="Y",Maintenance!AR6/1000,"NA")</f>
        <v>0</v>
      </c>
      <c r="AP13" s="259">
        <f>IF(Maintenance!$M$6="Y",Maintenance!AS6/1000,"NA")</f>
        <v>0</v>
      </c>
      <c r="AS13" s="430" t="s">
        <v>255</v>
      </c>
      <c r="AT13" s="235" t="str">
        <f>IF('EFA Property'!M7=0,"",'EFA Property'!M7)</f>
        <v/>
      </c>
      <c r="AU13" s="236" t="str">
        <f>IF('EFA Property'!N7=0,"",'EFA Property'!N7)</f>
        <v/>
      </c>
      <c r="AV13" s="236" t="str">
        <f>IF('EFA Property'!O7=0,"",'EFA Property'!O7)</f>
        <v/>
      </c>
      <c r="AW13" s="236" t="str">
        <f>IF('EFA Property'!P7=0,"",'EFA Property'!P7)</f>
        <v/>
      </c>
      <c r="AX13" s="236" t="str">
        <f>IF('EFA Property'!Q7=0,"",'EFA Property'!Q7)</f>
        <v/>
      </c>
      <c r="AY13" s="236" t="str">
        <f>IF('EFA Property'!R7=0,"",'EFA Property'!R7)</f>
        <v/>
      </c>
      <c r="AZ13" s="237" t="str">
        <f>IF('EFA Property'!S7=0,"",'EFA Property'!S7)</f>
        <v/>
      </c>
      <c r="BC13" s="234" t="s">
        <v>24</v>
      </c>
      <c r="BD13" s="385">
        <f>'Suitability and Compliance'!F78</f>
        <v>325</v>
      </c>
      <c r="BE13" s="220">
        <f>'Suitability and Compliance'!AA78</f>
        <v>566.08960000000002</v>
      </c>
      <c r="BF13" s="259">
        <f>'Suitability and Compliance'!AD78*100</f>
        <v>174.18141538461541</v>
      </c>
      <c r="BG13" s="390"/>
      <c r="BJ13" s="193"/>
      <c r="BK13" s="193"/>
      <c r="BL13" s="184"/>
      <c r="BM13" s="184"/>
      <c r="BN13" s="235" t="str">
        <f>Occupancy!D8</f>
        <v>2010 / 2011</v>
      </c>
      <c r="BO13" s="236">
        <f>Occupancy!D9</f>
        <v>195</v>
      </c>
      <c r="BP13" s="236">
        <f>Occupancy!D10</f>
        <v>210</v>
      </c>
      <c r="BQ13" s="236">
        <f t="shared" si="2"/>
        <v>0</v>
      </c>
      <c r="BR13" s="237">
        <f t="shared" si="3"/>
        <v>15</v>
      </c>
      <c r="BS13" s="238"/>
      <c r="BU13" s="193"/>
      <c r="BV13" s="193"/>
      <c r="BW13" s="193"/>
      <c r="BX13" s="193"/>
      <c r="BY13" s="193"/>
      <c r="BZ13" s="193"/>
      <c r="CA13" s="193"/>
      <c r="CB13" s="193"/>
      <c r="CC13" s="193"/>
      <c r="CD13" s="193"/>
      <c r="CE13" s="184"/>
      <c r="CF13" s="184"/>
      <c r="CG13" s="193"/>
      <c r="CH13" s="193"/>
      <c r="CI13" s="193"/>
      <c r="CJ13" s="193"/>
      <c r="CK13" s="193"/>
      <c r="CL13" s="193"/>
      <c r="CM13" s="193"/>
      <c r="CN13" s="193"/>
      <c r="CO13" s="193"/>
      <c r="CP13" s="193"/>
      <c r="CS13" s="764" t="s">
        <v>217</v>
      </c>
      <c r="CT13" s="765"/>
      <c r="CU13" s="765"/>
      <c r="CV13" s="766"/>
      <c r="CW13" s="450">
        <v>2010</v>
      </c>
      <c r="CX13" s="446">
        <v>2011</v>
      </c>
      <c r="CY13" s="446">
        <v>2012</v>
      </c>
      <c r="CZ13" s="446">
        <v>2013</v>
      </c>
      <c r="DA13" s="451">
        <v>2014</v>
      </c>
      <c r="DB13" s="114"/>
      <c r="DC13" s="184"/>
      <c r="DD13" s="658"/>
      <c r="DE13" s="658"/>
      <c r="DF13" s="660"/>
      <c r="DG13" s="660"/>
      <c r="DH13" s="660"/>
      <c r="DI13" s="660"/>
      <c r="DJ13" s="660"/>
      <c r="DK13" s="660"/>
      <c r="DL13" s="193"/>
      <c r="DN13" s="184"/>
      <c r="DO13" s="658"/>
      <c r="DP13" s="658"/>
      <c r="DQ13" s="660"/>
      <c r="DR13" s="660"/>
      <c r="DS13" s="660"/>
      <c r="DT13" s="660"/>
      <c r="DU13" s="660"/>
      <c r="DV13" s="660"/>
      <c r="DW13" s="193"/>
      <c r="DY13" s="184"/>
      <c r="DZ13" s="658"/>
      <c r="EA13" s="658"/>
      <c r="EB13" s="660"/>
      <c r="EC13" s="660"/>
      <c r="ED13" s="660"/>
      <c r="EE13" s="660"/>
      <c r="EF13" s="660"/>
      <c r="EG13" s="660"/>
      <c r="EH13" s="193"/>
      <c r="EJ13" s="184"/>
      <c r="EK13" s="658"/>
      <c r="EL13" s="658"/>
      <c r="EM13" s="660"/>
      <c r="EN13" s="660"/>
      <c r="EO13" s="660"/>
      <c r="EP13" s="660"/>
      <c r="EQ13" s="660"/>
      <c r="ER13" s="660"/>
      <c r="ES13" s="193"/>
      <c r="EU13" s="184"/>
      <c r="EV13" s="782"/>
      <c r="EW13" s="783"/>
      <c r="EX13" s="753"/>
      <c r="EY13" s="660"/>
      <c r="EZ13" s="660"/>
      <c r="FA13" s="660"/>
      <c r="FB13" s="660"/>
      <c r="FC13" s="754"/>
      <c r="FD13" s="193"/>
    </row>
    <row r="14" spans="1:161" s="252" customFormat="1" ht="20.25" customHeight="1" thickBot="1" x14ac:dyDescent="0.3">
      <c r="A14" s="245"/>
      <c r="B14" s="193"/>
      <c r="C14" s="193"/>
      <c r="D14" s="790"/>
      <c r="E14" s="790"/>
      <c r="F14" s="243"/>
      <c r="G14" s="246"/>
      <c r="H14" s="790"/>
      <c r="I14" s="245"/>
      <c r="J14" s="245"/>
      <c r="K14" s="817">
        <f>Maintenance!O7</f>
        <v>2019</v>
      </c>
      <c r="L14" s="818"/>
      <c r="M14" s="827">
        <f>IF(Maintenance!O6="Y",Maintenance!AC8/1000,"Not Available")</f>
        <v>18.735299999999999</v>
      </c>
      <c r="N14" s="828"/>
      <c r="O14" s="828"/>
      <c r="P14" s="828"/>
      <c r="Q14" s="829"/>
      <c r="R14" s="356">
        <f t="shared" si="0"/>
        <v>10.614100000000001</v>
      </c>
      <c r="S14" s="193"/>
      <c r="T14" s="193"/>
      <c r="U14" s="193"/>
      <c r="V14" s="193"/>
      <c r="W14" s="193"/>
      <c r="X14" s="193"/>
      <c r="Y14" s="193"/>
      <c r="Z14" s="245"/>
      <c r="AA14" s="184"/>
      <c r="AB14" s="361">
        <f t="shared" si="1"/>
        <v>2018</v>
      </c>
      <c r="AC14" s="509">
        <f>IF(Maintenance!$N$6="Y",Maintenance!AF7/1000,"NA")</f>
        <v>0</v>
      </c>
      <c r="AD14" s="259">
        <f>IF(Maintenance!$N$6="Y",Maintenance!AG7/1000,"NA")</f>
        <v>0</v>
      </c>
      <c r="AE14" s="509">
        <f>IF(Maintenance!$N$6="Y",Maintenance!AH7/1000,"NA")</f>
        <v>0.51400000000000001</v>
      </c>
      <c r="AF14" s="259">
        <f>IF(Maintenance!$N$6="Y",Maintenance!AI7/1000,"NA")</f>
        <v>0</v>
      </c>
      <c r="AG14" s="509">
        <f>IF(Maintenance!$N$6="Y",Maintenance!AJ7/1000,"NA")</f>
        <v>0.46260000000000001</v>
      </c>
      <c r="AH14" s="259">
        <f>IF(Maintenance!$N$6="Y",Maintenance!AK7/1000,"NA")</f>
        <v>0</v>
      </c>
      <c r="AI14" s="509">
        <f>IF(Maintenance!$N$6="Y",Maintenance!AL7/1000,"NA")</f>
        <v>0</v>
      </c>
      <c r="AJ14" s="259">
        <f>IF(Maintenance!$N$6="Y",Maintenance!AM7/1000,"NA")</f>
        <v>0</v>
      </c>
      <c r="AK14" s="509">
        <f>IF(Maintenance!$N$6="Y",Maintenance!AN7/1000,"NA")</f>
        <v>5.6539999999999999</v>
      </c>
      <c r="AL14" s="259">
        <f>IF(Maintenance!$N$6="Y",Maintenance!AO7/1000,"NA")</f>
        <v>2.056</v>
      </c>
      <c r="AM14" s="509">
        <f>IF(Maintenance!$N$6="Y",Maintenance!AP7/1000,"NA")</f>
        <v>1.9275</v>
      </c>
      <c r="AN14" s="259">
        <f>IF(Maintenance!$N$6="Y",Maintenance!AQ7/1000,"NA")</f>
        <v>0</v>
      </c>
      <c r="AO14" s="509">
        <f>IF(Maintenance!$N$6="Y",Maintenance!AR7/1000,"NA")</f>
        <v>0</v>
      </c>
      <c r="AP14" s="259">
        <f>IF(Maintenance!$N$6="Y",Maintenance!AS7/1000,"NA")</f>
        <v>0</v>
      </c>
      <c r="AQ14" s="184"/>
      <c r="AR14" s="184"/>
      <c r="AS14" s="431" t="s">
        <v>256</v>
      </c>
      <c r="AT14" s="254" t="str">
        <f>IF('EFA Property'!M8=0,"",'EFA Property'!M8)</f>
        <v/>
      </c>
      <c r="AU14" s="255" t="str">
        <f>IF('EFA Property'!N8=0,"",'EFA Property'!N8)</f>
        <v/>
      </c>
      <c r="AV14" s="255" t="str">
        <f>IF('EFA Property'!O8=0,"",'EFA Property'!O8)</f>
        <v/>
      </c>
      <c r="AW14" s="255" t="str">
        <f>IF('EFA Property'!P8=0,"",'EFA Property'!P8)</f>
        <v/>
      </c>
      <c r="AX14" s="255" t="str">
        <f>IF('EFA Property'!Q8=0,"",'EFA Property'!Q8)</f>
        <v/>
      </c>
      <c r="AY14" s="255" t="str">
        <f>IF('EFA Property'!R8=0,"",'EFA Property'!R8)</f>
        <v/>
      </c>
      <c r="AZ14" s="256" t="str">
        <f>IF('EFA Property'!S8=0,"",'EFA Property'!S8)</f>
        <v/>
      </c>
      <c r="BA14" s="184"/>
      <c r="BB14" s="245"/>
      <c r="BC14" s="247" t="s">
        <v>320</v>
      </c>
      <c r="BD14" s="437">
        <f>'Suitability and Compliance'!F92</f>
        <v>1225</v>
      </c>
      <c r="BE14" s="438">
        <f>'Suitability and Compliance'!AA92</f>
        <v>1375.0796</v>
      </c>
      <c r="BF14" s="517">
        <f>'Suitability and Compliance'!AD92*100</f>
        <v>112.25139591836735</v>
      </c>
      <c r="BG14" s="391"/>
      <c r="BH14" s="245"/>
      <c r="BI14" s="245"/>
      <c r="BJ14" s="308"/>
      <c r="BK14" s="308"/>
      <c r="BL14" s="245"/>
      <c r="BM14" s="245"/>
      <c r="BN14" s="248" t="str">
        <f>Occupancy!E8</f>
        <v>2011 / 2012</v>
      </c>
      <c r="BO14" s="249">
        <f>Occupancy!E9</f>
        <v>202</v>
      </c>
      <c r="BP14" s="249">
        <f>Occupancy!E10</f>
        <v>210</v>
      </c>
      <c r="BQ14" s="236">
        <f t="shared" si="2"/>
        <v>0</v>
      </c>
      <c r="BR14" s="237">
        <f t="shared" si="3"/>
        <v>8</v>
      </c>
      <c r="BS14" s="251"/>
      <c r="BT14" s="245"/>
      <c r="BU14" s="728" t="s">
        <v>374</v>
      </c>
      <c r="BV14" s="729"/>
      <c r="BW14" s="729"/>
      <c r="BX14" s="729"/>
      <c r="BY14" s="729"/>
      <c r="BZ14" s="729"/>
      <c r="CA14" s="729"/>
      <c r="CB14" s="730"/>
      <c r="CC14" s="830"/>
      <c r="CD14" s="831"/>
      <c r="CE14" s="245"/>
      <c r="CF14" s="245"/>
      <c r="CG14" s="193"/>
      <c r="CH14" s="193"/>
      <c r="CI14" s="193"/>
      <c r="CJ14" s="193"/>
      <c r="CK14" s="193"/>
      <c r="CL14" s="193"/>
      <c r="CM14" s="193"/>
      <c r="CN14" s="193"/>
      <c r="CO14" s="193"/>
      <c r="CP14" s="193"/>
      <c r="CR14" s="245"/>
      <c r="CS14" s="456"/>
      <c r="CT14" s="367"/>
      <c r="CU14" s="367"/>
      <c r="CV14" s="368" t="s">
        <v>197</v>
      </c>
      <c r="CW14" s="487">
        <f>'Parental Preference'!M9</f>
        <v>230</v>
      </c>
      <c r="CX14" s="215">
        <f>'Parental Preference'!N9</f>
        <v>240</v>
      </c>
      <c r="CY14" s="215">
        <f>'Parental Preference'!O9</f>
        <v>250</v>
      </c>
      <c r="CZ14" s="215">
        <f>'Parental Preference'!P9</f>
        <v>247</v>
      </c>
      <c r="DA14" s="240">
        <f>'Parental Preference'!Q9</f>
        <v>252</v>
      </c>
      <c r="DB14" s="115"/>
      <c r="DC14" s="245"/>
      <c r="DD14" s="658"/>
      <c r="DE14" s="658"/>
      <c r="DF14" s="660"/>
      <c r="DG14" s="660"/>
      <c r="DH14" s="660"/>
      <c r="DI14" s="660"/>
      <c r="DJ14" s="660"/>
      <c r="DK14" s="660"/>
      <c r="DL14" s="308"/>
      <c r="DN14" s="245"/>
      <c r="DO14" s="658"/>
      <c r="DP14" s="658"/>
      <c r="DQ14" s="660"/>
      <c r="DR14" s="660"/>
      <c r="DS14" s="660"/>
      <c r="DT14" s="660"/>
      <c r="DU14" s="660"/>
      <c r="DV14" s="660"/>
      <c r="DW14" s="308"/>
      <c r="DY14" s="245"/>
      <c r="DZ14" s="658"/>
      <c r="EA14" s="658"/>
      <c r="EB14" s="660"/>
      <c r="EC14" s="660"/>
      <c r="ED14" s="660"/>
      <c r="EE14" s="660"/>
      <c r="EF14" s="660"/>
      <c r="EG14" s="660"/>
      <c r="EH14" s="308"/>
      <c r="EJ14" s="245"/>
      <c r="EK14" s="658"/>
      <c r="EL14" s="658"/>
      <c r="EM14" s="660"/>
      <c r="EN14" s="660"/>
      <c r="EO14" s="660"/>
      <c r="EP14" s="660"/>
      <c r="EQ14" s="660"/>
      <c r="ER14" s="660"/>
      <c r="ES14" s="308"/>
      <c r="EU14" s="245"/>
      <c r="EV14" s="782"/>
      <c r="EW14" s="783"/>
      <c r="EX14" s="753"/>
      <c r="EY14" s="660"/>
      <c r="EZ14" s="660"/>
      <c r="FA14" s="660"/>
      <c r="FB14" s="660"/>
      <c r="FC14" s="754"/>
      <c r="FD14" s="308"/>
    </row>
    <row r="15" spans="1:161" ht="18.75" customHeight="1" thickBot="1" x14ac:dyDescent="0.3">
      <c r="B15" s="193"/>
      <c r="C15" s="193"/>
      <c r="D15" s="193"/>
      <c r="E15" s="193"/>
      <c r="F15" s="243"/>
      <c r="G15" s="246"/>
      <c r="H15" s="790"/>
      <c r="I15" s="224"/>
      <c r="K15" s="193"/>
      <c r="L15" s="213"/>
      <c r="M15" s="213"/>
      <c r="N15" s="213"/>
      <c r="O15" s="213"/>
      <c r="P15" s="213"/>
      <c r="Q15" s="213"/>
      <c r="R15" s="356">
        <f t="shared" si="0"/>
        <v>18.735299999999999</v>
      </c>
      <c r="S15" s="193"/>
      <c r="T15" s="193"/>
      <c r="U15" s="193"/>
      <c r="V15" s="193"/>
      <c r="W15" s="193"/>
      <c r="X15" s="193"/>
      <c r="Y15" s="193"/>
      <c r="AB15" s="362">
        <f t="shared" si="1"/>
        <v>2019</v>
      </c>
      <c r="AC15" s="510">
        <f>IF(Maintenance!$O$6="Y",Maintenance!AF8/1000,"NA")</f>
        <v>0</v>
      </c>
      <c r="AD15" s="260">
        <f>IF(Maintenance!$O$6="Y",Maintenance!AG8/1000,"NA")</f>
        <v>0</v>
      </c>
      <c r="AE15" s="510">
        <f>IF(Maintenance!$O$6="Y",Maintenance!AH8/1000,"NA")</f>
        <v>0.41120000000000001</v>
      </c>
      <c r="AF15" s="260">
        <f>IF(Maintenance!$O$6="Y",Maintenance!AI8/1000,"NA")</f>
        <v>5.14</v>
      </c>
      <c r="AG15" s="510">
        <f>IF(Maintenance!$O$6="Y",Maintenance!AJ8/1000,"NA")</f>
        <v>0.43690000000000001</v>
      </c>
      <c r="AH15" s="260">
        <f>IF(Maintenance!$O$6="Y",Maintenance!AK8/1000,"NA")</f>
        <v>0</v>
      </c>
      <c r="AI15" s="510">
        <f>IF(Maintenance!$O$6="Y",Maintenance!AL8/1000,"NA")</f>
        <v>0</v>
      </c>
      <c r="AJ15" s="260">
        <f>IF(Maintenance!$O$6="Y",Maintenance!AM8/1000,"NA")</f>
        <v>0</v>
      </c>
      <c r="AK15" s="510">
        <f>IF(Maintenance!$O$6="Y",Maintenance!AN8/1000,"NA")</f>
        <v>8.9949999999999992</v>
      </c>
      <c r="AL15" s="260">
        <f>IF(Maintenance!$O$6="Y",Maintenance!AO8/1000,"NA")</f>
        <v>2.056</v>
      </c>
      <c r="AM15" s="510">
        <f>IF(Maintenance!$O$6="Y",Maintenance!AP8/1000,"NA")</f>
        <v>1.6962000000000002</v>
      </c>
      <c r="AN15" s="260">
        <f>IF(Maintenance!$O$6="Y",Maintenance!AQ8/1000,"NA")</f>
        <v>0</v>
      </c>
      <c r="AO15" s="510">
        <f>IF(Maintenance!$O$6="Y",Maintenance!AR8/1000,"NA")</f>
        <v>0</v>
      </c>
      <c r="AP15" s="260">
        <f>IF(Maintenance!$O$6="Y",Maintenance!AS8/1000,"NA")</f>
        <v>0</v>
      </c>
      <c r="AS15" s="193"/>
      <c r="AT15" s="193"/>
      <c r="AU15" s="193"/>
      <c r="AV15" s="193"/>
      <c r="AW15" s="193"/>
      <c r="AX15" s="193"/>
      <c r="AY15" s="193"/>
      <c r="AZ15" s="193"/>
      <c r="BC15" s="193"/>
      <c r="BD15" s="193"/>
      <c r="BE15" s="381"/>
      <c r="BF15" s="392"/>
      <c r="BG15" s="390"/>
      <c r="BJ15" s="193"/>
      <c r="BK15" s="193"/>
      <c r="BL15" s="184"/>
      <c r="BM15" s="184"/>
      <c r="BN15" s="235" t="str">
        <f>Occupancy!F8</f>
        <v>2012 / 2013</v>
      </c>
      <c r="BO15" s="236">
        <f>Occupancy!F9</f>
        <v>199</v>
      </c>
      <c r="BP15" s="236">
        <f>Occupancy!F10</f>
        <v>210</v>
      </c>
      <c r="BQ15" s="236">
        <f t="shared" si="2"/>
        <v>0</v>
      </c>
      <c r="BR15" s="237">
        <f t="shared" si="3"/>
        <v>11</v>
      </c>
      <c r="BS15" s="238"/>
      <c r="BU15" s="731"/>
      <c r="BV15" s="732"/>
      <c r="BW15" s="732"/>
      <c r="BX15" s="732"/>
      <c r="BY15" s="732"/>
      <c r="BZ15" s="732"/>
      <c r="CA15" s="732"/>
      <c r="CB15" s="733"/>
      <c r="CC15" s="832"/>
      <c r="CD15" s="833"/>
      <c r="CE15" s="184"/>
      <c r="CF15" s="184"/>
      <c r="CG15" s="193"/>
      <c r="CH15" s="193"/>
      <c r="CI15" s="193"/>
      <c r="CJ15" s="193"/>
      <c r="CK15" s="193"/>
      <c r="CL15" s="193"/>
      <c r="CM15" s="193"/>
      <c r="CN15" s="193"/>
      <c r="CO15" s="193"/>
      <c r="CP15" s="193"/>
      <c r="CS15" s="457"/>
      <c r="CT15" s="365"/>
      <c r="CU15" s="365"/>
      <c r="CV15" s="366" t="s">
        <v>198</v>
      </c>
      <c r="CW15" s="181">
        <f>'Parental Preference'!M4</f>
        <v>174</v>
      </c>
      <c r="CX15" s="80">
        <f>'Parental Preference'!N4</f>
        <v>181</v>
      </c>
      <c r="CY15" s="80">
        <f>'Parental Preference'!O4</f>
        <v>188</v>
      </c>
      <c r="CZ15" s="80">
        <f>'Parental Preference'!P4</f>
        <v>187</v>
      </c>
      <c r="DA15" s="81">
        <f>'Parental Preference'!Q4</f>
        <v>192</v>
      </c>
      <c r="DB15" s="116"/>
      <c r="DC15" s="184"/>
      <c r="DD15" s="658"/>
      <c r="DE15" s="658"/>
      <c r="DF15" s="660"/>
      <c r="DG15" s="660"/>
      <c r="DH15" s="660"/>
      <c r="DI15" s="660"/>
      <c r="DJ15" s="660"/>
      <c r="DK15" s="660"/>
      <c r="DL15" s="193"/>
      <c r="DN15" s="184"/>
      <c r="DO15" s="658"/>
      <c r="DP15" s="658"/>
      <c r="DQ15" s="660"/>
      <c r="DR15" s="660"/>
      <c r="DS15" s="660"/>
      <c r="DT15" s="660"/>
      <c r="DU15" s="660"/>
      <c r="DV15" s="660"/>
      <c r="DW15" s="193"/>
      <c r="DY15" s="184"/>
      <c r="DZ15" s="658"/>
      <c r="EA15" s="658"/>
      <c r="EB15" s="660"/>
      <c r="EC15" s="660"/>
      <c r="ED15" s="660"/>
      <c r="EE15" s="660"/>
      <c r="EF15" s="660"/>
      <c r="EG15" s="660"/>
      <c r="EH15" s="193"/>
      <c r="EJ15" s="184"/>
      <c r="EK15" s="658"/>
      <c r="EL15" s="658"/>
      <c r="EM15" s="660"/>
      <c r="EN15" s="660"/>
      <c r="EO15" s="660"/>
      <c r="EP15" s="660"/>
      <c r="EQ15" s="660"/>
      <c r="ER15" s="660"/>
      <c r="ES15" s="193"/>
      <c r="EU15" s="184"/>
      <c r="EV15" s="784"/>
      <c r="EW15" s="785"/>
      <c r="EX15" s="755"/>
      <c r="EY15" s="756"/>
      <c r="EZ15" s="756"/>
      <c r="FA15" s="756"/>
      <c r="FB15" s="756"/>
      <c r="FC15" s="757"/>
      <c r="FD15" s="193"/>
    </row>
    <row r="16" spans="1:161" ht="15.75" customHeight="1" thickBot="1" x14ac:dyDescent="0.3">
      <c r="B16" s="253" t="s">
        <v>19</v>
      </c>
      <c r="C16" s="308"/>
      <c r="D16" s="791" t="str">
        <f>VLOOKUP(H7,[1]Sheet1!$A$2:$I$108,7,FALSE)</f>
        <v>Community</v>
      </c>
      <c r="E16" s="791"/>
      <c r="F16" s="854" t="s">
        <v>453</v>
      </c>
      <c r="G16" s="854"/>
      <c r="H16" s="308" t="str">
        <f>'Asset summary '!B1</f>
        <v>JEAK</v>
      </c>
      <c r="I16" s="224"/>
      <c r="K16" s="822" t="s">
        <v>37</v>
      </c>
      <c r="L16" s="823"/>
      <c r="M16" s="819">
        <f>IF(AND(M9="Not Available",M10=M9,M11=M9,M12=M9,M13=M9,M14=M9),"Not Available",Maintenance!AF22/1000)</f>
        <v>406.54829999999998</v>
      </c>
      <c r="N16" s="820"/>
      <c r="O16" s="820"/>
      <c r="P16" s="820"/>
      <c r="Q16" s="821"/>
      <c r="R16" s="193"/>
      <c r="S16" s="193"/>
      <c r="T16" s="193"/>
      <c r="U16" s="193"/>
      <c r="V16" s="193"/>
      <c r="W16" s="193"/>
      <c r="X16" s="193"/>
      <c r="Y16" s="193"/>
      <c r="AB16" s="388" t="s">
        <v>16</v>
      </c>
      <c r="AC16" s="511">
        <f>IF(AND(AC10="NA",AC11=AC10,AC12=AC10,AC13=AC10,AC14=AC10,AC15=AC10),"NA",SUM(AC10:AC15))</f>
        <v>0</v>
      </c>
      <c r="AD16" s="512">
        <f>IF(AND(AD10="NA",AD11=AD10,AD12=AD10,AD13=AD10,AD14=AD10,AD15=AD10),"NA",SUM(AD10:AD15))</f>
        <v>2.056</v>
      </c>
      <c r="AE16" s="511">
        <f t="shared" ref="AE16:AP16" si="4">IF(AND(AE10="NA",AE11=AE10,AE12=AE10,AE13=AE10,AE14=AE10,AE15=AE10),"NA",SUM(AE10:AE15))</f>
        <v>3.2896000000000001</v>
      </c>
      <c r="AF16" s="512">
        <f t="shared" si="4"/>
        <v>12.85</v>
      </c>
      <c r="AG16" s="511">
        <f t="shared" si="4"/>
        <v>5.9880999999999993</v>
      </c>
      <c r="AH16" s="512">
        <f t="shared" si="4"/>
        <v>56.2316</v>
      </c>
      <c r="AI16" s="511">
        <f t="shared" si="4"/>
        <v>0</v>
      </c>
      <c r="AJ16" s="512">
        <f t="shared" si="4"/>
        <v>15.419999999999998</v>
      </c>
      <c r="AK16" s="511">
        <f t="shared" si="4"/>
        <v>29.040999999999997</v>
      </c>
      <c r="AL16" s="512">
        <f t="shared" si="4"/>
        <v>19.018000000000001</v>
      </c>
      <c r="AM16" s="511">
        <f t="shared" si="4"/>
        <v>8.7379999999999995</v>
      </c>
      <c r="AN16" s="512">
        <f t="shared" si="4"/>
        <v>253.916</v>
      </c>
      <c r="AO16" s="511">
        <f t="shared" si="4"/>
        <v>0</v>
      </c>
      <c r="AP16" s="512">
        <f t="shared" si="4"/>
        <v>0</v>
      </c>
      <c r="AS16" s="700" t="s">
        <v>318</v>
      </c>
      <c r="AT16" s="700"/>
      <c r="AU16" s="700"/>
      <c r="AV16" s="700"/>
      <c r="AW16" s="700"/>
      <c r="AX16" s="700"/>
      <c r="AY16" s="700"/>
      <c r="AZ16" s="700"/>
      <c r="BC16" s="382" t="s">
        <v>321</v>
      </c>
      <c r="BD16" s="439">
        <f>'Suitability and Compliance'!F98</f>
        <v>10116</v>
      </c>
      <c r="BE16" s="395">
        <f>VLOOKUP(H7,'[2]CHECKLIST ALL'!$A$5:$BJ$109,44,FALSE)</f>
        <v>4234.29</v>
      </c>
      <c r="BF16" s="508">
        <f>BE16/BD16*100</f>
        <v>41.857354685646506</v>
      </c>
      <c r="BG16" s="222"/>
      <c r="BJ16" s="193"/>
      <c r="BK16" s="193"/>
      <c r="BL16" s="184"/>
      <c r="BM16" s="184"/>
      <c r="BN16" s="235" t="str">
        <f>Occupancy!G8</f>
        <v>2013 / 2014</v>
      </c>
      <c r="BO16" s="236">
        <f>Occupancy!G9</f>
        <v>206</v>
      </c>
      <c r="BP16" s="236">
        <f>Occupancy!G10</f>
        <v>210</v>
      </c>
      <c r="BQ16" s="236">
        <f t="shared" si="2"/>
        <v>0</v>
      </c>
      <c r="BR16" s="237">
        <f t="shared" si="3"/>
        <v>4</v>
      </c>
      <c r="BS16" s="238"/>
      <c r="BU16" s="869" t="s">
        <v>237</v>
      </c>
      <c r="BV16" s="870"/>
      <c r="BW16" s="870"/>
      <c r="BX16" s="870"/>
      <c r="BY16" s="870"/>
      <c r="BZ16" s="870"/>
      <c r="CA16" s="870"/>
      <c r="CB16" s="871"/>
      <c r="CC16" s="726">
        <f>'School stats'!B19</f>
        <v>30</v>
      </c>
      <c r="CD16" s="727"/>
      <c r="CE16" s="184"/>
      <c r="CF16" s="184"/>
      <c r="CG16" s="193"/>
      <c r="CH16" s="193"/>
      <c r="CI16" s="193"/>
      <c r="CJ16" s="193"/>
      <c r="CK16" s="193"/>
      <c r="CL16" s="193"/>
      <c r="CM16" s="193"/>
      <c r="CN16" s="193"/>
      <c r="CO16" s="193"/>
      <c r="CP16" s="193"/>
      <c r="CS16" s="457"/>
      <c r="CT16" s="369"/>
      <c r="CU16" s="369"/>
      <c r="CV16" s="370" t="s">
        <v>379</v>
      </c>
      <c r="CW16" s="182">
        <f>'Parental Preference'!M5</f>
        <v>91.099476439790578</v>
      </c>
      <c r="CX16" s="89">
        <f>'Parental Preference'!N5</f>
        <v>92.820512820512818</v>
      </c>
      <c r="CY16" s="89">
        <f>'Parental Preference'!O5</f>
        <v>93.069306930693074</v>
      </c>
      <c r="CZ16" s="89">
        <f>'Parental Preference'!P5</f>
        <v>93.969849246231149</v>
      </c>
      <c r="DA16" s="90">
        <f>'Parental Preference'!Q5</f>
        <v>93.203883495145632</v>
      </c>
      <c r="DB16" s="116"/>
      <c r="DC16" s="184"/>
      <c r="DD16" s="222"/>
      <c r="DE16" s="222"/>
      <c r="DF16" s="222"/>
      <c r="DG16" s="222"/>
      <c r="DH16" s="222"/>
      <c r="DI16" s="222"/>
      <c r="DJ16" s="222"/>
      <c r="DK16" s="222"/>
      <c r="DL16" s="193"/>
      <c r="DN16" s="184"/>
      <c r="DO16" s="222"/>
      <c r="DP16" s="222"/>
      <c r="DQ16" s="222"/>
      <c r="DR16" s="222"/>
      <c r="DS16" s="222"/>
      <c r="DT16" s="222"/>
      <c r="DU16" s="222"/>
      <c r="DV16" s="222"/>
      <c r="DW16" s="193"/>
      <c r="DY16" s="184"/>
      <c r="DZ16" s="222"/>
      <c r="EA16" s="222"/>
      <c r="EB16" s="222"/>
      <c r="EC16" s="222"/>
      <c r="ED16" s="222"/>
      <c r="EE16" s="222"/>
      <c r="EF16" s="222"/>
      <c r="EG16" s="222"/>
      <c r="EH16" s="193"/>
      <c r="EJ16" s="184"/>
      <c r="EK16" s="222"/>
      <c r="EL16" s="222"/>
      <c r="EM16" s="222"/>
      <c r="EN16" s="222"/>
      <c r="EO16" s="222"/>
      <c r="EP16" s="222"/>
      <c r="EQ16" s="222"/>
      <c r="ER16" s="222"/>
      <c r="ES16" s="193"/>
      <c r="EU16" s="184"/>
      <c r="EV16" s="193"/>
      <c r="EW16" s="193"/>
      <c r="EX16" s="193"/>
      <c r="EY16" s="193"/>
      <c r="EZ16" s="193"/>
      <c r="FA16" s="193"/>
      <c r="FB16" s="193"/>
      <c r="FC16" s="193"/>
      <c r="FD16" s="193"/>
    </row>
    <row r="17" spans="1:160" ht="15.75" customHeight="1" thickBot="1" x14ac:dyDescent="0.25">
      <c r="B17" s="854" t="s">
        <v>199</v>
      </c>
      <c r="C17" s="854"/>
      <c r="D17" s="308">
        <f>Occupancy!B5</f>
        <v>210</v>
      </c>
      <c r="E17" s="193"/>
      <c r="F17" s="209" t="s">
        <v>4</v>
      </c>
      <c r="G17" s="528"/>
      <c r="H17" s="308">
        <f>'Asset summary '!B2</f>
        <v>4234.29</v>
      </c>
      <c r="I17" s="224"/>
      <c r="K17" s="193"/>
      <c r="L17" s="193"/>
      <c r="M17" s="193"/>
      <c r="N17" s="193"/>
      <c r="O17" s="193"/>
      <c r="P17" s="193"/>
      <c r="Q17" s="193"/>
      <c r="R17" s="193"/>
      <c r="S17" s="193"/>
      <c r="T17" s="193"/>
      <c r="U17" s="193"/>
      <c r="V17" s="193"/>
      <c r="W17" s="193"/>
      <c r="X17" s="193"/>
      <c r="Y17" s="193"/>
      <c r="AB17" s="193"/>
      <c r="AC17" s="213"/>
      <c r="AD17" s="213"/>
      <c r="AE17" s="213"/>
      <c r="AF17" s="213"/>
      <c r="AG17" s="213"/>
      <c r="AH17" s="213"/>
      <c r="AI17" s="193"/>
      <c r="AJ17" s="193"/>
      <c r="AK17" s="193"/>
      <c r="AL17" s="193"/>
      <c r="AM17" s="193"/>
      <c r="AN17" s="193"/>
      <c r="AO17" s="193"/>
      <c r="AP17" s="193"/>
      <c r="AS17" s="700"/>
      <c r="AT17" s="700"/>
      <c r="AU17" s="700"/>
      <c r="AV17" s="700"/>
      <c r="AW17" s="700"/>
      <c r="AX17" s="700"/>
      <c r="AY17" s="700"/>
      <c r="AZ17" s="700"/>
      <c r="BC17" s="397" t="s">
        <v>322</v>
      </c>
      <c r="BD17" s="386">
        <f>BD16-BD14</f>
        <v>8891</v>
      </c>
      <c r="BE17" s="436">
        <f>BE16-BE14</f>
        <v>2859.2103999999999</v>
      </c>
      <c r="BF17" s="260">
        <f>BE17/BD17*100</f>
        <v>32.158479361151727</v>
      </c>
      <c r="BG17" s="264"/>
      <c r="BJ17" s="193"/>
      <c r="BK17" s="193"/>
      <c r="BL17" s="184"/>
      <c r="BM17" s="184"/>
      <c r="BN17" s="254" t="s">
        <v>164</v>
      </c>
      <c r="BO17" s="255">
        <f>BO28</f>
        <v>204</v>
      </c>
      <c r="BP17" s="255">
        <f>BO7</f>
        <v>210</v>
      </c>
      <c r="BQ17" s="255">
        <f t="shared" si="2"/>
        <v>0</v>
      </c>
      <c r="BR17" s="256">
        <f t="shared" si="3"/>
        <v>6</v>
      </c>
      <c r="BS17" s="238"/>
      <c r="BU17" s="803" t="s">
        <v>166</v>
      </c>
      <c r="BV17" s="804"/>
      <c r="BW17" s="804"/>
      <c r="BX17" s="804"/>
      <c r="BY17" s="804"/>
      <c r="BZ17" s="804"/>
      <c r="CA17" s="804"/>
      <c r="CB17" s="805"/>
      <c r="CC17" s="708">
        <f>IF('School stats'!B20="SUPP",'School stats'!B20,'School stats'!B20*100)</f>
        <v>7.0000000000000009</v>
      </c>
      <c r="CD17" s="709"/>
      <c r="CE17" s="184"/>
      <c r="CF17" s="184"/>
      <c r="CG17" s="193"/>
      <c r="CH17" s="193"/>
      <c r="CI17" s="193"/>
      <c r="CJ17" s="193"/>
      <c r="CK17" s="193"/>
      <c r="CL17" s="193"/>
      <c r="CM17" s="193"/>
      <c r="CN17" s="193"/>
      <c r="CO17" s="193"/>
      <c r="CP17" s="193"/>
      <c r="CS17" s="458"/>
      <c r="CT17" s="363"/>
      <c r="CU17" s="363"/>
      <c r="CV17" s="364" t="s">
        <v>380</v>
      </c>
      <c r="CW17" s="183">
        <f>CW15/CW14*100</f>
        <v>75.65217391304347</v>
      </c>
      <c r="CX17" s="82">
        <f t="shared" ref="CX17:DA17" si="5">CX15/CX14*100</f>
        <v>75.416666666666671</v>
      </c>
      <c r="CY17" s="82">
        <f t="shared" si="5"/>
        <v>75.2</v>
      </c>
      <c r="CZ17" s="82">
        <f t="shared" si="5"/>
        <v>75.708502024291505</v>
      </c>
      <c r="DA17" s="83">
        <f t="shared" si="5"/>
        <v>76.19047619047619</v>
      </c>
      <c r="DC17" s="184"/>
      <c r="DD17" s="193"/>
      <c r="DE17" s="193"/>
      <c r="DF17" s="193"/>
      <c r="DG17" s="193"/>
      <c r="DH17" s="193"/>
      <c r="DI17" s="193"/>
      <c r="DJ17" s="193"/>
      <c r="DK17" s="193"/>
      <c r="DL17" s="193"/>
      <c r="DN17" s="184"/>
      <c r="DO17" s="193"/>
      <c r="DP17" s="193"/>
      <c r="DQ17" s="193"/>
      <c r="DR17" s="193"/>
      <c r="DS17" s="193"/>
      <c r="DT17" s="193"/>
      <c r="DU17" s="193"/>
      <c r="DV17" s="193"/>
      <c r="DW17" s="193"/>
      <c r="DY17" s="184"/>
      <c r="DZ17" s="193"/>
      <c r="EA17" s="193"/>
      <c r="EB17" s="193"/>
      <c r="EC17" s="193"/>
      <c r="ED17" s="193"/>
      <c r="EE17" s="193"/>
      <c r="EF17" s="193"/>
      <c r="EG17" s="193"/>
      <c r="EH17" s="193"/>
      <c r="EJ17" s="184"/>
      <c r="EK17" s="193"/>
      <c r="EL17" s="193"/>
      <c r="EM17" s="193"/>
      <c r="EN17" s="193"/>
      <c r="EO17" s="193"/>
      <c r="EP17" s="193"/>
      <c r="EQ17" s="193"/>
      <c r="ER17" s="193"/>
      <c r="ES17" s="193"/>
      <c r="EU17" s="184"/>
      <c r="EV17" s="184"/>
      <c r="EW17" s="184"/>
      <c r="EX17" s="184"/>
      <c r="EY17" s="184"/>
      <c r="EZ17" s="184"/>
      <c r="FA17" s="184"/>
      <c r="FB17" s="184"/>
      <c r="FC17" s="184"/>
      <c r="FD17" s="184"/>
    </row>
    <row r="18" spans="1:160" ht="19.5" customHeight="1" thickBot="1" x14ac:dyDescent="0.3">
      <c r="B18" s="193"/>
      <c r="C18" s="193"/>
      <c r="D18" s="193"/>
      <c r="E18" s="193"/>
      <c r="F18" s="209"/>
      <c r="G18" s="246"/>
      <c r="H18" s="790"/>
      <c r="I18" s="224"/>
      <c r="K18" s="193"/>
      <c r="L18" s="193"/>
      <c r="M18" s="193"/>
      <c r="N18" s="193"/>
      <c r="O18" s="193"/>
      <c r="P18" s="193"/>
      <c r="Q18" s="193"/>
      <c r="R18" s="193"/>
      <c r="S18" s="193"/>
      <c r="T18" s="193"/>
      <c r="U18" s="193"/>
      <c r="V18" s="193"/>
      <c r="W18" s="193"/>
      <c r="X18" s="193"/>
      <c r="Y18" s="193"/>
      <c r="AB18" s="848" t="s">
        <v>349</v>
      </c>
      <c r="AC18" s="849"/>
      <c r="AD18" s="849"/>
      <c r="AE18" s="849"/>
      <c r="AF18" s="849"/>
      <c r="AG18" s="849"/>
      <c r="AH18" s="850"/>
      <c r="AI18" s="834">
        <f>IF(AC16="NA","NA",AD16+AF16+AH16+AJ16+AL16+AN16+AP16)</f>
        <v>359.49160000000001</v>
      </c>
      <c r="AJ18" s="835"/>
      <c r="AK18" s="193"/>
      <c r="AL18" s="193"/>
      <c r="AM18" s="193"/>
      <c r="AN18" s="193"/>
      <c r="AO18" s="193"/>
      <c r="AP18" s="193"/>
      <c r="AS18" s="700"/>
      <c r="AT18" s="700"/>
      <c r="AU18" s="700"/>
      <c r="AV18" s="700"/>
      <c r="AW18" s="700"/>
      <c r="AX18" s="700"/>
      <c r="AY18" s="700"/>
      <c r="AZ18" s="700"/>
      <c r="BC18" s="398"/>
      <c r="BD18" s="393"/>
      <c r="BE18" s="399"/>
      <c r="BF18" s="399"/>
      <c r="BG18" s="264"/>
      <c r="BJ18" s="193"/>
      <c r="BK18" s="193"/>
      <c r="BL18" s="184"/>
      <c r="BM18" s="184"/>
      <c r="BN18" s="204"/>
      <c r="BO18" s="193"/>
      <c r="BP18" s="193"/>
      <c r="BQ18" s="193"/>
      <c r="BR18" s="193"/>
      <c r="BS18" s="238"/>
      <c r="BU18" s="803" t="s">
        <v>167</v>
      </c>
      <c r="BV18" s="804"/>
      <c r="BW18" s="804"/>
      <c r="BX18" s="804"/>
      <c r="BY18" s="804"/>
      <c r="BZ18" s="804"/>
      <c r="CA18" s="804"/>
      <c r="CB18" s="805"/>
      <c r="CC18" s="708">
        <f>IF('School stats'!B21="SUPP",'School stats'!B21,'School stats'!B21*100)</f>
        <v>67</v>
      </c>
      <c r="CD18" s="709"/>
      <c r="CE18" s="184"/>
      <c r="CF18" s="184"/>
      <c r="CG18" s="193"/>
      <c r="CH18" s="193"/>
      <c r="CI18" s="193"/>
      <c r="CJ18" s="193"/>
      <c r="CK18" s="193"/>
      <c r="CL18" s="193"/>
      <c r="CM18" s="193"/>
      <c r="CN18" s="193"/>
      <c r="CO18" s="193"/>
      <c r="CP18" s="193"/>
      <c r="CS18" s="244"/>
      <c r="CT18" s="193"/>
      <c r="CU18" s="193"/>
      <c r="CV18" s="193"/>
      <c r="CW18" s="84"/>
      <c r="CX18" s="84"/>
      <c r="CY18" s="84"/>
      <c r="CZ18" s="84"/>
      <c r="DA18" s="84"/>
      <c r="DB18" s="238"/>
      <c r="DC18" s="184"/>
      <c r="DD18" s="193"/>
      <c r="DE18" s="193"/>
      <c r="DF18" s="193"/>
      <c r="DG18" s="193"/>
      <c r="DH18" s="193"/>
      <c r="DI18" s="193"/>
      <c r="DJ18" s="193"/>
      <c r="DK18" s="193"/>
      <c r="DL18" s="193"/>
      <c r="DN18" s="184"/>
      <c r="DO18" s="193"/>
      <c r="DP18" s="193"/>
      <c r="DQ18" s="193"/>
      <c r="DR18" s="193"/>
      <c r="DS18" s="193"/>
      <c r="DT18" s="193"/>
      <c r="DU18" s="193"/>
      <c r="DV18" s="193"/>
      <c r="DW18" s="193"/>
      <c r="DY18" s="184"/>
      <c r="DZ18" s="193"/>
      <c r="EA18" s="193"/>
      <c r="EB18" s="193"/>
      <c r="EC18" s="193"/>
      <c r="ED18" s="193"/>
      <c r="EE18" s="193"/>
      <c r="EF18" s="193"/>
      <c r="EG18" s="193"/>
      <c r="EH18" s="193"/>
      <c r="EJ18" s="184"/>
      <c r="EK18" s="193"/>
      <c r="EL18" s="193"/>
      <c r="EM18" s="193"/>
      <c r="EN18" s="193"/>
      <c r="EO18" s="193"/>
      <c r="EP18" s="193"/>
      <c r="EQ18" s="193"/>
      <c r="ER18" s="193"/>
      <c r="ES18" s="193"/>
      <c r="EU18" s="184"/>
      <c r="FD18" s="184"/>
    </row>
    <row r="19" spans="1:160" ht="22.5" customHeight="1" thickBot="1" x14ac:dyDescent="0.3">
      <c r="B19" s="193"/>
      <c r="C19" s="193"/>
      <c r="D19" s="193"/>
      <c r="E19" s="193"/>
      <c r="F19" s="193"/>
      <c r="G19" s="244"/>
      <c r="H19" s="790"/>
      <c r="K19" s="345" t="s">
        <v>345</v>
      </c>
      <c r="L19" s="193"/>
      <c r="M19" s="193"/>
      <c r="N19" s="193"/>
      <c r="O19" s="193"/>
      <c r="P19" s="193"/>
      <c r="Q19" s="193"/>
      <c r="R19" s="193"/>
      <c r="S19" s="193"/>
      <c r="T19" s="193"/>
      <c r="U19" s="193"/>
      <c r="V19" s="193"/>
      <c r="W19" s="193"/>
      <c r="X19" s="193"/>
      <c r="Y19" s="193"/>
      <c r="AB19" s="851"/>
      <c r="AC19" s="852"/>
      <c r="AD19" s="852"/>
      <c r="AE19" s="852"/>
      <c r="AF19" s="852"/>
      <c r="AG19" s="852"/>
      <c r="AH19" s="853"/>
      <c r="AI19" s="836"/>
      <c r="AJ19" s="837"/>
      <c r="AK19" s="193"/>
      <c r="AL19" s="193"/>
      <c r="AM19" s="193"/>
      <c r="AN19" s="193"/>
      <c r="AO19" s="193"/>
      <c r="AP19" s="193"/>
      <c r="AS19" s="193"/>
      <c r="AT19" s="193"/>
      <c r="AU19" s="193"/>
      <c r="AV19" s="193"/>
      <c r="AW19" s="193"/>
      <c r="AX19" s="193"/>
      <c r="AY19" s="193"/>
      <c r="AZ19" s="193"/>
      <c r="BC19" s="354" t="s">
        <v>358</v>
      </c>
      <c r="BD19" s="355"/>
      <c r="BE19" s="355"/>
      <c r="BF19" s="355"/>
      <c r="BG19" s="344"/>
      <c r="BJ19" s="193"/>
      <c r="BK19" s="193"/>
      <c r="BL19" s="184"/>
      <c r="BM19" s="184"/>
      <c r="BN19" s="276" t="s">
        <v>211</v>
      </c>
      <c r="BO19" s="193"/>
      <c r="BP19" s="193"/>
      <c r="BQ19" s="193"/>
      <c r="BR19" s="193"/>
      <c r="BS19" s="238"/>
      <c r="BU19" s="803" t="s">
        <v>168</v>
      </c>
      <c r="BV19" s="804"/>
      <c r="BW19" s="804"/>
      <c r="BX19" s="804"/>
      <c r="BY19" s="804"/>
      <c r="BZ19" s="804"/>
      <c r="CA19" s="804"/>
      <c r="CB19" s="805"/>
      <c r="CC19" s="708">
        <f>IF('School stats'!B22="SUPP",'School stats'!B22,'School stats'!B22*100)</f>
        <v>56.999999999999993</v>
      </c>
      <c r="CD19" s="709"/>
      <c r="CE19" s="184"/>
      <c r="CF19" s="184"/>
      <c r="CG19" s="193"/>
      <c r="CH19" s="193"/>
      <c r="CI19" s="193"/>
      <c r="CJ19" s="193"/>
      <c r="CK19" s="193"/>
      <c r="CL19" s="193"/>
      <c r="CM19" s="193"/>
      <c r="CN19" s="193"/>
      <c r="CO19" s="193"/>
      <c r="CP19" s="193"/>
      <c r="CS19" s="257" t="s">
        <v>219</v>
      </c>
      <c r="CT19" s="258"/>
      <c r="CU19" s="258"/>
      <c r="CV19" s="258"/>
      <c r="CW19" s="258"/>
      <c r="CX19" s="258"/>
      <c r="CY19" s="193"/>
      <c r="CZ19" s="193"/>
      <c r="DA19" s="193"/>
      <c r="DB19" s="238"/>
      <c r="DC19" s="184"/>
      <c r="DD19" s="193"/>
      <c r="DE19" s="193"/>
      <c r="DF19" s="193"/>
      <c r="DG19" s="193"/>
      <c r="DH19" s="193"/>
      <c r="DI19" s="193"/>
      <c r="DJ19" s="193"/>
      <c r="DK19" s="193"/>
      <c r="DL19" s="193"/>
      <c r="DN19" s="184"/>
      <c r="DO19" s="193"/>
      <c r="DP19" s="193"/>
      <c r="DQ19" s="193"/>
      <c r="DR19" s="193"/>
      <c r="DS19" s="193"/>
      <c r="DT19" s="193"/>
      <c r="DU19" s="193"/>
      <c r="DV19" s="193"/>
      <c r="DW19" s="193"/>
      <c r="DY19" s="184"/>
      <c r="DZ19" s="193"/>
      <c r="EA19" s="193"/>
      <c r="EB19" s="193"/>
      <c r="EC19" s="193"/>
      <c r="ED19" s="193"/>
      <c r="EE19" s="193"/>
      <c r="EF19" s="193"/>
      <c r="EG19" s="193"/>
      <c r="EH19" s="193"/>
      <c r="EJ19" s="184"/>
      <c r="EK19" s="193"/>
      <c r="EL19" s="193"/>
      <c r="EM19" s="193"/>
      <c r="EN19" s="193"/>
      <c r="EO19" s="193"/>
      <c r="EP19" s="193"/>
      <c r="EQ19" s="193"/>
      <c r="ER19" s="193"/>
      <c r="ES19" s="193"/>
      <c r="EU19" s="184"/>
    </row>
    <row r="20" spans="1:160" ht="15.75" thickBot="1" x14ac:dyDescent="0.3">
      <c r="A20" s="238"/>
      <c r="B20" s="193"/>
      <c r="C20" s="193"/>
      <c r="D20" s="193"/>
      <c r="E20" s="193"/>
      <c r="F20" s="193"/>
      <c r="G20" s="193"/>
      <c r="H20" s="790"/>
      <c r="I20" s="238"/>
      <c r="K20" s="343" t="s">
        <v>162</v>
      </c>
      <c r="L20" s="374"/>
      <c r="M20" s="374"/>
      <c r="N20" s="553"/>
      <c r="O20" s="838" t="s">
        <v>316</v>
      </c>
      <c r="P20" s="839"/>
      <c r="Q20" s="840"/>
      <c r="R20" s="193"/>
      <c r="S20" s="193"/>
      <c r="T20" s="193"/>
      <c r="U20" s="193"/>
      <c r="V20" s="193"/>
      <c r="W20" s="193"/>
      <c r="X20" s="193"/>
      <c r="Y20" s="193"/>
      <c r="AB20" s="193"/>
      <c r="AC20" s="193"/>
      <c r="AD20" s="193"/>
      <c r="AE20" s="193"/>
      <c r="AF20" s="193"/>
      <c r="AG20" s="193"/>
      <c r="AH20" s="193"/>
      <c r="AI20" s="193"/>
      <c r="AJ20" s="193"/>
      <c r="AK20" s="193"/>
      <c r="AL20" s="193"/>
      <c r="AM20" s="193"/>
      <c r="AN20" s="193"/>
      <c r="AO20" s="193"/>
      <c r="AP20" s="193"/>
      <c r="AS20" s="275" t="s">
        <v>319</v>
      </c>
      <c r="AT20" s="193"/>
      <c r="AU20" s="193"/>
      <c r="AV20" s="193"/>
      <c r="AW20" s="193"/>
      <c r="AX20" s="193"/>
      <c r="AY20" s="193"/>
      <c r="AZ20" s="193"/>
      <c r="BC20" s="855" t="s">
        <v>332</v>
      </c>
      <c r="BD20" s="856"/>
      <c r="BE20" s="856"/>
      <c r="BF20" s="856"/>
      <c r="BG20" s="230">
        <f>'Suitability and Compliance'!AD8</f>
        <v>7</v>
      </c>
      <c r="BJ20" s="193"/>
      <c r="BK20" s="193"/>
      <c r="BL20" s="184"/>
      <c r="BM20" s="184"/>
      <c r="BN20" s="445" t="s">
        <v>28</v>
      </c>
      <c r="BO20" s="446" t="s">
        <v>42</v>
      </c>
      <c r="BP20" s="442" t="s">
        <v>68</v>
      </c>
      <c r="BQ20" s="444" t="s">
        <v>69</v>
      </c>
      <c r="BR20" s="193"/>
      <c r="BS20" s="184"/>
      <c r="BU20" s="803" t="s">
        <v>169</v>
      </c>
      <c r="BV20" s="804"/>
      <c r="BW20" s="804"/>
      <c r="BX20" s="804"/>
      <c r="BY20" s="804"/>
      <c r="BZ20" s="804"/>
      <c r="CA20" s="804"/>
      <c r="CB20" s="805"/>
      <c r="CC20" s="708">
        <f>IF('School stats'!B23="SUPP",'School stats'!B23,'School stats'!B23*100)</f>
        <v>10</v>
      </c>
      <c r="CD20" s="709"/>
      <c r="CE20" s="184"/>
      <c r="CF20" s="184"/>
      <c r="CG20" s="193"/>
      <c r="CH20" s="193"/>
      <c r="CI20" s="193"/>
      <c r="CJ20" s="193"/>
      <c r="CK20" s="193"/>
      <c r="CL20" s="193"/>
      <c r="CM20" s="193"/>
      <c r="CN20" s="193"/>
      <c r="CO20" s="193"/>
      <c r="CP20" s="193"/>
      <c r="CS20" s="460"/>
      <c r="CT20" s="488"/>
      <c r="CU20" s="488"/>
      <c r="CV20" s="489" t="s">
        <v>220</v>
      </c>
      <c r="CW20" s="445" t="s">
        <v>214</v>
      </c>
      <c r="CX20" s="451" t="s">
        <v>215</v>
      </c>
      <c r="CY20" s="222"/>
      <c r="CZ20" s="222"/>
      <c r="DA20" s="222"/>
      <c r="DB20" s="238"/>
      <c r="DC20" s="184"/>
      <c r="DD20" s="193"/>
      <c r="DE20" s="193"/>
      <c r="DF20" s="193"/>
      <c r="DG20" s="193"/>
      <c r="DH20" s="193"/>
      <c r="DI20" s="193"/>
      <c r="DJ20" s="193"/>
      <c r="DK20" s="193"/>
      <c r="DL20" s="193"/>
      <c r="DN20" s="184"/>
      <c r="DO20" s="193"/>
      <c r="DP20" s="193"/>
      <c r="DQ20" s="193"/>
      <c r="DR20" s="193"/>
      <c r="DS20" s="193"/>
      <c r="DT20" s="193"/>
      <c r="DU20" s="193"/>
      <c r="DV20" s="193"/>
      <c r="DW20" s="193"/>
      <c r="DY20" s="184"/>
      <c r="DZ20" s="193"/>
      <c r="EA20" s="193"/>
      <c r="EB20" s="193"/>
      <c r="EC20" s="193"/>
      <c r="ED20" s="193"/>
      <c r="EE20" s="193"/>
      <c r="EF20" s="193"/>
      <c r="EG20" s="193"/>
      <c r="EH20" s="193"/>
      <c r="EJ20" s="184"/>
      <c r="EK20" s="193"/>
      <c r="EL20" s="193"/>
      <c r="EM20" s="193"/>
      <c r="EN20" s="193"/>
      <c r="EO20" s="193"/>
      <c r="EP20" s="193"/>
      <c r="EQ20" s="193"/>
      <c r="ER20" s="193"/>
      <c r="ES20" s="193"/>
      <c r="EU20" s="184"/>
    </row>
    <row r="21" spans="1:160" x14ac:dyDescent="0.2">
      <c r="B21" s="193"/>
      <c r="C21" s="193"/>
      <c r="D21" s="193"/>
      <c r="E21" s="193"/>
      <c r="F21" s="193"/>
      <c r="G21" s="193"/>
      <c r="H21" s="790"/>
      <c r="K21" s="375" t="s">
        <v>11</v>
      </c>
      <c r="L21" s="376"/>
      <c r="M21" s="376"/>
      <c r="N21" s="556"/>
      <c r="O21" s="845">
        <f>IF(OR(AC$16="NA",AD$16="NA"),"Not Available",AC$16+AD$16)</f>
        <v>2.056</v>
      </c>
      <c r="P21" s="846"/>
      <c r="Q21" s="847"/>
      <c r="R21" s="193"/>
      <c r="S21" s="193"/>
      <c r="T21" s="193"/>
      <c r="U21" s="193"/>
      <c r="V21" s="193"/>
      <c r="W21" s="193"/>
      <c r="X21" s="193"/>
      <c r="Y21" s="193"/>
      <c r="AB21" s="848" t="s">
        <v>350</v>
      </c>
      <c r="AC21" s="849"/>
      <c r="AD21" s="849"/>
      <c r="AE21" s="849"/>
      <c r="AF21" s="849"/>
      <c r="AG21" s="849"/>
      <c r="AH21" s="850"/>
      <c r="AI21" s="834">
        <f>IF(AC16="NA","NA",AC16+AE16+AG16+AI16+AK16+AM16+AO16)</f>
        <v>47.056699999999992</v>
      </c>
      <c r="AJ21" s="835"/>
      <c r="AK21" s="193"/>
      <c r="AL21" s="193"/>
      <c r="AM21" s="193"/>
      <c r="AN21" s="193"/>
      <c r="AO21" s="193"/>
      <c r="AP21" s="193"/>
      <c r="AS21" s="703" t="s">
        <v>240</v>
      </c>
      <c r="AT21" s="665" t="s">
        <v>241</v>
      </c>
      <c r="AU21" s="701"/>
      <c r="AV21" s="666"/>
      <c r="AW21" s="213"/>
      <c r="AX21" s="703" t="s">
        <v>259</v>
      </c>
      <c r="AY21" s="665" t="s">
        <v>241</v>
      </c>
      <c r="AZ21" s="666"/>
      <c r="BC21" s="857" t="s">
        <v>193</v>
      </c>
      <c r="BD21" s="858"/>
      <c r="BE21" s="858"/>
      <c r="BF21" s="858"/>
      <c r="BG21" s="237">
        <f>'Suitability and Compliance'!AD7</f>
        <v>8</v>
      </c>
      <c r="BJ21" s="193"/>
      <c r="BK21" s="193"/>
      <c r="BM21" s="184"/>
      <c r="BN21" s="228" t="s">
        <v>35</v>
      </c>
      <c r="BO21" s="229">
        <f>Occupancy!B16</f>
        <v>28</v>
      </c>
      <c r="BP21" s="229">
        <f>IF(BO21&gt;$BN$7,BO21-$BN$7,0)</f>
        <v>0</v>
      </c>
      <c r="BQ21" s="230">
        <f>IF($BN$7&gt;BO21,$BN$7-BO21,0)</f>
        <v>2</v>
      </c>
      <c r="BR21" s="193"/>
      <c r="BS21" s="184"/>
      <c r="BU21" s="803" t="s">
        <v>170</v>
      </c>
      <c r="BV21" s="804"/>
      <c r="BW21" s="804"/>
      <c r="BX21" s="804"/>
      <c r="BY21" s="804"/>
      <c r="BZ21" s="804"/>
      <c r="CA21" s="804"/>
      <c r="CB21" s="805"/>
      <c r="CC21" s="708">
        <f>IF('School stats'!B24="SUPP",'School stats'!B24,'School stats'!B24*100)</f>
        <v>88</v>
      </c>
      <c r="CD21" s="709"/>
      <c r="CE21" s="184"/>
      <c r="CF21" s="184"/>
      <c r="CG21" s="193"/>
      <c r="CH21" s="193"/>
      <c r="CI21" s="193"/>
      <c r="CJ21" s="193"/>
      <c r="CK21" s="193"/>
      <c r="CL21" s="193"/>
      <c r="CM21" s="193"/>
      <c r="CN21" s="193"/>
      <c r="CO21" s="193"/>
      <c r="CP21" s="193"/>
      <c r="CS21" s="461"/>
      <c r="CT21" s="367"/>
      <c r="CU21" s="367"/>
      <c r="CV21" s="368" t="s">
        <v>42</v>
      </c>
      <c r="CW21" s="394">
        <f>'Parental Preference'!Z3</f>
        <v>204</v>
      </c>
      <c r="CX21" s="459">
        <f>'Parental Preference'!AA3</f>
        <v>204</v>
      </c>
      <c r="CY21" s="222"/>
      <c r="CZ21" s="222"/>
      <c r="DA21" s="222"/>
      <c r="DB21" s="238"/>
      <c r="DD21" s="193"/>
      <c r="DE21" s="193"/>
      <c r="DF21" s="193"/>
      <c r="DG21" s="193"/>
      <c r="DH21" s="193"/>
      <c r="DI21" s="193"/>
      <c r="DJ21" s="193"/>
      <c r="DK21" s="193"/>
      <c r="DL21" s="193"/>
      <c r="DO21" s="193"/>
      <c r="DP21" s="193"/>
      <c r="DQ21" s="193"/>
      <c r="DR21" s="193"/>
      <c r="DS21" s="193"/>
      <c r="DT21" s="193"/>
      <c r="DU21" s="193"/>
      <c r="DV21" s="193"/>
      <c r="DW21" s="193"/>
      <c r="DZ21" s="193"/>
      <c r="EA21" s="193"/>
      <c r="EB21" s="193"/>
      <c r="EC21" s="193"/>
      <c r="ED21" s="193"/>
      <c r="EE21" s="193"/>
      <c r="EF21" s="193"/>
      <c r="EG21" s="193"/>
      <c r="EH21" s="193"/>
      <c r="EK21" s="193"/>
      <c r="EL21" s="193"/>
      <c r="EM21" s="193"/>
      <c r="EN21" s="193"/>
      <c r="EO21" s="193"/>
      <c r="EP21" s="193"/>
      <c r="EQ21" s="193"/>
      <c r="ER21" s="193"/>
      <c r="ES21" s="193"/>
    </row>
    <row r="22" spans="1:160" ht="15.75" customHeight="1" thickBot="1" x14ac:dyDescent="0.25">
      <c r="B22" s="193"/>
      <c r="C22" s="193"/>
      <c r="D22" s="193"/>
      <c r="E22" s="193"/>
      <c r="F22" s="193"/>
      <c r="G22" s="193"/>
      <c r="H22" s="790"/>
      <c r="K22" s="554" t="s">
        <v>206</v>
      </c>
      <c r="L22" s="555"/>
      <c r="M22" s="555"/>
      <c r="N22" s="555"/>
      <c r="O22" s="842">
        <f>IF(OR(AE$16="NA",AF$16="NA"),"Not Available",AE$16+AF$16)</f>
        <v>16.139600000000002</v>
      </c>
      <c r="P22" s="843"/>
      <c r="Q22" s="844"/>
      <c r="R22" s="193"/>
      <c r="S22" s="193"/>
      <c r="T22" s="193"/>
      <c r="U22" s="193"/>
      <c r="V22" s="193"/>
      <c r="W22" s="193"/>
      <c r="X22" s="193"/>
      <c r="Y22" s="193"/>
      <c r="AB22" s="851"/>
      <c r="AC22" s="852"/>
      <c r="AD22" s="852"/>
      <c r="AE22" s="852"/>
      <c r="AF22" s="852"/>
      <c r="AG22" s="852"/>
      <c r="AH22" s="853"/>
      <c r="AI22" s="836"/>
      <c r="AJ22" s="837"/>
      <c r="AK22" s="193"/>
      <c r="AL22" s="193"/>
      <c r="AM22" s="193"/>
      <c r="AN22" s="193"/>
      <c r="AO22" s="193"/>
      <c r="AP22" s="193"/>
      <c r="AS22" s="704"/>
      <c r="AT22" s="667"/>
      <c r="AU22" s="702"/>
      <c r="AV22" s="668"/>
      <c r="AW22" s="193"/>
      <c r="AX22" s="704"/>
      <c r="AY22" s="667"/>
      <c r="AZ22" s="668"/>
      <c r="BC22" s="857" t="s">
        <v>194</v>
      </c>
      <c r="BD22" s="858"/>
      <c r="BE22" s="858"/>
      <c r="BF22" s="858"/>
      <c r="BG22" s="518">
        <f>'Suitability and Compliance'!AD12*100</f>
        <v>12.5</v>
      </c>
      <c r="BJ22" s="193"/>
      <c r="BK22" s="193"/>
      <c r="BM22" s="184"/>
      <c r="BN22" s="235" t="s">
        <v>34</v>
      </c>
      <c r="BO22" s="236">
        <f>Occupancy!C16</f>
        <v>26</v>
      </c>
      <c r="BP22" s="236">
        <f t="shared" ref="BP22:BP27" si="6">IF(BO22&gt;$BN$7,BO22-$BN$7,0)</f>
        <v>0</v>
      </c>
      <c r="BQ22" s="237">
        <f t="shared" ref="BQ22:BQ27" si="7">IF($BN$7&gt;BO22,$BN$7-BO22,0)</f>
        <v>4</v>
      </c>
      <c r="BR22" s="193"/>
      <c r="BS22" s="184"/>
      <c r="BU22" s="803" t="s">
        <v>171</v>
      </c>
      <c r="BV22" s="804"/>
      <c r="BW22" s="804"/>
      <c r="BX22" s="804"/>
      <c r="BY22" s="804"/>
      <c r="BZ22" s="804"/>
      <c r="CA22" s="804"/>
      <c r="CB22" s="805"/>
      <c r="CC22" s="708">
        <f>IF('School stats'!B25="SUPP",'School stats'!B25,'School stats'!B25*100)</f>
        <v>85</v>
      </c>
      <c r="CD22" s="709"/>
      <c r="CE22" s="184"/>
      <c r="CF22" s="184"/>
      <c r="CG22" s="193"/>
      <c r="CH22" s="193"/>
      <c r="CI22" s="193"/>
      <c r="CJ22" s="193"/>
      <c r="CK22" s="193"/>
      <c r="CL22" s="193"/>
      <c r="CM22" s="193"/>
      <c r="CN22" s="193"/>
      <c r="CO22" s="193"/>
      <c r="CP22" s="193"/>
      <c r="CS22" s="457"/>
      <c r="CT22" s="365"/>
      <c r="CU22" s="365"/>
      <c r="CV22" s="366" t="s">
        <v>445</v>
      </c>
      <c r="CW22" s="396">
        <f>'Parental Preference'!Z4</f>
        <v>260</v>
      </c>
      <c r="CX22" s="81">
        <f>'Parental Preference'!AA4</f>
        <v>229</v>
      </c>
      <c r="CY22" s="222"/>
      <c r="CZ22" s="222"/>
      <c r="DA22" s="222"/>
      <c r="DB22" s="238"/>
      <c r="DD22" s="193"/>
      <c r="DE22" s="193"/>
      <c r="DF22" s="193"/>
      <c r="DG22" s="193"/>
      <c r="DH22" s="193"/>
      <c r="DI22" s="193"/>
      <c r="DJ22" s="193"/>
      <c r="DK22" s="193"/>
      <c r="DL22" s="193"/>
      <c r="DO22" s="193"/>
      <c r="DP22" s="193"/>
      <c r="DQ22" s="193"/>
      <c r="DR22" s="193"/>
      <c r="DS22" s="193"/>
      <c r="DT22" s="193"/>
      <c r="DU22" s="193"/>
      <c r="DV22" s="193"/>
      <c r="DW22" s="193"/>
      <c r="DZ22" s="193"/>
      <c r="EA22" s="193"/>
      <c r="EB22" s="193"/>
      <c r="EC22" s="193"/>
      <c r="ED22" s="193"/>
      <c r="EE22" s="193"/>
      <c r="EF22" s="193"/>
      <c r="EG22" s="193"/>
      <c r="EH22" s="193"/>
      <c r="EK22" s="193"/>
      <c r="EL22" s="193"/>
      <c r="EM22" s="193"/>
      <c r="EN22" s="193"/>
      <c r="EO22" s="193"/>
      <c r="EP22" s="193"/>
      <c r="EQ22" s="193"/>
      <c r="ER22" s="193"/>
      <c r="ES22" s="193"/>
    </row>
    <row r="23" spans="1:160" ht="17.25" customHeight="1" x14ac:dyDescent="0.2">
      <c r="B23" s="193"/>
      <c r="C23" s="193"/>
      <c r="D23" s="193"/>
      <c r="E23" s="193"/>
      <c r="F23" s="193"/>
      <c r="G23" s="193"/>
      <c r="H23" s="790"/>
      <c r="K23" s="377" t="s">
        <v>207</v>
      </c>
      <c r="L23" s="378"/>
      <c r="M23" s="378"/>
      <c r="N23" s="378"/>
      <c r="O23" s="842">
        <f>IF(OR(AG$16="NA",AH$16="NA"),"Not Available",AG$16+AH$16)</f>
        <v>62.219700000000003</v>
      </c>
      <c r="P23" s="843"/>
      <c r="Q23" s="844"/>
      <c r="R23" s="193"/>
      <c r="S23" s="193"/>
      <c r="T23" s="193"/>
      <c r="U23" s="193"/>
      <c r="V23" s="193"/>
      <c r="W23" s="193"/>
      <c r="X23" s="193"/>
      <c r="Y23" s="193"/>
      <c r="AB23" s="383"/>
      <c r="AC23" s="383"/>
      <c r="AD23" s="383"/>
      <c r="AE23" s="383"/>
      <c r="AF23" s="808"/>
      <c r="AG23" s="808"/>
      <c r="AH23" s="808"/>
      <c r="AI23" s="222"/>
      <c r="AJ23" s="193"/>
      <c r="AK23" s="193"/>
      <c r="AL23" s="193"/>
      <c r="AM23" s="193"/>
      <c r="AN23" s="193"/>
      <c r="AO23" s="193"/>
      <c r="AP23" s="193"/>
      <c r="AS23" s="669" t="s">
        <v>242</v>
      </c>
      <c r="AT23" s="809" t="s">
        <v>243</v>
      </c>
      <c r="AU23" s="810"/>
      <c r="AV23" s="811"/>
      <c r="AW23" s="213"/>
      <c r="AX23" s="671">
        <v>1</v>
      </c>
      <c r="AY23" s="824" t="s">
        <v>244</v>
      </c>
      <c r="AZ23" s="752"/>
      <c r="BC23" s="857" t="s">
        <v>330</v>
      </c>
      <c r="BD23" s="858"/>
      <c r="BE23" s="858"/>
      <c r="BF23" s="858"/>
      <c r="BG23" s="518">
        <f>'Suitability and Compliance'!AD13*100</f>
        <v>87.5</v>
      </c>
      <c r="BJ23" s="193"/>
      <c r="BK23" s="193"/>
      <c r="BM23" s="184"/>
      <c r="BN23" s="235" t="s">
        <v>33</v>
      </c>
      <c r="BO23" s="236">
        <f>Occupancy!D16</f>
        <v>33</v>
      </c>
      <c r="BP23" s="236">
        <f t="shared" si="6"/>
        <v>3</v>
      </c>
      <c r="BQ23" s="237">
        <f t="shared" si="7"/>
        <v>0</v>
      </c>
      <c r="BR23" s="193"/>
      <c r="BS23" s="184"/>
      <c r="BU23" s="680" t="s">
        <v>172</v>
      </c>
      <c r="BV23" s="681"/>
      <c r="BW23" s="681"/>
      <c r="BX23" s="681"/>
      <c r="BY23" s="681"/>
      <c r="BZ23" s="681"/>
      <c r="CA23" s="681"/>
      <c r="CB23" s="682"/>
      <c r="CC23" s="708">
        <f>IF('School stats'!B26="SUPP",'School stats'!B26,'School stats'!B26*100)</f>
        <v>73</v>
      </c>
      <c r="CD23" s="709"/>
      <c r="CE23" s="184"/>
      <c r="CF23" s="184"/>
      <c r="CG23" s="193"/>
      <c r="CH23" s="193"/>
      <c r="CI23" s="193"/>
      <c r="CJ23" s="193"/>
      <c r="CK23" s="193"/>
      <c r="CL23" s="193"/>
      <c r="CM23" s="193"/>
      <c r="CN23" s="193"/>
      <c r="CO23" s="193"/>
      <c r="CP23" s="193"/>
      <c r="CS23" s="457"/>
      <c r="CT23" s="365"/>
      <c r="CU23" s="365"/>
      <c r="CV23" s="366" t="s">
        <v>446</v>
      </c>
      <c r="CW23" s="396">
        <f>'Parental Preference'!Z5</f>
        <v>193</v>
      </c>
      <c r="CX23" s="346">
        <f>'Parental Preference'!AA5</f>
        <v>181</v>
      </c>
      <c r="CY23" s="222"/>
      <c r="CZ23" s="222"/>
      <c r="DA23" s="222"/>
      <c r="DD23" s="193"/>
      <c r="DE23" s="193"/>
      <c r="DF23" s="193"/>
      <c r="DG23" s="193"/>
      <c r="DH23" s="193"/>
      <c r="DI23" s="193"/>
      <c r="DJ23" s="193"/>
      <c r="DK23" s="193"/>
      <c r="DL23" s="193"/>
      <c r="DO23" s="193"/>
      <c r="DP23" s="193"/>
      <c r="DQ23" s="193"/>
      <c r="DR23" s="193"/>
      <c r="DS23" s="193"/>
      <c r="DT23" s="193"/>
      <c r="DU23" s="193"/>
      <c r="DV23" s="193"/>
      <c r="DW23" s="193"/>
      <c r="DZ23" s="193"/>
      <c r="EA23" s="193"/>
      <c r="EB23" s="193"/>
      <c r="EC23" s="193"/>
      <c r="ED23" s="193"/>
      <c r="EE23" s="193"/>
      <c r="EF23" s="193"/>
      <c r="EG23" s="193"/>
      <c r="EH23" s="193"/>
      <c r="EK23" s="193"/>
      <c r="EL23" s="193"/>
      <c r="EM23" s="193"/>
      <c r="EN23" s="193"/>
      <c r="EO23" s="193"/>
      <c r="EP23" s="193"/>
      <c r="EQ23" s="193"/>
      <c r="ER23" s="193"/>
      <c r="ES23" s="193"/>
    </row>
    <row r="24" spans="1:160" ht="15" customHeight="1" thickBot="1" x14ac:dyDescent="0.25">
      <c r="B24" s="193"/>
      <c r="C24" s="193"/>
      <c r="D24" s="193"/>
      <c r="E24" s="193"/>
      <c r="F24" s="193"/>
      <c r="G24" s="193"/>
      <c r="H24" s="790"/>
      <c r="K24" s="377" t="s">
        <v>161</v>
      </c>
      <c r="L24" s="378"/>
      <c r="M24" s="378"/>
      <c r="N24" s="378"/>
      <c r="O24" s="842">
        <f>IF(OR(AI$16="NA",AJ$16="NA"),"Not Available",AI$16+AJ$16)</f>
        <v>15.419999999999998</v>
      </c>
      <c r="P24" s="843"/>
      <c r="Q24" s="844"/>
      <c r="R24" s="193"/>
      <c r="S24" s="193"/>
      <c r="T24" s="193"/>
      <c r="U24" s="193"/>
      <c r="V24" s="193"/>
      <c r="W24" s="193"/>
      <c r="X24" s="193"/>
      <c r="Y24" s="193"/>
      <c r="AB24" s="383"/>
      <c r="AC24" s="383"/>
      <c r="AD24" s="383"/>
      <c r="AE24" s="383"/>
      <c r="AF24" s="802"/>
      <c r="AG24" s="802"/>
      <c r="AH24" s="802"/>
      <c r="AI24" s="222"/>
      <c r="AJ24" s="193"/>
      <c r="AK24" s="193"/>
      <c r="AL24" s="193"/>
      <c r="AM24" s="193"/>
      <c r="AN24" s="193"/>
      <c r="AO24" s="193"/>
      <c r="AP24" s="193"/>
      <c r="AS24" s="670"/>
      <c r="AT24" s="812"/>
      <c r="AU24" s="813"/>
      <c r="AV24" s="814"/>
      <c r="AW24" s="213"/>
      <c r="AX24" s="672"/>
      <c r="AY24" s="825"/>
      <c r="AZ24" s="826"/>
      <c r="BC24" s="857" t="s">
        <v>195</v>
      </c>
      <c r="BD24" s="858"/>
      <c r="BE24" s="858"/>
      <c r="BF24" s="858"/>
      <c r="BG24" s="250">
        <f>'Suitability and Compliance'!AD5</f>
        <v>0</v>
      </c>
      <c r="BJ24" s="193"/>
      <c r="BK24" s="193"/>
      <c r="BM24" s="184"/>
      <c r="BN24" s="235" t="s">
        <v>32</v>
      </c>
      <c r="BO24" s="236">
        <f>Occupancy!E16</f>
        <v>31</v>
      </c>
      <c r="BP24" s="236">
        <f t="shared" si="6"/>
        <v>1</v>
      </c>
      <c r="BQ24" s="237">
        <f t="shared" si="7"/>
        <v>0</v>
      </c>
      <c r="BR24" s="193"/>
      <c r="BS24" s="184"/>
      <c r="BU24" s="685" t="s">
        <v>238</v>
      </c>
      <c r="BV24" s="686"/>
      <c r="BW24" s="686"/>
      <c r="BX24" s="686"/>
      <c r="BY24" s="686"/>
      <c r="BZ24" s="686"/>
      <c r="CA24" s="686"/>
      <c r="CB24" s="687"/>
      <c r="CC24" s="683">
        <f>'School stats'!B27</f>
        <v>27.3</v>
      </c>
      <c r="CD24" s="684"/>
      <c r="CE24" s="184"/>
      <c r="CF24" s="184"/>
      <c r="CG24" s="193"/>
      <c r="CH24" s="193"/>
      <c r="CI24" s="193"/>
      <c r="CJ24" s="193"/>
      <c r="CK24" s="193"/>
      <c r="CL24" s="193"/>
      <c r="CM24" s="193"/>
      <c r="CN24" s="193"/>
      <c r="CO24" s="193"/>
      <c r="CP24" s="193"/>
      <c r="CS24" s="457"/>
      <c r="CT24" s="365"/>
      <c r="CU24" s="365"/>
      <c r="CV24" s="366" t="s">
        <v>381</v>
      </c>
      <c r="CW24" s="519">
        <f>'Parental Preference'!Z6</f>
        <v>94.607843137254903</v>
      </c>
      <c r="CX24" s="259">
        <f>'Parental Preference'!AA6</f>
        <v>88.725490196078425</v>
      </c>
      <c r="CY24" s="222"/>
      <c r="CZ24" s="222"/>
      <c r="DA24" s="222"/>
      <c r="DD24" s="193"/>
      <c r="DE24" s="193"/>
      <c r="DF24" s="193"/>
      <c r="DG24" s="193"/>
      <c r="DH24" s="193"/>
      <c r="DI24" s="193"/>
      <c r="DJ24" s="193"/>
      <c r="DK24" s="193"/>
      <c r="DL24" s="193"/>
      <c r="DO24" s="193"/>
      <c r="DP24" s="193"/>
      <c r="DQ24" s="193"/>
      <c r="DR24" s="193"/>
      <c r="DS24" s="193"/>
      <c r="DT24" s="193"/>
      <c r="DU24" s="193"/>
      <c r="DV24" s="193"/>
      <c r="DW24" s="193"/>
      <c r="DZ24" s="193"/>
      <c r="EA24" s="193"/>
      <c r="EB24" s="193"/>
      <c r="EC24" s="193"/>
      <c r="ED24" s="193"/>
      <c r="EE24" s="193"/>
      <c r="EF24" s="193"/>
      <c r="EG24" s="193"/>
      <c r="EH24" s="193"/>
      <c r="EK24" s="193"/>
      <c r="EL24" s="193"/>
      <c r="EM24" s="193"/>
      <c r="EN24" s="193"/>
      <c r="EO24" s="193"/>
      <c r="EP24" s="193"/>
      <c r="EQ24" s="193"/>
      <c r="ER24" s="193"/>
      <c r="ES24" s="193"/>
    </row>
    <row r="25" spans="1:160" ht="18" customHeight="1" thickBot="1" x14ac:dyDescent="0.3">
      <c r="K25" s="377" t="s">
        <v>160</v>
      </c>
      <c r="L25" s="378"/>
      <c r="M25" s="378"/>
      <c r="N25" s="378"/>
      <c r="O25" s="842">
        <f>IF(OR(AK$16="NA",AL$16="NA"),"Not Available",AK$16+AL$16)</f>
        <v>48.058999999999997</v>
      </c>
      <c r="P25" s="843"/>
      <c r="Q25" s="844"/>
      <c r="R25" s="193"/>
      <c r="S25" s="193"/>
      <c r="T25" s="193"/>
      <c r="U25" s="193"/>
      <c r="V25" s="193"/>
      <c r="W25" s="193"/>
      <c r="X25" s="193"/>
      <c r="Y25" s="193"/>
      <c r="AB25" s="383"/>
      <c r="AC25" s="383"/>
      <c r="AD25" s="383"/>
      <c r="AE25" s="383"/>
      <c r="AF25" s="802"/>
      <c r="AG25" s="802"/>
      <c r="AH25" s="802"/>
      <c r="AI25" s="222"/>
      <c r="AJ25" s="193"/>
      <c r="AK25" s="193"/>
      <c r="AL25" s="193"/>
      <c r="AM25" s="193"/>
      <c r="AN25" s="193"/>
      <c r="AO25" s="193"/>
      <c r="AP25" s="193"/>
      <c r="AS25" s="694" t="s">
        <v>245</v>
      </c>
      <c r="AT25" s="688" t="s">
        <v>246</v>
      </c>
      <c r="AU25" s="689"/>
      <c r="AV25" s="690"/>
      <c r="AW25" s="213"/>
      <c r="AX25" s="872">
        <v>2</v>
      </c>
      <c r="AY25" s="873" t="s">
        <v>247</v>
      </c>
      <c r="AZ25" s="874"/>
      <c r="BC25" s="857" t="s">
        <v>324</v>
      </c>
      <c r="BD25" s="858"/>
      <c r="BE25" s="858"/>
      <c r="BF25" s="858"/>
      <c r="BG25" s="237">
        <f>'Suitability and Compliance'!AD6</f>
        <v>0</v>
      </c>
      <c r="BJ25" s="193"/>
      <c r="BK25" s="193"/>
      <c r="BM25" s="184"/>
      <c r="BN25" s="235" t="s">
        <v>31</v>
      </c>
      <c r="BO25" s="236">
        <f>Occupancy!F16</f>
        <v>28</v>
      </c>
      <c r="BP25" s="236">
        <f t="shared" si="6"/>
        <v>0</v>
      </c>
      <c r="BQ25" s="237">
        <f t="shared" si="7"/>
        <v>2</v>
      </c>
      <c r="BR25" s="262"/>
      <c r="BS25" s="184"/>
      <c r="BU25" s="193"/>
      <c r="BV25" s="193"/>
      <c r="BW25" s="193"/>
      <c r="BX25" s="193"/>
      <c r="BY25" s="193"/>
      <c r="BZ25" s="193"/>
      <c r="CA25" s="193"/>
      <c r="CB25" s="193"/>
      <c r="CC25" s="193"/>
      <c r="CD25" s="193"/>
      <c r="CE25" s="184"/>
      <c r="CF25" s="184"/>
      <c r="CG25" s="193"/>
      <c r="CH25" s="193"/>
      <c r="CI25" s="193"/>
      <c r="CJ25" s="193"/>
      <c r="CK25" s="193"/>
      <c r="CL25" s="193"/>
      <c r="CM25" s="193"/>
      <c r="CN25" s="193"/>
      <c r="CO25" s="193"/>
      <c r="CP25" s="193"/>
      <c r="CS25" s="458"/>
      <c r="CT25" s="462"/>
      <c r="CU25" s="462"/>
      <c r="CV25" s="364" t="s">
        <v>382</v>
      </c>
      <c r="CW25" s="520">
        <f>'Parental Preference'!Z7</f>
        <v>74.230769230769226</v>
      </c>
      <c r="CX25" s="260">
        <f>'Parental Preference'!AA7</f>
        <v>79.039301310043669</v>
      </c>
      <c r="CY25" s="193"/>
      <c r="CZ25" s="193"/>
      <c r="DA25" s="193"/>
      <c r="DD25" s="193"/>
      <c r="DE25" s="193"/>
      <c r="DF25" s="193"/>
      <c r="DG25" s="193"/>
      <c r="DH25" s="193"/>
      <c r="DI25" s="193"/>
      <c r="DJ25" s="193"/>
      <c r="DK25" s="193"/>
      <c r="DL25" s="193"/>
      <c r="DO25" s="193"/>
      <c r="DP25" s="193"/>
      <c r="DQ25" s="193"/>
      <c r="DR25" s="193"/>
      <c r="DS25" s="193"/>
      <c r="DT25" s="193"/>
      <c r="DU25" s="193"/>
      <c r="DV25" s="193"/>
      <c r="DW25" s="193"/>
      <c r="DZ25" s="193"/>
      <c r="EA25" s="193"/>
      <c r="EB25" s="193"/>
      <c r="EC25" s="193"/>
      <c r="ED25" s="193"/>
      <c r="EE25" s="193"/>
      <c r="EF25" s="193"/>
      <c r="EG25" s="193"/>
      <c r="EH25" s="193"/>
      <c r="EK25" s="193"/>
      <c r="EL25" s="193"/>
      <c r="EM25" s="193"/>
      <c r="EN25" s="193"/>
      <c r="EO25" s="193"/>
      <c r="EP25" s="193"/>
      <c r="EQ25" s="193"/>
      <c r="ER25" s="193"/>
      <c r="ES25" s="193"/>
    </row>
    <row r="26" spans="1:160" ht="17.25" customHeight="1" thickBot="1" x14ac:dyDescent="0.3">
      <c r="B26" s="194" t="s">
        <v>26</v>
      </c>
      <c r="C26" s="193"/>
      <c r="D26" s="193"/>
      <c r="K26" s="377" t="s">
        <v>442</v>
      </c>
      <c r="L26" s="378"/>
      <c r="M26" s="378"/>
      <c r="N26" s="378"/>
      <c r="O26" s="842">
        <f>IF(OR(AM$16="NA",AN$16="NA"),"Not Available",AM$16+AN$16)</f>
        <v>262.654</v>
      </c>
      <c r="P26" s="843"/>
      <c r="Q26" s="844"/>
      <c r="R26" s="193"/>
      <c r="S26" s="193"/>
      <c r="T26" s="193"/>
      <c r="U26" s="193"/>
      <c r="V26" s="193"/>
      <c r="W26" s="193"/>
      <c r="X26" s="193"/>
      <c r="Y26" s="193"/>
      <c r="AB26" s="383"/>
      <c r="AC26" s="383"/>
      <c r="AD26" s="383"/>
      <c r="AE26" s="383"/>
      <c r="AF26" s="802"/>
      <c r="AG26" s="802"/>
      <c r="AH26" s="802"/>
      <c r="AI26" s="222"/>
      <c r="AJ26" s="193"/>
      <c r="AK26" s="193"/>
      <c r="AL26" s="193"/>
      <c r="AM26" s="193"/>
      <c r="AN26" s="193"/>
      <c r="AO26" s="193"/>
      <c r="AP26" s="193"/>
      <c r="AS26" s="695"/>
      <c r="AT26" s="812"/>
      <c r="AU26" s="813"/>
      <c r="AV26" s="814"/>
      <c r="AW26" s="213"/>
      <c r="AX26" s="672"/>
      <c r="AY26" s="825"/>
      <c r="AZ26" s="826"/>
      <c r="BC26" s="806" t="s">
        <v>209</v>
      </c>
      <c r="BD26" s="807"/>
      <c r="BE26" s="807"/>
      <c r="BF26" s="807"/>
      <c r="BG26" s="259">
        <f>'Suitability and Compliance'!AD70*100</f>
        <v>0</v>
      </c>
      <c r="BJ26" s="193"/>
      <c r="BK26" s="193"/>
      <c r="BM26" s="184"/>
      <c r="BN26" s="235" t="s">
        <v>30</v>
      </c>
      <c r="BO26" s="236">
        <f>Occupancy!G16</f>
        <v>28</v>
      </c>
      <c r="BP26" s="236">
        <f t="shared" si="6"/>
        <v>0</v>
      </c>
      <c r="BQ26" s="237">
        <f t="shared" si="7"/>
        <v>2</v>
      </c>
      <c r="BR26" s="264"/>
      <c r="BS26" s="184"/>
      <c r="BU26" s="677" t="s">
        <v>375</v>
      </c>
      <c r="BV26" s="678"/>
      <c r="BW26" s="678"/>
      <c r="BX26" s="679"/>
      <c r="BY26" s="710">
        <f>'School stats'!B2</f>
        <v>41828</v>
      </c>
      <c r="BZ26" s="711"/>
      <c r="CA26" s="712"/>
      <c r="CB26" s="193"/>
      <c r="CC26" s="193"/>
      <c r="CD26" s="193"/>
      <c r="CE26" s="184"/>
      <c r="CF26" s="184"/>
      <c r="CG26" s="193"/>
      <c r="CH26" s="193"/>
      <c r="CI26" s="193"/>
      <c r="CJ26" s="193"/>
      <c r="CK26" s="193"/>
      <c r="CL26" s="193"/>
      <c r="CM26" s="193"/>
      <c r="CN26" s="193"/>
      <c r="CO26" s="193"/>
      <c r="CP26" s="193"/>
      <c r="CS26" s="193"/>
      <c r="CT26" s="193"/>
      <c r="CU26" s="193"/>
      <c r="CV26" s="193"/>
      <c r="CW26" s="193"/>
      <c r="CX26" s="193"/>
      <c r="CY26" s="193"/>
      <c r="CZ26" s="193"/>
      <c r="DA26" s="193"/>
      <c r="DD26" s="193"/>
      <c r="DE26" s="193"/>
      <c r="DF26" s="193"/>
      <c r="DG26" s="193"/>
      <c r="DH26" s="193"/>
      <c r="DI26" s="193"/>
      <c r="DJ26" s="193"/>
      <c r="DK26" s="193"/>
      <c r="DL26" s="193"/>
      <c r="DO26" s="193"/>
      <c r="DP26" s="193"/>
      <c r="DQ26" s="193"/>
      <c r="DR26" s="193"/>
      <c r="DS26" s="193"/>
      <c r="DT26" s="193"/>
      <c r="DU26" s="193"/>
      <c r="DV26" s="193"/>
      <c r="DW26" s="193"/>
      <c r="DZ26" s="193"/>
      <c r="EA26" s="193"/>
      <c r="EB26" s="193"/>
      <c r="EC26" s="193"/>
      <c r="ED26" s="193"/>
      <c r="EE26" s="193"/>
      <c r="EF26" s="193"/>
      <c r="EG26" s="193"/>
      <c r="EH26" s="193"/>
      <c r="EK26" s="193"/>
      <c r="EL26" s="193"/>
      <c r="EM26" s="193"/>
      <c r="EN26" s="193"/>
      <c r="EO26" s="193"/>
      <c r="EP26" s="193"/>
      <c r="EQ26" s="193"/>
      <c r="ER26" s="193"/>
      <c r="ES26" s="193"/>
    </row>
    <row r="27" spans="1:160" ht="15.75" customHeight="1" thickBot="1" x14ac:dyDescent="0.3">
      <c r="B27" s="199"/>
      <c r="C27" s="193"/>
      <c r="D27" s="193"/>
      <c r="E27" s="193"/>
      <c r="F27" s="193"/>
      <c r="G27" s="193"/>
      <c r="H27" s="193"/>
      <c r="K27" s="379" t="s">
        <v>348</v>
      </c>
      <c r="L27" s="380"/>
      <c r="M27" s="380"/>
      <c r="N27" s="380"/>
      <c r="O27" s="827">
        <f>IF(OR(AO$16="NA",AP$16="NA"),"Not Available",AO$16+AP$16)</f>
        <v>0</v>
      </c>
      <c r="P27" s="828"/>
      <c r="Q27" s="829"/>
      <c r="R27" s="193"/>
      <c r="S27" s="193"/>
      <c r="T27" s="193"/>
      <c r="U27" s="193"/>
      <c r="V27" s="193"/>
      <c r="W27" s="193"/>
      <c r="X27" s="193"/>
      <c r="Y27" s="193"/>
      <c r="AB27" s="383"/>
      <c r="AC27" s="383"/>
      <c r="AD27" s="383"/>
      <c r="AE27" s="383"/>
      <c r="AF27" s="802"/>
      <c r="AG27" s="802"/>
      <c r="AH27" s="802"/>
      <c r="AI27" s="222"/>
      <c r="AJ27" s="193"/>
      <c r="AK27" s="193"/>
      <c r="AL27" s="193"/>
      <c r="AM27" s="193"/>
      <c r="AN27" s="193"/>
      <c r="AO27" s="193"/>
      <c r="AP27" s="193"/>
      <c r="AS27" s="694" t="s">
        <v>248</v>
      </c>
      <c r="AT27" s="688" t="s">
        <v>450</v>
      </c>
      <c r="AU27" s="689"/>
      <c r="AV27" s="690"/>
      <c r="AW27" s="213"/>
      <c r="AX27" s="872">
        <v>3</v>
      </c>
      <c r="AY27" s="873" t="s">
        <v>249</v>
      </c>
      <c r="AZ27" s="874"/>
      <c r="BC27" s="875" t="s">
        <v>359</v>
      </c>
      <c r="BD27" s="876"/>
      <c r="BE27" s="876"/>
      <c r="BF27" s="876"/>
      <c r="BG27" s="260">
        <f>'Suitability and Compliance'!AD71*100</f>
        <v>130</v>
      </c>
      <c r="BJ27" s="193"/>
      <c r="BK27" s="193"/>
      <c r="BM27" s="184"/>
      <c r="BN27" s="254" t="s">
        <v>29</v>
      </c>
      <c r="BO27" s="255">
        <f>Occupancy!H16</f>
        <v>30</v>
      </c>
      <c r="BP27" s="255">
        <f t="shared" si="6"/>
        <v>0</v>
      </c>
      <c r="BQ27" s="256">
        <f t="shared" si="7"/>
        <v>0</v>
      </c>
      <c r="BR27" s="264"/>
      <c r="BS27" s="265"/>
      <c r="BU27" s="677" t="s">
        <v>376</v>
      </c>
      <c r="BV27" s="678"/>
      <c r="BW27" s="678"/>
      <c r="BX27" s="679"/>
      <c r="BY27" s="662" t="str">
        <f>'School stats'!A2</f>
        <v>Requires Improvement</v>
      </c>
      <c r="BZ27" s="663"/>
      <c r="CA27" s="664"/>
      <c r="CB27" s="193"/>
      <c r="CC27" s="193"/>
      <c r="CD27" s="193"/>
      <c r="CE27" s="184"/>
      <c r="CF27" s="184"/>
      <c r="CG27" s="193"/>
      <c r="CH27" s="193"/>
      <c r="CI27" s="193"/>
      <c r="CJ27" s="193"/>
      <c r="CK27" s="193"/>
      <c r="CL27" s="193"/>
      <c r="CM27" s="193"/>
      <c r="CN27" s="193"/>
      <c r="CO27" s="193"/>
      <c r="CP27" s="193"/>
      <c r="DD27" s="193"/>
      <c r="DE27" s="193"/>
      <c r="DF27" s="193"/>
      <c r="DG27" s="193"/>
      <c r="DH27" s="193"/>
      <c r="DI27" s="193"/>
      <c r="DJ27" s="193"/>
      <c r="DK27" s="193"/>
      <c r="DL27" s="193"/>
      <c r="DO27" s="193"/>
      <c r="DP27" s="193"/>
      <c r="DQ27" s="193"/>
      <c r="DR27" s="193"/>
      <c r="DS27" s="193"/>
      <c r="DT27" s="193"/>
      <c r="DU27" s="193"/>
      <c r="DV27" s="193"/>
      <c r="DW27" s="193"/>
      <c r="DZ27" s="193"/>
      <c r="EA27" s="193"/>
      <c r="EB27" s="193"/>
      <c r="EC27" s="193"/>
      <c r="ED27" s="193"/>
      <c r="EE27" s="193"/>
      <c r="EF27" s="193"/>
      <c r="EG27" s="193"/>
      <c r="EH27" s="193"/>
      <c r="EK27" s="193"/>
      <c r="EL27" s="193"/>
      <c r="EM27" s="193"/>
      <c r="EN27" s="193"/>
      <c r="EO27" s="193"/>
      <c r="EP27" s="193"/>
      <c r="EQ27" s="193"/>
      <c r="ER27" s="193"/>
      <c r="ES27" s="193"/>
    </row>
    <row r="28" spans="1:160" ht="14.25" customHeight="1" thickBot="1" x14ac:dyDescent="0.3">
      <c r="B28" s="529" t="s">
        <v>340</v>
      </c>
      <c r="C28" s="193"/>
      <c r="D28" s="261"/>
      <c r="E28" s="222"/>
      <c r="F28" s="530">
        <f>IF('Asset summary '!B5="Not Known",'Asset summary '!B5,'Asset summary '!B5/1000)</f>
        <v>1672.1998965594144</v>
      </c>
      <c r="G28" s="193"/>
      <c r="H28" s="193"/>
      <c r="K28" s="193"/>
      <c r="L28" s="193"/>
      <c r="M28" s="193"/>
      <c r="N28" s="193"/>
      <c r="O28" s="193"/>
      <c r="P28" s="193"/>
      <c r="Q28" s="193"/>
      <c r="R28" s="193"/>
      <c r="S28" s="193"/>
      <c r="T28" s="193"/>
      <c r="U28" s="193"/>
      <c r="V28" s="193"/>
      <c r="W28" s="193"/>
      <c r="X28" s="193"/>
      <c r="Y28" s="193"/>
      <c r="AB28" s="525"/>
      <c r="AC28" s="525"/>
      <c r="AD28" s="525"/>
      <c r="AE28" s="525"/>
      <c r="AF28" s="841"/>
      <c r="AG28" s="841"/>
      <c r="AH28" s="841"/>
      <c r="AI28" s="238"/>
      <c r="AJ28" s="184"/>
      <c r="AK28" s="184"/>
      <c r="AL28" s="184"/>
      <c r="AM28" s="184"/>
      <c r="AN28" s="184"/>
      <c r="AO28" s="184"/>
      <c r="AP28" s="184"/>
      <c r="AS28" s="695"/>
      <c r="AT28" s="812"/>
      <c r="AU28" s="813"/>
      <c r="AV28" s="814"/>
      <c r="AW28" s="213"/>
      <c r="AX28" s="877"/>
      <c r="AY28" s="878"/>
      <c r="AZ28" s="757"/>
      <c r="BC28" s="193"/>
      <c r="BD28" s="193"/>
      <c r="BE28" s="193"/>
      <c r="BF28" s="193"/>
      <c r="BG28" s="193"/>
      <c r="BJ28" s="193"/>
      <c r="BK28" s="193"/>
      <c r="BM28" s="184"/>
      <c r="BN28" s="445" t="s">
        <v>37</v>
      </c>
      <c r="BO28" s="347">
        <f>SUM(BO21:BO27)</f>
        <v>204</v>
      </c>
      <c r="BP28" s="347">
        <f>IF(BO28&gt;$BO$7,BO28-$BO$7,0)</f>
        <v>0</v>
      </c>
      <c r="BQ28" s="348">
        <f>IF($BO$7&gt;BO28,$BO$7-BO28,0)</f>
        <v>6</v>
      </c>
      <c r="BR28" s="264"/>
      <c r="BS28" s="233"/>
      <c r="BU28" s="193"/>
      <c r="BV28" s="193"/>
      <c r="BW28" s="193"/>
      <c r="BX28" s="193"/>
      <c r="BY28" s="193"/>
      <c r="BZ28" s="193"/>
      <c r="CA28" s="193"/>
      <c r="CB28" s="193"/>
      <c r="CC28" s="193"/>
      <c r="CD28" s="193"/>
      <c r="CE28" s="184"/>
      <c r="CF28" s="184"/>
      <c r="CG28" s="193"/>
      <c r="CH28" s="193"/>
      <c r="CI28" s="193"/>
      <c r="CJ28" s="193"/>
      <c r="CK28" s="193"/>
      <c r="CL28" s="193"/>
      <c r="CM28" s="193"/>
      <c r="CN28" s="193"/>
      <c r="CO28" s="193"/>
      <c r="CP28" s="193"/>
      <c r="DD28" s="193"/>
      <c r="DE28" s="193"/>
      <c r="DF28" s="193"/>
      <c r="DG28" s="193"/>
      <c r="DH28" s="193"/>
      <c r="DI28" s="193"/>
      <c r="DJ28" s="193"/>
      <c r="DK28" s="193"/>
      <c r="DL28" s="193"/>
      <c r="DO28" s="193"/>
      <c r="DP28" s="193"/>
      <c r="DQ28" s="193"/>
      <c r="DR28" s="193"/>
      <c r="DS28" s="193"/>
      <c r="DT28" s="193"/>
      <c r="DU28" s="193"/>
      <c r="DV28" s="193"/>
      <c r="DW28" s="193"/>
      <c r="DZ28" s="193"/>
      <c r="EA28" s="193"/>
      <c r="EB28" s="193"/>
      <c r="EC28" s="193"/>
      <c r="ED28" s="193"/>
      <c r="EE28" s="193"/>
      <c r="EF28" s="193"/>
      <c r="EG28" s="193"/>
      <c r="EH28" s="193"/>
      <c r="EK28" s="193"/>
      <c r="EL28" s="193"/>
      <c r="EM28" s="193"/>
      <c r="EN28" s="193"/>
      <c r="EO28" s="193"/>
      <c r="EP28" s="193"/>
      <c r="EQ28" s="193"/>
      <c r="ER28" s="193"/>
      <c r="ES28" s="193"/>
    </row>
    <row r="29" spans="1:160" ht="16.5" customHeight="1" x14ac:dyDescent="0.2">
      <c r="B29" s="529" t="s">
        <v>341</v>
      </c>
      <c r="C29" s="193"/>
      <c r="D29" s="261"/>
      <c r="E29" s="222"/>
      <c r="F29" s="530">
        <f>IF('Asset summary '!B6="Not Known",'Asset summary '!B6,'Asset summary '!B6/1000)</f>
        <v>423.42899999999997</v>
      </c>
      <c r="G29" s="193"/>
      <c r="H29" s="193"/>
      <c r="K29" s="193"/>
      <c r="L29" s="193"/>
      <c r="M29" s="193"/>
      <c r="N29" s="193"/>
      <c r="O29" s="193"/>
      <c r="P29" s="193"/>
      <c r="Q29" s="193"/>
      <c r="R29" s="193"/>
      <c r="S29" s="193"/>
      <c r="T29" s="193"/>
      <c r="U29" s="193"/>
      <c r="V29" s="193"/>
      <c r="W29" s="193"/>
      <c r="X29" s="193"/>
      <c r="Y29" s="193"/>
      <c r="AB29" s="184"/>
      <c r="AC29" s="184"/>
      <c r="AD29" s="184"/>
      <c r="AE29" s="184"/>
      <c r="AF29" s="184"/>
      <c r="AG29" s="184"/>
      <c r="AH29" s="184"/>
      <c r="AI29" s="184"/>
      <c r="AJ29" s="184"/>
      <c r="AK29" s="184"/>
      <c r="AL29" s="184"/>
      <c r="AM29" s="184"/>
      <c r="AN29" s="184"/>
      <c r="AO29" s="184"/>
      <c r="AP29" s="184"/>
      <c r="AS29" s="673" t="s">
        <v>250</v>
      </c>
      <c r="AT29" s="688" t="s">
        <v>251</v>
      </c>
      <c r="AU29" s="689"/>
      <c r="AV29" s="690"/>
      <c r="AW29" s="213"/>
      <c r="AX29" s="213"/>
      <c r="AY29" s="213"/>
      <c r="AZ29" s="213"/>
      <c r="BC29" s="184"/>
      <c r="BD29" s="184"/>
      <c r="BE29" s="184"/>
      <c r="BF29" s="184"/>
      <c r="BG29" s="184"/>
      <c r="BJ29" s="193"/>
      <c r="BK29" s="193"/>
      <c r="BM29" s="184"/>
      <c r="BN29" s="193"/>
      <c r="BO29" s="193"/>
      <c r="BP29" s="193"/>
      <c r="BQ29" s="222"/>
      <c r="BR29" s="222"/>
      <c r="BS29" s="233"/>
      <c r="BU29" s="184"/>
      <c r="BV29" s="184"/>
      <c r="BW29" s="184"/>
      <c r="BX29" s="184"/>
      <c r="BY29" s="184"/>
      <c r="BZ29" s="184"/>
      <c r="CA29" s="184"/>
      <c r="CB29" s="184"/>
      <c r="CC29" s="184"/>
      <c r="CD29" s="184"/>
      <c r="CE29" s="184"/>
      <c r="CF29" s="184"/>
      <c r="CG29" s="193"/>
      <c r="CH29" s="193"/>
      <c r="CI29" s="193"/>
      <c r="CJ29" s="193"/>
      <c r="CK29" s="193"/>
      <c r="CL29" s="193"/>
      <c r="CM29" s="193"/>
      <c r="CN29" s="193"/>
      <c r="CO29" s="193"/>
      <c r="CP29" s="193"/>
      <c r="DD29" s="193"/>
      <c r="DE29" s="193"/>
      <c r="DF29" s="193"/>
      <c r="DG29" s="193"/>
      <c r="DH29" s="193"/>
      <c r="DI29" s="193"/>
      <c r="DJ29" s="193"/>
      <c r="DK29" s="193"/>
      <c r="DL29" s="193"/>
      <c r="DO29" s="193"/>
      <c r="DP29" s="193"/>
      <c r="DQ29" s="193"/>
      <c r="DR29" s="193"/>
      <c r="DS29" s="193"/>
      <c r="DT29" s="193"/>
      <c r="DU29" s="193"/>
      <c r="DV29" s="193"/>
      <c r="DW29" s="193"/>
      <c r="DZ29" s="193"/>
      <c r="EA29" s="193"/>
      <c r="EB29" s="193"/>
      <c r="EC29" s="193"/>
      <c r="ED29" s="193"/>
      <c r="EE29" s="193"/>
      <c r="EF29" s="193"/>
      <c r="EG29" s="193"/>
      <c r="EH29" s="193"/>
      <c r="EK29" s="193"/>
      <c r="EL29" s="193"/>
      <c r="EM29" s="193"/>
      <c r="EN29" s="193"/>
      <c r="EO29" s="193"/>
      <c r="EP29" s="193"/>
      <c r="EQ29" s="193"/>
      <c r="ER29" s="193"/>
      <c r="ES29" s="193"/>
    </row>
    <row r="30" spans="1:160" ht="29.25" customHeight="1" thickBot="1" x14ac:dyDescent="0.3">
      <c r="B30" s="211"/>
      <c r="C30" s="193"/>
      <c r="D30" s="261"/>
      <c r="E30" s="222"/>
      <c r="F30" s="263"/>
      <c r="G30" s="193"/>
      <c r="H30" s="193"/>
      <c r="K30" s="193"/>
      <c r="L30" s="193"/>
      <c r="M30" s="193"/>
      <c r="N30" s="193"/>
      <c r="O30" s="193"/>
      <c r="P30" s="193"/>
      <c r="Q30" s="193"/>
      <c r="R30" s="193"/>
      <c r="S30" s="193"/>
      <c r="T30" s="193"/>
      <c r="U30" s="193"/>
      <c r="V30" s="193"/>
      <c r="W30" s="193"/>
      <c r="X30" s="193"/>
      <c r="Y30" s="193"/>
      <c r="AB30" s="184"/>
      <c r="AC30" s="184"/>
      <c r="AD30" s="184"/>
      <c r="AE30" s="184"/>
      <c r="AF30" s="184"/>
      <c r="AG30" s="184"/>
      <c r="AH30" s="184"/>
      <c r="AI30" s="184"/>
      <c r="AJ30" s="184"/>
      <c r="AK30" s="184"/>
      <c r="AL30" s="184"/>
      <c r="AM30" s="184"/>
      <c r="AN30" s="184"/>
      <c r="AO30" s="184"/>
      <c r="AP30" s="184"/>
      <c r="AS30" s="674"/>
      <c r="AT30" s="691"/>
      <c r="AU30" s="692"/>
      <c r="AV30" s="693"/>
      <c r="AW30" s="213"/>
      <c r="AX30" s="213"/>
      <c r="AY30" s="213"/>
      <c r="AZ30" s="213"/>
      <c r="BC30" s="184"/>
      <c r="BD30" s="184"/>
      <c r="BE30" s="184"/>
      <c r="BF30" s="184"/>
      <c r="BG30" s="184"/>
      <c r="BJ30" s="193"/>
      <c r="BK30" s="193"/>
      <c r="BM30" s="184"/>
      <c r="BN30" s="193"/>
      <c r="BO30" s="266"/>
      <c r="BP30" s="193"/>
      <c r="BQ30" s="222"/>
      <c r="BR30" s="222"/>
      <c r="BS30" s="233"/>
      <c r="BU30" s="184"/>
      <c r="BV30" s="184"/>
      <c r="BW30" s="184"/>
      <c r="BX30" s="184"/>
      <c r="BY30" s="184"/>
      <c r="BZ30" s="184"/>
      <c r="CA30" s="184"/>
      <c r="CB30" s="184"/>
      <c r="CC30" s="184"/>
      <c r="CD30" s="184"/>
      <c r="CE30" s="184"/>
      <c r="CF30" s="184"/>
      <c r="CG30" s="193"/>
      <c r="CH30" s="193"/>
      <c r="CI30" s="193"/>
      <c r="CJ30" s="193"/>
      <c r="CK30" s="193"/>
      <c r="CL30" s="193"/>
      <c r="CM30" s="193"/>
      <c r="CN30" s="193"/>
      <c r="CO30" s="193"/>
      <c r="CP30" s="193"/>
      <c r="DD30" s="193"/>
      <c r="DE30" s="193"/>
      <c r="DF30" s="193"/>
      <c r="DG30" s="193"/>
      <c r="DH30" s="193"/>
      <c r="DI30" s="193"/>
      <c r="DJ30" s="193"/>
      <c r="DK30" s="193"/>
      <c r="DL30" s="193"/>
      <c r="DO30" s="193"/>
      <c r="DP30" s="193"/>
      <c r="DQ30" s="193"/>
      <c r="DR30" s="193"/>
      <c r="DS30" s="193"/>
      <c r="DT30" s="193"/>
      <c r="DU30" s="193"/>
      <c r="DV30" s="193"/>
      <c r="DW30" s="193"/>
      <c r="DZ30" s="193"/>
      <c r="EA30" s="193"/>
      <c r="EB30" s="193"/>
      <c r="EC30" s="193"/>
      <c r="ED30" s="193"/>
      <c r="EE30" s="193"/>
      <c r="EF30" s="193"/>
      <c r="EG30" s="193"/>
      <c r="EH30" s="193"/>
      <c r="EK30" s="193"/>
      <c r="EL30" s="193"/>
      <c r="EM30" s="193"/>
      <c r="EN30" s="193"/>
      <c r="EO30" s="193"/>
      <c r="EP30" s="193"/>
      <c r="EQ30" s="193"/>
      <c r="ER30" s="193"/>
      <c r="ES30" s="193"/>
    </row>
    <row r="31" spans="1:160" ht="15.75" customHeight="1" thickBot="1" x14ac:dyDescent="0.3">
      <c r="B31" s="529" t="s">
        <v>342</v>
      </c>
      <c r="C31" s="193"/>
      <c r="D31" s="196"/>
      <c r="E31" s="193"/>
      <c r="F31" s="790" t="str">
        <f>'Asset summary '!B8</f>
        <v xml:space="preserve">Owned by the Local Authority </v>
      </c>
      <c r="G31" s="790"/>
      <c r="H31" s="790"/>
      <c r="K31" s="193"/>
      <c r="L31" s="193"/>
      <c r="M31" s="193"/>
      <c r="N31" s="193"/>
      <c r="O31" s="193"/>
      <c r="P31" s="193"/>
      <c r="Q31" s="193"/>
      <c r="R31" s="193"/>
      <c r="S31" s="193"/>
      <c r="T31" s="193"/>
      <c r="U31" s="193"/>
      <c r="V31" s="193"/>
      <c r="W31" s="193"/>
      <c r="X31" s="193"/>
      <c r="Y31" s="193"/>
      <c r="AB31" s="184"/>
      <c r="AC31" s="184"/>
      <c r="AD31" s="184"/>
      <c r="AE31" s="184"/>
      <c r="AF31" s="184"/>
      <c r="AG31" s="184"/>
      <c r="AH31" s="184"/>
      <c r="AI31" s="184"/>
      <c r="AJ31" s="184"/>
      <c r="AK31" s="184"/>
      <c r="AL31" s="184"/>
      <c r="AM31" s="184"/>
      <c r="AN31" s="184"/>
      <c r="AO31" s="184"/>
      <c r="AP31" s="184"/>
      <c r="AS31" s="193"/>
      <c r="AT31" s="193"/>
      <c r="AU31" s="193"/>
      <c r="AV31" s="193"/>
      <c r="AW31" s="193"/>
      <c r="AX31" s="193"/>
      <c r="AY31" s="193"/>
      <c r="AZ31" s="193"/>
      <c r="BC31" s="184"/>
      <c r="BD31" s="184"/>
      <c r="BE31" s="184"/>
      <c r="BF31" s="184"/>
      <c r="BG31" s="184"/>
      <c r="BJ31" s="549" t="s">
        <v>269</v>
      </c>
      <c r="BK31" s="549" t="s">
        <v>476</v>
      </c>
      <c r="BM31" s="184"/>
      <c r="BN31" s="270"/>
      <c r="BO31" s="264"/>
      <c r="BP31" s="193"/>
      <c r="BQ31" s="222"/>
      <c r="BR31" s="222"/>
      <c r="BS31" s="233"/>
      <c r="BU31" s="184"/>
      <c r="BV31" s="184"/>
      <c r="BW31" s="184"/>
      <c r="BX31" s="184"/>
      <c r="BY31" s="184"/>
      <c r="BZ31" s="184"/>
      <c r="CA31" s="184"/>
      <c r="CB31" s="184"/>
      <c r="CC31" s="184"/>
      <c r="CD31" s="184"/>
      <c r="CE31" s="184"/>
      <c r="CF31" s="184"/>
      <c r="CG31" s="193"/>
      <c r="CH31" s="193"/>
      <c r="CI31" s="193"/>
      <c r="CJ31" s="193"/>
      <c r="CK31" s="193"/>
      <c r="CL31" s="193"/>
      <c r="CM31" s="193"/>
      <c r="CN31" s="193"/>
      <c r="CO31" s="193"/>
      <c r="CP31" s="193"/>
      <c r="DD31" s="193"/>
      <c r="DE31" s="193"/>
      <c r="DF31" s="193"/>
      <c r="DG31" s="193"/>
      <c r="DH31" s="193"/>
      <c r="DI31" s="193"/>
      <c r="DJ31" s="193"/>
      <c r="DK31" s="193"/>
      <c r="DL31" s="193"/>
      <c r="DO31" s="193"/>
      <c r="DP31" s="193"/>
      <c r="DQ31" s="193"/>
      <c r="DR31" s="193"/>
      <c r="DS31" s="193"/>
      <c r="DT31" s="193"/>
      <c r="DU31" s="193"/>
      <c r="DV31" s="193"/>
      <c r="DW31" s="193"/>
      <c r="DZ31" s="193"/>
      <c r="EA31" s="193"/>
      <c r="EB31" s="193"/>
      <c r="EC31" s="193"/>
      <c r="ED31" s="193"/>
      <c r="EE31" s="193"/>
      <c r="EF31" s="193"/>
      <c r="EG31" s="193"/>
      <c r="EH31" s="193"/>
      <c r="EK31" s="193"/>
      <c r="EL31" s="193"/>
      <c r="EM31" s="193"/>
      <c r="EN31" s="193"/>
      <c r="EO31" s="193"/>
      <c r="EP31" s="193"/>
      <c r="EQ31" s="193"/>
      <c r="ER31" s="193"/>
      <c r="ES31" s="193"/>
    </row>
    <row r="32" spans="1:160" ht="15.75" customHeight="1" x14ac:dyDescent="0.25">
      <c r="B32" s="211"/>
      <c r="C32" s="193"/>
      <c r="D32" s="196"/>
      <c r="E32" s="193"/>
      <c r="F32" s="790"/>
      <c r="G32" s="790"/>
      <c r="H32" s="790"/>
      <c r="K32" s="193"/>
      <c r="L32" s="193"/>
      <c r="M32" s="193"/>
      <c r="N32" s="193"/>
      <c r="O32" s="193"/>
      <c r="P32" s="193"/>
      <c r="Q32" s="193"/>
      <c r="R32" s="193"/>
      <c r="S32" s="193"/>
      <c r="T32" s="193"/>
      <c r="U32" s="193"/>
      <c r="V32" s="193"/>
      <c r="W32" s="193"/>
      <c r="X32" s="193"/>
      <c r="Y32" s="193"/>
      <c r="AB32" s="184"/>
      <c r="AC32" s="184"/>
      <c r="AD32" s="184"/>
      <c r="AE32" s="184"/>
      <c r="AF32" s="184"/>
      <c r="AG32" s="184"/>
      <c r="AH32" s="184"/>
      <c r="AI32" s="184"/>
      <c r="AJ32" s="184"/>
      <c r="AK32" s="184"/>
      <c r="AL32" s="184"/>
      <c r="AM32" s="184"/>
      <c r="AN32" s="184"/>
      <c r="AO32" s="184"/>
      <c r="AP32" s="184"/>
      <c r="BC32" s="184"/>
      <c r="BD32" s="184"/>
      <c r="BE32" s="184"/>
      <c r="BF32" s="184"/>
      <c r="BG32" s="184"/>
      <c r="BJ32" s="550" t="s">
        <v>61</v>
      </c>
      <c r="BK32" s="546" t="s">
        <v>470</v>
      </c>
      <c r="BM32" s="184"/>
      <c r="BN32" s="193"/>
      <c r="BO32" s="266"/>
      <c r="BP32" s="193"/>
      <c r="BQ32" s="193"/>
      <c r="BR32" s="222"/>
      <c r="BS32" s="238"/>
      <c r="BU32" s="184"/>
      <c r="BV32" s="184"/>
      <c r="BW32" s="184"/>
      <c r="BX32" s="184"/>
      <c r="BY32" s="184"/>
      <c r="BZ32" s="184"/>
      <c r="CA32" s="184"/>
      <c r="CB32" s="184"/>
      <c r="CC32" s="184"/>
      <c r="CD32" s="184"/>
      <c r="CE32" s="184"/>
      <c r="CF32" s="184"/>
      <c r="CG32" s="193"/>
      <c r="CH32" s="193"/>
      <c r="CI32" s="193"/>
      <c r="CJ32" s="193"/>
      <c r="CK32" s="193"/>
      <c r="CL32" s="193"/>
      <c r="CM32" s="193"/>
      <c r="CN32" s="193"/>
      <c r="CO32" s="193"/>
      <c r="CP32" s="193"/>
      <c r="DD32" s="193"/>
      <c r="DE32" s="193"/>
      <c r="DF32" s="193"/>
      <c r="DG32" s="193"/>
      <c r="DH32" s="193"/>
      <c r="DI32" s="193"/>
      <c r="DJ32" s="193"/>
      <c r="DK32" s="193"/>
      <c r="DL32" s="193"/>
      <c r="DO32" s="193"/>
      <c r="DP32" s="193"/>
      <c r="DQ32" s="193"/>
      <c r="DR32" s="193"/>
      <c r="DS32" s="193"/>
      <c r="DT32" s="193"/>
      <c r="DU32" s="193"/>
      <c r="DV32" s="193"/>
      <c r="DW32" s="193"/>
      <c r="DZ32" s="193"/>
      <c r="EA32" s="193"/>
      <c r="EB32" s="193"/>
      <c r="EC32" s="193"/>
      <c r="ED32" s="193"/>
      <c r="EE32" s="193"/>
      <c r="EF32" s="193"/>
      <c r="EG32" s="193"/>
      <c r="EH32" s="193"/>
      <c r="EK32" s="193"/>
      <c r="EL32" s="193"/>
      <c r="EM32" s="193"/>
      <c r="EN32" s="193"/>
      <c r="EO32" s="193"/>
      <c r="EP32" s="193"/>
      <c r="EQ32" s="193"/>
      <c r="ER32" s="193"/>
      <c r="ES32" s="193"/>
    </row>
    <row r="33" spans="1:161" ht="15.75" customHeight="1" x14ac:dyDescent="0.2">
      <c r="A33" s="238"/>
      <c r="B33" s="212"/>
      <c r="C33" s="212"/>
      <c r="D33" s="212"/>
      <c r="E33" s="212"/>
      <c r="F33" s="212"/>
      <c r="G33" s="193"/>
      <c r="H33" s="193"/>
      <c r="I33" s="238"/>
      <c r="K33" s="184"/>
      <c r="L33" s="184"/>
      <c r="M33" s="184"/>
      <c r="N33" s="184"/>
      <c r="O33" s="184"/>
      <c r="P33" s="184"/>
      <c r="Q33" s="184"/>
      <c r="R33" s="184"/>
      <c r="S33" s="184"/>
      <c r="T33" s="184"/>
      <c r="U33" s="184"/>
      <c r="V33" s="184"/>
      <c r="W33" s="184"/>
      <c r="X33" s="184"/>
      <c r="Y33" s="184"/>
      <c r="AB33" s="184"/>
      <c r="AC33" s="184"/>
      <c r="AD33" s="184"/>
      <c r="AE33" s="184"/>
      <c r="AF33" s="184"/>
      <c r="AG33" s="184"/>
      <c r="AH33" s="184"/>
      <c r="AI33" s="184"/>
      <c r="AJ33" s="184"/>
      <c r="AK33" s="184"/>
      <c r="AL33" s="184"/>
      <c r="AM33" s="184"/>
      <c r="AN33" s="184"/>
      <c r="AO33" s="184"/>
      <c r="AP33" s="184"/>
      <c r="BC33" s="184"/>
      <c r="BD33" s="184"/>
      <c r="BE33" s="184"/>
      <c r="BF33" s="184"/>
      <c r="BG33" s="184"/>
      <c r="BJ33" s="551" t="s">
        <v>467</v>
      </c>
      <c r="BK33" s="547" t="s">
        <v>471</v>
      </c>
      <c r="BM33" s="184"/>
      <c r="BN33" s="193"/>
      <c r="BO33" s="266"/>
      <c r="BP33" s="193"/>
      <c r="BQ33" s="193"/>
      <c r="BR33" s="222"/>
      <c r="BS33" s="238"/>
      <c r="BU33" s="184"/>
      <c r="BV33" s="184"/>
      <c r="BW33" s="184"/>
      <c r="BX33" s="184"/>
      <c r="BY33" s="184"/>
      <c r="BZ33" s="184"/>
      <c r="CA33" s="184"/>
      <c r="CB33" s="184"/>
      <c r="CC33" s="184"/>
      <c r="CD33" s="184"/>
      <c r="CE33" s="184"/>
      <c r="CF33" s="184"/>
      <c r="CG33" s="193"/>
      <c r="CH33" s="193"/>
      <c r="CI33" s="193"/>
      <c r="CJ33" s="193"/>
      <c r="CK33" s="193"/>
      <c r="CL33" s="193"/>
      <c r="CM33" s="193"/>
      <c r="CN33" s="193"/>
      <c r="CO33" s="193"/>
      <c r="CP33" s="193"/>
      <c r="DD33" s="193"/>
      <c r="DE33" s="193"/>
      <c r="DF33" s="193"/>
      <c r="DG33" s="193"/>
      <c r="DH33" s="193"/>
      <c r="DI33" s="193"/>
      <c r="DJ33" s="193"/>
      <c r="DK33" s="193"/>
      <c r="DL33" s="193"/>
      <c r="DO33" s="193"/>
      <c r="DP33" s="193"/>
      <c r="DQ33" s="193"/>
      <c r="DR33" s="193"/>
      <c r="DS33" s="193"/>
      <c r="DT33" s="193"/>
      <c r="DU33" s="193"/>
      <c r="DV33" s="193"/>
      <c r="DW33" s="193"/>
      <c r="DZ33" s="193"/>
      <c r="EA33" s="193"/>
      <c r="EB33" s="193"/>
      <c r="EC33" s="193"/>
      <c r="ED33" s="193"/>
      <c r="EE33" s="193"/>
      <c r="EF33" s="193"/>
      <c r="EG33" s="193"/>
      <c r="EH33" s="193"/>
      <c r="EK33" s="193"/>
      <c r="EL33" s="193"/>
      <c r="EM33" s="193"/>
      <c r="EN33" s="193"/>
      <c r="EO33" s="193"/>
      <c r="EP33" s="193"/>
      <c r="EQ33" s="193"/>
      <c r="ER33" s="193"/>
      <c r="ES33" s="193"/>
    </row>
    <row r="34" spans="1:161" ht="15" customHeight="1" x14ac:dyDescent="0.2">
      <c r="A34" s="238"/>
      <c r="B34" s="529" t="s">
        <v>343</v>
      </c>
      <c r="C34" s="193"/>
      <c r="D34" s="196"/>
      <c r="E34" s="193"/>
      <c r="F34" s="308" t="str">
        <f>'Asset summary '!B10</f>
        <v>Not Known</v>
      </c>
      <c r="G34" s="193"/>
      <c r="H34" s="193"/>
      <c r="I34" s="238"/>
      <c r="AB34" s="184"/>
      <c r="AC34" s="184"/>
      <c r="AD34" s="184"/>
      <c r="AE34" s="184"/>
      <c r="AF34" s="184"/>
      <c r="AG34" s="184"/>
      <c r="AH34" s="184"/>
      <c r="AI34" s="184"/>
      <c r="AJ34" s="184"/>
      <c r="AK34" s="184"/>
      <c r="AL34" s="184"/>
      <c r="AM34" s="184"/>
      <c r="AN34" s="184"/>
      <c r="AO34" s="184"/>
      <c r="AP34" s="184"/>
      <c r="BC34" s="184"/>
      <c r="BD34" s="184"/>
      <c r="BE34" s="184"/>
      <c r="BF34" s="184"/>
      <c r="BG34" s="184"/>
      <c r="BJ34" s="655" t="s">
        <v>81</v>
      </c>
      <c r="BK34" s="654" t="s">
        <v>472</v>
      </c>
      <c r="BM34" s="184"/>
      <c r="BN34" s="193"/>
      <c r="BO34" s="266"/>
      <c r="BP34" s="222"/>
      <c r="BQ34" s="222"/>
      <c r="BR34" s="222"/>
      <c r="BS34" s="238"/>
      <c r="BU34" s="184"/>
      <c r="BV34" s="184"/>
      <c r="BW34" s="184"/>
      <c r="BX34" s="184"/>
      <c r="BY34" s="184"/>
      <c r="BZ34" s="184"/>
      <c r="CA34" s="184"/>
      <c r="CB34" s="184"/>
      <c r="CC34" s="184"/>
      <c r="CD34" s="184"/>
      <c r="CE34" s="184"/>
      <c r="CF34" s="184"/>
      <c r="CG34" s="193"/>
      <c r="CH34" s="193"/>
      <c r="CI34" s="193"/>
      <c r="CJ34" s="193"/>
      <c r="CK34" s="193"/>
      <c r="CL34" s="193"/>
      <c r="CM34" s="193"/>
      <c r="CN34" s="193"/>
      <c r="CO34" s="193"/>
      <c r="CP34" s="193"/>
      <c r="DD34" s="193"/>
      <c r="DE34" s="193"/>
      <c r="DF34" s="193"/>
      <c r="DG34" s="193"/>
      <c r="DH34" s="193"/>
      <c r="DI34" s="193"/>
      <c r="DJ34" s="193"/>
      <c r="DK34" s="193"/>
      <c r="DL34" s="193"/>
      <c r="DO34" s="193"/>
      <c r="DP34" s="193"/>
      <c r="DQ34" s="193"/>
      <c r="DR34" s="193"/>
      <c r="DS34" s="193"/>
      <c r="DT34" s="193"/>
      <c r="DU34" s="193"/>
      <c r="DV34" s="193"/>
      <c r="DW34" s="193"/>
      <c r="DZ34" s="193"/>
      <c r="EA34" s="193"/>
      <c r="EB34" s="193"/>
      <c r="EC34" s="193"/>
      <c r="ED34" s="193"/>
      <c r="EE34" s="193"/>
      <c r="EF34" s="193"/>
      <c r="EG34" s="193"/>
      <c r="EH34" s="193"/>
      <c r="EK34" s="193"/>
      <c r="EL34" s="193"/>
      <c r="EM34" s="193"/>
      <c r="EN34" s="193"/>
      <c r="EO34" s="193"/>
      <c r="EP34" s="193"/>
      <c r="EQ34" s="193"/>
      <c r="ER34" s="193"/>
      <c r="ES34" s="193"/>
    </row>
    <row r="35" spans="1:161" ht="15" x14ac:dyDescent="0.25">
      <c r="A35" s="238"/>
      <c r="B35" s="193"/>
      <c r="C35" s="193"/>
      <c r="D35" s="196"/>
      <c r="E35" s="193"/>
      <c r="F35" s="193"/>
      <c r="G35" s="193"/>
      <c r="H35" s="193"/>
      <c r="I35" s="238"/>
      <c r="BC35" s="184"/>
      <c r="BD35" s="184"/>
      <c r="BE35" s="184"/>
      <c r="BF35" s="184"/>
      <c r="BG35" s="184"/>
      <c r="BJ35" s="655"/>
      <c r="BK35" s="654"/>
      <c r="BM35" s="184"/>
      <c r="BN35" s="193"/>
      <c r="BO35" s="266"/>
      <c r="BP35" s="222"/>
      <c r="BQ35" s="222"/>
      <c r="BR35" s="270"/>
      <c r="BS35" s="238"/>
      <c r="BU35" s="184"/>
      <c r="BV35" s="184"/>
      <c r="BW35" s="184"/>
      <c r="BX35" s="184"/>
      <c r="BY35" s="184"/>
      <c r="BZ35" s="184"/>
      <c r="CA35" s="184"/>
      <c r="CB35" s="184"/>
      <c r="CC35" s="184"/>
      <c r="CD35" s="184"/>
      <c r="CE35" s="184"/>
      <c r="CF35" s="184"/>
      <c r="CG35" s="193"/>
      <c r="CH35" s="193"/>
      <c r="CI35" s="193"/>
      <c r="CJ35" s="193"/>
      <c r="CK35" s="193"/>
      <c r="CL35" s="193"/>
      <c r="CM35" s="193"/>
      <c r="CN35" s="193"/>
      <c r="CO35" s="193"/>
      <c r="CP35" s="193"/>
      <c r="DD35" s="193"/>
      <c r="DE35" s="193"/>
      <c r="DF35" s="193"/>
      <c r="DG35" s="193"/>
      <c r="DH35" s="193"/>
      <c r="DI35" s="193"/>
      <c r="DJ35" s="193"/>
      <c r="DK35" s="193"/>
      <c r="DL35" s="193"/>
      <c r="DO35" s="193"/>
      <c r="DP35" s="193"/>
      <c r="DQ35" s="193"/>
      <c r="DR35" s="193"/>
      <c r="DS35" s="193"/>
      <c r="DT35" s="193"/>
      <c r="DU35" s="193"/>
      <c r="DV35" s="193"/>
      <c r="DW35" s="193"/>
      <c r="DZ35" s="193"/>
      <c r="EA35" s="193"/>
      <c r="EB35" s="193"/>
      <c r="EC35" s="193"/>
      <c r="ED35" s="193"/>
      <c r="EE35" s="193"/>
      <c r="EF35" s="193"/>
      <c r="EG35" s="193"/>
      <c r="EH35" s="193"/>
      <c r="EK35" s="193"/>
      <c r="EL35" s="193"/>
      <c r="EM35" s="193"/>
      <c r="EN35" s="193"/>
      <c r="EO35" s="193"/>
      <c r="EP35" s="193"/>
      <c r="EQ35" s="193"/>
      <c r="ER35" s="193"/>
      <c r="ES35" s="193"/>
    </row>
    <row r="36" spans="1:161" ht="15" x14ac:dyDescent="0.2">
      <c r="A36" s="238"/>
      <c r="B36" s="209" t="s">
        <v>328</v>
      </c>
      <c r="C36" s="193"/>
      <c r="D36" s="193"/>
      <c r="E36" s="193"/>
      <c r="F36" s="868" t="str">
        <f>VLOOKUP(H7,'[2]CHECKLIST ALL'!$A$5:$BJ$109,57,FALSE)</f>
        <v>LA Maintained Nursery</v>
      </c>
      <c r="G36" s="868"/>
      <c r="H36" s="868"/>
      <c r="I36" s="238"/>
      <c r="BC36" s="184"/>
      <c r="BD36" s="184"/>
      <c r="BE36" s="184"/>
      <c r="BF36" s="184"/>
      <c r="BG36" s="184"/>
      <c r="BJ36" s="656" t="s">
        <v>466</v>
      </c>
      <c r="BK36" s="654" t="s">
        <v>477</v>
      </c>
      <c r="BL36" s="184"/>
      <c r="BM36" s="184"/>
      <c r="BN36" s="193"/>
      <c r="BO36" s="266"/>
      <c r="BP36" s="193"/>
      <c r="BQ36" s="193"/>
      <c r="BR36" s="193"/>
      <c r="BS36" s="238"/>
      <c r="BU36" s="184"/>
      <c r="BV36" s="184"/>
      <c r="BW36" s="184"/>
      <c r="BX36" s="184"/>
      <c r="BY36" s="184"/>
      <c r="BZ36" s="184"/>
      <c r="CA36" s="184"/>
      <c r="CB36" s="184"/>
      <c r="CC36" s="184"/>
      <c r="CD36" s="184"/>
      <c r="CE36" s="184"/>
      <c r="CF36" s="184"/>
      <c r="CG36" s="193"/>
      <c r="CH36" s="193"/>
      <c r="CI36" s="193"/>
      <c r="CJ36" s="193"/>
      <c r="CK36" s="193"/>
      <c r="CL36" s="193"/>
      <c r="CM36" s="193"/>
      <c r="CN36" s="193"/>
      <c r="CO36" s="193"/>
      <c r="CP36" s="193"/>
      <c r="DC36" s="184"/>
      <c r="DD36" s="193"/>
      <c r="DE36" s="193"/>
      <c r="DF36" s="193"/>
      <c r="DG36" s="193"/>
      <c r="DH36" s="193"/>
      <c r="DI36" s="193"/>
      <c r="DJ36" s="193"/>
      <c r="DK36" s="193"/>
      <c r="DL36" s="193"/>
      <c r="DN36" s="184"/>
      <c r="DO36" s="193"/>
      <c r="DP36" s="193"/>
      <c r="DQ36" s="193"/>
      <c r="DR36" s="193"/>
      <c r="DS36" s="193"/>
      <c r="DT36" s="193"/>
      <c r="DU36" s="193"/>
      <c r="DV36" s="193"/>
      <c r="DW36" s="193"/>
      <c r="DY36" s="184"/>
      <c r="DZ36" s="193"/>
      <c r="EA36" s="193"/>
      <c r="EB36" s="193"/>
      <c r="EC36" s="193"/>
      <c r="ED36" s="193"/>
      <c r="EE36" s="193"/>
      <c r="EF36" s="193"/>
      <c r="EG36" s="193"/>
      <c r="EH36" s="193"/>
      <c r="EJ36" s="184"/>
      <c r="EK36" s="193"/>
      <c r="EL36" s="193"/>
      <c r="EM36" s="193"/>
      <c r="EN36" s="193"/>
      <c r="EO36" s="193"/>
      <c r="EP36" s="193"/>
      <c r="EQ36" s="193"/>
      <c r="ER36" s="193"/>
      <c r="ES36" s="193"/>
      <c r="EU36" s="184"/>
      <c r="EV36" s="184"/>
    </row>
    <row r="37" spans="1:161" x14ac:dyDescent="0.2">
      <c r="A37" s="238"/>
      <c r="B37" s="524"/>
      <c r="C37" s="524"/>
      <c r="D37" s="524"/>
      <c r="E37" s="222"/>
      <c r="F37" s="868"/>
      <c r="G37" s="868"/>
      <c r="H37" s="868"/>
      <c r="I37" s="238"/>
      <c r="BC37" s="184"/>
      <c r="BD37" s="184"/>
      <c r="BE37" s="184"/>
      <c r="BF37" s="184"/>
      <c r="BG37" s="184"/>
      <c r="BJ37" s="656"/>
      <c r="BK37" s="654"/>
      <c r="BL37" s="184"/>
      <c r="BM37" s="184"/>
      <c r="BN37" s="193"/>
      <c r="BO37" s="266"/>
      <c r="BP37" s="193"/>
      <c r="BQ37" s="193"/>
      <c r="BR37" s="193"/>
      <c r="BS37" s="238"/>
      <c r="BU37" s="184"/>
      <c r="BV37" s="184"/>
      <c r="BW37" s="184"/>
      <c r="BX37" s="184"/>
      <c r="BY37" s="184"/>
      <c r="BZ37" s="184"/>
      <c r="CA37" s="184"/>
      <c r="CB37" s="184"/>
      <c r="CC37" s="184"/>
      <c r="CD37" s="184"/>
      <c r="CE37" s="184"/>
      <c r="CF37" s="184"/>
      <c r="CG37" s="193"/>
      <c r="CH37" s="193"/>
      <c r="CI37" s="193"/>
      <c r="CJ37" s="193"/>
      <c r="CK37" s="193"/>
      <c r="CL37" s="193"/>
      <c r="CM37" s="193"/>
      <c r="CN37" s="193"/>
      <c r="CO37" s="193"/>
      <c r="CP37" s="193"/>
      <c r="CQ37" s="184"/>
      <c r="CS37" s="184"/>
      <c r="CT37" s="184"/>
      <c r="CU37" s="184"/>
      <c r="CV37" s="184"/>
      <c r="CW37" s="184"/>
      <c r="CX37" s="184"/>
      <c r="CY37" s="184"/>
      <c r="CZ37" s="184"/>
      <c r="DA37" s="184"/>
      <c r="DC37" s="184"/>
      <c r="DD37" s="193"/>
      <c r="DE37" s="193"/>
      <c r="DF37" s="193"/>
      <c r="DG37" s="193"/>
      <c r="DH37" s="193"/>
      <c r="DI37" s="193"/>
      <c r="DJ37" s="193"/>
      <c r="DK37" s="193"/>
      <c r="DL37" s="193"/>
      <c r="DN37" s="184"/>
      <c r="DO37" s="193"/>
      <c r="DP37" s="193"/>
      <c r="DQ37" s="193"/>
      <c r="DR37" s="193"/>
      <c r="DS37" s="193"/>
      <c r="DT37" s="193"/>
      <c r="DU37" s="193"/>
      <c r="DV37" s="193"/>
      <c r="DW37" s="193"/>
      <c r="DY37" s="184"/>
      <c r="DZ37" s="193"/>
      <c r="EA37" s="193"/>
      <c r="EB37" s="193"/>
      <c r="EC37" s="193"/>
      <c r="ED37" s="193"/>
      <c r="EE37" s="193"/>
      <c r="EF37" s="193"/>
      <c r="EG37" s="193"/>
      <c r="EH37" s="193"/>
      <c r="EJ37" s="184"/>
      <c r="EK37" s="193"/>
      <c r="EL37" s="193"/>
      <c r="EM37" s="193"/>
      <c r="EN37" s="193"/>
      <c r="EO37" s="193"/>
      <c r="EP37" s="193"/>
      <c r="EQ37" s="193"/>
      <c r="ER37" s="193"/>
      <c r="ES37" s="193"/>
      <c r="EU37" s="184"/>
      <c r="EV37" s="184"/>
    </row>
    <row r="38" spans="1:161" ht="15" x14ac:dyDescent="0.25">
      <c r="A38" s="238"/>
      <c r="B38" s="267"/>
      <c r="C38" s="238"/>
      <c r="D38" s="268"/>
      <c r="E38" s="238"/>
      <c r="F38" s="268"/>
      <c r="G38" s="238"/>
      <c r="H38" s="269"/>
      <c r="I38" s="238"/>
      <c r="BC38" s="184"/>
      <c r="BD38" s="184"/>
      <c r="BE38" s="184"/>
      <c r="BF38" s="184"/>
      <c r="BG38" s="184"/>
      <c r="BJ38" s="656" t="s">
        <v>196</v>
      </c>
      <c r="BK38" s="654" t="s">
        <v>473</v>
      </c>
      <c r="BL38" s="184"/>
      <c r="BM38" s="184"/>
      <c r="BN38" s="193"/>
      <c r="BO38" s="193"/>
      <c r="BP38" s="193"/>
      <c r="BQ38" s="222"/>
      <c r="BR38" s="222"/>
      <c r="BS38" s="238"/>
      <c r="BU38" s="184"/>
      <c r="BV38" s="184"/>
      <c r="BW38" s="184"/>
      <c r="BX38" s="184"/>
      <c r="BY38" s="184"/>
      <c r="BZ38" s="184"/>
      <c r="CA38" s="184"/>
      <c r="CB38" s="184"/>
      <c r="CC38" s="184"/>
      <c r="CD38" s="184"/>
      <c r="CE38" s="184"/>
      <c r="CF38" s="184"/>
      <c r="CG38" s="193"/>
      <c r="CH38" s="193"/>
      <c r="CI38" s="193"/>
      <c r="CJ38" s="193"/>
      <c r="CK38" s="193"/>
      <c r="CL38" s="193"/>
      <c r="CM38" s="193"/>
      <c r="CN38" s="193"/>
      <c r="CO38" s="193"/>
      <c r="CP38" s="193"/>
      <c r="CQ38" s="184"/>
      <c r="CS38" s="184"/>
      <c r="CT38" s="184"/>
      <c r="CU38" s="184"/>
      <c r="CV38" s="184"/>
      <c r="CW38" s="184"/>
      <c r="CX38" s="184"/>
      <c r="CY38" s="184"/>
      <c r="CZ38" s="184"/>
      <c r="DA38" s="184"/>
      <c r="DC38" s="184"/>
      <c r="DD38" s="193"/>
      <c r="DE38" s="193"/>
      <c r="DF38" s="193"/>
      <c r="DG38" s="193"/>
      <c r="DH38" s="193"/>
      <c r="DI38" s="193"/>
      <c r="DJ38" s="193"/>
      <c r="DK38" s="193"/>
      <c r="DL38" s="193"/>
      <c r="DN38" s="184"/>
      <c r="DO38" s="193"/>
      <c r="DP38" s="193"/>
      <c r="DQ38" s="193"/>
      <c r="DR38" s="193"/>
      <c r="DS38" s="193"/>
      <c r="DT38" s="193"/>
      <c r="DU38" s="193"/>
      <c r="DV38" s="193"/>
      <c r="DW38" s="193"/>
      <c r="DY38" s="184"/>
      <c r="DZ38" s="193"/>
      <c r="EA38" s="193"/>
      <c r="EB38" s="193"/>
      <c r="EC38" s="193"/>
      <c r="ED38" s="193"/>
      <c r="EE38" s="193"/>
      <c r="EF38" s="193"/>
      <c r="EG38" s="193"/>
      <c r="EH38" s="193"/>
      <c r="EJ38" s="184"/>
      <c r="EK38" s="193"/>
      <c r="EL38" s="193"/>
      <c r="EM38" s="193"/>
      <c r="EN38" s="193"/>
      <c r="EO38" s="193"/>
      <c r="EP38" s="193"/>
      <c r="EQ38" s="193"/>
      <c r="ER38" s="193"/>
      <c r="ES38" s="193"/>
      <c r="EU38" s="184"/>
      <c r="EV38" s="184"/>
    </row>
    <row r="39" spans="1:161" s="184" customFormat="1" ht="15" x14ac:dyDescent="0.25">
      <c r="A39" s="238"/>
      <c r="B39" s="267"/>
      <c r="C39" s="238"/>
      <c r="D39" s="268"/>
      <c r="E39" s="238"/>
      <c r="F39" s="268"/>
      <c r="G39" s="238"/>
      <c r="H39" s="269"/>
      <c r="I39" s="238"/>
      <c r="AB39" s="185"/>
      <c r="AC39" s="185"/>
      <c r="AD39" s="185"/>
      <c r="AE39" s="185"/>
      <c r="AF39" s="185"/>
      <c r="AG39" s="185"/>
      <c r="AH39" s="185"/>
      <c r="AI39" s="185"/>
      <c r="AJ39" s="185"/>
      <c r="AK39" s="185"/>
      <c r="AL39" s="185"/>
      <c r="AM39" s="185"/>
      <c r="AN39" s="185"/>
      <c r="AO39" s="185"/>
      <c r="AP39" s="185"/>
      <c r="BJ39" s="656"/>
      <c r="BK39" s="654"/>
      <c r="BN39" s="193"/>
      <c r="BO39" s="193"/>
      <c r="BP39" s="193"/>
      <c r="BQ39" s="222"/>
      <c r="BR39" s="222"/>
      <c r="BS39" s="238"/>
      <c r="CG39" s="193"/>
      <c r="CH39" s="193"/>
      <c r="CI39" s="193"/>
      <c r="CJ39" s="193"/>
      <c r="CK39" s="193"/>
      <c r="CL39" s="193"/>
      <c r="CM39" s="193"/>
      <c r="CN39" s="193"/>
      <c r="CO39" s="193"/>
      <c r="CP39" s="193"/>
      <c r="DD39" s="193"/>
      <c r="DE39" s="193"/>
      <c r="DF39" s="193"/>
      <c r="DG39" s="193"/>
      <c r="DH39" s="193"/>
      <c r="DI39" s="193"/>
      <c r="DJ39" s="193"/>
      <c r="DK39" s="193"/>
      <c r="DL39" s="193"/>
      <c r="DO39" s="193"/>
      <c r="DP39" s="193"/>
      <c r="DQ39" s="193"/>
      <c r="DR39" s="193"/>
      <c r="DS39" s="193"/>
      <c r="DT39" s="193"/>
      <c r="DU39" s="193"/>
      <c r="DV39" s="193"/>
      <c r="DW39" s="193"/>
      <c r="DZ39" s="193"/>
      <c r="EA39" s="193"/>
      <c r="EB39" s="193"/>
      <c r="EC39" s="193"/>
      <c r="ED39" s="193"/>
      <c r="EE39" s="193"/>
      <c r="EF39" s="193"/>
      <c r="EG39" s="193"/>
      <c r="EH39" s="193"/>
      <c r="EK39" s="193"/>
      <c r="EL39" s="193"/>
      <c r="EM39" s="193"/>
      <c r="EN39" s="193"/>
      <c r="EO39" s="193"/>
      <c r="EP39" s="193"/>
      <c r="EQ39" s="193"/>
      <c r="ER39" s="193"/>
      <c r="ES39" s="193"/>
    </row>
    <row r="40" spans="1:161" s="184" customFormat="1" ht="15" x14ac:dyDescent="0.25">
      <c r="A40" s="238"/>
      <c r="B40" s="267"/>
      <c r="C40" s="238"/>
      <c r="D40" s="268"/>
      <c r="E40" s="238"/>
      <c r="F40" s="268"/>
      <c r="G40" s="238"/>
      <c r="H40" s="269"/>
      <c r="I40" s="238"/>
      <c r="BJ40" s="656" t="s">
        <v>357</v>
      </c>
      <c r="BK40" s="654" t="s">
        <v>474</v>
      </c>
      <c r="BN40" s="193"/>
      <c r="BO40" s="193"/>
      <c r="BP40" s="193"/>
      <c r="BQ40" s="222"/>
      <c r="BR40" s="222"/>
      <c r="BS40" s="238"/>
      <c r="CG40" s="193"/>
      <c r="CH40" s="193"/>
      <c r="CI40" s="193"/>
      <c r="CJ40" s="193"/>
      <c r="CK40" s="193"/>
      <c r="CL40" s="193"/>
      <c r="CM40" s="193"/>
      <c r="CN40" s="193"/>
      <c r="CO40" s="193"/>
      <c r="CP40" s="193"/>
      <c r="DD40" s="193"/>
      <c r="DE40" s="193"/>
      <c r="DF40" s="193"/>
      <c r="DG40" s="193"/>
      <c r="DH40" s="193"/>
      <c r="DI40" s="193"/>
      <c r="DJ40" s="193"/>
      <c r="DK40" s="193"/>
      <c r="DL40" s="193"/>
      <c r="DM40" s="185"/>
      <c r="DO40" s="193"/>
      <c r="DP40" s="193"/>
      <c r="DQ40" s="193"/>
      <c r="DR40" s="193"/>
      <c r="DS40" s="193"/>
      <c r="DT40" s="193"/>
      <c r="DU40" s="193"/>
      <c r="DV40" s="193"/>
      <c r="DW40" s="193"/>
      <c r="DX40" s="185"/>
      <c r="DZ40" s="193"/>
      <c r="EA40" s="193"/>
      <c r="EB40" s="193"/>
      <c r="EC40" s="193"/>
      <c r="ED40" s="193"/>
      <c r="EE40" s="193"/>
      <c r="EF40" s="193"/>
      <c r="EG40" s="193"/>
      <c r="EH40" s="193"/>
      <c r="EI40" s="185"/>
      <c r="EK40" s="193"/>
      <c r="EL40" s="193"/>
      <c r="EM40" s="193"/>
      <c r="EN40" s="193"/>
      <c r="EO40" s="193"/>
      <c r="EP40" s="193"/>
      <c r="EQ40" s="193"/>
      <c r="ER40" s="193"/>
      <c r="ES40" s="193"/>
      <c r="ET40" s="185"/>
      <c r="EW40" s="185"/>
      <c r="EX40" s="185"/>
      <c r="EY40" s="185"/>
      <c r="EZ40" s="185"/>
      <c r="FA40" s="185"/>
      <c r="FB40" s="185"/>
      <c r="FC40" s="185"/>
      <c r="FD40" s="185"/>
      <c r="FE40" s="185"/>
    </row>
    <row r="41" spans="1:161" ht="15" x14ac:dyDescent="0.25">
      <c r="A41" s="238"/>
      <c r="B41" s="267"/>
      <c r="C41" s="238"/>
      <c r="D41" s="268"/>
      <c r="E41" s="238"/>
      <c r="F41" s="238"/>
      <c r="G41" s="238"/>
      <c r="H41" s="269"/>
      <c r="I41" s="238"/>
      <c r="K41" s="184"/>
      <c r="L41" s="184"/>
      <c r="M41" s="184"/>
      <c r="N41" s="184"/>
      <c r="O41" s="184"/>
      <c r="P41" s="184"/>
      <c r="Q41" s="184"/>
      <c r="R41" s="184"/>
      <c r="S41" s="184"/>
      <c r="T41" s="184"/>
      <c r="U41" s="184"/>
      <c r="V41" s="184"/>
      <c r="W41" s="184"/>
      <c r="X41" s="184"/>
      <c r="Y41" s="184"/>
      <c r="AB41" s="184"/>
      <c r="AC41" s="184"/>
      <c r="AD41" s="184"/>
      <c r="AE41" s="184"/>
      <c r="AF41" s="184"/>
      <c r="AG41" s="184"/>
      <c r="AH41" s="184"/>
      <c r="AI41" s="184"/>
      <c r="AJ41" s="184"/>
      <c r="AK41" s="184"/>
      <c r="AL41" s="184"/>
      <c r="AM41" s="184"/>
      <c r="AN41" s="184"/>
      <c r="AO41" s="184"/>
      <c r="AP41" s="184"/>
      <c r="BC41" s="184"/>
      <c r="BD41" s="184"/>
      <c r="BE41" s="184"/>
      <c r="BF41" s="184"/>
      <c r="BG41" s="184"/>
      <c r="BI41" s="185"/>
      <c r="BJ41" s="656"/>
      <c r="BK41" s="654"/>
      <c r="BM41" s="184"/>
      <c r="BN41" s="193"/>
      <c r="BO41" s="193"/>
      <c r="BP41" s="193"/>
      <c r="BQ41" s="222"/>
      <c r="BR41" s="222"/>
      <c r="BS41" s="184"/>
      <c r="BU41" s="184"/>
      <c r="BV41" s="184"/>
      <c r="BW41" s="184"/>
      <c r="BX41" s="184"/>
      <c r="BY41" s="184"/>
      <c r="BZ41" s="184"/>
      <c r="CA41" s="184"/>
      <c r="CB41" s="184"/>
      <c r="CC41" s="184"/>
      <c r="CD41" s="184"/>
      <c r="CE41" s="184"/>
      <c r="CF41" s="184"/>
      <c r="CG41" s="193"/>
      <c r="CH41" s="193"/>
      <c r="CI41" s="193"/>
      <c r="CJ41" s="193"/>
      <c r="CK41" s="193"/>
      <c r="CL41" s="193"/>
      <c r="CM41" s="193"/>
      <c r="CN41" s="193"/>
      <c r="CO41" s="193"/>
      <c r="CP41" s="193"/>
      <c r="CQ41" s="184"/>
      <c r="CS41" s="184"/>
      <c r="CT41" s="184"/>
      <c r="CU41" s="184"/>
      <c r="CV41" s="184"/>
      <c r="CW41" s="184"/>
      <c r="CX41" s="184"/>
      <c r="CY41" s="184"/>
      <c r="CZ41" s="184"/>
      <c r="DA41" s="184"/>
      <c r="DC41" s="184"/>
      <c r="DD41" s="193"/>
      <c r="DE41" s="193"/>
      <c r="DF41" s="193"/>
      <c r="DG41" s="193"/>
      <c r="DH41" s="193"/>
      <c r="DI41" s="193"/>
      <c r="DJ41" s="193"/>
      <c r="DK41" s="193"/>
      <c r="DL41" s="193"/>
      <c r="DN41" s="184"/>
      <c r="DO41" s="193"/>
      <c r="DP41" s="193"/>
      <c r="DQ41" s="193"/>
      <c r="DR41" s="193"/>
      <c r="DS41" s="193"/>
      <c r="DT41" s="193"/>
      <c r="DU41" s="193"/>
      <c r="DV41" s="193"/>
      <c r="DW41" s="193"/>
      <c r="DY41" s="184"/>
      <c r="DZ41" s="193"/>
      <c r="EA41" s="193"/>
      <c r="EB41" s="193"/>
      <c r="EC41" s="193"/>
      <c r="ED41" s="193"/>
      <c r="EE41" s="193"/>
      <c r="EF41" s="193"/>
      <c r="EG41" s="193"/>
      <c r="EH41" s="193"/>
      <c r="EJ41" s="184"/>
      <c r="EK41" s="193"/>
      <c r="EL41" s="193"/>
      <c r="EM41" s="193"/>
      <c r="EN41" s="193"/>
      <c r="EO41" s="193"/>
      <c r="EP41" s="193"/>
      <c r="EQ41" s="193"/>
      <c r="ER41" s="193"/>
      <c r="ES41" s="193"/>
      <c r="EU41" s="184"/>
      <c r="EV41" s="184"/>
    </row>
    <row r="42" spans="1:161" x14ac:dyDescent="0.2">
      <c r="A42" s="238"/>
      <c r="B42" s="238"/>
      <c r="C42" s="238"/>
      <c r="D42" s="238"/>
      <c r="E42" s="238"/>
      <c r="F42" s="238"/>
      <c r="G42" s="238"/>
      <c r="H42" s="269"/>
      <c r="I42" s="238"/>
      <c r="K42" s="184"/>
      <c r="L42" s="184"/>
      <c r="M42" s="184"/>
      <c r="N42" s="184"/>
      <c r="O42" s="184"/>
      <c r="P42" s="184"/>
      <c r="Q42" s="184"/>
      <c r="R42" s="184"/>
      <c r="S42" s="184"/>
      <c r="T42" s="184"/>
      <c r="U42" s="184"/>
      <c r="V42" s="184"/>
      <c r="W42" s="184"/>
      <c r="X42" s="184"/>
      <c r="Y42" s="184"/>
      <c r="AB42" s="184"/>
      <c r="AC42" s="184"/>
      <c r="AD42" s="184"/>
      <c r="AE42" s="184"/>
      <c r="AF42" s="184"/>
      <c r="AG42" s="184"/>
      <c r="AH42" s="184"/>
      <c r="AI42" s="184"/>
      <c r="AJ42" s="184"/>
      <c r="AK42" s="184"/>
      <c r="AL42" s="184"/>
      <c r="AM42" s="184"/>
      <c r="AN42" s="184"/>
      <c r="AO42" s="184"/>
      <c r="AP42" s="184"/>
      <c r="BC42" s="184"/>
      <c r="BD42" s="184"/>
      <c r="BE42" s="184"/>
      <c r="BF42" s="184"/>
      <c r="BG42" s="184"/>
      <c r="BI42" s="185"/>
      <c r="BJ42" s="656" t="s">
        <v>24</v>
      </c>
      <c r="BK42" s="654" t="s">
        <v>475</v>
      </c>
      <c r="BM42" s="184"/>
      <c r="BN42" s="193"/>
      <c r="BO42" s="193"/>
      <c r="BP42" s="193"/>
      <c r="BQ42" s="222"/>
      <c r="BR42" s="222"/>
      <c r="BS42" s="184"/>
      <c r="BU42" s="184"/>
      <c r="BV42" s="184"/>
      <c r="BW42" s="184"/>
      <c r="BX42" s="184"/>
      <c r="BY42" s="184"/>
      <c r="BZ42" s="184"/>
      <c r="CA42" s="184"/>
      <c r="CB42" s="184"/>
      <c r="CC42" s="184"/>
      <c r="CD42" s="184"/>
      <c r="CE42" s="184"/>
      <c r="CF42" s="184"/>
      <c r="CG42" s="193"/>
      <c r="CH42" s="193"/>
      <c r="CI42" s="193"/>
      <c r="CJ42" s="193"/>
      <c r="CK42" s="193"/>
      <c r="CL42" s="193"/>
      <c r="CM42" s="193"/>
      <c r="CN42" s="193"/>
      <c r="CO42" s="193"/>
      <c r="CP42" s="193"/>
      <c r="CQ42" s="184"/>
      <c r="CS42" s="184"/>
      <c r="CT42" s="184"/>
      <c r="CU42" s="184"/>
      <c r="CV42" s="184"/>
      <c r="CW42" s="184"/>
      <c r="CX42" s="184"/>
      <c r="CY42" s="184"/>
      <c r="CZ42" s="184"/>
      <c r="DA42" s="184"/>
      <c r="DC42" s="184"/>
      <c r="DD42" s="193"/>
      <c r="DE42" s="193"/>
      <c r="DF42" s="193"/>
      <c r="DG42" s="193"/>
      <c r="DH42" s="193"/>
      <c r="DI42" s="193"/>
      <c r="DJ42" s="193"/>
      <c r="DK42" s="193"/>
      <c r="DL42" s="193"/>
      <c r="DN42" s="184"/>
      <c r="DO42" s="193"/>
      <c r="DP42" s="193"/>
      <c r="DQ42" s="193"/>
      <c r="DR42" s="193"/>
      <c r="DS42" s="193"/>
      <c r="DT42" s="193"/>
      <c r="DU42" s="193"/>
      <c r="DV42" s="193"/>
      <c r="DW42" s="193"/>
      <c r="DY42" s="184"/>
      <c r="DZ42" s="193"/>
      <c r="EA42" s="193"/>
      <c r="EB42" s="193"/>
      <c r="EC42" s="193"/>
      <c r="ED42" s="193"/>
      <c r="EE42" s="193"/>
      <c r="EF42" s="193"/>
      <c r="EG42" s="193"/>
      <c r="EH42" s="193"/>
      <c r="EJ42" s="184"/>
      <c r="EK42" s="193"/>
      <c r="EL42" s="193"/>
      <c r="EM42" s="193"/>
      <c r="EN42" s="193"/>
      <c r="EO42" s="193"/>
      <c r="EP42" s="193"/>
      <c r="EQ42" s="193"/>
      <c r="ER42" s="193"/>
      <c r="ES42" s="193"/>
      <c r="EU42" s="184"/>
      <c r="EV42" s="184"/>
    </row>
    <row r="43" spans="1:161" ht="15" x14ac:dyDescent="0.25">
      <c r="A43" s="238"/>
      <c r="B43" s="238"/>
      <c r="C43" s="238"/>
      <c r="D43" s="267"/>
      <c r="E43" s="238"/>
      <c r="F43" s="238"/>
      <c r="G43" s="238"/>
      <c r="H43" s="238"/>
      <c r="I43" s="238"/>
      <c r="K43" s="184"/>
      <c r="L43" s="184"/>
      <c r="M43" s="184"/>
      <c r="N43" s="184"/>
      <c r="O43" s="184"/>
      <c r="P43" s="184"/>
      <c r="Q43" s="184"/>
      <c r="R43" s="184"/>
      <c r="S43" s="184"/>
      <c r="T43" s="184"/>
      <c r="U43" s="184"/>
      <c r="V43" s="184"/>
      <c r="W43" s="184"/>
      <c r="X43" s="184"/>
      <c r="Y43" s="184"/>
      <c r="AB43" s="184"/>
      <c r="AC43" s="184"/>
      <c r="AD43" s="184"/>
      <c r="AE43" s="184"/>
      <c r="AF43" s="184"/>
      <c r="AG43" s="184"/>
      <c r="AH43" s="184"/>
      <c r="AI43" s="184"/>
      <c r="AJ43" s="184"/>
      <c r="AK43" s="184"/>
      <c r="AL43" s="184"/>
      <c r="AM43" s="184"/>
      <c r="AN43" s="184"/>
      <c r="AO43" s="184"/>
      <c r="AP43" s="184"/>
      <c r="BC43" s="184"/>
      <c r="BD43" s="184"/>
      <c r="BE43" s="184"/>
      <c r="BF43" s="184"/>
      <c r="BG43" s="184"/>
      <c r="BI43" s="185"/>
      <c r="BJ43" s="656"/>
      <c r="BK43" s="654"/>
      <c r="BM43" s="184"/>
      <c r="BN43" s="193"/>
      <c r="BO43" s="193"/>
      <c r="BP43" s="193"/>
      <c r="BQ43" s="193"/>
      <c r="BR43" s="193"/>
      <c r="BS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S43" s="184"/>
      <c r="CT43" s="184"/>
      <c r="CU43" s="184"/>
      <c r="CV43" s="184"/>
      <c r="CW43" s="184"/>
      <c r="CX43" s="184"/>
      <c r="CY43" s="184"/>
      <c r="CZ43" s="184"/>
      <c r="DA43" s="184"/>
      <c r="DD43" s="193"/>
      <c r="DE43" s="193"/>
      <c r="DF43" s="193"/>
      <c r="DG43" s="193"/>
      <c r="DH43" s="193"/>
      <c r="DI43" s="193"/>
      <c r="DJ43" s="193"/>
      <c r="DK43" s="193"/>
      <c r="DL43" s="193"/>
      <c r="DO43" s="193"/>
      <c r="DP43" s="193"/>
      <c r="DQ43" s="193"/>
      <c r="DR43" s="193"/>
      <c r="DS43" s="193"/>
      <c r="DT43" s="193"/>
      <c r="DU43" s="193"/>
      <c r="DV43" s="193"/>
      <c r="DW43" s="193"/>
      <c r="DZ43" s="193"/>
      <c r="EA43" s="193"/>
      <c r="EB43" s="193"/>
      <c r="EC43" s="193"/>
      <c r="ED43" s="193"/>
      <c r="EE43" s="193"/>
      <c r="EF43" s="193"/>
      <c r="EG43" s="193"/>
      <c r="EH43" s="193"/>
      <c r="EK43" s="193"/>
      <c r="EL43" s="193"/>
      <c r="EM43" s="193"/>
      <c r="EN43" s="193"/>
      <c r="EO43" s="193"/>
      <c r="EP43" s="193"/>
      <c r="EQ43" s="193"/>
      <c r="ER43" s="193"/>
      <c r="ES43" s="193"/>
    </row>
    <row r="44" spans="1:161" ht="15" thickBot="1" x14ac:dyDescent="0.25">
      <c r="A44" s="238"/>
      <c r="B44" s="238"/>
      <c r="C44" s="238"/>
      <c r="D44" s="238"/>
      <c r="E44" s="238"/>
      <c r="F44" s="238"/>
      <c r="G44" s="238"/>
      <c r="H44" s="238"/>
      <c r="I44" s="238"/>
      <c r="AB44" s="184"/>
      <c r="AC44" s="184"/>
      <c r="AD44" s="184"/>
      <c r="AE44" s="184"/>
      <c r="AF44" s="184"/>
      <c r="AG44" s="184"/>
      <c r="AH44" s="184"/>
      <c r="AI44" s="184"/>
      <c r="AJ44" s="184"/>
      <c r="AK44" s="184"/>
      <c r="AL44" s="184"/>
      <c r="AM44" s="184"/>
      <c r="AN44" s="184"/>
      <c r="AO44" s="184"/>
      <c r="AP44" s="184"/>
      <c r="BC44" s="184"/>
      <c r="BD44" s="184"/>
      <c r="BE44" s="184"/>
      <c r="BF44" s="184"/>
      <c r="BG44" s="184"/>
      <c r="BI44" s="185"/>
      <c r="BJ44" s="552" t="s">
        <v>468</v>
      </c>
      <c r="BK44" s="548" t="s">
        <v>469</v>
      </c>
      <c r="BN44" s="193"/>
      <c r="BO44" s="193"/>
      <c r="BP44" s="193"/>
      <c r="BQ44" s="193"/>
      <c r="BR44" s="193"/>
      <c r="BS44" s="184"/>
      <c r="BU44" s="184"/>
      <c r="BV44" s="184"/>
      <c r="BW44" s="184"/>
      <c r="BX44" s="184"/>
      <c r="BY44" s="184"/>
      <c r="BZ44" s="184"/>
      <c r="CA44" s="184"/>
      <c r="CB44" s="184"/>
      <c r="CC44" s="184"/>
      <c r="CD44" s="184"/>
      <c r="DD44" s="193"/>
      <c r="DE44" s="193"/>
      <c r="DF44" s="193"/>
      <c r="DG44" s="193"/>
      <c r="DH44" s="193"/>
      <c r="DI44" s="193"/>
      <c r="DJ44" s="193"/>
      <c r="DK44" s="193"/>
      <c r="DL44" s="193"/>
      <c r="DO44" s="193"/>
      <c r="DP44" s="193"/>
      <c r="DQ44" s="193"/>
      <c r="DR44" s="193"/>
      <c r="DS44" s="193"/>
      <c r="DT44" s="193"/>
      <c r="DU44" s="193"/>
      <c r="DV44" s="193"/>
      <c r="DW44" s="193"/>
      <c r="DZ44" s="193"/>
      <c r="EA44" s="193"/>
      <c r="EB44" s="193"/>
      <c r="EC44" s="193"/>
      <c r="ED44" s="193"/>
      <c r="EE44" s="193"/>
      <c r="EF44" s="193"/>
      <c r="EG44" s="193"/>
      <c r="EH44" s="193"/>
      <c r="EK44" s="193"/>
      <c r="EL44" s="193"/>
      <c r="EM44" s="193"/>
      <c r="EN44" s="193"/>
      <c r="EO44" s="193"/>
      <c r="EP44" s="193"/>
      <c r="EQ44" s="193"/>
      <c r="ER44" s="193"/>
      <c r="ES44" s="193"/>
    </row>
    <row r="45" spans="1:161" x14ac:dyDescent="0.2">
      <c r="A45" s="238"/>
      <c r="B45" s="238"/>
      <c r="C45" s="238"/>
      <c r="D45" s="238"/>
      <c r="E45" s="238"/>
      <c r="F45" s="238"/>
      <c r="G45" s="238"/>
      <c r="H45" s="269"/>
      <c r="I45" s="238"/>
      <c r="K45" s="184"/>
      <c r="L45" s="184"/>
      <c r="M45" s="184"/>
      <c r="N45" s="184"/>
      <c r="O45" s="184"/>
      <c r="P45" s="184"/>
      <c r="Q45" s="184"/>
      <c r="R45" s="184"/>
      <c r="S45" s="184"/>
      <c r="T45" s="184"/>
      <c r="U45" s="184"/>
      <c r="V45" s="184"/>
      <c r="W45" s="184"/>
      <c r="X45" s="184"/>
      <c r="Y45" s="184"/>
      <c r="BC45" s="184"/>
      <c r="BD45" s="184"/>
      <c r="BE45" s="184"/>
      <c r="BF45" s="184"/>
      <c r="BG45" s="184"/>
      <c r="BJ45" s="193"/>
      <c r="BK45" s="193"/>
      <c r="BN45" s="193"/>
      <c r="BO45" s="193"/>
      <c r="BP45" s="193"/>
      <c r="BQ45" s="193"/>
      <c r="BR45" s="193"/>
      <c r="BS45" s="184"/>
      <c r="BU45" s="184"/>
      <c r="BV45" s="184"/>
      <c r="BW45" s="184"/>
      <c r="DD45" s="193"/>
      <c r="DE45" s="193"/>
      <c r="DF45" s="193"/>
      <c r="DG45" s="193"/>
      <c r="DH45" s="193"/>
      <c r="DI45" s="193"/>
      <c r="DJ45" s="193"/>
      <c r="DK45" s="193"/>
      <c r="DL45" s="193"/>
      <c r="DO45" s="193"/>
      <c r="DP45" s="193"/>
      <c r="DQ45" s="193"/>
      <c r="DR45" s="193"/>
      <c r="DS45" s="193"/>
      <c r="DT45" s="193"/>
      <c r="DU45" s="193"/>
      <c r="DV45" s="193"/>
      <c r="DW45" s="193"/>
      <c r="DZ45" s="193"/>
      <c r="EA45" s="193"/>
      <c r="EB45" s="193"/>
      <c r="EC45" s="193"/>
      <c r="ED45" s="193"/>
      <c r="EE45" s="193"/>
      <c r="EF45" s="193"/>
      <c r="EG45" s="193"/>
      <c r="EH45" s="193"/>
      <c r="EK45" s="193"/>
      <c r="EL45" s="193"/>
      <c r="EM45" s="193"/>
      <c r="EN45" s="193"/>
      <c r="EO45" s="193"/>
      <c r="EP45" s="193"/>
      <c r="EQ45" s="193"/>
      <c r="ER45" s="193"/>
      <c r="ES45" s="193"/>
    </row>
    <row r="46" spans="1:161" x14ac:dyDescent="0.2">
      <c r="A46" s="238"/>
      <c r="B46" s="238"/>
      <c r="C46" s="238"/>
      <c r="D46" s="238"/>
      <c r="E46" s="238"/>
      <c r="F46" s="238"/>
      <c r="G46" s="238"/>
      <c r="H46" s="238"/>
      <c r="I46" s="238"/>
      <c r="K46" s="184"/>
      <c r="L46" s="184"/>
      <c r="M46" s="184"/>
      <c r="N46" s="184"/>
      <c r="O46" s="184"/>
      <c r="P46" s="184"/>
      <c r="Q46" s="184"/>
      <c r="R46" s="184"/>
      <c r="S46" s="184"/>
      <c r="T46" s="184"/>
      <c r="U46" s="184"/>
      <c r="V46" s="184"/>
      <c r="W46" s="184"/>
      <c r="X46" s="184"/>
      <c r="Y46" s="184"/>
      <c r="AB46" s="184"/>
      <c r="AC46" s="184"/>
      <c r="AD46" s="184"/>
      <c r="AE46" s="184"/>
      <c r="AF46" s="184"/>
      <c r="AG46" s="184"/>
      <c r="AH46" s="184"/>
      <c r="AI46" s="184"/>
      <c r="AJ46" s="184"/>
      <c r="AK46" s="184"/>
      <c r="AL46" s="184"/>
      <c r="AM46" s="184"/>
      <c r="AN46" s="184"/>
      <c r="AO46" s="184"/>
      <c r="AP46" s="184"/>
      <c r="BC46" s="184"/>
      <c r="BD46" s="184"/>
      <c r="BE46" s="184"/>
      <c r="BF46" s="184"/>
      <c r="BG46" s="184"/>
    </row>
    <row r="47" spans="1:161" x14ac:dyDescent="0.2">
      <c r="A47" s="238"/>
      <c r="G47" s="238"/>
      <c r="H47" s="238"/>
      <c r="I47" s="238"/>
      <c r="AB47" s="184"/>
      <c r="AC47" s="184"/>
      <c r="AD47" s="184"/>
      <c r="AE47" s="184"/>
      <c r="AF47" s="184"/>
      <c r="AG47" s="184"/>
      <c r="AH47" s="184"/>
      <c r="AI47" s="184"/>
      <c r="AJ47" s="184"/>
      <c r="AK47" s="184"/>
      <c r="AL47" s="184"/>
      <c r="AM47" s="184"/>
      <c r="AN47" s="184"/>
      <c r="AO47" s="184"/>
      <c r="AP47" s="184"/>
      <c r="BC47" s="184"/>
      <c r="BD47" s="184"/>
      <c r="BE47" s="184"/>
      <c r="BF47" s="184"/>
      <c r="BG47" s="184"/>
    </row>
    <row r="48" spans="1:161" x14ac:dyDescent="0.2">
      <c r="G48" s="238"/>
      <c r="H48" s="238"/>
    </row>
    <row r="49" s="185" customFormat="1" x14ac:dyDescent="0.2"/>
    <row r="50" s="185" customFormat="1" x14ac:dyDescent="0.2"/>
    <row r="51" s="185" customFormat="1" ht="15" customHeight="1" x14ac:dyDescent="0.2"/>
    <row r="52" s="185" customFormat="1" x14ac:dyDescent="0.2"/>
    <row r="53" s="185" customFormat="1" x14ac:dyDescent="0.2"/>
    <row r="54" s="185" customFormat="1" x14ac:dyDescent="0.2"/>
    <row r="55" s="185" customFormat="1" x14ac:dyDescent="0.2"/>
    <row r="56" s="185" customFormat="1" x14ac:dyDescent="0.2"/>
    <row r="57" s="185" customFormat="1" x14ac:dyDescent="0.2"/>
    <row r="58" s="185" customFormat="1" x14ac:dyDescent="0.2"/>
    <row r="59" s="185" customFormat="1" x14ac:dyDescent="0.2"/>
    <row r="60" s="185" customFormat="1" x14ac:dyDescent="0.2"/>
    <row r="61" s="185" customFormat="1" x14ac:dyDescent="0.2"/>
    <row r="62" s="185" customFormat="1" x14ac:dyDescent="0.2"/>
    <row r="63" s="185" customFormat="1" x14ac:dyDescent="0.2"/>
    <row r="64" s="185" customFormat="1" x14ac:dyDescent="0.2"/>
    <row r="65" s="185" customFormat="1" x14ac:dyDescent="0.2"/>
    <row r="66" s="185" customFormat="1" x14ac:dyDescent="0.2"/>
    <row r="67" s="185" customFormat="1" x14ac:dyDescent="0.2"/>
    <row r="68" s="185" customFormat="1" x14ac:dyDescent="0.2"/>
    <row r="69" s="185" customFormat="1" x14ac:dyDescent="0.2"/>
    <row r="70" s="185" customFormat="1" x14ac:dyDescent="0.2"/>
    <row r="71" s="185" customFormat="1" x14ac:dyDescent="0.2"/>
    <row r="72" s="185" customFormat="1" x14ac:dyDescent="0.2"/>
    <row r="73" s="185" customFormat="1" x14ac:dyDescent="0.2"/>
    <row r="74" s="185" customFormat="1" x14ac:dyDescent="0.2"/>
    <row r="75" s="185" customFormat="1" x14ac:dyDescent="0.2"/>
    <row r="76" s="185" customFormat="1" x14ac:dyDescent="0.2"/>
    <row r="77" s="185" customFormat="1" x14ac:dyDescent="0.2"/>
    <row r="78" s="185" customFormat="1" x14ac:dyDescent="0.2"/>
    <row r="79" s="185" customFormat="1" x14ac:dyDescent="0.2"/>
    <row r="80" s="185" customFormat="1" x14ac:dyDescent="0.2"/>
    <row r="81" spans="1:106" x14ac:dyDescent="0.2">
      <c r="J81" s="185"/>
      <c r="Z81" s="185"/>
      <c r="AA81" s="185"/>
      <c r="AQ81" s="185"/>
      <c r="AR81" s="185"/>
      <c r="AS81" s="185"/>
      <c r="AT81" s="185"/>
      <c r="AU81" s="185"/>
      <c r="AV81" s="185"/>
      <c r="AW81" s="185"/>
      <c r="AX81" s="185"/>
      <c r="AY81" s="185"/>
      <c r="AZ81" s="185"/>
      <c r="BA81" s="185"/>
      <c r="BB81" s="185"/>
      <c r="BH81" s="185"/>
      <c r="BI81" s="185"/>
      <c r="BT81" s="185"/>
      <c r="CR81" s="185"/>
      <c r="DB81" s="185"/>
    </row>
    <row r="82" spans="1:106" x14ac:dyDescent="0.2">
      <c r="J82" s="185"/>
      <c r="Z82" s="185"/>
      <c r="AA82" s="185"/>
      <c r="AQ82" s="185"/>
      <c r="AR82" s="185"/>
      <c r="AS82" s="185"/>
      <c r="AT82" s="185"/>
      <c r="AU82" s="185"/>
      <c r="AV82" s="185"/>
      <c r="AW82" s="185"/>
      <c r="AX82" s="185"/>
      <c r="AY82" s="185"/>
      <c r="AZ82" s="185"/>
      <c r="BA82" s="185"/>
      <c r="BB82" s="185"/>
      <c r="BH82" s="185"/>
      <c r="BI82" s="185"/>
      <c r="BT82" s="185"/>
      <c r="CR82" s="185"/>
      <c r="DB82" s="185"/>
    </row>
    <row r="83" spans="1:106" x14ac:dyDescent="0.2">
      <c r="J83" s="185"/>
      <c r="Z83" s="185"/>
      <c r="AA83" s="185"/>
      <c r="AQ83" s="185"/>
      <c r="AR83" s="185"/>
      <c r="AS83" s="185"/>
      <c r="AT83" s="185"/>
      <c r="AU83" s="185"/>
      <c r="AV83" s="185"/>
      <c r="AW83" s="185"/>
      <c r="AX83" s="185"/>
      <c r="AY83" s="185"/>
      <c r="AZ83" s="185"/>
      <c r="BA83" s="185"/>
      <c r="BB83" s="185"/>
      <c r="BH83" s="185"/>
      <c r="BI83" s="185"/>
      <c r="BT83" s="185"/>
      <c r="CR83" s="185"/>
      <c r="DB83" s="185"/>
    </row>
    <row r="84" spans="1:106" x14ac:dyDescent="0.2">
      <c r="J84" s="185"/>
      <c r="Z84" s="185"/>
      <c r="AA84" s="185"/>
      <c r="AQ84" s="185"/>
      <c r="AR84" s="185"/>
      <c r="AS84" s="185"/>
      <c r="AT84" s="185"/>
      <c r="AU84" s="185"/>
      <c r="AV84" s="185"/>
      <c r="AW84" s="185"/>
      <c r="AX84" s="185"/>
      <c r="AY84" s="185"/>
      <c r="AZ84" s="185"/>
      <c r="BA84" s="185"/>
      <c r="BB84" s="185"/>
      <c r="BH84" s="185"/>
      <c r="BI84" s="185"/>
      <c r="BT84" s="185"/>
      <c r="CR84" s="185"/>
      <c r="DB84" s="185"/>
    </row>
    <row r="85" spans="1:106" x14ac:dyDescent="0.2">
      <c r="J85" s="185"/>
      <c r="Z85" s="185"/>
      <c r="AA85" s="185"/>
      <c r="AQ85" s="185"/>
      <c r="AR85" s="185"/>
      <c r="AS85" s="185"/>
      <c r="AT85" s="185"/>
      <c r="AU85" s="185"/>
      <c r="AV85" s="185"/>
      <c r="AW85" s="185"/>
      <c r="AX85" s="185"/>
      <c r="AY85" s="185"/>
      <c r="AZ85" s="185"/>
      <c r="BA85" s="185"/>
      <c r="BB85" s="185"/>
      <c r="BH85" s="185"/>
      <c r="BI85" s="185"/>
      <c r="BT85" s="185"/>
      <c r="CR85" s="185"/>
      <c r="DB85" s="185"/>
    </row>
    <row r="86" spans="1:106" x14ac:dyDescent="0.2">
      <c r="J86" s="185"/>
      <c r="Z86" s="185"/>
      <c r="AA86" s="185"/>
      <c r="AQ86" s="185"/>
      <c r="AR86" s="185"/>
      <c r="AS86" s="185"/>
      <c r="AT86" s="185"/>
      <c r="AU86" s="185"/>
      <c r="AV86" s="185"/>
      <c r="AW86" s="185"/>
      <c r="AX86" s="185"/>
      <c r="AY86" s="185"/>
      <c r="AZ86" s="185"/>
      <c r="BA86" s="185"/>
      <c r="BB86" s="185"/>
      <c r="BH86" s="185"/>
      <c r="BI86" s="185"/>
      <c r="BT86" s="185"/>
      <c r="CR86" s="185"/>
      <c r="DB86" s="185"/>
    </row>
    <row r="87" spans="1:106" x14ac:dyDescent="0.2">
      <c r="J87" s="185"/>
      <c r="Z87" s="185"/>
      <c r="AA87" s="185"/>
      <c r="AQ87" s="185"/>
      <c r="AR87" s="185"/>
      <c r="AS87" s="185"/>
      <c r="AT87" s="185"/>
      <c r="AU87" s="185"/>
      <c r="AV87" s="185"/>
      <c r="AW87" s="185"/>
      <c r="AX87" s="185"/>
      <c r="AY87" s="185"/>
      <c r="AZ87" s="185"/>
      <c r="BA87" s="185"/>
      <c r="BB87" s="185"/>
      <c r="BH87" s="185"/>
      <c r="BI87" s="185"/>
      <c r="BT87" s="185"/>
      <c r="CR87" s="185"/>
      <c r="DB87" s="185"/>
    </row>
    <row r="88" spans="1:106" x14ac:dyDescent="0.2">
      <c r="J88" s="185"/>
      <c r="Z88" s="185"/>
      <c r="AA88" s="185"/>
      <c r="AQ88" s="185"/>
      <c r="AR88" s="185"/>
      <c r="AS88" s="185"/>
      <c r="AT88" s="185"/>
      <c r="AU88" s="185"/>
      <c r="AV88" s="185"/>
      <c r="AW88" s="185"/>
      <c r="AX88" s="185"/>
      <c r="AY88" s="185"/>
      <c r="AZ88" s="185"/>
      <c r="BA88" s="185"/>
      <c r="BB88" s="185"/>
      <c r="BH88" s="185"/>
      <c r="BI88" s="185"/>
      <c r="BT88" s="185"/>
      <c r="CR88" s="185"/>
      <c r="DB88" s="185"/>
    </row>
    <row r="89" spans="1:106" x14ac:dyDescent="0.2">
      <c r="J89" s="185"/>
      <c r="Z89" s="185"/>
      <c r="AA89" s="185"/>
      <c r="AQ89" s="185"/>
      <c r="AR89" s="185"/>
      <c r="AS89" s="185"/>
      <c r="AT89" s="185"/>
      <c r="AU89" s="185"/>
      <c r="AV89" s="185"/>
      <c r="AW89" s="185"/>
      <c r="AX89" s="185"/>
      <c r="AY89" s="185"/>
      <c r="AZ89" s="185"/>
      <c r="BA89" s="185"/>
      <c r="BB89" s="185"/>
      <c r="BH89" s="185"/>
      <c r="BI89" s="185"/>
      <c r="BT89" s="185"/>
      <c r="CR89" s="185"/>
      <c r="DB89" s="185"/>
    </row>
    <row r="90" spans="1:106" x14ac:dyDescent="0.2">
      <c r="J90" s="185"/>
      <c r="Z90" s="185"/>
      <c r="AA90" s="185"/>
      <c r="AQ90" s="185"/>
      <c r="AR90" s="185"/>
      <c r="AS90" s="185"/>
      <c r="AT90" s="185"/>
      <c r="AU90" s="185"/>
      <c r="AV90" s="185"/>
      <c r="AW90" s="185"/>
      <c r="AX90" s="185"/>
      <c r="AY90" s="185"/>
      <c r="AZ90" s="185"/>
      <c r="BA90" s="185"/>
      <c r="BB90" s="185"/>
      <c r="BH90" s="185"/>
      <c r="BI90" s="185"/>
      <c r="BT90" s="185"/>
      <c r="CR90" s="185"/>
      <c r="DB90" s="185"/>
    </row>
    <row r="91" spans="1:106" x14ac:dyDescent="0.2">
      <c r="J91" s="185"/>
      <c r="Z91" s="185"/>
      <c r="AA91" s="185"/>
      <c r="AQ91" s="185"/>
      <c r="AR91" s="185"/>
      <c r="AS91" s="185"/>
      <c r="AT91" s="185"/>
      <c r="AU91" s="185"/>
      <c r="AV91" s="185"/>
      <c r="AW91" s="185"/>
      <c r="AX91" s="185"/>
      <c r="AY91" s="185"/>
      <c r="AZ91" s="185"/>
      <c r="BA91" s="185"/>
      <c r="BB91" s="185"/>
      <c r="BH91" s="185"/>
      <c r="BI91" s="185"/>
      <c r="BT91" s="185"/>
      <c r="CR91" s="185"/>
      <c r="DB91" s="185"/>
    </row>
    <row r="92" spans="1:106" x14ac:dyDescent="0.2">
      <c r="J92" s="185"/>
      <c r="Z92" s="185"/>
      <c r="AA92" s="185"/>
      <c r="AQ92" s="185"/>
      <c r="AR92" s="185"/>
      <c r="AS92" s="185"/>
      <c r="AT92" s="185"/>
      <c r="AU92" s="185"/>
      <c r="AV92" s="185"/>
      <c r="AW92" s="185"/>
      <c r="AX92" s="185"/>
      <c r="AY92" s="185"/>
      <c r="AZ92" s="185"/>
      <c r="BA92" s="185"/>
      <c r="BB92" s="185"/>
      <c r="BH92" s="185"/>
      <c r="BI92" s="185"/>
      <c r="BT92" s="185"/>
      <c r="CR92" s="185"/>
      <c r="DB92" s="185"/>
    </row>
    <row r="93" spans="1:106" ht="18" x14ac:dyDescent="0.25">
      <c r="B93" s="271"/>
      <c r="C93" s="238"/>
      <c r="D93" s="238"/>
      <c r="E93" s="238"/>
      <c r="F93" s="238"/>
      <c r="J93" s="185"/>
      <c r="Z93" s="185"/>
      <c r="AA93" s="185"/>
      <c r="AQ93" s="185"/>
      <c r="AR93" s="185"/>
      <c r="AS93" s="185"/>
      <c r="AT93" s="185"/>
      <c r="AU93" s="185"/>
      <c r="AV93" s="185"/>
      <c r="AW93" s="185"/>
      <c r="AX93" s="185"/>
      <c r="AY93" s="185"/>
      <c r="AZ93" s="185"/>
      <c r="BA93" s="185"/>
      <c r="BB93" s="185"/>
      <c r="BH93" s="185"/>
      <c r="BI93" s="185"/>
      <c r="BT93" s="185"/>
      <c r="CR93" s="185"/>
      <c r="DB93" s="185"/>
    </row>
    <row r="94" spans="1:106" x14ac:dyDescent="0.2">
      <c r="A94" s="238"/>
      <c r="B94" s="272"/>
      <c r="C94" s="238"/>
      <c r="D94" s="238"/>
      <c r="E94" s="238"/>
      <c r="F94" s="238"/>
      <c r="I94" s="238"/>
      <c r="J94" s="185"/>
      <c r="Z94" s="185"/>
      <c r="AA94" s="185"/>
      <c r="AQ94" s="185"/>
      <c r="AR94" s="185"/>
      <c r="AS94" s="185"/>
      <c r="AT94" s="185"/>
      <c r="AU94" s="185"/>
      <c r="AV94" s="185"/>
      <c r="AW94" s="185"/>
      <c r="AX94" s="185"/>
      <c r="AY94" s="185"/>
      <c r="AZ94" s="185"/>
      <c r="BA94" s="185"/>
      <c r="BB94" s="185"/>
      <c r="BH94" s="185"/>
      <c r="BI94" s="185"/>
      <c r="BT94" s="185"/>
      <c r="CR94" s="185"/>
      <c r="DB94" s="185"/>
    </row>
    <row r="95" spans="1:106" x14ac:dyDescent="0.2">
      <c r="A95" s="238"/>
      <c r="B95" s="272"/>
      <c r="C95" s="238"/>
      <c r="D95" s="238"/>
      <c r="E95" s="238"/>
      <c r="F95" s="238"/>
      <c r="G95" s="238"/>
      <c r="H95" s="238"/>
      <c r="I95" s="238"/>
      <c r="J95" s="185"/>
      <c r="Z95" s="185"/>
      <c r="AA95" s="185"/>
      <c r="AQ95" s="185"/>
      <c r="AR95" s="185"/>
      <c r="AS95" s="185"/>
      <c r="AT95" s="185"/>
      <c r="AU95" s="185"/>
      <c r="AV95" s="185"/>
      <c r="AW95" s="185"/>
      <c r="AX95" s="185"/>
      <c r="AY95" s="185"/>
      <c r="AZ95" s="185"/>
      <c r="BA95" s="185"/>
      <c r="BB95" s="185"/>
      <c r="BH95" s="185"/>
      <c r="BI95" s="185"/>
      <c r="BT95" s="185"/>
      <c r="CR95" s="185"/>
      <c r="DB95" s="185"/>
    </row>
    <row r="96" spans="1:106" x14ac:dyDescent="0.2">
      <c r="A96" s="238"/>
      <c r="B96" s="272"/>
      <c r="C96" s="238"/>
      <c r="D96" s="238"/>
      <c r="E96" s="238"/>
      <c r="F96" s="238"/>
      <c r="G96" s="238"/>
      <c r="H96" s="238"/>
      <c r="I96" s="238"/>
      <c r="J96" s="185"/>
      <c r="Z96" s="185"/>
      <c r="AA96" s="185"/>
      <c r="AQ96" s="185"/>
      <c r="AR96" s="185"/>
      <c r="AS96" s="185"/>
      <c r="AT96" s="185"/>
      <c r="AU96" s="185"/>
      <c r="AV96" s="185"/>
      <c r="AW96" s="185"/>
      <c r="AX96" s="185"/>
      <c r="AY96" s="185"/>
      <c r="AZ96" s="185"/>
      <c r="BA96" s="185"/>
      <c r="BB96" s="185"/>
      <c r="BH96" s="185"/>
      <c r="BI96" s="185"/>
      <c r="BT96" s="185"/>
      <c r="CR96" s="185"/>
      <c r="DB96" s="185"/>
    </row>
    <row r="97" spans="1:106" x14ac:dyDescent="0.2">
      <c r="A97" s="238"/>
      <c r="B97" s="272"/>
      <c r="C97" s="238"/>
      <c r="D97" s="273"/>
      <c r="E97" s="238"/>
      <c r="F97" s="238"/>
      <c r="G97" s="238"/>
      <c r="H97" s="238"/>
      <c r="I97" s="238"/>
      <c r="J97" s="185"/>
      <c r="Z97" s="185"/>
      <c r="AA97" s="185"/>
      <c r="AQ97" s="185"/>
      <c r="AR97" s="185"/>
      <c r="AS97" s="185"/>
      <c r="AT97" s="185"/>
      <c r="AU97" s="185"/>
      <c r="AV97" s="185"/>
      <c r="AW97" s="185"/>
      <c r="AX97" s="185"/>
      <c r="AY97" s="185"/>
      <c r="AZ97" s="185"/>
      <c r="BA97" s="185"/>
      <c r="BB97" s="185"/>
      <c r="BH97" s="185"/>
      <c r="BI97" s="185"/>
      <c r="BT97" s="185"/>
      <c r="CR97" s="185"/>
      <c r="DB97" s="185"/>
    </row>
    <row r="98" spans="1:106" x14ac:dyDescent="0.2">
      <c r="A98" s="238"/>
      <c r="B98" s="272"/>
      <c r="C98" s="238"/>
      <c r="D98" s="273"/>
      <c r="E98" s="238"/>
      <c r="F98" s="238"/>
      <c r="G98" s="238"/>
      <c r="H98" s="238"/>
      <c r="I98" s="238"/>
      <c r="J98" s="185"/>
      <c r="Z98" s="185"/>
      <c r="AA98" s="185"/>
      <c r="AQ98" s="185"/>
      <c r="AR98" s="185"/>
      <c r="AS98" s="185"/>
      <c r="AT98" s="185"/>
      <c r="AU98" s="185"/>
      <c r="AV98" s="185"/>
      <c r="AW98" s="185"/>
      <c r="AX98" s="185"/>
      <c r="AY98" s="185"/>
      <c r="AZ98" s="185"/>
      <c r="BA98" s="185"/>
      <c r="BB98" s="185"/>
      <c r="BH98" s="185"/>
      <c r="BI98" s="185"/>
      <c r="BT98" s="185"/>
      <c r="CR98" s="185"/>
      <c r="DB98" s="185"/>
    </row>
    <row r="99" spans="1:106" x14ac:dyDescent="0.2">
      <c r="A99" s="238"/>
      <c r="B99" s="238"/>
      <c r="C99" s="238"/>
      <c r="D99" s="273"/>
      <c r="E99" s="238"/>
      <c r="F99" s="238"/>
      <c r="G99" s="238"/>
      <c r="H99" s="238"/>
      <c r="I99" s="238"/>
      <c r="J99" s="185"/>
      <c r="Z99" s="185"/>
      <c r="AA99" s="185"/>
      <c r="AQ99" s="185"/>
      <c r="AR99" s="185"/>
      <c r="AS99" s="185"/>
      <c r="AT99" s="185"/>
      <c r="AU99" s="185"/>
      <c r="AV99" s="185"/>
      <c r="AW99" s="185"/>
      <c r="AX99" s="185"/>
      <c r="AY99" s="185"/>
      <c r="AZ99" s="185"/>
      <c r="BA99" s="185"/>
      <c r="BB99" s="185"/>
      <c r="BH99" s="185"/>
      <c r="BI99" s="185"/>
      <c r="BT99" s="185"/>
      <c r="CR99" s="185"/>
      <c r="DB99" s="185"/>
    </row>
    <row r="100" spans="1:106" ht="18" x14ac:dyDescent="0.25">
      <c r="A100" s="238"/>
      <c r="B100" s="271"/>
      <c r="C100" s="238"/>
      <c r="D100" s="273"/>
      <c r="E100" s="238"/>
      <c r="F100" s="238"/>
      <c r="G100" s="238"/>
      <c r="H100" s="238"/>
      <c r="I100" s="238"/>
      <c r="J100" s="185"/>
      <c r="Z100" s="185"/>
      <c r="AA100" s="185"/>
      <c r="AQ100" s="185"/>
      <c r="AR100" s="185"/>
      <c r="AS100" s="185"/>
      <c r="AT100" s="185"/>
      <c r="AU100" s="185"/>
      <c r="AV100" s="185"/>
      <c r="AW100" s="185"/>
      <c r="AX100" s="185"/>
      <c r="AY100" s="185"/>
      <c r="AZ100" s="185"/>
      <c r="BA100" s="185"/>
      <c r="BB100" s="185"/>
      <c r="BH100" s="185"/>
      <c r="BI100" s="185"/>
      <c r="BT100" s="185"/>
      <c r="CR100" s="185"/>
      <c r="DB100" s="185"/>
    </row>
    <row r="101" spans="1:106" x14ac:dyDescent="0.2">
      <c r="A101" s="238"/>
      <c r="B101" s="272"/>
      <c r="C101" s="238"/>
      <c r="D101" s="238"/>
      <c r="E101" s="238"/>
      <c r="F101" s="238"/>
      <c r="G101" s="238"/>
      <c r="H101" s="238"/>
      <c r="I101" s="238"/>
      <c r="J101" s="185"/>
      <c r="Z101" s="185"/>
      <c r="AA101" s="185"/>
      <c r="AQ101" s="185"/>
      <c r="AR101" s="185"/>
      <c r="AS101" s="185"/>
      <c r="AT101" s="185"/>
      <c r="AU101" s="185"/>
      <c r="AV101" s="185"/>
      <c r="AW101" s="185"/>
      <c r="AX101" s="185"/>
      <c r="AY101" s="185"/>
      <c r="AZ101" s="185"/>
      <c r="BA101" s="185"/>
      <c r="BB101" s="185"/>
      <c r="BH101" s="185"/>
      <c r="BI101" s="185"/>
      <c r="BT101" s="185"/>
      <c r="CR101" s="185"/>
      <c r="DB101" s="185"/>
    </row>
    <row r="102" spans="1:106" x14ac:dyDescent="0.2">
      <c r="A102" s="238"/>
      <c r="B102" s="272"/>
      <c r="C102" s="238"/>
      <c r="D102" s="238"/>
      <c r="E102" s="238"/>
      <c r="F102" s="238"/>
      <c r="G102" s="238"/>
      <c r="H102" s="238"/>
      <c r="I102" s="238"/>
      <c r="J102" s="185"/>
      <c r="Z102" s="185"/>
      <c r="AA102" s="185"/>
      <c r="AQ102" s="185"/>
      <c r="AR102" s="185"/>
      <c r="AS102" s="185"/>
      <c r="AT102" s="185"/>
      <c r="AU102" s="185"/>
      <c r="AV102" s="185"/>
      <c r="AW102" s="185"/>
      <c r="AX102" s="185"/>
      <c r="AY102" s="185"/>
      <c r="AZ102" s="185"/>
      <c r="BA102" s="185"/>
      <c r="BB102" s="185"/>
      <c r="BH102" s="185"/>
      <c r="BI102" s="185"/>
      <c r="BT102" s="185"/>
      <c r="CR102" s="185"/>
      <c r="DB102" s="185"/>
    </row>
    <row r="103" spans="1:106" ht="15" customHeight="1" x14ac:dyDescent="0.2">
      <c r="A103" s="238"/>
      <c r="B103" s="272"/>
      <c r="C103" s="238"/>
      <c r="D103" s="238"/>
      <c r="E103" s="238"/>
      <c r="F103" s="238"/>
      <c r="G103" s="238"/>
      <c r="H103" s="238"/>
      <c r="I103" s="238"/>
      <c r="J103" s="185"/>
      <c r="Z103" s="185"/>
      <c r="AA103" s="185"/>
      <c r="AQ103" s="185"/>
      <c r="AR103" s="185"/>
      <c r="AS103" s="185"/>
      <c r="AT103" s="185"/>
      <c r="AU103" s="185"/>
      <c r="AV103" s="185"/>
      <c r="AW103" s="185"/>
      <c r="AX103" s="185"/>
      <c r="AY103" s="185"/>
      <c r="AZ103" s="185"/>
      <c r="BA103" s="185"/>
      <c r="BB103" s="185"/>
      <c r="BH103" s="185"/>
      <c r="BI103" s="185"/>
      <c r="BT103" s="185"/>
      <c r="CR103" s="185"/>
      <c r="DB103" s="185"/>
    </row>
    <row r="104" spans="1:106" x14ac:dyDescent="0.2">
      <c r="A104" s="238"/>
      <c r="B104" s="272"/>
      <c r="C104" s="238"/>
      <c r="D104" s="238"/>
      <c r="E104" s="238"/>
      <c r="F104" s="238"/>
      <c r="G104" s="238"/>
      <c r="H104" s="238"/>
      <c r="I104" s="238"/>
      <c r="J104" s="185"/>
      <c r="Z104" s="185"/>
      <c r="AA104" s="185"/>
      <c r="AQ104" s="185"/>
      <c r="AR104" s="185"/>
      <c r="AS104" s="185"/>
      <c r="AT104" s="185"/>
      <c r="AU104" s="185"/>
      <c r="AV104" s="185"/>
      <c r="AW104" s="185"/>
      <c r="AX104" s="185"/>
      <c r="AY104" s="185"/>
      <c r="AZ104" s="185"/>
      <c r="BA104" s="185"/>
      <c r="BB104" s="185"/>
      <c r="BH104" s="185"/>
      <c r="BI104" s="185"/>
      <c r="BT104" s="185"/>
      <c r="CR104" s="185"/>
      <c r="DB104" s="185"/>
    </row>
    <row r="105" spans="1:106" x14ac:dyDescent="0.2">
      <c r="A105" s="238"/>
      <c r="B105" s="272"/>
      <c r="C105" s="238"/>
      <c r="D105" s="238"/>
      <c r="E105" s="238"/>
      <c r="F105" s="238"/>
      <c r="G105" s="238"/>
      <c r="H105" s="238"/>
      <c r="I105" s="238"/>
      <c r="J105" s="185"/>
      <c r="Z105" s="185"/>
      <c r="AA105" s="185"/>
      <c r="AQ105" s="185"/>
      <c r="AR105" s="185"/>
      <c r="AS105" s="185"/>
      <c r="AT105" s="185"/>
      <c r="AU105" s="185"/>
      <c r="AV105" s="185"/>
      <c r="AW105" s="185"/>
      <c r="AX105" s="185"/>
      <c r="AY105" s="185"/>
      <c r="AZ105" s="185"/>
      <c r="BA105" s="185"/>
      <c r="BB105" s="185"/>
      <c r="BH105" s="185"/>
      <c r="BI105" s="185"/>
      <c r="BT105" s="185"/>
      <c r="CR105" s="185"/>
      <c r="DB105" s="185"/>
    </row>
    <row r="106" spans="1:106" x14ac:dyDescent="0.2">
      <c r="A106" s="238"/>
      <c r="B106" s="272"/>
      <c r="C106" s="238"/>
      <c r="D106" s="238"/>
      <c r="E106" s="238"/>
      <c r="F106" s="238"/>
      <c r="G106" s="238"/>
      <c r="H106" s="238"/>
      <c r="I106" s="238"/>
      <c r="J106" s="185"/>
      <c r="Z106" s="185"/>
      <c r="AA106" s="185"/>
      <c r="AQ106" s="185"/>
      <c r="AR106" s="185"/>
      <c r="AS106" s="185"/>
      <c r="AT106" s="185"/>
      <c r="AU106" s="185"/>
      <c r="AV106" s="185"/>
      <c r="AW106" s="185"/>
      <c r="AX106" s="185"/>
      <c r="AY106" s="185"/>
      <c r="AZ106" s="185"/>
      <c r="BA106" s="185"/>
      <c r="BB106" s="185"/>
      <c r="BH106" s="185"/>
      <c r="BI106" s="185"/>
      <c r="BT106" s="185"/>
      <c r="CR106" s="185"/>
      <c r="DB106" s="185"/>
    </row>
    <row r="107" spans="1:106" x14ac:dyDescent="0.2">
      <c r="A107" s="238"/>
      <c r="B107" s="272"/>
      <c r="C107" s="238"/>
      <c r="D107" s="238"/>
      <c r="E107" s="238"/>
      <c r="F107" s="238"/>
      <c r="G107" s="238"/>
      <c r="H107" s="238"/>
      <c r="I107" s="238"/>
      <c r="J107" s="185"/>
      <c r="Z107" s="185"/>
      <c r="AA107" s="185"/>
      <c r="AQ107" s="185"/>
      <c r="AR107" s="185"/>
      <c r="AS107" s="185"/>
      <c r="AT107" s="185"/>
      <c r="AU107" s="185"/>
      <c r="AV107" s="185"/>
      <c r="AW107" s="185"/>
      <c r="AX107" s="185"/>
      <c r="AY107" s="185"/>
      <c r="AZ107" s="185"/>
      <c r="BA107" s="185"/>
      <c r="BB107" s="185"/>
      <c r="BH107" s="185"/>
      <c r="BI107" s="185"/>
      <c r="BT107" s="185"/>
      <c r="CR107" s="185"/>
      <c r="DB107" s="185"/>
    </row>
    <row r="108" spans="1:106" x14ac:dyDescent="0.2">
      <c r="A108" s="238"/>
      <c r="B108" s="272"/>
      <c r="C108" s="238"/>
      <c r="D108" s="238"/>
      <c r="E108" s="238"/>
      <c r="F108" s="238"/>
      <c r="G108" s="238"/>
      <c r="H108" s="238"/>
      <c r="I108" s="238"/>
      <c r="J108" s="185"/>
      <c r="Z108" s="185"/>
      <c r="AA108" s="185"/>
      <c r="AQ108" s="185"/>
      <c r="AR108" s="185"/>
      <c r="AS108" s="185"/>
      <c r="AT108" s="185"/>
      <c r="AU108" s="185"/>
      <c r="AV108" s="185"/>
      <c r="AW108" s="185"/>
      <c r="AX108" s="185"/>
      <c r="AY108" s="185"/>
      <c r="AZ108" s="185"/>
      <c r="BA108" s="185"/>
      <c r="BB108" s="185"/>
      <c r="BH108" s="185"/>
      <c r="BI108" s="185"/>
      <c r="BT108" s="185"/>
      <c r="CR108" s="185"/>
      <c r="DB108" s="185"/>
    </row>
    <row r="109" spans="1:106" x14ac:dyDescent="0.2">
      <c r="A109" s="238"/>
      <c r="B109" s="272"/>
      <c r="C109" s="238"/>
      <c r="D109" s="238"/>
      <c r="E109" s="238"/>
      <c r="F109" s="238"/>
      <c r="G109" s="238"/>
      <c r="H109" s="238"/>
      <c r="I109" s="238"/>
      <c r="J109" s="185"/>
      <c r="Z109" s="185"/>
      <c r="AA109" s="185"/>
      <c r="AQ109" s="185"/>
      <c r="AR109" s="185"/>
      <c r="AS109" s="185"/>
      <c r="AT109" s="185"/>
      <c r="AU109" s="185"/>
      <c r="AV109" s="185"/>
      <c r="AW109" s="185"/>
      <c r="AX109" s="185"/>
      <c r="AY109" s="185"/>
      <c r="AZ109" s="185"/>
      <c r="BA109" s="185"/>
      <c r="BB109" s="185"/>
      <c r="BH109" s="185"/>
      <c r="BI109" s="185"/>
      <c r="BT109" s="185"/>
      <c r="CR109" s="185"/>
      <c r="DB109" s="185"/>
    </row>
    <row r="110" spans="1:106" ht="18" x14ac:dyDescent="0.2">
      <c r="A110" s="238"/>
      <c r="B110" s="274"/>
      <c r="C110" s="238"/>
      <c r="D110" s="238"/>
      <c r="E110" s="238"/>
      <c r="F110" s="238"/>
      <c r="G110" s="238"/>
      <c r="H110" s="238"/>
      <c r="I110" s="238"/>
      <c r="J110" s="185"/>
      <c r="Z110" s="185"/>
      <c r="AA110" s="185"/>
      <c r="AQ110" s="185"/>
      <c r="AR110" s="185"/>
      <c r="AS110" s="185"/>
      <c r="AT110" s="185"/>
      <c r="AU110" s="185"/>
      <c r="AV110" s="185"/>
      <c r="AW110" s="185"/>
      <c r="AX110" s="185"/>
      <c r="AY110" s="185"/>
      <c r="AZ110" s="185"/>
      <c r="BA110" s="185"/>
      <c r="BB110" s="185"/>
      <c r="BH110" s="185"/>
      <c r="BI110" s="185"/>
      <c r="BT110" s="185"/>
      <c r="CR110" s="185"/>
      <c r="DB110" s="185"/>
    </row>
    <row r="111" spans="1:106" ht="18" x14ac:dyDescent="0.25">
      <c r="A111" s="238"/>
      <c r="B111" s="271"/>
      <c r="C111" s="238"/>
      <c r="D111" s="238"/>
      <c r="E111" s="238"/>
      <c r="F111" s="238"/>
      <c r="G111" s="238"/>
      <c r="H111" s="238"/>
      <c r="I111" s="238"/>
      <c r="J111" s="185"/>
      <c r="Z111" s="185"/>
      <c r="AA111" s="185"/>
      <c r="AQ111" s="185"/>
      <c r="AR111" s="185"/>
      <c r="AS111" s="185"/>
      <c r="AT111" s="185"/>
      <c r="AU111" s="185"/>
      <c r="AV111" s="185"/>
      <c r="AW111" s="185"/>
      <c r="AX111" s="185"/>
      <c r="AY111" s="185"/>
      <c r="AZ111" s="185"/>
      <c r="BA111" s="185"/>
      <c r="BB111" s="185"/>
      <c r="BH111" s="185"/>
      <c r="BI111" s="185"/>
      <c r="BT111" s="185"/>
      <c r="CR111" s="185"/>
      <c r="DB111" s="185"/>
    </row>
    <row r="112" spans="1:106" ht="18" x14ac:dyDescent="0.25">
      <c r="A112" s="238"/>
      <c r="B112" s="271"/>
      <c r="C112" s="238"/>
      <c r="D112" s="238"/>
      <c r="E112" s="238"/>
      <c r="F112" s="238"/>
      <c r="G112" s="238"/>
      <c r="H112" s="238"/>
      <c r="I112" s="238"/>
      <c r="J112" s="185"/>
      <c r="Z112" s="185"/>
      <c r="AA112" s="185"/>
      <c r="AQ112" s="185"/>
      <c r="AR112" s="185"/>
      <c r="AS112" s="185"/>
      <c r="AT112" s="185"/>
      <c r="AU112" s="185"/>
      <c r="AV112" s="185"/>
      <c r="AW112" s="185"/>
      <c r="AX112" s="185"/>
      <c r="AY112" s="185"/>
      <c r="AZ112" s="185"/>
      <c r="BA112" s="185"/>
      <c r="BB112" s="185"/>
      <c r="BH112" s="185"/>
      <c r="BI112" s="185"/>
      <c r="BT112" s="185"/>
      <c r="CR112" s="185"/>
      <c r="DB112" s="185"/>
    </row>
    <row r="113" spans="1:106" ht="18" x14ac:dyDescent="0.25">
      <c r="A113" s="238"/>
      <c r="B113" s="271"/>
      <c r="C113" s="238"/>
      <c r="D113" s="238"/>
      <c r="E113" s="238"/>
      <c r="F113" s="238"/>
      <c r="G113" s="238"/>
      <c r="H113" s="238"/>
      <c r="I113" s="238"/>
      <c r="J113" s="185"/>
      <c r="Z113" s="185"/>
      <c r="AA113" s="185"/>
      <c r="AQ113" s="185"/>
      <c r="AR113" s="185"/>
      <c r="AS113" s="185"/>
      <c r="AT113" s="185"/>
      <c r="AU113" s="185"/>
      <c r="AV113" s="185"/>
      <c r="AW113" s="185"/>
      <c r="AX113" s="185"/>
      <c r="AY113" s="185"/>
      <c r="AZ113" s="185"/>
      <c r="BA113" s="185"/>
      <c r="BB113" s="185"/>
      <c r="BH113" s="185"/>
      <c r="BI113" s="185"/>
      <c r="BT113" s="185"/>
      <c r="CR113" s="185"/>
      <c r="DB113" s="185"/>
    </row>
    <row r="114" spans="1:106" ht="18" x14ac:dyDescent="0.25">
      <c r="A114" s="238"/>
      <c r="B114" s="271"/>
      <c r="C114" s="238"/>
      <c r="D114" s="238"/>
      <c r="E114" s="238"/>
      <c r="F114" s="238"/>
      <c r="G114" s="238"/>
      <c r="H114" s="238"/>
      <c r="I114" s="238"/>
      <c r="J114" s="185"/>
      <c r="Z114" s="185"/>
      <c r="AA114" s="185"/>
      <c r="AQ114" s="185"/>
      <c r="AR114" s="185"/>
      <c r="AS114" s="185"/>
      <c r="AT114" s="185"/>
      <c r="AU114" s="185"/>
      <c r="AV114" s="185"/>
      <c r="AW114" s="185"/>
      <c r="AX114" s="185"/>
      <c r="AY114" s="185"/>
      <c r="AZ114" s="185"/>
      <c r="BA114" s="185"/>
      <c r="BB114" s="185"/>
      <c r="BH114" s="185"/>
      <c r="BI114" s="185"/>
      <c r="BT114" s="185"/>
      <c r="CR114" s="185"/>
      <c r="DB114" s="185"/>
    </row>
    <row r="115" spans="1:106" ht="18" x14ac:dyDescent="0.25">
      <c r="A115" s="238"/>
      <c r="B115" s="271"/>
      <c r="C115" s="238"/>
      <c r="D115" s="238"/>
      <c r="E115" s="238"/>
      <c r="F115" s="238"/>
      <c r="G115" s="238"/>
      <c r="H115" s="238"/>
      <c r="I115" s="238"/>
      <c r="J115" s="185"/>
      <c r="Z115" s="185"/>
      <c r="AA115" s="185"/>
      <c r="AQ115" s="185"/>
      <c r="AR115" s="185"/>
      <c r="AS115" s="185"/>
      <c r="AT115" s="185"/>
      <c r="AU115" s="185"/>
      <c r="AV115" s="185"/>
      <c r="AW115" s="185"/>
      <c r="AX115" s="185"/>
      <c r="AY115" s="185"/>
      <c r="AZ115" s="185"/>
      <c r="BA115" s="185"/>
      <c r="BB115" s="185"/>
      <c r="BH115" s="185"/>
      <c r="BI115" s="185"/>
      <c r="BT115" s="185"/>
      <c r="CR115" s="185"/>
      <c r="DB115" s="185"/>
    </row>
    <row r="116" spans="1:106" ht="18" x14ac:dyDescent="0.25">
      <c r="A116" s="238"/>
      <c r="B116" s="271"/>
      <c r="C116" s="238"/>
      <c r="D116" s="238"/>
      <c r="E116" s="238"/>
      <c r="F116" s="238"/>
      <c r="G116" s="238"/>
      <c r="H116" s="238"/>
      <c r="I116" s="238"/>
      <c r="J116" s="185"/>
      <c r="Z116" s="185"/>
      <c r="AA116" s="185"/>
      <c r="AQ116" s="185"/>
      <c r="AR116" s="185"/>
      <c r="AS116" s="185"/>
      <c r="AT116" s="185"/>
      <c r="AU116" s="185"/>
      <c r="AV116" s="185"/>
      <c r="AW116" s="185"/>
      <c r="AX116" s="185"/>
      <c r="AY116" s="185"/>
      <c r="AZ116" s="185"/>
      <c r="BA116" s="185"/>
      <c r="BB116" s="185"/>
      <c r="BH116" s="185"/>
      <c r="BI116" s="185"/>
      <c r="BT116" s="185"/>
      <c r="CR116" s="185"/>
      <c r="DB116" s="185"/>
    </row>
    <row r="117" spans="1:106" ht="18" x14ac:dyDescent="0.25">
      <c r="A117" s="238"/>
      <c r="B117" s="271"/>
      <c r="C117" s="238"/>
      <c r="D117" s="238"/>
      <c r="E117" s="238"/>
      <c r="F117" s="238"/>
      <c r="G117" s="238"/>
      <c r="H117" s="238"/>
      <c r="I117" s="238"/>
      <c r="J117" s="185"/>
      <c r="Z117" s="185"/>
      <c r="AA117" s="185"/>
      <c r="AQ117" s="185"/>
      <c r="AR117" s="185"/>
      <c r="AS117" s="185"/>
      <c r="AT117" s="185"/>
      <c r="AU117" s="185"/>
      <c r="AV117" s="185"/>
      <c r="AW117" s="185"/>
      <c r="AX117" s="185"/>
      <c r="AY117" s="185"/>
      <c r="AZ117" s="185"/>
      <c r="BA117" s="185"/>
      <c r="BB117" s="185"/>
      <c r="BH117" s="185"/>
      <c r="BI117" s="185"/>
      <c r="BT117" s="185"/>
      <c r="CR117" s="185"/>
      <c r="DB117" s="185"/>
    </row>
    <row r="118" spans="1:106" ht="18" x14ac:dyDescent="0.25">
      <c r="A118" s="238"/>
      <c r="B118" s="271"/>
      <c r="C118" s="238"/>
      <c r="D118" s="238"/>
      <c r="E118" s="238"/>
      <c r="F118" s="238"/>
      <c r="G118" s="238"/>
      <c r="H118" s="238"/>
      <c r="I118" s="238"/>
      <c r="J118" s="185"/>
      <c r="Z118" s="185"/>
      <c r="AA118" s="185"/>
      <c r="AQ118" s="185"/>
      <c r="AR118" s="185"/>
      <c r="AS118" s="185"/>
      <c r="AT118" s="185"/>
      <c r="AU118" s="185"/>
      <c r="AV118" s="185"/>
      <c r="AW118" s="185"/>
      <c r="AX118" s="185"/>
      <c r="AY118" s="185"/>
      <c r="AZ118" s="185"/>
      <c r="BA118" s="185"/>
      <c r="BB118" s="185"/>
      <c r="BH118" s="185"/>
      <c r="BI118" s="185"/>
      <c r="BT118" s="185"/>
      <c r="CR118" s="185"/>
      <c r="DB118" s="185"/>
    </row>
    <row r="119" spans="1:106" x14ac:dyDescent="0.2">
      <c r="A119" s="238"/>
      <c r="B119" s="272"/>
      <c r="C119" s="238"/>
      <c r="D119" s="238"/>
      <c r="E119" s="238"/>
      <c r="F119" s="238"/>
      <c r="G119" s="238"/>
      <c r="H119" s="238"/>
      <c r="I119" s="238"/>
      <c r="J119" s="185"/>
      <c r="Z119" s="185"/>
      <c r="AA119" s="185"/>
      <c r="AQ119" s="185"/>
      <c r="AR119" s="185"/>
      <c r="AS119" s="185"/>
      <c r="AT119" s="185"/>
      <c r="AU119" s="185"/>
      <c r="AV119" s="185"/>
      <c r="AW119" s="185"/>
      <c r="AX119" s="185"/>
      <c r="AY119" s="185"/>
      <c r="AZ119" s="185"/>
      <c r="BA119" s="185"/>
      <c r="BB119" s="185"/>
      <c r="BH119" s="185"/>
      <c r="BI119" s="185"/>
      <c r="BT119" s="185"/>
      <c r="CR119" s="185"/>
      <c r="DB119" s="185"/>
    </row>
    <row r="120" spans="1:106" ht="18" x14ac:dyDescent="0.2">
      <c r="A120" s="238"/>
      <c r="B120" s="274"/>
      <c r="C120" s="238"/>
      <c r="D120" s="238"/>
      <c r="E120" s="238"/>
      <c r="F120" s="238"/>
      <c r="G120" s="238"/>
      <c r="H120" s="238"/>
      <c r="I120" s="238"/>
      <c r="J120" s="185"/>
      <c r="Z120" s="185"/>
      <c r="AA120" s="185"/>
      <c r="AQ120" s="185"/>
      <c r="AR120" s="185"/>
      <c r="AS120" s="185"/>
      <c r="AT120" s="185"/>
      <c r="AU120" s="185"/>
      <c r="AV120" s="185"/>
      <c r="AW120" s="185"/>
      <c r="AX120" s="185"/>
      <c r="AY120" s="185"/>
      <c r="AZ120" s="185"/>
      <c r="BA120" s="185"/>
      <c r="BB120" s="185"/>
      <c r="BH120" s="185"/>
      <c r="BI120" s="185"/>
      <c r="BT120" s="185"/>
      <c r="CR120" s="185"/>
      <c r="DB120" s="185"/>
    </row>
    <row r="121" spans="1:106" x14ac:dyDescent="0.2">
      <c r="A121" s="238"/>
      <c r="B121" s="272"/>
      <c r="C121" s="238"/>
      <c r="D121" s="238"/>
      <c r="E121" s="238"/>
      <c r="F121" s="238"/>
      <c r="G121" s="238"/>
      <c r="H121" s="238"/>
      <c r="I121" s="238"/>
      <c r="J121" s="185"/>
      <c r="Z121" s="185"/>
      <c r="AA121" s="185"/>
      <c r="AQ121" s="185"/>
      <c r="AR121" s="185"/>
      <c r="AS121" s="185"/>
      <c r="AT121" s="185"/>
      <c r="AU121" s="185"/>
      <c r="AV121" s="185"/>
      <c r="AW121" s="185"/>
      <c r="AX121" s="185"/>
      <c r="AY121" s="185"/>
      <c r="AZ121" s="185"/>
      <c r="BA121" s="185"/>
      <c r="BB121" s="185"/>
      <c r="BH121" s="185"/>
      <c r="BI121" s="185"/>
      <c r="BT121" s="185"/>
      <c r="CR121" s="185"/>
      <c r="DB121" s="185"/>
    </row>
    <row r="122" spans="1:106" x14ac:dyDescent="0.2">
      <c r="A122" s="238"/>
      <c r="B122" s="272"/>
      <c r="C122" s="238"/>
      <c r="D122" s="238"/>
      <c r="E122" s="238"/>
      <c r="F122" s="238"/>
      <c r="G122" s="238"/>
      <c r="H122" s="238"/>
      <c r="I122" s="238"/>
      <c r="J122" s="185"/>
      <c r="Z122" s="185"/>
      <c r="AA122" s="185"/>
      <c r="AQ122" s="185"/>
      <c r="AR122" s="185"/>
      <c r="AS122" s="185"/>
      <c r="AT122" s="185"/>
      <c r="AU122" s="185"/>
      <c r="AV122" s="185"/>
      <c r="AW122" s="185"/>
      <c r="AX122" s="185"/>
      <c r="AY122" s="185"/>
      <c r="AZ122" s="185"/>
      <c r="BA122" s="185"/>
      <c r="BB122" s="185"/>
      <c r="BH122" s="185"/>
      <c r="BI122" s="185"/>
      <c r="BT122" s="185"/>
      <c r="CR122" s="185"/>
      <c r="DB122" s="185"/>
    </row>
    <row r="123" spans="1:106" x14ac:dyDescent="0.2">
      <c r="A123" s="238"/>
      <c r="B123" s="272"/>
      <c r="C123" s="238"/>
      <c r="D123" s="238"/>
      <c r="E123" s="238"/>
      <c r="F123" s="238"/>
      <c r="G123" s="238"/>
      <c r="H123" s="238"/>
      <c r="I123" s="238"/>
      <c r="J123" s="185"/>
      <c r="Z123" s="185"/>
      <c r="AA123" s="185"/>
      <c r="AQ123" s="185"/>
      <c r="AR123" s="185"/>
      <c r="AS123" s="185"/>
      <c r="AT123" s="185"/>
      <c r="AU123" s="185"/>
      <c r="AV123" s="185"/>
      <c r="AW123" s="185"/>
      <c r="AX123" s="185"/>
      <c r="AY123" s="185"/>
      <c r="AZ123" s="185"/>
      <c r="BA123" s="185"/>
      <c r="BB123" s="185"/>
      <c r="BH123" s="185"/>
      <c r="BI123" s="185"/>
      <c r="BT123" s="185"/>
      <c r="CR123" s="185"/>
      <c r="DB123" s="185"/>
    </row>
    <row r="124" spans="1:106" x14ac:dyDescent="0.2">
      <c r="A124" s="238"/>
      <c r="B124" s="272"/>
      <c r="C124" s="238"/>
      <c r="D124" s="238"/>
      <c r="E124" s="238"/>
      <c r="F124" s="238"/>
      <c r="G124" s="238"/>
      <c r="H124" s="238"/>
      <c r="I124" s="238"/>
      <c r="J124" s="185"/>
      <c r="Z124" s="185"/>
      <c r="AA124" s="185"/>
      <c r="AQ124" s="185"/>
      <c r="AR124" s="185"/>
      <c r="AS124" s="185"/>
      <c r="AT124" s="185"/>
      <c r="AU124" s="185"/>
      <c r="AV124" s="185"/>
      <c r="AW124" s="185"/>
      <c r="AX124" s="185"/>
      <c r="AY124" s="185"/>
      <c r="AZ124" s="185"/>
      <c r="BA124" s="185"/>
      <c r="BB124" s="185"/>
      <c r="BH124" s="185"/>
      <c r="BI124" s="185"/>
      <c r="BT124" s="185"/>
      <c r="CR124" s="185"/>
      <c r="DB124" s="185"/>
    </row>
    <row r="125" spans="1:106" x14ac:dyDescent="0.2">
      <c r="A125" s="238"/>
      <c r="B125" s="238"/>
      <c r="C125" s="238"/>
      <c r="D125" s="238"/>
      <c r="E125" s="238"/>
      <c r="F125" s="238"/>
      <c r="G125" s="238"/>
      <c r="H125" s="238"/>
      <c r="I125" s="238"/>
      <c r="J125" s="185"/>
      <c r="Z125" s="185"/>
      <c r="AA125" s="185"/>
      <c r="AQ125" s="185"/>
      <c r="AR125" s="185"/>
      <c r="AS125" s="185"/>
      <c r="AT125" s="185"/>
      <c r="AU125" s="185"/>
      <c r="AV125" s="185"/>
      <c r="AW125" s="185"/>
      <c r="AX125" s="185"/>
      <c r="AY125" s="185"/>
      <c r="AZ125" s="185"/>
      <c r="BA125" s="185"/>
      <c r="BB125" s="185"/>
      <c r="BH125" s="185"/>
      <c r="BI125" s="185"/>
      <c r="BT125" s="185"/>
      <c r="CR125" s="185"/>
      <c r="DB125" s="185"/>
    </row>
    <row r="126" spans="1:106" x14ac:dyDescent="0.2">
      <c r="A126" s="238"/>
      <c r="B126" s="238"/>
      <c r="C126" s="238"/>
      <c r="D126" s="238"/>
      <c r="E126" s="238"/>
      <c r="F126" s="238"/>
      <c r="G126" s="238"/>
      <c r="H126" s="238"/>
      <c r="I126" s="238"/>
      <c r="J126" s="185"/>
      <c r="Z126" s="185"/>
      <c r="AA126" s="185"/>
      <c r="AQ126" s="185"/>
      <c r="AR126" s="185"/>
      <c r="AS126" s="185"/>
      <c r="AT126" s="185"/>
      <c r="AU126" s="185"/>
      <c r="AV126" s="185"/>
      <c r="AW126" s="185"/>
      <c r="AX126" s="185"/>
      <c r="AY126" s="185"/>
      <c r="AZ126" s="185"/>
      <c r="BA126" s="185"/>
      <c r="BB126" s="185"/>
      <c r="BH126" s="185"/>
      <c r="BI126" s="185"/>
      <c r="BT126" s="185"/>
      <c r="CR126" s="185"/>
      <c r="DB126" s="185"/>
    </row>
    <row r="127" spans="1:106" x14ac:dyDescent="0.2">
      <c r="A127" s="238"/>
      <c r="B127" s="238"/>
      <c r="C127" s="238"/>
      <c r="D127" s="238"/>
      <c r="E127" s="238"/>
      <c r="F127" s="238"/>
      <c r="G127" s="238"/>
      <c r="H127" s="238"/>
      <c r="I127" s="238"/>
      <c r="J127" s="185"/>
      <c r="Z127" s="185"/>
      <c r="AA127" s="185"/>
      <c r="AQ127" s="185"/>
      <c r="AR127" s="185"/>
      <c r="AS127" s="185"/>
      <c r="AT127" s="185"/>
      <c r="AU127" s="185"/>
      <c r="AV127" s="185"/>
      <c r="AW127" s="185"/>
      <c r="AX127" s="185"/>
      <c r="AY127" s="185"/>
      <c r="AZ127" s="185"/>
      <c r="BA127" s="185"/>
      <c r="BB127" s="185"/>
      <c r="BH127" s="185"/>
      <c r="BI127" s="185"/>
      <c r="BT127" s="185"/>
      <c r="CR127" s="185"/>
      <c r="DB127" s="185"/>
    </row>
    <row r="128" spans="1:106" x14ac:dyDescent="0.2">
      <c r="A128" s="238"/>
      <c r="B128" s="238"/>
      <c r="C128" s="238"/>
      <c r="D128" s="238"/>
      <c r="E128" s="238"/>
      <c r="F128" s="238"/>
      <c r="G128" s="238"/>
      <c r="H128" s="238"/>
      <c r="I128" s="238"/>
      <c r="J128" s="185"/>
      <c r="Z128" s="185"/>
      <c r="AA128" s="185"/>
      <c r="AQ128" s="185"/>
      <c r="AR128" s="185"/>
      <c r="AS128" s="185"/>
      <c r="AT128" s="185"/>
      <c r="AU128" s="185"/>
      <c r="AV128" s="185"/>
      <c r="AW128" s="185"/>
      <c r="AX128" s="185"/>
      <c r="AY128" s="185"/>
      <c r="AZ128" s="185"/>
      <c r="BA128" s="185"/>
      <c r="BB128" s="185"/>
      <c r="BH128" s="185"/>
      <c r="BI128" s="185"/>
      <c r="BT128" s="185"/>
      <c r="CR128" s="185"/>
      <c r="DB128" s="185"/>
    </row>
    <row r="129" spans="1:106" x14ac:dyDescent="0.2">
      <c r="A129" s="238"/>
      <c r="B129" s="238"/>
      <c r="C129" s="238"/>
      <c r="D129" s="238"/>
      <c r="E129" s="238"/>
      <c r="F129" s="238"/>
      <c r="G129" s="238"/>
      <c r="H129" s="238"/>
      <c r="I129" s="238"/>
      <c r="J129" s="185"/>
      <c r="Z129" s="185"/>
      <c r="AA129" s="185"/>
      <c r="AQ129" s="185"/>
      <c r="AR129" s="185"/>
      <c r="AS129" s="185"/>
      <c r="AT129" s="185"/>
      <c r="AU129" s="185"/>
      <c r="AV129" s="185"/>
      <c r="AW129" s="185"/>
      <c r="AX129" s="185"/>
      <c r="AY129" s="185"/>
      <c r="AZ129" s="185"/>
      <c r="BA129" s="185"/>
      <c r="BB129" s="185"/>
      <c r="BH129" s="185"/>
      <c r="BI129" s="185"/>
      <c r="BT129" s="185"/>
      <c r="CR129" s="185"/>
      <c r="DB129" s="185"/>
    </row>
    <row r="130" spans="1:106" x14ac:dyDescent="0.2">
      <c r="A130" s="238"/>
      <c r="B130" s="238"/>
      <c r="C130" s="238"/>
      <c r="D130" s="238"/>
      <c r="E130" s="238"/>
      <c r="F130" s="238"/>
      <c r="G130" s="238"/>
      <c r="H130" s="238"/>
      <c r="I130" s="238"/>
      <c r="J130" s="185"/>
      <c r="Z130" s="185"/>
      <c r="AA130" s="185"/>
      <c r="AQ130" s="185"/>
      <c r="AR130" s="185"/>
      <c r="AS130" s="185"/>
      <c r="AT130" s="185"/>
      <c r="AU130" s="185"/>
      <c r="AV130" s="185"/>
      <c r="AW130" s="185"/>
      <c r="AX130" s="185"/>
      <c r="AY130" s="185"/>
      <c r="AZ130" s="185"/>
      <c r="BA130" s="185"/>
      <c r="BB130" s="185"/>
      <c r="BH130" s="185"/>
      <c r="BI130" s="185"/>
      <c r="BT130" s="185"/>
      <c r="CR130" s="185"/>
      <c r="DB130" s="185"/>
    </row>
    <row r="131" spans="1:106" x14ac:dyDescent="0.2">
      <c r="A131" s="238"/>
      <c r="B131" s="238"/>
      <c r="C131" s="238"/>
      <c r="D131" s="238"/>
      <c r="E131" s="238"/>
      <c r="F131" s="238"/>
      <c r="G131" s="238"/>
      <c r="H131" s="238"/>
      <c r="I131" s="238"/>
      <c r="J131" s="185"/>
      <c r="Z131" s="185"/>
      <c r="AA131" s="185"/>
      <c r="AQ131" s="185"/>
      <c r="AR131" s="185"/>
      <c r="AS131" s="185"/>
      <c r="AT131" s="185"/>
      <c r="AU131" s="185"/>
      <c r="AV131" s="185"/>
      <c r="AW131" s="185"/>
      <c r="AX131" s="185"/>
      <c r="AY131" s="185"/>
      <c r="AZ131" s="185"/>
      <c r="BA131" s="185"/>
      <c r="BB131" s="185"/>
      <c r="BH131" s="185"/>
      <c r="BI131" s="185"/>
      <c r="BT131" s="185"/>
      <c r="CR131" s="185"/>
      <c r="DB131" s="185"/>
    </row>
    <row r="132" spans="1:106" x14ac:dyDescent="0.2">
      <c r="A132" s="238"/>
      <c r="B132" s="238"/>
      <c r="C132" s="238"/>
      <c r="D132" s="238"/>
      <c r="E132" s="238"/>
      <c r="F132" s="238"/>
      <c r="G132" s="238"/>
      <c r="H132" s="238"/>
      <c r="I132" s="238"/>
      <c r="J132" s="185"/>
      <c r="Z132" s="185"/>
      <c r="AA132" s="185"/>
      <c r="AQ132" s="185"/>
      <c r="AR132" s="185"/>
      <c r="AS132" s="185"/>
      <c r="AT132" s="185"/>
      <c r="AU132" s="185"/>
      <c r="AV132" s="185"/>
      <c r="AW132" s="185"/>
      <c r="AX132" s="185"/>
      <c r="AY132" s="185"/>
      <c r="AZ132" s="185"/>
      <c r="BA132" s="185"/>
      <c r="BB132" s="185"/>
      <c r="BH132" s="185"/>
      <c r="BI132" s="185"/>
      <c r="BT132" s="185"/>
      <c r="CR132" s="185"/>
      <c r="DB132" s="185"/>
    </row>
    <row r="133" spans="1:106" x14ac:dyDescent="0.2">
      <c r="A133" s="238"/>
      <c r="B133" s="238"/>
      <c r="C133" s="238"/>
      <c r="D133" s="238"/>
      <c r="E133" s="238"/>
      <c r="F133" s="238"/>
      <c r="G133" s="238"/>
      <c r="H133" s="238"/>
      <c r="I133" s="238"/>
      <c r="J133" s="185"/>
      <c r="Z133" s="185"/>
      <c r="AA133" s="185"/>
      <c r="AQ133" s="185"/>
      <c r="AR133" s="185"/>
      <c r="AS133" s="185"/>
      <c r="AT133" s="185"/>
      <c r="AU133" s="185"/>
      <c r="AV133" s="185"/>
      <c r="AW133" s="185"/>
      <c r="AX133" s="185"/>
      <c r="AY133" s="185"/>
      <c r="AZ133" s="185"/>
      <c r="BA133" s="185"/>
      <c r="BB133" s="185"/>
      <c r="BH133" s="185"/>
      <c r="BI133" s="185"/>
      <c r="BT133" s="185"/>
      <c r="CR133" s="185"/>
      <c r="DB133" s="185"/>
    </row>
    <row r="134" spans="1:106" x14ac:dyDescent="0.2">
      <c r="A134" s="238"/>
      <c r="B134" s="238"/>
      <c r="C134" s="238"/>
      <c r="D134" s="238"/>
      <c r="E134" s="238"/>
      <c r="F134" s="238"/>
      <c r="G134" s="238"/>
      <c r="H134" s="238"/>
      <c r="I134" s="238"/>
      <c r="J134" s="185"/>
      <c r="Z134" s="185"/>
      <c r="AA134" s="185"/>
      <c r="AQ134" s="185"/>
      <c r="AR134" s="185"/>
      <c r="AS134" s="185"/>
      <c r="AT134" s="185"/>
      <c r="AU134" s="185"/>
      <c r="AV134" s="185"/>
      <c r="AW134" s="185"/>
      <c r="AX134" s="185"/>
      <c r="AY134" s="185"/>
      <c r="AZ134" s="185"/>
      <c r="BA134" s="185"/>
      <c r="BB134" s="185"/>
      <c r="BH134" s="185"/>
      <c r="BI134" s="185"/>
      <c r="BT134" s="185"/>
      <c r="CR134" s="185"/>
      <c r="DB134" s="185"/>
    </row>
    <row r="135" spans="1:106" x14ac:dyDescent="0.2">
      <c r="A135" s="238"/>
      <c r="B135" s="238"/>
      <c r="C135" s="238"/>
      <c r="D135" s="238"/>
      <c r="E135" s="238"/>
      <c r="F135" s="238"/>
      <c r="G135" s="238"/>
      <c r="H135" s="238"/>
      <c r="I135" s="238"/>
      <c r="J135" s="185"/>
      <c r="Z135" s="185"/>
      <c r="AA135" s="185"/>
      <c r="AQ135" s="185"/>
      <c r="AR135" s="185"/>
      <c r="AS135" s="185"/>
      <c r="AT135" s="185"/>
      <c r="AU135" s="185"/>
      <c r="AV135" s="185"/>
      <c r="AW135" s="185"/>
      <c r="AX135" s="185"/>
      <c r="AY135" s="185"/>
      <c r="AZ135" s="185"/>
      <c r="BA135" s="185"/>
      <c r="BB135" s="185"/>
      <c r="BH135" s="185"/>
      <c r="BI135" s="185"/>
      <c r="BT135" s="185"/>
      <c r="CR135" s="185"/>
      <c r="DB135" s="185"/>
    </row>
    <row r="136" spans="1:106" x14ac:dyDescent="0.2">
      <c r="A136" s="238"/>
      <c r="B136" s="238"/>
      <c r="C136" s="238"/>
      <c r="D136" s="238"/>
      <c r="E136" s="238"/>
      <c r="F136" s="238"/>
      <c r="G136" s="238"/>
      <c r="H136" s="238"/>
      <c r="I136" s="238"/>
      <c r="J136" s="185"/>
      <c r="Z136" s="185"/>
      <c r="AA136" s="185"/>
      <c r="AQ136" s="185"/>
      <c r="AR136" s="185"/>
      <c r="AS136" s="185"/>
      <c r="AT136" s="185"/>
      <c r="AU136" s="185"/>
      <c r="AV136" s="185"/>
      <c r="AW136" s="185"/>
      <c r="AX136" s="185"/>
      <c r="AY136" s="185"/>
      <c r="AZ136" s="185"/>
      <c r="BA136" s="185"/>
      <c r="BB136" s="185"/>
      <c r="BH136" s="185"/>
      <c r="BI136" s="185"/>
      <c r="BT136" s="185"/>
      <c r="CR136" s="185"/>
      <c r="DB136" s="185"/>
    </row>
    <row r="137" spans="1:106" x14ac:dyDescent="0.2">
      <c r="A137" s="238"/>
      <c r="B137" s="238"/>
      <c r="C137" s="238"/>
      <c r="D137" s="238"/>
      <c r="E137" s="238"/>
      <c r="F137" s="238"/>
      <c r="G137" s="238"/>
      <c r="H137" s="238"/>
      <c r="I137" s="238"/>
      <c r="J137" s="185"/>
      <c r="Z137" s="185"/>
      <c r="AA137" s="185"/>
      <c r="AQ137" s="185"/>
      <c r="AR137" s="185"/>
      <c r="AS137" s="185"/>
      <c r="AT137" s="185"/>
      <c r="AU137" s="185"/>
      <c r="AV137" s="185"/>
      <c r="AW137" s="185"/>
      <c r="AX137" s="185"/>
      <c r="AY137" s="185"/>
      <c r="AZ137" s="185"/>
      <c r="BA137" s="185"/>
      <c r="BB137" s="185"/>
      <c r="BH137" s="185"/>
      <c r="BI137" s="185"/>
      <c r="BT137" s="185"/>
      <c r="CR137" s="185"/>
      <c r="DB137" s="185"/>
    </row>
    <row r="138" spans="1:106" x14ac:dyDescent="0.2">
      <c r="A138" s="238"/>
      <c r="B138" s="238"/>
      <c r="C138" s="238"/>
      <c r="D138" s="238"/>
      <c r="E138" s="238"/>
      <c r="F138" s="238"/>
      <c r="G138" s="238"/>
      <c r="H138" s="238"/>
      <c r="I138" s="238"/>
      <c r="J138" s="185"/>
      <c r="Z138" s="185"/>
      <c r="AA138" s="185"/>
      <c r="AQ138" s="185"/>
      <c r="AR138" s="185"/>
      <c r="AS138" s="185"/>
      <c r="AT138" s="185"/>
      <c r="AU138" s="185"/>
      <c r="AV138" s="185"/>
      <c r="AW138" s="185"/>
      <c r="AX138" s="185"/>
      <c r="AY138" s="185"/>
      <c r="AZ138" s="185"/>
      <c r="BA138" s="185"/>
      <c r="BB138" s="185"/>
      <c r="BH138" s="185"/>
      <c r="BI138" s="185"/>
      <c r="BT138" s="185"/>
      <c r="CR138" s="185"/>
      <c r="DB138" s="185"/>
    </row>
    <row r="139" spans="1:106" x14ac:dyDescent="0.2">
      <c r="A139" s="238"/>
      <c r="B139" s="238"/>
      <c r="C139" s="238"/>
      <c r="D139" s="238"/>
      <c r="E139" s="238"/>
      <c r="F139" s="238"/>
      <c r="G139" s="238"/>
      <c r="H139" s="238"/>
      <c r="I139" s="238"/>
      <c r="J139" s="185"/>
      <c r="Z139" s="185"/>
      <c r="AA139" s="185"/>
      <c r="AQ139" s="185"/>
      <c r="AR139" s="185"/>
      <c r="AS139" s="185"/>
      <c r="AT139" s="185"/>
      <c r="AU139" s="185"/>
      <c r="AV139" s="185"/>
      <c r="AW139" s="185"/>
      <c r="AX139" s="185"/>
      <c r="AY139" s="185"/>
      <c r="AZ139" s="185"/>
      <c r="BA139" s="185"/>
      <c r="BB139" s="185"/>
      <c r="BH139" s="185"/>
      <c r="BI139" s="185"/>
      <c r="BT139" s="185"/>
      <c r="CR139" s="185"/>
      <c r="DB139" s="185"/>
    </row>
    <row r="140" spans="1:106" x14ac:dyDescent="0.2">
      <c r="A140" s="238"/>
      <c r="B140" s="238"/>
      <c r="C140" s="238"/>
      <c r="D140" s="238"/>
      <c r="E140" s="238"/>
      <c r="F140" s="238"/>
      <c r="G140" s="238"/>
      <c r="H140" s="238"/>
      <c r="I140" s="238"/>
      <c r="J140" s="185"/>
      <c r="Z140" s="185"/>
      <c r="AA140" s="185"/>
      <c r="AQ140" s="185"/>
      <c r="AR140" s="185"/>
      <c r="AS140" s="185"/>
      <c r="AT140" s="185"/>
      <c r="AU140" s="185"/>
      <c r="AV140" s="185"/>
      <c r="AW140" s="185"/>
      <c r="AX140" s="185"/>
      <c r="AY140" s="185"/>
      <c r="AZ140" s="185"/>
      <c r="BA140" s="185"/>
      <c r="BB140" s="185"/>
      <c r="BH140" s="185"/>
      <c r="BI140" s="185"/>
      <c r="BT140" s="185"/>
      <c r="CR140" s="185"/>
      <c r="DB140" s="185"/>
    </row>
    <row r="141" spans="1:106" x14ac:dyDescent="0.2">
      <c r="A141" s="238"/>
      <c r="B141" s="238"/>
      <c r="C141" s="238"/>
      <c r="D141" s="238"/>
      <c r="E141" s="238"/>
      <c r="F141" s="238"/>
      <c r="G141" s="238"/>
      <c r="H141" s="238"/>
      <c r="I141" s="238"/>
      <c r="J141" s="185"/>
      <c r="Z141" s="185"/>
      <c r="AA141" s="185"/>
      <c r="AQ141" s="185"/>
      <c r="AR141" s="185"/>
      <c r="AS141" s="185"/>
      <c r="AT141" s="185"/>
      <c r="AU141" s="185"/>
      <c r="AV141" s="185"/>
      <c r="AW141" s="185"/>
      <c r="AX141" s="185"/>
      <c r="AY141" s="185"/>
      <c r="AZ141" s="185"/>
      <c r="BA141" s="185"/>
      <c r="BB141" s="185"/>
      <c r="BH141" s="185"/>
      <c r="BI141" s="185"/>
      <c r="BT141" s="185"/>
      <c r="CR141" s="185"/>
      <c r="DB141" s="185"/>
    </row>
    <row r="142" spans="1:106" x14ac:dyDescent="0.2">
      <c r="A142" s="238"/>
      <c r="B142" s="238"/>
      <c r="C142" s="238"/>
      <c r="D142" s="238"/>
      <c r="E142" s="238"/>
      <c r="F142" s="238"/>
      <c r="G142" s="238"/>
      <c r="H142" s="238"/>
      <c r="I142" s="238"/>
      <c r="J142" s="185"/>
      <c r="Z142" s="185"/>
      <c r="AA142" s="185"/>
      <c r="AQ142" s="185"/>
      <c r="AR142" s="185"/>
      <c r="AS142" s="185"/>
      <c r="AT142" s="185"/>
      <c r="AU142" s="185"/>
      <c r="AV142" s="185"/>
      <c r="AW142" s="185"/>
      <c r="AX142" s="185"/>
      <c r="AY142" s="185"/>
      <c r="AZ142" s="185"/>
      <c r="BA142" s="185"/>
      <c r="BB142" s="185"/>
      <c r="BH142" s="185"/>
      <c r="BI142" s="185"/>
      <c r="BT142" s="185"/>
      <c r="CR142" s="185"/>
      <c r="DB142" s="185"/>
    </row>
    <row r="143" spans="1:106" x14ac:dyDescent="0.2">
      <c r="A143" s="238"/>
      <c r="B143" s="238"/>
      <c r="C143" s="238"/>
      <c r="D143" s="238"/>
      <c r="E143" s="238"/>
      <c r="F143" s="238"/>
      <c r="G143" s="238"/>
      <c r="H143" s="238"/>
      <c r="I143" s="238"/>
      <c r="J143" s="185"/>
      <c r="Z143" s="185"/>
      <c r="AA143" s="185"/>
      <c r="AQ143" s="185"/>
      <c r="AR143" s="185"/>
      <c r="AS143" s="185"/>
      <c r="AT143" s="185"/>
      <c r="AU143" s="185"/>
      <c r="AV143" s="185"/>
      <c r="AW143" s="185"/>
      <c r="AX143" s="185"/>
      <c r="AY143" s="185"/>
      <c r="AZ143" s="185"/>
      <c r="BA143" s="185"/>
      <c r="BB143" s="185"/>
      <c r="BH143" s="185"/>
      <c r="BI143" s="185"/>
      <c r="BT143" s="185"/>
      <c r="CR143" s="185"/>
      <c r="DB143" s="185"/>
    </row>
    <row r="144" spans="1:106" x14ac:dyDescent="0.2">
      <c r="A144" s="238"/>
      <c r="B144" s="238"/>
      <c r="C144" s="238"/>
      <c r="D144" s="238"/>
      <c r="E144" s="238"/>
      <c r="F144" s="238"/>
      <c r="G144" s="238"/>
      <c r="H144" s="238"/>
      <c r="I144" s="238"/>
      <c r="J144" s="185"/>
      <c r="Z144" s="185"/>
      <c r="AA144" s="185"/>
      <c r="AQ144" s="185"/>
      <c r="AR144" s="185"/>
      <c r="AS144" s="185"/>
      <c r="AT144" s="185"/>
      <c r="AU144" s="185"/>
      <c r="AV144" s="185"/>
      <c r="AW144" s="185"/>
      <c r="AX144" s="185"/>
      <c r="AY144" s="185"/>
      <c r="AZ144" s="185"/>
      <c r="BA144" s="185"/>
      <c r="BB144" s="185"/>
      <c r="BH144" s="185"/>
      <c r="BI144" s="185"/>
      <c r="BT144" s="185"/>
      <c r="CR144" s="185"/>
      <c r="DB144" s="185"/>
    </row>
    <row r="145" spans="1:106" x14ac:dyDescent="0.2">
      <c r="A145" s="238"/>
      <c r="B145" s="238"/>
      <c r="C145" s="238"/>
      <c r="D145" s="238"/>
      <c r="E145" s="238"/>
      <c r="F145" s="238"/>
      <c r="G145" s="238"/>
      <c r="H145" s="238"/>
      <c r="I145" s="238"/>
      <c r="J145" s="185"/>
      <c r="Z145" s="185"/>
      <c r="AA145" s="185"/>
      <c r="AQ145" s="185"/>
      <c r="AR145" s="185"/>
      <c r="AS145" s="185"/>
      <c r="AT145" s="185"/>
      <c r="AU145" s="185"/>
      <c r="AV145" s="185"/>
      <c r="AW145" s="185"/>
      <c r="AX145" s="185"/>
      <c r="AY145" s="185"/>
      <c r="AZ145" s="185"/>
      <c r="BA145" s="185"/>
      <c r="BB145" s="185"/>
      <c r="BH145" s="185"/>
      <c r="BI145" s="185"/>
      <c r="BT145" s="185"/>
      <c r="CR145" s="185"/>
      <c r="DB145" s="185"/>
    </row>
    <row r="146" spans="1:106" x14ac:dyDescent="0.2">
      <c r="A146" s="238"/>
      <c r="B146" s="238"/>
      <c r="C146" s="238"/>
      <c r="D146" s="238"/>
      <c r="E146" s="238"/>
      <c r="F146" s="238"/>
      <c r="G146" s="238"/>
      <c r="H146" s="238"/>
      <c r="I146" s="238"/>
      <c r="J146" s="185"/>
      <c r="Z146" s="185"/>
      <c r="AA146" s="185"/>
      <c r="AQ146" s="185"/>
      <c r="AR146" s="185"/>
      <c r="AS146" s="185"/>
      <c r="AT146" s="185"/>
      <c r="AU146" s="185"/>
      <c r="AV146" s="185"/>
      <c r="AW146" s="185"/>
      <c r="AX146" s="185"/>
      <c r="AY146" s="185"/>
      <c r="AZ146" s="185"/>
      <c r="BA146" s="185"/>
      <c r="BB146" s="185"/>
      <c r="BH146" s="185"/>
      <c r="BI146" s="185"/>
      <c r="BT146" s="185"/>
      <c r="CR146" s="185"/>
      <c r="DB146" s="185"/>
    </row>
    <row r="147" spans="1:106" x14ac:dyDescent="0.2">
      <c r="A147" s="238"/>
      <c r="B147" s="238"/>
      <c r="C147" s="238"/>
      <c r="D147" s="238"/>
      <c r="E147" s="238"/>
      <c r="F147" s="238"/>
      <c r="G147" s="238"/>
      <c r="H147" s="238"/>
      <c r="I147" s="238"/>
      <c r="J147" s="185"/>
      <c r="Z147" s="185"/>
      <c r="AA147" s="185"/>
      <c r="AQ147" s="185"/>
      <c r="AR147" s="185"/>
      <c r="AS147" s="185"/>
      <c r="AT147" s="185"/>
      <c r="AU147" s="185"/>
      <c r="AV147" s="185"/>
      <c r="AW147" s="185"/>
      <c r="AX147" s="185"/>
      <c r="AY147" s="185"/>
      <c r="AZ147" s="185"/>
      <c r="BA147" s="185"/>
      <c r="BB147" s="185"/>
      <c r="BH147" s="185"/>
      <c r="BI147" s="185"/>
      <c r="BT147" s="185"/>
      <c r="CR147" s="185"/>
      <c r="DB147" s="185"/>
    </row>
    <row r="148" spans="1:106" x14ac:dyDescent="0.2">
      <c r="A148" s="238"/>
      <c r="B148" s="238"/>
      <c r="C148" s="238"/>
      <c r="D148" s="238"/>
      <c r="E148" s="238"/>
      <c r="F148" s="238"/>
      <c r="G148" s="238"/>
      <c r="H148" s="238"/>
      <c r="I148" s="238"/>
      <c r="J148" s="185"/>
      <c r="Z148" s="185"/>
      <c r="AA148" s="185"/>
      <c r="AQ148" s="185"/>
      <c r="AR148" s="185"/>
      <c r="AS148" s="185"/>
      <c r="AT148" s="185"/>
      <c r="AU148" s="185"/>
      <c r="AV148" s="185"/>
      <c r="AW148" s="185"/>
      <c r="AX148" s="185"/>
      <c r="AY148" s="185"/>
      <c r="AZ148" s="185"/>
      <c r="BA148" s="185"/>
      <c r="BB148" s="185"/>
      <c r="BH148" s="185"/>
      <c r="BI148" s="185"/>
      <c r="BT148" s="185"/>
      <c r="CR148" s="185"/>
      <c r="DB148" s="185"/>
    </row>
    <row r="149" spans="1:106" x14ac:dyDescent="0.2">
      <c r="A149" s="238"/>
      <c r="B149" s="238"/>
      <c r="C149" s="238"/>
      <c r="D149" s="238"/>
      <c r="E149" s="238"/>
      <c r="F149" s="238"/>
      <c r="G149" s="238"/>
      <c r="H149" s="238"/>
      <c r="I149" s="238"/>
      <c r="J149" s="185"/>
      <c r="Z149" s="185"/>
      <c r="AA149" s="185"/>
      <c r="AQ149" s="185"/>
      <c r="AR149" s="185"/>
      <c r="AS149" s="185"/>
      <c r="AT149" s="185"/>
      <c r="AU149" s="185"/>
      <c r="AV149" s="185"/>
      <c r="AW149" s="185"/>
      <c r="AX149" s="185"/>
      <c r="AY149" s="185"/>
      <c r="AZ149" s="185"/>
      <c r="BA149" s="185"/>
      <c r="BB149" s="185"/>
      <c r="BH149" s="185"/>
      <c r="BI149" s="185"/>
      <c r="BT149" s="185"/>
      <c r="CR149" s="185"/>
      <c r="DB149" s="185"/>
    </row>
    <row r="150" spans="1:106" x14ac:dyDescent="0.2">
      <c r="A150" s="238"/>
      <c r="B150" s="238"/>
      <c r="C150" s="238"/>
      <c r="D150" s="238"/>
      <c r="E150" s="238"/>
      <c r="F150" s="238"/>
      <c r="G150" s="238"/>
      <c r="H150" s="238"/>
      <c r="I150" s="238"/>
      <c r="J150" s="185"/>
      <c r="Z150" s="185"/>
      <c r="AA150" s="185"/>
      <c r="AQ150" s="185"/>
      <c r="AR150" s="185"/>
      <c r="AS150" s="185"/>
      <c r="AT150" s="185"/>
      <c r="AU150" s="185"/>
      <c r="AV150" s="185"/>
      <c r="AW150" s="185"/>
      <c r="AX150" s="185"/>
      <c r="AY150" s="185"/>
      <c r="AZ150" s="185"/>
      <c r="BA150" s="185"/>
      <c r="BB150" s="185"/>
      <c r="BH150" s="185"/>
      <c r="BI150" s="185"/>
      <c r="BT150" s="185"/>
      <c r="CR150" s="185"/>
      <c r="DB150" s="185"/>
    </row>
    <row r="151" spans="1:106" x14ac:dyDescent="0.2">
      <c r="A151" s="238"/>
      <c r="B151" s="238"/>
      <c r="C151" s="238"/>
      <c r="D151" s="238"/>
      <c r="E151" s="238"/>
      <c r="F151" s="238"/>
      <c r="G151" s="238"/>
      <c r="H151" s="238"/>
      <c r="I151" s="238"/>
      <c r="J151" s="185"/>
      <c r="Z151" s="185"/>
      <c r="AA151" s="185"/>
      <c r="AQ151" s="185"/>
      <c r="AR151" s="185"/>
      <c r="AS151" s="185"/>
      <c r="AT151" s="185"/>
      <c r="AU151" s="185"/>
      <c r="AV151" s="185"/>
      <c r="AW151" s="185"/>
      <c r="AX151" s="185"/>
      <c r="AY151" s="185"/>
      <c r="AZ151" s="185"/>
      <c r="BA151" s="185"/>
      <c r="BB151" s="185"/>
      <c r="BH151" s="185"/>
      <c r="BI151" s="185"/>
      <c r="BT151" s="185"/>
      <c r="CR151" s="185"/>
      <c r="DB151" s="185"/>
    </row>
    <row r="152" spans="1:106" x14ac:dyDescent="0.2">
      <c r="A152" s="238"/>
      <c r="B152" s="238"/>
      <c r="C152" s="238"/>
      <c r="D152" s="238"/>
      <c r="E152" s="238"/>
      <c r="F152" s="238"/>
      <c r="G152" s="238"/>
      <c r="H152" s="238"/>
      <c r="I152" s="238"/>
      <c r="J152" s="185"/>
      <c r="Z152" s="185"/>
      <c r="AA152" s="185"/>
      <c r="AQ152" s="185"/>
      <c r="AR152" s="185"/>
      <c r="AS152" s="185"/>
      <c r="AT152" s="185"/>
      <c r="AU152" s="185"/>
      <c r="AV152" s="185"/>
      <c r="AW152" s="185"/>
      <c r="AX152" s="185"/>
      <c r="AY152" s="185"/>
      <c r="AZ152" s="185"/>
      <c r="BA152" s="185"/>
      <c r="BB152" s="185"/>
      <c r="BH152" s="185"/>
      <c r="BI152" s="185"/>
      <c r="BT152" s="185"/>
      <c r="CR152" s="185"/>
      <c r="DB152" s="185"/>
    </row>
    <row r="153" spans="1:106" x14ac:dyDescent="0.2">
      <c r="A153" s="238"/>
      <c r="B153" s="238"/>
      <c r="C153" s="238"/>
      <c r="D153" s="238"/>
      <c r="E153" s="238"/>
      <c r="F153" s="238"/>
      <c r="G153" s="238"/>
      <c r="H153" s="238"/>
      <c r="I153" s="238"/>
      <c r="J153" s="185"/>
      <c r="Z153" s="185"/>
      <c r="AA153" s="185"/>
      <c r="AQ153" s="185"/>
      <c r="AR153" s="185"/>
      <c r="AS153" s="185"/>
      <c r="AT153" s="185"/>
      <c r="AU153" s="185"/>
      <c r="AV153" s="185"/>
      <c r="AW153" s="185"/>
      <c r="AX153" s="185"/>
      <c r="AY153" s="185"/>
      <c r="AZ153" s="185"/>
      <c r="BA153" s="185"/>
      <c r="BB153" s="185"/>
      <c r="BH153" s="185"/>
      <c r="BI153" s="185"/>
      <c r="BT153" s="185"/>
      <c r="CR153" s="185"/>
      <c r="DB153" s="185"/>
    </row>
    <row r="154" spans="1:106" x14ac:dyDescent="0.2">
      <c r="A154" s="238"/>
      <c r="B154" s="238"/>
      <c r="C154" s="238"/>
      <c r="D154" s="238"/>
      <c r="E154" s="238"/>
      <c r="F154" s="238"/>
      <c r="G154" s="238"/>
      <c r="H154" s="238"/>
      <c r="I154" s="238"/>
      <c r="J154" s="185"/>
      <c r="Z154" s="185"/>
      <c r="AA154" s="185"/>
      <c r="AQ154" s="185"/>
      <c r="AR154" s="185"/>
      <c r="AS154" s="185"/>
      <c r="AT154" s="185"/>
      <c r="AU154" s="185"/>
      <c r="AV154" s="185"/>
      <c r="AW154" s="185"/>
      <c r="AX154" s="185"/>
      <c r="AY154" s="185"/>
      <c r="AZ154" s="185"/>
      <c r="BA154" s="185"/>
      <c r="BB154" s="185"/>
      <c r="BH154" s="185"/>
      <c r="BI154" s="185"/>
      <c r="BT154" s="185"/>
      <c r="CR154" s="185"/>
      <c r="DB154" s="185"/>
    </row>
    <row r="155" spans="1:106" x14ac:dyDescent="0.2">
      <c r="A155" s="238"/>
      <c r="B155" s="238"/>
      <c r="C155" s="238"/>
      <c r="D155" s="238"/>
      <c r="E155" s="238"/>
      <c r="F155" s="238"/>
      <c r="G155" s="238"/>
      <c r="H155" s="238"/>
      <c r="I155" s="238"/>
      <c r="J155" s="185"/>
      <c r="Z155" s="185"/>
      <c r="AA155" s="185"/>
      <c r="AQ155" s="185"/>
      <c r="AR155" s="185"/>
      <c r="AS155" s="185"/>
      <c r="AT155" s="185"/>
      <c r="AU155" s="185"/>
      <c r="AV155" s="185"/>
      <c r="AW155" s="185"/>
      <c r="AX155" s="185"/>
      <c r="AY155" s="185"/>
      <c r="AZ155" s="185"/>
      <c r="BA155" s="185"/>
      <c r="BB155" s="185"/>
      <c r="BH155" s="185"/>
      <c r="BI155" s="185"/>
      <c r="BT155" s="185"/>
      <c r="CR155" s="185"/>
      <c r="DB155" s="185"/>
    </row>
    <row r="156" spans="1:106" x14ac:dyDescent="0.2">
      <c r="A156" s="238"/>
      <c r="B156" s="238"/>
      <c r="C156" s="238"/>
      <c r="D156" s="238"/>
      <c r="E156" s="238"/>
      <c r="F156" s="238"/>
      <c r="G156" s="238"/>
      <c r="H156" s="238"/>
      <c r="I156" s="238"/>
      <c r="J156" s="185"/>
      <c r="Z156" s="185"/>
      <c r="AA156" s="185"/>
      <c r="AQ156" s="185"/>
      <c r="AR156" s="185"/>
      <c r="AS156" s="185"/>
      <c r="AT156" s="185"/>
      <c r="AU156" s="185"/>
      <c r="AV156" s="185"/>
      <c r="AW156" s="185"/>
      <c r="AX156" s="185"/>
      <c r="AY156" s="185"/>
      <c r="AZ156" s="185"/>
      <c r="BA156" s="185"/>
      <c r="BB156" s="185"/>
      <c r="BH156" s="185"/>
      <c r="BI156" s="185"/>
      <c r="BT156" s="185"/>
      <c r="CR156" s="185"/>
      <c r="DB156" s="185"/>
    </row>
    <row r="157" spans="1:106" x14ac:dyDescent="0.2">
      <c r="A157" s="238"/>
      <c r="B157" s="238"/>
      <c r="C157" s="238"/>
      <c r="D157" s="238"/>
      <c r="E157" s="238"/>
      <c r="F157" s="238"/>
      <c r="G157" s="238"/>
      <c r="H157" s="238"/>
      <c r="I157" s="238"/>
      <c r="J157" s="185"/>
      <c r="Z157" s="185"/>
      <c r="AA157" s="185"/>
      <c r="AQ157" s="185"/>
      <c r="AR157" s="185"/>
      <c r="AS157" s="185"/>
      <c r="AT157" s="185"/>
      <c r="AU157" s="185"/>
      <c r="AV157" s="185"/>
      <c r="AW157" s="185"/>
      <c r="AX157" s="185"/>
      <c r="AY157" s="185"/>
      <c r="AZ157" s="185"/>
      <c r="BA157" s="185"/>
      <c r="BB157" s="185"/>
      <c r="BH157" s="185"/>
      <c r="BI157" s="185"/>
      <c r="BT157" s="185"/>
      <c r="CR157" s="185"/>
      <c r="DB157" s="185"/>
    </row>
    <row r="158" spans="1:106" x14ac:dyDescent="0.2">
      <c r="A158" s="238"/>
      <c r="B158" s="238"/>
      <c r="C158" s="238"/>
      <c r="D158" s="238"/>
      <c r="E158" s="238"/>
      <c r="F158" s="238"/>
      <c r="G158" s="238"/>
      <c r="H158" s="238"/>
      <c r="I158" s="238"/>
      <c r="J158" s="185"/>
      <c r="Z158" s="185"/>
      <c r="AA158" s="185"/>
      <c r="AQ158" s="185"/>
      <c r="AR158" s="185"/>
      <c r="AS158" s="185"/>
      <c r="AT158" s="185"/>
      <c r="AU158" s="185"/>
      <c r="AV158" s="185"/>
      <c r="AW158" s="185"/>
      <c r="AX158" s="185"/>
      <c r="AY158" s="185"/>
      <c r="AZ158" s="185"/>
      <c r="BA158" s="185"/>
      <c r="BB158" s="185"/>
      <c r="BH158" s="185"/>
      <c r="BI158" s="185"/>
      <c r="BT158" s="185"/>
      <c r="CR158" s="185"/>
      <c r="DB158" s="185"/>
    </row>
    <row r="159" spans="1:106" x14ac:dyDescent="0.2">
      <c r="A159" s="238"/>
      <c r="B159" s="238"/>
      <c r="C159" s="238"/>
      <c r="D159" s="238"/>
      <c r="E159" s="238"/>
      <c r="F159" s="238"/>
      <c r="G159" s="238"/>
      <c r="H159" s="238"/>
      <c r="I159" s="238"/>
      <c r="J159" s="185"/>
      <c r="Z159" s="185"/>
      <c r="AA159" s="185"/>
      <c r="AQ159" s="185"/>
      <c r="AR159" s="185"/>
      <c r="AS159" s="185"/>
      <c r="AT159" s="185"/>
      <c r="AU159" s="185"/>
      <c r="AV159" s="185"/>
      <c r="AW159" s="185"/>
      <c r="AX159" s="185"/>
      <c r="AY159" s="185"/>
      <c r="AZ159" s="185"/>
      <c r="BA159" s="185"/>
      <c r="BB159" s="185"/>
      <c r="BH159" s="185"/>
      <c r="BI159" s="185"/>
      <c r="BT159" s="185"/>
      <c r="CR159" s="185"/>
      <c r="DB159" s="185"/>
    </row>
    <row r="160" spans="1:106" x14ac:dyDescent="0.2">
      <c r="A160" s="238"/>
      <c r="B160" s="238"/>
      <c r="C160" s="238"/>
      <c r="D160" s="238"/>
      <c r="E160" s="238"/>
      <c r="F160" s="238"/>
      <c r="G160" s="238"/>
      <c r="H160" s="238"/>
      <c r="I160" s="238"/>
      <c r="J160" s="185"/>
      <c r="Z160" s="185"/>
      <c r="AA160" s="185"/>
      <c r="AQ160" s="185"/>
      <c r="AR160" s="185"/>
      <c r="AS160" s="185"/>
      <c r="AT160" s="185"/>
      <c r="AU160" s="185"/>
      <c r="AV160" s="185"/>
      <c r="AW160" s="185"/>
      <c r="AX160" s="185"/>
      <c r="AY160" s="185"/>
      <c r="AZ160" s="185"/>
      <c r="BA160" s="185"/>
      <c r="BB160" s="185"/>
      <c r="BH160" s="185"/>
      <c r="BI160" s="185"/>
      <c r="BT160" s="185"/>
      <c r="CR160" s="185"/>
      <c r="DB160" s="185"/>
    </row>
    <row r="161" spans="1:106" x14ac:dyDescent="0.2">
      <c r="A161" s="238"/>
      <c r="B161" s="238"/>
      <c r="C161" s="238"/>
      <c r="D161" s="238"/>
      <c r="E161" s="238"/>
      <c r="F161" s="238"/>
      <c r="G161" s="238"/>
      <c r="H161" s="238"/>
      <c r="I161" s="238"/>
      <c r="J161" s="185"/>
      <c r="Z161" s="185"/>
      <c r="AA161" s="185"/>
      <c r="AQ161" s="185"/>
      <c r="AR161" s="185"/>
      <c r="AS161" s="185"/>
      <c r="AT161" s="185"/>
      <c r="AU161" s="185"/>
      <c r="AV161" s="185"/>
      <c r="AW161" s="185"/>
      <c r="AX161" s="185"/>
      <c r="AY161" s="185"/>
      <c r="AZ161" s="185"/>
      <c r="BA161" s="185"/>
      <c r="BB161" s="185"/>
      <c r="BH161" s="185"/>
      <c r="BI161" s="185"/>
      <c r="BT161" s="185"/>
      <c r="CR161" s="185"/>
      <c r="DB161" s="185"/>
    </row>
    <row r="162" spans="1:106" x14ac:dyDescent="0.2">
      <c r="A162" s="238"/>
      <c r="B162" s="238"/>
      <c r="C162" s="238"/>
      <c r="D162" s="238"/>
      <c r="E162" s="238"/>
      <c r="F162" s="238"/>
      <c r="G162" s="238"/>
      <c r="H162" s="238"/>
      <c r="I162" s="238"/>
      <c r="J162" s="185"/>
      <c r="Z162" s="185"/>
      <c r="AA162" s="185"/>
      <c r="AQ162" s="185"/>
      <c r="AR162" s="185"/>
      <c r="AS162" s="185"/>
      <c r="AT162" s="185"/>
      <c r="AU162" s="185"/>
      <c r="AV162" s="185"/>
      <c r="AW162" s="185"/>
      <c r="AX162" s="185"/>
      <c r="AY162" s="185"/>
      <c r="AZ162" s="185"/>
      <c r="BA162" s="185"/>
      <c r="BB162" s="185"/>
      <c r="BH162" s="185"/>
      <c r="BI162" s="185"/>
      <c r="BT162" s="185"/>
      <c r="CR162" s="185"/>
      <c r="DB162" s="185"/>
    </row>
    <row r="163" spans="1:106" x14ac:dyDescent="0.2">
      <c r="A163" s="238"/>
      <c r="B163" s="238"/>
      <c r="C163" s="238"/>
      <c r="D163" s="238"/>
      <c r="E163" s="238"/>
      <c r="F163" s="238"/>
      <c r="G163" s="238"/>
      <c r="H163" s="238"/>
      <c r="I163" s="238"/>
      <c r="J163" s="185"/>
      <c r="Z163" s="185"/>
      <c r="AA163" s="185"/>
      <c r="AQ163" s="185"/>
      <c r="AR163" s="185"/>
      <c r="AS163" s="185"/>
      <c r="AT163" s="185"/>
      <c r="AU163" s="185"/>
      <c r="AV163" s="185"/>
      <c r="AW163" s="185"/>
      <c r="AX163" s="185"/>
      <c r="AY163" s="185"/>
      <c r="AZ163" s="185"/>
      <c r="BA163" s="185"/>
      <c r="BB163" s="185"/>
      <c r="BH163" s="185"/>
      <c r="BI163" s="185"/>
      <c r="BT163" s="185"/>
      <c r="CR163" s="185"/>
      <c r="DB163" s="185"/>
    </row>
    <row r="164" spans="1:106" x14ac:dyDescent="0.2">
      <c r="A164" s="238"/>
      <c r="B164" s="238"/>
      <c r="C164" s="238"/>
      <c r="D164" s="238"/>
      <c r="E164" s="238"/>
      <c r="F164" s="238"/>
      <c r="G164" s="238"/>
      <c r="H164" s="238"/>
      <c r="I164" s="238"/>
      <c r="J164" s="185"/>
      <c r="Z164" s="185"/>
      <c r="AA164" s="185"/>
      <c r="AQ164" s="185"/>
      <c r="AR164" s="185"/>
      <c r="AS164" s="185"/>
      <c r="AT164" s="185"/>
      <c r="AU164" s="185"/>
      <c r="AV164" s="185"/>
      <c r="AW164" s="185"/>
      <c r="AX164" s="185"/>
      <c r="AY164" s="185"/>
      <c r="AZ164" s="185"/>
      <c r="BA164" s="185"/>
      <c r="BB164" s="185"/>
      <c r="BH164" s="185"/>
      <c r="BI164" s="185"/>
      <c r="BT164" s="185"/>
      <c r="CR164" s="185"/>
      <c r="DB164" s="185"/>
    </row>
    <row r="165" spans="1:106" x14ac:dyDescent="0.2">
      <c r="A165" s="238"/>
      <c r="B165" s="238"/>
      <c r="C165" s="238"/>
      <c r="D165" s="238"/>
      <c r="E165" s="238"/>
      <c r="F165" s="238"/>
      <c r="G165" s="238"/>
      <c r="H165" s="238"/>
      <c r="I165" s="238"/>
      <c r="J165" s="185"/>
      <c r="Z165" s="185"/>
      <c r="AA165" s="185"/>
      <c r="AQ165" s="185"/>
      <c r="AR165" s="185"/>
      <c r="AS165" s="185"/>
      <c r="AT165" s="185"/>
      <c r="AU165" s="185"/>
      <c r="AV165" s="185"/>
      <c r="AW165" s="185"/>
      <c r="AX165" s="185"/>
      <c r="AY165" s="185"/>
      <c r="AZ165" s="185"/>
      <c r="BA165" s="185"/>
      <c r="BB165" s="185"/>
      <c r="BH165" s="185"/>
      <c r="BI165" s="185"/>
      <c r="BT165" s="185"/>
      <c r="CR165" s="185"/>
      <c r="DB165" s="185"/>
    </row>
    <row r="166" spans="1:106" x14ac:dyDescent="0.2">
      <c r="A166" s="238"/>
      <c r="B166" s="238"/>
      <c r="C166" s="238"/>
      <c r="D166" s="238"/>
      <c r="E166" s="238"/>
      <c r="F166" s="238"/>
      <c r="G166" s="238"/>
      <c r="H166" s="238"/>
      <c r="I166" s="238"/>
      <c r="J166" s="185"/>
      <c r="Z166" s="185"/>
      <c r="AA166" s="185"/>
      <c r="AQ166" s="185"/>
      <c r="AR166" s="185"/>
      <c r="AS166" s="185"/>
      <c r="AT166" s="185"/>
      <c r="AU166" s="185"/>
      <c r="AV166" s="185"/>
      <c r="AW166" s="185"/>
      <c r="AX166" s="185"/>
      <c r="AY166" s="185"/>
      <c r="AZ166" s="185"/>
      <c r="BA166" s="185"/>
      <c r="BB166" s="185"/>
      <c r="BH166" s="185"/>
      <c r="BI166" s="185"/>
      <c r="BT166" s="185"/>
      <c r="CR166" s="185"/>
      <c r="DB166" s="185"/>
    </row>
    <row r="167" spans="1:106" x14ac:dyDescent="0.2">
      <c r="A167" s="238"/>
      <c r="B167" s="238"/>
      <c r="C167" s="238"/>
      <c r="D167" s="238"/>
      <c r="E167" s="238"/>
      <c r="F167" s="238"/>
      <c r="G167" s="238"/>
      <c r="H167" s="238"/>
      <c r="I167" s="238"/>
      <c r="J167" s="185"/>
      <c r="Z167" s="185"/>
      <c r="AA167" s="185"/>
      <c r="AQ167" s="185"/>
      <c r="AR167" s="185"/>
      <c r="AS167" s="185"/>
      <c r="AT167" s="185"/>
      <c r="AU167" s="185"/>
      <c r="AV167" s="185"/>
      <c r="AW167" s="185"/>
      <c r="AX167" s="185"/>
      <c r="AY167" s="185"/>
      <c r="AZ167" s="185"/>
      <c r="BA167" s="185"/>
      <c r="BB167" s="185"/>
      <c r="BH167" s="185"/>
      <c r="BI167" s="185"/>
      <c r="BT167" s="185"/>
      <c r="CR167" s="185"/>
      <c r="DB167" s="185"/>
    </row>
    <row r="168" spans="1:106" x14ac:dyDescent="0.2">
      <c r="A168" s="238"/>
      <c r="B168" s="238"/>
      <c r="C168" s="238"/>
      <c r="D168" s="238"/>
      <c r="E168" s="238"/>
      <c r="F168" s="238"/>
      <c r="G168" s="238"/>
      <c r="H168" s="238"/>
      <c r="I168" s="238"/>
      <c r="J168" s="185"/>
      <c r="Z168" s="185"/>
      <c r="AA168" s="185"/>
      <c r="AQ168" s="185"/>
      <c r="AR168" s="185"/>
      <c r="AS168" s="185"/>
      <c r="AT168" s="185"/>
      <c r="AU168" s="185"/>
      <c r="AV168" s="185"/>
      <c r="AW168" s="185"/>
      <c r="AX168" s="185"/>
      <c r="AY168" s="185"/>
      <c r="AZ168" s="185"/>
      <c r="BA168" s="185"/>
      <c r="BB168" s="185"/>
      <c r="BH168" s="185"/>
      <c r="BI168" s="185"/>
      <c r="BT168" s="185"/>
      <c r="CR168" s="185"/>
      <c r="DB168" s="185"/>
    </row>
    <row r="169" spans="1:106" x14ac:dyDescent="0.2">
      <c r="A169" s="238"/>
      <c r="B169" s="238"/>
      <c r="C169" s="238"/>
      <c r="D169" s="238"/>
      <c r="E169" s="238"/>
      <c r="F169" s="238"/>
      <c r="G169" s="238"/>
      <c r="H169" s="238"/>
      <c r="I169" s="238"/>
      <c r="J169" s="185"/>
      <c r="Z169" s="185"/>
      <c r="AA169" s="185"/>
      <c r="AQ169" s="185"/>
      <c r="AR169" s="185"/>
      <c r="AS169" s="185"/>
      <c r="AT169" s="185"/>
      <c r="AU169" s="185"/>
      <c r="AV169" s="185"/>
      <c r="AW169" s="185"/>
      <c r="AX169" s="185"/>
      <c r="AY169" s="185"/>
      <c r="AZ169" s="185"/>
      <c r="BA169" s="185"/>
      <c r="BB169" s="185"/>
      <c r="BH169" s="185"/>
      <c r="BI169" s="185"/>
      <c r="BT169" s="185"/>
      <c r="CR169" s="185"/>
      <c r="DB169" s="185"/>
    </row>
    <row r="170" spans="1:106" x14ac:dyDescent="0.2">
      <c r="A170" s="238"/>
      <c r="B170" s="238"/>
      <c r="C170" s="238"/>
      <c r="D170" s="238"/>
      <c r="E170" s="238"/>
      <c r="F170" s="238"/>
      <c r="G170" s="238"/>
      <c r="H170" s="238"/>
      <c r="I170" s="238"/>
      <c r="J170" s="185"/>
      <c r="Z170" s="185"/>
      <c r="AA170" s="185"/>
      <c r="AQ170" s="185"/>
      <c r="AR170" s="185"/>
      <c r="AS170" s="185"/>
      <c r="AT170" s="185"/>
      <c r="AU170" s="185"/>
      <c r="AV170" s="185"/>
      <c r="AW170" s="185"/>
      <c r="AX170" s="185"/>
      <c r="AY170" s="185"/>
      <c r="AZ170" s="185"/>
      <c r="BA170" s="185"/>
      <c r="BB170" s="185"/>
      <c r="BH170" s="185"/>
      <c r="BI170" s="185"/>
      <c r="BT170" s="185"/>
      <c r="CR170" s="185"/>
      <c r="DB170" s="185"/>
    </row>
    <row r="171" spans="1:106" x14ac:dyDescent="0.2">
      <c r="A171" s="238"/>
      <c r="B171" s="238"/>
      <c r="C171" s="238"/>
      <c r="D171" s="238"/>
      <c r="E171" s="238"/>
      <c r="F171" s="238"/>
      <c r="G171" s="238"/>
      <c r="H171" s="238"/>
      <c r="I171" s="238"/>
      <c r="J171" s="185"/>
      <c r="Z171" s="185"/>
      <c r="AA171" s="185"/>
      <c r="AQ171" s="185"/>
      <c r="AR171" s="185"/>
      <c r="AS171" s="185"/>
      <c r="AT171" s="185"/>
      <c r="AU171" s="185"/>
      <c r="AV171" s="185"/>
      <c r="AW171" s="185"/>
      <c r="AX171" s="185"/>
      <c r="AY171" s="185"/>
      <c r="AZ171" s="185"/>
      <c r="BA171" s="185"/>
      <c r="BB171" s="185"/>
      <c r="BH171" s="185"/>
      <c r="BI171" s="185"/>
      <c r="BT171" s="185"/>
      <c r="CR171" s="185"/>
      <c r="DB171" s="185"/>
    </row>
    <row r="172" spans="1:106" x14ac:dyDescent="0.2">
      <c r="A172" s="238"/>
      <c r="B172" s="238"/>
      <c r="C172" s="238"/>
      <c r="D172" s="238"/>
      <c r="E172" s="238"/>
      <c r="F172" s="238"/>
      <c r="G172" s="238"/>
      <c r="H172" s="238"/>
      <c r="I172" s="238"/>
      <c r="J172" s="185"/>
      <c r="Z172" s="185"/>
      <c r="AA172" s="185"/>
      <c r="AQ172" s="185"/>
      <c r="AR172" s="185"/>
      <c r="AS172" s="185"/>
      <c r="AT172" s="185"/>
      <c r="AU172" s="185"/>
      <c r="AV172" s="185"/>
      <c r="AW172" s="185"/>
      <c r="AX172" s="185"/>
      <c r="AY172" s="185"/>
      <c r="AZ172" s="185"/>
      <c r="BA172" s="185"/>
      <c r="BB172" s="185"/>
      <c r="BH172" s="185"/>
      <c r="BI172" s="185"/>
      <c r="BT172" s="185"/>
      <c r="CR172" s="185"/>
      <c r="DB172" s="185"/>
    </row>
    <row r="173" spans="1:106" x14ac:dyDescent="0.2">
      <c r="A173" s="238"/>
      <c r="B173" s="238"/>
      <c r="C173" s="238"/>
      <c r="D173" s="238"/>
      <c r="E173" s="238"/>
      <c r="F173" s="238"/>
      <c r="G173" s="238"/>
      <c r="H173" s="238"/>
      <c r="I173" s="238"/>
      <c r="J173" s="185"/>
      <c r="Z173" s="185"/>
      <c r="AA173" s="185"/>
      <c r="AQ173" s="185"/>
      <c r="AR173" s="185"/>
      <c r="AS173" s="185"/>
      <c r="AT173" s="185"/>
      <c r="AU173" s="185"/>
      <c r="AV173" s="185"/>
      <c r="AW173" s="185"/>
      <c r="AX173" s="185"/>
      <c r="AY173" s="185"/>
      <c r="AZ173" s="185"/>
      <c r="BA173" s="185"/>
      <c r="BB173" s="185"/>
      <c r="BH173" s="185"/>
      <c r="BI173" s="185"/>
      <c r="BT173" s="185"/>
      <c r="CR173" s="185"/>
      <c r="DB173" s="185"/>
    </row>
    <row r="174" spans="1:106" x14ac:dyDescent="0.2">
      <c r="A174" s="238"/>
      <c r="B174" s="238"/>
      <c r="C174" s="238"/>
      <c r="D174" s="238"/>
      <c r="E174" s="238"/>
      <c r="F174" s="238"/>
      <c r="G174" s="238"/>
      <c r="H174" s="238"/>
      <c r="I174" s="238"/>
      <c r="J174" s="185"/>
      <c r="Z174" s="185"/>
      <c r="AA174" s="185"/>
      <c r="AQ174" s="185"/>
      <c r="AR174" s="185"/>
      <c r="AS174" s="185"/>
      <c r="AT174" s="185"/>
      <c r="AU174" s="185"/>
      <c r="AV174" s="185"/>
      <c r="AW174" s="185"/>
      <c r="AX174" s="185"/>
      <c r="AY174" s="185"/>
      <c r="AZ174" s="185"/>
      <c r="BA174" s="185"/>
      <c r="BB174" s="185"/>
      <c r="BH174" s="185"/>
      <c r="BI174" s="185"/>
      <c r="BT174" s="185"/>
      <c r="CR174" s="185"/>
      <c r="DB174" s="185"/>
    </row>
    <row r="175" spans="1:106" x14ac:dyDescent="0.2">
      <c r="A175" s="238"/>
      <c r="B175" s="238"/>
      <c r="C175" s="238"/>
      <c r="D175" s="238"/>
      <c r="E175" s="238"/>
      <c r="F175" s="238"/>
      <c r="G175" s="238"/>
      <c r="H175" s="238"/>
      <c r="I175" s="238"/>
      <c r="J175" s="185"/>
      <c r="Z175" s="185"/>
      <c r="AA175" s="185"/>
      <c r="AQ175" s="185"/>
      <c r="AR175" s="185"/>
      <c r="AS175" s="185"/>
      <c r="AT175" s="185"/>
      <c r="AU175" s="185"/>
      <c r="AV175" s="185"/>
      <c r="AW175" s="185"/>
      <c r="AX175" s="185"/>
      <c r="AY175" s="185"/>
      <c r="AZ175" s="185"/>
      <c r="BA175" s="185"/>
      <c r="BB175" s="185"/>
      <c r="BH175" s="185"/>
      <c r="BI175" s="185"/>
      <c r="BT175" s="185"/>
      <c r="CR175" s="185"/>
      <c r="DB175" s="185"/>
    </row>
    <row r="176" spans="1:106" x14ac:dyDescent="0.2">
      <c r="A176" s="238"/>
      <c r="B176" s="238"/>
      <c r="C176" s="238"/>
      <c r="D176" s="238"/>
      <c r="E176" s="238"/>
      <c r="F176" s="238"/>
      <c r="G176" s="238"/>
      <c r="H176" s="238"/>
      <c r="I176" s="238"/>
      <c r="J176" s="185"/>
      <c r="Z176" s="185"/>
      <c r="AA176" s="185"/>
      <c r="AQ176" s="185"/>
      <c r="AR176" s="185"/>
      <c r="AS176" s="185"/>
      <c r="AT176" s="185"/>
      <c r="AU176" s="185"/>
      <c r="AV176" s="185"/>
      <c r="AW176" s="185"/>
      <c r="AX176" s="185"/>
      <c r="AY176" s="185"/>
      <c r="AZ176" s="185"/>
      <c r="BA176" s="185"/>
      <c r="BB176" s="185"/>
      <c r="BH176" s="185"/>
      <c r="BI176" s="185"/>
      <c r="BT176" s="185"/>
      <c r="CR176" s="185"/>
      <c r="DB176" s="185"/>
    </row>
    <row r="177" spans="1:106" x14ac:dyDescent="0.2">
      <c r="A177" s="238"/>
      <c r="B177" s="238"/>
      <c r="C177" s="238"/>
      <c r="D177" s="238"/>
      <c r="E177" s="238"/>
      <c r="F177" s="238"/>
      <c r="G177" s="238"/>
      <c r="H177" s="238"/>
      <c r="I177" s="238"/>
      <c r="J177" s="185"/>
      <c r="Z177" s="185"/>
      <c r="AA177" s="185"/>
      <c r="AQ177" s="185"/>
      <c r="AR177" s="185"/>
      <c r="AS177" s="185"/>
      <c r="AT177" s="185"/>
      <c r="AU177" s="185"/>
      <c r="AV177" s="185"/>
      <c r="AW177" s="185"/>
      <c r="AX177" s="185"/>
      <c r="AY177" s="185"/>
      <c r="AZ177" s="185"/>
      <c r="BA177" s="185"/>
      <c r="BB177" s="185"/>
      <c r="BH177" s="185"/>
      <c r="BI177" s="185"/>
      <c r="BT177" s="185"/>
      <c r="CR177" s="185"/>
      <c r="DB177" s="185"/>
    </row>
    <row r="178" spans="1:106" x14ac:dyDescent="0.2">
      <c r="A178" s="238"/>
      <c r="B178" s="238"/>
      <c r="C178" s="238"/>
      <c r="D178" s="238"/>
      <c r="E178" s="238"/>
      <c r="F178" s="238"/>
      <c r="G178" s="238"/>
      <c r="H178" s="238"/>
      <c r="I178" s="238"/>
      <c r="J178" s="185"/>
      <c r="Z178" s="185"/>
      <c r="AA178" s="185"/>
      <c r="AQ178" s="185"/>
      <c r="AR178" s="185"/>
      <c r="AS178" s="185"/>
      <c r="AT178" s="185"/>
      <c r="AU178" s="185"/>
      <c r="AV178" s="185"/>
      <c r="AW178" s="185"/>
      <c r="AX178" s="185"/>
      <c r="AY178" s="185"/>
      <c r="AZ178" s="185"/>
      <c r="BA178" s="185"/>
      <c r="BB178" s="185"/>
      <c r="BH178" s="185"/>
      <c r="BI178" s="185"/>
      <c r="BT178" s="185"/>
      <c r="CR178" s="185"/>
      <c r="DB178" s="185"/>
    </row>
    <row r="179" spans="1:106" x14ac:dyDescent="0.2">
      <c r="A179" s="238"/>
      <c r="B179" s="238"/>
      <c r="C179" s="238"/>
      <c r="D179" s="238"/>
      <c r="E179" s="238"/>
      <c r="F179" s="238"/>
      <c r="G179" s="238"/>
      <c r="H179" s="238"/>
      <c r="I179" s="238"/>
      <c r="J179" s="185"/>
      <c r="Z179" s="185"/>
      <c r="AA179" s="185"/>
      <c r="AQ179" s="185"/>
      <c r="AR179" s="185"/>
      <c r="AS179" s="185"/>
      <c r="AT179" s="185"/>
      <c r="AU179" s="185"/>
      <c r="AV179" s="185"/>
      <c r="AW179" s="185"/>
      <c r="AX179" s="185"/>
      <c r="AY179" s="185"/>
      <c r="AZ179" s="185"/>
      <c r="BA179" s="185"/>
      <c r="BB179" s="185"/>
      <c r="BH179" s="185"/>
      <c r="BI179" s="185"/>
      <c r="BT179" s="185"/>
      <c r="CR179" s="185"/>
      <c r="DB179" s="185"/>
    </row>
    <row r="180" spans="1:106" x14ac:dyDescent="0.2">
      <c r="A180" s="238"/>
      <c r="B180" s="238"/>
      <c r="C180" s="238"/>
      <c r="D180" s="238"/>
      <c r="E180" s="238"/>
      <c r="F180" s="238"/>
      <c r="G180" s="238"/>
      <c r="H180" s="238"/>
      <c r="I180" s="238"/>
      <c r="J180" s="185"/>
      <c r="Z180" s="185"/>
      <c r="AA180" s="185"/>
      <c r="AQ180" s="185"/>
      <c r="AR180" s="185"/>
      <c r="AS180" s="185"/>
      <c r="AT180" s="185"/>
      <c r="AU180" s="185"/>
      <c r="AV180" s="185"/>
      <c r="AW180" s="185"/>
      <c r="AX180" s="185"/>
      <c r="AY180" s="185"/>
      <c r="AZ180" s="185"/>
      <c r="BA180" s="185"/>
      <c r="BB180" s="185"/>
      <c r="BH180" s="185"/>
      <c r="BI180" s="185"/>
      <c r="BT180" s="185"/>
      <c r="CR180" s="185"/>
      <c r="DB180" s="185"/>
    </row>
    <row r="181" spans="1:106" x14ac:dyDescent="0.2">
      <c r="A181" s="238"/>
      <c r="B181" s="238"/>
      <c r="C181" s="238"/>
      <c r="D181" s="238"/>
      <c r="E181" s="238"/>
      <c r="F181" s="238"/>
      <c r="G181" s="238"/>
      <c r="H181" s="238"/>
      <c r="I181" s="238"/>
      <c r="J181" s="185"/>
      <c r="Z181" s="185"/>
      <c r="AA181" s="185"/>
      <c r="AQ181" s="185"/>
      <c r="AR181" s="185"/>
      <c r="AS181" s="185"/>
      <c r="AT181" s="185"/>
      <c r="AU181" s="185"/>
      <c r="AV181" s="185"/>
      <c r="AW181" s="185"/>
      <c r="AX181" s="185"/>
      <c r="AY181" s="185"/>
      <c r="AZ181" s="185"/>
      <c r="BA181" s="185"/>
      <c r="BB181" s="185"/>
      <c r="BH181" s="185"/>
      <c r="BI181" s="185"/>
      <c r="BT181" s="185"/>
      <c r="CR181" s="185"/>
      <c r="DB181" s="185"/>
    </row>
    <row r="182" spans="1:106" x14ac:dyDescent="0.2">
      <c r="A182" s="238"/>
      <c r="B182" s="238"/>
      <c r="C182" s="238"/>
      <c r="D182" s="238"/>
      <c r="E182" s="238"/>
      <c r="F182" s="238"/>
      <c r="G182" s="238"/>
      <c r="H182" s="238"/>
      <c r="I182" s="238"/>
      <c r="J182" s="185"/>
      <c r="Z182" s="185"/>
      <c r="AA182" s="185"/>
      <c r="AQ182" s="185"/>
      <c r="AR182" s="185"/>
      <c r="AS182" s="185"/>
      <c r="AT182" s="185"/>
      <c r="AU182" s="185"/>
      <c r="AV182" s="185"/>
      <c r="AW182" s="185"/>
      <c r="AX182" s="185"/>
      <c r="AY182" s="185"/>
      <c r="AZ182" s="185"/>
      <c r="BA182" s="185"/>
      <c r="BB182" s="185"/>
      <c r="BH182" s="185"/>
      <c r="BI182" s="185"/>
      <c r="BT182" s="185"/>
      <c r="CR182" s="185"/>
      <c r="DB182" s="185"/>
    </row>
    <row r="183" spans="1:106" x14ac:dyDescent="0.2">
      <c r="A183" s="238"/>
      <c r="B183" s="238"/>
      <c r="C183" s="238"/>
      <c r="D183" s="238"/>
      <c r="E183" s="238"/>
      <c r="F183" s="238"/>
      <c r="G183" s="238"/>
      <c r="H183" s="238"/>
      <c r="I183" s="238"/>
      <c r="J183" s="185"/>
      <c r="Z183" s="185"/>
      <c r="AA183" s="185"/>
      <c r="AQ183" s="185"/>
      <c r="AR183" s="185"/>
      <c r="AS183" s="185"/>
      <c r="AT183" s="185"/>
      <c r="AU183" s="185"/>
      <c r="AV183" s="185"/>
      <c r="AW183" s="185"/>
      <c r="AX183" s="185"/>
      <c r="AY183" s="185"/>
      <c r="AZ183" s="185"/>
      <c r="BA183" s="185"/>
      <c r="BB183" s="185"/>
      <c r="BH183" s="185"/>
      <c r="BI183" s="185"/>
      <c r="BT183" s="185"/>
      <c r="CR183" s="185"/>
      <c r="DB183" s="185"/>
    </row>
    <row r="184" spans="1:106" x14ac:dyDescent="0.2">
      <c r="A184" s="238"/>
      <c r="B184" s="238"/>
      <c r="C184" s="238"/>
      <c r="D184" s="238"/>
      <c r="E184" s="238"/>
      <c r="F184" s="238"/>
      <c r="G184" s="238"/>
      <c r="H184" s="238"/>
      <c r="I184" s="238"/>
      <c r="J184" s="185"/>
      <c r="Z184" s="185"/>
      <c r="AA184" s="185"/>
      <c r="AQ184" s="185"/>
      <c r="AR184" s="185"/>
      <c r="AS184" s="185"/>
      <c r="AT184" s="185"/>
      <c r="AU184" s="185"/>
      <c r="AV184" s="185"/>
      <c r="AW184" s="185"/>
      <c r="AX184" s="185"/>
      <c r="AY184" s="185"/>
      <c r="AZ184" s="185"/>
      <c r="BA184" s="185"/>
      <c r="BB184" s="185"/>
      <c r="BH184" s="185"/>
      <c r="BI184" s="185"/>
      <c r="BT184" s="185"/>
      <c r="CR184" s="185"/>
      <c r="DB184" s="185"/>
    </row>
    <row r="185" spans="1:106" x14ac:dyDescent="0.2">
      <c r="A185" s="238"/>
      <c r="B185" s="238"/>
      <c r="C185" s="238"/>
      <c r="D185" s="238"/>
      <c r="E185" s="238"/>
      <c r="F185" s="238"/>
      <c r="G185" s="238"/>
      <c r="H185" s="238"/>
      <c r="I185" s="238"/>
      <c r="J185" s="185"/>
      <c r="Z185" s="185"/>
      <c r="AA185" s="185"/>
      <c r="AQ185" s="185"/>
      <c r="AR185" s="185"/>
      <c r="AS185" s="185"/>
      <c r="AT185" s="185"/>
      <c r="AU185" s="185"/>
      <c r="AV185" s="185"/>
      <c r="AW185" s="185"/>
      <c r="AX185" s="185"/>
      <c r="AY185" s="185"/>
      <c r="AZ185" s="185"/>
      <c r="BA185" s="185"/>
      <c r="BB185" s="185"/>
      <c r="BH185" s="185"/>
      <c r="BI185" s="185"/>
      <c r="BT185" s="185"/>
      <c r="CR185" s="185"/>
      <c r="DB185" s="185"/>
    </row>
    <row r="186" spans="1:106" x14ac:dyDescent="0.2">
      <c r="A186" s="238"/>
      <c r="B186" s="238"/>
      <c r="C186" s="238"/>
      <c r="D186" s="238"/>
      <c r="E186" s="238"/>
      <c r="F186" s="238"/>
      <c r="G186" s="238"/>
      <c r="H186" s="238"/>
      <c r="I186" s="238"/>
      <c r="J186" s="185"/>
      <c r="Z186" s="185"/>
      <c r="AA186" s="185"/>
      <c r="AQ186" s="185"/>
      <c r="AR186" s="185"/>
      <c r="AS186" s="185"/>
      <c r="AT186" s="185"/>
      <c r="AU186" s="185"/>
      <c r="AV186" s="185"/>
      <c r="AW186" s="185"/>
      <c r="AX186" s="185"/>
      <c r="AY186" s="185"/>
      <c r="AZ186" s="185"/>
      <c r="BA186" s="185"/>
      <c r="BB186" s="185"/>
      <c r="BH186" s="185"/>
      <c r="BI186" s="185"/>
      <c r="BT186" s="185"/>
      <c r="CR186" s="185"/>
      <c r="DB186" s="185"/>
    </row>
    <row r="187" spans="1:106" x14ac:dyDescent="0.2">
      <c r="A187" s="238"/>
      <c r="B187" s="238"/>
      <c r="C187" s="238"/>
      <c r="D187" s="238"/>
      <c r="E187" s="238"/>
      <c r="F187" s="238"/>
      <c r="G187" s="238"/>
      <c r="H187" s="238"/>
      <c r="I187" s="238"/>
      <c r="J187" s="185"/>
      <c r="Z187" s="185"/>
      <c r="AA187" s="185"/>
      <c r="AQ187" s="185"/>
      <c r="AR187" s="185"/>
      <c r="AS187" s="185"/>
      <c r="AT187" s="185"/>
      <c r="AU187" s="185"/>
      <c r="AV187" s="185"/>
      <c r="AW187" s="185"/>
      <c r="AX187" s="185"/>
      <c r="AY187" s="185"/>
      <c r="AZ187" s="185"/>
      <c r="BA187" s="185"/>
      <c r="BB187" s="185"/>
      <c r="BH187" s="185"/>
      <c r="BI187" s="185"/>
      <c r="BT187" s="185"/>
      <c r="CR187" s="185"/>
      <c r="DB187" s="185"/>
    </row>
    <row r="188" spans="1:106" x14ac:dyDescent="0.2">
      <c r="A188" s="238"/>
      <c r="B188" s="238"/>
      <c r="C188" s="238"/>
      <c r="D188" s="238"/>
      <c r="E188" s="238"/>
      <c r="F188" s="238"/>
      <c r="G188" s="238"/>
      <c r="H188" s="238"/>
      <c r="I188" s="238"/>
      <c r="J188" s="185"/>
      <c r="Z188" s="185"/>
      <c r="AA188" s="185"/>
      <c r="AQ188" s="185"/>
      <c r="AR188" s="185"/>
      <c r="AS188" s="185"/>
      <c r="AT188" s="185"/>
      <c r="AU188" s="185"/>
      <c r="AV188" s="185"/>
      <c r="AW188" s="185"/>
      <c r="AX188" s="185"/>
      <c r="AY188" s="185"/>
      <c r="AZ188" s="185"/>
      <c r="BA188" s="185"/>
      <c r="BB188" s="185"/>
      <c r="BH188" s="185"/>
      <c r="BI188" s="185"/>
      <c r="BT188" s="185"/>
      <c r="CR188" s="185"/>
      <c r="DB188" s="185"/>
    </row>
    <row r="189" spans="1:106" x14ac:dyDescent="0.2">
      <c r="A189" s="238"/>
      <c r="B189" s="238"/>
      <c r="C189" s="238"/>
      <c r="D189" s="238"/>
      <c r="E189" s="238"/>
      <c r="F189" s="238"/>
      <c r="G189" s="238"/>
      <c r="H189" s="238"/>
      <c r="I189" s="238"/>
      <c r="J189" s="185"/>
      <c r="Z189" s="185"/>
      <c r="AA189" s="185"/>
      <c r="AQ189" s="185"/>
      <c r="AR189" s="185"/>
      <c r="AS189" s="185"/>
      <c r="AT189" s="185"/>
      <c r="AU189" s="185"/>
      <c r="AV189" s="185"/>
      <c r="AW189" s="185"/>
      <c r="AX189" s="185"/>
      <c r="AY189" s="185"/>
      <c r="AZ189" s="185"/>
      <c r="BA189" s="185"/>
      <c r="BB189" s="185"/>
      <c r="BH189" s="185"/>
      <c r="BI189" s="185"/>
      <c r="BT189" s="185"/>
      <c r="CR189" s="185"/>
      <c r="DB189" s="185"/>
    </row>
    <row r="190" spans="1:106" x14ac:dyDescent="0.2">
      <c r="A190" s="238"/>
      <c r="B190" s="238"/>
      <c r="C190" s="238"/>
      <c r="D190" s="238"/>
      <c r="E190" s="238"/>
      <c r="F190" s="238"/>
      <c r="G190" s="238"/>
      <c r="H190" s="238"/>
      <c r="I190" s="238"/>
      <c r="J190" s="185"/>
      <c r="Z190" s="185"/>
      <c r="AA190" s="185"/>
      <c r="AQ190" s="185"/>
      <c r="AR190" s="185"/>
      <c r="AS190" s="185"/>
      <c r="AT190" s="185"/>
      <c r="AU190" s="185"/>
      <c r="AV190" s="185"/>
      <c r="AW190" s="185"/>
      <c r="AX190" s="185"/>
      <c r="AY190" s="185"/>
      <c r="AZ190" s="185"/>
      <c r="BA190" s="185"/>
      <c r="BB190" s="185"/>
      <c r="BH190" s="185"/>
      <c r="BI190" s="185"/>
      <c r="BT190" s="185"/>
      <c r="CR190" s="185"/>
      <c r="DB190" s="185"/>
    </row>
    <row r="191" spans="1:106" x14ac:dyDescent="0.2">
      <c r="A191" s="238"/>
      <c r="B191" s="238"/>
      <c r="C191" s="238"/>
      <c r="D191" s="238"/>
      <c r="E191" s="238"/>
      <c r="F191" s="238"/>
      <c r="G191" s="238"/>
      <c r="H191" s="238"/>
      <c r="I191" s="238"/>
      <c r="J191" s="185"/>
      <c r="Z191" s="185"/>
      <c r="AA191" s="185"/>
      <c r="AQ191" s="185"/>
      <c r="AR191" s="185"/>
      <c r="AS191" s="185"/>
      <c r="AT191" s="185"/>
      <c r="AU191" s="185"/>
      <c r="AV191" s="185"/>
      <c r="AW191" s="185"/>
      <c r="AX191" s="185"/>
      <c r="AY191" s="185"/>
      <c r="AZ191" s="185"/>
      <c r="BA191" s="185"/>
      <c r="BB191" s="185"/>
      <c r="BH191" s="185"/>
      <c r="BI191" s="185"/>
      <c r="BT191" s="185"/>
      <c r="CR191" s="185"/>
      <c r="DB191" s="185"/>
    </row>
    <row r="192" spans="1:106" x14ac:dyDescent="0.2">
      <c r="A192" s="238"/>
      <c r="B192" s="238"/>
      <c r="C192" s="238"/>
      <c r="D192" s="238"/>
      <c r="E192" s="238"/>
      <c r="F192" s="238"/>
      <c r="G192" s="238"/>
      <c r="H192" s="238"/>
      <c r="I192" s="238"/>
      <c r="J192" s="185"/>
      <c r="Z192" s="185"/>
      <c r="AA192" s="185"/>
      <c r="AQ192" s="185"/>
      <c r="AR192" s="185"/>
      <c r="AS192" s="185"/>
      <c r="AT192" s="185"/>
      <c r="AU192" s="185"/>
      <c r="AV192" s="185"/>
      <c r="AW192" s="185"/>
      <c r="AX192" s="185"/>
      <c r="AY192" s="185"/>
      <c r="AZ192" s="185"/>
      <c r="BA192" s="185"/>
      <c r="BB192" s="185"/>
      <c r="BH192" s="185"/>
      <c r="BI192" s="185"/>
      <c r="BT192" s="185"/>
      <c r="CR192" s="185"/>
      <c r="DB192" s="185"/>
    </row>
    <row r="193" spans="1:106" x14ac:dyDescent="0.2">
      <c r="A193" s="238"/>
      <c r="B193" s="238"/>
      <c r="C193" s="238"/>
      <c r="D193" s="238"/>
      <c r="E193" s="238"/>
      <c r="F193" s="238"/>
      <c r="G193" s="238"/>
      <c r="H193" s="238"/>
      <c r="I193" s="238"/>
      <c r="J193" s="185"/>
      <c r="Z193" s="185"/>
      <c r="AA193" s="185"/>
      <c r="AQ193" s="185"/>
      <c r="AR193" s="185"/>
      <c r="AS193" s="185"/>
      <c r="AT193" s="185"/>
      <c r="AU193" s="185"/>
      <c r="AV193" s="185"/>
      <c r="AW193" s="185"/>
      <c r="AX193" s="185"/>
      <c r="AY193" s="185"/>
      <c r="AZ193" s="185"/>
      <c r="BA193" s="185"/>
      <c r="BB193" s="185"/>
      <c r="BH193" s="185"/>
      <c r="BI193" s="185"/>
      <c r="BT193" s="185"/>
      <c r="CR193" s="185"/>
      <c r="DB193" s="185"/>
    </row>
    <row r="194" spans="1:106" x14ac:dyDescent="0.2">
      <c r="A194" s="238"/>
      <c r="B194" s="238"/>
      <c r="C194" s="238"/>
      <c r="D194" s="238"/>
      <c r="E194" s="238"/>
      <c r="F194" s="238"/>
      <c r="G194" s="238"/>
      <c r="H194" s="238"/>
      <c r="I194" s="238"/>
      <c r="J194" s="185"/>
      <c r="Z194" s="185"/>
      <c r="AA194" s="185"/>
      <c r="AQ194" s="185"/>
      <c r="AR194" s="185"/>
      <c r="AS194" s="185"/>
      <c r="AT194" s="185"/>
      <c r="AU194" s="185"/>
      <c r="AV194" s="185"/>
      <c r="AW194" s="185"/>
      <c r="AX194" s="185"/>
      <c r="AY194" s="185"/>
      <c r="AZ194" s="185"/>
      <c r="BA194" s="185"/>
      <c r="BB194" s="185"/>
      <c r="BH194" s="185"/>
      <c r="BI194" s="185"/>
      <c r="BT194" s="185"/>
      <c r="CR194" s="185"/>
      <c r="DB194" s="185"/>
    </row>
    <row r="195" spans="1:106" x14ac:dyDescent="0.2">
      <c r="A195" s="238"/>
      <c r="B195" s="238"/>
      <c r="C195" s="238"/>
      <c r="D195" s="238"/>
      <c r="E195" s="238"/>
      <c r="F195" s="238"/>
      <c r="G195" s="238"/>
      <c r="H195" s="238"/>
      <c r="I195" s="238"/>
      <c r="J195" s="185"/>
      <c r="Z195" s="185"/>
      <c r="AA195" s="185"/>
      <c r="AQ195" s="185"/>
      <c r="AR195" s="185"/>
      <c r="AS195" s="185"/>
      <c r="AT195" s="185"/>
      <c r="AU195" s="185"/>
      <c r="AV195" s="185"/>
      <c r="AW195" s="185"/>
      <c r="AX195" s="185"/>
      <c r="AY195" s="185"/>
      <c r="AZ195" s="185"/>
      <c r="BA195" s="185"/>
      <c r="BB195" s="185"/>
      <c r="BH195" s="185"/>
      <c r="BI195" s="185"/>
      <c r="BT195" s="185"/>
      <c r="CR195" s="185"/>
      <c r="DB195" s="185"/>
    </row>
    <row r="196" spans="1:106" x14ac:dyDescent="0.2">
      <c r="A196" s="238"/>
      <c r="B196" s="238"/>
      <c r="C196" s="238"/>
      <c r="D196" s="238"/>
      <c r="E196" s="238"/>
      <c r="F196" s="238"/>
      <c r="G196" s="238"/>
      <c r="H196" s="238"/>
      <c r="I196" s="238"/>
      <c r="J196" s="185"/>
      <c r="Z196" s="185"/>
      <c r="AA196" s="185"/>
      <c r="AQ196" s="185"/>
      <c r="AR196" s="185"/>
      <c r="AS196" s="185"/>
      <c r="AT196" s="185"/>
      <c r="AU196" s="185"/>
      <c r="AV196" s="185"/>
      <c r="AW196" s="185"/>
      <c r="AX196" s="185"/>
      <c r="AY196" s="185"/>
      <c r="AZ196" s="185"/>
      <c r="BA196" s="185"/>
      <c r="BB196" s="185"/>
      <c r="BH196" s="185"/>
      <c r="BI196" s="185"/>
      <c r="BT196" s="185"/>
      <c r="CR196" s="185"/>
      <c r="DB196" s="185"/>
    </row>
    <row r="197" spans="1:106" x14ac:dyDescent="0.2">
      <c r="A197" s="238"/>
      <c r="B197" s="238"/>
      <c r="C197" s="238"/>
      <c r="D197" s="238"/>
      <c r="E197" s="238"/>
      <c r="F197" s="238"/>
      <c r="G197" s="238"/>
      <c r="H197" s="238"/>
      <c r="I197" s="238"/>
      <c r="J197" s="185"/>
      <c r="Z197" s="185"/>
      <c r="AA197" s="185"/>
      <c r="AQ197" s="185"/>
      <c r="AR197" s="185"/>
      <c r="AS197" s="185"/>
      <c r="AT197" s="185"/>
      <c r="AU197" s="185"/>
      <c r="AV197" s="185"/>
      <c r="AW197" s="185"/>
      <c r="AX197" s="185"/>
      <c r="AY197" s="185"/>
      <c r="AZ197" s="185"/>
      <c r="BA197" s="185"/>
      <c r="BB197" s="185"/>
      <c r="BH197" s="185"/>
      <c r="BI197" s="185"/>
      <c r="BT197" s="185"/>
      <c r="CR197" s="185"/>
      <c r="DB197" s="185"/>
    </row>
    <row r="198" spans="1:106" x14ac:dyDescent="0.2">
      <c r="A198" s="238"/>
      <c r="B198" s="238"/>
      <c r="C198" s="238"/>
      <c r="D198" s="238"/>
      <c r="E198" s="238"/>
      <c r="F198" s="238"/>
      <c r="G198" s="238"/>
      <c r="H198" s="238"/>
      <c r="I198" s="238"/>
      <c r="J198" s="185"/>
      <c r="Z198" s="185"/>
      <c r="AA198" s="185"/>
      <c r="AQ198" s="185"/>
      <c r="AR198" s="185"/>
      <c r="AS198" s="185"/>
      <c r="AT198" s="185"/>
      <c r="AU198" s="185"/>
      <c r="AV198" s="185"/>
      <c r="AW198" s="185"/>
      <c r="AX198" s="185"/>
      <c r="AY198" s="185"/>
      <c r="AZ198" s="185"/>
      <c r="BA198" s="185"/>
      <c r="BB198" s="185"/>
      <c r="BH198" s="185"/>
      <c r="BI198" s="185"/>
      <c r="BT198" s="185"/>
      <c r="CR198" s="185"/>
      <c r="DB198" s="185"/>
    </row>
    <row r="199" spans="1:106" x14ac:dyDescent="0.2">
      <c r="A199" s="238"/>
      <c r="B199" s="238"/>
      <c r="C199" s="238"/>
      <c r="D199" s="238"/>
      <c r="E199" s="238"/>
      <c r="F199" s="238"/>
      <c r="G199" s="238"/>
      <c r="H199" s="238"/>
      <c r="I199" s="238"/>
      <c r="J199" s="185"/>
      <c r="Z199" s="185"/>
      <c r="AA199" s="185"/>
      <c r="AQ199" s="185"/>
      <c r="AR199" s="185"/>
      <c r="AS199" s="185"/>
      <c r="AT199" s="185"/>
      <c r="AU199" s="185"/>
      <c r="AV199" s="185"/>
      <c r="AW199" s="185"/>
      <c r="AX199" s="185"/>
      <c r="AY199" s="185"/>
      <c r="AZ199" s="185"/>
      <c r="BA199" s="185"/>
      <c r="BB199" s="185"/>
      <c r="BH199" s="185"/>
      <c r="BI199" s="185"/>
      <c r="BT199" s="185"/>
      <c r="CR199" s="185"/>
      <c r="DB199" s="185"/>
    </row>
    <row r="200" spans="1:106" x14ac:dyDescent="0.2">
      <c r="A200" s="238"/>
      <c r="B200" s="238"/>
      <c r="C200" s="238"/>
      <c r="D200" s="238"/>
      <c r="E200" s="238"/>
      <c r="F200" s="238"/>
      <c r="G200" s="238"/>
      <c r="H200" s="238"/>
      <c r="I200" s="238"/>
      <c r="J200" s="185"/>
      <c r="Z200" s="185"/>
      <c r="AA200" s="185"/>
      <c r="AQ200" s="185"/>
      <c r="AR200" s="185"/>
      <c r="AS200" s="185"/>
      <c r="AT200" s="185"/>
      <c r="AU200" s="185"/>
      <c r="AV200" s="185"/>
      <c r="AW200" s="185"/>
      <c r="AX200" s="185"/>
      <c r="AY200" s="185"/>
      <c r="AZ200" s="185"/>
      <c r="BA200" s="185"/>
      <c r="BB200" s="185"/>
      <c r="BH200" s="185"/>
      <c r="BI200" s="185"/>
      <c r="BT200" s="185"/>
      <c r="CR200" s="185"/>
      <c r="DB200" s="185"/>
    </row>
    <row r="201" spans="1:106" x14ac:dyDescent="0.2">
      <c r="A201" s="238"/>
      <c r="B201" s="238"/>
      <c r="C201" s="238"/>
      <c r="D201" s="238"/>
      <c r="E201" s="238"/>
      <c r="F201" s="238"/>
      <c r="G201" s="238"/>
      <c r="H201" s="238"/>
      <c r="I201" s="238"/>
      <c r="J201" s="185"/>
      <c r="Z201" s="185"/>
      <c r="AA201" s="185"/>
      <c r="AQ201" s="185"/>
      <c r="AR201" s="185"/>
      <c r="AS201" s="185"/>
      <c r="AT201" s="185"/>
      <c r="AU201" s="185"/>
      <c r="AV201" s="185"/>
      <c r="AW201" s="185"/>
      <c r="AX201" s="185"/>
      <c r="AY201" s="185"/>
      <c r="AZ201" s="185"/>
      <c r="BA201" s="185"/>
      <c r="BB201" s="185"/>
      <c r="BH201" s="185"/>
      <c r="BI201" s="185"/>
      <c r="BT201" s="185"/>
      <c r="CR201" s="185"/>
      <c r="DB201" s="185"/>
    </row>
    <row r="202" spans="1:106" x14ac:dyDescent="0.2">
      <c r="A202" s="238"/>
      <c r="B202" s="238"/>
      <c r="C202" s="238"/>
      <c r="D202" s="238"/>
      <c r="E202" s="238"/>
      <c r="F202" s="238"/>
      <c r="G202" s="238"/>
      <c r="H202" s="238"/>
      <c r="I202" s="238"/>
      <c r="J202" s="185"/>
      <c r="Z202" s="185"/>
      <c r="AA202" s="185"/>
      <c r="AQ202" s="185"/>
      <c r="AR202" s="185"/>
      <c r="AS202" s="185"/>
      <c r="AT202" s="185"/>
      <c r="AU202" s="185"/>
      <c r="AV202" s="185"/>
      <c r="AW202" s="185"/>
      <c r="AX202" s="185"/>
      <c r="AY202" s="185"/>
      <c r="AZ202" s="185"/>
      <c r="BA202" s="185"/>
      <c r="BB202" s="185"/>
      <c r="BH202" s="185"/>
      <c r="BI202" s="185"/>
      <c r="BT202" s="185"/>
      <c r="CR202" s="185"/>
      <c r="DB202" s="185"/>
    </row>
    <row r="203" spans="1:106" x14ac:dyDescent="0.2">
      <c r="A203" s="238"/>
      <c r="B203" s="238"/>
      <c r="C203" s="238"/>
      <c r="D203" s="238"/>
      <c r="E203" s="238"/>
      <c r="F203" s="238"/>
      <c r="G203" s="238"/>
      <c r="H203" s="238"/>
      <c r="I203" s="238"/>
      <c r="J203" s="185"/>
      <c r="Z203" s="185"/>
      <c r="AA203" s="185"/>
      <c r="AQ203" s="185"/>
      <c r="AR203" s="185"/>
      <c r="AS203" s="185"/>
      <c r="AT203" s="185"/>
      <c r="AU203" s="185"/>
      <c r="AV203" s="185"/>
      <c r="AW203" s="185"/>
      <c r="AX203" s="185"/>
      <c r="AY203" s="185"/>
      <c r="AZ203" s="185"/>
      <c r="BA203" s="185"/>
      <c r="BB203" s="185"/>
      <c r="BH203" s="185"/>
      <c r="BI203" s="185"/>
      <c r="BT203" s="185"/>
      <c r="CR203" s="185"/>
      <c r="DB203" s="185"/>
    </row>
    <row r="204" spans="1:106" x14ac:dyDescent="0.2">
      <c r="A204" s="238"/>
      <c r="B204" s="238"/>
      <c r="C204" s="238"/>
      <c r="D204" s="238"/>
      <c r="E204" s="238"/>
      <c r="F204" s="238"/>
      <c r="G204" s="238"/>
      <c r="H204" s="238"/>
      <c r="I204" s="238"/>
      <c r="J204" s="185"/>
      <c r="Z204" s="185"/>
      <c r="AA204" s="185"/>
      <c r="AQ204" s="185"/>
      <c r="AR204" s="185"/>
      <c r="AS204" s="185"/>
      <c r="AT204" s="185"/>
      <c r="AU204" s="185"/>
      <c r="AV204" s="185"/>
      <c r="AW204" s="185"/>
      <c r="AX204" s="185"/>
      <c r="AY204" s="185"/>
      <c r="AZ204" s="185"/>
      <c r="BA204" s="185"/>
      <c r="BB204" s="185"/>
      <c r="BH204" s="185"/>
      <c r="BI204" s="185"/>
      <c r="BT204" s="185"/>
      <c r="CR204" s="185"/>
      <c r="DB204" s="185"/>
    </row>
    <row r="205" spans="1:106" x14ac:dyDescent="0.2">
      <c r="A205" s="238"/>
      <c r="B205" s="238"/>
      <c r="C205" s="238"/>
      <c r="D205" s="238"/>
      <c r="E205" s="238"/>
      <c r="F205" s="238"/>
      <c r="G205" s="238"/>
      <c r="H205" s="238"/>
      <c r="I205" s="238"/>
      <c r="J205" s="185"/>
      <c r="Z205" s="185"/>
      <c r="AA205" s="185"/>
      <c r="AQ205" s="185"/>
      <c r="AR205" s="185"/>
      <c r="AS205" s="185"/>
      <c r="AT205" s="185"/>
      <c r="AU205" s="185"/>
      <c r="AV205" s="185"/>
      <c r="AW205" s="185"/>
      <c r="AX205" s="185"/>
      <c r="AY205" s="185"/>
      <c r="AZ205" s="185"/>
      <c r="BA205" s="185"/>
      <c r="BB205" s="185"/>
      <c r="BH205" s="185"/>
      <c r="BI205" s="185"/>
      <c r="BT205" s="185"/>
      <c r="CR205" s="185"/>
      <c r="DB205" s="185"/>
    </row>
    <row r="206" spans="1:106" x14ac:dyDescent="0.2">
      <c r="A206" s="238"/>
      <c r="B206" s="238"/>
      <c r="C206" s="238"/>
      <c r="D206" s="238"/>
      <c r="E206" s="238"/>
      <c r="F206" s="238"/>
      <c r="G206" s="238"/>
      <c r="H206" s="238"/>
      <c r="I206" s="238"/>
      <c r="J206" s="185"/>
      <c r="Z206" s="185"/>
      <c r="AA206" s="185"/>
      <c r="AQ206" s="185"/>
      <c r="AR206" s="185"/>
      <c r="AS206" s="185"/>
      <c r="AT206" s="185"/>
      <c r="AU206" s="185"/>
      <c r="AV206" s="185"/>
      <c r="AW206" s="185"/>
      <c r="AX206" s="185"/>
      <c r="AY206" s="185"/>
      <c r="AZ206" s="185"/>
      <c r="BA206" s="185"/>
      <c r="BB206" s="185"/>
      <c r="BH206" s="185"/>
      <c r="BI206" s="185"/>
      <c r="BT206" s="185"/>
      <c r="CR206" s="185"/>
      <c r="DB206" s="185"/>
    </row>
    <row r="207" spans="1:106" x14ac:dyDescent="0.2">
      <c r="A207" s="238"/>
      <c r="B207" s="238"/>
      <c r="C207" s="238"/>
      <c r="D207" s="238"/>
      <c r="E207" s="238"/>
      <c r="F207" s="238"/>
      <c r="G207" s="238"/>
      <c r="H207" s="238"/>
      <c r="I207" s="238"/>
      <c r="J207" s="185"/>
      <c r="Z207" s="185"/>
      <c r="AA207" s="185"/>
      <c r="AQ207" s="185"/>
      <c r="AR207" s="185"/>
      <c r="AS207" s="185"/>
      <c r="AT207" s="185"/>
      <c r="AU207" s="185"/>
      <c r="AV207" s="185"/>
      <c r="AW207" s="185"/>
      <c r="AX207" s="185"/>
      <c r="AY207" s="185"/>
      <c r="AZ207" s="185"/>
      <c r="BA207" s="185"/>
      <c r="BB207" s="185"/>
      <c r="BH207" s="185"/>
      <c r="BI207" s="185"/>
      <c r="BT207" s="185"/>
      <c r="CR207" s="185"/>
      <c r="DB207" s="185"/>
    </row>
    <row r="208" spans="1:106" x14ac:dyDescent="0.2">
      <c r="A208" s="238"/>
      <c r="B208" s="238"/>
      <c r="C208" s="238"/>
      <c r="D208" s="238"/>
      <c r="E208" s="238"/>
      <c r="F208" s="238"/>
      <c r="G208" s="238"/>
      <c r="H208" s="238"/>
      <c r="I208" s="238"/>
      <c r="J208" s="185"/>
      <c r="Z208" s="185"/>
      <c r="AA208" s="185"/>
      <c r="AQ208" s="185"/>
      <c r="AR208" s="185"/>
      <c r="AS208" s="185"/>
      <c r="AT208" s="185"/>
      <c r="AU208" s="185"/>
      <c r="AV208" s="185"/>
      <c r="AW208" s="185"/>
      <c r="AX208" s="185"/>
      <c r="AY208" s="185"/>
      <c r="AZ208" s="185"/>
      <c r="BA208" s="185"/>
      <c r="BB208" s="185"/>
      <c r="BH208" s="185"/>
      <c r="BI208" s="185"/>
      <c r="BT208" s="185"/>
      <c r="CR208" s="185"/>
      <c r="DB208" s="185"/>
    </row>
    <row r="209" spans="1:106" x14ac:dyDescent="0.2">
      <c r="A209" s="238"/>
      <c r="B209" s="238"/>
      <c r="C209" s="238"/>
      <c r="D209" s="238"/>
      <c r="E209" s="238"/>
      <c r="F209" s="238"/>
      <c r="G209" s="238"/>
      <c r="H209" s="238"/>
      <c r="I209" s="238"/>
      <c r="J209" s="185"/>
      <c r="Z209" s="185"/>
      <c r="AA209" s="185"/>
      <c r="AQ209" s="185"/>
      <c r="AR209" s="185"/>
      <c r="AS209" s="185"/>
      <c r="AT209" s="185"/>
      <c r="AU209" s="185"/>
      <c r="AV209" s="185"/>
      <c r="AW209" s="185"/>
      <c r="AX209" s="185"/>
      <c r="AY209" s="185"/>
      <c r="AZ209" s="185"/>
      <c r="BA209" s="185"/>
      <c r="BB209" s="185"/>
      <c r="BH209" s="185"/>
      <c r="BI209" s="185"/>
      <c r="BT209" s="185"/>
      <c r="CR209" s="185"/>
      <c r="DB209" s="185"/>
    </row>
    <row r="210" spans="1:106" x14ac:dyDescent="0.2">
      <c r="A210" s="238"/>
      <c r="B210" s="238"/>
      <c r="C210" s="238"/>
      <c r="D210" s="238"/>
      <c r="E210" s="238"/>
      <c r="F210" s="238"/>
      <c r="G210" s="238"/>
      <c r="H210" s="238"/>
      <c r="I210" s="238"/>
      <c r="J210" s="185"/>
      <c r="Z210" s="185"/>
      <c r="AA210" s="185"/>
      <c r="AQ210" s="185"/>
      <c r="AR210" s="185"/>
      <c r="AS210" s="185"/>
      <c r="AT210" s="185"/>
      <c r="AU210" s="185"/>
      <c r="AV210" s="185"/>
      <c r="AW210" s="185"/>
      <c r="AX210" s="185"/>
      <c r="AY210" s="185"/>
      <c r="AZ210" s="185"/>
      <c r="BA210" s="185"/>
      <c r="BB210" s="185"/>
      <c r="BH210" s="185"/>
      <c r="BI210" s="185"/>
      <c r="BT210" s="185"/>
      <c r="CR210" s="185"/>
      <c r="DB210" s="185"/>
    </row>
    <row r="211" spans="1:106" x14ac:dyDescent="0.2">
      <c r="A211" s="238"/>
      <c r="B211" s="238"/>
      <c r="C211" s="238"/>
      <c r="D211" s="238"/>
      <c r="E211" s="238"/>
      <c r="F211" s="238"/>
      <c r="G211" s="238"/>
      <c r="H211" s="238"/>
      <c r="I211" s="238"/>
      <c r="J211" s="185"/>
      <c r="Z211" s="185"/>
      <c r="AA211" s="185"/>
      <c r="AQ211" s="185"/>
      <c r="AR211" s="185"/>
      <c r="AS211" s="185"/>
      <c r="AT211" s="185"/>
      <c r="AU211" s="185"/>
      <c r="AV211" s="185"/>
      <c r="AW211" s="185"/>
      <c r="AX211" s="185"/>
      <c r="AY211" s="185"/>
      <c r="AZ211" s="185"/>
      <c r="BA211" s="185"/>
      <c r="BB211" s="185"/>
      <c r="BH211" s="185"/>
      <c r="BI211" s="185"/>
      <c r="BT211" s="185"/>
      <c r="CR211" s="185"/>
      <c r="DB211" s="185"/>
    </row>
    <row r="212" spans="1:106" x14ac:dyDescent="0.2">
      <c r="A212" s="238"/>
      <c r="B212" s="238"/>
      <c r="C212" s="238"/>
      <c r="D212" s="238"/>
      <c r="E212" s="238"/>
      <c r="F212" s="238"/>
      <c r="G212" s="238"/>
      <c r="H212" s="238"/>
      <c r="I212" s="238"/>
      <c r="J212" s="185"/>
      <c r="Z212" s="185"/>
      <c r="AA212" s="185"/>
      <c r="AQ212" s="185"/>
      <c r="AR212" s="185"/>
      <c r="AS212" s="185"/>
      <c r="AT212" s="185"/>
      <c r="AU212" s="185"/>
      <c r="AV212" s="185"/>
      <c r="AW212" s="185"/>
      <c r="AX212" s="185"/>
      <c r="AY212" s="185"/>
      <c r="AZ212" s="185"/>
      <c r="BA212" s="185"/>
      <c r="BB212" s="185"/>
      <c r="BH212" s="185"/>
      <c r="BI212" s="185"/>
      <c r="BT212" s="185"/>
      <c r="CR212" s="185"/>
      <c r="DB212" s="185"/>
    </row>
    <row r="213" spans="1:106" x14ac:dyDescent="0.2">
      <c r="A213" s="238"/>
      <c r="B213" s="238"/>
      <c r="C213" s="238"/>
      <c r="D213" s="238"/>
      <c r="E213" s="238"/>
      <c r="F213" s="238"/>
      <c r="G213" s="238"/>
      <c r="H213" s="238"/>
      <c r="I213" s="238"/>
      <c r="J213" s="185"/>
      <c r="Z213" s="185"/>
      <c r="AA213" s="185"/>
      <c r="AQ213" s="185"/>
      <c r="AR213" s="185"/>
      <c r="AS213" s="185"/>
      <c r="AT213" s="185"/>
      <c r="AU213" s="185"/>
      <c r="AV213" s="185"/>
      <c r="AW213" s="185"/>
      <c r="AX213" s="185"/>
      <c r="AY213" s="185"/>
      <c r="AZ213" s="185"/>
      <c r="BA213" s="185"/>
      <c r="BB213" s="185"/>
      <c r="BH213" s="185"/>
      <c r="BI213" s="185"/>
      <c r="BT213" s="185"/>
      <c r="CR213" s="185"/>
      <c r="DB213" s="185"/>
    </row>
    <row r="214" spans="1:106" x14ac:dyDescent="0.2">
      <c r="A214" s="238"/>
      <c r="B214" s="238"/>
      <c r="C214" s="238"/>
      <c r="D214" s="238"/>
      <c r="E214" s="238"/>
      <c r="F214" s="238"/>
      <c r="G214" s="238"/>
      <c r="H214" s="238"/>
      <c r="I214" s="238"/>
      <c r="J214" s="185"/>
      <c r="Z214" s="185"/>
      <c r="AA214" s="185"/>
      <c r="AQ214" s="185"/>
      <c r="AR214" s="185"/>
      <c r="AS214" s="185"/>
      <c r="AT214" s="185"/>
      <c r="AU214" s="185"/>
      <c r="AV214" s="185"/>
      <c r="AW214" s="185"/>
      <c r="AX214" s="185"/>
      <c r="AY214" s="185"/>
      <c r="AZ214" s="185"/>
      <c r="BA214" s="185"/>
      <c r="BB214" s="185"/>
      <c r="BH214" s="185"/>
      <c r="BI214" s="185"/>
      <c r="BT214" s="185"/>
      <c r="CR214" s="185"/>
      <c r="DB214" s="185"/>
    </row>
    <row r="215" spans="1:106" x14ac:dyDescent="0.2">
      <c r="A215" s="238"/>
      <c r="B215" s="238"/>
      <c r="C215" s="238"/>
      <c r="D215" s="238"/>
      <c r="E215" s="238"/>
      <c r="F215" s="238"/>
      <c r="G215" s="238"/>
      <c r="H215" s="238"/>
      <c r="I215" s="238"/>
      <c r="J215" s="185"/>
      <c r="Z215" s="185"/>
      <c r="AA215" s="185"/>
      <c r="AQ215" s="185"/>
      <c r="AR215" s="185"/>
      <c r="AS215" s="185"/>
      <c r="AT215" s="185"/>
      <c r="AU215" s="185"/>
      <c r="AV215" s="185"/>
      <c r="AW215" s="185"/>
      <c r="AX215" s="185"/>
      <c r="AY215" s="185"/>
      <c r="AZ215" s="185"/>
      <c r="BA215" s="185"/>
      <c r="BB215" s="185"/>
      <c r="BH215" s="185"/>
      <c r="BI215" s="185"/>
      <c r="BT215" s="185"/>
      <c r="CR215" s="185"/>
      <c r="DB215" s="185"/>
    </row>
    <row r="216" spans="1:106" x14ac:dyDescent="0.2">
      <c r="A216" s="238"/>
      <c r="B216" s="238"/>
      <c r="C216" s="238"/>
      <c r="D216" s="238"/>
      <c r="E216" s="238"/>
      <c r="F216" s="238"/>
      <c r="G216" s="238"/>
      <c r="H216" s="238"/>
      <c r="I216" s="238"/>
      <c r="J216" s="185"/>
      <c r="Z216" s="185"/>
      <c r="AA216" s="185"/>
      <c r="AQ216" s="185"/>
      <c r="AR216" s="185"/>
      <c r="AS216" s="185"/>
      <c r="AT216" s="185"/>
      <c r="AU216" s="185"/>
      <c r="AV216" s="185"/>
      <c r="AW216" s="185"/>
      <c r="AX216" s="185"/>
      <c r="AY216" s="185"/>
      <c r="AZ216" s="185"/>
      <c r="BA216" s="185"/>
      <c r="BB216" s="185"/>
      <c r="BH216" s="185"/>
      <c r="BI216" s="185"/>
      <c r="BT216" s="185"/>
      <c r="CR216" s="185"/>
      <c r="DB216" s="185"/>
    </row>
    <row r="217" spans="1:106" x14ac:dyDescent="0.2">
      <c r="A217" s="238"/>
      <c r="B217" s="238"/>
      <c r="C217" s="238"/>
      <c r="D217" s="238"/>
      <c r="E217" s="238"/>
      <c r="F217" s="238"/>
      <c r="G217" s="238"/>
      <c r="H217" s="238"/>
      <c r="I217" s="238"/>
      <c r="J217" s="185"/>
      <c r="Z217" s="185"/>
      <c r="AA217" s="185"/>
      <c r="AQ217" s="185"/>
      <c r="AR217" s="185"/>
      <c r="AS217" s="185"/>
      <c r="AT217" s="185"/>
      <c r="AU217" s="185"/>
      <c r="AV217" s="185"/>
      <c r="AW217" s="185"/>
      <c r="AX217" s="185"/>
      <c r="AY217" s="185"/>
      <c r="AZ217" s="185"/>
      <c r="BA217" s="185"/>
      <c r="BB217" s="185"/>
      <c r="BH217" s="185"/>
      <c r="BI217" s="185"/>
      <c r="BT217" s="185"/>
      <c r="CR217" s="185"/>
      <c r="DB217" s="185"/>
    </row>
    <row r="218" spans="1:106" x14ac:dyDescent="0.2">
      <c r="A218" s="238"/>
      <c r="B218" s="238"/>
      <c r="C218" s="238"/>
      <c r="D218" s="238"/>
      <c r="E218" s="238"/>
      <c r="F218" s="238"/>
      <c r="G218" s="238"/>
      <c r="H218" s="238"/>
      <c r="I218" s="238"/>
      <c r="J218" s="185"/>
      <c r="Z218" s="185"/>
      <c r="AA218" s="185"/>
      <c r="AQ218" s="185"/>
      <c r="AR218" s="185"/>
      <c r="AS218" s="185"/>
      <c r="AT218" s="185"/>
      <c r="AU218" s="185"/>
      <c r="AV218" s="185"/>
      <c r="AW218" s="185"/>
      <c r="AX218" s="185"/>
      <c r="AY218" s="185"/>
      <c r="AZ218" s="185"/>
      <c r="BA218" s="185"/>
      <c r="BB218" s="185"/>
      <c r="BH218" s="185"/>
      <c r="BI218" s="185"/>
      <c r="BT218" s="185"/>
      <c r="CR218" s="185"/>
      <c r="DB218" s="185"/>
    </row>
    <row r="219" spans="1:106" x14ac:dyDescent="0.2">
      <c r="A219" s="238"/>
      <c r="B219" s="238"/>
      <c r="C219" s="238"/>
      <c r="D219" s="238"/>
      <c r="E219" s="238"/>
      <c r="F219" s="238"/>
      <c r="G219" s="238"/>
      <c r="H219" s="238"/>
      <c r="I219" s="238"/>
      <c r="J219" s="185"/>
      <c r="Z219" s="185"/>
      <c r="AA219" s="185"/>
      <c r="AQ219" s="185"/>
      <c r="AR219" s="185"/>
      <c r="AS219" s="185"/>
      <c r="AT219" s="185"/>
      <c r="AU219" s="185"/>
      <c r="AV219" s="185"/>
      <c r="AW219" s="185"/>
      <c r="AX219" s="185"/>
      <c r="AY219" s="185"/>
      <c r="AZ219" s="185"/>
      <c r="BA219" s="185"/>
      <c r="BB219" s="185"/>
      <c r="BH219" s="185"/>
      <c r="BI219" s="185"/>
      <c r="BT219" s="185"/>
      <c r="CR219" s="185"/>
      <c r="DB219" s="185"/>
    </row>
    <row r="220" spans="1:106" x14ac:dyDescent="0.2">
      <c r="A220" s="238"/>
      <c r="B220" s="238"/>
      <c r="C220" s="238"/>
      <c r="D220" s="238"/>
      <c r="E220" s="238"/>
      <c r="F220" s="238"/>
      <c r="G220" s="238"/>
      <c r="H220" s="238"/>
      <c r="I220" s="238"/>
      <c r="J220" s="185"/>
      <c r="Z220" s="185"/>
      <c r="AA220" s="185"/>
      <c r="AQ220" s="185"/>
      <c r="AR220" s="185"/>
      <c r="AS220" s="185"/>
      <c r="AT220" s="185"/>
      <c r="AU220" s="185"/>
      <c r="AV220" s="185"/>
      <c r="AW220" s="185"/>
      <c r="AX220" s="185"/>
      <c r="AY220" s="185"/>
      <c r="AZ220" s="185"/>
      <c r="BA220" s="185"/>
      <c r="BB220" s="185"/>
      <c r="BH220" s="185"/>
      <c r="BI220" s="185"/>
      <c r="BT220" s="185"/>
      <c r="CR220" s="185"/>
      <c r="DB220" s="185"/>
    </row>
    <row r="221" spans="1:106" x14ac:dyDescent="0.2">
      <c r="A221" s="238"/>
      <c r="B221" s="238"/>
      <c r="C221" s="238"/>
      <c r="D221" s="238"/>
      <c r="E221" s="238"/>
      <c r="F221" s="238"/>
      <c r="G221" s="238"/>
      <c r="H221" s="238"/>
      <c r="I221" s="238"/>
      <c r="J221" s="185"/>
      <c r="Z221" s="185"/>
      <c r="AA221" s="185"/>
      <c r="AQ221" s="185"/>
      <c r="AR221" s="185"/>
      <c r="AS221" s="185"/>
      <c r="AT221" s="185"/>
      <c r="AU221" s="185"/>
      <c r="AV221" s="185"/>
      <c r="AW221" s="185"/>
      <c r="AX221" s="185"/>
      <c r="AY221" s="185"/>
      <c r="AZ221" s="185"/>
      <c r="BA221" s="185"/>
      <c r="BB221" s="185"/>
      <c r="BH221" s="185"/>
      <c r="BI221" s="185"/>
      <c r="BT221" s="185"/>
      <c r="CR221" s="185"/>
      <c r="DB221" s="185"/>
    </row>
    <row r="222" spans="1:106" x14ac:dyDescent="0.2">
      <c r="A222" s="238"/>
      <c r="B222" s="238"/>
      <c r="C222" s="238"/>
      <c r="D222" s="238"/>
      <c r="E222" s="238"/>
      <c r="F222" s="238"/>
      <c r="G222" s="238"/>
      <c r="H222" s="238"/>
      <c r="I222" s="238"/>
      <c r="J222" s="185"/>
      <c r="Z222" s="185"/>
      <c r="AA222" s="185"/>
      <c r="AQ222" s="185"/>
      <c r="AR222" s="185"/>
      <c r="AS222" s="185"/>
      <c r="AT222" s="185"/>
      <c r="AU222" s="185"/>
      <c r="AV222" s="185"/>
      <c r="AW222" s="185"/>
      <c r="AX222" s="185"/>
      <c r="AY222" s="185"/>
      <c r="AZ222" s="185"/>
      <c r="BA222" s="185"/>
      <c r="BB222" s="185"/>
      <c r="BH222" s="185"/>
      <c r="BI222" s="185"/>
      <c r="BT222" s="185"/>
      <c r="CR222" s="185"/>
      <c r="DB222" s="185"/>
    </row>
    <row r="223" spans="1:106" x14ac:dyDescent="0.2">
      <c r="A223" s="238"/>
      <c r="B223" s="238"/>
      <c r="C223" s="238"/>
      <c r="D223" s="238"/>
      <c r="E223" s="238"/>
      <c r="F223" s="238"/>
      <c r="G223" s="238"/>
      <c r="H223" s="238"/>
      <c r="I223" s="238"/>
      <c r="J223" s="185"/>
      <c r="Z223" s="185"/>
      <c r="AA223" s="185"/>
      <c r="AQ223" s="185"/>
      <c r="AR223" s="185"/>
      <c r="AS223" s="185"/>
      <c r="AT223" s="185"/>
      <c r="AU223" s="185"/>
      <c r="AV223" s="185"/>
      <c r="AW223" s="185"/>
      <c r="AX223" s="185"/>
      <c r="AY223" s="185"/>
      <c r="AZ223" s="185"/>
      <c r="BA223" s="185"/>
      <c r="BB223" s="185"/>
      <c r="BH223" s="185"/>
      <c r="BI223" s="185"/>
      <c r="BT223" s="185"/>
      <c r="CR223" s="185"/>
      <c r="DB223" s="185"/>
    </row>
    <row r="224" spans="1:106" x14ac:dyDescent="0.2">
      <c r="A224" s="238"/>
      <c r="B224" s="238"/>
      <c r="C224" s="238"/>
      <c r="D224" s="238"/>
      <c r="E224" s="238"/>
      <c r="F224" s="238"/>
      <c r="G224" s="238"/>
      <c r="H224" s="238"/>
      <c r="I224" s="238"/>
      <c r="J224" s="185"/>
      <c r="Z224" s="185"/>
      <c r="AA224" s="185"/>
      <c r="AQ224" s="185"/>
      <c r="AR224" s="185"/>
      <c r="AS224" s="185"/>
      <c r="AT224" s="185"/>
      <c r="AU224" s="185"/>
      <c r="AV224" s="185"/>
      <c r="AW224" s="185"/>
      <c r="AX224" s="185"/>
      <c r="AY224" s="185"/>
      <c r="AZ224" s="185"/>
      <c r="BA224" s="185"/>
      <c r="BB224" s="185"/>
      <c r="BH224" s="185"/>
      <c r="BI224" s="185"/>
      <c r="BT224" s="185"/>
      <c r="CR224" s="185"/>
      <c r="DB224" s="185"/>
    </row>
    <row r="225" spans="1:106" x14ac:dyDescent="0.2">
      <c r="A225" s="238"/>
      <c r="B225" s="238"/>
      <c r="C225" s="238"/>
      <c r="D225" s="238"/>
      <c r="E225" s="238"/>
      <c r="F225" s="238"/>
      <c r="G225" s="238"/>
      <c r="H225" s="238"/>
      <c r="I225" s="238"/>
      <c r="J225" s="185"/>
      <c r="Z225" s="185"/>
      <c r="AA225" s="185"/>
      <c r="AQ225" s="185"/>
      <c r="AR225" s="185"/>
      <c r="AS225" s="185"/>
      <c r="AT225" s="185"/>
      <c r="AU225" s="185"/>
      <c r="AV225" s="185"/>
      <c r="AW225" s="185"/>
      <c r="AX225" s="185"/>
      <c r="AY225" s="185"/>
      <c r="AZ225" s="185"/>
      <c r="BA225" s="185"/>
      <c r="BB225" s="185"/>
      <c r="BH225" s="185"/>
      <c r="BI225" s="185"/>
      <c r="BT225" s="185"/>
      <c r="CR225" s="185"/>
      <c r="DB225" s="185"/>
    </row>
    <row r="226" spans="1:106" x14ac:dyDescent="0.2">
      <c r="A226" s="238"/>
      <c r="B226" s="238"/>
      <c r="C226" s="238"/>
      <c r="D226" s="238"/>
      <c r="E226" s="238"/>
      <c r="F226" s="238"/>
      <c r="G226" s="238"/>
      <c r="H226" s="238"/>
      <c r="I226" s="238"/>
      <c r="J226" s="185"/>
      <c r="Z226" s="185"/>
      <c r="AA226" s="185"/>
      <c r="AQ226" s="185"/>
      <c r="AR226" s="185"/>
      <c r="AS226" s="185"/>
      <c r="AT226" s="185"/>
      <c r="AU226" s="185"/>
      <c r="AV226" s="185"/>
      <c r="AW226" s="185"/>
      <c r="AX226" s="185"/>
      <c r="AY226" s="185"/>
      <c r="AZ226" s="185"/>
      <c r="BA226" s="185"/>
      <c r="BB226" s="185"/>
      <c r="BH226" s="185"/>
      <c r="BI226" s="185"/>
      <c r="BT226" s="185"/>
      <c r="CR226" s="185"/>
      <c r="DB226" s="185"/>
    </row>
    <row r="227" spans="1:106" x14ac:dyDescent="0.2">
      <c r="A227" s="238"/>
      <c r="B227" s="238"/>
      <c r="C227" s="238"/>
      <c r="D227" s="238"/>
      <c r="E227" s="238"/>
      <c r="F227" s="238"/>
      <c r="G227" s="238"/>
      <c r="H227" s="238"/>
      <c r="I227" s="238"/>
      <c r="J227" s="185"/>
      <c r="Z227" s="185"/>
      <c r="AA227" s="185"/>
      <c r="AQ227" s="185"/>
      <c r="AR227" s="185"/>
      <c r="AS227" s="185"/>
      <c r="AT227" s="185"/>
      <c r="AU227" s="185"/>
      <c r="AV227" s="185"/>
      <c r="AW227" s="185"/>
      <c r="AX227" s="185"/>
      <c r="AY227" s="185"/>
      <c r="AZ227" s="185"/>
      <c r="BA227" s="185"/>
      <c r="BB227" s="185"/>
      <c r="BH227" s="185"/>
      <c r="BI227" s="185"/>
      <c r="BT227" s="185"/>
      <c r="CR227" s="185"/>
      <c r="DB227" s="185"/>
    </row>
    <row r="228" spans="1:106" x14ac:dyDescent="0.2">
      <c r="A228" s="238"/>
      <c r="B228" s="238"/>
      <c r="C228" s="238"/>
      <c r="D228" s="238"/>
      <c r="E228" s="238"/>
      <c r="F228" s="238"/>
      <c r="G228" s="238"/>
      <c r="H228" s="238"/>
      <c r="I228" s="238"/>
      <c r="J228" s="185"/>
      <c r="Z228" s="185"/>
      <c r="AA228" s="185"/>
      <c r="AQ228" s="185"/>
      <c r="AR228" s="185"/>
      <c r="AS228" s="185"/>
      <c r="AT228" s="185"/>
      <c r="AU228" s="185"/>
      <c r="AV228" s="185"/>
      <c r="AW228" s="185"/>
      <c r="AX228" s="185"/>
      <c r="AY228" s="185"/>
      <c r="AZ228" s="185"/>
      <c r="BA228" s="185"/>
      <c r="BB228" s="185"/>
      <c r="BH228" s="185"/>
      <c r="BI228" s="185"/>
      <c r="BT228" s="185"/>
      <c r="CR228" s="185"/>
      <c r="DB228" s="185"/>
    </row>
    <row r="229" spans="1:106" x14ac:dyDescent="0.2">
      <c r="A229" s="238"/>
      <c r="B229" s="238"/>
      <c r="C229" s="238"/>
      <c r="D229" s="238"/>
      <c r="E229" s="238"/>
      <c r="F229" s="238"/>
      <c r="G229" s="238"/>
      <c r="H229" s="238"/>
      <c r="I229" s="238"/>
      <c r="J229" s="185"/>
      <c r="Z229" s="185"/>
      <c r="AA229" s="185"/>
      <c r="AQ229" s="185"/>
      <c r="AR229" s="185"/>
      <c r="AS229" s="185"/>
      <c r="AT229" s="185"/>
      <c r="AU229" s="185"/>
      <c r="AV229" s="185"/>
      <c r="AW229" s="185"/>
      <c r="AX229" s="185"/>
      <c r="AY229" s="185"/>
      <c r="AZ229" s="185"/>
      <c r="BA229" s="185"/>
      <c r="BB229" s="185"/>
      <c r="BH229" s="185"/>
      <c r="BI229" s="185"/>
      <c r="BT229" s="185"/>
      <c r="CR229" s="185"/>
      <c r="DB229" s="185"/>
    </row>
    <row r="230" spans="1:106" x14ac:dyDescent="0.2">
      <c r="A230" s="238"/>
      <c r="B230" s="238"/>
      <c r="C230" s="238"/>
      <c r="D230" s="238"/>
      <c r="E230" s="238"/>
      <c r="F230" s="238"/>
      <c r="G230" s="238"/>
      <c r="H230" s="238"/>
      <c r="I230" s="238"/>
      <c r="J230" s="185"/>
      <c r="Z230" s="185"/>
      <c r="AA230" s="185"/>
      <c r="AQ230" s="185"/>
      <c r="AR230" s="185"/>
      <c r="AS230" s="185"/>
      <c r="AT230" s="185"/>
      <c r="AU230" s="185"/>
      <c r="AV230" s="185"/>
      <c r="AW230" s="185"/>
      <c r="AX230" s="185"/>
      <c r="AY230" s="185"/>
      <c r="AZ230" s="185"/>
      <c r="BA230" s="185"/>
      <c r="BB230" s="185"/>
      <c r="BH230" s="185"/>
      <c r="BI230" s="185"/>
      <c r="BT230" s="185"/>
      <c r="CR230" s="185"/>
      <c r="DB230" s="185"/>
    </row>
    <row r="231" spans="1:106" x14ac:dyDescent="0.2">
      <c r="A231" s="238"/>
      <c r="B231" s="238"/>
      <c r="C231" s="238"/>
      <c r="D231" s="238"/>
      <c r="E231" s="238"/>
      <c r="F231" s="238"/>
      <c r="G231" s="238"/>
      <c r="H231" s="238"/>
      <c r="I231" s="238"/>
      <c r="J231" s="185"/>
      <c r="Z231" s="185"/>
      <c r="AA231" s="185"/>
      <c r="AQ231" s="185"/>
      <c r="AR231" s="185"/>
      <c r="AS231" s="185"/>
      <c r="AT231" s="185"/>
      <c r="AU231" s="185"/>
      <c r="AV231" s="185"/>
      <c r="AW231" s="185"/>
      <c r="AX231" s="185"/>
      <c r="AY231" s="185"/>
      <c r="AZ231" s="185"/>
      <c r="BA231" s="185"/>
      <c r="BB231" s="185"/>
      <c r="BH231" s="185"/>
      <c r="BI231" s="185"/>
      <c r="BT231" s="185"/>
      <c r="CR231" s="185"/>
      <c r="DB231" s="185"/>
    </row>
    <row r="232" spans="1:106" x14ac:dyDescent="0.2">
      <c r="A232" s="238"/>
      <c r="B232" s="238"/>
      <c r="C232" s="238"/>
      <c r="D232" s="238"/>
      <c r="E232" s="238"/>
      <c r="F232" s="238"/>
      <c r="G232" s="238"/>
      <c r="H232" s="238"/>
      <c r="I232" s="238"/>
      <c r="J232" s="185"/>
      <c r="Z232" s="185"/>
      <c r="AA232" s="185"/>
      <c r="AQ232" s="185"/>
      <c r="AR232" s="185"/>
      <c r="AS232" s="185"/>
      <c r="AT232" s="185"/>
      <c r="AU232" s="185"/>
      <c r="AV232" s="185"/>
      <c r="AW232" s="185"/>
      <c r="AX232" s="185"/>
      <c r="AY232" s="185"/>
      <c r="AZ232" s="185"/>
      <c r="BA232" s="185"/>
      <c r="BB232" s="185"/>
      <c r="BH232" s="185"/>
      <c r="BI232" s="185"/>
      <c r="BT232" s="185"/>
      <c r="CR232" s="185"/>
      <c r="DB232" s="185"/>
    </row>
    <row r="233" spans="1:106" x14ac:dyDescent="0.2">
      <c r="A233" s="238"/>
      <c r="B233" s="238"/>
      <c r="C233" s="238"/>
      <c r="D233" s="238"/>
      <c r="E233" s="238"/>
      <c r="F233" s="238"/>
      <c r="G233" s="238"/>
      <c r="H233" s="238"/>
      <c r="I233" s="238"/>
      <c r="J233" s="185"/>
      <c r="Z233" s="185"/>
      <c r="AA233" s="185"/>
      <c r="AQ233" s="185"/>
      <c r="AR233" s="185"/>
      <c r="AS233" s="185"/>
      <c r="AT233" s="185"/>
      <c r="AU233" s="185"/>
      <c r="AV233" s="185"/>
      <c r="AW233" s="185"/>
      <c r="AX233" s="185"/>
      <c r="AY233" s="185"/>
      <c r="AZ233" s="185"/>
      <c r="BA233" s="185"/>
      <c r="BB233" s="185"/>
      <c r="BH233" s="185"/>
      <c r="BI233" s="185"/>
      <c r="BT233" s="185"/>
      <c r="CR233" s="185"/>
      <c r="DB233" s="185"/>
    </row>
    <row r="234" spans="1:106" x14ac:dyDescent="0.2">
      <c r="A234" s="238"/>
      <c r="B234" s="238"/>
      <c r="C234" s="238"/>
      <c r="D234" s="238"/>
      <c r="E234" s="238"/>
      <c r="F234" s="238"/>
      <c r="G234" s="238"/>
      <c r="H234" s="238"/>
      <c r="I234" s="238"/>
      <c r="J234" s="185"/>
      <c r="Z234" s="185"/>
      <c r="AA234" s="185"/>
      <c r="AQ234" s="185"/>
      <c r="AR234" s="185"/>
      <c r="AS234" s="185"/>
      <c r="AT234" s="185"/>
      <c r="AU234" s="185"/>
      <c r="AV234" s="185"/>
      <c r="AW234" s="185"/>
      <c r="AX234" s="185"/>
      <c r="AY234" s="185"/>
      <c r="AZ234" s="185"/>
      <c r="BA234" s="185"/>
      <c r="BB234" s="185"/>
      <c r="BH234" s="185"/>
      <c r="BI234" s="185"/>
      <c r="BT234" s="185"/>
      <c r="CR234" s="185"/>
      <c r="DB234" s="185"/>
    </row>
    <row r="235" spans="1:106" x14ac:dyDescent="0.2">
      <c r="A235" s="238"/>
      <c r="B235" s="238"/>
      <c r="C235" s="238"/>
      <c r="D235" s="238"/>
      <c r="E235" s="238"/>
      <c r="F235" s="238"/>
      <c r="G235" s="238"/>
      <c r="H235" s="238"/>
      <c r="I235" s="238"/>
      <c r="J235" s="185"/>
      <c r="Z235" s="185"/>
      <c r="AA235" s="185"/>
      <c r="AQ235" s="185"/>
      <c r="AR235" s="185"/>
      <c r="AS235" s="185"/>
      <c r="AT235" s="185"/>
      <c r="AU235" s="185"/>
      <c r="AV235" s="185"/>
      <c r="AW235" s="185"/>
      <c r="AX235" s="185"/>
      <c r="AY235" s="185"/>
      <c r="AZ235" s="185"/>
      <c r="BA235" s="185"/>
      <c r="BB235" s="185"/>
      <c r="BH235" s="185"/>
      <c r="BI235" s="185"/>
      <c r="BT235" s="185"/>
      <c r="CR235" s="185"/>
      <c r="DB235" s="185"/>
    </row>
    <row r="236" spans="1:106" x14ac:dyDescent="0.2">
      <c r="A236" s="238"/>
      <c r="B236" s="238"/>
      <c r="C236" s="238"/>
      <c r="D236" s="238"/>
      <c r="E236" s="238"/>
      <c r="F236" s="238"/>
      <c r="G236" s="238"/>
      <c r="H236" s="238"/>
      <c r="I236" s="238"/>
      <c r="J236" s="185"/>
      <c r="Z236" s="185"/>
      <c r="AA236" s="185"/>
      <c r="AQ236" s="185"/>
      <c r="AR236" s="185"/>
      <c r="AS236" s="185"/>
      <c r="AT236" s="185"/>
      <c r="AU236" s="185"/>
      <c r="AV236" s="185"/>
      <c r="AW236" s="185"/>
      <c r="AX236" s="185"/>
      <c r="AY236" s="185"/>
      <c r="AZ236" s="185"/>
      <c r="BA236" s="185"/>
      <c r="BB236" s="185"/>
      <c r="BH236" s="185"/>
      <c r="BI236" s="185"/>
      <c r="BT236" s="185"/>
      <c r="CR236" s="185"/>
      <c r="DB236" s="185"/>
    </row>
    <row r="237" spans="1:106" x14ac:dyDescent="0.2">
      <c r="A237" s="238"/>
      <c r="B237" s="238"/>
      <c r="C237" s="238"/>
      <c r="D237" s="238"/>
      <c r="E237" s="238"/>
      <c r="F237" s="238"/>
      <c r="G237" s="238"/>
      <c r="H237" s="238"/>
      <c r="I237" s="238"/>
      <c r="J237" s="185"/>
      <c r="Z237" s="185"/>
      <c r="AA237" s="185"/>
      <c r="AQ237" s="185"/>
      <c r="AR237" s="185"/>
      <c r="AS237" s="185"/>
      <c r="AT237" s="185"/>
      <c r="AU237" s="185"/>
      <c r="AV237" s="185"/>
      <c r="AW237" s="185"/>
      <c r="AX237" s="185"/>
      <c r="AY237" s="185"/>
      <c r="AZ237" s="185"/>
      <c r="BA237" s="185"/>
      <c r="BB237" s="185"/>
      <c r="BH237" s="185"/>
      <c r="BI237" s="185"/>
      <c r="BT237" s="185"/>
      <c r="CR237" s="185"/>
      <c r="DB237" s="185"/>
    </row>
    <row r="238" spans="1:106" x14ac:dyDescent="0.2">
      <c r="A238" s="238"/>
      <c r="B238" s="238"/>
      <c r="C238" s="238"/>
      <c r="D238" s="238"/>
      <c r="E238" s="238"/>
      <c r="F238" s="238"/>
      <c r="G238" s="238"/>
      <c r="H238" s="238"/>
      <c r="I238" s="238"/>
      <c r="J238" s="185"/>
      <c r="Z238" s="185"/>
      <c r="AA238" s="185"/>
      <c r="AQ238" s="185"/>
      <c r="AR238" s="185"/>
      <c r="AS238" s="185"/>
      <c r="AT238" s="185"/>
      <c r="AU238" s="185"/>
      <c r="AV238" s="185"/>
      <c r="AW238" s="185"/>
      <c r="AX238" s="185"/>
      <c r="AY238" s="185"/>
      <c r="AZ238" s="185"/>
      <c r="BA238" s="185"/>
      <c r="BB238" s="185"/>
      <c r="BH238" s="185"/>
      <c r="BI238" s="185"/>
      <c r="BT238" s="185"/>
      <c r="CR238" s="185"/>
      <c r="DB238" s="185"/>
    </row>
    <row r="239" spans="1:106" x14ac:dyDescent="0.2">
      <c r="A239" s="238"/>
      <c r="B239" s="238"/>
      <c r="C239" s="238"/>
      <c r="D239" s="238"/>
      <c r="E239" s="238"/>
      <c r="F239" s="238"/>
      <c r="G239" s="238"/>
      <c r="H239" s="238"/>
      <c r="I239" s="238"/>
      <c r="J239" s="185"/>
      <c r="Z239" s="185"/>
      <c r="AA239" s="185"/>
      <c r="AQ239" s="185"/>
      <c r="AR239" s="185"/>
      <c r="AS239" s="185"/>
      <c r="AT239" s="185"/>
      <c r="AU239" s="185"/>
      <c r="AV239" s="185"/>
      <c r="AW239" s="185"/>
      <c r="AX239" s="185"/>
      <c r="AY239" s="185"/>
      <c r="AZ239" s="185"/>
      <c r="BA239" s="185"/>
      <c r="BB239" s="185"/>
      <c r="BH239" s="185"/>
      <c r="BI239" s="185"/>
      <c r="BT239" s="185"/>
      <c r="CR239" s="185"/>
      <c r="DB239" s="185"/>
    </row>
    <row r="240" spans="1:106" x14ac:dyDescent="0.2">
      <c r="A240" s="238"/>
      <c r="B240" s="238"/>
      <c r="C240" s="238"/>
      <c r="D240" s="238"/>
      <c r="E240" s="238"/>
      <c r="F240" s="238"/>
      <c r="G240" s="238"/>
      <c r="H240" s="238"/>
      <c r="I240" s="238"/>
      <c r="J240" s="185"/>
      <c r="Z240" s="185"/>
      <c r="AA240" s="185"/>
      <c r="AQ240" s="185"/>
      <c r="AR240" s="185"/>
      <c r="AS240" s="185"/>
      <c r="AT240" s="185"/>
      <c r="AU240" s="185"/>
      <c r="AV240" s="185"/>
      <c r="AW240" s="185"/>
      <c r="AX240" s="185"/>
      <c r="AY240" s="185"/>
      <c r="AZ240" s="185"/>
      <c r="BA240" s="185"/>
      <c r="BB240" s="185"/>
      <c r="BH240" s="185"/>
      <c r="BI240" s="185"/>
      <c r="BT240" s="185"/>
      <c r="CR240" s="185"/>
      <c r="DB240" s="185"/>
    </row>
    <row r="241" spans="1:106" x14ac:dyDescent="0.2">
      <c r="A241" s="238"/>
      <c r="B241" s="238"/>
      <c r="C241" s="238"/>
      <c r="D241" s="238"/>
      <c r="E241" s="238"/>
      <c r="F241" s="238"/>
      <c r="G241" s="238"/>
      <c r="H241" s="238"/>
      <c r="I241" s="238"/>
      <c r="J241" s="185"/>
      <c r="Z241" s="185"/>
      <c r="AA241" s="185"/>
      <c r="AQ241" s="185"/>
      <c r="AR241" s="185"/>
      <c r="AS241" s="185"/>
      <c r="AT241" s="185"/>
      <c r="AU241" s="185"/>
      <c r="AV241" s="185"/>
      <c r="AW241" s="185"/>
      <c r="AX241" s="185"/>
      <c r="AY241" s="185"/>
      <c r="AZ241" s="185"/>
      <c r="BA241" s="185"/>
      <c r="BB241" s="185"/>
      <c r="BH241" s="185"/>
      <c r="BI241" s="185"/>
      <c r="BT241" s="185"/>
      <c r="CR241" s="185"/>
      <c r="DB241" s="185"/>
    </row>
    <row r="242" spans="1:106" x14ac:dyDescent="0.2">
      <c r="A242" s="238"/>
      <c r="B242" s="238"/>
      <c r="C242" s="238"/>
      <c r="D242" s="238"/>
      <c r="E242" s="238"/>
      <c r="F242" s="238"/>
      <c r="G242" s="238"/>
      <c r="H242" s="238"/>
      <c r="I242" s="238"/>
      <c r="J242" s="185"/>
      <c r="Z242" s="185"/>
      <c r="AA242" s="185"/>
      <c r="AQ242" s="185"/>
      <c r="AR242" s="185"/>
      <c r="AS242" s="185"/>
      <c r="AT242" s="185"/>
      <c r="AU242" s="185"/>
      <c r="AV242" s="185"/>
      <c r="AW242" s="185"/>
      <c r="AX242" s="185"/>
      <c r="AY242" s="185"/>
      <c r="AZ242" s="185"/>
      <c r="BA242" s="185"/>
      <c r="BB242" s="185"/>
      <c r="BH242" s="185"/>
      <c r="BI242" s="185"/>
      <c r="BT242" s="185"/>
      <c r="CR242" s="185"/>
      <c r="DB242" s="185"/>
    </row>
    <row r="243" spans="1:106" x14ac:dyDescent="0.2">
      <c r="A243" s="238"/>
      <c r="B243" s="238"/>
      <c r="C243" s="238"/>
      <c r="D243" s="238"/>
      <c r="E243" s="238"/>
      <c r="F243" s="238"/>
      <c r="G243" s="238"/>
      <c r="H243" s="238"/>
      <c r="I243" s="238"/>
      <c r="J243" s="185"/>
      <c r="Z243" s="185"/>
      <c r="AA243" s="185"/>
      <c r="AQ243" s="185"/>
      <c r="AR243" s="185"/>
      <c r="AS243" s="185"/>
      <c r="AT243" s="185"/>
      <c r="AU243" s="185"/>
      <c r="AV243" s="185"/>
      <c r="AW243" s="185"/>
      <c r="AX243" s="185"/>
      <c r="AY243" s="185"/>
      <c r="AZ243" s="185"/>
      <c r="BA243" s="185"/>
      <c r="BB243" s="185"/>
      <c r="BH243" s="185"/>
      <c r="BI243" s="185"/>
      <c r="BT243" s="185"/>
      <c r="CR243" s="185"/>
      <c r="DB243" s="185"/>
    </row>
    <row r="244" spans="1:106" x14ac:dyDescent="0.2">
      <c r="A244" s="238"/>
      <c r="B244" s="238"/>
      <c r="C244" s="238"/>
      <c r="D244" s="238"/>
      <c r="E244" s="238"/>
      <c r="F244" s="238"/>
      <c r="G244" s="238"/>
      <c r="H244" s="238"/>
      <c r="I244" s="238"/>
      <c r="J244" s="185"/>
      <c r="Z244" s="185"/>
      <c r="AA244" s="185"/>
      <c r="AQ244" s="185"/>
      <c r="AR244" s="185"/>
      <c r="AS244" s="185"/>
      <c r="AT244" s="185"/>
      <c r="AU244" s="185"/>
      <c r="AV244" s="185"/>
      <c r="AW244" s="185"/>
      <c r="AX244" s="185"/>
      <c r="AY244" s="185"/>
      <c r="AZ244" s="185"/>
      <c r="BA244" s="185"/>
      <c r="BB244" s="185"/>
      <c r="BH244" s="185"/>
      <c r="BI244" s="185"/>
      <c r="BT244" s="185"/>
      <c r="CR244" s="185"/>
      <c r="DB244" s="185"/>
    </row>
    <row r="245" spans="1:106" x14ac:dyDescent="0.2">
      <c r="A245" s="238"/>
      <c r="B245" s="238"/>
      <c r="C245" s="238"/>
      <c r="D245" s="238"/>
      <c r="E245" s="238"/>
      <c r="F245" s="238"/>
      <c r="G245" s="238"/>
      <c r="H245" s="238"/>
      <c r="I245" s="238"/>
      <c r="J245" s="185"/>
      <c r="Z245" s="185"/>
      <c r="AA245" s="185"/>
      <c r="AQ245" s="185"/>
      <c r="AR245" s="185"/>
      <c r="AS245" s="185"/>
      <c r="AT245" s="185"/>
      <c r="AU245" s="185"/>
      <c r="AV245" s="185"/>
      <c r="AW245" s="185"/>
      <c r="AX245" s="185"/>
      <c r="AY245" s="185"/>
      <c r="AZ245" s="185"/>
      <c r="BA245" s="185"/>
      <c r="BB245" s="185"/>
      <c r="BH245" s="185"/>
      <c r="BI245" s="185"/>
      <c r="BT245" s="185"/>
      <c r="CR245" s="185"/>
      <c r="DB245" s="185"/>
    </row>
    <row r="246" spans="1:106" x14ac:dyDescent="0.2">
      <c r="A246" s="238"/>
      <c r="B246" s="238"/>
      <c r="C246" s="238"/>
      <c r="D246" s="238"/>
      <c r="E246" s="238"/>
      <c r="F246" s="238"/>
      <c r="G246" s="238"/>
      <c r="H246" s="238"/>
      <c r="I246" s="238"/>
      <c r="J246" s="185"/>
      <c r="Z246" s="185"/>
      <c r="AA246" s="185"/>
      <c r="AQ246" s="185"/>
      <c r="AR246" s="185"/>
      <c r="AS246" s="185"/>
      <c r="AT246" s="185"/>
      <c r="AU246" s="185"/>
      <c r="AV246" s="185"/>
      <c r="AW246" s="185"/>
      <c r="AX246" s="185"/>
      <c r="AY246" s="185"/>
      <c r="AZ246" s="185"/>
      <c r="BA246" s="185"/>
      <c r="BB246" s="185"/>
      <c r="BH246" s="185"/>
      <c r="BI246" s="185"/>
      <c r="BT246" s="185"/>
      <c r="CR246" s="185"/>
      <c r="DB246" s="185"/>
    </row>
    <row r="247" spans="1:106" x14ac:dyDescent="0.2">
      <c r="A247" s="238"/>
      <c r="B247" s="238"/>
      <c r="C247" s="238"/>
      <c r="D247" s="238"/>
      <c r="E247" s="238"/>
      <c r="F247" s="238"/>
      <c r="G247" s="238"/>
      <c r="H247" s="238"/>
      <c r="I247" s="238"/>
      <c r="J247" s="185"/>
      <c r="Z247" s="185"/>
      <c r="AA247" s="185"/>
      <c r="AQ247" s="185"/>
      <c r="AR247" s="185"/>
      <c r="AS247" s="185"/>
      <c r="AT247" s="185"/>
      <c r="AU247" s="185"/>
      <c r="AV247" s="185"/>
      <c r="AW247" s="185"/>
      <c r="AX247" s="185"/>
      <c r="AY247" s="185"/>
      <c r="AZ247" s="185"/>
      <c r="BA247" s="185"/>
      <c r="BB247" s="185"/>
      <c r="BH247" s="185"/>
      <c r="BI247" s="185"/>
      <c r="BT247" s="185"/>
      <c r="CR247" s="185"/>
      <c r="DB247" s="185"/>
    </row>
    <row r="248" spans="1:106" x14ac:dyDescent="0.2">
      <c r="A248" s="238"/>
      <c r="B248" s="238"/>
      <c r="C248" s="238"/>
      <c r="D248" s="238"/>
      <c r="E248" s="238"/>
      <c r="F248" s="238"/>
      <c r="G248" s="238"/>
      <c r="H248" s="238"/>
      <c r="I248" s="238"/>
      <c r="J248" s="185"/>
      <c r="Z248" s="185"/>
      <c r="AA248" s="185"/>
      <c r="AQ248" s="185"/>
      <c r="AR248" s="185"/>
      <c r="AS248" s="185"/>
      <c r="AT248" s="185"/>
      <c r="AU248" s="185"/>
      <c r="AV248" s="185"/>
      <c r="AW248" s="185"/>
      <c r="AX248" s="185"/>
      <c r="AY248" s="185"/>
      <c r="AZ248" s="185"/>
      <c r="BA248" s="185"/>
      <c r="BB248" s="185"/>
      <c r="BH248" s="185"/>
      <c r="BI248" s="185"/>
      <c r="BT248" s="185"/>
      <c r="CR248" s="185"/>
      <c r="DB248" s="185"/>
    </row>
    <row r="249" spans="1:106" x14ac:dyDescent="0.2">
      <c r="A249" s="238"/>
      <c r="B249" s="238"/>
      <c r="C249" s="238"/>
      <c r="D249" s="238"/>
      <c r="E249" s="238"/>
      <c r="F249" s="238"/>
      <c r="G249" s="238"/>
      <c r="H249" s="238"/>
      <c r="I249" s="238"/>
      <c r="J249" s="185"/>
      <c r="Z249" s="185"/>
      <c r="AA249" s="185"/>
      <c r="AQ249" s="185"/>
      <c r="AR249" s="185"/>
      <c r="AS249" s="185"/>
      <c r="AT249" s="185"/>
      <c r="AU249" s="185"/>
      <c r="AV249" s="185"/>
      <c r="AW249" s="185"/>
      <c r="AX249" s="185"/>
      <c r="AY249" s="185"/>
      <c r="AZ249" s="185"/>
      <c r="BA249" s="185"/>
      <c r="BB249" s="185"/>
      <c r="BH249" s="185"/>
      <c r="BI249" s="185"/>
      <c r="BT249" s="185"/>
      <c r="CR249" s="185"/>
      <c r="DB249" s="185"/>
    </row>
    <row r="250" spans="1:106" x14ac:dyDescent="0.2">
      <c r="A250" s="238"/>
      <c r="B250" s="238"/>
      <c r="C250" s="238"/>
      <c r="D250" s="238"/>
      <c r="E250" s="238"/>
      <c r="F250" s="238"/>
      <c r="G250" s="238"/>
      <c r="H250" s="238"/>
      <c r="I250" s="238"/>
      <c r="J250" s="185"/>
      <c r="Z250" s="185"/>
      <c r="AA250" s="185"/>
      <c r="AQ250" s="185"/>
      <c r="AR250" s="185"/>
      <c r="AS250" s="185"/>
      <c r="AT250" s="185"/>
      <c r="AU250" s="185"/>
      <c r="AV250" s="185"/>
      <c r="AW250" s="185"/>
      <c r="AX250" s="185"/>
      <c r="AY250" s="185"/>
      <c r="AZ250" s="185"/>
      <c r="BA250" s="185"/>
      <c r="BB250" s="185"/>
      <c r="BH250" s="185"/>
      <c r="BI250" s="185"/>
      <c r="BT250" s="185"/>
      <c r="CR250" s="185"/>
      <c r="DB250" s="185"/>
    </row>
    <row r="251" spans="1:106" x14ac:dyDescent="0.2">
      <c r="A251" s="238"/>
      <c r="B251" s="238"/>
      <c r="C251" s="238"/>
      <c r="D251" s="238"/>
      <c r="E251" s="238"/>
      <c r="F251" s="238"/>
      <c r="G251" s="238"/>
      <c r="H251" s="238"/>
      <c r="I251" s="238"/>
      <c r="J251" s="185"/>
      <c r="Z251" s="185"/>
      <c r="AA251" s="185"/>
      <c r="AQ251" s="185"/>
      <c r="AR251" s="185"/>
      <c r="AS251" s="185"/>
      <c r="AT251" s="185"/>
      <c r="AU251" s="185"/>
      <c r="AV251" s="185"/>
      <c r="AW251" s="185"/>
      <c r="AX251" s="185"/>
      <c r="AY251" s="185"/>
      <c r="AZ251" s="185"/>
      <c r="BA251" s="185"/>
      <c r="BB251" s="185"/>
      <c r="BH251" s="185"/>
      <c r="BI251" s="185"/>
      <c r="BT251" s="185"/>
      <c r="CR251" s="185"/>
      <c r="DB251" s="185"/>
    </row>
    <row r="252" spans="1:106" x14ac:dyDescent="0.2">
      <c r="A252" s="238"/>
      <c r="B252" s="238"/>
      <c r="C252" s="238"/>
      <c r="D252" s="238"/>
      <c r="E252" s="238"/>
      <c r="F252" s="238"/>
      <c r="G252" s="238"/>
      <c r="H252" s="238"/>
      <c r="I252" s="238"/>
      <c r="J252" s="185"/>
      <c r="Z252" s="185"/>
      <c r="AA252" s="185"/>
      <c r="AQ252" s="185"/>
      <c r="AR252" s="185"/>
      <c r="AS252" s="185"/>
      <c r="AT252" s="185"/>
      <c r="AU252" s="185"/>
      <c r="AV252" s="185"/>
      <c r="AW252" s="185"/>
      <c r="AX252" s="185"/>
      <c r="AY252" s="185"/>
      <c r="AZ252" s="185"/>
      <c r="BA252" s="185"/>
      <c r="BB252" s="185"/>
      <c r="BH252" s="185"/>
      <c r="BI252" s="185"/>
      <c r="BT252" s="185"/>
      <c r="CR252" s="185"/>
      <c r="DB252" s="185"/>
    </row>
    <row r="253" spans="1:106" x14ac:dyDescent="0.2">
      <c r="A253" s="238"/>
      <c r="B253" s="238"/>
      <c r="C253" s="238"/>
      <c r="D253" s="238"/>
      <c r="E253" s="238"/>
      <c r="F253" s="238"/>
      <c r="G253" s="238"/>
      <c r="H253" s="238"/>
      <c r="I253" s="238"/>
      <c r="J253" s="185"/>
      <c r="Z253" s="185"/>
      <c r="AA253" s="185"/>
      <c r="AQ253" s="185"/>
      <c r="AR253" s="185"/>
      <c r="AS253" s="185"/>
      <c r="AT253" s="185"/>
      <c r="AU253" s="185"/>
      <c r="AV253" s="185"/>
      <c r="AW253" s="185"/>
      <c r="AX253" s="185"/>
      <c r="AY253" s="185"/>
      <c r="AZ253" s="185"/>
      <c r="BA253" s="185"/>
      <c r="BB253" s="185"/>
      <c r="BH253" s="185"/>
      <c r="BI253" s="185"/>
      <c r="BT253" s="185"/>
      <c r="CR253" s="185"/>
      <c r="DB253" s="185"/>
    </row>
    <row r="254" spans="1:106" x14ac:dyDescent="0.2">
      <c r="A254" s="238"/>
      <c r="B254" s="238"/>
      <c r="C254" s="238"/>
      <c r="D254" s="238"/>
      <c r="E254" s="238"/>
      <c r="F254" s="238"/>
      <c r="G254" s="238"/>
      <c r="H254" s="238"/>
      <c r="I254" s="238"/>
      <c r="J254" s="185"/>
      <c r="Z254" s="185"/>
      <c r="AA254" s="185"/>
      <c r="AQ254" s="185"/>
      <c r="AR254" s="185"/>
      <c r="AS254" s="185"/>
      <c r="AT254" s="185"/>
      <c r="AU254" s="185"/>
      <c r="AV254" s="185"/>
      <c r="AW254" s="185"/>
      <c r="AX254" s="185"/>
      <c r="AY254" s="185"/>
      <c r="AZ254" s="185"/>
      <c r="BA254" s="185"/>
      <c r="BB254" s="185"/>
      <c r="BH254" s="185"/>
      <c r="BI254" s="185"/>
      <c r="BT254" s="185"/>
      <c r="CR254" s="185"/>
      <c r="DB254" s="185"/>
    </row>
    <row r="255" spans="1:106" x14ac:dyDescent="0.2">
      <c r="A255" s="238"/>
      <c r="B255" s="238"/>
      <c r="C255" s="238"/>
      <c r="D255" s="238"/>
      <c r="E255" s="238"/>
      <c r="F255" s="238"/>
      <c r="G255" s="238"/>
      <c r="H255" s="238"/>
      <c r="I255" s="238"/>
      <c r="J255" s="185"/>
      <c r="Z255" s="185"/>
      <c r="AA255" s="185"/>
      <c r="AQ255" s="185"/>
      <c r="AR255" s="185"/>
      <c r="AS255" s="185"/>
      <c r="AT255" s="185"/>
      <c r="AU255" s="185"/>
      <c r="AV255" s="185"/>
      <c r="AW255" s="185"/>
      <c r="AX255" s="185"/>
      <c r="AY255" s="185"/>
      <c r="AZ255" s="185"/>
      <c r="BA255" s="185"/>
      <c r="BB255" s="185"/>
      <c r="BH255" s="185"/>
      <c r="BI255" s="185"/>
      <c r="BT255" s="185"/>
      <c r="CR255" s="185"/>
      <c r="DB255" s="185"/>
    </row>
    <row r="256" spans="1:106" x14ac:dyDescent="0.2">
      <c r="A256" s="238"/>
      <c r="B256" s="238"/>
      <c r="C256" s="238"/>
      <c r="D256" s="238"/>
      <c r="E256" s="238"/>
      <c r="F256" s="238"/>
      <c r="G256" s="238"/>
      <c r="H256" s="238"/>
      <c r="I256" s="238"/>
      <c r="J256" s="185"/>
      <c r="Z256" s="185"/>
      <c r="AA256" s="185"/>
      <c r="AQ256" s="185"/>
      <c r="AR256" s="185"/>
      <c r="AS256" s="185"/>
      <c r="AT256" s="185"/>
      <c r="AU256" s="185"/>
      <c r="AV256" s="185"/>
      <c r="AW256" s="185"/>
      <c r="AX256" s="185"/>
      <c r="AY256" s="185"/>
      <c r="AZ256" s="185"/>
      <c r="BA256" s="185"/>
      <c r="BB256" s="185"/>
      <c r="BH256" s="185"/>
      <c r="BI256" s="185"/>
      <c r="BT256" s="185"/>
      <c r="CR256" s="185"/>
      <c r="DB256" s="185"/>
    </row>
    <row r="257" spans="1:106" x14ac:dyDescent="0.2">
      <c r="A257" s="238"/>
      <c r="B257" s="238"/>
      <c r="C257" s="238"/>
      <c r="D257" s="238"/>
      <c r="E257" s="238"/>
      <c r="F257" s="238"/>
      <c r="G257" s="238"/>
      <c r="H257" s="238"/>
      <c r="I257" s="238"/>
      <c r="J257" s="185"/>
      <c r="Z257" s="185"/>
      <c r="AA257" s="185"/>
      <c r="AQ257" s="185"/>
      <c r="AR257" s="185"/>
      <c r="AS257" s="185"/>
      <c r="AT257" s="185"/>
      <c r="AU257" s="185"/>
      <c r="AV257" s="185"/>
      <c r="AW257" s="185"/>
      <c r="AX257" s="185"/>
      <c r="AY257" s="185"/>
      <c r="AZ257" s="185"/>
      <c r="BA257" s="185"/>
      <c r="BB257" s="185"/>
      <c r="BH257" s="185"/>
      <c r="BI257" s="185"/>
      <c r="BT257" s="185"/>
      <c r="CR257" s="185"/>
      <c r="DB257" s="185"/>
    </row>
    <row r="258" spans="1:106" x14ac:dyDescent="0.2">
      <c r="A258" s="238"/>
      <c r="B258" s="238"/>
      <c r="C258" s="238"/>
      <c r="D258" s="238"/>
      <c r="E258" s="238"/>
      <c r="F258" s="238"/>
      <c r="G258" s="238"/>
      <c r="H258" s="238"/>
      <c r="I258" s="238"/>
      <c r="J258" s="185"/>
      <c r="Z258" s="185"/>
      <c r="AA258" s="185"/>
      <c r="AQ258" s="185"/>
      <c r="AR258" s="185"/>
      <c r="AS258" s="185"/>
      <c r="AT258" s="185"/>
      <c r="AU258" s="185"/>
      <c r="AV258" s="185"/>
      <c r="AW258" s="185"/>
      <c r="AX258" s="185"/>
      <c r="AY258" s="185"/>
      <c r="AZ258" s="185"/>
      <c r="BA258" s="185"/>
      <c r="BB258" s="185"/>
      <c r="BH258" s="185"/>
      <c r="BI258" s="185"/>
      <c r="BT258" s="185"/>
      <c r="CR258" s="185"/>
      <c r="DB258" s="185"/>
    </row>
    <row r="259" spans="1:106" x14ac:dyDescent="0.2">
      <c r="A259" s="238"/>
      <c r="B259" s="238"/>
      <c r="C259" s="238"/>
      <c r="D259" s="238"/>
      <c r="E259" s="238"/>
      <c r="F259" s="238"/>
      <c r="G259" s="238"/>
      <c r="H259" s="238"/>
      <c r="I259" s="238"/>
      <c r="J259" s="185"/>
      <c r="Z259" s="185"/>
      <c r="AA259" s="185"/>
      <c r="AQ259" s="185"/>
      <c r="AR259" s="185"/>
      <c r="AS259" s="185"/>
      <c r="AT259" s="185"/>
      <c r="AU259" s="185"/>
      <c r="AV259" s="185"/>
      <c r="AW259" s="185"/>
      <c r="AX259" s="185"/>
      <c r="AY259" s="185"/>
      <c r="AZ259" s="185"/>
      <c r="BA259" s="185"/>
      <c r="BB259" s="185"/>
      <c r="BH259" s="185"/>
      <c r="BI259" s="185"/>
      <c r="BT259" s="185"/>
      <c r="CR259" s="185"/>
      <c r="DB259" s="185"/>
    </row>
    <row r="260" spans="1:106" x14ac:dyDescent="0.2">
      <c r="A260" s="238"/>
      <c r="B260" s="238"/>
      <c r="C260" s="238"/>
      <c r="D260" s="238"/>
      <c r="E260" s="238"/>
      <c r="F260" s="238"/>
      <c r="G260" s="238"/>
      <c r="H260" s="238"/>
      <c r="I260" s="238"/>
      <c r="J260" s="185"/>
      <c r="Z260" s="185"/>
      <c r="AA260" s="185"/>
      <c r="AQ260" s="185"/>
      <c r="AR260" s="185"/>
      <c r="AS260" s="185"/>
      <c r="AT260" s="185"/>
      <c r="AU260" s="185"/>
      <c r="AV260" s="185"/>
      <c r="AW260" s="185"/>
      <c r="AX260" s="185"/>
      <c r="AY260" s="185"/>
      <c r="AZ260" s="185"/>
      <c r="BA260" s="185"/>
      <c r="BB260" s="185"/>
      <c r="BH260" s="185"/>
      <c r="BI260" s="185"/>
      <c r="BT260" s="185"/>
      <c r="CR260" s="185"/>
      <c r="DB260" s="185"/>
    </row>
    <row r="261" spans="1:106" x14ac:dyDescent="0.2">
      <c r="A261" s="238"/>
      <c r="B261" s="238"/>
      <c r="C261" s="238"/>
      <c r="D261" s="238"/>
      <c r="E261" s="238"/>
      <c r="F261" s="238"/>
      <c r="G261" s="238"/>
      <c r="H261" s="238"/>
      <c r="I261" s="238"/>
      <c r="J261" s="185"/>
      <c r="Z261" s="185"/>
      <c r="AA261" s="185"/>
      <c r="AQ261" s="185"/>
      <c r="AR261" s="185"/>
      <c r="AS261" s="185"/>
      <c r="AT261" s="185"/>
      <c r="AU261" s="185"/>
      <c r="AV261" s="185"/>
      <c r="AW261" s="185"/>
      <c r="AX261" s="185"/>
      <c r="AY261" s="185"/>
      <c r="AZ261" s="185"/>
      <c r="BA261" s="185"/>
      <c r="BB261" s="185"/>
      <c r="BH261" s="185"/>
      <c r="BI261" s="185"/>
      <c r="BT261" s="185"/>
      <c r="CR261" s="185"/>
      <c r="DB261" s="185"/>
    </row>
    <row r="262" spans="1:106" x14ac:dyDescent="0.2">
      <c r="A262" s="238"/>
      <c r="B262" s="238"/>
      <c r="C262" s="238"/>
      <c r="D262" s="238"/>
      <c r="E262" s="238"/>
      <c r="F262" s="238"/>
      <c r="G262" s="238"/>
      <c r="H262" s="238"/>
      <c r="I262" s="238"/>
      <c r="J262" s="185"/>
      <c r="Z262" s="185"/>
      <c r="AA262" s="185"/>
      <c r="AQ262" s="185"/>
      <c r="AR262" s="185"/>
      <c r="AS262" s="185"/>
      <c r="AT262" s="185"/>
      <c r="AU262" s="185"/>
      <c r="AV262" s="185"/>
      <c r="AW262" s="185"/>
      <c r="AX262" s="185"/>
      <c r="AY262" s="185"/>
      <c r="AZ262" s="185"/>
      <c r="BA262" s="185"/>
      <c r="BB262" s="185"/>
      <c r="BH262" s="185"/>
      <c r="BI262" s="185"/>
      <c r="BT262" s="185"/>
      <c r="CR262" s="185"/>
      <c r="DB262" s="185"/>
    </row>
    <row r="263" spans="1:106" x14ac:dyDescent="0.2">
      <c r="A263" s="238"/>
      <c r="B263" s="238"/>
      <c r="C263" s="238"/>
      <c r="D263" s="238"/>
      <c r="E263" s="238"/>
      <c r="F263" s="238"/>
      <c r="G263" s="238"/>
      <c r="H263" s="238"/>
      <c r="I263" s="238"/>
      <c r="J263" s="185"/>
      <c r="Z263" s="185"/>
      <c r="AA263" s="185"/>
      <c r="AQ263" s="185"/>
      <c r="AR263" s="185"/>
      <c r="AS263" s="185"/>
      <c r="AT263" s="185"/>
      <c r="AU263" s="185"/>
      <c r="AV263" s="185"/>
      <c r="AW263" s="185"/>
      <c r="AX263" s="185"/>
      <c r="AY263" s="185"/>
      <c r="AZ263" s="185"/>
      <c r="BA263" s="185"/>
      <c r="BB263" s="185"/>
      <c r="BH263" s="185"/>
      <c r="BI263" s="185"/>
      <c r="BT263" s="185"/>
      <c r="CR263" s="185"/>
      <c r="DB263" s="185"/>
    </row>
    <row r="264" spans="1:106" x14ac:dyDescent="0.2">
      <c r="A264" s="238"/>
      <c r="B264" s="238"/>
      <c r="C264" s="238"/>
      <c r="D264" s="238"/>
      <c r="E264" s="238"/>
      <c r="F264" s="238"/>
      <c r="G264" s="238"/>
      <c r="H264" s="238"/>
      <c r="I264" s="238"/>
      <c r="J264" s="185"/>
      <c r="Z264" s="185"/>
      <c r="AA264" s="185"/>
      <c r="AQ264" s="185"/>
      <c r="AR264" s="185"/>
      <c r="AS264" s="185"/>
      <c r="AT264" s="185"/>
      <c r="AU264" s="185"/>
      <c r="AV264" s="185"/>
      <c r="AW264" s="185"/>
      <c r="AX264" s="185"/>
      <c r="AY264" s="185"/>
      <c r="AZ264" s="185"/>
      <c r="BA264" s="185"/>
      <c r="BB264" s="185"/>
      <c r="BH264" s="185"/>
      <c r="BI264" s="185"/>
      <c r="BT264" s="185"/>
      <c r="CR264" s="185"/>
      <c r="DB264" s="185"/>
    </row>
    <row r="265" spans="1:106" x14ac:dyDescent="0.2">
      <c r="A265" s="238"/>
      <c r="B265" s="238"/>
      <c r="C265" s="238"/>
      <c r="D265" s="238"/>
      <c r="E265" s="238"/>
      <c r="F265" s="238"/>
      <c r="G265" s="238"/>
      <c r="H265" s="238"/>
      <c r="I265" s="238"/>
      <c r="J265" s="185"/>
      <c r="Z265" s="185"/>
      <c r="AA265" s="185"/>
      <c r="AQ265" s="185"/>
      <c r="AR265" s="185"/>
      <c r="AS265" s="185"/>
      <c r="AT265" s="185"/>
      <c r="AU265" s="185"/>
      <c r="AV265" s="185"/>
      <c r="AW265" s="185"/>
      <c r="AX265" s="185"/>
      <c r="AY265" s="185"/>
      <c r="AZ265" s="185"/>
      <c r="BA265" s="185"/>
      <c r="BB265" s="185"/>
      <c r="BH265" s="185"/>
      <c r="BI265" s="185"/>
      <c r="BT265" s="185"/>
      <c r="CR265" s="185"/>
      <c r="DB265" s="185"/>
    </row>
    <row r="266" spans="1:106" x14ac:dyDescent="0.2">
      <c r="A266" s="238"/>
      <c r="B266" s="238"/>
      <c r="C266" s="238"/>
      <c r="D266" s="238"/>
      <c r="E266" s="238"/>
      <c r="F266" s="238"/>
      <c r="G266" s="238"/>
      <c r="H266" s="238"/>
      <c r="I266" s="238"/>
      <c r="J266" s="185"/>
      <c r="Z266" s="185"/>
      <c r="AA266" s="185"/>
      <c r="AQ266" s="185"/>
      <c r="AR266" s="185"/>
      <c r="AS266" s="185"/>
      <c r="AT266" s="185"/>
      <c r="AU266" s="185"/>
      <c r="AV266" s="185"/>
      <c r="AW266" s="185"/>
      <c r="AX266" s="185"/>
      <c r="AY266" s="185"/>
      <c r="AZ266" s="185"/>
      <c r="BA266" s="185"/>
      <c r="BB266" s="185"/>
      <c r="BH266" s="185"/>
      <c r="BI266" s="185"/>
      <c r="BT266" s="185"/>
      <c r="CR266" s="185"/>
      <c r="DB266" s="185"/>
    </row>
    <row r="267" spans="1:106" x14ac:dyDescent="0.2">
      <c r="A267" s="238"/>
      <c r="B267" s="238"/>
      <c r="C267" s="238"/>
      <c r="D267" s="238"/>
      <c r="E267" s="238"/>
      <c r="F267" s="238"/>
      <c r="G267" s="238"/>
      <c r="H267" s="238"/>
      <c r="I267" s="238"/>
      <c r="J267" s="185"/>
      <c r="Z267" s="185"/>
      <c r="AA267" s="185"/>
      <c r="AQ267" s="185"/>
      <c r="AR267" s="185"/>
      <c r="AS267" s="185"/>
      <c r="AT267" s="185"/>
      <c r="AU267" s="185"/>
      <c r="AV267" s="185"/>
      <c r="AW267" s="185"/>
      <c r="AX267" s="185"/>
      <c r="AY267" s="185"/>
      <c r="AZ267" s="185"/>
      <c r="BA267" s="185"/>
      <c r="BB267" s="185"/>
      <c r="BH267" s="185"/>
      <c r="BI267" s="185"/>
      <c r="BT267" s="185"/>
      <c r="CR267" s="185"/>
      <c r="DB267" s="185"/>
    </row>
    <row r="268" spans="1:106" x14ac:dyDescent="0.2">
      <c r="A268" s="238"/>
      <c r="B268" s="238"/>
      <c r="C268" s="238"/>
      <c r="D268" s="238"/>
      <c r="E268" s="238"/>
      <c r="F268" s="238"/>
      <c r="G268" s="238"/>
      <c r="H268" s="238"/>
      <c r="I268" s="238"/>
      <c r="J268" s="185"/>
      <c r="Z268" s="185"/>
      <c r="AA268" s="185"/>
      <c r="AQ268" s="185"/>
      <c r="AR268" s="185"/>
      <c r="AS268" s="185"/>
      <c r="AT268" s="185"/>
      <c r="AU268" s="185"/>
      <c r="AV268" s="185"/>
      <c r="AW268" s="185"/>
      <c r="AX268" s="185"/>
      <c r="AY268" s="185"/>
      <c r="AZ268" s="185"/>
      <c r="BA268" s="185"/>
      <c r="BB268" s="185"/>
      <c r="BH268" s="185"/>
      <c r="BI268" s="185"/>
      <c r="BT268" s="185"/>
      <c r="CR268" s="185"/>
      <c r="DB268" s="185"/>
    </row>
    <row r="269" spans="1:106" x14ac:dyDescent="0.2">
      <c r="A269" s="238"/>
      <c r="B269" s="238"/>
      <c r="C269" s="238"/>
      <c r="D269" s="238"/>
      <c r="E269" s="238"/>
      <c r="F269" s="238"/>
      <c r="G269" s="238"/>
      <c r="H269" s="238"/>
      <c r="I269" s="238"/>
      <c r="J269" s="185"/>
      <c r="Z269" s="185"/>
      <c r="AA269" s="185"/>
      <c r="AQ269" s="185"/>
      <c r="AR269" s="185"/>
      <c r="AS269" s="185"/>
      <c r="AT269" s="185"/>
      <c r="AU269" s="185"/>
      <c r="AV269" s="185"/>
      <c r="AW269" s="185"/>
      <c r="AX269" s="185"/>
      <c r="AY269" s="185"/>
      <c r="AZ269" s="185"/>
      <c r="BA269" s="185"/>
      <c r="BB269" s="185"/>
      <c r="BH269" s="185"/>
      <c r="BI269" s="185"/>
      <c r="BT269" s="185"/>
      <c r="CR269" s="185"/>
      <c r="DB269" s="185"/>
    </row>
    <row r="270" spans="1:106" x14ac:dyDescent="0.2">
      <c r="A270" s="238"/>
      <c r="B270" s="238"/>
      <c r="C270" s="238"/>
      <c r="D270" s="238"/>
      <c r="E270" s="238"/>
      <c r="F270" s="238"/>
      <c r="G270" s="238"/>
      <c r="H270" s="238"/>
      <c r="I270" s="238"/>
      <c r="J270" s="185"/>
      <c r="Z270" s="185"/>
      <c r="AA270" s="185"/>
      <c r="AQ270" s="185"/>
      <c r="AR270" s="185"/>
      <c r="AS270" s="185"/>
      <c r="AT270" s="185"/>
      <c r="AU270" s="185"/>
      <c r="AV270" s="185"/>
      <c r="AW270" s="185"/>
      <c r="AX270" s="185"/>
      <c r="AY270" s="185"/>
      <c r="AZ270" s="185"/>
      <c r="BA270" s="185"/>
      <c r="BB270" s="185"/>
      <c r="BH270" s="185"/>
      <c r="BI270" s="185"/>
      <c r="BT270" s="185"/>
      <c r="CR270" s="185"/>
      <c r="DB270" s="185"/>
    </row>
    <row r="271" spans="1:106" x14ac:dyDescent="0.2">
      <c r="A271" s="238"/>
      <c r="B271" s="238"/>
      <c r="C271" s="238"/>
      <c r="D271" s="238"/>
      <c r="E271" s="238"/>
      <c r="F271" s="238"/>
      <c r="G271" s="238"/>
      <c r="H271" s="238"/>
      <c r="I271" s="238"/>
      <c r="J271" s="185"/>
      <c r="Z271" s="185"/>
      <c r="AA271" s="185"/>
      <c r="AQ271" s="185"/>
      <c r="AR271" s="185"/>
      <c r="AS271" s="185"/>
      <c r="AT271" s="185"/>
      <c r="AU271" s="185"/>
      <c r="AV271" s="185"/>
      <c r="AW271" s="185"/>
      <c r="AX271" s="185"/>
      <c r="AY271" s="185"/>
      <c r="AZ271" s="185"/>
      <c r="BA271" s="185"/>
      <c r="BB271" s="185"/>
      <c r="BH271" s="185"/>
      <c r="BI271" s="185"/>
      <c r="BT271" s="185"/>
      <c r="CR271" s="185"/>
      <c r="DB271" s="185"/>
    </row>
    <row r="272" spans="1:106" x14ac:dyDescent="0.2">
      <c r="A272" s="238"/>
      <c r="B272" s="238"/>
      <c r="C272" s="238"/>
      <c r="D272" s="238"/>
      <c r="E272" s="238"/>
      <c r="F272" s="238"/>
      <c r="G272" s="238"/>
      <c r="H272" s="238"/>
      <c r="I272" s="238"/>
      <c r="J272" s="185"/>
      <c r="Z272" s="185"/>
      <c r="AA272" s="185"/>
      <c r="AQ272" s="185"/>
      <c r="AR272" s="185"/>
      <c r="AS272" s="185"/>
      <c r="AT272" s="185"/>
      <c r="AU272" s="185"/>
      <c r="AV272" s="185"/>
      <c r="AW272" s="185"/>
      <c r="AX272" s="185"/>
      <c r="AY272" s="185"/>
      <c r="AZ272" s="185"/>
      <c r="BA272" s="185"/>
      <c r="BB272" s="185"/>
      <c r="BH272" s="185"/>
      <c r="BI272" s="185"/>
      <c r="BT272" s="185"/>
      <c r="CR272" s="185"/>
      <c r="DB272" s="185"/>
    </row>
    <row r="273" spans="1:106" x14ac:dyDescent="0.2">
      <c r="A273" s="238"/>
      <c r="B273" s="238"/>
      <c r="C273" s="238"/>
      <c r="D273" s="238"/>
      <c r="E273" s="238"/>
      <c r="F273" s="238"/>
      <c r="G273" s="238"/>
      <c r="H273" s="238"/>
      <c r="I273" s="238"/>
      <c r="J273" s="185"/>
      <c r="Z273" s="185"/>
      <c r="AA273" s="185"/>
      <c r="AQ273" s="185"/>
      <c r="AR273" s="185"/>
      <c r="AS273" s="185"/>
      <c r="AT273" s="185"/>
      <c r="AU273" s="185"/>
      <c r="AV273" s="185"/>
      <c r="AW273" s="185"/>
      <c r="AX273" s="185"/>
      <c r="AY273" s="185"/>
      <c r="AZ273" s="185"/>
      <c r="BA273" s="185"/>
      <c r="BB273" s="185"/>
      <c r="BH273" s="185"/>
      <c r="BI273" s="185"/>
      <c r="BT273" s="185"/>
      <c r="CR273" s="185"/>
      <c r="DB273" s="185"/>
    </row>
    <row r="274" spans="1:106" x14ac:dyDescent="0.2">
      <c r="A274" s="238"/>
      <c r="B274" s="238"/>
      <c r="C274" s="238"/>
      <c r="D274" s="238"/>
      <c r="E274" s="238"/>
      <c r="F274" s="238"/>
      <c r="G274" s="238"/>
      <c r="H274" s="238"/>
      <c r="I274" s="238"/>
      <c r="J274" s="185"/>
      <c r="Z274" s="185"/>
      <c r="AA274" s="185"/>
      <c r="AQ274" s="185"/>
      <c r="AR274" s="185"/>
      <c r="AS274" s="185"/>
      <c r="AT274" s="185"/>
      <c r="AU274" s="185"/>
      <c r="AV274" s="185"/>
      <c r="AW274" s="185"/>
      <c r="AX274" s="185"/>
      <c r="AY274" s="185"/>
      <c r="AZ274" s="185"/>
      <c r="BA274" s="185"/>
      <c r="BB274" s="185"/>
      <c r="BH274" s="185"/>
      <c r="BI274" s="185"/>
      <c r="BT274" s="185"/>
      <c r="CR274" s="185"/>
      <c r="DB274" s="185"/>
    </row>
    <row r="275" spans="1:106" x14ac:dyDescent="0.2">
      <c r="A275" s="238"/>
      <c r="B275" s="238"/>
      <c r="C275" s="238"/>
      <c r="D275" s="238"/>
      <c r="E275" s="238"/>
      <c r="F275" s="238"/>
      <c r="G275" s="238"/>
      <c r="H275" s="238"/>
      <c r="I275" s="238"/>
      <c r="J275" s="185"/>
      <c r="Z275" s="185"/>
      <c r="AA275" s="185"/>
      <c r="AQ275" s="185"/>
      <c r="AR275" s="185"/>
      <c r="AS275" s="185"/>
      <c r="AT275" s="185"/>
      <c r="AU275" s="185"/>
      <c r="AV275" s="185"/>
      <c r="AW275" s="185"/>
      <c r="AX275" s="185"/>
      <c r="AY275" s="185"/>
      <c r="AZ275" s="185"/>
      <c r="BA275" s="185"/>
      <c r="BB275" s="185"/>
      <c r="BH275" s="185"/>
      <c r="BI275" s="185"/>
      <c r="BT275" s="185"/>
      <c r="CR275" s="185"/>
      <c r="DB275" s="185"/>
    </row>
    <row r="276" spans="1:106" x14ac:dyDescent="0.2">
      <c r="A276" s="238"/>
      <c r="B276" s="238"/>
      <c r="C276" s="238"/>
      <c r="D276" s="238"/>
      <c r="E276" s="238"/>
      <c r="F276" s="238"/>
      <c r="G276" s="238"/>
      <c r="H276" s="238"/>
      <c r="I276" s="238"/>
      <c r="J276" s="185"/>
      <c r="Z276" s="185"/>
      <c r="AA276" s="185"/>
      <c r="AQ276" s="185"/>
      <c r="AR276" s="185"/>
      <c r="AS276" s="185"/>
      <c r="AT276" s="185"/>
      <c r="AU276" s="185"/>
      <c r="AV276" s="185"/>
      <c r="AW276" s="185"/>
      <c r="AX276" s="185"/>
      <c r="AY276" s="185"/>
      <c r="AZ276" s="185"/>
      <c r="BA276" s="185"/>
      <c r="BB276" s="185"/>
      <c r="BH276" s="185"/>
      <c r="BI276" s="185"/>
      <c r="BT276" s="185"/>
      <c r="CR276" s="185"/>
      <c r="DB276" s="185"/>
    </row>
    <row r="277" spans="1:106" x14ac:dyDescent="0.2">
      <c r="A277" s="238"/>
      <c r="B277" s="238"/>
      <c r="C277" s="238"/>
      <c r="D277" s="238"/>
      <c r="E277" s="238"/>
      <c r="F277" s="238"/>
      <c r="G277" s="238"/>
      <c r="H277" s="238"/>
      <c r="I277" s="238"/>
      <c r="J277" s="185"/>
      <c r="Z277" s="185"/>
      <c r="AA277" s="185"/>
      <c r="AQ277" s="185"/>
      <c r="AR277" s="185"/>
      <c r="AS277" s="185"/>
      <c r="AT277" s="185"/>
      <c r="AU277" s="185"/>
      <c r="AV277" s="185"/>
      <c r="AW277" s="185"/>
      <c r="AX277" s="185"/>
      <c r="AY277" s="185"/>
      <c r="AZ277" s="185"/>
      <c r="BA277" s="185"/>
      <c r="BB277" s="185"/>
      <c r="BH277" s="185"/>
      <c r="BI277" s="185"/>
      <c r="BT277" s="185"/>
      <c r="CR277" s="185"/>
      <c r="DB277" s="185"/>
    </row>
    <row r="278" spans="1:106" x14ac:dyDescent="0.2">
      <c r="A278" s="238"/>
      <c r="B278" s="238"/>
      <c r="C278" s="238"/>
      <c r="D278" s="238"/>
      <c r="E278" s="238"/>
      <c r="F278" s="238"/>
      <c r="G278" s="238"/>
      <c r="H278" s="238"/>
      <c r="I278" s="238"/>
      <c r="J278" s="185"/>
      <c r="Z278" s="185"/>
      <c r="AA278" s="185"/>
      <c r="AQ278" s="185"/>
      <c r="AR278" s="185"/>
      <c r="AS278" s="185"/>
      <c r="AT278" s="185"/>
      <c r="AU278" s="185"/>
      <c r="AV278" s="185"/>
      <c r="AW278" s="185"/>
      <c r="AX278" s="185"/>
      <c r="AY278" s="185"/>
      <c r="AZ278" s="185"/>
      <c r="BA278" s="185"/>
      <c r="BB278" s="185"/>
      <c r="BH278" s="185"/>
      <c r="BI278" s="185"/>
      <c r="BT278" s="185"/>
      <c r="CR278" s="185"/>
      <c r="DB278" s="185"/>
    </row>
    <row r="279" spans="1:106" x14ac:dyDescent="0.2">
      <c r="A279" s="238"/>
      <c r="B279" s="238"/>
      <c r="C279" s="238"/>
      <c r="D279" s="238"/>
      <c r="E279" s="238"/>
      <c r="F279" s="238"/>
      <c r="G279" s="238"/>
      <c r="H279" s="238"/>
      <c r="I279" s="238"/>
      <c r="J279" s="185"/>
      <c r="Z279" s="185"/>
      <c r="AA279" s="185"/>
      <c r="AQ279" s="185"/>
      <c r="AR279" s="185"/>
      <c r="AS279" s="185"/>
      <c r="AT279" s="185"/>
      <c r="AU279" s="185"/>
      <c r="AV279" s="185"/>
      <c r="AW279" s="185"/>
      <c r="AX279" s="185"/>
      <c r="AY279" s="185"/>
      <c r="AZ279" s="185"/>
      <c r="BA279" s="185"/>
      <c r="BB279" s="185"/>
      <c r="BH279" s="185"/>
      <c r="BI279" s="185"/>
      <c r="BT279" s="185"/>
      <c r="CR279" s="185"/>
      <c r="DB279" s="185"/>
    </row>
    <row r="280" spans="1:106" x14ac:dyDescent="0.2">
      <c r="A280" s="238"/>
      <c r="B280" s="238"/>
      <c r="C280" s="238"/>
      <c r="D280" s="238"/>
      <c r="E280" s="238"/>
      <c r="F280" s="238"/>
      <c r="G280" s="238"/>
      <c r="H280" s="238"/>
      <c r="I280" s="238"/>
      <c r="J280" s="185"/>
      <c r="Z280" s="185"/>
      <c r="AA280" s="185"/>
      <c r="AQ280" s="185"/>
      <c r="AR280" s="185"/>
      <c r="AS280" s="185"/>
      <c r="AT280" s="185"/>
      <c r="AU280" s="185"/>
      <c r="AV280" s="185"/>
      <c r="AW280" s="185"/>
      <c r="AX280" s="185"/>
      <c r="AY280" s="185"/>
      <c r="AZ280" s="185"/>
      <c r="BA280" s="185"/>
      <c r="BB280" s="185"/>
      <c r="BH280" s="185"/>
      <c r="BI280" s="185"/>
      <c r="BT280" s="185"/>
      <c r="CR280" s="185"/>
      <c r="DB280" s="185"/>
    </row>
    <row r="281" spans="1:106" x14ac:dyDescent="0.2">
      <c r="A281" s="238"/>
      <c r="B281" s="238"/>
      <c r="C281" s="238"/>
      <c r="D281" s="238"/>
      <c r="E281" s="238"/>
      <c r="F281" s="238"/>
      <c r="G281" s="238"/>
      <c r="H281" s="238"/>
      <c r="I281" s="238"/>
      <c r="J281" s="185"/>
      <c r="Z281" s="185"/>
      <c r="AA281" s="185"/>
      <c r="AQ281" s="185"/>
      <c r="AR281" s="185"/>
      <c r="AS281" s="185"/>
      <c r="AT281" s="185"/>
      <c r="AU281" s="185"/>
      <c r="AV281" s="185"/>
      <c r="AW281" s="185"/>
      <c r="AX281" s="185"/>
      <c r="AY281" s="185"/>
      <c r="AZ281" s="185"/>
      <c r="BA281" s="185"/>
      <c r="BB281" s="185"/>
      <c r="BH281" s="185"/>
      <c r="BI281" s="185"/>
      <c r="BT281" s="185"/>
      <c r="CR281" s="185"/>
      <c r="DB281" s="185"/>
    </row>
    <row r="282" spans="1:106" x14ac:dyDescent="0.2">
      <c r="A282" s="238"/>
      <c r="B282" s="238"/>
      <c r="C282" s="238"/>
      <c r="D282" s="238"/>
      <c r="E282" s="238"/>
      <c r="F282" s="238"/>
      <c r="G282" s="238"/>
      <c r="H282" s="238"/>
      <c r="I282" s="238"/>
      <c r="J282" s="185"/>
      <c r="Z282" s="185"/>
      <c r="AA282" s="185"/>
      <c r="AQ282" s="185"/>
      <c r="AR282" s="185"/>
      <c r="AS282" s="185"/>
      <c r="AT282" s="185"/>
      <c r="AU282" s="185"/>
      <c r="AV282" s="185"/>
      <c r="AW282" s="185"/>
      <c r="AX282" s="185"/>
      <c r="AY282" s="185"/>
      <c r="AZ282" s="185"/>
      <c r="BA282" s="185"/>
      <c r="BB282" s="185"/>
      <c r="BH282" s="185"/>
      <c r="BI282" s="185"/>
      <c r="BT282" s="185"/>
      <c r="CR282" s="185"/>
      <c r="DB282" s="185"/>
    </row>
    <row r="283" spans="1:106" x14ac:dyDescent="0.2">
      <c r="A283" s="238"/>
      <c r="B283" s="238"/>
      <c r="C283" s="238"/>
      <c r="D283" s="238"/>
      <c r="E283" s="238"/>
      <c r="F283" s="238"/>
      <c r="G283" s="238"/>
      <c r="H283" s="238"/>
      <c r="I283" s="238"/>
      <c r="J283" s="185"/>
      <c r="Z283" s="185"/>
      <c r="AA283" s="185"/>
      <c r="AQ283" s="185"/>
      <c r="AR283" s="185"/>
      <c r="AS283" s="185"/>
      <c r="AT283" s="185"/>
      <c r="AU283" s="185"/>
      <c r="AV283" s="185"/>
      <c r="AW283" s="185"/>
      <c r="AX283" s="185"/>
      <c r="AY283" s="185"/>
      <c r="AZ283" s="185"/>
      <c r="BA283" s="185"/>
      <c r="BB283" s="185"/>
      <c r="BH283" s="185"/>
      <c r="BI283" s="185"/>
      <c r="BT283" s="185"/>
      <c r="CR283" s="185"/>
      <c r="DB283" s="185"/>
    </row>
    <row r="284" spans="1:106" x14ac:dyDescent="0.2">
      <c r="A284" s="238"/>
      <c r="B284" s="238"/>
      <c r="C284" s="238"/>
      <c r="D284" s="238"/>
      <c r="E284" s="238"/>
      <c r="F284" s="238"/>
      <c r="G284" s="238"/>
      <c r="H284" s="238"/>
      <c r="I284" s="238"/>
      <c r="J284" s="185"/>
      <c r="Z284" s="185"/>
      <c r="AA284" s="185"/>
      <c r="AQ284" s="185"/>
      <c r="AR284" s="185"/>
      <c r="AS284" s="185"/>
      <c r="AT284" s="185"/>
      <c r="AU284" s="185"/>
      <c r="AV284" s="185"/>
      <c r="AW284" s="185"/>
      <c r="AX284" s="185"/>
      <c r="AY284" s="185"/>
      <c r="AZ284" s="185"/>
      <c r="BA284" s="185"/>
      <c r="BB284" s="185"/>
      <c r="BH284" s="185"/>
      <c r="BI284" s="185"/>
      <c r="BT284" s="185"/>
      <c r="CR284" s="185"/>
      <c r="DB284" s="185"/>
    </row>
    <row r="285" spans="1:106" x14ac:dyDescent="0.2">
      <c r="A285" s="238"/>
      <c r="B285" s="238"/>
      <c r="C285" s="238"/>
      <c r="D285" s="238"/>
      <c r="E285" s="238"/>
      <c r="F285" s="238"/>
      <c r="G285" s="238"/>
      <c r="H285" s="238"/>
      <c r="I285" s="238"/>
      <c r="J285" s="185"/>
      <c r="Z285" s="185"/>
      <c r="AA285" s="185"/>
      <c r="AQ285" s="185"/>
      <c r="AR285" s="185"/>
      <c r="AS285" s="185"/>
      <c r="AT285" s="185"/>
      <c r="AU285" s="185"/>
      <c r="AV285" s="185"/>
      <c r="AW285" s="185"/>
      <c r="AX285" s="185"/>
      <c r="AY285" s="185"/>
      <c r="AZ285" s="185"/>
      <c r="BA285" s="185"/>
      <c r="BB285" s="185"/>
      <c r="BH285" s="185"/>
      <c r="BI285" s="185"/>
      <c r="BT285" s="185"/>
      <c r="CR285" s="185"/>
      <c r="DB285" s="185"/>
    </row>
    <row r="286" spans="1:106" x14ac:dyDescent="0.2">
      <c r="A286" s="238"/>
      <c r="B286" s="238"/>
      <c r="C286" s="238"/>
      <c r="D286" s="238"/>
      <c r="E286" s="238"/>
      <c r="F286" s="238"/>
      <c r="G286" s="238"/>
      <c r="H286" s="238"/>
      <c r="I286" s="238"/>
      <c r="J286" s="185"/>
      <c r="Z286" s="185"/>
      <c r="AA286" s="185"/>
      <c r="AQ286" s="185"/>
      <c r="AR286" s="185"/>
      <c r="AS286" s="185"/>
      <c r="AT286" s="185"/>
      <c r="AU286" s="185"/>
      <c r="AV286" s="185"/>
      <c r="AW286" s="185"/>
      <c r="AX286" s="185"/>
      <c r="AY286" s="185"/>
      <c r="AZ286" s="185"/>
      <c r="BA286" s="185"/>
      <c r="BB286" s="185"/>
      <c r="BH286" s="185"/>
      <c r="BI286" s="185"/>
      <c r="BT286" s="185"/>
      <c r="CR286" s="185"/>
      <c r="DB286" s="185"/>
    </row>
    <row r="287" spans="1:106" x14ac:dyDescent="0.2">
      <c r="A287" s="238"/>
      <c r="B287" s="238"/>
      <c r="C287" s="238"/>
      <c r="D287" s="238"/>
      <c r="E287" s="238"/>
      <c r="F287" s="238"/>
      <c r="G287" s="238"/>
      <c r="H287" s="238"/>
      <c r="I287" s="238"/>
      <c r="J287" s="185"/>
      <c r="Z287" s="185"/>
      <c r="AA287" s="185"/>
      <c r="AQ287" s="185"/>
      <c r="AR287" s="185"/>
      <c r="AS287" s="185"/>
      <c r="AT287" s="185"/>
      <c r="AU287" s="185"/>
      <c r="AV287" s="185"/>
      <c r="AW287" s="185"/>
      <c r="AX287" s="185"/>
      <c r="AY287" s="185"/>
      <c r="AZ287" s="185"/>
      <c r="BA287" s="185"/>
      <c r="BB287" s="185"/>
      <c r="BH287" s="185"/>
      <c r="BI287" s="185"/>
      <c r="BT287" s="185"/>
      <c r="CR287" s="185"/>
      <c r="DB287" s="185"/>
    </row>
    <row r="288" spans="1:106" x14ac:dyDescent="0.2">
      <c r="A288" s="238"/>
      <c r="B288" s="238"/>
      <c r="C288" s="238"/>
      <c r="D288" s="238"/>
      <c r="E288" s="238"/>
      <c r="F288" s="238"/>
      <c r="G288" s="238"/>
      <c r="H288" s="238"/>
      <c r="I288" s="238"/>
      <c r="J288" s="185"/>
      <c r="Z288" s="185"/>
      <c r="AA288" s="185"/>
      <c r="AQ288" s="185"/>
      <c r="AR288" s="185"/>
      <c r="AS288" s="185"/>
      <c r="AT288" s="185"/>
      <c r="AU288" s="185"/>
      <c r="AV288" s="185"/>
      <c r="AW288" s="185"/>
      <c r="AX288" s="185"/>
      <c r="AY288" s="185"/>
      <c r="AZ288" s="185"/>
      <c r="BA288" s="185"/>
      <c r="BB288" s="185"/>
      <c r="BH288" s="185"/>
      <c r="BI288" s="185"/>
      <c r="BT288" s="185"/>
      <c r="CR288" s="185"/>
      <c r="DB288" s="185"/>
    </row>
    <row r="289" spans="1:106" x14ac:dyDescent="0.2">
      <c r="A289" s="238"/>
      <c r="B289" s="238"/>
      <c r="C289" s="238"/>
      <c r="D289" s="238"/>
      <c r="E289" s="238"/>
      <c r="F289" s="238"/>
      <c r="G289" s="238"/>
      <c r="H289" s="238"/>
      <c r="I289" s="238"/>
      <c r="J289" s="185"/>
      <c r="Z289" s="185"/>
      <c r="AA289" s="185"/>
      <c r="AQ289" s="185"/>
      <c r="AR289" s="185"/>
      <c r="AS289" s="185"/>
      <c r="AT289" s="185"/>
      <c r="AU289" s="185"/>
      <c r="AV289" s="185"/>
      <c r="AW289" s="185"/>
      <c r="AX289" s="185"/>
      <c r="AY289" s="185"/>
      <c r="AZ289" s="185"/>
      <c r="BA289" s="185"/>
      <c r="BB289" s="185"/>
      <c r="BH289" s="185"/>
      <c r="BI289" s="185"/>
      <c r="BT289" s="185"/>
      <c r="CR289" s="185"/>
      <c r="DB289" s="185"/>
    </row>
    <row r="290" spans="1:106" x14ac:dyDescent="0.2">
      <c r="A290" s="238"/>
      <c r="B290" s="238"/>
      <c r="C290" s="238"/>
      <c r="D290" s="238"/>
      <c r="E290" s="238"/>
      <c r="F290" s="238"/>
      <c r="G290" s="238"/>
      <c r="H290" s="238"/>
      <c r="I290" s="238"/>
      <c r="J290" s="185"/>
      <c r="Z290" s="185"/>
      <c r="AA290" s="185"/>
      <c r="AQ290" s="185"/>
      <c r="AR290" s="185"/>
      <c r="AS290" s="185"/>
      <c r="AT290" s="185"/>
      <c r="AU290" s="185"/>
      <c r="AV290" s="185"/>
      <c r="AW290" s="185"/>
      <c r="AX290" s="185"/>
      <c r="AY290" s="185"/>
      <c r="AZ290" s="185"/>
      <c r="BA290" s="185"/>
      <c r="BB290" s="185"/>
      <c r="BH290" s="185"/>
      <c r="BI290" s="185"/>
      <c r="BT290" s="185"/>
      <c r="CR290" s="185"/>
      <c r="DB290" s="185"/>
    </row>
    <row r="291" spans="1:106" x14ac:dyDescent="0.2">
      <c r="A291" s="238"/>
      <c r="B291" s="238"/>
      <c r="C291" s="238"/>
      <c r="D291" s="238"/>
      <c r="E291" s="238"/>
      <c r="F291" s="238"/>
      <c r="G291" s="238"/>
      <c r="H291" s="238"/>
      <c r="I291" s="238"/>
      <c r="J291" s="185"/>
      <c r="Z291" s="185"/>
      <c r="AA291" s="185"/>
      <c r="AQ291" s="185"/>
      <c r="AR291" s="185"/>
      <c r="AS291" s="185"/>
      <c r="AT291" s="185"/>
      <c r="AU291" s="185"/>
      <c r="AV291" s="185"/>
      <c r="AW291" s="185"/>
      <c r="AX291" s="185"/>
      <c r="AY291" s="185"/>
      <c r="AZ291" s="185"/>
      <c r="BA291" s="185"/>
      <c r="BB291" s="185"/>
      <c r="BH291" s="185"/>
      <c r="BI291" s="185"/>
      <c r="BT291" s="185"/>
      <c r="CR291" s="185"/>
      <c r="DB291" s="185"/>
    </row>
    <row r="292" spans="1:106" x14ac:dyDescent="0.2">
      <c r="A292" s="238"/>
      <c r="B292" s="238"/>
      <c r="C292" s="238"/>
      <c r="D292" s="238"/>
      <c r="E292" s="238"/>
      <c r="F292" s="238"/>
      <c r="G292" s="238"/>
      <c r="H292" s="238"/>
      <c r="I292" s="238"/>
      <c r="J292" s="185"/>
      <c r="Z292" s="185"/>
      <c r="AA292" s="185"/>
      <c r="AQ292" s="185"/>
      <c r="AR292" s="185"/>
      <c r="AS292" s="185"/>
      <c r="AT292" s="185"/>
      <c r="AU292" s="185"/>
      <c r="AV292" s="185"/>
      <c r="AW292" s="185"/>
      <c r="AX292" s="185"/>
      <c r="AY292" s="185"/>
      <c r="AZ292" s="185"/>
      <c r="BA292" s="185"/>
      <c r="BB292" s="185"/>
      <c r="BH292" s="185"/>
      <c r="BI292" s="185"/>
      <c r="BT292" s="185"/>
      <c r="CR292" s="185"/>
      <c r="DB292" s="185"/>
    </row>
    <row r="293" spans="1:106" x14ac:dyDescent="0.2">
      <c r="A293" s="238"/>
      <c r="B293" s="238"/>
      <c r="C293" s="238"/>
      <c r="D293" s="238"/>
      <c r="E293" s="238"/>
      <c r="F293" s="238"/>
      <c r="G293" s="238"/>
      <c r="H293" s="238"/>
      <c r="I293" s="238"/>
      <c r="J293" s="185"/>
      <c r="Z293" s="185"/>
      <c r="AA293" s="185"/>
      <c r="AQ293" s="185"/>
      <c r="AR293" s="185"/>
      <c r="AS293" s="185"/>
      <c r="AT293" s="185"/>
      <c r="AU293" s="185"/>
      <c r="AV293" s="185"/>
      <c r="AW293" s="185"/>
      <c r="AX293" s="185"/>
      <c r="AY293" s="185"/>
      <c r="AZ293" s="185"/>
      <c r="BA293" s="185"/>
      <c r="BB293" s="185"/>
      <c r="BH293" s="185"/>
      <c r="BI293" s="185"/>
      <c r="BT293" s="185"/>
      <c r="CR293" s="185"/>
      <c r="DB293" s="185"/>
    </row>
    <row r="294" spans="1:106" x14ac:dyDescent="0.2">
      <c r="A294" s="238"/>
      <c r="B294" s="238"/>
      <c r="C294" s="238"/>
      <c r="D294" s="238"/>
      <c r="E294" s="238"/>
      <c r="F294" s="238"/>
      <c r="G294" s="238"/>
      <c r="H294" s="238"/>
      <c r="I294" s="238"/>
      <c r="J294" s="185"/>
      <c r="Z294" s="185"/>
      <c r="AA294" s="185"/>
      <c r="AQ294" s="185"/>
      <c r="AR294" s="185"/>
      <c r="AS294" s="185"/>
      <c r="AT294" s="185"/>
      <c r="AU294" s="185"/>
      <c r="AV294" s="185"/>
      <c r="AW294" s="185"/>
      <c r="AX294" s="185"/>
      <c r="AY294" s="185"/>
      <c r="AZ294" s="185"/>
      <c r="BA294" s="185"/>
      <c r="BB294" s="185"/>
      <c r="BH294" s="185"/>
      <c r="BI294" s="185"/>
      <c r="BT294" s="185"/>
      <c r="CR294" s="185"/>
      <c r="DB294" s="185"/>
    </row>
    <row r="295" spans="1:106" x14ac:dyDescent="0.2">
      <c r="A295" s="238"/>
      <c r="B295" s="238"/>
      <c r="C295" s="238"/>
      <c r="D295" s="238"/>
      <c r="E295" s="238"/>
      <c r="F295" s="238"/>
      <c r="G295" s="238"/>
      <c r="H295" s="238"/>
      <c r="I295" s="238"/>
      <c r="J295" s="185"/>
      <c r="Z295" s="185"/>
      <c r="AA295" s="185"/>
      <c r="AQ295" s="185"/>
      <c r="AR295" s="185"/>
      <c r="AS295" s="185"/>
      <c r="AT295" s="185"/>
      <c r="AU295" s="185"/>
      <c r="AV295" s="185"/>
      <c r="AW295" s="185"/>
      <c r="AX295" s="185"/>
      <c r="AY295" s="185"/>
      <c r="AZ295" s="185"/>
      <c r="BA295" s="185"/>
      <c r="BB295" s="185"/>
      <c r="BH295" s="185"/>
      <c r="BI295" s="185"/>
      <c r="BT295" s="185"/>
      <c r="CR295" s="185"/>
      <c r="DB295" s="185"/>
    </row>
    <row r="296" spans="1:106" x14ac:dyDescent="0.2">
      <c r="A296" s="238"/>
      <c r="B296" s="238"/>
      <c r="C296" s="238"/>
      <c r="D296" s="238"/>
      <c r="E296" s="238"/>
      <c r="F296" s="238"/>
      <c r="G296" s="238"/>
      <c r="H296" s="238"/>
      <c r="I296" s="238"/>
      <c r="J296" s="185"/>
      <c r="Z296" s="185"/>
      <c r="AA296" s="185"/>
      <c r="AQ296" s="185"/>
      <c r="AR296" s="185"/>
      <c r="AS296" s="185"/>
      <c r="AT296" s="185"/>
      <c r="AU296" s="185"/>
      <c r="AV296" s="185"/>
      <c r="AW296" s="185"/>
      <c r="AX296" s="185"/>
      <c r="AY296" s="185"/>
      <c r="AZ296" s="185"/>
      <c r="BA296" s="185"/>
      <c r="BB296" s="185"/>
      <c r="BH296" s="185"/>
      <c r="BI296" s="185"/>
      <c r="BT296" s="185"/>
      <c r="CR296" s="185"/>
      <c r="DB296" s="185"/>
    </row>
    <row r="297" spans="1:106" x14ac:dyDescent="0.2">
      <c r="A297" s="238"/>
      <c r="B297" s="238"/>
      <c r="C297" s="238"/>
      <c r="D297" s="238"/>
      <c r="E297" s="238"/>
      <c r="F297" s="238"/>
      <c r="G297" s="238"/>
      <c r="H297" s="238"/>
      <c r="I297" s="238"/>
      <c r="J297" s="185"/>
      <c r="Z297" s="185"/>
      <c r="AA297" s="185"/>
      <c r="AQ297" s="185"/>
      <c r="AR297" s="185"/>
      <c r="AS297" s="185"/>
      <c r="AT297" s="185"/>
      <c r="AU297" s="185"/>
      <c r="AV297" s="185"/>
      <c r="AW297" s="185"/>
      <c r="AX297" s="185"/>
      <c r="AY297" s="185"/>
      <c r="AZ297" s="185"/>
      <c r="BA297" s="185"/>
      <c r="BB297" s="185"/>
      <c r="BH297" s="185"/>
      <c r="BI297" s="185"/>
      <c r="BT297" s="185"/>
      <c r="CR297" s="185"/>
      <c r="DB297" s="185"/>
    </row>
    <row r="298" spans="1:106" x14ac:dyDescent="0.2">
      <c r="A298" s="238"/>
      <c r="B298" s="238"/>
      <c r="C298" s="238"/>
      <c r="D298" s="238"/>
      <c r="E298" s="238"/>
      <c r="F298" s="238"/>
      <c r="G298" s="238"/>
      <c r="H298" s="238"/>
      <c r="I298" s="238"/>
      <c r="J298" s="185"/>
      <c r="Z298" s="185"/>
      <c r="AA298" s="185"/>
      <c r="AQ298" s="185"/>
      <c r="AR298" s="185"/>
      <c r="AS298" s="185"/>
      <c r="AT298" s="185"/>
      <c r="AU298" s="185"/>
      <c r="AV298" s="185"/>
      <c r="AW298" s="185"/>
      <c r="AX298" s="185"/>
      <c r="AY298" s="185"/>
      <c r="AZ298" s="185"/>
      <c r="BA298" s="185"/>
      <c r="BB298" s="185"/>
      <c r="BH298" s="185"/>
      <c r="BI298" s="185"/>
      <c r="BT298" s="185"/>
      <c r="CR298" s="185"/>
      <c r="DB298" s="185"/>
    </row>
    <row r="299" spans="1:106" x14ac:dyDescent="0.2">
      <c r="A299" s="238"/>
      <c r="B299" s="238"/>
      <c r="C299" s="238"/>
      <c r="D299" s="238"/>
      <c r="E299" s="238"/>
      <c r="F299" s="238"/>
      <c r="G299" s="238"/>
      <c r="H299" s="238"/>
      <c r="I299" s="238"/>
      <c r="J299" s="185"/>
      <c r="Z299" s="185"/>
      <c r="AA299" s="185"/>
      <c r="AQ299" s="185"/>
      <c r="AR299" s="185"/>
      <c r="AS299" s="185"/>
      <c r="AT299" s="185"/>
      <c r="AU299" s="185"/>
      <c r="AV299" s="185"/>
      <c r="AW299" s="185"/>
      <c r="AX299" s="185"/>
      <c r="AY299" s="185"/>
      <c r="AZ299" s="185"/>
      <c r="BA299" s="185"/>
      <c r="BB299" s="185"/>
      <c r="BH299" s="185"/>
      <c r="BI299" s="185"/>
      <c r="BT299" s="185"/>
      <c r="CR299" s="185"/>
      <c r="DB299" s="185"/>
    </row>
    <row r="300" spans="1:106" x14ac:dyDescent="0.2">
      <c r="A300" s="238"/>
      <c r="B300" s="238"/>
      <c r="C300" s="238"/>
      <c r="D300" s="238"/>
      <c r="E300" s="238"/>
      <c r="F300" s="238"/>
      <c r="G300" s="238"/>
      <c r="H300" s="238"/>
      <c r="I300" s="238"/>
      <c r="J300" s="185"/>
      <c r="Z300" s="185"/>
      <c r="AA300" s="185"/>
      <c r="AQ300" s="185"/>
      <c r="AR300" s="185"/>
      <c r="AS300" s="185"/>
      <c r="AT300" s="185"/>
      <c r="AU300" s="185"/>
      <c r="AV300" s="185"/>
      <c r="AW300" s="185"/>
      <c r="AX300" s="185"/>
      <c r="AY300" s="185"/>
      <c r="AZ300" s="185"/>
      <c r="BA300" s="185"/>
      <c r="BB300" s="185"/>
      <c r="BH300" s="185"/>
      <c r="BI300" s="185"/>
      <c r="BT300" s="185"/>
      <c r="CR300" s="185"/>
      <c r="DB300" s="185"/>
    </row>
    <row r="301" spans="1:106" x14ac:dyDescent="0.2">
      <c r="A301" s="238"/>
      <c r="B301" s="238"/>
      <c r="C301" s="238"/>
      <c r="D301" s="238"/>
      <c r="E301" s="238"/>
      <c r="F301" s="238"/>
      <c r="G301" s="238"/>
      <c r="H301" s="238"/>
      <c r="I301" s="238"/>
      <c r="J301" s="185"/>
      <c r="Z301" s="185"/>
      <c r="AA301" s="185"/>
      <c r="AQ301" s="185"/>
      <c r="AR301" s="185"/>
      <c r="AS301" s="185"/>
      <c r="AT301" s="185"/>
      <c r="AU301" s="185"/>
      <c r="AV301" s="185"/>
      <c r="AW301" s="185"/>
      <c r="AX301" s="185"/>
      <c r="AY301" s="185"/>
      <c r="AZ301" s="185"/>
      <c r="BA301" s="185"/>
      <c r="BB301" s="185"/>
      <c r="BH301" s="185"/>
      <c r="BI301" s="185"/>
      <c r="BT301" s="185"/>
      <c r="CR301" s="185"/>
      <c r="DB301" s="185"/>
    </row>
    <row r="302" spans="1:106" x14ac:dyDescent="0.2">
      <c r="A302" s="238"/>
      <c r="B302" s="238"/>
      <c r="C302" s="238"/>
      <c r="D302" s="238"/>
      <c r="E302" s="238"/>
      <c r="F302" s="238"/>
      <c r="G302" s="238"/>
      <c r="H302" s="238"/>
      <c r="I302" s="238"/>
      <c r="J302" s="185"/>
      <c r="Z302" s="185"/>
      <c r="AA302" s="185"/>
      <c r="AQ302" s="185"/>
      <c r="AR302" s="185"/>
      <c r="AS302" s="185"/>
      <c r="AT302" s="185"/>
      <c r="AU302" s="185"/>
      <c r="AV302" s="185"/>
      <c r="AW302" s="185"/>
      <c r="AX302" s="185"/>
      <c r="AY302" s="185"/>
      <c r="AZ302" s="185"/>
      <c r="BA302" s="185"/>
      <c r="BB302" s="185"/>
      <c r="BH302" s="185"/>
      <c r="BI302" s="185"/>
      <c r="BT302" s="185"/>
      <c r="CR302" s="185"/>
      <c r="DB302" s="185"/>
    </row>
    <row r="303" spans="1:106" x14ac:dyDescent="0.2">
      <c r="A303" s="238"/>
      <c r="B303" s="238"/>
      <c r="C303" s="238"/>
      <c r="D303" s="238"/>
      <c r="E303" s="238"/>
      <c r="F303" s="238"/>
      <c r="G303" s="238"/>
      <c r="H303" s="238"/>
      <c r="I303" s="238"/>
      <c r="J303" s="185"/>
      <c r="Z303" s="185"/>
      <c r="AA303" s="185"/>
      <c r="AQ303" s="185"/>
      <c r="AR303" s="185"/>
      <c r="AS303" s="185"/>
      <c r="AT303" s="185"/>
      <c r="AU303" s="185"/>
      <c r="AV303" s="185"/>
      <c r="AW303" s="185"/>
      <c r="AX303" s="185"/>
      <c r="AY303" s="185"/>
      <c r="AZ303" s="185"/>
      <c r="BA303" s="185"/>
      <c r="BB303" s="185"/>
      <c r="BH303" s="185"/>
      <c r="BI303" s="185"/>
      <c r="BT303" s="185"/>
      <c r="CR303" s="185"/>
      <c r="DB303" s="185"/>
    </row>
    <row r="304" spans="1:106" x14ac:dyDescent="0.2">
      <c r="A304" s="238"/>
      <c r="B304" s="238"/>
      <c r="C304" s="238"/>
      <c r="D304" s="238"/>
      <c r="E304" s="238"/>
      <c r="F304" s="238"/>
      <c r="G304" s="238"/>
      <c r="H304" s="238"/>
      <c r="I304" s="238"/>
      <c r="J304" s="185"/>
      <c r="Z304" s="185"/>
      <c r="AA304" s="185"/>
      <c r="AQ304" s="185"/>
      <c r="AR304" s="185"/>
      <c r="AS304" s="185"/>
      <c r="AT304" s="185"/>
      <c r="AU304" s="185"/>
      <c r="AV304" s="185"/>
      <c r="AW304" s="185"/>
      <c r="AX304" s="185"/>
      <c r="AY304" s="185"/>
      <c r="AZ304" s="185"/>
      <c r="BA304" s="185"/>
      <c r="BB304" s="185"/>
      <c r="BH304" s="185"/>
      <c r="BI304" s="185"/>
      <c r="BT304" s="185"/>
      <c r="CR304" s="185"/>
      <c r="DB304" s="185"/>
    </row>
    <row r="305" spans="1:106" x14ac:dyDescent="0.2">
      <c r="A305" s="238"/>
      <c r="B305" s="238"/>
      <c r="C305" s="238"/>
      <c r="D305" s="238"/>
      <c r="E305" s="238"/>
      <c r="F305" s="238"/>
      <c r="G305" s="238"/>
      <c r="H305" s="238"/>
      <c r="I305" s="238"/>
      <c r="J305" s="185"/>
      <c r="Z305" s="185"/>
      <c r="AA305" s="185"/>
      <c r="AQ305" s="185"/>
      <c r="AR305" s="185"/>
      <c r="AS305" s="185"/>
      <c r="AT305" s="185"/>
      <c r="AU305" s="185"/>
      <c r="AV305" s="185"/>
      <c r="AW305" s="185"/>
      <c r="AX305" s="185"/>
      <c r="AY305" s="185"/>
      <c r="AZ305" s="185"/>
      <c r="BA305" s="185"/>
      <c r="BB305" s="185"/>
      <c r="BH305" s="185"/>
      <c r="BI305" s="185"/>
      <c r="BT305" s="185"/>
      <c r="CR305" s="185"/>
      <c r="DB305" s="185"/>
    </row>
    <row r="306" spans="1:106" x14ac:dyDescent="0.2">
      <c r="A306" s="238"/>
      <c r="B306" s="238"/>
      <c r="C306" s="238"/>
      <c r="D306" s="238"/>
      <c r="E306" s="238"/>
      <c r="F306" s="238"/>
      <c r="G306" s="238"/>
      <c r="H306" s="238"/>
      <c r="I306" s="238"/>
      <c r="J306" s="185"/>
      <c r="Z306" s="185"/>
      <c r="AA306" s="185"/>
      <c r="AQ306" s="185"/>
      <c r="AR306" s="185"/>
      <c r="AS306" s="185"/>
      <c r="AT306" s="185"/>
      <c r="AU306" s="185"/>
      <c r="AV306" s="185"/>
      <c r="AW306" s="185"/>
      <c r="AX306" s="185"/>
      <c r="AY306" s="185"/>
      <c r="AZ306" s="185"/>
      <c r="BA306" s="185"/>
      <c r="BB306" s="185"/>
      <c r="BH306" s="185"/>
      <c r="BI306" s="185"/>
      <c r="BT306" s="185"/>
      <c r="CR306" s="185"/>
      <c r="DB306" s="185"/>
    </row>
    <row r="307" spans="1:106" x14ac:dyDescent="0.2">
      <c r="A307" s="238"/>
      <c r="B307" s="238"/>
      <c r="C307" s="238"/>
      <c r="D307" s="238"/>
      <c r="E307" s="238"/>
      <c r="F307" s="238"/>
      <c r="G307" s="238"/>
      <c r="H307" s="238"/>
      <c r="I307" s="238"/>
      <c r="J307" s="185"/>
      <c r="Z307" s="185"/>
      <c r="AA307" s="185"/>
      <c r="AQ307" s="185"/>
      <c r="AR307" s="185"/>
      <c r="AS307" s="185"/>
      <c r="AT307" s="185"/>
      <c r="AU307" s="185"/>
      <c r="AV307" s="185"/>
      <c r="AW307" s="185"/>
      <c r="AX307" s="185"/>
      <c r="AY307" s="185"/>
      <c r="AZ307" s="185"/>
      <c r="BA307" s="185"/>
      <c r="BB307" s="185"/>
      <c r="BH307" s="185"/>
      <c r="BI307" s="185"/>
      <c r="BT307" s="185"/>
      <c r="CR307" s="185"/>
      <c r="DB307" s="185"/>
    </row>
    <row r="308" spans="1:106" x14ac:dyDescent="0.2">
      <c r="A308" s="238"/>
      <c r="B308" s="238"/>
      <c r="C308" s="238"/>
      <c r="D308" s="238"/>
      <c r="E308" s="238"/>
      <c r="F308" s="238"/>
      <c r="G308" s="238"/>
      <c r="H308" s="238"/>
      <c r="I308" s="238"/>
      <c r="J308" s="185"/>
      <c r="Z308" s="185"/>
      <c r="AA308" s="185"/>
      <c r="AQ308" s="185"/>
      <c r="AR308" s="185"/>
      <c r="AS308" s="185"/>
      <c r="AT308" s="185"/>
      <c r="AU308" s="185"/>
      <c r="AV308" s="185"/>
      <c r="AW308" s="185"/>
      <c r="AX308" s="185"/>
      <c r="AY308" s="185"/>
      <c r="AZ308" s="185"/>
      <c r="BA308" s="185"/>
      <c r="BB308" s="185"/>
      <c r="BH308" s="185"/>
      <c r="BI308" s="185"/>
      <c r="BT308" s="185"/>
      <c r="CR308" s="185"/>
      <c r="DB308" s="185"/>
    </row>
    <row r="309" spans="1:106" x14ac:dyDescent="0.2">
      <c r="A309" s="238"/>
      <c r="B309" s="238"/>
      <c r="C309" s="238"/>
      <c r="D309" s="238"/>
      <c r="E309" s="238"/>
      <c r="F309" s="238"/>
      <c r="G309" s="238"/>
      <c r="H309" s="238"/>
      <c r="I309" s="238"/>
      <c r="J309" s="185"/>
      <c r="Z309" s="185"/>
      <c r="AA309" s="185"/>
      <c r="AQ309" s="185"/>
      <c r="AR309" s="185"/>
      <c r="AS309" s="185"/>
      <c r="AT309" s="185"/>
      <c r="AU309" s="185"/>
      <c r="AV309" s="185"/>
      <c r="AW309" s="185"/>
      <c r="AX309" s="185"/>
      <c r="AY309" s="185"/>
      <c r="AZ309" s="185"/>
      <c r="BA309" s="185"/>
      <c r="BB309" s="185"/>
      <c r="BH309" s="185"/>
      <c r="BI309" s="185"/>
      <c r="BT309" s="185"/>
      <c r="CR309" s="185"/>
      <c r="DB309" s="185"/>
    </row>
    <row r="310" spans="1:106" x14ac:dyDescent="0.2">
      <c r="A310" s="238"/>
      <c r="B310" s="238"/>
      <c r="C310" s="238"/>
      <c r="D310" s="238"/>
      <c r="E310" s="238"/>
      <c r="F310" s="238"/>
      <c r="G310" s="238"/>
      <c r="H310" s="238"/>
      <c r="I310" s="238"/>
      <c r="J310" s="185"/>
      <c r="Z310" s="185"/>
      <c r="AA310" s="185"/>
      <c r="AQ310" s="185"/>
      <c r="AR310" s="185"/>
      <c r="AS310" s="185"/>
      <c r="AT310" s="185"/>
      <c r="AU310" s="185"/>
      <c r="AV310" s="185"/>
      <c r="AW310" s="185"/>
      <c r="AX310" s="185"/>
      <c r="AY310" s="185"/>
      <c r="AZ310" s="185"/>
      <c r="BA310" s="185"/>
      <c r="BB310" s="185"/>
      <c r="BH310" s="185"/>
      <c r="BI310" s="185"/>
      <c r="BT310" s="185"/>
      <c r="CR310" s="185"/>
      <c r="DB310" s="185"/>
    </row>
    <row r="311" spans="1:106" x14ac:dyDescent="0.2">
      <c r="A311" s="238"/>
      <c r="B311" s="238"/>
      <c r="C311" s="238"/>
      <c r="D311" s="238"/>
      <c r="E311" s="238"/>
      <c r="F311" s="238"/>
      <c r="G311" s="238"/>
      <c r="H311" s="238"/>
      <c r="I311" s="238"/>
      <c r="J311" s="185"/>
      <c r="Z311" s="185"/>
      <c r="AA311" s="185"/>
      <c r="AQ311" s="185"/>
      <c r="AR311" s="185"/>
      <c r="AS311" s="185"/>
      <c r="AT311" s="185"/>
      <c r="AU311" s="185"/>
      <c r="AV311" s="185"/>
      <c r="AW311" s="185"/>
      <c r="AX311" s="185"/>
      <c r="AY311" s="185"/>
      <c r="AZ311" s="185"/>
      <c r="BA311" s="185"/>
      <c r="BB311" s="185"/>
      <c r="BH311" s="185"/>
      <c r="BI311" s="185"/>
      <c r="BT311" s="185"/>
      <c r="CR311" s="185"/>
      <c r="DB311" s="185"/>
    </row>
    <row r="312" spans="1:106" x14ac:dyDescent="0.2">
      <c r="A312" s="238"/>
      <c r="B312" s="238"/>
      <c r="C312" s="238"/>
      <c r="D312" s="238"/>
      <c r="E312" s="238"/>
      <c r="F312" s="238"/>
      <c r="G312" s="238"/>
      <c r="H312" s="238"/>
      <c r="I312" s="238"/>
      <c r="J312" s="185"/>
      <c r="Z312" s="185"/>
      <c r="AA312" s="185"/>
      <c r="AQ312" s="185"/>
      <c r="AR312" s="185"/>
      <c r="AS312" s="185"/>
      <c r="AT312" s="185"/>
      <c r="AU312" s="185"/>
      <c r="AV312" s="185"/>
      <c r="AW312" s="185"/>
      <c r="AX312" s="185"/>
      <c r="AY312" s="185"/>
      <c r="AZ312" s="185"/>
      <c r="BA312" s="185"/>
      <c r="BB312" s="185"/>
      <c r="BH312" s="185"/>
      <c r="BI312" s="185"/>
      <c r="BT312" s="185"/>
      <c r="CR312" s="185"/>
      <c r="DB312" s="185"/>
    </row>
    <row r="313" spans="1:106" x14ac:dyDescent="0.2">
      <c r="A313" s="238"/>
      <c r="B313" s="238"/>
      <c r="C313" s="238"/>
      <c r="D313" s="238"/>
      <c r="E313" s="238"/>
      <c r="F313" s="238"/>
      <c r="G313" s="238"/>
      <c r="H313" s="238"/>
      <c r="I313" s="238"/>
      <c r="J313" s="185"/>
      <c r="Z313" s="185"/>
      <c r="AA313" s="185"/>
      <c r="AQ313" s="185"/>
      <c r="AR313" s="185"/>
      <c r="AS313" s="185"/>
      <c r="AT313" s="185"/>
      <c r="AU313" s="185"/>
      <c r="AV313" s="185"/>
      <c r="AW313" s="185"/>
      <c r="AX313" s="185"/>
      <c r="AY313" s="185"/>
      <c r="AZ313" s="185"/>
      <c r="BA313" s="185"/>
      <c r="BB313" s="185"/>
      <c r="BH313" s="185"/>
      <c r="BI313" s="185"/>
      <c r="BT313" s="185"/>
      <c r="CR313" s="185"/>
      <c r="DB313" s="185"/>
    </row>
    <row r="314" spans="1:106" x14ac:dyDescent="0.2">
      <c r="A314" s="238"/>
      <c r="B314" s="238"/>
      <c r="C314" s="238"/>
      <c r="D314" s="238"/>
      <c r="E314" s="238"/>
      <c r="F314" s="238"/>
      <c r="G314" s="238"/>
      <c r="H314" s="238"/>
      <c r="I314" s="238"/>
      <c r="J314" s="185"/>
      <c r="Z314" s="185"/>
      <c r="AA314" s="185"/>
      <c r="AQ314" s="185"/>
      <c r="AR314" s="185"/>
      <c r="AS314" s="185"/>
      <c r="AT314" s="185"/>
      <c r="AU314" s="185"/>
      <c r="AV314" s="185"/>
      <c r="AW314" s="185"/>
      <c r="AX314" s="185"/>
      <c r="AY314" s="185"/>
      <c r="AZ314" s="185"/>
      <c r="BA314" s="185"/>
      <c r="BB314" s="185"/>
      <c r="BH314" s="185"/>
      <c r="BI314" s="185"/>
      <c r="BT314" s="185"/>
      <c r="CR314" s="185"/>
      <c r="DB314" s="185"/>
    </row>
    <row r="315" spans="1:106" x14ac:dyDescent="0.2">
      <c r="A315" s="238"/>
      <c r="B315" s="238"/>
      <c r="C315" s="238"/>
      <c r="D315" s="238"/>
      <c r="E315" s="238"/>
      <c r="F315" s="238"/>
      <c r="G315" s="238"/>
      <c r="H315" s="238"/>
      <c r="I315" s="238"/>
      <c r="J315" s="185"/>
      <c r="Z315" s="185"/>
      <c r="AA315" s="185"/>
      <c r="AQ315" s="185"/>
      <c r="AR315" s="185"/>
      <c r="AS315" s="185"/>
      <c r="AT315" s="185"/>
      <c r="AU315" s="185"/>
      <c r="AV315" s="185"/>
      <c r="AW315" s="185"/>
      <c r="AX315" s="185"/>
      <c r="AY315" s="185"/>
      <c r="AZ315" s="185"/>
      <c r="BA315" s="185"/>
      <c r="BB315" s="185"/>
      <c r="BH315" s="185"/>
      <c r="BI315" s="185"/>
      <c r="BT315" s="185"/>
      <c r="CR315" s="185"/>
      <c r="DB315" s="185"/>
    </row>
    <row r="316" spans="1:106" x14ac:dyDescent="0.2">
      <c r="A316" s="238"/>
      <c r="B316" s="238"/>
      <c r="C316" s="238"/>
      <c r="D316" s="238"/>
      <c r="E316" s="238"/>
      <c r="F316" s="238"/>
      <c r="G316" s="238"/>
      <c r="H316" s="238"/>
      <c r="I316" s="238"/>
      <c r="J316" s="185"/>
      <c r="Z316" s="185"/>
      <c r="AA316" s="185"/>
      <c r="AQ316" s="185"/>
      <c r="AR316" s="185"/>
      <c r="AS316" s="185"/>
      <c r="AT316" s="185"/>
      <c r="AU316" s="185"/>
      <c r="AV316" s="185"/>
      <c r="AW316" s="185"/>
      <c r="AX316" s="185"/>
      <c r="AY316" s="185"/>
      <c r="AZ316" s="185"/>
      <c r="BA316" s="185"/>
      <c r="BB316" s="185"/>
      <c r="BH316" s="185"/>
      <c r="BI316" s="185"/>
      <c r="BT316" s="185"/>
      <c r="CR316" s="185"/>
      <c r="DB316" s="185"/>
    </row>
    <row r="317" spans="1:106" x14ac:dyDescent="0.2">
      <c r="A317" s="238"/>
      <c r="B317" s="238"/>
      <c r="C317" s="238"/>
      <c r="D317" s="238"/>
      <c r="E317" s="238"/>
      <c r="F317" s="238"/>
      <c r="G317" s="238"/>
      <c r="H317" s="238"/>
      <c r="I317" s="238"/>
      <c r="J317" s="185"/>
      <c r="Z317" s="185"/>
      <c r="AA317" s="185"/>
      <c r="AQ317" s="185"/>
      <c r="AR317" s="185"/>
      <c r="AS317" s="185"/>
      <c r="AT317" s="185"/>
      <c r="AU317" s="185"/>
      <c r="AV317" s="185"/>
      <c r="AW317" s="185"/>
      <c r="AX317" s="185"/>
      <c r="AY317" s="185"/>
      <c r="AZ317" s="185"/>
      <c r="BA317" s="185"/>
      <c r="BB317" s="185"/>
      <c r="BH317" s="185"/>
      <c r="BI317" s="185"/>
      <c r="BT317" s="185"/>
      <c r="CR317" s="185"/>
      <c r="DB317" s="185"/>
    </row>
    <row r="318" spans="1:106" x14ac:dyDescent="0.2">
      <c r="A318" s="238"/>
      <c r="B318" s="238"/>
      <c r="C318" s="238"/>
      <c r="D318" s="238"/>
      <c r="E318" s="238"/>
      <c r="F318" s="238"/>
      <c r="G318" s="238"/>
      <c r="H318" s="238"/>
      <c r="I318" s="238"/>
      <c r="J318" s="185"/>
      <c r="Z318" s="185"/>
      <c r="AA318" s="185"/>
      <c r="AQ318" s="185"/>
      <c r="AR318" s="185"/>
      <c r="AS318" s="185"/>
      <c r="AT318" s="185"/>
      <c r="AU318" s="185"/>
      <c r="AV318" s="185"/>
      <c r="AW318" s="185"/>
      <c r="AX318" s="185"/>
      <c r="AY318" s="185"/>
      <c r="AZ318" s="185"/>
      <c r="BA318" s="185"/>
      <c r="BB318" s="185"/>
      <c r="BH318" s="185"/>
      <c r="BI318" s="185"/>
      <c r="BT318" s="185"/>
      <c r="CR318" s="185"/>
      <c r="DB318" s="185"/>
    </row>
    <row r="319" spans="1:106" x14ac:dyDescent="0.2">
      <c r="A319" s="238"/>
      <c r="B319" s="238"/>
      <c r="C319" s="238"/>
      <c r="D319" s="238"/>
      <c r="E319" s="238"/>
      <c r="F319" s="238"/>
      <c r="G319" s="238"/>
      <c r="H319" s="238"/>
      <c r="I319" s="238"/>
      <c r="J319" s="185"/>
      <c r="Z319" s="185"/>
      <c r="AA319" s="185"/>
      <c r="AQ319" s="185"/>
      <c r="AR319" s="185"/>
      <c r="AS319" s="185"/>
      <c r="AT319" s="185"/>
      <c r="AU319" s="185"/>
      <c r="AV319" s="185"/>
      <c r="AW319" s="185"/>
      <c r="AX319" s="185"/>
      <c r="AY319" s="185"/>
      <c r="AZ319" s="185"/>
      <c r="BA319" s="185"/>
      <c r="BB319" s="185"/>
      <c r="BH319" s="185"/>
      <c r="BI319" s="185"/>
      <c r="BT319" s="185"/>
      <c r="CR319" s="185"/>
      <c r="DB319" s="185"/>
    </row>
    <row r="320" spans="1:106" x14ac:dyDescent="0.2">
      <c r="A320" s="238"/>
      <c r="B320" s="238"/>
      <c r="C320" s="238"/>
      <c r="D320" s="238"/>
      <c r="E320" s="238"/>
      <c r="F320" s="238"/>
      <c r="G320" s="238"/>
      <c r="H320" s="238"/>
      <c r="I320" s="238"/>
      <c r="J320" s="185"/>
      <c r="Z320" s="185"/>
      <c r="AA320" s="185"/>
      <c r="AQ320" s="185"/>
      <c r="AR320" s="185"/>
      <c r="AS320" s="185"/>
      <c r="AT320" s="185"/>
      <c r="AU320" s="185"/>
      <c r="AV320" s="185"/>
      <c r="AW320" s="185"/>
      <c r="AX320" s="185"/>
      <c r="AY320" s="185"/>
      <c r="AZ320" s="185"/>
      <c r="BA320" s="185"/>
      <c r="BB320" s="185"/>
      <c r="BH320" s="185"/>
      <c r="BI320" s="185"/>
      <c r="BT320" s="185"/>
      <c r="CR320" s="185"/>
      <c r="DB320" s="185"/>
    </row>
    <row r="321" spans="1:106" x14ac:dyDescent="0.2">
      <c r="A321" s="238"/>
      <c r="B321" s="238"/>
      <c r="C321" s="238"/>
      <c r="D321" s="238"/>
      <c r="E321" s="238"/>
      <c r="F321" s="238"/>
      <c r="G321" s="238"/>
      <c r="H321" s="238"/>
      <c r="I321" s="238"/>
      <c r="J321" s="185"/>
      <c r="Z321" s="185"/>
      <c r="AA321" s="185"/>
      <c r="AQ321" s="185"/>
      <c r="AR321" s="185"/>
      <c r="AS321" s="185"/>
      <c r="AT321" s="185"/>
      <c r="AU321" s="185"/>
      <c r="AV321" s="185"/>
      <c r="AW321" s="185"/>
      <c r="AX321" s="185"/>
      <c r="AY321" s="185"/>
      <c r="AZ321" s="185"/>
      <c r="BA321" s="185"/>
      <c r="BB321" s="185"/>
      <c r="BH321" s="185"/>
      <c r="BI321" s="185"/>
      <c r="BT321" s="185"/>
      <c r="CR321" s="185"/>
      <c r="DB321" s="185"/>
    </row>
    <row r="322" spans="1:106" x14ac:dyDescent="0.2">
      <c r="A322" s="238"/>
      <c r="B322" s="238"/>
      <c r="C322" s="238"/>
      <c r="D322" s="238"/>
      <c r="E322" s="238"/>
      <c r="F322" s="238"/>
      <c r="G322" s="238"/>
      <c r="H322" s="238"/>
      <c r="I322" s="238"/>
      <c r="J322" s="185"/>
      <c r="Z322" s="185"/>
      <c r="AA322" s="185"/>
      <c r="AQ322" s="185"/>
      <c r="AR322" s="185"/>
      <c r="AS322" s="185"/>
      <c r="AT322" s="185"/>
      <c r="AU322" s="185"/>
      <c r="AV322" s="185"/>
      <c r="AW322" s="185"/>
      <c r="AX322" s="185"/>
      <c r="AY322" s="185"/>
      <c r="AZ322" s="185"/>
      <c r="BA322" s="185"/>
      <c r="BB322" s="185"/>
      <c r="BH322" s="185"/>
      <c r="BI322" s="185"/>
      <c r="BT322" s="185"/>
      <c r="CR322" s="185"/>
      <c r="DB322" s="185"/>
    </row>
    <row r="323" spans="1:106" x14ac:dyDescent="0.2">
      <c r="A323" s="238"/>
      <c r="B323" s="238"/>
      <c r="C323" s="238"/>
      <c r="D323" s="238"/>
      <c r="E323" s="238"/>
      <c r="F323" s="238"/>
      <c r="G323" s="238"/>
      <c r="H323" s="238"/>
      <c r="I323" s="238"/>
      <c r="J323" s="185"/>
      <c r="Z323" s="185"/>
      <c r="AA323" s="185"/>
      <c r="AQ323" s="185"/>
      <c r="AR323" s="185"/>
      <c r="AS323" s="185"/>
      <c r="AT323" s="185"/>
      <c r="AU323" s="185"/>
      <c r="AV323" s="185"/>
      <c r="AW323" s="185"/>
      <c r="AX323" s="185"/>
      <c r="AY323" s="185"/>
      <c r="AZ323" s="185"/>
      <c r="BA323" s="185"/>
      <c r="BB323" s="185"/>
      <c r="BH323" s="185"/>
      <c r="BI323" s="185"/>
      <c r="BT323" s="185"/>
      <c r="CR323" s="185"/>
      <c r="DB323" s="185"/>
    </row>
    <row r="324" spans="1:106" x14ac:dyDescent="0.2">
      <c r="A324" s="238"/>
      <c r="B324" s="238"/>
      <c r="C324" s="238"/>
      <c r="D324" s="238"/>
      <c r="E324" s="238"/>
      <c r="F324" s="238"/>
      <c r="G324" s="238"/>
      <c r="H324" s="238"/>
      <c r="I324" s="238"/>
      <c r="J324" s="185"/>
      <c r="Z324" s="185"/>
      <c r="AA324" s="185"/>
      <c r="AQ324" s="185"/>
      <c r="AR324" s="185"/>
      <c r="AS324" s="185"/>
      <c r="AT324" s="185"/>
      <c r="AU324" s="185"/>
      <c r="AV324" s="185"/>
      <c r="AW324" s="185"/>
      <c r="AX324" s="185"/>
      <c r="AY324" s="185"/>
      <c r="AZ324" s="185"/>
      <c r="BA324" s="185"/>
      <c r="BB324" s="185"/>
      <c r="BH324" s="185"/>
      <c r="BI324" s="185"/>
      <c r="BT324" s="185"/>
      <c r="CR324" s="185"/>
      <c r="DB324" s="185"/>
    </row>
    <row r="325" spans="1:106" x14ac:dyDescent="0.2">
      <c r="A325" s="238"/>
      <c r="B325" s="238"/>
      <c r="C325" s="238"/>
      <c r="D325" s="238"/>
      <c r="E325" s="238"/>
      <c r="F325" s="238"/>
      <c r="G325" s="238"/>
      <c r="H325" s="238"/>
      <c r="I325" s="238"/>
      <c r="J325" s="185"/>
      <c r="Z325" s="185"/>
      <c r="AA325" s="185"/>
      <c r="AQ325" s="185"/>
      <c r="AR325" s="185"/>
      <c r="AS325" s="185"/>
      <c r="AT325" s="185"/>
      <c r="AU325" s="185"/>
      <c r="AV325" s="185"/>
      <c r="AW325" s="185"/>
      <c r="AX325" s="185"/>
      <c r="AY325" s="185"/>
      <c r="AZ325" s="185"/>
      <c r="BA325" s="185"/>
      <c r="BB325" s="185"/>
      <c r="BH325" s="185"/>
      <c r="BI325" s="185"/>
      <c r="BT325" s="185"/>
      <c r="CR325" s="185"/>
      <c r="DB325" s="185"/>
    </row>
    <row r="326" spans="1:106" x14ac:dyDescent="0.2">
      <c r="A326" s="238"/>
      <c r="B326" s="238"/>
      <c r="C326" s="238"/>
      <c r="D326" s="238"/>
      <c r="E326" s="238"/>
      <c r="F326" s="238"/>
      <c r="G326" s="238"/>
      <c r="H326" s="238"/>
      <c r="I326" s="238"/>
      <c r="J326" s="185"/>
      <c r="Z326" s="185"/>
      <c r="AA326" s="185"/>
      <c r="AQ326" s="185"/>
      <c r="AR326" s="185"/>
      <c r="AS326" s="185"/>
      <c r="AT326" s="185"/>
      <c r="AU326" s="185"/>
      <c r="AV326" s="185"/>
      <c r="AW326" s="185"/>
      <c r="AX326" s="185"/>
      <c r="AY326" s="185"/>
      <c r="AZ326" s="185"/>
      <c r="BA326" s="185"/>
      <c r="BB326" s="185"/>
      <c r="BH326" s="185"/>
      <c r="BI326" s="185"/>
      <c r="BT326" s="185"/>
      <c r="CR326" s="185"/>
      <c r="DB326" s="185"/>
    </row>
    <row r="327" spans="1:106" x14ac:dyDescent="0.2">
      <c r="A327" s="238"/>
      <c r="B327" s="238"/>
      <c r="C327" s="238"/>
      <c r="D327" s="238"/>
      <c r="E327" s="238"/>
      <c r="F327" s="238"/>
      <c r="G327" s="238"/>
      <c r="H327" s="238"/>
      <c r="I327" s="238"/>
      <c r="J327" s="185"/>
      <c r="Z327" s="185"/>
      <c r="AA327" s="185"/>
      <c r="AQ327" s="185"/>
      <c r="AR327" s="185"/>
      <c r="AS327" s="185"/>
      <c r="AT327" s="185"/>
      <c r="AU327" s="185"/>
      <c r="AV327" s="185"/>
      <c r="AW327" s="185"/>
      <c r="AX327" s="185"/>
      <c r="AY327" s="185"/>
      <c r="AZ327" s="185"/>
      <c r="BA327" s="185"/>
      <c r="BB327" s="185"/>
      <c r="BH327" s="185"/>
      <c r="BI327" s="185"/>
      <c r="BT327" s="185"/>
      <c r="CR327" s="185"/>
      <c r="DB327" s="185"/>
    </row>
    <row r="328" spans="1:106" x14ac:dyDescent="0.2">
      <c r="A328" s="238"/>
      <c r="B328" s="238"/>
      <c r="C328" s="238"/>
      <c r="D328" s="238"/>
      <c r="E328" s="238"/>
      <c r="F328" s="238"/>
      <c r="G328" s="238"/>
      <c r="H328" s="238"/>
      <c r="I328" s="238"/>
      <c r="J328" s="185"/>
      <c r="Z328" s="185"/>
      <c r="AA328" s="185"/>
      <c r="AQ328" s="185"/>
      <c r="AR328" s="185"/>
      <c r="AS328" s="185"/>
      <c r="AT328" s="185"/>
      <c r="AU328" s="185"/>
      <c r="AV328" s="185"/>
      <c r="AW328" s="185"/>
      <c r="AX328" s="185"/>
      <c r="AY328" s="185"/>
      <c r="AZ328" s="185"/>
      <c r="BA328" s="185"/>
      <c r="BB328" s="185"/>
      <c r="BH328" s="185"/>
      <c r="BI328" s="185"/>
      <c r="BT328" s="185"/>
      <c r="CR328" s="185"/>
      <c r="DB328" s="185"/>
    </row>
    <row r="329" spans="1:106" x14ac:dyDescent="0.2">
      <c r="A329" s="238"/>
      <c r="B329" s="238"/>
      <c r="C329" s="238"/>
      <c r="D329" s="238"/>
      <c r="E329" s="238"/>
      <c r="F329" s="238"/>
      <c r="G329" s="238"/>
      <c r="H329" s="238"/>
      <c r="I329" s="238"/>
      <c r="J329" s="185"/>
      <c r="Z329" s="185"/>
      <c r="AA329" s="185"/>
      <c r="AQ329" s="185"/>
      <c r="AR329" s="185"/>
      <c r="AS329" s="185"/>
      <c r="AT329" s="185"/>
      <c r="AU329" s="185"/>
      <c r="AV329" s="185"/>
      <c r="AW329" s="185"/>
      <c r="AX329" s="185"/>
      <c r="AY329" s="185"/>
      <c r="AZ329" s="185"/>
      <c r="BA329" s="185"/>
      <c r="BB329" s="185"/>
      <c r="BH329" s="185"/>
      <c r="BI329" s="185"/>
      <c r="BT329" s="185"/>
      <c r="CR329" s="185"/>
      <c r="DB329" s="185"/>
    </row>
    <row r="330" spans="1:106" x14ac:dyDescent="0.2">
      <c r="A330" s="238"/>
      <c r="B330" s="238"/>
      <c r="C330" s="238"/>
      <c r="D330" s="238"/>
      <c r="E330" s="238"/>
      <c r="F330" s="238"/>
      <c r="G330" s="238"/>
      <c r="H330" s="238"/>
      <c r="I330" s="238"/>
      <c r="J330" s="185"/>
      <c r="Z330" s="185"/>
      <c r="AA330" s="185"/>
      <c r="AQ330" s="185"/>
      <c r="AR330" s="185"/>
      <c r="AS330" s="185"/>
      <c r="AT330" s="185"/>
      <c r="AU330" s="185"/>
      <c r="AV330" s="185"/>
      <c r="AW330" s="185"/>
      <c r="AX330" s="185"/>
      <c r="AY330" s="185"/>
      <c r="AZ330" s="185"/>
      <c r="BA330" s="185"/>
      <c r="BB330" s="185"/>
      <c r="BH330" s="185"/>
      <c r="BI330" s="185"/>
      <c r="BT330" s="185"/>
      <c r="CR330" s="185"/>
      <c r="DB330" s="185"/>
    </row>
    <row r="331" spans="1:106" x14ac:dyDescent="0.2">
      <c r="A331" s="238"/>
      <c r="B331" s="238"/>
      <c r="C331" s="238"/>
      <c r="D331" s="238"/>
      <c r="E331" s="238"/>
      <c r="F331" s="238"/>
      <c r="G331" s="238"/>
      <c r="H331" s="238"/>
      <c r="I331" s="238"/>
      <c r="J331" s="185"/>
      <c r="Z331" s="185"/>
      <c r="AA331" s="185"/>
      <c r="AQ331" s="185"/>
      <c r="AR331" s="185"/>
      <c r="AS331" s="185"/>
      <c r="AT331" s="185"/>
      <c r="AU331" s="185"/>
      <c r="AV331" s="185"/>
      <c r="AW331" s="185"/>
      <c r="AX331" s="185"/>
      <c r="AY331" s="185"/>
      <c r="AZ331" s="185"/>
      <c r="BA331" s="185"/>
      <c r="BB331" s="185"/>
      <c r="BH331" s="185"/>
      <c r="BI331" s="185"/>
      <c r="BT331" s="185"/>
      <c r="CR331" s="185"/>
      <c r="DB331" s="185"/>
    </row>
    <row r="332" spans="1:106" x14ac:dyDescent="0.2">
      <c r="A332" s="238"/>
      <c r="B332" s="238"/>
      <c r="C332" s="238"/>
      <c r="D332" s="238"/>
      <c r="E332" s="238"/>
      <c r="F332" s="238"/>
      <c r="G332" s="238"/>
      <c r="H332" s="238"/>
      <c r="I332" s="238"/>
      <c r="J332" s="185"/>
      <c r="Z332" s="185"/>
      <c r="AA332" s="185"/>
      <c r="AQ332" s="185"/>
      <c r="AR332" s="185"/>
      <c r="AS332" s="185"/>
      <c r="AT332" s="185"/>
      <c r="AU332" s="185"/>
      <c r="AV332" s="185"/>
      <c r="AW332" s="185"/>
      <c r="AX332" s="185"/>
      <c r="AY332" s="185"/>
      <c r="AZ332" s="185"/>
      <c r="BA332" s="185"/>
      <c r="BB332" s="185"/>
      <c r="BH332" s="185"/>
      <c r="BI332" s="185"/>
      <c r="BT332" s="185"/>
      <c r="CR332" s="185"/>
      <c r="DB332" s="185"/>
    </row>
    <row r="333" spans="1:106" x14ac:dyDescent="0.2">
      <c r="A333" s="238"/>
      <c r="B333" s="238"/>
      <c r="C333" s="238"/>
      <c r="D333" s="238"/>
      <c r="E333" s="238"/>
      <c r="F333" s="238"/>
      <c r="G333" s="238"/>
      <c r="H333" s="238"/>
      <c r="I333" s="238"/>
      <c r="J333" s="185"/>
      <c r="Z333" s="185"/>
      <c r="AA333" s="185"/>
      <c r="AQ333" s="185"/>
      <c r="AR333" s="185"/>
      <c r="AS333" s="185"/>
      <c r="AT333" s="185"/>
      <c r="AU333" s="185"/>
      <c r="AV333" s="185"/>
      <c r="AW333" s="185"/>
      <c r="AX333" s="185"/>
      <c r="AY333" s="185"/>
      <c r="AZ333" s="185"/>
      <c r="BA333" s="185"/>
      <c r="BB333" s="185"/>
      <c r="BH333" s="185"/>
      <c r="BI333" s="185"/>
      <c r="BT333" s="185"/>
      <c r="CR333" s="185"/>
      <c r="DB333" s="185"/>
    </row>
    <row r="334" spans="1:106" x14ac:dyDescent="0.2">
      <c r="A334" s="238"/>
      <c r="B334" s="238"/>
      <c r="C334" s="238"/>
      <c r="D334" s="238"/>
      <c r="E334" s="238"/>
      <c r="F334" s="238"/>
      <c r="G334" s="238"/>
      <c r="H334" s="238"/>
      <c r="I334" s="238"/>
      <c r="J334" s="185"/>
      <c r="Z334" s="185"/>
      <c r="AA334" s="185"/>
      <c r="AQ334" s="185"/>
      <c r="AR334" s="185"/>
      <c r="AS334" s="185"/>
      <c r="AT334" s="185"/>
      <c r="AU334" s="185"/>
      <c r="AV334" s="185"/>
      <c r="AW334" s="185"/>
      <c r="AX334" s="185"/>
      <c r="AY334" s="185"/>
      <c r="AZ334" s="185"/>
      <c r="BA334" s="185"/>
      <c r="BB334" s="185"/>
      <c r="BH334" s="185"/>
      <c r="BI334" s="185"/>
      <c r="BT334" s="185"/>
      <c r="CR334" s="185"/>
      <c r="DB334" s="185"/>
    </row>
    <row r="335" spans="1:106" x14ac:dyDescent="0.2">
      <c r="A335" s="238"/>
      <c r="B335" s="238"/>
      <c r="C335" s="238"/>
      <c r="D335" s="238"/>
      <c r="E335" s="238"/>
      <c r="F335" s="238"/>
      <c r="G335" s="238"/>
      <c r="H335" s="238"/>
      <c r="I335" s="238"/>
      <c r="J335" s="185"/>
      <c r="Z335" s="185"/>
      <c r="AA335" s="185"/>
      <c r="AQ335" s="185"/>
      <c r="AR335" s="185"/>
      <c r="AS335" s="185"/>
      <c r="AT335" s="185"/>
      <c r="AU335" s="185"/>
      <c r="AV335" s="185"/>
      <c r="AW335" s="185"/>
      <c r="AX335" s="185"/>
      <c r="AY335" s="185"/>
      <c r="AZ335" s="185"/>
      <c r="BA335" s="185"/>
      <c r="BB335" s="185"/>
      <c r="BH335" s="185"/>
      <c r="BI335" s="185"/>
      <c r="BT335" s="185"/>
      <c r="CR335" s="185"/>
      <c r="DB335" s="185"/>
    </row>
    <row r="336" spans="1:106" x14ac:dyDescent="0.2">
      <c r="A336" s="238"/>
      <c r="B336" s="238"/>
      <c r="C336" s="238"/>
      <c r="D336" s="238"/>
      <c r="E336" s="238"/>
      <c r="F336" s="238"/>
      <c r="G336" s="238"/>
      <c r="H336" s="238"/>
      <c r="I336" s="238"/>
      <c r="J336" s="185"/>
      <c r="Z336" s="185"/>
      <c r="AA336" s="185"/>
      <c r="AQ336" s="185"/>
      <c r="AR336" s="185"/>
      <c r="AS336" s="185"/>
      <c r="AT336" s="185"/>
      <c r="AU336" s="185"/>
      <c r="AV336" s="185"/>
      <c r="AW336" s="185"/>
      <c r="AX336" s="185"/>
      <c r="AY336" s="185"/>
      <c r="AZ336" s="185"/>
      <c r="BA336" s="185"/>
      <c r="BB336" s="185"/>
      <c r="BH336" s="185"/>
      <c r="BI336" s="185"/>
      <c r="BT336" s="185"/>
      <c r="CR336" s="185"/>
      <c r="DB336" s="185"/>
    </row>
    <row r="337" spans="1:106" x14ac:dyDescent="0.2">
      <c r="A337" s="238"/>
      <c r="B337" s="238"/>
      <c r="C337" s="238"/>
      <c r="D337" s="238"/>
      <c r="E337" s="238"/>
      <c r="F337" s="238"/>
      <c r="G337" s="238"/>
      <c r="H337" s="238"/>
      <c r="I337" s="238"/>
      <c r="J337" s="185"/>
      <c r="Z337" s="185"/>
      <c r="AA337" s="185"/>
      <c r="AQ337" s="185"/>
      <c r="AR337" s="185"/>
      <c r="AS337" s="185"/>
      <c r="AT337" s="185"/>
      <c r="AU337" s="185"/>
      <c r="AV337" s="185"/>
      <c r="AW337" s="185"/>
      <c r="AX337" s="185"/>
      <c r="AY337" s="185"/>
      <c r="AZ337" s="185"/>
      <c r="BA337" s="185"/>
      <c r="BB337" s="185"/>
      <c r="BH337" s="185"/>
      <c r="BI337" s="185"/>
      <c r="BT337" s="185"/>
      <c r="CR337" s="185"/>
      <c r="DB337" s="185"/>
    </row>
    <row r="338" spans="1:106" x14ac:dyDescent="0.2">
      <c r="A338" s="238"/>
      <c r="B338" s="238"/>
      <c r="C338" s="238"/>
      <c r="D338" s="238"/>
      <c r="E338" s="238"/>
      <c r="F338" s="238"/>
      <c r="G338" s="238"/>
      <c r="H338" s="238"/>
      <c r="I338" s="238"/>
      <c r="J338" s="185"/>
      <c r="Z338" s="185"/>
      <c r="AA338" s="185"/>
      <c r="AQ338" s="185"/>
      <c r="AR338" s="185"/>
      <c r="AS338" s="185"/>
      <c r="AT338" s="185"/>
      <c r="AU338" s="185"/>
      <c r="AV338" s="185"/>
      <c r="AW338" s="185"/>
      <c r="AX338" s="185"/>
      <c r="AY338" s="185"/>
      <c r="AZ338" s="185"/>
      <c r="BA338" s="185"/>
      <c r="BB338" s="185"/>
      <c r="BH338" s="185"/>
      <c r="BI338" s="185"/>
      <c r="BT338" s="185"/>
      <c r="CR338" s="185"/>
      <c r="DB338" s="185"/>
    </row>
    <row r="339" spans="1:106" x14ac:dyDescent="0.2">
      <c r="A339" s="238"/>
      <c r="B339" s="238"/>
      <c r="C339" s="238"/>
      <c r="D339" s="238"/>
      <c r="E339" s="238"/>
      <c r="F339" s="238"/>
      <c r="G339" s="238"/>
      <c r="H339" s="238"/>
      <c r="I339" s="238"/>
      <c r="J339" s="185"/>
      <c r="Z339" s="185"/>
      <c r="AA339" s="185"/>
      <c r="AQ339" s="185"/>
      <c r="AR339" s="185"/>
      <c r="AS339" s="185"/>
      <c r="AT339" s="185"/>
      <c r="AU339" s="185"/>
      <c r="AV339" s="185"/>
      <c r="AW339" s="185"/>
      <c r="AX339" s="185"/>
      <c r="AY339" s="185"/>
      <c r="AZ339" s="185"/>
      <c r="BA339" s="185"/>
      <c r="BB339" s="185"/>
      <c r="BH339" s="185"/>
      <c r="BI339" s="185"/>
      <c r="BT339" s="185"/>
      <c r="CR339" s="185"/>
      <c r="DB339" s="185"/>
    </row>
    <row r="340" spans="1:106" x14ac:dyDescent="0.2">
      <c r="A340" s="238"/>
      <c r="B340" s="238"/>
      <c r="C340" s="238"/>
      <c r="D340" s="238"/>
      <c r="E340" s="238"/>
      <c r="F340" s="238"/>
      <c r="G340" s="238"/>
      <c r="H340" s="238"/>
      <c r="I340" s="238"/>
      <c r="J340" s="185"/>
      <c r="Z340" s="185"/>
      <c r="AA340" s="185"/>
      <c r="AQ340" s="185"/>
      <c r="AR340" s="185"/>
      <c r="AS340" s="185"/>
      <c r="AT340" s="185"/>
      <c r="AU340" s="185"/>
      <c r="AV340" s="185"/>
      <c r="AW340" s="185"/>
      <c r="AX340" s="185"/>
      <c r="AY340" s="185"/>
      <c r="AZ340" s="185"/>
      <c r="BA340" s="185"/>
      <c r="BB340" s="185"/>
      <c r="BH340" s="185"/>
      <c r="BI340" s="185"/>
      <c r="BT340" s="185"/>
      <c r="CR340" s="185"/>
      <c r="DB340" s="185"/>
    </row>
    <row r="341" spans="1:106" x14ac:dyDescent="0.2">
      <c r="A341" s="238"/>
      <c r="B341" s="238"/>
      <c r="C341" s="238"/>
      <c r="D341" s="238"/>
      <c r="E341" s="238"/>
      <c r="F341" s="238"/>
      <c r="G341" s="238"/>
      <c r="H341" s="238"/>
      <c r="I341" s="238"/>
      <c r="J341" s="185"/>
      <c r="Z341" s="185"/>
      <c r="AA341" s="185"/>
      <c r="AQ341" s="185"/>
      <c r="AR341" s="185"/>
      <c r="AS341" s="185"/>
      <c r="AT341" s="185"/>
      <c r="AU341" s="185"/>
      <c r="AV341" s="185"/>
      <c r="AW341" s="185"/>
      <c r="AX341" s="185"/>
      <c r="AY341" s="185"/>
      <c r="AZ341" s="185"/>
      <c r="BA341" s="185"/>
      <c r="BB341" s="185"/>
      <c r="BH341" s="185"/>
      <c r="BI341" s="185"/>
      <c r="BT341" s="185"/>
      <c r="CR341" s="185"/>
      <c r="DB341" s="185"/>
    </row>
    <row r="342" spans="1:106" x14ac:dyDescent="0.2">
      <c r="A342" s="238"/>
      <c r="B342" s="238"/>
      <c r="C342" s="238"/>
      <c r="D342" s="238"/>
      <c r="E342" s="238"/>
      <c r="F342" s="238"/>
      <c r="G342" s="238"/>
      <c r="H342" s="238"/>
      <c r="I342" s="238"/>
      <c r="J342" s="185"/>
      <c r="Z342" s="185"/>
      <c r="AA342" s="185"/>
      <c r="AQ342" s="185"/>
      <c r="AR342" s="185"/>
      <c r="AS342" s="185"/>
      <c r="AT342" s="185"/>
      <c r="AU342" s="185"/>
      <c r="AV342" s="185"/>
      <c r="AW342" s="185"/>
      <c r="AX342" s="185"/>
      <c r="AY342" s="185"/>
      <c r="AZ342" s="185"/>
      <c r="BA342" s="185"/>
      <c r="BB342" s="185"/>
      <c r="BH342" s="185"/>
      <c r="BI342" s="185"/>
      <c r="BT342" s="185"/>
      <c r="CR342" s="185"/>
      <c r="DB342" s="185"/>
    </row>
    <row r="343" spans="1:106" x14ac:dyDescent="0.2">
      <c r="A343" s="238"/>
      <c r="B343" s="238"/>
      <c r="C343" s="238"/>
      <c r="D343" s="238"/>
      <c r="E343" s="238"/>
      <c r="F343" s="238"/>
      <c r="G343" s="238"/>
      <c r="H343" s="238"/>
      <c r="I343" s="238"/>
      <c r="J343" s="185"/>
      <c r="Z343" s="185"/>
      <c r="AA343" s="185"/>
      <c r="AQ343" s="185"/>
      <c r="AR343" s="185"/>
      <c r="AS343" s="185"/>
      <c r="AT343" s="185"/>
      <c r="AU343" s="185"/>
      <c r="AV343" s="185"/>
      <c r="AW343" s="185"/>
      <c r="AX343" s="185"/>
      <c r="AY343" s="185"/>
      <c r="AZ343" s="185"/>
      <c r="BA343" s="185"/>
      <c r="BB343" s="185"/>
      <c r="BH343" s="185"/>
      <c r="BI343" s="185"/>
      <c r="BT343" s="185"/>
      <c r="CR343" s="185"/>
      <c r="DB343" s="185"/>
    </row>
    <row r="344" spans="1:106" x14ac:dyDescent="0.2">
      <c r="A344" s="238"/>
      <c r="B344" s="238"/>
      <c r="C344" s="238"/>
      <c r="D344" s="238"/>
      <c r="E344" s="238"/>
      <c r="F344" s="238"/>
      <c r="G344" s="238"/>
      <c r="H344" s="238"/>
      <c r="I344" s="238"/>
      <c r="J344" s="185"/>
      <c r="Z344" s="185"/>
      <c r="AA344" s="185"/>
      <c r="AQ344" s="185"/>
      <c r="AR344" s="185"/>
      <c r="AS344" s="185"/>
      <c r="AT344" s="185"/>
      <c r="AU344" s="185"/>
      <c r="AV344" s="185"/>
      <c r="AW344" s="185"/>
      <c r="AX344" s="185"/>
      <c r="AY344" s="185"/>
      <c r="AZ344" s="185"/>
      <c r="BA344" s="185"/>
      <c r="BB344" s="185"/>
      <c r="BH344" s="185"/>
      <c r="BI344" s="185"/>
      <c r="BT344" s="185"/>
      <c r="CR344" s="185"/>
      <c r="DB344" s="185"/>
    </row>
    <row r="345" spans="1:106" x14ac:dyDescent="0.2">
      <c r="A345" s="238"/>
      <c r="B345" s="238"/>
      <c r="C345" s="238"/>
      <c r="D345" s="238"/>
      <c r="E345" s="238"/>
      <c r="F345" s="238"/>
      <c r="G345" s="238"/>
      <c r="H345" s="238"/>
      <c r="I345" s="238"/>
      <c r="J345" s="185"/>
      <c r="Z345" s="185"/>
      <c r="AA345" s="185"/>
      <c r="AQ345" s="185"/>
      <c r="AR345" s="185"/>
      <c r="AS345" s="185"/>
      <c r="AT345" s="185"/>
      <c r="AU345" s="185"/>
      <c r="AV345" s="185"/>
      <c r="AW345" s="185"/>
      <c r="AX345" s="185"/>
      <c r="AY345" s="185"/>
      <c r="AZ345" s="185"/>
      <c r="BA345" s="185"/>
      <c r="BB345" s="185"/>
      <c r="BH345" s="185"/>
      <c r="BI345" s="185"/>
      <c r="BT345" s="185"/>
      <c r="CR345" s="185"/>
      <c r="DB345" s="185"/>
    </row>
    <row r="346" spans="1:106" x14ac:dyDescent="0.2">
      <c r="A346" s="238"/>
      <c r="B346" s="238"/>
      <c r="C346" s="238"/>
      <c r="D346" s="238"/>
      <c r="E346" s="238"/>
      <c r="F346" s="238"/>
      <c r="G346" s="238"/>
      <c r="H346" s="238"/>
      <c r="I346" s="238"/>
      <c r="J346" s="185"/>
      <c r="Z346" s="185"/>
      <c r="AA346" s="185"/>
      <c r="AQ346" s="185"/>
      <c r="AR346" s="185"/>
      <c r="AS346" s="185"/>
      <c r="AT346" s="185"/>
      <c r="AU346" s="185"/>
      <c r="AV346" s="185"/>
      <c r="AW346" s="185"/>
      <c r="AX346" s="185"/>
      <c r="AY346" s="185"/>
      <c r="AZ346" s="185"/>
      <c r="BA346" s="185"/>
      <c r="BB346" s="185"/>
      <c r="BH346" s="185"/>
      <c r="BI346" s="185"/>
      <c r="BT346" s="185"/>
      <c r="CR346" s="185"/>
      <c r="DB346" s="185"/>
    </row>
    <row r="347" spans="1:106" x14ac:dyDescent="0.2">
      <c r="A347" s="238"/>
      <c r="B347" s="238"/>
      <c r="C347" s="238"/>
      <c r="D347" s="238"/>
      <c r="E347" s="238"/>
      <c r="F347" s="238"/>
      <c r="G347" s="238"/>
      <c r="H347" s="238"/>
      <c r="I347" s="238"/>
      <c r="J347" s="185"/>
      <c r="Z347" s="185"/>
      <c r="AA347" s="185"/>
      <c r="AQ347" s="185"/>
      <c r="AR347" s="185"/>
      <c r="AS347" s="185"/>
      <c r="AT347" s="185"/>
      <c r="AU347" s="185"/>
      <c r="AV347" s="185"/>
      <c r="AW347" s="185"/>
      <c r="AX347" s="185"/>
      <c r="AY347" s="185"/>
      <c r="AZ347" s="185"/>
      <c r="BA347" s="185"/>
      <c r="BB347" s="185"/>
      <c r="BH347" s="185"/>
      <c r="BI347" s="185"/>
      <c r="BT347" s="185"/>
      <c r="CR347" s="185"/>
      <c r="DB347" s="185"/>
    </row>
    <row r="348" spans="1:106" x14ac:dyDescent="0.2">
      <c r="A348" s="238"/>
      <c r="B348" s="238"/>
      <c r="C348" s="238"/>
      <c r="D348" s="238"/>
      <c r="E348" s="238"/>
      <c r="F348" s="238"/>
      <c r="G348" s="238"/>
      <c r="H348" s="238"/>
      <c r="I348" s="238"/>
      <c r="J348" s="185"/>
      <c r="Z348" s="185"/>
      <c r="AA348" s="185"/>
      <c r="AQ348" s="185"/>
      <c r="AR348" s="185"/>
      <c r="AS348" s="185"/>
      <c r="AT348" s="185"/>
      <c r="AU348" s="185"/>
      <c r="AV348" s="185"/>
      <c r="AW348" s="185"/>
      <c r="AX348" s="185"/>
      <c r="AY348" s="185"/>
      <c r="AZ348" s="185"/>
      <c r="BA348" s="185"/>
      <c r="BB348" s="185"/>
      <c r="BH348" s="185"/>
      <c r="BI348" s="185"/>
      <c r="BT348" s="185"/>
      <c r="CR348" s="185"/>
      <c r="DB348" s="185"/>
    </row>
    <row r="349" spans="1:106" x14ac:dyDescent="0.2">
      <c r="A349" s="238"/>
      <c r="B349" s="238"/>
      <c r="C349" s="238"/>
      <c r="D349" s="238"/>
      <c r="E349" s="238"/>
      <c r="F349" s="238"/>
      <c r="G349" s="238"/>
      <c r="H349" s="238"/>
      <c r="I349" s="238"/>
      <c r="J349" s="185"/>
      <c r="Z349" s="185"/>
      <c r="AA349" s="185"/>
      <c r="AQ349" s="185"/>
      <c r="AR349" s="185"/>
      <c r="AS349" s="185"/>
      <c r="AT349" s="185"/>
      <c r="AU349" s="185"/>
      <c r="AV349" s="185"/>
      <c r="AW349" s="185"/>
      <c r="AX349" s="185"/>
      <c r="AY349" s="185"/>
      <c r="AZ349" s="185"/>
      <c r="BA349" s="185"/>
      <c r="BB349" s="185"/>
      <c r="BH349" s="185"/>
      <c r="BI349" s="185"/>
      <c r="BT349" s="185"/>
      <c r="CR349" s="185"/>
      <c r="DB349" s="185"/>
    </row>
    <row r="350" spans="1:106" x14ac:dyDescent="0.2">
      <c r="A350" s="238"/>
      <c r="B350" s="238"/>
      <c r="C350" s="238"/>
      <c r="D350" s="238"/>
      <c r="E350" s="238"/>
      <c r="F350" s="238"/>
      <c r="G350" s="238"/>
      <c r="H350" s="238"/>
      <c r="I350" s="238"/>
      <c r="J350" s="185"/>
      <c r="Z350" s="185"/>
      <c r="AA350" s="185"/>
      <c r="AQ350" s="185"/>
      <c r="AR350" s="185"/>
      <c r="AS350" s="185"/>
      <c r="AT350" s="185"/>
      <c r="AU350" s="185"/>
      <c r="AV350" s="185"/>
      <c r="AW350" s="185"/>
      <c r="AX350" s="185"/>
      <c r="AY350" s="185"/>
      <c r="AZ350" s="185"/>
      <c r="BA350" s="185"/>
      <c r="BB350" s="185"/>
      <c r="BH350" s="185"/>
      <c r="BI350" s="185"/>
      <c r="BT350" s="185"/>
      <c r="CR350" s="185"/>
      <c r="DB350" s="185"/>
    </row>
    <row r="351" spans="1:106" x14ac:dyDescent="0.2">
      <c r="A351" s="238"/>
      <c r="B351" s="238"/>
      <c r="C351" s="238"/>
      <c r="D351" s="238"/>
      <c r="E351" s="238"/>
      <c r="F351" s="238"/>
      <c r="G351" s="238"/>
      <c r="H351" s="238"/>
      <c r="I351" s="238"/>
      <c r="J351" s="185"/>
      <c r="Z351" s="185"/>
      <c r="AA351" s="185"/>
      <c r="AQ351" s="185"/>
      <c r="AR351" s="185"/>
      <c r="AS351" s="185"/>
      <c r="AT351" s="185"/>
      <c r="AU351" s="185"/>
      <c r="AV351" s="185"/>
      <c r="AW351" s="185"/>
      <c r="AX351" s="185"/>
      <c r="AY351" s="185"/>
      <c r="AZ351" s="185"/>
      <c r="BA351" s="185"/>
      <c r="BB351" s="185"/>
      <c r="BH351" s="185"/>
      <c r="BI351" s="185"/>
      <c r="BT351" s="185"/>
      <c r="CR351" s="185"/>
      <c r="DB351" s="185"/>
    </row>
    <row r="352" spans="1:106" x14ac:dyDescent="0.2">
      <c r="A352" s="238"/>
      <c r="B352" s="238"/>
      <c r="C352" s="238"/>
      <c r="D352" s="238"/>
      <c r="E352" s="238"/>
      <c r="F352" s="238"/>
      <c r="G352" s="238"/>
      <c r="H352" s="238"/>
      <c r="I352" s="238"/>
      <c r="J352" s="185"/>
      <c r="Z352" s="185"/>
      <c r="AA352" s="185"/>
      <c r="AQ352" s="185"/>
      <c r="AR352" s="185"/>
      <c r="AS352" s="185"/>
      <c r="AT352" s="185"/>
      <c r="AU352" s="185"/>
      <c r="AV352" s="185"/>
      <c r="AW352" s="185"/>
      <c r="AX352" s="185"/>
      <c r="AY352" s="185"/>
      <c r="AZ352" s="185"/>
      <c r="BA352" s="185"/>
      <c r="BB352" s="185"/>
      <c r="BH352" s="185"/>
      <c r="BI352" s="185"/>
      <c r="BT352" s="185"/>
      <c r="CR352" s="185"/>
      <c r="DB352" s="185"/>
    </row>
    <row r="353" spans="1:106" x14ac:dyDescent="0.2">
      <c r="A353" s="238"/>
      <c r="B353" s="238"/>
      <c r="C353" s="238"/>
      <c r="D353" s="238"/>
      <c r="E353" s="238"/>
      <c r="F353" s="238"/>
      <c r="G353" s="238"/>
      <c r="H353" s="238"/>
      <c r="I353" s="238"/>
      <c r="J353" s="185"/>
      <c r="Z353" s="185"/>
      <c r="AA353" s="185"/>
      <c r="AQ353" s="185"/>
      <c r="AR353" s="185"/>
      <c r="AS353" s="185"/>
      <c r="AT353" s="185"/>
      <c r="AU353" s="185"/>
      <c r="AV353" s="185"/>
      <c r="AW353" s="185"/>
      <c r="AX353" s="185"/>
      <c r="AY353" s="185"/>
      <c r="AZ353" s="185"/>
      <c r="BA353" s="185"/>
      <c r="BB353" s="185"/>
      <c r="BH353" s="185"/>
      <c r="BI353" s="185"/>
      <c r="BT353" s="185"/>
      <c r="CR353" s="185"/>
      <c r="DB353" s="185"/>
    </row>
    <row r="354" spans="1:106" x14ac:dyDescent="0.2">
      <c r="A354" s="238"/>
      <c r="B354" s="238"/>
      <c r="C354" s="238"/>
      <c r="D354" s="238"/>
      <c r="E354" s="238"/>
      <c r="F354" s="238"/>
      <c r="G354" s="238"/>
      <c r="H354" s="238"/>
      <c r="I354" s="238"/>
      <c r="J354" s="185"/>
      <c r="Z354" s="185"/>
      <c r="AA354" s="185"/>
      <c r="AQ354" s="185"/>
      <c r="AR354" s="185"/>
      <c r="AS354" s="185"/>
      <c r="AT354" s="185"/>
      <c r="AU354" s="185"/>
      <c r="AV354" s="185"/>
      <c r="AW354" s="185"/>
      <c r="AX354" s="185"/>
      <c r="AY354" s="185"/>
      <c r="AZ354" s="185"/>
      <c r="BA354" s="185"/>
      <c r="BB354" s="185"/>
      <c r="BH354" s="185"/>
      <c r="BI354" s="185"/>
      <c r="BT354" s="185"/>
      <c r="CR354" s="185"/>
      <c r="DB354" s="185"/>
    </row>
    <row r="355" spans="1:106" x14ac:dyDescent="0.2">
      <c r="A355" s="238"/>
      <c r="B355" s="238"/>
      <c r="C355" s="238"/>
      <c r="D355" s="238"/>
      <c r="E355" s="238"/>
      <c r="F355" s="238"/>
      <c r="G355" s="238"/>
      <c r="H355" s="238"/>
      <c r="I355" s="238"/>
      <c r="J355" s="185"/>
      <c r="Z355" s="185"/>
      <c r="AA355" s="185"/>
      <c r="AQ355" s="185"/>
      <c r="AR355" s="185"/>
      <c r="AS355" s="185"/>
      <c r="AT355" s="185"/>
      <c r="AU355" s="185"/>
      <c r="AV355" s="185"/>
      <c r="AW355" s="185"/>
      <c r="AX355" s="185"/>
      <c r="AY355" s="185"/>
      <c r="AZ355" s="185"/>
      <c r="BA355" s="185"/>
      <c r="BB355" s="185"/>
      <c r="BH355" s="185"/>
      <c r="BI355" s="185"/>
      <c r="BT355" s="185"/>
      <c r="CR355" s="185"/>
      <c r="DB355" s="185"/>
    </row>
    <row r="356" spans="1:106" x14ac:dyDescent="0.2">
      <c r="A356" s="238"/>
      <c r="B356" s="238"/>
      <c r="C356" s="238"/>
      <c r="D356" s="238"/>
      <c r="E356" s="238"/>
      <c r="F356" s="238"/>
      <c r="G356" s="238"/>
      <c r="H356" s="238"/>
      <c r="I356" s="238"/>
      <c r="J356" s="185"/>
      <c r="Z356" s="185"/>
      <c r="AA356" s="185"/>
      <c r="AQ356" s="185"/>
      <c r="AR356" s="185"/>
      <c r="AS356" s="185"/>
      <c r="AT356" s="185"/>
      <c r="AU356" s="185"/>
      <c r="AV356" s="185"/>
      <c r="AW356" s="185"/>
      <c r="AX356" s="185"/>
      <c r="AY356" s="185"/>
      <c r="AZ356" s="185"/>
      <c r="BA356" s="185"/>
      <c r="BB356" s="185"/>
      <c r="BH356" s="185"/>
      <c r="BI356" s="185"/>
      <c r="BT356" s="185"/>
      <c r="CR356" s="185"/>
      <c r="DB356" s="185"/>
    </row>
    <row r="357" spans="1:106" x14ac:dyDescent="0.2">
      <c r="A357" s="238"/>
      <c r="B357" s="238"/>
      <c r="C357" s="238"/>
      <c r="D357" s="238"/>
      <c r="E357" s="238"/>
      <c r="F357" s="238"/>
      <c r="G357" s="238"/>
      <c r="H357" s="238"/>
      <c r="I357" s="238"/>
      <c r="J357" s="185"/>
      <c r="Z357" s="185"/>
      <c r="AA357" s="185"/>
      <c r="AQ357" s="185"/>
      <c r="AR357" s="185"/>
      <c r="AS357" s="185"/>
      <c r="AT357" s="185"/>
      <c r="AU357" s="185"/>
      <c r="AV357" s="185"/>
      <c r="AW357" s="185"/>
      <c r="AX357" s="185"/>
      <c r="AY357" s="185"/>
      <c r="AZ357" s="185"/>
      <c r="BA357" s="185"/>
      <c r="BB357" s="185"/>
      <c r="BH357" s="185"/>
      <c r="BI357" s="185"/>
      <c r="BT357" s="185"/>
      <c r="CR357" s="185"/>
      <c r="DB357" s="185"/>
    </row>
    <row r="358" spans="1:106" x14ac:dyDescent="0.2">
      <c r="A358" s="238"/>
      <c r="B358" s="238"/>
      <c r="C358" s="238"/>
      <c r="D358" s="238"/>
      <c r="E358" s="238"/>
      <c r="F358" s="238"/>
      <c r="G358" s="238"/>
      <c r="H358" s="238"/>
      <c r="I358" s="238"/>
      <c r="J358" s="185"/>
      <c r="Z358" s="185"/>
      <c r="AA358" s="185"/>
      <c r="AQ358" s="185"/>
      <c r="AR358" s="185"/>
      <c r="AS358" s="185"/>
      <c r="AT358" s="185"/>
      <c r="AU358" s="185"/>
      <c r="AV358" s="185"/>
      <c r="AW358" s="185"/>
      <c r="AX358" s="185"/>
      <c r="AY358" s="185"/>
      <c r="AZ358" s="185"/>
      <c r="BA358" s="185"/>
      <c r="BB358" s="185"/>
      <c r="BH358" s="185"/>
      <c r="BI358" s="185"/>
      <c r="BT358" s="185"/>
      <c r="CR358" s="185"/>
      <c r="DB358" s="185"/>
    </row>
    <row r="359" spans="1:106" x14ac:dyDescent="0.2">
      <c r="A359" s="238"/>
      <c r="B359" s="238"/>
      <c r="C359" s="238"/>
      <c r="D359" s="238"/>
      <c r="E359" s="238"/>
      <c r="F359" s="238"/>
      <c r="G359" s="238"/>
      <c r="H359" s="238"/>
      <c r="I359" s="238"/>
      <c r="J359" s="185"/>
      <c r="Z359" s="185"/>
      <c r="AA359" s="185"/>
      <c r="AQ359" s="185"/>
      <c r="AR359" s="185"/>
      <c r="AS359" s="185"/>
      <c r="AT359" s="185"/>
      <c r="AU359" s="185"/>
      <c r="AV359" s="185"/>
      <c r="AW359" s="185"/>
      <c r="AX359" s="185"/>
      <c r="AY359" s="185"/>
      <c r="AZ359" s="185"/>
      <c r="BA359" s="185"/>
      <c r="BB359" s="185"/>
      <c r="BH359" s="185"/>
      <c r="BI359" s="185"/>
      <c r="BT359" s="185"/>
      <c r="CR359" s="185"/>
      <c r="DB359" s="185"/>
    </row>
    <row r="360" spans="1:106" x14ac:dyDescent="0.2">
      <c r="A360" s="238"/>
      <c r="B360" s="238"/>
      <c r="C360" s="238"/>
      <c r="D360" s="238"/>
      <c r="E360" s="238"/>
      <c r="F360" s="238"/>
      <c r="G360" s="238"/>
      <c r="H360" s="238"/>
      <c r="I360" s="238"/>
      <c r="J360" s="185"/>
      <c r="Z360" s="185"/>
      <c r="AA360" s="185"/>
      <c r="AQ360" s="185"/>
      <c r="AR360" s="185"/>
      <c r="AS360" s="185"/>
      <c r="AT360" s="185"/>
      <c r="AU360" s="185"/>
      <c r="AV360" s="185"/>
      <c r="AW360" s="185"/>
      <c r="AX360" s="185"/>
      <c r="AY360" s="185"/>
      <c r="AZ360" s="185"/>
      <c r="BA360" s="185"/>
      <c r="BB360" s="185"/>
      <c r="BH360" s="185"/>
      <c r="BI360" s="185"/>
      <c r="BT360" s="185"/>
      <c r="CR360" s="185"/>
      <c r="DB360" s="185"/>
    </row>
    <row r="361" spans="1:106" x14ac:dyDescent="0.2">
      <c r="A361" s="238"/>
      <c r="B361" s="238"/>
      <c r="C361" s="238"/>
      <c r="D361" s="238"/>
      <c r="E361" s="238"/>
      <c r="F361" s="238"/>
      <c r="G361" s="238"/>
      <c r="H361" s="238"/>
      <c r="I361" s="238"/>
      <c r="J361" s="185"/>
      <c r="Z361" s="185"/>
      <c r="AA361" s="185"/>
      <c r="AQ361" s="185"/>
      <c r="AR361" s="185"/>
      <c r="AS361" s="185"/>
      <c r="AT361" s="185"/>
      <c r="AU361" s="185"/>
      <c r="AV361" s="185"/>
      <c r="AW361" s="185"/>
      <c r="AX361" s="185"/>
      <c r="AY361" s="185"/>
      <c r="AZ361" s="185"/>
      <c r="BA361" s="185"/>
      <c r="BB361" s="185"/>
      <c r="BH361" s="185"/>
      <c r="BI361" s="185"/>
      <c r="BT361" s="185"/>
      <c r="CR361" s="185"/>
      <c r="DB361" s="185"/>
    </row>
    <row r="362" spans="1:106" x14ac:dyDescent="0.2">
      <c r="A362" s="238"/>
      <c r="B362" s="238"/>
      <c r="C362" s="238"/>
      <c r="D362" s="238"/>
      <c r="E362" s="238"/>
      <c r="F362" s="238"/>
      <c r="G362" s="238"/>
      <c r="H362" s="238"/>
      <c r="I362" s="238"/>
      <c r="J362" s="185"/>
      <c r="Z362" s="185"/>
      <c r="AA362" s="185"/>
      <c r="AQ362" s="185"/>
      <c r="AR362" s="185"/>
      <c r="AS362" s="185"/>
      <c r="AT362" s="185"/>
      <c r="AU362" s="185"/>
      <c r="AV362" s="185"/>
      <c r="AW362" s="185"/>
      <c r="AX362" s="185"/>
      <c r="AY362" s="185"/>
      <c r="AZ362" s="185"/>
      <c r="BA362" s="185"/>
      <c r="BB362" s="185"/>
      <c r="BH362" s="185"/>
      <c r="BI362" s="185"/>
      <c r="BT362" s="185"/>
      <c r="CR362" s="185"/>
      <c r="DB362" s="185"/>
    </row>
    <row r="363" spans="1:106" x14ac:dyDescent="0.2">
      <c r="A363" s="238"/>
      <c r="B363" s="238"/>
      <c r="C363" s="238"/>
      <c r="D363" s="238"/>
      <c r="E363" s="238"/>
      <c r="F363" s="238"/>
      <c r="G363" s="238"/>
      <c r="H363" s="238"/>
      <c r="I363" s="238"/>
      <c r="J363" s="185"/>
      <c r="Z363" s="185"/>
      <c r="AA363" s="185"/>
      <c r="AQ363" s="185"/>
      <c r="AR363" s="185"/>
      <c r="AS363" s="185"/>
      <c r="AT363" s="185"/>
      <c r="AU363" s="185"/>
      <c r="AV363" s="185"/>
      <c r="AW363" s="185"/>
      <c r="AX363" s="185"/>
      <c r="AY363" s="185"/>
      <c r="AZ363" s="185"/>
      <c r="BA363" s="185"/>
      <c r="BB363" s="185"/>
      <c r="BH363" s="185"/>
      <c r="BI363" s="185"/>
      <c r="BT363" s="185"/>
      <c r="CR363" s="185"/>
      <c r="DB363" s="185"/>
    </row>
    <row r="364" spans="1:106" x14ac:dyDescent="0.2">
      <c r="A364" s="238"/>
      <c r="B364" s="238"/>
      <c r="C364" s="238"/>
      <c r="D364" s="238"/>
      <c r="E364" s="238"/>
      <c r="F364" s="238"/>
      <c r="G364" s="238"/>
      <c r="H364" s="238"/>
      <c r="I364" s="238"/>
      <c r="J364" s="185"/>
      <c r="Z364" s="185"/>
      <c r="AA364" s="185"/>
      <c r="AQ364" s="185"/>
      <c r="AR364" s="185"/>
      <c r="AS364" s="185"/>
      <c r="AT364" s="185"/>
      <c r="AU364" s="185"/>
      <c r="AV364" s="185"/>
      <c r="AW364" s="185"/>
      <c r="AX364" s="185"/>
      <c r="AY364" s="185"/>
      <c r="AZ364" s="185"/>
      <c r="BA364" s="185"/>
      <c r="BB364" s="185"/>
      <c r="BH364" s="185"/>
      <c r="BI364" s="185"/>
      <c r="BT364" s="185"/>
      <c r="CR364" s="185"/>
      <c r="DB364" s="185"/>
    </row>
    <row r="365" spans="1:106" x14ac:dyDescent="0.2">
      <c r="A365" s="238"/>
      <c r="B365" s="238"/>
      <c r="C365" s="238"/>
      <c r="D365" s="238"/>
      <c r="E365" s="238"/>
      <c r="F365" s="238"/>
      <c r="G365" s="238"/>
      <c r="H365" s="238"/>
      <c r="I365" s="238"/>
      <c r="J365" s="185"/>
      <c r="Z365" s="185"/>
      <c r="AA365" s="185"/>
      <c r="AQ365" s="185"/>
      <c r="AR365" s="185"/>
      <c r="AS365" s="185"/>
      <c r="AT365" s="185"/>
      <c r="AU365" s="185"/>
      <c r="AV365" s="185"/>
      <c r="AW365" s="185"/>
      <c r="AX365" s="185"/>
      <c r="AY365" s="185"/>
      <c r="AZ365" s="185"/>
      <c r="BA365" s="185"/>
      <c r="BB365" s="185"/>
      <c r="BH365" s="185"/>
      <c r="BI365" s="185"/>
      <c r="BT365" s="185"/>
      <c r="CR365" s="185"/>
      <c r="DB365" s="185"/>
    </row>
    <row r="366" spans="1:106" x14ac:dyDescent="0.2">
      <c r="A366" s="238"/>
      <c r="B366" s="238"/>
      <c r="C366" s="238"/>
      <c r="D366" s="238"/>
      <c r="E366" s="238"/>
      <c r="F366" s="238"/>
      <c r="G366" s="238"/>
      <c r="H366" s="238"/>
      <c r="I366" s="238"/>
      <c r="J366" s="185"/>
      <c r="Z366" s="185"/>
      <c r="AA366" s="185"/>
      <c r="AQ366" s="185"/>
      <c r="AR366" s="185"/>
      <c r="AS366" s="185"/>
      <c r="AT366" s="185"/>
      <c r="AU366" s="185"/>
      <c r="AV366" s="185"/>
      <c r="AW366" s="185"/>
      <c r="AX366" s="185"/>
      <c r="AY366" s="185"/>
      <c r="AZ366" s="185"/>
      <c r="BA366" s="185"/>
      <c r="BB366" s="185"/>
      <c r="BH366" s="185"/>
      <c r="BI366" s="185"/>
      <c r="BT366" s="185"/>
      <c r="CR366" s="185"/>
      <c r="DB366" s="185"/>
    </row>
    <row r="367" spans="1:106" x14ac:dyDescent="0.2">
      <c r="A367" s="238"/>
      <c r="B367" s="238"/>
      <c r="C367" s="238"/>
      <c r="D367" s="238"/>
      <c r="E367" s="238"/>
      <c r="F367" s="238"/>
      <c r="G367" s="238"/>
      <c r="H367" s="238"/>
      <c r="I367" s="238"/>
      <c r="J367" s="185"/>
      <c r="Z367" s="185"/>
      <c r="AA367" s="185"/>
      <c r="AQ367" s="185"/>
      <c r="AR367" s="185"/>
      <c r="AS367" s="185"/>
      <c r="AT367" s="185"/>
      <c r="AU367" s="185"/>
      <c r="AV367" s="185"/>
      <c r="AW367" s="185"/>
      <c r="AX367" s="185"/>
      <c r="AY367" s="185"/>
      <c r="AZ367" s="185"/>
      <c r="BA367" s="185"/>
      <c r="BB367" s="185"/>
      <c r="BH367" s="185"/>
      <c r="BI367" s="185"/>
      <c r="BT367" s="185"/>
      <c r="CR367" s="185"/>
      <c r="DB367" s="185"/>
    </row>
    <row r="368" spans="1:106" x14ac:dyDescent="0.2">
      <c r="A368" s="238"/>
      <c r="B368" s="238"/>
      <c r="C368" s="238"/>
      <c r="D368" s="238"/>
      <c r="E368" s="238"/>
      <c r="F368" s="238"/>
      <c r="G368" s="238"/>
      <c r="H368" s="238"/>
      <c r="I368" s="238"/>
      <c r="J368" s="185"/>
      <c r="Z368" s="185"/>
      <c r="AA368" s="185"/>
      <c r="AQ368" s="185"/>
      <c r="AR368" s="185"/>
      <c r="AS368" s="185"/>
      <c r="AT368" s="185"/>
      <c r="AU368" s="185"/>
      <c r="AV368" s="185"/>
      <c r="AW368" s="185"/>
      <c r="AX368" s="185"/>
      <c r="AY368" s="185"/>
      <c r="AZ368" s="185"/>
      <c r="BA368" s="185"/>
      <c r="BB368" s="185"/>
      <c r="BH368" s="185"/>
      <c r="BI368" s="185"/>
      <c r="BT368" s="185"/>
      <c r="CR368" s="185"/>
      <c r="DB368" s="185"/>
    </row>
    <row r="369" spans="1:106" x14ac:dyDescent="0.2">
      <c r="A369" s="238"/>
      <c r="B369" s="238"/>
      <c r="C369" s="238"/>
      <c r="D369" s="238"/>
      <c r="E369" s="238"/>
      <c r="F369" s="238"/>
      <c r="G369" s="238"/>
      <c r="H369" s="238"/>
      <c r="I369" s="238"/>
      <c r="J369" s="185"/>
      <c r="Z369" s="185"/>
      <c r="AA369" s="185"/>
      <c r="AQ369" s="185"/>
      <c r="AR369" s="185"/>
      <c r="AS369" s="185"/>
      <c r="AT369" s="185"/>
      <c r="AU369" s="185"/>
      <c r="AV369" s="185"/>
      <c r="AW369" s="185"/>
      <c r="AX369" s="185"/>
      <c r="AY369" s="185"/>
      <c r="AZ369" s="185"/>
      <c r="BA369" s="185"/>
      <c r="BB369" s="185"/>
      <c r="BH369" s="185"/>
      <c r="BI369" s="185"/>
      <c r="BT369" s="185"/>
      <c r="CR369" s="185"/>
      <c r="DB369" s="185"/>
    </row>
    <row r="370" spans="1:106" x14ac:dyDescent="0.2">
      <c r="A370" s="238"/>
      <c r="B370" s="238"/>
      <c r="C370" s="238"/>
      <c r="D370" s="238"/>
      <c r="E370" s="238"/>
      <c r="F370" s="238"/>
      <c r="G370" s="238"/>
      <c r="H370" s="238"/>
      <c r="I370" s="238"/>
      <c r="J370" s="185"/>
      <c r="Z370" s="185"/>
      <c r="AA370" s="185"/>
      <c r="AQ370" s="185"/>
      <c r="AR370" s="185"/>
      <c r="AS370" s="185"/>
      <c r="AT370" s="185"/>
      <c r="AU370" s="185"/>
      <c r="AV370" s="185"/>
      <c r="AW370" s="185"/>
      <c r="AX370" s="185"/>
      <c r="AY370" s="185"/>
      <c r="AZ370" s="185"/>
      <c r="BA370" s="185"/>
      <c r="BB370" s="185"/>
      <c r="BH370" s="185"/>
      <c r="BI370" s="185"/>
      <c r="BT370" s="185"/>
      <c r="CR370" s="185"/>
      <c r="DB370" s="185"/>
    </row>
    <row r="371" spans="1:106" x14ac:dyDescent="0.2">
      <c r="A371" s="238"/>
      <c r="B371" s="238"/>
      <c r="C371" s="238"/>
      <c r="D371" s="238"/>
      <c r="E371" s="238"/>
      <c r="F371" s="238"/>
      <c r="G371" s="238"/>
      <c r="H371" s="238"/>
      <c r="I371" s="238"/>
      <c r="J371" s="185"/>
      <c r="Z371" s="185"/>
      <c r="AA371" s="185"/>
      <c r="AQ371" s="185"/>
      <c r="AR371" s="185"/>
      <c r="AS371" s="185"/>
      <c r="AT371" s="185"/>
      <c r="AU371" s="185"/>
      <c r="AV371" s="185"/>
      <c r="AW371" s="185"/>
      <c r="AX371" s="185"/>
      <c r="AY371" s="185"/>
      <c r="AZ371" s="185"/>
      <c r="BA371" s="185"/>
      <c r="BB371" s="185"/>
      <c r="BH371" s="185"/>
      <c r="BI371" s="185"/>
      <c r="BT371" s="185"/>
      <c r="CR371" s="185"/>
      <c r="DB371" s="185"/>
    </row>
    <row r="372" spans="1:106" x14ac:dyDescent="0.2">
      <c r="A372" s="238"/>
      <c r="B372" s="238"/>
      <c r="C372" s="238"/>
      <c r="D372" s="238"/>
      <c r="E372" s="238"/>
      <c r="F372" s="238"/>
      <c r="G372" s="238"/>
      <c r="H372" s="238"/>
      <c r="I372" s="238"/>
      <c r="J372" s="185"/>
      <c r="Z372" s="185"/>
      <c r="AA372" s="185"/>
      <c r="AQ372" s="185"/>
      <c r="AR372" s="185"/>
      <c r="AS372" s="185"/>
      <c r="AT372" s="185"/>
      <c r="AU372" s="185"/>
      <c r="AV372" s="185"/>
      <c r="AW372" s="185"/>
      <c r="AX372" s="185"/>
      <c r="AY372" s="185"/>
      <c r="AZ372" s="185"/>
      <c r="BA372" s="185"/>
      <c r="BB372" s="185"/>
      <c r="BH372" s="185"/>
      <c r="BI372" s="185"/>
      <c r="BT372" s="185"/>
      <c r="CR372" s="185"/>
      <c r="DB372" s="185"/>
    </row>
    <row r="373" spans="1:106" x14ac:dyDescent="0.2">
      <c r="A373" s="238"/>
      <c r="B373" s="238"/>
      <c r="C373" s="238"/>
      <c r="D373" s="238"/>
      <c r="E373" s="238"/>
      <c r="F373" s="238"/>
      <c r="G373" s="238"/>
      <c r="H373" s="238"/>
      <c r="I373" s="238"/>
      <c r="J373" s="185"/>
      <c r="Z373" s="185"/>
      <c r="AA373" s="185"/>
      <c r="AQ373" s="185"/>
      <c r="AR373" s="185"/>
      <c r="AS373" s="185"/>
      <c r="AT373" s="185"/>
      <c r="AU373" s="185"/>
      <c r="AV373" s="185"/>
      <c r="AW373" s="185"/>
      <c r="AX373" s="185"/>
      <c r="AY373" s="185"/>
      <c r="AZ373" s="185"/>
      <c r="BA373" s="185"/>
      <c r="BB373" s="185"/>
      <c r="BH373" s="185"/>
      <c r="BI373" s="185"/>
      <c r="BT373" s="185"/>
      <c r="CR373" s="185"/>
      <c r="DB373" s="185"/>
    </row>
    <row r="374" spans="1:106" x14ac:dyDescent="0.2">
      <c r="A374" s="238"/>
      <c r="B374" s="238"/>
      <c r="C374" s="238"/>
      <c r="D374" s="238"/>
      <c r="E374" s="238"/>
      <c r="F374" s="238"/>
      <c r="G374" s="238"/>
      <c r="H374" s="238"/>
      <c r="I374" s="238"/>
      <c r="J374" s="185"/>
      <c r="Z374" s="185"/>
      <c r="AA374" s="185"/>
      <c r="AQ374" s="185"/>
      <c r="AR374" s="185"/>
      <c r="AS374" s="185"/>
      <c r="AT374" s="185"/>
      <c r="AU374" s="185"/>
      <c r="AV374" s="185"/>
      <c r="AW374" s="185"/>
      <c r="AX374" s="185"/>
      <c r="AY374" s="185"/>
      <c r="AZ374" s="185"/>
      <c r="BA374" s="185"/>
      <c r="BB374" s="185"/>
      <c r="BH374" s="185"/>
      <c r="BI374" s="185"/>
      <c r="BT374" s="185"/>
      <c r="CR374" s="185"/>
      <c r="DB374" s="185"/>
    </row>
    <row r="375" spans="1:106" x14ac:dyDescent="0.2">
      <c r="A375" s="238"/>
      <c r="B375" s="238"/>
      <c r="C375" s="238"/>
      <c r="D375" s="238"/>
      <c r="E375" s="238"/>
      <c r="F375" s="238"/>
      <c r="G375" s="238"/>
      <c r="H375" s="238"/>
      <c r="I375" s="238"/>
      <c r="J375" s="185"/>
      <c r="Z375" s="185"/>
      <c r="AA375" s="185"/>
      <c r="AQ375" s="185"/>
      <c r="AR375" s="185"/>
      <c r="AS375" s="185"/>
      <c r="AT375" s="185"/>
      <c r="AU375" s="185"/>
      <c r="AV375" s="185"/>
      <c r="AW375" s="185"/>
      <c r="AX375" s="185"/>
      <c r="AY375" s="185"/>
      <c r="AZ375" s="185"/>
      <c r="BA375" s="185"/>
      <c r="BB375" s="185"/>
      <c r="BH375" s="185"/>
      <c r="BI375" s="185"/>
      <c r="BT375" s="185"/>
      <c r="CR375" s="185"/>
      <c r="DB375" s="185"/>
    </row>
    <row r="376" spans="1:106" x14ac:dyDescent="0.2">
      <c r="A376" s="238"/>
      <c r="B376" s="238"/>
      <c r="C376" s="238"/>
      <c r="D376" s="238"/>
      <c r="E376" s="238"/>
      <c r="F376" s="238"/>
      <c r="G376" s="238"/>
      <c r="H376" s="238"/>
      <c r="I376" s="238"/>
      <c r="J376" s="185"/>
      <c r="Z376" s="185"/>
      <c r="AA376" s="185"/>
      <c r="AQ376" s="185"/>
      <c r="AR376" s="185"/>
      <c r="AS376" s="185"/>
      <c r="AT376" s="185"/>
      <c r="AU376" s="185"/>
      <c r="AV376" s="185"/>
      <c r="AW376" s="185"/>
      <c r="AX376" s="185"/>
      <c r="AY376" s="185"/>
      <c r="AZ376" s="185"/>
      <c r="BA376" s="185"/>
      <c r="BB376" s="185"/>
      <c r="BH376" s="185"/>
      <c r="BI376" s="185"/>
      <c r="BT376" s="185"/>
      <c r="CR376" s="185"/>
      <c r="DB376" s="185"/>
    </row>
    <row r="377" spans="1:106" x14ac:dyDescent="0.2">
      <c r="A377" s="238"/>
      <c r="B377" s="238"/>
      <c r="C377" s="238"/>
      <c r="D377" s="238"/>
      <c r="E377" s="238"/>
      <c r="F377" s="238"/>
      <c r="G377" s="238"/>
      <c r="H377" s="238"/>
      <c r="I377" s="238"/>
      <c r="J377" s="185"/>
      <c r="Z377" s="185"/>
      <c r="AA377" s="185"/>
      <c r="AQ377" s="185"/>
      <c r="AR377" s="185"/>
      <c r="AS377" s="185"/>
      <c r="AT377" s="185"/>
      <c r="AU377" s="185"/>
      <c r="AV377" s="185"/>
      <c r="AW377" s="185"/>
      <c r="AX377" s="185"/>
      <c r="AY377" s="185"/>
      <c r="AZ377" s="185"/>
      <c r="BA377" s="185"/>
      <c r="BB377" s="185"/>
      <c r="BH377" s="185"/>
      <c r="BI377" s="185"/>
      <c r="BT377" s="185"/>
      <c r="CR377" s="185"/>
      <c r="DB377" s="185"/>
    </row>
    <row r="378" spans="1:106" x14ac:dyDescent="0.2">
      <c r="A378" s="238"/>
      <c r="B378" s="238"/>
      <c r="C378" s="238"/>
      <c r="D378" s="238"/>
      <c r="E378" s="238"/>
      <c r="F378" s="238"/>
      <c r="G378" s="238"/>
      <c r="H378" s="238"/>
      <c r="I378" s="238"/>
      <c r="J378" s="185"/>
      <c r="Z378" s="185"/>
      <c r="AA378" s="185"/>
      <c r="AQ378" s="185"/>
      <c r="AR378" s="185"/>
      <c r="AS378" s="185"/>
      <c r="AT378" s="185"/>
      <c r="AU378" s="185"/>
      <c r="AV378" s="185"/>
      <c r="AW378" s="185"/>
      <c r="AX378" s="185"/>
      <c r="AY378" s="185"/>
      <c r="AZ378" s="185"/>
      <c r="BA378" s="185"/>
      <c r="BB378" s="185"/>
      <c r="BH378" s="185"/>
      <c r="BI378" s="185"/>
      <c r="BT378" s="185"/>
      <c r="CR378" s="185"/>
      <c r="DB378" s="185"/>
    </row>
    <row r="379" spans="1:106" x14ac:dyDescent="0.2">
      <c r="A379" s="238"/>
      <c r="B379" s="238"/>
      <c r="C379" s="238"/>
      <c r="D379" s="238"/>
      <c r="E379" s="238"/>
      <c r="F379" s="238"/>
      <c r="G379" s="238"/>
      <c r="H379" s="238"/>
      <c r="I379" s="238"/>
      <c r="J379" s="185"/>
      <c r="Z379" s="185"/>
      <c r="AA379" s="185"/>
      <c r="AQ379" s="185"/>
      <c r="AR379" s="185"/>
      <c r="AS379" s="185"/>
      <c r="AT379" s="185"/>
      <c r="AU379" s="185"/>
      <c r="AV379" s="185"/>
      <c r="AW379" s="185"/>
      <c r="AX379" s="185"/>
      <c r="AY379" s="185"/>
      <c r="AZ379" s="185"/>
      <c r="BA379" s="185"/>
      <c r="BB379" s="185"/>
      <c r="BH379" s="185"/>
      <c r="BI379" s="185"/>
      <c r="BT379" s="185"/>
      <c r="CR379" s="185"/>
      <c r="DB379" s="185"/>
    </row>
    <row r="380" spans="1:106" x14ac:dyDescent="0.2">
      <c r="A380" s="238"/>
      <c r="B380" s="238"/>
      <c r="C380" s="238"/>
      <c r="D380" s="238"/>
      <c r="E380" s="238"/>
      <c r="F380" s="238"/>
      <c r="G380" s="238"/>
      <c r="H380" s="238"/>
      <c r="I380" s="238"/>
      <c r="J380" s="185"/>
      <c r="Z380" s="185"/>
      <c r="AA380" s="185"/>
      <c r="AQ380" s="185"/>
      <c r="AR380" s="185"/>
      <c r="AS380" s="185"/>
      <c r="AT380" s="185"/>
      <c r="AU380" s="185"/>
      <c r="AV380" s="185"/>
      <c r="AW380" s="185"/>
      <c r="AX380" s="185"/>
      <c r="AY380" s="185"/>
      <c r="AZ380" s="185"/>
      <c r="BA380" s="185"/>
      <c r="BB380" s="185"/>
      <c r="BH380" s="185"/>
      <c r="BI380" s="185"/>
      <c r="BT380" s="185"/>
      <c r="CR380" s="185"/>
      <c r="DB380" s="185"/>
    </row>
    <row r="381" spans="1:106" x14ac:dyDescent="0.2">
      <c r="A381" s="238"/>
      <c r="B381" s="238"/>
      <c r="C381" s="238"/>
      <c r="D381" s="238"/>
      <c r="E381" s="238"/>
      <c r="F381" s="238"/>
      <c r="G381" s="238"/>
      <c r="H381" s="238"/>
      <c r="I381" s="238"/>
      <c r="J381" s="185"/>
      <c r="Z381" s="185"/>
      <c r="AA381" s="185"/>
      <c r="AQ381" s="185"/>
      <c r="AR381" s="185"/>
      <c r="AS381" s="185"/>
      <c r="AT381" s="185"/>
      <c r="AU381" s="185"/>
      <c r="AV381" s="185"/>
      <c r="AW381" s="185"/>
      <c r="AX381" s="185"/>
      <c r="AY381" s="185"/>
      <c r="AZ381" s="185"/>
      <c r="BA381" s="185"/>
      <c r="BB381" s="185"/>
      <c r="BH381" s="185"/>
      <c r="BI381" s="185"/>
      <c r="BT381" s="185"/>
      <c r="CR381" s="185"/>
      <c r="DB381" s="185"/>
    </row>
    <row r="382" spans="1:106" x14ac:dyDescent="0.2">
      <c r="A382" s="238"/>
      <c r="B382" s="238"/>
      <c r="C382" s="238"/>
      <c r="D382" s="238"/>
      <c r="E382" s="238"/>
      <c r="F382" s="238"/>
      <c r="G382" s="238"/>
      <c r="H382" s="238"/>
      <c r="I382" s="238"/>
      <c r="J382" s="185"/>
      <c r="Z382" s="185"/>
      <c r="AA382" s="185"/>
      <c r="AQ382" s="185"/>
      <c r="AR382" s="185"/>
      <c r="AS382" s="185"/>
      <c r="AT382" s="185"/>
      <c r="AU382" s="185"/>
      <c r="AV382" s="185"/>
      <c r="AW382" s="185"/>
      <c r="AX382" s="185"/>
      <c r="AY382" s="185"/>
      <c r="AZ382" s="185"/>
      <c r="BA382" s="185"/>
      <c r="BB382" s="185"/>
      <c r="BH382" s="185"/>
      <c r="BI382" s="185"/>
      <c r="BT382" s="185"/>
      <c r="CR382" s="185"/>
      <c r="DB382" s="185"/>
    </row>
    <row r="383" spans="1:106" x14ac:dyDescent="0.2">
      <c r="A383" s="238"/>
      <c r="B383" s="238"/>
      <c r="C383" s="238"/>
      <c r="D383" s="238"/>
      <c r="E383" s="238"/>
      <c r="F383" s="238"/>
      <c r="G383" s="238"/>
      <c r="H383" s="238"/>
      <c r="I383" s="238"/>
      <c r="J383" s="185"/>
      <c r="Z383" s="185"/>
      <c r="AA383" s="185"/>
      <c r="AQ383" s="185"/>
      <c r="AR383" s="185"/>
      <c r="AS383" s="185"/>
      <c r="AT383" s="185"/>
      <c r="AU383" s="185"/>
      <c r="AV383" s="185"/>
      <c r="AW383" s="185"/>
      <c r="AX383" s="185"/>
      <c r="AY383" s="185"/>
      <c r="AZ383" s="185"/>
      <c r="BA383" s="185"/>
      <c r="BB383" s="185"/>
      <c r="BH383" s="185"/>
      <c r="BI383" s="185"/>
      <c r="BT383" s="185"/>
      <c r="CR383" s="185"/>
      <c r="DB383" s="185"/>
    </row>
    <row r="384" spans="1:106" x14ac:dyDescent="0.2">
      <c r="A384" s="238"/>
      <c r="B384" s="238"/>
      <c r="C384" s="238"/>
      <c r="D384" s="238"/>
      <c r="E384" s="238"/>
      <c r="F384" s="238"/>
      <c r="G384" s="238"/>
      <c r="H384" s="238"/>
      <c r="I384" s="238"/>
      <c r="J384" s="185"/>
      <c r="Z384" s="185"/>
      <c r="AA384" s="185"/>
      <c r="AQ384" s="185"/>
      <c r="AR384" s="185"/>
      <c r="AS384" s="185"/>
      <c r="AT384" s="185"/>
      <c r="AU384" s="185"/>
      <c r="AV384" s="185"/>
      <c r="AW384" s="185"/>
      <c r="AX384" s="185"/>
      <c r="AY384" s="185"/>
      <c r="AZ384" s="185"/>
      <c r="BA384" s="185"/>
      <c r="BB384" s="185"/>
      <c r="BH384" s="185"/>
      <c r="BI384" s="185"/>
      <c r="BT384" s="185"/>
      <c r="CR384" s="185"/>
      <c r="DB384" s="185"/>
    </row>
    <row r="385" spans="1:106" x14ac:dyDescent="0.2">
      <c r="A385" s="238"/>
      <c r="B385" s="238"/>
      <c r="C385" s="238"/>
      <c r="D385" s="238"/>
      <c r="E385" s="238"/>
      <c r="F385" s="238"/>
      <c r="G385" s="238"/>
      <c r="H385" s="238"/>
      <c r="I385" s="238"/>
      <c r="J385" s="185"/>
      <c r="Z385" s="185"/>
      <c r="AA385" s="185"/>
      <c r="AQ385" s="185"/>
      <c r="AR385" s="185"/>
      <c r="AS385" s="185"/>
      <c r="AT385" s="185"/>
      <c r="AU385" s="185"/>
      <c r="AV385" s="185"/>
      <c r="AW385" s="185"/>
      <c r="AX385" s="185"/>
      <c r="AY385" s="185"/>
      <c r="AZ385" s="185"/>
      <c r="BA385" s="185"/>
      <c r="BB385" s="185"/>
      <c r="BH385" s="185"/>
      <c r="BI385" s="185"/>
      <c r="BT385" s="185"/>
      <c r="CR385" s="185"/>
      <c r="DB385" s="185"/>
    </row>
    <row r="386" spans="1:106" x14ac:dyDescent="0.2">
      <c r="A386" s="238"/>
      <c r="B386" s="238"/>
      <c r="C386" s="238"/>
      <c r="D386" s="238"/>
      <c r="E386" s="238"/>
      <c r="F386" s="238"/>
      <c r="G386" s="238"/>
      <c r="H386" s="238"/>
      <c r="I386" s="238"/>
      <c r="J386" s="185"/>
      <c r="Z386" s="185"/>
      <c r="AA386" s="185"/>
      <c r="AQ386" s="185"/>
      <c r="AR386" s="185"/>
      <c r="AS386" s="185"/>
      <c r="AT386" s="185"/>
      <c r="AU386" s="185"/>
      <c r="AV386" s="185"/>
      <c r="AW386" s="185"/>
      <c r="AX386" s="185"/>
      <c r="AY386" s="185"/>
      <c r="AZ386" s="185"/>
      <c r="BA386" s="185"/>
      <c r="BB386" s="185"/>
      <c r="BH386" s="185"/>
      <c r="BI386" s="185"/>
      <c r="BT386" s="185"/>
      <c r="CR386" s="185"/>
      <c r="DB386" s="185"/>
    </row>
    <row r="387" spans="1:106" x14ac:dyDescent="0.2">
      <c r="A387" s="238"/>
      <c r="B387" s="238"/>
      <c r="C387" s="238"/>
      <c r="D387" s="238"/>
      <c r="E387" s="238"/>
      <c r="F387" s="238"/>
      <c r="G387" s="238"/>
      <c r="H387" s="238"/>
      <c r="I387" s="238"/>
      <c r="J387" s="185"/>
      <c r="Z387" s="185"/>
      <c r="AA387" s="185"/>
      <c r="AQ387" s="185"/>
      <c r="AR387" s="185"/>
      <c r="AS387" s="185"/>
      <c r="AT387" s="185"/>
      <c r="AU387" s="185"/>
      <c r="AV387" s="185"/>
      <c r="AW387" s="185"/>
      <c r="AX387" s="185"/>
      <c r="AY387" s="185"/>
      <c r="AZ387" s="185"/>
      <c r="BA387" s="185"/>
      <c r="BB387" s="185"/>
      <c r="BH387" s="185"/>
      <c r="BI387" s="185"/>
      <c r="BT387" s="185"/>
      <c r="CR387" s="185"/>
      <c r="DB387" s="185"/>
    </row>
    <row r="388" spans="1:106" x14ac:dyDescent="0.2">
      <c r="A388" s="238"/>
      <c r="B388" s="238"/>
      <c r="C388" s="238"/>
      <c r="D388" s="238"/>
      <c r="E388" s="238"/>
      <c r="F388" s="238"/>
      <c r="G388" s="238"/>
      <c r="H388" s="238"/>
      <c r="I388" s="238"/>
      <c r="J388" s="185"/>
      <c r="Z388" s="185"/>
      <c r="AA388" s="185"/>
      <c r="AQ388" s="185"/>
      <c r="AR388" s="185"/>
      <c r="AS388" s="185"/>
      <c r="AT388" s="185"/>
      <c r="AU388" s="185"/>
      <c r="AV388" s="185"/>
      <c r="AW388" s="185"/>
      <c r="AX388" s="185"/>
      <c r="AY388" s="185"/>
      <c r="AZ388" s="185"/>
      <c r="BA388" s="185"/>
      <c r="BB388" s="185"/>
      <c r="BH388" s="185"/>
      <c r="BI388" s="185"/>
      <c r="BT388" s="185"/>
      <c r="CR388" s="185"/>
      <c r="DB388" s="185"/>
    </row>
    <row r="389" spans="1:106" x14ac:dyDescent="0.2">
      <c r="A389" s="238"/>
      <c r="B389" s="238"/>
      <c r="C389" s="238"/>
      <c r="D389" s="238"/>
      <c r="E389" s="238"/>
      <c r="F389" s="238"/>
      <c r="G389" s="238"/>
      <c r="H389" s="238"/>
      <c r="I389" s="238"/>
      <c r="J389" s="185"/>
      <c r="Z389" s="185"/>
      <c r="AA389" s="185"/>
      <c r="AQ389" s="185"/>
      <c r="AR389" s="185"/>
      <c r="AS389" s="185"/>
      <c r="AT389" s="185"/>
      <c r="AU389" s="185"/>
      <c r="AV389" s="185"/>
      <c r="AW389" s="185"/>
      <c r="AX389" s="185"/>
      <c r="AY389" s="185"/>
      <c r="AZ389" s="185"/>
      <c r="BA389" s="185"/>
      <c r="BB389" s="185"/>
      <c r="BH389" s="185"/>
      <c r="BI389" s="185"/>
      <c r="BT389" s="185"/>
      <c r="CR389" s="185"/>
      <c r="DB389" s="185"/>
    </row>
    <row r="390" spans="1:106" x14ac:dyDescent="0.2">
      <c r="A390" s="238"/>
      <c r="B390" s="238"/>
      <c r="C390" s="238"/>
      <c r="D390" s="238"/>
      <c r="E390" s="238"/>
      <c r="F390" s="238"/>
      <c r="G390" s="238"/>
      <c r="H390" s="238"/>
      <c r="I390" s="238"/>
      <c r="J390" s="185"/>
      <c r="Z390" s="185"/>
      <c r="AA390" s="185"/>
      <c r="AQ390" s="185"/>
      <c r="AR390" s="185"/>
      <c r="AS390" s="185"/>
      <c r="AT390" s="185"/>
      <c r="AU390" s="185"/>
      <c r="AV390" s="185"/>
      <c r="AW390" s="185"/>
      <c r="AX390" s="185"/>
      <c r="AY390" s="185"/>
      <c r="AZ390" s="185"/>
      <c r="BA390" s="185"/>
      <c r="BB390" s="185"/>
      <c r="BH390" s="185"/>
      <c r="BI390" s="185"/>
      <c r="BT390" s="185"/>
      <c r="CR390" s="185"/>
      <c r="DB390" s="185"/>
    </row>
    <row r="391" spans="1:106" x14ac:dyDescent="0.2">
      <c r="A391" s="238"/>
      <c r="B391" s="238"/>
      <c r="C391" s="238"/>
      <c r="D391" s="238"/>
      <c r="E391" s="238"/>
      <c r="F391" s="238"/>
      <c r="G391" s="238"/>
      <c r="H391" s="238"/>
      <c r="I391" s="238"/>
      <c r="J391" s="185"/>
      <c r="Z391" s="185"/>
      <c r="AA391" s="185"/>
      <c r="AQ391" s="185"/>
      <c r="AR391" s="185"/>
      <c r="AS391" s="185"/>
      <c r="AT391" s="185"/>
      <c r="AU391" s="185"/>
      <c r="AV391" s="185"/>
      <c r="AW391" s="185"/>
      <c r="AX391" s="185"/>
      <c r="AY391" s="185"/>
      <c r="AZ391" s="185"/>
      <c r="BA391" s="185"/>
      <c r="BB391" s="185"/>
      <c r="BH391" s="185"/>
      <c r="BI391" s="185"/>
      <c r="BT391" s="185"/>
      <c r="CR391" s="185"/>
      <c r="DB391" s="185"/>
    </row>
    <row r="392" spans="1:106" x14ac:dyDescent="0.2">
      <c r="A392" s="238"/>
      <c r="B392" s="238"/>
      <c r="C392" s="238"/>
      <c r="D392" s="238"/>
      <c r="E392" s="238"/>
      <c r="F392" s="238"/>
      <c r="G392" s="238"/>
      <c r="H392" s="238"/>
      <c r="I392" s="238"/>
      <c r="J392" s="185"/>
      <c r="Z392" s="185"/>
      <c r="AA392" s="185"/>
      <c r="AQ392" s="185"/>
      <c r="AR392" s="185"/>
      <c r="AS392" s="185"/>
      <c r="AT392" s="185"/>
      <c r="AU392" s="185"/>
      <c r="AV392" s="185"/>
      <c r="AW392" s="185"/>
      <c r="AX392" s="185"/>
      <c r="AY392" s="185"/>
      <c r="AZ392" s="185"/>
      <c r="BA392" s="185"/>
      <c r="BB392" s="185"/>
      <c r="BH392" s="185"/>
      <c r="BI392" s="185"/>
      <c r="BT392" s="185"/>
      <c r="CR392" s="185"/>
      <c r="DB392" s="185"/>
    </row>
    <row r="393" spans="1:106" x14ac:dyDescent="0.2">
      <c r="A393" s="238"/>
      <c r="B393" s="238"/>
      <c r="C393" s="238"/>
      <c r="D393" s="238"/>
      <c r="E393" s="238"/>
      <c r="F393" s="238"/>
      <c r="G393" s="238"/>
      <c r="H393" s="238"/>
      <c r="I393" s="238"/>
      <c r="J393" s="185"/>
      <c r="Z393" s="185"/>
      <c r="AA393" s="185"/>
      <c r="AQ393" s="185"/>
      <c r="AR393" s="185"/>
      <c r="AS393" s="185"/>
      <c r="AT393" s="185"/>
      <c r="AU393" s="185"/>
      <c r="AV393" s="185"/>
      <c r="AW393" s="185"/>
      <c r="AX393" s="185"/>
      <c r="AY393" s="185"/>
      <c r="AZ393" s="185"/>
      <c r="BA393" s="185"/>
      <c r="BB393" s="185"/>
      <c r="BH393" s="185"/>
      <c r="BI393" s="185"/>
      <c r="BT393" s="185"/>
      <c r="CR393" s="185"/>
      <c r="DB393" s="185"/>
    </row>
    <row r="394" spans="1:106" x14ac:dyDescent="0.2">
      <c r="A394" s="238"/>
      <c r="B394" s="238"/>
      <c r="C394" s="238"/>
      <c r="D394" s="238"/>
      <c r="E394" s="238"/>
      <c r="F394" s="238"/>
      <c r="G394" s="238"/>
      <c r="H394" s="238"/>
      <c r="I394" s="238"/>
      <c r="J394" s="185"/>
      <c r="Z394" s="185"/>
      <c r="AA394" s="185"/>
      <c r="AQ394" s="185"/>
      <c r="AR394" s="185"/>
      <c r="AS394" s="185"/>
      <c r="AT394" s="185"/>
      <c r="AU394" s="185"/>
      <c r="AV394" s="185"/>
      <c r="AW394" s="185"/>
      <c r="AX394" s="185"/>
      <c r="AY394" s="185"/>
      <c r="AZ394" s="185"/>
      <c r="BA394" s="185"/>
      <c r="BB394" s="185"/>
      <c r="BH394" s="185"/>
      <c r="BI394" s="185"/>
      <c r="BT394" s="185"/>
      <c r="CR394" s="185"/>
      <c r="DB394" s="185"/>
    </row>
    <row r="395" spans="1:106" x14ac:dyDescent="0.2">
      <c r="A395" s="238"/>
      <c r="B395" s="238"/>
      <c r="C395" s="238"/>
      <c r="D395" s="238"/>
      <c r="E395" s="238"/>
      <c r="F395" s="238"/>
      <c r="G395" s="238"/>
      <c r="H395" s="238"/>
      <c r="I395" s="238"/>
      <c r="J395" s="185"/>
      <c r="Z395" s="185"/>
      <c r="AA395" s="185"/>
      <c r="AQ395" s="185"/>
      <c r="AR395" s="185"/>
      <c r="AS395" s="185"/>
      <c r="AT395" s="185"/>
      <c r="AU395" s="185"/>
      <c r="AV395" s="185"/>
      <c r="AW395" s="185"/>
      <c r="AX395" s="185"/>
      <c r="AY395" s="185"/>
      <c r="AZ395" s="185"/>
      <c r="BA395" s="185"/>
      <c r="BB395" s="185"/>
      <c r="BH395" s="185"/>
      <c r="BI395" s="185"/>
      <c r="BT395" s="185"/>
      <c r="CR395" s="185"/>
      <c r="DB395" s="185"/>
    </row>
    <row r="396" spans="1:106" x14ac:dyDescent="0.2">
      <c r="A396" s="238"/>
      <c r="B396" s="238"/>
      <c r="C396" s="238"/>
      <c r="D396" s="238"/>
      <c r="E396" s="238"/>
      <c r="F396" s="238"/>
      <c r="G396" s="238"/>
      <c r="H396" s="238"/>
      <c r="I396" s="238"/>
      <c r="J396" s="185"/>
      <c r="Z396" s="185"/>
      <c r="AA396" s="185"/>
      <c r="AQ396" s="185"/>
      <c r="AR396" s="185"/>
      <c r="AS396" s="185"/>
      <c r="AT396" s="185"/>
      <c r="AU396" s="185"/>
      <c r="AV396" s="185"/>
      <c r="AW396" s="185"/>
      <c r="AX396" s="185"/>
      <c r="AY396" s="185"/>
      <c r="AZ396" s="185"/>
      <c r="BA396" s="185"/>
      <c r="BB396" s="185"/>
      <c r="BH396" s="185"/>
      <c r="BI396" s="185"/>
      <c r="BT396" s="185"/>
      <c r="CR396" s="185"/>
      <c r="DB396" s="185"/>
    </row>
    <row r="397" spans="1:106" x14ac:dyDescent="0.2">
      <c r="A397" s="238"/>
      <c r="B397" s="238"/>
      <c r="C397" s="238"/>
      <c r="D397" s="238"/>
      <c r="E397" s="238"/>
      <c r="F397" s="238"/>
      <c r="G397" s="238"/>
      <c r="H397" s="238"/>
      <c r="I397" s="238"/>
      <c r="J397" s="185"/>
      <c r="Z397" s="185"/>
      <c r="AA397" s="185"/>
      <c r="AQ397" s="185"/>
      <c r="AR397" s="185"/>
      <c r="AS397" s="185"/>
      <c r="AT397" s="185"/>
      <c r="AU397" s="185"/>
      <c r="AV397" s="185"/>
      <c r="AW397" s="185"/>
      <c r="AX397" s="185"/>
      <c r="AY397" s="185"/>
      <c r="AZ397" s="185"/>
      <c r="BA397" s="185"/>
      <c r="BB397" s="185"/>
      <c r="BH397" s="185"/>
      <c r="BI397" s="185"/>
      <c r="BT397" s="185"/>
      <c r="CR397" s="185"/>
      <c r="DB397" s="185"/>
    </row>
    <row r="398" spans="1:106" x14ac:dyDescent="0.2">
      <c r="A398" s="238"/>
      <c r="B398" s="238"/>
      <c r="C398" s="238"/>
      <c r="D398" s="238"/>
      <c r="E398" s="238"/>
      <c r="F398" s="238"/>
      <c r="G398" s="238"/>
      <c r="H398" s="238"/>
      <c r="I398" s="238"/>
      <c r="J398" s="185"/>
      <c r="Z398" s="185"/>
      <c r="AA398" s="185"/>
      <c r="AQ398" s="185"/>
      <c r="AR398" s="185"/>
      <c r="AS398" s="185"/>
      <c r="AT398" s="185"/>
      <c r="AU398" s="185"/>
      <c r="AV398" s="185"/>
      <c r="AW398" s="185"/>
      <c r="AX398" s="185"/>
      <c r="AY398" s="185"/>
      <c r="AZ398" s="185"/>
      <c r="BA398" s="185"/>
      <c r="BB398" s="185"/>
      <c r="BH398" s="185"/>
      <c r="BI398" s="185"/>
      <c r="BT398" s="185"/>
      <c r="CR398" s="185"/>
      <c r="DB398" s="185"/>
    </row>
    <row r="399" spans="1:106" x14ac:dyDescent="0.2">
      <c r="A399" s="238"/>
      <c r="B399" s="238"/>
      <c r="C399" s="238"/>
      <c r="D399" s="238"/>
      <c r="E399" s="238"/>
      <c r="F399" s="238"/>
      <c r="G399" s="238"/>
      <c r="H399" s="238"/>
      <c r="I399" s="238"/>
      <c r="J399" s="185"/>
      <c r="Z399" s="185"/>
      <c r="AA399" s="185"/>
      <c r="AQ399" s="185"/>
      <c r="AR399" s="185"/>
      <c r="AS399" s="185"/>
      <c r="AT399" s="185"/>
      <c r="AU399" s="185"/>
      <c r="AV399" s="185"/>
      <c r="AW399" s="185"/>
      <c r="AX399" s="185"/>
      <c r="AY399" s="185"/>
      <c r="AZ399" s="185"/>
      <c r="BA399" s="185"/>
      <c r="BB399" s="185"/>
      <c r="BH399" s="185"/>
      <c r="BI399" s="185"/>
      <c r="BT399" s="185"/>
      <c r="CR399" s="185"/>
      <c r="DB399" s="185"/>
    </row>
    <row r="400" spans="1:106" x14ac:dyDescent="0.2">
      <c r="A400" s="238"/>
      <c r="B400" s="238"/>
      <c r="C400" s="238"/>
      <c r="D400" s="238"/>
      <c r="E400" s="238"/>
      <c r="F400" s="238"/>
      <c r="G400" s="238"/>
      <c r="H400" s="238"/>
      <c r="I400" s="238"/>
      <c r="J400" s="185"/>
      <c r="Z400" s="185"/>
      <c r="AA400" s="185"/>
      <c r="AQ400" s="185"/>
      <c r="AR400" s="185"/>
      <c r="AS400" s="185"/>
      <c r="AT400" s="185"/>
      <c r="AU400" s="185"/>
      <c r="AV400" s="185"/>
      <c r="AW400" s="185"/>
      <c r="AX400" s="185"/>
      <c r="AY400" s="185"/>
      <c r="AZ400" s="185"/>
      <c r="BA400" s="185"/>
      <c r="BB400" s="185"/>
      <c r="BH400" s="185"/>
      <c r="BI400" s="185"/>
      <c r="BT400" s="185"/>
      <c r="CR400" s="185"/>
      <c r="DB400" s="185"/>
    </row>
    <row r="401" spans="1:106" x14ac:dyDescent="0.2">
      <c r="A401" s="238"/>
      <c r="B401" s="238"/>
      <c r="C401" s="238"/>
      <c r="D401" s="238"/>
      <c r="E401" s="238"/>
      <c r="F401" s="238"/>
      <c r="G401" s="238"/>
      <c r="H401" s="238"/>
      <c r="I401" s="238"/>
      <c r="J401" s="185"/>
      <c r="Z401" s="185"/>
      <c r="AA401" s="185"/>
      <c r="AQ401" s="185"/>
      <c r="AR401" s="185"/>
      <c r="AS401" s="185"/>
      <c r="AT401" s="185"/>
      <c r="AU401" s="185"/>
      <c r="AV401" s="185"/>
      <c r="AW401" s="185"/>
      <c r="AX401" s="185"/>
      <c r="AY401" s="185"/>
      <c r="AZ401" s="185"/>
      <c r="BA401" s="185"/>
      <c r="BB401" s="185"/>
      <c r="BH401" s="185"/>
      <c r="BI401" s="185"/>
      <c r="BT401" s="185"/>
      <c r="CR401" s="185"/>
      <c r="DB401" s="185"/>
    </row>
    <row r="402" spans="1:106" x14ac:dyDescent="0.2">
      <c r="A402" s="238"/>
      <c r="B402" s="238"/>
      <c r="C402" s="238"/>
      <c r="D402" s="238"/>
      <c r="E402" s="238"/>
      <c r="F402" s="238"/>
      <c r="G402" s="238"/>
      <c r="H402" s="238"/>
      <c r="I402" s="238"/>
      <c r="J402" s="185"/>
      <c r="Z402" s="185"/>
      <c r="AA402" s="185"/>
      <c r="AQ402" s="185"/>
      <c r="AR402" s="185"/>
      <c r="AS402" s="185"/>
      <c r="AT402" s="185"/>
      <c r="AU402" s="185"/>
      <c r="AV402" s="185"/>
      <c r="AW402" s="185"/>
      <c r="AX402" s="185"/>
      <c r="AY402" s="185"/>
      <c r="AZ402" s="185"/>
      <c r="BA402" s="185"/>
      <c r="BB402" s="185"/>
      <c r="BH402" s="185"/>
      <c r="BI402" s="185"/>
      <c r="BT402" s="185"/>
      <c r="CR402" s="185"/>
      <c r="DB402" s="185"/>
    </row>
    <row r="403" spans="1:106" x14ac:dyDescent="0.2">
      <c r="A403" s="238"/>
      <c r="B403" s="238"/>
      <c r="C403" s="238"/>
      <c r="D403" s="238"/>
      <c r="E403" s="238"/>
      <c r="F403" s="238"/>
      <c r="G403" s="238"/>
      <c r="H403" s="238"/>
      <c r="I403" s="238"/>
      <c r="J403" s="185"/>
      <c r="Z403" s="185"/>
      <c r="AA403" s="185"/>
      <c r="AQ403" s="185"/>
      <c r="AR403" s="185"/>
      <c r="AS403" s="185"/>
      <c r="AT403" s="185"/>
      <c r="AU403" s="185"/>
      <c r="AV403" s="185"/>
      <c r="AW403" s="185"/>
      <c r="AX403" s="185"/>
      <c r="AY403" s="185"/>
      <c r="AZ403" s="185"/>
      <c r="BA403" s="185"/>
      <c r="BB403" s="185"/>
      <c r="BH403" s="185"/>
      <c r="BI403" s="185"/>
      <c r="BT403" s="185"/>
      <c r="CR403" s="185"/>
      <c r="DB403" s="185"/>
    </row>
    <row r="404" spans="1:106" x14ac:dyDescent="0.2">
      <c r="A404" s="238"/>
      <c r="B404" s="238"/>
      <c r="C404" s="238"/>
      <c r="D404" s="238"/>
      <c r="E404" s="238"/>
      <c r="F404" s="238"/>
      <c r="G404" s="238"/>
      <c r="H404" s="238"/>
      <c r="I404" s="238"/>
      <c r="J404" s="185"/>
      <c r="Z404" s="185"/>
      <c r="AA404" s="185"/>
      <c r="AQ404" s="185"/>
      <c r="AR404" s="185"/>
      <c r="AS404" s="185"/>
      <c r="AT404" s="185"/>
      <c r="AU404" s="185"/>
      <c r="AV404" s="185"/>
      <c r="AW404" s="185"/>
      <c r="AX404" s="185"/>
      <c r="AY404" s="185"/>
      <c r="AZ404" s="185"/>
      <c r="BA404" s="185"/>
      <c r="BB404" s="185"/>
      <c r="BH404" s="185"/>
      <c r="BI404" s="185"/>
      <c r="BT404" s="185"/>
      <c r="CR404" s="185"/>
      <c r="DB404" s="185"/>
    </row>
    <row r="405" spans="1:106" x14ac:dyDescent="0.2">
      <c r="A405" s="238"/>
      <c r="B405" s="238"/>
      <c r="C405" s="238"/>
      <c r="D405" s="238"/>
      <c r="E405" s="238"/>
      <c r="F405" s="238"/>
      <c r="G405" s="238"/>
      <c r="H405" s="238"/>
      <c r="I405" s="238"/>
      <c r="J405" s="185"/>
      <c r="Z405" s="185"/>
      <c r="AA405" s="185"/>
      <c r="AQ405" s="185"/>
      <c r="AR405" s="185"/>
      <c r="AS405" s="185"/>
      <c r="AT405" s="185"/>
      <c r="AU405" s="185"/>
      <c r="AV405" s="185"/>
      <c r="AW405" s="185"/>
      <c r="AX405" s="185"/>
      <c r="AY405" s="185"/>
      <c r="AZ405" s="185"/>
      <c r="BA405" s="185"/>
      <c r="BB405" s="185"/>
      <c r="BH405" s="185"/>
      <c r="BI405" s="185"/>
      <c r="BT405" s="185"/>
      <c r="CR405" s="185"/>
      <c r="DB405" s="185"/>
    </row>
    <row r="406" spans="1:106" x14ac:dyDescent="0.2">
      <c r="A406" s="238"/>
      <c r="B406" s="238"/>
      <c r="C406" s="238"/>
      <c r="D406" s="238"/>
      <c r="E406" s="238"/>
      <c r="F406" s="238"/>
      <c r="G406" s="238"/>
      <c r="H406" s="238"/>
      <c r="I406" s="238"/>
      <c r="J406" s="185"/>
      <c r="Z406" s="185"/>
      <c r="AA406" s="185"/>
      <c r="AQ406" s="185"/>
      <c r="AR406" s="185"/>
      <c r="AS406" s="185"/>
      <c r="AT406" s="185"/>
      <c r="AU406" s="185"/>
      <c r="AV406" s="185"/>
      <c r="AW406" s="185"/>
      <c r="AX406" s="185"/>
      <c r="AY406" s="185"/>
      <c r="AZ406" s="185"/>
      <c r="BA406" s="185"/>
      <c r="BB406" s="185"/>
      <c r="BH406" s="185"/>
      <c r="BI406" s="185"/>
      <c r="BT406" s="185"/>
      <c r="CR406" s="185"/>
      <c r="DB406" s="185"/>
    </row>
    <row r="407" spans="1:106" x14ac:dyDescent="0.2">
      <c r="A407" s="238"/>
      <c r="B407" s="238"/>
      <c r="C407" s="238"/>
      <c r="D407" s="238"/>
      <c r="E407" s="238"/>
      <c r="F407" s="238"/>
      <c r="G407" s="238"/>
      <c r="H407" s="238"/>
      <c r="I407" s="238"/>
      <c r="J407" s="185"/>
      <c r="Z407" s="185"/>
      <c r="AA407" s="185"/>
      <c r="AQ407" s="185"/>
      <c r="AR407" s="185"/>
      <c r="AS407" s="185"/>
      <c r="AT407" s="185"/>
      <c r="AU407" s="185"/>
      <c r="AV407" s="185"/>
      <c r="AW407" s="185"/>
      <c r="AX407" s="185"/>
      <c r="AY407" s="185"/>
      <c r="AZ407" s="185"/>
      <c r="BA407" s="185"/>
      <c r="BB407" s="185"/>
      <c r="BH407" s="185"/>
      <c r="BI407" s="185"/>
      <c r="BT407" s="185"/>
      <c r="CR407" s="185"/>
      <c r="DB407" s="185"/>
    </row>
    <row r="408" spans="1:106" x14ac:dyDescent="0.2">
      <c r="A408" s="238"/>
      <c r="B408" s="238"/>
      <c r="C408" s="238"/>
      <c r="D408" s="238"/>
      <c r="E408" s="238"/>
      <c r="F408" s="238"/>
      <c r="G408" s="238"/>
      <c r="H408" s="238"/>
      <c r="I408" s="238"/>
      <c r="J408" s="185"/>
      <c r="Z408" s="185"/>
      <c r="AA408" s="185"/>
      <c r="AQ408" s="185"/>
      <c r="AR408" s="185"/>
      <c r="AS408" s="185"/>
      <c r="AT408" s="185"/>
      <c r="AU408" s="185"/>
      <c r="AV408" s="185"/>
      <c r="AW408" s="185"/>
      <c r="AX408" s="185"/>
      <c r="AY408" s="185"/>
      <c r="AZ408" s="185"/>
      <c r="BA408" s="185"/>
      <c r="BB408" s="185"/>
      <c r="BH408" s="185"/>
      <c r="BI408" s="185"/>
      <c r="BT408" s="185"/>
      <c r="CR408" s="185"/>
      <c r="DB408" s="185"/>
    </row>
    <row r="409" spans="1:106" x14ac:dyDescent="0.2">
      <c r="A409" s="238"/>
      <c r="B409" s="238"/>
      <c r="C409" s="238"/>
      <c r="D409" s="238"/>
      <c r="E409" s="238"/>
      <c r="F409" s="238"/>
      <c r="G409" s="238"/>
      <c r="H409" s="238"/>
      <c r="I409" s="238"/>
      <c r="J409" s="185"/>
      <c r="Z409" s="185"/>
      <c r="AA409" s="185"/>
      <c r="AQ409" s="185"/>
      <c r="AR409" s="185"/>
      <c r="AS409" s="185"/>
      <c r="AT409" s="185"/>
      <c r="AU409" s="185"/>
      <c r="AV409" s="185"/>
      <c r="AW409" s="185"/>
      <c r="AX409" s="185"/>
      <c r="AY409" s="185"/>
      <c r="AZ409" s="185"/>
      <c r="BA409" s="185"/>
      <c r="BB409" s="185"/>
      <c r="BH409" s="185"/>
      <c r="BI409" s="185"/>
      <c r="BT409" s="185"/>
      <c r="CR409" s="185"/>
      <c r="DB409" s="185"/>
    </row>
    <row r="410" spans="1:106" x14ac:dyDescent="0.2">
      <c r="A410" s="238"/>
      <c r="B410" s="238"/>
      <c r="C410" s="238"/>
      <c r="D410" s="238"/>
      <c r="E410" s="238"/>
      <c r="F410" s="238"/>
      <c r="G410" s="238"/>
      <c r="H410" s="238"/>
      <c r="I410" s="238"/>
      <c r="J410" s="185"/>
      <c r="Z410" s="185"/>
      <c r="AA410" s="185"/>
      <c r="AQ410" s="185"/>
      <c r="AR410" s="185"/>
      <c r="AS410" s="185"/>
      <c r="AT410" s="185"/>
      <c r="AU410" s="185"/>
      <c r="AV410" s="185"/>
      <c r="AW410" s="185"/>
      <c r="AX410" s="185"/>
      <c r="AY410" s="185"/>
      <c r="AZ410" s="185"/>
      <c r="BA410" s="185"/>
      <c r="BB410" s="185"/>
      <c r="BH410" s="185"/>
      <c r="BI410" s="185"/>
      <c r="BT410" s="185"/>
      <c r="CR410" s="185"/>
      <c r="DB410" s="185"/>
    </row>
    <row r="411" spans="1:106" x14ac:dyDescent="0.2">
      <c r="A411" s="238"/>
      <c r="B411" s="238"/>
      <c r="C411" s="238"/>
      <c r="D411" s="238"/>
      <c r="E411" s="238"/>
      <c r="F411" s="238"/>
      <c r="G411" s="238"/>
      <c r="H411" s="238"/>
      <c r="I411" s="238"/>
      <c r="J411" s="185"/>
      <c r="Z411" s="185"/>
      <c r="AA411" s="185"/>
      <c r="AQ411" s="185"/>
      <c r="AR411" s="185"/>
      <c r="AS411" s="185"/>
      <c r="AT411" s="185"/>
      <c r="AU411" s="185"/>
      <c r="AV411" s="185"/>
      <c r="AW411" s="185"/>
      <c r="AX411" s="185"/>
      <c r="AY411" s="185"/>
      <c r="AZ411" s="185"/>
      <c r="BA411" s="185"/>
      <c r="BB411" s="185"/>
      <c r="BH411" s="185"/>
      <c r="BI411" s="185"/>
      <c r="BT411" s="185"/>
      <c r="CR411" s="185"/>
      <c r="DB411" s="185"/>
    </row>
    <row r="412" spans="1:106" x14ac:dyDescent="0.2">
      <c r="A412" s="238"/>
      <c r="G412" s="238"/>
      <c r="H412" s="238"/>
      <c r="I412" s="238"/>
      <c r="J412" s="185"/>
      <c r="Z412" s="185"/>
      <c r="AA412" s="185"/>
      <c r="AQ412" s="185"/>
      <c r="AR412" s="185"/>
      <c r="AS412" s="185"/>
      <c r="AT412" s="185"/>
      <c r="AU412" s="185"/>
      <c r="AV412" s="185"/>
      <c r="AW412" s="185"/>
      <c r="AX412" s="185"/>
      <c r="AY412" s="185"/>
      <c r="AZ412" s="185"/>
      <c r="BA412" s="185"/>
      <c r="BB412" s="185"/>
      <c r="BH412" s="185"/>
      <c r="BI412" s="185"/>
      <c r="BT412" s="185"/>
      <c r="CR412" s="185"/>
      <c r="DB412" s="185"/>
    </row>
    <row r="413" spans="1:106" x14ac:dyDescent="0.2">
      <c r="G413" s="238"/>
      <c r="H413" s="238"/>
      <c r="J413" s="185"/>
      <c r="Z413" s="185"/>
      <c r="AA413" s="185"/>
      <c r="AQ413" s="185"/>
      <c r="AR413" s="185"/>
      <c r="AS413" s="185"/>
      <c r="AT413" s="185"/>
      <c r="AU413" s="185"/>
      <c r="AV413" s="185"/>
      <c r="AW413" s="185"/>
      <c r="AX413" s="185"/>
      <c r="AY413" s="185"/>
      <c r="AZ413" s="185"/>
      <c r="BA413" s="185"/>
      <c r="BB413" s="185"/>
      <c r="BH413" s="185"/>
      <c r="BI413" s="185"/>
      <c r="BT413" s="185"/>
      <c r="CR413" s="185"/>
      <c r="DB413" s="185"/>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4" customWidth="1"/>
    <col min="2" max="2" width="11" style="185" customWidth="1"/>
    <col min="3" max="4" width="3.85546875" style="185" customWidth="1"/>
    <col min="5" max="5" width="11" style="185" customWidth="1"/>
    <col min="6" max="6" width="3.85546875" style="185" customWidth="1"/>
    <col min="7" max="7" width="66.7109375" style="185" customWidth="1"/>
    <col min="8" max="9" width="3.140625" style="184" customWidth="1"/>
    <col min="10" max="10" width="11" style="185" customWidth="1"/>
    <col min="11" max="12" width="3.85546875" style="185" customWidth="1"/>
    <col min="13" max="13" width="11" style="185" customWidth="1"/>
    <col min="14" max="14" width="3.85546875" style="185" customWidth="1"/>
    <col min="15" max="15" width="66.7109375" style="185" customWidth="1"/>
    <col min="16" max="17" width="3.140625" style="184" customWidth="1"/>
    <col min="18" max="18" width="11" style="185" customWidth="1"/>
    <col min="19" max="20" width="3.85546875" style="185" customWidth="1"/>
    <col min="21" max="21" width="11" style="185" customWidth="1"/>
    <col min="22" max="22" width="3.85546875" style="185" customWidth="1"/>
    <col min="23" max="23" width="66.7109375" style="185" customWidth="1"/>
    <col min="24" max="24" width="3.140625" style="184" customWidth="1"/>
  </cols>
  <sheetData>
    <row r="1" spans="1:24" ht="26.25" x14ac:dyDescent="0.25">
      <c r="G1" s="186" t="str">
        <f>Report!H1</f>
        <v>Kington Primary School</v>
      </c>
      <c r="O1" s="186" t="str">
        <f>$G$1</f>
        <v>Kington Primary School</v>
      </c>
      <c r="W1" s="186" t="str">
        <f>$G$1</f>
        <v>Kington Primary School</v>
      </c>
    </row>
    <row r="2" spans="1:24" ht="26.25" x14ac:dyDescent="0.4">
      <c r="A2" s="188"/>
      <c r="B2" s="189"/>
      <c r="C2" s="189"/>
      <c r="D2" s="189"/>
      <c r="E2" s="189"/>
      <c r="F2" s="189"/>
      <c r="G2" s="190" t="s">
        <v>457</v>
      </c>
      <c r="H2" s="188"/>
      <c r="I2" s="188"/>
      <c r="J2" s="189"/>
      <c r="K2" s="189"/>
      <c r="L2" s="189"/>
      <c r="M2" s="189"/>
      <c r="N2" s="189"/>
      <c r="O2" s="190" t="s">
        <v>457</v>
      </c>
      <c r="P2" s="188"/>
      <c r="Q2" s="188"/>
      <c r="R2" s="189"/>
      <c r="S2" s="189"/>
      <c r="T2" s="189"/>
      <c r="U2" s="189"/>
      <c r="V2" s="189"/>
      <c r="W2" s="190" t="s">
        <v>457</v>
      </c>
      <c r="X2" s="188"/>
    </row>
    <row r="4" spans="1:24" ht="18" x14ac:dyDescent="0.25">
      <c r="B4" s="535" t="s">
        <v>397</v>
      </c>
      <c r="C4" s="536"/>
      <c r="D4" s="536"/>
      <c r="E4" s="536"/>
      <c r="F4" s="536"/>
      <c r="G4" s="536"/>
      <c r="J4" s="535" t="s">
        <v>360</v>
      </c>
      <c r="K4" s="536"/>
      <c r="L4" s="536"/>
      <c r="M4" s="536"/>
      <c r="N4" s="536"/>
      <c r="O4" s="536"/>
      <c r="R4" s="535" t="s">
        <v>331</v>
      </c>
      <c r="S4" s="536"/>
      <c r="T4" s="536"/>
      <c r="U4" s="536"/>
      <c r="V4" s="536"/>
      <c r="W4" s="536"/>
    </row>
    <row r="5" spans="1:24" ht="9" customHeight="1" x14ac:dyDescent="0.25">
      <c r="B5" s="536"/>
      <c r="C5" s="536"/>
      <c r="D5" s="536"/>
      <c r="E5" s="536"/>
      <c r="F5" s="536"/>
      <c r="G5" s="536"/>
      <c r="J5" s="536"/>
      <c r="K5" s="536"/>
      <c r="L5" s="536"/>
      <c r="M5" s="536"/>
      <c r="N5" s="536"/>
      <c r="O5" s="536"/>
      <c r="R5" s="536"/>
      <c r="S5" s="536"/>
      <c r="T5" s="536"/>
      <c r="U5" s="536"/>
      <c r="V5" s="536"/>
      <c r="W5" s="536"/>
    </row>
    <row r="6" spans="1:24" x14ac:dyDescent="0.25">
      <c r="B6" s="542" t="s">
        <v>458</v>
      </c>
      <c r="C6" s="537"/>
      <c r="D6" s="537"/>
      <c r="E6" s="537"/>
      <c r="F6" s="537"/>
      <c r="G6" s="538"/>
      <c r="J6" s="542" t="s">
        <v>464</v>
      </c>
      <c r="K6" s="537"/>
      <c r="L6" s="537"/>
      <c r="M6" s="537"/>
      <c r="N6" s="537"/>
      <c r="O6" s="538"/>
      <c r="R6" s="542" t="s">
        <v>464</v>
      </c>
      <c r="S6" s="537"/>
      <c r="T6" s="537"/>
      <c r="U6" s="537"/>
      <c r="V6" s="537"/>
      <c r="W6" s="538"/>
    </row>
    <row r="7" spans="1:24" x14ac:dyDescent="0.25">
      <c r="B7" s="543"/>
      <c r="C7" s="539"/>
      <c r="D7" s="539"/>
      <c r="E7" s="539"/>
      <c r="F7" s="539"/>
      <c r="G7" s="540"/>
      <c r="J7" s="543"/>
      <c r="K7" s="539"/>
      <c r="L7" s="539"/>
      <c r="M7" s="539"/>
      <c r="N7" s="539"/>
      <c r="O7" s="540"/>
      <c r="R7" s="543"/>
      <c r="S7" s="539"/>
      <c r="T7" s="539"/>
      <c r="U7" s="539"/>
      <c r="V7" s="539"/>
      <c r="W7" s="540"/>
    </row>
    <row r="8" spans="1:24" x14ac:dyDescent="0.25">
      <c r="B8" s="543" t="s">
        <v>459</v>
      </c>
      <c r="C8" s="541"/>
      <c r="D8" s="539"/>
      <c r="E8" s="558" t="s">
        <v>460</v>
      </c>
      <c r="F8" s="541"/>
      <c r="G8" s="540"/>
      <c r="H8" s="218"/>
      <c r="J8" s="543" t="s">
        <v>459</v>
      </c>
      <c r="K8" s="541"/>
      <c r="L8" s="539"/>
      <c r="M8" s="558" t="s">
        <v>460</v>
      </c>
      <c r="N8" s="541"/>
      <c r="O8" s="540"/>
      <c r="P8" s="218"/>
      <c r="R8" s="543" t="s">
        <v>459</v>
      </c>
      <c r="S8" s="541"/>
      <c r="T8" s="539"/>
      <c r="U8" s="558" t="s">
        <v>460</v>
      </c>
      <c r="V8" s="541"/>
      <c r="W8" s="540"/>
      <c r="X8" s="218"/>
    </row>
    <row r="9" spans="1:24" x14ac:dyDescent="0.25">
      <c r="B9" s="544"/>
      <c r="C9" s="539"/>
      <c r="D9" s="539"/>
      <c r="E9" s="539"/>
      <c r="F9" s="539"/>
      <c r="G9" s="540"/>
      <c r="H9" s="218"/>
      <c r="J9" s="544"/>
      <c r="K9" s="539"/>
      <c r="L9" s="539"/>
      <c r="M9" s="539"/>
      <c r="N9" s="539"/>
      <c r="O9" s="540"/>
      <c r="P9" s="218"/>
      <c r="R9" s="544"/>
      <c r="S9" s="539"/>
      <c r="T9" s="539"/>
      <c r="U9" s="539"/>
      <c r="V9" s="539"/>
      <c r="W9" s="540"/>
      <c r="X9" s="218"/>
    </row>
    <row r="10" spans="1:24" x14ac:dyDescent="0.25">
      <c r="B10" s="545" t="s">
        <v>483</v>
      </c>
      <c r="C10" s="559"/>
      <c r="D10" s="559"/>
      <c r="E10" s="559"/>
      <c r="F10" s="559"/>
      <c r="G10" s="560"/>
      <c r="H10" s="224"/>
      <c r="J10" s="545" t="s">
        <v>483</v>
      </c>
      <c r="K10" s="559"/>
      <c r="L10" s="559"/>
      <c r="M10" s="559"/>
      <c r="N10" s="559"/>
      <c r="O10" s="560"/>
      <c r="P10" s="224"/>
      <c r="R10" s="545" t="s">
        <v>483</v>
      </c>
      <c r="S10" s="559"/>
      <c r="T10" s="559"/>
      <c r="U10" s="559"/>
      <c r="V10" s="559"/>
      <c r="W10" s="560"/>
      <c r="X10" s="224"/>
    </row>
    <row r="11" spans="1:24" ht="127.5" customHeight="1" x14ac:dyDescent="0.25">
      <c r="A11" s="238"/>
      <c r="B11" s="884"/>
      <c r="C11" s="885"/>
      <c r="D11" s="885"/>
      <c r="E11" s="885"/>
      <c r="F11" s="885"/>
      <c r="G11" s="886"/>
      <c r="H11" s="238"/>
      <c r="I11" s="238"/>
      <c r="J11" s="884"/>
      <c r="K11" s="885"/>
      <c r="L11" s="885"/>
      <c r="M11" s="885"/>
      <c r="N11" s="885"/>
      <c r="O11" s="886"/>
      <c r="P11" s="238"/>
      <c r="Q11" s="238"/>
      <c r="R11" s="884"/>
      <c r="S11" s="885"/>
      <c r="T11" s="885"/>
      <c r="U11" s="885"/>
      <c r="V11" s="885"/>
      <c r="W11" s="886"/>
      <c r="X11" s="238"/>
    </row>
    <row r="12" spans="1:24" s="4" customFormat="1" ht="9" customHeight="1" x14ac:dyDescent="0.25">
      <c r="A12" s="238"/>
      <c r="B12" s="539"/>
      <c r="C12" s="539"/>
      <c r="D12" s="539"/>
      <c r="E12" s="539"/>
      <c r="F12" s="539"/>
      <c r="G12" s="539"/>
      <c r="H12" s="238"/>
      <c r="I12" s="238"/>
      <c r="J12" s="539"/>
      <c r="K12" s="539"/>
      <c r="L12" s="539"/>
      <c r="M12" s="539"/>
      <c r="N12" s="539"/>
      <c r="O12" s="539"/>
      <c r="P12" s="238"/>
      <c r="Q12" s="238"/>
      <c r="R12" s="539"/>
      <c r="S12" s="539"/>
      <c r="T12" s="539"/>
      <c r="U12" s="539"/>
      <c r="V12" s="539"/>
      <c r="W12" s="539"/>
      <c r="X12" s="238"/>
    </row>
    <row r="13" spans="1:24" ht="18" x14ac:dyDescent="0.25">
      <c r="B13" s="535" t="s">
        <v>344</v>
      </c>
      <c r="C13" s="536"/>
      <c r="D13" s="536"/>
      <c r="E13" s="536"/>
      <c r="F13" s="536"/>
      <c r="G13" s="536"/>
      <c r="J13" s="535" t="s">
        <v>27</v>
      </c>
      <c r="K13" s="536"/>
      <c r="L13" s="536"/>
      <c r="M13" s="536"/>
      <c r="N13" s="536"/>
      <c r="O13" s="536"/>
      <c r="R13" s="535" t="s">
        <v>384</v>
      </c>
      <c r="S13" s="536"/>
      <c r="T13" s="536"/>
      <c r="U13" s="536"/>
      <c r="V13" s="536"/>
      <c r="W13" s="536"/>
    </row>
    <row r="14" spans="1:24" ht="9" customHeight="1" x14ac:dyDescent="0.25">
      <c r="B14" s="536"/>
      <c r="C14" s="536"/>
      <c r="D14" s="536"/>
      <c r="E14" s="536"/>
      <c r="F14" s="536"/>
      <c r="G14" s="536"/>
      <c r="J14" s="536"/>
      <c r="K14" s="536"/>
      <c r="L14" s="536"/>
      <c r="M14" s="536"/>
      <c r="N14" s="536"/>
      <c r="O14" s="536"/>
      <c r="R14" s="536"/>
      <c r="S14" s="536"/>
      <c r="T14" s="536"/>
      <c r="U14" s="536"/>
      <c r="V14" s="536"/>
      <c r="W14" s="536"/>
    </row>
    <row r="15" spans="1:24" x14ac:dyDescent="0.25">
      <c r="B15" s="542" t="s">
        <v>462</v>
      </c>
      <c r="C15" s="537"/>
      <c r="D15" s="537"/>
      <c r="E15" s="537"/>
      <c r="F15" s="537"/>
      <c r="G15" s="538"/>
      <c r="J15" s="542"/>
      <c r="K15" s="537"/>
      <c r="L15" s="537"/>
      <c r="M15" s="537"/>
      <c r="N15" s="537"/>
      <c r="O15" s="538"/>
      <c r="R15" s="542" t="s">
        <v>465</v>
      </c>
      <c r="S15" s="537"/>
      <c r="T15" s="537"/>
      <c r="U15" s="537"/>
      <c r="V15" s="537"/>
      <c r="W15" s="538"/>
    </row>
    <row r="16" spans="1:24" x14ac:dyDescent="0.25">
      <c r="B16" s="543"/>
      <c r="C16" s="539"/>
      <c r="D16" s="539"/>
      <c r="E16" s="539"/>
      <c r="F16" s="539"/>
      <c r="G16" s="540"/>
      <c r="J16" s="543"/>
      <c r="K16" s="539"/>
      <c r="L16" s="539"/>
      <c r="M16" s="539"/>
      <c r="N16" s="539"/>
      <c r="O16" s="540"/>
      <c r="R16" s="543"/>
      <c r="S16" s="539"/>
      <c r="T16" s="539"/>
      <c r="U16" s="539"/>
      <c r="V16" s="539"/>
      <c r="W16" s="540"/>
    </row>
    <row r="17" spans="1:24" x14ac:dyDescent="0.25">
      <c r="B17" s="543" t="s">
        <v>459</v>
      </c>
      <c r="C17" s="541"/>
      <c r="D17" s="539"/>
      <c r="E17" s="558" t="s">
        <v>460</v>
      </c>
      <c r="F17" s="541"/>
      <c r="G17" s="540"/>
      <c r="J17" s="543" t="s">
        <v>459</v>
      </c>
      <c r="K17" s="541"/>
      <c r="L17" s="539"/>
      <c r="M17" s="558" t="s">
        <v>460</v>
      </c>
      <c r="N17" s="541"/>
      <c r="O17" s="540"/>
      <c r="R17" s="543" t="s">
        <v>459</v>
      </c>
      <c r="S17" s="541"/>
      <c r="T17" s="539"/>
      <c r="U17" s="558" t="s">
        <v>460</v>
      </c>
      <c r="V17" s="541"/>
      <c r="W17" s="540"/>
    </row>
    <row r="18" spans="1:24" x14ac:dyDescent="0.25">
      <c r="B18" s="544"/>
      <c r="C18" s="539"/>
      <c r="D18" s="539"/>
      <c r="E18" s="539"/>
      <c r="F18" s="539"/>
      <c r="G18" s="540"/>
      <c r="J18" s="544"/>
      <c r="K18" s="539"/>
      <c r="L18" s="539"/>
      <c r="M18" s="539"/>
      <c r="N18" s="539"/>
      <c r="O18" s="540"/>
      <c r="R18" s="544"/>
      <c r="S18" s="539"/>
      <c r="T18" s="539"/>
      <c r="U18" s="539"/>
      <c r="V18" s="539"/>
      <c r="W18" s="540"/>
    </row>
    <row r="19" spans="1:24" x14ac:dyDescent="0.25">
      <c r="B19" s="545" t="s">
        <v>483</v>
      </c>
      <c r="C19" s="559"/>
      <c r="D19" s="559"/>
      <c r="E19" s="559"/>
      <c r="F19" s="559"/>
      <c r="G19" s="560"/>
      <c r="J19" s="545" t="s">
        <v>483</v>
      </c>
      <c r="K19" s="559"/>
      <c r="L19" s="559"/>
      <c r="M19" s="559"/>
      <c r="N19" s="559"/>
      <c r="O19" s="560"/>
      <c r="R19" s="545" t="s">
        <v>483</v>
      </c>
      <c r="S19" s="559"/>
      <c r="T19" s="559"/>
      <c r="U19" s="559"/>
      <c r="V19" s="559"/>
      <c r="W19" s="560"/>
    </row>
    <row r="20" spans="1:24" ht="127.5" customHeight="1" x14ac:dyDescent="0.25">
      <c r="A20" s="238"/>
      <c r="B20" s="884"/>
      <c r="C20" s="885"/>
      <c r="D20" s="885"/>
      <c r="E20" s="885"/>
      <c r="F20" s="885"/>
      <c r="G20" s="886"/>
      <c r="H20" s="238"/>
      <c r="I20" s="238"/>
      <c r="J20" s="884"/>
      <c r="K20" s="885"/>
      <c r="L20" s="885"/>
      <c r="M20" s="885"/>
      <c r="N20" s="885"/>
      <c r="O20" s="886"/>
      <c r="P20" s="238"/>
      <c r="Q20" s="238"/>
      <c r="R20" s="884"/>
      <c r="S20" s="885"/>
      <c r="T20" s="885"/>
      <c r="U20" s="885"/>
      <c r="V20" s="885"/>
      <c r="W20" s="886"/>
      <c r="X20" s="238"/>
    </row>
    <row r="21" spans="1:24" ht="10.5" customHeight="1" x14ac:dyDescent="0.25">
      <c r="A21" s="238"/>
      <c r="B21" s="539"/>
      <c r="C21" s="539"/>
      <c r="D21" s="539"/>
      <c r="E21" s="539"/>
      <c r="F21" s="539"/>
      <c r="G21" s="539"/>
      <c r="H21" s="238"/>
      <c r="I21" s="238"/>
      <c r="J21" s="539"/>
      <c r="K21" s="539"/>
      <c r="L21" s="539"/>
      <c r="M21" s="539"/>
      <c r="N21" s="539"/>
      <c r="O21" s="539"/>
      <c r="P21" s="238"/>
      <c r="Q21" s="238"/>
      <c r="R21" s="539"/>
      <c r="S21" s="539"/>
      <c r="T21" s="539"/>
      <c r="U21" s="539"/>
      <c r="V21" s="539"/>
      <c r="W21" s="539"/>
      <c r="X21" s="238"/>
    </row>
    <row r="22" spans="1:24" ht="18" x14ac:dyDescent="0.25">
      <c r="A22" s="238"/>
      <c r="B22" s="535" t="s">
        <v>354</v>
      </c>
      <c r="C22" s="536"/>
      <c r="D22" s="536"/>
      <c r="E22" s="536"/>
      <c r="F22" s="536"/>
      <c r="G22" s="536"/>
      <c r="H22" s="238"/>
      <c r="I22" s="238"/>
      <c r="J22" s="535" t="s">
        <v>377</v>
      </c>
      <c r="K22" s="536"/>
      <c r="L22" s="536"/>
      <c r="M22" s="536"/>
      <c r="N22" s="536"/>
      <c r="O22" s="536"/>
      <c r="P22" s="238"/>
      <c r="Q22" s="238"/>
      <c r="R22" s="535" t="s">
        <v>484</v>
      </c>
      <c r="S22" s="536"/>
      <c r="T22" s="536"/>
      <c r="U22" s="536"/>
      <c r="V22" s="536"/>
      <c r="W22" s="536"/>
      <c r="X22" s="238"/>
    </row>
    <row r="23" spans="1:24" ht="8.25" customHeight="1" x14ac:dyDescent="0.25">
      <c r="A23" s="238"/>
      <c r="B23" s="536"/>
      <c r="C23" s="536"/>
      <c r="D23" s="536"/>
      <c r="E23" s="536"/>
      <c r="F23" s="536"/>
      <c r="G23" s="536"/>
      <c r="H23" s="238"/>
      <c r="I23" s="238"/>
      <c r="J23" s="536"/>
      <c r="K23" s="536"/>
      <c r="L23" s="536"/>
      <c r="M23" s="536"/>
      <c r="N23" s="536"/>
      <c r="O23" s="536"/>
      <c r="P23" s="238"/>
      <c r="Q23" s="238"/>
      <c r="R23" s="536"/>
      <c r="S23" s="536"/>
      <c r="T23" s="536"/>
      <c r="U23" s="536"/>
      <c r="V23" s="536"/>
      <c r="W23" s="536"/>
      <c r="X23" s="238"/>
    </row>
    <row r="24" spans="1:24" x14ac:dyDescent="0.25">
      <c r="A24" s="238"/>
      <c r="B24" s="542" t="s">
        <v>463</v>
      </c>
      <c r="C24" s="537"/>
      <c r="D24" s="537"/>
      <c r="E24" s="537"/>
      <c r="F24" s="537"/>
      <c r="G24" s="538"/>
      <c r="H24" s="238"/>
      <c r="I24" s="238"/>
      <c r="J24" s="542"/>
      <c r="K24" s="537"/>
      <c r="L24" s="537"/>
      <c r="M24" s="537"/>
      <c r="N24" s="537"/>
      <c r="O24" s="538"/>
      <c r="P24" s="238"/>
      <c r="Q24" s="238"/>
      <c r="R24" s="542" t="s">
        <v>461</v>
      </c>
      <c r="S24" s="537"/>
      <c r="T24" s="537"/>
      <c r="U24" s="537"/>
      <c r="V24" s="537"/>
      <c r="W24" s="538"/>
      <c r="X24" s="238"/>
    </row>
    <row r="25" spans="1:24" x14ac:dyDescent="0.25">
      <c r="A25" s="238"/>
      <c r="B25" s="543"/>
      <c r="C25" s="539"/>
      <c r="D25" s="539"/>
      <c r="E25" s="539"/>
      <c r="F25" s="539"/>
      <c r="G25" s="540"/>
      <c r="H25" s="238"/>
      <c r="I25" s="238"/>
      <c r="J25" s="543"/>
      <c r="K25" s="539"/>
      <c r="L25" s="539"/>
      <c r="M25" s="539"/>
      <c r="N25" s="539"/>
      <c r="O25" s="540"/>
      <c r="P25" s="238"/>
      <c r="Q25" s="238"/>
      <c r="R25" s="881"/>
      <c r="S25" s="882"/>
      <c r="T25" s="882"/>
      <c r="U25" s="882"/>
      <c r="V25" s="882"/>
      <c r="W25" s="883"/>
      <c r="X25" s="238"/>
    </row>
    <row r="26" spans="1:24" x14ac:dyDescent="0.25">
      <c r="A26" s="238"/>
      <c r="B26" s="543" t="s">
        <v>459</v>
      </c>
      <c r="C26" s="541"/>
      <c r="D26" s="539"/>
      <c r="E26" s="558" t="s">
        <v>460</v>
      </c>
      <c r="F26" s="541"/>
      <c r="G26" s="540"/>
      <c r="H26" s="238"/>
      <c r="I26" s="238"/>
      <c r="J26" s="543" t="s">
        <v>459</v>
      </c>
      <c r="K26" s="541"/>
      <c r="L26" s="539"/>
      <c r="M26" s="558" t="s">
        <v>460</v>
      </c>
      <c r="N26" s="541"/>
      <c r="O26" s="540"/>
      <c r="P26" s="238"/>
      <c r="Q26" s="238"/>
      <c r="R26" s="881"/>
      <c r="S26" s="882"/>
      <c r="T26" s="882"/>
      <c r="U26" s="882"/>
      <c r="V26" s="882"/>
      <c r="W26" s="883"/>
      <c r="X26" s="238"/>
    </row>
    <row r="27" spans="1:24" x14ac:dyDescent="0.25">
      <c r="A27" s="238"/>
      <c r="B27" s="544"/>
      <c r="C27" s="539"/>
      <c r="D27" s="539"/>
      <c r="E27" s="539"/>
      <c r="F27" s="539"/>
      <c r="G27" s="540"/>
      <c r="H27" s="238"/>
      <c r="I27" s="238"/>
      <c r="J27" s="544"/>
      <c r="K27" s="539"/>
      <c r="L27" s="539"/>
      <c r="M27" s="539"/>
      <c r="N27" s="539"/>
      <c r="O27" s="540"/>
      <c r="P27" s="238"/>
      <c r="Q27" s="238"/>
      <c r="R27" s="881"/>
      <c r="S27" s="882"/>
      <c r="T27" s="882"/>
      <c r="U27" s="882"/>
      <c r="V27" s="882"/>
      <c r="W27" s="883"/>
      <c r="X27" s="238"/>
    </row>
    <row r="28" spans="1:24" x14ac:dyDescent="0.25">
      <c r="A28" s="238"/>
      <c r="B28" s="545" t="s">
        <v>483</v>
      </c>
      <c r="C28" s="559"/>
      <c r="D28" s="559"/>
      <c r="E28" s="559"/>
      <c r="F28" s="559"/>
      <c r="G28" s="560"/>
      <c r="H28" s="238"/>
      <c r="I28" s="238"/>
      <c r="J28" s="545" t="s">
        <v>483</v>
      </c>
      <c r="K28" s="559"/>
      <c r="L28" s="559"/>
      <c r="M28" s="559"/>
      <c r="N28" s="559"/>
      <c r="O28" s="560"/>
      <c r="P28" s="238"/>
      <c r="Q28" s="238"/>
      <c r="R28" s="881"/>
      <c r="S28" s="882"/>
      <c r="T28" s="882"/>
      <c r="U28" s="882"/>
      <c r="V28" s="882"/>
      <c r="W28" s="883"/>
      <c r="X28" s="238"/>
    </row>
    <row r="29" spans="1:24" ht="127.5" customHeight="1" x14ac:dyDescent="0.25">
      <c r="A29" s="238"/>
      <c r="B29" s="884"/>
      <c r="C29" s="885"/>
      <c r="D29" s="885"/>
      <c r="E29" s="885"/>
      <c r="F29" s="885"/>
      <c r="G29" s="886"/>
      <c r="H29" s="238"/>
      <c r="I29" s="238"/>
      <c r="J29" s="884"/>
      <c r="K29" s="885"/>
      <c r="L29" s="885"/>
      <c r="M29" s="885"/>
      <c r="N29" s="885"/>
      <c r="O29" s="886"/>
      <c r="P29" s="238"/>
      <c r="Q29" s="238"/>
      <c r="R29" s="884"/>
      <c r="S29" s="885"/>
      <c r="T29" s="885"/>
      <c r="U29" s="885"/>
      <c r="V29" s="885"/>
      <c r="W29" s="886"/>
      <c r="X29" s="238"/>
    </row>
    <row r="30" spans="1:24" x14ac:dyDescent="0.25">
      <c r="A30" s="238"/>
      <c r="B30" s="534"/>
      <c r="C30" s="534"/>
      <c r="D30" s="534"/>
      <c r="E30" s="534"/>
      <c r="F30" s="534"/>
      <c r="G30" s="534"/>
      <c r="H30" s="238"/>
      <c r="I30" s="238"/>
      <c r="J30" s="534"/>
      <c r="K30" s="534"/>
      <c r="L30" s="534"/>
      <c r="M30" s="534"/>
      <c r="N30" s="534"/>
      <c r="O30" s="534"/>
      <c r="P30" s="238"/>
      <c r="Q30" s="238"/>
      <c r="R30" s="534"/>
      <c r="S30" s="534"/>
      <c r="T30" s="534"/>
      <c r="U30" s="534"/>
      <c r="V30" s="534"/>
      <c r="W30" s="534"/>
      <c r="X30" s="238"/>
    </row>
    <row r="31" spans="1:24" x14ac:dyDescent="0.25">
      <c r="A31" s="238"/>
      <c r="B31" s="879" t="s">
        <v>485</v>
      </c>
      <c r="C31" s="879"/>
      <c r="D31" s="879"/>
      <c r="E31" s="879"/>
      <c r="F31" s="879"/>
      <c r="G31" s="879"/>
      <c r="H31" s="238"/>
      <c r="I31" s="238"/>
      <c r="J31" s="879" t="s">
        <v>485</v>
      </c>
      <c r="K31" s="879"/>
      <c r="L31" s="879"/>
      <c r="M31" s="879"/>
      <c r="N31" s="879"/>
      <c r="O31" s="879"/>
      <c r="P31" s="238"/>
      <c r="Q31" s="238"/>
      <c r="R31" s="879" t="s">
        <v>485</v>
      </c>
      <c r="S31" s="879"/>
      <c r="T31" s="879"/>
      <c r="U31" s="879"/>
      <c r="V31" s="879"/>
      <c r="W31" s="879"/>
      <c r="X31" s="238"/>
    </row>
    <row r="32" spans="1:24" x14ac:dyDescent="0.25">
      <c r="A32" s="238"/>
      <c r="B32" s="880" t="s">
        <v>486</v>
      </c>
      <c r="C32" s="880"/>
      <c r="D32" s="880"/>
      <c r="E32" s="880"/>
      <c r="F32" s="880"/>
      <c r="G32" s="880"/>
      <c r="H32" s="238"/>
      <c r="I32" s="238"/>
      <c r="J32" s="880" t="s">
        <v>486</v>
      </c>
      <c r="K32" s="880"/>
      <c r="L32" s="880"/>
      <c r="M32" s="880"/>
      <c r="N32" s="880"/>
      <c r="O32" s="880"/>
      <c r="P32" s="238"/>
      <c r="Q32" s="238"/>
      <c r="R32" s="880" t="s">
        <v>486</v>
      </c>
      <c r="S32" s="880"/>
      <c r="T32" s="880"/>
      <c r="U32" s="880"/>
      <c r="V32" s="880"/>
      <c r="W32" s="880"/>
      <c r="X32" s="238"/>
    </row>
    <row r="33" spans="1:24" x14ac:dyDescent="0.25">
      <c r="B33" s="267"/>
      <c r="C33" s="238"/>
      <c r="D33" s="238"/>
      <c r="E33" s="238"/>
      <c r="F33" s="238"/>
      <c r="G33" s="268"/>
      <c r="J33" s="267"/>
      <c r="K33" s="238"/>
      <c r="L33" s="238"/>
      <c r="M33" s="238"/>
      <c r="N33" s="238"/>
      <c r="O33" s="268"/>
      <c r="R33" s="267"/>
      <c r="S33" s="238"/>
      <c r="T33" s="238"/>
      <c r="U33" s="238"/>
      <c r="V33" s="238"/>
      <c r="W33" s="268"/>
    </row>
    <row r="34" spans="1:24" x14ac:dyDescent="0.25">
      <c r="A34" s="185"/>
      <c r="B34" s="267"/>
      <c r="C34" s="238"/>
      <c r="D34" s="238"/>
      <c r="E34" s="238"/>
      <c r="F34" s="238"/>
      <c r="G34" s="268"/>
      <c r="H34" s="185"/>
      <c r="I34" s="185"/>
      <c r="J34" s="267"/>
      <c r="K34" s="238"/>
      <c r="L34" s="238"/>
      <c r="M34" s="238"/>
      <c r="N34" s="238"/>
      <c r="O34" s="268"/>
      <c r="P34" s="185"/>
      <c r="Q34" s="185"/>
      <c r="R34" s="267"/>
      <c r="S34" s="238"/>
      <c r="T34" s="238"/>
      <c r="U34" s="238"/>
      <c r="V34" s="238"/>
      <c r="W34" s="268"/>
      <c r="X34" s="185"/>
    </row>
    <row r="35" spans="1:24" x14ac:dyDescent="0.25">
      <c r="A35" s="185"/>
      <c r="B35" s="267"/>
      <c r="C35" s="238"/>
      <c r="D35" s="238"/>
      <c r="E35" s="238"/>
      <c r="F35" s="238"/>
      <c r="G35" s="268"/>
      <c r="H35" s="185"/>
      <c r="I35" s="185"/>
      <c r="J35" s="267"/>
      <c r="K35" s="238"/>
      <c r="L35" s="238"/>
      <c r="M35" s="238"/>
      <c r="N35" s="238"/>
      <c r="O35" s="268"/>
      <c r="P35" s="185"/>
      <c r="Q35" s="185"/>
      <c r="R35" s="267"/>
      <c r="S35" s="238"/>
      <c r="T35" s="238"/>
      <c r="U35" s="238"/>
      <c r="V35" s="238"/>
      <c r="W35" s="268"/>
      <c r="X35" s="185"/>
    </row>
    <row r="36" spans="1:24" x14ac:dyDescent="0.25">
      <c r="A36" s="185"/>
      <c r="B36" s="238"/>
      <c r="C36" s="238"/>
      <c r="D36" s="238"/>
      <c r="E36" s="238"/>
      <c r="F36" s="238"/>
      <c r="G36" s="238"/>
      <c r="H36" s="185"/>
      <c r="I36" s="185"/>
      <c r="J36" s="238"/>
      <c r="K36" s="238"/>
      <c r="L36" s="238"/>
      <c r="M36" s="238"/>
      <c r="N36" s="238"/>
      <c r="O36" s="238"/>
      <c r="P36" s="185"/>
      <c r="Q36" s="185"/>
      <c r="R36" s="238"/>
      <c r="S36" s="238"/>
      <c r="T36" s="238"/>
      <c r="U36" s="238"/>
      <c r="V36" s="238"/>
      <c r="W36" s="238"/>
      <c r="X36" s="185"/>
    </row>
    <row r="37" spans="1:24" x14ac:dyDescent="0.25">
      <c r="A37" s="185"/>
      <c r="B37" s="238"/>
      <c r="C37" s="238"/>
      <c r="D37" s="238"/>
      <c r="E37" s="238"/>
      <c r="F37" s="238"/>
      <c r="G37" s="267"/>
      <c r="H37" s="185"/>
      <c r="I37" s="185"/>
      <c r="J37" s="238"/>
      <c r="K37" s="238"/>
      <c r="L37" s="238"/>
      <c r="M37" s="238"/>
      <c r="N37" s="238"/>
      <c r="O37" s="267"/>
      <c r="P37" s="185"/>
      <c r="Q37" s="185"/>
      <c r="R37" s="238"/>
      <c r="S37" s="238"/>
      <c r="T37" s="238"/>
      <c r="U37" s="238"/>
      <c r="V37" s="238"/>
      <c r="W37" s="267"/>
      <c r="X37" s="185"/>
    </row>
    <row r="38" spans="1:24" x14ac:dyDescent="0.25">
      <c r="A38" s="185"/>
      <c r="B38" s="238"/>
      <c r="C38" s="238"/>
      <c r="D38" s="238"/>
      <c r="E38" s="238"/>
      <c r="F38" s="238"/>
      <c r="G38" s="238"/>
      <c r="H38" s="185"/>
      <c r="I38" s="185"/>
      <c r="J38" s="238"/>
      <c r="K38" s="238"/>
      <c r="L38" s="238"/>
      <c r="M38" s="238"/>
      <c r="N38" s="238"/>
      <c r="O38" s="238"/>
      <c r="P38" s="185"/>
      <c r="Q38" s="185"/>
      <c r="R38" s="238"/>
      <c r="S38" s="238"/>
      <c r="T38" s="238"/>
      <c r="U38" s="238"/>
      <c r="V38" s="238"/>
      <c r="W38" s="238"/>
      <c r="X38" s="185"/>
    </row>
    <row r="39" spans="1:24" x14ac:dyDescent="0.25">
      <c r="A39" s="185"/>
      <c r="B39" s="238"/>
      <c r="C39" s="238"/>
      <c r="D39" s="238"/>
      <c r="E39" s="238"/>
      <c r="F39" s="238"/>
      <c r="G39" s="238"/>
      <c r="H39" s="185"/>
      <c r="I39" s="185"/>
      <c r="J39" s="238"/>
      <c r="K39" s="238"/>
      <c r="L39" s="238"/>
      <c r="M39" s="238"/>
      <c r="N39" s="238"/>
      <c r="O39" s="238"/>
      <c r="P39" s="185"/>
      <c r="Q39" s="185"/>
      <c r="R39" s="238"/>
      <c r="S39" s="238"/>
      <c r="T39" s="238"/>
      <c r="U39" s="238"/>
      <c r="V39" s="238"/>
      <c r="W39" s="238"/>
      <c r="X39" s="185"/>
    </row>
    <row r="40" spans="1:24" x14ac:dyDescent="0.25">
      <c r="A40" s="185"/>
      <c r="B40" s="238"/>
      <c r="C40" s="238"/>
      <c r="D40" s="238"/>
      <c r="E40" s="238"/>
      <c r="F40" s="238"/>
      <c r="G40" s="238"/>
      <c r="H40" s="185"/>
      <c r="I40" s="185"/>
      <c r="J40" s="238"/>
      <c r="K40" s="238"/>
      <c r="L40" s="238"/>
      <c r="M40" s="238"/>
      <c r="N40" s="238"/>
      <c r="O40" s="238"/>
      <c r="P40" s="185"/>
      <c r="Q40" s="185"/>
      <c r="R40" s="238"/>
      <c r="S40" s="238"/>
      <c r="T40" s="238"/>
      <c r="U40" s="238"/>
      <c r="V40" s="238"/>
      <c r="W40" s="238"/>
      <c r="X40" s="185"/>
    </row>
    <row r="41" spans="1:24" x14ac:dyDescent="0.25">
      <c r="A41" s="185"/>
      <c r="H41" s="185"/>
      <c r="I41" s="185"/>
      <c r="P41" s="185"/>
      <c r="Q41" s="185"/>
      <c r="X41" s="185"/>
    </row>
    <row r="42" spans="1:24" x14ac:dyDescent="0.25">
      <c r="A42" s="185"/>
      <c r="H42" s="185"/>
      <c r="I42" s="185"/>
      <c r="P42" s="185"/>
      <c r="Q42" s="185"/>
      <c r="X42" s="185"/>
    </row>
    <row r="43" spans="1:24" x14ac:dyDescent="0.25">
      <c r="A43" s="185"/>
      <c r="H43" s="185"/>
      <c r="I43" s="185"/>
      <c r="P43" s="185"/>
      <c r="Q43" s="185"/>
      <c r="X43" s="185"/>
    </row>
    <row r="44" spans="1:24" x14ac:dyDescent="0.25">
      <c r="A44" s="185"/>
      <c r="H44" s="185"/>
      <c r="I44" s="185"/>
      <c r="P44" s="185"/>
      <c r="Q44" s="185"/>
      <c r="X44" s="185"/>
    </row>
    <row r="45" spans="1:24" x14ac:dyDescent="0.25">
      <c r="A45" s="185"/>
      <c r="H45" s="185"/>
      <c r="I45" s="185"/>
      <c r="P45" s="185"/>
      <c r="Q45" s="185"/>
      <c r="X45" s="185"/>
    </row>
    <row r="46" spans="1:24" x14ac:dyDescent="0.25">
      <c r="A46" s="185"/>
      <c r="H46" s="185"/>
      <c r="I46" s="185"/>
      <c r="P46" s="185"/>
      <c r="Q46" s="185"/>
      <c r="X46" s="185"/>
    </row>
    <row r="47" spans="1:24" x14ac:dyDescent="0.25">
      <c r="A47" s="185"/>
      <c r="H47" s="185"/>
      <c r="I47" s="185"/>
      <c r="P47" s="185"/>
      <c r="Q47" s="185"/>
      <c r="X47" s="185"/>
    </row>
    <row r="48" spans="1:24" x14ac:dyDescent="0.25">
      <c r="A48" s="185"/>
      <c r="H48" s="185"/>
      <c r="I48" s="185"/>
      <c r="P48" s="185"/>
      <c r="Q48" s="185"/>
      <c r="X48" s="185"/>
    </row>
    <row r="49" spans="1:24" x14ac:dyDescent="0.25">
      <c r="A49" s="185"/>
      <c r="H49" s="185"/>
      <c r="I49" s="185"/>
      <c r="P49" s="185"/>
      <c r="Q49" s="185"/>
      <c r="X49" s="185"/>
    </row>
    <row r="50" spans="1:24" x14ac:dyDescent="0.25">
      <c r="A50" s="185"/>
      <c r="H50" s="185"/>
      <c r="I50" s="185"/>
      <c r="P50" s="185"/>
      <c r="Q50" s="185"/>
      <c r="X50" s="185"/>
    </row>
    <row r="51" spans="1:24" x14ac:dyDescent="0.25">
      <c r="A51" s="185"/>
      <c r="H51" s="185"/>
      <c r="I51" s="185"/>
      <c r="P51" s="185"/>
      <c r="Q51" s="185"/>
      <c r="X51" s="185"/>
    </row>
    <row r="52" spans="1:24" x14ac:dyDescent="0.25">
      <c r="A52" s="185"/>
      <c r="H52" s="185"/>
      <c r="I52" s="185"/>
      <c r="P52" s="185"/>
      <c r="Q52" s="185"/>
      <c r="X52" s="185"/>
    </row>
    <row r="53" spans="1:24" x14ac:dyDescent="0.25">
      <c r="A53" s="185"/>
      <c r="H53" s="185"/>
      <c r="I53" s="185"/>
      <c r="P53" s="185"/>
      <c r="Q53" s="185"/>
      <c r="X53" s="185"/>
    </row>
    <row r="54" spans="1:24" x14ac:dyDescent="0.25">
      <c r="A54" s="185"/>
      <c r="H54" s="185"/>
      <c r="I54" s="185"/>
      <c r="P54" s="185"/>
      <c r="Q54" s="185"/>
      <c r="X54" s="185"/>
    </row>
    <row r="55" spans="1:24" x14ac:dyDescent="0.25">
      <c r="A55" s="185"/>
      <c r="H55" s="185"/>
      <c r="I55" s="185"/>
      <c r="P55" s="185"/>
      <c r="Q55" s="185"/>
      <c r="X55" s="185"/>
    </row>
    <row r="56" spans="1:24" x14ac:dyDescent="0.25">
      <c r="A56" s="185"/>
      <c r="H56" s="185"/>
      <c r="I56" s="185"/>
      <c r="P56" s="185"/>
      <c r="Q56" s="185"/>
      <c r="X56" s="185"/>
    </row>
    <row r="57" spans="1:24" x14ac:dyDescent="0.25">
      <c r="A57" s="185"/>
      <c r="H57" s="185"/>
      <c r="I57" s="185"/>
      <c r="P57" s="185"/>
      <c r="Q57" s="185"/>
      <c r="X57" s="185"/>
    </row>
    <row r="58" spans="1:24" x14ac:dyDescent="0.25">
      <c r="A58" s="185"/>
      <c r="H58" s="185"/>
      <c r="I58" s="185"/>
      <c r="P58" s="185"/>
      <c r="Q58" s="185"/>
      <c r="X58" s="185"/>
    </row>
    <row r="59" spans="1:24" x14ac:dyDescent="0.25">
      <c r="A59" s="185"/>
      <c r="H59" s="185"/>
      <c r="I59" s="185"/>
      <c r="P59" s="185"/>
      <c r="Q59" s="185"/>
      <c r="X59" s="185"/>
    </row>
    <row r="60" spans="1:24" x14ac:dyDescent="0.25">
      <c r="A60" s="185"/>
      <c r="H60" s="185"/>
      <c r="I60" s="185"/>
      <c r="P60" s="185"/>
      <c r="Q60" s="185"/>
      <c r="X60" s="185"/>
    </row>
    <row r="61" spans="1:24" x14ac:dyDescent="0.25">
      <c r="A61" s="185"/>
      <c r="H61" s="185"/>
      <c r="I61" s="185"/>
      <c r="P61" s="185"/>
      <c r="Q61" s="185"/>
      <c r="X61" s="185"/>
    </row>
    <row r="62" spans="1:24" x14ac:dyDescent="0.25">
      <c r="A62" s="185"/>
      <c r="H62" s="185"/>
      <c r="I62" s="185"/>
      <c r="P62" s="185"/>
      <c r="Q62" s="185"/>
      <c r="X62" s="185"/>
    </row>
    <row r="63" spans="1:24" x14ac:dyDescent="0.25">
      <c r="A63" s="185"/>
      <c r="H63" s="185"/>
      <c r="I63" s="185"/>
      <c r="P63" s="185"/>
      <c r="Q63" s="185"/>
      <c r="X63" s="185"/>
    </row>
    <row r="64" spans="1:24" x14ac:dyDescent="0.25">
      <c r="A64" s="185"/>
      <c r="H64" s="185"/>
      <c r="I64" s="185"/>
      <c r="P64" s="185"/>
      <c r="Q64" s="185"/>
      <c r="X64" s="185"/>
    </row>
    <row r="65" spans="1:24" x14ac:dyDescent="0.25">
      <c r="A65" s="185"/>
      <c r="H65" s="185"/>
      <c r="I65" s="185"/>
      <c r="P65" s="185"/>
      <c r="Q65" s="185"/>
      <c r="X65" s="185"/>
    </row>
    <row r="79" spans="1:24" x14ac:dyDescent="0.25">
      <c r="A79" s="238"/>
      <c r="H79" s="238"/>
      <c r="I79" s="238"/>
      <c r="P79" s="238"/>
      <c r="Q79" s="238"/>
      <c r="X79" s="238"/>
    </row>
    <row r="80" spans="1:24" x14ac:dyDescent="0.25">
      <c r="A80" s="238"/>
      <c r="H80" s="238"/>
      <c r="I80" s="238"/>
      <c r="P80" s="238"/>
      <c r="Q80" s="238"/>
      <c r="X80" s="238"/>
    </row>
    <row r="81" spans="1:24" x14ac:dyDescent="0.25">
      <c r="A81" s="238"/>
      <c r="H81" s="238"/>
      <c r="I81" s="238"/>
      <c r="P81" s="238"/>
      <c r="Q81" s="238"/>
      <c r="X81" s="238"/>
    </row>
    <row r="82" spans="1:24" x14ac:dyDescent="0.25">
      <c r="A82" s="238"/>
      <c r="H82" s="238"/>
      <c r="I82" s="238"/>
      <c r="P82" s="238"/>
      <c r="Q82" s="238"/>
      <c r="X82" s="238"/>
    </row>
    <row r="83" spans="1:24" x14ac:dyDescent="0.25">
      <c r="A83" s="238"/>
      <c r="H83" s="238"/>
      <c r="I83" s="238"/>
      <c r="P83" s="238"/>
      <c r="Q83" s="238"/>
      <c r="X83" s="238"/>
    </row>
    <row r="84" spans="1:24" x14ac:dyDescent="0.25">
      <c r="A84" s="238"/>
      <c r="H84" s="238"/>
      <c r="I84" s="238"/>
      <c r="P84" s="238"/>
      <c r="Q84" s="238"/>
      <c r="X84" s="238"/>
    </row>
    <row r="85" spans="1:24" x14ac:dyDescent="0.25">
      <c r="A85" s="238"/>
      <c r="H85" s="238"/>
      <c r="I85" s="238"/>
      <c r="P85" s="238"/>
      <c r="Q85" s="238"/>
      <c r="X85" s="238"/>
    </row>
    <row r="86" spans="1:24" x14ac:dyDescent="0.25">
      <c r="A86" s="238"/>
      <c r="H86" s="238"/>
      <c r="I86" s="238"/>
      <c r="P86" s="238"/>
      <c r="Q86" s="238"/>
      <c r="X86" s="238"/>
    </row>
    <row r="87" spans="1:24" ht="18" x14ac:dyDescent="0.25">
      <c r="A87" s="238"/>
      <c r="B87" s="271"/>
      <c r="C87" s="238"/>
      <c r="D87" s="238"/>
      <c r="E87" s="238"/>
      <c r="F87" s="238"/>
      <c r="G87" s="238"/>
      <c r="H87" s="238"/>
      <c r="I87" s="238"/>
      <c r="J87" s="271"/>
      <c r="K87" s="238"/>
      <c r="L87" s="238"/>
      <c r="M87" s="238"/>
      <c r="N87" s="238"/>
      <c r="O87" s="238"/>
      <c r="P87" s="238"/>
      <c r="Q87" s="238"/>
      <c r="R87" s="271"/>
      <c r="S87" s="238"/>
      <c r="T87" s="238"/>
      <c r="U87" s="238"/>
      <c r="V87" s="238"/>
      <c r="W87" s="238"/>
      <c r="X87" s="238"/>
    </row>
    <row r="88" spans="1:24" x14ac:dyDescent="0.25">
      <c r="A88" s="238"/>
      <c r="B88" s="272"/>
      <c r="C88" s="238"/>
      <c r="D88" s="238"/>
      <c r="E88" s="238"/>
      <c r="F88" s="238"/>
      <c r="G88" s="238"/>
      <c r="H88" s="238"/>
      <c r="I88" s="238"/>
      <c r="J88" s="272"/>
      <c r="K88" s="238"/>
      <c r="L88" s="238"/>
      <c r="M88" s="238"/>
      <c r="N88" s="238"/>
      <c r="O88" s="238"/>
      <c r="P88" s="238"/>
      <c r="Q88" s="238"/>
      <c r="R88" s="272"/>
      <c r="S88" s="238"/>
      <c r="T88" s="238"/>
      <c r="U88" s="238"/>
      <c r="V88" s="238"/>
      <c r="W88" s="238"/>
      <c r="X88" s="238"/>
    </row>
    <row r="89" spans="1:24" x14ac:dyDescent="0.25">
      <c r="A89" s="238"/>
      <c r="B89" s="272"/>
      <c r="C89" s="238"/>
      <c r="D89" s="238"/>
      <c r="E89" s="238"/>
      <c r="F89" s="238"/>
      <c r="G89" s="238"/>
      <c r="H89" s="238"/>
      <c r="I89" s="238"/>
      <c r="J89" s="272"/>
      <c r="K89" s="238"/>
      <c r="L89" s="238"/>
      <c r="M89" s="238"/>
      <c r="N89" s="238"/>
      <c r="O89" s="238"/>
      <c r="P89" s="238"/>
      <c r="Q89" s="238"/>
      <c r="R89" s="272"/>
      <c r="S89" s="238"/>
      <c r="T89" s="238"/>
      <c r="U89" s="238"/>
      <c r="V89" s="238"/>
      <c r="W89" s="238"/>
      <c r="X89" s="238"/>
    </row>
    <row r="90" spans="1:24" x14ac:dyDescent="0.25">
      <c r="A90" s="238"/>
      <c r="B90" s="272"/>
      <c r="C90" s="238"/>
      <c r="D90" s="238"/>
      <c r="E90" s="238"/>
      <c r="F90" s="238"/>
      <c r="G90" s="238"/>
      <c r="H90" s="238"/>
      <c r="I90" s="238"/>
      <c r="J90" s="272"/>
      <c r="K90" s="238"/>
      <c r="L90" s="238"/>
      <c r="M90" s="238"/>
      <c r="N90" s="238"/>
      <c r="O90" s="238"/>
      <c r="P90" s="238"/>
      <c r="Q90" s="238"/>
      <c r="R90" s="272"/>
      <c r="S90" s="238"/>
      <c r="T90" s="238"/>
      <c r="U90" s="238"/>
      <c r="V90" s="238"/>
      <c r="W90" s="238"/>
      <c r="X90" s="238"/>
    </row>
    <row r="91" spans="1:24" x14ac:dyDescent="0.25">
      <c r="A91" s="238"/>
      <c r="B91" s="272"/>
      <c r="C91" s="238"/>
      <c r="D91" s="238"/>
      <c r="E91" s="238"/>
      <c r="F91" s="238"/>
      <c r="G91" s="273"/>
      <c r="H91" s="238"/>
      <c r="I91" s="238"/>
      <c r="J91" s="272"/>
      <c r="K91" s="238"/>
      <c r="L91" s="238"/>
      <c r="M91" s="238"/>
      <c r="N91" s="238"/>
      <c r="O91" s="273"/>
      <c r="P91" s="238"/>
      <c r="Q91" s="238"/>
      <c r="R91" s="272"/>
      <c r="S91" s="238"/>
      <c r="T91" s="238"/>
      <c r="U91" s="238"/>
      <c r="V91" s="238"/>
      <c r="W91" s="273"/>
      <c r="X91" s="238"/>
    </row>
    <row r="92" spans="1:24" x14ac:dyDescent="0.25">
      <c r="A92" s="238"/>
      <c r="B92" s="272"/>
      <c r="C92" s="238"/>
      <c r="D92" s="238"/>
      <c r="E92" s="238"/>
      <c r="F92" s="238"/>
      <c r="G92" s="273"/>
      <c r="H92" s="238"/>
      <c r="I92" s="238"/>
      <c r="J92" s="272"/>
      <c r="K92" s="238"/>
      <c r="L92" s="238"/>
      <c r="M92" s="238"/>
      <c r="N92" s="238"/>
      <c r="O92" s="273"/>
      <c r="P92" s="238"/>
      <c r="Q92" s="238"/>
      <c r="R92" s="272"/>
      <c r="S92" s="238"/>
      <c r="T92" s="238"/>
      <c r="U92" s="238"/>
      <c r="V92" s="238"/>
      <c r="W92" s="273"/>
      <c r="X92" s="238"/>
    </row>
    <row r="93" spans="1:24" x14ac:dyDescent="0.25">
      <c r="A93" s="238"/>
      <c r="B93" s="238"/>
      <c r="C93" s="238"/>
      <c r="D93" s="238"/>
      <c r="E93" s="238"/>
      <c r="F93" s="238"/>
      <c r="G93" s="273"/>
      <c r="H93" s="238"/>
      <c r="I93" s="238"/>
      <c r="J93" s="238"/>
      <c r="K93" s="238"/>
      <c r="L93" s="238"/>
      <c r="M93" s="238"/>
      <c r="N93" s="238"/>
      <c r="O93" s="273"/>
      <c r="P93" s="238"/>
      <c r="Q93" s="238"/>
      <c r="R93" s="238"/>
      <c r="S93" s="238"/>
      <c r="T93" s="238"/>
      <c r="U93" s="238"/>
      <c r="V93" s="238"/>
      <c r="W93" s="273"/>
      <c r="X93" s="238"/>
    </row>
    <row r="94" spans="1:24" ht="18" x14ac:dyDescent="0.25">
      <c r="A94" s="238"/>
      <c r="B94" s="271"/>
      <c r="C94" s="238"/>
      <c r="D94" s="238"/>
      <c r="E94" s="238"/>
      <c r="F94" s="238"/>
      <c r="G94" s="273"/>
      <c r="H94" s="238"/>
      <c r="I94" s="238"/>
      <c r="J94" s="271"/>
      <c r="K94" s="238"/>
      <c r="L94" s="238"/>
      <c r="M94" s="238"/>
      <c r="N94" s="238"/>
      <c r="O94" s="273"/>
      <c r="P94" s="238"/>
      <c r="Q94" s="238"/>
      <c r="R94" s="271"/>
      <c r="S94" s="238"/>
      <c r="T94" s="238"/>
      <c r="U94" s="238"/>
      <c r="V94" s="238"/>
      <c r="W94" s="273"/>
      <c r="X94" s="238"/>
    </row>
    <row r="95" spans="1:24" x14ac:dyDescent="0.25">
      <c r="A95" s="238"/>
      <c r="B95" s="272"/>
      <c r="C95" s="238"/>
      <c r="D95" s="238"/>
      <c r="E95" s="238"/>
      <c r="F95" s="238"/>
      <c r="G95" s="238"/>
      <c r="H95" s="238"/>
      <c r="I95" s="238"/>
      <c r="J95" s="272"/>
      <c r="K95" s="238"/>
      <c r="L95" s="238"/>
      <c r="M95" s="238"/>
      <c r="N95" s="238"/>
      <c r="O95" s="238"/>
      <c r="P95" s="238"/>
      <c r="Q95" s="238"/>
      <c r="R95" s="272"/>
      <c r="S95" s="238"/>
      <c r="T95" s="238"/>
      <c r="U95" s="238"/>
      <c r="V95" s="238"/>
      <c r="W95" s="238"/>
      <c r="X95" s="238"/>
    </row>
    <row r="96" spans="1:24" x14ac:dyDescent="0.25">
      <c r="A96" s="238"/>
      <c r="B96" s="272"/>
      <c r="C96" s="238"/>
      <c r="D96" s="238"/>
      <c r="E96" s="238"/>
      <c r="F96" s="238"/>
      <c r="G96" s="238"/>
      <c r="H96" s="238"/>
      <c r="I96" s="238"/>
      <c r="J96" s="272"/>
      <c r="K96" s="238"/>
      <c r="L96" s="238"/>
      <c r="M96" s="238"/>
      <c r="N96" s="238"/>
      <c r="O96" s="238"/>
      <c r="P96" s="238"/>
      <c r="Q96" s="238"/>
      <c r="R96" s="272"/>
      <c r="S96" s="238"/>
      <c r="T96" s="238"/>
      <c r="U96" s="238"/>
      <c r="V96" s="238"/>
      <c r="W96" s="238"/>
      <c r="X96" s="238"/>
    </row>
    <row r="97" spans="1:24" x14ac:dyDescent="0.25">
      <c r="A97" s="238"/>
      <c r="B97" s="272"/>
      <c r="C97" s="238"/>
      <c r="D97" s="238"/>
      <c r="E97" s="238"/>
      <c r="F97" s="238"/>
      <c r="G97" s="238"/>
      <c r="H97" s="238"/>
      <c r="I97" s="238"/>
      <c r="J97" s="272"/>
      <c r="K97" s="238"/>
      <c r="L97" s="238"/>
      <c r="M97" s="238"/>
      <c r="N97" s="238"/>
      <c r="O97" s="238"/>
      <c r="P97" s="238"/>
      <c r="Q97" s="238"/>
      <c r="R97" s="272"/>
      <c r="S97" s="238"/>
      <c r="T97" s="238"/>
      <c r="U97" s="238"/>
      <c r="V97" s="238"/>
      <c r="W97" s="238"/>
      <c r="X97" s="238"/>
    </row>
    <row r="98" spans="1:24" x14ac:dyDescent="0.25">
      <c r="A98" s="238"/>
      <c r="B98" s="272"/>
      <c r="C98" s="238"/>
      <c r="D98" s="238"/>
      <c r="E98" s="238"/>
      <c r="F98" s="238"/>
      <c r="G98" s="238"/>
      <c r="H98" s="238"/>
      <c r="I98" s="238"/>
      <c r="J98" s="272"/>
      <c r="K98" s="238"/>
      <c r="L98" s="238"/>
      <c r="M98" s="238"/>
      <c r="N98" s="238"/>
      <c r="O98" s="238"/>
      <c r="P98" s="238"/>
      <c r="Q98" s="238"/>
      <c r="R98" s="272"/>
      <c r="S98" s="238"/>
      <c r="T98" s="238"/>
      <c r="U98" s="238"/>
      <c r="V98" s="238"/>
      <c r="W98" s="238"/>
      <c r="X98" s="238"/>
    </row>
    <row r="99" spans="1:24" x14ac:dyDescent="0.25">
      <c r="A99" s="238"/>
      <c r="B99" s="272"/>
      <c r="C99" s="238"/>
      <c r="D99" s="238"/>
      <c r="E99" s="238"/>
      <c r="F99" s="238"/>
      <c r="G99" s="238"/>
      <c r="H99" s="238"/>
      <c r="I99" s="238"/>
      <c r="J99" s="272"/>
      <c r="K99" s="238"/>
      <c r="L99" s="238"/>
      <c r="M99" s="238"/>
      <c r="N99" s="238"/>
      <c r="O99" s="238"/>
      <c r="P99" s="238"/>
      <c r="Q99" s="238"/>
      <c r="R99" s="272"/>
      <c r="S99" s="238"/>
      <c r="T99" s="238"/>
      <c r="U99" s="238"/>
      <c r="V99" s="238"/>
      <c r="W99" s="238"/>
      <c r="X99" s="238"/>
    </row>
    <row r="100" spans="1:24" x14ac:dyDescent="0.25">
      <c r="A100" s="238"/>
      <c r="B100" s="272"/>
      <c r="C100" s="238"/>
      <c r="D100" s="238"/>
      <c r="E100" s="238"/>
      <c r="F100" s="238"/>
      <c r="G100" s="238"/>
      <c r="H100" s="238"/>
      <c r="I100" s="238"/>
      <c r="J100" s="272"/>
      <c r="K100" s="238"/>
      <c r="L100" s="238"/>
      <c r="M100" s="238"/>
      <c r="N100" s="238"/>
      <c r="O100" s="238"/>
      <c r="P100" s="238"/>
      <c r="Q100" s="238"/>
      <c r="R100" s="272"/>
      <c r="S100" s="238"/>
      <c r="T100" s="238"/>
      <c r="U100" s="238"/>
      <c r="V100" s="238"/>
      <c r="W100" s="238"/>
      <c r="X100" s="238"/>
    </row>
    <row r="101" spans="1:24" x14ac:dyDescent="0.25">
      <c r="A101" s="238"/>
      <c r="B101" s="272"/>
      <c r="C101" s="238"/>
      <c r="D101" s="238"/>
      <c r="E101" s="238"/>
      <c r="F101" s="238"/>
      <c r="G101" s="238"/>
      <c r="H101" s="238"/>
      <c r="I101" s="238"/>
      <c r="J101" s="272"/>
      <c r="K101" s="238"/>
      <c r="L101" s="238"/>
      <c r="M101" s="238"/>
      <c r="N101" s="238"/>
      <c r="O101" s="238"/>
      <c r="P101" s="238"/>
      <c r="Q101" s="238"/>
      <c r="R101" s="272"/>
      <c r="S101" s="238"/>
      <c r="T101" s="238"/>
      <c r="U101" s="238"/>
      <c r="V101" s="238"/>
      <c r="W101" s="238"/>
      <c r="X101" s="238"/>
    </row>
    <row r="102" spans="1:24" x14ac:dyDescent="0.25">
      <c r="A102" s="238"/>
      <c r="B102" s="272"/>
      <c r="C102" s="238"/>
      <c r="D102" s="238"/>
      <c r="E102" s="238"/>
      <c r="F102" s="238"/>
      <c r="G102" s="238"/>
      <c r="H102" s="238"/>
      <c r="I102" s="238"/>
      <c r="J102" s="272"/>
      <c r="K102" s="238"/>
      <c r="L102" s="238"/>
      <c r="M102" s="238"/>
      <c r="N102" s="238"/>
      <c r="O102" s="238"/>
      <c r="P102" s="238"/>
      <c r="Q102" s="238"/>
      <c r="R102" s="272"/>
      <c r="S102" s="238"/>
      <c r="T102" s="238"/>
      <c r="U102" s="238"/>
      <c r="V102" s="238"/>
      <c r="W102" s="238"/>
      <c r="X102" s="238"/>
    </row>
    <row r="103" spans="1:24" x14ac:dyDescent="0.25">
      <c r="A103" s="238"/>
      <c r="B103" s="272"/>
      <c r="C103" s="238"/>
      <c r="D103" s="238"/>
      <c r="E103" s="238"/>
      <c r="F103" s="238"/>
      <c r="G103" s="238"/>
      <c r="H103" s="238"/>
      <c r="I103" s="238"/>
      <c r="J103" s="272"/>
      <c r="K103" s="238"/>
      <c r="L103" s="238"/>
      <c r="M103" s="238"/>
      <c r="N103" s="238"/>
      <c r="O103" s="238"/>
      <c r="P103" s="238"/>
      <c r="Q103" s="238"/>
      <c r="R103" s="272"/>
      <c r="S103" s="238"/>
      <c r="T103" s="238"/>
      <c r="U103" s="238"/>
      <c r="V103" s="238"/>
      <c r="W103" s="238"/>
      <c r="X103" s="238"/>
    </row>
    <row r="104" spans="1:24" ht="18" x14ac:dyDescent="0.25">
      <c r="A104" s="238"/>
      <c r="B104" s="274"/>
      <c r="C104" s="238"/>
      <c r="D104" s="238"/>
      <c r="E104" s="238"/>
      <c r="F104" s="238"/>
      <c r="G104" s="238"/>
      <c r="H104" s="238"/>
      <c r="I104" s="238"/>
      <c r="J104" s="274"/>
      <c r="K104" s="238"/>
      <c r="L104" s="238"/>
      <c r="M104" s="238"/>
      <c r="N104" s="238"/>
      <c r="O104" s="238"/>
      <c r="P104" s="238"/>
      <c r="Q104" s="238"/>
      <c r="R104" s="274"/>
      <c r="S104" s="238"/>
      <c r="T104" s="238"/>
      <c r="U104" s="238"/>
      <c r="V104" s="238"/>
      <c r="W104" s="238"/>
      <c r="X104" s="238"/>
    </row>
    <row r="105" spans="1:24" ht="18" x14ac:dyDescent="0.25">
      <c r="A105" s="238"/>
      <c r="B105" s="271"/>
      <c r="C105" s="238"/>
      <c r="D105" s="238"/>
      <c r="E105" s="238"/>
      <c r="F105" s="238"/>
      <c r="G105" s="238"/>
      <c r="H105" s="238"/>
      <c r="I105" s="238"/>
      <c r="J105" s="271"/>
      <c r="K105" s="238"/>
      <c r="L105" s="238"/>
      <c r="M105" s="238"/>
      <c r="N105" s="238"/>
      <c r="O105" s="238"/>
      <c r="P105" s="238"/>
      <c r="Q105" s="238"/>
      <c r="R105" s="271"/>
      <c r="S105" s="238"/>
      <c r="T105" s="238"/>
      <c r="U105" s="238"/>
      <c r="V105" s="238"/>
      <c r="W105" s="238"/>
      <c r="X105" s="238"/>
    </row>
    <row r="106" spans="1:24" ht="18" x14ac:dyDescent="0.25">
      <c r="A106" s="238"/>
      <c r="B106" s="271"/>
      <c r="C106" s="238"/>
      <c r="D106" s="238"/>
      <c r="E106" s="238"/>
      <c r="F106" s="238"/>
      <c r="G106" s="238"/>
      <c r="H106" s="238"/>
      <c r="I106" s="238"/>
      <c r="J106" s="271"/>
      <c r="K106" s="238"/>
      <c r="L106" s="238"/>
      <c r="M106" s="238"/>
      <c r="N106" s="238"/>
      <c r="O106" s="238"/>
      <c r="P106" s="238"/>
      <c r="Q106" s="238"/>
      <c r="R106" s="271"/>
      <c r="S106" s="238"/>
      <c r="T106" s="238"/>
      <c r="U106" s="238"/>
      <c r="V106" s="238"/>
      <c r="W106" s="238"/>
      <c r="X106" s="238"/>
    </row>
    <row r="107" spans="1:24" ht="18" x14ac:dyDescent="0.25">
      <c r="A107" s="238"/>
      <c r="B107" s="271"/>
      <c r="C107" s="238"/>
      <c r="D107" s="238"/>
      <c r="E107" s="238"/>
      <c r="F107" s="238"/>
      <c r="G107" s="238"/>
      <c r="H107" s="238"/>
      <c r="I107" s="238"/>
      <c r="J107" s="271"/>
      <c r="K107" s="238"/>
      <c r="L107" s="238"/>
      <c r="M107" s="238"/>
      <c r="N107" s="238"/>
      <c r="O107" s="238"/>
      <c r="P107" s="238"/>
      <c r="Q107" s="238"/>
      <c r="R107" s="271"/>
      <c r="S107" s="238"/>
      <c r="T107" s="238"/>
      <c r="U107" s="238"/>
      <c r="V107" s="238"/>
      <c r="W107" s="238"/>
      <c r="X107" s="238"/>
    </row>
    <row r="108" spans="1:24" ht="18" x14ac:dyDescent="0.25">
      <c r="A108" s="238"/>
      <c r="B108" s="271"/>
      <c r="C108" s="238"/>
      <c r="D108" s="238"/>
      <c r="E108" s="238"/>
      <c r="F108" s="238"/>
      <c r="G108" s="238"/>
      <c r="H108" s="238"/>
      <c r="I108" s="238"/>
      <c r="J108" s="271"/>
      <c r="K108" s="238"/>
      <c r="L108" s="238"/>
      <c r="M108" s="238"/>
      <c r="N108" s="238"/>
      <c r="O108" s="238"/>
      <c r="P108" s="238"/>
      <c r="Q108" s="238"/>
      <c r="R108" s="271"/>
      <c r="S108" s="238"/>
      <c r="T108" s="238"/>
      <c r="U108" s="238"/>
      <c r="V108" s="238"/>
      <c r="W108" s="238"/>
      <c r="X108" s="238"/>
    </row>
    <row r="109" spans="1:24" ht="18" x14ac:dyDescent="0.25">
      <c r="A109" s="238"/>
      <c r="B109" s="271"/>
      <c r="C109" s="238"/>
      <c r="D109" s="238"/>
      <c r="E109" s="238"/>
      <c r="F109" s="238"/>
      <c r="G109" s="238"/>
      <c r="H109" s="238"/>
      <c r="I109" s="238"/>
      <c r="J109" s="271"/>
      <c r="K109" s="238"/>
      <c r="L109" s="238"/>
      <c r="M109" s="238"/>
      <c r="N109" s="238"/>
      <c r="O109" s="238"/>
      <c r="P109" s="238"/>
      <c r="Q109" s="238"/>
      <c r="R109" s="271"/>
      <c r="S109" s="238"/>
      <c r="T109" s="238"/>
      <c r="U109" s="238"/>
      <c r="V109" s="238"/>
      <c r="W109" s="238"/>
      <c r="X109" s="238"/>
    </row>
    <row r="110" spans="1:24" ht="18" x14ac:dyDescent="0.25">
      <c r="A110" s="238"/>
      <c r="B110" s="271"/>
      <c r="C110" s="238"/>
      <c r="D110" s="238"/>
      <c r="E110" s="238"/>
      <c r="F110" s="238"/>
      <c r="G110" s="238"/>
      <c r="H110" s="238"/>
      <c r="I110" s="238"/>
      <c r="J110" s="271"/>
      <c r="K110" s="238"/>
      <c r="L110" s="238"/>
      <c r="M110" s="238"/>
      <c r="N110" s="238"/>
      <c r="O110" s="238"/>
      <c r="P110" s="238"/>
      <c r="Q110" s="238"/>
      <c r="R110" s="271"/>
      <c r="S110" s="238"/>
      <c r="T110" s="238"/>
      <c r="U110" s="238"/>
      <c r="V110" s="238"/>
      <c r="W110" s="238"/>
      <c r="X110" s="238"/>
    </row>
    <row r="111" spans="1:24" ht="18" x14ac:dyDescent="0.25">
      <c r="A111" s="238"/>
      <c r="B111" s="271"/>
      <c r="C111" s="238"/>
      <c r="D111" s="238"/>
      <c r="E111" s="238"/>
      <c r="F111" s="238"/>
      <c r="G111" s="238"/>
      <c r="H111" s="238"/>
      <c r="I111" s="238"/>
      <c r="J111" s="271"/>
      <c r="K111" s="238"/>
      <c r="L111" s="238"/>
      <c r="M111" s="238"/>
      <c r="N111" s="238"/>
      <c r="O111" s="238"/>
      <c r="P111" s="238"/>
      <c r="Q111" s="238"/>
      <c r="R111" s="271"/>
      <c r="S111" s="238"/>
      <c r="T111" s="238"/>
      <c r="U111" s="238"/>
      <c r="V111" s="238"/>
      <c r="W111" s="238"/>
      <c r="X111" s="238"/>
    </row>
    <row r="112" spans="1:24" ht="18" x14ac:dyDescent="0.25">
      <c r="A112" s="238"/>
      <c r="B112" s="271"/>
      <c r="C112" s="238"/>
      <c r="D112" s="238"/>
      <c r="E112" s="238"/>
      <c r="F112" s="238"/>
      <c r="G112" s="238"/>
      <c r="H112" s="238"/>
      <c r="I112" s="238"/>
      <c r="J112" s="271"/>
      <c r="K112" s="238"/>
      <c r="L112" s="238"/>
      <c r="M112" s="238"/>
      <c r="N112" s="238"/>
      <c r="O112" s="238"/>
      <c r="P112" s="238"/>
      <c r="Q112" s="238"/>
      <c r="R112" s="271"/>
      <c r="S112" s="238"/>
      <c r="T112" s="238"/>
      <c r="U112" s="238"/>
      <c r="V112" s="238"/>
      <c r="W112" s="238"/>
      <c r="X112" s="238"/>
    </row>
    <row r="113" spans="1:24" x14ac:dyDescent="0.25">
      <c r="A113" s="238"/>
      <c r="B113" s="272"/>
      <c r="C113" s="238"/>
      <c r="D113" s="238"/>
      <c r="E113" s="238"/>
      <c r="F113" s="238"/>
      <c r="G113" s="238"/>
      <c r="H113" s="238"/>
      <c r="I113" s="238"/>
      <c r="J113" s="272"/>
      <c r="K113" s="238"/>
      <c r="L113" s="238"/>
      <c r="M113" s="238"/>
      <c r="N113" s="238"/>
      <c r="O113" s="238"/>
      <c r="P113" s="238"/>
      <c r="Q113" s="238"/>
      <c r="R113" s="272"/>
      <c r="S113" s="238"/>
      <c r="T113" s="238"/>
      <c r="U113" s="238"/>
      <c r="V113" s="238"/>
      <c r="W113" s="238"/>
      <c r="X113" s="238"/>
    </row>
    <row r="114" spans="1:24" ht="18" x14ac:dyDescent="0.25">
      <c r="A114" s="238"/>
      <c r="B114" s="274"/>
      <c r="C114" s="238"/>
      <c r="D114" s="238"/>
      <c r="E114" s="238"/>
      <c r="F114" s="238"/>
      <c r="G114" s="238"/>
      <c r="H114" s="238"/>
      <c r="I114" s="238"/>
      <c r="J114" s="274"/>
      <c r="K114" s="238"/>
      <c r="L114" s="238"/>
      <c r="M114" s="238"/>
      <c r="N114" s="238"/>
      <c r="O114" s="238"/>
      <c r="P114" s="238"/>
      <c r="Q114" s="238"/>
      <c r="R114" s="274"/>
      <c r="S114" s="238"/>
      <c r="T114" s="238"/>
      <c r="U114" s="238"/>
      <c r="V114" s="238"/>
      <c r="W114" s="238"/>
      <c r="X114" s="238"/>
    </row>
    <row r="115" spans="1:24" x14ac:dyDescent="0.25">
      <c r="A115" s="238"/>
      <c r="B115" s="272"/>
      <c r="C115" s="238"/>
      <c r="D115" s="238"/>
      <c r="E115" s="238"/>
      <c r="F115" s="238"/>
      <c r="G115" s="238"/>
      <c r="H115" s="238"/>
      <c r="I115" s="238"/>
      <c r="J115" s="272"/>
      <c r="K115" s="238"/>
      <c r="L115" s="238"/>
      <c r="M115" s="238"/>
      <c r="N115" s="238"/>
      <c r="O115" s="238"/>
      <c r="P115" s="238"/>
      <c r="Q115" s="238"/>
      <c r="R115" s="272"/>
      <c r="S115" s="238"/>
      <c r="T115" s="238"/>
      <c r="U115" s="238"/>
      <c r="V115" s="238"/>
      <c r="W115" s="238"/>
      <c r="X115" s="238"/>
    </row>
    <row r="116" spans="1:24" x14ac:dyDescent="0.25">
      <c r="A116" s="238"/>
      <c r="B116" s="272"/>
      <c r="C116" s="238"/>
      <c r="D116" s="238"/>
      <c r="E116" s="238"/>
      <c r="F116" s="238"/>
      <c r="G116" s="238"/>
      <c r="H116" s="238"/>
      <c r="I116" s="238"/>
      <c r="J116" s="272"/>
      <c r="K116" s="238"/>
      <c r="L116" s="238"/>
      <c r="M116" s="238"/>
      <c r="N116" s="238"/>
      <c r="O116" s="238"/>
      <c r="P116" s="238"/>
      <c r="Q116" s="238"/>
      <c r="R116" s="272"/>
      <c r="S116" s="238"/>
      <c r="T116" s="238"/>
      <c r="U116" s="238"/>
      <c r="V116" s="238"/>
      <c r="W116" s="238"/>
      <c r="X116" s="238"/>
    </row>
    <row r="117" spans="1:24" x14ac:dyDescent="0.25">
      <c r="A117" s="238"/>
      <c r="B117" s="272"/>
      <c r="C117" s="238"/>
      <c r="D117" s="238"/>
      <c r="E117" s="238"/>
      <c r="F117" s="238"/>
      <c r="G117" s="238"/>
      <c r="H117" s="238"/>
      <c r="I117" s="238"/>
      <c r="J117" s="272"/>
      <c r="K117" s="238"/>
      <c r="L117" s="238"/>
      <c r="M117" s="238"/>
      <c r="N117" s="238"/>
      <c r="O117" s="238"/>
      <c r="P117" s="238"/>
      <c r="Q117" s="238"/>
      <c r="R117" s="272"/>
      <c r="S117" s="238"/>
      <c r="T117" s="238"/>
      <c r="U117" s="238"/>
      <c r="V117" s="238"/>
      <c r="W117" s="238"/>
      <c r="X117" s="238"/>
    </row>
    <row r="118" spans="1:24" x14ac:dyDescent="0.25">
      <c r="A118" s="238"/>
      <c r="B118" s="272"/>
      <c r="C118" s="238"/>
      <c r="D118" s="238"/>
      <c r="E118" s="238"/>
      <c r="F118" s="238"/>
      <c r="G118" s="238"/>
      <c r="H118" s="238"/>
      <c r="I118" s="238"/>
      <c r="J118" s="272"/>
      <c r="K118" s="238"/>
      <c r="L118" s="238"/>
      <c r="M118" s="238"/>
      <c r="N118" s="238"/>
      <c r="O118" s="238"/>
      <c r="P118" s="238"/>
      <c r="Q118" s="238"/>
      <c r="R118" s="272"/>
      <c r="S118" s="238"/>
      <c r="T118" s="238"/>
      <c r="U118" s="238"/>
      <c r="V118" s="238"/>
      <c r="W118" s="238"/>
      <c r="X118" s="238"/>
    </row>
    <row r="119" spans="1:24"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row>
    <row r="120" spans="1:24"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row>
    <row r="121" spans="1:24"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row>
    <row r="122" spans="1:24"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row>
    <row r="123" spans="1:24"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row>
    <row r="124" spans="1:24"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row>
    <row r="125" spans="1:24"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row>
    <row r="126" spans="1:24"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row>
    <row r="127" spans="1:24"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row>
    <row r="128" spans="1:24"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row>
    <row r="129" spans="1:24"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row>
    <row r="130" spans="1:24"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row>
    <row r="131" spans="1:24"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row>
    <row r="132" spans="1:24"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row>
    <row r="133" spans="1:24"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row>
    <row r="134" spans="1:24"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row>
    <row r="135" spans="1:24"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row>
    <row r="136" spans="1:24"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row>
    <row r="137" spans="1:24"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row>
    <row r="138" spans="1:24"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row>
    <row r="139" spans="1:24"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row>
    <row r="140" spans="1:24"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row>
    <row r="141" spans="1:24"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row>
    <row r="142" spans="1:24"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row>
    <row r="143" spans="1:24"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row>
    <row r="144" spans="1:24"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row>
    <row r="145" spans="1:24"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row>
    <row r="146" spans="1:24"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row>
    <row r="147" spans="1:24"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row>
    <row r="148" spans="1:24"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row>
    <row r="149" spans="1:24"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row>
    <row r="150" spans="1:24"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row>
    <row r="151" spans="1:24"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row>
    <row r="152" spans="1:24"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row>
    <row r="153" spans="1:24"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row>
    <row r="154" spans="1:24"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row>
    <row r="155" spans="1:24"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row>
    <row r="156" spans="1:24"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row>
    <row r="157" spans="1:24"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row>
    <row r="158" spans="1:24"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row>
    <row r="159" spans="1:24"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row>
    <row r="160" spans="1:24"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row>
    <row r="161" spans="1:24"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row>
    <row r="162" spans="1:24"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row>
    <row r="163" spans="1:24"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row>
    <row r="164" spans="1:24"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row>
    <row r="165" spans="1:24"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row>
    <row r="166" spans="1:24"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row>
    <row r="167" spans="1:24"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row>
    <row r="168" spans="1:24"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row>
    <row r="169" spans="1:24"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row>
    <row r="170" spans="1:24"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row>
    <row r="171" spans="1:24"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row>
    <row r="172" spans="1:24"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row>
    <row r="173" spans="1:24"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row>
    <row r="174" spans="1:24"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row>
    <row r="175" spans="1:24"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row>
    <row r="176" spans="1:24"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row>
    <row r="177" spans="1:24"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row>
    <row r="178" spans="1:24"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row>
    <row r="179" spans="1:24"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row>
    <row r="180" spans="1:24"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row>
    <row r="181" spans="1:24"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row>
    <row r="182" spans="1:24"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row>
    <row r="183" spans="1:24"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row>
    <row r="184" spans="1:24"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row>
    <row r="185" spans="1:24"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row>
    <row r="186" spans="1:24"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row>
    <row r="187" spans="1:24"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row>
    <row r="188" spans="1:24"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row>
    <row r="189" spans="1:24"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row>
    <row r="190" spans="1:24"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row>
    <row r="191" spans="1:24"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row>
    <row r="192" spans="1:24"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row>
    <row r="193" spans="1:24"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row>
    <row r="194" spans="1:24"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row>
    <row r="195" spans="1:24"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row>
    <row r="196" spans="1:24"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row>
    <row r="197" spans="1:24"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row>
    <row r="198" spans="1:24"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row>
    <row r="199" spans="1:24"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row>
    <row r="200" spans="1:24"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row>
    <row r="201" spans="1:24"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row>
    <row r="202" spans="1:24"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row>
    <row r="203" spans="1:24"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row>
    <row r="204" spans="1:24"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row>
    <row r="205" spans="1:24"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row>
    <row r="206" spans="1:24"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row>
    <row r="207" spans="1:24"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row>
    <row r="208" spans="1:24"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row>
    <row r="209" spans="1:24"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row>
    <row r="210" spans="1:24"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row>
    <row r="211" spans="1:24"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row>
    <row r="212" spans="1:24"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row>
    <row r="213" spans="1:24"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row>
    <row r="214" spans="1:24"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row>
    <row r="215" spans="1:24"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row>
    <row r="216" spans="1:24"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row>
    <row r="217" spans="1:24"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row>
    <row r="218" spans="1:24"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row>
    <row r="219" spans="1:24"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row>
    <row r="220" spans="1:24"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row>
    <row r="221" spans="1:24"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row>
    <row r="222" spans="1:24"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row>
    <row r="223" spans="1:24"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row>
    <row r="224" spans="1:24"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row>
    <row r="225" spans="1:24"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row>
    <row r="226" spans="1:24"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row>
    <row r="227" spans="1:24"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row>
    <row r="228" spans="1:24"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row>
    <row r="229" spans="1:24"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row>
    <row r="230" spans="1:24"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row>
    <row r="231" spans="1:24"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row>
    <row r="232" spans="1:24"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row>
    <row r="233" spans="1:24"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row>
    <row r="234" spans="1:24"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row>
    <row r="235" spans="1:24"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row>
    <row r="236" spans="1:24"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row>
    <row r="237" spans="1:24"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row>
    <row r="238" spans="1:24"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row>
    <row r="239" spans="1:24"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row>
    <row r="240" spans="1:24"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row>
    <row r="241" spans="1:24"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row>
    <row r="242" spans="1:24"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row>
    <row r="243" spans="1:24"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row>
    <row r="244" spans="1:24"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row>
    <row r="245" spans="1:24"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row>
    <row r="246" spans="1:24"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row>
    <row r="247" spans="1:24"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row>
    <row r="248" spans="1:24"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row>
    <row r="249" spans="1:24"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row>
    <row r="250" spans="1:24"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row>
    <row r="251" spans="1:24"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row>
    <row r="252" spans="1:24"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row>
    <row r="253" spans="1:24"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row>
    <row r="254" spans="1:24"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row>
    <row r="255" spans="1:24"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row>
    <row r="256" spans="1:24"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row>
    <row r="257" spans="1:24"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row>
    <row r="258" spans="1:24"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row>
    <row r="259" spans="1:24"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row>
    <row r="260" spans="1:24"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row>
    <row r="261" spans="1:24"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row>
    <row r="262" spans="1:24"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row>
    <row r="263" spans="1:24"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row>
    <row r="264" spans="1:24"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row>
    <row r="265" spans="1:24"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row>
    <row r="266" spans="1:24"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row>
    <row r="267" spans="1:24"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row>
    <row r="268" spans="1:24"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row>
    <row r="269" spans="1:24"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row>
    <row r="270" spans="1:24"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row>
    <row r="271" spans="1:24"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row>
    <row r="272" spans="1:24"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row>
    <row r="273" spans="1:24"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row>
    <row r="274" spans="1:24"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row>
    <row r="275" spans="1:24"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row>
    <row r="276" spans="1:24"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row>
    <row r="277" spans="1:24"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row>
    <row r="278" spans="1:24"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row>
    <row r="279" spans="1:24"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row>
    <row r="280" spans="1:24"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row>
    <row r="281" spans="1:24"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row>
    <row r="282" spans="1:24"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row>
    <row r="283" spans="1:24"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row>
    <row r="284" spans="1:24"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row>
    <row r="285" spans="1:24"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row>
    <row r="286" spans="1:24"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row>
    <row r="287" spans="1:24"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row>
    <row r="288" spans="1:24"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row>
    <row r="289" spans="1:24"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row>
    <row r="290" spans="1:24"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row>
    <row r="291" spans="1:24"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row>
    <row r="292" spans="1:24"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row>
    <row r="293" spans="1:24"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row>
    <row r="294" spans="1:24"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row>
    <row r="295" spans="1:24"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row>
    <row r="296" spans="1:24"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row>
    <row r="297" spans="1:24"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row>
    <row r="298" spans="1:24"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row>
    <row r="299" spans="1:24"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row>
    <row r="300" spans="1:24"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row>
    <row r="301" spans="1:24"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row>
    <row r="302" spans="1:24"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row>
    <row r="303" spans="1:24"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row>
    <row r="304" spans="1:24"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row>
    <row r="305" spans="1:24"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row>
    <row r="306" spans="1:24"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row>
    <row r="307" spans="1:24"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row>
    <row r="308" spans="1:24"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row>
    <row r="309" spans="1:24"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row>
    <row r="310" spans="1:24"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row>
    <row r="311" spans="1:24"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row>
    <row r="312" spans="1:24"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row>
    <row r="313" spans="1:24"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row>
    <row r="314" spans="1:24"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row>
    <row r="315" spans="1:24"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row>
    <row r="316" spans="1:24"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row>
    <row r="317" spans="1:24"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row>
    <row r="318" spans="1:24"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row>
    <row r="319" spans="1:24"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row>
    <row r="320" spans="1:24"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row>
    <row r="321" spans="1:24"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row>
    <row r="322" spans="1:24"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row>
    <row r="323" spans="1:24"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row>
    <row r="324" spans="1:24"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row>
    <row r="325" spans="1:24"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row>
    <row r="326" spans="1:24"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row>
    <row r="327" spans="1:24"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row>
    <row r="328" spans="1:24"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row>
    <row r="329" spans="1:24"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row>
    <row r="330" spans="1:24"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row>
    <row r="331" spans="1:24"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row>
    <row r="332" spans="1:24"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row>
    <row r="333" spans="1:24"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row>
    <row r="334" spans="1:24"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row>
    <row r="335" spans="1:24"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row>
    <row r="336" spans="1:24"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row>
    <row r="337" spans="1:24"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row>
    <row r="338" spans="1:24"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row>
    <row r="339" spans="1:24"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row>
    <row r="340" spans="1:24"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row>
    <row r="341" spans="1:24"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row>
    <row r="342" spans="1:24"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row>
    <row r="343" spans="1:24"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row>
    <row r="344" spans="1:24"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row>
    <row r="345" spans="1:24"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row>
    <row r="346" spans="1:24"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row>
    <row r="347" spans="1:24"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row>
    <row r="348" spans="1:24"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row>
    <row r="349" spans="1:24"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row>
    <row r="350" spans="1:24"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row>
    <row r="351" spans="1:24"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row>
    <row r="352" spans="1:24"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row>
    <row r="353" spans="1:24"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row>
    <row r="354" spans="1:24"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row>
    <row r="355" spans="1:24"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row>
    <row r="356" spans="1:24"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row>
    <row r="357" spans="1:24"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row>
    <row r="358" spans="1:24"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row>
    <row r="359" spans="1:24"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row>
    <row r="360" spans="1:24"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row>
    <row r="361" spans="1:24"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row>
    <row r="362" spans="1:24"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row>
    <row r="363" spans="1:24"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row>
    <row r="364" spans="1:24"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row>
    <row r="365" spans="1:24"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row>
    <row r="366" spans="1:24"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row>
    <row r="367" spans="1:24"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row>
    <row r="368" spans="1:24"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row>
    <row r="369" spans="1:24"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row>
    <row r="370" spans="1:24"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row>
    <row r="371" spans="1:24"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row>
    <row r="372" spans="1:24"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row>
    <row r="373" spans="1:24"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row>
    <row r="374" spans="1:24"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row>
    <row r="375" spans="1:24"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row>
    <row r="376" spans="1:24"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row>
    <row r="377" spans="1:24"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row>
    <row r="378" spans="1:24"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row>
    <row r="379" spans="1:24"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row>
    <row r="380" spans="1:24"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row>
    <row r="381" spans="1:24"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row>
    <row r="382" spans="1:24"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row>
    <row r="383" spans="1:24"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row>
    <row r="384" spans="1:24"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row>
    <row r="385" spans="1:24"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row>
    <row r="386" spans="1:24"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row>
    <row r="387" spans="1:24"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row>
    <row r="388" spans="1:24"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row>
    <row r="389" spans="1:24"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row>
    <row r="390" spans="1:24"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row>
    <row r="391" spans="1:24"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row>
    <row r="392" spans="1:24"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row>
    <row r="393" spans="1:24"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row>
    <row r="394" spans="1:24"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row>
    <row r="395" spans="1:24"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row>
    <row r="396" spans="1:24"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row>
    <row r="397" spans="1:24"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row>
    <row r="398" spans="1:24" x14ac:dyDescent="0.25">
      <c r="B398" s="238"/>
      <c r="C398" s="238"/>
      <c r="D398" s="238"/>
      <c r="E398" s="238"/>
      <c r="F398" s="238"/>
      <c r="G398" s="238"/>
      <c r="J398" s="238"/>
      <c r="K398" s="238"/>
      <c r="L398" s="238"/>
      <c r="M398" s="238"/>
      <c r="N398" s="238"/>
      <c r="O398" s="238"/>
      <c r="R398" s="238"/>
      <c r="S398" s="238"/>
      <c r="T398" s="238"/>
      <c r="U398" s="238"/>
      <c r="V398" s="238"/>
      <c r="W398" s="238"/>
    </row>
    <row r="399" spans="1:24" x14ac:dyDescent="0.25">
      <c r="B399" s="238"/>
      <c r="C399" s="238"/>
      <c r="D399" s="238"/>
      <c r="E399" s="238"/>
      <c r="F399" s="238"/>
      <c r="G399" s="238"/>
      <c r="J399" s="238"/>
      <c r="K399" s="238"/>
      <c r="L399" s="238"/>
      <c r="M399" s="238"/>
      <c r="N399" s="238"/>
      <c r="O399" s="238"/>
      <c r="R399" s="238"/>
      <c r="S399" s="238"/>
      <c r="T399" s="238"/>
      <c r="U399" s="238"/>
      <c r="V399" s="238"/>
      <c r="W399" s="238"/>
    </row>
    <row r="400" spans="1:24" x14ac:dyDescent="0.25">
      <c r="B400" s="238"/>
      <c r="C400" s="238"/>
      <c r="D400" s="238"/>
      <c r="E400" s="238"/>
      <c r="F400" s="238"/>
      <c r="G400" s="238"/>
      <c r="J400" s="238"/>
      <c r="K400" s="238"/>
      <c r="L400" s="238"/>
      <c r="M400" s="238"/>
      <c r="N400" s="238"/>
      <c r="O400" s="238"/>
      <c r="R400" s="238"/>
      <c r="S400" s="238"/>
      <c r="T400" s="238"/>
      <c r="U400" s="238"/>
      <c r="V400" s="238"/>
      <c r="W400" s="238"/>
    </row>
    <row r="401" spans="2:23" x14ac:dyDescent="0.25">
      <c r="B401" s="238"/>
      <c r="C401" s="238"/>
      <c r="D401" s="238"/>
      <c r="E401" s="238"/>
      <c r="F401" s="238"/>
      <c r="G401" s="238"/>
      <c r="J401" s="238"/>
      <c r="K401" s="238"/>
      <c r="L401" s="238"/>
      <c r="M401" s="238"/>
      <c r="N401" s="238"/>
      <c r="O401" s="238"/>
      <c r="R401" s="238"/>
      <c r="S401" s="238"/>
      <c r="T401" s="238"/>
      <c r="U401" s="238"/>
      <c r="V401" s="238"/>
      <c r="W401" s="238"/>
    </row>
    <row r="402" spans="2:23" x14ac:dyDescent="0.25">
      <c r="B402" s="238"/>
      <c r="C402" s="238"/>
      <c r="D402" s="238"/>
      <c r="E402" s="238"/>
      <c r="F402" s="238"/>
      <c r="G402" s="238"/>
      <c r="J402" s="238"/>
      <c r="K402" s="238"/>
      <c r="L402" s="238"/>
      <c r="M402" s="238"/>
      <c r="N402" s="238"/>
      <c r="O402" s="238"/>
      <c r="R402" s="238"/>
      <c r="S402" s="238"/>
      <c r="T402" s="238"/>
      <c r="U402" s="238"/>
      <c r="V402" s="238"/>
      <c r="W402" s="238"/>
    </row>
    <row r="403" spans="2:23" x14ac:dyDescent="0.25">
      <c r="B403" s="238"/>
      <c r="C403" s="238"/>
      <c r="D403" s="238"/>
      <c r="E403" s="238"/>
      <c r="F403" s="238"/>
      <c r="G403" s="238"/>
      <c r="J403" s="238"/>
      <c r="K403" s="238"/>
      <c r="L403" s="238"/>
      <c r="M403" s="238"/>
      <c r="N403" s="238"/>
      <c r="O403" s="238"/>
      <c r="R403" s="238"/>
      <c r="S403" s="238"/>
      <c r="T403" s="238"/>
      <c r="U403" s="238"/>
      <c r="V403" s="238"/>
      <c r="W403" s="238"/>
    </row>
    <row r="404" spans="2:23" x14ac:dyDescent="0.25">
      <c r="B404" s="238"/>
      <c r="C404" s="238"/>
      <c r="D404" s="238"/>
      <c r="E404" s="238"/>
      <c r="F404" s="238"/>
      <c r="G404" s="238"/>
      <c r="J404" s="238"/>
      <c r="K404" s="238"/>
      <c r="L404" s="238"/>
      <c r="M404" s="238"/>
      <c r="N404" s="238"/>
      <c r="O404" s="238"/>
      <c r="R404" s="238"/>
      <c r="S404" s="238"/>
      <c r="T404" s="238"/>
      <c r="U404" s="238"/>
      <c r="V404" s="238"/>
      <c r="W404" s="238"/>
    </row>
    <row r="405" spans="2:23" x14ac:dyDescent="0.25">
      <c r="B405" s="238"/>
      <c r="C405" s="238"/>
      <c r="D405" s="238"/>
      <c r="E405" s="238"/>
      <c r="F405" s="238"/>
      <c r="G405" s="238"/>
      <c r="J405" s="238"/>
      <c r="K405" s="238"/>
      <c r="L405" s="238"/>
      <c r="M405" s="238"/>
      <c r="N405" s="238"/>
      <c r="O405" s="238"/>
      <c r="R405" s="238"/>
      <c r="S405" s="238"/>
      <c r="T405" s="238"/>
      <c r="U405" s="238"/>
      <c r="V405" s="238"/>
      <c r="W405" s="238"/>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0" t="str">
        <f>VLOOKUP(Report!H7,'[2]CHECKLIST ALL'!$A$4:$BJ$109,2,FALSE)</f>
        <v>JEAK</v>
      </c>
    </row>
    <row r="2" spans="1:3" x14ac:dyDescent="0.25">
      <c r="A2" s="3" t="s">
        <v>224</v>
      </c>
      <c r="B2" s="280">
        <f>IF(VLOOKUP(Report!H7,'[2]CHECKLIST ALL'!$A$5:$BJ$109,44, FALSE)="","Not Available",VLOOKUP(Report!H7,'[2]CHECKLIST ALL'!$A$5:$BJ$109,44, FALSE))</f>
        <v>4234.29</v>
      </c>
    </row>
    <row r="3" spans="1:3" x14ac:dyDescent="0.25">
      <c r="A3" s="3"/>
      <c r="B3" s="280"/>
    </row>
    <row r="5" spans="1:3" x14ac:dyDescent="0.25">
      <c r="A5" s="91" t="s">
        <v>333</v>
      </c>
      <c r="B5" s="887">
        <f>IF(VLOOKUP(Report!H7,'[2]CHECKLIST ALL'!$A$5:$BJ$109,38,FALSE)="","Not Known",VLOOKUP(Report!H7,'[2]CHECKLIST ALL'!$A$5:$BJ$109,38,FALSE))</f>
        <v>1672199.8965594145</v>
      </c>
      <c r="C5" s="887"/>
    </row>
    <row r="6" spans="1:3" x14ac:dyDescent="0.25">
      <c r="A6" s="91" t="s">
        <v>334</v>
      </c>
      <c r="B6" s="887">
        <f>IF(VLOOKUP(Report!H7,'[2]CHECKLIST ALL'!$A$5:$BJ$109,39,FALSE)="","Not Known",VLOOKUP(Report!H7,'[2]CHECKLIST ALL'!$A$5:$BJ$109,39,FALSE))</f>
        <v>423429</v>
      </c>
      <c r="C6" s="887"/>
    </row>
    <row r="7" spans="1:3" x14ac:dyDescent="0.25">
      <c r="A7" s="91"/>
      <c r="B7" s="2"/>
    </row>
    <row r="8" spans="1:3" x14ac:dyDescent="0.25">
      <c r="A8" s="91" t="s">
        <v>202</v>
      </c>
      <c r="B8" s="402" t="str">
        <f>VLOOKUP(Report!H7,'[2]CHECKLIST ALL'!$A$5:$BJ$109,41,FALSE)</f>
        <v xml:space="preserve">Owned by the Local Authority </v>
      </c>
    </row>
    <row r="9" spans="1:3" x14ac:dyDescent="0.25">
      <c r="A9" s="91"/>
      <c r="B9" s="403"/>
    </row>
    <row r="10" spans="1:3" x14ac:dyDescent="0.25">
      <c r="A10" s="91" t="s">
        <v>203</v>
      </c>
      <c r="B10" s="402" t="str">
        <f>IF(VLOOKUP(Report!H7,'[2]CHECKLIST ALL'!$A$5:$BJ$109,42,FALSE)=0,"Not Known",VLOOKUP(Report!H7,'[2]CHECKLIST ALL'!$A$5:$BJ$109,42,FALSE))</f>
        <v>Not Known</v>
      </c>
    </row>
    <row r="11" spans="1:3" x14ac:dyDescent="0.25">
      <c r="B11" s="280"/>
    </row>
    <row r="12" spans="1:3" x14ac:dyDescent="0.25">
      <c r="A12" s="3" t="s">
        <v>290</v>
      </c>
      <c r="B12" s="402" t="str">
        <f>IF(VLOOKUP(Report!H7,'[2]CHECKLIST ALL'!$A$5:$BJ$109,27,FALSE)="","Not Available",VLOOKUP(Report!H7,'[2]CHECKLIST ALL'!$A$5:$BJ$109,27,FALSE))</f>
        <v>D</v>
      </c>
    </row>
    <row r="13" spans="1:3" x14ac:dyDescent="0.25">
      <c r="A13" s="91" t="s">
        <v>291</v>
      </c>
      <c r="B13" s="402">
        <f>IF(VLOOKUP(Report!H7,'[2]CHECKLIST ALL'!$A$5:$BJ$109,54,FALSE)="","Not Available",VLOOKUP(Report!H7,'[2]CHECKLIST ALL'!$A$5:$BJ$109,54,FALSE)/Occupancy!G9)</f>
        <v>248.79611650485438</v>
      </c>
    </row>
    <row r="14" spans="1:3" x14ac:dyDescent="0.25">
      <c r="A14" s="91" t="s">
        <v>292</v>
      </c>
      <c r="B14" s="402">
        <f>IF(VLOOKUP(Report!H7,'[2]CHECKLIST ALL'!$A$5:$BJ$109,55,FALSE)="","Not Available",VLOOKUP(Report!H7,'[2]CHECKLIST ALL'!$A$5:$BJ$109,55,FALSE)/Occupancy!G10)</f>
        <v>995.16666666666663</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63"/>
  <sheetViews>
    <sheetView zoomScale="80" zoomScaleNormal="80" workbookViewId="0"/>
  </sheetViews>
  <sheetFormatPr defaultRowHeight="15" x14ac:dyDescent="0.25"/>
  <cols>
    <col min="1" max="1" width="4" customWidth="1"/>
    <col min="2" max="2" width="10.28515625" style="52" customWidth="1"/>
    <col min="3" max="3" width="12.140625" style="280" customWidth="1"/>
    <col min="4" max="4" width="28.7109375" bestFit="1" customWidth="1"/>
    <col min="5" max="5" width="40.140625" bestFit="1" customWidth="1"/>
    <col min="6" max="6" width="3.5703125" bestFit="1" customWidth="1"/>
    <col min="7" max="7" width="2" bestFit="1" customWidth="1"/>
    <col min="8" max="8" width="12.5703125" style="118" bestFit="1" customWidth="1"/>
    <col min="9" max="9" width="5" style="118" customWidth="1"/>
    <col min="10" max="10" width="11.5703125" style="118" customWidth="1"/>
    <col min="11" max="11" width="11.5703125" style="118" bestFit="1" customWidth="1"/>
    <col min="12" max="12" width="13.85546875" style="118" bestFit="1" customWidth="1"/>
    <col min="13" max="13" width="14.85546875" style="118" bestFit="1" customWidth="1"/>
    <col min="14" max="14" width="13.42578125" style="118" bestFit="1" customWidth="1"/>
    <col min="15" max="15" width="13.42578125" style="119" bestFit="1" customWidth="1"/>
    <col min="16" max="16" width="3.28515625" style="119" customWidth="1"/>
    <col min="17" max="17" width="11.5703125" style="119" customWidth="1"/>
    <col min="18" max="18" width="11.5703125" style="120" bestFit="1" customWidth="1"/>
    <col min="19" max="19" width="9.140625" style="120"/>
    <col min="20" max="20" width="9.5703125" style="120" customWidth="1"/>
    <col min="21" max="22" width="10.5703125" style="120"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1" customWidth="1"/>
  </cols>
  <sheetData>
    <row r="1" spans="2:49" ht="47.25" customHeight="1" x14ac:dyDescent="0.25">
      <c r="B1" s="117" t="s">
        <v>487</v>
      </c>
      <c r="D1" s="2"/>
      <c r="H1" s="495" t="s">
        <v>427</v>
      </c>
      <c r="I1" s="496"/>
      <c r="J1" s="497" t="s">
        <v>423</v>
      </c>
      <c r="AB1" s="905" t="s">
        <v>263</v>
      </c>
      <c r="AC1" s="895" t="s">
        <v>264</v>
      </c>
      <c r="AD1" s="895" t="s">
        <v>265</v>
      </c>
      <c r="AE1" s="121" t="s">
        <v>6</v>
      </c>
      <c r="AF1" s="906" t="s">
        <v>11</v>
      </c>
      <c r="AG1" s="901"/>
      <c r="AH1" s="900" t="s">
        <v>206</v>
      </c>
      <c r="AI1" s="901"/>
      <c r="AJ1" s="900" t="s">
        <v>257</v>
      </c>
      <c r="AK1" s="901"/>
      <c r="AL1" s="900" t="s">
        <v>266</v>
      </c>
      <c r="AM1" s="901"/>
      <c r="AN1" s="900" t="s">
        <v>258</v>
      </c>
      <c r="AO1" s="901"/>
      <c r="AP1" s="902" t="s">
        <v>208</v>
      </c>
      <c r="AQ1" s="903"/>
      <c r="AR1" s="900" t="s">
        <v>158</v>
      </c>
      <c r="AS1" s="904"/>
      <c r="AV1" s="491" t="s">
        <v>399</v>
      </c>
      <c r="AW1" s="491" t="s">
        <v>400</v>
      </c>
    </row>
    <row r="2" spans="2:49" ht="15.75" thickBot="1" x14ac:dyDescent="0.3">
      <c r="B2" s="122" t="s">
        <v>267</v>
      </c>
      <c r="D2" s="353">
        <f>IF(VLOOKUP(Report!H7,'[2]CHECKLIST ALL'!$A$5:$BJ$109,6,FALSE)="","Not Available",VLOOKUP(Report!H7,'[2]CHECKLIST ALL'!$A$5:$BJ$109,6,FALSE))</f>
        <v>41894</v>
      </c>
      <c r="H2" s="495" t="s">
        <v>426</v>
      </c>
      <c r="I2" s="496"/>
      <c r="J2" s="506">
        <f>VLOOKUP(J1,AV2:AW26,2,FALSE)</f>
        <v>1.028</v>
      </c>
      <c r="AB2" s="905"/>
      <c r="AC2" s="896"/>
      <c r="AD2" s="896"/>
      <c r="AE2" s="123"/>
      <c r="AF2" s="124" t="s">
        <v>159</v>
      </c>
      <c r="AG2" s="125" t="s">
        <v>165</v>
      </c>
      <c r="AH2" s="125" t="s">
        <v>159</v>
      </c>
      <c r="AI2" s="125" t="s">
        <v>165</v>
      </c>
      <c r="AJ2" s="125" t="s">
        <v>159</v>
      </c>
      <c r="AK2" s="125" t="s">
        <v>165</v>
      </c>
      <c r="AL2" s="125" t="s">
        <v>159</v>
      </c>
      <c r="AM2" s="125" t="s">
        <v>165</v>
      </c>
      <c r="AN2" s="125" t="s">
        <v>159</v>
      </c>
      <c r="AO2" s="125" t="s">
        <v>165</v>
      </c>
      <c r="AP2" s="125" t="s">
        <v>159</v>
      </c>
      <c r="AQ2" s="125" t="s">
        <v>165</v>
      </c>
      <c r="AR2" s="125" t="s">
        <v>159</v>
      </c>
      <c r="AS2" s="125" t="s">
        <v>165</v>
      </c>
      <c r="AV2" s="493" t="s">
        <v>401</v>
      </c>
      <c r="AW2" s="494">
        <f>257/223</f>
        <v>1.1524663677130045</v>
      </c>
    </row>
    <row r="3" spans="2:49" x14ac:dyDescent="0.25">
      <c r="B3" s="122" t="s">
        <v>18</v>
      </c>
      <c r="D3" s="5" t="str">
        <f>IF(VLOOKUP(Report!H7,'[2]CHECKLIST ALL'!$A$5:$BJ$109,7,FALSE)="","Not Available",VLOOKUP(Report!H7,'[2]CHECKLIST ALL'!$A$5:$BJ$109,7,FALSE))</f>
        <v>Hub</v>
      </c>
      <c r="AB3" t="str">
        <f>IF(AC4=AD4,"","CHECK")</f>
        <v/>
      </c>
      <c r="AC3" s="126">
        <f>SUM(J$9:J$1000)*$J$2</f>
        <v>0</v>
      </c>
      <c r="AD3" s="126">
        <f>SUM(AF3:AS3)</f>
        <v>0</v>
      </c>
      <c r="AE3" s="179" t="str">
        <f>J7</f>
        <v>Backlog</v>
      </c>
      <c r="AF3" s="127">
        <f>(SUMIF($B$9:$B$1001,"G",$Q$9:$Q$1001))*$J$2</f>
        <v>0</v>
      </c>
      <c r="AG3" s="498">
        <f>(SUMIF($B$9:$B$1001,"G",$J$9:$J$1001)-SUMIF($B$9:$B$1001,"G",$Q$9:$Q$1001))*$J$2</f>
        <v>0</v>
      </c>
      <c r="AH3" s="498">
        <f>(SUMIF($B$9:$B$1001,"R",$Q$9:$Q$1001))*$J$2</f>
        <v>0</v>
      </c>
      <c r="AI3" s="498">
        <f>(SUMIF($B$9:$B$1001,"R",$J$9:$J$1001)-SUMIF($B$9:$B$1001,"R",$Q$9:$Q$1001))*$J$2</f>
        <v>0</v>
      </c>
      <c r="AJ3" s="498">
        <f>(SUMIF($B$9:$B$1001,"E",$Q$9:$Q$1001))*$J$2</f>
        <v>0</v>
      </c>
      <c r="AK3" s="498">
        <f>(SUMIF($B$9:$B$1001,"E",$J$9:$J$1001)-SUMIF($B$9:$B$1001,"E",$Q$9:$Q$1001))*$J$2</f>
        <v>0</v>
      </c>
      <c r="AL3" s="498">
        <f>(SUMIF($B$9:$B$1001,"W",$Q$9:$Q$1001))*$J$2</f>
        <v>0</v>
      </c>
      <c r="AM3" s="498">
        <f>(SUMIF($B$9:$B$1001,"W",$J$9:$J$1001)-SUMIF($B$9:$B$1001,"W",$Q$9:$Q$1001))*$J$2</f>
        <v>0</v>
      </c>
      <c r="AN3" s="498">
        <f>(SUMIF($B$9:$B$1001,"I",$Q$9:$Q$1001))*$J$2</f>
        <v>0</v>
      </c>
      <c r="AO3" s="498">
        <f>(SUMIF($B$9:$B$1001,"I",$J$9:$J$1001)-SUMIF($B$9:$B$1001,"I",$Q$9:$Q$1001))*$J$2</f>
        <v>0</v>
      </c>
      <c r="AP3" s="498">
        <f>(SUMIF($B$9:$B$1001,"M",$Q$9:$Q$1001))*$J$2</f>
        <v>0</v>
      </c>
      <c r="AQ3" s="498">
        <f>(SUMIF($B$9:$B$1001,"M",$J$9:$J$1001)-SUMIF($B$9:$B$1001,"M",$Q$9:$Q$1001))*$J$2</f>
        <v>0</v>
      </c>
      <c r="AR3" s="498">
        <f>(SUMIF($B$9:$B$1001,"O",$Q$9:$Q$1001))*$J$2</f>
        <v>0</v>
      </c>
      <c r="AS3" s="499">
        <f>(SUMIF($B$9:$B$1001,"O",$J$9:$J$1001)-SUMIF($B$9:$B$1001,"O",$Q$9:$Q$1001))*$J$2</f>
        <v>0</v>
      </c>
      <c r="AV3" s="491" t="s">
        <v>402</v>
      </c>
      <c r="AW3" s="494">
        <f>257/216</f>
        <v>1.1898148148148149</v>
      </c>
    </row>
    <row r="4" spans="2:49" x14ac:dyDescent="0.25">
      <c r="B4" s="585"/>
      <c r="C4" s="585"/>
      <c r="D4" s="585"/>
      <c r="AB4" t="str">
        <f t="shared" ref="AB4:AB7" si="0">IF(AC5=AD5,"","CHECK")</f>
        <v/>
      </c>
      <c r="AC4" s="126">
        <f>SUM(K$9:K$1000)*$J$2</f>
        <v>3006.9</v>
      </c>
      <c r="AD4" s="126">
        <f>SUM(AF4:AS4)</f>
        <v>3006.9</v>
      </c>
      <c r="AE4" s="359">
        <f>K7</f>
        <v>2015</v>
      </c>
      <c r="AF4" s="500">
        <f>(SUMIF($B$9:$B$1001,"G",$R$9:$R$1001))*$J$2</f>
        <v>0</v>
      </c>
      <c r="AG4" s="501">
        <f>(SUMIF($B$9:$B$1001,"G",$K$9:$K$1001)-SUMIF($B$9:$B$1001,"G",$R$9:$R$1001))*$J$2</f>
        <v>0</v>
      </c>
      <c r="AH4" s="501">
        <f>(SUMIF($B$9:$B$1001,"R",$R$9:$R$1001))*$J$2</f>
        <v>668.2</v>
      </c>
      <c r="AI4" s="501">
        <f>(SUMIF($B$9:$B$1001,"R",$K$9:$K$1001)-SUMIF($B$9:$B$1001,"R",$R$9:$R$1001))*$J$2</f>
        <v>0</v>
      </c>
      <c r="AJ4" s="501">
        <f>(SUMIF($B$9:$B$1001,"E",$R$9:$R$1001))*$J$2</f>
        <v>436.90000000000003</v>
      </c>
      <c r="AK4" s="501">
        <f>(SUMIF($B$9:$B$1001,"E",$K$9:$K$1001)-SUMIF($B$9:$B$1001,"E",$R$9:$R$1001))*$J$2</f>
        <v>0</v>
      </c>
      <c r="AL4" s="501">
        <f>(SUMIF($B$9:$B$1001,"W",$R$9:$R$1001))*$J$2</f>
        <v>0</v>
      </c>
      <c r="AM4" s="501">
        <f>(SUMIF($B$9:$B$1001,"W",$K$9:$K$1001)-SUMIF($B$9:$B$1001,"W",$R$9:$R$1001))*$J$2</f>
        <v>0</v>
      </c>
      <c r="AN4" s="501">
        <f>(SUMIF($B$9:$B$1001,"I",$R$9:$R$1001))*$J$2</f>
        <v>0</v>
      </c>
      <c r="AO4" s="501">
        <f>(SUMIF($B$9:$B$1001,"I",$K$9:$K$1001)-SUMIF($B$9:$B$1001,"I",$R$9:$R$1001))*$J$2</f>
        <v>0</v>
      </c>
      <c r="AP4" s="501">
        <f>(SUMIF($B$9:$B$1001,"M",$R$9:$R$1001))*$J$2</f>
        <v>1901.8</v>
      </c>
      <c r="AQ4" s="501">
        <f>(SUMIF($B$9:$B$1001,"M",$K$9:$K$1001)-SUMIF($B$9:$B$1001,"M",$R$9:$R$1001))*$J$2</f>
        <v>0</v>
      </c>
      <c r="AR4" s="501">
        <f>(SUMIF($B$9:$B$1001,"O",$R$9:$R$1001))*$J$2</f>
        <v>0</v>
      </c>
      <c r="AS4" s="502">
        <f>(SUMIF($B$9:$B$1001,"O",$K$9:$K$1001)-SUMIF($B$9:$B$1001,"O",$R$9:$R$1001))*$J$2</f>
        <v>0</v>
      </c>
      <c r="AV4" s="491" t="s">
        <v>403</v>
      </c>
      <c r="AW4" s="494">
        <f>257/216</f>
        <v>1.1898148148148149</v>
      </c>
    </row>
    <row r="5" spans="2:49" x14ac:dyDescent="0.25">
      <c r="AB5" t="str">
        <f t="shared" si="0"/>
        <v/>
      </c>
      <c r="AC5" s="126">
        <f>SUM(L$9:L$1000)*$J$2</f>
        <v>256768.7</v>
      </c>
      <c r="AD5" s="126">
        <f t="shared" ref="AD5:AD8" si="1">SUM(AF5:AS5)</f>
        <v>256768.7</v>
      </c>
      <c r="AE5" s="359">
        <f>L7</f>
        <v>2016</v>
      </c>
      <c r="AF5" s="500">
        <f>(SUMIF($B$9:$B$1001,"G",$S$9:$S$1001))*$J$2</f>
        <v>0</v>
      </c>
      <c r="AG5" s="501">
        <f>(SUMIF($B$9:$B$1001,"G",$L$9:$L$1001)-SUMIF($B$9:$B$1001,"G",$S$9:$S$1001))*$J$2</f>
        <v>2056</v>
      </c>
      <c r="AH5" s="501">
        <f>(SUMIF($B$9:$B$1001,"R",$S$9:$S$1001))*$J$2</f>
        <v>514</v>
      </c>
      <c r="AI5" s="501">
        <f>(SUMIF($B$9:$B$1001,"R",$L$9:$L$1001)-SUMIF($B$9:$B$1001,"R",$S$9:$S$1001))*$J$2</f>
        <v>0</v>
      </c>
      <c r="AJ5" s="501">
        <f>(SUMIF($B$9:$B$1001,"E",$S$9:$S$1001))*$J$2</f>
        <v>976.6</v>
      </c>
      <c r="AK5" s="501">
        <f>(SUMIF($B$9:$B$1001,"E",$L$9:$L$1001)-SUMIF($B$9:$B$1001,"E",$S$9:$S$1001))*$J$2</f>
        <v>0</v>
      </c>
      <c r="AL5" s="501">
        <f>(SUMIF($B$9:$B$1001,"W",$S$9:$S$1001))*$J$2</f>
        <v>0</v>
      </c>
      <c r="AM5" s="501">
        <f>(SUMIF($B$9:$B$1001,"W",$L$9:$L$1001)-SUMIF($B$9:$B$1001,"W",$S$9:$S$1001))*$J$2</f>
        <v>5140</v>
      </c>
      <c r="AN5" s="501">
        <f>(SUMIF($B$9:$B$1001,"I",$S$9:$S$1001))*$J$2</f>
        <v>257</v>
      </c>
      <c r="AO5" s="501">
        <f>(SUMIF($B$9:$B$1001,"I",$L$9:$L$1001)-SUMIF($B$9:$B$1001,"I",$S$9:$S$1001))*$J$2</f>
        <v>2570</v>
      </c>
      <c r="AP5" s="501">
        <f>(SUMIF($B$9:$B$1001,"M",$S$9:$S$1001))*$J$2</f>
        <v>1619.1000000000001</v>
      </c>
      <c r="AQ5" s="501">
        <f>(SUMIF($B$9:$B$1001,"M",$L$9:$L$1001)-SUMIF($B$9:$B$1001,"M",$S$9:$S$1001))*$J$2</f>
        <v>243636</v>
      </c>
      <c r="AR5" s="501">
        <f>(SUMIF($B$9:$B$1001,"O",$S$9:$S$1001))*$J$2</f>
        <v>0</v>
      </c>
      <c r="AS5" s="502">
        <f>(SUMIF($B$9:$B$1001,"O",$L$9:$L$1001)-SUMIF($B$9:$B$1001,"O",$S$9:$S$1001))*$J$2</f>
        <v>0</v>
      </c>
      <c r="AV5" s="491" t="s">
        <v>404</v>
      </c>
      <c r="AW5" s="494">
        <f>257/212</f>
        <v>1.2122641509433962</v>
      </c>
    </row>
    <row r="6" spans="2:49" x14ac:dyDescent="0.25">
      <c r="H6" s="568" t="s">
        <v>351</v>
      </c>
      <c r="I6" s="569"/>
      <c r="J6" s="570" t="s">
        <v>488</v>
      </c>
      <c r="K6" s="570" t="s">
        <v>489</v>
      </c>
      <c r="L6" s="570" t="s">
        <v>489</v>
      </c>
      <c r="M6" s="570" t="s">
        <v>489</v>
      </c>
      <c r="N6" s="570" t="s">
        <v>489</v>
      </c>
      <c r="O6" s="570" t="s">
        <v>489</v>
      </c>
      <c r="Q6" s="892" t="s">
        <v>268</v>
      </c>
      <c r="R6" s="893"/>
      <c r="S6" s="893"/>
      <c r="T6" s="893"/>
      <c r="U6" s="893"/>
      <c r="V6" s="893"/>
      <c r="AB6" t="str">
        <f t="shared" si="0"/>
        <v/>
      </c>
      <c r="AC6" s="126">
        <f>SUM(M$9:M$1000)*$J$2</f>
        <v>117423.3</v>
      </c>
      <c r="AD6" s="126">
        <f t="shared" si="1"/>
        <v>117423.29999999999</v>
      </c>
      <c r="AE6" s="359">
        <f>M7</f>
        <v>2017</v>
      </c>
      <c r="AF6" s="500">
        <f>(SUMIF($B$9:$B$1001,"G",$T$9:$T$1001))*$J$2</f>
        <v>0</v>
      </c>
      <c r="AG6" s="501">
        <f>(SUMIF($B$9:$B$1001,"G",$M$9:$M$1001)-SUMIF($B$9:$B$1001,"G",$T$9:$T$1001))*$J$2</f>
        <v>0</v>
      </c>
      <c r="AH6" s="501">
        <f>(SUMIF($B$9:$B$1001,"R",$T$9:$T$1001))*$J$2</f>
        <v>1182.2</v>
      </c>
      <c r="AI6" s="501">
        <f>(SUMIF($B$9:$B$1001,"R",$M$9:$M$1001)-SUMIF($B$9:$B$1001,"R",$T$9:$T$1001))*$J$2</f>
        <v>7710</v>
      </c>
      <c r="AJ6" s="501">
        <f>(SUMIF($B$9:$B$1001,"E",$T$9:$T$1001))*$J$2</f>
        <v>3675.1</v>
      </c>
      <c r="AK6" s="501">
        <f>(SUMIF($B$9:$B$1001,"E",$M$9:$M$1001)-SUMIF($B$9:$B$1001,"E",$T$9:$T$1001))*$J$2</f>
        <v>56231.6</v>
      </c>
      <c r="AL6" s="501">
        <f>(SUMIF($B$9:$B$1001,"W",$T$9:$T$1001))*$J$2</f>
        <v>0</v>
      </c>
      <c r="AM6" s="501">
        <f>(SUMIF($B$9:$B$1001,"W",$M$9:$M$1001)-SUMIF($B$9:$B$1001,"W",$T$9:$T$1001))*$J$2</f>
        <v>10280</v>
      </c>
      <c r="AN6" s="501">
        <f>(SUMIF($B$9:$B$1001,"I",$T$9:$T$1001))*$J$2</f>
        <v>14135</v>
      </c>
      <c r="AO6" s="501">
        <f>(SUMIF($B$9:$B$1001,"I",$M$9:$M$1001)-SUMIF($B$9:$B$1001,"I",$T$9:$T$1001))*$J$2</f>
        <v>12336</v>
      </c>
      <c r="AP6" s="501">
        <f>(SUMIF($B$9:$B$1001,"M",$T$9:$T$1001))*$J$2</f>
        <v>1593.4</v>
      </c>
      <c r="AQ6" s="501">
        <f>(SUMIF($B$9:$B$1001,"M",$M$9:$M$1001)-SUMIF($B$9:$B$1001,"M",$T$9:$T$1001))*$J$2</f>
        <v>10280</v>
      </c>
      <c r="AR6" s="501">
        <f>(SUMIF($B$9:$B$1001,"O",$T$9:$T$1001))*$J$2</f>
        <v>0</v>
      </c>
      <c r="AS6" s="502">
        <f>(SUMIF($B$9:$B$1001,"O",$M$9:$M$1001)-SUMIF($B$9:$B$1001,"O",$T$9:$T$1001))*$J$2</f>
        <v>0</v>
      </c>
      <c r="AV6" s="491" t="s">
        <v>405</v>
      </c>
      <c r="AW6" s="494">
        <f>257/209</f>
        <v>1.229665071770335</v>
      </c>
    </row>
    <row r="7" spans="2:49" ht="15.75" customHeight="1" x14ac:dyDescent="0.25">
      <c r="B7" s="897" t="s">
        <v>269</v>
      </c>
      <c r="C7" s="897" t="s">
        <v>14</v>
      </c>
      <c r="D7" s="897" t="s">
        <v>12</v>
      </c>
      <c r="E7" s="897" t="s">
        <v>15</v>
      </c>
      <c r="F7" s="898"/>
      <c r="G7" s="898"/>
      <c r="H7" s="899" t="s">
        <v>13</v>
      </c>
      <c r="I7" s="130"/>
      <c r="J7" s="891" t="s">
        <v>314</v>
      </c>
      <c r="K7" s="888">
        <v>2015</v>
      </c>
      <c r="L7" s="888">
        <v>2016</v>
      </c>
      <c r="M7" s="888">
        <v>2017</v>
      </c>
      <c r="N7" s="888">
        <v>2018</v>
      </c>
      <c r="O7" s="888">
        <v>2019</v>
      </c>
      <c r="P7" s="571"/>
      <c r="Q7" s="891" t="str">
        <f t="shared" ref="Q7" si="2">J7</f>
        <v>Backlog</v>
      </c>
      <c r="R7" s="889">
        <v>2015</v>
      </c>
      <c r="S7" s="889">
        <v>2016</v>
      </c>
      <c r="T7" s="889">
        <v>2017</v>
      </c>
      <c r="U7" s="889">
        <v>2018</v>
      </c>
      <c r="V7" s="889">
        <v>2019</v>
      </c>
      <c r="AB7" t="str">
        <f t="shared" si="0"/>
        <v/>
      </c>
      <c r="AC7" s="126">
        <f>SUM(N$9:N$1000)*$J$2</f>
        <v>10614.1</v>
      </c>
      <c r="AD7" s="126">
        <f t="shared" si="1"/>
        <v>10614.1</v>
      </c>
      <c r="AE7" s="359">
        <f>N7</f>
        <v>2018</v>
      </c>
      <c r="AF7" s="500">
        <f>(SUMIF($B$9:$B$1001,"G",$U$9:$U$1001))*$J$2</f>
        <v>0</v>
      </c>
      <c r="AG7" s="501">
        <f>(SUMIF($B$9:$B$1001,"G",$N$9:$N$1001)-SUMIF($B$9:$B$1001,"G",$U$9:$U$1001))*$J$2</f>
        <v>0</v>
      </c>
      <c r="AH7" s="501">
        <f>(SUMIF($B$9:$B$1001,"R",$U$9:$U$1001))*$J$2</f>
        <v>514</v>
      </c>
      <c r="AI7" s="501">
        <f>(SUMIF($B$9:$B$1001,"R",$N$9:$N$1001)-SUMIF($B$9:$B$1001,"R",$U$9:$U$1001))*$J$2</f>
        <v>0</v>
      </c>
      <c r="AJ7" s="501">
        <f>(SUMIF($B$9:$B$1001,"E",$U$9:$U$1001))*$J$2</f>
        <v>462.6</v>
      </c>
      <c r="AK7" s="501">
        <f>(SUMIF($B$9:$B$1001,"E",$N$9:$N$1001)-SUMIF($B$9:$B$1001,"E",$U$9:$U$1001))*$J$2</f>
        <v>0</v>
      </c>
      <c r="AL7" s="501">
        <f>(SUMIF($B$9:$B$1001,"W",$U$9:$U$1001))*$J$2</f>
        <v>0</v>
      </c>
      <c r="AM7" s="501">
        <f>(SUMIF($B$9:$B$1001,"W",$N$9:$N$1001)-SUMIF($B$9:$B$1001,"W",$U$9:$U$1001))*$J$2</f>
        <v>0</v>
      </c>
      <c r="AN7" s="501">
        <f>(SUMIF($B$9:$B$1001,"I",$U$9:$U$1001))*$J$2</f>
        <v>5654</v>
      </c>
      <c r="AO7" s="501">
        <f>(SUMIF($B$9:$B$1001,"I",$N$9:$N$1001)-SUMIF($B$9:$B$1001,"I",$U$9:$U$1001))*$J$2</f>
        <v>2056</v>
      </c>
      <c r="AP7" s="501">
        <f>(SUMIF($B$9:$B$1001,"M",$U$9:$U$1001))*$J$2</f>
        <v>1927.5</v>
      </c>
      <c r="AQ7" s="501">
        <f>(SUMIF($B$9:$B$1001,"M",$N$9:$N$1001)-SUMIF($B$9:$B$1001,"M",$U$9:$U$1001))*$J$2</f>
        <v>0</v>
      </c>
      <c r="AR7" s="501">
        <f>(SUMIF($B$9:$B$1001,"O",$U$9:$U$1001))*$J$2</f>
        <v>0</v>
      </c>
      <c r="AS7" s="502">
        <f>(SUMIF($B$9:$B$1001,"O",$N$9:$N$1001)-SUMIF($B$9:$B$1001,"O",$U$9:$U$1001))*$J$2</f>
        <v>0</v>
      </c>
      <c r="AV7" s="491" t="s">
        <v>406</v>
      </c>
      <c r="AW7" s="494">
        <f>257/218</f>
        <v>1.1788990825688073</v>
      </c>
    </row>
    <row r="8" spans="2:49" ht="15.75" thickBot="1" x14ac:dyDescent="0.3">
      <c r="B8" s="897"/>
      <c r="C8" s="897"/>
      <c r="D8" s="897"/>
      <c r="E8" s="897"/>
      <c r="F8" s="898"/>
      <c r="G8" s="898"/>
      <c r="H8" s="899"/>
      <c r="I8" s="130"/>
      <c r="J8" s="891"/>
      <c r="K8" s="888"/>
      <c r="L8" s="888"/>
      <c r="M8" s="888"/>
      <c r="N8" s="888"/>
      <c r="O8" s="888"/>
      <c r="P8" s="572"/>
      <c r="Q8" s="891"/>
      <c r="R8" s="890"/>
      <c r="S8" s="890"/>
      <c r="T8" s="890"/>
      <c r="U8" s="890"/>
      <c r="V8" s="890"/>
      <c r="AC8" s="126">
        <f>SUM(O$9:O$1000)*$J$2</f>
        <v>18735.3</v>
      </c>
      <c r="AD8" s="126">
        <f t="shared" si="1"/>
        <v>18735.3</v>
      </c>
      <c r="AE8" s="360">
        <f>O7</f>
        <v>2019</v>
      </c>
      <c r="AF8" s="503">
        <f>(SUMIF($B$9:$B$1001,"G",$V$9:$V$1001))*$J$2</f>
        <v>0</v>
      </c>
      <c r="AG8" s="504">
        <f>(SUMIF($B$9:$B$1001,"G",$O$9:$O$1001)-SUMIF($B$9:$B$1001,"G",$V$9:$V$1001))*$J$2</f>
        <v>0</v>
      </c>
      <c r="AH8" s="504">
        <f>(SUMIF($B$9:$B$1001,"R",$V$9:$V$1001))*$J$2</f>
        <v>411.2</v>
      </c>
      <c r="AI8" s="504">
        <f>(SUMIF($B$9:$B$1001,"R",$O$9:$O$1001)-SUMIF($B$9:$B$1001,"R",$V$9:$V$1001))*$J$2</f>
        <v>5140</v>
      </c>
      <c r="AJ8" s="504">
        <f>(SUMIF($B$9:$B$1001,"E",$V$9:$V$1001))*$J$2</f>
        <v>436.90000000000003</v>
      </c>
      <c r="AK8" s="504">
        <f>(SUMIF($B$9:$B$1001,"E",$O$9:$O$1001)-SUMIF($B$9:$B$1001,"E",$V$9:$V$1001))*$J$2</f>
        <v>0</v>
      </c>
      <c r="AL8" s="504">
        <f>(SUMIF($B$9:$B$1001,"W",$V$9:$V$1001))*$J$2</f>
        <v>0</v>
      </c>
      <c r="AM8" s="504">
        <f>(SUMIF($B$9:$B$1001,"W",$O$9:$O$1001)-SUMIF($B$9:$B$1001,"W",$V$9:$V$1001))*$J$2</f>
        <v>0</v>
      </c>
      <c r="AN8" s="504">
        <f>(SUMIF($B$9:$B$1001,"I",$V$9:$V$1001))*$J$2</f>
        <v>8995</v>
      </c>
      <c r="AO8" s="504">
        <f>(SUMIF($B$9:$B$1001,"I",$O$9:$O$1001)-SUMIF($B$9:$B$1001,"I",$V$9:$V$1001))*$J$2</f>
        <v>2056</v>
      </c>
      <c r="AP8" s="504">
        <f>(SUMIF($B$9:$B$1001,"M",$V$9:$V$1001))*$J$2</f>
        <v>1696.2</v>
      </c>
      <c r="AQ8" s="504">
        <f>(SUMIF($B$9:$B$1001,"M",$O$9:$O$1001)-SUMIF($B$9:$B$1001,"M",$V$9:$V$1001))*$J$2</f>
        <v>0</v>
      </c>
      <c r="AR8" s="504">
        <f>(SUMIF($B$9:$B$1001,"O",$V$9:$V$1001))*$J$2</f>
        <v>0</v>
      </c>
      <c r="AS8" s="505">
        <f>(SUMIF($B$9:$B$1001,"O",$O$9:$O$1001)-SUMIF($B$9:$B$1001,"O",$V$9:$V$1001))*$J$2</f>
        <v>0</v>
      </c>
      <c r="AV8" s="491" t="s">
        <v>407</v>
      </c>
      <c r="AW8" s="494">
        <f>257/219</f>
        <v>1.1735159817351599</v>
      </c>
    </row>
    <row r="9" spans="2:49" ht="38.25" x14ac:dyDescent="0.25">
      <c r="B9" s="564" t="s">
        <v>490</v>
      </c>
      <c r="C9" s="573" t="s">
        <v>491</v>
      </c>
      <c r="D9" s="573" t="s">
        <v>492</v>
      </c>
      <c r="E9" s="573" t="s">
        <v>493</v>
      </c>
      <c r="F9" s="574"/>
      <c r="G9" s="574"/>
      <c r="H9" s="137">
        <f t="shared" ref="H9:H74" si="3">SUM(K9:O9)</f>
        <v>0</v>
      </c>
      <c r="I9" s="130"/>
      <c r="J9" s="135"/>
      <c r="K9" s="575"/>
      <c r="L9" s="575"/>
      <c r="M9" s="575"/>
      <c r="N9" s="575"/>
      <c r="O9" s="575"/>
      <c r="P9" s="572"/>
      <c r="Q9" s="279">
        <f t="shared" ref="Q9:V9" si="4">IF(J9&lt;2000,J9,0)</f>
        <v>0</v>
      </c>
      <c r="R9" s="279">
        <f t="shared" si="4"/>
        <v>0</v>
      </c>
      <c r="S9" s="279">
        <f t="shared" si="4"/>
        <v>0</v>
      </c>
      <c r="T9" s="279">
        <f t="shared" si="4"/>
        <v>0</v>
      </c>
      <c r="U9" s="279">
        <f t="shared" si="4"/>
        <v>0</v>
      </c>
      <c r="V9" s="279">
        <f t="shared" si="4"/>
        <v>0</v>
      </c>
      <c r="AF9" s="128"/>
      <c r="AG9" s="128"/>
      <c r="AH9" s="128"/>
      <c r="AI9" s="128"/>
      <c r="AJ9" s="128"/>
      <c r="AK9" s="129"/>
      <c r="AL9" s="128"/>
      <c r="AM9" s="128"/>
      <c r="AN9" s="128"/>
      <c r="AO9" s="128"/>
      <c r="AP9" s="128"/>
      <c r="AQ9" s="128"/>
      <c r="AR9" s="128"/>
      <c r="AS9" s="128"/>
      <c r="AV9" s="491" t="s">
        <v>408</v>
      </c>
      <c r="AW9" s="494">
        <f>257/220</f>
        <v>1.1681818181818182</v>
      </c>
    </row>
    <row r="10" spans="2:49" ht="25.5" x14ac:dyDescent="0.25">
      <c r="B10" s="564" t="s">
        <v>490</v>
      </c>
      <c r="C10" s="573" t="s">
        <v>491</v>
      </c>
      <c r="D10" s="573" t="s">
        <v>492</v>
      </c>
      <c r="E10" s="573" t="s">
        <v>494</v>
      </c>
      <c r="F10" s="6"/>
      <c r="G10" s="6"/>
      <c r="H10" s="137">
        <f t="shared" si="3"/>
        <v>0</v>
      </c>
      <c r="I10" s="130"/>
      <c r="J10" s="135"/>
      <c r="K10" s="575"/>
      <c r="L10" s="575"/>
      <c r="M10" s="575"/>
      <c r="N10" s="575"/>
      <c r="O10" s="575"/>
      <c r="P10" s="137"/>
      <c r="Q10" s="279">
        <f t="shared" ref="Q10:Q73" si="5">IF(J10&lt;2000,J10,0)</f>
        <v>0</v>
      </c>
      <c r="R10" s="279">
        <f t="shared" ref="R10:R73" si="6">IF(K10&lt;2000,K10,0)</f>
        <v>0</v>
      </c>
      <c r="S10" s="279">
        <f t="shared" ref="S10:S73" si="7">IF(L10&lt;2000,L10,0)</f>
        <v>0</v>
      </c>
      <c r="T10" s="279">
        <f t="shared" ref="T10:T73" si="8">IF(M10&lt;2000,M10,0)</f>
        <v>0</v>
      </c>
      <c r="U10" s="279">
        <f t="shared" ref="U10:U73" si="9">IF(N10&lt;2000,N10,0)</f>
        <v>0</v>
      </c>
      <c r="V10" s="279">
        <f t="shared" ref="V10:V73" si="10">IF(O10&lt;2000,O10,0)</f>
        <v>0</v>
      </c>
      <c r="AC10" s="131"/>
      <c r="AD10" s="132"/>
      <c r="AE10" s="133" t="s">
        <v>313</v>
      </c>
      <c r="AF10" s="134">
        <f>SUM(AF3:AF8)</f>
        <v>0</v>
      </c>
      <c r="AG10" s="134">
        <f t="shared" ref="AG10:AS10" si="11">SUM(AG3:AG8)</f>
        <v>2056</v>
      </c>
      <c r="AH10" s="134">
        <f t="shared" si="11"/>
        <v>3289.6</v>
      </c>
      <c r="AI10" s="134">
        <f t="shared" si="11"/>
        <v>12850</v>
      </c>
      <c r="AJ10" s="134">
        <f t="shared" si="11"/>
        <v>5988.1</v>
      </c>
      <c r="AK10" s="134">
        <f t="shared" si="11"/>
        <v>56231.6</v>
      </c>
      <c r="AL10" s="134">
        <f t="shared" si="11"/>
        <v>0</v>
      </c>
      <c r="AM10" s="134">
        <f t="shared" si="11"/>
        <v>15420</v>
      </c>
      <c r="AN10" s="134">
        <f t="shared" si="11"/>
        <v>29041</v>
      </c>
      <c r="AO10" s="134">
        <f t="shared" si="11"/>
        <v>19018</v>
      </c>
      <c r="AP10" s="134">
        <f t="shared" si="11"/>
        <v>8738</v>
      </c>
      <c r="AQ10" s="134">
        <f t="shared" si="11"/>
        <v>253916</v>
      </c>
      <c r="AR10" s="134">
        <f t="shared" si="11"/>
        <v>0</v>
      </c>
      <c r="AS10" s="134">
        <f t="shared" si="11"/>
        <v>0</v>
      </c>
      <c r="AV10" s="491" t="s">
        <v>409</v>
      </c>
      <c r="AW10" s="494">
        <f>257/219</f>
        <v>1.1735159817351599</v>
      </c>
    </row>
    <row r="11" spans="2:49" ht="22.5" customHeight="1" x14ac:dyDescent="0.25">
      <c r="B11" s="564" t="s">
        <v>490</v>
      </c>
      <c r="C11" s="573" t="s">
        <v>491</v>
      </c>
      <c r="D11" s="573" t="s">
        <v>492</v>
      </c>
      <c r="E11" s="573" t="s">
        <v>495</v>
      </c>
      <c r="F11" s="6"/>
      <c r="G11" s="6"/>
      <c r="H11" s="137">
        <f t="shared" si="3"/>
        <v>0</v>
      </c>
      <c r="I11" s="130"/>
      <c r="J11" s="135"/>
      <c r="K11" s="575"/>
      <c r="L11" s="575"/>
      <c r="M11" s="575"/>
      <c r="N11" s="575"/>
      <c r="O11" s="575"/>
      <c r="P11" s="135"/>
      <c r="Q11" s="279">
        <f t="shared" si="5"/>
        <v>0</v>
      </c>
      <c r="R11" s="279">
        <f t="shared" si="6"/>
        <v>0</v>
      </c>
      <c r="S11" s="279">
        <f t="shared" si="7"/>
        <v>0</v>
      </c>
      <c r="T11" s="279">
        <f t="shared" si="8"/>
        <v>0</v>
      </c>
      <c r="U11" s="279">
        <f t="shared" si="9"/>
        <v>0</v>
      </c>
      <c r="V11" s="279">
        <f t="shared" si="10"/>
        <v>0</v>
      </c>
      <c r="AF11" s="136"/>
      <c r="AG11" s="136"/>
      <c r="AH11" s="136"/>
      <c r="AI11" s="136"/>
      <c r="AJ11" s="136"/>
      <c r="AK11" s="136"/>
      <c r="AL11" s="136"/>
      <c r="AM11" s="136"/>
      <c r="AN11" s="136"/>
      <c r="AO11" s="136"/>
      <c r="AP11" s="136"/>
      <c r="AQ11" s="136"/>
      <c r="AR11" s="136"/>
      <c r="AS11" s="136"/>
      <c r="AV11" s="491" t="s">
        <v>410</v>
      </c>
      <c r="AW11" s="494">
        <f>257/223</f>
        <v>1.1524663677130045</v>
      </c>
    </row>
    <row r="12" spans="2:49" ht="25.5" x14ac:dyDescent="0.25">
      <c r="B12" s="564" t="s">
        <v>490</v>
      </c>
      <c r="C12" s="573" t="s">
        <v>491</v>
      </c>
      <c r="D12" s="573" t="s">
        <v>492</v>
      </c>
      <c r="E12" s="573" t="s">
        <v>496</v>
      </c>
      <c r="F12" s="6"/>
      <c r="G12" s="6"/>
      <c r="H12" s="137">
        <f t="shared" si="3"/>
        <v>0</v>
      </c>
      <c r="I12" s="130"/>
      <c r="J12" s="135"/>
      <c r="K12" s="575"/>
      <c r="L12" s="575"/>
      <c r="M12" s="575"/>
      <c r="N12" s="575"/>
      <c r="O12" s="575"/>
      <c r="P12" s="137"/>
      <c r="Q12" s="279">
        <f t="shared" si="5"/>
        <v>0</v>
      </c>
      <c r="R12" s="279">
        <f t="shared" si="6"/>
        <v>0</v>
      </c>
      <c r="S12" s="279">
        <f t="shared" si="7"/>
        <v>0</v>
      </c>
      <c r="T12" s="279">
        <f t="shared" si="8"/>
        <v>0</v>
      </c>
      <c r="U12" s="279">
        <f t="shared" si="9"/>
        <v>0</v>
      </c>
      <c r="V12" s="279">
        <f t="shared" si="10"/>
        <v>0</v>
      </c>
      <c r="W12" s="66"/>
      <c r="X12" s="66"/>
      <c r="AF12" s="895" t="s">
        <v>270</v>
      </c>
      <c r="AG12" s="895" t="s">
        <v>271</v>
      </c>
      <c r="AH12" s="894" t="s">
        <v>263</v>
      </c>
      <c r="AI12" s="138"/>
      <c r="AJ12" s="136"/>
      <c r="AK12" s="136"/>
      <c r="AL12" s="136"/>
      <c r="AM12" s="136"/>
      <c r="AN12" s="136"/>
      <c r="AO12" s="136"/>
      <c r="AP12" s="136"/>
      <c r="AQ12" s="136"/>
      <c r="AR12" s="136"/>
      <c r="AS12" s="136"/>
      <c r="AV12" s="491" t="s">
        <v>411</v>
      </c>
      <c r="AW12" s="494">
        <f>257/220</f>
        <v>1.1681818181818182</v>
      </c>
    </row>
    <row r="13" spans="2:49" ht="140.25" x14ac:dyDescent="0.25">
      <c r="B13" s="564" t="s">
        <v>490</v>
      </c>
      <c r="C13" s="573" t="s">
        <v>491</v>
      </c>
      <c r="D13" s="573" t="s">
        <v>497</v>
      </c>
      <c r="E13" s="573" t="s">
        <v>498</v>
      </c>
      <c r="F13" s="6"/>
      <c r="G13" s="6"/>
      <c r="H13" s="137">
        <f t="shared" si="3"/>
        <v>2000</v>
      </c>
      <c r="I13" s="130"/>
      <c r="J13" s="135"/>
      <c r="K13" s="575"/>
      <c r="L13" s="575">
        <v>2000</v>
      </c>
      <c r="M13" s="575"/>
      <c r="N13" s="575"/>
      <c r="O13" s="575"/>
      <c r="P13" s="137"/>
      <c r="Q13" s="279">
        <f t="shared" si="5"/>
        <v>0</v>
      </c>
      <c r="R13" s="279">
        <f t="shared" si="6"/>
        <v>0</v>
      </c>
      <c r="S13" s="279">
        <f t="shared" si="7"/>
        <v>0</v>
      </c>
      <c r="T13" s="279">
        <f t="shared" si="8"/>
        <v>0</v>
      </c>
      <c r="U13" s="279">
        <f t="shared" si="9"/>
        <v>0</v>
      </c>
      <c r="V13" s="279">
        <f t="shared" si="10"/>
        <v>0</v>
      </c>
      <c r="W13" s="66"/>
      <c r="X13" s="66"/>
      <c r="AF13" s="896"/>
      <c r="AG13" s="896"/>
      <c r="AH13" s="894"/>
      <c r="AI13" s="4"/>
      <c r="AV13" s="491" t="s">
        <v>412</v>
      </c>
      <c r="AW13" s="494">
        <f>257/223</f>
        <v>1.1524663677130045</v>
      </c>
    </row>
    <row r="14" spans="2:49" ht="25.5" x14ac:dyDescent="0.25">
      <c r="B14" s="564" t="s">
        <v>490</v>
      </c>
      <c r="C14" s="573" t="s">
        <v>491</v>
      </c>
      <c r="D14" s="573" t="s">
        <v>497</v>
      </c>
      <c r="E14" s="573" t="s">
        <v>499</v>
      </c>
      <c r="F14" s="6"/>
      <c r="G14" s="6"/>
      <c r="H14" s="137">
        <f t="shared" si="3"/>
        <v>0</v>
      </c>
      <c r="I14" s="130"/>
      <c r="J14" s="135"/>
      <c r="K14" s="575"/>
      <c r="L14" s="575"/>
      <c r="M14" s="575"/>
      <c r="N14" s="575"/>
      <c r="O14" s="575"/>
      <c r="P14" s="137"/>
      <c r="Q14" s="279">
        <f t="shared" si="5"/>
        <v>0</v>
      </c>
      <c r="R14" s="279">
        <f t="shared" si="6"/>
        <v>0</v>
      </c>
      <c r="S14" s="279">
        <f t="shared" si="7"/>
        <v>0</v>
      </c>
      <c r="T14" s="279">
        <f t="shared" si="8"/>
        <v>0</v>
      </c>
      <c r="U14" s="279">
        <f t="shared" si="9"/>
        <v>0</v>
      </c>
      <c r="V14" s="279">
        <f t="shared" si="10"/>
        <v>0</v>
      </c>
      <c r="W14" s="66"/>
      <c r="X14" s="66"/>
      <c r="AD14" s="139" t="s">
        <v>11</v>
      </c>
      <c r="AE14" s="140"/>
      <c r="AF14" s="134">
        <f>SUM(AF10:AG10)</f>
        <v>2056</v>
      </c>
      <c r="AG14" s="126">
        <f>SUMIF($B$9:$B$1000,"G",$H$9:$H$1000)*$J$2</f>
        <v>2056</v>
      </c>
      <c r="AH14" s="52" t="str">
        <f>IF(AF14=AG14,"","CHECK")</f>
        <v/>
      </c>
      <c r="AV14" s="491" t="s">
        <v>413</v>
      </c>
      <c r="AW14" s="494">
        <f>257/215</f>
        <v>1.1953488372093024</v>
      </c>
    </row>
    <row r="15" spans="2:49" ht="38.25" x14ac:dyDescent="0.25">
      <c r="B15" s="564" t="s">
        <v>490</v>
      </c>
      <c r="C15" s="573" t="s">
        <v>500</v>
      </c>
      <c r="D15" s="573" t="s">
        <v>497</v>
      </c>
      <c r="E15" s="573" t="s">
        <v>501</v>
      </c>
      <c r="F15" s="6"/>
      <c r="G15" s="6"/>
      <c r="H15" s="137">
        <f t="shared" si="3"/>
        <v>0</v>
      </c>
      <c r="I15" s="130"/>
      <c r="J15" s="135"/>
      <c r="K15" s="575"/>
      <c r="L15" s="575"/>
      <c r="M15" s="575"/>
      <c r="N15" s="575"/>
      <c r="O15" s="575"/>
      <c r="P15" s="137"/>
      <c r="Q15" s="279">
        <f t="shared" si="5"/>
        <v>0</v>
      </c>
      <c r="R15" s="279">
        <f t="shared" si="6"/>
        <v>0</v>
      </c>
      <c r="S15" s="279">
        <f t="shared" si="7"/>
        <v>0</v>
      </c>
      <c r="T15" s="279">
        <f t="shared" si="8"/>
        <v>0</v>
      </c>
      <c r="U15" s="279">
        <f t="shared" si="9"/>
        <v>0</v>
      </c>
      <c r="V15" s="279">
        <f t="shared" si="10"/>
        <v>0</v>
      </c>
      <c r="W15" s="66"/>
      <c r="X15" s="66"/>
      <c r="AD15" s="139" t="s">
        <v>206</v>
      </c>
      <c r="AE15" s="140"/>
      <c r="AF15" s="134">
        <f>SUM(AH10:AI10)</f>
        <v>16139.6</v>
      </c>
      <c r="AG15" s="126">
        <f>SUMIF($B$9:$B$1000,"R",$H$9:$H$1000)*$J$2</f>
        <v>16139.6</v>
      </c>
      <c r="AH15" s="52" t="str">
        <f t="shared" ref="AH15:AH22" si="12">IF(AF15=AG15,"","CHECK")</f>
        <v/>
      </c>
      <c r="AV15" s="491" t="s">
        <v>414</v>
      </c>
      <c r="AW15" s="494">
        <f>257/230</f>
        <v>1.1173913043478261</v>
      </c>
    </row>
    <row r="16" spans="2:49" ht="25.5" x14ac:dyDescent="0.25">
      <c r="B16" s="564" t="s">
        <v>502</v>
      </c>
      <c r="C16" s="573" t="s">
        <v>503</v>
      </c>
      <c r="D16" s="573" t="s">
        <v>504</v>
      </c>
      <c r="E16" s="573" t="s">
        <v>505</v>
      </c>
      <c r="F16" s="6"/>
      <c r="G16" s="6"/>
      <c r="H16" s="137">
        <f t="shared" si="3"/>
        <v>0</v>
      </c>
      <c r="I16" s="130"/>
      <c r="J16" s="135"/>
      <c r="K16" s="575"/>
      <c r="L16" s="575"/>
      <c r="M16" s="575"/>
      <c r="N16" s="575"/>
      <c r="O16" s="575"/>
      <c r="P16" s="137"/>
      <c r="Q16" s="279">
        <f t="shared" si="5"/>
        <v>0</v>
      </c>
      <c r="R16" s="279">
        <f t="shared" si="6"/>
        <v>0</v>
      </c>
      <c r="S16" s="279">
        <f t="shared" si="7"/>
        <v>0</v>
      </c>
      <c r="T16" s="279">
        <f t="shared" si="8"/>
        <v>0</v>
      </c>
      <c r="U16" s="279">
        <f t="shared" si="9"/>
        <v>0</v>
      </c>
      <c r="V16" s="279">
        <f t="shared" si="10"/>
        <v>0</v>
      </c>
      <c r="W16" s="66"/>
      <c r="X16" s="66"/>
      <c r="AD16" s="139" t="s">
        <v>257</v>
      </c>
      <c r="AE16" s="140"/>
      <c r="AF16" s="134">
        <f>SUM(AJ10:AK10)</f>
        <v>62219.7</v>
      </c>
      <c r="AG16" s="126">
        <f>SUMIF($B$9:$B$1000,"E",$H$9:$H$1000)*$J$2</f>
        <v>62219.700000000004</v>
      </c>
      <c r="AH16" s="52" t="str">
        <f t="shared" si="12"/>
        <v/>
      </c>
      <c r="AV16" s="491" t="s">
        <v>415</v>
      </c>
      <c r="AW16" s="494">
        <f>257/223</f>
        <v>1.1524663677130045</v>
      </c>
    </row>
    <row r="17" spans="2:49" ht="114.75" x14ac:dyDescent="0.25">
      <c r="B17" s="564" t="s">
        <v>502</v>
      </c>
      <c r="C17" s="573" t="s">
        <v>506</v>
      </c>
      <c r="D17" s="573" t="s">
        <v>507</v>
      </c>
      <c r="E17" s="573" t="s">
        <v>508</v>
      </c>
      <c r="F17" s="6"/>
      <c r="G17" s="6"/>
      <c r="H17" s="137">
        <f t="shared" si="3"/>
        <v>6000</v>
      </c>
      <c r="I17" s="130"/>
      <c r="J17" s="135"/>
      <c r="K17" s="575"/>
      <c r="L17" s="575"/>
      <c r="M17" s="575">
        <v>2000</v>
      </c>
      <c r="N17" s="575">
        <v>2000</v>
      </c>
      <c r="O17" s="575">
        <v>2000</v>
      </c>
      <c r="P17" s="137"/>
      <c r="Q17" s="279">
        <f t="shared" si="5"/>
        <v>0</v>
      </c>
      <c r="R17" s="279">
        <f t="shared" si="6"/>
        <v>0</v>
      </c>
      <c r="S17" s="279">
        <f t="shared" si="7"/>
        <v>0</v>
      </c>
      <c r="T17" s="279">
        <f t="shared" si="8"/>
        <v>0</v>
      </c>
      <c r="U17" s="279">
        <f t="shared" si="9"/>
        <v>0</v>
      </c>
      <c r="V17" s="279">
        <f t="shared" si="10"/>
        <v>0</v>
      </c>
      <c r="W17" s="66"/>
      <c r="X17" s="66"/>
      <c r="AD17" s="139" t="s">
        <v>266</v>
      </c>
      <c r="AE17" s="140"/>
      <c r="AF17" s="134">
        <f>SUM(AL10:AM10)</f>
        <v>15420</v>
      </c>
      <c r="AG17" s="126">
        <f>SUMIF($B$9:$B$1000,"W",$H$9:$H$1000)*$J$2</f>
        <v>15420</v>
      </c>
      <c r="AH17" s="52" t="str">
        <f t="shared" si="12"/>
        <v/>
      </c>
      <c r="AV17" s="491" t="s">
        <v>416</v>
      </c>
      <c r="AW17" s="494">
        <f>257/224</f>
        <v>1.1473214285714286</v>
      </c>
    </row>
    <row r="18" spans="2:49" ht="38.25" x14ac:dyDescent="0.25">
      <c r="B18" s="564" t="s">
        <v>502</v>
      </c>
      <c r="C18" s="573" t="s">
        <v>506</v>
      </c>
      <c r="D18" s="573" t="s">
        <v>507</v>
      </c>
      <c r="E18" s="573" t="s">
        <v>509</v>
      </c>
      <c r="F18" s="6"/>
      <c r="G18" s="6"/>
      <c r="H18" s="137">
        <f t="shared" si="3"/>
        <v>0</v>
      </c>
      <c r="I18" s="130"/>
      <c r="J18" s="135"/>
      <c r="K18" s="575"/>
      <c r="L18" s="575"/>
      <c r="M18" s="575"/>
      <c r="N18" s="575"/>
      <c r="O18" s="575"/>
      <c r="P18" s="137"/>
      <c r="Q18" s="279">
        <f t="shared" si="5"/>
        <v>0</v>
      </c>
      <c r="R18" s="279">
        <f t="shared" si="6"/>
        <v>0</v>
      </c>
      <c r="S18" s="279">
        <f t="shared" si="7"/>
        <v>0</v>
      </c>
      <c r="T18" s="279">
        <f t="shared" si="8"/>
        <v>0</v>
      </c>
      <c r="U18" s="279">
        <f t="shared" si="9"/>
        <v>0</v>
      </c>
      <c r="V18" s="279">
        <f t="shared" si="10"/>
        <v>0</v>
      </c>
      <c r="W18" s="66"/>
      <c r="X18" s="66"/>
      <c r="AD18" s="139" t="s">
        <v>258</v>
      </c>
      <c r="AE18" s="140"/>
      <c r="AF18" s="134">
        <f>SUM(AN10:AO10)</f>
        <v>48059</v>
      </c>
      <c r="AG18" s="126">
        <f>SUMIF($B$9:$B$1000,"I",$H$9:$H$1000)*$J$2</f>
        <v>48059</v>
      </c>
      <c r="AH18" s="52" t="str">
        <f t="shared" si="12"/>
        <v/>
      </c>
      <c r="AV18" s="491" t="s">
        <v>417</v>
      </c>
      <c r="AW18" s="494">
        <f>257/234</f>
        <v>1.0982905982905984</v>
      </c>
    </row>
    <row r="19" spans="2:49" ht="38.25" x14ac:dyDescent="0.25">
      <c r="B19" s="564" t="s">
        <v>502</v>
      </c>
      <c r="C19" s="573" t="s">
        <v>506</v>
      </c>
      <c r="D19" s="573" t="s">
        <v>507</v>
      </c>
      <c r="E19" s="573" t="s">
        <v>510</v>
      </c>
      <c r="F19" s="6"/>
      <c r="G19" s="6"/>
      <c r="H19" s="137">
        <f t="shared" si="3"/>
        <v>0</v>
      </c>
      <c r="I19" s="130"/>
      <c r="J19" s="135"/>
      <c r="K19" s="575"/>
      <c r="L19" s="575"/>
      <c r="M19" s="575"/>
      <c r="N19" s="575"/>
      <c r="O19" s="575"/>
      <c r="P19" s="137"/>
      <c r="Q19" s="279">
        <f t="shared" si="5"/>
        <v>0</v>
      </c>
      <c r="R19" s="279">
        <f t="shared" si="6"/>
        <v>0</v>
      </c>
      <c r="S19" s="279">
        <f t="shared" si="7"/>
        <v>0</v>
      </c>
      <c r="T19" s="279">
        <f t="shared" si="8"/>
        <v>0</v>
      </c>
      <c r="U19" s="279">
        <f t="shared" si="9"/>
        <v>0</v>
      </c>
      <c r="V19" s="279">
        <f t="shared" si="10"/>
        <v>0</v>
      </c>
      <c r="W19" s="66"/>
      <c r="X19" s="66"/>
      <c r="AD19" s="139" t="s">
        <v>208</v>
      </c>
      <c r="AE19" s="140"/>
      <c r="AF19" s="134">
        <f>SUM(AP10:AQ10)</f>
        <v>262654</v>
      </c>
      <c r="AG19" s="126">
        <f>SUMIF($B$9:$B$1000,"M",$H$9:$H$1000)*$J$2</f>
        <v>262654</v>
      </c>
      <c r="AH19" s="52" t="str">
        <f t="shared" si="12"/>
        <v/>
      </c>
      <c r="AV19" s="491" t="s">
        <v>418</v>
      </c>
      <c r="AW19" s="494">
        <f>257/236</f>
        <v>1.0889830508474576</v>
      </c>
    </row>
    <row r="20" spans="2:49" ht="25.5" x14ac:dyDescent="0.25">
      <c r="B20" s="564" t="s">
        <v>511</v>
      </c>
      <c r="C20" s="573" t="s">
        <v>512</v>
      </c>
      <c r="D20" s="573" t="s">
        <v>513</v>
      </c>
      <c r="E20" s="573" t="s">
        <v>514</v>
      </c>
      <c r="F20" s="6"/>
      <c r="G20" s="6"/>
      <c r="H20" s="137">
        <f t="shared" si="3"/>
        <v>0</v>
      </c>
      <c r="I20" s="130"/>
      <c r="J20" s="135"/>
      <c r="K20" s="575"/>
      <c r="L20" s="575"/>
      <c r="M20" s="575"/>
      <c r="N20" s="575"/>
      <c r="O20" s="575"/>
      <c r="P20" s="137"/>
      <c r="Q20" s="279">
        <f t="shared" si="5"/>
        <v>0</v>
      </c>
      <c r="R20" s="279">
        <f t="shared" si="6"/>
        <v>0</v>
      </c>
      <c r="S20" s="279">
        <f t="shared" si="7"/>
        <v>0</v>
      </c>
      <c r="T20" s="279">
        <f t="shared" si="8"/>
        <v>0</v>
      </c>
      <c r="U20" s="279">
        <f t="shared" si="9"/>
        <v>0</v>
      </c>
      <c r="V20" s="279">
        <f t="shared" si="10"/>
        <v>0</v>
      </c>
      <c r="W20" s="66"/>
      <c r="X20" s="66"/>
      <c r="AD20" s="139" t="s">
        <v>158</v>
      </c>
      <c r="AE20" s="140"/>
      <c r="AF20" s="134">
        <f>SUM(AR10:AS10)</f>
        <v>0</v>
      </c>
      <c r="AG20" s="126">
        <f>SUMIF($B$9:$B$1000,"O",$H$9:$H$1000)*$J$2</f>
        <v>0</v>
      </c>
      <c r="AH20" s="52" t="str">
        <f t="shared" si="12"/>
        <v/>
      </c>
      <c r="AV20" s="491" t="s">
        <v>419</v>
      </c>
      <c r="AW20" s="494">
        <f>257/234</f>
        <v>1.0982905982905984</v>
      </c>
    </row>
    <row r="21" spans="2:49" ht="38.25" x14ac:dyDescent="0.25">
      <c r="B21" s="564" t="s">
        <v>511</v>
      </c>
      <c r="C21" s="573" t="s">
        <v>512</v>
      </c>
      <c r="D21" s="573" t="s">
        <v>515</v>
      </c>
      <c r="E21" s="573" t="s">
        <v>516</v>
      </c>
      <c r="F21" s="6"/>
      <c r="G21" s="6"/>
      <c r="H21" s="137">
        <f t="shared" si="3"/>
        <v>0</v>
      </c>
      <c r="I21" s="130"/>
      <c r="J21" s="135"/>
      <c r="K21" s="575"/>
      <c r="L21" s="575"/>
      <c r="M21" s="575"/>
      <c r="N21" s="575"/>
      <c r="O21" s="575"/>
      <c r="P21" s="137"/>
      <c r="Q21" s="279">
        <f t="shared" si="5"/>
        <v>0</v>
      </c>
      <c r="R21" s="279">
        <f t="shared" si="6"/>
        <v>0</v>
      </c>
      <c r="S21" s="279">
        <f t="shared" si="7"/>
        <v>0</v>
      </c>
      <c r="T21" s="279">
        <f t="shared" si="8"/>
        <v>0</v>
      </c>
      <c r="U21" s="279">
        <f t="shared" si="9"/>
        <v>0</v>
      </c>
      <c r="V21" s="279">
        <f t="shared" si="10"/>
        <v>0</v>
      </c>
      <c r="W21" s="66"/>
      <c r="X21" s="66"/>
      <c r="AD21" s="141"/>
      <c r="AE21" s="142"/>
      <c r="AF21" s="134"/>
      <c r="AG21" s="126"/>
      <c r="AH21" s="52"/>
      <c r="AV21" s="491" t="s">
        <v>420</v>
      </c>
      <c r="AW21" s="494">
        <f>257/238</f>
        <v>1.0798319327731092</v>
      </c>
    </row>
    <row r="22" spans="2:49" ht="25.5" x14ac:dyDescent="0.25">
      <c r="B22" s="564" t="s">
        <v>511</v>
      </c>
      <c r="C22" s="573" t="s">
        <v>512</v>
      </c>
      <c r="D22" s="573" t="s">
        <v>517</v>
      </c>
      <c r="E22" s="573" t="s">
        <v>518</v>
      </c>
      <c r="F22" s="6"/>
      <c r="G22" s="6"/>
      <c r="H22" s="137">
        <f t="shared" si="3"/>
        <v>50</v>
      </c>
      <c r="I22" s="130"/>
      <c r="J22" s="135"/>
      <c r="K22" s="575"/>
      <c r="L22" s="575">
        <v>25</v>
      </c>
      <c r="M22" s="575"/>
      <c r="N22" s="575">
        <v>25</v>
      </c>
      <c r="O22" s="575"/>
      <c r="P22" s="137"/>
      <c r="Q22" s="279">
        <f t="shared" si="5"/>
        <v>0</v>
      </c>
      <c r="R22" s="279">
        <f t="shared" si="6"/>
        <v>0</v>
      </c>
      <c r="S22" s="279">
        <f t="shared" si="7"/>
        <v>25</v>
      </c>
      <c r="T22" s="279">
        <f t="shared" si="8"/>
        <v>0</v>
      </c>
      <c r="U22" s="279">
        <f t="shared" si="9"/>
        <v>25</v>
      </c>
      <c r="V22" s="279">
        <f t="shared" si="10"/>
        <v>0</v>
      </c>
      <c r="W22" s="66"/>
      <c r="X22" s="66"/>
      <c r="AD22" s="139" t="s">
        <v>37</v>
      </c>
      <c r="AE22" s="140"/>
      <c r="AF22" s="134">
        <f>SUM(AF14:AF20)</f>
        <v>406548.3</v>
      </c>
      <c r="AG22" s="126">
        <f>SUM($H$9:$H$1000)*$J$2</f>
        <v>406548.3</v>
      </c>
      <c r="AH22" s="52" t="str">
        <f t="shared" si="12"/>
        <v/>
      </c>
      <c r="AV22" s="491" t="s">
        <v>421</v>
      </c>
      <c r="AW22" s="494">
        <f>257/246</f>
        <v>1.0447154471544715</v>
      </c>
    </row>
    <row r="23" spans="2:49" ht="102" x14ac:dyDescent="0.25">
      <c r="B23" s="564" t="s">
        <v>511</v>
      </c>
      <c r="C23" s="573" t="s">
        <v>512</v>
      </c>
      <c r="D23" s="573" t="s">
        <v>519</v>
      </c>
      <c r="E23" s="573" t="s">
        <v>520</v>
      </c>
      <c r="F23" s="6"/>
      <c r="G23" s="6"/>
      <c r="H23" s="137">
        <f t="shared" si="3"/>
        <v>45600</v>
      </c>
      <c r="I23" s="130"/>
      <c r="J23" s="135"/>
      <c r="K23" s="575">
        <v>150</v>
      </c>
      <c r="L23" s="575">
        <v>150</v>
      </c>
      <c r="M23" s="575">
        <v>45000</v>
      </c>
      <c r="N23" s="575">
        <v>150</v>
      </c>
      <c r="O23" s="575">
        <v>150</v>
      </c>
      <c r="P23" s="137"/>
      <c r="Q23" s="279">
        <f t="shared" si="5"/>
        <v>0</v>
      </c>
      <c r="R23" s="279">
        <f t="shared" si="6"/>
        <v>150</v>
      </c>
      <c r="S23" s="279">
        <f t="shared" si="7"/>
        <v>150</v>
      </c>
      <c r="T23" s="279">
        <f t="shared" si="8"/>
        <v>0</v>
      </c>
      <c r="U23" s="279">
        <f t="shared" si="9"/>
        <v>150</v>
      </c>
      <c r="V23" s="279">
        <f t="shared" si="10"/>
        <v>150</v>
      </c>
      <c r="W23" s="66"/>
      <c r="X23" s="66"/>
      <c r="AV23" s="491" t="s">
        <v>422</v>
      </c>
      <c r="AW23" s="494">
        <f>257/252</f>
        <v>1.0198412698412698</v>
      </c>
    </row>
    <row r="24" spans="2:49" ht="63.75" x14ac:dyDescent="0.25">
      <c r="B24" s="564" t="s">
        <v>511</v>
      </c>
      <c r="C24" s="573" t="s">
        <v>512</v>
      </c>
      <c r="D24" s="573" t="s">
        <v>521</v>
      </c>
      <c r="E24" s="573" t="s">
        <v>522</v>
      </c>
      <c r="F24" s="6"/>
      <c r="G24" s="6"/>
      <c r="H24" s="137">
        <f t="shared" si="3"/>
        <v>500</v>
      </c>
      <c r="I24" s="130"/>
      <c r="J24" s="135"/>
      <c r="K24" s="575">
        <v>100</v>
      </c>
      <c r="L24" s="575">
        <v>100</v>
      </c>
      <c r="M24" s="575">
        <v>100</v>
      </c>
      <c r="N24" s="575">
        <v>100</v>
      </c>
      <c r="O24" s="575">
        <v>100</v>
      </c>
      <c r="P24" s="137"/>
      <c r="Q24" s="279">
        <f t="shared" si="5"/>
        <v>0</v>
      </c>
      <c r="R24" s="279">
        <f t="shared" si="6"/>
        <v>100</v>
      </c>
      <c r="S24" s="279">
        <f t="shared" si="7"/>
        <v>100</v>
      </c>
      <c r="T24" s="279">
        <f t="shared" si="8"/>
        <v>100</v>
      </c>
      <c r="U24" s="279">
        <f t="shared" si="9"/>
        <v>100</v>
      </c>
      <c r="V24" s="279">
        <f t="shared" si="10"/>
        <v>100</v>
      </c>
      <c r="AV24" s="491" t="s">
        <v>423</v>
      </c>
      <c r="AW24" s="494">
        <f>257/250</f>
        <v>1.028</v>
      </c>
    </row>
    <row r="25" spans="2:49" ht="51" x14ac:dyDescent="0.25">
      <c r="B25" s="564" t="s">
        <v>511</v>
      </c>
      <c r="C25" s="573" t="s">
        <v>512</v>
      </c>
      <c r="D25" s="573" t="s">
        <v>523</v>
      </c>
      <c r="E25" s="573" t="s">
        <v>524</v>
      </c>
      <c r="F25" s="6"/>
      <c r="G25" s="6"/>
      <c r="H25" s="137">
        <f t="shared" si="3"/>
        <v>375</v>
      </c>
      <c r="I25" s="130"/>
      <c r="J25" s="135"/>
      <c r="K25" s="575">
        <v>75</v>
      </c>
      <c r="L25" s="575">
        <v>75</v>
      </c>
      <c r="M25" s="575">
        <v>75</v>
      </c>
      <c r="N25" s="575">
        <v>75</v>
      </c>
      <c r="O25" s="575">
        <v>75</v>
      </c>
      <c r="P25" s="137"/>
      <c r="Q25" s="279">
        <f t="shared" si="5"/>
        <v>0</v>
      </c>
      <c r="R25" s="279">
        <f t="shared" si="6"/>
        <v>75</v>
      </c>
      <c r="S25" s="279">
        <f t="shared" si="7"/>
        <v>75</v>
      </c>
      <c r="T25" s="279">
        <f t="shared" si="8"/>
        <v>75</v>
      </c>
      <c r="U25" s="279">
        <f t="shared" si="9"/>
        <v>75</v>
      </c>
      <c r="V25" s="279">
        <f t="shared" si="10"/>
        <v>75</v>
      </c>
      <c r="AV25" s="491" t="s">
        <v>424</v>
      </c>
      <c r="AW25" s="494">
        <f>257/255</f>
        <v>1.0078431372549019</v>
      </c>
    </row>
    <row r="26" spans="2:49" ht="25.5" x14ac:dyDescent="0.25">
      <c r="B26" s="564" t="s">
        <v>511</v>
      </c>
      <c r="C26" s="573" t="s">
        <v>512</v>
      </c>
      <c r="D26" s="573" t="s">
        <v>525</v>
      </c>
      <c r="E26" s="573" t="s">
        <v>526</v>
      </c>
      <c r="F26" s="6"/>
      <c r="G26" s="6"/>
      <c r="H26" s="137">
        <f t="shared" si="3"/>
        <v>250</v>
      </c>
      <c r="I26" s="130"/>
      <c r="J26" s="135"/>
      <c r="K26" s="575">
        <v>50</v>
      </c>
      <c r="L26" s="575">
        <v>50</v>
      </c>
      <c r="M26" s="575">
        <v>50</v>
      </c>
      <c r="N26" s="575">
        <v>50</v>
      </c>
      <c r="O26" s="575">
        <v>50</v>
      </c>
      <c r="P26" s="137"/>
      <c r="Q26" s="279">
        <f t="shared" si="5"/>
        <v>0</v>
      </c>
      <c r="R26" s="279">
        <f t="shared" si="6"/>
        <v>50</v>
      </c>
      <c r="S26" s="279">
        <f t="shared" si="7"/>
        <v>50</v>
      </c>
      <c r="T26" s="279">
        <f t="shared" si="8"/>
        <v>50</v>
      </c>
      <c r="U26" s="279">
        <f t="shared" si="9"/>
        <v>50</v>
      </c>
      <c r="V26" s="279">
        <f t="shared" si="10"/>
        <v>50</v>
      </c>
      <c r="AV26" s="491" t="s">
        <v>425</v>
      </c>
      <c r="AW26" s="494">
        <f>257/257</f>
        <v>1</v>
      </c>
    </row>
    <row r="27" spans="2:49" ht="25.5" x14ac:dyDescent="0.25">
      <c r="B27" s="564" t="s">
        <v>511</v>
      </c>
      <c r="C27" s="573" t="s">
        <v>512</v>
      </c>
      <c r="D27" s="573" t="s">
        <v>525</v>
      </c>
      <c r="E27" s="573" t="s">
        <v>527</v>
      </c>
      <c r="F27" s="6"/>
      <c r="G27" s="6"/>
      <c r="H27" s="137">
        <f t="shared" si="3"/>
        <v>250</v>
      </c>
      <c r="I27" s="130"/>
      <c r="J27" s="135"/>
      <c r="K27" s="575">
        <v>50</v>
      </c>
      <c r="L27" s="575">
        <v>50</v>
      </c>
      <c r="M27" s="575">
        <v>50</v>
      </c>
      <c r="N27" s="575">
        <v>50</v>
      </c>
      <c r="O27" s="575">
        <v>50</v>
      </c>
      <c r="P27" s="137"/>
      <c r="Q27" s="279">
        <f t="shared" si="5"/>
        <v>0</v>
      </c>
      <c r="R27" s="279">
        <f t="shared" si="6"/>
        <v>50</v>
      </c>
      <c r="S27" s="279">
        <f t="shared" si="7"/>
        <v>50</v>
      </c>
      <c r="T27" s="279">
        <f t="shared" si="8"/>
        <v>50</v>
      </c>
      <c r="U27" s="279">
        <f t="shared" si="9"/>
        <v>50</v>
      </c>
      <c r="V27" s="279">
        <f t="shared" si="10"/>
        <v>50</v>
      </c>
    </row>
    <row r="28" spans="2:49" ht="51" x14ac:dyDescent="0.25">
      <c r="B28" s="564" t="s">
        <v>511</v>
      </c>
      <c r="C28" s="576" t="s">
        <v>528</v>
      </c>
      <c r="D28" s="573" t="s">
        <v>529</v>
      </c>
      <c r="E28" s="573" t="s">
        <v>530</v>
      </c>
      <c r="F28" s="6"/>
      <c r="G28" s="6"/>
      <c r="H28" s="137">
        <f t="shared" si="3"/>
        <v>0</v>
      </c>
      <c r="I28" s="130"/>
      <c r="J28" s="135"/>
      <c r="K28" s="575"/>
      <c r="L28" s="575"/>
      <c r="M28" s="575"/>
      <c r="N28" s="575"/>
      <c r="O28" s="575"/>
      <c r="P28" s="137"/>
      <c r="Q28" s="279">
        <f t="shared" si="5"/>
        <v>0</v>
      </c>
      <c r="R28" s="279">
        <f t="shared" si="6"/>
        <v>0</v>
      </c>
      <c r="S28" s="279">
        <f t="shared" si="7"/>
        <v>0</v>
      </c>
      <c r="T28" s="279">
        <f t="shared" si="8"/>
        <v>0</v>
      </c>
      <c r="U28" s="279">
        <f t="shared" si="9"/>
        <v>0</v>
      </c>
      <c r="V28" s="279">
        <f t="shared" si="10"/>
        <v>0</v>
      </c>
    </row>
    <row r="29" spans="2:49" ht="63.75" x14ac:dyDescent="0.25">
      <c r="B29" s="564" t="s">
        <v>531</v>
      </c>
      <c r="C29" s="573" t="s">
        <v>528</v>
      </c>
      <c r="D29" s="573" t="s">
        <v>529</v>
      </c>
      <c r="E29" s="573" t="s">
        <v>532</v>
      </c>
      <c r="F29" s="6"/>
      <c r="G29" s="6"/>
      <c r="H29" s="137">
        <f t="shared" si="3"/>
        <v>0</v>
      </c>
      <c r="I29" s="130"/>
      <c r="J29" s="135"/>
      <c r="K29" s="575"/>
      <c r="L29" s="575"/>
      <c r="M29" s="575"/>
      <c r="N29" s="575"/>
      <c r="O29" s="575"/>
      <c r="P29" s="137"/>
      <c r="Q29" s="279">
        <f t="shared" si="5"/>
        <v>0</v>
      </c>
      <c r="R29" s="279">
        <f t="shared" si="6"/>
        <v>0</v>
      </c>
      <c r="S29" s="279">
        <f t="shared" si="7"/>
        <v>0</v>
      </c>
      <c r="T29" s="279">
        <f t="shared" si="8"/>
        <v>0</v>
      </c>
      <c r="U29" s="279">
        <f t="shared" si="9"/>
        <v>0</v>
      </c>
      <c r="V29" s="279">
        <f t="shared" si="10"/>
        <v>0</v>
      </c>
    </row>
    <row r="30" spans="2:49" ht="63.75" x14ac:dyDescent="0.25">
      <c r="B30" s="564" t="s">
        <v>511</v>
      </c>
      <c r="C30" s="573" t="s">
        <v>528</v>
      </c>
      <c r="D30" s="573" t="s">
        <v>533</v>
      </c>
      <c r="E30" s="573" t="s">
        <v>534</v>
      </c>
      <c r="F30" s="6"/>
      <c r="G30" s="6"/>
      <c r="H30" s="137">
        <f t="shared" si="3"/>
        <v>0</v>
      </c>
      <c r="I30" s="130"/>
      <c r="J30" s="135"/>
      <c r="K30" s="575"/>
      <c r="L30" s="575"/>
      <c r="M30" s="575"/>
      <c r="N30" s="575"/>
      <c r="O30" s="575"/>
      <c r="P30" s="137"/>
      <c r="Q30" s="279">
        <f t="shared" si="5"/>
        <v>0</v>
      </c>
      <c r="R30" s="279">
        <f t="shared" si="6"/>
        <v>0</v>
      </c>
      <c r="S30" s="279">
        <f t="shared" si="7"/>
        <v>0</v>
      </c>
      <c r="T30" s="279">
        <f t="shared" si="8"/>
        <v>0</v>
      </c>
      <c r="U30" s="279">
        <f t="shared" si="9"/>
        <v>0</v>
      </c>
      <c r="V30" s="279">
        <f t="shared" si="10"/>
        <v>0</v>
      </c>
    </row>
    <row r="31" spans="2:49" ht="127.5" x14ac:dyDescent="0.25">
      <c r="B31" s="564" t="s">
        <v>511</v>
      </c>
      <c r="C31" s="573" t="s">
        <v>528</v>
      </c>
      <c r="D31" s="573" t="s">
        <v>533</v>
      </c>
      <c r="E31" s="573" t="s">
        <v>535</v>
      </c>
      <c r="F31" s="6"/>
      <c r="G31" s="6"/>
      <c r="H31" s="137">
        <f t="shared" si="3"/>
        <v>0</v>
      </c>
      <c r="I31" s="130"/>
      <c r="J31" s="135"/>
      <c r="K31" s="575"/>
      <c r="L31" s="575"/>
      <c r="M31" s="575"/>
      <c r="N31" s="575"/>
      <c r="O31" s="575"/>
      <c r="P31" s="137"/>
      <c r="Q31" s="279">
        <f t="shared" si="5"/>
        <v>0</v>
      </c>
      <c r="R31" s="279">
        <f t="shared" si="6"/>
        <v>0</v>
      </c>
      <c r="S31" s="279">
        <f t="shared" si="7"/>
        <v>0</v>
      </c>
      <c r="T31" s="279">
        <f t="shared" si="8"/>
        <v>0</v>
      </c>
      <c r="U31" s="279">
        <f t="shared" si="9"/>
        <v>0</v>
      </c>
      <c r="V31" s="279">
        <f t="shared" si="10"/>
        <v>0</v>
      </c>
    </row>
    <row r="32" spans="2:49" ht="76.5" x14ac:dyDescent="0.25">
      <c r="B32" s="564" t="s">
        <v>511</v>
      </c>
      <c r="C32" s="573" t="s">
        <v>528</v>
      </c>
      <c r="D32" s="573" t="s">
        <v>533</v>
      </c>
      <c r="E32" s="573" t="s">
        <v>536</v>
      </c>
      <c r="F32" s="6"/>
      <c r="G32" s="6"/>
      <c r="H32" s="137">
        <f t="shared" si="3"/>
        <v>1500</v>
      </c>
      <c r="I32" s="130"/>
      <c r="J32" s="135"/>
      <c r="K32" s="575"/>
      <c r="L32" s="575"/>
      <c r="M32" s="575">
        <v>1500</v>
      </c>
      <c r="N32" s="575"/>
      <c r="O32" s="575"/>
      <c r="P32" s="137"/>
      <c r="Q32" s="279">
        <f t="shared" si="5"/>
        <v>0</v>
      </c>
      <c r="R32" s="279">
        <f t="shared" si="6"/>
        <v>0</v>
      </c>
      <c r="S32" s="279">
        <f t="shared" si="7"/>
        <v>0</v>
      </c>
      <c r="T32" s="279">
        <f t="shared" si="8"/>
        <v>1500</v>
      </c>
      <c r="U32" s="279">
        <f t="shared" si="9"/>
        <v>0</v>
      </c>
      <c r="V32" s="279">
        <f t="shared" si="10"/>
        <v>0</v>
      </c>
    </row>
    <row r="33" spans="2:49" ht="51" x14ac:dyDescent="0.25">
      <c r="B33" s="564" t="s">
        <v>511</v>
      </c>
      <c r="C33" s="573" t="s">
        <v>528</v>
      </c>
      <c r="D33" s="573" t="s">
        <v>533</v>
      </c>
      <c r="E33" s="573" t="s">
        <v>537</v>
      </c>
      <c r="F33" s="6"/>
      <c r="G33" s="6"/>
      <c r="H33" s="137">
        <f t="shared" si="3"/>
        <v>0</v>
      </c>
      <c r="I33" s="130"/>
      <c r="J33" s="135"/>
      <c r="K33" s="575"/>
      <c r="L33" s="575"/>
      <c r="M33" s="575"/>
      <c r="N33" s="575"/>
      <c r="O33" s="575"/>
      <c r="P33" s="137"/>
      <c r="Q33" s="279">
        <f t="shared" si="5"/>
        <v>0</v>
      </c>
      <c r="R33" s="279">
        <f t="shared" si="6"/>
        <v>0</v>
      </c>
      <c r="S33" s="279">
        <f t="shared" si="7"/>
        <v>0</v>
      </c>
      <c r="T33" s="279">
        <f t="shared" si="8"/>
        <v>0</v>
      </c>
      <c r="U33" s="279">
        <f t="shared" si="9"/>
        <v>0</v>
      </c>
      <c r="V33" s="279">
        <f t="shared" si="10"/>
        <v>0</v>
      </c>
    </row>
    <row r="34" spans="2:49" ht="89.25" x14ac:dyDescent="0.25">
      <c r="B34" s="564" t="s">
        <v>531</v>
      </c>
      <c r="C34" s="573" t="s">
        <v>528</v>
      </c>
      <c r="D34" s="573" t="s">
        <v>538</v>
      </c>
      <c r="E34" s="573" t="s">
        <v>539</v>
      </c>
      <c r="F34" s="577"/>
      <c r="G34" s="577"/>
      <c r="H34" s="137">
        <f t="shared" si="3"/>
        <v>0</v>
      </c>
      <c r="I34" s="130"/>
      <c r="J34" s="135"/>
      <c r="K34" s="575"/>
      <c r="L34" s="575"/>
      <c r="M34" s="575"/>
      <c r="N34" s="575"/>
      <c r="O34" s="575"/>
      <c r="P34" s="571"/>
      <c r="Q34" s="279">
        <f t="shared" si="5"/>
        <v>0</v>
      </c>
      <c r="R34" s="279">
        <f t="shared" si="6"/>
        <v>0</v>
      </c>
      <c r="S34" s="279">
        <f t="shared" si="7"/>
        <v>0</v>
      </c>
      <c r="T34" s="279">
        <f t="shared" si="8"/>
        <v>0</v>
      </c>
      <c r="U34" s="279">
        <f t="shared" si="9"/>
        <v>0</v>
      </c>
      <c r="V34" s="279">
        <f t="shared" si="10"/>
        <v>0</v>
      </c>
    </row>
    <row r="35" spans="2:49" ht="51" x14ac:dyDescent="0.25">
      <c r="B35" s="564" t="s">
        <v>531</v>
      </c>
      <c r="C35" s="573" t="s">
        <v>528</v>
      </c>
      <c r="D35" s="573" t="s">
        <v>538</v>
      </c>
      <c r="E35" s="573" t="s">
        <v>540</v>
      </c>
      <c r="F35" s="578"/>
      <c r="G35" s="578"/>
      <c r="H35" s="137">
        <f t="shared" si="3"/>
        <v>0</v>
      </c>
      <c r="I35" s="143"/>
      <c r="J35" s="135"/>
      <c r="K35" s="575"/>
      <c r="L35" s="575"/>
      <c r="M35" s="575"/>
      <c r="N35" s="575"/>
      <c r="O35" s="575"/>
      <c r="P35" s="144"/>
      <c r="Q35" s="279">
        <f t="shared" si="5"/>
        <v>0</v>
      </c>
      <c r="R35" s="279">
        <f t="shared" si="6"/>
        <v>0</v>
      </c>
      <c r="S35" s="279">
        <f t="shared" si="7"/>
        <v>0</v>
      </c>
      <c r="T35" s="279">
        <f t="shared" si="8"/>
        <v>0</v>
      </c>
      <c r="U35" s="279">
        <f t="shared" si="9"/>
        <v>0</v>
      </c>
      <c r="V35" s="279">
        <f t="shared" si="10"/>
        <v>0</v>
      </c>
    </row>
    <row r="36" spans="2:49" ht="38.25" x14ac:dyDescent="0.25">
      <c r="B36" s="564" t="s">
        <v>502</v>
      </c>
      <c r="C36" s="573" t="s">
        <v>541</v>
      </c>
      <c r="D36" s="573" t="s">
        <v>507</v>
      </c>
      <c r="E36" s="573" t="s">
        <v>542</v>
      </c>
      <c r="F36" s="578"/>
      <c r="G36" s="578"/>
      <c r="H36" s="137">
        <f t="shared" si="3"/>
        <v>0</v>
      </c>
      <c r="I36" s="143"/>
      <c r="J36" s="135"/>
      <c r="K36" s="575"/>
      <c r="L36" s="575"/>
      <c r="M36" s="575"/>
      <c r="N36" s="575"/>
      <c r="O36" s="575"/>
      <c r="P36" s="144"/>
      <c r="Q36" s="279">
        <f t="shared" si="5"/>
        <v>0</v>
      </c>
      <c r="R36" s="279">
        <f t="shared" si="6"/>
        <v>0</v>
      </c>
      <c r="S36" s="279">
        <f t="shared" si="7"/>
        <v>0</v>
      </c>
      <c r="T36" s="279">
        <f t="shared" si="8"/>
        <v>0</v>
      </c>
      <c r="U36" s="279">
        <f t="shared" si="9"/>
        <v>0</v>
      </c>
      <c r="V36" s="279">
        <f t="shared" si="10"/>
        <v>0</v>
      </c>
    </row>
    <row r="37" spans="2:49" ht="51" x14ac:dyDescent="0.25">
      <c r="B37" s="564" t="s">
        <v>502</v>
      </c>
      <c r="C37" s="573" t="s">
        <v>543</v>
      </c>
      <c r="D37" s="573" t="s">
        <v>544</v>
      </c>
      <c r="E37" s="573" t="s">
        <v>545</v>
      </c>
      <c r="F37" s="578"/>
      <c r="G37" s="578"/>
      <c r="H37" s="137">
        <f t="shared" si="3"/>
        <v>4500</v>
      </c>
      <c r="I37" s="143"/>
      <c r="J37" s="135"/>
      <c r="K37" s="575"/>
      <c r="L37" s="575"/>
      <c r="M37" s="575">
        <v>1500</v>
      </c>
      <c r="N37" s="575">
        <v>1500</v>
      </c>
      <c r="O37" s="575">
        <v>1500</v>
      </c>
      <c r="P37" s="144"/>
      <c r="Q37" s="279">
        <f t="shared" si="5"/>
        <v>0</v>
      </c>
      <c r="R37" s="279">
        <f t="shared" si="6"/>
        <v>0</v>
      </c>
      <c r="S37" s="279">
        <f t="shared" si="7"/>
        <v>0</v>
      </c>
      <c r="T37" s="279">
        <f t="shared" si="8"/>
        <v>1500</v>
      </c>
      <c r="U37" s="279">
        <f t="shared" si="9"/>
        <v>1500</v>
      </c>
      <c r="V37" s="279">
        <f t="shared" si="10"/>
        <v>1500</v>
      </c>
    </row>
    <row r="38" spans="2:49" ht="25.5" x14ac:dyDescent="0.25">
      <c r="B38" s="564" t="s">
        <v>502</v>
      </c>
      <c r="C38" s="573" t="s">
        <v>543</v>
      </c>
      <c r="D38" s="573" t="s">
        <v>544</v>
      </c>
      <c r="E38" s="573" t="s">
        <v>546</v>
      </c>
      <c r="F38" s="7"/>
      <c r="G38" s="7"/>
      <c r="H38" s="137">
        <f t="shared" si="3"/>
        <v>0</v>
      </c>
      <c r="I38" s="146"/>
      <c r="J38" s="135"/>
      <c r="K38" s="575"/>
      <c r="L38" s="575"/>
      <c r="M38" s="575"/>
      <c r="N38" s="575"/>
      <c r="O38" s="575"/>
      <c r="P38" s="145"/>
      <c r="Q38" s="279">
        <f t="shared" si="5"/>
        <v>0</v>
      </c>
      <c r="R38" s="279">
        <f t="shared" si="6"/>
        <v>0</v>
      </c>
      <c r="S38" s="279">
        <f t="shared" si="7"/>
        <v>0</v>
      </c>
      <c r="T38" s="279">
        <f t="shared" si="8"/>
        <v>0</v>
      </c>
      <c r="U38" s="279">
        <f t="shared" si="9"/>
        <v>0</v>
      </c>
      <c r="V38" s="279">
        <f t="shared" si="10"/>
        <v>0</v>
      </c>
    </row>
    <row r="39" spans="2:49" ht="76.5" x14ac:dyDescent="0.25">
      <c r="B39" s="564" t="s">
        <v>502</v>
      </c>
      <c r="C39" s="573" t="s">
        <v>543</v>
      </c>
      <c r="D39" s="573" t="s">
        <v>544</v>
      </c>
      <c r="E39" s="573" t="s">
        <v>547</v>
      </c>
      <c r="F39" s="577"/>
      <c r="G39" s="577"/>
      <c r="H39" s="137">
        <f t="shared" si="3"/>
        <v>10000</v>
      </c>
      <c r="I39" s="146"/>
      <c r="J39" s="135"/>
      <c r="K39" s="575"/>
      <c r="L39" s="575"/>
      <c r="M39" s="575">
        <v>10000</v>
      </c>
      <c r="N39" s="575"/>
      <c r="O39" s="575"/>
      <c r="P39" s="571"/>
      <c r="Q39" s="279">
        <f t="shared" si="5"/>
        <v>0</v>
      </c>
      <c r="R39" s="279">
        <f t="shared" si="6"/>
        <v>0</v>
      </c>
      <c r="S39" s="279">
        <f t="shared" si="7"/>
        <v>0</v>
      </c>
      <c r="T39" s="279">
        <f t="shared" si="8"/>
        <v>0</v>
      </c>
      <c r="U39" s="279">
        <f t="shared" si="9"/>
        <v>0</v>
      </c>
      <c r="V39" s="279">
        <f t="shared" si="10"/>
        <v>0</v>
      </c>
    </row>
    <row r="40" spans="2:49" ht="51" x14ac:dyDescent="0.25">
      <c r="B40" s="564" t="s">
        <v>502</v>
      </c>
      <c r="C40" s="573" t="s">
        <v>548</v>
      </c>
      <c r="D40" s="573" t="s">
        <v>549</v>
      </c>
      <c r="E40" s="573" t="s">
        <v>550</v>
      </c>
      <c r="F40" s="8"/>
      <c r="G40" s="8"/>
      <c r="H40" s="137">
        <f t="shared" si="3"/>
        <v>0</v>
      </c>
      <c r="I40" s="146"/>
      <c r="J40" s="135"/>
      <c r="K40" s="575"/>
      <c r="L40" s="575"/>
      <c r="M40" s="575"/>
      <c r="N40" s="575"/>
      <c r="O40" s="575"/>
      <c r="P40" s="144"/>
      <c r="Q40" s="279">
        <f t="shared" si="5"/>
        <v>0</v>
      </c>
      <c r="R40" s="279">
        <f t="shared" si="6"/>
        <v>0</v>
      </c>
      <c r="S40" s="279">
        <f t="shared" si="7"/>
        <v>0</v>
      </c>
      <c r="T40" s="279">
        <f t="shared" si="8"/>
        <v>0</v>
      </c>
      <c r="U40" s="279">
        <f t="shared" si="9"/>
        <v>0</v>
      </c>
      <c r="V40" s="279">
        <f t="shared" si="10"/>
        <v>0</v>
      </c>
    </row>
    <row r="41" spans="2:49" ht="51" x14ac:dyDescent="0.25">
      <c r="B41" s="564" t="s">
        <v>502</v>
      </c>
      <c r="C41" s="573" t="s">
        <v>548</v>
      </c>
      <c r="D41" s="573" t="s">
        <v>549</v>
      </c>
      <c r="E41" s="573" t="s">
        <v>551</v>
      </c>
      <c r="F41" s="8"/>
      <c r="G41" s="8"/>
      <c r="H41" s="137">
        <f t="shared" si="3"/>
        <v>0</v>
      </c>
      <c r="I41" s="146"/>
      <c r="J41" s="135"/>
      <c r="K41" s="575"/>
      <c r="L41" s="575"/>
      <c r="M41" s="575"/>
      <c r="N41" s="575"/>
      <c r="O41" s="575"/>
      <c r="P41" s="8"/>
      <c r="Q41" s="279">
        <f t="shared" si="5"/>
        <v>0</v>
      </c>
      <c r="R41" s="279">
        <f t="shared" si="6"/>
        <v>0</v>
      </c>
      <c r="S41" s="279">
        <f t="shared" si="7"/>
        <v>0</v>
      </c>
      <c r="T41" s="279">
        <f t="shared" si="8"/>
        <v>0</v>
      </c>
      <c r="U41" s="279">
        <f t="shared" si="9"/>
        <v>0</v>
      </c>
      <c r="V41" s="279">
        <f t="shared" si="10"/>
        <v>0</v>
      </c>
    </row>
    <row r="42" spans="2:49" ht="63.75" x14ac:dyDescent="0.25">
      <c r="B42" s="564" t="s">
        <v>502</v>
      </c>
      <c r="C42" s="573" t="s">
        <v>548</v>
      </c>
      <c r="D42" s="573" t="s">
        <v>552</v>
      </c>
      <c r="E42" s="573" t="s">
        <v>553</v>
      </c>
      <c r="F42" s="8"/>
      <c r="G42" s="8"/>
      <c r="H42" s="137">
        <f t="shared" si="3"/>
        <v>0</v>
      </c>
      <c r="I42" s="146"/>
      <c r="J42" s="340"/>
      <c r="K42" s="575"/>
      <c r="L42" s="575"/>
      <c r="M42" s="575"/>
      <c r="N42" s="575"/>
      <c r="O42" s="575"/>
      <c r="P42" s="8"/>
      <c r="Q42" s="279">
        <f t="shared" si="5"/>
        <v>0</v>
      </c>
      <c r="R42" s="279">
        <f t="shared" si="6"/>
        <v>0</v>
      </c>
      <c r="S42" s="279">
        <f t="shared" si="7"/>
        <v>0</v>
      </c>
      <c r="T42" s="279">
        <f t="shared" si="8"/>
        <v>0</v>
      </c>
      <c r="U42" s="279">
        <f t="shared" si="9"/>
        <v>0</v>
      </c>
      <c r="V42" s="279">
        <f t="shared" si="10"/>
        <v>0</v>
      </c>
    </row>
    <row r="43" spans="2:49" ht="38.25" x14ac:dyDescent="0.25">
      <c r="B43" s="564" t="s">
        <v>502</v>
      </c>
      <c r="C43" s="573" t="s">
        <v>503</v>
      </c>
      <c r="D43" s="573" t="s">
        <v>504</v>
      </c>
      <c r="E43" s="573" t="s">
        <v>554</v>
      </c>
      <c r="F43" s="8"/>
      <c r="G43" s="8"/>
      <c r="H43" s="137">
        <f t="shared" si="3"/>
        <v>0</v>
      </c>
      <c r="I43" s="146"/>
      <c r="J43" s="340"/>
      <c r="K43" s="575"/>
      <c r="L43" s="575"/>
      <c r="M43" s="575"/>
      <c r="N43" s="575"/>
      <c r="O43" s="575"/>
      <c r="P43" s="8"/>
      <c r="Q43" s="279">
        <f t="shared" si="5"/>
        <v>0</v>
      </c>
      <c r="R43" s="279">
        <f t="shared" si="6"/>
        <v>0</v>
      </c>
      <c r="S43" s="279">
        <f t="shared" si="7"/>
        <v>0</v>
      </c>
      <c r="T43" s="279">
        <f t="shared" si="8"/>
        <v>0</v>
      </c>
      <c r="U43" s="279">
        <f t="shared" si="9"/>
        <v>0</v>
      </c>
      <c r="V43" s="279">
        <f t="shared" si="10"/>
        <v>0</v>
      </c>
    </row>
    <row r="44" spans="2:49" ht="38.25" x14ac:dyDescent="0.25">
      <c r="B44" s="564" t="s">
        <v>502</v>
      </c>
      <c r="C44" s="573" t="s">
        <v>548</v>
      </c>
      <c r="D44" s="573" t="s">
        <v>504</v>
      </c>
      <c r="E44" s="573" t="s">
        <v>555</v>
      </c>
      <c r="F44" s="7"/>
      <c r="G44" s="7"/>
      <c r="H44" s="137">
        <f t="shared" si="3"/>
        <v>0</v>
      </c>
      <c r="I44" s="146"/>
      <c r="J44" s="341"/>
      <c r="K44" s="575"/>
      <c r="L44" s="575"/>
      <c r="M44" s="575"/>
      <c r="N44" s="575"/>
      <c r="O44" s="575"/>
      <c r="P44" s="145"/>
      <c r="Q44" s="279">
        <f t="shared" si="5"/>
        <v>0</v>
      </c>
      <c r="R44" s="279">
        <f t="shared" si="6"/>
        <v>0</v>
      </c>
      <c r="S44" s="279">
        <f t="shared" si="7"/>
        <v>0</v>
      </c>
      <c r="T44" s="279">
        <f t="shared" si="8"/>
        <v>0</v>
      </c>
      <c r="U44" s="279">
        <f t="shared" si="9"/>
        <v>0</v>
      </c>
      <c r="V44" s="279">
        <f t="shared" si="10"/>
        <v>0</v>
      </c>
    </row>
    <row r="45" spans="2:49" ht="38.25" x14ac:dyDescent="0.25">
      <c r="B45" s="564" t="s">
        <v>502</v>
      </c>
      <c r="C45" s="573" t="s">
        <v>548</v>
      </c>
      <c r="D45" s="573" t="s">
        <v>504</v>
      </c>
      <c r="E45" s="573" t="s">
        <v>556</v>
      </c>
      <c r="F45" s="577"/>
      <c r="G45" s="577"/>
      <c r="H45" s="137">
        <f t="shared" si="3"/>
        <v>0</v>
      </c>
      <c r="I45" s="146"/>
      <c r="J45" s="571"/>
      <c r="K45" s="575"/>
      <c r="L45" s="575"/>
      <c r="M45" s="575"/>
      <c r="N45" s="575"/>
      <c r="O45" s="575"/>
      <c r="P45" s="571"/>
      <c r="Q45" s="279">
        <f t="shared" si="5"/>
        <v>0</v>
      </c>
      <c r="R45" s="279">
        <f t="shared" si="6"/>
        <v>0</v>
      </c>
      <c r="S45" s="279">
        <f t="shared" si="7"/>
        <v>0</v>
      </c>
      <c r="T45" s="279">
        <f t="shared" si="8"/>
        <v>0</v>
      </c>
      <c r="U45" s="279">
        <f t="shared" si="9"/>
        <v>0</v>
      </c>
      <c r="V45" s="279">
        <f t="shared" si="10"/>
        <v>0</v>
      </c>
    </row>
    <row r="46" spans="2:49" s="4" customFormat="1" ht="25.5" x14ac:dyDescent="0.25">
      <c r="B46" s="564" t="s">
        <v>557</v>
      </c>
      <c r="C46" s="573" t="s">
        <v>558</v>
      </c>
      <c r="D46" s="573" t="s">
        <v>559</v>
      </c>
      <c r="E46" s="573" t="s">
        <v>560</v>
      </c>
      <c r="F46" s="577"/>
      <c r="G46" s="577"/>
      <c r="H46" s="137">
        <f t="shared" si="3"/>
        <v>0</v>
      </c>
      <c r="I46" s="146"/>
      <c r="J46" s="571"/>
      <c r="K46" s="575"/>
      <c r="L46" s="575"/>
      <c r="M46" s="575"/>
      <c r="N46" s="575"/>
      <c r="O46" s="575"/>
      <c r="P46" s="571"/>
      <c r="Q46" s="279">
        <f t="shared" si="5"/>
        <v>0</v>
      </c>
      <c r="R46" s="279">
        <f t="shared" si="6"/>
        <v>0</v>
      </c>
      <c r="S46" s="279">
        <f t="shared" si="7"/>
        <v>0</v>
      </c>
      <c r="T46" s="279">
        <f t="shared" si="8"/>
        <v>0</v>
      </c>
      <c r="U46" s="279">
        <f t="shared" si="9"/>
        <v>0</v>
      </c>
      <c r="V46" s="279">
        <f t="shared" si="10"/>
        <v>0</v>
      </c>
      <c r="AC46"/>
      <c r="AV46" s="492"/>
      <c r="AW46" s="492"/>
    </row>
    <row r="47" spans="2:49" s="4" customFormat="1" ht="25.5" x14ac:dyDescent="0.25">
      <c r="B47" s="564" t="s">
        <v>557</v>
      </c>
      <c r="C47" s="573" t="s">
        <v>558</v>
      </c>
      <c r="D47" s="573" t="s">
        <v>561</v>
      </c>
      <c r="E47" s="573" t="s">
        <v>562</v>
      </c>
      <c r="F47" s="577"/>
      <c r="G47" s="577"/>
      <c r="H47" s="137">
        <f t="shared" si="3"/>
        <v>40000</v>
      </c>
      <c r="I47" s="146"/>
      <c r="J47" s="579"/>
      <c r="K47" s="575"/>
      <c r="L47" s="575">
        <v>40000</v>
      </c>
      <c r="M47" s="575"/>
      <c r="N47" s="575"/>
      <c r="O47" s="575"/>
      <c r="P47" s="579"/>
      <c r="Q47" s="279">
        <f t="shared" si="5"/>
        <v>0</v>
      </c>
      <c r="R47" s="279">
        <f t="shared" si="6"/>
        <v>0</v>
      </c>
      <c r="S47" s="279">
        <f t="shared" si="7"/>
        <v>0</v>
      </c>
      <c r="T47" s="279">
        <f t="shared" si="8"/>
        <v>0</v>
      </c>
      <c r="U47" s="279">
        <f t="shared" si="9"/>
        <v>0</v>
      </c>
      <c r="V47" s="279">
        <f t="shared" si="10"/>
        <v>0</v>
      </c>
      <c r="AV47" s="492"/>
      <c r="AW47" s="492"/>
    </row>
    <row r="48" spans="2:49" s="4" customFormat="1" ht="38.25" x14ac:dyDescent="0.25">
      <c r="B48" s="564" t="s">
        <v>557</v>
      </c>
      <c r="C48" s="573" t="s">
        <v>558</v>
      </c>
      <c r="D48" s="573" t="s">
        <v>563</v>
      </c>
      <c r="E48" s="573" t="s">
        <v>564</v>
      </c>
      <c r="F48" s="577"/>
      <c r="G48" s="577"/>
      <c r="H48" s="137">
        <f t="shared" si="3"/>
        <v>375</v>
      </c>
      <c r="I48" s="146"/>
      <c r="J48" s="571"/>
      <c r="K48" s="575">
        <v>75</v>
      </c>
      <c r="L48" s="575">
        <v>75</v>
      </c>
      <c r="M48" s="575">
        <v>75</v>
      </c>
      <c r="N48" s="575">
        <v>75</v>
      </c>
      <c r="O48" s="575">
        <v>75</v>
      </c>
      <c r="P48" s="571"/>
      <c r="Q48" s="279">
        <f t="shared" si="5"/>
        <v>0</v>
      </c>
      <c r="R48" s="279">
        <f t="shared" si="6"/>
        <v>75</v>
      </c>
      <c r="S48" s="279">
        <f t="shared" si="7"/>
        <v>75</v>
      </c>
      <c r="T48" s="279">
        <f t="shared" si="8"/>
        <v>75</v>
      </c>
      <c r="U48" s="279">
        <f t="shared" si="9"/>
        <v>75</v>
      </c>
      <c r="V48" s="279">
        <f t="shared" si="10"/>
        <v>75</v>
      </c>
      <c r="AV48" s="492"/>
      <c r="AW48" s="492"/>
    </row>
    <row r="49" spans="2:49" s="4" customFormat="1" ht="25.5" x14ac:dyDescent="0.25">
      <c r="B49" s="564" t="s">
        <v>557</v>
      </c>
      <c r="C49" s="573" t="s">
        <v>558</v>
      </c>
      <c r="D49" s="573" t="s">
        <v>565</v>
      </c>
      <c r="E49" s="573" t="s">
        <v>566</v>
      </c>
      <c r="F49" s="29"/>
      <c r="G49" s="29"/>
      <c r="H49" s="137">
        <f t="shared" si="3"/>
        <v>0</v>
      </c>
      <c r="I49" s="146"/>
      <c r="J49" s="428"/>
      <c r="K49" s="575"/>
      <c r="L49" s="575"/>
      <c r="M49" s="575"/>
      <c r="N49" s="575"/>
      <c r="O49" s="575"/>
      <c r="P49" s="579"/>
      <c r="Q49" s="279">
        <f t="shared" si="5"/>
        <v>0</v>
      </c>
      <c r="R49" s="279">
        <f t="shared" si="6"/>
        <v>0</v>
      </c>
      <c r="S49" s="279">
        <f t="shared" si="7"/>
        <v>0</v>
      </c>
      <c r="T49" s="279">
        <f t="shared" si="8"/>
        <v>0</v>
      </c>
      <c r="U49" s="279">
        <f t="shared" si="9"/>
        <v>0</v>
      </c>
      <c r="V49" s="279">
        <f t="shared" si="10"/>
        <v>0</v>
      </c>
      <c r="AV49" s="492"/>
      <c r="AW49" s="492"/>
    </row>
    <row r="50" spans="2:49" s="4" customFormat="1" ht="25.5" x14ac:dyDescent="0.25">
      <c r="B50" s="564" t="s">
        <v>557</v>
      </c>
      <c r="C50" s="573" t="s">
        <v>558</v>
      </c>
      <c r="D50" s="573" t="s">
        <v>567</v>
      </c>
      <c r="E50" s="573" t="s">
        <v>568</v>
      </c>
      <c r="F50" s="29"/>
      <c r="G50" s="29"/>
      <c r="H50" s="137">
        <f t="shared" si="3"/>
        <v>100</v>
      </c>
      <c r="I50" s="146"/>
      <c r="J50" s="428"/>
      <c r="K50" s="575"/>
      <c r="L50" s="575">
        <v>50</v>
      </c>
      <c r="M50" s="575"/>
      <c r="N50" s="575">
        <v>50</v>
      </c>
      <c r="O50" s="575"/>
      <c r="P50" s="571"/>
      <c r="Q50" s="279">
        <f t="shared" si="5"/>
        <v>0</v>
      </c>
      <c r="R50" s="279">
        <f t="shared" si="6"/>
        <v>0</v>
      </c>
      <c r="S50" s="279">
        <f t="shared" si="7"/>
        <v>50</v>
      </c>
      <c r="T50" s="279">
        <f t="shared" si="8"/>
        <v>0</v>
      </c>
      <c r="U50" s="279">
        <f t="shared" si="9"/>
        <v>50</v>
      </c>
      <c r="V50" s="279">
        <f t="shared" si="10"/>
        <v>0</v>
      </c>
      <c r="AV50" s="492"/>
      <c r="AW50" s="492"/>
    </row>
    <row r="51" spans="2:49" ht="38.25" x14ac:dyDescent="0.25">
      <c r="B51" s="564" t="s">
        <v>511</v>
      </c>
      <c r="C51" s="573" t="s">
        <v>569</v>
      </c>
      <c r="D51" s="573" t="s">
        <v>570</v>
      </c>
      <c r="E51" s="573" t="s">
        <v>571</v>
      </c>
      <c r="F51" s="29"/>
      <c r="G51" s="29"/>
      <c r="H51" s="137">
        <f t="shared" si="3"/>
        <v>3000</v>
      </c>
      <c r="I51" s="146"/>
      <c r="J51" s="428"/>
      <c r="K51" s="575"/>
      <c r="L51" s="575"/>
      <c r="M51" s="575">
        <v>3000</v>
      </c>
      <c r="N51" s="575"/>
      <c r="O51" s="575"/>
      <c r="P51" s="571"/>
      <c r="Q51" s="279">
        <f t="shared" si="5"/>
        <v>0</v>
      </c>
      <c r="R51" s="279">
        <f t="shared" si="6"/>
        <v>0</v>
      </c>
      <c r="S51" s="279">
        <f t="shared" si="7"/>
        <v>0</v>
      </c>
      <c r="T51" s="279">
        <f t="shared" si="8"/>
        <v>0</v>
      </c>
      <c r="U51" s="279">
        <f t="shared" si="9"/>
        <v>0</v>
      </c>
      <c r="V51" s="279">
        <f t="shared" si="10"/>
        <v>0</v>
      </c>
      <c r="AC51" s="4"/>
    </row>
    <row r="52" spans="2:49" ht="25.5" x14ac:dyDescent="0.25">
      <c r="B52" s="564" t="s">
        <v>502</v>
      </c>
      <c r="C52" s="573" t="s">
        <v>572</v>
      </c>
      <c r="D52" s="573" t="s">
        <v>573</v>
      </c>
      <c r="E52" s="573" t="s">
        <v>574</v>
      </c>
      <c r="F52" s="29"/>
      <c r="G52" s="29"/>
      <c r="H52" s="137">
        <f t="shared" si="3"/>
        <v>3000</v>
      </c>
      <c r="I52" s="146"/>
      <c r="J52" s="428"/>
      <c r="K52" s="575"/>
      <c r="L52" s="575"/>
      <c r="M52" s="575">
        <v>1500</v>
      </c>
      <c r="N52" s="575"/>
      <c r="O52" s="575">
        <v>1500</v>
      </c>
      <c r="P52" s="571"/>
      <c r="Q52" s="279">
        <f t="shared" si="5"/>
        <v>0</v>
      </c>
      <c r="R52" s="279">
        <f t="shared" si="6"/>
        <v>0</v>
      </c>
      <c r="S52" s="279">
        <f t="shared" si="7"/>
        <v>0</v>
      </c>
      <c r="T52" s="279">
        <f t="shared" si="8"/>
        <v>1500</v>
      </c>
      <c r="U52" s="279">
        <f t="shared" si="9"/>
        <v>0</v>
      </c>
      <c r="V52" s="279">
        <f t="shared" si="10"/>
        <v>1500</v>
      </c>
    </row>
    <row r="53" spans="2:49" ht="89.25" x14ac:dyDescent="0.25">
      <c r="B53" s="564" t="s">
        <v>575</v>
      </c>
      <c r="C53" s="573" t="s">
        <v>576</v>
      </c>
      <c r="D53" s="573" t="s">
        <v>577</v>
      </c>
      <c r="E53" s="573" t="s">
        <v>578</v>
      </c>
      <c r="F53" s="29"/>
      <c r="G53" s="29"/>
      <c r="H53" s="137">
        <f t="shared" si="3"/>
        <v>5000</v>
      </c>
      <c r="I53" s="146"/>
      <c r="J53" s="428"/>
      <c r="K53" s="575"/>
      <c r="L53" s="575"/>
      <c r="M53" s="575"/>
      <c r="N53" s="575"/>
      <c r="O53" s="575">
        <v>5000</v>
      </c>
      <c r="P53" s="571"/>
      <c r="Q53" s="279">
        <f t="shared" si="5"/>
        <v>0</v>
      </c>
      <c r="R53" s="279">
        <f t="shared" si="6"/>
        <v>0</v>
      </c>
      <c r="S53" s="279">
        <f t="shared" si="7"/>
        <v>0</v>
      </c>
      <c r="T53" s="279">
        <f t="shared" si="8"/>
        <v>0</v>
      </c>
      <c r="U53" s="279">
        <f t="shared" si="9"/>
        <v>0</v>
      </c>
      <c r="V53" s="279">
        <f t="shared" si="10"/>
        <v>0</v>
      </c>
    </row>
    <row r="54" spans="2:49" ht="38.25" x14ac:dyDescent="0.25">
      <c r="B54" s="564" t="s">
        <v>575</v>
      </c>
      <c r="C54" s="573" t="s">
        <v>576</v>
      </c>
      <c r="D54" s="573" t="s">
        <v>579</v>
      </c>
      <c r="E54" s="573" t="s">
        <v>580</v>
      </c>
      <c r="F54" s="29"/>
      <c r="G54" s="29"/>
      <c r="H54" s="137">
        <f t="shared" si="3"/>
        <v>750</v>
      </c>
      <c r="I54" s="146"/>
      <c r="J54" s="428"/>
      <c r="K54" s="575"/>
      <c r="L54" s="575"/>
      <c r="M54" s="575">
        <v>750</v>
      </c>
      <c r="N54" s="575"/>
      <c r="O54" s="575"/>
      <c r="P54" s="571"/>
      <c r="Q54" s="279">
        <f t="shared" si="5"/>
        <v>0</v>
      </c>
      <c r="R54" s="279">
        <f t="shared" si="6"/>
        <v>0</v>
      </c>
      <c r="S54" s="279">
        <f t="shared" si="7"/>
        <v>0</v>
      </c>
      <c r="T54" s="279">
        <f t="shared" si="8"/>
        <v>750</v>
      </c>
      <c r="U54" s="279">
        <f t="shared" si="9"/>
        <v>0</v>
      </c>
      <c r="V54" s="279">
        <f t="shared" si="10"/>
        <v>0</v>
      </c>
    </row>
    <row r="55" spans="2:49" ht="38.25" x14ac:dyDescent="0.25">
      <c r="B55" s="564" t="s">
        <v>575</v>
      </c>
      <c r="C55" s="573" t="s">
        <v>576</v>
      </c>
      <c r="D55" s="573" t="s">
        <v>581</v>
      </c>
      <c r="E55" s="573" t="s">
        <v>582</v>
      </c>
      <c r="F55" s="29"/>
      <c r="G55" s="29"/>
      <c r="H55" s="137">
        <f t="shared" si="3"/>
        <v>1000</v>
      </c>
      <c r="I55" s="146"/>
      <c r="J55" s="428"/>
      <c r="K55" s="575"/>
      <c r="L55" s="575">
        <v>500</v>
      </c>
      <c r="M55" s="575"/>
      <c r="N55" s="575">
        <v>500</v>
      </c>
      <c r="O55" s="575"/>
      <c r="P55" s="571"/>
      <c r="Q55" s="279">
        <f t="shared" si="5"/>
        <v>0</v>
      </c>
      <c r="R55" s="279">
        <f t="shared" si="6"/>
        <v>0</v>
      </c>
      <c r="S55" s="279">
        <f t="shared" si="7"/>
        <v>500</v>
      </c>
      <c r="T55" s="279">
        <f t="shared" si="8"/>
        <v>0</v>
      </c>
      <c r="U55" s="279">
        <f t="shared" si="9"/>
        <v>500</v>
      </c>
      <c r="V55" s="279">
        <f t="shared" si="10"/>
        <v>0</v>
      </c>
    </row>
    <row r="56" spans="2:49" ht="51" x14ac:dyDescent="0.25">
      <c r="B56" s="564" t="s">
        <v>575</v>
      </c>
      <c r="C56" s="573" t="s">
        <v>576</v>
      </c>
      <c r="D56" s="573" t="s">
        <v>583</v>
      </c>
      <c r="E56" s="573" t="s">
        <v>584</v>
      </c>
      <c r="F56" s="29"/>
      <c r="G56" s="29"/>
      <c r="H56" s="137">
        <f t="shared" si="3"/>
        <v>300</v>
      </c>
      <c r="I56" s="146"/>
      <c r="J56" s="428"/>
      <c r="K56" s="575">
        <v>100</v>
      </c>
      <c r="L56" s="575"/>
      <c r="M56" s="575">
        <v>100</v>
      </c>
      <c r="N56" s="575"/>
      <c r="O56" s="575">
        <v>100</v>
      </c>
      <c r="P56" s="571"/>
      <c r="Q56" s="279">
        <f t="shared" si="5"/>
        <v>0</v>
      </c>
      <c r="R56" s="279">
        <f t="shared" si="6"/>
        <v>100</v>
      </c>
      <c r="S56" s="279">
        <f t="shared" si="7"/>
        <v>0</v>
      </c>
      <c r="T56" s="279">
        <f t="shared" si="8"/>
        <v>100</v>
      </c>
      <c r="U56" s="279">
        <f t="shared" si="9"/>
        <v>0</v>
      </c>
      <c r="V56" s="279">
        <f t="shared" si="10"/>
        <v>100</v>
      </c>
    </row>
    <row r="57" spans="2:49" ht="25.5" x14ac:dyDescent="0.25">
      <c r="B57" s="564" t="s">
        <v>575</v>
      </c>
      <c r="C57" s="573" t="s">
        <v>576</v>
      </c>
      <c r="D57" s="573" t="s">
        <v>585</v>
      </c>
      <c r="E57" s="573" t="s">
        <v>586</v>
      </c>
      <c r="F57" s="29"/>
      <c r="G57" s="29"/>
      <c r="H57" s="137">
        <f t="shared" si="3"/>
        <v>0</v>
      </c>
      <c r="I57" s="146"/>
      <c r="J57" s="428"/>
      <c r="K57" s="575"/>
      <c r="L57" s="575"/>
      <c r="M57" s="575"/>
      <c r="N57" s="575"/>
      <c r="O57" s="575"/>
      <c r="P57" s="571"/>
      <c r="Q57" s="279">
        <f t="shared" si="5"/>
        <v>0</v>
      </c>
      <c r="R57" s="279">
        <f t="shared" si="6"/>
        <v>0</v>
      </c>
      <c r="S57" s="279">
        <f t="shared" si="7"/>
        <v>0</v>
      </c>
      <c r="T57" s="279">
        <f t="shared" si="8"/>
        <v>0</v>
      </c>
      <c r="U57" s="279">
        <f t="shared" si="9"/>
        <v>0</v>
      </c>
      <c r="V57" s="279">
        <f t="shared" si="10"/>
        <v>0</v>
      </c>
    </row>
    <row r="58" spans="2:49" ht="25.5" x14ac:dyDescent="0.25">
      <c r="B58" s="564" t="s">
        <v>557</v>
      </c>
      <c r="C58" s="573" t="s">
        <v>587</v>
      </c>
      <c r="D58" s="573" t="s">
        <v>588</v>
      </c>
      <c r="E58" s="573" t="s">
        <v>589</v>
      </c>
      <c r="F58" s="29"/>
      <c r="G58" s="29"/>
      <c r="H58" s="137">
        <f t="shared" si="3"/>
        <v>0</v>
      </c>
      <c r="I58" s="146"/>
      <c r="J58" s="428"/>
      <c r="K58" s="575"/>
      <c r="L58" s="575"/>
      <c r="M58" s="575"/>
      <c r="N58" s="575"/>
      <c r="O58" s="575"/>
      <c r="P58" s="571"/>
      <c r="Q58" s="279">
        <f t="shared" si="5"/>
        <v>0</v>
      </c>
      <c r="R58" s="279">
        <f t="shared" si="6"/>
        <v>0</v>
      </c>
      <c r="S58" s="279">
        <f t="shared" si="7"/>
        <v>0</v>
      </c>
      <c r="T58" s="279">
        <f t="shared" si="8"/>
        <v>0</v>
      </c>
      <c r="U58" s="279">
        <f t="shared" si="9"/>
        <v>0</v>
      </c>
      <c r="V58" s="279">
        <f t="shared" si="10"/>
        <v>0</v>
      </c>
    </row>
    <row r="59" spans="2:49" ht="25.5" x14ac:dyDescent="0.25">
      <c r="B59" s="564" t="s">
        <v>557</v>
      </c>
      <c r="C59" s="573" t="s">
        <v>587</v>
      </c>
      <c r="D59" s="573" t="s">
        <v>590</v>
      </c>
      <c r="E59" s="573" t="s">
        <v>591</v>
      </c>
      <c r="F59" s="29"/>
      <c r="G59" s="29"/>
      <c r="H59" s="137">
        <f t="shared" si="3"/>
        <v>0</v>
      </c>
      <c r="I59" s="146"/>
      <c r="J59" s="428"/>
      <c r="K59" s="575"/>
      <c r="L59" s="575"/>
      <c r="M59" s="575"/>
      <c r="N59" s="575"/>
      <c r="O59" s="575"/>
      <c r="P59" s="571"/>
      <c r="Q59" s="279">
        <f t="shared" si="5"/>
        <v>0</v>
      </c>
      <c r="R59" s="279">
        <f t="shared" si="6"/>
        <v>0</v>
      </c>
      <c r="S59" s="279">
        <f t="shared" si="7"/>
        <v>0</v>
      </c>
      <c r="T59" s="279">
        <f t="shared" si="8"/>
        <v>0</v>
      </c>
      <c r="U59" s="279">
        <f t="shared" si="9"/>
        <v>0</v>
      </c>
      <c r="V59" s="279">
        <f t="shared" si="10"/>
        <v>0</v>
      </c>
    </row>
    <row r="60" spans="2:49" ht="38.25" x14ac:dyDescent="0.25">
      <c r="B60" s="564" t="s">
        <v>502</v>
      </c>
      <c r="C60" s="573" t="s">
        <v>506</v>
      </c>
      <c r="D60" s="573" t="s">
        <v>507</v>
      </c>
      <c r="E60" s="573" t="s">
        <v>592</v>
      </c>
      <c r="F60" s="29"/>
      <c r="G60" s="29"/>
      <c r="H60" s="137">
        <f t="shared" si="3"/>
        <v>0</v>
      </c>
      <c r="I60" s="146"/>
      <c r="J60" s="428"/>
      <c r="K60" s="575"/>
      <c r="L60" s="575"/>
      <c r="M60" s="575"/>
      <c r="N60" s="575"/>
      <c r="O60" s="575"/>
      <c r="P60" s="571"/>
      <c r="Q60" s="279">
        <f t="shared" si="5"/>
        <v>0</v>
      </c>
      <c r="R60" s="279">
        <f t="shared" si="6"/>
        <v>0</v>
      </c>
      <c r="S60" s="279">
        <f t="shared" si="7"/>
        <v>0</v>
      </c>
      <c r="T60" s="279">
        <f t="shared" si="8"/>
        <v>0</v>
      </c>
      <c r="U60" s="279">
        <f t="shared" si="9"/>
        <v>0</v>
      </c>
      <c r="V60" s="279">
        <f t="shared" si="10"/>
        <v>0</v>
      </c>
    </row>
    <row r="61" spans="2:49" ht="76.5" x14ac:dyDescent="0.25">
      <c r="B61" s="564" t="s">
        <v>502</v>
      </c>
      <c r="C61" s="573" t="s">
        <v>506</v>
      </c>
      <c r="D61" s="573" t="s">
        <v>507</v>
      </c>
      <c r="E61" s="573" t="s">
        <v>593</v>
      </c>
      <c r="F61" s="29"/>
      <c r="G61" s="29"/>
      <c r="H61" s="137">
        <f t="shared" si="3"/>
        <v>0</v>
      </c>
      <c r="I61" s="146"/>
      <c r="J61" s="428"/>
      <c r="K61" s="575"/>
      <c r="L61" s="575"/>
      <c r="M61" s="575"/>
      <c r="N61" s="575"/>
      <c r="O61" s="575"/>
      <c r="P61" s="571"/>
      <c r="Q61" s="279">
        <f t="shared" si="5"/>
        <v>0</v>
      </c>
      <c r="R61" s="279">
        <f t="shared" si="6"/>
        <v>0</v>
      </c>
      <c r="S61" s="279">
        <f t="shared" si="7"/>
        <v>0</v>
      </c>
      <c r="T61" s="279">
        <f t="shared" si="8"/>
        <v>0</v>
      </c>
      <c r="U61" s="279">
        <f t="shared" si="9"/>
        <v>0</v>
      </c>
      <c r="V61" s="279">
        <f t="shared" si="10"/>
        <v>0</v>
      </c>
    </row>
    <row r="62" spans="2:49" ht="25.5" x14ac:dyDescent="0.25">
      <c r="B62" s="564" t="s">
        <v>557</v>
      </c>
      <c r="C62" s="573" t="s">
        <v>512</v>
      </c>
      <c r="D62" s="573" t="s">
        <v>515</v>
      </c>
      <c r="E62" s="573" t="s">
        <v>594</v>
      </c>
      <c r="F62" s="29"/>
      <c r="G62" s="29"/>
      <c r="H62" s="137">
        <f t="shared" si="3"/>
        <v>125</v>
      </c>
      <c r="I62" s="146"/>
      <c r="J62" s="428"/>
      <c r="K62" s="575">
        <v>25</v>
      </c>
      <c r="L62" s="575">
        <v>25</v>
      </c>
      <c r="M62" s="575">
        <v>25</v>
      </c>
      <c r="N62" s="575">
        <v>25</v>
      </c>
      <c r="O62" s="575">
        <v>25</v>
      </c>
      <c r="P62" s="571"/>
      <c r="Q62" s="279">
        <f t="shared" si="5"/>
        <v>0</v>
      </c>
      <c r="R62" s="279">
        <f t="shared" si="6"/>
        <v>25</v>
      </c>
      <c r="S62" s="279">
        <f t="shared" si="7"/>
        <v>25</v>
      </c>
      <c r="T62" s="279">
        <f t="shared" si="8"/>
        <v>25</v>
      </c>
      <c r="U62" s="279">
        <f t="shared" si="9"/>
        <v>25</v>
      </c>
      <c r="V62" s="279">
        <f t="shared" si="10"/>
        <v>25</v>
      </c>
    </row>
    <row r="63" spans="2:49" ht="63.75" x14ac:dyDescent="0.25">
      <c r="B63" s="564" t="s">
        <v>557</v>
      </c>
      <c r="C63" s="573" t="s">
        <v>512</v>
      </c>
      <c r="D63" s="573" t="s">
        <v>521</v>
      </c>
      <c r="E63" s="573" t="s">
        <v>522</v>
      </c>
      <c r="F63" s="29"/>
      <c r="G63" s="29"/>
      <c r="H63" s="137">
        <f t="shared" si="3"/>
        <v>500</v>
      </c>
      <c r="I63" s="146"/>
      <c r="J63" s="428"/>
      <c r="K63" s="575">
        <v>100</v>
      </c>
      <c r="L63" s="575">
        <v>100</v>
      </c>
      <c r="M63" s="575">
        <v>100</v>
      </c>
      <c r="N63" s="575">
        <v>100</v>
      </c>
      <c r="O63" s="575">
        <v>100</v>
      </c>
      <c r="P63" s="571"/>
      <c r="Q63" s="279">
        <f t="shared" si="5"/>
        <v>0</v>
      </c>
      <c r="R63" s="279">
        <f t="shared" si="6"/>
        <v>100</v>
      </c>
      <c r="S63" s="279">
        <f t="shared" si="7"/>
        <v>100</v>
      </c>
      <c r="T63" s="279">
        <f t="shared" si="8"/>
        <v>100</v>
      </c>
      <c r="U63" s="279">
        <f t="shared" si="9"/>
        <v>100</v>
      </c>
      <c r="V63" s="279">
        <f t="shared" si="10"/>
        <v>100</v>
      </c>
    </row>
    <row r="64" spans="2:49" ht="51" x14ac:dyDescent="0.25">
      <c r="B64" s="564" t="s">
        <v>557</v>
      </c>
      <c r="C64" s="573" t="s">
        <v>512</v>
      </c>
      <c r="D64" s="573" t="s">
        <v>523</v>
      </c>
      <c r="E64" s="573" t="s">
        <v>595</v>
      </c>
      <c r="F64" s="29"/>
      <c r="G64" s="29"/>
      <c r="H64" s="137">
        <f t="shared" si="3"/>
        <v>375</v>
      </c>
      <c r="I64" s="146"/>
      <c r="J64" s="428"/>
      <c r="K64" s="575">
        <v>75</v>
      </c>
      <c r="L64" s="575">
        <v>75</v>
      </c>
      <c r="M64" s="575">
        <v>75</v>
      </c>
      <c r="N64" s="575">
        <v>75</v>
      </c>
      <c r="O64" s="575">
        <v>75</v>
      </c>
      <c r="P64" s="571"/>
      <c r="Q64" s="279">
        <f t="shared" si="5"/>
        <v>0</v>
      </c>
      <c r="R64" s="279">
        <f t="shared" si="6"/>
        <v>75</v>
      </c>
      <c r="S64" s="279">
        <f t="shared" si="7"/>
        <v>75</v>
      </c>
      <c r="T64" s="279">
        <f t="shared" si="8"/>
        <v>75</v>
      </c>
      <c r="U64" s="279">
        <f t="shared" si="9"/>
        <v>75</v>
      </c>
      <c r="V64" s="279">
        <f t="shared" si="10"/>
        <v>75</v>
      </c>
    </row>
    <row r="65" spans="2:29" ht="25.5" x14ac:dyDescent="0.25">
      <c r="B65" s="564" t="s">
        <v>557</v>
      </c>
      <c r="C65" s="573" t="s">
        <v>512</v>
      </c>
      <c r="D65" s="573" t="s">
        <v>596</v>
      </c>
      <c r="E65" s="573" t="s">
        <v>597</v>
      </c>
      <c r="F65" s="29"/>
      <c r="G65" s="29"/>
      <c r="H65" s="137">
        <f t="shared" si="3"/>
        <v>0</v>
      </c>
      <c r="I65" s="146"/>
      <c r="J65" s="428"/>
      <c r="K65" s="575"/>
      <c r="L65" s="575"/>
      <c r="M65" s="575"/>
      <c r="N65" s="575"/>
      <c r="O65" s="575"/>
      <c r="P65" s="571"/>
      <c r="Q65" s="279">
        <f t="shared" si="5"/>
        <v>0</v>
      </c>
      <c r="R65" s="279">
        <f t="shared" si="6"/>
        <v>0</v>
      </c>
      <c r="S65" s="279">
        <f t="shared" si="7"/>
        <v>0</v>
      </c>
      <c r="T65" s="279">
        <f t="shared" si="8"/>
        <v>0</v>
      </c>
      <c r="U65" s="279">
        <f t="shared" si="9"/>
        <v>0</v>
      </c>
      <c r="V65" s="279">
        <f t="shared" si="10"/>
        <v>0</v>
      </c>
    </row>
    <row r="66" spans="2:29" ht="25.5" x14ac:dyDescent="0.25">
      <c r="B66" s="564" t="s">
        <v>557</v>
      </c>
      <c r="C66" s="573" t="s">
        <v>512</v>
      </c>
      <c r="D66" s="573" t="s">
        <v>596</v>
      </c>
      <c r="E66" s="573" t="s">
        <v>597</v>
      </c>
      <c r="F66" s="29"/>
      <c r="G66" s="29"/>
      <c r="H66" s="137">
        <f t="shared" si="3"/>
        <v>0</v>
      </c>
      <c r="I66" s="146"/>
      <c r="J66" s="428"/>
      <c r="K66" s="575"/>
      <c r="L66" s="575"/>
      <c r="M66" s="575"/>
      <c r="N66" s="575"/>
      <c r="O66" s="575"/>
      <c r="P66" s="571"/>
      <c r="Q66" s="279">
        <f t="shared" si="5"/>
        <v>0</v>
      </c>
      <c r="R66" s="279">
        <f t="shared" si="6"/>
        <v>0</v>
      </c>
      <c r="S66" s="279">
        <f t="shared" si="7"/>
        <v>0</v>
      </c>
      <c r="T66" s="279">
        <f t="shared" si="8"/>
        <v>0</v>
      </c>
      <c r="U66" s="279">
        <f t="shared" si="9"/>
        <v>0</v>
      </c>
      <c r="V66" s="279">
        <f t="shared" si="10"/>
        <v>0</v>
      </c>
    </row>
    <row r="67" spans="2:29" ht="25.5" x14ac:dyDescent="0.25">
      <c r="B67" s="564" t="s">
        <v>557</v>
      </c>
      <c r="C67" s="573" t="s">
        <v>512</v>
      </c>
      <c r="D67" s="573" t="s">
        <v>598</v>
      </c>
      <c r="E67" s="573" t="s">
        <v>599</v>
      </c>
      <c r="F67" s="29"/>
      <c r="G67" s="29"/>
      <c r="H67" s="137">
        <f t="shared" si="3"/>
        <v>375</v>
      </c>
      <c r="I67" s="146"/>
      <c r="J67" s="428"/>
      <c r="K67" s="575">
        <v>75</v>
      </c>
      <c r="L67" s="575">
        <v>75</v>
      </c>
      <c r="M67" s="575">
        <v>75</v>
      </c>
      <c r="N67" s="575">
        <v>75</v>
      </c>
      <c r="O67" s="575">
        <v>75</v>
      </c>
      <c r="P67" s="571"/>
      <c r="Q67" s="279">
        <f t="shared" si="5"/>
        <v>0</v>
      </c>
      <c r="R67" s="279">
        <f t="shared" si="6"/>
        <v>75</v>
      </c>
      <c r="S67" s="279">
        <f t="shared" si="7"/>
        <v>75</v>
      </c>
      <c r="T67" s="279">
        <f t="shared" si="8"/>
        <v>75</v>
      </c>
      <c r="U67" s="279">
        <f t="shared" si="9"/>
        <v>75</v>
      </c>
      <c r="V67" s="279">
        <f t="shared" si="10"/>
        <v>75</v>
      </c>
    </row>
    <row r="68" spans="2:29" ht="76.5" x14ac:dyDescent="0.25">
      <c r="B68" s="564" t="s">
        <v>531</v>
      </c>
      <c r="C68" s="573" t="s">
        <v>528</v>
      </c>
      <c r="D68" s="573" t="s">
        <v>600</v>
      </c>
      <c r="E68" s="573" t="s">
        <v>601</v>
      </c>
      <c r="F68" s="29"/>
      <c r="G68" s="29"/>
      <c r="H68" s="137">
        <f t="shared" si="3"/>
        <v>0</v>
      </c>
      <c r="I68" s="146"/>
      <c r="J68" s="428"/>
      <c r="K68" s="575"/>
      <c r="L68" s="575"/>
      <c r="M68" s="575"/>
      <c r="N68" s="575"/>
      <c r="O68" s="575"/>
      <c r="P68" s="571"/>
      <c r="Q68" s="279">
        <f t="shared" si="5"/>
        <v>0</v>
      </c>
      <c r="R68" s="279">
        <f t="shared" si="6"/>
        <v>0</v>
      </c>
      <c r="S68" s="279">
        <f t="shared" si="7"/>
        <v>0</v>
      </c>
      <c r="T68" s="279">
        <f t="shared" si="8"/>
        <v>0</v>
      </c>
      <c r="U68" s="279">
        <f t="shared" si="9"/>
        <v>0</v>
      </c>
      <c r="V68" s="279">
        <f t="shared" si="10"/>
        <v>0</v>
      </c>
    </row>
    <row r="69" spans="2:29" ht="51" x14ac:dyDescent="0.25">
      <c r="B69" s="564" t="s">
        <v>511</v>
      </c>
      <c r="C69" s="573" t="s">
        <v>528</v>
      </c>
      <c r="D69" s="573" t="s">
        <v>533</v>
      </c>
      <c r="E69" s="573" t="s">
        <v>602</v>
      </c>
      <c r="F69" s="29"/>
      <c r="G69" s="29"/>
      <c r="H69" s="137">
        <f t="shared" si="3"/>
        <v>0</v>
      </c>
      <c r="I69" s="146"/>
      <c r="J69" s="428"/>
      <c r="K69" s="575"/>
      <c r="L69" s="575"/>
      <c r="M69" s="575"/>
      <c r="N69" s="575"/>
      <c r="O69" s="575"/>
      <c r="P69" s="571"/>
      <c r="Q69" s="279">
        <f t="shared" si="5"/>
        <v>0</v>
      </c>
      <c r="R69" s="279">
        <f t="shared" si="6"/>
        <v>0</v>
      </c>
      <c r="S69" s="279">
        <f t="shared" si="7"/>
        <v>0</v>
      </c>
      <c r="T69" s="279">
        <f t="shared" si="8"/>
        <v>0</v>
      </c>
      <c r="U69" s="279">
        <f t="shared" si="9"/>
        <v>0</v>
      </c>
      <c r="V69" s="279">
        <f t="shared" si="10"/>
        <v>0</v>
      </c>
    </row>
    <row r="70" spans="2:29" ht="51" x14ac:dyDescent="0.25">
      <c r="B70" s="564" t="s">
        <v>531</v>
      </c>
      <c r="C70" s="573" t="s">
        <v>528</v>
      </c>
      <c r="D70" s="573" t="s">
        <v>538</v>
      </c>
      <c r="E70" s="573" t="s">
        <v>603</v>
      </c>
      <c r="F70" s="29"/>
      <c r="G70" s="29"/>
      <c r="H70" s="137">
        <f t="shared" si="3"/>
        <v>10000</v>
      </c>
      <c r="I70" s="146"/>
      <c r="J70" s="571"/>
      <c r="K70" s="575"/>
      <c r="L70" s="575"/>
      <c r="M70" s="575">
        <v>10000</v>
      </c>
      <c r="N70" s="575"/>
      <c r="O70" s="575"/>
      <c r="P70" s="428"/>
      <c r="Q70" s="279">
        <f t="shared" si="5"/>
        <v>0</v>
      </c>
      <c r="R70" s="279">
        <f t="shared" si="6"/>
        <v>0</v>
      </c>
      <c r="S70" s="279">
        <f t="shared" si="7"/>
        <v>0</v>
      </c>
      <c r="T70" s="279">
        <f t="shared" si="8"/>
        <v>0</v>
      </c>
      <c r="U70" s="279">
        <f t="shared" si="9"/>
        <v>0</v>
      </c>
      <c r="V70" s="279">
        <f t="shared" si="10"/>
        <v>0</v>
      </c>
    </row>
    <row r="71" spans="2:29" ht="38.25" x14ac:dyDescent="0.25">
      <c r="B71" s="564" t="s">
        <v>502</v>
      </c>
      <c r="C71" s="573" t="s">
        <v>541</v>
      </c>
      <c r="D71" s="573" t="s">
        <v>507</v>
      </c>
      <c r="E71" s="573" t="s">
        <v>604</v>
      </c>
      <c r="F71" s="29"/>
      <c r="G71" s="29"/>
      <c r="H71" s="137">
        <f t="shared" si="3"/>
        <v>0</v>
      </c>
      <c r="I71" s="146"/>
      <c r="J71" s="571"/>
      <c r="K71" s="575"/>
      <c r="L71" s="575"/>
      <c r="M71" s="575"/>
      <c r="N71" s="575"/>
      <c r="O71" s="575"/>
      <c r="P71" s="428"/>
      <c r="Q71" s="279">
        <f t="shared" si="5"/>
        <v>0</v>
      </c>
      <c r="R71" s="279">
        <f t="shared" si="6"/>
        <v>0</v>
      </c>
      <c r="S71" s="279">
        <f t="shared" si="7"/>
        <v>0</v>
      </c>
      <c r="T71" s="279">
        <f t="shared" si="8"/>
        <v>0</v>
      </c>
      <c r="U71" s="279">
        <f t="shared" si="9"/>
        <v>0</v>
      </c>
      <c r="V71" s="279">
        <f t="shared" si="10"/>
        <v>0</v>
      </c>
    </row>
    <row r="72" spans="2:29" ht="51" x14ac:dyDescent="0.25">
      <c r="B72" s="564" t="s">
        <v>502</v>
      </c>
      <c r="C72" s="573" t="s">
        <v>605</v>
      </c>
      <c r="D72" s="573" t="s">
        <v>544</v>
      </c>
      <c r="E72" s="573" t="s">
        <v>606</v>
      </c>
      <c r="F72" s="29"/>
      <c r="G72" s="29"/>
      <c r="H72" s="137">
        <f t="shared" si="3"/>
        <v>3000</v>
      </c>
      <c r="I72" s="146"/>
      <c r="J72" s="571"/>
      <c r="K72" s="575"/>
      <c r="L72" s="575"/>
      <c r="M72" s="575">
        <v>1000</v>
      </c>
      <c r="N72" s="575">
        <v>1000</v>
      </c>
      <c r="O72" s="575">
        <v>1000</v>
      </c>
      <c r="P72" s="428"/>
      <c r="Q72" s="279">
        <f t="shared" si="5"/>
        <v>0</v>
      </c>
      <c r="R72" s="279">
        <f t="shared" si="6"/>
        <v>0</v>
      </c>
      <c r="S72" s="279">
        <f t="shared" si="7"/>
        <v>0</v>
      </c>
      <c r="T72" s="279">
        <f t="shared" si="8"/>
        <v>1000</v>
      </c>
      <c r="U72" s="279">
        <f t="shared" si="9"/>
        <v>1000</v>
      </c>
      <c r="V72" s="279">
        <f t="shared" si="10"/>
        <v>1000</v>
      </c>
    </row>
    <row r="73" spans="2:29" ht="25.5" x14ac:dyDescent="0.25">
      <c r="B73" s="564" t="s">
        <v>502</v>
      </c>
      <c r="C73" s="573" t="s">
        <v>605</v>
      </c>
      <c r="D73" s="573" t="s">
        <v>544</v>
      </c>
      <c r="E73" s="573" t="s">
        <v>607</v>
      </c>
      <c r="F73" s="29"/>
      <c r="G73" s="29"/>
      <c r="H73" s="137">
        <f t="shared" si="3"/>
        <v>1500</v>
      </c>
      <c r="I73" s="146"/>
      <c r="J73" s="571"/>
      <c r="K73" s="575"/>
      <c r="L73" s="575"/>
      <c r="M73" s="575">
        <v>1500</v>
      </c>
      <c r="N73" s="575"/>
      <c r="O73" s="575"/>
      <c r="P73" s="428"/>
      <c r="Q73" s="279">
        <f t="shared" si="5"/>
        <v>0</v>
      </c>
      <c r="R73" s="279">
        <f t="shared" si="6"/>
        <v>0</v>
      </c>
      <c r="S73" s="279">
        <f t="shared" si="7"/>
        <v>0</v>
      </c>
      <c r="T73" s="279">
        <f t="shared" si="8"/>
        <v>1500</v>
      </c>
      <c r="U73" s="279">
        <f t="shared" si="9"/>
        <v>0</v>
      </c>
      <c r="V73" s="279">
        <f t="shared" si="10"/>
        <v>0</v>
      </c>
    </row>
    <row r="74" spans="2:29" ht="63.75" x14ac:dyDescent="0.25">
      <c r="B74" s="564" t="s">
        <v>502</v>
      </c>
      <c r="C74" s="573" t="s">
        <v>605</v>
      </c>
      <c r="D74" s="573" t="s">
        <v>608</v>
      </c>
      <c r="E74" s="573" t="s">
        <v>609</v>
      </c>
      <c r="F74" s="29"/>
      <c r="G74" s="29"/>
      <c r="H74" s="137">
        <f t="shared" si="3"/>
        <v>1750</v>
      </c>
      <c r="I74" s="146"/>
      <c r="J74" s="571"/>
      <c r="K74" s="575"/>
      <c r="L74" s="575"/>
      <c r="M74" s="575">
        <v>1750</v>
      </c>
      <c r="N74" s="575"/>
      <c r="O74" s="575"/>
      <c r="P74" s="428"/>
      <c r="Q74" s="279">
        <f t="shared" ref="Q74:Q137" si="13">IF(J74&lt;2000,J74,0)</f>
        <v>0</v>
      </c>
      <c r="R74" s="279">
        <f t="shared" ref="R74:R137" si="14">IF(K74&lt;2000,K74,0)</f>
        <v>0</v>
      </c>
      <c r="S74" s="279">
        <f t="shared" ref="S74:S137" si="15">IF(L74&lt;2000,L74,0)</f>
        <v>0</v>
      </c>
      <c r="T74" s="279">
        <f t="shared" ref="T74:T137" si="16">IF(M74&lt;2000,M74,0)</f>
        <v>1750</v>
      </c>
      <c r="U74" s="279">
        <f t="shared" ref="U74:U137" si="17">IF(N74&lt;2000,N74,0)</f>
        <v>0</v>
      </c>
      <c r="V74" s="279">
        <f t="shared" ref="V74:V137" si="18">IF(O74&lt;2000,O74,0)</f>
        <v>0</v>
      </c>
      <c r="AA74" s="66"/>
      <c r="AB74" s="66"/>
    </row>
    <row r="75" spans="2:29" ht="25.5" x14ac:dyDescent="0.25">
      <c r="B75" s="564" t="s">
        <v>502</v>
      </c>
      <c r="C75" s="573" t="s">
        <v>503</v>
      </c>
      <c r="D75" s="573" t="s">
        <v>549</v>
      </c>
      <c r="E75" s="573" t="s">
        <v>610</v>
      </c>
      <c r="F75" s="29"/>
      <c r="G75" s="29"/>
      <c r="H75" s="137">
        <f t="shared" ref="H75:H138" si="19">SUM(K75:O75)</f>
        <v>1000</v>
      </c>
      <c r="I75" s="146"/>
      <c r="J75" s="571"/>
      <c r="K75" s="575"/>
      <c r="L75" s="575"/>
      <c r="M75" s="575">
        <v>1000</v>
      </c>
      <c r="N75" s="575"/>
      <c r="O75" s="575"/>
      <c r="P75" s="428"/>
      <c r="Q75" s="279">
        <f t="shared" si="13"/>
        <v>0</v>
      </c>
      <c r="R75" s="279">
        <f t="shared" si="14"/>
        <v>0</v>
      </c>
      <c r="S75" s="279">
        <f t="shared" si="15"/>
        <v>0</v>
      </c>
      <c r="T75" s="279">
        <f t="shared" si="16"/>
        <v>1000</v>
      </c>
      <c r="U75" s="279">
        <f t="shared" si="17"/>
        <v>0</v>
      </c>
      <c r="V75" s="279">
        <f t="shared" si="18"/>
        <v>0</v>
      </c>
      <c r="W75" s="66"/>
      <c r="X75" s="66"/>
      <c r="Y75" s="66"/>
      <c r="Z75" s="66"/>
      <c r="AA75" s="66"/>
      <c r="AB75" s="66"/>
      <c r="AC75" s="66"/>
    </row>
    <row r="76" spans="2:29" ht="140.25" x14ac:dyDescent="0.25">
      <c r="B76" s="564" t="s">
        <v>502</v>
      </c>
      <c r="C76" s="573" t="s">
        <v>611</v>
      </c>
      <c r="D76" s="573" t="s">
        <v>549</v>
      </c>
      <c r="E76" s="573" t="s">
        <v>612</v>
      </c>
      <c r="F76" s="29"/>
      <c r="G76" s="29"/>
      <c r="H76" s="137">
        <f t="shared" si="19"/>
        <v>0</v>
      </c>
      <c r="I76" s="146"/>
      <c r="J76" s="571"/>
      <c r="K76" s="575"/>
      <c r="L76" s="575"/>
      <c r="M76" s="575"/>
      <c r="N76" s="575"/>
      <c r="O76" s="575"/>
      <c r="P76" s="428"/>
      <c r="Q76" s="279">
        <f t="shared" si="13"/>
        <v>0</v>
      </c>
      <c r="R76" s="279">
        <f t="shared" si="14"/>
        <v>0</v>
      </c>
      <c r="S76" s="279">
        <f t="shared" si="15"/>
        <v>0</v>
      </c>
      <c r="T76" s="279">
        <f t="shared" si="16"/>
        <v>0</v>
      </c>
      <c r="U76" s="279">
        <f t="shared" si="17"/>
        <v>0</v>
      </c>
      <c r="V76" s="279">
        <f t="shared" si="18"/>
        <v>0</v>
      </c>
      <c r="W76" s="309"/>
      <c r="X76" s="309"/>
      <c r="Y76" s="309"/>
      <c r="Z76" s="309"/>
      <c r="AA76" s="309"/>
      <c r="AB76" s="309"/>
      <c r="AC76" s="66"/>
    </row>
    <row r="77" spans="2:29" ht="25.5" x14ac:dyDescent="0.25">
      <c r="B77" s="564" t="s">
        <v>502</v>
      </c>
      <c r="C77" s="573" t="s">
        <v>611</v>
      </c>
      <c r="D77" s="573" t="s">
        <v>504</v>
      </c>
      <c r="E77" s="573" t="s">
        <v>613</v>
      </c>
      <c r="F77" s="29"/>
      <c r="G77" s="29"/>
      <c r="H77" s="137">
        <f t="shared" si="19"/>
        <v>0</v>
      </c>
      <c r="I77" s="146"/>
      <c r="J77" s="571"/>
      <c r="K77" s="575"/>
      <c r="L77" s="575"/>
      <c r="M77" s="575"/>
      <c r="N77" s="575"/>
      <c r="O77" s="575"/>
      <c r="P77" s="428"/>
      <c r="Q77" s="279">
        <f t="shared" si="13"/>
        <v>0</v>
      </c>
      <c r="R77" s="279">
        <f t="shared" si="14"/>
        <v>0</v>
      </c>
      <c r="S77" s="279">
        <f t="shared" si="15"/>
        <v>0</v>
      </c>
      <c r="T77" s="279">
        <f t="shared" si="16"/>
        <v>0</v>
      </c>
      <c r="U77" s="279">
        <f t="shared" si="17"/>
        <v>0</v>
      </c>
      <c r="V77" s="279">
        <f t="shared" si="18"/>
        <v>0</v>
      </c>
      <c r="W77" s="310"/>
      <c r="X77" s="66"/>
      <c r="Y77" s="580"/>
      <c r="Z77" s="2"/>
      <c r="AA77" s="310"/>
      <c r="AB77" s="66"/>
      <c r="AC77" s="66"/>
    </row>
    <row r="78" spans="2:29" ht="89.25" x14ac:dyDescent="0.25">
      <c r="B78" s="564" t="s">
        <v>557</v>
      </c>
      <c r="C78" s="573" t="s">
        <v>558</v>
      </c>
      <c r="D78" s="573" t="s">
        <v>614</v>
      </c>
      <c r="E78" s="573" t="s">
        <v>615</v>
      </c>
      <c r="F78" s="29"/>
      <c r="G78" s="29"/>
      <c r="H78" s="137">
        <f t="shared" si="19"/>
        <v>61400</v>
      </c>
      <c r="I78" s="146"/>
      <c r="J78" s="571"/>
      <c r="K78" s="575">
        <v>500</v>
      </c>
      <c r="L78" s="575">
        <v>60000</v>
      </c>
      <c r="M78" s="575">
        <v>300</v>
      </c>
      <c r="N78" s="575">
        <v>300</v>
      </c>
      <c r="O78" s="575">
        <v>300</v>
      </c>
      <c r="P78" s="428"/>
      <c r="Q78" s="279">
        <f t="shared" si="13"/>
        <v>0</v>
      </c>
      <c r="R78" s="279">
        <f t="shared" si="14"/>
        <v>500</v>
      </c>
      <c r="S78" s="279">
        <f t="shared" si="15"/>
        <v>0</v>
      </c>
      <c r="T78" s="279">
        <f t="shared" si="16"/>
        <v>300</v>
      </c>
      <c r="U78" s="279">
        <f t="shared" si="17"/>
        <v>300</v>
      </c>
      <c r="V78" s="279">
        <f t="shared" si="18"/>
        <v>300</v>
      </c>
      <c r="W78" s="310"/>
      <c r="X78" s="66"/>
      <c r="Y78" s="580"/>
      <c r="Z78" s="2"/>
      <c r="AA78" s="310"/>
      <c r="AB78" s="66"/>
      <c r="AC78" s="66"/>
    </row>
    <row r="79" spans="2:29" ht="25.5" x14ac:dyDescent="0.25">
      <c r="B79" s="564" t="s">
        <v>557</v>
      </c>
      <c r="C79" s="573" t="s">
        <v>512</v>
      </c>
      <c r="D79" s="573" t="s">
        <v>515</v>
      </c>
      <c r="E79" s="573" t="s">
        <v>616</v>
      </c>
      <c r="F79" s="29"/>
      <c r="G79" s="29"/>
      <c r="H79" s="137">
        <f t="shared" si="19"/>
        <v>0</v>
      </c>
      <c r="I79" s="146"/>
      <c r="J79" s="571"/>
      <c r="K79" s="575"/>
      <c r="L79" s="575"/>
      <c r="M79" s="575"/>
      <c r="N79" s="575"/>
      <c r="O79" s="575"/>
      <c r="P79" s="428"/>
      <c r="Q79" s="279">
        <f t="shared" si="13"/>
        <v>0</v>
      </c>
      <c r="R79" s="279">
        <f t="shared" si="14"/>
        <v>0</v>
      </c>
      <c r="S79" s="279">
        <f t="shared" si="15"/>
        <v>0</v>
      </c>
      <c r="T79" s="279">
        <f t="shared" si="16"/>
        <v>0</v>
      </c>
      <c r="U79" s="279">
        <f t="shared" si="17"/>
        <v>0</v>
      </c>
      <c r="V79" s="279">
        <f t="shared" si="18"/>
        <v>0</v>
      </c>
      <c r="AA79" s="66"/>
      <c r="AB79" s="66"/>
      <c r="AC79" s="66"/>
    </row>
    <row r="80" spans="2:29" ht="38.25" x14ac:dyDescent="0.25">
      <c r="B80" s="564" t="s">
        <v>557</v>
      </c>
      <c r="C80" s="573" t="s">
        <v>558</v>
      </c>
      <c r="D80" s="573" t="s">
        <v>617</v>
      </c>
      <c r="E80" s="573" t="s">
        <v>618</v>
      </c>
      <c r="F80" s="29"/>
      <c r="G80" s="29"/>
      <c r="H80" s="137">
        <f t="shared" si="19"/>
        <v>2000</v>
      </c>
      <c r="I80" s="146"/>
      <c r="J80" s="571"/>
      <c r="K80" s="575"/>
      <c r="L80" s="575">
        <v>2000</v>
      </c>
      <c r="M80" s="575"/>
      <c r="N80" s="575"/>
      <c r="O80" s="575"/>
      <c r="P80" s="428"/>
      <c r="Q80" s="279">
        <f t="shared" si="13"/>
        <v>0</v>
      </c>
      <c r="R80" s="279">
        <f t="shared" si="14"/>
        <v>0</v>
      </c>
      <c r="S80" s="279">
        <f t="shared" si="15"/>
        <v>0</v>
      </c>
      <c r="T80" s="279">
        <f t="shared" si="16"/>
        <v>0</v>
      </c>
      <c r="U80" s="279">
        <f t="shared" si="17"/>
        <v>0</v>
      </c>
      <c r="V80" s="279">
        <f t="shared" si="18"/>
        <v>0</v>
      </c>
      <c r="AA80" s="66"/>
      <c r="AB80" s="66"/>
      <c r="AC80" s="66"/>
    </row>
    <row r="81" spans="2:29" ht="25.5" x14ac:dyDescent="0.25">
      <c r="B81" s="564" t="s">
        <v>557</v>
      </c>
      <c r="C81" s="573" t="s">
        <v>558</v>
      </c>
      <c r="D81" s="573" t="s">
        <v>559</v>
      </c>
      <c r="E81" s="573" t="s">
        <v>619</v>
      </c>
      <c r="F81" s="577"/>
      <c r="G81" s="29"/>
      <c r="H81" s="137">
        <f t="shared" si="19"/>
        <v>10000</v>
      </c>
      <c r="I81" s="146"/>
      <c r="J81" s="428"/>
      <c r="K81" s="575"/>
      <c r="L81" s="575">
        <v>10000</v>
      </c>
      <c r="M81" s="575"/>
      <c r="N81" s="575"/>
      <c r="O81" s="575"/>
      <c r="P81" s="428"/>
      <c r="Q81" s="279">
        <f t="shared" si="13"/>
        <v>0</v>
      </c>
      <c r="R81" s="279">
        <f t="shared" si="14"/>
        <v>0</v>
      </c>
      <c r="S81" s="279">
        <f t="shared" si="15"/>
        <v>0</v>
      </c>
      <c r="T81" s="279">
        <f t="shared" si="16"/>
        <v>0</v>
      </c>
      <c r="U81" s="279">
        <f t="shared" si="17"/>
        <v>0</v>
      </c>
      <c r="V81" s="279">
        <f t="shared" si="18"/>
        <v>0</v>
      </c>
      <c r="W81"/>
      <c r="X81"/>
      <c r="AC81" s="66"/>
    </row>
    <row r="82" spans="2:29" ht="25.5" x14ac:dyDescent="0.25">
      <c r="B82" s="564" t="s">
        <v>557</v>
      </c>
      <c r="C82" s="573" t="s">
        <v>558</v>
      </c>
      <c r="D82" s="573" t="s">
        <v>620</v>
      </c>
      <c r="E82" s="573" t="s">
        <v>621</v>
      </c>
      <c r="F82" s="29"/>
      <c r="G82" s="29"/>
      <c r="H82" s="137">
        <f t="shared" si="19"/>
        <v>75000</v>
      </c>
      <c r="I82" s="146"/>
      <c r="J82" s="428"/>
      <c r="K82" s="575"/>
      <c r="L82" s="575">
        <v>75000</v>
      </c>
      <c r="M82" s="575"/>
      <c r="N82" s="575"/>
      <c r="O82" s="575"/>
      <c r="P82" s="571"/>
      <c r="Q82" s="279">
        <f t="shared" si="13"/>
        <v>0</v>
      </c>
      <c r="R82" s="279">
        <f t="shared" si="14"/>
        <v>0</v>
      </c>
      <c r="S82" s="279">
        <f t="shared" si="15"/>
        <v>0</v>
      </c>
      <c r="T82" s="279">
        <f t="shared" si="16"/>
        <v>0</v>
      </c>
      <c r="U82" s="279">
        <f t="shared" si="17"/>
        <v>0</v>
      </c>
      <c r="V82" s="279">
        <f t="shared" si="18"/>
        <v>0</v>
      </c>
    </row>
    <row r="83" spans="2:29" ht="25.5" x14ac:dyDescent="0.25">
      <c r="B83" s="564" t="s">
        <v>557</v>
      </c>
      <c r="C83" s="573" t="s">
        <v>558</v>
      </c>
      <c r="D83" s="573" t="s">
        <v>561</v>
      </c>
      <c r="E83" s="573" t="s">
        <v>622</v>
      </c>
      <c r="F83" s="29"/>
      <c r="G83" s="29"/>
      <c r="H83" s="137">
        <f t="shared" si="19"/>
        <v>0</v>
      </c>
      <c r="I83" s="146"/>
      <c r="J83" s="428"/>
      <c r="K83" s="575"/>
      <c r="L83" s="575"/>
      <c r="M83" s="575"/>
      <c r="N83" s="575"/>
      <c r="O83" s="575"/>
      <c r="P83" s="571"/>
      <c r="Q83" s="279">
        <f t="shared" si="13"/>
        <v>0</v>
      </c>
      <c r="R83" s="279">
        <f t="shared" si="14"/>
        <v>0</v>
      </c>
      <c r="S83" s="279">
        <f t="shared" si="15"/>
        <v>0</v>
      </c>
      <c r="T83" s="279">
        <f t="shared" si="16"/>
        <v>0</v>
      </c>
      <c r="U83" s="279">
        <f t="shared" si="17"/>
        <v>0</v>
      </c>
      <c r="V83" s="279">
        <f t="shared" si="18"/>
        <v>0</v>
      </c>
    </row>
    <row r="84" spans="2:29" ht="38.25" x14ac:dyDescent="0.25">
      <c r="B84" s="564" t="s">
        <v>557</v>
      </c>
      <c r="C84" s="573" t="s">
        <v>558</v>
      </c>
      <c r="D84" s="573" t="s">
        <v>561</v>
      </c>
      <c r="E84" s="573" t="s">
        <v>623</v>
      </c>
      <c r="F84" s="29"/>
      <c r="G84" s="29"/>
      <c r="H84" s="137">
        <f t="shared" si="19"/>
        <v>30000</v>
      </c>
      <c r="I84" s="146"/>
      <c r="J84" s="428"/>
      <c r="K84" s="575"/>
      <c r="L84" s="575">
        <v>30000</v>
      </c>
      <c r="M84" s="575"/>
      <c r="N84" s="575"/>
      <c r="O84" s="575"/>
      <c r="P84" s="571"/>
      <c r="Q84" s="279">
        <f t="shared" si="13"/>
        <v>0</v>
      </c>
      <c r="R84" s="279">
        <f t="shared" si="14"/>
        <v>0</v>
      </c>
      <c r="S84" s="279">
        <f t="shared" si="15"/>
        <v>0</v>
      </c>
      <c r="T84" s="279">
        <f t="shared" si="16"/>
        <v>0</v>
      </c>
      <c r="U84" s="279">
        <f t="shared" si="17"/>
        <v>0</v>
      </c>
      <c r="V84" s="279">
        <f t="shared" si="18"/>
        <v>0</v>
      </c>
    </row>
    <row r="85" spans="2:29" ht="38.25" x14ac:dyDescent="0.25">
      <c r="B85" s="564" t="s">
        <v>557</v>
      </c>
      <c r="C85" s="573" t="s">
        <v>558</v>
      </c>
      <c r="D85" s="573" t="s">
        <v>563</v>
      </c>
      <c r="E85" s="573" t="s">
        <v>564</v>
      </c>
      <c r="F85" s="29"/>
      <c r="G85" s="29"/>
      <c r="H85" s="137">
        <f t="shared" si="19"/>
        <v>375</v>
      </c>
      <c r="I85" s="146"/>
      <c r="J85" s="428"/>
      <c r="K85" s="575">
        <v>75</v>
      </c>
      <c r="L85" s="575">
        <v>75</v>
      </c>
      <c r="M85" s="575">
        <v>75</v>
      </c>
      <c r="N85" s="575">
        <v>75</v>
      </c>
      <c r="O85" s="575">
        <v>75</v>
      </c>
      <c r="P85" s="571"/>
      <c r="Q85" s="279">
        <f t="shared" si="13"/>
        <v>0</v>
      </c>
      <c r="R85" s="279">
        <f t="shared" si="14"/>
        <v>75</v>
      </c>
      <c r="S85" s="279">
        <f t="shared" si="15"/>
        <v>75</v>
      </c>
      <c r="T85" s="279">
        <f t="shared" si="16"/>
        <v>75</v>
      </c>
      <c r="U85" s="279">
        <f t="shared" si="17"/>
        <v>75</v>
      </c>
      <c r="V85" s="279">
        <f t="shared" si="18"/>
        <v>75</v>
      </c>
    </row>
    <row r="86" spans="2:29" ht="25.5" x14ac:dyDescent="0.25">
      <c r="B86" s="564" t="s">
        <v>557</v>
      </c>
      <c r="C86" s="573" t="s">
        <v>558</v>
      </c>
      <c r="D86" s="573" t="s">
        <v>563</v>
      </c>
      <c r="E86" s="573" t="s">
        <v>624</v>
      </c>
      <c r="F86" s="29"/>
      <c r="G86" s="29"/>
      <c r="H86" s="137">
        <f t="shared" si="19"/>
        <v>375</v>
      </c>
      <c r="I86" s="146"/>
      <c r="J86" s="428"/>
      <c r="K86" s="575">
        <v>75</v>
      </c>
      <c r="L86" s="575">
        <v>75</v>
      </c>
      <c r="M86" s="575">
        <v>75</v>
      </c>
      <c r="N86" s="575">
        <v>75</v>
      </c>
      <c r="O86" s="575">
        <v>75</v>
      </c>
      <c r="P86" s="571"/>
      <c r="Q86" s="279">
        <f t="shared" si="13"/>
        <v>0</v>
      </c>
      <c r="R86" s="279">
        <f t="shared" si="14"/>
        <v>75</v>
      </c>
      <c r="S86" s="279">
        <f t="shared" si="15"/>
        <v>75</v>
      </c>
      <c r="T86" s="279">
        <f t="shared" si="16"/>
        <v>75</v>
      </c>
      <c r="U86" s="279">
        <f t="shared" si="17"/>
        <v>75</v>
      </c>
      <c r="V86" s="279">
        <f t="shared" si="18"/>
        <v>75</v>
      </c>
    </row>
    <row r="87" spans="2:29" ht="25.5" x14ac:dyDescent="0.25">
      <c r="B87" s="564" t="s">
        <v>557</v>
      </c>
      <c r="C87" s="573" t="s">
        <v>558</v>
      </c>
      <c r="D87" s="573" t="s">
        <v>567</v>
      </c>
      <c r="E87" s="573" t="s">
        <v>625</v>
      </c>
      <c r="F87" s="29"/>
      <c r="G87" s="29"/>
      <c r="H87" s="137">
        <f t="shared" si="19"/>
        <v>100</v>
      </c>
      <c r="I87" s="146"/>
      <c r="J87" s="428"/>
      <c r="K87" s="575"/>
      <c r="L87" s="575">
        <v>50</v>
      </c>
      <c r="M87" s="575"/>
      <c r="N87" s="575">
        <v>50</v>
      </c>
      <c r="O87" s="575"/>
      <c r="P87" s="571"/>
      <c r="Q87" s="279">
        <f t="shared" si="13"/>
        <v>0</v>
      </c>
      <c r="R87" s="279">
        <f t="shared" si="14"/>
        <v>0</v>
      </c>
      <c r="S87" s="279">
        <f t="shared" si="15"/>
        <v>50</v>
      </c>
      <c r="T87" s="279">
        <f t="shared" si="16"/>
        <v>0</v>
      </c>
      <c r="U87" s="279">
        <f t="shared" si="17"/>
        <v>50</v>
      </c>
      <c r="V87" s="279">
        <f t="shared" si="18"/>
        <v>0</v>
      </c>
    </row>
    <row r="88" spans="2:29" ht="51" x14ac:dyDescent="0.25">
      <c r="B88" s="564" t="s">
        <v>511</v>
      </c>
      <c r="C88" s="573" t="s">
        <v>528</v>
      </c>
      <c r="D88" s="573" t="s">
        <v>626</v>
      </c>
      <c r="E88" s="573" t="s">
        <v>627</v>
      </c>
      <c r="F88" s="29"/>
      <c r="G88" s="29"/>
      <c r="H88" s="137">
        <f t="shared" si="19"/>
        <v>0</v>
      </c>
      <c r="I88" s="146"/>
      <c r="J88" s="428"/>
      <c r="K88" s="575"/>
      <c r="L88" s="575"/>
      <c r="M88" s="575"/>
      <c r="N88" s="575"/>
      <c r="O88" s="575"/>
      <c r="P88" s="571"/>
      <c r="Q88" s="279">
        <f t="shared" si="13"/>
        <v>0</v>
      </c>
      <c r="R88" s="279">
        <f t="shared" si="14"/>
        <v>0</v>
      </c>
      <c r="S88" s="279">
        <f t="shared" si="15"/>
        <v>0</v>
      </c>
      <c r="T88" s="279">
        <f t="shared" si="16"/>
        <v>0</v>
      </c>
      <c r="U88" s="279">
        <f t="shared" si="17"/>
        <v>0</v>
      </c>
      <c r="V88" s="279">
        <f t="shared" si="18"/>
        <v>0</v>
      </c>
    </row>
    <row r="89" spans="2:29" ht="25.5" x14ac:dyDescent="0.25">
      <c r="B89" s="564" t="s">
        <v>502</v>
      </c>
      <c r="C89" s="573" t="s">
        <v>569</v>
      </c>
      <c r="D89" s="573" t="s">
        <v>628</v>
      </c>
      <c r="E89" s="573" t="s">
        <v>629</v>
      </c>
      <c r="F89" s="29"/>
      <c r="G89" s="29"/>
      <c r="H89" s="137">
        <f t="shared" si="19"/>
        <v>2000</v>
      </c>
      <c r="I89" s="146"/>
      <c r="J89" s="428"/>
      <c r="K89" s="575"/>
      <c r="L89" s="575"/>
      <c r="M89" s="575">
        <v>1000</v>
      </c>
      <c r="N89" s="575"/>
      <c r="O89" s="575">
        <v>1000</v>
      </c>
      <c r="P89" s="571"/>
      <c r="Q89" s="279">
        <f t="shared" si="13"/>
        <v>0</v>
      </c>
      <c r="R89" s="279">
        <f t="shared" si="14"/>
        <v>0</v>
      </c>
      <c r="S89" s="279">
        <f t="shared" si="15"/>
        <v>0</v>
      </c>
      <c r="T89" s="279">
        <f t="shared" si="16"/>
        <v>1000</v>
      </c>
      <c r="U89" s="279">
        <f t="shared" si="17"/>
        <v>0</v>
      </c>
      <c r="V89" s="279">
        <f t="shared" si="18"/>
        <v>1000</v>
      </c>
    </row>
    <row r="90" spans="2:29" x14ac:dyDescent="0.25">
      <c r="B90" s="564" t="s">
        <v>511</v>
      </c>
      <c r="C90" s="573" t="s">
        <v>572</v>
      </c>
      <c r="D90" s="573" t="s">
        <v>570</v>
      </c>
      <c r="E90" s="573" t="s">
        <v>630</v>
      </c>
      <c r="F90" s="29"/>
      <c r="G90" s="29"/>
      <c r="H90" s="137">
        <f t="shared" si="19"/>
        <v>2200</v>
      </c>
      <c r="I90" s="146"/>
      <c r="J90" s="428"/>
      <c r="K90" s="575"/>
      <c r="L90" s="575"/>
      <c r="M90" s="575">
        <v>2200</v>
      </c>
      <c r="N90" s="575"/>
      <c r="O90" s="575"/>
      <c r="P90" s="571"/>
      <c r="Q90" s="279">
        <f t="shared" si="13"/>
        <v>0</v>
      </c>
      <c r="R90" s="279">
        <f t="shared" si="14"/>
        <v>0</v>
      </c>
      <c r="S90" s="279">
        <f t="shared" si="15"/>
        <v>0</v>
      </c>
      <c r="T90" s="279">
        <f t="shared" si="16"/>
        <v>0</v>
      </c>
      <c r="U90" s="279">
        <f t="shared" si="17"/>
        <v>0</v>
      </c>
      <c r="V90" s="279">
        <f t="shared" si="18"/>
        <v>0</v>
      </c>
    </row>
    <row r="91" spans="2:29" ht="25.5" x14ac:dyDescent="0.25">
      <c r="B91" s="564" t="s">
        <v>575</v>
      </c>
      <c r="C91" s="573" t="s">
        <v>576</v>
      </c>
      <c r="D91" s="573" t="s">
        <v>631</v>
      </c>
      <c r="E91" s="573" t="s">
        <v>632</v>
      </c>
      <c r="F91" s="29"/>
      <c r="G91" s="29"/>
      <c r="H91" s="137">
        <f t="shared" si="19"/>
        <v>0</v>
      </c>
      <c r="I91" s="146"/>
      <c r="J91" s="428"/>
      <c r="K91" s="575"/>
      <c r="L91" s="575"/>
      <c r="M91" s="575"/>
      <c r="N91" s="575"/>
      <c r="O91" s="575"/>
      <c r="P91" s="571"/>
      <c r="Q91" s="279">
        <f t="shared" si="13"/>
        <v>0</v>
      </c>
      <c r="R91" s="279">
        <f t="shared" si="14"/>
        <v>0</v>
      </c>
      <c r="S91" s="279">
        <f t="shared" si="15"/>
        <v>0</v>
      </c>
      <c r="T91" s="279">
        <f t="shared" si="16"/>
        <v>0</v>
      </c>
      <c r="U91" s="279">
        <f t="shared" si="17"/>
        <v>0</v>
      </c>
      <c r="V91" s="279">
        <f t="shared" si="18"/>
        <v>0</v>
      </c>
    </row>
    <row r="92" spans="2:29" ht="63.75" x14ac:dyDescent="0.25">
      <c r="B92" s="564" t="s">
        <v>575</v>
      </c>
      <c r="C92" s="573" t="s">
        <v>576</v>
      </c>
      <c r="D92" s="573" t="s">
        <v>158</v>
      </c>
      <c r="E92" s="573" t="s">
        <v>633</v>
      </c>
      <c r="F92" s="29"/>
      <c r="G92" s="29"/>
      <c r="H92" s="137">
        <f t="shared" si="19"/>
        <v>0</v>
      </c>
      <c r="I92" s="146"/>
      <c r="J92" s="428"/>
      <c r="K92" s="575"/>
      <c r="L92" s="575"/>
      <c r="M92" s="575"/>
      <c r="N92" s="575"/>
      <c r="O92" s="575"/>
      <c r="P92" s="571"/>
      <c r="Q92" s="279">
        <f t="shared" si="13"/>
        <v>0</v>
      </c>
      <c r="R92" s="279">
        <f t="shared" si="14"/>
        <v>0</v>
      </c>
      <c r="S92" s="279">
        <f t="shared" si="15"/>
        <v>0</v>
      </c>
      <c r="T92" s="279">
        <f t="shared" si="16"/>
        <v>0</v>
      </c>
      <c r="U92" s="279">
        <f t="shared" si="17"/>
        <v>0</v>
      </c>
      <c r="V92" s="279">
        <f t="shared" si="18"/>
        <v>0</v>
      </c>
    </row>
    <row r="93" spans="2:29" ht="38.25" x14ac:dyDescent="0.25">
      <c r="B93" s="564" t="s">
        <v>575</v>
      </c>
      <c r="C93" s="573" t="s">
        <v>576</v>
      </c>
      <c r="D93" s="573" t="s">
        <v>583</v>
      </c>
      <c r="E93" s="573" t="s">
        <v>634</v>
      </c>
      <c r="F93" s="29"/>
      <c r="G93" s="29"/>
      <c r="H93" s="137">
        <f t="shared" si="19"/>
        <v>300</v>
      </c>
      <c r="I93" s="146"/>
      <c r="J93" s="428"/>
      <c r="K93" s="575">
        <v>100</v>
      </c>
      <c r="L93" s="575"/>
      <c r="M93" s="575">
        <v>100</v>
      </c>
      <c r="N93" s="575"/>
      <c r="O93" s="575">
        <v>100</v>
      </c>
      <c r="P93" s="571"/>
      <c r="Q93" s="279">
        <f t="shared" si="13"/>
        <v>0</v>
      </c>
      <c r="R93" s="279">
        <f t="shared" si="14"/>
        <v>100</v>
      </c>
      <c r="S93" s="279">
        <f t="shared" si="15"/>
        <v>0</v>
      </c>
      <c r="T93" s="279">
        <f t="shared" si="16"/>
        <v>100</v>
      </c>
      <c r="U93" s="279">
        <f t="shared" si="17"/>
        <v>0</v>
      </c>
      <c r="V93" s="279">
        <f t="shared" si="18"/>
        <v>100</v>
      </c>
    </row>
    <row r="94" spans="2:29" ht="51" x14ac:dyDescent="0.25">
      <c r="B94" s="564" t="s">
        <v>575</v>
      </c>
      <c r="C94" s="573" t="s">
        <v>635</v>
      </c>
      <c r="D94" s="573" t="s">
        <v>636</v>
      </c>
      <c r="E94" s="573" t="s">
        <v>637</v>
      </c>
      <c r="F94" s="29"/>
      <c r="G94" s="29"/>
      <c r="H94" s="137">
        <f t="shared" si="19"/>
        <v>0</v>
      </c>
      <c r="I94" s="146"/>
      <c r="J94" s="428"/>
      <c r="K94" s="575"/>
      <c r="L94" s="575"/>
      <c r="M94" s="575"/>
      <c r="N94" s="575"/>
      <c r="O94" s="575"/>
      <c r="P94" s="571"/>
      <c r="Q94" s="279">
        <f t="shared" si="13"/>
        <v>0</v>
      </c>
      <c r="R94" s="279">
        <f t="shared" si="14"/>
        <v>0</v>
      </c>
      <c r="S94" s="279">
        <f t="shared" si="15"/>
        <v>0</v>
      </c>
      <c r="T94" s="279">
        <f t="shared" si="16"/>
        <v>0</v>
      </c>
      <c r="U94" s="279">
        <f t="shared" si="17"/>
        <v>0</v>
      </c>
      <c r="V94" s="279">
        <f t="shared" si="18"/>
        <v>0</v>
      </c>
    </row>
    <row r="95" spans="2:29" ht="25.5" x14ac:dyDescent="0.25">
      <c r="B95" s="564" t="s">
        <v>557</v>
      </c>
      <c r="C95" s="573" t="s">
        <v>638</v>
      </c>
      <c r="D95" s="573" t="s">
        <v>639</v>
      </c>
      <c r="E95" s="573" t="s">
        <v>640</v>
      </c>
      <c r="F95" s="29"/>
      <c r="G95" s="29"/>
      <c r="H95" s="137">
        <f t="shared" si="19"/>
        <v>0</v>
      </c>
      <c r="I95" s="146"/>
      <c r="J95" s="428"/>
      <c r="K95" s="575"/>
      <c r="L95" s="575"/>
      <c r="M95" s="575"/>
      <c r="N95" s="575"/>
      <c r="O95" s="575"/>
      <c r="P95" s="571"/>
      <c r="Q95" s="279">
        <f t="shared" si="13"/>
        <v>0</v>
      </c>
      <c r="R95" s="279">
        <f t="shared" si="14"/>
        <v>0</v>
      </c>
      <c r="S95" s="279">
        <f t="shared" si="15"/>
        <v>0</v>
      </c>
      <c r="T95" s="279">
        <f t="shared" si="16"/>
        <v>0</v>
      </c>
      <c r="U95" s="279">
        <f t="shared" si="17"/>
        <v>0</v>
      </c>
      <c r="V95" s="279">
        <f t="shared" si="18"/>
        <v>0</v>
      </c>
    </row>
    <row r="96" spans="2:29" ht="25.5" x14ac:dyDescent="0.25">
      <c r="B96" s="564" t="s">
        <v>557</v>
      </c>
      <c r="C96" s="573" t="s">
        <v>587</v>
      </c>
      <c r="D96" s="573" t="s">
        <v>590</v>
      </c>
      <c r="E96" s="573" t="s">
        <v>591</v>
      </c>
      <c r="F96" s="29"/>
      <c r="G96" s="29"/>
      <c r="H96" s="137">
        <f t="shared" si="19"/>
        <v>0</v>
      </c>
      <c r="I96" s="146"/>
      <c r="J96" s="428"/>
      <c r="K96" s="575"/>
      <c r="L96" s="575"/>
      <c r="M96" s="575"/>
      <c r="N96" s="575"/>
      <c r="O96" s="575"/>
      <c r="P96" s="571"/>
      <c r="Q96" s="279">
        <f t="shared" si="13"/>
        <v>0</v>
      </c>
      <c r="R96" s="279">
        <f t="shared" si="14"/>
        <v>0</v>
      </c>
      <c r="S96" s="279">
        <f t="shared" si="15"/>
        <v>0</v>
      </c>
      <c r="T96" s="279">
        <f t="shared" si="16"/>
        <v>0</v>
      </c>
      <c r="U96" s="279">
        <f t="shared" si="17"/>
        <v>0</v>
      </c>
      <c r="V96" s="279">
        <f t="shared" si="18"/>
        <v>0</v>
      </c>
    </row>
    <row r="97" spans="2:22" ht="76.5" x14ac:dyDescent="0.25">
      <c r="B97" s="564" t="s">
        <v>502</v>
      </c>
      <c r="C97" s="573" t="s">
        <v>506</v>
      </c>
      <c r="D97" s="573" t="s">
        <v>507</v>
      </c>
      <c r="E97" s="573" t="s">
        <v>641</v>
      </c>
      <c r="F97" s="29"/>
      <c r="G97" s="29"/>
      <c r="H97" s="137">
        <f t="shared" si="19"/>
        <v>2500</v>
      </c>
      <c r="I97" s="146"/>
      <c r="J97" s="428"/>
      <c r="K97" s="575"/>
      <c r="L97" s="575">
        <v>2500</v>
      </c>
      <c r="M97" s="567"/>
      <c r="N97" s="567"/>
      <c r="O97" s="575"/>
      <c r="P97" s="571"/>
      <c r="Q97" s="279">
        <f t="shared" si="13"/>
        <v>0</v>
      </c>
      <c r="R97" s="279">
        <f t="shared" si="14"/>
        <v>0</v>
      </c>
      <c r="S97" s="279">
        <f t="shared" si="15"/>
        <v>0</v>
      </c>
      <c r="T97" s="279">
        <f t="shared" si="16"/>
        <v>0</v>
      </c>
      <c r="U97" s="279">
        <f t="shared" si="17"/>
        <v>0</v>
      </c>
      <c r="V97" s="279">
        <f t="shared" si="18"/>
        <v>0</v>
      </c>
    </row>
    <row r="98" spans="2:22" x14ac:dyDescent="0.25">
      <c r="B98" s="564" t="s">
        <v>502</v>
      </c>
      <c r="C98" s="573" t="s">
        <v>506</v>
      </c>
      <c r="D98" s="573" t="s">
        <v>507</v>
      </c>
      <c r="E98" s="573" t="s">
        <v>642</v>
      </c>
      <c r="F98" s="29"/>
      <c r="G98" s="29"/>
      <c r="H98" s="137">
        <f t="shared" si="19"/>
        <v>0</v>
      </c>
      <c r="I98" s="146"/>
      <c r="J98" s="428"/>
      <c r="K98" s="575"/>
      <c r="L98" s="575"/>
      <c r="M98" s="575"/>
      <c r="N98" s="575"/>
      <c r="O98" s="575"/>
      <c r="P98" s="571"/>
      <c r="Q98" s="279">
        <f t="shared" si="13"/>
        <v>0</v>
      </c>
      <c r="R98" s="279">
        <f t="shared" si="14"/>
        <v>0</v>
      </c>
      <c r="S98" s="279">
        <f t="shared" si="15"/>
        <v>0</v>
      </c>
      <c r="T98" s="279">
        <f t="shared" si="16"/>
        <v>0</v>
      </c>
      <c r="U98" s="279">
        <f t="shared" si="17"/>
        <v>0</v>
      </c>
      <c r="V98" s="279">
        <f t="shared" si="18"/>
        <v>0</v>
      </c>
    </row>
    <row r="99" spans="2:22" ht="25.5" x14ac:dyDescent="0.25">
      <c r="B99" s="564" t="s">
        <v>502</v>
      </c>
      <c r="C99" s="576" t="s">
        <v>506</v>
      </c>
      <c r="D99" s="576" t="s">
        <v>507</v>
      </c>
      <c r="E99" s="573" t="s">
        <v>643</v>
      </c>
      <c r="F99" s="29"/>
      <c r="G99" s="29"/>
      <c r="H99" s="137">
        <f t="shared" si="19"/>
        <v>0</v>
      </c>
      <c r="I99" s="146"/>
      <c r="J99" s="428"/>
      <c r="K99" s="575"/>
      <c r="L99" s="575"/>
      <c r="M99" s="575"/>
      <c r="N99" s="575"/>
      <c r="O99" s="575"/>
      <c r="P99" s="571"/>
      <c r="Q99" s="279">
        <f t="shared" si="13"/>
        <v>0</v>
      </c>
      <c r="R99" s="279">
        <f t="shared" si="14"/>
        <v>0</v>
      </c>
      <c r="S99" s="279">
        <f t="shared" si="15"/>
        <v>0</v>
      </c>
      <c r="T99" s="279">
        <f t="shared" si="16"/>
        <v>0</v>
      </c>
      <c r="U99" s="279">
        <f t="shared" si="17"/>
        <v>0</v>
      </c>
      <c r="V99" s="279">
        <f t="shared" si="18"/>
        <v>0</v>
      </c>
    </row>
    <row r="100" spans="2:22" ht="25.5" x14ac:dyDescent="0.25">
      <c r="B100" s="564" t="s">
        <v>557</v>
      </c>
      <c r="C100" s="573" t="s">
        <v>512</v>
      </c>
      <c r="D100" s="573" t="s">
        <v>517</v>
      </c>
      <c r="E100" s="573" t="s">
        <v>644</v>
      </c>
      <c r="F100" s="29"/>
      <c r="G100" s="29"/>
      <c r="H100" s="137">
        <f t="shared" si="19"/>
        <v>50</v>
      </c>
      <c r="I100" s="146"/>
      <c r="J100" s="428"/>
      <c r="K100" s="575"/>
      <c r="L100" s="575">
        <v>25</v>
      </c>
      <c r="M100" s="575"/>
      <c r="N100" s="575">
        <v>25</v>
      </c>
      <c r="O100" s="575"/>
      <c r="P100" s="571"/>
      <c r="Q100" s="279">
        <f t="shared" si="13"/>
        <v>0</v>
      </c>
      <c r="R100" s="279">
        <f t="shared" si="14"/>
        <v>0</v>
      </c>
      <c r="S100" s="279">
        <f t="shared" si="15"/>
        <v>25</v>
      </c>
      <c r="T100" s="279">
        <f t="shared" si="16"/>
        <v>0</v>
      </c>
      <c r="U100" s="279">
        <f t="shared" si="17"/>
        <v>25</v>
      </c>
      <c r="V100" s="279">
        <f t="shared" si="18"/>
        <v>0</v>
      </c>
    </row>
    <row r="101" spans="2:22" ht="63.75" x14ac:dyDescent="0.25">
      <c r="B101" s="564" t="s">
        <v>557</v>
      </c>
      <c r="C101" s="573" t="s">
        <v>512</v>
      </c>
      <c r="D101" s="573" t="s">
        <v>521</v>
      </c>
      <c r="E101" s="573" t="s">
        <v>522</v>
      </c>
      <c r="F101" s="29"/>
      <c r="G101" s="29"/>
      <c r="H101" s="137">
        <f t="shared" si="19"/>
        <v>500</v>
      </c>
      <c r="I101" s="146"/>
      <c r="J101" s="428"/>
      <c r="K101" s="575">
        <v>100</v>
      </c>
      <c r="L101" s="575">
        <v>100</v>
      </c>
      <c r="M101" s="575">
        <v>100</v>
      </c>
      <c r="N101" s="575">
        <v>100</v>
      </c>
      <c r="O101" s="575">
        <v>100</v>
      </c>
      <c r="P101" s="571"/>
      <c r="Q101" s="279">
        <f t="shared" si="13"/>
        <v>0</v>
      </c>
      <c r="R101" s="279">
        <f t="shared" si="14"/>
        <v>100</v>
      </c>
      <c r="S101" s="279">
        <f t="shared" si="15"/>
        <v>100</v>
      </c>
      <c r="T101" s="279">
        <f t="shared" si="16"/>
        <v>100</v>
      </c>
      <c r="U101" s="279">
        <f t="shared" si="17"/>
        <v>100</v>
      </c>
      <c r="V101" s="279">
        <f t="shared" si="18"/>
        <v>100</v>
      </c>
    </row>
    <row r="102" spans="2:22" ht="38.25" x14ac:dyDescent="0.25">
      <c r="B102" s="564" t="s">
        <v>557</v>
      </c>
      <c r="C102" s="573" t="s">
        <v>512</v>
      </c>
      <c r="D102" s="573" t="s">
        <v>523</v>
      </c>
      <c r="E102" s="573" t="s">
        <v>645</v>
      </c>
      <c r="F102" s="29"/>
      <c r="G102" s="29"/>
      <c r="H102" s="137">
        <f t="shared" si="19"/>
        <v>375</v>
      </c>
      <c r="I102" s="146"/>
      <c r="J102" s="428"/>
      <c r="K102" s="575">
        <v>75</v>
      </c>
      <c r="L102" s="575">
        <v>75</v>
      </c>
      <c r="M102" s="575">
        <v>75</v>
      </c>
      <c r="N102" s="575">
        <v>75</v>
      </c>
      <c r="O102" s="575">
        <v>75</v>
      </c>
      <c r="P102" s="571"/>
      <c r="Q102" s="279">
        <f t="shared" si="13"/>
        <v>0</v>
      </c>
      <c r="R102" s="279">
        <f t="shared" si="14"/>
        <v>75</v>
      </c>
      <c r="S102" s="279">
        <f t="shared" si="15"/>
        <v>75</v>
      </c>
      <c r="T102" s="279">
        <f t="shared" si="16"/>
        <v>75</v>
      </c>
      <c r="U102" s="279">
        <f t="shared" si="17"/>
        <v>75</v>
      </c>
      <c r="V102" s="279">
        <f t="shared" si="18"/>
        <v>75</v>
      </c>
    </row>
    <row r="103" spans="2:22" ht="25.5" x14ac:dyDescent="0.25">
      <c r="B103" s="564" t="s">
        <v>557</v>
      </c>
      <c r="C103" s="573" t="s">
        <v>512</v>
      </c>
      <c r="D103" s="573" t="s">
        <v>596</v>
      </c>
      <c r="E103" s="573" t="s">
        <v>597</v>
      </c>
      <c r="F103" s="29"/>
      <c r="G103" s="29"/>
      <c r="H103" s="137">
        <f t="shared" si="19"/>
        <v>0</v>
      </c>
      <c r="I103" s="146"/>
      <c r="J103" s="428"/>
      <c r="K103" s="575"/>
      <c r="L103" s="575"/>
      <c r="M103" s="575"/>
      <c r="N103" s="575"/>
      <c r="O103" s="575"/>
      <c r="P103" s="571"/>
      <c r="Q103" s="279">
        <f t="shared" si="13"/>
        <v>0</v>
      </c>
      <c r="R103" s="279">
        <f t="shared" si="14"/>
        <v>0</v>
      </c>
      <c r="S103" s="279">
        <f t="shared" si="15"/>
        <v>0</v>
      </c>
      <c r="T103" s="279">
        <f t="shared" si="16"/>
        <v>0</v>
      </c>
      <c r="U103" s="279">
        <f t="shared" si="17"/>
        <v>0</v>
      </c>
      <c r="V103" s="279">
        <f t="shared" si="18"/>
        <v>0</v>
      </c>
    </row>
    <row r="104" spans="2:22" ht="25.5" x14ac:dyDescent="0.25">
      <c r="B104" s="564" t="s">
        <v>557</v>
      </c>
      <c r="C104" s="573" t="s">
        <v>512</v>
      </c>
      <c r="D104" s="581" t="s">
        <v>515</v>
      </c>
      <c r="E104" s="581" t="s">
        <v>646</v>
      </c>
      <c r="F104" s="29"/>
      <c r="G104" s="29"/>
      <c r="H104" s="137">
        <f t="shared" si="19"/>
        <v>375</v>
      </c>
      <c r="I104" s="146"/>
      <c r="J104" s="428"/>
      <c r="K104" s="575">
        <v>75</v>
      </c>
      <c r="L104" s="575">
        <v>75</v>
      </c>
      <c r="M104" s="575">
        <v>75</v>
      </c>
      <c r="N104" s="575">
        <v>75</v>
      </c>
      <c r="O104" s="575">
        <v>75</v>
      </c>
      <c r="P104" s="571"/>
      <c r="Q104" s="279">
        <f t="shared" si="13"/>
        <v>0</v>
      </c>
      <c r="R104" s="279">
        <f t="shared" si="14"/>
        <v>75</v>
      </c>
      <c r="S104" s="279">
        <f t="shared" si="15"/>
        <v>75</v>
      </c>
      <c r="T104" s="279">
        <f t="shared" si="16"/>
        <v>75</v>
      </c>
      <c r="U104" s="279">
        <f t="shared" si="17"/>
        <v>75</v>
      </c>
      <c r="V104" s="279">
        <f t="shared" si="18"/>
        <v>75</v>
      </c>
    </row>
    <row r="105" spans="2:22" ht="51" x14ac:dyDescent="0.25">
      <c r="B105" s="564" t="s">
        <v>531</v>
      </c>
      <c r="C105" s="573" t="s">
        <v>528</v>
      </c>
      <c r="D105" s="573" t="s">
        <v>600</v>
      </c>
      <c r="E105" s="573" t="s">
        <v>647</v>
      </c>
      <c r="F105" s="29"/>
      <c r="G105" s="29"/>
      <c r="H105" s="137">
        <f t="shared" si="19"/>
        <v>0</v>
      </c>
      <c r="I105" s="146"/>
      <c r="J105" s="428"/>
      <c r="K105" s="575"/>
      <c r="L105" s="575"/>
      <c r="M105" s="575"/>
      <c r="N105" s="575"/>
      <c r="O105" s="575"/>
      <c r="P105" s="571"/>
      <c r="Q105" s="279">
        <f t="shared" si="13"/>
        <v>0</v>
      </c>
      <c r="R105" s="279">
        <f t="shared" si="14"/>
        <v>0</v>
      </c>
      <c r="S105" s="279">
        <f t="shared" si="15"/>
        <v>0</v>
      </c>
      <c r="T105" s="279">
        <f t="shared" si="16"/>
        <v>0</v>
      </c>
      <c r="U105" s="279">
        <f t="shared" si="17"/>
        <v>0</v>
      </c>
      <c r="V105" s="279">
        <f t="shared" si="18"/>
        <v>0</v>
      </c>
    </row>
    <row r="106" spans="2:22" ht="63.75" x14ac:dyDescent="0.25">
      <c r="B106" s="564" t="s">
        <v>531</v>
      </c>
      <c r="C106" s="573" t="s">
        <v>528</v>
      </c>
      <c r="D106" s="573" t="s">
        <v>529</v>
      </c>
      <c r="E106" s="573" t="s">
        <v>648</v>
      </c>
      <c r="F106" s="29"/>
      <c r="G106" s="29"/>
      <c r="H106" s="137">
        <f t="shared" si="19"/>
        <v>2000</v>
      </c>
      <c r="I106" s="146"/>
      <c r="J106" s="428"/>
      <c r="K106" s="575"/>
      <c r="L106" s="575">
        <v>2000</v>
      </c>
      <c r="M106" s="575"/>
      <c r="N106" s="575"/>
      <c r="O106" s="575"/>
      <c r="P106" s="571"/>
      <c r="Q106" s="279">
        <f t="shared" si="13"/>
        <v>0</v>
      </c>
      <c r="R106" s="279">
        <f t="shared" si="14"/>
        <v>0</v>
      </c>
      <c r="S106" s="279">
        <f t="shared" si="15"/>
        <v>0</v>
      </c>
      <c r="T106" s="279">
        <f t="shared" si="16"/>
        <v>0</v>
      </c>
      <c r="U106" s="279">
        <f t="shared" si="17"/>
        <v>0</v>
      </c>
      <c r="V106" s="279">
        <f t="shared" si="18"/>
        <v>0</v>
      </c>
    </row>
    <row r="107" spans="2:22" ht="51" x14ac:dyDescent="0.25">
      <c r="B107" s="564" t="s">
        <v>502</v>
      </c>
      <c r="C107" s="573" t="s">
        <v>528</v>
      </c>
      <c r="D107" s="573" t="s">
        <v>533</v>
      </c>
      <c r="E107" s="573" t="s">
        <v>649</v>
      </c>
      <c r="F107" s="29"/>
      <c r="G107" s="29"/>
      <c r="H107" s="137">
        <f t="shared" si="19"/>
        <v>0</v>
      </c>
      <c r="I107" s="146"/>
      <c r="J107" s="428"/>
      <c r="K107" s="575"/>
      <c r="L107" s="575"/>
      <c r="M107" s="575"/>
      <c r="N107" s="575"/>
      <c r="O107" s="575"/>
      <c r="P107" s="571"/>
      <c r="Q107" s="279">
        <f t="shared" si="13"/>
        <v>0</v>
      </c>
      <c r="R107" s="279">
        <f t="shared" si="14"/>
        <v>0</v>
      </c>
      <c r="S107" s="279">
        <f t="shared" si="15"/>
        <v>0</v>
      </c>
      <c r="T107" s="279">
        <f t="shared" si="16"/>
        <v>0</v>
      </c>
      <c r="U107" s="279">
        <f t="shared" si="17"/>
        <v>0</v>
      </c>
      <c r="V107" s="279">
        <f t="shared" si="18"/>
        <v>0</v>
      </c>
    </row>
    <row r="108" spans="2:22" ht="63.75" x14ac:dyDescent="0.25">
      <c r="B108" s="564" t="s">
        <v>531</v>
      </c>
      <c r="C108" s="573" t="s">
        <v>528</v>
      </c>
      <c r="D108" s="573" t="s">
        <v>538</v>
      </c>
      <c r="E108" s="573" t="s">
        <v>650</v>
      </c>
      <c r="F108" s="29"/>
      <c r="G108" s="29"/>
      <c r="H108" s="137">
        <f t="shared" si="19"/>
        <v>3000</v>
      </c>
      <c r="I108" s="146"/>
      <c r="J108" s="428"/>
      <c r="K108" s="575"/>
      <c r="L108" s="575">
        <v>3000</v>
      </c>
      <c r="M108" s="575"/>
      <c r="N108" s="575"/>
      <c r="O108" s="575"/>
      <c r="P108" s="571"/>
      <c r="Q108" s="279">
        <f t="shared" si="13"/>
        <v>0</v>
      </c>
      <c r="R108" s="279">
        <f t="shared" si="14"/>
        <v>0</v>
      </c>
      <c r="S108" s="279">
        <f t="shared" si="15"/>
        <v>0</v>
      </c>
      <c r="T108" s="279">
        <f t="shared" si="16"/>
        <v>0</v>
      </c>
      <c r="U108" s="279">
        <f t="shared" si="17"/>
        <v>0</v>
      </c>
      <c r="V108" s="279">
        <f t="shared" si="18"/>
        <v>0</v>
      </c>
    </row>
    <row r="109" spans="2:22" ht="51" x14ac:dyDescent="0.25">
      <c r="B109" s="564" t="s">
        <v>531</v>
      </c>
      <c r="C109" s="573" t="s">
        <v>528</v>
      </c>
      <c r="D109" s="573" t="s">
        <v>538</v>
      </c>
      <c r="E109" s="573" t="s">
        <v>651</v>
      </c>
      <c r="F109" s="29"/>
      <c r="G109" s="29"/>
      <c r="H109" s="137">
        <f t="shared" si="19"/>
        <v>0</v>
      </c>
      <c r="I109" s="146"/>
      <c r="J109" s="428"/>
      <c r="K109" s="575"/>
      <c r="L109" s="575"/>
      <c r="M109" s="575"/>
      <c r="N109" s="575"/>
      <c r="O109" s="575"/>
      <c r="P109" s="571"/>
      <c r="Q109" s="279">
        <f t="shared" si="13"/>
        <v>0</v>
      </c>
      <c r="R109" s="279">
        <f t="shared" si="14"/>
        <v>0</v>
      </c>
      <c r="S109" s="279">
        <f t="shared" si="15"/>
        <v>0</v>
      </c>
      <c r="T109" s="279">
        <f t="shared" si="16"/>
        <v>0</v>
      </c>
      <c r="U109" s="279">
        <f t="shared" si="17"/>
        <v>0</v>
      </c>
      <c r="V109" s="279">
        <f t="shared" si="18"/>
        <v>0</v>
      </c>
    </row>
    <row r="110" spans="2:22" ht="38.25" x14ac:dyDescent="0.25">
      <c r="B110" s="564" t="s">
        <v>502</v>
      </c>
      <c r="C110" s="573" t="s">
        <v>541</v>
      </c>
      <c r="D110" s="573" t="s">
        <v>507</v>
      </c>
      <c r="E110" s="573" t="s">
        <v>652</v>
      </c>
      <c r="F110" s="29"/>
      <c r="G110" s="29"/>
      <c r="H110" s="137">
        <f t="shared" si="19"/>
        <v>0</v>
      </c>
      <c r="I110" s="146"/>
      <c r="J110" s="428"/>
      <c r="K110" s="575"/>
      <c r="L110" s="575"/>
      <c r="M110" s="575"/>
      <c r="N110" s="575"/>
      <c r="O110" s="575"/>
      <c r="P110" s="571"/>
      <c r="Q110" s="279">
        <f t="shared" si="13"/>
        <v>0</v>
      </c>
      <c r="R110" s="279">
        <f t="shared" si="14"/>
        <v>0</v>
      </c>
      <c r="S110" s="279">
        <f t="shared" si="15"/>
        <v>0</v>
      </c>
      <c r="T110" s="279">
        <f t="shared" si="16"/>
        <v>0</v>
      </c>
      <c r="U110" s="279">
        <f t="shared" si="17"/>
        <v>0</v>
      </c>
      <c r="V110" s="279">
        <f t="shared" si="18"/>
        <v>0</v>
      </c>
    </row>
    <row r="111" spans="2:22" ht="38.25" x14ac:dyDescent="0.25">
      <c r="B111" s="564" t="s">
        <v>502</v>
      </c>
      <c r="C111" s="573" t="s">
        <v>605</v>
      </c>
      <c r="D111" s="573" t="s">
        <v>544</v>
      </c>
      <c r="E111" s="573" t="s">
        <v>653</v>
      </c>
      <c r="F111" s="29"/>
      <c r="G111" s="29"/>
      <c r="H111" s="137">
        <f t="shared" si="19"/>
        <v>2000</v>
      </c>
      <c r="I111" s="146"/>
      <c r="J111" s="428"/>
      <c r="K111" s="575"/>
      <c r="L111" s="575"/>
      <c r="M111" s="575">
        <v>1000</v>
      </c>
      <c r="N111" s="575">
        <v>1000</v>
      </c>
      <c r="O111" s="575"/>
      <c r="P111" s="571"/>
      <c r="Q111" s="279">
        <f t="shared" si="13"/>
        <v>0</v>
      </c>
      <c r="R111" s="279">
        <f t="shared" si="14"/>
        <v>0</v>
      </c>
      <c r="S111" s="279">
        <f t="shared" si="15"/>
        <v>0</v>
      </c>
      <c r="T111" s="279">
        <f t="shared" si="16"/>
        <v>1000</v>
      </c>
      <c r="U111" s="279">
        <f t="shared" si="17"/>
        <v>1000</v>
      </c>
      <c r="V111" s="279">
        <f t="shared" si="18"/>
        <v>0</v>
      </c>
    </row>
    <row r="112" spans="2:22" ht="51" x14ac:dyDescent="0.25">
      <c r="B112" s="564" t="s">
        <v>502</v>
      </c>
      <c r="C112" s="573" t="s">
        <v>605</v>
      </c>
      <c r="D112" s="573" t="s">
        <v>608</v>
      </c>
      <c r="E112" s="573" t="s">
        <v>654</v>
      </c>
      <c r="F112" s="29"/>
      <c r="G112" s="29"/>
      <c r="H112" s="137">
        <f t="shared" si="19"/>
        <v>1750</v>
      </c>
      <c r="I112" s="146"/>
      <c r="J112" s="428"/>
      <c r="K112" s="575"/>
      <c r="L112" s="575"/>
      <c r="M112" s="575">
        <v>1750</v>
      </c>
      <c r="N112" s="575"/>
      <c r="O112" s="575"/>
      <c r="P112" s="571"/>
      <c r="Q112" s="279">
        <f t="shared" si="13"/>
        <v>0</v>
      </c>
      <c r="R112" s="279">
        <f t="shared" si="14"/>
        <v>0</v>
      </c>
      <c r="S112" s="279">
        <f t="shared" si="15"/>
        <v>0</v>
      </c>
      <c r="T112" s="279">
        <f t="shared" si="16"/>
        <v>1750</v>
      </c>
      <c r="U112" s="279">
        <f t="shared" si="17"/>
        <v>0</v>
      </c>
      <c r="V112" s="279">
        <f t="shared" si="18"/>
        <v>0</v>
      </c>
    </row>
    <row r="113" spans="2:22" ht="102" x14ac:dyDescent="0.25">
      <c r="B113" s="564" t="s">
        <v>502</v>
      </c>
      <c r="C113" s="573" t="s">
        <v>655</v>
      </c>
      <c r="D113" s="573" t="s">
        <v>544</v>
      </c>
      <c r="E113" s="573" t="s">
        <v>656</v>
      </c>
      <c r="F113" s="29"/>
      <c r="G113" s="29"/>
      <c r="H113" s="137">
        <f t="shared" si="19"/>
        <v>2000</v>
      </c>
      <c r="I113" s="146"/>
      <c r="J113" s="428"/>
      <c r="K113" s="575"/>
      <c r="L113" s="575"/>
      <c r="M113" s="575"/>
      <c r="N113" s="575">
        <v>1000</v>
      </c>
      <c r="O113" s="575">
        <v>1000</v>
      </c>
      <c r="P113" s="571"/>
      <c r="Q113" s="279">
        <f t="shared" si="13"/>
        <v>0</v>
      </c>
      <c r="R113" s="279">
        <f t="shared" si="14"/>
        <v>0</v>
      </c>
      <c r="S113" s="279">
        <f t="shared" si="15"/>
        <v>0</v>
      </c>
      <c r="T113" s="279">
        <f t="shared" si="16"/>
        <v>0</v>
      </c>
      <c r="U113" s="279">
        <f t="shared" si="17"/>
        <v>1000</v>
      </c>
      <c r="V113" s="279">
        <f t="shared" si="18"/>
        <v>1000</v>
      </c>
    </row>
    <row r="114" spans="2:22" ht="38.25" x14ac:dyDescent="0.25">
      <c r="B114" s="564" t="s">
        <v>502</v>
      </c>
      <c r="C114" s="573" t="s">
        <v>503</v>
      </c>
      <c r="D114" s="573" t="s">
        <v>549</v>
      </c>
      <c r="E114" s="573" t="s">
        <v>657</v>
      </c>
      <c r="F114" s="29"/>
      <c r="G114" s="29"/>
      <c r="H114" s="137">
        <f t="shared" si="19"/>
        <v>0</v>
      </c>
      <c r="I114" s="146"/>
      <c r="J114" s="428"/>
      <c r="K114" s="575"/>
      <c r="L114" s="575"/>
      <c r="M114" s="575"/>
      <c r="N114" s="575"/>
      <c r="O114" s="575"/>
      <c r="P114" s="571"/>
      <c r="Q114" s="279">
        <f t="shared" si="13"/>
        <v>0</v>
      </c>
      <c r="R114" s="279">
        <f t="shared" si="14"/>
        <v>0</v>
      </c>
      <c r="S114" s="279">
        <f t="shared" si="15"/>
        <v>0</v>
      </c>
      <c r="T114" s="279">
        <f t="shared" si="16"/>
        <v>0</v>
      </c>
      <c r="U114" s="279">
        <f t="shared" si="17"/>
        <v>0</v>
      </c>
      <c r="V114" s="279">
        <f t="shared" si="18"/>
        <v>0</v>
      </c>
    </row>
    <row r="115" spans="2:22" ht="38.25" x14ac:dyDescent="0.25">
      <c r="B115" s="564" t="s">
        <v>502</v>
      </c>
      <c r="C115" s="573" t="s">
        <v>503</v>
      </c>
      <c r="D115" s="573" t="s">
        <v>549</v>
      </c>
      <c r="E115" s="573" t="s">
        <v>658</v>
      </c>
      <c r="F115" s="29"/>
      <c r="G115" s="29"/>
      <c r="H115" s="137">
        <f t="shared" si="19"/>
        <v>0</v>
      </c>
      <c r="I115" s="146"/>
      <c r="J115" s="428"/>
      <c r="K115" s="575"/>
      <c r="L115" s="575"/>
      <c r="M115" s="575"/>
      <c r="N115" s="575"/>
      <c r="O115" s="575"/>
      <c r="P115" s="571"/>
      <c r="Q115" s="279">
        <f t="shared" si="13"/>
        <v>0</v>
      </c>
      <c r="R115" s="279">
        <f t="shared" si="14"/>
        <v>0</v>
      </c>
      <c r="S115" s="279">
        <f t="shared" si="15"/>
        <v>0</v>
      </c>
      <c r="T115" s="279">
        <f t="shared" si="16"/>
        <v>0</v>
      </c>
      <c r="U115" s="279">
        <f t="shared" si="17"/>
        <v>0</v>
      </c>
      <c r="V115" s="279">
        <f t="shared" si="18"/>
        <v>0</v>
      </c>
    </row>
    <row r="116" spans="2:22" ht="25.5" x14ac:dyDescent="0.25">
      <c r="B116" s="564" t="s">
        <v>502</v>
      </c>
      <c r="C116" s="573" t="s">
        <v>503</v>
      </c>
      <c r="D116" s="573" t="s">
        <v>504</v>
      </c>
      <c r="E116" s="573" t="s">
        <v>659</v>
      </c>
      <c r="F116" s="29"/>
      <c r="G116" s="29"/>
      <c r="H116" s="137">
        <f t="shared" si="19"/>
        <v>0</v>
      </c>
      <c r="I116" s="146"/>
      <c r="J116" s="428"/>
      <c r="K116" s="575"/>
      <c r="L116" s="575"/>
      <c r="M116" s="575"/>
      <c r="N116" s="575"/>
      <c r="O116" s="575"/>
      <c r="P116" s="571"/>
      <c r="Q116" s="279">
        <f t="shared" si="13"/>
        <v>0</v>
      </c>
      <c r="R116" s="279">
        <f t="shared" si="14"/>
        <v>0</v>
      </c>
      <c r="S116" s="279">
        <f t="shared" si="15"/>
        <v>0</v>
      </c>
      <c r="T116" s="279">
        <f t="shared" si="16"/>
        <v>0</v>
      </c>
      <c r="U116" s="279">
        <f t="shared" si="17"/>
        <v>0</v>
      </c>
      <c r="V116" s="279">
        <f t="shared" si="18"/>
        <v>0</v>
      </c>
    </row>
    <row r="117" spans="2:22" ht="63.75" x14ac:dyDescent="0.25">
      <c r="B117" s="564" t="s">
        <v>502</v>
      </c>
      <c r="C117" s="573" t="s">
        <v>503</v>
      </c>
      <c r="D117" s="573" t="s">
        <v>504</v>
      </c>
      <c r="E117" s="573" t="s">
        <v>660</v>
      </c>
      <c r="F117" s="29"/>
      <c r="G117" s="29"/>
      <c r="H117" s="137">
        <f t="shared" si="19"/>
        <v>250</v>
      </c>
      <c r="I117" s="146"/>
      <c r="J117" s="428"/>
      <c r="K117" s="575"/>
      <c r="L117" s="575">
        <v>250</v>
      </c>
      <c r="M117" s="575"/>
      <c r="N117" s="575"/>
      <c r="O117" s="575"/>
      <c r="P117" s="571"/>
      <c r="Q117" s="279">
        <f t="shared" si="13"/>
        <v>0</v>
      </c>
      <c r="R117" s="279">
        <f t="shared" si="14"/>
        <v>0</v>
      </c>
      <c r="S117" s="279">
        <f t="shared" si="15"/>
        <v>250</v>
      </c>
      <c r="T117" s="279">
        <f t="shared" si="16"/>
        <v>0</v>
      </c>
      <c r="U117" s="279">
        <f t="shared" si="17"/>
        <v>0</v>
      </c>
      <c r="V117" s="279">
        <f t="shared" si="18"/>
        <v>0</v>
      </c>
    </row>
    <row r="118" spans="2:22" ht="25.5" x14ac:dyDescent="0.25">
      <c r="B118" s="564" t="s">
        <v>502</v>
      </c>
      <c r="C118" s="573" t="s">
        <v>503</v>
      </c>
      <c r="D118" s="573" t="s">
        <v>504</v>
      </c>
      <c r="E118" s="582" t="s">
        <v>661</v>
      </c>
      <c r="F118" s="29"/>
      <c r="G118" s="29"/>
      <c r="H118" s="137">
        <f t="shared" si="19"/>
        <v>0</v>
      </c>
      <c r="I118" s="146"/>
      <c r="J118" s="428"/>
      <c r="K118" s="583"/>
      <c r="L118" s="583"/>
      <c r="M118" s="583"/>
      <c r="N118" s="583"/>
      <c r="O118" s="583"/>
      <c r="P118" s="571"/>
      <c r="Q118" s="279">
        <f t="shared" si="13"/>
        <v>0</v>
      </c>
      <c r="R118" s="279">
        <f t="shared" si="14"/>
        <v>0</v>
      </c>
      <c r="S118" s="279">
        <f t="shared" si="15"/>
        <v>0</v>
      </c>
      <c r="T118" s="279">
        <f t="shared" si="16"/>
        <v>0</v>
      </c>
      <c r="U118" s="279">
        <f t="shared" si="17"/>
        <v>0</v>
      </c>
      <c r="V118" s="279">
        <f t="shared" si="18"/>
        <v>0</v>
      </c>
    </row>
    <row r="119" spans="2:22" ht="25.5" x14ac:dyDescent="0.25">
      <c r="B119" s="564" t="s">
        <v>557</v>
      </c>
      <c r="C119" s="573" t="s">
        <v>558</v>
      </c>
      <c r="D119" s="573" t="s">
        <v>567</v>
      </c>
      <c r="E119" s="573" t="s">
        <v>662</v>
      </c>
      <c r="F119" s="29"/>
      <c r="G119" s="29"/>
      <c r="H119" s="137">
        <f t="shared" si="19"/>
        <v>100</v>
      </c>
      <c r="I119" s="146"/>
      <c r="J119" s="428"/>
      <c r="K119" s="575"/>
      <c r="L119" s="575">
        <v>50</v>
      </c>
      <c r="M119" s="575"/>
      <c r="N119" s="575">
        <v>50</v>
      </c>
      <c r="O119" s="575"/>
      <c r="P119" s="571"/>
      <c r="Q119" s="279">
        <f t="shared" si="13"/>
        <v>0</v>
      </c>
      <c r="R119" s="279">
        <f t="shared" si="14"/>
        <v>0</v>
      </c>
      <c r="S119" s="279">
        <f t="shared" si="15"/>
        <v>50</v>
      </c>
      <c r="T119" s="279">
        <f t="shared" si="16"/>
        <v>0</v>
      </c>
      <c r="U119" s="279">
        <f t="shared" si="17"/>
        <v>50</v>
      </c>
      <c r="V119" s="279">
        <f t="shared" si="18"/>
        <v>0</v>
      </c>
    </row>
    <row r="120" spans="2:22" ht="25.5" x14ac:dyDescent="0.25">
      <c r="B120" s="564" t="s">
        <v>557</v>
      </c>
      <c r="C120" s="573" t="s">
        <v>558</v>
      </c>
      <c r="D120" s="576" t="s">
        <v>663</v>
      </c>
      <c r="E120" s="576" t="s">
        <v>664</v>
      </c>
      <c r="F120" s="29"/>
      <c r="G120" s="29"/>
      <c r="H120" s="137">
        <f t="shared" si="19"/>
        <v>0</v>
      </c>
      <c r="I120" s="146"/>
      <c r="J120" s="428"/>
      <c r="K120" s="575"/>
      <c r="L120" s="575"/>
      <c r="M120" s="575"/>
      <c r="N120" s="575"/>
      <c r="O120" s="575"/>
      <c r="P120" s="571"/>
      <c r="Q120" s="279">
        <f t="shared" si="13"/>
        <v>0</v>
      </c>
      <c r="R120" s="279">
        <f t="shared" si="14"/>
        <v>0</v>
      </c>
      <c r="S120" s="279">
        <f t="shared" si="15"/>
        <v>0</v>
      </c>
      <c r="T120" s="279">
        <f t="shared" si="16"/>
        <v>0</v>
      </c>
      <c r="U120" s="279">
        <f t="shared" si="17"/>
        <v>0</v>
      </c>
      <c r="V120" s="279">
        <f t="shared" si="18"/>
        <v>0</v>
      </c>
    </row>
    <row r="121" spans="2:22" ht="38.25" x14ac:dyDescent="0.25">
      <c r="B121" s="564" t="s">
        <v>557</v>
      </c>
      <c r="C121" s="573" t="s">
        <v>558</v>
      </c>
      <c r="D121" s="573" t="s">
        <v>665</v>
      </c>
      <c r="E121" s="573" t="s">
        <v>666</v>
      </c>
      <c r="F121" s="29"/>
      <c r="G121" s="29"/>
      <c r="H121" s="137">
        <f t="shared" si="19"/>
        <v>20000</v>
      </c>
      <c r="I121" s="146"/>
      <c r="J121" s="428"/>
      <c r="K121" s="575"/>
      <c r="L121" s="575">
        <v>20000</v>
      </c>
      <c r="M121" s="575"/>
      <c r="N121" s="575"/>
      <c r="O121" s="575"/>
      <c r="P121" s="571"/>
      <c r="Q121" s="279">
        <f t="shared" si="13"/>
        <v>0</v>
      </c>
      <c r="R121" s="279">
        <f t="shared" si="14"/>
        <v>0</v>
      </c>
      <c r="S121" s="279">
        <f t="shared" si="15"/>
        <v>0</v>
      </c>
      <c r="T121" s="279">
        <f t="shared" si="16"/>
        <v>0</v>
      </c>
      <c r="U121" s="279">
        <f t="shared" si="17"/>
        <v>0</v>
      </c>
      <c r="V121" s="279">
        <f t="shared" si="18"/>
        <v>0</v>
      </c>
    </row>
    <row r="122" spans="2:22" ht="25.5" x14ac:dyDescent="0.25">
      <c r="B122" s="564" t="s">
        <v>557</v>
      </c>
      <c r="C122" s="573" t="s">
        <v>558</v>
      </c>
      <c r="D122" s="573" t="s">
        <v>565</v>
      </c>
      <c r="E122" s="573" t="s">
        <v>667</v>
      </c>
      <c r="F122" s="29"/>
      <c r="G122" s="29"/>
      <c r="H122" s="137">
        <f t="shared" si="19"/>
        <v>0</v>
      </c>
      <c r="I122" s="146"/>
      <c r="J122" s="428"/>
      <c r="K122" s="575"/>
      <c r="L122" s="575"/>
      <c r="M122" s="575"/>
      <c r="N122" s="575"/>
      <c r="O122" s="575"/>
      <c r="P122" s="571"/>
      <c r="Q122" s="279">
        <f t="shared" si="13"/>
        <v>0</v>
      </c>
      <c r="R122" s="279">
        <f t="shared" si="14"/>
        <v>0</v>
      </c>
      <c r="S122" s="279">
        <f t="shared" si="15"/>
        <v>0</v>
      </c>
      <c r="T122" s="279">
        <f t="shared" si="16"/>
        <v>0</v>
      </c>
      <c r="U122" s="279">
        <f t="shared" si="17"/>
        <v>0</v>
      </c>
      <c r="V122" s="279">
        <f t="shared" si="18"/>
        <v>0</v>
      </c>
    </row>
    <row r="123" spans="2:22" ht="25.5" x14ac:dyDescent="0.25">
      <c r="B123" s="564" t="s">
        <v>502</v>
      </c>
      <c r="C123" s="576" t="s">
        <v>569</v>
      </c>
      <c r="D123" s="573" t="s">
        <v>628</v>
      </c>
      <c r="E123" s="573" t="s">
        <v>668</v>
      </c>
      <c r="F123" s="29"/>
      <c r="G123" s="29"/>
      <c r="H123" s="137">
        <f t="shared" si="19"/>
        <v>2000</v>
      </c>
      <c r="I123" s="146"/>
      <c r="J123" s="428"/>
      <c r="K123" s="575"/>
      <c r="L123" s="575"/>
      <c r="M123" s="575">
        <v>1000</v>
      </c>
      <c r="N123" s="575"/>
      <c r="O123" s="575">
        <v>1000</v>
      </c>
      <c r="P123" s="571"/>
      <c r="Q123" s="279">
        <f t="shared" si="13"/>
        <v>0</v>
      </c>
      <c r="R123" s="279">
        <f t="shared" si="14"/>
        <v>0</v>
      </c>
      <c r="S123" s="279">
        <f t="shared" si="15"/>
        <v>0</v>
      </c>
      <c r="T123" s="279">
        <f t="shared" si="16"/>
        <v>1000</v>
      </c>
      <c r="U123" s="279">
        <f t="shared" si="17"/>
        <v>0</v>
      </c>
      <c r="V123" s="279">
        <f t="shared" si="18"/>
        <v>1000</v>
      </c>
    </row>
    <row r="124" spans="2:22" ht="63.75" x14ac:dyDescent="0.25">
      <c r="B124" s="564" t="s">
        <v>511</v>
      </c>
      <c r="C124" s="573" t="s">
        <v>572</v>
      </c>
      <c r="D124" s="573" t="s">
        <v>570</v>
      </c>
      <c r="E124" s="573" t="s">
        <v>669</v>
      </c>
      <c r="F124" s="29"/>
      <c r="G124" s="29"/>
      <c r="H124" s="137">
        <f t="shared" si="19"/>
        <v>1800</v>
      </c>
      <c r="I124" s="146"/>
      <c r="J124" s="428"/>
      <c r="K124" s="575"/>
      <c r="L124" s="575"/>
      <c r="M124" s="575">
        <v>1800</v>
      </c>
      <c r="N124" s="575"/>
      <c r="O124" s="575"/>
      <c r="P124" s="571"/>
      <c r="Q124" s="279">
        <f t="shared" si="13"/>
        <v>0</v>
      </c>
      <c r="R124" s="279">
        <f t="shared" si="14"/>
        <v>0</v>
      </c>
      <c r="S124" s="279">
        <f t="shared" si="15"/>
        <v>0</v>
      </c>
      <c r="T124" s="279">
        <f t="shared" si="16"/>
        <v>1800</v>
      </c>
      <c r="U124" s="279">
        <f t="shared" si="17"/>
        <v>0</v>
      </c>
      <c r="V124" s="279">
        <f t="shared" si="18"/>
        <v>0</v>
      </c>
    </row>
    <row r="125" spans="2:22" ht="102" x14ac:dyDescent="0.25">
      <c r="B125" s="564" t="s">
        <v>575</v>
      </c>
      <c r="C125" s="573" t="s">
        <v>576</v>
      </c>
      <c r="D125" s="573" t="s">
        <v>577</v>
      </c>
      <c r="E125" s="573" t="s">
        <v>670</v>
      </c>
      <c r="F125" s="29"/>
      <c r="G125" s="29"/>
      <c r="H125" s="137">
        <f t="shared" si="19"/>
        <v>7500</v>
      </c>
      <c r="I125" s="146"/>
      <c r="J125" s="428"/>
      <c r="K125" s="575"/>
      <c r="L125" s="575"/>
      <c r="M125" s="575">
        <v>7500</v>
      </c>
      <c r="N125" s="575"/>
      <c r="O125" s="575"/>
      <c r="P125" s="571"/>
      <c r="Q125" s="279">
        <f t="shared" si="13"/>
        <v>0</v>
      </c>
      <c r="R125" s="279">
        <f t="shared" si="14"/>
        <v>0</v>
      </c>
      <c r="S125" s="279">
        <f t="shared" si="15"/>
        <v>0</v>
      </c>
      <c r="T125" s="279">
        <f t="shared" si="16"/>
        <v>0</v>
      </c>
      <c r="U125" s="279">
        <f t="shared" si="17"/>
        <v>0</v>
      </c>
      <c r="V125" s="279">
        <f t="shared" si="18"/>
        <v>0</v>
      </c>
    </row>
    <row r="126" spans="2:22" ht="25.5" x14ac:dyDescent="0.25">
      <c r="B126" s="564" t="s">
        <v>575</v>
      </c>
      <c r="C126" s="573" t="s">
        <v>576</v>
      </c>
      <c r="D126" s="573" t="s">
        <v>158</v>
      </c>
      <c r="E126" s="573" t="s">
        <v>671</v>
      </c>
      <c r="F126" s="29"/>
      <c r="G126" s="29"/>
      <c r="H126" s="137">
        <f t="shared" si="19"/>
        <v>0</v>
      </c>
      <c r="I126" s="146"/>
      <c r="J126" s="428"/>
      <c r="K126" s="575"/>
      <c r="L126" s="575"/>
      <c r="M126" s="575"/>
      <c r="N126" s="575"/>
      <c r="O126" s="575"/>
      <c r="P126" s="571"/>
      <c r="Q126" s="279">
        <f t="shared" si="13"/>
        <v>0</v>
      </c>
      <c r="R126" s="279">
        <f t="shared" si="14"/>
        <v>0</v>
      </c>
      <c r="S126" s="279">
        <f t="shared" si="15"/>
        <v>0</v>
      </c>
      <c r="T126" s="279">
        <f t="shared" si="16"/>
        <v>0</v>
      </c>
      <c r="U126" s="279">
        <f t="shared" si="17"/>
        <v>0</v>
      </c>
      <c r="V126" s="279">
        <f t="shared" si="18"/>
        <v>0</v>
      </c>
    </row>
    <row r="127" spans="2:22" ht="38.25" x14ac:dyDescent="0.25">
      <c r="B127" s="564" t="s">
        <v>575</v>
      </c>
      <c r="C127" s="573" t="s">
        <v>576</v>
      </c>
      <c r="D127" s="573" t="s">
        <v>636</v>
      </c>
      <c r="E127" s="573" t="s">
        <v>672</v>
      </c>
      <c r="F127" s="29"/>
      <c r="G127" s="29"/>
      <c r="H127" s="137">
        <f t="shared" si="19"/>
        <v>0</v>
      </c>
      <c r="I127" s="146"/>
      <c r="J127" s="428"/>
      <c r="K127" s="575"/>
      <c r="L127" s="575"/>
      <c r="M127" s="575"/>
      <c r="N127" s="575"/>
      <c r="O127" s="575"/>
      <c r="P127" s="571"/>
      <c r="Q127" s="279">
        <f t="shared" si="13"/>
        <v>0</v>
      </c>
      <c r="R127" s="279">
        <f t="shared" si="14"/>
        <v>0</v>
      </c>
      <c r="S127" s="279">
        <f t="shared" si="15"/>
        <v>0</v>
      </c>
      <c r="T127" s="279">
        <f t="shared" si="16"/>
        <v>0</v>
      </c>
      <c r="U127" s="279">
        <f t="shared" si="17"/>
        <v>0</v>
      </c>
      <c r="V127" s="279">
        <f t="shared" si="18"/>
        <v>0</v>
      </c>
    </row>
    <row r="128" spans="2:22" ht="63.75" x14ac:dyDescent="0.25">
      <c r="B128" s="564" t="s">
        <v>575</v>
      </c>
      <c r="C128" s="573" t="s">
        <v>576</v>
      </c>
      <c r="D128" s="573" t="s">
        <v>583</v>
      </c>
      <c r="E128" s="573" t="s">
        <v>673</v>
      </c>
      <c r="F128" s="29"/>
      <c r="G128" s="29"/>
      <c r="H128" s="137">
        <f t="shared" si="19"/>
        <v>550</v>
      </c>
      <c r="I128" s="146"/>
      <c r="J128" s="428"/>
      <c r="K128" s="575">
        <v>350</v>
      </c>
      <c r="L128" s="575"/>
      <c r="M128" s="575">
        <v>100</v>
      </c>
      <c r="N128" s="575"/>
      <c r="O128" s="575">
        <v>100</v>
      </c>
      <c r="P128" s="571"/>
      <c r="Q128" s="279">
        <f t="shared" si="13"/>
        <v>0</v>
      </c>
      <c r="R128" s="279">
        <f t="shared" si="14"/>
        <v>350</v>
      </c>
      <c r="S128" s="279">
        <f t="shared" si="15"/>
        <v>0</v>
      </c>
      <c r="T128" s="279">
        <f t="shared" si="16"/>
        <v>100</v>
      </c>
      <c r="U128" s="279">
        <f t="shared" si="17"/>
        <v>0</v>
      </c>
      <c r="V128" s="279">
        <f t="shared" si="18"/>
        <v>100</v>
      </c>
    </row>
    <row r="129" spans="2:22" ht="38.25" x14ac:dyDescent="0.25">
      <c r="B129" s="564" t="s">
        <v>575</v>
      </c>
      <c r="C129" s="573" t="s">
        <v>635</v>
      </c>
      <c r="D129" s="573" t="s">
        <v>158</v>
      </c>
      <c r="E129" s="573" t="s">
        <v>674</v>
      </c>
      <c r="F129" s="29"/>
      <c r="G129" s="29"/>
      <c r="H129" s="137">
        <f t="shared" si="19"/>
        <v>0</v>
      </c>
      <c r="I129" s="146"/>
      <c r="J129" s="428"/>
      <c r="K129" s="575"/>
      <c r="L129" s="575"/>
      <c r="M129" s="575"/>
      <c r="N129" s="575"/>
      <c r="O129" s="575"/>
      <c r="P129" s="571"/>
      <c r="Q129" s="279">
        <f t="shared" si="13"/>
        <v>0</v>
      </c>
      <c r="R129" s="279">
        <f t="shared" si="14"/>
        <v>0</v>
      </c>
      <c r="S129" s="279">
        <f t="shared" si="15"/>
        <v>0</v>
      </c>
      <c r="T129" s="279">
        <f t="shared" si="16"/>
        <v>0</v>
      </c>
      <c r="U129" s="279">
        <f t="shared" si="17"/>
        <v>0</v>
      </c>
      <c r="V129" s="279">
        <f t="shared" si="18"/>
        <v>0</v>
      </c>
    </row>
    <row r="130" spans="2:22" ht="25.5" x14ac:dyDescent="0.25">
      <c r="B130" s="564" t="s">
        <v>575</v>
      </c>
      <c r="C130" s="573" t="s">
        <v>635</v>
      </c>
      <c r="D130" s="573" t="s">
        <v>158</v>
      </c>
      <c r="E130" s="573" t="s">
        <v>675</v>
      </c>
      <c r="F130" s="29"/>
      <c r="G130" s="29"/>
      <c r="H130" s="137">
        <f t="shared" si="19"/>
        <v>0</v>
      </c>
      <c r="I130" s="146"/>
      <c r="J130" s="428"/>
      <c r="K130" s="575"/>
      <c r="L130" s="575"/>
      <c r="M130" s="575"/>
      <c r="N130" s="575"/>
      <c r="O130" s="575"/>
      <c r="P130" s="571"/>
      <c r="Q130" s="279">
        <f t="shared" si="13"/>
        <v>0</v>
      </c>
      <c r="R130" s="279">
        <f t="shared" si="14"/>
        <v>0</v>
      </c>
      <c r="S130" s="279">
        <f t="shared" si="15"/>
        <v>0</v>
      </c>
      <c r="T130" s="279">
        <f t="shared" si="16"/>
        <v>0</v>
      </c>
      <c r="U130" s="279">
        <f t="shared" si="17"/>
        <v>0</v>
      </c>
      <c r="V130" s="279">
        <f t="shared" si="18"/>
        <v>0</v>
      </c>
    </row>
    <row r="131" spans="2:22" ht="38.25" x14ac:dyDescent="0.25">
      <c r="B131" s="564" t="s">
        <v>575</v>
      </c>
      <c r="C131" s="573" t="s">
        <v>635</v>
      </c>
      <c r="D131" s="573" t="s">
        <v>636</v>
      </c>
      <c r="E131" s="573" t="s">
        <v>676</v>
      </c>
      <c r="F131" s="29"/>
      <c r="G131" s="29"/>
      <c r="H131" s="137">
        <f t="shared" si="19"/>
        <v>0</v>
      </c>
      <c r="I131" s="146"/>
      <c r="J131" s="428"/>
      <c r="K131" s="575"/>
      <c r="L131" s="575"/>
      <c r="M131" s="575"/>
      <c r="N131" s="575"/>
      <c r="O131" s="575"/>
      <c r="P131" s="571"/>
      <c r="Q131" s="279">
        <f t="shared" si="13"/>
        <v>0</v>
      </c>
      <c r="R131" s="279">
        <f t="shared" si="14"/>
        <v>0</v>
      </c>
      <c r="S131" s="279">
        <f t="shared" si="15"/>
        <v>0</v>
      </c>
      <c r="T131" s="279">
        <f t="shared" si="16"/>
        <v>0</v>
      </c>
      <c r="U131" s="279">
        <f t="shared" si="17"/>
        <v>0</v>
      </c>
      <c r="V131" s="279">
        <f t="shared" si="18"/>
        <v>0</v>
      </c>
    </row>
    <row r="132" spans="2:22" ht="25.5" x14ac:dyDescent="0.25">
      <c r="B132" s="564" t="s">
        <v>557</v>
      </c>
      <c r="C132" s="573" t="s">
        <v>677</v>
      </c>
      <c r="D132" s="573" t="s">
        <v>590</v>
      </c>
      <c r="E132" s="573" t="s">
        <v>591</v>
      </c>
      <c r="F132" s="29"/>
      <c r="G132" s="29"/>
      <c r="H132" s="137">
        <f t="shared" si="19"/>
        <v>0</v>
      </c>
      <c r="I132" s="146"/>
      <c r="J132" s="428"/>
      <c r="K132" s="575"/>
      <c r="L132" s="575"/>
      <c r="M132" s="575"/>
      <c r="N132" s="575"/>
      <c r="O132" s="575"/>
      <c r="P132" s="571"/>
      <c r="Q132" s="279">
        <f t="shared" si="13"/>
        <v>0</v>
      </c>
      <c r="R132" s="279">
        <f t="shared" si="14"/>
        <v>0</v>
      </c>
      <c r="S132" s="279">
        <f t="shared" si="15"/>
        <v>0</v>
      </c>
      <c r="T132" s="279">
        <f t="shared" si="16"/>
        <v>0</v>
      </c>
      <c r="U132" s="279">
        <f t="shared" si="17"/>
        <v>0</v>
      </c>
      <c r="V132" s="279">
        <f t="shared" si="18"/>
        <v>0</v>
      </c>
    </row>
    <row r="133" spans="2:22" ht="51" x14ac:dyDescent="0.25">
      <c r="B133" s="564" t="s">
        <v>557</v>
      </c>
      <c r="C133" s="573" t="s">
        <v>678</v>
      </c>
      <c r="D133" s="573" t="s">
        <v>639</v>
      </c>
      <c r="E133" s="573" t="s">
        <v>679</v>
      </c>
      <c r="F133" s="29"/>
      <c r="G133" s="29"/>
      <c r="H133" s="137">
        <f t="shared" si="19"/>
        <v>0</v>
      </c>
      <c r="I133" s="146"/>
      <c r="J133" s="428"/>
      <c r="K133" s="575"/>
      <c r="L133" s="575"/>
      <c r="M133" s="575"/>
      <c r="N133" s="575"/>
      <c r="O133" s="575"/>
      <c r="P133" s="571"/>
      <c r="Q133" s="279">
        <f t="shared" si="13"/>
        <v>0</v>
      </c>
      <c r="R133" s="279">
        <f t="shared" si="14"/>
        <v>0</v>
      </c>
      <c r="S133" s="279">
        <f t="shared" si="15"/>
        <v>0</v>
      </c>
      <c r="T133" s="279">
        <f t="shared" si="16"/>
        <v>0</v>
      </c>
      <c r="U133" s="279">
        <f t="shared" si="17"/>
        <v>0</v>
      </c>
      <c r="V133" s="279">
        <f t="shared" si="18"/>
        <v>0</v>
      </c>
    </row>
    <row r="134" spans="2:22" ht="38.25" x14ac:dyDescent="0.25">
      <c r="B134" s="564" t="s">
        <v>502</v>
      </c>
      <c r="C134" s="573" t="s">
        <v>506</v>
      </c>
      <c r="D134" s="573" t="s">
        <v>507</v>
      </c>
      <c r="E134" s="573" t="s">
        <v>680</v>
      </c>
      <c r="F134" s="29"/>
      <c r="G134" s="29"/>
      <c r="H134" s="137">
        <f t="shared" si="19"/>
        <v>0</v>
      </c>
      <c r="I134" s="146"/>
      <c r="J134" s="428"/>
      <c r="K134" s="575"/>
      <c r="L134" s="575"/>
      <c r="M134" s="575"/>
      <c r="N134" s="575"/>
      <c r="O134" s="575"/>
      <c r="P134" s="571"/>
      <c r="Q134" s="279">
        <f t="shared" si="13"/>
        <v>0</v>
      </c>
      <c r="R134" s="279">
        <f t="shared" si="14"/>
        <v>0</v>
      </c>
      <c r="S134" s="279">
        <f t="shared" si="15"/>
        <v>0</v>
      </c>
      <c r="T134" s="279">
        <f t="shared" si="16"/>
        <v>0</v>
      </c>
      <c r="U134" s="279">
        <f t="shared" si="17"/>
        <v>0</v>
      </c>
      <c r="V134" s="279">
        <f t="shared" si="18"/>
        <v>0</v>
      </c>
    </row>
    <row r="135" spans="2:22" ht="38.25" x14ac:dyDescent="0.25">
      <c r="B135" s="564" t="s">
        <v>502</v>
      </c>
      <c r="C135" s="573" t="s">
        <v>506</v>
      </c>
      <c r="D135" s="573" t="s">
        <v>507</v>
      </c>
      <c r="E135" s="573" t="s">
        <v>681</v>
      </c>
      <c r="F135" s="29"/>
      <c r="G135" s="29"/>
      <c r="H135" s="137">
        <f t="shared" si="19"/>
        <v>0</v>
      </c>
      <c r="I135" s="146"/>
      <c r="J135" s="428"/>
      <c r="K135" s="575"/>
      <c r="L135" s="575"/>
      <c r="M135" s="575"/>
      <c r="N135" s="575"/>
      <c r="O135" s="575"/>
      <c r="P135" s="571"/>
      <c r="Q135" s="279">
        <f t="shared" si="13"/>
        <v>0</v>
      </c>
      <c r="R135" s="279">
        <f t="shared" si="14"/>
        <v>0</v>
      </c>
      <c r="S135" s="279">
        <f t="shared" si="15"/>
        <v>0</v>
      </c>
      <c r="T135" s="279">
        <f t="shared" si="16"/>
        <v>0</v>
      </c>
      <c r="U135" s="279">
        <f t="shared" si="17"/>
        <v>0</v>
      </c>
      <c r="V135" s="279">
        <f t="shared" si="18"/>
        <v>0</v>
      </c>
    </row>
    <row r="136" spans="2:22" ht="25.5" x14ac:dyDescent="0.25">
      <c r="B136" s="564" t="s">
        <v>557</v>
      </c>
      <c r="C136" s="573" t="s">
        <v>512</v>
      </c>
      <c r="D136" s="573" t="s">
        <v>513</v>
      </c>
      <c r="E136" s="573" t="s">
        <v>682</v>
      </c>
      <c r="F136" s="29"/>
      <c r="G136" s="29"/>
      <c r="H136" s="137">
        <f t="shared" si="19"/>
        <v>0</v>
      </c>
      <c r="I136" s="146"/>
      <c r="J136" s="428"/>
      <c r="K136" s="575"/>
      <c r="L136" s="575"/>
      <c r="M136" s="575"/>
      <c r="N136" s="575"/>
      <c r="O136" s="575"/>
      <c r="P136" s="571"/>
      <c r="Q136" s="279">
        <f t="shared" si="13"/>
        <v>0</v>
      </c>
      <c r="R136" s="279">
        <f t="shared" si="14"/>
        <v>0</v>
      </c>
      <c r="S136" s="279">
        <f t="shared" si="15"/>
        <v>0</v>
      </c>
      <c r="T136" s="279">
        <f t="shared" si="16"/>
        <v>0</v>
      </c>
      <c r="U136" s="279">
        <f t="shared" si="17"/>
        <v>0</v>
      </c>
      <c r="V136" s="279">
        <f t="shared" si="18"/>
        <v>0</v>
      </c>
    </row>
    <row r="137" spans="2:22" ht="114.75" x14ac:dyDescent="0.25">
      <c r="B137" s="564" t="s">
        <v>557</v>
      </c>
      <c r="C137" s="573" t="s">
        <v>512</v>
      </c>
      <c r="D137" s="573" t="s">
        <v>519</v>
      </c>
      <c r="E137" s="573" t="s">
        <v>683</v>
      </c>
      <c r="F137" s="29"/>
      <c r="G137" s="29"/>
      <c r="H137" s="137">
        <f t="shared" si="19"/>
        <v>10400</v>
      </c>
      <c r="I137" s="146"/>
      <c r="J137" s="428"/>
      <c r="K137" s="575">
        <v>100</v>
      </c>
      <c r="L137" s="575">
        <v>100</v>
      </c>
      <c r="M137" s="575">
        <v>10000</v>
      </c>
      <c r="N137" s="575">
        <v>100</v>
      </c>
      <c r="O137" s="575">
        <v>100</v>
      </c>
      <c r="P137" s="571"/>
      <c r="Q137" s="279">
        <f t="shared" si="13"/>
        <v>0</v>
      </c>
      <c r="R137" s="279">
        <f t="shared" si="14"/>
        <v>100</v>
      </c>
      <c r="S137" s="279">
        <f t="shared" si="15"/>
        <v>100</v>
      </c>
      <c r="T137" s="279">
        <f t="shared" si="16"/>
        <v>0</v>
      </c>
      <c r="U137" s="279">
        <f t="shared" si="17"/>
        <v>100</v>
      </c>
      <c r="V137" s="279">
        <f t="shared" si="18"/>
        <v>100</v>
      </c>
    </row>
    <row r="138" spans="2:22" ht="63.75" x14ac:dyDescent="0.25">
      <c r="B138" s="564" t="s">
        <v>557</v>
      </c>
      <c r="C138" s="573" t="s">
        <v>512</v>
      </c>
      <c r="D138" s="573" t="s">
        <v>521</v>
      </c>
      <c r="E138" s="573" t="s">
        <v>522</v>
      </c>
      <c r="F138" s="29"/>
      <c r="G138" s="29"/>
      <c r="H138" s="137">
        <f t="shared" si="19"/>
        <v>500</v>
      </c>
      <c r="I138" s="146"/>
      <c r="J138" s="428"/>
      <c r="K138" s="575">
        <v>100</v>
      </c>
      <c r="L138" s="575">
        <v>100</v>
      </c>
      <c r="M138" s="575">
        <v>100</v>
      </c>
      <c r="N138" s="575">
        <v>100</v>
      </c>
      <c r="O138" s="575">
        <v>100</v>
      </c>
      <c r="P138" s="571"/>
      <c r="Q138" s="279">
        <f t="shared" ref="Q138:Q162" si="20">IF(J138&lt;2000,J138,0)</f>
        <v>0</v>
      </c>
      <c r="R138" s="279">
        <f t="shared" ref="R138:R162" si="21">IF(K138&lt;2000,K138,0)</f>
        <v>100</v>
      </c>
      <c r="S138" s="279">
        <f t="shared" ref="S138:S162" si="22">IF(L138&lt;2000,L138,0)</f>
        <v>100</v>
      </c>
      <c r="T138" s="279">
        <f t="shared" ref="T138:T162" si="23">IF(M138&lt;2000,M138,0)</f>
        <v>100</v>
      </c>
      <c r="U138" s="279">
        <f t="shared" ref="U138:U162" si="24">IF(N138&lt;2000,N138,0)</f>
        <v>100</v>
      </c>
      <c r="V138" s="279">
        <f t="shared" ref="V138:V162" si="25">IF(O138&lt;2000,O138,0)</f>
        <v>100</v>
      </c>
    </row>
    <row r="139" spans="2:22" ht="51" x14ac:dyDescent="0.25">
      <c r="B139" s="564" t="s">
        <v>557</v>
      </c>
      <c r="C139" s="573" t="s">
        <v>512</v>
      </c>
      <c r="D139" s="573" t="s">
        <v>523</v>
      </c>
      <c r="E139" s="573" t="s">
        <v>684</v>
      </c>
      <c r="F139" s="29"/>
      <c r="G139" s="29"/>
      <c r="H139" s="137">
        <f t="shared" ref="H139:H163" si="26">SUM(K139:O139)</f>
        <v>375</v>
      </c>
      <c r="I139" s="146"/>
      <c r="J139" s="428"/>
      <c r="K139" s="575">
        <v>75</v>
      </c>
      <c r="L139" s="575">
        <v>75</v>
      </c>
      <c r="M139" s="575">
        <v>75</v>
      </c>
      <c r="N139" s="575">
        <v>75</v>
      </c>
      <c r="O139" s="575">
        <v>75</v>
      </c>
      <c r="P139" s="571"/>
      <c r="Q139" s="279">
        <f t="shared" si="20"/>
        <v>0</v>
      </c>
      <c r="R139" s="279">
        <f t="shared" si="21"/>
        <v>75</v>
      </c>
      <c r="S139" s="279">
        <f t="shared" si="22"/>
        <v>75</v>
      </c>
      <c r="T139" s="279">
        <f t="shared" si="23"/>
        <v>75</v>
      </c>
      <c r="U139" s="279">
        <f t="shared" si="24"/>
        <v>75</v>
      </c>
      <c r="V139" s="279">
        <f t="shared" si="25"/>
        <v>75</v>
      </c>
    </row>
    <row r="140" spans="2:22" ht="25.5" x14ac:dyDescent="0.25">
      <c r="B140" s="564" t="s">
        <v>557</v>
      </c>
      <c r="C140" s="573" t="s">
        <v>512</v>
      </c>
      <c r="D140" s="573" t="s">
        <v>525</v>
      </c>
      <c r="E140" s="573" t="s">
        <v>685</v>
      </c>
      <c r="F140" s="29"/>
      <c r="G140" s="29"/>
      <c r="H140" s="137">
        <f t="shared" si="26"/>
        <v>250</v>
      </c>
      <c r="I140" s="146"/>
      <c r="J140" s="428"/>
      <c r="K140" s="575">
        <v>50</v>
      </c>
      <c r="L140" s="575">
        <v>50</v>
      </c>
      <c r="M140" s="575">
        <v>50</v>
      </c>
      <c r="N140" s="575">
        <v>50</v>
      </c>
      <c r="O140" s="575">
        <v>50</v>
      </c>
      <c r="P140" s="571"/>
      <c r="Q140" s="279">
        <f t="shared" si="20"/>
        <v>0</v>
      </c>
      <c r="R140" s="279">
        <f t="shared" si="21"/>
        <v>50</v>
      </c>
      <c r="S140" s="279">
        <f t="shared" si="22"/>
        <v>50</v>
      </c>
      <c r="T140" s="279">
        <f t="shared" si="23"/>
        <v>50</v>
      </c>
      <c r="U140" s="279">
        <f t="shared" si="24"/>
        <v>50</v>
      </c>
      <c r="V140" s="279">
        <f t="shared" si="25"/>
        <v>50</v>
      </c>
    </row>
    <row r="141" spans="2:22" ht="25.5" x14ac:dyDescent="0.25">
      <c r="B141" s="564" t="s">
        <v>557</v>
      </c>
      <c r="C141" s="573" t="s">
        <v>512</v>
      </c>
      <c r="D141" s="573" t="s">
        <v>596</v>
      </c>
      <c r="E141" s="573" t="s">
        <v>597</v>
      </c>
      <c r="F141" s="29"/>
      <c r="G141" s="29"/>
      <c r="H141" s="137">
        <f t="shared" si="26"/>
        <v>0</v>
      </c>
      <c r="I141" s="146"/>
      <c r="J141" s="428"/>
      <c r="K141" s="575"/>
      <c r="L141" s="575"/>
      <c r="M141" s="575"/>
      <c r="N141" s="575"/>
      <c r="O141" s="575"/>
      <c r="P141" s="571"/>
      <c r="Q141" s="279">
        <f t="shared" si="20"/>
        <v>0</v>
      </c>
      <c r="R141" s="279">
        <f t="shared" si="21"/>
        <v>0</v>
      </c>
      <c r="S141" s="279">
        <f t="shared" si="22"/>
        <v>0</v>
      </c>
      <c r="T141" s="279">
        <f t="shared" si="23"/>
        <v>0</v>
      </c>
      <c r="U141" s="279">
        <f t="shared" si="24"/>
        <v>0</v>
      </c>
      <c r="V141" s="279">
        <f t="shared" si="25"/>
        <v>0</v>
      </c>
    </row>
    <row r="142" spans="2:22" ht="51" x14ac:dyDescent="0.25">
      <c r="B142" s="564" t="s">
        <v>531</v>
      </c>
      <c r="C142" s="576" t="s">
        <v>528</v>
      </c>
      <c r="D142" s="573" t="s">
        <v>529</v>
      </c>
      <c r="E142" s="573" t="s">
        <v>686</v>
      </c>
      <c r="F142" s="29"/>
      <c r="G142" s="29"/>
      <c r="H142" s="137">
        <f t="shared" si="26"/>
        <v>0</v>
      </c>
      <c r="I142" s="146"/>
      <c r="J142" s="428"/>
      <c r="K142" s="575"/>
      <c r="L142" s="575"/>
      <c r="M142" s="575"/>
      <c r="N142" s="575"/>
      <c r="O142" s="575"/>
      <c r="P142" s="571"/>
      <c r="Q142" s="279">
        <f t="shared" si="20"/>
        <v>0</v>
      </c>
      <c r="R142" s="279">
        <f t="shared" si="21"/>
        <v>0</v>
      </c>
      <c r="S142" s="279">
        <f t="shared" si="22"/>
        <v>0</v>
      </c>
      <c r="T142" s="279">
        <f t="shared" si="23"/>
        <v>0</v>
      </c>
      <c r="U142" s="279">
        <f t="shared" si="24"/>
        <v>0</v>
      </c>
      <c r="V142" s="279">
        <f t="shared" si="25"/>
        <v>0</v>
      </c>
    </row>
    <row r="143" spans="2:22" ht="76.5" x14ac:dyDescent="0.25">
      <c r="B143" s="564" t="s">
        <v>511</v>
      </c>
      <c r="C143" s="573" t="s">
        <v>528</v>
      </c>
      <c r="D143" s="573" t="s">
        <v>533</v>
      </c>
      <c r="E143" s="573" t="s">
        <v>687</v>
      </c>
      <c r="F143" s="29"/>
      <c r="G143" s="29"/>
      <c r="H143" s="137">
        <f t="shared" si="26"/>
        <v>500</v>
      </c>
      <c r="I143" s="146"/>
      <c r="J143" s="428"/>
      <c r="K143" s="575"/>
      <c r="L143" s="575">
        <v>500</v>
      </c>
      <c r="M143" s="575"/>
      <c r="N143" s="575"/>
      <c r="O143" s="575"/>
      <c r="P143" s="571"/>
      <c r="Q143" s="279">
        <f t="shared" si="20"/>
        <v>0</v>
      </c>
      <c r="R143" s="279">
        <f t="shared" si="21"/>
        <v>0</v>
      </c>
      <c r="S143" s="279">
        <f t="shared" si="22"/>
        <v>500</v>
      </c>
      <c r="T143" s="279">
        <f t="shared" si="23"/>
        <v>0</v>
      </c>
      <c r="U143" s="279">
        <f t="shared" si="24"/>
        <v>0</v>
      </c>
      <c r="V143" s="279">
        <f t="shared" si="25"/>
        <v>0</v>
      </c>
    </row>
    <row r="144" spans="2:22" ht="63.75" x14ac:dyDescent="0.25">
      <c r="B144" s="564" t="s">
        <v>531</v>
      </c>
      <c r="C144" s="573" t="s">
        <v>528</v>
      </c>
      <c r="D144" s="573" t="s">
        <v>538</v>
      </c>
      <c r="E144" s="573" t="s">
        <v>688</v>
      </c>
      <c r="F144" s="29"/>
      <c r="G144" s="29"/>
      <c r="H144" s="137">
        <f t="shared" si="26"/>
        <v>0</v>
      </c>
      <c r="I144" s="146"/>
      <c r="J144" s="428"/>
      <c r="K144" s="575"/>
      <c r="L144" s="575"/>
      <c r="M144" s="575"/>
      <c r="N144" s="575"/>
      <c r="O144" s="575"/>
      <c r="P144" s="571"/>
      <c r="Q144" s="279">
        <f t="shared" si="20"/>
        <v>0</v>
      </c>
      <c r="R144" s="279">
        <f t="shared" si="21"/>
        <v>0</v>
      </c>
      <c r="S144" s="279">
        <f t="shared" si="22"/>
        <v>0</v>
      </c>
      <c r="T144" s="279">
        <f t="shared" si="23"/>
        <v>0</v>
      </c>
      <c r="U144" s="279">
        <f t="shared" si="24"/>
        <v>0</v>
      </c>
      <c r="V144" s="279">
        <f t="shared" si="25"/>
        <v>0</v>
      </c>
    </row>
    <row r="145" spans="2:22" ht="38.25" x14ac:dyDescent="0.25">
      <c r="B145" s="564" t="s">
        <v>502</v>
      </c>
      <c r="C145" s="573" t="s">
        <v>541</v>
      </c>
      <c r="D145" s="573" t="s">
        <v>507</v>
      </c>
      <c r="E145" s="573" t="s">
        <v>542</v>
      </c>
      <c r="F145" s="29"/>
      <c r="G145" s="29"/>
      <c r="H145" s="137">
        <f t="shared" si="26"/>
        <v>0</v>
      </c>
      <c r="I145" s="146"/>
      <c r="J145" s="428"/>
      <c r="K145" s="575"/>
      <c r="L145" s="575"/>
      <c r="M145" s="575"/>
      <c r="N145" s="575"/>
      <c r="O145" s="575"/>
      <c r="P145" s="571"/>
      <c r="Q145" s="279">
        <f t="shared" si="20"/>
        <v>0</v>
      </c>
      <c r="R145" s="279">
        <f t="shared" si="21"/>
        <v>0</v>
      </c>
      <c r="S145" s="279">
        <f t="shared" si="22"/>
        <v>0</v>
      </c>
      <c r="T145" s="279">
        <f t="shared" si="23"/>
        <v>0</v>
      </c>
      <c r="U145" s="279">
        <f t="shared" si="24"/>
        <v>0</v>
      </c>
      <c r="V145" s="279">
        <f t="shared" si="25"/>
        <v>0</v>
      </c>
    </row>
    <row r="146" spans="2:22" ht="63.75" x14ac:dyDescent="0.25">
      <c r="B146" s="564" t="s">
        <v>502</v>
      </c>
      <c r="C146" s="573" t="s">
        <v>543</v>
      </c>
      <c r="D146" s="573" t="s">
        <v>544</v>
      </c>
      <c r="E146" s="573" t="s">
        <v>689</v>
      </c>
      <c r="F146" s="29"/>
      <c r="G146" s="29"/>
      <c r="H146" s="137">
        <f t="shared" si="26"/>
        <v>2000</v>
      </c>
      <c r="I146" s="146"/>
      <c r="J146" s="428"/>
      <c r="K146" s="575"/>
      <c r="L146" s="575"/>
      <c r="M146" s="575"/>
      <c r="N146" s="575">
        <v>1000</v>
      </c>
      <c r="O146" s="575">
        <v>1000</v>
      </c>
      <c r="P146" s="571"/>
      <c r="Q146" s="279">
        <f t="shared" si="20"/>
        <v>0</v>
      </c>
      <c r="R146" s="279">
        <f t="shared" si="21"/>
        <v>0</v>
      </c>
      <c r="S146" s="279">
        <f t="shared" si="22"/>
        <v>0</v>
      </c>
      <c r="T146" s="279">
        <f t="shared" si="23"/>
        <v>0</v>
      </c>
      <c r="U146" s="279">
        <f t="shared" si="24"/>
        <v>1000</v>
      </c>
      <c r="V146" s="279">
        <f t="shared" si="25"/>
        <v>1000</v>
      </c>
    </row>
    <row r="147" spans="2:22" ht="51" x14ac:dyDescent="0.25">
      <c r="B147" s="564" t="s">
        <v>502</v>
      </c>
      <c r="C147" s="573" t="s">
        <v>548</v>
      </c>
      <c r="D147" s="573" t="s">
        <v>549</v>
      </c>
      <c r="E147" s="573" t="s">
        <v>690</v>
      </c>
      <c r="F147" s="29"/>
      <c r="G147" s="29"/>
      <c r="H147" s="137">
        <f t="shared" si="26"/>
        <v>0</v>
      </c>
      <c r="I147" s="146"/>
      <c r="J147" s="428"/>
      <c r="K147" s="575"/>
      <c r="L147" s="575"/>
      <c r="M147" s="575"/>
      <c r="N147" s="575"/>
      <c r="O147" s="575"/>
      <c r="P147" s="571"/>
      <c r="Q147" s="279">
        <f t="shared" si="20"/>
        <v>0</v>
      </c>
      <c r="R147" s="279">
        <f t="shared" si="21"/>
        <v>0</v>
      </c>
      <c r="S147" s="279">
        <f t="shared" si="22"/>
        <v>0</v>
      </c>
      <c r="T147" s="279">
        <f t="shared" si="23"/>
        <v>0</v>
      </c>
      <c r="U147" s="279">
        <f t="shared" si="24"/>
        <v>0</v>
      </c>
      <c r="V147" s="279">
        <f t="shared" si="25"/>
        <v>0</v>
      </c>
    </row>
    <row r="148" spans="2:22" ht="51" x14ac:dyDescent="0.25">
      <c r="B148" s="564" t="s">
        <v>502</v>
      </c>
      <c r="C148" s="573" t="s">
        <v>548</v>
      </c>
      <c r="D148" s="573" t="s">
        <v>552</v>
      </c>
      <c r="E148" s="573" t="s">
        <v>691</v>
      </c>
      <c r="F148" s="29"/>
      <c r="G148" s="29"/>
      <c r="H148" s="137">
        <f t="shared" si="26"/>
        <v>0</v>
      </c>
      <c r="I148" s="146"/>
      <c r="J148" s="428"/>
      <c r="K148" s="575"/>
      <c r="L148" s="575"/>
      <c r="M148" s="575"/>
      <c r="N148" s="575"/>
      <c r="O148" s="575"/>
      <c r="P148" s="571"/>
      <c r="Q148" s="279">
        <f t="shared" si="20"/>
        <v>0</v>
      </c>
      <c r="R148" s="279">
        <f t="shared" si="21"/>
        <v>0</v>
      </c>
      <c r="S148" s="279">
        <f t="shared" si="22"/>
        <v>0</v>
      </c>
      <c r="T148" s="279">
        <f t="shared" si="23"/>
        <v>0</v>
      </c>
      <c r="U148" s="279">
        <f t="shared" si="24"/>
        <v>0</v>
      </c>
      <c r="V148" s="279">
        <f t="shared" si="25"/>
        <v>0</v>
      </c>
    </row>
    <row r="149" spans="2:22" ht="25.5" x14ac:dyDescent="0.25">
      <c r="B149" s="564" t="s">
        <v>502</v>
      </c>
      <c r="C149" s="573" t="s">
        <v>503</v>
      </c>
      <c r="D149" s="573" t="s">
        <v>504</v>
      </c>
      <c r="E149" s="573" t="s">
        <v>692</v>
      </c>
      <c r="F149" s="29"/>
      <c r="G149" s="29"/>
      <c r="H149" s="137">
        <f t="shared" si="26"/>
        <v>0</v>
      </c>
      <c r="I149" s="146"/>
      <c r="J149" s="428"/>
      <c r="K149" s="575"/>
      <c r="L149" s="575"/>
      <c r="M149" s="575"/>
      <c r="N149" s="575"/>
      <c r="O149" s="575"/>
      <c r="P149" s="571"/>
      <c r="Q149" s="279">
        <f t="shared" si="20"/>
        <v>0</v>
      </c>
      <c r="R149" s="279">
        <f t="shared" si="21"/>
        <v>0</v>
      </c>
      <c r="S149" s="279">
        <f t="shared" si="22"/>
        <v>0</v>
      </c>
      <c r="T149" s="279">
        <f t="shared" si="23"/>
        <v>0</v>
      </c>
      <c r="U149" s="279">
        <f t="shared" si="24"/>
        <v>0</v>
      </c>
      <c r="V149" s="279">
        <f t="shared" si="25"/>
        <v>0</v>
      </c>
    </row>
    <row r="150" spans="2:22" ht="38.25" x14ac:dyDescent="0.25">
      <c r="B150" s="564" t="s">
        <v>502</v>
      </c>
      <c r="C150" s="573" t="s">
        <v>548</v>
      </c>
      <c r="D150" s="573" t="s">
        <v>504</v>
      </c>
      <c r="E150" s="573" t="s">
        <v>693</v>
      </c>
      <c r="F150" s="29"/>
      <c r="G150" s="29"/>
      <c r="H150" s="137">
        <f t="shared" si="26"/>
        <v>0</v>
      </c>
      <c r="I150" s="146"/>
      <c r="J150" s="428"/>
      <c r="K150" s="575"/>
      <c r="L150" s="575"/>
      <c r="M150" s="575"/>
      <c r="N150" s="575"/>
      <c r="O150" s="575"/>
      <c r="P150" s="571"/>
      <c r="Q150" s="279">
        <f t="shared" si="20"/>
        <v>0</v>
      </c>
      <c r="R150" s="279">
        <f t="shared" si="21"/>
        <v>0</v>
      </c>
      <c r="S150" s="279">
        <f t="shared" si="22"/>
        <v>0</v>
      </c>
      <c r="T150" s="279">
        <f t="shared" si="23"/>
        <v>0</v>
      </c>
      <c r="U150" s="279">
        <f t="shared" si="24"/>
        <v>0</v>
      </c>
      <c r="V150" s="279">
        <f t="shared" si="25"/>
        <v>0</v>
      </c>
    </row>
    <row r="151" spans="2:22" ht="25.5" x14ac:dyDescent="0.25">
      <c r="B151" s="564" t="s">
        <v>557</v>
      </c>
      <c r="C151" s="573" t="s">
        <v>558</v>
      </c>
      <c r="D151" s="573" t="s">
        <v>559</v>
      </c>
      <c r="E151" s="573" t="s">
        <v>694</v>
      </c>
      <c r="F151" s="29"/>
      <c r="G151" s="29"/>
      <c r="H151" s="137">
        <f t="shared" si="26"/>
        <v>0</v>
      </c>
      <c r="I151" s="146"/>
      <c r="J151" s="428"/>
      <c r="K151" s="575"/>
      <c r="L151" s="575"/>
      <c r="M151" s="575"/>
      <c r="N151" s="575"/>
      <c r="O151" s="575"/>
      <c r="P151" s="571"/>
      <c r="Q151" s="279">
        <f t="shared" si="20"/>
        <v>0</v>
      </c>
      <c r="R151" s="279">
        <f t="shared" si="21"/>
        <v>0</v>
      </c>
      <c r="S151" s="279">
        <f t="shared" si="22"/>
        <v>0</v>
      </c>
      <c r="T151" s="279">
        <f t="shared" si="23"/>
        <v>0</v>
      </c>
      <c r="U151" s="279">
        <f t="shared" si="24"/>
        <v>0</v>
      </c>
      <c r="V151" s="279">
        <f t="shared" si="25"/>
        <v>0</v>
      </c>
    </row>
    <row r="152" spans="2:22" ht="25.5" x14ac:dyDescent="0.25">
      <c r="B152" s="564" t="s">
        <v>557</v>
      </c>
      <c r="C152" s="573" t="s">
        <v>558</v>
      </c>
      <c r="D152" s="573" t="s">
        <v>617</v>
      </c>
      <c r="E152" s="573" t="s">
        <v>695</v>
      </c>
      <c r="F152" s="29"/>
      <c r="G152" s="29"/>
      <c r="H152" s="137">
        <f t="shared" si="26"/>
        <v>0</v>
      </c>
      <c r="I152" s="146"/>
      <c r="J152" s="428"/>
      <c r="K152" s="575"/>
      <c r="L152" s="575"/>
      <c r="M152" s="575"/>
      <c r="N152" s="575"/>
      <c r="O152" s="575"/>
      <c r="P152" s="571"/>
      <c r="Q152" s="279">
        <f t="shared" si="20"/>
        <v>0</v>
      </c>
      <c r="R152" s="279">
        <f t="shared" si="21"/>
        <v>0</v>
      </c>
      <c r="S152" s="279">
        <f t="shared" si="22"/>
        <v>0</v>
      </c>
      <c r="T152" s="279">
        <f t="shared" si="23"/>
        <v>0</v>
      </c>
      <c r="U152" s="279">
        <f t="shared" si="24"/>
        <v>0</v>
      </c>
      <c r="V152" s="279">
        <f t="shared" si="25"/>
        <v>0</v>
      </c>
    </row>
    <row r="153" spans="2:22" ht="25.5" x14ac:dyDescent="0.25">
      <c r="B153" s="564" t="s">
        <v>557</v>
      </c>
      <c r="C153" s="573" t="s">
        <v>558</v>
      </c>
      <c r="D153" s="573" t="s">
        <v>665</v>
      </c>
      <c r="E153" s="573" t="s">
        <v>696</v>
      </c>
      <c r="F153" s="29"/>
      <c r="G153" s="29"/>
      <c r="H153" s="137">
        <f t="shared" si="26"/>
        <v>0</v>
      </c>
      <c r="I153" s="146"/>
      <c r="J153" s="428"/>
      <c r="K153" s="575"/>
      <c r="L153" s="575"/>
      <c r="M153" s="575"/>
      <c r="N153" s="575"/>
      <c r="O153" s="575"/>
      <c r="P153" s="571"/>
      <c r="Q153" s="279">
        <f t="shared" si="20"/>
        <v>0</v>
      </c>
      <c r="R153" s="279">
        <f t="shared" si="21"/>
        <v>0</v>
      </c>
      <c r="S153" s="279">
        <f t="shared" si="22"/>
        <v>0</v>
      </c>
      <c r="T153" s="279">
        <f t="shared" si="23"/>
        <v>0</v>
      </c>
      <c r="U153" s="279">
        <f t="shared" si="24"/>
        <v>0</v>
      </c>
      <c r="V153" s="279">
        <f t="shared" si="25"/>
        <v>0</v>
      </c>
    </row>
    <row r="154" spans="2:22" ht="51" x14ac:dyDescent="0.25">
      <c r="B154" s="564" t="s">
        <v>557</v>
      </c>
      <c r="C154" s="573" t="s">
        <v>558</v>
      </c>
      <c r="D154" s="573" t="s">
        <v>614</v>
      </c>
      <c r="E154" s="573" t="s">
        <v>697</v>
      </c>
      <c r="F154" s="29"/>
      <c r="G154" s="29"/>
      <c r="H154" s="137">
        <f t="shared" si="26"/>
        <v>1000</v>
      </c>
      <c r="I154" s="146"/>
      <c r="J154" s="428"/>
      <c r="K154" s="575">
        <v>200</v>
      </c>
      <c r="L154" s="575">
        <v>200</v>
      </c>
      <c r="M154" s="575">
        <v>200</v>
      </c>
      <c r="N154" s="575">
        <v>200</v>
      </c>
      <c r="O154" s="575">
        <v>200</v>
      </c>
      <c r="P154" s="571"/>
      <c r="Q154" s="279">
        <f t="shared" si="20"/>
        <v>0</v>
      </c>
      <c r="R154" s="279">
        <f t="shared" si="21"/>
        <v>200</v>
      </c>
      <c r="S154" s="279">
        <f t="shared" si="22"/>
        <v>200</v>
      </c>
      <c r="T154" s="279">
        <f t="shared" si="23"/>
        <v>200</v>
      </c>
      <c r="U154" s="279">
        <f t="shared" si="24"/>
        <v>200</v>
      </c>
      <c r="V154" s="279">
        <f t="shared" si="25"/>
        <v>200</v>
      </c>
    </row>
    <row r="155" spans="2:22" ht="25.5" x14ac:dyDescent="0.25">
      <c r="B155" s="564" t="s">
        <v>557</v>
      </c>
      <c r="C155" s="573" t="s">
        <v>558</v>
      </c>
      <c r="D155" s="573" t="s">
        <v>563</v>
      </c>
      <c r="E155" s="573" t="s">
        <v>698</v>
      </c>
      <c r="F155" s="29"/>
      <c r="G155" s="29"/>
      <c r="H155" s="137">
        <f t="shared" si="26"/>
        <v>375</v>
      </c>
      <c r="I155" s="146"/>
      <c r="J155" s="428"/>
      <c r="K155" s="575">
        <v>75</v>
      </c>
      <c r="L155" s="575">
        <v>75</v>
      </c>
      <c r="M155" s="575">
        <v>75</v>
      </c>
      <c r="N155" s="575">
        <v>75</v>
      </c>
      <c r="O155" s="575">
        <v>75</v>
      </c>
      <c r="P155" s="571"/>
      <c r="Q155" s="279">
        <f t="shared" si="20"/>
        <v>0</v>
      </c>
      <c r="R155" s="279">
        <f t="shared" si="21"/>
        <v>75</v>
      </c>
      <c r="S155" s="279">
        <f t="shared" si="22"/>
        <v>75</v>
      </c>
      <c r="T155" s="279">
        <f t="shared" si="23"/>
        <v>75</v>
      </c>
      <c r="U155" s="279">
        <f t="shared" si="24"/>
        <v>75</v>
      </c>
      <c r="V155" s="279">
        <f t="shared" si="25"/>
        <v>75</v>
      </c>
    </row>
    <row r="156" spans="2:22" ht="38.25" x14ac:dyDescent="0.25">
      <c r="B156" s="564" t="s">
        <v>557</v>
      </c>
      <c r="C156" s="573" t="s">
        <v>558</v>
      </c>
      <c r="D156" s="573" t="s">
        <v>567</v>
      </c>
      <c r="E156" s="573" t="s">
        <v>699</v>
      </c>
      <c r="F156" s="29"/>
      <c r="G156" s="29"/>
      <c r="H156" s="137">
        <f t="shared" si="26"/>
        <v>100</v>
      </c>
      <c r="I156" s="146"/>
      <c r="J156" s="428"/>
      <c r="K156" s="575"/>
      <c r="L156" s="575">
        <v>50</v>
      </c>
      <c r="M156" s="575"/>
      <c r="N156" s="575">
        <v>50</v>
      </c>
      <c r="O156" s="575"/>
      <c r="P156" s="571"/>
      <c r="Q156" s="279">
        <f t="shared" si="20"/>
        <v>0</v>
      </c>
      <c r="R156" s="279">
        <f t="shared" si="21"/>
        <v>0</v>
      </c>
      <c r="S156" s="279">
        <f t="shared" si="22"/>
        <v>50</v>
      </c>
      <c r="T156" s="279">
        <f t="shared" si="23"/>
        <v>0</v>
      </c>
      <c r="U156" s="279">
        <f t="shared" si="24"/>
        <v>50</v>
      </c>
      <c r="V156" s="279">
        <f t="shared" si="25"/>
        <v>0</v>
      </c>
    </row>
    <row r="157" spans="2:22" ht="63.75" x14ac:dyDescent="0.25">
      <c r="B157" s="564" t="s">
        <v>511</v>
      </c>
      <c r="C157" s="573" t="s">
        <v>569</v>
      </c>
      <c r="D157" s="573" t="s">
        <v>570</v>
      </c>
      <c r="E157" s="573" t="s">
        <v>700</v>
      </c>
      <c r="F157" s="29"/>
      <c r="G157" s="29"/>
      <c r="H157" s="137">
        <f t="shared" si="26"/>
        <v>4500</v>
      </c>
      <c r="I157" s="146"/>
      <c r="J157" s="428"/>
      <c r="K157" s="575"/>
      <c r="L157" s="575"/>
      <c r="M157" s="575">
        <v>4500</v>
      </c>
      <c r="N157" s="575"/>
      <c r="O157" s="575"/>
      <c r="P157" s="571"/>
      <c r="Q157" s="279">
        <f t="shared" si="20"/>
        <v>0</v>
      </c>
      <c r="R157" s="279">
        <f t="shared" si="21"/>
        <v>0</v>
      </c>
      <c r="S157" s="279">
        <f t="shared" si="22"/>
        <v>0</v>
      </c>
      <c r="T157" s="279">
        <f t="shared" si="23"/>
        <v>0</v>
      </c>
      <c r="U157" s="279">
        <f t="shared" si="24"/>
        <v>0</v>
      </c>
      <c r="V157" s="279">
        <f t="shared" si="25"/>
        <v>0</v>
      </c>
    </row>
    <row r="158" spans="2:22" ht="25.5" x14ac:dyDescent="0.25">
      <c r="B158" s="564" t="s">
        <v>502</v>
      </c>
      <c r="C158" s="573" t="s">
        <v>572</v>
      </c>
      <c r="D158" s="573" t="s">
        <v>573</v>
      </c>
      <c r="E158" s="573" t="s">
        <v>701</v>
      </c>
      <c r="F158" s="29"/>
      <c r="G158" s="29"/>
      <c r="H158" s="137">
        <f t="shared" si="26"/>
        <v>1500</v>
      </c>
      <c r="I158" s="146"/>
      <c r="J158" s="428"/>
      <c r="K158" s="575"/>
      <c r="L158" s="575"/>
      <c r="M158" s="575">
        <v>750</v>
      </c>
      <c r="N158" s="575"/>
      <c r="O158" s="575">
        <v>750</v>
      </c>
      <c r="P158" s="571"/>
      <c r="Q158" s="279">
        <f t="shared" si="20"/>
        <v>0</v>
      </c>
      <c r="R158" s="279">
        <f t="shared" si="21"/>
        <v>0</v>
      </c>
      <c r="S158" s="279">
        <f t="shared" si="22"/>
        <v>0</v>
      </c>
      <c r="T158" s="279">
        <f t="shared" si="23"/>
        <v>750</v>
      </c>
      <c r="U158" s="279">
        <f t="shared" si="24"/>
        <v>0</v>
      </c>
      <c r="V158" s="279">
        <f t="shared" si="25"/>
        <v>750</v>
      </c>
    </row>
    <row r="159" spans="2:22" x14ac:dyDescent="0.25">
      <c r="B159" s="564" t="s">
        <v>575</v>
      </c>
      <c r="C159" s="573" t="s">
        <v>576</v>
      </c>
      <c r="D159" s="573" t="s">
        <v>581</v>
      </c>
      <c r="E159" s="573" t="s">
        <v>702</v>
      </c>
      <c r="F159" s="29"/>
      <c r="G159" s="29"/>
      <c r="H159" s="137">
        <f t="shared" si="26"/>
        <v>0</v>
      </c>
      <c r="I159" s="146"/>
      <c r="J159" s="428"/>
      <c r="K159" s="575"/>
      <c r="L159" s="575"/>
      <c r="M159" s="575"/>
      <c r="N159" s="575"/>
      <c r="O159" s="575"/>
      <c r="P159" s="571"/>
      <c r="Q159" s="279">
        <f t="shared" si="20"/>
        <v>0</v>
      </c>
      <c r="R159" s="279">
        <f t="shared" si="21"/>
        <v>0</v>
      </c>
      <c r="S159" s="279">
        <f t="shared" si="22"/>
        <v>0</v>
      </c>
      <c r="T159" s="279">
        <f t="shared" si="23"/>
        <v>0</v>
      </c>
      <c r="U159" s="279">
        <f t="shared" si="24"/>
        <v>0</v>
      </c>
      <c r="V159" s="279">
        <f t="shared" si="25"/>
        <v>0</v>
      </c>
    </row>
    <row r="160" spans="2:22" ht="25.5" x14ac:dyDescent="0.25">
      <c r="B160" s="564" t="s">
        <v>575</v>
      </c>
      <c r="C160" s="573" t="s">
        <v>576</v>
      </c>
      <c r="D160" s="573" t="s">
        <v>583</v>
      </c>
      <c r="E160" s="573" t="s">
        <v>703</v>
      </c>
      <c r="F160" s="29"/>
      <c r="G160" s="29"/>
      <c r="H160" s="137">
        <f t="shared" si="26"/>
        <v>300</v>
      </c>
      <c r="I160" s="146"/>
      <c r="J160" s="428"/>
      <c r="K160" s="575">
        <v>100</v>
      </c>
      <c r="L160" s="575"/>
      <c r="M160" s="575">
        <v>100</v>
      </c>
      <c r="N160" s="575"/>
      <c r="O160" s="575">
        <v>100</v>
      </c>
      <c r="P160" s="571"/>
      <c r="Q160" s="279">
        <f t="shared" si="20"/>
        <v>0</v>
      </c>
      <c r="R160" s="279">
        <f t="shared" si="21"/>
        <v>100</v>
      </c>
      <c r="S160" s="279">
        <f t="shared" si="22"/>
        <v>0</v>
      </c>
      <c r="T160" s="279">
        <f t="shared" si="23"/>
        <v>100</v>
      </c>
      <c r="U160" s="279">
        <f t="shared" si="24"/>
        <v>0</v>
      </c>
      <c r="V160" s="279">
        <f t="shared" si="25"/>
        <v>100</v>
      </c>
    </row>
    <row r="161" spans="2:22" ht="25.5" x14ac:dyDescent="0.25">
      <c r="B161" s="564" t="s">
        <v>557</v>
      </c>
      <c r="C161" s="573" t="s">
        <v>704</v>
      </c>
      <c r="D161" s="573" t="s">
        <v>590</v>
      </c>
      <c r="E161" s="573" t="s">
        <v>591</v>
      </c>
      <c r="F161" s="29"/>
      <c r="G161" s="29"/>
      <c r="H161" s="137">
        <f t="shared" si="26"/>
        <v>0</v>
      </c>
      <c r="I161" s="146"/>
      <c r="J161" s="428"/>
      <c r="K161" s="575"/>
      <c r="L161" s="575"/>
      <c r="M161" s="575"/>
      <c r="N161" s="575"/>
      <c r="O161" s="575"/>
      <c r="P161" s="571"/>
      <c r="Q161" s="279">
        <f t="shared" si="20"/>
        <v>0</v>
      </c>
      <c r="R161" s="279">
        <f t="shared" si="21"/>
        <v>0</v>
      </c>
      <c r="S161" s="279">
        <f t="shared" si="22"/>
        <v>0</v>
      </c>
      <c r="T161" s="279">
        <f t="shared" si="23"/>
        <v>0</v>
      </c>
      <c r="U161" s="279">
        <f t="shared" si="24"/>
        <v>0</v>
      </c>
      <c r="V161" s="279">
        <f t="shared" si="25"/>
        <v>0</v>
      </c>
    </row>
    <row r="162" spans="2:22" ht="38.25" x14ac:dyDescent="0.25">
      <c r="B162" s="564" t="s">
        <v>557</v>
      </c>
      <c r="C162" s="573" t="s">
        <v>638</v>
      </c>
      <c r="D162" s="573" t="s">
        <v>639</v>
      </c>
      <c r="E162" s="573" t="s">
        <v>705</v>
      </c>
      <c r="F162" s="29"/>
      <c r="G162" s="29"/>
      <c r="H162" s="137">
        <f t="shared" si="26"/>
        <v>0</v>
      </c>
      <c r="I162" s="146"/>
      <c r="J162" s="428"/>
      <c r="K162" s="575"/>
      <c r="L162" s="575"/>
      <c r="M162" s="575"/>
      <c r="N162" s="575"/>
      <c r="O162" s="575"/>
      <c r="P162" s="571"/>
      <c r="Q162" s="279">
        <f t="shared" si="20"/>
        <v>0</v>
      </c>
      <c r="R162" s="279">
        <f t="shared" si="21"/>
        <v>0</v>
      </c>
      <c r="S162" s="279">
        <f t="shared" si="22"/>
        <v>0</v>
      </c>
      <c r="T162" s="279">
        <f t="shared" si="23"/>
        <v>0</v>
      </c>
      <c r="U162" s="279">
        <f t="shared" si="24"/>
        <v>0</v>
      </c>
      <c r="V162" s="279">
        <f t="shared" si="25"/>
        <v>0</v>
      </c>
    </row>
    <row r="163" spans="2:22" x14ac:dyDescent="0.25">
      <c r="H163" s="584">
        <f t="shared" si="26"/>
        <v>0</v>
      </c>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8"/>
    <col min="2" max="2" width="16.7109375" style="149" customWidth="1"/>
    <col min="3" max="3" width="15.85546875" style="148" customWidth="1"/>
    <col min="4" max="4" width="12.140625" style="150" customWidth="1"/>
    <col min="5" max="5" width="18.42578125" style="164" customWidth="1"/>
    <col min="6" max="6" width="18.7109375" style="164" customWidth="1"/>
    <col min="7" max="7" width="104.5703125" style="165" customWidth="1"/>
    <col min="8" max="8" width="9.7109375" style="164"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8"/>
      <c r="F1" s="148"/>
      <c r="G1" s="149"/>
      <c r="H1" s="148"/>
    </row>
    <row r="2" spans="1:19" ht="15.75" thickBot="1" x14ac:dyDescent="0.3">
      <c r="A2" s="909"/>
      <c r="B2" s="910"/>
      <c r="C2" s="911"/>
      <c r="D2" s="912" t="s">
        <v>272</v>
      </c>
      <c r="E2" s="913"/>
      <c r="F2" s="913"/>
      <c r="G2" s="914"/>
      <c r="H2" s="166"/>
      <c r="L2" s="915"/>
      <c r="M2" s="907" t="s">
        <v>11</v>
      </c>
      <c r="N2" s="907" t="s">
        <v>206</v>
      </c>
      <c r="O2" s="907" t="s">
        <v>257</v>
      </c>
      <c r="P2" s="907" t="s">
        <v>161</v>
      </c>
      <c r="Q2" s="907" t="s">
        <v>258</v>
      </c>
      <c r="R2" s="907" t="s">
        <v>208</v>
      </c>
      <c r="S2" s="907" t="s">
        <v>158</v>
      </c>
    </row>
    <row r="3" spans="1:19" ht="30.75" thickBot="1" x14ac:dyDescent="0.3">
      <c r="A3" s="151" t="s">
        <v>273</v>
      </c>
      <c r="B3" s="152" t="s">
        <v>55</v>
      </c>
      <c r="C3" s="153" t="s">
        <v>274</v>
      </c>
      <c r="D3" s="154" t="s">
        <v>275</v>
      </c>
      <c r="E3" s="155" t="s">
        <v>276</v>
      </c>
      <c r="F3" s="156" t="s">
        <v>277</v>
      </c>
      <c r="G3" s="157" t="s">
        <v>278</v>
      </c>
      <c r="H3" s="167" t="s">
        <v>269</v>
      </c>
      <c r="I3" s="167" t="s">
        <v>279</v>
      </c>
      <c r="L3" s="915"/>
      <c r="M3" s="908"/>
      <c r="N3" s="908"/>
      <c r="O3" s="908"/>
      <c r="P3" s="908"/>
      <c r="Q3" s="908"/>
      <c r="R3" s="908"/>
      <c r="S3" s="908"/>
    </row>
    <row r="4" spans="1:19" ht="15.75" thickBot="1" x14ac:dyDescent="0.3">
      <c r="A4" s="158"/>
      <c r="B4" s="159"/>
      <c r="C4" s="160"/>
      <c r="D4" s="161"/>
      <c r="E4" s="162" t="s">
        <v>706</v>
      </c>
      <c r="F4" s="162">
        <v>2</v>
      </c>
      <c r="G4" s="163" t="s">
        <v>707</v>
      </c>
      <c r="H4" s="162" t="s">
        <v>557</v>
      </c>
      <c r="I4" s="162" t="str">
        <f>H4&amp;E4&amp;F4</f>
        <v>mc2</v>
      </c>
      <c r="L4" s="110" t="s">
        <v>252</v>
      </c>
      <c r="M4" s="111">
        <f>COUNTIF($I$4:$I$300,"G"&amp;$L4)</f>
        <v>0</v>
      </c>
      <c r="N4" s="111">
        <f>COUNTIF($I$4:$I$300,"R"&amp;$L4)</f>
        <v>0</v>
      </c>
      <c r="O4" s="111">
        <f>COUNTIF($I$4:$I$300,"E"&amp;$L4)</f>
        <v>0</v>
      </c>
      <c r="P4" s="111">
        <f>COUNTIF($I$4:$I$300,"W"&amp;$L4)</f>
        <v>0</v>
      </c>
      <c r="Q4" s="111">
        <f>COUNTIF($I$4:$I$300,"I"&amp;$L4)</f>
        <v>0</v>
      </c>
      <c r="R4" s="111">
        <f>COUNTIF($I$4:$I$300,"M"&amp;$L4)</f>
        <v>0</v>
      </c>
      <c r="S4" s="111">
        <f>COUNTIF($I$4:$I$300,"O"&amp;$L4)</f>
        <v>0</v>
      </c>
    </row>
    <row r="5" spans="1:19" ht="15.75" thickBot="1" x14ac:dyDescent="0.3">
      <c r="A5" s="158"/>
      <c r="B5" s="159"/>
      <c r="C5" s="160"/>
      <c r="D5" s="161"/>
      <c r="E5" s="162" t="s">
        <v>706</v>
      </c>
      <c r="F5" s="162">
        <v>2</v>
      </c>
      <c r="G5" s="163" t="s">
        <v>708</v>
      </c>
      <c r="H5" s="162" t="s">
        <v>511</v>
      </c>
      <c r="I5" s="162" t="str">
        <f t="shared" ref="I5:I68" si="0">H5&amp;E5&amp;F5</f>
        <v>ec2</v>
      </c>
      <c r="L5" s="110" t="s">
        <v>253</v>
      </c>
      <c r="M5" s="111">
        <f>COUNTIF($I$4:$I$300,"G"&amp;$L5)</f>
        <v>0</v>
      </c>
      <c r="N5" s="111">
        <f>COUNTIF($I$4:$I$300,"R"&amp;$L5)</f>
        <v>1</v>
      </c>
      <c r="O5" s="111">
        <f>COUNTIF($I$4:$I$300,"E"&amp;$L5)</f>
        <v>1</v>
      </c>
      <c r="P5" s="111">
        <f>COUNTIF($I$4:$I$300,"W"&amp;$L5)</f>
        <v>4</v>
      </c>
      <c r="Q5" s="111">
        <f>COUNTIF($I$4:$I$300,"I"&amp;$L5)</f>
        <v>1</v>
      </c>
      <c r="R5" s="111">
        <f>COUNTIF($I$4:$I$300,"M"&amp;$L5)</f>
        <v>5</v>
      </c>
      <c r="S5" s="111">
        <f>COUNTIF($I$4:$I$300,"O"&amp;$L5)</f>
        <v>0</v>
      </c>
    </row>
    <row r="6" spans="1:19" ht="15.75" thickBot="1" x14ac:dyDescent="0.3">
      <c r="A6" s="158"/>
      <c r="B6" s="159"/>
      <c r="C6" s="160"/>
      <c r="D6" s="161"/>
      <c r="E6" s="162" t="s">
        <v>706</v>
      </c>
      <c r="F6" s="162">
        <v>2</v>
      </c>
      <c r="G6" s="163" t="s">
        <v>709</v>
      </c>
      <c r="H6" s="162" t="s">
        <v>531</v>
      </c>
      <c r="I6" s="162" t="str">
        <f t="shared" si="0"/>
        <v>wc2</v>
      </c>
      <c r="L6" s="110" t="s">
        <v>254</v>
      </c>
      <c r="M6" s="111">
        <f>COUNTIF($I$4:$I$300,"G"&amp;$L6)</f>
        <v>0</v>
      </c>
      <c r="N6" s="111">
        <f>COUNTIF($I$4:$I$300,"R"&amp;$L6)</f>
        <v>0</v>
      </c>
      <c r="O6" s="111">
        <f>COUNTIF($I$4:$I$300,"E"&amp;$L6)</f>
        <v>0</v>
      </c>
      <c r="P6" s="111">
        <f>COUNTIF($I$4:$I$300,"W"&amp;$L6)</f>
        <v>0</v>
      </c>
      <c r="Q6" s="111">
        <f>COUNTIF($I$4:$I$300,"I"&amp;$L6)</f>
        <v>0</v>
      </c>
      <c r="R6" s="111">
        <f>COUNTIF($I$4:$I$300,"M"&amp;$L6)</f>
        <v>0</v>
      </c>
      <c r="S6" s="111">
        <f>COUNTIF($I$4:$I$300,"O"&amp;$L6)</f>
        <v>0</v>
      </c>
    </row>
    <row r="7" spans="1:19" ht="15.75" thickBot="1" x14ac:dyDescent="0.3">
      <c r="A7" s="158"/>
      <c r="B7" s="159"/>
      <c r="C7" s="160"/>
      <c r="D7" s="161"/>
      <c r="E7" s="162" t="s">
        <v>706</v>
      </c>
      <c r="F7" s="162">
        <v>2</v>
      </c>
      <c r="G7" s="163" t="s">
        <v>710</v>
      </c>
      <c r="H7" s="162" t="s">
        <v>502</v>
      </c>
      <c r="I7" s="162" t="str">
        <f t="shared" si="0"/>
        <v>ic2</v>
      </c>
      <c r="L7" s="110" t="s">
        <v>255</v>
      </c>
      <c r="M7" s="111">
        <f>COUNTIF($I$4:$I$300,"G"&amp;$L7)</f>
        <v>0</v>
      </c>
      <c r="N7" s="111">
        <f>COUNTIF($I$4:$I$300,"R"&amp;$L7)</f>
        <v>0</v>
      </c>
      <c r="O7" s="111">
        <f>COUNTIF($I$4:$I$300,"E"&amp;$L7)</f>
        <v>0</v>
      </c>
      <c r="P7" s="111">
        <f>COUNTIF($I$4:$I$300,"W"&amp;$L7)</f>
        <v>0</v>
      </c>
      <c r="Q7" s="111">
        <f>COUNTIF($I$4:$I$300,"I"&amp;$L7)</f>
        <v>0</v>
      </c>
      <c r="R7" s="111">
        <f>COUNTIF($I$4:$I$300,"M"&amp;$L7)</f>
        <v>0</v>
      </c>
      <c r="S7" s="111">
        <f>COUNTIF($I$4:$I$300,"O"&amp;$L7)</f>
        <v>0</v>
      </c>
    </row>
    <row r="8" spans="1:19" ht="15.75" thickBot="1" x14ac:dyDescent="0.3">
      <c r="A8" s="158"/>
      <c r="B8" s="159"/>
      <c r="C8" s="160"/>
      <c r="D8" s="161"/>
      <c r="E8" s="162" t="s">
        <v>706</v>
      </c>
      <c r="F8" s="162">
        <v>2</v>
      </c>
      <c r="G8" s="163" t="s">
        <v>711</v>
      </c>
      <c r="H8" s="162" t="s">
        <v>557</v>
      </c>
      <c r="I8" s="162" t="str">
        <f t="shared" si="0"/>
        <v>mc2</v>
      </c>
      <c r="L8" s="110" t="s">
        <v>256</v>
      </c>
      <c r="M8" s="111">
        <f>COUNTIF($I$4:$I$300,"G"&amp;$L8)</f>
        <v>0</v>
      </c>
      <c r="N8" s="111">
        <f>COUNTIF($I$4:$I$300,"R"&amp;$L8)</f>
        <v>0</v>
      </c>
      <c r="O8" s="111">
        <f>COUNTIF($I$4:$I$300,"E"&amp;$L8)</f>
        <v>0</v>
      </c>
      <c r="P8" s="111">
        <f>COUNTIF($I$4:$I$300,"W"&amp;$L8)</f>
        <v>0</v>
      </c>
      <c r="Q8" s="111">
        <f>COUNTIF($I$4:$I$300,"I"&amp;$L8)</f>
        <v>0</v>
      </c>
      <c r="R8" s="111">
        <f>COUNTIF($I$4:$I$300,"M"&amp;$L8)</f>
        <v>0</v>
      </c>
      <c r="S8" s="111">
        <f>COUNTIF($I$4:$I$300,"O"&amp;$L8)</f>
        <v>0</v>
      </c>
    </row>
    <row r="9" spans="1:19" ht="15.75" thickBot="1" x14ac:dyDescent="0.3">
      <c r="A9" s="158"/>
      <c r="B9" s="159"/>
      <c r="C9" s="160"/>
      <c r="D9" s="161"/>
      <c r="E9" s="162" t="s">
        <v>706</v>
      </c>
      <c r="F9" s="162">
        <v>2</v>
      </c>
      <c r="G9" s="163" t="s">
        <v>712</v>
      </c>
      <c r="H9" s="162" t="s">
        <v>557</v>
      </c>
      <c r="I9" s="162" t="str">
        <f t="shared" si="0"/>
        <v>mc2</v>
      </c>
    </row>
    <row r="10" spans="1:19" ht="15.75" thickBot="1" x14ac:dyDescent="0.3">
      <c r="A10" s="158"/>
      <c r="B10" s="159"/>
      <c r="C10" s="160"/>
      <c r="D10" s="161"/>
      <c r="E10" s="162" t="s">
        <v>706</v>
      </c>
      <c r="F10" s="162">
        <v>2</v>
      </c>
      <c r="G10" s="163" t="s">
        <v>713</v>
      </c>
      <c r="H10" s="162" t="s">
        <v>531</v>
      </c>
      <c r="I10" s="162" t="str">
        <f t="shared" si="0"/>
        <v>wc2</v>
      </c>
    </row>
    <row r="11" spans="1:19" ht="15.75" thickBot="1" x14ac:dyDescent="0.3">
      <c r="A11" s="158"/>
      <c r="B11" s="159"/>
      <c r="C11" s="160"/>
      <c r="D11" s="161"/>
      <c r="E11" s="162" t="s">
        <v>706</v>
      </c>
      <c r="F11" s="162">
        <v>2</v>
      </c>
      <c r="G11" s="163" t="s">
        <v>714</v>
      </c>
      <c r="H11" s="162" t="s">
        <v>531</v>
      </c>
      <c r="I11" s="162" t="str">
        <f t="shared" si="0"/>
        <v>wc2</v>
      </c>
    </row>
    <row r="12" spans="1:19" ht="15.75" thickBot="1" x14ac:dyDescent="0.3">
      <c r="A12" s="158"/>
      <c r="B12" s="159"/>
      <c r="C12" s="160"/>
      <c r="D12" s="161"/>
      <c r="E12" s="162" t="s">
        <v>706</v>
      </c>
      <c r="F12" s="162">
        <v>2</v>
      </c>
      <c r="G12" s="163" t="s">
        <v>715</v>
      </c>
      <c r="H12" s="162" t="s">
        <v>557</v>
      </c>
      <c r="I12" s="162" t="str">
        <f t="shared" si="0"/>
        <v>mc2</v>
      </c>
    </row>
    <row r="13" spans="1:19" ht="15.75" thickBot="1" x14ac:dyDescent="0.3">
      <c r="A13" s="158"/>
      <c r="B13" s="159"/>
      <c r="C13" s="160"/>
      <c r="D13" s="161"/>
      <c r="E13" s="162" t="s">
        <v>706</v>
      </c>
      <c r="F13" s="162">
        <v>2</v>
      </c>
      <c r="G13" s="163" t="s">
        <v>716</v>
      </c>
      <c r="H13" s="162" t="s">
        <v>557</v>
      </c>
      <c r="I13" s="162" t="str">
        <f t="shared" si="0"/>
        <v>mc2</v>
      </c>
    </row>
    <row r="14" spans="1:19" ht="15.75" thickBot="1" x14ac:dyDescent="0.3">
      <c r="A14" s="158"/>
      <c r="B14" s="159"/>
      <c r="C14" s="160"/>
      <c r="D14" s="161"/>
      <c r="E14" s="162" t="s">
        <v>706</v>
      </c>
      <c r="F14" s="162">
        <v>2</v>
      </c>
      <c r="G14" s="163" t="s">
        <v>717</v>
      </c>
      <c r="H14" s="162" t="s">
        <v>531</v>
      </c>
      <c r="I14" s="162" t="str">
        <f t="shared" si="0"/>
        <v>wc2</v>
      </c>
    </row>
    <row r="15" spans="1:19" ht="15.75" thickBot="1" x14ac:dyDescent="0.3">
      <c r="A15" s="158"/>
      <c r="B15" s="159"/>
      <c r="C15" s="160"/>
      <c r="D15" s="161"/>
      <c r="E15" s="162" t="s">
        <v>706</v>
      </c>
      <c r="F15" s="162">
        <v>2</v>
      </c>
      <c r="G15" s="163" t="s">
        <v>718</v>
      </c>
      <c r="H15" s="162" t="s">
        <v>575</v>
      </c>
      <c r="I15" s="162" t="str">
        <f t="shared" si="0"/>
        <v>rc2</v>
      </c>
    </row>
    <row r="16" spans="1:19" ht="15.75" thickBot="1" x14ac:dyDescent="0.3">
      <c r="A16" s="158"/>
      <c r="B16" s="159"/>
      <c r="C16" s="160"/>
      <c r="D16" s="161"/>
      <c r="E16" s="162"/>
      <c r="F16" s="162"/>
      <c r="G16" s="163"/>
      <c r="H16" s="162"/>
      <c r="I16" s="162" t="str">
        <f t="shared" si="0"/>
        <v/>
      </c>
    </row>
    <row r="17" spans="1:9" ht="15.75" thickBot="1" x14ac:dyDescent="0.3">
      <c r="A17" s="158"/>
      <c r="B17" s="159"/>
      <c r="C17" s="160"/>
      <c r="D17" s="161"/>
      <c r="E17" s="162"/>
      <c r="F17" s="162"/>
      <c r="G17" s="163"/>
      <c r="H17" s="162"/>
      <c r="I17" s="162" t="str">
        <f t="shared" si="0"/>
        <v/>
      </c>
    </row>
    <row r="18" spans="1:9" ht="15.75" thickBot="1" x14ac:dyDescent="0.3">
      <c r="A18" s="158"/>
      <c r="B18" s="159"/>
      <c r="C18" s="160"/>
      <c r="D18" s="161"/>
      <c r="E18" s="162"/>
      <c r="F18" s="162"/>
      <c r="G18" s="163"/>
      <c r="H18" s="162"/>
      <c r="I18" s="162" t="str">
        <f t="shared" si="0"/>
        <v/>
      </c>
    </row>
    <row r="19" spans="1:9" ht="15.75" thickBot="1" x14ac:dyDescent="0.3">
      <c r="A19" s="158"/>
      <c r="B19" s="159"/>
      <c r="C19" s="160"/>
      <c r="D19" s="161"/>
      <c r="E19" s="162"/>
      <c r="F19" s="162"/>
      <c r="G19" s="163"/>
      <c r="H19" s="162"/>
      <c r="I19" s="162" t="str">
        <f t="shared" si="0"/>
        <v/>
      </c>
    </row>
    <row r="20" spans="1:9" ht="15.75" thickBot="1" x14ac:dyDescent="0.3">
      <c r="A20" s="158"/>
      <c r="B20" s="159"/>
      <c r="C20" s="160"/>
      <c r="D20" s="161"/>
      <c r="E20" s="162"/>
      <c r="F20" s="162"/>
      <c r="G20" s="163"/>
      <c r="H20" s="162"/>
      <c r="I20" s="162" t="str">
        <f t="shared" si="0"/>
        <v/>
      </c>
    </row>
    <row r="21" spans="1:9" ht="15.75" thickBot="1" x14ac:dyDescent="0.3">
      <c r="A21" s="158"/>
      <c r="B21" s="159"/>
      <c r="C21" s="160"/>
      <c r="D21" s="161"/>
      <c r="E21" s="162"/>
      <c r="F21" s="162"/>
      <c r="G21" s="163"/>
      <c r="H21" s="162"/>
      <c r="I21" s="162" t="str">
        <f t="shared" si="0"/>
        <v/>
      </c>
    </row>
    <row r="22" spans="1:9" ht="15.75" thickBot="1" x14ac:dyDescent="0.3">
      <c r="A22" s="158"/>
      <c r="B22" s="159"/>
      <c r="C22" s="160"/>
      <c r="D22" s="161"/>
      <c r="E22" s="162"/>
      <c r="F22" s="162"/>
      <c r="G22" s="163"/>
      <c r="H22" s="162"/>
      <c r="I22" s="162" t="str">
        <f t="shared" si="0"/>
        <v/>
      </c>
    </row>
    <row r="23" spans="1:9" ht="15.75" thickBot="1" x14ac:dyDescent="0.3">
      <c r="A23" s="158"/>
      <c r="B23" s="159"/>
      <c r="C23" s="160"/>
      <c r="D23" s="161"/>
      <c r="E23" s="162"/>
      <c r="F23" s="162"/>
      <c r="G23" s="163"/>
      <c r="H23" s="162"/>
      <c r="I23" s="162" t="str">
        <f t="shared" si="0"/>
        <v/>
      </c>
    </row>
    <row r="24" spans="1:9" ht="15.75" thickBot="1" x14ac:dyDescent="0.3">
      <c r="A24" s="158"/>
      <c r="B24" s="159"/>
      <c r="C24" s="160"/>
      <c r="D24" s="161"/>
      <c r="E24" s="162"/>
      <c r="F24" s="162"/>
      <c r="G24" s="163"/>
      <c r="H24" s="162"/>
      <c r="I24" s="162" t="str">
        <f t="shared" si="0"/>
        <v/>
      </c>
    </row>
    <row r="25" spans="1:9" ht="15.75" thickBot="1" x14ac:dyDescent="0.3">
      <c r="A25" s="158"/>
      <c r="B25" s="159"/>
      <c r="C25" s="160"/>
      <c r="D25" s="161"/>
      <c r="E25" s="162"/>
      <c r="F25" s="162"/>
      <c r="G25" s="163"/>
      <c r="H25" s="162"/>
      <c r="I25" s="162" t="str">
        <f t="shared" si="0"/>
        <v/>
      </c>
    </row>
    <row r="26" spans="1:9" ht="15.75" thickBot="1" x14ac:dyDescent="0.3">
      <c r="A26" s="158"/>
      <c r="B26" s="159"/>
      <c r="C26" s="160"/>
      <c r="D26" s="161"/>
      <c r="E26" s="162"/>
      <c r="F26" s="162"/>
      <c r="G26" s="163"/>
      <c r="H26" s="162"/>
      <c r="I26" s="162" t="str">
        <f t="shared" si="0"/>
        <v/>
      </c>
    </row>
    <row r="27" spans="1:9" ht="15.75" thickBot="1" x14ac:dyDescent="0.3">
      <c r="A27" s="158"/>
      <c r="B27" s="159"/>
      <c r="C27" s="160"/>
      <c r="D27" s="161"/>
      <c r="E27" s="162"/>
      <c r="F27" s="162"/>
      <c r="G27" s="163"/>
      <c r="H27" s="162"/>
      <c r="I27" s="162" t="str">
        <f t="shared" si="0"/>
        <v/>
      </c>
    </row>
    <row r="28" spans="1:9" ht="15.75" thickBot="1" x14ac:dyDescent="0.3">
      <c r="A28" s="158"/>
      <c r="B28" s="159"/>
      <c r="C28" s="160"/>
      <c r="D28" s="161"/>
      <c r="E28" s="162"/>
      <c r="F28" s="162"/>
      <c r="G28" s="163"/>
      <c r="H28" s="162"/>
      <c r="I28" s="162" t="str">
        <f t="shared" si="0"/>
        <v/>
      </c>
    </row>
    <row r="29" spans="1:9" ht="15.75" thickBot="1" x14ac:dyDescent="0.3">
      <c r="A29" s="158"/>
      <c r="B29" s="159"/>
      <c r="C29" s="160"/>
      <c r="D29" s="161"/>
      <c r="E29" s="162"/>
      <c r="F29" s="162"/>
      <c r="G29" s="163"/>
      <c r="H29" s="162"/>
      <c r="I29" s="162" t="str">
        <f t="shared" si="0"/>
        <v/>
      </c>
    </row>
    <row r="30" spans="1:9" ht="15.75" thickBot="1" x14ac:dyDescent="0.3">
      <c r="A30" s="158"/>
      <c r="B30" s="159"/>
      <c r="C30" s="160"/>
      <c r="D30" s="161"/>
      <c r="E30" s="162"/>
      <c r="F30" s="162"/>
      <c r="G30" s="163"/>
      <c r="H30" s="162"/>
      <c r="I30" s="162" t="str">
        <f t="shared" si="0"/>
        <v/>
      </c>
    </row>
    <row r="31" spans="1:9" ht="15.75" thickBot="1" x14ac:dyDescent="0.3">
      <c r="A31" s="158"/>
      <c r="B31" s="159"/>
      <c r="C31" s="160"/>
      <c r="D31" s="161"/>
      <c r="E31" s="162"/>
      <c r="F31" s="162"/>
      <c r="G31" s="163"/>
      <c r="H31" s="162"/>
      <c r="I31" s="162" t="str">
        <f t="shared" si="0"/>
        <v/>
      </c>
    </row>
    <row r="32" spans="1:9" ht="15.75" thickBot="1" x14ac:dyDescent="0.3">
      <c r="A32" s="158"/>
      <c r="B32" s="159"/>
      <c r="C32" s="160"/>
      <c r="D32" s="161"/>
      <c r="E32" s="162"/>
      <c r="F32" s="162"/>
      <c r="G32" s="163"/>
      <c r="H32" s="162"/>
      <c r="I32" s="162" t="str">
        <f t="shared" si="0"/>
        <v/>
      </c>
    </row>
    <row r="33" spans="1:9" ht="15.75" thickBot="1" x14ac:dyDescent="0.3">
      <c r="A33" s="158"/>
      <c r="B33" s="159"/>
      <c r="C33" s="160"/>
      <c r="D33" s="161"/>
      <c r="E33" s="162"/>
      <c r="F33" s="162"/>
      <c r="G33" s="163"/>
      <c r="H33" s="162"/>
      <c r="I33" s="162" t="str">
        <f t="shared" si="0"/>
        <v/>
      </c>
    </row>
    <row r="34" spans="1:9" ht="15.75" thickBot="1" x14ac:dyDescent="0.3">
      <c r="A34" s="158"/>
      <c r="B34" s="159"/>
      <c r="C34" s="160"/>
      <c r="D34" s="161"/>
      <c r="E34" s="162"/>
      <c r="F34" s="162"/>
      <c r="G34" s="163"/>
      <c r="H34" s="162"/>
      <c r="I34" s="162" t="str">
        <f t="shared" si="0"/>
        <v/>
      </c>
    </row>
    <row r="35" spans="1:9" ht="15.75" thickBot="1" x14ac:dyDescent="0.3">
      <c r="A35" s="158"/>
      <c r="B35" s="159"/>
      <c r="C35" s="160"/>
      <c r="D35" s="161"/>
      <c r="E35" s="162"/>
      <c r="F35" s="162"/>
      <c r="G35" s="163"/>
      <c r="H35" s="162"/>
      <c r="I35" s="162" t="str">
        <f t="shared" si="0"/>
        <v/>
      </c>
    </row>
    <row r="36" spans="1:9" ht="15.75" thickBot="1" x14ac:dyDescent="0.3">
      <c r="A36" s="158"/>
      <c r="B36" s="159"/>
      <c r="C36" s="160"/>
      <c r="D36" s="161"/>
      <c r="E36" s="162"/>
      <c r="F36" s="162"/>
      <c r="G36" s="163"/>
      <c r="H36" s="162"/>
      <c r="I36" s="162" t="str">
        <f t="shared" si="0"/>
        <v/>
      </c>
    </row>
    <row r="37" spans="1:9" ht="15.75" thickBot="1" x14ac:dyDescent="0.3">
      <c r="A37" s="158"/>
      <c r="B37" s="159"/>
      <c r="C37" s="160"/>
      <c r="D37" s="161"/>
      <c r="E37" s="162"/>
      <c r="F37" s="162"/>
      <c r="G37" s="163"/>
      <c r="H37" s="162"/>
      <c r="I37" s="162" t="str">
        <f t="shared" si="0"/>
        <v/>
      </c>
    </row>
    <row r="38" spans="1:9" ht="15.75" thickBot="1" x14ac:dyDescent="0.3">
      <c r="A38" s="158"/>
      <c r="B38" s="159"/>
      <c r="C38" s="160"/>
      <c r="D38" s="161"/>
      <c r="E38" s="162"/>
      <c r="F38" s="162"/>
      <c r="G38" s="163"/>
      <c r="H38" s="162"/>
      <c r="I38" s="162" t="str">
        <f t="shared" si="0"/>
        <v/>
      </c>
    </row>
    <row r="39" spans="1:9" ht="15.75" thickBot="1" x14ac:dyDescent="0.3">
      <c r="A39" s="158"/>
      <c r="B39" s="159"/>
      <c r="C39" s="160"/>
      <c r="D39" s="161"/>
      <c r="E39" s="162"/>
      <c r="F39" s="162"/>
      <c r="G39" s="163"/>
      <c r="H39" s="162"/>
      <c r="I39" s="162" t="str">
        <f t="shared" si="0"/>
        <v/>
      </c>
    </row>
    <row r="40" spans="1:9" ht="15.75" thickBot="1" x14ac:dyDescent="0.3">
      <c r="A40" s="158"/>
      <c r="B40" s="159"/>
      <c r="C40" s="160"/>
      <c r="D40" s="161"/>
      <c r="E40" s="162"/>
      <c r="F40" s="162"/>
      <c r="G40" s="163"/>
      <c r="H40" s="162"/>
      <c r="I40" s="162" t="str">
        <f t="shared" si="0"/>
        <v/>
      </c>
    </row>
    <row r="41" spans="1:9" ht="15.75" thickBot="1" x14ac:dyDescent="0.3">
      <c r="A41" s="158"/>
      <c r="B41" s="159"/>
      <c r="C41" s="160"/>
      <c r="D41" s="161"/>
      <c r="E41" s="162"/>
      <c r="F41" s="162"/>
      <c r="G41" s="163"/>
      <c r="H41" s="162"/>
      <c r="I41" s="162" t="str">
        <f t="shared" si="0"/>
        <v/>
      </c>
    </row>
    <row r="42" spans="1:9" ht="15.75" thickBot="1" x14ac:dyDescent="0.3">
      <c r="A42" s="158"/>
      <c r="B42" s="159"/>
      <c r="C42" s="160"/>
      <c r="D42" s="161"/>
      <c r="E42" s="162"/>
      <c r="F42" s="162"/>
      <c r="G42" s="163"/>
      <c r="H42" s="162"/>
      <c r="I42" s="162" t="str">
        <f t="shared" si="0"/>
        <v/>
      </c>
    </row>
    <row r="43" spans="1:9" ht="15.75" thickBot="1" x14ac:dyDescent="0.3">
      <c r="A43" s="158"/>
      <c r="B43" s="159"/>
      <c r="C43" s="160"/>
      <c r="D43" s="161"/>
      <c r="E43" s="162"/>
      <c r="F43" s="162"/>
      <c r="G43" s="163"/>
      <c r="H43" s="162"/>
      <c r="I43" s="162" t="str">
        <f t="shared" si="0"/>
        <v/>
      </c>
    </row>
    <row r="44" spans="1:9" ht="15.75" thickBot="1" x14ac:dyDescent="0.3">
      <c r="A44" s="158"/>
      <c r="B44" s="159"/>
      <c r="C44" s="160"/>
      <c r="D44" s="161"/>
      <c r="E44" s="162"/>
      <c r="F44" s="162"/>
      <c r="G44" s="163"/>
      <c r="H44" s="162"/>
      <c r="I44" s="162" t="str">
        <f t="shared" si="0"/>
        <v/>
      </c>
    </row>
    <row r="45" spans="1:9" ht="15.75" thickBot="1" x14ac:dyDescent="0.3">
      <c r="A45" s="158"/>
      <c r="B45" s="159"/>
      <c r="C45" s="160"/>
      <c r="D45" s="161"/>
      <c r="E45" s="162"/>
      <c r="F45" s="162"/>
      <c r="G45" s="163"/>
      <c r="H45" s="162"/>
      <c r="I45" s="162" t="str">
        <f t="shared" si="0"/>
        <v/>
      </c>
    </row>
    <row r="46" spans="1:9" ht="15.75" thickBot="1" x14ac:dyDescent="0.3">
      <c r="A46" s="158"/>
      <c r="B46" s="159"/>
      <c r="C46" s="160"/>
      <c r="D46" s="161"/>
      <c r="E46" s="162"/>
      <c r="F46" s="162"/>
      <c r="G46" s="163"/>
      <c r="H46" s="162"/>
      <c r="I46" s="162" t="str">
        <f t="shared" si="0"/>
        <v/>
      </c>
    </row>
    <row r="47" spans="1:9" ht="15.75" thickBot="1" x14ac:dyDescent="0.3">
      <c r="A47" s="158"/>
      <c r="B47" s="159"/>
      <c r="C47" s="160"/>
      <c r="D47" s="161"/>
      <c r="E47" s="162"/>
      <c r="F47" s="162"/>
      <c r="G47" s="163"/>
      <c r="H47" s="162"/>
      <c r="I47" s="162" t="str">
        <f t="shared" si="0"/>
        <v/>
      </c>
    </row>
    <row r="48" spans="1:9" ht="15.75" thickBot="1" x14ac:dyDescent="0.3">
      <c r="A48" s="158"/>
      <c r="B48" s="159"/>
      <c r="C48" s="160"/>
      <c r="D48" s="161"/>
      <c r="E48" s="162"/>
      <c r="F48" s="162"/>
      <c r="G48" s="163"/>
      <c r="H48" s="162"/>
      <c r="I48" s="162" t="str">
        <f t="shared" si="0"/>
        <v/>
      </c>
    </row>
    <row r="49" spans="1:9" ht="15.75" thickBot="1" x14ac:dyDescent="0.3">
      <c r="A49" s="158"/>
      <c r="B49" s="159"/>
      <c r="C49" s="160"/>
      <c r="D49" s="161"/>
      <c r="E49" s="162"/>
      <c r="F49" s="162"/>
      <c r="G49" s="163"/>
      <c r="H49" s="162"/>
      <c r="I49" s="162" t="str">
        <f t="shared" si="0"/>
        <v/>
      </c>
    </row>
    <row r="50" spans="1:9" ht="15.75" thickBot="1" x14ac:dyDescent="0.3">
      <c r="A50" s="158"/>
      <c r="B50" s="159"/>
      <c r="C50" s="160"/>
      <c r="D50" s="161"/>
      <c r="E50" s="162"/>
      <c r="F50" s="162"/>
      <c r="G50" s="163"/>
      <c r="H50" s="162"/>
      <c r="I50" s="162" t="str">
        <f t="shared" si="0"/>
        <v/>
      </c>
    </row>
    <row r="51" spans="1:9" ht="15.75" thickBot="1" x14ac:dyDescent="0.3">
      <c r="A51" s="158"/>
      <c r="B51" s="159"/>
      <c r="C51" s="160"/>
      <c r="D51" s="161"/>
      <c r="E51" s="162"/>
      <c r="F51" s="162"/>
      <c r="G51" s="163"/>
      <c r="H51" s="162"/>
      <c r="I51" s="162" t="str">
        <f t="shared" si="0"/>
        <v/>
      </c>
    </row>
    <row r="52" spans="1:9" ht="15.75" thickBot="1" x14ac:dyDescent="0.3">
      <c r="A52" s="158"/>
      <c r="B52" s="159"/>
      <c r="C52" s="160"/>
      <c r="D52" s="161"/>
      <c r="E52" s="162"/>
      <c r="F52" s="162"/>
      <c r="G52" s="163"/>
      <c r="H52" s="162"/>
      <c r="I52" s="162" t="str">
        <f t="shared" si="0"/>
        <v/>
      </c>
    </row>
    <row r="53" spans="1:9" ht="15.75" thickBot="1" x14ac:dyDescent="0.3">
      <c r="A53" s="158"/>
      <c r="B53" s="159"/>
      <c r="C53" s="160"/>
      <c r="D53" s="161"/>
      <c r="E53" s="162"/>
      <c r="F53" s="162"/>
      <c r="G53" s="163"/>
      <c r="H53" s="162"/>
      <c r="I53" s="162" t="str">
        <f t="shared" si="0"/>
        <v/>
      </c>
    </row>
    <row r="54" spans="1:9" ht="15.75" thickBot="1" x14ac:dyDescent="0.3">
      <c r="A54" s="158"/>
      <c r="B54" s="159"/>
      <c r="C54" s="160"/>
      <c r="D54" s="161"/>
      <c r="E54" s="162"/>
      <c r="F54" s="162"/>
      <c r="G54" s="163"/>
      <c r="H54" s="162"/>
      <c r="I54" s="162" t="str">
        <f t="shared" si="0"/>
        <v/>
      </c>
    </row>
    <row r="55" spans="1:9" ht="15.75" thickBot="1" x14ac:dyDescent="0.3">
      <c r="A55" s="158"/>
      <c r="B55" s="159"/>
      <c r="C55" s="160"/>
      <c r="D55" s="161"/>
      <c r="E55" s="162"/>
      <c r="F55" s="162"/>
      <c r="G55" s="163"/>
      <c r="H55" s="162"/>
      <c r="I55" s="162" t="str">
        <f t="shared" si="0"/>
        <v/>
      </c>
    </row>
    <row r="56" spans="1:9" ht="15.75" thickBot="1" x14ac:dyDescent="0.3">
      <c r="A56" s="158"/>
      <c r="B56" s="159"/>
      <c r="C56" s="160"/>
      <c r="D56" s="161"/>
      <c r="E56" s="162"/>
      <c r="F56" s="162"/>
      <c r="G56" s="163"/>
      <c r="H56" s="162"/>
      <c r="I56" s="162" t="str">
        <f t="shared" si="0"/>
        <v/>
      </c>
    </row>
    <row r="57" spans="1:9" ht="15.75" thickBot="1" x14ac:dyDescent="0.3">
      <c r="A57" s="158"/>
      <c r="B57" s="159"/>
      <c r="C57" s="160"/>
      <c r="D57" s="161"/>
      <c r="E57" s="162"/>
      <c r="F57" s="162"/>
      <c r="G57" s="163"/>
      <c r="H57" s="162"/>
      <c r="I57" s="162" t="str">
        <f t="shared" si="0"/>
        <v/>
      </c>
    </row>
    <row r="58" spans="1:9" ht="15.75" thickBot="1" x14ac:dyDescent="0.3">
      <c r="A58" s="158"/>
      <c r="B58" s="159"/>
      <c r="C58" s="160"/>
      <c r="D58" s="161"/>
      <c r="E58" s="162"/>
      <c r="F58" s="162"/>
      <c r="G58" s="163"/>
      <c r="H58" s="162"/>
      <c r="I58" s="162" t="str">
        <f t="shared" si="0"/>
        <v/>
      </c>
    </row>
    <row r="59" spans="1:9" ht="15.75" thickBot="1" x14ac:dyDescent="0.3">
      <c r="A59" s="158"/>
      <c r="B59" s="159"/>
      <c r="C59" s="160"/>
      <c r="D59" s="161"/>
      <c r="E59" s="162"/>
      <c r="F59" s="162"/>
      <c r="G59" s="163"/>
      <c r="H59" s="162"/>
      <c r="I59" s="162" t="str">
        <f t="shared" si="0"/>
        <v/>
      </c>
    </row>
    <row r="60" spans="1:9" ht="15.75" thickBot="1" x14ac:dyDescent="0.3">
      <c r="A60" s="158"/>
      <c r="B60" s="159"/>
      <c r="C60" s="160"/>
      <c r="D60" s="161"/>
      <c r="E60" s="162"/>
      <c r="F60" s="162"/>
      <c r="G60" s="163"/>
      <c r="H60" s="162"/>
      <c r="I60" s="162" t="str">
        <f t="shared" si="0"/>
        <v/>
      </c>
    </row>
    <row r="61" spans="1:9" ht="15.75" thickBot="1" x14ac:dyDescent="0.3">
      <c r="A61" s="158"/>
      <c r="B61" s="159"/>
      <c r="C61" s="160"/>
      <c r="D61" s="161"/>
      <c r="E61" s="162"/>
      <c r="F61" s="162"/>
      <c r="G61" s="163"/>
      <c r="H61" s="162"/>
      <c r="I61" s="162" t="str">
        <f t="shared" si="0"/>
        <v/>
      </c>
    </row>
    <row r="62" spans="1:9" ht="15.75" thickBot="1" x14ac:dyDescent="0.3">
      <c r="A62" s="158"/>
      <c r="B62" s="159"/>
      <c r="C62" s="160"/>
      <c r="D62" s="161"/>
      <c r="E62" s="162"/>
      <c r="F62" s="162"/>
      <c r="G62" s="163"/>
      <c r="H62" s="162"/>
      <c r="I62" s="162" t="str">
        <f t="shared" si="0"/>
        <v/>
      </c>
    </row>
    <row r="63" spans="1:9" ht="15.75" thickBot="1" x14ac:dyDescent="0.3">
      <c r="A63" s="158"/>
      <c r="B63" s="159"/>
      <c r="C63" s="160"/>
      <c r="D63" s="161"/>
      <c r="E63" s="162"/>
      <c r="F63" s="162"/>
      <c r="G63" s="163"/>
      <c r="H63" s="162"/>
      <c r="I63" s="162" t="str">
        <f t="shared" si="0"/>
        <v/>
      </c>
    </row>
    <row r="64" spans="1:9" ht="15.75" thickBot="1" x14ac:dyDescent="0.3">
      <c r="A64" s="158"/>
      <c r="B64" s="159"/>
      <c r="C64" s="160"/>
      <c r="D64" s="161"/>
      <c r="E64" s="162"/>
      <c r="F64" s="162"/>
      <c r="G64" s="163"/>
      <c r="H64" s="162"/>
      <c r="I64" s="162" t="str">
        <f t="shared" si="0"/>
        <v/>
      </c>
    </row>
    <row r="65" spans="1:9" ht="15.75" thickBot="1" x14ac:dyDescent="0.3">
      <c r="A65" s="158"/>
      <c r="B65" s="159"/>
      <c r="C65" s="160"/>
      <c r="D65" s="161"/>
      <c r="E65" s="162"/>
      <c r="F65" s="162"/>
      <c r="G65" s="163"/>
      <c r="H65" s="162"/>
      <c r="I65" s="162" t="str">
        <f t="shared" si="0"/>
        <v/>
      </c>
    </row>
    <row r="66" spans="1:9" ht="15.75" thickBot="1" x14ac:dyDescent="0.3">
      <c r="A66" s="158"/>
      <c r="B66" s="159"/>
      <c r="C66" s="160"/>
      <c r="D66" s="161"/>
      <c r="E66" s="162"/>
      <c r="F66" s="162"/>
      <c r="G66" s="163"/>
      <c r="H66" s="162"/>
      <c r="I66" s="162" t="str">
        <f t="shared" si="0"/>
        <v/>
      </c>
    </row>
    <row r="67" spans="1:9" ht="15.75" thickBot="1" x14ac:dyDescent="0.3">
      <c r="A67" s="158"/>
      <c r="B67" s="159"/>
      <c r="C67" s="160"/>
      <c r="D67" s="161"/>
      <c r="E67" s="162"/>
      <c r="F67" s="162"/>
      <c r="G67" s="163"/>
      <c r="H67" s="162"/>
      <c r="I67" s="162" t="str">
        <f t="shared" si="0"/>
        <v/>
      </c>
    </row>
    <row r="68" spans="1:9" ht="15.75" thickBot="1" x14ac:dyDescent="0.3">
      <c r="A68" s="158"/>
      <c r="B68" s="159"/>
      <c r="C68" s="160"/>
      <c r="D68" s="161"/>
      <c r="E68" s="162"/>
      <c r="F68" s="162"/>
      <c r="G68" s="163"/>
      <c r="H68" s="162"/>
      <c r="I68" s="162" t="str">
        <f t="shared" si="0"/>
        <v/>
      </c>
    </row>
    <row r="69" spans="1:9" ht="15.75" thickBot="1" x14ac:dyDescent="0.3">
      <c r="A69" s="158"/>
      <c r="B69" s="159"/>
      <c r="C69" s="160"/>
      <c r="D69" s="161"/>
      <c r="E69" s="162"/>
      <c r="F69" s="162"/>
      <c r="G69" s="163"/>
      <c r="H69" s="162"/>
      <c r="I69" s="162" t="str">
        <f t="shared" ref="I69:I132" si="1">H69&amp;E69&amp;F69</f>
        <v/>
      </c>
    </row>
    <row r="70" spans="1:9" ht="15.75" thickBot="1" x14ac:dyDescent="0.3">
      <c r="A70" s="158"/>
      <c r="B70" s="159"/>
      <c r="C70" s="160"/>
      <c r="D70" s="161"/>
      <c r="E70" s="162"/>
      <c r="F70" s="162"/>
      <c r="G70" s="163"/>
      <c r="H70" s="162"/>
      <c r="I70" s="162" t="str">
        <f t="shared" si="1"/>
        <v/>
      </c>
    </row>
    <row r="71" spans="1:9" ht="15.75" thickBot="1" x14ac:dyDescent="0.3">
      <c r="A71" s="158"/>
      <c r="B71" s="159"/>
      <c r="C71" s="160"/>
      <c r="D71" s="161"/>
      <c r="E71" s="162"/>
      <c r="F71" s="162"/>
      <c r="G71" s="163"/>
      <c r="H71" s="162"/>
      <c r="I71" s="162" t="str">
        <f t="shared" si="1"/>
        <v/>
      </c>
    </row>
    <row r="72" spans="1:9" ht="15.75" thickBot="1" x14ac:dyDescent="0.3">
      <c r="A72" s="158"/>
      <c r="B72" s="159"/>
      <c r="C72" s="160"/>
      <c r="D72" s="161"/>
      <c r="E72" s="162"/>
      <c r="F72" s="162"/>
      <c r="G72" s="163"/>
      <c r="H72" s="162"/>
      <c r="I72" s="162" t="str">
        <f t="shared" si="1"/>
        <v/>
      </c>
    </row>
    <row r="73" spans="1:9" ht="15.75" thickBot="1" x14ac:dyDescent="0.3">
      <c r="A73" s="158"/>
      <c r="B73" s="159"/>
      <c r="C73" s="160"/>
      <c r="D73" s="161"/>
      <c r="E73" s="162"/>
      <c r="F73" s="162"/>
      <c r="G73" s="163"/>
      <c r="H73" s="162"/>
      <c r="I73" s="162" t="str">
        <f t="shared" si="1"/>
        <v/>
      </c>
    </row>
    <row r="74" spans="1:9" ht="15.75" thickBot="1" x14ac:dyDescent="0.3">
      <c r="A74" s="158"/>
      <c r="B74" s="159"/>
      <c r="C74" s="160"/>
      <c r="D74" s="161"/>
      <c r="E74" s="162"/>
      <c r="F74" s="162"/>
      <c r="G74" s="163"/>
      <c r="H74" s="162"/>
      <c r="I74" s="162" t="str">
        <f t="shared" si="1"/>
        <v/>
      </c>
    </row>
    <row r="75" spans="1:9" ht="15.75" thickBot="1" x14ac:dyDescent="0.3">
      <c r="A75" s="158"/>
      <c r="B75" s="159"/>
      <c r="C75" s="160"/>
      <c r="D75" s="161"/>
      <c r="E75" s="162"/>
      <c r="F75" s="162"/>
      <c r="G75" s="163"/>
      <c r="H75" s="162"/>
      <c r="I75" s="162" t="str">
        <f t="shared" si="1"/>
        <v/>
      </c>
    </row>
    <row r="76" spans="1:9" ht="15.75" thickBot="1" x14ac:dyDescent="0.3">
      <c r="A76" s="158"/>
      <c r="B76" s="159"/>
      <c r="C76" s="160"/>
      <c r="D76" s="161"/>
      <c r="E76" s="162"/>
      <c r="F76" s="162"/>
      <c r="G76" s="163"/>
      <c r="H76" s="162"/>
      <c r="I76" s="162" t="str">
        <f t="shared" si="1"/>
        <v/>
      </c>
    </row>
    <row r="77" spans="1:9" ht="15.75" thickBot="1" x14ac:dyDescent="0.3">
      <c r="A77" s="158"/>
      <c r="B77" s="159"/>
      <c r="C77" s="160"/>
      <c r="D77" s="161"/>
      <c r="E77" s="162"/>
      <c r="F77" s="162"/>
      <c r="G77" s="163"/>
      <c r="H77" s="162"/>
      <c r="I77" s="162" t="str">
        <f t="shared" si="1"/>
        <v/>
      </c>
    </row>
    <row r="78" spans="1:9" ht="15.75" thickBot="1" x14ac:dyDescent="0.3">
      <c r="A78" s="158"/>
      <c r="B78" s="159"/>
      <c r="C78" s="160"/>
      <c r="D78" s="161"/>
      <c r="E78" s="162"/>
      <c r="F78" s="162"/>
      <c r="G78" s="163"/>
      <c r="H78" s="162"/>
      <c r="I78" s="162" t="str">
        <f t="shared" si="1"/>
        <v/>
      </c>
    </row>
    <row r="79" spans="1:9" ht="15.75" thickBot="1" x14ac:dyDescent="0.3">
      <c r="A79" s="158"/>
      <c r="B79" s="159"/>
      <c r="C79" s="160"/>
      <c r="D79" s="161"/>
      <c r="E79" s="162"/>
      <c r="F79" s="162"/>
      <c r="G79" s="163"/>
      <c r="H79" s="162"/>
      <c r="I79" s="162" t="str">
        <f t="shared" si="1"/>
        <v/>
      </c>
    </row>
    <row r="80" spans="1:9" ht="15.75" thickBot="1" x14ac:dyDescent="0.3">
      <c r="A80" s="158"/>
      <c r="B80" s="159"/>
      <c r="C80" s="160"/>
      <c r="D80" s="161"/>
      <c r="E80" s="162"/>
      <c r="F80" s="162"/>
      <c r="G80" s="163"/>
      <c r="H80" s="162"/>
      <c r="I80" s="162" t="str">
        <f t="shared" si="1"/>
        <v/>
      </c>
    </row>
    <row r="81" spans="1:9" ht="15.75" thickBot="1" x14ac:dyDescent="0.3">
      <c r="A81" s="158"/>
      <c r="B81" s="159"/>
      <c r="C81" s="160"/>
      <c r="D81" s="161"/>
      <c r="E81" s="162"/>
      <c r="F81" s="162"/>
      <c r="G81" s="163"/>
      <c r="H81" s="162"/>
      <c r="I81" s="162" t="str">
        <f t="shared" si="1"/>
        <v/>
      </c>
    </row>
    <row r="82" spans="1:9" ht="15.75" thickBot="1" x14ac:dyDescent="0.3">
      <c r="A82" s="158"/>
      <c r="B82" s="159"/>
      <c r="C82" s="160"/>
      <c r="D82" s="161"/>
      <c r="E82" s="162"/>
      <c r="F82" s="162"/>
      <c r="G82" s="163"/>
      <c r="H82" s="162"/>
      <c r="I82" s="162" t="str">
        <f t="shared" si="1"/>
        <v/>
      </c>
    </row>
    <row r="83" spans="1:9" ht="15.75" thickBot="1" x14ac:dyDescent="0.3">
      <c r="A83" s="158"/>
      <c r="B83" s="159"/>
      <c r="C83" s="160"/>
      <c r="D83" s="161"/>
      <c r="E83" s="162"/>
      <c r="F83" s="162"/>
      <c r="G83" s="163"/>
      <c r="H83" s="162"/>
      <c r="I83" s="162" t="str">
        <f t="shared" si="1"/>
        <v/>
      </c>
    </row>
    <row r="84" spans="1:9" ht="15.75" thickBot="1" x14ac:dyDescent="0.3">
      <c r="A84" s="158"/>
      <c r="B84" s="159"/>
      <c r="C84" s="160"/>
      <c r="D84" s="161"/>
      <c r="E84" s="162"/>
      <c r="F84" s="162"/>
      <c r="G84" s="163"/>
      <c r="H84" s="162"/>
      <c r="I84" s="162" t="str">
        <f t="shared" si="1"/>
        <v/>
      </c>
    </row>
    <row r="85" spans="1:9" ht="15.75" thickBot="1" x14ac:dyDescent="0.3">
      <c r="A85" s="158"/>
      <c r="B85" s="159"/>
      <c r="C85" s="160"/>
      <c r="D85" s="161"/>
      <c r="E85" s="162"/>
      <c r="F85" s="162"/>
      <c r="G85" s="163"/>
      <c r="H85" s="162"/>
      <c r="I85" s="162" t="str">
        <f t="shared" si="1"/>
        <v/>
      </c>
    </row>
    <row r="86" spans="1:9" ht="15.75" thickBot="1" x14ac:dyDescent="0.3">
      <c r="A86" s="158"/>
      <c r="B86" s="159"/>
      <c r="C86" s="160"/>
      <c r="D86" s="161"/>
      <c r="E86" s="162"/>
      <c r="F86" s="162"/>
      <c r="G86" s="163"/>
      <c r="H86" s="162"/>
      <c r="I86" s="162" t="str">
        <f t="shared" si="1"/>
        <v/>
      </c>
    </row>
    <row r="87" spans="1:9" ht="15.75" thickBot="1" x14ac:dyDescent="0.3">
      <c r="A87" s="158"/>
      <c r="B87" s="159"/>
      <c r="C87" s="160"/>
      <c r="D87" s="161"/>
      <c r="E87" s="162"/>
      <c r="F87" s="162"/>
      <c r="G87" s="163"/>
      <c r="H87" s="162"/>
      <c r="I87" s="162" t="str">
        <f t="shared" si="1"/>
        <v/>
      </c>
    </row>
    <row r="88" spans="1:9" ht="15.75" thickBot="1" x14ac:dyDescent="0.3">
      <c r="A88" s="158"/>
      <c r="B88" s="159"/>
      <c r="C88" s="160"/>
      <c r="D88" s="161"/>
      <c r="E88" s="162"/>
      <c r="F88" s="162"/>
      <c r="G88" s="163"/>
      <c r="H88" s="162"/>
      <c r="I88" s="162" t="str">
        <f t="shared" si="1"/>
        <v/>
      </c>
    </row>
    <row r="89" spans="1:9" ht="15.75" thickBot="1" x14ac:dyDescent="0.3">
      <c r="A89" s="158"/>
      <c r="B89" s="159"/>
      <c r="C89" s="160"/>
      <c r="D89" s="161"/>
      <c r="E89" s="162"/>
      <c r="F89" s="162"/>
      <c r="G89" s="163"/>
      <c r="H89" s="162"/>
      <c r="I89" s="162" t="str">
        <f t="shared" si="1"/>
        <v/>
      </c>
    </row>
    <row r="90" spans="1:9" ht="15.75" thickBot="1" x14ac:dyDescent="0.3">
      <c r="A90" s="158"/>
      <c r="B90" s="159"/>
      <c r="C90" s="160"/>
      <c r="D90" s="161"/>
      <c r="E90" s="162"/>
      <c r="F90" s="162"/>
      <c r="G90" s="163"/>
      <c r="H90" s="162"/>
      <c r="I90" s="162" t="str">
        <f t="shared" si="1"/>
        <v/>
      </c>
    </row>
    <row r="91" spans="1:9" ht="15.75" thickBot="1" x14ac:dyDescent="0.3">
      <c r="A91" s="158"/>
      <c r="B91" s="159"/>
      <c r="C91" s="160"/>
      <c r="D91" s="161"/>
      <c r="E91" s="162"/>
      <c r="F91" s="162"/>
      <c r="G91" s="163"/>
      <c r="H91" s="162"/>
      <c r="I91" s="162" t="str">
        <f t="shared" si="1"/>
        <v/>
      </c>
    </row>
    <row r="92" spans="1:9" ht="15.75" thickBot="1" x14ac:dyDescent="0.3">
      <c r="A92" s="158"/>
      <c r="B92" s="159"/>
      <c r="C92" s="160"/>
      <c r="D92" s="161"/>
      <c r="E92" s="162"/>
      <c r="F92" s="162"/>
      <c r="G92" s="163"/>
      <c r="H92" s="162"/>
      <c r="I92" s="162" t="str">
        <f t="shared" si="1"/>
        <v/>
      </c>
    </row>
    <row r="93" spans="1:9" ht="15.75" thickBot="1" x14ac:dyDescent="0.3">
      <c r="A93" s="158"/>
      <c r="B93" s="159"/>
      <c r="C93" s="160"/>
      <c r="D93" s="161"/>
      <c r="E93" s="162"/>
      <c r="F93" s="162"/>
      <c r="G93" s="163"/>
      <c r="H93" s="162"/>
      <c r="I93" s="162" t="str">
        <f t="shared" si="1"/>
        <v/>
      </c>
    </row>
    <row r="94" spans="1:9" ht="15.75" thickBot="1" x14ac:dyDescent="0.3">
      <c r="A94" s="158"/>
      <c r="B94" s="159"/>
      <c r="C94" s="160"/>
      <c r="D94" s="161"/>
      <c r="E94" s="162"/>
      <c r="F94" s="162"/>
      <c r="G94" s="163"/>
      <c r="H94" s="162"/>
      <c r="I94" s="162" t="str">
        <f t="shared" si="1"/>
        <v/>
      </c>
    </row>
    <row r="95" spans="1:9" ht="15.75" thickBot="1" x14ac:dyDescent="0.3">
      <c r="A95" s="158"/>
      <c r="B95" s="159"/>
      <c r="C95" s="160"/>
      <c r="D95" s="161"/>
      <c r="E95" s="162"/>
      <c r="F95" s="162"/>
      <c r="G95" s="163"/>
      <c r="H95" s="162"/>
      <c r="I95" s="162" t="str">
        <f t="shared" si="1"/>
        <v/>
      </c>
    </row>
    <row r="96" spans="1:9" ht="15.75" thickBot="1" x14ac:dyDescent="0.3">
      <c r="A96" s="158"/>
      <c r="B96" s="159"/>
      <c r="C96" s="160"/>
      <c r="D96" s="161"/>
      <c r="E96" s="162"/>
      <c r="F96" s="162"/>
      <c r="G96" s="163"/>
      <c r="H96" s="162"/>
      <c r="I96" s="162" t="str">
        <f t="shared" si="1"/>
        <v/>
      </c>
    </row>
    <row r="97" spans="1:9" ht="15.75" thickBot="1" x14ac:dyDescent="0.3">
      <c r="A97" s="158"/>
      <c r="B97" s="159"/>
      <c r="C97" s="160"/>
      <c r="D97" s="161"/>
      <c r="E97" s="162"/>
      <c r="F97" s="162"/>
      <c r="G97" s="163"/>
      <c r="H97" s="162"/>
      <c r="I97" s="162" t="str">
        <f t="shared" si="1"/>
        <v/>
      </c>
    </row>
    <row r="98" spans="1:9" ht="15.75" thickBot="1" x14ac:dyDescent="0.3">
      <c r="A98" s="158"/>
      <c r="B98" s="159"/>
      <c r="C98" s="160"/>
      <c r="D98" s="161"/>
      <c r="E98" s="162"/>
      <c r="F98" s="162"/>
      <c r="G98" s="163"/>
      <c r="H98" s="162"/>
      <c r="I98" s="162" t="str">
        <f t="shared" si="1"/>
        <v/>
      </c>
    </row>
    <row r="99" spans="1:9" ht="15.75" thickBot="1" x14ac:dyDescent="0.3">
      <c r="A99" s="158"/>
      <c r="B99" s="159"/>
      <c r="C99" s="160"/>
      <c r="D99" s="161"/>
      <c r="E99" s="162"/>
      <c r="F99" s="162"/>
      <c r="G99" s="163"/>
      <c r="H99" s="162"/>
      <c r="I99" s="162" t="str">
        <f t="shared" si="1"/>
        <v/>
      </c>
    </row>
    <row r="100" spans="1:9" ht="15.75" thickBot="1" x14ac:dyDescent="0.3">
      <c r="A100" s="158"/>
      <c r="B100" s="159"/>
      <c r="C100" s="160"/>
      <c r="D100" s="161"/>
      <c r="E100" s="162"/>
      <c r="F100" s="162"/>
      <c r="G100" s="163"/>
      <c r="H100" s="162"/>
      <c r="I100" s="162" t="str">
        <f t="shared" si="1"/>
        <v/>
      </c>
    </row>
    <row r="101" spans="1:9" ht="15.75" thickBot="1" x14ac:dyDescent="0.3">
      <c r="A101" s="158"/>
      <c r="B101" s="159"/>
      <c r="C101" s="160"/>
      <c r="D101" s="161"/>
      <c r="E101" s="162"/>
      <c r="F101" s="162"/>
      <c r="G101" s="163"/>
      <c r="H101" s="162"/>
      <c r="I101" s="162" t="str">
        <f t="shared" si="1"/>
        <v/>
      </c>
    </row>
    <row r="102" spans="1:9" ht="15.75" thickBot="1" x14ac:dyDescent="0.3">
      <c r="A102" s="158"/>
      <c r="B102" s="159"/>
      <c r="C102" s="160"/>
      <c r="D102" s="161"/>
      <c r="E102" s="162"/>
      <c r="F102" s="162"/>
      <c r="G102" s="163"/>
      <c r="H102" s="162"/>
      <c r="I102" s="162" t="str">
        <f t="shared" si="1"/>
        <v/>
      </c>
    </row>
    <row r="103" spans="1:9" ht="15.75" thickBot="1" x14ac:dyDescent="0.3">
      <c r="A103" s="158"/>
      <c r="B103" s="159"/>
      <c r="C103" s="160"/>
      <c r="D103" s="161"/>
      <c r="E103" s="162"/>
      <c r="F103" s="162"/>
      <c r="G103" s="163"/>
      <c r="H103" s="162"/>
      <c r="I103" s="162" t="str">
        <f t="shared" si="1"/>
        <v/>
      </c>
    </row>
    <row r="104" spans="1:9" ht="15.75" thickBot="1" x14ac:dyDescent="0.3">
      <c r="A104" s="158"/>
      <c r="B104" s="159"/>
      <c r="C104" s="160"/>
      <c r="D104" s="161"/>
      <c r="E104" s="162"/>
      <c r="F104" s="162"/>
      <c r="G104" s="163"/>
      <c r="H104" s="162"/>
      <c r="I104" s="162" t="str">
        <f t="shared" si="1"/>
        <v/>
      </c>
    </row>
    <row r="105" spans="1:9" ht="15.75" thickBot="1" x14ac:dyDescent="0.3">
      <c r="A105" s="158"/>
      <c r="B105" s="159"/>
      <c r="C105" s="160"/>
      <c r="D105" s="161"/>
      <c r="E105" s="162"/>
      <c r="F105" s="162"/>
      <c r="G105" s="163"/>
      <c r="H105" s="162"/>
      <c r="I105" s="162" t="str">
        <f t="shared" si="1"/>
        <v/>
      </c>
    </row>
    <row r="106" spans="1:9" ht="15.75" thickBot="1" x14ac:dyDescent="0.3">
      <c r="A106" s="158"/>
      <c r="B106" s="159"/>
      <c r="C106" s="160"/>
      <c r="D106" s="161"/>
      <c r="E106" s="162"/>
      <c r="F106" s="162"/>
      <c r="G106" s="163"/>
      <c r="H106" s="162"/>
      <c r="I106" s="162" t="str">
        <f t="shared" si="1"/>
        <v/>
      </c>
    </row>
    <row r="107" spans="1:9" ht="15.75" thickBot="1" x14ac:dyDescent="0.3">
      <c r="A107" s="158"/>
      <c r="B107" s="159"/>
      <c r="C107" s="160"/>
      <c r="D107" s="161"/>
      <c r="E107" s="162"/>
      <c r="F107" s="162"/>
      <c r="G107" s="163"/>
      <c r="H107" s="162"/>
      <c r="I107" s="162" t="str">
        <f t="shared" si="1"/>
        <v/>
      </c>
    </row>
    <row r="108" spans="1:9" ht="15.75" thickBot="1" x14ac:dyDescent="0.3">
      <c r="A108" s="158"/>
      <c r="B108" s="159"/>
      <c r="C108" s="160"/>
      <c r="D108" s="161"/>
      <c r="E108" s="162"/>
      <c r="F108" s="162"/>
      <c r="G108" s="163"/>
      <c r="H108" s="162"/>
      <c r="I108" s="162" t="str">
        <f t="shared" si="1"/>
        <v/>
      </c>
    </row>
    <row r="109" spans="1:9" ht="15.75" thickBot="1" x14ac:dyDescent="0.3">
      <c r="A109" s="158"/>
      <c r="B109" s="159"/>
      <c r="C109" s="160"/>
      <c r="D109" s="161"/>
      <c r="E109" s="162"/>
      <c r="F109" s="162"/>
      <c r="G109" s="163"/>
      <c r="H109" s="162"/>
      <c r="I109" s="162" t="str">
        <f t="shared" si="1"/>
        <v/>
      </c>
    </row>
    <row r="110" spans="1:9" ht="15.75" thickBot="1" x14ac:dyDescent="0.3">
      <c r="A110" s="158"/>
      <c r="B110" s="159"/>
      <c r="C110" s="160"/>
      <c r="D110" s="161"/>
      <c r="E110" s="162"/>
      <c r="F110" s="162"/>
      <c r="G110" s="163"/>
      <c r="H110" s="162"/>
      <c r="I110" s="162" t="str">
        <f t="shared" si="1"/>
        <v/>
      </c>
    </row>
    <row r="111" spans="1:9" ht="15.75" thickBot="1" x14ac:dyDescent="0.3">
      <c r="A111" s="158"/>
      <c r="B111" s="159"/>
      <c r="C111" s="160"/>
      <c r="D111" s="161"/>
      <c r="E111" s="162"/>
      <c r="F111" s="162"/>
      <c r="G111" s="163"/>
      <c r="H111" s="162"/>
      <c r="I111" s="162" t="str">
        <f t="shared" si="1"/>
        <v/>
      </c>
    </row>
    <row r="112" spans="1:9" ht="15.75" thickBot="1" x14ac:dyDescent="0.3">
      <c r="A112" s="158"/>
      <c r="B112" s="159"/>
      <c r="C112" s="160"/>
      <c r="D112" s="161"/>
      <c r="E112" s="162"/>
      <c r="F112" s="162"/>
      <c r="G112" s="163"/>
      <c r="H112" s="162"/>
      <c r="I112" s="162" t="str">
        <f t="shared" si="1"/>
        <v/>
      </c>
    </row>
    <row r="113" spans="1:9" ht="15.75" thickBot="1" x14ac:dyDescent="0.3">
      <c r="A113" s="158"/>
      <c r="B113" s="159"/>
      <c r="C113" s="160"/>
      <c r="D113" s="161"/>
      <c r="E113" s="162"/>
      <c r="F113" s="162"/>
      <c r="G113" s="163"/>
      <c r="H113" s="162"/>
      <c r="I113" s="162" t="str">
        <f t="shared" si="1"/>
        <v/>
      </c>
    </row>
    <row r="114" spans="1:9" ht="15.75" thickBot="1" x14ac:dyDescent="0.3">
      <c r="A114" s="158"/>
      <c r="B114" s="159"/>
      <c r="C114" s="160"/>
      <c r="D114" s="161"/>
      <c r="E114" s="162"/>
      <c r="F114" s="162"/>
      <c r="G114" s="163"/>
      <c r="H114" s="162"/>
      <c r="I114" s="162" t="str">
        <f t="shared" si="1"/>
        <v/>
      </c>
    </row>
    <row r="115" spans="1:9" ht="15.75" thickBot="1" x14ac:dyDescent="0.3">
      <c r="A115" s="158"/>
      <c r="B115" s="159"/>
      <c r="C115" s="160"/>
      <c r="D115" s="161"/>
      <c r="E115" s="162"/>
      <c r="F115" s="162"/>
      <c r="G115" s="163"/>
      <c r="H115" s="162"/>
      <c r="I115" s="162" t="str">
        <f t="shared" si="1"/>
        <v/>
      </c>
    </row>
    <row r="116" spans="1:9" ht="15.75" thickBot="1" x14ac:dyDescent="0.3">
      <c r="A116" s="158"/>
      <c r="B116" s="159"/>
      <c r="C116" s="160"/>
      <c r="D116" s="161"/>
      <c r="E116" s="162"/>
      <c r="F116" s="162"/>
      <c r="G116" s="163"/>
      <c r="H116" s="162"/>
      <c r="I116" s="162" t="str">
        <f t="shared" si="1"/>
        <v/>
      </c>
    </row>
    <row r="117" spans="1:9" ht="15.75" thickBot="1" x14ac:dyDescent="0.3">
      <c r="A117" s="158"/>
      <c r="B117" s="159"/>
      <c r="C117" s="160"/>
      <c r="D117" s="161"/>
      <c r="E117" s="162"/>
      <c r="F117" s="162"/>
      <c r="G117" s="163"/>
      <c r="H117" s="162"/>
      <c r="I117" s="162" t="str">
        <f t="shared" si="1"/>
        <v/>
      </c>
    </row>
    <row r="118" spans="1:9" ht="15.75" thickBot="1" x14ac:dyDescent="0.3">
      <c r="A118" s="158"/>
      <c r="B118" s="159"/>
      <c r="C118" s="160"/>
      <c r="D118" s="161"/>
      <c r="E118" s="162"/>
      <c r="F118" s="162"/>
      <c r="G118" s="163"/>
      <c r="H118" s="162"/>
      <c r="I118" s="162" t="str">
        <f t="shared" si="1"/>
        <v/>
      </c>
    </row>
    <row r="119" spans="1:9" ht="15.75" thickBot="1" x14ac:dyDescent="0.3">
      <c r="A119" s="158"/>
      <c r="B119" s="159"/>
      <c r="C119" s="160"/>
      <c r="D119" s="161"/>
      <c r="E119" s="162"/>
      <c r="F119" s="162"/>
      <c r="G119" s="163"/>
      <c r="H119" s="162"/>
      <c r="I119" s="162" t="str">
        <f t="shared" si="1"/>
        <v/>
      </c>
    </row>
    <row r="120" spans="1:9" ht="15.75" thickBot="1" x14ac:dyDescent="0.3">
      <c r="A120" s="158"/>
      <c r="B120" s="159"/>
      <c r="C120" s="160"/>
      <c r="D120" s="161"/>
      <c r="E120" s="162"/>
      <c r="F120" s="162"/>
      <c r="G120" s="163"/>
      <c r="H120" s="162"/>
      <c r="I120" s="162" t="str">
        <f t="shared" si="1"/>
        <v/>
      </c>
    </row>
    <row r="121" spans="1:9" ht="15.75" thickBot="1" x14ac:dyDescent="0.3">
      <c r="A121" s="158"/>
      <c r="B121" s="159"/>
      <c r="C121" s="160"/>
      <c r="D121" s="161"/>
      <c r="E121" s="162"/>
      <c r="F121" s="162"/>
      <c r="G121" s="163"/>
      <c r="H121" s="162"/>
      <c r="I121" s="162" t="str">
        <f t="shared" si="1"/>
        <v/>
      </c>
    </row>
    <row r="122" spans="1:9" ht="15.75" thickBot="1" x14ac:dyDescent="0.3">
      <c r="A122" s="158"/>
      <c r="B122" s="159"/>
      <c r="C122" s="160"/>
      <c r="D122" s="161"/>
      <c r="E122" s="162"/>
      <c r="F122" s="162"/>
      <c r="G122" s="163"/>
      <c r="H122" s="162"/>
      <c r="I122" s="162" t="str">
        <f t="shared" si="1"/>
        <v/>
      </c>
    </row>
    <row r="123" spans="1:9" ht="15.75" thickBot="1" x14ac:dyDescent="0.3">
      <c r="A123" s="158"/>
      <c r="B123" s="159"/>
      <c r="C123" s="160"/>
      <c r="D123" s="161"/>
      <c r="E123" s="162"/>
      <c r="F123" s="162"/>
      <c r="G123" s="163"/>
      <c r="H123" s="162"/>
      <c r="I123" s="162" t="str">
        <f t="shared" si="1"/>
        <v/>
      </c>
    </row>
    <row r="124" spans="1:9" ht="15.75" thickBot="1" x14ac:dyDescent="0.3">
      <c r="A124" s="158"/>
      <c r="B124" s="159"/>
      <c r="C124" s="160"/>
      <c r="D124" s="161"/>
      <c r="E124" s="162"/>
      <c r="F124" s="162"/>
      <c r="G124" s="163"/>
      <c r="H124" s="162"/>
      <c r="I124" s="162" t="str">
        <f t="shared" si="1"/>
        <v/>
      </c>
    </row>
    <row r="125" spans="1:9" ht="15.75" thickBot="1" x14ac:dyDescent="0.3">
      <c r="A125" s="158"/>
      <c r="B125" s="159"/>
      <c r="C125" s="160"/>
      <c r="D125" s="161"/>
      <c r="E125" s="162"/>
      <c r="F125" s="162"/>
      <c r="G125" s="163"/>
      <c r="H125" s="162"/>
      <c r="I125" s="162" t="str">
        <f t="shared" si="1"/>
        <v/>
      </c>
    </row>
    <row r="126" spans="1:9" ht="15.75" thickBot="1" x14ac:dyDescent="0.3">
      <c r="A126" s="158"/>
      <c r="B126" s="159"/>
      <c r="C126" s="160"/>
      <c r="D126" s="161"/>
      <c r="E126" s="162"/>
      <c r="F126" s="162"/>
      <c r="G126" s="163"/>
      <c r="H126" s="162"/>
      <c r="I126" s="162" t="str">
        <f t="shared" si="1"/>
        <v/>
      </c>
    </row>
    <row r="127" spans="1:9" ht="15.75" thickBot="1" x14ac:dyDescent="0.3">
      <c r="A127" s="158"/>
      <c r="B127" s="159"/>
      <c r="C127" s="160"/>
      <c r="D127" s="161"/>
      <c r="E127" s="162"/>
      <c r="F127" s="162"/>
      <c r="G127" s="163"/>
      <c r="H127" s="162"/>
      <c r="I127" s="162" t="str">
        <f t="shared" si="1"/>
        <v/>
      </c>
    </row>
    <row r="128" spans="1:9" ht="15.75" thickBot="1" x14ac:dyDescent="0.3">
      <c r="A128" s="158"/>
      <c r="B128" s="159"/>
      <c r="C128" s="160"/>
      <c r="D128" s="161"/>
      <c r="E128" s="162"/>
      <c r="F128" s="162"/>
      <c r="G128" s="163"/>
      <c r="H128" s="162"/>
      <c r="I128" s="162" t="str">
        <f t="shared" si="1"/>
        <v/>
      </c>
    </row>
    <row r="129" spans="1:9" ht="15.75" thickBot="1" x14ac:dyDescent="0.3">
      <c r="A129" s="158"/>
      <c r="B129" s="159"/>
      <c r="C129" s="160"/>
      <c r="D129" s="161"/>
      <c r="E129" s="162"/>
      <c r="F129" s="162"/>
      <c r="G129" s="163"/>
      <c r="H129" s="162"/>
      <c r="I129" s="162" t="str">
        <f t="shared" si="1"/>
        <v/>
      </c>
    </row>
    <row r="130" spans="1:9" ht="15.75" thickBot="1" x14ac:dyDescent="0.3">
      <c r="A130" s="158"/>
      <c r="B130" s="159"/>
      <c r="C130" s="160"/>
      <c r="D130" s="161"/>
      <c r="E130" s="162"/>
      <c r="F130" s="162"/>
      <c r="G130" s="163"/>
      <c r="H130" s="162"/>
      <c r="I130" s="162" t="str">
        <f t="shared" si="1"/>
        <v/>
      </c>
    </row>
    <row r="131" spans="1:9" ht="15.75" thickBot="1" x14ac:dyDescent="0.3">
      <c r="A131" s="158"/>
      <c r="B131" s="159"/>
      <c r="C131" s="160"/>
      <c r="D131" s="161"/>
      <c r="E131" s="162"/>
      <c r="F131" s="162"/>
      <c r="G131" s="163"/>
      <c r="H131" s="162"/>
      <c r="I131" s="162" t="str">
        <f t="shared" si="1"/>
        <v/>
      </c>
    </row>
    <row r="132" spans="1:9" ht="15.75" thickBot="1" x14ac:dyDescent="0.3">
      <c r="A132" s="158"/>
      <c r="B132" s="159"/>
      <c r="C132" s="160"/>
      <c r="D132" s="161"/>
      <c r="E132" s="162"/>
      <c r="F132" s="162"/>
      <c r="G132" s="163"/>
      <c r="H132" s="162"/>
      <c r="I132" s="162" t="str">
        <f t="shared" si="1"/>
        <v/>
      </c>
    </row>
    <row r="133" spans="1:9" ht="15.75" thickBot="1" x14ac:dyDescent="0.3">
      <c r="A133" s="158"/>
      <c r="B133" s="159"/>
      <c r="C133" s="160"/>
      <c r="D133" s="161"/>
      <c r="E133" s="162"/>
      <c r="F133" s="162"/>
      <c r="G133" s="163"/>
      <c r="H133" s="162"/>
      <c r="I133" s="162" t="str">
        <f t="shared" ref="I133:I196" si="2">H133&amp;E133&amp;F133</f>
        <v/>
      </c>
    </row>
    <row r="134" spans="1:9" ht="15.75" thickBot="1" x14ac:dyDescent="0.3">
      <c r="A134" s="158"/>
      <c r="B134" s="159"/>
      <c r="C134" s="160"/>
      <c r="D134" s="161"/>
      <c r="E134" s="162"/>
      <c r="F134" s="162"/>
      <c r="G134" s="163"/>
      <c r="H134" s="162"/>
      <c r="I134" s="162" t="str">
        <f t="shared" si="2"/>
        <v/>
      </c>
    </row>
    <row r="135" spans="1:9" ht="15.75" thickBot="1" x14ac:dyDescent="0.3">
      <c r="A135" s="158"/>
      <c r="B135" s="159"/>
      <c r="C135" s="160"/>
      <c r="D135" s="161"/>
      <c r="E135" s="162"/>
      <c r="F135" s="162"/>
      <c r="G135" s="163"/>
      <c r="H135" s="162"/>
      <c r="I135" s="162" t="str">
        <f t="shared" si="2"/>
        <v/>
      </c>
    </row>
    <row r="136" spans="1:9" ht="15.75" thickBot="1" x14ac:dyDescent="0.3">
      <c r="A136" s="158"/>
      <c r="B136" s="159"/>
      <c r="C136" s="160"/>
      <c r="D136" s="161"/>
      <c r="E136" s="162"/>
      <c r="F136" s="162"/>
      <c r="G136" s="163"/>
      <c r="H136" s="162"/>
      <c r="I136" s="162" t="str">
        <f t="shared" si="2"/>
        <v/>
      </c>
    </row>
    <row r="137" spans="1:9" ht="15.75" thickBot="1" x14ac:dyDescent="0.3">
      <c r="A137" s="158"/>
      <c r="B137" s="159"/>
      <c r="C137" s="160"/>
      <c r="D137" s="161"/>
      <c r="E137" s="162"/>
      <c r="F137" s="162"/>
      <c r="G137" s="163"/>
      <c r="H137" s="162"/>
      <c r="I137" s="162" t="str">
        <f t="shared" si="2"/>
        <v/>
      </c>
    </row>
    <row r="138" spans="1:9" ht="15.75" thickBot="1" x14ac:dyDescent="0.3">
      <c r="A138" s="158"/>
      <c r="B138" s="159"/>
      <c r="C138" s="160"/>
      <c r="D138" s="161"/>
      <c r="E138" s="162"/>
      <c r="F138" s="162"/>
      <c r="G138" s="163"/>
      <c r="H138" s="162"/>
      <c r="I138" s="162" t="str">
        <f t="shared" si="2"/>
        <v/>
      </c>
    </row>
    <row r="139" spans="1:9" ht="15.75" thickBot="1" x14ac:dyDescent="0.3">
      <c r="A139" s="158"/>
      <c r="B139" s="159"/>
      <c r="C139" s="160"/>
      <c r="D139" s="161"/>
      <c r="E139" s="162"/>
      <c r="F139" s="162"/>
      <c r="G139" s="163"/>
      <c r="H139" s="162"/>
      <c r="I139" s="162" t="str">
        <f t="shared" si="2"/>
        <v/>
      </c>
    </row>
    <row r="140" spans="1:9" ht="15.75" thickBot="1" x14ac:dyDescent="0.3">
      <c r="A140" s="158"/>
      <c r="B140" s="159"/>
      <c r="C140" s="160"/>
      <c r="D140" s="161"/>
      <c r="E140" s="162"/>
      <c r="F140" s="162"/>
      <c r="G140" s="163"/>
      <c r="H140" s="162"/>
      <c r="I140" s="162" t="str">
        <f t="shared" si="2"/>
        <v/>
      </c>
    </row>
    <row r="141" spans="1:9" ht="15.75" thickBot="1" x14ac:dyDescent="0.3">
      <c r="A141" s="158"/>
      <c r="B141" s="159"/>
      <c r="C141" s="160"/>
      <c r="D141" s="161"/>
      <c r="E141" s="162"/>
      <c r="F141" s="162"/>
      <c r="G141" s="163"/>
      <c r="H141" s="162"/>
      <c r="I141" s="162" t="str">
        <f t="shared" si="2"/>
        <v/>
      </c>
    </row>
    <row r="142" spans="1:9" ht="15.75" thickBot="1" x14ac:dyDescent="0.3">
      <c r="A142" s="158"/>
      <c r="B142" s="159"/>
      <c r="C142" s="160"/>
      <c r="D142" s="161"/>
      <c r="E142" s="162"/>
      <c r="F142" s="162"/>
      <c r="G142" s="163"/>
      <c r="H142" s="162"/>
      <c r="I142" s="162" t="str">
        <f t="shared" si="2"/>
        <v/>
      </c>
    </row>
    <row r="143" spans="1:9" ht="15.75" thickBot="1" x14ac:dyDescent="0.3">
      <c r="A143" s="158"/>
      <c r="B143" s="159"/>
      <c r="C143" s="160"/>
      <c r="D143" s="161"/>
      <c r="E143" s="162"/>
      <c r="F143" s="162"/>
      <c r="G143" s="163"/>
      <c r="H143" s="162"/>
      <c r="I143" s="162" t="str">
        <f t="shared" si="2"/>
        <v/>
      </c>
    </row>
    <row r="144" spans="1:9" ht="15.75" thickBot="1" x14ac:dyDescent="0.3">
      <c r="A144" s="158"/>
      <c r="B144" s="159"/>
      <c r="C144" s="160"/>
      <c r="D144" s="161"/>
      <c r="E144" s="162"/>
      <c r="F144" s="162"/>
      <c r="G144" s="163"/>
      <c r="H144" s="162"/>
      <c r="I144" s="162" t="str">
        <f t="shared" si="2"/>
        <v/>
      </c>
    </row>
    <row r="145" spans="1:9" ht="15.75" thickBot="1" x14ac:dyDescent="0.3">
      <c r="A145" s="158"/>
      <c r="B145" s="159"/>
      <c r="C145" s="160"/>
      <c r="D145" s="161"/>
      <c r="E145" s="162"/>
      <c r="F145" s="162"/>
      <c r="G145" s="163"/>
      <c r="H145" s="162"/>
      <c r="I145" s="162" t="str">
        <f t="shared" si="2"/>
        <v/>
      </c>
    </row>
    <row r="146" spans="1:9" ht="15.75" thickBot="1" x14ac:dyDescent="0.3">
      <c r="A146" s="158"/>
      <c r="B146" s="159"/>
      <c r="C146" s="160"/>
      <c r="D146" s="161"/>
      <c r="E146" s="162"/>
      <c r="F146" s="162"/>
      <c r="G146" s="163"/>
      <c r="H146" s="162"/>
      <c r="I146" s="162" t="str">
        <f t="shared" si="2"/>
        <v/>
      </c>
    </row>
    <row r="147" spans="1:9" ht="15.75" thickBot="1" x14ac:dyDescent="0.3">
      <c r="A147" s="158"/>
      <c r="B147" s="159"/>
      <c r="C147" s="160"/>
      <c r="D147" s="161"/>
      <c r="E147" s="162"/>
      <c r="F147" s="162"/>
      <c r="G147" s="163"/>
      <c r="H147" s="162"/>
      <c r="I147" s="162" t="str">
        <f t="shared" si="2"/>
        <v/>
      </c>
    </row>
    <row r="148" spans="1:9" ht="15.75" thickBot="1" x14ac:dyDescent="0.3">
      <c r="A148" s="158"/>
      <c r="B148" s="159"/>
      <c r="C148" s="160"/>
      <c r="D148" s="161"/>
      <c r="E148" s="162"/>
      <c r="F148" s="162"/>
      <c r="G148" s="163"/>
      <c r="H148" s="162"/>
      <c r="I148" s="162" t="str">
        <f t="shared" si="2"/>
        <v/>
      </c>
    </row>
    <row r="149" spans="1:9" ht="15.75" thickBot="1" x14ac:dyDescent="0.3">
      <c r="A149" s="158"/>
      <c r="B149" s="159"/>
      <c r="C149" s="160"/>
      <c r="D149" s="161"/>
      <c r="E149" s="162"/>
      <c r="F149" s="162"/>
      <c r="G149" s="163"/>
      <c r="H149" s="162"/>
      <c r="I149" s="162" t="str">
        <f t="shared" si="2"/>
        <v/>
      </c>
    </row>
    <row r="150" spans="1:9" ht="15.75" thickBot="1" x14ac:dyDescent="0.3">
      <c r="A150" s="158"/>
      <c r="B150" s="159"/>
      <c r="C150" s="160"/>
      <c r="D150" s="161"/>
      <c r="E150" s="162"/>
      <c r="F150" s="162"/>
      <c r="G150" s="163"/>
      <c r="H150" s="162"/>
      <c r="I150" s="162" t="str">
        <f t="shared" si="2"/>
        <v/>
      </c>
    </row>
    <row r="151" spans="1:9" ht="15.75" thickBot="1" x14ac:dyDescent="0.3">
      <c r="A151" s="158"/>
      <c r="B151" s="159"/>
      <c r="C151" s="160"/>
      <c r="D151" s="161"/>
      <c r="E151" s="162"/>
      <c r="F151" s="162"/>
      <c r="G151" s="163"/>
      <c r="H151" s="162"/>
      <c r="I151" s="162" t="str">
        <f t="shared" si="2"/>
        <v/>
      </c>
    </row>
    <row r="152" spans="1:9" ht="15.75" thickBot="1" x14ac:dyDescent="0.3">
      <c r="A152" s="158"/>
      <c r="B152" s="159"/>
      <c r="C152" s="160"/>
      <c r="D152" s="161"/>
      <c r="E152" s="162"/>
      <c r="F152" s="162"/>
      <c r="G152" s="163"/>
      <c r="H152" s="162"/>
      <c r="I152" s="162" t="str">
        <f t="shared" si="2"/>
        <v/>
      </c>
    </row>
    <row r="153" spans="1:9" ht="15.75" thickBot="1" x14ac:dyDescent="0.3">
      <c r="A153" s="158"/>
      <c r="B153" s="159"/>
      <c r="C153" s="160"/>
      <c r="D153" s="161"/>
      <c r="E153" s="162"/>
      <c r="F153" s="162"/>
      <c r="G153" s="163"/>
      <c r="H153" s="162"/>
      <c r="I153" s="162" t="str">
        <f t="shared" si="2"/>
        <v/>
      </c>
    </row>
    <row r="154" spans="1:9" ht="15.75" thickBot="1" x14ac:dyDescent="0.3">
      <c r="A154" s="158"/>
      <c r="B154" s="159"/>
      <c r="C154" s="160"/>
      <c r="D154" s="161"/>
      <c r="E154" s="162"/>
      <c r="F154" s="162"/>
      <c r="G154" s="163"/>
      <c r="H154" s="162"/>
      <c r="I154" s="162" t="str">
        <f t="shared" si="2"/>
        <v/>
      </c>
    </row>
    <row r="155" spans="1:9" ht="15.75" thickBot="1" x14ac:dyDescent="0.3">
      <c r="A155" s="158"/>
      <c r="B155" s="159"/>
      <c r="C155" s="160"/>
      <c r="D155" s="161"/>
      <c r="E155" s="162"/>
      <c r="F155" s="162"/>
      <c r="G155" s="163"/>
      <c r="H155" s="162"/>
      <c r="I155" s="162" t="str">
        <f t="shared" si="2"/>
        <v/>
      </c>
    </row>
    <row r="156" spans="1:9" ht="15.75" thickBot="1" x14ac:dyDescent="0.3">
      <c r="A156" s="158"/>
      <c r="B156" s="159"/>
      <c r="C156" s="160"/>
      <c r="D156" s="161"/>
      <c r="E156" s="162"/>
      <c r="F156" s="162"/>
      <c r="G156" s="163"/>
      <c r="H156" s="162"/>
      <c r="I156" s="162" t="str">
        <f t="shared" si="2"/>
        <v/>
      </c>
    </row>
    <row r="157" spans="1:9" ht="15.75" thickBot="1" x14ac:dyDescent="0.3">
      <c r="A157" s="158"/>
      <c r="B157" s="159"/>
      <c r="C157" s="160"/>
      <c r="D157" s="161"/>
      <c r="E157" s="162"/>
      <c r="F157" s="162"/>
      <c r="G157" s="163"/>
      <c r="H157" s="162"/>
      <c r="I157" s="162" t="str">
        <f t="shared" si="2"/>
        <v/>
      </c>
    </row>
    <row r="158" spans="1:9" ht="15.75" thickBot="1" x14ac:dyDescent="0.3">
      <c r="A158" s="158"/>
      <c r="B158" s="159"/>
      <c r="C158" s="160"/>
      <c r="D158" s="161"/>
      <c r="E158" s="162"/>
      <c r="F158" s="162"/>
      <c r="G158" s="163"/>
      <c r="H158" s="162"/>
      <c r="I158" s="162" t="str">
        <f t="shared" si="2"/>
        <v/>
      </c>
    </row>
    <row r="159" spans="1:9" ht="15.75" thickBot="1" x14ac:dyDescent="0.3">
      <c r="A159" s="158"/>
      <c r="B159" s="159"/>
      <c r="C159" s="160"/>
      <c r="D159" s="161"/>
      <c r="E159" s="162"/>
      <c r="F159" s="162"/>
      <c r="G159" s="163"/>
      <c r="H159" s="162"/>
      <c r="I159" s="162" t="str">
        <f t="shared" si="2"/>
        <v/>
      </c>
    </row>
    <row r="160" spans="1:9" ht="15.75" thickBot="1" x14ac:dyDescent="0.3">
      <c r="A160" s="158"/>
      <c r="B160" s="159"/>
      <c r="C160" s="160"/>
      <c r="D160" s="161"/>
      <c r="E160" s="162"/>
      <c r="F160" s="162"/>
      <c r="G160" s="163"/>
      <c r="H160" s="162"/>
      <c r="I160" s="162" t="str">
        <f t="shared" si="2"/>
        <v/>
      </c>
    </row>
    <row r="161" spans="1:9" ht="15.75" thickBot="1" x14ac:dyDescent="0.3">
      <c r="A161" s="158"/>
      <c r="B161" s="159"/>
      <c r="C161" s="160"/>
      <c r="D161" s="161"/>
      <c r="E161" s="162"/>
      <c r="F161" s="162"/>
      <c r="G161" s="163"/>
      <c r="H161" s="162"/>
      <c r="I161" s="162" t="str">
        <f t="shared" si="2"/>
        <v/>
      </c>
    </row>
    <row r="162" spans="1:9" ht="15.75" thickBot="1" x14ac:dyDescent="0.3">
      <c r="A162" s="158"/>
      <c r="B162" s="159"/>
      <c r="C162" s="160"/>
      <c r="D162" s="161"/>
      <c r="E162" s="162"/>
      <c r="F162" s="162"/>
      <c r="G162" s="163"/>
      <c r="H162" s="162"/>
      <c r="I162" s="162" t="str">
        <f t="shared" si="2"/>
        <v/>
      </c>
    </row>
    <row r="163" spans="1:9" ht="15.75" thickBot="1" x14ac:dyDescent="0.3">
      <c r="A163" s="158"/>
      <c r="B163" s="159"/>
      <c r="C163" s="160"/>
      <c r="D163" s="161"/>
      <c r="E163" s="162"/>
      <c r="F163" s="162"/>
      <c r="G163" s="163"/>
      <c r="H163" s="162"/>
      <c r="I163" s="162" t="str">
        <f t="shared" si="2"/>
        <v/>
      </c>
    </row>
    <row r="164" spans="1:9" ht="15.75" thickBot="1" x14ac:dyDescent="0.3">
      <c r="A164" s="158"/>
      <c r="B164" s="159"/>
      <c r="C164" s="160"/>
      <c r="D164" s="161"/>
      <c r="E164" s="162"/>
      <c r="F164" s="162"/>
      <c r="G164" s="163"/>
      <c r="H164" s="162"/>
      <c r="I164" s="162" t="str">
        <f t="shared" si="2"/>
        <v/>
      </c>
    </row>
    <row r="165" spans="1:9" ht="15.75" thickBot="1" x14ac:dyDescent="0.3">
      <c r="A165" s="158"/>
      <c r="B165" s="159"/>
      <c r="C165" s="160"/>
      <c r="D165" s="161"/>
      <c r="E165" s="162"/>
      <c r="F165" s="162"/>
      <c r="G165" s="163"/>
      <c r="H165" s="162"/>
      <c r="I165" s="162" t="str">
        <f t="shared" si="2"/>
        <v/>
      </c>
    </row>
    <row r="166" spans="1:9" ht="15.75" thickBot="1" x14ac:dyDescent="0.3">
      <c r="A166" s="158"/>
      <c r="B166" s="159"/>
      <c r="C166" s="160"/>
      <c r="D166" s="161"/>
      <c r="E166" s="162"/>
      <c r="F166" s="162"/>
      <c r="G166" s="163"/>
      <c r="H166" s="162"/>
      <c r="I166" s="162" t="str">
        <f t="shared" si="2"/>
        <v/>
      </c>
    </row>
    <row r="167" spans="1:9" ht="15.75" thickBot="1" x14ac:dyDescent="0.3">
      <c r="A167" s="158"/>
      <c r="B167" s="159"/>
      <c r="C167" s="160"/>
      <c r="D167" s="161"/>
      <c r="E167" s="162"/>
      <c r="F167" s="162"/>
      <c r="G167" s="163"/>
      <c r="H167" s="162"/>
      <c r="I167" s="162" t="str">
        <f t="shared" si="2"/>
        <v/>
      </c>
    </row>
    <row r="168" spans="1:9" ht="15.75" thickBot="1" x14ac:dyDescent="0.3">
      <c r="A168" s="158"/>
      <c r="B168" s="159"/>
      <c r="C168" s="160"/>
      <c r="D168" s="161"/>
      <c r="E168" s="162"/>
      <c r="F168" s="162"/>
      <c r="G168" s="163"/>
      <c r="H168" s="162"/>
      <c r="I168" s="162" t="str">
        <f t="shared" si="2"/>
        <v/>
      </c>
    </row>
    <row r="169" spans="1:9" ht="15.75" thickBot="1" x14ac:dyDescent="0.3">
      <c r="A169" s="158"/>
      <c r="B169" s="159"/>
      <c r="C169" s="160"/>
      <c r="D169" s="161"/>
      <c r="E169" s="162"/>
      <c r="F169" s="162"/>
      <c r="G169" s="163"/>
      <c r="H169" s="162"/>
      <c r="I169" s="162" t="str">
        <f t="shared" si="2"/>
        <v/>
      </c>
    </row>
    <row r="170" spans="1:9" ht="15.75" thickBot="1" x14ac:dyDescent="0.3">
      <c r="A170" s="158"/>
      <c r="B170" s="159"/>
      <c r="C170" s="160"/>
      <c r="D170" s="161"/>
      <c r="E170" s="162"/>
      <c r="F170" s="162"/>
      <c r="G170" s="163"/>
      <c r="H170" s="162"/>
      <c r="I170" s="162" t="str">
        <f t="shared" si="2"/>
        <v/>
      </c>
    </row>
    <row r="171" spans="1:9" ht="15.75" thickBot="1" x14ac:dyDescent="0.3">
      <c r="A171" s="158"/>
      <c r="B171" s="159"/>
      <c r="C171" s="160"/>
      <c r="D171" s="161"/>
      <c r="E171" s="162"/>
      <c r="F171" s="162"/>
      <c r="G171" s="163"/>
      <c r="H171" s="162"/>
      <c r="I171" s="162" t="str">
        <f t="shared" si="2"/>
        <v/>
      </c>
    </row>
    <row r="172" spans="1:9" ht="15.75" thickBot="1" x14ac:dyDescent="0.3">
      <c r="A172" s="158"/>
      <c r="B172" s="159"/>
      <c r="C172" s="160"/>
      <c r="D172" s="161"/>
      <c r="E172" s="162"/>
      <c r="F172" s="162"/>
      <c r="G172" s="163"/>
      <c r="H172" s="162"/>
      <c r="I172" s="162" t="str">
        <f t="shared" si="2"/>
        <v/>
      </c>
    </row>
    <row r="173" spans="1:9" ht="15.75" thickBot="1" x14ac:dyDescent="0.3">
      <c r="A173" s="158"/>
      <c r="B173" s="159"/>
      <c r="C173" s="160"/>
      <c r="D173" s="161"/>
      <c r="E173" s="162"/>
      <c r="F173" s="162"/>
      <c r="G173" s="163"/>
      <c r="H173" s="162"/>
      <c r="I173" s="162" t="str">
        <f t="shared" si="2"/>
        <v/>
      </c>
    </row>
    <row r="174" spans="1:9" ht="15.75" thickBot="1" x14ac:dyDescent="0.3">
      <c r="A174" s="158"/>
      <c r="B174" s="159"/>
      <c r="C174" s="160"/>
      <c r="D174" s="161"/>
      <c r="E174" s="162"/>
      <c r="F174" s="162"/>
      <c r="G174" s="163"/>
      <c r="H174" s="162"/>
      <c r="I174" s="162" t="str">
        <f t="shared" si="2"/>
        <v/>
      </c>
    </row>
    <row r="175" spans="1:9" ht="15.75" thickBot="1" x14ac:dyDescent="0.3">
      <c r="A175" s="158"/>
      <c r="B175" s="159"/>
      <c r="C175" s="160"/>
      <c r="D175" s="161"/>
      <c r="E175" s="162"/>
      <c r="F175" s="162"/>
      <c r="G175" s="163"/>
      <c r="H175" s="162"/>
      <c r="I175" s="162" t="str">
        <f t="shared" si="2"/>
        <v/>
      </c>
    </row>
    <row r="176" spans="1:9" ht="15.75" thickBot="1" x14ac:dyDescent="0.3">
      <c r="A176" s="158"/>
      <c r="B176" s="159"/>
      <c r="C176" s="160"/>
      <c r="D176" s="161"/>
      <c r="E176" s="162"/>
      <c r="F176" s="162"/>
      <c r="G176" s="163"/>
      <c r="H176" s="162"/>
      <c r="I176" s="162" t="str">
        <f t="shared" si="2"/>
        <v/>
      </c>
    </row>
    <row r="177" spans="1:9" ht="15.75" thickBot="1" x14ac:dyDescent="0.3">
      <c r="A177" s="158"/>
      <c r="B177" s="159"/>
      <c r="C177" s="160"/>
      <c r="D177" s="161"/>
      <c r="E177" s="162"/>
      <c r="F177" s="162"/>
      <c r="G177" s="163"/>
      <c r="H177" s="162"/>
      <c r="I177" s="162" t="str">
        <f t="shared" si="2"/>
        <v/>
      </c>
    </row>
    <row r="178" spans="1:9" ht="15.75" thickBot="1" x14ac:dyDescent="0.3">
      <c r="A178" s="158"/>
      <c r="B178" s="159"/>
      <c r="C178" s="160"/>
      <c r="D178" s="161"/>
      <c r="E178" s="162"/>
      <c r="F178" s="162"/>
      <c r="G178" s="163"/>
      <c r="H178" s="162"/>
      <c r="I178" s="162" t="str">
        <f t="shared" si="2"/>
        <v/>
      </c>
    </row>
    <row r="179" spans="1:9" ht="15.75" thickBot="1" x14ac:dyDescent="0.3">
      <c r="A179" s="158"/>
      <c r="B179" s="159"/>
      <c r="C179" s="160"/>
      <c r="D179" s="161"/>
      <c r="E179" s="162"/>
      <c r="F179" s="162"/>
      <c r="G179" s="163"/>
      <c r="H179" s="162"/>
      <c r="I179" s="162" t="str">
        <f t="shared" si="2"/>
        <v/>
      </c>
    </row>
    <row r="180" spans="1:9" ht="15.75" thickBot="1" x14ac:dyDescent="0.3">
      <c r="A180" s="158"/>
      <c r="B180" s="159"/>
      <c r="C180" s="160"/>
      <c r="D180" s="161"/>
      <c r="E180" s="162"/>
      <c r="F180" s="162"/>
      <c r="G180" s="163"/>
      <c r="H180" s="162"/>
      <c r="I180" s="162" t="str">
        <f t="shared" si="2"/>
        <v/>
      </c>
    </row>
    <row r="181" spans="1:9" ht="15.75" thickBot="1" x14ac:dyDescent="0.3">
      <c r="A181" s="158"/>
      <c r="B181" s="159"/>
      <c r="C181" s="160"/>
      <c r="D181" s="161"/>
      <c r="E181" s="162"/>
      <c r="F181" s="162"/>
      <c r="G181" s="163"/>
      <c r="H181" s="162"/>
      <c r="I181" s="162" t="str">
        <f t="shared" si="2"/>
        <v/>
      </c>
    </row>
    <row r="182" spans="1:9" ht="15.75" thickBot="1" x14ac:dyDescent="0.3">
      <c r="A182" s="158"/>
      <c r="B182" s="159"/>
      <c r="C182" s="160"/>
      <c r="D182" s="161"/>
      <c r="E182" s="162"/>
      <c r="F182" s="162"/>
      <c r="G182" s="163"/>
      <c r="H182" s="162"/>
      <c r="I182" s="162" t="str">
        <f t="shared" si="2"/>
        <v/>
      </c>
    </row>
    <row r="183" spans="1:9" ht="15.75" thickBot="1" x14ac:dyDescent="0.3">
      <c r="A183" s="158"/>
      <c r="B183" s="159"/>
      <c r="C183" s="160"/>
      <c r="D183" s="161"/>
      <c r="E183" s="162"/>
      <c r="F183" s="162"/>
      <c r="G183" s="163"/>
      <c r="H183" s="162"/>
      <c r="I183" s="162" t="str">
        <f t="shared" si="2"/>
        <v/>
      </c>
    </row>
    <row r="184" spans="1:9" ht="15.75" thickBot="1" x14ac:dyDescent="0.3">
      <c r="A184" s="158"/>
      <c r="B184" s="159"/>
      <c r="C184" s="160"/>
      <c r="D184" s="161"/>
      <c r="E184" s="162"/>
      <c r="F184" s="162"/>
      <c r="G184" s="163"/>
      <c r="H184" s="162"/>
      <c r="I184" s="162" t="str">
        <f t="shared" si="2"/>
        <v/>
      </c>
    </row>
    <row r="185" spans="1:9" ht="15.75" thickBot="1" x14ac:dyDescent="0.3">
      <c r="A185" s="158"/>
      <c r="B185" s="159"/>
      <c r="C185" s="160"/>
      <c r="D185" s="161"/>
      <c r="E185" s="162"/>
      <c r="F185" s="162"/>
      <c r="G185" s="163"/>
      <c r="H185" s="162"/>
      <c r="I185" s="162" t="str">
        <f t="shared" si="2"/>
        <v/>
      </c>
    </row>
    <row r="186" spans="1:9" ht="15.75" thickBot="1" x14ac:dyDescent="0.3">
      <c r="A186" s="158"/>
      <c r="B186" s="159"/>
      <c r="C186" s="160"/>
      <c r="D186" s="161"/>
      <c r="E186" s="162"/>
      <c r="F186" s="162"/>
      <c r="G186" s="163"/>
      <c r="H186" s="162"/>
      <c r="I186" s="162" t="str">
        <f t="shared" si="2"/>
        <v/>
      </c>
    </row>
    <row r="187" spans="1:9" ht="15.75" thickBot="1" x14ac:dyDescent="0.3">
      <c r="A187" s="158"/>
      <c r="B187" s="159"/>
      <c r="C187" s="160"/>
      <c r="D187" s="161"/>
      <c r="E187" s="162"/>
      <c r="F187" s="162"/>
      <c r="G187" s="163"/>
      <c r="H187" s="162"/>
      <c r="I187" s="162" t="str">
        <f t="shared" si="2"/>
        <v/>
      </c>
    </row>
    <row r="188" spans="1:9" ht="15.75" thickBot="1" x14ac:dyDescent="0.3">
      <c r="A188" s="158"/>
      <c r="B188" s="159"/>
      <c r="C188" s="160"/>
      <c r="D188" s="161"/>
      <c r="E188" s="162"/>
      <c r="F188" s="162"/>
      <c r="G188" s="163"/>
      <c r="H188" s="162"/>
      <c r="I188" s="162" t="str">
        <f t="shared" si="2"/>
        <v/>
      </c>
    </row>
    <row r="189" spans="1:9" ht="15.75" thickBot="1" x14ac:dyDescent="0.3">
      <c r="A189" s="158"/>
      <c r="B189" s="159"/>
      <c r="C189" s="160"/>
      <c r="D189" s="161"/>
      <c r="E189" s="162"/>
      <c r="F189" s="162"/>
      <c r="G189" s="163"/>
      <c r="H189" s="162"/>
      <c r="I189" s="162" t="str">
        <f t="shared" si="2"/>
        <v/>
      </c>
    </row>
    <row r="190" spans="1:9" ht="15.75" thickBot="1" x14ac:dyDescent="0.3">
      <c r="A190" s="158"/>
      <c r="B190" s="159"/>
      <c r="C190" s="160"/>
      <c r="D190" s="161"/>
      <c r="E190" s="162"/>
      <c r="F190" s="162"/>
      <c r="G190" s="163"/>
      <c r="H190" s="162"/>
      <c r="I190" s="162" t="str">
        <f t="shared" si="2"/>
        <v/>
      </c>
    </row>
    <row r="191" spans="1:9" ht="15.75" thickBot="1" x14ac:dyDescent="0.3">
      <c r="A191" s="158"/>
      <c r="B191" s="159"/>
      <c r="C191" s="160"/>
      <c r="D191" s="161"/>
      <c r="E191" s="162"/>
      <c r="F191" s="162"/>
      <c r="G191" s="163"/>
      <c r="H191" s="162"/>
      <c r="I191" s="162" t="str">
        <f t="shared" si="2"/>
        <v/>
      </c>
    </row>
    <row r="192" spans="1:9" ht="15.75" thickBot="1" x14ac:dyDescent="0.3">
      <c r="A192" s="158"/>
      <c r="B192" s="159"/>
      <c r="C192" s="160"/>
      <c r="D192" s="161"/>
      <c r="E192" s="162"/>
      <c r="F192" s="162"/>
      <c r="G192" s="163"/>
      <c r="H192" s="162"/>
      <c r="I192" s="162" t="str">
        <f t="shared" si="2"/>
        <v/>
      </c>
    </row>
    <row r="193" spans="1:9" ht="15.75" thickBot="1" x14ac:dyDescent="0.3">
      <c r="A193" s="158"/>
      <c r="B193" s="159"/>
      <c r="C193" s="160"/>
      <c r="D193" s="161"/>
      <c r="E193" s="162"/>
      <c r="F193" s="162"/>
      <c r="G193" s="163"/>
      <c r="H193" s="162"/>
      <c r="I193" s="162" t="str">
        <f t="shared" si="2"/>
        <v/>
      </c>
    </row>
    <row r="194" spans="1:9" ht="15.75" thickBot="1" x14ac:dyDescent="0.3">
      <c r="A194" s="158"/>
      <c r="B194" s="159"/>
      <c r="C194" s="160"/>
      <c r="D194" s="161"/>
      <c r="E194" s="162"/>
      <c r="F194" s="162"/>
      <c r="G194" s="163"/>
      <c r="H194" s="162"/>
      <c r="I194" s="162" t="str">
        <f t="shared" si="2"/>
        <v/>
      </c>
    </row>
    <row r="195" spans="1:9" ht="15.75" thickBot="1" x14ac:dyDescent="0.3">
      <c r="A195" s="158"/>
      <c r="B195" s="159"/>
      <c r="C195" s="160"/>
      <c r="D195" s="161"/>
      <c r="E195" s="162"/>
      <c r="F195" s="162"/>
      <c r="G195" s="163"/>
      <c r="H195" s="162"/>
      <c r="I195" s="162" t="str">
        <f t="shared" si="2"/>
        <v/>
      </c>
    </row>
    <row r="196" spans="1:9" ht="15.75" thickBot="1" x14ac:dyDescent="0.3">
      <c r="A196" s="158"/>
      <c r="B196" s="159"/>
      <c r="C196" s="160"/>
      <c r="D196" s="161"/>
      <c r="E196" s="162"/>
      <c r="F196" s="162"/>
      <c r="G196" s="163"/>
      <c r="H196" s="162"/>
      <c r="I196" s="162" t="str">
        <f t="shared" si="2"/>
        <v/>
      </c>
    </row>
    <row r="197" spans="1:9" ht="15.75" thickBot="1" x14ac:dyDescent="0.3">
      <c r="A197" s="158"/>
      <c r="B197" s="159"/>
      <c r="C197" s="160"/>
      <c r="D197" s="161"/>
      <c r="E197" s="162"/>
      <c r="F197" s="162"/>
      <c r="G197" s="163"/>
      <c r="H197" s="162"/>
      <c r="I197" s="162" t="str">
        <f t="shared" ref="I197:I260" si="3">H197&amp;E197&amp;F197</f>
        <v/>
      </c>
    </row>
    <row r="198" spans="1:9" ht="15.75" thickBot="1" x14ac:dyDescent="0.3">
      <c r="A198" s="158"/>
      <c r="B198" s="159"/>
      <c r="C198" s="160"/>
      <c r="D198" s="161"/>
      <c r="E198" s="162"/>
      <c r="F198" s="162"/>
      <c r="G198" s="163"/>
      <c r="H198" s="162"/>
      <c r="I198" s="162" t="str">
        <f t="shared" si="3"/>
        <v/>
      </c>
    </row>
    <row r="199" spans="1:9" ht="15.75" thickBot="1" x14ac:dyDescent="0.3">
      <c r="A199" s="158"/>
      <c r="B199" s="159"/>
      <c r="C199" s="160"/>
      <c r="D199" s="161"/>
      <c r="E199" s="162"/>
      <c r="F199" s="162"/>
      <c r="G199" s="163"/>
      <c r="H199" s="162"/>
      <c r="I199" s="162" t="str">
        <f t="shared" si="3"/>
        <v/>
      </c>
    </row>
    <row r="200" spans="1:9" ht="15.75" thickBot="1" x14ac:dyDescent="0.3">
      <c r="A200" s="158"/>
      <c r="B200" s="159"/>
      <c r="C200" s="160"/>
      <c r="D200" s="161"/>
      <c r="E200" s="162"/>
      <c r="F200" s="162"/>
      <c r="G200" s="163"/>
      <c r="H200" s="162"/>
      <c r="I200" s="162" t="str">
        <f t="shared" si="3"/>
        <v/>
      </c>
    </row>
    <row r="201" spans="1:9" ht="15.75" thickBot="1" x14ac:dyDescent="0.3">
      <c r="A201" s="158"/>
      <c r="B201" s="159"/>
      <c r="C201" s="160"/>
      <c r="D201" s="161"/>
      <c r="E201" s="162"/>
      <c r="F201" s="162"/>
      <c r="G201" s="163"/>
      <c r="H201" s="162"/>
      <c r="I201" s="162" t="str">
        <f t="shared" si="3"/>
        <v/>
      </c>
    </row>
    <row r="202" spans="1:9" ht="15.75" thickBot="1" x14ac:dyDescent="0.3">
      <c r="A202" s="158"/>
      <c r="B202" s="159"/>
      <c r="C202" s="160"/>
      <c r="D202" s="161"/>
      <c r="E202" s="162"/>
      <c r="F202" s="162"/>
      <c r="G202" s="163"/>
      <c r="H202" s="162"/>
      <c r="I202" s="162" t="str">
        <f t="shared" si="3"/>
        <v/>
      </c>
    </row>
    <row r="203" spans="1:9" ht="15.75" thickBot="1" x14ac:dyDescent="0.3">
      <c r="A203" s="158"/>
      <c r="B203" s="159"/>
      <c r="C203" s="160"/>
      <c r="D203" s="161"/>
      <c r="E203" s="162"/>
      <c r="F203" s="162"/>
      <c r="G203" s="163"/>
      <c r="H203" s="162"/>
      <c r="I203" s="162" t="str">
        <f t="shared" si="3"/>
        <v/>
      </c>
    </row>
    <row r="204" spans="1:9" ht="15.75" thickBot="1" x14ac:dyDescent="0.3">
      <c r="A204" s="158"/>
      <c r="B204" s="159"/>
      <c r="C204" s="160"/>
      <c r="D204" s="161"/>
      <c r="E204" s="162"/>
      <c r="F204" s="162"/>
      <c r="G204" s="163"/>
      <c r="H204" s="162"/>
      <c r="I204" s="162" t="str">
        <f t="shared" si="3"/>
        <v/>
      </c>
    </row>
    <row r="205" spans="1:9" ht="15.75" thickBot="1" x14ac:dyDescent="0.3">
      <c r="A205" s="158"/>
      <c r="B205" s="159"/>
      <c r="C205" s="160"/>
      <c r="D205" s="161"/>
      <c r="E205" s="162"/>
      <c r="F205" s="162"/>
      <c r="G205" s="163"/>
      <c r="H205" s="162"/>
      <c r="I205" s="162" t="str">
        <f t="shared" si="3"/>
        <v/>
      </c>
    </row>
    <row r="206" spans="1:9" ht="15.75" thickBot="1" x14ac:dyDescent="0.3">
      <c r="A206" s="158"/>
      <c r="B206" s="159"/>
      <c r="C206" s="160"/>
      <c r="D206" s="161"/>
      <c r="E206" s="162"/>
      <c r="F206" s="162"/>
      <c r="G206" s="163"/>
      <c r="H206" s="162"/>
      <c r="I206" s="162" t="str">
        <f t="shared" si="3"/>
        <v/>
      </c>
    </row>
    <row r="207" spans="1:9" ht="15.75" thickBot="1" x14ac:dyDescent="0.3">
      <c r="A207" s="158"/>
      <c r="B207" s="159"/>
      <c r="C207" s="160"/>
      <c r="D207" s="161"/>
      <c r="E207" s="162"/>
      <c r="F207" s="162"/>
      <c r="G207" s="163"/>
      <c r="H207" s="162"/>
      <c r="I207" s="162" t="str">
        <f t="shared" si="3"/>
        <v/>
      </c>
    </row>
    <row r="208" spans="1:9" ht="15.75" thickBot="1" x14ac:dyDescent="0.3">
      <c r="A208" s="158"/>
      <c r="B208" s="159"/>
      <c r="C208" s="160"/>
      <c r="D208" s="161"/>
      <c r="E208" s="162"/>
      <c r="F208" s="162"/>
      <c r="G208" s="163"/>
      <c r="H208" s="162"/>
      <c r="I208" s="162" t="str">
        <f t="shared" si="3"/>
        <v/>
      </c>
    </row>
    <row r="209" spans="1:9" ht="15.75" thickBot="1" x14ac:dyDescent="0.3">
      <c r="A209" s="158"/>
      <c r="B209" s="159"/>
      <c r="C209" s="160"/>
      <c r="D209" s="161"/>
      <c r="E209" s="162"/>
      <c r="F209" s="162"/>
      <c r="G209" s="163"/>
      <c r="H209" s="162"/>
      <c r="I209" s="162" t="str">
        <f t="shared" si="3"/>
        <v/>
      </c>
    </row>
    <row r="210" spans="1:9" ht="15.75" thickBot="1" x14ac:dyDescent="0.3">
      <c r="A210" s="158"/>
      <c r="B210" s="159"/>
      <c r="C210" s="160"/>
      <c r="D210" s="161"/>
      <c r="E210" s="162"/>
      <c r="F210" s="162"/>
      <c r="G210" s="163"/>
      <c r="H210" s="162"/>
      <c r="I210" s="162" t="str">
        <f t="shared" si="3"/>
        <v/>
      </c>
    </row>
    <row r="211" spans="1:9" ht="15.75" thickBot="1" x14ac:dyDescent="0.3">
      <c r="A211" s="158"/>
      <c r="B211" s="159"/>
      <c r="C211" s="160"/>
      <c r="D211" s="161"/>
      <c r="E211" s="162"/>
      <c r="F211" s="162"/>
      <c r="G211" s="163"/>
      <c r="H211" s="162"/>
      <c r="I211" s="162" t="str">
        <f t="shared" si="3"/>
        <v/>
      </c>
    </row>
    <row r="212" spans="1:9" ht="15.75" thickBot="1" x14ac:dyDescent="0.3">
      <c r="A212" s="158"/>
      <c r="B212" s="159"/>
      <c r="C212" s="160"/>
      <c r="D212" s="161"/>
      <c r="E212" s="162"/>
      <c r="F212" s="162"/>
      <c r="G212" s="163"/>
      <c r="H212" s="162"/>
      <c r="I212" s="162" t="str">
        <f t="shared" si="3"/>
        <v/>
      </c>
    </row>
    <row r="213" spans="1:9" ht="15.75" thickBot="1" x14ac:dyDescent="0.3">
      <c r="A213" s="158"/>
      <c r="B213" s="159"/>
      <c r="C213" s="160"/>
      <c r="D213" s="161"/>
      <c r="E213" s="162"/>
      <c r="F213" s="162"/>
      <c r="G213" s="163"/>
      <c r="H213" s="162"/>
      <c r="I213" s="162" t="str">
        <f t="shared" si="3"/>
        <v/>
      </c>
    </row>
    <row r="214" spans="1:9" ht="15.75" thickBot="1" x14ac:dyDescent="0.3">
      <c r="A214" s="158"/>
      <c r="B214" s="159"/>
      <c r="C214" s="160"/>
      <c r="D214" s="161"/>
      <c r="E214" s="162"/>
      <c r="F214" s="162"/>
      <c r="G214" s="163"/>
      <c r="H214" s="162"/>
      <c r="I214" s="162" t="str">
        <f t="shared" si="3"/>
        <v/>
      </c>
    </row>
    <row r="215" spans="1:9" ht="15.75" thickBot="1" x14ac:dyDescent="0.3">
      <c r="A215" s="158"/>
      <c r="B215" s="159"/>
      <c r="C215" s="160"/>
      <c r="D215" s="161"/>
      <c r="E215" s="162"/>
      <c r="F215" s="162"/>
      <c r="G215" s="163"/>
      <c r="H215" s="162"/>
      <c r="I215" s="162" t="str">
        <f t="shared" si="3"/>
        <v/>
      </c>
    </row>
    <row r="216" spans="1:9" ht="15.75" thickBot="1" x14ac:dyDescent="0.3">
      <c r="A216" s="158"/>
      <c r="B216" s="159"/>
      <c r="C216" s="160"/>
      <c r="D216" s="161"/>
      <c r="E216" s="162"/>
      <c r="F216" s="162"/>
      <c r="G216" s="163"/>
      <c r="H216" s="162"/>
      <c r="I216" s="162" t="str">
        <f t="shared" si="3"/>
        <v/>
      </c>
    </row>
    <row r="217" spans="1:9" ht="15.75" thickBot="1" x14ac:dyDescent="0.3">
      <c r="A217" s="158"/>
      <c r="B217" s="159"/>
      <c r="C217" s="160"/>
      <c r="D217" s="161"/>
      <c r="E217" s="162"/>
      <c r="F217" s="162"/>
      <c r="G217" s="163"/>
      <c r="H217" s="162"/>
      <c r="I217" s="162" t="str">
        <f t="shared" si="3"/>
        <v/>
      </c>
    </row>
    <row r="218" spans="1:9" ht="15.75" thickBot="1" x14ac:dyDescent="0.3">
      <c r="A218" s="158"/>
      <c r="B218" s="159"/>
      <c r="C218" s="160"/>
      <c r="D218" s="161"/>
      <c r="E218" s="162"/>
      <c r="F218" s="162"/>
      <c r="G218" s="163"/>
      <c r="H218" s="162"/>
      <c r="I218" s="162" t="str">
        <f t="shared" si="3"/>
        <v/>
      </c>
    </row>
    <row r="219" spans="1:9" ht="15.75" thickBot="1" x14ac:dyDescent="0.3">
      <c r="A219" s="158"/>
      <c r="B219" s="159"/>
      <c r="C219" s="160"/>
      <c r="D219" s="161"/>
      <c r="E219" s="162"/>
      <c r="F219" s="162"/>
      <c r="G219" s="163"/>
      <c r="H219" s="162"/>
      <c r="I219" s="162" t="str">
        <f t="shared" si="3"/>
        <v/>
      </c>
    </row>
    <row r="220" spans="1:9" ht="15.75" thickBot="1" x14ac:dyDescent="0.3">
      <c r="A220" s="158"/>
      <c r="B220" s="159"/>
      <c r="C220" s="160"/>
      <c r="D220" s="161"/>
      <c r="E220" s="162"/>
      <c r="F220" s="162"/>
      <c r="G220" s="163"/>
      <c r="H220" s="162"/>
      <c r="I220" s="162" t="str">
        <f t="shared" si="3"/>
        <v/>
      </c>
    </row>
    <row r="221" spans="1:9" ht="15.75" thickBot="1" x14ac:dyDescent="0.3">
      <c r="A221" s="158"/>
      <c r="B221" s="159"/>
      <c r="C221" s="160"/>
      <c r="D221" s="161"/>
      <c r="E221" s="162"/>
      <c r="F221" s="162"/>
      <c r="G221" s="163"/>
      <c r="H221" s="162"/>
      <c r="I221" s="162" t="str">
        <f t="shared" si="3"/>
        <v/>
      </c>
    </row>
    <row r="222" spans="1:9" ht="15.75" thickBot="1" x14ac:dyDescent="0.3">
      <c r="A222" s="158"/>
      <c r="B222" s="159"/>
      <c r="C222" s="160"/>
      <c r="D222" s="161"/>
      <c r="E222" s="162"/>
      <c r="F222" s="162"/>
      <c r="G222" s="163"/>
      <c r="H222" s="162"/>
      <c r="I222" s="162" t="str">
        <f t="shared" si="3"/>
        <v/>
      </c>
    </row>
    <row r="223" spans="1:9" ht="15.75" thickBot="1" x14ac:dyDescent="0.3">
      <c r="A223" s="158"/>
      <c r="B223" s="159"/>
      <c r="C223" s="160"/>
      <c r="D223" s="161"/>
      <c r="E223" s="162"/>
      <c r="F223" s="162"/>
      <c r="G223" s="163"/>
      <c r="H223" s="162"/>
      <c r="I223" s="162" t="str">
        <f t="shared" si="3"/>
        <v/>
      </c>
    </row>
    <row r="224" spans="1:9" ht="15.75" thickBot="1" x14ac:dyDescent="0.3">
      <c r="A224" s="158"/>
      <c r="B224" s="159"/>
      <c r="C224" s="160"/>
      <c r="D224" s="161"/>
      <c r="E224" s="162"/>
      <c r="F224" s="162"/>
      <c r="G224" s="163"/>
      <c r="H224" s="162"/>
      <c r="I224" s="162" t="str">
        <f t="shared" si="3"/>
        <v/>
      </c>
    </row>
    <row r="225" spans="1:9" ht="15.75" thickBot="1" x14ac:dyDescent="0.3">
      <c r="A225" s="158"/>
      <c r="B225" s="159"/>
      <c r="C225" s="160"/>
      <c r="D225" s="161"/>
      <c r="E225" s="162"/>
      <c r="F225" s="162"/>
      <c r="G225" s="163"/>
      <c r="H225" s="162"/>
      <c r="I225" s="162" t="str">
        <f t="shared" si="3"/>
        <v/>
      </c>
    </row>
    <row r="226" spans="1:9" ht="15.75" thickBot="1" x14ac:dyDescent="0.3">
      <c r="A226" s="158"/>
      <c r="B226" s="159"/>
      <c r="C226" s="160"/>
      <c r="D226" s="161"/>
      <c r="E226" s="162"/>
      <c r="F226" s="162"/>
      <c r="G226" s="163"/>
      <c r="H226" s="162"/>
      <c r="I226" s="162" t="str">
        <f t="shared" si="3"/>
        <v/>
      </c>
    </row>
    <row r="227" spans="1:9" ht="15.75" thickBot="1" x14ac:dyDescent="0.3">
      <c r="A227" s="158"/>
      <c r="B227" s="159"/>
      <c r="C227" s="160"/>
      <c r="D227" s="161"/>
      <c r="E227" s="162"/>
      <c r="F227" s="162"/>
      <c r="G227" s="163"/>
      <c r="H227" s="162"/>
      <c r="I227" s="162" t="str">
        <f t="shared" si="3"/>
        <v/>
      </c>
    </row>
    <row r="228" spans="1:9" ht="15.75" thickBot="1" x14ac:dyDescent="0.3">
      <c r="A228" s="158"/>
      <c r="B228" s="159"/>
      <c r="C228" s="160"/>
      <c r="D228" s="161"/>
      <c r="E228" s="162"/>
      <c r="F228" s="162"/>
      <c r="G228" s="163"/>
      <c r="H228" s="162"/>
      <c r="I228" s="162" t="str">
        <f t="shared" si="3"/>
        <v/>
      </c>
    </row>
    <row r="229" spans="1:9" ht="15.75" thickBot="1" x14ac:dyDescent="0.3">
      <c r="A229" s="158"/>
      <c r="B229" s="159"/>
      <c r="C229" s="160"/>
      <c r="D229" s="161"/>
      <c r="E229" s="162"/>
      <c r="F229" s="162"/>
      <c r="G229" s="163"/>
      <c r="H229" s="162"/>
      <c r="I229" s="162" t="str">
        <f t="shared" si="3"/>
        <v/>
      </c>
    </row>
    <row r="230" spans="1:9" ht="15.75" thickBot="1" x14ac:dyDescent="0.3">
      <c r="A230" s="158"/>
      <c r="B230" s="159"/>
      <c r="C230" s="160"/>
      <c r="D230" s="161"/>
      <c r="E230" s="162"/>
      <c r="F230" s="162"/>
      <c r="G230" s="163"/>
      <c r="H230" s="162"/>
      <c r="I230" s="162" t="str">
        <f t="shared" si="3"/>
        <v/>
      </c>
    </row>
    <row r="231" spans="1:9" ht="15.75" thickBot="1" x14ac:dyDescent="0.3">
      <c r="A231" s="158"/>
      <c r="B231" s="159"/>
      <c r="C231" s="160"/>
      <c r="D231" s="161"/>
      <c r="E231" s="162"/>
      <c r="F231" s="162"/>
      <c r="G231" s="163"/>
      <c r="H231" s="162"/>
      <c r="I231" s="162" t="str">
        <f t="shared" si="3"/>
        <v/>
      </c>
    </row>
    <row r="232" spans="1:9" ht="15.75" thickBot="1" x14ac:dyDescent="0.3">
      <c r="A232" s="158"/>
      <c r="B232" s="159"/>
      <c r="C232" s="160"/>
      <c r="D232" s="161"/>
      <c r="E232" s="162"/>
      <c r="F232" s="162"/>
      <c r="G232" s="163"/>
      <c r="H232" s="162"/>
      <c r="I232" s="162" t="str">
        <f t="shared" si="3"/>
        <v/>
      </c>
    </row>
    <row r="233" spans="1:9" ht="15.75" thickBot="1" x14ac:dyDescent="0.3">
      <c r="A233" s="158"/>
      <c r="B233" s="159"/>
      <c r="C233" s="160"/>
      <c r="D233" s="161"/>
      <c r="E233" s="162"/>
      <c r="F233" s="162"/>
      <c r="G233" s="163"/>
      <c r="H233" s="162"/>
      <c r="I233" s="162" t="str">
        <f t="shared" si="3"/>
        <v/>
      </c>
    </row>
    <row r="234" spans="1:9" ht="15.75" thickBot="1" x14ac:dyDescent="0.3">
      <c r="A234" s="158"/>
      <c r="B234" s="159"/>
      <c r="C234" s="160"/>
      <c r="D234" s="161"/>
      <c r="E234" s="162"/>
      <c r="F234" s="162"/>
      <c r="G234" s="163"/>
      <c r="H234" s="162"/>
      <c r="I234" s="162" t="str">
        <f t="shared" si="3"/>
        <v/>
      </c>
    </row>
    <row r="235" spans="1:9" ht="15.75" thickBot="1" x14ac:dyDescent="0.3">
      <c r="A235" s="158"/>
      <c r="B235" s="159"/>
      <c r="C235" s="160"/>
      <c r="D235" s="161"/>
      <c r="E235" s="162"/>
      <c r="F235" s="162"/>
      <c r="G235" s="163"/>
      <c r="H235" s="162"/>
      <c r="I235" s="162" t="str">
        <f t="shared" si="3"/>
        <v/>
      </c>
    </row>
    <row r="236" spans="1:9" ht="15.75" thickBot="1" x14ac:dyDescent="0.3">
      <c r="A236" s="158"/>
      <c r="B236" s="159"/>
      <c r="C236" s="160"/>
      <c r="D236" s="161"/>
      <c r="E236" s="162"/>
      <c r="F236" s="162"/>
      <c r="G236" s="163"/>
      <c r="H236" s="162"/>
      <c r="I236" s="162" t="str">
        <f t="shared" si="3"/>
        <v/>
      </c>
    </row>
    <row r="237" spans="1:9" ht="15.75" thickBot="1" x14ac:dyDescent="0.3">
      <c r="A237" s="158"/>
      <c r="B237" s="159"/>
      <c r="C237" s="160"/>
      <c r="D237" s="161"/>
      <c r="E237" s="162"/>
      <c r="F237" s="162"/>
      <c r="G237" s="163"/>
      <c r="H237" s="162"/>
      <c r="I237" s="162" t="str">
        <f t="shared" si="3"/>
        <v/>
      </c>
    </row>
    <row r="238" spans="1:9" ht="15.75" thickBot="1" x14ac:dyDescent="0.3">
      <c r="A238" s="158"/>
      <c r="B238" s="159"/>
      <c r="C238" s="160"/>
      <c r="D238" s="161"/>
      <c r="E238" s="162"/>
      <c r="F238" s="162"/>
      <c r="G238" s="163"/>
      <c r="H238" s="162"/>
      <c r="I238" s="162" t="str">
        <f t="shared" si="3"/>
        <v/>
      </c>
    </row>
    <row r="239" spans="1:9" ht="15.75" thickBot="1" x14ac:dyDescent="0.3">
      <c r="A239" s="158"/>
      <c r="B239" s="159"/>
      <c r="C239" s="160"/>
      <c r="D239" s="161"/>
      <c r="E239" s="162"/>
      <c r="F239" s="162"/>
      <c r="G239" s="163"/>
      <c r="H239" s="162"/>
      <c r="I239" s="162" t="str">
        <f t="shared" si="3"/>
        <v/>
      </c>
    </row>
    <row r="240" spans="1:9" ht="15.75" thickBot="1" x14ac:dyDescent="0.3">
      <c r="A240" s="158"/>
      <c r="B240" s="159"/>
      <c r="C240" s="160"/>
      <c r="D240" s="161"/>
      <c r="E240" s="162"/>
      <c r="F240" s="162"/>
      <c r="G240" s="163"/>
      <c r="H240" s="162"/>
      <c r="I240" s="162" t="str">
        <f t="shared" si="3"/>
        <v/>
      </c>
    </row>
    <row r="241" spans="1:9" ht="15.75" thickBot="1" x14ac:dyDescent="0.3">
      <c r="A241" s="158"/>
      <c r="B241" s="159"/>
      <c r="C241" s="160"/>
      <c r="D241" s="161"/>
      <c r="E241" s="162"/>
      <c r="F241" s="162"/>
      <c r="G241" s="163"/>
      <c r="H241" s="162"/>
      <c r="I241" s="162" t="str">
        <f t="shared" si="3"/>
        <v/>
      </c>
    </row>
    <row r="242" spans="1:9" ht="15.75" thickBot="1" x14ac:dyDescent="0.3">
      <c r="A242" s="158"/>
      <c r="B242" s="159"/>
      <c r="C242" s="160"/>
      <c r="D242" s="161"/>
      <c r="E242" s="162"/>
      <c r="F242" s="162"/>
      <c r="G242" s="163"/>
      <c r="H242" s="162"/>
      <c r="I242" s="162" t="str">
        <f t="shared" si="3"/>
        <v/>
      </c>
    </row>
    <row r="243" spans="1:9" ht="15.75" thickBot="1" x14ac:dyDescent="0.3">
      <c r="A243" s="158"/>
      <c r="B243" s="159"/>
      <c r="C243" s="160"/>
      <c r="D243" s="161"/>
      <c r="E243" s="162"/>
      <c r="F243" s="162"/>
      <c r="G243" s="163"/>
      <c r="H243" s="162"/>
      <c r="I243" s="162" t="str">
        <f t="shared" si="3"/>
        <v/>
      </c>
    </row>
    <row r="244" spans="1:9" ht="15.75" thickBot="1" x14ac:dyDescent="0.3">
      <c r="A244" s="158"/>
      <c r="B244" s="159"/>
      <c r="C244" s="160"/>
      <c r="D244" s="161"/>
      <c r="E244" s="162"/>
      <c r="F244" s="162"/>
      <c r="G244" s="163"/>
      <c r="H244" s="162"/>
      <c r="I244" s="162" t="str">
        <f t="shared" si="3"/>
        <v/>
      </c>
    </row>
    <row r="245" spans="1:9" ht="15.75" thickBot="1" x14ac:dyDescent="0.3">
      <c r="A245" s="158"/>
      <c r="B245" s="159"/>
      <c r="C245" s="160"/>
      <c r="D245" s="161"/>
      <c r="E245" s="162"/>
      <c r="F245" s="162"/>
      <c r="G245" s="163"/>
      <c r="H245" s="162"/>
      <c r="I245" s="162" t="str">
        <f t="shared" si="3"/>
        <v/>
      </c>
    </row>
    <row r="246" spans="1:9" ht="15.75" thickBot="1" x14ac:dyDescent="0.3">
      <c r="A246" s="158"/>
      <c r="B246" s="159"/>
      <c r="C246" s="160"/>
      <c r="D246" s="161"/>
      <c r="E246" s="162"/>
      <c r="F246" s="162"/>
      <c r="G246" s="163"/>
      <c r="H246" s="162"/>
      <c r="I246" s="162" t="str">
        <f t="shared" si="3"/>
        <v/>
      </c>
    </row>
    <row r="247" spans="1:9" ht="15.75" thickBot="1" x14ac:dyDescent="0.3">
      <c r="A247" s="158"/>
      <c r="B247" s="159"/>
      <c r="C247" s="160"/>
      <c r="D247" s="161"/>
      <c r="E247" s="162"/>
      <c r="F247" s="162"/>
      <c r="G247" s="163"/>
      <c r="H247" s="162"/>
      <c r="I247" s="162" t="str">
        <f t="shared" si="3"/>
        <v/>
      </c>
    </row>
    <row r="248" spans="1:9" ht="15.75" thickBot="1" x14ac:dyDescent="0.3">
      <c r="A248" s="158"/>
      <c r="B248" s="159"/>
      <c r="C248" s="160"/>
      <c r="D248" s="161"/>
      <c r="E248" s="162"/>
      <c r="F248" s="162"/>
      <c r="G248" s="163"/>
      <c r="H248" s="162"/>
      <c r="I248" s="162" t="str">
        <f t="shared" si="3"/>
        <v/>
      </c>
    </row>
    <row r="249" spans="1:9" ht="15.75" thickBot="1" x14ac:dyDescent="0.3">
      <c r="A249" s="158"/>
      <c r="B249" s="159"/>
      <c r="C249" s="160"/>
      <c r="D249" s="161"/>
      <c r="E249" s="162"/>
      <c r="F249" s="162"/>
      <c r="G249" s="163"/>
      <c r="H249" s="162"/>
      <c r="I249" s="162" t="str">
        <f t="shared" si="3"/>
        <v/>
      </c>
    </row>
    <row r="250" spans="1:9" ht="15.75" thickBot="1" x14ac:dyDescent="0.3">
      <c r="A250" s="158"/>
      <c r="B250" s="159"/>
      <c r="C250" s="160"/>
      <c r="D250" s="161"/>
      <c r="E250" s="162"/>
      <c r="F250" s="162"/>
      <c r="G250" s="163"/>
      <c r="H250" s="162"/>
      <c r="I250" s="162" t="str">
        <f t="shared" si="3"/>
        <v/>
      </c>
    </row>
    <row r="251" spans="1:9" ht="15.75" thickBot="1" x14ac:dyDescent="0.3">
      <c r="A251" s="158"/>
      <c r="B251" s="159"/>
      <c r="C251" s="160"/>
      <c r="D251" s="161"/>
      <c r="E251" s="162"/>
      <c r="F251" s="162"/>
      <c r="G251" s="163"/>
      <c r="H251" s="162"/>
      <c r="I251" s="162" t="str">
        <f t="shared" si="3"/>
        <v/>
      </c>
    </row>
    <row r="252" spans="1:9" ht="15.75" thickBot="1" x14ac:dyDescent="0.3">
      <c r="A252" s="158"/>
      <c r="B252" s="159"/>
      <c r="C252" s="160"/>
      <c r="D252" s="161"/>
      <c r="E252" s="162"/>
      <c r="F252" s="162"/>
      <c r="G252" s="163"/>
      <c r="H252" s="162"/>
      <c r="I252" s="162" t="str">
        <f t="shared" si="3"/>
        <v/>
      </c>
    </row>
    <row r="253" spans="1:9" ht="15.75" thickBot="1" x14ac:dyDescent="0.3">
      <c r="A253" s="158"/>
      <c r="B253" s="159"/>
      <c r="C253" s="160"/>
      <c r="D253" s="161"/>
      <c r="E253" s="162"/>
      <c r="F253" s="162"/>
      <c r="G253" s="163"/>
      <c r="H253" s="162"/>
      <c r="I253" s="162" t="str">
        <f t="shared" si="3"/>
        <v/>
      </c>
    </row>
    <row r="254" spans="1:9" ht="15.75" thickBot="1" x14ac:dyDescent="0.3">
      <c r="A254" s="158"/>
      <c r="B254" s="159"/>
      <c r="C254" s="160"/>
      <c r="D254" s="161"/>
      <c r="E254" s="162"/>
      <c r="F254" s="162"/>
      <c r="G254" s="163"/>
      <c r="H254" s="162"/>
      <c r="I254" s="162" t="str">
        <f t="shared" si="3"/>
        <v/>
      </c>
    </row>
    <row r="255" spans="1:9" ht="15.75" thickBot="1" x14ac:dyDescent="0.3">
      <c r="A255" s="158"/>
      <c r="B255" s="159"/>
      <c r="C255" s="160"/>
      <c r="D255" s="161"/>
      <c r="E255" s="162"/>
      <c r="F255" s="162"/>
      <c r="G255" s="163"/>
      <c r="H255" s="162"/>
      <c r="I255" s="162" t="str">
        <f t="shared" si="3"/>
        <v/>
      </c>
    </row>
    <row r="256" spans="1:9" ht="15.75" thickBot="1" x14ac:dyDescent="0.3">
      <c r="A256" s="158"/>
      <c r="B256" s="159"/>
      <c r="C256" s="160"/>
      <c r="D256" s="161"/>
      <c r="E256" s="162"/>
      <c r="F256" s="162"/>
      <c r="G256" s="163"/>
      <c r="H256" s="162"/>
      <c r="I256" s="162" t="str">
        <f t="shared" si="3"/>
        <v/>
      </c>
    </row>
    <row r="257" spans="1:9" ht="15.75" thickBot="1" x14ac:dyDescent="0.3">
      <c r="A257" s="158"/>
      <c r="B257" s="159"/>
      <c r="C257" s="160"/>
      <c r="D257" s="161"/>
      <c r="E257" s="162"/>
      <c r="F257" s="162"/>
      <c r="G257" s="163"/>
      <c r="H257" s="162"/>
      <c r="I257" s="162" t="str">
        <f t="shared" si="3"/>
        <v/>
      </c>
    </row>
    <row r="258" spans="1:9" ht="15.75" thickBot="1" x14ac:dyDescent="0.3">
      <c r="A258" s="158"/>
      <c r="B258" s="159"/>
      <c r="C258" s="160"/>
      <c r="D258" s="161"/>
      <c r="E258" s="162"/>
      <c r="F258" s="162"/>
      <c r="G258" s="163"/>
      <c r="H258" s="162"/>
      <c r="I258" s="162" t="str">
        <f t="shared" si="3"/>
        <v/>
      </c>
    </row>
    <row r="259" spans="1:9" ht="15.75" thickBot="1" x14ac:dyDescent="0.3">
      <c r="A259" s="158"/>
      <c r="B259" s="159"/>
      <c r="C259" s="160"/>
      <c r="D259" s="161"/>
      <c r="E259" s="162"/>
      <c r="F259" s="162"/>
      <c r="G259" s="163"/>
      <c r="H259" s="162"/>
      <c r="I259" s="162" t="str">
        <f t="shared" si="3"/>
        <v/>
      </c>
    </row>
    <row r="260" spans="1:9" ht="15.75" thickBot="1" x14ac:dyDescent="0.3">
      <c r="A260" s="158"/>
      <c r="B260" s="159"/>
      <c r="C260" s="160"/>
      <c r="D260" s="161"/>
      <c r="E260" s="162"/>
      <c r="F260" s="162"/>
      <c r="G260" s="163"/>
      <c r="H260" s="162"/>
      <c r="I260" s="162" t="str">
        <f t="shared" si="3"/>
        <v/>
      </c>
    </row>
    <row r="261" spans="1:9" ht="15.75" thickBot="1" x14ac:dyDescent="0.3">
      <c r="A261" s="158"/>
      <c r="B261" s="159"/>
      <c r="C261" s="160"/>
      <c r="D261" s="161"/>
      <c r="E261" s="162"/>
      <c r="F261" s="162"/>
      <c r="G261" s="163"/>
      <c r="H261" s="162"/>
      <c r="I261" s="162" t="str">
        <f t="shared" ref="I261:I300" si="4">H261&amp;E261&amp;F261</f>
        <v/>
      </c>
    </row>
    <row r="262" spans="1:9" ht="15.75" thickBot="1" x14ac:dyDescent="0.3">
      <c r="A262" s="158"/>
      <c r="B262" s="159"/>
      <c r="C262" s="160"/>
      <c r="D262" s="161"/>
      <c r="E262" s="162"/>
      <c r="F262" s="162"/>
      <c r="G262" s="163"/>
      <c r="H262" s="162"/>
      <c r="I262" s="162" t="str">
        <f t="shared" si="4"/>
        <v/>
      </c>
    </row>
    <row r="263" spans="1:9" ht="15.75" thickBot="1" x14ac:dyDescent="0.3">
      <c r="A263" s="158"/>
      <c r="B263" s="159"/>
      <c r="C263" s="160"/>
      <c r="D263" s="161"/>
      <c r="E263" s="162"/>
      <c r="F263" s="162"/>
      <c r="G263" s="163"/>
      <c r="H263" s="162"/>
      <c r="I263" s="162" t="str">
        <f t="shared" si="4"/>
        <v/>
      </c>
    </row>
    <row r="264" spans="1:9" ht="15.75" thickBot="1" x14ac:dyDescent="0.3">
      <c r="A264" s="158"/>
      <c r="B264" s="159"/>
      <c r="C264" s="160"/>
      <c r="D264" s="161"/>
      <c r="E264" s="162"/>
      <c r="F264" s="162"/>
      <c r="G264" s="163"/>
      <c r="H264" s="162"/>
      <c r="I264" s="162" t="str">
        <f t="shared" si="4"/>
        <v/>
      </c>
    </row>
    <row r="265" spans="1:9" ht="15.75" thickBot="1" x14ac:dyDescent="0.3">
      <c r="A265" s="158"/>
      <c r="B265" s="159"/>
      <c r="C265" s="160"/>
      <c r="D265" s="161"/>
      <c r="E265" s="162"/>
      <c r="F265" s="162"/>
      <c r="G265" s="163"/>
      <c r="H265" s="162"/>
      <c r="I265" s="162" t="str">
        <f t="shared" si="4"/>
        <v/>
      </c>
    </row>
    <row r="266" spans="1:9" ht="15.75" thickBot="1" x14ac:dyDescent="0.3">
      <c r="A266" s="158"/>
      <c r="B266" s="159"/>
      <c r="C266" s="160"/>
      <c r="D266" s="161"/>
      <c r="E266" s="162"/>
      <c r="F266" s="162"/>
      <c r="G266" s="163"/>
      <c r="H266" s="162"/>
      <c r="I266" s="162" t="str">
        <f t="shared" si="4"/>
        <v/>
      </c>
    </row>
    <row r="267" spans="1:9" ht="15.75" thickBot="1" x14ac:dyDescent="0.3">
      <c r="A267" s="158"/>
      <c r="B267" s="159"/>
      <c r="C267" s="160"/>
      <c r="D267" s="161"/>
      <c r="E267" s="162"/>
      <c r="F267" s="162"/>
      <c r="G267" s="163"/>
      <c r="H267" s="162"/>
      <c r="I267" s="162" t="str">
        <f t="shared" si="4"/>
        <v/>
      </c>
    </row>
    <row r="268" spans="1:9" ht="15.75" thickBot="1" x14ac:dyDescent="0.3">
      <c r="A268" s="158"/>
      <c r="B268" s="159"/>
      <c r="C268" s="160"/>
      <c r="D268" s="161"/>
      <c r="E268" s="162"/>
      <c r="F268" s="162"/>
      <c r="G268" s="163"/>
      <c r="H268" s="162"/>
      <c r="I268" s="162" t="str">
        <f t="shared" si="4"/>
        <v/>
      </c>
    </row>
    <row r="269" spans="1:9" ht="15.75" thickBot="1" x14ac:dyDescent="0.3">
      <c r="A269" s="158"/>
      <c r="B269" s="159"/>
      <c r="C269" s="160"/>
      <c r="D269" s="161"/>
      <c r="E269" s="162"/>
      <c r="F269" s="162"/>
      <c r="G269" s="163"/>
      <c r="H269" s="162"/>
      <c r="I269" s="162" t="str">
        <f t="shared" si="4"/>
        <v/>
      </c>
    </row>
    <row r="270" spans="1:9" ht="15.75" thickBot="1" x14ac:dyDescent="0.3">
      <c r="A270" s="158"/>
      <c r="B270" s="159"/>
      <c r="C270" s="160"/>
      <c r="D270" s="161"/>
      <c r="E270" s="162"/>
      <c r="F270" s="162"/>
      <c r="G270" s="163"/>
      <c r="H270" s="162"/>
      <c r="I270" s="162" t="str">
        <f t="shared" si="4"/>
        <v/>
      </c>
    </row>
    <row r="271" spans="1:9" ht="15.75" thickBot="1" x14ac:dyDescent="0.3">
      <c r="A271" s="158"/>
      <c r="B271" s="159"/>
      <c r="C271" s="160"/>
      <c r="D271" s="161"/>
      <c r="E271" s="162"/>
      <c r="F271" s="162"/>
      <c r="G271" s="163"/>
      <c r="H271" s="162"/>
      <c r="I271" s="162" t="str">
        <f t="shared" si="4"/>
        <v/>
      </c>
    </row>
    <row r="272" spans="1:9" ht="15.75" thickBot="1" x14ac:dyDescent="0.3">
      <c r="A272" s="158"/>
      <c r="B272" s="159"/>
      <c r="C272" s="160"/>
      <c r="D272" s="161"/>
      <c r="E272" s="162"/>
      <c r="F272" s="162"/>
      <c r="G272" s="163"/>
      <c r="H272" s="162"/>
      <c r="I272" s="162" t="str">
        <f t="shared" si="4"/>
        <v/>
      </c>
    </row>
    <row r="273" spans="1:9" ht="15.75" thickBot="1" x14ac:dyDescent="0.3">
      <c r="A273" s="158"/>
      <c r="B273" s="159"/>
      <c r="C273" s="160"/>
      <c r="D273" s="161"/>
      <c r="E273" s="162"/>
      <c r="F273" s="162"/>
      <c r="G273" s="163"/>
      <c r="H273" s="162"/>
      <c r="I273" s="162" t="str">
        <f t="shared" si="4"/>
        <v/>
      </c>
    </row>
    <row r="274" spans="1:9" ht="15.75" thickBot="1" x14ac:dyDescent="0.3">
      <c r="A274" s="158"/>
      <c r="B274" s="159"/>
      <c r="C274" s="160"/>
      <c r="D274" s="161"/>
      <c r="E274" s="162"/>
      <c r="F274" s="162"/>
      <c r="G274" s="163"/>
      <c r="H274" s="162"/>
      <c r="I274" s="162" t="str">
        <f t="shared" si="4"/>
        <v/>
      </c>
    </row>
    <row r="275" spans="1:9" ht="15.75" thickBot="1" x14ac:dyDescent="0.3">
      <c r="A275" s="158"/>
      <c r="B275" s="159"/>
      <c r="C275" s="160"/>
      <c r="D275" s="161"/>
      <c r="E275" s="162"/>
      <c r="F275" s="162"/>
      <c r="G275" s="163"/>
      <c r="H275" s="162"/>
      <c r="I275" s="162" t="str">
        <f t="shared" si="4"/>
        <v/>
      </c>
    </row>
    <row r="276" spans="1:9" ht="15.75" thickBot="1" x14ac:dyDescent="0.3">
      <c r="A276" s="158"/>
      <c r="B276" s="159"/>
      <c r="C276" s="160"/>
      <c r="D276" s="161"/>
      <c r="E276" s="162"/>
      <c r="F276" s="162"/>
      <c r="G276" s="163"/>
      <c r="H276" s="162"/>
      <c r="I276" s="162" t="str">
        <f t="shared" si="4"/>
        <v/>
      </c>
    </row>
    <row r="277" spans="1:9" ht="15.75" thickBot="1" x14ac:dyDescent="0.3">
      <c r="A277" s="158"/>
      <c r="B277" s="159"/>
      <c r="C277" s="160"/>
      <c r="D277" s="161"/>
      <c r="E277" s="162"/>
      <c r="F277" s="162"/>
      <c r="G277" s="163"/>
      <c r="H277" s="162"/>
      <c r="I277" s="162" t="str">
        <f t="shared" si="4"/>
        <v/>
      </c>
    </row>
    <row r="278" spans="1:9" ht="15.75" thickBot="1" x14ac:dyDescent="0.3">
      <c r="A278" s="158"/>
      <c r="B278" s="159"/>
      <c r="C278" s="160"/>
      <c r="D278" s="161"/>
      <c r="E278" s="162"/>
      <c r="F278" s="162"/>
      <c r="G278" s="163"/>
      <c r="H278" s="162"/>
      <c r="I278" s="162" t="str">
        <f t="shared" si="4"/>
        <v/>
      </c>
    </row>
    <row r="279" spans="1:9" ht="15.75" thickBot="1" x14ac:dyDescent="0.3">
      <c r="A279" s="158"/>
      <c r="B279" s="159"/>
      <c r="C279" s="160"/>
      <c r="D279" s="161"/>
      <c r="E279" s="162"/>
      <c r="F279" s="162"/>
      <c r="G279" s="163"/>
      <c r="H279" s="162"/>
      <c r="I279" s="162" t="str">
        <f t="shared" si="4"/>
        <v/>
      </c>
    </row>
    <row r="280" spans="1:9" ht="15.75" thickBot="1" x14ac:dyDescent="0.3">
      <c r="A280" s="158"/>
      <c r="B280" s="159"/>
      <c r="C280" s="160"/>
      <c r="D280" s="161"/>
      <c r="E280" s="162"/>
      <c r="F280" s="162"/>
      <c r="G280" s="163"/>
      <c r="H280" s="162"/>
      <c r="I280" s="162" t="str">
        <f t="shared" si="4"/>
        <v/>
      </c>
    </row>
    <row r="281" spans="1:9" ht="15.75" thickBot="1" x14ac:dyDescent="0.3">
      <c r="A281" s="158"/>
      <c r="B281" s="159"/>
      <c r="C281" s="160"/>
      <c r="D281" s="161"/>
      <c r="E281" s="162"/>
      <c r="F281" s="162"/>
      <c r="G281" s="163"/>
      <c r="H281" s="162"/>
      <c r="I281" s="162" t="str">
        <f t="shared" si="4"/>
        <v/>
      </c>
    </row>
    <row r="282" spans="1:9" ht="15.75" thickBot="1" x14ac:dyDescent="0.3">
      <c r="A282" s="158"/>
      <c r="B282" s="159"/>
      <c r="C282" s="160"/>
      <c r="D282" s="161"/>
      <c r="E282" s="162"/>
      <c r="F282" s="162"/>
      <c r="G282" s="163"/>
      <c r="H282" s="162"/>
      <c r="I282" s="162" t="str">
        <f t="shared" si="4"/>
        <v/>
      </c>
    </row>
    <row r="283" spans="1:9" ht="15.75" thickBot="1" x14ac:dyDescent="0.3">
      <c r="A283" s="158"/>
      <c r="B283" s="159"/>
      <c r="C283" s="160"/>
      <c r="D283" s="161"/>
      <c r="E283" s="162"/>
      <c r="F283" s="162"/>
      <c r="G283" s="163"/>
      <c r="H283" s="162"/>
      <c r="I283" s="162" t="str">
        <f t="shared" si="4"/>
        <v/>
      </c>
    </row>
    <row r="284" spans="1:9" ht="15.75" thickBot="1" x14ac:dyDescent="0.3">
      <c r="A284" s="158"/>
      <c r="B284" s="159"/>
      <c r="C284" s="160"/>
      <c r="D284" s="161"/>
      <c r="E284" s="162"/>
      <c r="F284" s="162"/>
      <c r="G284" s="163"/>
      <c r="H284" s="162"/>
      <c r="I284" s="162" t="str">
        <f t="shared" si="4"/>
        <v/>
      </c>
    </row>
    <row r="285" spans="1:9" ht="15.75" thickBot="1" x14ac:dyDescent="0.3">
      <c r="A285" s="158"/>
      <c r="B285" s="159"/>
      <c r="C285" s="160"/>
      <c r="D285" s="161"/>
      <c r="E285" s="162"/>
      <c r="F285" s="162"/>
      <c r="G285" s="163"/>
      <c r="H285" s="162"/>
      <c r="I285" s="162" t="str">
        <f t="shared" si="4"/>
        <v/>
      </c>
    </row>
    <row r="286" spans="1:9" ht="15.75" thickBot="1" x14ac:dyDescent="0.3">
      <c r="A286" s="158"/>
      <c r="B286" s="159"/>
      <c r="C286" s="160"/>
      <c r="D286" s="161"/>
      <c r="E286" s="162"/>
      <c r="F286" s="162"/>
      <c r="G286" s="163"/>
      <c r="H286" s="162"/>
      <c r="I286" s="162" t="str">
        <f t="shared" si="4"/>
        <v/>
      </c>
    </row>
    <row r="287" spans="1:9" ht="15.75" thickBot="1" x14ac:dyDescent="0.3">
      <c r="A287" s="158"/>
      <c r="B287" s="159"/>
      <c r="C287" s="160"/>
      <c r="D287" s="161"/>
      <c r="E287" s="162"/>
      <c r="F287" s="162"/>
      <c r="G287" s="163"/>
      <c r="H287" s="162"/>
      <c r="I287" s="162" t="str">
        <f t="shared" si="4"/>
        <v/>
      </c>
    </row>
    <row r="288" spans="1:9" ht="15.75" thickBot="1" x14ac:dyDescent="0.3">
      <c r="A288" s="158"/>
      <c r="B288" s="159"/>
      <c r="C288" s="160"/>
      <c r="D288" s="161"/>
      <c r="E288" s="162"/>
      <c r="F288" s="162"/>
      <c r="G288" s="163"/>
      <c r="H288" s="162"/>
      <c r="I288" s="162" t="str">
        <f t="shared" si="4"/>
        <v/>
      </c>
    </row>
    <row r="289" spans="1:9" ht="15.75" thickBot="1" x14ac:dyDescent="0.3">
      <c r="A289" s="158"/>
      <c r="B289" s="159"/>
      <c r="C289" s="160"/>
      <c r="D289" s="161"/>
      <c r="E289" s="162"/>
      <c r="F289" s="162"/>
      <c r="G289" s="163"/>
      <c r="H289" s="162"/>
      <c r="I289" s="162" t="str">
        <f t="shared" si="4"/>
        <v/>
      </c>
    </row>
    <row r="290" spans="1:9" ht="15.75" thickBot="1" x14ac:dyDescent="0.3">
      <c r="A290" s="158"/>
      <c r="B290" s="159"/>
      <c r="C290" s="160"/>
      <c r="D290" s="161"/>
      <c r="E290" s="162"/>
      <c r="F290" s="162"/>
      <c r="G290" s="163"/>
      <c r="H290" s="162"/>
      <c r="I290" s="162" t="str">
        <f t="shared" si="4"/>
        <v/>
      </c>
    </row>
    <row r="291" spans="1:9" ht="15.75" thickBot="1" x14ac:dyDescent="0.3">
      <c r="A291" s="158"/>
      <c r="B291" s="159"/>
      <c r="C291" s="160"/>
      <c r="D291" s="161"/>
      <c r="E291" s="162"/>
      <c r="F291" s="162"/>
      <c r="G291" s="163"/>
      <c r="H291" s="162"/>
      <c r="I291" s="162" t="str">
        <f t="shared" si="4"/>
        <v/>
      </c>
    </row>
    <row r="292" spans="1:9" ht="15.75" thickBot="1" x14ac:dyDescent="0.3">
      <c r="A292" s="158"/>
      <c r="B292" s="159"/>
      <c r="C292" s="160"/>
      <c r="D292" s="161"/>
      <c r="E292" s="162"/>
      <c r="F292" s="162"/>
      <c r="G292" s="163"/>
      <c r="H292" s="162"/>
      <c r="I292" s="162" t="str">
        <f t="shared" si="4"/>
        <v/>
      </c>
    </row>
    <row r="293" spans="1:9" ht="15.75" thickBot="1" x14ac:dyDescent="0.3">
      <c r="A293" s="158"/>
      <c r="B293" s="159"/>
      <c r="C293" s="160"/>
      <c r="D293" s="161"/>
      <c r="E293" s="162"/>
      <c r="F293" s="162"/>
      <c r="G293" s="163"/>
      <c r="H293" s="162"/>
      <c r="I293" s="162" t="str">
        <f t="shared" si="4"/>
        <v/>
      </c>
    </row>
    <row r="294" spans="1:9" ht="15.75" thickBot="1" x14ac:dyDescent="0.3">
      <c r="A294" s="158"/>
      <c r="B294" s="159"/>
      <c r="C294" s="160"/>
      <c r="D294" s="161"/>
      <c r="E294" s="162"/>
      <c r="F294" s="162"/>
      <c r="G294" s="163"/>
      <c r="H294" s="162"/>
      <c r="I294" s="162" t="str">
        <f t="shared" si="4"/>
        <v/>
      </c>
    </row>
    <row r="295" spans="1:9" ht="15.75" thickBot="1" x14ac:dyDescent="0.3">
      <c r="A295" s="158"/>
      <c r="B295" s="159"/>
      <c r="C295" s="160"/>
      <c r="D295" s="161"/>
      <c r="E295" s="162"/>
      <c r="F295" s="162"/>
      <c r="G295" s="163"/>
      <c r="H295" s="162"/>
      <c r="I295" s="162" t="str">
        <f t="shared" si="4"/>
        <v/>
      </c>
    </row>
    <row r="296" spans="1:9" ht="15.75" thickBot="1" x14ac:dyDescent="0.3">
      <c r="A296" s="158"/>
      <c r="B296" s="159"/>
      <c r="C296" s="160"/>
      <c r="D296" s="161"/>
      <c r="E296" s="162"/>
      <c r="F296" s="162"/>
      <c r="G296" s="163"/>
      <c r="H296" s="162"/>
      <c r="I296" s="162" t="str">
        <f t="shared" si="4"/>
        <v/>
      </c>
    </row>
    <row r="297" spans="1:9" ht="15.75" thickBot="1" x14ac:dyDescent="0.3">
      <c r="A297" s="158"/>
      <c r="B297" s="159"/>
      <c r="C297" s="160"/>
      <c r="D297" s="161"/>
      <c r="E297" s="162"/>
      <c r="F297" s="162"/>
      <c r="G297" s="163"/>
      <c r="H297" s="162"/>
      <c r="I297" s="162" t="str">
        <f t="shared" si="4"/>
        <v/>
      </c>
    </row>
    <row r="298" spans="1:9" ht="15.75" thickBot="1" x14ac:dyDescent="0.3">
      <c r="A298" s="158"/>
      <c r="B298" s="159"/>
      <c r="C298" s="160"/>
      <c r="D298" s="161"/>
      <c r="E298" s="162"/>
      <c r="F298" s="162"/>
      <c r="G298" s="163"/>
      <c r="H298" s="162"/>
      <c r="I298" s="162" t="str">
        <f t="shared" si="4"/>
        <v/>
      </c>
    </row>
    <row r="299" spans="1:9" ht="15.75" thickBot="1" x14ac:dyDescent="0.3">
      <c r="A299" s="158"/>
      <c r="B299" s="159"/>
      <c r="C299" s="160"/>
      <c r="D299" s="161"/>
      <c r="E299" s="162"/>
      <c r="F299" s="162"/>
      <c r="G299" s="163"/>
      <c r="H299" s="162"/>
      <c r="I299" s="162" t="str">
        <f t="shared" si="4"/>
        <v/>
      </c>
    </row>
    <row r="300" spans="1:9" x14ac:dyDescent="0.25">
      <c r="A300" s="158"/>
      <c r="B300" s="159"/>
      <c r="C300" s="160"/>
      <c r="D300" s="161"/>
      <c r="E300" s="162"/>
      <c r="F300" s="162"/>
      <c r="G300" s="163"/>
      <c r="H300" s="162"/>
      <c r="I300" s="162" t="str">
        <f t="shared" si="4"/>
        <v/>
      </c>
    </row>
    <row r="301" spans="1:9" x14ac:dyDescent="0.25">
      <c r="E301" s="148"/>
      <c r="F301" s="148"/>
      <c r="G301" s="149"/>
      <c r="H301" s="148"/>
    </row>
    <row r="302" spans="1:9" x14ac:dyDescent="0.25">
      <c r="E302" s="148"/>
      <c r="F302" s="148"/>
      <c r="G302" s="149"/>
      <c r="H302" s="148"/>
    </row>
    <row r="303" spans="1:9" x14ac:dyDescent="0.25">
      <c r="E303" s="148"/>
      <c r="F303" s="148"/>
      <c r="G303" s="149"/>
      <c r="H303" s="148"/>
    </row>
    <row r="304" spans="1:9" x14ac:dyDescent="0.25">
      <c r="E304" s="148"/>
      <c r="F304" s="148"/>
      <c r="G304" s="149"/>
      <c r="H304" s="148"/>
    </row>
    <row r="305" spans="1:9" x14ac:dyDescent="0.25">
      <c r="A305"/>
      <c r="B305"/>
      <c r="C305"/>
      <c r="D305"/>
      <c r="E305" s="148"/>
      <c r="F305" s="148"/>
      <c r="G305" s="149"/>
      <c r="H305" s="148"/>
      <c r="I305"/>
    </row>
    <row r="306" spans="1:9" x14ac:dyDescent="0.25">
      <c r="A306"/>
      <c r="B306"/>
      <c r="C306"/>
      <c r="D306"/>
      <c r="E306" s="148"/>
      <c r="F306" s="148"/>
      <c r="G306" s="149"/>
      <c r="H306" s="148"/>
      <c r="I306"/>
    </row>
    <row r="307" spans="1:9" x14ac:dyDescent="0.25">
      <c r="A307"/>
      <c r="B307"/>
      <c r="C307"/>
      <c r="D307"/>
      <c r="E307" s="148"/>
      <c r="F307" s="148"/>
      <c r="G307" s="149"/>
      <c r="H307" s="148"/>
      <c r="I307"/>
    </row>
    <row r="308" spans="1:9" x14ac:dyDescent="0.25">
      <c r="A308"/>
      <c r="B308"/>
      <c r="C308"/>
      <c r="D308"/>
      <c r="E308" s="148"/>
      <c r="F308" s="148"/>
      <c r="G308" s="149"/>
      <c r="H308" s="148"/>
      <c r="I308"/>
    </row>
    <row r="309" spans="1:9" x14ac:dyDescent="0.25">
      <c r="A309"/>
      <c r="B309"/>
      <c r="C309"/>
      <c r="D309"/>
      <c r="E309" s="148"/>
      <c r="F309" s="148"/>
      <c r="G309" s="149"/>
      <c r="H309" s="148"/>
      <c r="I309"/>
    </row>
    <row r="310" spans="1:9" x14ac:dyDescent="0.25">
      <c r="A310"/>
      <c r="B310"/>
      <c r="C310"/>
      <c r="D310"/>
      <c r="E310" s="148"/>
      <c r="F310" s="148"/>
      <c r="G310" s="149"/>
      <c r="H310" s="148"/>
      <c r="I310"/>
    </row>
    <row r="311" spans="1:9" x14ac:dyDescent="0.25">
      <c r="A311"/>
      <c r="B311"/>
      <c r="C311"/>
      <c r="D311"/>
      <c r="E311" s="148"/>
      <c r="F311" s="148"/>
      <c r="G311" s="149"/>
      <c r="H311" s="148"/>
      <c r="I311"/>
    </row>
    <row r="312" spans="1:9" x14ac:dyDescent="0.25">
      <c r="A312"/>
      <c r="B312"/>
      <c r="C312"/>
      <c r="D312"/>
      <c r="E312" s="148"/>
      <c r="F312" s="148"/>
      <c r="G312" s="149"/>
      <c r="H312" s="148"/>
      <c r="I312"/>
    </row>
    <row r="313" spans="1:9" x14ac:dyDescent="0.25">
      <c r="A313"/>
      <c r="B313"/>
      <c r="C313"/>
      <c r="D313"/>
      <c r="E313" s="148"/>
      <c r="F313" s="148"/>
      <c r="G313" s="149"/>
      <c r="H313" s="148"/>
      <c r="I313"/>
    </row>
    <row r="314" spans="1:9" x14ac:dyDescent="0.25">
      <c r="A314"/>
      <c r="B314"/>
      <c r="C314"/>
      <c r="D314"/>
      <c r="E314" s="148"/>
      <c r="F314" s="148"/>
      <c r="G314" s="149"/>
      <c r="H314" s="148"/>
      <c r="I314"/>
    </row>
    <row r="315" spans="1:9" x14ac:dyDescent="0.25">
      <c r="A315"/>
      <c r="B315"/>
      <c r="C315"/>
      <c r="D315"/>
      <c r="E315" s="148"/>
      <c r="F315" s="148"/>
      <c r="G315" s="149"/>
      <c r="H315" s="148"/>
      <c r="I315"/>
    </row>
    <row r="316" spans="1:9" x14ac:dyDescent="0.25">
      <c r="A316"/>
      <c r="B316"/>
      <c r="C316"/>
      <c r="D316"/>
      <c r="E316" s="148"/>
      <c r="F316" s="148"/>
      <c r="G316" s="149"/>
      <c r="H316" s="148"/>
      <c r="I316"/>
    </row>
    <row r="317" spans="1:9" x14ac:dyDescent="0.25">
      <c r="A317"/>
      <c r="B317"/>
      <c r="C317"/>
      <c r="D317"/>
      <c r="E317" s="148"/>
      <c r="F317" s="148"/>
      <c r="G317" s="149"/>
      <c r="H317" s="148"/>
      <c r="I317"/>
    </row>
    <row r="318" spans="1:9" x14ac:dyDescent="0.25">
      <c r="A318"/>
      <c r="B318"/>
      <c r="C318"/>
      <c r="D318"/>
      <c r="E318" s="148"/>
      <c r="F318" s="148"/>
      <c r="G318" s="149"/>
      <c r="H318" s="148"/>
      <c r="I318"/>
    </row>
    <row r="319" spans="1:9" x14ac:dyDescent="0.25">
      <c r="A319"/>
      <c r="B319"/>
      <c r="C319"/>
      <c r="D319"/>
      <c r="E319" s="148"/>
      <c r="F319" s="148"/>
      <c r="G319" s="149"/>
      <c r="H319" s="148"/>
      <c r="I319"/>
    </row>
    <row r="320" spans="1:9" x14ac:dyDescent="0.25">
      <c r="A320"/>
      <c r="B320"/>
      <c r="C320"/>
      <c r="D320"/>
      <c r="E320" s="148"/>
      <c r="F320" s="148"/>
      <c r="G320" s="149"/>
      <c r="H320" s="148"/>
      <c r="I320"/>
    </row>
    <row r="321" spans="1:9" x14ac:dyDescent="0.25">
      <c r="A321"/>
      <c r="B321"/>
      <c r="C321"/>
      <c r="D321"/>
      <c r="E321" s="148"/>
      <c r="F321" s="148"/>
      <c r="G321" s="149"/>
      <c r="H321" s="148"/>
      <c r="I321"/>
    </row>
    <row r="322" spans="1:9" x14ac:dyDescent="0.25">
      <c r="A322"/>
      <c r="B322"/>
      <c r="C322"/>
      <c r="D322"/>
      <c r="E322" s="148"/>
      <c r="F322" s="148"/>
      <c r="G322" s="149"/>
      <c r="H322" s="148"/>
      <c r="I322"/>
    </row>
    <row r="323" spans="1:9" x14ac:dyDescent="0.25">
      <c r="A323"/>
      <c r="B323"/>
      <c r="C323"/>
      <c r="D323"/>
      <c r="E323" s="148"/>
      <c r="F323" s="148"/>
      <c r="G323" s="149"/>
      <c r="H323" s="148"/>
      <c r="I323"/>
    </row>
    <row r="324" spans="1:9" x14ac:dyDescent="0.25">
      <c r="A324"/>
      <c r="B324"/>
      <c r="C324"/>
      <c r="D324"/>
      <c r="E324" s="148"/>
      <c r="F324" s="148"/>
      <c r="G324" s="149"/>
      <c r="H324" s="148"/>
      <c r="I324"/>
    </row>
    <row r="325" spans="1:9" x14ac:dyDescent="0.25">
      <c r="A325"/>
      <c r="B325"/>
      <c r="C325"/>
      <c r="D325"/>
      <c r="E325" s="148"/>
      <c r="F325" s="148"/>
      <c r="G325" s="149"/>
      <c r="H325" s="148"/>
      <c r="I325"/>
    </row>
    <row r="326" spans="1:9" x14ac:dyDescent="0.25">
      <c r="A326"/>
      <c r="B326"/>
      <c r="C326"/>
      <c r="D326"/>
      <c r="E326" s="148"/>
      <c r="F326" s="148"/>
      <c r="G326" s="149"/>
      <c r="H326" s="148"/>
      <c r="I326"/>
    </row>
    <row r="327" spans="1:9" x14ac:dyDescent="0.25">
      <c r="A327"/>
      <c r="B327"/>
      <c r="C327"/>
      <c r="D327"/>
      <c r="E327" s="148"/>
      <c r="F327" s="148"/>
      <c r="G327" s="149"/>
      <c r="H327" s="148"/>
      <c r="I327"/>
    </row>
    <row r="328" spans="1:9" x14ac:dyDescent="0.25">
      <c r="A328"/>
      <c r="B328"/>
      <c r="C328"/>
      <c r="D328"/>
      <c r="E328" s="148"/>
      <c r="F328" s="148"/>
      <c r="G328" s="149"/>
      <c r="H328" s="148"/>
      <c r="I328"/>
    </row>
    <row r="329" spans="1:9" x14ac:dyDescent="0.25">
      <c r="A329"/>
      <c r="B329"/>
      <c r="C329"/>
      <c r="D329"/>
      <c r="E329" s="148"/>
      <c r="F329" s="148"/>
      <c r="G329" s="149"/>
      <c r="H329" s="148"/>
      <c r="I329"/>
    </row>
    <row r="330" spans="1:9" x14ac:dyDescent="0.25">
      <c r="A330"/>
      <c r="B330"/>
      <c r="C330"/>
      <c r="D330"/>
      <c r="E330" s="148"/>
      <c r="F330" s="148"/>
      <c r="G330" s="149"/>
      <c r="H330" s="148"/>
      <c r="I330"/>
    </row>
    <row r="331" spans="1:9" x14ac:dyDescent="0.25">
      <c r="A331"/>
      <c r="B331"/>
      <c r="C331"/>
      <c r="D331"/>
      <c r="E331" s="148"/>
      <c r="F331" s="148"/>
      <c r="G331" s="149"/>
      <c r="H331" s="148"/>
      <c r="I331"/>
    </row>
    <row r="332" spans="1:9" x14ac:dyDescent="0.25">
      <c r="A332"/>
      <c r="B332"/>
      <c r="C332"/>
      <c r="D332"/>
      <c r="E332" s="148"/>
      <c r="F332" s="148"/>
      <c r="G332" s="149"/>
      <c r="H332" s="148"/>
      <c r="I332"/>
    </row>
    <row r="333" spans="1:9" x14ac:dyDescent="0.25">
      <c r="A333"/>
      <c r="B333"/>
      <c r="C333"/>
      <c r="D333"/>
      <c r="E333" s="148"/>
      <c r="F333" s="148"/>
      <c r="G333" s="149"/>
      <c r="H333" s="148"/>
      <c r="I333"/>
    </row>
    <row r="334" spans="1:9" x14ac:dyDescent="0.25">
      <c r="A334"/>
      <c r="B334"/>
      <c r="C334"/>
      <c r="D334"/>
      <c r="E334" s="148"/>
      <c r="F334" s="148"/>
      <c r="G334" s="149"/>
      <c r="H334" s="148"/>
      <c r="I334"/>
    </row>
    <row r="335" spans="1:9" x14ac:dyDescent="0.25">
      <c r="A335"/>
      <c r="B335"/>
      <c r="C335"/>
      <c r="D335"/>
      <c r="E335" s="148"/>
      <c r="F335" s="148"/>
      <c r="G335" s="149"/>
      <c r="H335" s="148"/>
      <c r="I335"/>
    </row>
    <row r="336" spans="1:9" x14ac:dyDescent="0.25">
      <c r="A336"/>
      <c r="B336"/>
      <c r="C336"/>
      <c r="D336"/>
      <c r="E336" s="148"/>
      <c r="F336" s="148"/>
      <c r="G336" s="149"/>
      <c r="H336" s="148"/>
      <c r="I336"/>
    </row>
    <row r="337" spans="1:9" x14ac:dyDescent="0.25">
      <c r="A337"/>
      <c r="B337"/>
      <c r="C337"/>
      <c r="D337"/>
      <c r="E337" s="148"/>
      <c r="F337" s="148"/>
      <c r="G337" s="149"/>
      <c r="H337" s="148"/>
      <c r="I337"/>
    </row>
    <row r="338" spans="1:9" x14ac:dyDescent="0.25">
      <c r="A338"/>
      <c r="B338"/>
      <c r="C338"/>
      <c r="D338"/>
      <c r="E338" s="148"/>
      <c r="F338" s="148"/>
      <c r="G338" s="149"/>
      <c r="H338" s="148"/>
      <c r="I338"/>
    </row>
    <row r="339" spans="1:9" x14ac:dyDescent="0.25">
      <c r="A339"/>
      <c r="B339"/>
      <c r="C339"/>
      <c r="D339"/>
      <c r="E339" s="148"/>
      <c r="F339" s="148"/>
      <c r="G339" s="149"/>
      <c r="H339" s="148"/>
      <c r="I339"/>
    </row>
    <row r="340" spans="1:9" x14ac:dyDescent="0.25">
      <c r="A340"/>
      <c r="B340"/>
      <c r="C340"/>
      <c r="D340"/>
      <c r="E340" s="148"/>
      <c r="F340" s="148"/>
      <c r="G340" s="149"/>
      <c r="H340" s="148"/>
      <c r="I340"/>
    </row>
    <row r="341" spans="1:9" x14ac:dyDescent="0.25">
      <c r="A341"/>
      <c r="B341"/>
      <c r="C341"/>
      <c r="D341"/>
      <c r="E341" s="148"/>
      <c r="F341" s="148"/>
      <c r="G341" s="149"/>
      <c r="H341" s="148"/>
      <c r="I341"/>
    </row>
    <row r="342" spans="1:9" x14ac:dyDescent="0.25">
      <c r="A342"/>
      <c r="B342"/>
      <c r="C342"/>
      <c r="D342"/>
      <c r="E342" s="148"/>
      <c r="F342" s="148"/>
      <c r="G342" s="149"/>
      <c r="H342" s="148"/>
      <c r="I342"/>
    </row>
    <row r="343" spans="1:9" x14ac:dyDescent="0.25">
      <c r="A343"/>
      <c r="B343"/>
      <c r="C343"/>
      <c r="D343"/>
      <c r="E343" s="148"/>
      <c r="F343" s="148"/>
      <c r="G343" s="149"/>
      <c r="H343" s="148"/>
      <c r="I343"/>
    </row>
    <row r="344" spans="1:9" x14ac:dyDescent="0.25">
      <c r="A344"/>
      <c r="B344"/>
      <c r="C344"/>
      <c r="D344"/>
      <c r="E344" s="148"/>
      <c r="F344" s="148"/>
      <c r="G344" s="149"/>
      <c r="H344" s="148"/>
      <c r="I344"/>
    </row>
    <row r="345" spans="1:9" x14ac:dyDescent="0.25">
      <c r="A345"/>
      <c r="B345"/>
      <c r="C345"/>
      <c r="D345"/>
      <c r="E345" s="148"/>
      <c r="F345" s="148"/>
      <c r="G345" s="149"/>
      <c r="H345" s="148"/>
      <c r="I345"/>
    </row>
    <row r="346" spans="1:9" x14ac:dyDescent="0.25">
      <c r="A346"/>
      <c r="B346"/>
      <c r="C346"/>
      <c r="D346"/>
      <c r="E346" s="148"/>
      <c r="F346" s="148"/>
      <c r="G346" s="149"/>
      <c r="H346" s="148"/>
      <c r="I346"/>
    </row>
    <row r="347" spans="1:9" x14ac:dyDescent="0.25">
      <c r="A347"/>
      <c r="B347"/>
      <c r="C347"/>
      <c r="D347"/>
      <c r="E347" s="148"/>
      <c r="F347" s="148"/>
      <c r="G347" s="149"/>
      <c r="H347" s="148"/>
      <c r="I347"/>
    </row>
    <row r="348" spans="1:9" x14ac:dyDescent="0.25">
      <c r="A348"/>
      <c r="B348"/>
      <c r="C348"/>
      <c r="D348"/>
      <c r="E348" s="148"/>
      <c r="F348" s="148"/>
      <c r="G348" s="149"/>
      <c r="H348" s="148"/>
      <c r="I348"/>
    </row>
    <row r="349" spans="1:9" x14ac:dyDescent="0.25">
      <c r="A349"/>
      <c r="B349"/>
      <c r="C349"/>
      <c r="D349"/>
      <c r="E349" s="148"/>
      <c r="F349" s="148"/>
      <c r="G349" s="149"/>
      <c r="H349" s="148"/>
      <c r="I349"/>
    </row>
    <row r="350" spans="1:9" x14ac:dyDescent="0.25">
      <c r="A350"/>
      <c r="B350"/>
      <c r="C350"/>
      <c r="D350"/>
      <c r="E350" s="148"/>
      <c r="F350" s="148"/>
      <c r="G350" s="149"/>
      <c r="H350" s="148"/>
      <c r="I350"/>
    </row>
    <row r="351" spans="1:9" x14ac:dyDescent="0.25">
      <c r="A351"/>
      <c r="B351"/>
      <c r="C351"/>
      <c r="D351"/>
      <c r="E351" s="148"/>
      <c r="F351" s="148"/>
      <c r="G351" s="149"/>
      <c r="H351" s="148"/>
      <c r="I351"/>
    </row>
    <row r="352" spans="1:9" x14ac:dyDescent="0.25">
      <c r="A352"/>
      <c r="B352"/>
      <c r="C352"/>
      <c r="D352"/>
      <c r="E352" s="148"/>
      <c r="F352" s="148"/>
      <c r="G352" s="149"/>
      <c r="H352" s="148"/>
      <c r="I352"/>
    </row>
    <row r="353" spans="1:9" x14ac:dyDescent="0.25">
      <c r="A353"/>
      <c r="B353"/>
      <c r="C353"/>
      <c r="D353"/>
      <c r="E353" s="148"/>
      <c r="F353" s="148"/>
      <c r="G353" s="149"/>
      <c r="H353" s="148"/>
      <c r="I353"/>
    </row>
    <row r="354" spans="1:9" x14ac:dyDescent="0.25">
      <c r="A354"/>
      <c r="B354"/>
      <c r="C354"/>
      <c r="D354"/>
      <c r="E354" s="148"/>
      <c r="F354" s="148"/>
      <c r="G354" s="149"/>
      <c r="H354" s="148"/>
      <c r="I354"/>
    </row>
    <row r="355" spans="1:9" x14ac:dyDescent="0.25">
      <c r="A355"/>
      <c r="B355"/>
      <c r="C355"/>
      <c r="D355"/>
      <c r="E355" s="148"/>
      <c r="F355" s="148"/>
      <c r="G355" s="149"/>
      <c r="H355" s="148"/>
      <c r="I355"/>
    </row>
    <row r="356" spans="1:9" x14ac:dyDescent="0.25">
      <c r="A356"/>
      <c r="B356"/>
      <c r="C356"/>
      <c r="D356"/>
      <c r="E356" s="148"/>
      <c r="F356" s="148"/>
      <c r="G356" s="149"/>
      <c r="H356" s="148"/>
      <c r="I356"/>
    </row>
    <row r="357" spans="1:9" x14ac:dyDescent="0.25">
      <c r="A357"/>
      <c r="B357"/>
      <c r="C357"/>
      <c r="D357"/>
      <c r="E357" s="148"/>
      <c r="F357" s="148"/>
      <c r="G357" s="149"/>
      <c r="H357" s="148"/>
      <c r="I357"/>
    </row>
    <row r="358" spans="1:9" x14ac:dyDescent="0.25">
      <c r="A358"/>
      <c r="B358"/>
      <c r="C358"/>
      <c r="D358"/>
      <c r="E358" s="148"/>
      <c r="F358" s="148"/>
      <c r="G358" s="149"/>
      <c r="H358" s="148"/>
      <c r="I358"/>
    </row>
    <row r="359" spans="1:9" x14ac:dyDescent="0.25">
      <c r="A359"/>
      <c r="B359"/>
      <c r="C359"/>
      <c r="D359"/>
      <c r="E359" s="148"/>
      <c r="F359" s="148"/>
      <c r="G359" s="149"/>
      <c r="H359" s="148"/>
      <c r="I359"/>
    </row>
    <row r="360" spans="1:9" x14ac:dyDescent="0.25">
      <c r="A360"/>
      <c r="B360"/>
      <c r="C360"/>
      <c r="D360"/>
      <c r="E360" s="148"/>
      <c r="F360" s="148"/>
      <c r="G360" s="149"/>
      <c r="H360" s="148"/>
      <c r="I360"/>
    </row>
    <row r="361" spans="1:9" x14ac:dyDescent="0.25">
      <c r="A361"/>
      <c r="B361"/>
      <c r="C361"/>
      <c r="D361"/>
      <c r="E361" s="148"/>
      <c r="F361" s="148"/>
      <c r="G361" s="149"/>
      <c r="H361" s="148"/>
      <c r="I361"/>
    </row>
    <row r="362" spans="1:9" x14ac:dyDescent="0.25">
      <c r="A362"/>
      <c r="B362"/>
      <c r="C362"/>
      <c r="D362"/>
      <c r="E362" s="148"/>
      <c r="F362" s="148"/>
      <c r="G362" s="149"/>
      <c r="H362" s="148"/>
      <c r="I362"/>
    </row>
    <row r="363" spans="1:9" x14ac:dyDescent="0.25">
      <c r="A363"/>
      <c r="B363"/>
      <c r="C363"/>
      <c r="D363"/>
      <c r="E363" s="148"/>
      <c r="F363" s="148"/>
      <c r="G363" s="149"/>
      <c r="H363" s="148"/>
      <c r="I363"/>
    </row>
    <row r="364" spans="1:9" x14ac:dyDescent="0.25">
      <c r="A364"/>
      <c r="B364"/>
      <c r="C364"/>
      <c r="D364"/>
      <c r="E364" s="148"/>
      <c r="F364" s="148"/>
      <c r="G364" s="149"/>
      <c r="H364" s="148"/>
      <c r="I364"/>
    </row>
    <row r="365" spans="1:9" x14ac:dyDescent="0.25">
      <c r="A365"/>
      <c r="B365"/>
      <c r="C365"/>
      <c r="D365"/>
      <c r="E365" s="148"/>
      <c r="F365" s="148"/>
      <c r="G365" s="149"/>
      <c r="H365" s="148"/>
      <c r="I365"/>
    </row>
    <row r="366" spans="1:9" x14ac:dyDescent="0.25">
      <c r="A366"/>
      <c r="B366"/>
      <c r="C366"/>
      <c r="D366"/>
      <c r="E366" s="148"/>
      <c r="F366" s="148"/>
      <c r="G366" s="149"/>
      <c r="H366" s="148"/>
      <c r="I366"/>
    </row>
    <row r="367" spans="1:9" x14ac:dyDescent="0.25">
      <c r="A367"/>
      <c r="B367"/>
      <c r="C367"/>
      <c r="D367"/>
      <c r="E367" s="148"/>
      <c r="F367" s="148"/>
      <c r="G367" s="149"/>
      <c r="H367" s="148"/>
      <c r="I367"/>
    </row>
    <row r="368" spans="1:9" x14ac:dyDescent="0.25">
      <c r="A368"/>
      <c r="B368"/>
      <c r="C368"/>
      <c r="D368"/>
      <c r="E368" s="148"/>
      <c r="F368" s="148"/>
      <c r="G368" s="149"/>
      <c r="H368" s="148"/>
      <c r="I368"/>
    </row>
    <row r="369" spans="1:9" x14ac:dyDescent="0.25">
      <c r="A369"/>
      <c r="B369"/>
      <c r="C369"/>
      <c r="D369"/>
      <c r="E369" s="148"/>
      <c r="F369" s="148"/>
      <c r="G369" s="149"/>
      <c r="H369" s="148"/>
      <c r="I369"/>
    </row>
    <row r="370" spans="1:9" x14ac:dyDescent="0.25">
      <c r="A370"/>
      <c r="B370"/>
      <c r="C370"/>
      <c r="D370"/>
      <c r="E370" s="148"/>
      <c r="F370" s="148"/>
      <c r="G370" s="149"/>
      <c r="H370" s="148"/>
      <c r="I370"/>
    </row>
    <row r="371" spans="1:9" x14ac:dyDescent="0.25">
      <c r="A371"/>
      <c r="B371"/>
      <c r="C371"/>
      <c r="D371"/>
      <c r="E371" s="148"/>
      <c r="F371" s="148"/>
      <c r="G371" s="149"/>
      <c r="H371" s="148"/>
      <c r="I371"/>
    </row>
    <row r="372" spans="1:9" x14ac:dyDescent="0.25">
      <c r="A372"/>
      <c r="B372"/>
      <c r="C372"/>
      <c r="D372"/>
      <c r="E372" s="148"/>
      <c r="F372" s="148"/>
      <c r="G372" s="149"/>
      <c r="H372" s="148"/>
      <c r="I372"/>
    </row>
    <row r="373" spans="1:9" x14ac:dyDescent="0.25">
      <c r="A373"/>
      <c r="B373"/>
      <c r="C373"/>
      <c r="D373"/>
      <c r="E373" s="148"/>
      <c r="F373" s="148"/>
      <c r="G373" s="149"/>
      <c r="H373" s="148"/>
      <c r="I373"/>
    </row>
    <row r="374" spans="1:9" x14ac:dyDescent="0.25">
      <c r="A374"/>
      <c r="B374"/>
      <c r="C374"/>
      <c r="D374"/>
      <c r="E374" s="148"/>
      <c r="F374" s="148"/>
      <c r="G374" s="149"/>
      <c r="H374" s="148"/>
      <c r="I374"/>
    </row>
    <row r="375" spans="1:9" x14ac:dyDescent="0.25">
      <c r="A375"/>
      <c r="B375"/>
      <c r="C375"/>
      <c r="D375"/>
      <c r="E375" s="148"/>
      <c r="F375" s="148"/>
      <c r="G375" s="149"/>
      <c r="H375" s="148"/>
      <c r="I375"/>
    </row>
    <row r="376" spans="1:9" x14ac:dyDescent="0.25">
      <c r="A376"/>
      <c r="B376"/>
      <c r="C376"/>
      <c r="D376"/>
      <c r="E376" s="148"/>
      <c r="F376" s="148"/>
      <c r="G376" s="149"/>
      <c r="H376" s="148"/>
      <c r="I376"/>
    </row>
    <row r="377" spans="1:9" x14ac:dyDescent="0.25">
      <c r="A377"/>
      <c r="B377"/>
      <c r="C377"/>
      <c r="D377"/>
      <c r="E377" s="148"/>
      <c r="F377" s="148"/>
      <c r="G377" s="149"/>
      <c r="H377" s="148"/>
      <c r="I377"/>
    </row>
    <row r="378" spans="1:9" x14ac:dyDescent="0.25">
      <c r="A378"/>
      <c r="B378"/>
      <c r="C378"/>
      <c r="D378"/>
      <c r="E378" s="148"/>
      <c r="F378" s="148"/>
      <c r="G378" s="149"/>
      <c r="H378" s="148"/>
      <c r="I378"/>
    </row>
    <row r="379" spans="1:9" x14ac:dyDescent="0.25">
      <c r="A379"/>
      <c r="B379"/>
      <c r="C379"/>
      <c r="D379"/>
      <c r="E379" s="148"/>
      <c r="F379" s="148"/>
      <c r="G379" s="149"/>
      <c r="H379" s="148"/>
      <c r="I379"/>
    </row>
    <row r="380" spans="1:9" x14ac:dyDescent="0.25">
      <c r="A380"/>
      <c r="B380"/>
      <c r="C380"/>
      <c r="D380"/>
      <c r="E380" s="148"/>
      <c r="F380" s="148"/>
      <c r="G380" s="149"/>
      <c r="H380" s="148"/>
      <c r="I380"/>
    </row>
    <row r="381" spans="1:9" x14ac:dyDescent="0.25">
      <c r="A381"/>
      <c r="B381"/>
      <c r="C381"/>
      <c r="D381"/>
      <c r="E381" s="148"/>
      <c r="F381" s="148"/>
      <c r="G381" s="149"/>
      <c r="H381" s="148"/>
      <c r="I381"/>
    </row>
    <row r="382" spans="1:9" x14ac:dyDescent="0.25">
      <c r="A382"/>
      <c r="B382"/>
      <c r="C382"/>
      <c r="D382"/>
      <c r="E382" s="148"/>
      <c r="F382" s="148"/>
      <c r="G382" s="149"/>
      <c r="H382" s="148"/>
      <c r="I382"/>
    </row>
    <row r="383" spans="1:9" x14ac:dyDescent="0.25">
      <c r="A383"/>
      <c r="B383"/>
      <c r="C383"/>
      <c r="D383"/>
      <c r="E383" s="148"/>
      <c r="F383" s="148"/>
      <c r="G383" s="149"/>
      <c r="H383" s="148"/>
      <c r="I383"/>
    </row>
    <row r="384" spans="1:9" x14ac:dyDescent="0.25">
      <c r="A384"/>
      <c r="B384"/>
      <c r="C384"/>
      <c r="D384"/>
      <c r="E384" s="148"/>
      <c r="F384" s="148"/>
      <c r="G384" s="149"/>
      <c r="H384" s="148"/>
      <c r="I384"/>
    </row>
    <row r="385" spans="1:9" x14ac:dyDescent="0.25">
      <c r="A385"/>
      <c r="B385"/>
      <c r="C385"/>
      <c r="D385"/>
      <c r="E385" s="148"/>
      <c r="F385" s="148"/>
      <c r="G385" s="149"/>
      <c r="H385" s="148"/>
      <c r="I385"/>
    </row>
    <row r="386" spans="1:9" x14ac:dyDescent="0.25">
      <c r="A386"/>
      <c r="B386"/>
      <c r="C386"/>
      <c r="D386"/>
      <c r="E386" s="148"/>
      <c r="F386" s="148"/>
      <c r="G386" s="149"/>
      <c r="H386" s="148"/>
      <c r="I386"/>
    </row>
    <row r="387" spans="1:9" x14ac:dyDescent="0.25">
      <c r="A387"/>
      <c r="B387"/>
      <c r="C387"/>
      <c r="D387"/>
      <c r="E387" s="148"/>
      <c r="F387" s="148"/>
      <c r="G387" s="149"/>
      <c r="H387" s="148"/>
      <c r="I387"/>
    </row>
    <row r="388" spans="1:9" x14ac:dyDescent="0.25">
      <c r="A388"/>
      <c r="B388"/>
      <c r="C388"/>
      <c r="D388"/>
      <c r="E388" s="148"/>
      <c r="F388" s="148"/>
      <c r="G388" s="149"/>
      <c r="H388" s="148"/>
      <c r="I388"/>
    </row>
    <row r="389" spans="1:9" x14ac:dyDescent="0.25">
      <c r="A389"/>
      <c r="B389"/>
      <c r="C389"/>
      <c r="D389"/>
      <c r="E389" s="148"/>
      <c r="F389" s="148"/>
      <c r="G389" s="149"/>
      <c r="H389" s="148"/>
      <c r="I389"/>
    </row>
    <row r="390" spans="1:9" x14ac:dyDescent="0.25">
      <c r="A390"/>
      <c r="B390"/>
      <c r="C390"/>
      <c r="D390"/>
      <c r="E390" s="148"/>
      <c r="F390" s="148"/>
      <c r="G390" s="149"/>
      <c r="H390" s="148"/>
      <c r="I390"/>
    </row>
    <row r="391" spans="1:9" x14ac:dyDescent="0.25">
      <c r="A391"/>
      <c r="B391"/>
      <c r="C391"/>
      <c r="D391"/>
      <c r="E391" s="148"/>
      <c r="F391" s="148"/>
      <c r="G391" s="149"/>
      <c r="H391" s="148"/>
      <c r="I391"/>
    </row>
    <row r="392" spans="1:9" x14ac:dyDescent="0.25">
      <c r="A392"/>
      <c r="B392"/>
      <c r="C392"/>
      <c r="D392"/>
      <c r="E392" s="148"/>
      <c r="F392" s="148"/>
      <c r="G392" s="149"/>
      <c r="H392" s="148"/>
      <c r="I392"/>
    </row>
    <row r="393" spans="1:9" x14ac:dyDescent="0.25">
      <c r="A393"/>
      <c r="B393"/>
      <c r="C393"/>
      <c r="D393"/>
      <c r="E393" s="148"/>
      <c r="F393" s="148"/>
      <c r="G393" s="149"/>
      <c r="H393" s="148"/>
      <c r="I393"/>
    </row>
    <row r="394" spans="1:9" x14ac:dyDescent="0.25">
      <c r="A394"/>
      <c r="B394"/>
      <c r="C394"/>
      <c r="D394"/>
      <c r="E394" s="148"/>
      <c r="F394" s="148"/>
      <c r="G394" s="149"/>
      <c r="H394" s="148"/>
      <c r="I394"/>
    </row>
    <row r="395" spans="1:9" x14ac:dyDescent="0.25">
      <c r="A395"/>
      <c r="B395"/>
      <c r="C395"/>
      <c r="D395"/>
      <c r="E395" s="148"/>
      <c r="F395" s="148"/>
      <c r="G395" s="149"/>
      <c r="H395" s="148"/>
      <c r="I395"/>
    </row>
    <row r="396" spans="1:9" x14ac:dyDescent="0.25">
      <c r="A396"/>
      <c r="B396"/>
      <c r="C396"/>
      <c r="D396"/>
      <c r="E396" s="148"/>
      <c r="F396" s="148"/>
      <c r="G396" s="149"/>
      <c r="H396" s="148"/>
      <c r="I396"/>
    </row>
    <row r="397" spans="1:9" x14ac:dyDescent="0.25">
      <c r="A397"/>
      <c r="B397"/>
      <c r="C397"/>
      <c r="D397"/>
      <c r="E397" s="148"/>
      <c r="F397" s="148"/>
      <c r="G397" s="149"/>
      <c r="H397" s="148"/>
      <c r="I397"/>
    </row>
    <row r="398" spans="1:9" x14ac:dyDescent="0.25">
      <c r="A398"/>
      <c r="B398"/>
      <c r="C398"/>
      <c r="D398"/>
      <c r="E398" s="148"/>
      <c r="F398" s="148"/>
      <c r="G398" s="149"/>
      <c r="H398" s="148"/>
      <c r="I398"/>
    </row>
    <row r="399" spans="1:9" x14ac:dyDescent="0.25">
      <c r="A399"/>
      <c r="B399"/>
      <c r="C399"/>
      <c r="D399"/>
      <c r="E399" s="148"/>
      <c r="F399" s="148"/>
      <c r="G399" s="149"/>
      <c r="H399" s="148"/>
      <c r="I399"/>
    </row>
    <row r="400" spans="1:9" x14ac:dyDescent="0.25">
      <c r="A400"/>
      <c r="B400"/>
      <c r="C400"/>
      <c r="D400"/>
      <c r="E400" s="148"/>
      <c r="F400" s="148"/>
      <c r="G400" s="149"/>
      <c r="H400" s="148"/>
      <c r="I400"/>
    </row>
    <row r="401" spans="1:9" x14ac:dyDescent="0.25">
      <c r="A401"/>
      <c r="B401"/>
      <c r="C401"/>
      <c r="D401"/>
      <c r="E401" s="148"/>
      <c r="F401" s="148"/>
      <c r="G401" s="149"/>
      <c r="H401" s="148"/>
      <c r="I401"/>
    </row>
    <row r="402" spans="1:9" x14ac:dyDescent="0.25">
      <c r="A402"/>
      <c r="B402"/>
      <c r="C402"/>
      <c r="D402"/>
      <c r="E402" s="148"/>
      <c r="F402" s="148"/>
      <c r="G402" s="149"/>
      <c r="H402" s="148"/>
      <c r="I402"/>
    </row>
    <row r="403" spans="1:9" x14ac:dyDescent="0.25">
      <c r="A403"/>
      <c r="B403"/>
      <c r="C403"/>
      <c r="D403"/>
      <c r="E403" s="148"/>
      <c r="F403" s="148"/>
      <c r="G403" s="149"/>
      <c r="H403" s="148"/>
      <c r="I403"/>
    </row>
    <row r="404" spans="1:9" x14ac:dyDescent="0.25">
      <c r="A404"/>
      <c r="B404"/>
      <c r="C404"/>
      <c r="D404"/>
      <c r="E404" s="148"/>
      <c r="F404" s="148"/>
      <c r="G404" s="149"/>
      <c r="H404" s="148"/>
      <c r="I404"/>
    </row>
    <row r="405" spans="1:9" x14ac:dyDescent="0.25">
      <c r="A405"/>
      <c r="B405"/>
      <c r="C405"/>
      <c r="D405"/>
      <c r="E405" s="148"/>
      <c r="F405" s="148"/>
      <c r="G405" s="149"/>
      <c r="H405" s="148"/>
      <c r="I405"/>
    </row>
    <row r="406" spans="1:9" x14ac:dyDescent="0.25">
      <c r="A406"/>
      <c r="B406"/>
      <c r="C406"/>
      <c r="D406"/>
      <c r="E406" s="148"/>
      <c r="F406" s="148"/>
      <c r="G406" s="149"/>
      <c r="H406" s="148"/>
      <c r="I406"/>
    </row>
    <row r="407" spans="1:9" x14ac:dyDescent="0.25">
      <c r="A407"/>
      <c r="B407"/>
      <c r="C407"/>
      <c r="D407"/>
      <c r="E407" s="148"/>
      <c r="F407" s="148"/>
      <c r="G407" s="149"/>
      <c r="H407" s="148"/>
      <c r="I407"/>
    </row>
    <row r="408" spans="1:9" x14ac:dyDescent="0.25">
      <c r="A408"/>
      <c r="B408"/>
      <c r="C408"/>
      <c r="D408"/>
      <c r="E408" s="148"/>
      <c r="F408" s="148"/>
      <c r="G408" s="149"/>
      <c r="H408" s="148"/>
      <c r="I408"/>
    </row>
    <row r="409" spans="1:9" x14ac:dyDescent="0.25">
      <c r="A409"/>
      <c r="B409"/>
      <c r="C409"/>
      <c r="D409"/>
      <c r="E409" s="148"/>
      <c r="F409" s="148"/>
      <c r="G409" s="149"/>
      <c r="H409" s="148"/>
      <c r="I409"/>
    </row>
    <row r="410" spans="1:9" x14ac:dyDescent="0.25">
      <c r="A410"/>
      <c r="B410"/>
      <c r="C410"/>
      <c r="D410"/>
      <c r="E410" s="148"/>
      <c r="F410" s="148"/>
      <c r="G410" s="149"/>
      <c r="H410" s="148"/>
      <c r="I410"/>
    </row>
    <row r="411" spans="1:9" x14ac:dyDescent="0.25">
      <c r="A411"/>
      <c r="B411"/>
      <c r="C411"/>
      <c r="D411"/>
      <c r="E411" s="148"/>
      <c r="F411" s="148"/>
      <c r="G411" s="149"/>
      <c r="H411" s="148"/>
      <c r="I411"/>
    </row>
    <row r="412" spans="1:9" x14ac:dyDescent="0.25">
      <c r="A412"/>
      <c r="B412"/>
      <c r="C412"/>
      <c r="D412"/>
      <c r="E412" s="148"/>
      <c r="F412" s="148"/>
      <c r="G412" s="149"/>
      <c r="H412" s="148"/>
      <c r="I412"/>
    </row>
    <row r="413" spans="1:9" x14ac:dyDescent="0.25">
      <c r="A413"/>
      <c r="B413"/>
      <c r="C413"/>
      <c r="D413"/>
      <c r="E413" s="148"/>
      <c r="F413" s="148"/>
      <c r="G413" s="149"/>
      <c r="H413" s="148"/>
      <c r="I413"/>
    </row>
    <row r="414" spans="1:9" x14ac:dyDescent="0.25">
      <c r="A414"/>
      <c r="B414"/>
      <c r="C414"/>
      <c r="D414"/>
      <c r="E414" s="148"/>
      <c r="F414" s="148"/>
      <c r="G414" s="149"/>
      <c r="H414" s="148"/>
      <c r="I414"/>
    </row>
    <row r="415" spans="1:9" x14ac:dyDescent="0.25">
      <c r="A415"/>
      <c r="B415"/>
      <c r="C415"/>
      <c r="D415"/>
      <c r="E415" s="148"/>
      <c r="F415" s="148"/>
      <c r="G415" s="149"/>
      <c r="H415" s="148"/>
      <c r="I415"/>
    </row>
    <row r="416" spans="1:9" x14ac:dyDescent="0.25">
      <c r="A416"/>
      <c r="B416"/>
      <c r="C416"/>
      <c r="D416"/>
      <c r="E416" s="148"/>
      <c r="F416" s="148"/>
      <c r="G416" s="149"/>
      <c r="H416" s="148"/>
      <c r="I416"/>
    </row>
    <row r="417" spans="1:9" x14ac:dyDescent="0.25">
      <c r="A417"/>
      <c r="B417"/>
      <c r="C417"/>
      <c r="D417"/>
      <c r="E417" s="148"/>
      <c r="F417" s="148"/>
      <c r="G417" s="149"/>
      <c r="H417" s="148"/>
      <c r="I417"/>
    </row>
    <row r="418" spans="1:9" x14ac:dyDescent="0.25">
      <c r="A418"/>
      <c r="B418"/>
      <c r="C418"/>
      <c r="D418"/>
      <c r="E418" s="148"/>
      <c r="F418" s="148"/>
      <c r="G418" s="149"/>
      <c r="H418" s="148"/>
      <c r="I418"/>
    </row>
    <row r="419" spans="1:9" x14ac:dyDescent="0.25">
      <c r="A419"/>
      <c r="B419"/>
      <c r="C419"/>
      <c r="D419"/>
      <c r="E419" s="148"/>
      <c r="F419" s="148"/>
      <c r="G419" s="149"/>
      <c r="H419" s="148"/>
      <c r="I419"/>
    </row>
    <row r="420" spans="1:9" x14ac:dyDescent="0.25">
      <c r="A420"/>
      <c r="B420"/>
      <c r="C420"/>
      <c r="D420"/>
      <c r="E420" s="148"/>
      <c r="F420" s="148"/>
      <c r="G420" s="149"/>
      <c r="H420" s="148"/>
      <c r="I420"/>
    </row>
    <row r="421" spans="1:9" x14ac:dyDescent="0.25">
      <c r="A421"/>
      <c r="B421"/>
      <c r="C421"/>
      <c r="D421"/>
      <c r="E421" s="148"/>
      <c r="F421" s="148"/>
      <c r="G421" s="149"/>
      <c r="H421" s="148"/>
      <c r="I421"/>
    </row>
    <row r="422" spans="1:9" x14ac:dyDescent="0.25">
      <c r="A422"/>
      <c r="B422"/>
      <c r="C422"/>
      <c r="D422"/>
      <c r="E422" s="148"/>
      <c r="F422" s="148"/>
      <c r="G422" s="149"/>
      <c r="H422" s="148"/>
      <c r="I422"/>
    </row>
    <row r="423" spans="1:9" x14ac:dyDescent="0.25">
      <c r="A423"/>
      <c r="B423"/>
      <c r="C423"/>
      <c r="D423"/>
      <c r="E423" s="148"/>
      <c r="F423" s="148"/>
      <c r="G423" s="149"/>
      <c r="H423" s="148"/>
      <c r="I423"/>
    </row>
    <row r="424" spans="1:9" x14ac:dyDescent="0.25">
      <c r="A424"/>
      <c r="B424"/>
      <c r="C424"/>
      <c r="D424"/>
      <c r="E424" s="148"/>
      <c r="F424" s="148"/>
      <c r="G424" s="149"/>
      <c r="H424" s="148"/>
      <c r="I424"/>
    </row>
    <row r="425" spans="1:9" x14ac:dyDescent="0.25">
      <c r="A425"/>
      <c r="B425"/>
      <c r="C425"/>
      <c r="D425"/>
      <c r="E425" s="148"/>
      <c r="F425" s="148"/>
      <c r="G425" s="149"/>
      <c r="H425" s="148"/>
      <c r="I425"/>
    </row>
    <row r="426" spans="1:9" x14ac:dyDescent="0.25">
      <c r="A426"/>
      <c r="B426"/>
      <c r="C426"/>
      <c r="D426"/>
      <c r="E426" s="148"/>
      <c r="F426" s="148"/>
      <c r="G426" s="149"/>
      <c r="H426" s="148"/>
      <c r="I426"/>
    </row>
    <row r="427" spans="1:9" x14ac:dyDescent="0.25">
      <c r="A427"/>
      <c r="B427"/>
      <c r="C427"/>
      <c r="D427"/>
      <c r="E427" s="148"/>
      <c r="F427" s="148"/>
      <c r="G427" s="149"/>
      <c r="H427" s="148"/>
      <c r="I427"/>
    </row>
    <row r="428" spans="1:9" x14ac:dyDescent="0.25">
      <c r="A428"/>
      <c r="B428"/>
      <c r="C428"/>
      <c r="D428"/>
      <c r="E428" s="148"/>
      <c r="F428" s="148"/>
      <c r="G428" s="149"/>
      <c r="H428" s="148"/>
      <c r="I428"/>
    </row>
    <row r="429" spans="1:9" x14ac:dyDescent="0.25">
      <c r="A429"/>
      <c r="B429"/>
      <c r="C429"/>
      <c r="D429"/>
      <c r="E429" s="148"/>
      <c r="F429" s="148"/>
      <c r="G429" s="149"/>
      <c r="H429" s="148"/>
      <c r="I429"/>
    </row>
    <row r="430" spans="1:9" x14ac:dyDescent="0.25">
      <c r="A430"/>
      <c r="B430"/>
      <c r="C430"/>
      <c r="D430"/>
      <c r="E430" s="148"/>
      <c r="F430" s="148"/>
      <c r="G430" s="149"/>
      <c r="H430" s="148"/>
      <c r="I430"/>
    </row>
    <row r="431" spans="1:9" x14ac:dyDescent="0.25">
      <c r="A431"/>
      <c r="B431"/>
      <c r="C431"/>
      <c r="D431"/>
      <c r="E431" s="148"/>
      <c r="F431" s="148"/>
      <c r="G431" s="149"/>
      <c r="H431" s="148"/>
      <c r="I431"/>
    </row>
    <row r="432" spans="1:9" x14ac:dyDescent="0.25">
      <c r="A432"/>
      <c r="B432"/>
      <c r="C432"/>
      <c r="D432"/>
      <c r="E432" s="148"/>
      <c r="F432" s="148"/>
      <c r="G432" s="149"/>
      <c r="H432" s="148"/>
      <c r="I432"/>
    </row>
    <row r="433" spans="1:9" x14ac:dyDescent="0.25">
      <c r="A433"/>
      <c r="B433"/>
      <c r="C433"/>
      <c r="D433"/>
      <c r="E433" s="148"/>
      <c r="F433" s="148"/>
      <c r="G433" s="149"/>
      <c r="H433" s="148"/>
      <c r="I433"/>
    </row>
    <row r="434" spans="1:9" x14ac:dyDescent="0.25">
      <c r="A434"/>
      <c r="B434"/>
      <c r="C434"/>
      <c r="D434"/>
      <c r="E434" s="148"/>
      <c r="F434" s="148"/>
      <c r="G434" s="149"/>
      <c r="H434" s="148"/>
      <c r="I434"/>
    </row>
    <row r="435" spans="1:9" x14ac:dyDescent="0.25">
      <c r="A435"/>
      <c r="B435"/>
      <c r="C435"/>
      <c r="D435"/>
      <c r="E435" s="148"/>
      <c r="F435" s="148"/>
      <c r="G435" s="149"/>
      <c r="H435" s="148"/>
      <c r="I435"/>
    </row>
    <row r="436" spans="1:9" x14ac:dyDescent="0.25">
      <c r="A436"/>
      <c r="B436"/>
      <c r="C436"/>
      <c r="D436"/>
      <c r="E436" s="148"/>
      <c r="F436" s="148"/>
      <c r="G436" s="149"/>
      <c r="H436" s="148"/>
      <c r="I436"/>
    </row>
    <row r="437" spans="1:9" x14ac:dyDescent="0.25">
      <c r="A437"/>
      <c r="B437"/>
      <c r="C437"/>
      <c r="D437"/>
      <c r="E437" s="148"/>
      <c r="F437" s="148"/>
      <c r="G437" s="149"/>
      <c r="H437" s="148"/>
      <c r="I437"/>
    </row>
    <row r="438" spans="1:9" x14ac:dyDescent="0.25">
      <c r="A438"/>
      <c r="B438"/>
      <c r="C438"/>
      <c r="D438"/>
      <c r="E438" s="148"/>
      <c r="F438" s="148"/>
      <c r="G438" s="149"/>
      <c r="H438" s="148"/>
      <c r="I438"/>
    </row>
    <row r="439" spans="1:9" x14ac:dyDescent="0.25">
      <c r="A439"/>
      <c r="B439"/>
      <c r="C439"/>
      <c r="D439"/>
      <c r="E439" s="148"/>
      <c r="F439" s="148"/>
      <c r="G439" s="149"/>
      <c r="H439" s="148"/>
      <c r="I439"/>
    </row>
    <row r="440" spans="1:9" x14ac:dyDescent="0.25">
      <c r="A440"/>
      <c r="B440"/>
      <c r="C440"/>
      <c r="D440"/>
      <c r="E440" s="148"/>
      <c r="F440" s="148"/>
      <c r="G440" s="149"/>
      <c r="H440" s="148"/>
      <c r="I440"/>
    </row>
    <row r="441" spans="1:9" x14ac:dyDescent="0.25">
      <c r="A441"/>
      <c r="B441"/>
      <c r="C441"/>
      <c r="D441"/>
      <c r="E441" s="148"/>
      <c r="F441" s="148"/>
      <c r="G441" s="149"/>
      <c r="H441" s="148"/>
      <c r="I441"/>
    </row>
    <row r="442" spans="1:9" x14ac:dyDescent="0.25">
      <c r="A442"/>
      <c r="B442"/>
      <c r="C442"/>
      <c r="D442"/>
      <c r="E442" s="148"/>
      <c r="F442" s="148"/>
      <c r="G442" s="149"/>
      <c r="H442" s="148"/>
      <c r="I442"/>
    </row>
    <row r="443" spans="1:9" x14ac:dyDescent="0.25">
      <c r="A443"/>
      <c r="B443"/>
      <c r="C443"/>
      <c r="D443"/>
      <c r="E443" s="148"/>
      <c r="F443" s="148"/>
      <c r="G443" s="149"/>
      <c r="H443" s="148"/>
      <c r="I443"/>
    </row>
    <row r="444" spans="1:9" x14ac:dyDescent="0.25">
      <c r="A444"/>
      <c r="B444"/>
      <c r="C444"/>
      <c r="D444"/>
      <c r="E444" s="148"/>
      <c r="F444" s="148"/>
      <c r="G444" s="149"/>
      <c r="H444" s="148"/>
      <c r="I444"/>
    </row>
    <row r="445" spans="1:9" x14ac:dyDescent="0.25">
      <c r="A445"/>
      <c r="B445"/>
      <c r="C445"/>
      <c r="D445"/>
      <c r="E445" s="148"/>
      <c r="F445" s="148"/>
      <c r="G445" s="149"/>
      <c r="H445" s="148"/>
      <c r="I445"/>
    </row>
    <row r="446" spans="1:9" x14ac:dyDescent="0.25">
      <c r="A446"/>
      <c r="B446"/>
      <c r="C446"/>
      <c r="D446"/>
      <c r="E446" s="148"/>
      <c r="F446" s="148"/>
      <c r="G446" s="149"/>
      <c r="H446" s="148"/>
      <c r="I446"/>
    </row>
    <row r="447" spans="1:9" x14ac:dyDescent="0.25">
      <c r="A447"/>
      <c r="B447"/>
      <c r="C447"/>
      <c r="D447"/>
      <c r="E447" s="148"/>
      <c r="F447" s="148"/>
      <c r="G447" s="149"/>
      <c r="H447" s="148"/>
      <c r="I447"/>
    </row>
    <row r="448" spans="1:9" x14ac:dyDescent="0.25">
      <c r="A448"/>
      <c r="B448"/>
      <c r="C448"/>
      <c r="D448"/>
      <c r="E448" s="148"/>
      <c r="F448" s="148"/>
      <c r="G448" s="149"/>
      <c r="H448" s="148"/>
      <c r="I448"/>
    </row>
    <row r="449" spans="1:9" x14ac:dyDescent="0.25">
      <c r="A449"/>
      <c r="B449"/>
      <c r="C449"/>
      <c r="D449"/>
      <c r="E449" s="148"/>
      <c r="F449" s="148"/>
      <c r="G449" s="149"/>
      <c r="H449" s="148"/>
      <c r="I449"/>
    </row>
    <row r="450" spans="1:9" x14ac:dyDescent="0.25">
      <c r="A450"/>
      <c r="B450"/>
      <c r="C450"/>
      <c r="D450"/>
      <c r="E450" s="148"/>
      <c r="F450" s="148"/>
      <c r="G450" s="149"/>
      <c r="H450" s="148"/>
      <c r="I450"/>
    </row>
    <row r="451" spans="1:9" x14ac:dyDescent="0.25">
      <c r="A451"/>
      <c r="B451"/>
      <c r="C451"/>
      <c r="D451"/>
      <c r="E451" s="148"/>
      <c r="F451" s="148"/>
      <c r="G451" s="149"/>
      <c r="H451" s="148"/>
      <c r="I451"/>
    </row>
    <row r="452" spans="1:9" x14ac:dyDescent="0.25">
      <c r="A452"/>
      <c r="B452"/>
      <c r="C452"/>
      <c r="D452"/>
      <c r="E452" s="148"/>
      <c r="F452" s="148"/>
      <c r="G452" s="149"/>
      <c r="H452" s="148"/>
      <c r="I452"/>
    </row>
    <row r="453" spans="1:9" x14ac:dyDescent="0.25">
      <c r="A453"/>
      <c r="B453"/>
      <c r="C453"/>
      <c r="D453"/>
      <c r="E453" s="148"/>
      <c r="F453" s="148"/>
      <c r="G453" s="149"/>
      <c r="H453" s="148"/>
      <c r="I453"/>
    </row>
    <row r="454" spans="1:9" x14ac:dyDescent="0.25">
      <c r="A454"/>
      <c r="B454"/>
      <c r="C454"/>
      <c r="D454"/>
      <c r="E454" s="148"/>
      <c r="F454" s="148"/>
      <c r="G454" s="149"/>
      <c r="H454" s="148"/>
      <c r="I454"/>
    </row>
    <row r="455" spans="1:9" x14ac:dyDescent="0.25">
      <c r="A455"/>
      <c r="B455"/>
      <c r="C455"/>
      <c r="D455"/>
      <c r="E455" s="148"/>
      <c r="F455" s="148"/>
      <c r="G455" s="149"/>
      <c r="H455" s="148"/>
      <c r="I455"/>
    </row>
    <row r="456" spans="1:9" x14ac:dyDescent="0.25">
      <c r="A456"/>
      <c r="B456"/>
      <c r="C456"/>
      <c r="D456"/>
      <c r="E456" s="148"/>
      <c r="F456" s="148"/>
      <c r="G456" s="149"/>
      <c r="H456" s="148"/>
      <c r="I456"/>
    </row>
    <row r="457" spans="1:9" x14ac:dyDescent="0.25">
      <c r="A457"/>
      <c r="B457"/>
      <c r="C457"/>
      <c r="D457"/>
      <c r="E457" s="148"/>
      <c r="F457" s="148"/>
      <c r="G457" s="149"/>
      <c r="H457" s="148"/>
      <c r="I457"/>
    </row>
    <row r="458" spans="1:9" x14ac:dyDescent="0.25">
      <c r="A458"/>
      <c r="B458"/>
      <c r="C458"/>
      <c r="D458"/>
      <c r="E458" s="148"/>
      <c r="F458" s="148"/>
      <c r="G458" s="149"/>
      <c r="H458" s="148"/>
      <c r="I458"/>
    </row>
    <row r="459" spans="1:9" x14ac:dyDescent="0.25">
      <c r="A459"/>
      <c r="B459"/>
      <c r="C459"/>
      <c r="D459"/>
      <c r="E459" s="148"/>
      <c r="F459" s="148"/>
      <c r="G459" s="149"/>
      <c r="H459" s="148"/>
      <c r="I459"/>
    </row>
    <row r="460" spans="1:9" x14ac:dyDescent="0.25">
      <c r="A460"/>
      <c r="B460"/>
      <c r="C460"/>
      <c r="D460"/>
      <c r="E460" s="148"/>
      <c r="F460" s="148"/>
      <c r="G460" s="149"/>
      <c r="H460" s="148"/>
      <c r="I460"/>
    </row>
    <row r="461" spans="1:9" x14ac:dyDescent="0.25">
      <c r="A461"/>
      <c r="B461"/>
      <c r="C461"/>
      <c r="D461"/>
      <c r="E461" s="148"/>
      <c r="F461" s="148"/>
      <c r="G461" s="149"/>
      <c r="H461" s="148"/>
      <c r="I461"/>
    </row>
    <row r="462" spans="1:9" x14ac:dyDescent="0.25">
      <c r="A462"/>
      <c r="B462"/>
      <c r="C462"/>
      <c r="D462"/>
      <c r="E462" s="148"/>
      <c r="F462" s="148"/>
      <c r="G462" s="149"/>
      <c r="H462" s="148"/>
      <c r="I462"/>
    </row>
    <row r="463" spans="1:9" x14ac:dyDescent="0.25">
      <c r="A463"/>
      <c r="B463"/>
      <c r="C463"/>
      <c r="D463"/>
      <c r="E463" s="148"/>
      <c r="F463" s="148"/>
      <c r="G463" s="149"/>
      <c r="H463" s="148"/>
      <c r="I463"/>
    </row>
    <row r="464" spans="1:9" x14ac:dyDescent="0.25">
      <c r="A464"/>
      <c r="B464"/>
      <c r="C464"/>
      <c r="D464"/>
      <c r="E464" s="148"/>
      <c r="F464" s="148"/>
      <c r="G464" s="149"/>
      <c r="H464" s="148"/>
      <c r="I464"/>
    </row>
    <row r="465" spans="1:9" x14ac:dyDescent="0.25">
      <c r="A465"/>
      <c r="B465"/>
      <c r="C465"/>
      <c r="D465"/>
      <c r="E465" s="148"/>
      <c r="F465" s="148"/>
      <c r="G465" s="149"/>
      <c r="H465" s="148"/>
      <c r="I465"/>
    </row>
    <row r="466" spans="1:9" x14ac:dyDescent="0.25">
      <c r="A466"/>
      <c r="B466"/>
      <c r="C466"/>
      <c r="D466"/>
      <c r="E466" s="148"/>
      <c r="F466" s="148"/>
      <c r="G466" s="149"/>
      <c r="H466" s="148"/>
      <c r="I466"/>
    </row>
    <row r="467" spans="1:9" x14ac:dyDescent="0.25">
      <c r="A467"/>
      <c r="B467"/>
      <c r="C467"/>
      <c r="D467"/>
      <c r="E467" s="148"/>
      <c r="F467" s="148"/>
      <c r="G467" s="149"/>
      <c r="H467" s="148"/>
      <c r="I467"/>
    </row>
    <row r="468" spans="1:9" x14ac:dyDescent="0.25">
      <c r="A468"/>
      <c r="B468"/>
      <c r="C468"/>
      <c r="D468"/>
      <c r="E468" s="148"/>
      <c r="F468" s="148"/>
      <c r="G468" s="149"/>
      <c r="H468" s="148"/>
      <c r="I468"/>
    </row>
    <row r="469" spans="1:9" x14ac:dyDescent="0.25">
      <c r="A469"/>
      <c r="B469"/>
      <c r="C469"/>
      <c r="D469"/>
      <c r="E469" s="148"/>
      <c r="F469" s="148"/>
      <c r="G469" s="149"/>
      <c r="H469" s="148"/>
      <c r="I469"/>
    </row>
    <row r="470" spans="1:9" x14ac:dyDescent="0.25">
      <c r="A470"/>
      <c r="B470"/>
      <c r="C470"/>
      <c r="D470"/>
      <c r="E470" s="148"/>
      <c r="F470" s="148"/>
      <c r="G470" s="149"/>
      <c r="H470" s="148"/>
      <c r="I470"/>
    </row>
    <row r="471" spans="1:9" x14ac:dyDescent="0.25">
      <c r="A471"/>
      <c r="B471"/>
      <c r="C471"/>
      <c r="D471"/>
      <c r="E471" s="148"/>
      <c r="F471" s="148"/>
      <c r="G471" s="149"/>
      <c r="H471" s="148"/>
      <c r="I471"/>
    </row>
    <row r="472" spans="1:9" x14ac:dyDescent="0.25">
      <c r="A472"/>
      <c r="B472"/>
      <c r="C472"/>
      <c r="D472"/>
      <c r="E472" s="148"/>
      <c r="F472" s="148"/>
      <c r="G472" s="149"/>
      <c r="H472" s="148"/>
      <c r="I472"/>
    </row>
    <row r="473" spans="1:9" x14ac:dyDescent="0.25">
      <c r="A473"/>
      <c r="B473"/>
      <c r="C473"/>
      <c r="D473"/>
      <c r="E473" s="148"/>
      <c r="F473" s="148"/>
      <c r="G473" s="149"/>
      <c r="H473" s="148"/>
      <c r="I473"/>
    </row>
    <row r="474" spans="1:9" x14ac:dyDescent="0.25">
      <c r="A474"/>
      <c r="B474"/>
      <c r="C474"/>
      <c r="D474"/>
      <c r="E474" s="148"/>
      <c r="F474" s="148"/>
      <c r="G474" s="149"/>
      <c r="H474" s="148"/>
      <c r="I474"/>
    </row>
    <row r="475" spans="1:9" x14ac:dyDescent="0.25">
      <c r="A475"/>
      <c r="B475"/>
      <c r="C475"/>
      <c r="D475"/>
      <c r="E475" s="148"/>
      <c r="F475" s="148"/>
      <c r="G475" s="149"/>
      <c r="H475" s="148"/>
      <c r="I475"/>
    </row>
    <row r="476" spans="1:9" x14ac:dyDescent="0.25">
      <c r="A476"/>
      <c r="B476"/>
      <c r="C476"/>
      <c r="D476"/>
      <c r="E476" s="148"/>
      <c r="F476" s="148"/>
      <c r="G476" s="149"/>
      <c r="H476" s="148"/>
      <c r="I476"/>
    </row>
    <row r="477" spans="1:9" x14ac:dyDescent="0.25">
      <c r="A477"/>
      <c r="B477"/>
      <c r="C477"/>
      <c r="D477"/>
      <c r="E477" s="148"/>
      <c r="F477" s="148"/>
      <c r="G477" s="149"/>
      <c r="H477" s="148"/>
      <c r="I477"/>
    </row>
    <row r="478" spans="1:9" x14ac:dyDescent="0.25">
      <c r="A478"/>
      <c r="B478"/>
      <c r="C478"/>
      <c r="D478"/>
      <c r="E478" s="148"/>
      <c r="F478" s="148"/>
      <c r="G478" s="149"/>
      <c r="H478" s="148"/>
      <c r="I478"/>
    </row>
    <row r="479" spans="1:9" x14ac:dyDescent="0.25">
      <c r="A479"/>
      <c r="B479"/>
      <c r="C479"/>
      <c r="D479"/>
      <c r="E479" s="148"/>
      <c r="F479" s="148"/>
      <c r="G479" s="149"/>
      <c r="H479" s="148"/>
      <c r="I479"/>
    </row>
    <row r="480" spans="1:9" x14ac:dyDescent="0.25">
      <c r="A480"/>
      <c r="B480"/>
      <c r="C480"/>
      <c r="D480"/>
      <c r="E480" s="148"/>
      <c r="F480" s="148"/>
      <c r="G480" s="149"/>
      <c r="H480" s="148"/>
      <c r="I480"/>
    </row>
    <row r="481" spans="1:9" x14ac:dyDescent="0.25">
      <c r="A481"/>
      <c r="B481"/>
      <c r="C481"/>
      <c r="D481"/>
      <c r="E481" s="148"/>
      <c r="F481" s="148"/>
      <c r="G481" s="149"/>
      <c r="H481" s="148"/>
      <c r="I481"/>
    </row>
    <row r="482" spans="1:9" x14ac:dyDescent="0.25">
      <c r="A482"/>
      <c r="B482"/>
      <c r="C482"/>
      <c r="D482"/>
      <c r="E482" s="148"/>
      <c r="F482" s="148"/>
      <c r="G482" s="149"/>
      <c r="H482" s="148"/>
      <c r="I482"/>
    </row>
    <row r="483" spans="1:9" x14ac:dyDescent="0.25">
      <c r="A483"/>
      <c r="B483"/>
      <c r="C483"/>
      <c r="D483"/>
      <c r="E483" s="148"/>
      <c r="F483" s="148"/>
      <c r="G483" s="149"/>
      <c r="H483" s="148"/>
      <c r="I483"/>
    </row>
    <row r="484" spans="1:9" x14ac:dyDescent="0.25">
      <c r="A484"/>
      <c r="B484"/>
      <c r="C484"/>
      <c r="D484"/>
      <c r="E484" s="148"/>
      <c r="F484" s="148"/>
      <c r="G484" s="149"/>
      <c r="H484" s="148"/>
      <c r="I484"/>
    </row>
    <row r="485" spans="1:9" x14ac:dyDescent="0.25">
      <c r="A485"/>
      <c r="B485"/>
      <c r="C485"/>
      <c r="D485"/>
      <c r="E485" s="148"/>
      <c r="F485" s="148"/>
      <c r="G485" s="149"/>
      <c r="H485" s="148"/>
      <c r="I485"/>
    </row>
    <row r="486" spans="1:9" x14ac:dyDescent="0.25">
      <c r="A486"/>
      <c r="B486"/>
      <c r="C486"/>
      <c r="D486"/>
      <c r="E486" s="148"/>
      <c r="F486" s="148"/>
      <c r="G486" s="149"/>
      <c r="H486" s="148"/>
      <c r="I486"/>
    </row>
    <row r="487" spans="1:9" x14ac:dyDescent="0.25">
      <c r="A487"/>
      <c r="B487"/>
      <c r="C487"/>
      <c r="D487"/>
      <c r="E487" s="148"/>
      <c r="F487" s="148"/>
      <c r="G487" s="149"/>
      <c r="H487" s="148"/>
      <c r="I487"/>
    </row>
    <row r="488" spans="1:9" x14ac:dyDescent="0.25">
      <c r="A488"/>
      <c r="B488"/>
      <c r="C488"/>
      <c r="D488"/>
      <c r="E488" s="148"/>
      <c r="F488" s="148"/>
      <c r="G488" s="149"/>
      <c r="H488" s="148"/>
      <c r="I488"/>
    </row>
    <row r="489" spans="1:9" x14ac:dyDescent="0.25">
      <c r="A489"/>
      <c r="B489"/>
      <c r="C489"/>
      <c r="D489"/>
      <c r="E489" s="148"/>
      <c r="F489" s="148"/>
      <c r="G489" s="149"/>
      <c r="H489" s="148"/>
      <c r="I489"/>
    </row>
    <row r="490" spans="1:9" x14ac:dyDescent="0.25">
      <c r="A490"/>
      <c r="B490"/>
      <c r="C490"/>
      <c r="D490"/>
      <c r="E490" s="148"/>
      <c r="F490" s="148"/>
      <c r="G490" s="149"/>
      <c r="H490" s="148"/>
      <c r="I490"/>
    </row>
    <row r="491" spans="1:9" x14ac:dyDescent="0.25">
      <c r="A491"/>
      <c r="B491"/>
      <c r="C491"/>
      <c r="D491"/>
      <c r="E491" s="148"/>
      <c r="F491" s="148"/>
      <c r="G491" s="149"/>
      <c r="H491" s="148"/>
      <c r="I491"/>
    </row>
    <row r="492" spans="1:9" x14ac:dyDescent="0.25">
      <c r="A492"/>
      <c r="B492"/>
      <c r="C492"/>
      <c r="D492"/>
      <c r="E492" s="148"/>
      <c r="F492" s="148"/>
      <c r="G492" s="149"/>
      <c r="H492" s="148"/>
      <c r="I492"/>
    </row>
    <row r="493" spans="1:9" x14ac:dyDescent="0.25">
      <c r="A493"/>
      <c r="B493"/>
      <c r="C493"/>
      <c r="D493"/>
      <c r="E493" s="148"/>
      <c r="F493" s="148"/>
      <c r="G493" s="149"/>
      <c r="H493" s="148"/>
      <c r="I493"/>
    </row>
    <row r="494" spans="1:9" x14ac:dyDescent="0.25">
      <c r="A494"/>
      <c r="B494"/>
      <c r="C494"/>
      <c r="D494"/>
      <c r="E494" s="148"/>
      <c r="F494" s="148"/>
      <c r="G494" s="149"/>
      <c r="H494" s="148"/>
      <c r="I494"/>
    </row>
    <row r="495" spans="1:9" x14ac:dyDescent="0.25">
      <c r="A495"/>
      <c r="B495"/>
      <c r="C495"/>
      <c r="D495"/>
      <c r="E495" s="148"/>
      <c r="F495" s="148"/>
      <c r="G495" s="149"/>
      <c r="H495" s="148"/>
      <c r="I495"/>
    </row>
    <row r="496" spans="1:9" x14ac:dyDescent="0.25">
      <c r="A496"/>
      <c r="B496"/>
      <c r="C496"/>
      <c r="D496"/>
      <c r="E496" s="148"/>
      <c r="F496" s="148"/>
      <c r="G496" s="149"/>
      <c r="H496" s="148"/>
      <c r="I496"/>
    </row>
    <row r="497" spans="1:9" x14ac:dyDescent="0.25">
      <c r="A497"/>
      <c r="B497"/>
      <c r="C497"/>
      <c r="D497"/>
      <c r="E497" s="148"/>
      <c r="F497" s="148"/>
      <c r="G497" s="149"/>
      <c r="H497" s="148"/>
      <c r="I497"/>
    </row>
    <row r="498" spans="1:9" x14ac:dyDescent="0.25">
      <c r="A498"/>
      <c r="B498"/>
      <c r="C498"/>
      <c r="D498"/>
      <c r="E498" s="148"/>
      <c r="F498" s="148"/>
      <c r="G498" s="149"/>
      <c r="H498" s="148"/>
      <c r="I498"/>
    </row>
    <row r="499" spans="1:9" x14ac:dyDescent="0.25">
      <c r="A499"/>
      <c r="B499"/>
      <c r="C499"/>
      <c r="D499"/>
      <c r="E499" s="148"/>
      <c r="F499" s="148"/>
      <c r="G499" s="149"/>
      <c r="H499" s="148"/>
      <c r="I499"/>
    </row>
    <row r="500" spans="1:9" x14ac:dyDescent="0.25">
      <c r="A500"/>
      <c r="B500"/>
      <c r="C500"/>
      <c r="D500"/>
      <c r="E500" s="148"/>
      <c r="F500" s="148"/>
      <c r="G500" s="149"/>
      <c r="H500" s="148"/>
      <c r="I500"/>
    </row>
    <row r="501" spans="1:9" x14ac:dyDescent="0.25">
      <c r="A501"/>
      <c r="B501"/>
      <c r="C501"/>
      <c r="D501"/>
      <c r="E501" s="148"/>
      <c r="F501" s="148"/>
      <c r="G501" s="149"/>
      <c r="H501" s="148"/>
      <c r="I501"/>
    </row>
    <row r="502" spans="1:9" x14ac:dyDescent="0.25">
      <c r="A502"/>
      <c r="B502"/>
      <c r="C502"/>
      <c r="D502"/>
      <c r="E502" s="148"/>
      <c r="F502" s="148"/>
      <c r="G502" s="149"/>
      <c r="H502" s="148"/>
      <c r="I502"/>
    </row>
    <row r="503" spans="1:9" x14ac:dyDescent="0.25">
      <c r="A503"/>
      <c r="B503"/>
      <c r="C503"/>
      <c r="D503"/>
      <c r="E503" s="148"/>
      <c r="F503" s="148"/>
      <c r="G503" s="149"/>
      <c r="H503" s="148"/>
      <c r="I503"/>
    </row>
    <row r="504" spans="1:9" x14ac:dyDescent="0.25">
      <c r="A504"/>
      <c r="B504"/>
      <c r="C504"/>
      <c r="D504"/>
      <c r="E504" s="148"/>
      <c r="F504" s="148"/>
      <c r="G504" s="149"/>
      <c r="H504" s="148"/>
      <c r="I504"/>
    </row>
    <row r="505" spans="1:9" x14ac:dyDescent="0.25">
      <c r="A505"/>
      <c r="B505"/>
      <c r="C505"/>
      <c r="D505"/>
      <c r="E505" s="148"/>
      <c r="F505" s="148"/>
      <c r="G505" s="149"/>
      <c r="H505" s="148"/>
      <c r="I505"/>
    </row>
    <row r="506" spans="1:9" x14ac:dyDescent="0.25">
      <c r="A506"/>
      <c r="B506"/>
      <c r="C506"/>
      <c r="D506"/>
      <c r="E506" s="148"/>
      <c r="F506" s="148"/>
      <c r="G506" s="149"/>
      <c r="H506" s="148"/>
      <c r="I506"/>
    </row>
    <row r="507" spans="1:9" x14ac:dyDescent="0.25">
      <c r="A507"/>
      <c r="B507"/>
      <c r="C507"/>
      <c r="D507"/>
      <c r="E507" s="148"/>
      <c r="F507" s="148"/>
      <c r="G507" s="149"/>
      <c r="H507" s="148"/>
      <c r="I507"/>
    </row>
    <row r="508" spans="1:9" x14ac:dyDescent="0.25">
      <c r="A508"/>
      <c r="B508"/>
      <c r="C508"/>
      <c r="D508"/>
      <c r="E508" s="148"/>
      <c r="F508" s="148"/>
      <c r="G508" s="149"/>
      <c r="H508" s="148"/>
      <c r="I508"/>
    </row>
    <row r="509" spans="1:9" x14ac:dyDescent="0.25">
      <c r="A509"/>
      <c r="B509"/>
      <c r="C509"/>
      <c r="D509"/>
      <c r="E509" s="148"/>
      <c r="F509" s="148"/>
      <c r="G509" s="149"/>
      <c r="H509" s="148"/>
      <c r="I509"/>
    </row>
    <row r="510" spans="1:9" x14ac:dyDescent="0.25">
      <c r="A510"/>
      <c r="B510"/>
      <c r="C510"/>
      <c r="D510"/>
      <c r="E510" s="148"/>
      <c r="F510" s="148"/>
      <c r="G510" s="149"/>
      <c r="H510" s="148"/>
      <c r="I510"/>
    </row>
    <row r="511" spans="1:9" x14ac:dyDescent="0.25">
      <c r="A511"/>
      <c r="B511"/>
      <c r="C511"/>
      <c r="D511"/>
      <c r="E511" s="148"/>
      <c r="F511" s="148"/>
      <c r="G511" s="149"/>
      <c r="H511" s="148"/>
      <c r="I511"/>
    </row>
    <row r="512" spans="1:9" x14ac:dyDescent="0.25">
      <c r="A512"/>
      <c r="B512"/>
      <c r="C512"/>
      <c r="D512"/>
      <c r="E512" s="148"/>
      <c r="F512" s="148"/>
      <c r="G512" s="149"/>
      <c r="H512" s="148"/>
      <c r="I512"/>
    </row>
    <row r="513" spans="1:9" x14ac:dyDescent="0.25">
      <c r="A513"/>
      <c r="B513"/>
      <c r="C513"/>
      <c r="D513"/>
      <c r="E513" s="148"/>
      <c r="F513" s="148"/>
      <c r="G513" s="149"/>
      <c r="H513" s="148"/>
      <c r="I513"/>
    </row>
    <row r="514" spans="1:9" x14ac:dyDescent="0.25">
      <c r="A514"/>
      <c r="B514"/>
      <c r="C514"/>
      <c r="D514"/>
      <c r="E514" s="148"/>
      <c r="F514" s="148"/>
      <c r="G514" s="149"/>
      <c r="H514" s="148"/>
      <c r="I514"/>
    </row>
    <row r="515" spans="1:9" x14ac:dyDescent="0.25">
      <c r="A515"/>
      <c r="B515"/>
      <c r="C515"/>
      <c r="D515"/>
      <c r="E515" s="148"/>
      <c r="F515" s="148"/>
      <c r="G515" s="149"/>
      <c r="H515" s="148"/>
      <c r="I515"/>
    </row>
    <row r="516" spans="1:9" x14ac:dyDescent="0.25">
      <c r="A516"/>
      <c r="B516"/>
      <c r="C516"/>
      <c r="D516"/>
      <c r="E516" s="148"/>
      <c r="F516" s="148"/>
      <c r="G516" s="149"/>
      <c r="H516" s="148"/>
      <c r="I516"/>
    </row>
    <row r="517" spans="1:9" x14ac:dyDescent="0.25">
      <c r="A517"/>
      <c r="B517"/>
      <c r="C517"/>
      <c r="D517"/>
      <c r="E517" s="148"/>
      <c r="F517" s="148"/>
      <c r="G517" s="149"/>
      <c r="H517" s="148"/>
      <c r="I517"/>
    </row>
    <row r="518" spans="1:9" x14ac:dyDescent="0.25">
      <c r="A518"/>
      <c r="B518"/>
      <c r="C518"/>
      <c r="D518"/>
      <c r="E518" s="148"/>
      <c r="F518" s="148"/>
      <c r="G518" s="149"/>
      <c r="H518" s="148"/>
      <c r="I518"/>
    </row>
    <row r="519" spans="1:9" x14ac:dyDescent="0.25">
      <c r="A519"/>
      <c r="B519"/>
      <c r="C519"/>
      <c r="D519"/>
      <c r="E519" s="148"/>
      <c r="F519" s="148"/>
      <c r="G519" s="149"/>
      <c r="H519" s="148"/>
      <c r="I519"/>
    </row>
    <row r="520" spans="1:9" x14ac:dyDescent="0.25">
      <c r="A520"/>
      <c r="B520"/>
      <c r="C520"/>
      <c r="D520"/>
      <c r="E520" s="148"/>
      <c r="F520" s="148"/>
      <c r="G520" s="149"/>
      <c r="H520" s="148"/>
      <c r="I520"/>
    </row>
    <row r="521" spans="1:9" x14ac:dyDescent="0.25">
      <c r="A521"/>
      <c r="B521"/>
      <c r="C521"/>
      <c r="D521"/>
      <c r="E521" s="148"/>
      <c r="F521" s="148"/>
      <c r="G521" s="149"/>
      <c r="H521" s="148"/>
      <c r="I521"/>
    </row>
    <row r="522" spans="1:9" x14ac:dyDescent="0.25">
      <c r="A522"/>
      <c r="B522"/>
      <c r="C522"/>
      <c r="D522"/>
      <c r="E522" s="148"/>
      <c r="F522" s="148"/>
      <c r="G522" s="149"/>
      <c r="H522" s="148"/>
      <c r="I522"/>
    </row>
    <row r="523" spans="1:9" x14ac:dyDescent="0.25">
      <c r="A523"/>
      <c r="B523"/>
      <c r="C523"/>
      <c r="D523"/>
      <c r="E523" s="148"/>
      <c r="F523" s="148"/>
      <c r="G523" s="149"/>
      <c r="H523" s="148"/>
      <c r="I523"/>
    </row>
    <row r="524" spans="1:9" x14ac:dyDescent="0.25">
      <c r="A524"/>
      <c r="B524"/>
      <c r="C524"/>
      <c r="D524"/>
      <c r="E524" s="148"/>
      <c r="F524" s="148"/>
      <c r="G524" s="149"/>
      <c r="H524" s="148"/>
      <c r="I524"/>
    </row>
    <row r="525" spans="1:9" x14ac:dyDescent="0.25">
      <c r="A525"/>
      <c r="B525"/>
      <c r="C525"/>
      <c r="D525"/>
      <c r="E525" s="148"/>
      <c r="F525" s="148"/>
      <c r="G525" s="149"/>
      <c r="H525" s="148"/>
      <c r="I525"/>
    </row>
    <row r="526" spans="1:9" x14ac:dyDescent="0.25">
      <c r="A526"/>
      <c r="B526"/>
      <c r="C526"/>
      <c r="D526"/>
      <c r="E526" s="148"/>
      <c r="F526" s="148"/>
      <c r="G526" s="149"/>
      <c r="H526" s="148"/>
      <c r="I526"/>
    </row>
    <row r="527" spans="1:9" x14ac:dyDescent="0.25">
      <c r="A527"/>
      <c r="B527"/>
      <c r="C527"/>
      <c r="D527"/>
      <c r="E527" s="148"/>
      <c r="F527" s="148"/>
      <c r="G527" s="149"/>
      <c r="H527" s="148"/>
      <c r="I527"/>
    </row>
    <row r="528" spans="1:9" x14ac:dyDescent="0.25">
      <c r="A528"/>
      <c r="B528"/>
      <c r="C528"/>
      <c r="D528"/>
      <c r="E528" s="148"/>
      <c r="F528" s="148"/>
      <c r="G528" s="149"/>
      <c r="H528" s="148"/>
      <c r="I528"/>
    </row>
    <row r="529" spans="1:9" x14ac:dyDescent="0.25">
      <c r="A529"/>
      <c r="B529"/>
      <c r="C529"/>
      <c r="D529"/>
      <c r="E529" s="148"/>
      <c r="F529" s="148"/>
      <c r="G529" s="149"/>
      <c r="H529" s="148"/>
      <c r="I529"/>
    </row>
    <row r="530" spans="1:9" x14ac:dyDescent="0.25">
      <c r="A530"/>
      <c r="B530"/>
      <c r="C530"/>
      <c r="D530"/>
      <c r="E530" s="148"/>
      <c r="F530" s="148"/>
      <c r="G530" s="149"/>
      <c r="H530" s="148"/>
      <c r="I530"/>
    </row>
    <row r="531" spans="1:9" x14ac:dyDescent="0.25">
      <c r="A531"/>
      <c r="B531"/>
      <c r="C531"/>
      <c r="D531"/>
      <c r="E531" s="148"/>
      <c r="F531" s="148"/>
      <c r="G531" s="149"/>
      <c r="H531" s="148"/>
      <c r="I531"/>
    </row>
    <row r="532" spans="1:9" x14ac:dyDescent="0.25">
      <c r="A532"/>
      <c r="B532"/>
      <c r="C532"/>
      <c r="D532"/>
      <c r="E532" s="148"/>
      <c r="F532" s="148"/>
      <c r="G532" s="149"/>
      <c r="H532" s="148"/>
      <c r="I532"/>
    </row>
    <row r="533" spans="1:9" x14ac:dyDescent="0.25">
      <c r="A533"/>
      <c r="B533"/>
      <c r="C533"/>
      <c r="D533"/>
      <c r="E533" s="148"/>
      <c r="F533" s="148"/>
      <c r="G533" s="149"/>
      <c r="H533" s="148"/>
      <c r="I533"/>
    </row>
    <row r="534" spans="1:9" x14ac:dyDescent="0.25">
      <c r="A534"/>
      <c r="B534"/>
      <c r="C534"/>
      <c r="D534"/>
      <c r="E534" s="148"/>
      <c r="F534" s="148"/>
      <c r="G534" s="149"/>
      <c r="H534" s="148"/>
      <c r="I534"/>
    </row>
    <row r="535" spans="1:9" x14ac:dyDescent="0.25">
      <c r="A535"/>
      <c r="B535"/>
      <c r="C535"/>
      <c r="D535"/>
      <c r="E535" s="148"/>
      <c r="F535" s="148"/>
      <c r="G535" s="149"/>
      <c r="H535" s="148"/>
      <c r="I535"/>
    </row>
    <row r="536" spans="1:9" x14ac:dyDescent="0.25">
      <c r="A536"/>
      <c r="B536"/>
      <c r="C536"/>
      <c r="D536"/>
      <c r="E536" s="148"/>
      <c r="F536" s="148"/>
      <c r="G536" s="149"/>
      <c r="H536" s="148"/>
      <c r="I536"/>
    </row>
    <row r="537" spans="1:9" x14ac:dyDescent="0.25">
      <c r="A537"/>
      <c r="B537"/>
      <c r="C537"/>
      <c r="D537"/>
      <c r="E537" s="148"/>
      <c r="F537" s="148"/>
      <c r="G537" s="149"/>
      <c r="H537" s="148"/>
      <c r="I537"/>
    </row>
    <row r="538" spans="1:9" x14ac:dyDescent="0.25">
      <c r="A538"/>
      <c r="B538"/>
      <c r="C538"/>
      <c r="D538"/>
      <c r="E538" s="148"/>
      <c r="F538" s="148"/>
      <c r="G538" s="149"/>
      <c r="H538" s="148"/>
      <c r="I538"/>
    </row>
    <row r="539" spans="1:9" x14ac:dyDescent="0.25">
      <c r="A539"/>
      <c r="B539"/>
      <c r="C539"/>
      <c r="D539"/>
      <c r="E539" s="148"/>
      <c r="F539" s="148"/>
      <c r="G539" s="149"/>
      <c r="H539" s="148"/>
      <c r="I539"/>
    </row>
    <row r="540" spans="1:9" x14ac:dyDescent="0.25">
      <c r="A540"/>
      <c r="B540"/>
      <c r="C540"/>
      <c r="D540"/>
      <c r="E540" s="148"/>
      <c r="F540" s="148"/>
      <c r="G540" s="149"/>
      <c r="H540" s="148"/>
      <c r="I540"/>
    </row>
    <row r="541" spans="1:9" x14ac:dyDescent="0.25">
      <c r="A541"/>
      <c r="B541"/>
      <c r="C541"/>
      <c r="D541"/>
      <c r="E541" s="148"/>
      <c r="F541" s="148"/>
      <c r="G541" s="149"/>
      <c r="H541" s="148"/>
      <c r="I541"/>
    </row>
    <row r="542" spans="1:9" x14ac:dyDescent="0.25">
      <c r="A542"/>
      <c r="B542"/>
      <c r="C542"/>
      <c r="D542"/>
      <c r="E542" s="148"/>
      <c r="F542" s="148"/>
      <c r="G542" s="149"/>
      <c r="H542" s="148"/>
      <c r="I542"/>
    </row>
    <row r="543" spans="1:9" x14ac:dyDescent="0.25">
      <c r="A543"/>
      <c r="B543"/>
      <c r="C543"/>
      <c r="D543"/>
      <c r="E543" s="148"/>
      <c r="F543" s="148"/>
      <c r="G543" s="149"/>
      <c r="H543" s="148"/>
      <c r="I543"/>
    </row>
    <row r="544" spans="1:9" x14ac:dyDescent="0.25">
      <c r="A544"/>
      <c r="B544"/>
      <c r="C544"/>
      <c r="D544"/>
      <c r="E544" s="148"/>
      <c r="F544" s="148"/>
      <c r="G544" s="149"/>
      <c r="H544" s="148"/>
      <c r="I544"/>
    </row>
    <row r="545" spans="1:9" x14ac:dyDescent="0.25">
      <c r="A545"/>
      <c r="B545"/>
      <c r="C545"/>
      <c r="D545"/>
      <c r="E545" s="148"/>
      <c r="F545" s="148"/>
      <c r="G545" s="149"/>
      <c r="H545" s="148"/>
      <c r="I545"/>
    </row>
    <row r="546" spans="1:9" x14ac:dyDescent="0.25">
      <c r="A546"/>
      <c r="B546"/>
      <c r="C546"/>
      <c r="D546"/>
      <c r="E546" s="148"/>
      <c r="F546" s="148"/>
      <c r="G546" s="149"/>
      <c r="H546" s="148"/>
      <c r="I546"/>
    </row>
    <row r="547" spans="1:9" x14ac:dyDescent="0.25">
      <c r="A547"/>
      <c r="B547"/>
      <c r="C547"/>
      <c r="D547"/>
      <c r="E547" s="148"/>
      <c r="F547" s="148"/>
      <c r="G547" s="149"/>
      <c r="H547" s="148"/>
      <c r="I547"/>
    </row>
    <row r="548" spans="1:9" x14ac:dyDescent="0.25">
      <c r="A548"/>
      <c r="B548"/>
      <c r="C548"/>
      <c r="D548"/>
      <c r="E548" s="148"/>
      <c r="F548" s="148"/>
      <c r="G548" s="149"/>
      <c r="H548" s="148"/>
      <c r="I548"/>
    </row>
    <row r="549" spans="1:9" x14ac:dyDescent="0.25">
      <c r="A549"/>
      <c r="B549"/>
      <c r="C549"/>
      <c r="D549"/>
      <c r="E549" s="148"/>
      <c r="F549" s="148"/>
      <c r="G549" s="149"/>
      <c r="H549" s="148"/>
      <c r="I549"/>
    </row>
    <row r="550" spans="1:9" x14ac:dyDescent="0.25">
      <c r="A550"/>
      <c r="B550"/>
      <c r="C550"/>
      <c r="D550"/>
      <c r="E550" s="148"/>
      <c r="F550" s="148"/>
      <c r="G550" s="149"/>
      <c r="H550" s="148"/>
      <c r="I550"/>
    </row>
    <row r="551" spans="1:9" x14ac:dyDescent="0.25">
      <c r="A551"/>
      <c r="B551"/>
      <c r="C551"/>
      <c r="D551"/>
      <c r="E551" s="148"/>
      <c r="F551" s="148"/>
      <c r="G551" s="149"/>
      <c r="H551" s="148"/>
      <c r="I551"/>
    </row>
    <row r="552" spans="1:9" x14ac:dyDescent="0.25">
      <c r="A552"/>
      <c r="B552"/>
      <c r="C552"/>
      <c r="D552"/>
      <c r="E552" s="148"/>
      <c r="F552" s="148"/>
      <c r="G552" s="149"/>
      <c r="H552" s="148"/>
      <c r="I552"/>
    </row>
    <row r="553" spans="1:9" x14ac:dyDescent="0.25">
      <c r="A553"/>
      <c r="B553"/>
      <c r="C553"/>
      <c r="D553"/>
      <c r="E553" s="148"/>
      <c r="F553" s="148"/>
      <c r="G553" s="149"/>
      <c r="H553" s="148"/>
      <c r="I553"/>
    </row>
    <row r="554" spans="1:9" x14ac:dyDescent="0.25">
      <c r="A554"/>
      <c r="B554"/>
      <c r="C554"/>
      <c r="D554"/>
      <c r="E554" s="148"/>
      <c r="F554" s="148"/>
      <c r="G554" s="149"/>
      <c r="H554" s="148"/>
      <c r="I554"/>
    </row>
    <row r="555" spans="1:9" x14ac:dyDescent="0.25">
      <c r="A555"/>
      <c r="B555"/>
      <c r="C555"/>
      <c r="D555"/>
      <c r="E555" s="148"/>
      <c r="F555" s="148"/>
      <c r="G555" s="149"/>
      <c r="H555" s="148"/>
      <c r="I555"/>
    </row>
    <row r="556" spans="1:9" x14ac:dyDescent="0.25">
      <c r="A556"/>
      <c r="B556"/>
      <c r="C556"/>
      <c r="D556"/>
      <c r="E556" s="148"/>
      <c r="F556" s="148"/>
      <c r="G556" s="149"/>
      <c r="H556" s="148"/>
      <c r="I556"/>
    </row>
    <row r="557" spans="1:9" x14ac:dyDescent="0.25">
      <c r="A557"/>
      <c r="B557"/>
      <c r="C557"/>
      <c r="D557"/>
      <c r="E557" s="148"/>
      <c r="F557" s="148"/>
      <c r="G557" s="149"/>
      <c r="H557" s="148"/>
      <c r="I557"/>
    </row>
    <row r="558" spans="1:9" x14ac:dyDescent="0.25">
      <c r="A558"/>
      <c r="B558"/>
      <c r="C558"/>
      <c r="D558"/>
      <c r="E558" s="148"/>
      <c r="F558" s="148"/>
      <c r="G558" s="149"/>
      <c r="H558" s="148"/>
      <c r="I558"/>
    </row>
    <row r="559" spans="1:9" x14ac:dyDescent="0.25">
      <c r="A559"/>
      <c r="B559"/>
      <c r="C559"/>
      <c r="D559"/>
      <c r="E559" s="148"/>
      <c r="F559" s="148"/>
      <c r="G559" s="149"/>
      <c r="H559" s="148"/>
      <c r="I559"/>
    </row>
    <row r="560" spans="1:9" x14ac:dyDescent="0.25">
      <c r="A560"/>
      <c r="B560"/>
      <c r="C560"/>
      <c r="D560"/>
      <c r="E560" s="148"/>
      <c r="F560" s="148"/>
      <c r="G560" s="149"/>
      <c r="H560" s="148"/>
      <c r="I560"/>
    </row>
    <row r="561" spans="1:9" x14ac:dyDescent="0.25">
      <c r="A561"/>
      <c r="B561"/>
      <c r="C561"/>
      <c r="D561"/>
      <c r="E561" s="148"/>
      <c r="F561" s="148"/>
      <c r="G561" s="149"/>
      <c r="H561" s="148"/>
      <c r="I561"/>
    </row>
    <row r="562" spans="1:9" x14ac:dyDescent="0.25">
      <c r="A562"/>
      <c r="B562"/>
      <c r="C562"/>
      <c r="D562"/>
      <c r="E562" s="148"/>
      <c r="F562" s="148"/>
      <c r="G562" s="149"/>
      <c r="H562" s="148"/>
      <c r="I562"/>
    </row>
    <row r="563" spans="1:9" x14ac:dyDescent="0.25">
      <c r="A563"/>
      <c r="B563"/>
      <c r="C563"/>
      <c r="D563"/>
      <c r="E563" s="148"/>
      <c r="F563" s="148"/>
      <c r="G563" s="149"/>
      <c r="H563" s="148"/>
      <c r="I563"/>
    </row>
    <row r="564" spans="1:9" x14ac:dyDescent="0.25">
      <c r="A564"/>
      <c r="B564"/>
      <c r="C564"/>
      <c r="D564"/>
      <c r="E564" s="148"/>
      <c r="F564" s="148"/>
      <c r="G564" s="149"/>
      <c r="H564" s="148"/>
      <c r="I564"/>
    </row>
    <row r="565" spans="1:9" x14ac:dyDescent="0.25">
      <c r="A565"/>
      <c r="B565"/>
      <c r="C565"/>
      <c r="D565"/>
      <c r="E565" s="148"/>
      <c r="F565" s="148"/>
      <c r="G565" s="149"/>
      <c r="H565" s="148"/>
      <c r="I565"/>
    </row>
    <row r="566" spans="1:9" x14ac:dyDescent="0.25">
      <c r="A566"/>
      <c r="B566"/>
      <c r="C566"/>
      <c r="D566"/>
      <c r="E566" s="148"/>
      <c r="F566" s="148"/>
      <c r="G566" s="149"/>
      <c r="H566" s="148"/>
      <c r="I566"/>
    </row>
    <row r="567" spans="1:9" x14ac:dyDescent="0.25">
      <c r="A567"/>
      <c r="B567"/>
      <c r="C567"/>
      <c r="D567"/>
      <c r="E567" s="148"/>
      <c r="F567" s="148"/>
      <c r="G567" s="149"/>
      <c r="H567" s="148"/>
      <c r="I567"/>
    </row>
    <row r="568" spans="1:9" x14ac:dyDescent="0.25">
      <c r="A568"/>
      <c r="B568"/>
      <c r="C568"/>
      <c r="D568"/>
      <c r="E568" s="148"/>
      <c r="F568" s="148"/>
      <c r="G568" s="149"/>
      <c r="H568" s="148"/>
      <c r="I568"/>
    </row>
    <row r="569" spans="1:9" x14ac:dyDescent="0.25">
      <c r="A569"/>
      <c r="B569"/>
      <c r="C569"/>
      <c r="D569"/>
      <c r="E569" s="148"/>
      <c r="F569" s="148"/>
      <c r="G569" s="149"/>
      <c r="H569" s="148"/>
      <c r="I569"/>
    </row>
    <row r="570" spans="1:9" x14ac:dyDescent="0.25">
      <c r="A570"/>
      <c r="B570"/>
      <c r="C570"/>
      <c r="D570"/>
      <c r="E570" s="148"/>
      <c r="F570" s="148"/>
      <c r="G570" s="149"/>
      <c r="H570" s="148"/>
      <c r="I570"/>
    </row>
    <row r="571" spans="1:9" x14ac:dyDescent="0.25">
      <c r="A571"/>
      <c r="B571"/>
      <c r="C571"/>
      <c r="D571"/>
      <c r="E571" s="148"/>
      <c r="F571" s="148"/>
      <c r="G571" s="149"/>
      <c r="H571" s="148"/>
      <c r="I571"/>
    </row>
    <row r="572" spans="1:9" x14ac:dyDescent="0.25">
      <c r="A572"/>
      <c r="B572"/>
      <c r="C572"/>
      <c r="D572"/>
      <c r="E572" s="148"/>
      <c r="F572" s="148"/>
      <c r="G572" s="149"/>
      <c r="H572" s="148"/>
      <c r="I572"/>
    </row>
    <row r="573" spans="1:9" x14ac:dyDescent="0.25">
      <c r="A573"/>
      <c r="B573"/>
      <c r="C573"/>
      <c r="D573"/>
      <c r="E573" s="148"/>
      <c r="F573" s="148"/>
      <c r="G573" s="149"/>
      <c r="H573" s="148"/>
      <c r="I573"/>
    </row>
    <row r="574" spans="1:9" x14ac:dyDescent="0.25">
      <c r="A574"/>
      <c r="B574"/>
      <c r="C574"/>
      <c r="D574"/>
      <c r="E574" s="148"/>
      <c r="F574" s="148"/>
      <c r="G574" s="149"/>
      <c r="H574" s="148"/>
      <c r="I574"/>
    </row>
    <row r="575" spans="1:9" x14ac:dyDescent="0.25">
      <c r="A575"/>
      <c r="B575"/>
      <c r="C575"/>
      <c r="D575"/>
      <c r="E575" s="148"/>
      <c r="F575" s="148"/>
      <c r="G575" s="149"/>
      <c r="H575" s="148"/>
      <c r="I575"/>
    </row>
    <row r="576" spans="1:9" x14ac:dyDescent="0.25">
      <c r="A576"/>
      <c r="B576"/>
      <c r="C576"/>
      <c r="D576"/>
      <c r="E576" s="148"/>
      <c r="F576" s="148"/>
      <c r="G576" s="149"/>
      <c r="H576" s="148"/>
      <c r="I576"/>
    </row>
    <row r="577" spans="1:9" x14ac:dyDescent="0.25">
      <c r="A577"/>
      <c r="B577"/>
      <c r="C577"/>
      <c r="D577"/>
      <c r="E577" s="148"/>
      <c r="F577" s="148"/>
      <c r="G577" s="149"/>
      <c r="H577" s="148"/>
      <c r="I577"/>
    </row>
    <row r="578" spans="1:9" x14ac:dyDescent="0.25">
      <c r="A578"/>
      <c r="B578"/>
      <c r="C578"/>
      <c r="D578"/>
      <c r="E578" s="148"/>
      <c r="F578" s="148"/>
      <c r="G578" s="149"/>
      <c r="H578" s="148"/>
      <c r="I578"/>
    </row>
    <row r="579" spans="1:9" x14ac:dyDescent="0.25">
      <c r="A579"/>
      <c r="B579"/>
      <c r="C579"/>
      <c r="D579"/>
      <c r="E579" s="148"/>
      <c r="F579" s="148"/>
      <c r="G579" s="149"/>
      <c r="H579" s="148"/>
      <c r="I579"/>
    </row>
    <row r="580" spans="1:9" x14ac:dyDescent="0.25">
      <c r="A580"/>
      <c r="B580"/>
      <c r="C580"/>
      <c r="D580"/>
      <c r="E580" s="148"/>
      <c r="F580" s="148"/>
      <c r="G580" s="149"/>
      <c r="H580" s="148"/>
      <c r="I580"/>
    </row>
    <row r="581" spans="1:9" x14ac:dyDescent="0.25">
      <c r="A581"/>
      <c r="B581"/>
      <c r="C581"/>
      <c r="D581"/>
      <c r="E581" s="148"/>
      <c r="F581" s="148"/>
      <c r="G581" s="149"/>
      <c r="H581" s="148"/>
      <c r="I581"/>
    </row>
    <row r="582" spans="1:9" x14ac:dyDescent="0.25">
      <c r="A582"/>
      <c r="B582"/>
      <c r="C582"/>
      <c r="D582"/>
      <c r="E582" s="148"/>
      <c r="F582" s="148"/>
      <c r="G582" s="149"/>
      <c r="H582" s="148"/>
      <c r="I582"/>
    </row>
    <row r="583" spans="1:9" x14ac:dyDescent="0.25">
      <c r="A583"/>
      <c r="B583"/>
      <c r="C583"/>
      <c r="D583"/>
      <c r="E583" s="148"/>
      <c r="F583" s="148"/>
      <c r="G583" s="149"/>
      <c r="H583" s="148"/>
      <c r="I583"/>
    </row>
    <row r="584" spans="1:9" x14ac:dyDescent="0.25">
      <c r="A584"/>
      <c r="B584"/>
      <c r="C584"/>
      <c r="D584"/>
      <c r="E584" s="148"/>
      <c r="F584" s="148"/>
      <c r="G584" s="149"/>
      <c r="H584" s="148"/>
      <c r="I584"/>
    </row>
    <row r="585" spans="1:9" x14ac:dyDescent="0.25">
      <c r="A585"/>
      <c r="B585"/>
      <c r="C585"/>
      <c r="D585"/>
      <c r="E585" s="148"/>
      <c r="F585" s="148"/>
      <c r="G585" s="149"/>
      <c r="H585" s="148"/>
      <c r="I585"/>
    </row>
    <row r="586" spans="1:9" x14ac:dyDescent="0.25">
      <c r="A586"/>
      <c r="B586"/>
      <c r="C586"/>
      <c r="D586"/>
      <c r="E586" s="148"/>
      <c r="F586" s="148"/>
      <c r="G586" s="149"/>
      <c r="H586" s="148"/>
      <c r="I586"/>
    </row>
    <row r="587" spans="1:9" x14ac:dyDescent="0.25">
      <c r="A587"/>
      <c r="B587"/>
      <c r="C587"/>
      <c r="D587"/>
      <c r="E587" s="148"/>
      <c r="F587" s="148"/>
      <c r="G587" s="149"/>
      <c r="H587" s="148"/>
      <c r="I587"/>
    </row>
    <row r="588" spans="1:9" x14ac:dyDescent="0.25">
      <c r="A588"/>
      <c r="B588"/>
      <c r="C588"/>
      <c r="D588"/>
      <c r="E588" s="148"/>
      <c r="F588" s="148"/>
      <c r="G588" s="149"/>
      <c r="H588" s="148"/>
      <c r="I588"/>
    </row>
    <row r="589" spans="1:9" x14ac:dyDescent="0.25">
      <c r="A589"/>
      <c r="B589"/>
      <c r="C589"/>
      <c r="D589"/>
      <c r="E589" s="148"/>
      <c r="F589" s="148"/>
      <c r="G589" s="149"/>
      <c r="H589" s="148"/>
      <c r="I589"/>
    </row>
    <row r="590" spans="1:9" x14ac:dyDescent="0.25">
      <c r="A590"/>
      <c r="B590"/>
      <c r="C590"/>
      <c r="D590"/>
      <c r="E590" s="148"/>
      <c r="F590" s="148"/>
      <c r="G590" s="149"/>
      <c r="H590" s="148"/>
      <c r="I590"/>
    </row>
    <row r="591" spans="1:9" x14ac:dyDescent="0.25">
      <c r="A591"/>
      <c r="B591"/>
      <c r="C591"/>
      <c r="D591"/>
      <c r="E591" s="148"/>
      <c r="F591" s="148"/>
      <c r="G591" s="149"/>
      <c r="H591" s="148"/>
      <c r="I591"/>
    </row>
    <row r="592" spans="1:9" x14ac:dyDescent="0.25">
      <c r="A592"/>
      <c r="B592"/>
      <c r="C592"/>
      <c r="D592"/>
      <c r="E592" s="148"/>
      <c r="F592" s="148"/>
      <c r="G592" s="149"/>
      <c r="H592" s="148"/>
      <c r="I592"/>
    </row>
    <row r="593" spans="1:9" x14ac:dyDescent="0.25">
      <c r="A593"/>
      <c r="B593"/>
      <c r="C593"/>
      <c r="D593"/>
      <c r="E593" s="148"/>
      <c r="F593" s="148"/>
      <c r="G593" s="149"/>
      <c r="H593" s="148"/>
      <c r="I593"/>
    </row>
    <row r="594" spans="1:9" x14ac:dyDescent="0.25">
      <c r="A594"/>
      <c r="B594"/>
      <c r="C594"/>
      <c r="D594"/>
      <c r="E594" s="148"/>
      <c r="F594" s="148"/>
      <c r="G594" s="149"/>
      <c r="H594" s="148"/>
      <c r="I594"/>
    </row>
    <row r="595" spans="1:9" x14ac:dyDescent="0.25">
      <c r="A595"/>
      <c r="B595"/>
      <c r="C595"/>
      <c r="D595"/>
      <c r="E595" s="148"/>
      <c r="F595" s="148"/>
      <c r="G595" s="149"/>
      <c r="H595" s="148"/>
      <c r="I595"/>
    </row>
    <row r="596" spans="1:9" x14ac:dyDescent="0.25">
      <c r="A596"/>
      <c r="B596"/>
      <c r="C596"/>
      <c r="D596"/>
      <c r="E596" s="148"/>
      <c r="F596" s="148"/>
      <c r="G596" s="149"/>
      <c r="H596" s="148"/>
      <c r="I596"/>
    </row>
    <row r="597" spans="1:9" x14ac:dyDescent="0.25">
      <c r="A597"/>
      <c r="B597"/>
      <c r="C597"/>
      <c r="D597"/>
      <c r="E597" s="148"/>
      <c r="F597" s="148"/>
      <c r="G597" s="149"/>
      <c r="H597" s="148"/>
      <c r="I597"/>
    </row>
    <row r="598" spans="1:9" x14ac:dyDescent="0.25">
      <c r="A598"/>
      <c r="B598"/>
      <c r="C598"/>
      <c r="D598"/>
      <c r="E598" s="148"/>
      <c r="F598" s="148"/>
      <c r="G598" s="149"/>
      <c r="H598" s="148"/>
      <c r="I598"/>
    </row>
    <row r="599" spans="1:9" x14ac:dyDescent="0.25">
      <c r="A599"/>
      <c r="B599"/>
      <c r="C599"/>
      <c r="D599"/>
      <c r="E599" s="148"/>
      <c r="F599" s="148"/>
      <c r="G599" s="149"/>
      <c r="H599" s="148"/>
      <c r="I599"/>
    </row>
    <row r="600" spans="1:9" x14ac:dyDescent="0.25">
      <c r="A600"/>
      <c r="B600"/>
      <c r="C600"/>
      <c r="D600"/>
      <c r="E600" s="148"/>
      <c r="F600" s="148"/>
      <c r="G600" s="149"/>
      <c r="H600" s="148"/>
      <c r="I600"/>
    </row>
    <row r="601" spans="1:9" x14ac:dyDescent="0.25">
      <c r="A601"/>
      <c r="B601"/>
      <c r="C601"/>
      <c r="D601"/>
      <c r="E601" s="148"/>
      <c r="F601" s="148"/>
      <c r="G601" s="149"/>
      <c r="H601" s="148"/>
      <c r="I601"/>
    </row>
    <row r="602" spans="1:9" x14ac:dyDescent="0.25">
      <c r="A602"/>
      <c r="B602"/>
      <c r="C602"/>
      <c r="D602"/>
      <c r="E602" s="148"/>
      <c r="F602" s="148"/>
      <c r="G602" s="149"/>
      <c r="H602" s="148"/>
      <c r="I602"/>
    </row>
    <row r="603" spans="1:9" x14ac:dyDescent="0.25">
      <c r="A603"/>
      <c r="B603"/>
      <c r="C603"/>
      <c r="D603"/>
      <c r="E603" s="148"/>
      <c r="F603" s="148"/>
      <c r="G603" s="149"/>
      <c r="H603" s="148"/>
      <c r="I603"/>
    </row>
    <row r="604" spans="1:9" x14ac:dyDescent="0.25">
      <c r="A604"/>
      <c r="B604"/>
      <c r="C604"/>
      <c r="D604"/>
      <c r="E604" s="148"/>
      <c r="F604" s="148"/>
      <c r="G604" s="149"/>
      <c r="H604" s="148"/>
      <c r="I604"/>
    </row>
    <row r="605" spans="1:9" x14ac:dyDescent="0.25">
      <c r="A605"/>
      <c r="B605"/>
      <c r="C605"/>
      <c r="D605"/>
      <c r="E605" s="148"/>
      <c r="F605" s="148"/>
      <c r="G605" s="149"/>
      <c r="H605" s="148"/>
      <c r="I605"/>
    </row>
    <row r="606" spans="1:9" x14ac:dyDescent="0.25">
      <c r="A606"/>
      <c r="B606"/>
      <c r="C606"/>
      <c r="D606"/>
      <c r="E606" s="148"/>
      <c r="F606" s="148"/>
      <c r="G606" s="149"/>
      <c r="H606" s="148"/>
      <c r="I606"/>
    </row>
    <row r="607" spans="1:9" x14ac:dyDescent="0.25">
      <c r="A607"/>
      <c r="B607"/>
      <c r="C607"/>
      <c r="D607"/>
      <c r="E607" s="148"/>
      <c r="F607" s="148"/>
      <c r="G607" s="149"/>
      <c r="H607" s="148"/>
      <c r="I607"/>
    </row>
    <row r="608" spans="1:9" x14ac:dyDescent="0.25">
      <c r="A608"/>
      <c r="B608"/>
      <c r="C608"/>
      <c r="D608"/>
      <c r="E608" s="148"/>
      <c r="F608" s="148"/>
      <c r="G608" s="149"/>
      <c r="H608" s="148"/>
      <c r="I608"/>
    </row>
    <row r="609" spans="1:9" x14ac:dyDescent="0.25">
      <c r="A609"/>
      <c r="B609"/>
      <c r="C609"/>
      <c r="D609"/>
      <c r="E609" s="148"/>
      <c r="F609" s="148"/>
      <c r="G609" s="149"/>
      <c r="H609" s="148"/>
      <c r="I609"/>
    </row>
    <row r="610" spans="1:9" x14ac:dyDescent="0.25">
      <c r="A610"/>
      <c r="B610"/>
      <c r="C610"/>
      <c r="D610"/>
      <c r="E610" s="148"/>
      <c r="F610" s="148"/>
      <c r="G610" s="149"/>
      <c r="H610" s="148"/>
      <c r="I610"/>
    </row>
    <row r="611" spans="1:9" x14ac:dyDescent="0.25">
      <c r="A611"/>
      <c r="B611"/>
      <c r="C611"/>
      <c r="D611"/>
      <c r="E611" s="148"/>
      <c r="F611" s="148"/>
      <c r="G611" s="149"/>
      <c r="H611" s="148"/>
      <c r="I611"/>
    </row>
    <row r="612" spans="1:9" x14ac:dyDescent="0.25">
      <c r="A612"/>
      <c r="B612"/>
      <c r="C612"/>
      <c r="D612"/>
      <c r="E612" s="148"/>
      <c r="F612" s="148"/>
      <c r="G612" s="149"/>
      <c r="H612" s="148"/>
      <c r="I612"/>
    </row>
    <row r="613" spans="1:9" x14ac:dyDescent="0.25">
      <c r="A613"/>
      <c r="B613"/>
      <c r="C613"/>
      <c r="D613"/>
      <c r="E613" s="148"/>
      <c r="F613" s="148"/>
      <c r="G613" s="149"/>
      <c r="H613" s="148"/>
      <c r="I613"/>
    </row>
    <row r="614" spans="1:9" x14ac:dyDescent="0.25">
      <c r="A614"/>
      <c r="B614"/>
      <c r="C614"/>
      <c r="D614"/>
      <c r="E614" s="148"/>
      <c r="F614" s="148"/>
      <c r="G614" s="149"/>
      <c r="H614" s="148"/>
      <c r="I614"/>
    </row>
    <row r="615" spans="1:9" x14ac:dyDescent="0.25">
      <c r="A615"/>
      <c r="B615"/>
      <c r="C615"/>
      <c r="D615"/>
      <c r="E615" s="148"/>
      <c r="F615" s="148"/>
      <c r="G615" s="149"/>
      <c r="H615" s="148"/>
      <c r="I615"/>
    </row>
    <row r="616" spans="1:9" x14ac:dyDescent="0.25">
      <c r="A616"/>
      <c r="B616"/>
      <c r="C616"/>
      <c r="D616"/>
      <c r="E616" s="148"/>
      <c r="F616" s="148"/>
      <c r="G616" s="149"/>
      <c r="H616" s="148"/>
      <c r="I616"/>
    </row>
    <row r="617" spans="1:9" x14ac:dyDescent="0.25">
      <c r="A617"/>
      <c r="B617"/>
      <c r="C617"/>
      <c r="D617"/>
      <c r="E617" s="148"/>
      <c r="F617" s="148"/>
      <c r="G617" s="149"/>
      <c r="H617" s="148"/>
      <c r="I617"/>
    </row>
    <row r="618" spans="1:9" x14ac:dyDescent="0.25">
      <c r="A618"/>
      <c r="B618"/>
      <c r="C618"/>
      <c r="D618"/>
      <c r="E618" s="148"/>
      <c r="F618" s="148"/>
      <c r="G618" s="149"/>
      <c r="H618" s="148"/>
      <c r="I618"/>
    </row>
    <row r="619" spans="1:9" x14ac:dyDescent="0.25">
      <c r="A619"/>
      <c r="B619"/>
      <c r="C619"/>
      <c r="D619"/>
      <c r="E619" s="148"/>
      <c r="F619" s="148"/>
      <c r="G619" s="149"/>
      <c r="H619" s="148"/>
      <c r="I619"/>
    </row>
    <row r="620" spans="1:9" x14ac:dyDescent="0.25">
      <c r="A620"/>
      <c r="B620"/>
      <c r="C620"/>
      <c r="D620"/>
      <c r="E620" s="148"/>
      <c r="F620" s="148"/>
      <c r="G620" s="149"/>
      <c r="H620" s="148"/>
      <c r="I620"/>
    </row>
    <row r="621" spans="1:9" x14ac:dyDescent="0.25">
      <c r="A621"/>
      <c r="B621"/>
      <c r="C621"/>
      <c r="D621"/>
      <c r="E621" s="148"/>
      <c r="F621" s="148"/>
      <c r="G621" s="149"/>
      <c r="H621" s="148"/>
      <c r="I621"/>
    </row>
    <row r="622" spans="1:9" x14ac:dyDescent="0.25">
      <c r="A622"/>
      <c r="B622"/>
      <c r="C622"/>
      <c r="D622"/>
      <c r="E622" s="148"/>
      <c r="F622" s="148"/>
      <c r="G622" s="149"/>
      <c r="H622" s="148"/>
      <c r="I622"/>
    </row>
    <row r="623" spans="1:9" x14ac:dyDescent="0.25">
      <c r="A623"/>
      <c r="B623"/>
      <c r="C623"/>
      <c r="D623"/>
      <c r="E623" s="148"/>
      <c r="F623" s="148"/>
      <c r="G623" s="149"/>
      <c r="H623" s="148"/>
      <c r="I623"/>
    </row>
    <row r="624" spans="1:9" x14ac:dyDescent="0.25">
      <c r="A624"/>
      <c r="B624"/>
      <c r="C624"/>
      <c r="D624"/>
      <c r="E624" s="148"/>
      <c r="F624" s="148"/>
      <c r="G624" s="149"/>
      <c r="H624" s="148"/>
      <c r="I624"/>
    </row>
    <row r="625" spans="1:9" x14ac:dyDescent="0.25">
      <c r="A625"/>
      <c r="B625"/>
      <c r="C625"/>
      <c r="D625"/>
      <c r="E625" s="148"/>
      <c r="F625" s="148"/>
      <c r="G625" s="149"/>
      <c r="H625" s="148"/>
      <c r="I625"/>
    </row>
    <row r="626" spans="1:9" x14ac:dyDescent="0.25">
      <c r="A626"/>
      <c r="B626"/>
      <c r="C626"/>
      <c r="D626"/>
      <c r="E626" s="148"/>
      <c r="F626" s="148"/>
      <c r="G626" s="149"/>
      <c r="H626" s="148"/>
      <c r="I626"/>
    </row>
    <row r="627" spans="1:9" x14ac:dyDescent="0.25">
      <c r="A627"/>
      <c r="B627"/>
      <c r="C627"/>
      <c r="D627"/>
      <c r="E627" s="148"/>
      <c r="F627" s="148"/>
      <c r="G627" s="149"/>
      <c r="H627" s="148"/>
      <c r="I627"/>
    </row>
    <row r="628" spans="1:9" x14ac:dyDescent="0.25">
      <c r="A628"/>
      <c r="B628"/>
      <c r="C628"/>
      <c r="D628"/>
      <c r="E628" s="148"/>
      <c r="F628" s="148"/>
      <c r="G628" s="149"/>
      <c r="H628" s="148"/>
      <c r="I628"/>
    </row>
    <row r="629" spans="1:9" x14ac:dyDescent="0.25">
      <c r="A629"/>
      <c r="B629"/>
      <c r="C629"/>
      <c r="D629"/>
      <c r="E629" s="148"/>
      <c r="F629" s="148"/>
      <c r="G629" s="149"/>
      <c r="H629" s="148"/>
      <c r="I629"/>
    </row>
    <row r="630" spans="1:9" x14ac:dyDescent="0.25">
      <c r="A630"/>
      <c r="B630"/>
      <c r="C630"/>
      <c r="D630"/>
      <c r="E630" s="148"/>
      <c r="F630" s="148"/>
      <c r="G630" s="149"/>
      <c r="H630" s="148"/>
      <c r="I630"/>
    </row>
    <row r="631" spans="1:9" x14ac:dyDescent="0.25">
      <c r="A631"/>
      <c r="B631"/>
      <c r="C631"/>
      <c r="D631"/>
      <c r="E631" s="148"/>
      <c r="F631" s="148"/>
      <c r="G631" s="149"/>
      <c r="H631" s="148"/>
      <c r="I631"/>
    </row>
    <row r="632" spans="1:9" x14ac:dyDescent="0.25">
      <c r="A632"/>
      <c r="B632"/>
      <c r="C632"/>
      <c r="D632"/>
      <c r="E632" s="148"/>
      <c r="F632" s="148"/>
      <c r="G632" s="149"/>
      <c r="H632" s="148"/>
      <c r="I632"/>
    </row>
    <row r="633" spans="1:9" x14ac:dyDescent="0.25">
      <c r="A633"/>
      <c r="B633"/>
      <c r="C633"/>
      <c r="D633"/>
      <c r="E633" s="148"/>
      <c r="F633" s="148"/>
      <c r="G633" s="149"/>
      <c r="H633" s="148"/>
      <c r="I633"/>
    </row>
    <row r="634" spans="1:9" x14ac:dyDescent="0.25">
      <c r="A634"/>
      <c r="B634"/>
      <c r="C634"/>
      <c r="D634"/>
      <c r="E634" s="148"/>
      <c r="F634" s="148"/>
      <c r="G634" s="149"/>
      <c r="H634" s="148"/>
      <c r="I634"/>
    </row>
    <row r="635" spans="1:9" x14ac:dyDescent="0.25">
      <c r="A635"/>
      <c r="B635"/>
      <c r="C635"/>
      <c r="D635"/>
      <c r="E635" s="148"/>
      <c r="F635" s="148"/>
      <c r="G635" s="149"/>
      <c r="H635" s="148"/>
      <c r="I635"/>
    </row>
    <row r="636" spans="1:9" x14ac:dyDescent="0.25">
      <c r="A636"/>
      <c r="B636"/>
      <c r="C636"/>
      <c r="D636"/>
      <c r="E636" s="148"/>
      <c r="F636" s="148"/>
      <c r="G636" s="149"/>
      <c r="H636" s="148"/>
      <c r="I636"/>
    </row>
    <row r="637" spans="1:9" x14ac:dyDescent="0.25">
      <c r="A637"/>
      <c r="B637"/>
      <c r="C637"/>
      <c r="D637"/>
      <c r="E637" s="148"/>
      <c r="F637" s="148"/>
      <c r="G637" s="149"/>
      <c r="H637" s="148"/>
      <c r="I637"/>
    </row>
    <row r="638" spans="1:9" x14ac:dyDescent="0.25">
      <c r="A638"/>
      <c r="B638"/>
      <c r="C638"/>
      <c r="D638"/>
      <c r="E638" s="148"/>
      <c r="F638" s="148"/>
      <c r="G638" s="149"/>
      <c r="H638" s="148"/>
      <c r="I638"/>
    </row>
    <row r="639" spans="1:9" x14ac:dyDescent="0.25">
      <c r="A639"/>
      <c r="B639"/>
      <c r="C639"/>
      <c r="D639"/>
      <c r="E639" s="148"/>
      <c r="F639" s="148"/>
      <c r="G639" s="149"/>
      <c r="H639" s="148"/>
      <c r="I639"/>
    </row>
    <row r="640" spans="1:9" x14ac:dyDescent="0.25">
      <c r="A640"/>
      <c r="B640"/>
      <c r="C640"/>
      <c r="D640"/>
      <c r="E640" s="148"/>
      <c r="F640" s="148"/>
      <c r="G640" s="149"/>
      <c r="H640" s="148"/>
      <c r="I640"/>
    </row>
    <row r="641" spans="1:9" x14ac:dyDescent="0.25">
      <c r="A641"/>
      <c r="B641"/>
      <c r="C641"/>
      <c r="D641"/>
      <c r="E641" s="148"/>
      <c r="F641" s="148"/>
      <c r="G641" s="149"/>
      <c r="H641" s="148"/>
      <c r="I641"/>
    </row>
    <row r="642" spans="1:9" x14ac:dyDescent="0.25">
      <c r="A642"/>
      <c r="B642"/>
      <c r="C642"/>
      <c r="D642"/>
      <c r="E642" s="148"/>
      <c r="F642" s="148"/>
      <c r="G642" s="149"/>
      <c r="H642" s="148"/>
      <c r="I642"/>
    </row>
    <row r="643" spans="1:9" x14ac:dyDescent="0.25">
      <c r="A643"/>
      <c r="B643"/>
      <c r="C643"/>
      <c r="D643"/>
      <c r="E643" s="148"/>
      <c r="F643" s="148"/>
      <c r="G643" s="149"/>
      <c r="H643" s="148"/>
      <c r="I643"/>
    </row>
    <row r="644" spans="1:9" x14ac:dyDescent="0.25">
      <c r="A644"/>
      <c r="B644"/>
      <c r="C644"/>
      <c r="D644"/>
      <c r="E644" s="148"/>
      <c r="F644" s="148"/>
      <c r="G644" s="149"/>
      <c r="H644" s="148"/>
      <c r="I644"/>
    </row>
    <row r="645" spans="1:9" x14ac:dyDescent="0.25">
      <c r="A645"/>
      <c r="B645"/>
      <c r="C645"/>
      <c r="D645"/>
      <c r="E645" s="148"/>
      <c r="F645" s="148"/>
      <c r="G645" s="149"/>
      <c r="H645" s="148"/>
      <c r="I645"/>
    </row>
    <row r="646" spans="1:9" x14ac:dyDescent="0.25">
      <c r="A646"/>
      <c r="B646"/>
      <c r="C646"/>
      <c r="D646"/>
      <c r="E646" s="148"/>
      <c r="F646" s="148"/>
      <c r="G646" s="149"/>
      <c r="H646" s="148"/>
      <c r="I646"/>
    </row>
    <row r="647" spans="1:9" x14ac:dyDescent="0.25">
      <c r="A647"/>
      <c r="B647"/>
      <c r="C647"/>
      <c r="D647"/>
      <c r="E647" s="148"/>
      <c r="F647" s="148"/>
      <c r="G647" s="149"/>
      <c r="H647" s="148"/>
      <c r="I647"/>
    </row>
    <row r="648" spans="1:9" x14ac:dyDescent="0.25">
      <c r="A648"/>
      <c r="B648"/>
      <c r="C648"/>
      <c r="D648"/>
      <c r="E648" s="148"/>
      <c r="F648" s="148"/>
      <c r="G648" s="149"/>
      <c r="H648" s="148"/>
      <c r="I648"/>
    </row>
    <row r="649" spans="1:9" x14ac:dyDescent="0.25">
      <c r="A649"/>
      <c r="B649"/>
      <c r="C649"/>
      <c r="D649"/>
      <c r="E649" s="148"/>
      <c r="F649" s="148"/>
      <c r="G649" s="149"/>
      <c r="H649" s="148"/>
      <c r="I649"/>
    </row>
    <row r="650" spans="1:9" x14ac:dyDescent="0.25">
      <c r="A650"/>
      <c r="B650"/>
      <c r="C650"/>
      <c r="D650"/>
      <c r="E650" s="148"/>
      <c r="F650" s="148"/>
      <c r="G650" s="149"/>
      <c r="H650" s="148"/>
      <c r="I650"/>
    </row>
    <row r="651" spans="1:9" x14ac:dyDescent="0.25">
      <c r="A651"/>
      <c r="B651"/>
      <c r="C651"/>
      <c r="D651"/>
      <c r="E651" s="148"/>
      <c r="F651" s="148"/>
      <c r="G651" s="149"/>
      <c r="H651" s="148"/>
      <c r="I651"/>
    </row>
    <row r="652" spans="1:9" x14ac:dyDescent="0.25">
      <c r="A652"/>
      <c r="B652"/>
      <c r="C652"/>
      <c r="D652"/>
      <c r="E652" s="148"/>
      <c r="F652" s="148"/>
      <c r="G652" s="149"/>
      <c r="H652" s="148"/>
      <c r="I652"/>
    </row>
    <row r="653" spans="1:9" x14ac:dyDescent="0.25">
      <c r="A653"/>
      <c r="B653"/>
      <c r="C653"/>
      <c r="D653"/>
      <c r="E653" s="148"/>
      <c r="F653" s="148"/>
      <c r="G653" s="149"/>
      <c r="H653" s="148"/>
      <c r="I653"/>
    </row>
    <row r="654" spans="1:9" x14ac:dyDescent="0.25">
      <c r="A654"/>
      <c r="B654"/>
      <c r="C654"/>
      <c r="D654"/>
      <c r="E654" s="148"/>
      <c r="F654" s="148"/>
      <c r="G654" s="149"/>
      <c r="H654" s="148"/>
      <c r="I654"/>
    </row>
    <row r="655" spans="1:9" x14ac:dyDescent="0.25">
      <c r="A655"/>
      <c r="B655"/>
      <c r="C655"/>
      <c r="D655"/>
      <c r="E655" s="148"/>
      <c r="F655" s="148"/>
      <c r="G655" s="149"/>
      <c r="H655" s="148"/>
      <c r="I655"/>
    </row>
    <row r="656" spans="1:9" x14ac:dyDescent="0.25">
      <c r="A656"/>
      <c r="B656"/>
      <c r="C656"/>
      <c r="D656"/>
      <c r="E656" s="148"/>
      <c r="F656" s="148"/>
      <c r="G656" s="149"/>
      <c r="H656" s="148"/>
      <c r="I656"/>
    </row>
    <row r="657" spans="1:9" x14ac:dyDescent="0.25">
      <c r="A657"/>
      <c r="B657"/>
      <c r="C657"/>
      <c r="D657"/>
      <c r="E657" s="148"/>
      <c r="F657" s="148"/>
      <c r="G657" s="149"/>
      <c r="H657" s="148"/>
      <c r="I657"/>
    </row>
    <row r="658" spans="1:9" x14ac:dyDescent="0.25">
      <c r="A658"/>
      <c r="B658"/>
      <c r="C658"/>
      <c r="D658"/>
      <c r="E658" s="148"/>
      <c r="F658" s="148"/>
      <c r="G658" s="149"/>
      <c r="H658" s="148"/>
      <c r="I658"/>
    </row>
    <row r="659" spans="1:9" x14ac:dyDescent="0.25">
      <c r="A659"/>
      <c r="B659"/>
      <c r="C659"/>
      <c r="D659"/>
      <c r="E659" s="148"/>
      <c r="F659" s="148"/>
      <c r="G659" s="149"/>
      <c r="H659" s="148"/>
      <c r="I659"/>
    </row>
    <row r="660" spans="1:9" x14ac:dyDescent="0.25">
      <c r="A660"/>
      <c r="B660"/>
      <c r="C660"/>
      <c r="D660"/>
      <c r="E660" s="148"/>
      <c r="F660" s="148"/>
      <c r="G660" s="149"/>
      <c r="H660" s="148"/>
      <c r="I660"/>
    </row>
    <row r="661" spans="1:9" x14ac:dyDescent="0.25">
      <c r="A661"/>
      <c r="B661"/>
      <c r="C661"/>
      <c r="D661"/>
      <c r="E661" s="148"/>
      <c r="F661" s="148"/>
      <c r="G661" s="149"/>
      <c r="H661" s="148"/>
      <c r="I661"/>
    </row>
    <row r="662" spans="1:9" x14ac:dyDescent="0.25">
      <c r="A662"/>
      <c r="B662"/>
      <c r="C662"/>
      <c r="D662"/>
      <c r="E662" s="148"/>
      <c r="F662" s="148"/>
      <c r="G662" s="149"/>
      <c r="H662" s="148"/>
      <c r="I662"/>
    </row>
    <row r="663" spans="1:9" x14ac:dyDescent="0.25">
      <c r="A663"/>
      <c r="B663"/>
      <c r="C663"/>
      <c r="D663"/>
      <c r="E663" s="148"/>
      <c r="F663" s="148"/>
      <c r="G663" s="149"/>
      <c r="H663" s="148"/>
      <c r="I663"/>
    </row>
    <row r="664" spans="1:9" x14ac:dyDescent="0.25">
      <c r="A664"/>
      <c r="B664"/>
      <c r="C664"/>
      <c r="D664"/>
      <c r="E664" s="148"/>
      <c r="F664" s="148"/>
      <c r="G664" s="149"/>
      <c r="H664" s="148"/>
      <c r="I664"/>
    </row>
    <row r="665" spans="1:9" x14ac:dyDescent="0.25">
      <c r="A665"/>
      <c r="B665"/>
      <c r="C665"/>
      <c r="D665"/>
      <c r="E665" s="148"/>
      <c r="F665" s="148"/>
      <c r="G665" s="149"/>
      <c r="H665" s="148"/>
      <c r="I665"/>
    </row>
    <row r="666" spans="1:9" x14ac:dyDescent="0.25">
      <c r="A666"/>
      <c r="B666"/>
      <c r="C666"/>
      <c r="D666"/>
      <c r="E666" s="148"/>
      <c r="F666" s="148"/>
      <c r="G666" s="149"/>
      <c r="H666" s="148"/>
      <c r="I666"/>
    </row>
    <row r="667" spans="1:9" x14ac:dyDescent="0.25">
      <c r="A667"/>
      <c r="B667"/>
      <c r="C667"/>
      <c r="D667"/>
      <c r="E667" s="148"/>
      <c r="F667" s="148"/>
      <c r="G667" s="149"/>
      <c r="H667" s="148"/>
      <c r="I667"/>
    </row>
    <row r="668" spans="1:9" x14ac:dyDescent="0.25">
      <c r="A668"/>
      <c r="B668"/>
      <c r="C668"/>
      <c r="D668"/>
      <c r="E668" s="148"/>
      <c r="F668" s="148"/>
      <c r="G668" s="149"/>
      <c r="H668" s="148"/>
      <c r="I668"/>
    </row>
    <row r="669" spans="1:9" x14ac:dyDescent="0.25">
      <c r="A669"/>
      <c r="B669"/>
      <c r="C669"/>
      <c r="D669"/>
      <c r="E669" s="148"/>
      <c r="F669" s="148"/>
      <c r="G669" s="149"/>
      <c r="H669" s="148"/>
      <c r="I669"/>
    </row>
    <row r="670" spans="1:9" x14ac:dyDescent="0.25">
      <c r="A670"/>
      <c r="B670"/>
      <c r="C670"/>
      <c r="D670"/>
      <c r="E670" s="148"/>
      <c r="F670" s="148"/>
      <c r="G670" s="149"/>
      <c r="H670" s="148"/>
      <c r="I670"/>
    </row>
    <row r="671" spans="1:9" x14ac:dyDescent="0.25">
      <c r="A671"/>
      <c r="B671"/>
      <c r="C671"/>
      <c r="D671"/>
      <c r="E671" s="148"/>
      <c r="F671" s="148"/>
      <c r="G671" s="149"/>
      <c r="H671" s="148"/>
      <c r="I671"/>
    </row>
    <row r="672" spans="1:9" x14ac:dyDescent="0.25">
      <c r="A672"/>
      <c r="B672"/>
      <c r="C672"/>
      <c r="D672"/>
      <c r="E672" s="148"/>
      <c r="F672" s="148"/>
      <c r="G672" s="149"/>
      <c r="H672" s="148"/>
      <c r="I672"/>
    </row>
    <row r="673" spans="1:9" x14ac:dyDescent="0.25">
      <c r="A673"/>
      <c r="B673"/>
      <c r="C673"/>
      <c r="D673"/>
      <c r="E673" s="148"/>
      <c r="F673" s="148"/>
      <c r="G673" s="149"/>
      <c r="H673" s="148"/>
      <c r="I673"/>
    </row>
    <row r="674" spans="1:9" x14ac:dyDescent="0.25">
      <c r="A674"/>
      <c r="B674"/>
      <c r="C674"/>
      <c r="D674"/>
      <c r="E674" s="148"/>
      <c r="F674" s="148"/>
      <c r="G674" s="149"/>
      <c r="H674" s="148"/>
      <c r="I674"/>
    </row>
    <row r="675" spans="1:9" x14ac:dyDescent="0.25">
      <c r="A675"/>
      <c r="B675"/>
      <c r="C675"/>
      <c r="D675"/>
      <c r="E675" s="148"/>
      <c r="F675" s="148"/>
      <c r="G675" s="149"/>
      <c r="H675" s="148"/>
      <c r="I675"/>
    </row>
    <row r="676" spans="1:9" x14ac:dyDescent="0.25">
      <c r="A676"/>
      <c r="B676"/>
      <c r="C676"/>
      <c r="D676"/>
      <c r="E676" s="148"/>
      <c r="F676" s="148"/>
      <c r="G676" s="149"/>
      <c r="H676" s="148"/>
      <c r="I676"/>
    </row>
    <row r="677" spans="1:9" x14ac:dyDescent="0.25">
      <c r="A677"/>
      <c r="B677"/>
      <c r="C677"/>
      <c r="D677"/>
      <c r="E677" s="148"/>
      <c r="F677" s="148"/>
      <c r="G677" s="149"/>
      <c r="H677" s="148"/>
      <c r="I677"/>
    </row>
    <row r="678" spans="1:9" x14ac:dyDescent="0.25">
      <c r="A678"/>
      <c r="B678"/>
      <c r="C678"/>
      <c r="D678"/>
      <c r="E678" s="148"/>
      <c r="F678" s="148"/>
      <c r="G678" s="149"/>
      <c r="H678" s="148"/>
      <c r="I678"/>
    </row>
    <row r="679" spans="1:9" x14ac:dyDescent="0.25">
      <c r="A679"/>
      <c r="B679"/>
      <c r="C679"/>
      <c r="D679"/>
      <c r="E679" s="148"/>
      <c r="F679" s="148"/>
      <c r="G679" s="149"/>
      <c r="H679" s="148"/>
      <c r="I679"/>
    </row>
    <row r="680" spans="1:9" x14ac:dyDescent="0.25">
      <c r="A680"/>
      <c r="B680"/>
      <c r="C680"/>
      <c r="D680"/>
      <c r="E680" s="148"/>
      <c r="F680" s="148"/>
      <c r="G680" s="149"/>
      <c r="H680" s="148"/>
      <c r="I680"/>
    </row>
    <row r="681" spans="1:9" x14ac:dyDescent="0.25">
      <c r="A681"/>
      <c r="B681"/>
      <c r="C681"/>
      <c r="D681"/>
      <c r="E681" s="148"/>
      <c r="F681" s="148"/>
      <c r="G681" s="149"/>
      <c r="H681" s="148"/>
      <c r="I681"/>
    </row>
    <row r="682" spans="1:9" x14ac:dyDescent="0.25">
      <c r="A682"/>
      <c r="B682"/>
      <c r="C682"/>
      <c r="D682"/>
      <c r="E682" s="148"/>
      <c r="F682" s="148"/>
      <c r="G682" s="149"/>
      <c r="H682" s="148"/>
      <c r="I682"/>
    </row>
    <row r="683" spans="1:9" x14ac:dyDescent="0.25">
      <c r="A683"/>
      <c r="B683"/>
      <c r="C683"/>
      <c r="D683"/>
      <c r="E683" s="148"/>
      <c r="F683" s="148"/>
      <c r="G683" s="149"/>
      <c r="H683" s="148"/>
      <c r="I683"/>
    </row>
    <row r="684" spans="1:9" x14ac:dyDescent="0.25">
      <c r="A684"/>
      <c r="B684"/>
      <c r="C684"/>
      <c r="D684"/>
      <c r="E684" s="148"/>
      <c r="F684" s="148"/>
      <c r="G684" s="149"/>
      <c r="H684" s="148"/>
      <c r="I684"/>
    </row>
    <row r="685" spans="1:9" x14ac:dyDescent="0.25">
      <c r="A685"/>
      <c r="B685"/>
      <c r="C685"/>
      <c r="D685"/>
      <c r="E685" s="148"/>
      <c r="F685" s="148"/>
      <c r="G685" s="149"/>
      <c r="H685" s="148"/>
      <c r="I685"/>
    </row>
    <row r="686" spans="1:9" x14ac:dyDescent="0.25">
      <c r="A686"/>
      <c r="B686"/>
      <c r="C686"/>
      <c r="D686"/>
      <c r="E686" s="148"/>
      <c r="F686" s="148"/>
      <c r="G686" s="149"/>
      <c r="H686" s="148"/>
      <c r="I686"/>
    </row>
    <row r="687" spans="1:9" x14ac:dyDescent="0.25">
      <c r="A687"/>
      <c r="B687"/>
      <c r="C687"/>
      <c r="D687"/>
      <c r="E687" s="148"/>
      <c r="F687" s="148"/>
      <c r="G687" s="149"/>
      <c r="H687" s="148"/>
      <c r="I687"/>
    </row>
    <row r="688" spans="1:9" x14ac:dyDescent="0.25">
      <c r="A688"/>
      <c r="B688"/>
      <c r="C688"/>
      <c r="D688"/>
      <c r="E688" s="148"/>
      <c r="F688" s="148"/>
      <c r="G688" s="149"/>
      <c r="H688" s="148"/>
      <c r="I688"/>
    </row>
    <row r="689" spans="1:9" x14ac:dyDescent="0.25">
      <c r="A689"/>
      <c r="B689"/>
      <c r="C689"/>
      <c r="D689"/>
      <c r="E689" s="148"/>
      <c r="F689" s="148"/>
      <c r="G689" s="149"/>
      <c r="H689" s="148"/>
      <c r="I689"/>
    </row>
    <row r="690" spans="1:9" x14ac:dyDescent="0.25">
      <c r="A690"/>
      <c r="B690"/>
      <c r="C690"/>
      <c r="D690"/>
      <c r="E690" s="148"/>
      <c r="F690" s="148"/>
      <c r="G690" s="149"/>
      <c r="H690" s="148"/>
      <c r="I690"/>
    </row>
    <row r="691" spans="1:9" x14ac:dyDescent="0.25">
      <c r="A691"/>
      <c r="B691"/>
      <c r="C691"/>
      <c r="D691"/>
      <c r="E691" s="148"/>
      <c r="F691" s="148"/>
      <c r="G691" s="149"/>
      <c r="H691" s="148"/>
      <c r="I691"/>
    </row>
    <row r="692" spans="1:9" x14ac:dyDescent="0.25">
      <c r="A692"/>
      <c r="B692"/>
      <c r="C692"/>
      <c r="D692"/>
      <c r="E692" s="148"/>
      <c r="F692" s="148"/>
      <c r="G692" s="149"/>
      <c r="H692" s="148"/>
      <c r="I692"/>
    </row>
    <row r="693" spans="1:9" x14ac:dyDescent="0.25">
      <c r="A693"/>
      <c r="B693"/>
      <c r="C693"/>
      <c r="D693"/>
      <c r="E693" s="148"/>
      <c r="F693" s="148"/>
      <c r="G693" s="149"/>
      <c r="H693" s="148"/>
      <c r="I693"/>
    </row>
    <row r="694" spans="1:9" x14ac:dyDescent="0.25">
      <c r="A694"/>
      <c r="B694"/>
      <c r="C694"/>
      <c r="D694"/>
      <c r="E694" s="148"/>
      <c r="F694" s="148"/>
      <c r="G694" s="149"/>
      <c r="H694" s="148"/>
      <c r="I694"/>
    </row>
    <row r="695" spans="1:9" x14ac:dyDescent="0.25">
      <c r="A695"/>
      <c r="B695"/>
      <c r="C695"/>
      <c r="D695"/>
      <c r="E695" s="148"/>
      <c r="F695" s="148"/>
      <c r="G695" s="149"/>
      <c r="H695" s="148"/>
      <c r="I695"/>
    </row>
    <row r="696" spans="1:9" x14ac:dyDescent="0.25">
      <c r="A696"/>
      <c r="B696"/>
      <c r="C696"/>
      <c r="D696"/>
      <c r="E696" s="148"/>
      <c r="F696" s="148"/>
      <c r="G696" s="149"/>
      <c r="H696" s="148"/>
      <c r="I696"/>
    </row>
    <row r="697" spans="1:9" x14ac:dyDescent="0.25">
      <c r="A697"/>
      <c r="B697"/>
      <c r="C697"/>
      <c r="D697"/>
      <c r="E697" s="148"/>
      <c r="F697" s="148"/>
      <c r="G697" s="149"/>
      <c r="H697" s="148"/>
      <c r="I697"/>
    </row>
    <row r="698" spans="1:9" x14ac:dyDescent="0.25">
      <c r="A698"/>
      <c r="B698"/>
      <c r="C698"/>
      <c r="D698"/>
      <c r="E698" s="148"/>
      <c r="F698" s="148"/>
      <c r="G698" s="149"/>
      <c r="H698" s="148"/>
      <c r="I698"/>
    </row>
    <row r="699" spans="1:9" x14ac:dyDescent="0.25">
      <c r="A699"/>
      <c r="B699"/>
      <c r="C699"/>
      <c r="D699"/>
      <c r="E699" s="148"/>
      <c r="F699" s="148"/>
      <c r="G699" s="149"/>
      <c r="H699" s="148"/>
      <c r="I699"/>
    </row>
    <row r="700" spans="1:9" x14ac:dyDescent="0.25">
      <c r="A700"/>
      <c r="B700"/>
      <c r="C700"/>
      <c r="D700"/>
      <c r="E700" s="148"/>
      <c r="F700" s="148"/>
      <c r="G700" s="149"/>
      <c r="H700" s="148"/>
      <c r="I700"/>
    </row>
    <row r="701" spans="1:9" x14ac:dyDescent="0.25">
      <c r="A701"/>
      <c r="B701"/>
      <c r="C701"/>
      <c r="D701"/>
      <c r="E701" s="148"/>
      <c r="F701" s="148"/>
      <c r="G701" s="149"/>
      <c r="H701" s="148"/>
      <c r="I701"/>
    </row>
    <row r="702" spans="1:9" x14ac:dyDescent="0.25">
      <c r="A702"/>
      <c r="B702"/>
      <c r="C702"/>
      <c r="D702"/>
      <c r="E702" s="148"/>
      <c r="F702" s="148"/>
      <c r="G702" s="149"/>
      <c r="H702" s="148"/>
      <c r="I702"/>
    </row>
    <row r="703" spans="1:9" x14ac:dyDescent="0.25">
      <c r="A703"/>
      <c r="B703"/>
      <c r="C703"/>
      <c r="D703"/>
      <c r="E703" s="148"/>
      <c r="F703" s="148"/>
      <c r="G703" s="149"/>
      <c r="H703" s="148"/>
      <c r="I703"/>
    </row>
    <row r="704" spans="1:9" x14ac:dyDescent="0.25">
      <c r="A704"/>
      <c r="B704"/>
      <c r="C704"/>
      <c r="D704"/>
      <c r="E704" s="148"/>
      <c r="F704" s="148"/>
      <c r="G704" s="149"/>
      <c r="H704" s="148"/>
      <c r="I704"/>
    </row>
    <row r="705" spans="1:9" x14ac:dyDescent="0.25">
      <c r="A705"/>
      <c r="B705"/>
      <c r="C705"/>
      <c r="D705"/>
      <c r="E705" s="148"/>
      <c r="F705" s="148"/>
      <c r="G705" s="149"/>
      <c r="H705" s="148"/>
      <c r="I705"/>
    </row>
    <row r="706" spans="1:9" x14ac:dyDescent="0.25">
      <c r="A706"/>
      <c r="B706"/>
      <c r="C706"/>
      <c r="D706"/>
      <c r="E706" s="148"/>
      <c r="F706" s="148"/>
      <c r="G706" s="149"/>
      <c r="H706" s="148"/>
      <c r="I706"/>
    </row>
    <row r="707" spans="1:9" x14ac:dyDescent="0.25">
      <c r="A707"/>
      <c r="B707"/>
      <c r="C707"/>
      <c r="D707"/>
      <c r="E707" s="148"/>
      <c r="F707" s="148"/>
      <c r="G707" s="149"/>
      <c r="H707" s="148"/>
      <c r="I707"/>
    </row>
    <row r="708" spans="1:9" x14ac:dyDescent="0.25">
      <c r="A708"/>
      <c r="B708"/>
      <c r="C708"/>
      <c r="D708"/>
      <c r="E708" s="148"/>
      <c r="F708" s="148"/>
      <c r="G708" s="149"/>
      <c r="H708" s="148"/>
      <c r="I708"/>
    </row>
    <row r="709" spans="1:9" x14ac:dyDescent="0.25">
      <c r="A709"/>
      <c r="B709"/>
      <c r="C709"/>
      <c r="D709"/>
      <c r="E709" s="148"/>
      <c r="F709" s="148"/>
      <c r="G709" s="149"/>
      <c r="H709" s="148"/>
      <c r="I709"/>
    </row>
    <row r="710" spans="1:9" x14ac:dyDescent="0.25">
      <c r="A710"/>
      <c r="B710"/>
      <c r="C710"/>
      <c r="D710"/>
      <c r="E710" s="148"/>
      <c r="F710" s="148"/>
      <c r="G710" s="149"/>
      <c r="H710" s="148"/>
      <c r="I710"/>
    </row>
    <row r="711" spans="1:9" x14ac:dyDescent="0.25">
      <c r="A711"/>
      <c r="B711"/>
      <c r="C711"/>
      <c r="D711"/>
      <c r="E711" s="148"/>
      <c r="F711" s="148"/>
      <c r="G711" s="149"/>
      <c r="H711" s="148"/>
      <c r="I711"/>
    </row>
    <row r="712" spans="1:9" x14ac:dyDescent="0.25">
      <c r="A712"/>
      <c r="B712"/>
      <c r="C712"/>
      <c r="D712"/>
      <c r="E712" s="148"/>
      <c r="F712" s="148"/>
      <c r="G712" s="149"/>
      <c r="H712" s="148"/>
      <c r="I712"/>
    </row>
    <row r="713" spans="1:9" x14ac:dyDescent="0.25">
      <c r="A713"/>
      <c r="B713"/>
      <c r="C713"/>
      <c r="D713"/>
      <c r="E713" s="148"/>
      <c r="F713" s="148"/>
      <c r="G713" s="149"/>
      <c r="H713" s="148"/>
      <c r="I713"/>
    </row>
    <row r="714" spans="1:9" x14ac:dyDescent="0.25">
      <c r="A714"/>
      <c r="B714"/>
      <c r="C714"/>
      <c r="D714"/>
      <c r="E714" s="148"/>
      <c r="F714" s="148"/>
      <c r="G714" s="149"/>
      <c r="H714" s="148"/>
      <c r="I714"/>
    </row>
    <row r="715" spans="1:9" x14ac:dyDescent="0.25">
      <c r="A715"/>
      <c r="B715"/>
      <c r="C715"/>
      <c r="D715"/>
      <c r="E715" s="148"/>
      <c r="F715" s="148"/>
      <c r="G715" s="149"/>
      <c r="H715" s="148"/>
      <c r="I715"/>
    </row>
    <row r="716" spans="1:9" x14ac:dyDescent="0.25">
      <c r="A716"/>
      <c r="B716"/>
      <c r="C716"/>
      <c r="D716"/>
      <c r="E716" s="148"/>
      <c r="F716" s="148"/>
      <c r="G716" s="149"/>
      <c r="H716" s="148"/>
      <c r="I716"/>
    </row>
    <row r="717" spans="1:9" x14ac:dyDescent="0.25">
      <c r="A717"/>
      <c r="B717"/>
      <c r="C717"/>
      <c r="D717"/>
      <c r="E717" s="148"/>
      <c r="F717" s="148"/>
      <c r="G717" s="149"/>
      <c r="H717" s="148"/>
      <c r="I717"/>
    </row>
    <row r="718" spans="1:9" x14ac:dyDescent="0.25">
      <c r="A718"/>
      <c r="B718"/>
      <c r="C718"/>
      <c r="D718"/>
      <c r="E718" s="148"/>
      <c r="F718" s="148"/>
      <c r="G718" s="149"/>
      <c r="H718" s="148"/>
      <c r="I718"/>
    </row>
    <row r="719" spans="1:9" x14ac:dyDescent="0.25">
      <c r="A719"/>
      <c r="B719"/>
      <c r="C719"/>
      <c r="D719"/>
      <c r="E719" s="148"/>
      <c r="F719" s="148"/>
      <c r="G719" s="149"/>
      <c r="H719" s="148"/>
      <c r="I719"/>
    </row>
    <row r="720" spans="1:9" x14ac:dyDescent="0.25">
      <c r="A720"/>
      <c r="B720"/>
      <c r="C720"/>
      <c r="D720"/>
      <c r="E720" s="148"/>
      <c r="F720" s="148"/>
      <c r="G720" s="149"/>
      <c r="H720" s="148"/>
      <c r="I720"/>
    </row>
    <row r="721" spans="1:9" x14ac:dyDescent="0.25">
      <c r="A721"/>
      <c r="B721"/>
      <c r="C721"/>
      <c r="D721"/>
      <c r="E721" s="148"/>
      <c r="F721" s="148"/>
      <c r="G721" s="149"/>
      <c r="H721" s="148"/>
      <c r="I721"/>
    </row>
    <row r="722" spans="1:9" x14ac:dyDescent="0.25">
      <c r="A722"/>
      <c r="B722"/>
      <c r="C722"/>
      <c r="D722"/>
      <c r="E722" s="148"/>
      <c r="F722" s="148"/>
      <c r="G722" s="149"/>
      <c r="H722" s="148"/>
      <c r="I722"/>
    </row>
    <row r="723" spans="1:9" x14ac:dyDescent="0.25">
      <c r="A723"/>
      <c r="B723"/>
      <c r="C723"/>
      <c r="D723"/>
      <c r="E723" s="148"/>
      <c r="F723" s="148"/>
      <c r="G723" s="149"/>
      <c r="H723" s="148"/>
      <c r="I723"/>
    </row>
    <row r="724" spans="1:9" x14ac:dyDescent="0.25">
      <c r="A724"/>
      <c r="B724"/>
      <c r="C724"/>
      <c r="D724"/>
      <c r="E724" s="148"/>
      <c r="F724" s="148"/>
      <c r="G724" s="149"/>
      <c r="H724" s="148"/>
      <c r="I724"/>
    </row>
    <row r="725" spans="1:9" x14ac:dyDescent="0.25">
      <c r="A725"/>
      <c r="B725"/>
      <c r="C725"/>
      <c r="D725"/>
      <c r="E725" s="148"/>
      <c r="F725" s="148"/>
      <c r="G725" s="149"/>
      <c r="H725" s="148"/>
      <c r="I725"/>
    </row>
    <row r="726" spans="1:9" x14ac:dyDescent="0.25">
      <c r="A726"/>
      <c r="B726"/>
      <c r="C726"/>
      <c r="D726"/>
      <c r="E726" s="148"/>
      <c r="F726" s="148"/>
      <c r="G726" s="149"/>
      <c r="H726" s="148"/>
      <c r="I726"/>
    </row>
    <row r="727" spans="1:9" x14ac:dyDescent="0.25">
      <c r="A727"/>
      <c r="B727"/>
      <c r="C727"/>
      <c r="D727"/>
      <c r="E727" s="148"/>
      <c r="F727" s="148"/>
      <c r="G727" s="149"/>
      <c r="H727" s="148"/>
      <c r="I727"/>
    </row>
    <row r="728" spans="1:9" x14ac:dyDescent="0.25">
      <c r="A728"/>
      <c r="B728"/>
      <c r="C728"/>
      <c r="D728"/>
      <c r="E728" s="148"/>
      <c r="F728" s="148"/>
      <c r="G728" s="149"/>
      <c r="H728" s="148"/>
      <c r="I728"/>
    </row>
    <row r="729" spans="1:9" x14ac:dyDescent="0.25">
      <c r="A729"/>
      <c r="B729"/>
      <c r="C729"/>
      <c r="D729"/>
      <c r="E729" s="148"/>
      <c r="F729" s="148"/>
      <c r="G729" s="149"/>
      <c r="H729" s="148"/>
      <c r="I729"/>
    </row>
    <row r="730" spans="1:9" x14ac:dyDescent="0.25">
      <c r="A730"/>
      <c r="B730"/>
      <c r="C730"/>
      <c r="D730"/>
      <c r="E730" s="148"/>
      <c r="F730" s="148"/>
      <c r="G730" s="149"/>
      <c r="H730" s="148"/>
      <c r="I730"/>
    </row>
    <row r="731" spans="1:9" x14ac:dyDescent="0.25">
      <c r="A731"/>
      <c r="B731"/>
      <c r="C731"/>
      <c r="D731"/>
      <c r="E731" s="148"/>
      <c r="F731" s="148"/>
      <c r="G731" s="149"/>
      <c r="H731" s="148"/>
      <c r="I731"/>
    </row>
    <row r="732" spans="1:9" x14ac:dyDescent="0.25">
      <c r="A732"/>
      <c r="B732"/>
      <c r="C732"/>
      <c r="D732"/>
      <c r="E732" s="148"/>
      <c r="F732" s="148"/>
      <c r="G732" s="149"/>
      <c r="H732" s="148"/>
      <c r="I732"/>
    </row>
    <row r="733" spans="1:9" x14ac:dyDescent="0.25">
      <c r="A733"/>
      <c r="B733"/>
      <c r="C733"/>
      <c r="D733"/>
      <c r="E733" s="148"/>
      <c r="F733" s="148"/>
      <c r="G733" s="149"/>
      <c r="H733" s="148"/>
      <c r="I733"/>
    </row>
    <row r="734" spans="1:9" x14ac:dyDescent="0.25">
      <c r="A734"/>
      <c r="B734"/>
      <c r="C734"/>
      <c r="D734"/>
      <c r="E734" s="148"/>
      <c r="F734" s="148"/>
      <c r="G734" s="149"/>
      <c r="H734" s="148"/>
      <c r="I734"/>
    </row>
    <row r="735" spans="1:9" x14ac:dyDescent="0.25">
      <c r="A735"/>
      <c r="B735"/>
      <c r="C735"/>
      <c r="D735"/>
      <c r="E735" s="148"/>
      <c r="F735" s="148"/>
      <c r="G735" s="149"/>
      <c r="H735" s="148"/>
      <c r="I735"/>
    </row>
    <row r="736" spans="1:9" x14ac:dyDescent="0.25">
      <c r="A736"/>
      <c r="B736"/>
      <c r="C736"/>
      <c r="D736"/>
      <c r="E736" s="148"/>
      <c r="F736" s="148"/>
      <c r="G736" s="149"/>
      <c r="H736" s="148"/>
      <c r="I736"/>
    </row>
    <row r="737" spans="1:9" x14ac:dyDescent="0.25">
      <c r="A737"/>
      <c r="B737"/>
      <c r="C737"/>
      <c r="D737"/>
      <c r="E737" s="148"/>
      <c r="F737" s="148"/>
      <c r="G737" s="149"/>
      <c r="H737" s="148"/>
      <c r="I737"/>
    </row>
    <row r="738" spans="1:9" x14ac:dyDescent="0.25">
      <c r="A738"/>
      <c r="B738"/>
      <c r="C738"/>
      <c r="D738"/>
      <c r="E738" s="148"/>
      <c r="F738" s="148"/>
      <c r="G738" s="149"/>
      <c r="H738" s="148"/>
      <c r="I738"/>
    </row>
    <row r="739" spans="1:9" x14ac:dyDescent="0.25">
      <c r="A739"/>
      <c r="B739"/>
      <c r="C739"/>
      <c r="D739"/>
      <c r="E739" s="148"/>
      <c r="F739" s="148"/>
      <c r="G739" s="149"/>
      <c r="H739" s="148"/>
      <c r="I739"/>
    </row>
    <row r="740" spans="1:9" x14ac:dyDescent="0.25">
      <c r="A740"/>
      <c r="B740"/>
      <c r="C740"/>
      <c r="D740"/>
      <c r="E740" s="148"/>
      <c r="F740" s="148"/>
      <c r="G740" s="149"/>
      <c r="H740" s="148"/>
      <c r="I740"/>
    </row>
    <row r="741" spans="1:9" x14ac:dyDescent="0.25">
      <c r="A741"/>
      <c r="B741"/>
      <c r="C741"/>
      <c r="D741"/>
      <c r="E741" s="148"/>
      <c r="F741" s="148"/>
      <c r="G741" s="149"/>
      <c r="H741" s="148"/>
      <c r="I741"/>
    </row>
    <row r="742" spans="1:9" x14ac:dyDescent="0.25">
      <c r="A742"/>
      <c r="B742"/>
      <c r="C742"/>
      <c r="D742"/>
      <c r="E742" s="148"/>
      <c r="F742" s="148"/>
      <c r="G742" s="149"/>
      <c r="H742" s="148"/>
      <c r="I742"/>
    </row>
    <row r="743" spans="1:9" x14ac:dyDescent="0.25">
      <c r="A743"/>
      <c r="B743"/>
      <c r="C743"/>
      <c r="D743"/>
      <c r="E743" s="148"/>
      <c r="F743" s="148"/>
      <c r="G743" s="149"/>
      <c r="H743" s="148"/>
      <c r="I743"/>
    </row>
    <row r="744" spans="1:9" x14ac:dyDescent="0.25">
      <c r="A744"/>
      <c r="B744"/>
      <c r="C744"/>
      <c r="D744"/>
      <c r="E744" s="148"/>
      <c r="F744" s="148"/>
      <c r="G744" s="149"/>
      <c r="H744" s="148"/>
      <c r="I744"/>
    </row>
    <row r="745" spans="1:9" x14ac:dyDescent="0.25">
      <c r="A745"/>
      <c r="B745"/>
      <c r="C745"/>
      <c r="D745"/>
      <c r="E745" s="148"/>
      <c r="F745" s="148"/>
      <c r="G745" s="149"/>
      <c r="H745" s="148"/>
      <c r="I745"/>
    </row>
    <row r="746" spans="1:9" x14ac:dyDescent="0.25">
      <c r="A746"/>
      <c r="B746"/>
      <c r="C746"/>
      <c r="D746"/>
      <c r="E746" s="148"/>
      <c r="F746" s="148"/>
      <c r="G746" s="149"/>
      <c r="H746" s="148"/>
      <c r="I746"/>
    </row>
    <row r="747" spans="1:9" x14ac:dyDescent="0.25">
      <c r="A747"/>
      <c r="B747"/>
      <c r="C747"/>
      <c r="D747"/>
      <c r="E747" s="148"/>
      <c r="F747" s="148"/>
      <c r="G747" s="149"/>
      <c r="H747" s="148"/>
      <c r="I747"/>
    </row>
    <row r="748" spans="1:9" x14ac:dyDescent="0.25">
      <c r="A748"/>
      <c r="B748"/>
      <c r="C748"/>
      <c r="D748"/>
      <c r="E748" s="148"/>
      <c r="F748" s="148"/>
      <c r="G748" s="149"/>
      <c r="H748" s="148"/>
      <c r="I748"/>
    </row>
    <row r="749" spans="1:9" x14ac:dyDescent="0.25">
      <c r="A749"/>
      <c r="B749"/>
      <c r="C749"/>
      <c r="D749"/>
      <c r="E749" s="148"/>
      <c r="F749" s="148"/>
      <c r="G749" s="149"/>
      <c r="H749" s="148"/>
      <c r="I749"/>
    </row>
    <row r="750" spans="1:9" x14ac:dyDescent="0.25">
      <c r="A750"/>
      <c r="B750"/>
      <c r="C750"/>
      <c r="D750"/>
      <c r="E750" s="148"/>
      <c r="F750" s="148"/>
      <c r="G750" s="149"/>
      <c r="H750" s="148"/>
      <c r="I750"/>
    </row>
    <row r="751" spans="1:9" x14ac:dyDescent="0.25">
      <c r="A751"/>
      <c r="B751"/>
      <c r="C751"/>
      <c r="D751"/>
      <c r="E751" s="148"/>
      <c r="F751" s="148"/>
      <c r="G751" s="149"/>
      <c r="H751" s="148"/>
      <c r="I751"/>
    </row>
    <row r="752" spans="1:9" x14ac:dyDescent="0.25">
      <c r="A752"/>
      <c r="B752"/>
      <c r="C752"/>
      <c r="D752"/>
      <c r="E752" s="148"/>
      <c r="F752" s="148"/>
      <c r="G752" s="149"/>
      <c r="H752" s="148"/>
      <c r="I752"/>
    </row>
    <row r="753" spans="1:9" x14ac:dyDescent="0.25">
      <c r="A753"/>
      <c r="B753"/>
      <c r="C753"/>
      <c r="D753"/>
      <c r="E753" s="148"/>
      <c r="F753" s="148"/>
      <c r="G753" s="149"/>
      <c r="H753" s="148"/>
      <c r="I753"/>
    </row>
    <row r="754" spans="1:9" x14ac:dyDescent="0.25">
      <c r="A754"/>
      <c r="B754"/>
      <c r="C754"/>
      <c r="D754"/>
      <c r="E754" s="148"/>
      <c r="F754" s="148"/>
      <c r="G754" s="149"/>
      <c r="H754" s="148"/>
      <c r="I754"/>
    </row>
    <row r="755" spans="1:9" x14ac:dyDescent="0.25">
      <c r="A755"/>
      <c r="B755"/>
      <c r="C755"/>
      <c r="D755"/>
      <c r="E755" s="148"/>
      <c r="F755" s="148"/>
      <c r="G755" s="149"/>
      <c r="H755" s="148"/>
      <c r="I755"/>
    </row>
    <row r="756" spans="1:9" x14ac:dyDescent="0.25">
      <c r="A756"/>
      <c r="B756"/>
      <c r="C756"/>
      <c r="D756"/>
      <c r="E756" s="148"/>
      <c r="F756" s="148"/>
      <c r="G756" s="149"/>
      <c r="H756" s="148"/>
      <c r="I756"/>
    </row>
    <row r="757" spans="1:9" x14ac:dyDescent="0.25">
      <c r="A757"/>
      <c r="B757"/>
      <c r="C757"/>
      <c r="D757"/>
      <c r="E757" s="148"/>
      <c r="F757" s="148"/>
      <c r="G757" s="149"/>
      <c r="H757" s="148"/>
      <c r="I757"/>
    </row>
    <row r="758" spans="1:9" x14ac:dyDescent="0.25">
      <c r="A758"/>
      <c r="B758"/>
      <c r="C758"/>
      <c r="D758"/>
      <c r="E758" s="148"/>
      <c r="F758" s="148"/>
      <c r="G758" s="149"/>
      <c r="H758" s="148"/>
      <c r="I758"/>
    </row>
    <row r="759" spans="1:9" x14ac:dyDescent="0.25">
      <c r="A759"/>
      <c r="B759"/>
      <c r="C759"/>
      <c r="D759"/>
      <c r="E759" s="148"/>
      <c r="F759" s="148"/>
      <c r="G759" s="149"/>
      <c r="H759" s="148"/>
      <c r="I759"/>
    </row>
    <row r="760" spans="1:9" x14ac:dyDescent="0.25">
      <c r="A760"/>
      <c r="B760"/>
      <c r="C760"/>
      <c r="D760"/>
      <c r="E760" s="148"/>
      <c r="F760" s="148"/>
      <c r="G760" s="149"/>
      <c r="H760" s="148"/>
      <c r="I760"/>
    </row>
    <row r="761" spans="1:9" x14ac:dyDescent="0.25">
      <c r="A761"/>
      <c r="B761"/>
      <c r="C761"/>
      <c r="D761"/>
      <c r="E761" s="148"/>
      <c r="F761" s="148"/>
      <c r="G761" s="149"/>
      <c r="H761" s="148"/>
      <c r="I761"/>
    </row>
    <row r="762" spans="1:9" x14ac:dyDescent="0.25">
      <c r="A762"/>
      <c r="B762"/>
      <c r="C762"/>
      <c r="D762"/>
      <c r="E762" s="148"/>
      <c r="F762" s="148"/>
      <c r="G762" s="149"/>
      <c r="H762" s="148"/>
      <c r="I762"/>
    </row>
    <row r="763" spans="1:9" x14ac:dyDescent="0.25">
      <c r="A763"/>
      <c r="B763"/>
      <c r="C763"/>
      <c r="D763"/>
      <c r="E763" s="148"/>
      <c r="F763" s="148"/>
      <c r="G763" s="149"/>
      <c r="H763" s="148"/>
      <c r="I763"/>
    </row>
    <row r="764" spans="1:9" x14ac:dyDescent="0.25">
      <c r="A764"/>
      <c r="B764"/>
      <c r="C764"/>
      <c r="D764"/>
      <c r="E764" s="148"/>
      <c r="F764" s="148"/>
      <c r="G764" s="149"/>
      <c r="H764" s="148"/>
      <c r="I764"/>
    </row>
    <row r="765" spans="1:9" x14ac:dyDescent="0.25">
      <c r="A765"/>
      <c r="B765"/>
      <c r="C765"/>
      <c r="D765"/>
      <c r="E765" s="148"/>
      <c r="F765" s="148"/>
      <c r="G765" s="149"/>
      <c r="H765" s="148"/>
      <c r="I765"/>
    </row>
    <row r="766" spans="1:9" x14ac:dyDescent="0.25">
      <c r="A766"/>
      <c r="B766"/>
      <c r="C766"/>
      <c r="D766"/>
      <c r="E766" s="148"/>
      <c r="F766" s="148"/>
      <c r="G766" s="149"/>
      <c r="H766" s="148"/>
      <c r="I766"/>
    </row>
    <row r="767" spans="1:9" x14ac:dyDescent="0.25">
      <c r="A767"/>
      <c r="B767"/>
      <c r="C767"/>
      <c r="D767"/>
      <c r="E767" s="148"/>
      <c r="F767" s="148"/>
      <c r="G767" s="149"/>
      <c r="H767" s="148"/>
      <c r="I767"/>
    </row>
    <row r="768" spans="1:9" x14ac:dyDescent="0.25">
      <c r="A768"/>
      <c r="B768"/>
      <c r="C768"/>
      <c r="D768"/>
      <c r="E768" s="148"/>
      <c r="F768" s="148"/>
      <c r="G768" s="149"/>
      <c r="H768" s="148"/>
      <c r="I768"/>
    </row>
    <row r="769" spans="1:9" x14ac:dyDescent="0.25">
      <c r="A769"/>
      <c r="B769"/>
      <c r="C769"/>
      <c r="D769"/>
      <c r="E769" s="148"/>
      <c r="F769" s="148"/>
      <c r="G769" s="149"/>
      <c r="H769" s="148"/>
      <c r="I769"/>
    </row>
    <row r="770" spans="1:9" x14ac:dyDescent="0.25">
      <c r="A770"/>
      <c r="B770"/>
      <c r="C770"/>
      <c r="D770"/>
      <c r="E770" s="148"/>
      <c r="F770" s="148"/>
      <c r="G770" s="149"/>
      <c r="H770" s="148"/>
      <c r="I770"/>
    </row>
    <row r="771" spans="1:9" x14ac:dyDescent="0.25">
      <c r="A771"/>
      <c r="B771"/>
      <c r="C771"/>
      <c r="D771"/>
      <c r="E771" s="148"/>
      <c r="F771" s="148"/>
      <c r="G771" s="149"/>
      <c r="H771" s="148"/>
      <c r="I771"/>
    </row>
    <row r="772" spans="1:9" x14ac:dyDescent="0.25">
      <c r="A772"/>
      <c r="B772"/>
      <c r="C772"/>
      <c r="D772"/>
      <c r="E772" s="148"/>
      <c r="F772" s="148"/>
      <c r="G772" s="149"/>
      <c r="H772" s="148"/>
      <c r="I772"/>
    </row>
    <row r="773" spans="1:9" x14ac:dyDescent="0.25">
      <c r="A773"/>
      <c r="B773"/>
      <c r="C773"/>
      <c r="D773"/>
      <c r="E773" s="148"/>
      <c r="F773" s="148"/>
      <c r="G773" s="149"/>
      <c r="H773" s="148"/>
      <c r="I773"/>
    </row>
    <row r="774" spans="1:9" x14ac:dyDescent="0.25">
      <c r="A774"/>
      <c r="B774"/>
      <c r="C774"/>
      <c r="D774"/>
      <c r="E774" s="148"/>
      <c r="F774" s="148"/>
      <c r="G774" s="149"/>
      <c r="H774" s="148"/>
      <c r="I774"/>
    </row>
    <row r="775" spans="1:9" x14ac:dyDescent="0.25">
      <c r="A775"/>
      <c r="B775"/>
      <c r="C775"/>
      <c r="D775"/>
      <c r="E775" s="148"/>
      <c r="F775" s="148"/>
      <c r="G775" s="149"/>
      <c r="H775" s="148"/>
      <c r="I775"/>
    </row>
    <row r="776" spans="1:9" x14ac:dyDescent="0.25">
      <c r="A776"/>
      <c r="B776"/>
      <c r="C776"/>
      <c r="D776"/>
      <c r="E776" s="148"/>
      <c r="F776" s="148"/>
      <c r="G776" s="149"/>
      <c r="H776" s="148"/>
      <c r="I776"/>
    </row>
    <row r="777" spans="1:9" x14ac:dyDescent="0.25">
      <c r="A777"/>
      <c r="B777"/>
      <c r="C777"/>
      <c r="D777"/>
      <c r="E777" s="148"/>
      <c r="F777" s="148"/>
      <c r="G777" s="149"/>
      <c r="H777" s="148"/>
      <c r="I777"/>
    </row>
    <row r="778" spans="1:9" x14ac:dyDescent="0.25">
      <c r="A778"/>
      <c r="B778"/>
      <c r="C778"/>
      <c r="D778"/>
      <c r="E778" s="148"/>
      <c r="F778" s="148"/>
      <c r="G778" s="149"/>
      <c r="H778" s="148"/>
      <c r="I778"/>
    </row>
    <row r="779" spans="1:9" x14ac:dyDescent="0.25">
      <c r="A779"/>
      <c r="B779"/>
      <c r="C779"/>
      <c r="D779"/>
      <c r="E779" s="148"/>
      <c r="F779" s="148"/>
      <c r="G779" s="149"/>
      <c r="H779" s="148"/>
      <c r="I779"/>
    </row>
    <row r="780" spans="1:9" x14ac:dyDescent="0.25">
      <c r="A780"/>
      <c r="B780"/>
      <c r="C780"/>
      <c r="D780"/>
      <c r="E780" s="148"/>
      <c r="F780" s="148"/>
      <c r="G780" s="149"/>
      <c r="H780" s="148"/>
      <c r="I780"/>
    </row>
    <row r="781" spans="1:9" x14ac:dyDescent="0.25">
      <c r="A781"/>
      <c r="B781"/>
      <c r="C781"/>
      <c r="D781"/>
      <c r="E781" s="148"/>
      <c r="F781" s="148"/>
      <c r="G781" s="149"/>
      <c r="H781" s="148"/>
      <c r="I781"/>
    </row>
    <row r="782" spans="1:9" x14ac:dyDescent="0.25">
      <c r="A782"/>
      <c r="B782"/>
      <c r="C782"/>
      <c r="D782"/>
      <c r="E782" s="148"/>
      <c r="F782" s="148"/>
      <c r="G782" s="149"/>
      <c r="H782" s="148"/>
      <c r="I782"/>
    </row>
    <row r="783" spans="1:9" x14ac:dyDescent="0.25">
      <c r="A783"/>
      <c r="B783"/>
      <c r="C783"/>
      <c r="D783"/>
      <c r="E783" s="148"/>
      <c r="F783" s="148"/>
      <c r="G783" s="149"/>
      <c r="H783" s="148"/>
      <c r="I783"/>
    </row>
    <row r="784" spans="1:9" x14ac:dyDescent="0.25">
      <c r="A784"/>
      <c r="B784"/>
      <c r="C784"/>
      <c r="D784"/>
      <c r="E784" s="148"/>
      <c r="F784" s="148"/>
      <c r="G784" s="149"/>
      <c r="H784" s="148"/>
      <c r="I784"/>
    </row>
    <row r="785" spans="1:9" x14ac:dyDescent="0.25">
      <c r="A785"/>
      <c r="B785"/>
      <c r="C785"/>
      <c r="D785"/>
      <c r="E785" s="148"/>
      <c r="F785" s="148"/>
      <c r="G785" s="149"/>
      <c r="H785" s="148"/>
      <c r="I785"/>
    </row>
    <row r="786" spans="1:9" x14ac:dyDescent="0.25">
      <c r="A786"/>
      <c r="B786"/>
      <c r="C786"/>
      <c r="D786"/>
      <c r="E786" s="148"/>
      <c r="F786" s="148"/>
      <c r="G786" s="149"/>
      <c r="H786" s="148"/>
      <c r="I786"/>
    </row>
    <row r="787" spans="1:9" x14ac:dyDescent="0.25">
      <c r="A787"/>
      <c r="B787"/>
      <c r="C787"/>
      <c r="D787"/>
      <c r="E787" s="148"/>
      <c r="F787" s="148"/>
      <c r="G787" s="149"/>
      <c r="H787" s="148"/>
      <c r="I787"/>
    </row>
    <row r="788" spans="1:9" x14ac:dyDescent="0.25">
      <c r="A788"/>
      <c r="B788"/>
      <c r="C788"/>
      <c r="D788"/>
      <c r="E788" s="148"/>
      <c r="F788" s="148"/>
      <c r="G788" s="149"/>
      <c r="H788" s="148"/>
      <c r="I788"/>
    </row>
    <row r="789" spans="1:9" x14ac:dyDescent="0.25">
      <c r="A789"/>
      <c r="B789"/>
      <c r="C789"/>
      <c r="D789"/>
      <c r="E789" s="148"/>
      <c r="F789" s="148"/>
      <c r="G789" s="149"/>
      <c r="H789" s="148"/>
      <c r="I789"/>
    </row>
    <row r="790" spans="1:9" x14ac:dyDescent="0.25">
      <c r="A790"/>
      <c r="B790"/>
      <c r="C790"/>
      <c r="D790"/>
      <c r="E790" s="148"/>
      <c r="F790" s="148"/>
      <c r="G790" s="149"/>
      <c r="H790" s="148"/>
      <c r="I790"/>
    </row>
    <row r="791" spans="1:9" x14ac:dyDescent="0.25">
      <c r="A791"/>
      <c r="B791"/>
      <c r="C791"/>
      <c r="D791"/>
      <c r="E791" s="148"/>
      <c r="F791" s="148"/>
      <c r="G791" s="149"/>
      <c r="H791" s="148"/>
      <c r="I791"/>
    </row>
    <row r="792" spans="1:9" x14ac:dyDescent="0.25">
      <c r="A792"/>
      <c r="B792"/>
      <c r="C792"/>
      <c r="D792"/>
      <c r="E792" s="148"/>
      <c r="F792" s="148"/>
      <c r="G792" s="149"/>
      <c r="H792" s="148"/>
      <c r="I792"/>
    </row>
    <row r="793" spans="1:9" x14ac:dyDescent="0.25">
      <c r="A793"/>
      <c r="B793"/>
      <c r="C793"/>
      <c r="D793"/>
      <c r="E793" s="148"/>
      <c r="F793" s="148"/>
      <c r="G793" s="149"/>
      <c r="H793" s="148"/>
      <c r="I793"/>
    </row>
    <row r="794" spans="1:9" x14ac:dyDescent="0.25">
      <c r="A794"/>
      <c r="B794"/>
      <c r="C794"/>
      <c r="D794"/>
      <c r="E794" s="148"/>
      <c r="F794" s="148"/>
      <c r="G794" s="149"/>
      <c r="H794" s="148"/>
      <c r="I794"/>
    </row>
    <row r="795" spans="1:9" x14ac:dyDescent="0.25">
      <c r="A795"/>
      <c r="B795"/>
      <c r="C795"/>
      <c r="D795"/>
      <c r="E795" s="148"/>
      <c r="F795" s="148"/>
      <c r="G795" s="149"/>
      <c r="H795" s="148"/>
      <c r="I795"/>
    </row>
    <row r="796" spans="1:9" x14ac:dyDescent="0.25">
      <c r="A796"/>
      <c r="B796"/>
      <c r="C796"/>
      <c r="D796"/>
      <c r="E796" s="148"/>
      <c r="F796" s="148"/>
      <c r="G796" s="149"/>
      <c r="H796" s="148"/>
      <c r="I796"/>
    </row>
    <row r="797" spans="1:9" x14ac:dyDescent="0.25">
      <c r="A797"/>
      <c r="B797"/>
      <c r="C797"/>
      <c r="D797"/>
      <c r="E797" s="148"/>
      <c r="F797" s="148"/>
      <c r="G797" s="149"/>
      <c r="H797" s="148"/>
      <c r="I797"/>
    </row>
    <row r="798" spans="1:9" x14ac:dyDescent="0.25">
      <c r="A798"/>
      <c r="B798"/>
      <c r="C798"/>
      <c r="D798"/>
      <c r="E798" s="148"/>
      <c r="F798" s="148"/>
      <c r="G798" s="149"/>
      <c r="H798" s="148"/>
      <c r="I798"/>
    </row>
    <row r="799" spans="1:9" x14ac:dyDescent="0.25">
      <c r="A799"/>
      <c r="B799"/>
      <c r="C799"/>
      <c r="D799"/>
      <c r="E799" s="148"/>
      <c r="F799" s="148"/>
      <c r="G799" s="149"/>
      <c r="H799" s="148"/>
      <c r="I799"/>
    </row>
    <row r="800" spans="1:9" x14ac:dyDescent="0.25">
      <c r="A800"/>
      <c r="B800"/>
      <c r="C800"/>
      <c r="D800"/>
      <c r="E800" s="148"/>
      <c r="F800" s="148"/>
      <c r="G800" s="149"/>
      <c r="H800" s="148"/>
      <c r="I800"/>
    </row>
    <row r="801" spans="1:9" x14ac:dyDescent="0.25">
      <c r="A801"/>
      <c r="B801"/>
      <c r="C801"/>
      <c r="D801"/>
      <c r="E801" s="148"/>
      <c r="F801" s="148"/>
      <c r="G801" s="149"/>
      <c r="H801" s="148"/>
      <c r="I801"/>
    </row>
    <row r="802" spans="1:9" x14ac:dyDescent="0.25">
      <c r="A802"/>
      <c r="B802"/>
      <c r="C802"/>
      <c r="D802"/>
      <c r="E802" s="148"/>
      <c r="F802" s="148"/>
      <c r="G802" s="149"/>
      <c r="H802" s="148"/>
      <c r="I802"/>
    </row>
    <row r="803" spans="1:9" x14ac:dyDescent="0.25">
      <c r="A803"/>
      <c r="B803"/>
      <c r="C803"/>
      <c r="D803"/>
      <c r="E803" s="148"/>
      <c r="F803" s="148"/>
      <c r="G803" s="149"/>
      <c r="H803" s="148"/>
      <c r="I803"/>
    </row>
    <row r="804" spans="1:9" x14ac:dyDescent="0.25">
      <c r="A804"/>
      <c r="B804"/>
      <c r="C804"/>
      <c r="D804"/>
      <c r="E804" s="148"/>
      <c r="F804" s="148"/>
      <c r="G804" s="149"/>
      <c r="H804" s="148"/>
      <c r="I804"/>
    </row>
    <row r="805" spans="1:9" x14ac:dyDescent="0.25">
      <c r="A805"/>
      <c r="B805"/>
      <c r="C805"/>
      <c r="D805"/>
      <c r="E805" s="148"/>
      <c r="F805" s="148"/>
      <c r="G805" s="149"/>
      <c r="H805" s="148"/>
      <c r="I805"/>
    </row>
    <row r="806" spans="1:9" x14ac:dyDescent="0.25">
      <c r="A806"/>
      <c r="B806"/>
      <c r="C806"/>
      <c r="D806"/>
      <c r="E806" s="148"/>
      <c r="F806" s="148"/>
      <c r="G806" s="149"/>
      <c r="H806" s="148"/>
      <c r="I806"/>
    </row>
    <row r="807" spans="1:9" x14ac:dyDescent="0.25">
      <c r="A807"/>
      <c r="B807"/>
      <c r="C807"/>
      <c r="D807"/>
      <c r="E807" s="148"/>
      <c r="F807" s="148"/>
      <c r="G807" s="149"/>
      <c r="H807" s="148"/>
      <c r="I807"/>
    </row>
    <row r="808" spans="1:9" x14ac:dyDescent="0.25">
      <c r="A808"/>
      <c r="B808"/>
      <c r="C808"/>
      <c r="D808"/>
      <c r="E808" s="148"/>
      <c r="F808" s="148"/>
      <c r="G808" s="149"/>
      <c r="H808" s="148"/>
      <c r="I808"/>
    </row>
    <row r="809" spans="1:9" x14ac:dyDescent="0.25">
      <c r="A809"/>
      <c r="B809"/>
      <c r="C809"/>
      <c r="D809"/>
      <c r="E809" s="148"/>
      <c r="F809" s="148"/>
      <c r="G809" s="149"/>
      <c r="H809" s="148"/>
      <c r="I809"/>
    </row>
    <row r="810" spans="1:9" x14ac:dyDescent="0.25">
      <c r="A810"/>
      <c r="B810"/>
      <c r="C810"/>
      <c r="D810"/>
      <c r="E810" s="148"/>
      <c r="F810" s="148"/>
      <c r="G810" s="149"/>
      <c r="H810" s="148"/>
      <c r="I810"/>
    </row>
    <row r="811" spans="1:9" x14ac:dyDescent="0.25">
      <c r="A811"/>
      <c r="B811"/>
      <c r="C811"/>
      <c r="D811"/>
      <c r="E811" s="148"/>
      <c r="F811" s="148"/>
      <c r="G811" s="149"/>
      <c r="H811" s="148"/>
      <c r="I811"/>
    </row>
    <row r="812" spans="1:9" x14ac:dyDescent="0.25">
      <c r="A812"/>
      <c r="B812"/>
      <c r="C812"/>
      <c r="D812"/>
      <c r="E812" s="148"/>
      <c r="F812" s="148"/>
      <c r="G812" s="149"/>
      <c r="H812" s="148"/>
      <c r="I812"/>
    </row>
    <row r="813" spans="1:9" x14ac:dyDescent="0.25">
      <c r="A813"/>
      <c r="B813"/>
      <c r="C813"/>
      <c r="D813"/>
      <c r="E813" s="148"/>
      <c r="F813" s="148"/>
      <c r="G813" s="149"/>
      <c r="H813" s="148"/>
      <c r="I813"/>
    </row>
    <row r="814" spans="1:9" x14ac:dyDescent="0.25">
      <c r="A814"/>
      <c r="B814"/>
      <c r="C814"/>
      <c r="D814"/>
      <c r="E814" s="148"/>
      <c r="F814" s="148"/>
      <c r="G814" s="149"/>
      <c r="H814" s="148"/>
      <c r="I814"/>
    </row>
    <row r="815" spans="1:9" x14ac:dyDescent="0.25">
      <c r="A815"/>
      <c r="B815"/>
      <c r="C815"/>
      <c r="D815"/>
      <c r="E815" s="148"/>
      <c r="F815" s="148"/>
      <c r="G815" s="149"/>
      <c r="H815" s="148"/>
      <c r="I815"/>
    </row>
    <row r="816" spans="1:9" x14ac:dyDescent="0.25">
      <c r="A816"/>
      <c r="B816"/>
      <c r="C816"/>
      <c r="D816"/>
      <c r="E816" s="148"/>
      <c r="F816" s="148"/>
      <c r="G816" s="149"/>
      <c r="H816" s="148"/>
      <c r="I816"/>
    </row>
    <row r="817" spans="1:9" x14ac:dyDescent="0.25">
      <c r="A817"/>
      <c r="B817"/>
      <c r="C817"/>
      <c r="D817"/>
      <c r="E817" s="148"/>
      <c r="F817" s="148"/>
      <c r="G817" s="149"/>
      <c r="H817" s="148"/>
      <c r="I817"/>
    </row>
    <row r="818" spans="1:9" x14ac:dyDescent="0.25">
      <c r="A818"/>
      <c r="B818"/>
      <c r="C818"/>
      <c r="D818"/>
      <c r="E818" s="148"/>
      <c r="F818" s="148"/>
      <c r="G818" s="149"/>
      <c r="H818" s="148"/>
      <c r="I818"/>
    </row>
    <row r="819" spans="1:9" x14ac:dyDescent="0.25">
      <c r="A819"/>
      <c r="B819"/>
      <c r="C819"/>
      <c r="D819"/>
      <c r="E819" s="148"/>
      <c r="F819" s="148"/>
      <c r="G819" s="149"/>
      <c r="H819" s="148"/>
      <c r="I819"/>
    </row>
    <row r="820" spans="1:9" x14ac:dyDescent="0.25">
      <c r="A820"/>
      <c r="B820"/>
      <c r="C820"/>
      <c r="D820"/>
      <c r="E820" s="148"/>
      <c r="F820" s="148"/>
      <c r="G820" s="149"/>
      <c r="H820" s="148"/>
      <c r="I820"/>
    </row>
    <row r="821" spans="1:9" x14ac:dyDescent="0.25">
      <c r="A821"/>
      <c r="B821"/>
      <c r="C821"/>
      <c r="D821"/>
      <c r="E821" s="148"/>
      <c r="F821" s="148"/>
      <c r="G821" s="149"/>
      <c r="H821" s="148"/>
      <c r="I821"/>
    </row>
    <row r="822" spans="1:9" x14ac:dyDescent="0.25">
      <c r="A822"/>
      <c r="B822"/>
      <c r="C822"/>
      <c r="D822"/>
      <c r="E822" s="148"/>
      <c r="F822" s="148"/>
      <c r="G822" s="149"/>
      <c r="H822" s="148"/>
      <c r="I822"/>
    </row>
    <row r="823" spans="1:9" x14ac:dyDescent="0.25">
      <c r="A823"/>
      <c r="B823"/>
      <c r="C823"/>
      <c r="D823"/>
      <c r="E823" s="148"/>
      <c r="F823" s="148"/>
      <c r="G823" s="149"/>
      <c r="H823" s="148"/>
      <c r="I823"/>
    </row>
    <row r="824" spans="1:9" x14ac:dyDescent="0.25">
      <c r="A824"/>
      <c r="B824"/>
      <c r="C824"/>
      <c r="D824"/>
      <c r="E824" s="148"/>
      <c r="F824" s="148"/>
      <c r="G824" s="149"/>
      <c r="H824" s="148"/>
      <c r="I824"/>
    </row>
    <row r="825" spans="1:9" x14ac:dyDescent="0.25">
      <c r="A825"/>
      <c r="B825"/>
      <c r="C825"/>
      <c r="D825"/>
      <c r="E825" s="148"/>
      <c r="F825" s="148"/>
      <c r="G825" s="149"/>
      <c r="H825" s="148"/>
      <c r="I825"/>
    </row>
    <row r="826" spans="1:9" x14ac:dyDescent="0.25">
      <c r="A826"/>
      <c r="B826"/>
      <c r="C826"/>
      <c r="D826"/>
      <c r="E826" s="148"/>
      <c r="F826" s="148"/>
      <c r="G826" s="149"/>
      <c r="H826" s="148"/>
      <c r="I826"/>
    </row>
    <row r="827" spans="1:9" x14ac:dyDescent="0.25">
      <c r="A827"/>
      <c r="B827"/>
      <c r="C827"/>
      <c r="D827"/>
      <c r="E827" s="148"/>
      <c r="F827" s="148"/>
      <c r="G827" s="149"/>
      <c r="H827" s="148"/>
      <c r="I827"/>
    </row>
    <row r="828" spans="1:9" x14ac:dyDescent="0.25">
      <c r="A828"/>
      <c r="B828"/>
      <c r="C828"/>
      <c r="D828"/>
      <c r="E828" s="148"/>
      <c r="F828" s="148"/>
      <c r="G828" s="149"/>
      <c r="H828" s="148"/>
      <c r="I828"/>
    </row>
    <row r="829" spans="1:9" x14ac:dyDescent="0.25">
      <c r="A829"/>
      <c r="B829"/>
      <c r="C829"/>
      <c r="D829"/>
      <c r="E829" s="148"/>
      <c r="F829" s="148"/>
      <c r="G829" s="149"/>
      <c r="H829" s="148"/>
      <c r="I829"/>
    </row>
    <row r="830" spans="1:9" x14ac:dyDescent="0.25">
      <c r="A830"/>
      <c r="B830"/>
      <c r="C830"/>
      <c r="D830"/>
      <c r="E830" s="148"/>
      <c r="F830" s="148"/>
      <c r="G830" s="149"/>
      <c r="H830" s="148"/>
      <c r="I830"/>
    </row>
    <row r="831" spans="1:9" x14ac:dyDescent="0.25">
      <c r="A831"/>
      <c r="B831"/>
      <c r="C831"/>
      <c r="D831"/>
      <c r="E831" s="148"/>
      <c r="F831" s="148"/>
      <c r="G831" s="149"/>
      <c r="H831" s="148"/>
      <c r="I831"/>
    </row>
    <row r="832" spans="1:9" x14ac:dyDescent="0.25">
      <c r="A832"/>
      <c r="B832"/>
      <c r="C832"/>
      <c r="D832"/>
      <c r="E832" s="148"/>
      <c r="F832" s="148"/>
      <c r="G832" s="149"/>
      <c r="H832" s="148"/>
      <c r="I832"/>
    </row>
    <row r="833" spans="1:9" x14ac:dyDescent="0.25">
      <c r="A833"/>
      <c r="B833"/>
      <c r="C833"/>
      <c r="D833"/>
      <c r="E833" s="148"/>
      <c r="F833" s="148"/>
      <c r="G833" s="149"/>
      <c r="H833" s="148"/>
      <c r="I833"/>
    </row>
    <row r="834" spans="1:9" x14ac:dyDescent="0.25">
      <c r="A834"/>
      <c r="B834"/>
      <c r="C834"/>
      <c r="D834"/>
      <c r="E834" s="148"/>
      <c r="F834" s="148"/>
      <c r="G834" s="149"/>
      <c r="H834" s="148"/>
      <c r="I834"/>
    </row>
    <row r="835" spans="1:9" x14ac:dyDescent="0.25">
      <c r="A835"/>
      <c r="B835"/>
      <c r="C835"/>
      <c r="D835"/>
      <c r="E835" s="148"/>
      <c r="F835" s="148"/>
      <c r="G835" s="149"/>
      <c r="H835" s="148"/>
      <c r="I835"/>
    </row>
    <row r="836" spans="1:9" x14ac:dyDescent="0.25">
      <c r="A836"/>
      <c r="B836"/>
      <c r="C836"/>
      <c r="D836"/>
      <c r="E836" s="148"/>
      <c r="F836" s="148"/>
      <c r="G836" s="149"/>
      <c r="H836" s="148"/>
      <c r="I836"/>
    </row>
    <row r="837" spans="1:9" x14ac:dyDescent="0.25">
      <c r="A837"/>
      <c r="B837"/>
      <c r="C837"/>
      <c r="D837"/>
      <c r="E837" s="148"/>
      <c r="F837" s="148"/>
      <c r="G837" s="149"/>
      <c r="H837" s="148"/>
      <c r="I837"/>
    </row>
    <row r="838" spans="1:9" x14ac:dyDescent="0.25">
      <c r="A838"/>
      <c r="B838"/>
      <c r="C838"/>
      <c r="D838"/>
      <c r="E838" s="148"/>
      <c r="F838" s="148"/>
      <c r="G838" s="149"/>
      <c r="H838" s="148"/>
      <c r="I838"/>
    </row>
    <row r="839" spans="1:9" x14ac:dyDescent="0.25">
      <c r="A839"/>
      <c r="B839"/>
      <c r="C839"/>
      <c r="D839"/>
      <c r="E839" s="148"/>
      <c r="F839" s="148"/>
      <c r="G839" s="149"/>
      <c r="H839" s="148"/>
      <c r="I839"/>
    </row>
    <row r="840" spans="1:9" x14ac:dyDescent="0.25">
      <c r="A840"/>
      <c r="B840"/>
      <c r="C840"/>
      <c r="D840"/>
      <c r="E840" s="148"/>
      <c r="F840" s="148"/>
      <c r="G840" s="149"/>
      <c r="H840" s="148"/>
      <c r="I840"/>
    </row>
    <row r="841" spans="1:9" x14ac:dyDescent="0.25">
      <c r="A841"/>
      <c r="B841"/>
      <c r="C841"/>
      <c r="D841"/>
      <c r="E841" s="148"/>
      <c r="F841" s="148"/>
      <c r="G841" s="149"/>
      <c r="H841" s="148"/>
      <c r="I841"/>
    </row>
    <row r="842" spans="1:9" x14ac:dyDescent="0.25">
      <c r="A842"/>
      <c r="B842"/>
      <c r="C842"/>
      <c r="D842"/>
      <c r="E842" s="148"/>
      <c r="F842" s="148"/>
      <c r="G842" s="149"/>
      <c r="H842" s="148"/>
      <c r="I842"/>
    </row>
    <row r="843" spans="1:9" x14ac:dyDescent="0.25">
      <c r="A843"/>
      <c r="B843"/>
      <c r="C843"/>
      <c r="D843"/>
      <c r="E843" s="148"/>
      <c r="F843" s="148"/>
      <c r="G843" s="149"/>
      <c r="H843" s="148"/>
      <c r="I843"/>
    </row>
    <row r="844" spans="1:9" x14ac:dyDescent="0.25">
      <c r="A844"/>
      <c r="B844"/>
      <c r="C844"/>
      <c r="D844"/>
      <c r="E844" s="148"/>
      <c r="F844" s="148"/>
      <c r="G844" s="149"/>
      <c r="H844" s="148"/>
      <c r="I844"/>
    </row>
    <row r="845" spans="1:9" x14ac:dyDescent="0.25">
      <c r="A845"/>
      <c r="B845"/>
      <c r="C845"/>
      <c r="D845"/>
      <c r="E845" s="148"/>
      <c r="F845" s="148"/>
      <c r="G845" s="149"/>
      <c r="H845" s="148"/>
      <c r="I845"/>
    </row>
    <row r="846" spans="1:9" x14ac:dyDescent="0.25">
      <c r="A846"/>
      <c r="B846"/>
      <c r="C846"/>
      <c r="D846"/>
      <c r="E846" s="148"/>
      <c r="F846" s="148"/>
      <c r="G846" s="149"/>
      <c r="H846" s="148"/>
      <c r="I846"/>
    </row>
    <row r="847" spans="1:9" x14ac:dyDescent="0.25">
      <c r="A847"/>
      <c r="B847"/>
      <c r="C847"/>
      <c r="D847"/>
      <c r="E847" s="148"/>
      <c r="F847" s="148"/>
      <c r="G847" s="149"/>
      <c r="H847" s="148"/>
      <c r="I847"/>
    </row>
    <row r="848" spans="1:9" x14ac:dyDescent="0.25">
      <c r="A848"/>
      <c r="B848"/>
      <c r="C848"/>
      <c r="D848"/>
      <c r="E848" s="148"/>
      <c r="F848" s="148"/>
      <c r="G848" s="149"/>
      <c r="H848" s="148"/>
      <c r="I848"/>
    </row>
    <row r="849" spans="1:9" x14ac:dyDescent="0.25">
      <c r="A849"/>
      <c r="B849"/>
      <c r="C849"/>
      <c r="D849"/>
      <c r="E849" s="148"/>
      <c r="F849" s="148"/>
      <c r="G849" s="149"/>
      <c r="H849" s="148"/>
      <c r="I849"/>
    </row>
    <row r="850" spans="1:9" x14ac:dyDescent="0.25">
      <c r="A850"/>
      <c r="B850"/>
      <c r="C850"/>
      <c r="D850"/>
      <c r="E850" s="148"/>
      <c r="F850" s="148"/>
      <c r="G850" s="149"/>
      <c r="H850" s="148"/>
      <c r="I850"/>
    </row>
    <row r="851" spans="1:9" x14ac:dyDescent="0.25">
      <c r="A851"/>
      <c r="B851"/>
      <c r="C851"/>
      <c r="D851"/>
      <c r="E851" s="148"/>
      <c r="F851" s="148"/>
      <c r="G851" s="149"/>
      <c r="H851" s="148"/>
      <c r="I851"/>
    </row>
    <row r="852" spans="1:9" x14ac:dyDescent="0.25">
      <c r="A852"/>
      <c r="B852"/>
      <c r="C852"/>
      <c r="D852"/>
      <c r="E852" s="148"/>
      <c r="F852" s="148"/>
      <c r="G852" s="149"/>
      <c r="H852" s="148"/>
      <c r="I852"/>
    </row>
    <row r="853" spans="1:9" x14ac:dyDescent="0.25">
      <c r="A853"/>
      <c r="B853"/>
      <c r="C853"/>
      <c r="D853"/>
      <c r="E853" s="148"/>
      <c r="F853" s="148"/>
      <c r="G853" s="149"/>
      <c r="H853" s="148"/>
      <c r="I853"/>
    </row>
    <row r="854" spans="1:9" x14ac:dyDescent="0.25">
      <c r="A854"/>
      <c r="B854"/>
      <c r="C854"/>
      <c r="D854"/>
      <c r="E854" s="148"/>
      <c r="F854" s="148"/>
      <c r="G854" s="149"/>
      <c r="H854" s="148"/>
      <c r="I854"/>
    </row>
    <row r="855" spans="1:9" x14ac:dyDescent="0.25">
      <c r="A855"/>
      <c r="B855"/>
      <c r="C855"/>
      <c r="D855"/>
      <c r="E855" s="148"/>
      <c r="F855" s="148"/>
      <c r="G855" s="149"/>
      <c r="H855" s="148"/>
      <c r="I855"/>
    </row>
    <row r="856" spans="1:9" x14ac:dyDescent="0.25">
      <c r="A856"/>
      <c r="B856"/>
      <c r="C856"/>
      <c r="D856"/>
      <c r="E856" s="148"/>
      <c r="F856" s="148"/>
      <c r="G856" s="149"/>
      <c r="H856" s="148"/>
      <c r="I856"/>
    </row>
    <row r="857" spans="1:9" x14ac:dyDescent="0.25">
      <c r="A857"/>
      <c r="B857"/>
      <c r="C857"/>
      <c r="D857"/>
      <c r="E857" s="148"/>
      <c r="F857" s="148"/>
      <c r="G857" s="149"/>
      <c r="H857" s="148"/>
      <c r="I857"/>
    </row>
    <row r="858" spans="1:9" x14ac:dyDescent="0.25">
      <c r="A858"/>
      <c r="B858"/>
      <c r="C858"/>
      <c r="D858"/>
      <c r="E858" s="148"/>
      <c r="F858" s="148"/>
      <c r="G858" s="149"/>
      <c r="H858" s="148"/>
      <c r="I858"/>
    </row>
    <row r="859" spans="1:9" x14ac:dyDescent="0.25">
      <c r="A859"/>
      <c r="B859"/>
      <c r="C859"/>
      <c r="D859"/>
      <c r="E859" s="148"/>
      <c r="F859" s="148"/>
      <c r="G859" s="149"/>
      <c r="H859" s="148"/>
      <c r="I859"/>
    </row>
    <row r="860" spans="1:9" x14ac:dyDescent="0.25">
      <c r="A860"/>
      <c r="B860"/>
      <c r="C860"/>
      <c r="D860"/>
      <c r="E860" s="148"/>
      <c r="F860" s="148"/>
      <c r="G860" s="149"/>
      <c r="H860" s="148"/>
      <c r="I860"/>
    </row>
    <row r="861" spans="1:9" x14ac:dyDescent="0.25">
      <c r="A861"/>
      <c r="B861"/>
      <c r="C861"/>
      <c r="D861"/>
      <c r="E861" s="148"/>
      <c r="F861" s="148"/>
      <c r="G861" s="149"/>
      <c r="H861" s="148"/>
      <c r="I861"/>
    </row>
    <row r="862" spans="1:9" x14ac:dyDescent="0.25">
      <c r="A862"/>
      <c r="B862"/>
      <c r="C862"/>
      <c r="D862"/>
      <c r="E862" s="148"/>
      <c r="F862" s="148"/>
      <c r="G862" s="149"/>
      <c r="H862" s="148"/>
      <c r="I862"/>
    </row>
    <row r="863" spans="1:9" x14ac:dyDescent="0.25">
      <c r="A863"/>
      <c r="B863"/>
      <c r="C863"/>
      <c r="D863"/>
      <c r="E863" s="148"/>
      <c r="F863" s="148"/>
      <c r="G863" s="149"/>
      <c r="H863" s="148"/>
      <c r="I863"/>
    </row>
    <row r="864" spans="1:9" x14ac:dyDescent="0.25">
      <c r="A864"/>
      <c r="B864"/>
      <c r="C864"/>
      <c r="D864"/>
      <c r="E864" s="148"/>
      <c r="F864" s="148"/>
      <c r="G864" s="149"/>
      <c r="H864" s="148"/>
      <c r="I864"/>
    </row>
    <row r="865" spans="1:9" x14ac:dyDescent="0.25">
      <c r="A865"/>
      <c r="B865"/>
      <c r="C865"/>
      <c r="D865"/>
      <c r="E865" s="148"/>
      <c r="F865" s="148"/>
      <c r="G865" s="149"/>
      <c r="H865" s="148"/>
      <c r="I865"/>
    </row>
    <row r="866" spans="1:9" x14ac:dyDescent="0.25">
      <c r="A866"/>
      <c r="B866"/>
      <c r="C866"/>
      <c r="D866"/>
      <c r="E866" s="148"/>
      <c r="F866" s="148"/>
      <c r="G866" s="149"/>
      <c r="H866" s="148"/>
      <c r="I866"/>
    </row>
    <row r="867" spans="1:9" x14ac:dyDescent="0.25">
      <c r="A867"/>
      <c r="B867"/>
      <c r="C867"/>
      <c r="D867"/>
      <c r="E867" s="148"/>
      <c r="F867" s="148"/>
      <c r="G867" s="149"/>
      <c r="H867" s="148"/>
      <c r="I867"/>
    </row>
    <row r="868" spans="1:9" x14ac:dyDescent="0.25">
      <c r="A868"/>
      <c r="B868"/>
      <c r="C868"/>
      <c r="D868"/>
      <c r="E868" s="148"/>
      <c r="F868" s="148"/>
      <c r="G868" s="149"/>
      <c r="H868" s="148"/>
      <c r="I868"/>
    </row>
    <row r="869" spans="1:9" x14ac:dyDescent="0.25">
      <c r="A869"/>
      <c r="B869"/>
      <c r="C869"/>
      <c r="D869"/>
      <c r="E869" s="148"/>
      <c r="F869" s="148"/>
      <c r="G869" s="149"/>
      <c r="H869" s="148"/>
      <c r="I869"/>
    </row>
    <row r="870" spans="1:9" x14ac:dyDescent="0.25">
      <c r="A870"/>
      <c r="B870"/>
      <c r="C870"/>
      <c r="D870"/>
      <c r="E870" s="148"/>
      <c r="F870" s="148"/>
      <c r="G870" s="149"/>
      <c r="H870" s="148"/>
      <c r="I870"/>
    </row>
    <row r="871" spans="1:9" x14ac:dyDescent="0.25">
      <c r="A871"/>
      <c r="B871"/>
      <c r="C871"/>
      <c r="D871"/>
      <c r="E871" s="148"/>
      <c r="F871" s="148"/>
      <c r="G871" s="149"/>
      <c r="H871" s="148"/>
      <c r="I871"/>
    </row>
    <row r="872" spans="1:9" x14ac:dyDescent="0.25">
      <c r="A872"/>
      <c r="B872"/>
      <c r="C872"/>
      <c r="D872"/>
      <c r="E872" s="148"/>
      <c r="F872" s="148"/>
      <c r="G872" s="149"/>
      <c r="H872" s="148"/>
      <c r="I872"/>
    </row>
    <row r="873" spans="1:9" x14ac:dyDescent="0.25">
      <c r="A873"/>
      <c r="B873"/>
      <c r="C873"/>
      <c r="D873"/>
      <c r="E873" s="148"/>
      <c r="F873" s="148"/>
      <c r="G873" s="149"/>
      <c r="H873" s="148"/>
      <c r="I873"/>
    </row>
    <row r="874" spans="1:9" x14ac:dyDescent="0.25">
      <c r="A874"/>
      <c r="B874"/>
      <c r="C874"/>
      <c r="D874"/>
      <c r="E874" s="148"/>
      <c r="F874" s="148"/>
      <c r="G874" s="149"/>
      <c r="H874" s="148"/>
      <c r="I874"/>
    </row>
    <row r="875" spans="1:9" x14ac:dyDescent="0.25">
      <c r="A875"/>
      <c r="B875"/>
      <c r="C875"/>
      <c r="D875"/>
      <c r="E875" s="148"/>
      <c r="F875" s="148"/>
      <c r="G875" s="149"/>
      <c r="H875" s="148"/>
      <c r="I875"/>
    </row>
    <row r="876" spans="1:9" x14ac:dyDescent="0.25">
      <c r="A876"/>
      <c r="B876"/>
      <c r="C876"/>
      <c r="D876"/>
      <c r="E876" s="148"/>
      <c r="F876" s="148"/>
      <c r="G876" s="149"/>
      <c r="H876" s="148"/>
      <c r="I876"/>
    </row>
    <row r="877" spans="1:9" x14ac:dyDescent="0.25">
      <c r="A877"/>
      <c r="B877"/>
      <c r="C877"/>
      <c r="D877"/>
      <c r="E877" s="148"/>
      <c r="F877" s="148"/>
      <c r="G877" s="149"/>
      <c r="H877" s="148"/>
      <c r="I877"/>
    </row>
    <row r="878" spans="1:9" x14ac:dyDescent="0.25">
      <c r="A878"/>
      <c r="B878"/>
      <c r="C878"/>
      <c r="D878"/>
      <c r="E878" s="148"/>
      <c r="F878" s="148"/>
      <c r="G878" s="149"/>
      <c r="H878" s="148"/>
      <c r="I878"/>
    </row>
    <row r="879" spans="1:9" x14ac:dyDescent="0.25">
      <c r="A879"/>
      <c r="B879"/>
      <c r="C879"/>
      <c r="D879"/>
      <c r="E879" s="148"/>
      <c r="F879" s="148"/>
      <c r="G879" s="149"/>
      <c r="H879" s="148"/>
      <c r="I879"/>
    </row>
    <row r="880" spans="1:9" x14ac:dyDescent="0.25">
      <c r="A880"/>
      <c r="B880"/>
      <c r="C880"/>
      <c r="D880"/>
      <c r="E880" s="148"/>
      <c r="F880" s="148"/>
      <c r="G880" s="149"/>
      <c r="H880" s="148"/>
      <c r="I880"/>
    </row>
    <row r="881" spans="1:9" x14ac:dyDescent="0.25">
      <c r="A881"/>
      <c r="B881"/>
      <c r="C881"/>
      <c r="D881"/>
      <c r="E881" s="148"/>
      <c r="F881" s="148"/>
      <c r="G881" s="149"/>
      <c r="H881" s="148"/>
      <c r="I881"/>
    </row>
    <row r="882" spans="1:9" x14ac:dyDescent="0.25">
      <c r="A882"/>
      <c r="B882"/>
      <c r="C882"/>
      <c r="D882"/>
      <c r="E882" s="148"/>
      <c r="F882" s="148"/>
      <c r="G882" s="149"/>
      <c r="H882" s="148"/>
      <c r="I882"/>
    </row>
    <row r="883" spans="1:9" x14ac:dyDescent="0.25">
      <c r="A883"/>
      <c r="B883"/>
      <c r="C883"/>
      <c r="D883"/>
      <c r="E883" s="148"/>
      <c r="F883" s="148"/>
      <c r="G883" s="149"/>
      <c r="H883" s="148"/>
      <c r="I883"/>
    </row>
    <row r="884" spans="1:9" x14ac:dyDescent="0.25">
      <c r="A884"/>
      <c r="B884"/>
      <c r="C884"/>
      <c r="D884"/>
      <c r="E884" s="148"/>
      <c r="F884" s="148"/>
      <c r="G884" s="149"/>
      <c r="H884" s="148"/>
      <c r="I884"/>
    </row>
    <row r="885" spans="1:9" x14ac:dyDescent="0.25">
      <c r="A885"/>
      <c r="B885"/>
      <c r="C885"/>
      <c r="D885"/>
      <c r="E885" s="148"/>
      <c r="F885" s="148"/>
      <c r="G885" s="149"/>
      <c r="H885" s="148"/>
      <c r="I885"/>
    </row>
    <row r="886" spans="1:9" x14ac:dyDescent="0.25">
      <c r="A886"/>
      <c r="B886"/>
      <c r="C886"/>
      <c r="D886"/>
      <c r="E886" s="148"/>
      <c r="F886" s="148"/>
      <c r="G886" s="149"/>
      <c r="H886" s="148"/>
      <c r="I886"/>
    </row>
    <row r="887" spans="1:9" x14ac:dyDescent="0.25">
      <c r="A887"/>
      <c r="B887"/>
      <c r="C887"/>
      <c r="D887"/>
      <c r="E887" s="148"/>
      <c r="F887" s="148"/>
      <c r="G887" s="149"/>
      <c r="H887" s="148"/>
      <c r="I887"/>
    </row>
    <row r="888" spans="1:9" x14ac:dyDescent="0.25">
      <c r="A888"/>
      <c r="B888"/>
      <c r="C888"/>
      <c r="D888"/>
      <c r="E888" s="148"/>
      <c r="F888" s="148"/>
      <c r="G888" s="149"/>
      <c r="H888" s="148"/>
      <c r="I888"/>
    </row>
    <row r="889" spans="1:9" x14ac:dyDescent="0.25">
      <c r="A889"/>
      <c r="B889"/>
      <c r="C889"/>
      <c r="D889"/>
      <c r="E889" s="148"/>
      <c r="F889" s="148"/>
      <c r="G889" s="149"/>
      <c r="H889" s="148"/>
      <c r="I889"/>
    </row>
    <row r="890" spans="1:9" x14ac:dyDescent="0.25">
      <c r="A890"/>
      <c r="B890"/>
      <c r="C890"/>
      <c r="D890"/>
      <c r="E890" s="148"/>
      <c r="F890" s="148"/>
      <c r="G890" s="149"/>
      <c r="H890" s="148"/>
      <c r="I890"/>
    </row>
    <row r="891" spans="1:9" x14ac:dyDescent="0.25">
      <c r="A891"/>
      <c r="B891"/>
      <c r="C891"/>
      <c r="D891"/>
      <c r="E891" s="148"/>
      <c r="F891" s="148"/>
      <c r="G891" s="149"/>
      <c r="H891" s="148"/>
      <c r="I891"/>
    </row>
    <row r="892" spans="1:9" x14ac:dyDescent="0.25">
      <c r="A892"/>
      <c r="B892"/>
      <c r="C892"/>
      <c r="D892"/>
      <c r="E892" s="148"/>
      <c r="F892" s="148"/>
      <c r="G892" s="149"/>
      <c r="H892" s="148"/>
      <c r="I892"/>
    </row>
    <row r="893" spans="1:9" x14ac:dyDescent="0.25">
      <c r="A893"/>
      <c r="B893"/>
      <c r="C893"/>
      <c r="D893"/>
      <c r="E893" s="148"/>
      <c r="F893" s="148"/>
      <c r="G893" s="149"/>
      <c r="H893" s="148"/>
      <c r="I893"/>
    </row>
    <row r="894" spans="1:9" x14ac:dyDescent="0.25">
      <c r="A894"/>
      <c r="B894"/>
      <c r="C894"/>
      <c r="D894"/>
      <c r="E894" s="148"/>
      <c r="F894" s="148"/>
      <c r="G894" s="149"/>
      <c r="H894" s="148"/>
      <c r="I894"/>
    </row>
    <row r="895" spans="1:9" x14ac:dyDescent="0.25">
      <c r="A895"/>
      <c r="B895"/>
      <c r="C895"/>
      <c r="D895"/>
      <c r="E895" s="148"/>
      <c r="F895" s="148"/>
      <c r="G895" s="149"/>
      <c r="H895" s="148"/>
      <c r="I895"/>
    </row>
    <row r="896" spans="1:9" x14ac:dyDescent="0.25">
      <c r="A896"/>
      <c r="B896"/>
      <c r="C896"/>
      <c r="D896"/>
      <c r="E896" s="148"/>
      <c r="F896" s="148"/>
      <c r="G896" s="149"/>
      <c r="H896" s="148"/>
      <c r="I896"/>
    </row>
    <row r="897" spans="1:9" x14ac:dyDescent="0.25">
      <c r="A897"/>
      <c r="B897"/>
      <c r="C897"/>
      <c r="D897"/>
      <c r="E897" s="148"/>
      <c r="F897" s="148"/>
      <c r="G897" s="149"/>
      <c r="H897" s="148"/>
      <c r="I897"/>
    </row>
    <row r="898" spans="1:9" x14ac:dyDescent="0.25">
      <c r="A898"/>
      <c r="B898"/>
      <c r="C898"/>
      <c r="D898"/>
      <c r="E898" s="148"/>
      <c r="F898" s="148"/>
      <c r="G898" s="149"/>
      <c r="H898" s="148"/>
      <c r="I898"/>
    </row>
    <row r="899" spans="1:9" x14ac:dyDescent="0.25">
      <c r="A899"/>
      <c r="B899"/>
      <c r="C899"/>
      <c r="D899"/>
      <c r="E899" s="148"/>
      <c r="F899" s="148"/>
      <c r="G899" s="149"/>
      <c r="H899" s="148"/>
      <c r="I899"/>
    </row>
    <row r="900" spans="1:9" x14ac:dyDescent="0.25">
      <c r="A900"/>
      <c r="B900"/>
      <c r="C900"/>
      <c r="D900"/>
      <c r="E900" s="148"/>
      <c r="F900" s="148"/>
      <c r="G900" s="149"/>
      <c r="H900" s="148"/>
      <c r="I900"/>
    </row>
    <row r="901" spans="1:9" x14ac:dyDescent="0.25">
      <c r="A901"/>
      <c r="B901"/>
      <c r="C901"/>
      <c r="D901"/>
      <c r="E901" s="148"/>
      <c r="F901" s="148"/>
      <c r="G901" s="149"/>
      <c r="H901" s="148"/>
      <c r="I901"/>
    </row>
    <row r="902" spans="1:9" x14ac:dyDescent="0.25">
      <c r="A902"/>
      <c r="B902"/>
      <c r="C902"/>
      <c r="D902"/>
      <c r="E902" s="148"/>
      <c r="F902" s="148"/>
      <c r="G902" s="149"/>
      <c r="H902" s="148"/>
      <c r="I902"/>
    </row>
    <row r="903" spans="1:9" x14ac:dyDescent="0.25">
      <c r="A903"/>
      <c r="B903"/>
      <c r="C903"/>
      <c r="D903"/>
      <c r="E903" s="148"/>
      <c r="F903" s="148"/>
      <c r="G903" s="149"/>
      <c r="H903" s="148"/>
      <c r="I903"/>
    </row>
    <row r="904" spans="1:9" x14ac:dyDescent="0.25">
      <c r="A904"/>
      <c r="B904"/>
      <c r="C904"/>
      <c r="D904"/>
      <c r="E904" s="148"/>
      <c r="F904" s="148"/>
      <c r="G904" s="149"/>
      <c r="H904" s="148"/>
      <c r="I904"/>
    </row>
    <row r="905" spans="1:9" x14ac:dyDescent="0.25">
      <c r="A905"/>
      <c r="B905"/>
      <c r="C905"/>
      <c r="D905"/>
      <c r="E905" s="148"/>
      <c r="F905" s="148"/>
      <c r="G905" s="149"/>
      <c r="H905" s="148"/>
      <c r="I905"/>
    </row>
    <row r="906" spans="1:9" x14ac:dyDescent="0.25">
      <c r="A906"/>
      <c r="B906"/>
      <c r="C906"/>
      <c r="D906"/>
      <c r="E906" s="148"/>
      <c r="F906" s="148"/>
      <c r="G906" s="149"/>
      <c r="H906" s="148"/>
      <c r="I906"/>
    </row>
    <row r="907" spans="1:9" x14ac:dyDescent="0.25">
      <c r="A907"/>
      <c r="B907"/>
      <c r="C907"/>
      <c r="D907"/>
      <c r="E907" s="148"/>
      <c r="F907" s="148"/>
      <c r="G907" s="149"/>
      <c r="H907" s="148"/>
      <c r="I907"/>
    </row>
    <row r="908" spans="1:9" x14ac:dyDescent="0.25">
      <c r="A908"/>
      <c r="B908"/>
      <c r="C908"/>
      <c r="D908"/>
      <c r="E908" s="148"/>
      <c r="F908" s="148"/>
      <c r="G908" s="149"/>
      <c r="H908" s="148"/>
      <c r="I908"/>
    </row>
    <row r="909" spans="1:9" x14ac:dyDescent="0.25">
      <c r="A909"/>
      <c r="B909"/>
      <c r="C909"/>
      <c r="D909"/>
      <c r="E909" s="148"/>
      <c r="F909" s="148"/>
      <c r="G909" s="149"/>
      <c r="H909" s="148"/>
      <c r="I909"/>
    </row>
    <row r="910" spans="1:9" x14ac:dyDescent="0.25">
      <c r="A910"/>
      <c r="B910"/>
      <c r="C910"/>
      <c r="D910"/>
      <c r="E910" s="148"/>
      <c r="F910" s="148"/>
      <c r="G910" s="149"/>
      <c r="H910" s="148"/>
      <c r="I910"/>
    </row>
    <row r="911" spans="1:9" x14ac:dyDescent="0.25">
      <c r="A911"/>
      <c r="B911"/>
      <c r="C911"/>
      <c r="D911"/>
      <c r="E911" s="148"/>
      <c r="F911" s="148"/>
      <c r="G911" s="149"/>
      <c r="H911" s="148"/>
      <c r="I911"/>
    </row>
    <row r="912" spans="1:9" x14ac:dyDescent="0.25">
      <c r="A912"/>
      <c r="B912"/>
      <c r="C912"/>
      <c r="D912"/>
      <c r="E912" s="148"/>
      <c r="F912" s="148"/>
      <c r="G912" s="149"/>
      <c r="H912" s="148"/>
      <c r="I912"/>
    </row>
    <row r="913" spans="1:9" x14ac:dyDescent="0.25">
      <c r="A913"/>
      <c r="B913"/>
      <c r="C913"/>
      <c r="D913"/>
      <c r="E913" s="148"/>
      <c r="F913" s="148"/>
      <c r="G913" s="149"/>
      <c r="H913" s="148"/>
      <c r="I913"/>
    </row>
    <row r="914" spans="1:9" x14ac:dyDescent="0.25">
      <c r="A914"/>
      <c r="B914"/>
      <c r="C914"/>
      <c r="D914"/>
      <c r="E914" s="148"/>
      <c r="F914" s="148"/>
      <c r="G914" s="149"/>
      <c r="H914" s="148"/>
      <c r="I914"/>
    </row>
    <row r="915" spans="1:9" x14ac:dyDescent="0.25">
      <c r="A915"/>
      <c r="B915"/>
      <c r="C915"/>
      <c r="D915"/>
      <c r="E915" s="148"/>
      <c r="F915" s="148"/>
      <c r="G915" s="149"/>
      <c r="H915" s="148"/>
      <c r="I915"/>
    </row>
    <row r="916" spans="1:9" x14ac:dyDescent="0.25">
      <c r="A916"/>
      <c r="B916"/>
      <c r="C916"/>
      <c r="D916"/>
      <c r="E916" s="148"/>
      <c r="F916" s="148"/>
      <c r="G916" s="149"/>
      <c r="H916" s="148"/>
      <c r="I916"/>
    </row>
    <row r="917" spans="1:9" x14ac:dyDescent="0.25">
      <c r="A917"/>
      <c r="B917"/>
      <c r="C917"/>
      <c r="D917"/>
      <c r="E917" s="148"/>
      <c r="F917" s="148"/>
      <c r="G917" s="149"/>
      <c r="H917" s="148"/>
      <c r="I917"/>
    </row>
    <row r="918" spans="1:9" x14ac:dyDescent="0.25">
      <c r="A918"/>
      <c r="B918"/>
      <c r="C918"/>
      <c r="D918"/>
      <c r="E918" s="148"/>
      <c r="F918" s="148"/>
      <c r="G918" s="149"/>
      <c r="H918" s="148"/>
      <c r="I918"/>
    </row>
    <row r="919" spans="1:9" x14ac:dyDescent="0.25">
      <c r="A919"/>
      <c r="B919"/>
      <c r="C919"/>
      <c r="D919"/>
      <c r="E919" s="148"/>
      <c r="F919" s="148"/>
      <c r="G919" s="149"/>
      <c r="H919" s="148"/>
      <c r="I919"/>
    </row>
    <row r="920" spans="1:9" x14ac:dyDescent="0.25">
      <c r="A920"/>
      <c r="B920"/>
      <c r="C920"/>
      <c r="D920"/>
      <c r="E920" s="148"/>
      <c r="F920" s="148"/>
      <c r="G920" s="149"/>
      <c r="H920" s="148"/>
      <c r="I920"/>
    </row>
    <row r="921" spans="1:9" x14ac:dyDescent="0.25">
      <c r="A921"/>
      <c r="B921"/>
      <c r="C921"/>
      <c r="D921"/>
      <c r="E921" s="148"/>
      <c r="F921" s="148"/>
      <c r="G921" s="149"/>
      <c r="H921" s="148"/>
      <c r="I921"/>
    </row>
    <row r="922" spans="1:9" x14ac:dyDescent="0.25">
      <c r="A922"/>
      <c r="B922"/>
      <c r="C922"/>
      <c r="D922"/>
      <c r="E922" s="148"/>
      <c r="F922" s="148"/>
      <c r="G922" s="149"/>
      <c r="H922" s="148"/>
      <c r="I922"/>
    </row>
    <row r="923" spans="1:9" x14ac:dyDescent="0.25">
      <c r="A923"/>
      <c r="B923"/>
      <c r="C923"/>
      <c r="D923"/>
      <c r="E923" s="148"/>
      <c r="F923" s="148"/>
      <c r="G923" s="149"/>
      <c r="H923" s="148"/>
      <c r="I923"/>
    </row>
    <row r="924" spans="1:9" x14ac:dyDescent="0.25">
      <c r="A924"/>
      <c r="B924"/>
      <c r="C924"/>
      <c r="D924"/>
      <c r="E924" s="148"/>
      <c r="F924" s="148"/>
      <c r="G924" s="149"/>
      <c r="H924" s="148"/>
      <c r="I924"/>
    </row>
    <row r="925" spans="1:9" x14ac:dyDescent="0.25">
      <c r="A925"/>
      <c r="B925"/>
      <c r="C925"/>
      <c r="D925"/>
      <c r="E925" s="148"/>
      <c r="F925" s="148"/>
      <c r="G925" s="149"/>
      <c r="H925" s="148"/>
      <c r="I925"/>
    </row>
    <row r="926" spans="1:9" x14ac:dyDescent="0.25">
      <c r="A926"/>
      <c r="B926"/>
      <c r="C926"/>
      <c r="D926"/>
      <c r="E926" s="148"/>
      <c r="F926" s="148"/>
      <c r="G926" s="149"/>
      <c r="H926" s="148"/>
      <c r="I926"/>
    </row>
    <row r="927" spans="1:9" x14ac:dyDescent="0.25">
      <c r="A927"/>
      <c r="B927"/>
      <c r="C927"/>
      <c r="D927"/>
      <c r="E927" s="148"/>
      <c r="F927" s="148"/>
      <c r="G927" s="149"/>
      <c r="H927" s="148"/>
      <c r="I927"/>
    </row>
    <row r="928" spans="1:9" x14ac:dyDescent="0.25">
      <c r="A928"/>
      <c r="B928"/>
      <c r="C928"/>
      <c r="D928"/>
      <c r="E928" s="148"/>
      <c r="F928" s="148"/>
      <c r="G928" s="149"/>
      <c r="H928" s="148"/>
      <c r="I928"/>
    </row>
    <row r="929" spans="1:9" x14ac:dyDescent="0.25">
      <c r="A929"/>
      <c r="B929"/>
      <c r="C929"/>
      <c r="D929"/>
      <c r="E929" s="148"/>
      <c r="F929" s="148"/>
      <c r="G929" s="149"/>
      <c r="H929" s="148"/>
      <c r="I929"/>
    </row>
    <row r="930" spans="1:9" x14ac:dyDescent="0.25">
      <c r="A930"/>
      <c r="B930"/>
      <c r="C930"/>
      <c r="D930"/>
      <c r="E930" s="148"/>
      <c r="F930" s="148"/>
      <c r="G930" s="149"/>
      <c r="H930" s="148"/>
      <c r="I930"/>
    </row>
    <row r="931" spans="1:9" x14ac:dyDescent="0.25">
      <c r="A931"/>
      <c r="B931"/>
      <c r="C931"/>
      <c r="D931"/>
      <c r="E931" s="148"/>
      <c r="F931" s="148"/>
      <c r="G931" s="149"/>
      <c r="H931" s="148"/>
      <c r="I931"/>
    </row>
    <row r="932" spans="1:9" x14ac:dyDescent="0.25">
      <c r="A932"/>
      <c r="B932"/>
      <c r="C932"/>
      <c r="D932"/>
      <c r="E932" s="148"/>
      <c r="F932" s="148"/>
      <c r="G932" s="149"/>
      <c r="H932" s="148"/>
      <c r="I932"/>
    </row>
    <row r="933" spans="1:9" x14ac:dyDescent="0.25">
      <c r="A933"/>
      <c r="B933"/>
      <c r="C933"/>
      <c r="D933"/>
      <c r="E933" s="148"/>
      <c r="F933" s="148"/>
      <c r="G933" s="149"/>
      <c r="H933" s="148"/>
      <c r="I933"/>
    </row>
    <row r="934" spans="1:9" x14ac:dyDescent="0.25">
      <c r="A934"/>
      <c r="B934"/>
      <c r="C934"/>
      <c r="D934"/>
      <c r="E934" s="148"/>
      <c r="F934" s="148"/>
      <c r="G934" s="149"/>
      <c r="H934" s="148"/>
      <c r="I934"/>
    </row>
    <row r="935" spans="1:9" x14ac:dyDescent="0.25">
      <c r="A935"/>
      <c r="B935"/>
      <c r="C935"/>
      <c r="D935"/>
      <c r="E935" s="148"/>
      <c r="F935" s="148"/>
      <c r="G935" s="149"/>
      <c r="H935" s="148"/>
      <c r="I935"/>
    </row>
    <row r="936" spans="1:9" x14ac:dyDescent="0.25">
      <c r="A936"/>
      <c r="B936"/>
      <c r="C936"/>
      <c r="D936"/>
      <c r="E936" s="148"/>
      <c r="F936" s="148"/>
      <c r="G936" s="149"/>
      <c r="H936" s="148"/>
      <c r="I936"/>
    </row>
    <row r="937" spans="1:9" x14ac:dyDescent="0.25">
      <c r="A937"/>
      <c r="B937"/>
      <c r="C937"/>
      <c r="D937"/>
      <c r="E937" s="148"/>
      <c r="F937" s="148"/>
      <c r="G937" s="149"/>
      <c r="H937" s="148"/>
      <c r="I937"/>
    </row>
    <row r="938" spans="1:9" x14ac:dyDescent="0.25">
      <c r="A938"/>
      <c r="B938"/>
      <c r="C938"/>
      <c r="D938"/>
      <c r="E938" s="148"/>
      <c r="F938" s="148"/>
      <c r="G938" s="149"/>
      <c r="H938" s="148"/>
      <c r="I938"/>
    </row>
    <row r="939" spans="1:9" x14ac:dyDescent="0.25">
      <c r="A939"/>
      <c r="B939"/>
      <c r="C939"/>
      <c r="D939"/>
      <c r="E939" s="148"/>
      <c r="F939" s="148"/>
      <c r="G939" s="149"/>
      <c r="H939" s="148"/>
      <c r="I939"/>
    </row>
    <row r="940" spans="1:9" x14ac:dyDescent="0.25">
      <c r="A940"/>
      <c r="B940"/>
      <c r="C940"/>
      <c r="D940"/>
      <c r="E940" s="148"/>
      <c r="F940" s="148"/>
      <c r="G940" s="149"/>
      <c r="H940" s="148"/>
      <c r="I940"/>
    </row>
    <row r="941" spans="1:9" x14ac:dyDescent="0.25">
      <c r="A941"/>
      <c r="B941"/>
      <c r="C941"/>
      <c r="D941"/>
      <c r="E941" s="148"/>
      <c r="F941" s="148"/>
      <c r="G941" s="149"/>
      <c r="H941" s="148"/>
      <c r="I941"/>
    </row>
    <row r="942" spans="1:9" x14ac:dyDescent="0.25">
      <c r="A942"/>
      <c r="B942"/>
      <c r="C942"/>
      <c r="D942"/>
      <c r="E942" s="148"/>
      <c r="F942" s="148"/>
      <c r="G942" s="149"/>
      <c r="H942" s="148"/>
      <c r="I942"/>
    </row>
    <row r="943" spans="1:9" x14ac:dyDescent="0.25">
      <c r="A943"/>
      <c r="B943"/>
      <c r="C943"/>
      <c r="D943"/>
      <c r="E943" s="148"/>
      <c r="F943" s="148"/>
      <c r="G943" s="149"/>
      <c r="H943" s="148"/>
      <c r="I943"/>
    </row>
    <row r="944" spans="1:9" x14ac:dyDescent="0.25">
      <c r="A944"/>
      <c r="B944"/>
      <c r="C944"/>
      <c r="D944"/>
      <c r="E944" s="148"/>
      <c r="F944" s="148"/>
      <c r="G944" s="149"/>
      <c r="H944" s="148"/>
      <c r="I944"/>
    </row>
    <row r="945" spans="1:9" x14ac:dyDescent="0.25">
      <c r="A945"/>
      <c r="B945"/>
      <c r="C945"/>
      <c r="D945"/>
      <c r="E945" s="148"/>
      <c r="F945" s="148"/>
      <c r="G945" s="149"/>
      <c r="H945" s="148"/>
      <c r="I945"/>
    </row>
    <row r="946" spans="1:9" x14ac:dyDescent="0.25">
      <c r="A946"/>
      <c r="B946"/>
      <c r="C946"/>
      <c r="D946"/>
      <c r="E946" s="148"/>
      <c r="F946" s="148"/>
      <c r="G946" s="149"/>
      <c r="H946" s="148"/>
      <c r="I946"/>
    </row>
    <row r="947" spans="1:9" x14ac:dyDescent="0.25">
      <c r="A947"/>
      <c r="B947"/>
      <c r="C947"/>
      <c r="D947"/>
      <c r="E947" s="148"/>
      <c r="F947" s="148"/>
      <c r="G947" s="149"/>
      <c r="H947" s="148"/>
      <c r="I947"/>
    </row>
    <row r="948" spans="1:9" x14ac:dyDescent="0.25">
      <c r="A948"/>
      <c r="B948"/>
      <c r="C948"/>
      <c r="D948"/>
      <c r="E948" s="148"/>
      <c r="F948" s="148"/>
      <c r="G948" s="149"/>
      <c r="H948" s="148"/>
      <c r="I948"/>
    </row>
    <row r="949" spans="1:9" x14ac:dyDescent="0.25">
      <c r="A949"/>
      <c r="B949"/>
      <c r="C949"/>
      <c r="D949"/>
      <c r="E949" s="148"/>
      <c r="F949" s="148"/>
      <c r="G949" s="149"/>
      <c r="H949" s="148"/>
      <c r="I949"/>
    </row>
    <row r="950" spans="1:9" x14ac:dyDescent="0.25">
      <c r="A950"/>
      <c r="B950"/>
      <c r="C950"/>
      <c r="D950"/>
      <c r="E950" s="148"/>
      <c r="F950" s="148"/>
      <c r="G950" s="149"/>
      <c r="H950" s="148"/>
      <c r="I950"/>
    </row>
    <row r="951" spans="1:9" x14ac:dyDescent="0.25">
      <c r="A951"/>
      <c r="B951"/>
      <c r="C951"/>
      <c r="D951"/>
      <c r="E951" s="148"/>
      <c r="F951" s="148"/>
      <c r="G951" s="149"/>
      <c r="H951" s="148"/>
      <c r="I951"/>
    </row>
    <row r="952" spans="1:9" x14ac:dyDescent="0.25">
      <c r="A952"/>
      <c r="B952"/>
      <c r="C952"/>
      <c r="D952"/>
      <c r="E952" s="148"/>
      <c r="F952" s="148"/>
      <c r="G952" s="149"/>
      <c r="H952" s="148"/>
      <c r="I952"/>
    </row>
    <row r="953" spans="1:9" x14ac:dyDescent="0.25">
      <c r="A953"/>
      <c r="B953"/>
      <c r="C953"/>
      <c r="D953"/>
      <c r="E953" s="148"/>
      <c r="F953" s="148"/>
      <c r="G953" s="149"/>
      <c r="H953" s="148"/>
      <c r="I953"/>
    </row>
    <row r="954" spans="1:9" x14ac:dyDescent="0.25">
      <c r="A954"/>
      <c r="B954"/>
      <c r="C954"/>
      <c r="D954"/>
      <c r="E954" s="148"/>
      <c r="F954" s="148"/>
      <c r="G954" s="149"/>
      <c r="H954" s="148"/>
      <c r="I954"/>
    </row>
    <row r="955" spans="1:9" x14ac:dyDescent="0.25">
      <c r="A955"/>
      <c r="B955"/>
      <c r="C955"/>
      <c r="D955"/>
      <c r="E955" s="148"/>
      <c r="F955" s="148"/>
      <c r="G955" s="149"/>
      <c r="H955" s="148"/>
      <c r="I955"/>
    </row>
    <row r="956" spans="1:9" x14ac:dyDescent="0.25">
      <c r="A956"/>
      <c r="B956"/>
      <c r="C956"/>
      <c r="D956"/>
      <c r="E956" s="148"/>
      <c r="F956" s="148"/>
      <c r="G956" s="149"/>
      <c r="H956" s="148"/>
      <c r="I956"/>
    </row>
    <row r="957" spans="1:9" x14ac:dyDescent="0.25">
      <c r="A957"/>
      <c r="B957"/>
      <c r="C957"/>
      <c r="D957"/>
      <c r="E957" s="148"/>
      <c r="F957" s="148"/>
      <c r="G957" s="149"/>
      <c r="H957" s="148"/>
      <c r="I957"/>
    </row>
    <row r="958" spans="1:9" x14ac:dyDescent="0.25">
      <c r="A958"/>
      <c r="B958"/>
      <c r="C958"/>
      <c r="D958"/>
      <c r="E958" s="148"/>
      <c r="F958" s="148"/>
      <c r="G958" s="149"/>
      <c r="H958" s="148"/>
      <c r="I958"/>
    </row>
    <row r="959" spans="1:9" x14ac:dyDescent="0.25">
      <c r="A959"/>
      <c r="B959"/>
      <c r="C959"/>
      <c r="D959"/>
      <c r="E959" s="148"/>
      <c r="F959" s="148"/>
      <c r="G959" s="149"/>
      <c r="H959" s="148"/>
      <c r="I959"/>
    </row>
    <row r="960" spans="1:9" x14ac:dyDescent="0.25">
      <c r="A960"/>
      <c r="B960"/>
      <c r="C960"/>
      <c r="D960"/>
      <c r="E960" s="148"/>
      <c r="F960" s="148"/>
      <c r="G960" s="149"/>
      <c r="H960" s="148"/>
      <c r="I960"/>
    </row>
    <row r="961" spans="1:9" x14ac:dyDescent="0.25">
      <c r="A961"/>
      <c r="B961"/>
      <c r="C961"/>
      <c r="D961"/>
      <c r="E961" s="148"/>
      <c r="F961" s="148"/>
      <c r="G961" s="149"/>
      <c r="H961" s="148"/>
      <c r="I961"/>
    </row>
    <row r="962" spans="1:9" x14ac:dyDescent="0.25">
      <c r="A962"/>
      <c r="B962"/>
      <c r="C962"/>
      <c r="D962"/>
      <c r="E962" s="148"/>
      <c r="F962" s="148"/>
      <c r="G962" s="149"/>
      <c r="H962" s="148"/>
      <c r="I962"/>
    </row>
    <row r="963" spans="1:9" x14ac:dyDescent="0.25">
      <c r="A963"/>
      <c r="B963"/>
      <c r="C963"/>
      <c r="D963"/>
      <c r="E963" s="148"/>
      <c r="F963" s="148"/>
      <c r="G963" s="149"/>
      <c r="H963" s="148"/>
      <c r="I963"/>
    </row>
    <row r="964" spans="1:9" x14ac:dyDescent="0.25">
      <c r="A964"/>
      <c r="B964"/>
      <c r="C964"/>
      <c r="D964"/>
      <c r="E964" s="148"/>
      <c r="F964" s="148"/>
      <c r="G964" s="149"/>
      <c r="H964" s="148"/>
      <c r="I964"/>
    </row>
    <row r="965" spans="1:9" x14ac:dyDescent="0.25">
      <c r="A965"/>
      <c r="B965"/>
      <c r="C965"/>
      <c r="D965"/>
      <c r="E965" s="148"/>
      <c r="F965" s="148"/>
      <c r="G965" s="149"/>
      <c r="H965" s="148"/>
      <c r="I965"/>
    </row>
    <row r="966" spans="1:9" x14ac:dyDescent="0.25">
      <c r="A966"/>
      <c r="B966"/>
      <c r="C966"/>
      <c r="D966"/>
      <c r="E966" s="148"/>
      <c r="F966" s="148"/>
      <c r="G966" s="149"/>
      <c r="H966" s="148"/>
      <c r="I966"/>
    </row>
    <row r="967" spans="1:9" x14ac:dyDescent="0.25">
      <c r="A967"/>
      <c r="B967"/>
      <c r="C967"/>
      <c r="D967"/>
      <c r="E967" s="148"/>
      <c r="F967" s="148"/>
      <c r="G967" s="149"/>
      <c r="H967" s="148"/>
      <c r="I967"/>
    </row>
    <row r="968" spans="1:9" x14ac:dyDescent="0.25">
      <c r="A968"/>
      <c r="B968"/>
      <c r="C968"/>
      <c r="D968"/>
      <c r="E968" s="148"/>
      <c r="F968" s="148"/>
      <c r="G968" s="149"/>
      <c r="H968" s="148"/>
      <c r="I968"/>
    </row>
    <row r="969" spans="1:9" x14ac:dyDescent="0.25">
      <c r="A969"/>
      <c r="B969"/>
      <c r="C969"/>
      <c r="D969"/>
      <c r="E969" s="148"/>
      <c r="F969" s="148"/>
      <c r="G969" s="149"/>
      <c r="H969" s="148"/>
      <c r="I969"/>
    </row>
    <row r="970" spans="1:9" x14ac:dyDescent="0.25">
      <c r="A970"/>
      <c r="B970"/>
      <c r="C970"/>
      <c r="D970"/>
      <c r="E970" s="148"/>
      <c r="F970" s="148"/>
      <c r="G970" s="149"/>
      <c r="H970" s="148"/>
      <c r="I970"/>
    </row>
    <row r="971" spans="1:9" x14ac:dyDescent="0.25">
      <c r="A971"/>
      <c r="B971"/>
      <c r="C971"/>
      <c r="D971"/>
      <c r="E971" s="148"/>
      <c r="F971" s="148"/>
      <c r="G971" s="149"/>
      <c r="H971" s="148"/>
      <c r="I971"/>
    </row>
    <row r="972" spans="1:9" x14ac:dyDescent="0.25">
      <c r="A972"/>
      <c r="B972"/>
      <c r="C972"/>
      <c r="D972"/>
      <c r="E972" s="148"/>
      <c r="F972" s="148"/>
      <c r="G972" s="149"/>
      <c r="H972" s="148"/>
      <c r="I972"/>
    </row>
    <row r="973" spans="1:9" x14ac:dyDescent="0.25">
      <c r="A973"/>
      <c r="B973"/>
      <c r="C973"/>
      <c r="D973"/>
      <c r="E973" s="148"/>
      <c r="F973" s="148"/>
      <c r="G973" s="149"/>
      <c r="H973" s="148"/>
      <c r="I973"/>
    </row>
    <row r="974" spans="1:9" x14ac:dyDescent="0.25">
      <c r="A974"/>
      <c r="B974"/>
      <c r="C974"/>
      <c r="D974"/>
      <c r="E974" s="148"/>
      <c r="F974" s="148"/>
      <c r="G974" s="149"/>
      <c r="H974" s="148"/>
      <c r="I974"/>
    </row>
    <row r="975" spans="1:9" x14ac:dyDescent="0.25">
      <c r="A975"/>
      <c r="B975"/>
      <c r="C975"/>
      <c r="D975"/>
      <c r="E975" s="148"/>
      <c r="F975" s="148"/>
      <c r="G975" s="149"/>
      <c r="H975" s="148"/>
      <c r="I975"/>
    </row>
    <row r="976" spans="1:9" x14ac:dyDescent="0.25">
      <c r="A976"/>
      <c r="B976"/>
      <c r="C976"/>
      <c r="D976"/>
      <c r="E976" s="148"/>
      <c r="F976" s="148"/>
      <c r="G976" s="149"/>
      <c r="H976" s="148"/>
      <c r="I976"/>
    </row>
    <row r="977" spans="1:9" x14ac:dyDescent="0.25">
      <c r="A977"/>
      <c r="B977"/>
      <c r="C977"/>
      <c r="D977"/>
      <c r="E977" s="148"/>
      <c r="F977" s="148"/>
      <c r="G977" s="149"/>
      <c r="H977" s="148"/>
      <c r="I977"/>
    </row>
    <row r="978" spans="1:9" x14ac:dyDescent="0.25">
      <c r="A978"/>
      <c r="B978"/>
      <c r="C978"/>
      <c r="D978"/>
      <c r="E978" s="148"/>
      <c r="F978" s="148"/>
      <c r="G978" s="149"/>
      <c r="H978" s="148"/>
      <c r="I978"/>
    </row>
    <row r="979" spans="1:9" x14ac:dyDescent="0.25">
      <c r="A979"/>
      <c r="B979"/>
      <c r="C979"/>
      <c r="D979"/>
      <c r="E979" s="148"/>
      <c r="F979" s="148"/>
      <c r="G979" s="149"/>
      <c r="H979" s="148"/>
      <c r="I979"/>
    </row>
    <row r="980" spans="1:9" x14ac:dyDescent="0.25">
      <c r="A980"/>
      <c r="B980"/>
      <c r="C980"/>
      <c r="D980"/>
      <c r="E980" s="148"/>
      <c r="F980" s="148"/>
      <c r="G980" s="149"/>
      <c r="H980" s="148"/>
      <c r="I980"/>
    </row>
    <row r="981" spans="1:9" x14ac:dyDescent="0.25">
      <c r="A981"/>
      <c r="B981"/>
      <c r="C981"/>
      <c r="D981"/>
      <c r="E981" s="148"/>
      <c r="F981" s="148"/>
      <c r="G981" s="149"/>
      <c r="H981" s="148"/>
      <c r="I981"/>
    </row>
    <row r="982" spans="1:9" x14ac:dyDescent="0.25">
      <c r="A982"/>
      <c r="B982"/>
      <c r="C982"/>
      <c r="D982"/>
      <c r="E982" s="148"/>
      <c r="F982" s="148"/>
      <c r="G982" s="149"/>
      <c r="H982" s="148"/>
      <c r="I982"/>
    </row>
    <row r="983" spans="1:9" x14ac:dyDescent="0.25">
      <c r="A983"/>
      <c r="B983"/>
      <c r="C983"/>
      <c r="D983"/>
      <c r="E983" s="148"/>
      <c r="F983" s="148"/>
      <c r="G983" s="149"/>
      <c r="H983" s="148"/>
      <c r="I983"/>
    </row>
    <row r="984" spans="1:9" x14ac:dyDescent="0.25">
      <c r="A984"/>
      <c r="B984"/>
      <c r="C984"/>
      <c r="D984"/>
      <c r="E984" s="148"/>
      <c r="F984" s="148"/>
      <c r="G984" s="149"/>
      <c r="H984" s="148"/>
      <c r="I984"/>
    </row>
    <row r="985" spans="1:9" x14ac:dyDescent="0.25">
      <c r="A985"/>
      <c r="B985"/>
      <c r="C985"/>
      <c r="D985"/>
      <c r="E985" s="148"/>
      <c r="F985" s="148"/>
      <c r="G985" s="149"/>
      <c r="H985" s="148"/>
      <c r="I985"/>
    </row>
    <row r="986" spans="1:9" x14ac:dyDescent="0.25">
      <c r="A986"/>
      <c r="B986"/>
      <c r="C986"/>
      <c r="D986"/>
      <c r="E986" s="148"/>
      <c r="F986" s="148"/>
      <c r="G986" s="149"/>
      <c r="H986" s="148"/>
      <c r="I986"/>
    </row>
    <row r="987" spans="1:9" x14ac:dyDescent="0.25">
      <c r="A987"/>
      <c r="B987"/>
      <c r="C987"/>
      <c r="D987"/>
      <c r="E987" s="148"/>
      <c r="F987" s="148"/>
      <c r="G987" s="149"/>
      <c r="H987" s="148"/>
      <c r="I987"/>
    </row>
    <row r="988" spans="1:9" x14ac:dyDescent="0.25">
      <c r="A988"/>
      <c r="B988"/>
      <c r="C988"/>
      <c r="D988"/>
      <c r="E988" s="148"/>
      <c r="F988" s="148"/>
      <c r="G988" s="149"/>
      <c r="H988" s="148"/>
      <c r="I988"/>
    </row>
    <row r="989" spans="1:9" x14ac:dyDescent="0.25">
      <c r="A989"/>
      <c r="B989"/>
      <c r="C989"/>
      <c r="D989"/>
      <c r="E989" s="148"/>
      <c r="F989" s="148"/>
      <c r="G989" s="149"/>
      <c r="H989" s="148"/>
      <c r="I989"/>
    </row>
    <row r="990" spans="1:9" x14ac:dyDescent="0.25">
      <c r="A990"/>
      <c r="B990"/>
      <c r="C990"/>
      <c r="D990"/>
      <c r="E990" s="148"/>
      <c r="F990" s="148"/>
      <c r="G990" s="149"/>
      <c r="H990" s="148"/>
      <c r="I990"/>
    </row>
    <row r="991" spans="1:9" x14ac:dyDescent="0.25">
      <c r="A991"/>
      <c r="B991"/>
      <c r="C991"/>
      <c r="D991"/>
      <c r="E991" s="148"/>
      <c r="F991" s="148"/>
      <c r="G991" s="149"/>
      <c r="H991" s="148"/>
      <c r="I991"/>
    </row>
    <row r="992" spans="1:9" x14ac:dyDescent="0.25">
      <c r="A992"/>
      <c r="B992"/>
      <c r="C992"/>
      <c r="D992"/>
      <c r="E992" s="148"/>
      <c r="F992" s="148"/>
      <c r="G992" s="149"/>
      <c r="H992" s="148"/>
      <c r="I992"/>
    </row>
    <row r="993" spans="1:9" x14ac:dyDescent="0.25">
      <c r="A993"/>
      <c r="B993"/>
      <c r="C993"/>
      <c r="D993"/>
      <c r="E993" s="148"/>
      <c r="F993" s="148"/>
      <c r="G993" s="149"/>
      <c r="H993" s="148"/>
      <c r="I993"/>
    </row>
    <row r="994" spans="1:9" x14ac:dyDescent="0.25">
      <c r="A994"/>
      <c r="B994"/>
      <c r="C994"/>
      <c r="D994"/>
      <c r="E994" s="148"/>
      <c r="F994" s="148"/>
      <c r="G994" s="149"/>
      <c r="H994" s="148"/>
      <c r="I994"/>
    </row>
    <row r="995" spans="1:9" x14ac:dyDescent="0.25">
      <c r="A995"/>
      <c r="B995"/>
      <c r="C995"/>
      <c r="D995"/>
      <c r="E995" s="148"/>
      <c r="F995" s="148"/>
      <c r="G995" s="149"/>
      <c r="H995" s="148"/>
      <c r="I995"/>
    </row>
    <row r="996" spans="1:9" x14ac:dyDescent="0.25">
      <c r="A996"/>
      <c r="B996"/>
      <c r="C996"/>
      <c r="D996"/>
      <c r="E996" s="148"/>
      <c r="F996" s="148"/>
      <c r="G996" s="149"/>
      <c r="H996" s="148"/>
      <c r="I996"/>
    </row>
    <row r="997" spans="1:9" x14ac:dyDescent="0.25">
      <c r="A997"/>
      <c r="B997"/>
      <c r="C997"/>
      <c r="D997"/>
      <c r="E997" s="148"/>
      <c r="F997" s="148"/>
      <c r="G997" s="149"/>
      <c r="H997" s="148"/>
      <c r="I997"/>
    </row>
    <row r="998" spans="1:9" x14ac:dyDescent="0.25">
      <c r="A998"/>
      <c r="B998"/>
      <c r="C998"/>
      <c r="D998"/>
      <c r="E998" s="148"/>
      <c r="F998" s="148"/>
      <c r="G998" s="149"/>
      <c r="H998" s="148"/>
      <c r="I998"/>
    </row>
    <row r="999" spans="1:9" x14ac:dyDescent="0.25">
      <c r="A999"/>
      <c r="B999"/>
      <c r="C999"/>
      <c r="D999"/>
      <c r="E999" s="148"/>
      <c r="F999" s="148"/>
      <c r="G999" s="149"/>
      <c r="H999" s="148"/>
      <c r="I999"/>
    </row>
    <row r="1000" spans="1:9" x14ac:dyDescent="0.25">
      <c r="A1000"/>
      <c r="B1000"/>
      <c r="C1000"/>
      <c r="D1000"/>
      <c r="E1000" s="148"/>
      <c r="F1000" s="148"/>
      <c r="G1000" s="149"/>
      <c r="H1000" s="148"/>
      <c r="I1000"/>
    </row>
    <row r="1001" spans="1:9" x14ac:dyDescent="0.25">
      <c r="A1001"/>
      <c r="B1001"/>
      <c r="C1001"/>
      <c r="D1001"/>
      <c r="E1001" s="148"/>
      <c r="F1001" s="148"/>
      <c r="G1001" s="149"/>
      <c r="H1001" s="148"/>
      <c r="I1001"/>
    </row>
    <row r="1002" spans="1:9" x14ac:dyDescent="0.25">
      <c r="A1002"/>
      <c r="B1002"/>
      <c r="C1002"/>
      <c r="D1002"/>
      <c r="E1002" s="148"/>
      <c r="F1002" s="148"/>
      <c r="G1002" s="149"/>
      <c r="H1002" s="148"/>
      <c r="I1002"/>
    </row>
    <row r="1003" spans="1:9" x14ac:dyDescent="0.25">
      <c r="A1003"/>
      <c r="B1003"/>
      <c r="C1003"/>
      <c r="D1003"/>
      <c r="E1003" s="148"/>
      <c r="F1003" s="148"/>
      <c r="G1003" s="149"/>
      <c r="H1003" s="148"/>
      <c r="I1003"/>
    </row>
    <row r="1004" spans="1:9" x14ac:dyDescent="0.25">
      <c r="A1004"/>
      <c r="B1004"/>
      <c r="C1004"/>
      <c r="D1004"/>
      <c r="E1004" s="148"/>
      <c r="F1004" s="148"/>
      <c r="G1004" s="149"/>
      <c r="H1004" s="148"/>
      <c r="I1004"/>
    </row>
    <row r="1005" spans="1:9" x14ac:dyDescent="0.25">
      <c r="A1005"/>
      <c r="B1005"/>
      <c r="C1005"/>
      <c r="D1005"/>
      <c r="E1005" s="148"/>
      <c r="F1005" s="148"/>
      <c r="G1005" s="149"/>
      <c r="H1005" s="148"/>
      <c r="I1005"/>
    </row>
    <row r="1006" spans="1:9" x14ac:dyDescent="0.25">
      <c r="A1006"/>
      <c r="B1006"/>
      <c r="C1006"/>
      <c r="D1006"/>
      <c r="E1006" s="148"/>
      <c r="F1006" s="148"/>
      <c r="G1006" s="149"/>
      <c r="H1006" s="148"/>
      <c r="I1006"/>
    </row>
    <row r="1007" spans="1:9" x14ac:dyDescent="0.25">
      <c r="A1007"/>
      <c r="B1007"/>
      <c r="C1007"/>
      <c r="D1007"/>
      <c r="E1007" s="148"/>
      <c r="F1007" s="148"/>
      <c r="G1007" s="149"/>
      <c r="H1007" s="148"/>
      <c r="I1007"/>
    </row>
    <row r="1008" spans="1:9" x14ac:dyDescent="0.25">
      <c r="A1008"/>
      <c r="B1008"/>
      <c r="C1008"/>
      <c r="D1008"/>
      <c r="E1008" s="148"/>
      <c r="F1008" s="148"/>
      <c r="G1008" s="149"/>
      <c r="H1008" s="148"/>
      <c r="I1008"/>
    </row>
    <row r="1009" spans="1:9" x14ac:dyDescent="0.25">
      <c r="A1009"/>
      <c r="B1009"/>
      <c r="C1009"/>
      <c r="D1009"/>
      <c r="E1009" s="148"/>
      <c r="F1009" s="148"/>
      <c r="G1009" s="149"/>
      <c r="H1009" s="148"/>
      <c r="I1009"/>
    </row>
    <row r="1010" spans="1:9" x14ac:dyDescent="0.25">
      <c r="A1010"/>
      <c r="B1010"/>
      <c r="C1010"/>
      <c r="D1010"/>
      <c r="E1010" s="148"/>
      <c r="F1010" s="148"/>
      <c r="G1010" s="149"/>
      <c r="H1010" s="148"/>
      <c r="I1010"/>
    </row>
    <row r="1011" spans="1:9" x14ac:dyDescent="0.25">
      <c r="A1011"/>
      <c r="B1011"/>
      <c r="C1011"/>
      <c r="D1011"/>
      <c r="E1011" s="148"/>
      <c r="F1011" s="148"/>
      <c r="G1011" s="149"/>
      <c r="H1011" s="148"/>
      <c r="I1011"/>
    </row>
    <row r="1012" spans="1:9" x14ac:dyDescent="0.25">
      <c r="A1012"/>
      <c r="B1012"/>
      <c r="C1012"/>
      <c r="D1012"/>
      <c r="E1012" s="148"/>
      <c r="F1012" s="148"/>
      <c r="G1012" s="149"/>
      <c r="H1012" s="148"/>
      <c r="I1012"/>
    </row>
    <row r="1013" spans="1:9" x14ac:dyDescent="0.25">
      <c r="A1013"/>
      <c r="B1013"/>
      <c r="C1013"/>
      <c r="D1013"/>
      <c r="E1013" s="148"/>
      <c r="F1013" s="148"/>
      <c r="G1013" s="149"/>
      <c r="H1013" s="148"/>
      <c r="I1013"/>
    </row>
    <row r="1014" spans="1:9" x14ac:dyDescent="0.25">
      <c r="A1014"/>
      <c r="B1014"/>
      <c r="C1014"/>
      <c r="D1014"/>
      <c r="E1014" s="148"/>
      <c r="F1014" s="148"/>
      <c r="G1014" s="149"/>
      <c r="H1014" s="148"/>
      <c r="I1014"/>
    </row>
    <row r="1015" spans="1:9" x14ac:dyDescent="0.25">
      <c r="A1015"/>
      <c r="B1015"/>
      <c r="C1015"/>
      <c r="D1015"/>
      <c r="E1015" s="148"/>
      <c r="F1015" s="148"/>
      <c r="G1015" s="149"/>
      <c r="H1015" s="148"/>
      <c r="I1015"/>
    </row>
    <row r="1016" spans="1:9" x14ac:dyDescent="0.25">
      <c r="A1016"/>
      <c r="B1016"/>
      <c r="C1016"/>
      <c r="D1016"/>
      <c r="E1016" s="148"/>
      <c r="F1016" s="148"/>
      <c r="G1016" s="149"/>
      <c r="H1016" s="148"/>
      <c r="I1016"/>
    </row>
    <row r="1017" spans="1:9" x14ac:dyDescent="0.25">
      <c r="A1017"/>
      <c r="B1017"/>
      <c r="C1017"/>
      <c r="D1017"/>
      <c r="E1017" s="148"/>
      <c r="F1017" s="148"/>
      <c r="G1017" s="149"/>
      <c r="H1017" s="148"/>
      <c r="I1017"/>
    </row>
    <row r="1018" spans="1:9" x14ac:dyDescent="0.25">
      <c r="A1018"/>
      <c r="B1018"/>
      <c r="C1018"/>
      <c r="D1018"/>
      <c r="E1018" s="148"/>
      <c r="F1018" s="148"/>
      <c r="G1018" s="149"/>
      <c r="H1018" s="148"/>
      <c r="I1018"/>
    </row>
    <row r="1019" spans="1:9" x14ac:dyDescent="0.25">
      <c r="A1019"/>
      <c r="B1019"/>
      <c r="C1019"/>
      <c r="D1019"/>
      <c r="E1019" s="148"/>
      <c r="F1019" s="148"/>
      <c r="G1019" s="149"/>
      <c r="H1019" s="148"/>
      <c r="I1019"/>
    </row>
    <row r="1020" spans="1:9" x14ac:dyDescent="0.25">
      <c r="A1020"/>
      <c r="B1020"/>
      <c r="C1020"/>
      <c r="D1020"/>
      <c r="E1020" s="148"/>
      <c r="F1020" s="148"/>
      <c r="G1020" s="149"/>
      <c r="H1020" s="148"/>
      <c r="I1020"/>
    </row>
    <row r="1021" spans="1:9" x14ac:dyDescent="0.25">
      <c r="A1021"/>
      <c r="B1021"/>
      <c r="C1021"/>
      <c r="D1021"/>
      <c r="E1021" s="148"/>
      <c r="F1021" s="148"/>
      <c r="G1021" s="149"/>
      <c r="H1021" s="148"/>
      <c r="I1021"/>
    </row>
    <row r="1022" spans="1:9" x14ac:dyDescent="0.25">
      <c r="A1022"/>
      <c r="B1022"/>
      <c r="C1022"/>
      <c r="D1022"/>
      <c r="E1022" s="148"/>
      <c r="F1022" s="148"/>
      <c r="G1022" s="149"/>
      <c r="H1022" s="148"/>
      <c r="I1022"/>
    </row>
    <row r="1023" spans="1:9" x14ac:dyDescent="0.25">
      <c r="A1023"/>
      <c r="B1023"/>
      <c r="C1023"/>
      <c r="D1023"/>
      <c r="E1023" s="148"/>
      <c r="F1023" s="148"/>
      <c r="G1023" s="149"/>
      <c r="H1023" s="148"/>
      <c r="I1023"/>
    </row>
    <row r="1024" spans="1:9" x14ac:dyDescent="0.25">
      <c r="A1024"/>
      <c r="B1024"/>
      <c r="C1024"/>
      <c r="D1024"/>
      <c r="E1024" s="148"/>
      <c r="F1024" s="148"/>
      <c r="G1024" s="149"/>
      <c r="H1024" s="148"/>
      <c r="I1024"/>
    </row>
    <row r="1025" spans="1:9" x14ac:dyDescent="0.25">
      <c r="A1025"/>
      <c r="B1025"/>
      <c r="C1025"/>
      <c r="D1025"/>
      <c r="E1025" s="148"/>
      <c r="F1025" s="148"/>
      <c r="G1025" s="149"/>
      <c r="H1025" s="148"/>
      <c r="I1025"/>
    </row>
    <row r="1026" spans="1:9" x14ac:dyDescent="0.25">
      <c r="A1026"/>
      <c r="B1026"/>
      <c r="C1026"/>
      <c r="D1026"/>
      <c r="E1026" s="148"/>
      <c r="F1026" s="148"/>
      <c r="G1026" s="149"/>
      <c r="H1026" s="148"/>
      <c r="I1026"/>
    </row>
    <row r="1027" spans="1:9" x14ac:dyDescent="0.25">
      <c r="A1027"/>
      <c r="B1027"/>
      <c r="C1027"/>
      <c r="D1027"/>
      <c r="E1027" s="148"/>
      <c r="F1027" s="148"/>
      <c r="G1027" s="149"/>
      <c r="H1027" s="148"/>
      <c r="I1027"/>
    </row>
    <row r="1028" spans="1:9" x14ac:dyDescent="0.25">
      <c r="A1028"/>
      <c r="B1028"/>
      <c r="C1028"/>
      <c r="D1028"/>
      <c r="E1028" s="148"/>
      <c r="F1028" s="148"/>
      <c r="G1028" s="149"/>
      <c r="H1028" s="148"/>
      <c r="I1028"/>
    </row>
    <row r="1029" spans="1:9" x14ac:dyDescent="0.25">
      <c r="A1029"/>
      <c r="B1029"/>
      <c r="C1029"/>
      <c r="D1029"/>
      <c r="E1029" s="148"/>
      <c r="F1029" s="148"/>
      <c r="G1029" s="149"/>
      <c r="H1029" s="148"/>
      <c r="I1029"/>
    </row>
    <row r="1030" spans="1:9" x14ac:dyDescent="0.25">
      <c r="A1030"/>
      <c r="B1030"/>
      <c r="C1030"/>
      <c r="D1030"/>
      <c r="E1030" s="148"/>
      <c r="F1030" s="148"/>
      <c r="G1030" s="149"/>
      <c r="H1030" s="148"/>
      <c r="I1030"/>
    </row>
    <row r="1031" spans="1:9" x14ac:dyDescent="0.25">
      <c r="A1031"/>
      <c r="B1031"/>
      <c r="C1031"/>
      <c r="D1031"/>
      <c r="E1031" s="148"/>
      <c r="F1031" s="148"/>
      <c r="G1031" s="149"/>
      <c r="H1031" s="148"/>
      <c r="I1031"/>
    </row>
    <row r="1032" spans="1:9" x14ac:dyDescent="0.25">
      <c r="A1032"/>
      <c r="B1032"/>
      <c r="C1032"/>
      <c r="D1032"/>
      <c r="E1032" s="148"/>
      <c r="F1032" s="148"/>
      <c r="G1032" s="149"/>
      <c r="H1032" s="148"/>
      <c r="I1032"/>
    </row>
    <row r="1033" spans="1:9" x14ac:dyDescent="0.25">
      <c r="A1033"/>
      <c r="B1033"/>
      <c r="C1033"/>
      <c r="D1033"/>
      <c r="E1033" s="148"/>
      <c r="F1033" s="148"/>
      <c r="G1033" s="149"/>
      <c r="H1033" s="148"/>
      <c r="I1033"/>
    </row>
    <row r="1034" spans="1:9" x14ac:dyDescent="0.25">
      <c r="A1034"/>
      <c r="B1034"/>
      <c r="C1034"/>
      <c r="D1034"/>
      <c r="E1034" s="148"/>
      <c r="F1034" s="148"/>
      <c r="G1034" s="149"/>
      <c r="H1034" s="148"/>
      <c r="I1034"/>
    </row>
    <row r="1035" spans="1:9" x14ac:dyDescent="0.25">
      <c r="A1035"/>
      <c r="B1035"/>
      <c r="C1035"/>
      <c r="D1035"/>
      <c r="E1035" s="148"/>
      <c r="F1035" s="148"/>
      <c r="G1035" s="149"/>
      <c r="H1035" s="148"/>
      <c r="I1035"/>
    </row>
    <row r="1036" spans="1:9" x14ac:dyDescent="0.25">
      <c r="A1036"/>
      <c r="B1036"/>
      <c r="C1036"/>
      <c r="D1036"/>
      <c r="E1036" s="148"/>
      <c r="F1036" s="148"/>
      <c r="G1036" s="149"/>
      <c r="H1036" s="148"/>
      <c r="I1036"/>
    </row>
    <row r="1037" spans="1:9" x14ac:dyDescent="0.25">
      <c r="A1037"/>
      <c r="B1037"/>
      <c r="C1037"/>
      <c r="D1037"/>
      <c r="E1037" s="148"/>
      <c r="F1037" s="148"/>
      <c r="G1037" s="149"/>
      <c r="H1037" s="148"/>
      <c r="I1037"/>
    </row>
    <row r="1038" spans="1:9" x14ac:dyDescent="0.25">
      <c r="A1038"/>
      <c r="B1038"/>
      <c r="C1038"/>
      <c r="D1038"/>
      <c r="E1038" s="148"/>
      <c r="F1038" s="148"/>
      <c r="G1038" s="149"/>
      <c r="H1038" s="148"/>
      <c r="I1038"/>
    </row>
    <row r="1039" spans="1:9" x14ac:dyDescent="0.25">
      <c r="A1039"/>
      <c r="B1039"/>
      <c r="C1039"/>
      <c r="D1039"/>
      <c r="E1039" s="148"/>
      <c r="F1039" s="148"/>
      <c r="G1039" s="149"/>
      <c r="H1039" s="148"/>
      <c r="I1039"/>
    </row>
    <row r="1040" spans="1:9" x14ac:dyDescent="0.25">
      <c r="A1040"/>
      <c r="B1040"/>
      <c r="C1040"/>
      <c r="D1040"/>
      <c r="E1040" s="148"/>
      <c r="F1040" s="148"/>
      <c r="G1040" s="149"/>
      <c r="H1040" s="148"/>
      <c r="I1040"/>
    </row>
    <row r="1041" spans="1:9" x14ac:dyDescent="0.25">
      <c r="A1041"/>
      <c r="B1041"/>
      <c r="C1041"/>
      <c r="D1041"/>
      <c r="E1041" s="148"/>
      <c r="F1041" s="148"/>
      <c r="G1041" s="149"/>
      <c r="H1041" s="148"/>
      <c r="I1041"/>
    </row>
    <row r="1042" spans="1:9" x14ac:dyDescent="0.25">
      <c r="A1042"/>
      <c r="B1042"/>
      <c r="C1042"/>
      <c r="D1042"/>
      <c r="E1042" s="148"/>
      <c r="F1042" s="148"/>
      <c r="G1042" s="149"/>
      <c r="H1042" s="148"/>
      <c r="I1042"/>
    </row>
    <row r="1043" spans="1:9" x14ac:dyDescent="0.25">
      <c r="A1043"/>
      <c r="B1043"/>
      <c r="C1043"/>
      <c r="D1043"/>
      <c r="E1043" s="148"/>
      <c r="F1043" s="148"/>
      <c r="G1043" s="149"/>
      <c r="H1043" s="148"/>
      <c r="I1043"/>
    </row>
    <row r="1044" spans="1:9" x14ac:dyDescent="0.25">
      <c r="A1044"/>
      <c r="B1044"/>
      <c r="C1044"/>
      <c r="D1044"/>
      <c r="E1044" s="148"/>
      <c r="F1044" s="148"/>
      <c r="G1044" s="149"/>
      <c r="H1044" s="148"/>
      <c r="I1044"/>
    </row>
    <row r="1045" spans="1:9" x14ac:dyDescent="0.25">
      <c r="A1045"/>
      <c r="B1045"/>
      <c r="C1045"/>
      <c r="D1045"/>
      <c r="E1045" s="148"/>
      <c r="F1045" s="148"/>
      <c r="G1045" s="149"/>
      <c r="H1045" s="148"/>
      <c r="I1045"/>
    </row>
    <row r="1046" spans="1:9" x14ac:dyDescent="0.25">
      <c r="A1046"/>
      <c r="B1046"/>
      <c r="C1046"/>
      <c r="D1046"/>
      <c r="E1046" s="148"/>
      <c r="F1046" s="148"/>
      <c r="G1046" s="149"/>
      <c r="H1046" s="148"/>
      <c r="I1046"/>
    </row>
    <row r="1047" spans="1:9" x14ac:dyDescent="0.25">
      <c r="A1047"/>
      <c r="B1047"/>
      <c r="C1047"/>
      <c r="D1047"/>
      <c r="E1047" s="148"/>
      <c r="F1047" s="148"/>
      <c r="G1047" s="149"/>
      <c r="H1047" s="148"/>
      <c r="I1047"/>
    </row>
    <row r="1048" spans="1:9" x14ac:dyDescent="0.25">
      <c r="A1048"/>
      <c r="B1048"/>
      <c r="C1048"/>
      <c r="D1048"/>
      <c r="E1048" s="148"/>
      <c r="F1048" s="148"/>
      <c r="G1048" s="149"/>
      <c r="H1048" s="148"/>
      <c r="I1048"/>
    </row>
    <row r="1049" spans="1:9" x14ac:dyDescent="0.25">
      <c r="A1049"/>
      <c r="B1049"/>
      <c r="C1049"/>
      <c r="D1049"/>
      <c r="E1049" s="148"/>
      <c r="F1049" s="148"/>
      <c r="G1049" s="149"/>
      <c r="H1049" s="148"/>
      <c r="I1049"/>
    </row>
    <row r="1050" spans="1:9" x14ac:dyDescent="0.25">
      <c r="A1050"/>
      <c r="B1050"/>
      <c r="C1050"/>
      <c r="D1050"/>
      <c r="E1050" s="148"/>
      <c r="F1050" s="148"/>
      <c r="G1050" s="149"/>
      <c r="H1050" s="148"/>
      <c r="I1050"/>
    </row>
    <row r="1051" spans="1:9" x14ac:dyDescent="0.25">
      <c r="A1051"/>
      <c r="B1051"/>
      <c r="C1051"/>
      <c r="D1051"/>
      <c r="E1051" s="148"/>
      <c r="F1051" s="148"/>
      <c r="G1051" s="149"/>
      <c r="H1051" s="148"/>
      <c r="I1051"/>
    </row>
    <row r="1052" spans="1:9" x14ac:dyDescent="0.25">
      <c r="A1052"/>
      <c r="B1052"/>
      <c r="C1052"/>
      <c r="D1052"/>
      <c r="E1052" s="148"/>
      <c r="F1052" s="148"/>
      <c r="G1052" s="149"/>
      <c r="H1052" s="148"/>
      <c r="I1052"/>
    </row>
    <row r="1053" spans="1:9" x14ac:dyDescent="0.25">
      <c r="A1053"/>
      <c r="B1053"/>
      <c r="C1053"/>
      <c r="D1053"/>
      <c r="E1053" s="148"/>
      <c r="F1053" s="148"/>
      <c r="G1053" s="149"/>
      <c r="H1053" s="148"/>
      <c r="I1053"/>
    </row>
    <row r="1054" spans="1:9" x14ac:dyDescent="0.25">
      <c r="A1054"/>
      <c r="B1054"/>
      <c r="C1054"/>
      <c r="D1054"/>
      <c r="E1054" s="148"/>
      <c r="F1054" s="148"/>
      <c r="G1054" s="149"/>
      <c r="H1054" s="148"/>
      <c r="I1054"/>
    </row>
    <row r="1055" spans="1:9" x14ac:dyDescent="0.25">
      <c r="A1055"/>
      <c r="B1055"/>
      <c r="C1055"/>
      <c r="D1055"/>
      <c r="E1055" s="148"/>
      <c r="F1055" s="148"/>
      <c r="G1055" s="149"/>
      <c r="H1055" s="148"/>
      <c r="I1055"/>
    </row>
    <row r="1056" spans="1:9" x14ac:dyDescent="0.25">
      <c r="A1056"/>
      <c r="B1056"/>
      <c r="C1056"/>
      <c r="D1056"/>
      <c r="E1056" s="148"/>
      <c r="F1056" s="148"/>
      <c r="G1056" s="149"/>
      <c r="H1056" s="148"/>
      <c r="I1056"/>
    </row>
    <row r="1057" spans="1:9" x14ac:dyDescent="0.25">
      <c r="A1057"/>
      <c r="B1057"/>
      <c r="C1057"/>
      <c r="D1057"/>
      <c r="E1057" s="148"/>
      <c r="F1057" s="148"/>
      <c r="G1057" s="149"/>
      <c r="H1057" s="148"/>
      <c r="I1057"/>
    </row>
    <row r="1058" spans="1:9" x14ac:dyDescent="0.25">
      <c r="A1058"/>
      <c r="B1058"/>
      <c r="C1058"/>
      <c r="D1058"/>
      <c r="E1058" s="148"/>
      <c r="F1058" s="148"/>
      <c r="G1058" s="149"/>
      <c r="H1058" s="148"/>
      <c r="I1058"/>
    </row>
    <row r="1059" spans="1:9" x14ac:dyDescent="0.25">
      <c r="A1059"/>
      <c r="B1059"/>
      <c r="C1059"/>
      <c r="D1059"/>
      <c r="E1059" s="148"/>
      <c r="F1059" s="148"/>
      <c r="G1059" s="149"/>
      <c r="H1059" s="148"/>
      <c r="I1059"/>
    </row>
    <row r="1060" spans="1:9" x14ac:dyDescent="0.25">
      <c r="A1060"/>
      <c r="B1060"/>
      <c r="C1060"/>
      <c r="D1060"/>
      <c r="E1060" s="148"/>
      <c r="F1060" s="148"/>
      <c r="G1060" s="149"/>
      <c r="H1060" s="148"/>
      <c r="I1060"/>
    </row>
    <row r="1061" spans="1:9" x14ac:dyDescent="0.25">
      <c r="A1061"/>
      <c r="B1061"/>
      <c r="C1061"/>
      <c r="D1061"/>
      <c r="E1061" s="148"/>
      <c r="F1061" s="148"/>
      <c r="G1061" s="149"/>
      <c r="H1061" s="148"/>
      <c r="I1061"/>
    </row>
    <row r="1062" spans="1:9" x14ac:dyDescent="0.25">
      <c r="A1062"/>
      <c r="B1062"/>
      <c r="C1062"/>
      <c r="D1062"/>
      <c r="E1062" s="148"/>
      <c r="F1062" s="148"/>
      <c r="G1062" s="149"/>
      <c r="H1062" s="148"/>
      <c r="I1062"/>
    </row>
    <row r="1063" spans="1:9" x14ac:dyDescent="0.25">
      <c r="A1063"/>
      <c r="B1063"/>
      <c r="C1063"/>
      <c r="D1063"/>
      <c r="E1063" s="148"/>
      <c r="F1063" s="148"/>
      <c r="G1063" s="149"/>
      <c r="H1063" s="148"/>
      <c r="I1063"/>
    </row>
    <row r="1064" spans="1:9" x14ac:dyDescent="0.25">
      <c r="A1064"/>
      <c r="B1064"/>
      <c r="C1064"/>
      <c r="D1064"/>
      <c r="E1064" s="148"/>
      <c r="F1064" s="148"/>
      <c r="G1064" s="149"/>
      <c r="H1064" s="148"/>
      <c r="I1064"/>
    </row>
    <row r="1065" spans="1:9" x14ac:dyDescent="0.25">
      <c r="A1065"/>
      <c r="B1065"/>
      <c r="C1065"/>
      <c r="D1065"/>
      <c r="E1065" s="148"/>
      <c r="F1065" s="148"/>
      <c r="G1065" s="149"/>
      <c r="H1065" s="148"/>
      <c r="I1065"/>
    </row>
    <row r="1066" spans="1:9" x14ac:dyDescent="0.25">
      <c r="A1066"/>
      <c r="B1066"/>
      <c r="C1066"/>
      <c r="D1066"/>
      <c r="E1066" s="148"/>
      <c r="F1066" s="148"/>
      <c r="G1066" s="149"/>
      <c r="H1066" s="148"/>
      <c r="I1066"/>
    </row>
    <row r="1067" spans="1:9" x14ac:dyDescent="0.25">
      <c r="A1067"/>
      <c r="B1067"/>
      <c r="C1067"/>
      <c r="D1067"/>
      <c r="E1067" s="148"/>
      <c r="F1067" s="148"/>
      <c r="G1067" s="149"/>
      <c r="H1067" s="148"/>
      <c r="I1067"/>
    </row>
    <row r="1068" spans="1:9" x14ac:dyDescent="0.25">
      <c r="A1068"/>
      <c r="B1068"/>
      <c r="C1068"/>
      <c r="D1068"/>
      <c r="E1068" s="148"/>
      <c r="F1068" s="148"/>
      <c r="G1068" s="149"/>
      <c r="H1068" s="148"/>
      <c r="I1068"/>
    </row>
    <row r="1069" spans="1:9" x14ac:dyDescent="0.25">
      <c r="A1069"/>
      <c r="B1069"/>
      <c r="C1069"/>
      <c r="D1069"/>
      <c r="E1069" s="148"/>
      <c r="F1069" s="148"/>
      <c r="G1069" s="149"/>
      <c r="H1069" s="148"/>
      <c r="I1069"/>
    </row>
    <row r="1070" spans="1:9" x14ac:dyDescent="0.25">
      <c r="A1070"/>
      <c r="B1070"/>
      <c r="C1070"/>
      <c r="D1070"/>
      <c r="E1070" s="148"/>
      <c r="F1070" s="148"/>
      <c r="G1070" s="149"/>
      <c r="H1070" s="148"/>
      <c r="I1070"/>
    </row>
    <row r="1071" spans="1:9" x14ac:dyDescent="0.25">
      <c r="A1071"/>
      <c r="B1071"/>
      <c r="C1071"/>
      <c r="D1071"/>
      <c r="E1071" s="148"/>
      <c r="F1071" s="148"/>
      <c r="G1071" s="149"/>
      <c r="H1071" s="148"/>
      <c r="I1071"/>
    </row>
    <row r="1072" spans="1:9" x14ac:dyDescent="0.25">
      <c r="A1072"/>
      <c r="B1072"/>
      <c r="C1072"/>
      <c r="D1072"/>
      <c r="E1072" s="148"/>
      <c r="F1072" s="148"/>
      <c r="G1072" s="149"/>
      <c r="H1072" s="148"/>
      <c r="I1072"/>
    </row>
    <row r="1073" spans="1:9" x14ac:dyDescent="0.25">
      <c r="A1073"/>
      <c r="B1073"/>
      <c r="C1073"/>
      <c r="D1073"/>
      <c r="E1073" s="148"/>
      <c r="F1073" s="148"/>
      <c r="G1073" s="149"/>
      <c r="H1073" s="148"/>
      <c r="I1073"/>
    </row>
    <row r="1074" spans="1:9" x14ac:dyDescent="0.25">
      <c r="A1074"/>
      <c r="B1074"/>
      <c r="C1074"/>
      <c r="D1074"/>
      <c r="E1074" s="148"/>
      <c r="F1074" s="148"/>
      <c r="G1074" s="149"/>
      <c r="H1074" s="148"/>
      <c r="I1074"/>
    </row>
    <row r="1075" spans="1:9" x14ac:dyDescent="0.25">
      <c r="A1075"/>
      <c r="B1075"/>
      <c r="C1075"/>
      <c r="D1075"/>
      <c r="E1075" s="148"/>
      <c r="F1075" s="148"/>
      <c r="G1075" s="149"/>
      <c r="H1075" s="148"/>
      <c r="I1075"/>
    </row>
    <row r="1076" spans="1:9" x14ac:dyDescent="0.25">
      <c r="A1076"/>
      <c r="B1076"/>
      <c r="C1076"/>
      <c r="D1076"/>
      <c r="E1076" s="148"/>
      <c r="F1076" s="148"/>
      <c r="G1076" s="149"/>
      <c r="H1076" s="148"/>
      <c r="I1076"/>
    </row>
    <row r="1077" spans="1:9" x14ac:dyDescent="0.25">
      <c r="A1077"/>
      <c r="B1077"/>
      <c r="C1077"/>
      <c r="D1077"/>
      <c r="E1077" s="148"/>
      <c r="F1077" s="148"/>
      <c r="G1077" s="149"/>
      <c r="H1077" s="148"/>
      <c r="I1077"/>
    </row>
    <row r="1078" spans="1:9" x14ac:dyDescent="0.25">
      <c r="A1078"/>
      <c r="B1078"/>
      <c r="C1078"/>
      <c r="D1078"/>
      <c r="E1078" s="148"/>
      <c r="F1078" s="148"/>
      <c r="G1078" s="149"/>
      <c r="H1078" s="148"/>
      <c r="I1078"/>
    </row>
    <row r="1079" spans="1:9" x14ac:dyDescent="0.25">
      <c r="A1079"/>
      <c r="B1079"/>
      <c r="C1079"/>
      <c r="D1079"/>
      <c r="E1079" s="148"/>
      <c r="F1079" s="148"/>
      <c r="G1079" s="149"/>
      <c r="H1079" s="148"/>
      <c r="I1079"/>
    </row>
    <row r="1080" spans="1:9" x14ac:dyDescent="0.25">
      <c r="A1080"/>
      <c r="B1080"/>
      <c r="C1080"/>
      <c r="D1080"/>
      <c r="E1080" s="148"/>
      <c r="F1080" s="148"/>
      <c r="G1080" s="149"/>
      <c r="H1080" s="148"/>
      <c r="I1080"/>
    </row>
    <row r="1081" spans="1:9" x14ac:dyDescent="0.25">
      <c r="A1081"/>
      <c r="B1081"/>
      <c r="C1081"/>
      <c r="D1081"/>
      <c r="E1081" s="148"/>
      <c r="F1081" s="148"/>
      <c r="G1081" s="149"/>
      <c r="H1081" s="148"/>
      <c r="I1081"/>
    </row>
    <row r="1082" spans="1:9" x14ac:dyDescent="0.25">
      <c r="A1082"/>
      <c r="B1082"/>
      <c r="C1082"/>
      <c r="D1082"/>
      <c r="E1082" s="148"/>
      <c r="F1082" s="148"/>
      <c r="G1082" s="149"/>
      <c r="H1082" s="148"/>
      <c r="I1082"/>
    </row>
    <row r="1083" spans="1:9" x14ac:dyDescent="0.25">
      <c r="A1083"/>
      <c r="B1083"/>
      <c r="C1083"/>
      <c r="D1083"/>
      <c r="E1083" s="148"/>
      <c r="F1083" s="148"/>
      <c r="G1083" s="149"/>
      <c r="H1083" s="148"/>
      <c r="I1083"/>
    </row>
    <row r="1084" spans="1:9" x14ac:dyDescent="0.25">
      <c r="A1084"/>
      <c r="B1084"/>
      <c r="C1084"/>
      <c r="D1084"/>
      <c r="E1084" s="148"/>
      <c r="F1084" s="148"/>
      <c r="G1084" s="149"/>
      <c r="H1084" s="148"/>
      <c r="I1084"/>
    </row>
    <row r="1085" spans="1:9" x14ac:dyDescent="0.25">
      <c r="A1085"/>
      <c r="B1085"/>
      <c r="C1085"/>
      <c r="D1085"/>
      <c r="E1085" s="148"/>
      <c r="F1085" s="148"/>
      <c r="G1085" s="149"/>
      <c r="H1085" s="148"/>
      <c r="I1085"/>
    </row>
    <row r="1086" spans="1:9" x14ac:dyDescent="0.25">
      <c r="A1086"/>
      <c r="B1086"/>
      <c r="C1086"/>
      <c r="D1086"/>
      <c r="E1086" s="148"/>
      <c r="F1086" s="148"/>
      <c r="G1086" s="149"/>
      <c r="H1086" s="148"/>
      <c r="I1086"/>
    </row>
    <row r="1087" spans="1:9" x14ac:dyDescent="0.25">
      <c r="A1087"/>
      <c r="B1087"/>
      <c r="C1087"/>
      <c r="D1087"/>
      <c r="E1087" s="148"/>
      <c r="F1087" s="148"/>
      <c r="G1087" s="149"/>
      <c r="H1087" s="148"/>
      <c r="I1087"/>
    </row>
    <row r="1088" spans="1:9" x14ac:dyDescent="0.25">
      <c r="A1088"/>
      <c r="B1088"/>
      <c r="C1088"/>
      <c r="D1088"/>
      <c r="E1088" s="148"/>
      <c r="F1088" s="148"/>
      <c r="G1088" s="149"/>
      <c r="H1088" s="148"/>
      <c r="I1088"/>
    </row>
    <row r="1089" spans="1:9" x14ac:dyDescent="0.25">
      <c r="A1089"/>
      <c r="B1089"/>
      <c r="C1089"/>
      <c r="D1089"/>
      <c r="E1089" s="148"/>
      <c r="F1089" s="148"/>
      <c r="G1089" s="149"/>
      <c r="H1089" s="148"/>
      <c r="I1089"/>
    </row>
    <row r="1090" spans="1:9" x14ac:dyDescent="0.25">
      <c r="A1090"/>
      <c r="B1090"/>
      <c r="C1090"/>
      <c r="D1090"/>
      <c r="E1090" s="148"/>
      <c r="F1090" s="148"/>
      <c r="G1090" s="149"/>
      <c r="H1090" s="148"/>
      <c r="I1090"/>
    </row>
    <row r="1091" spans="1:9" x14ac:dyDescent="0.25">
      <c r="A1091"/>
      <c r="B1091"/>
      <c r="C1091"/>
      <c r="D1091"/>
      <c r="E1091" s="148"/>
      <c r="F1091" s="148"/>
      <c r="G1091" s="149"/>
      <c r="H1091" s="148"/>
      <c r="I1091"/>
    </row>
    <row r="1092" spans="1:9" x14ac:dyDescent="0.25">
      <c r="A1092"/>
      <c r="B1092"/>
      <c r="C1092"/>
      <c r="D1092"/>
      <c r="E1092" s="148"/>
      <c r="F1092" s="148"/>
      <c r="G1092" s="149"/>
      <c r="H1092" s="148"/>
      <c r="I1092"/>
    </row>
    <row r="1093" spans="1:9" x14ac:dyDescent="0.25">
      <c r="A1093"/>
      <c r="B1093"/>
      <c r="C1093"/>
      <c r="D1093"/>
      <c r="E1093" s="148"/>
      <c r="F1093" s="148"/>
      <c r="G1093" s="149"/>
      <c r="H1093" s="148"/>
      <c r="I1093"/>
    </row>
    <row r="1094" spans="1:9" x14ac:dyDescent="0.25">
      <c r="A1094"/>
      <c r="B1094"/>
      <c r="C1094"/>
      <c r="D1094"/>
      <c r="E1094" s="148"/>
      <c r="F1094" s="148"/>
      <c r="G1094" s="149"/>
      <c r="H1094" s="148"/>
      <c r="I1094"/>
    </row>
    <row r="1095" spans="1:9" x14ac:dyDescent="0.25">
      <c r="A1095"/>
      <c r="B1095"/>
      <c r="C1095"/>
      <c r="D1095"/>
      <c r="E1095" s="148"/>
      <c r="F1095" s="148"/>
      <c r="G1095" s="149"/>
      <c r="H1095" s="148"/>
      <c r="I1095"/>
    </row>
    <row r="1096" spans="1:9" x14ac:dyDescent="0.25">
      <c r="A1096"/>
      <c r="B1096"/>
      <c r="C1096"/>
      <c r="D1096"/>
      <c r="E1096" s="148"/>
      <c r="F1096" s="148"/>
      <c r="G1096" s="149"/>
      <c r="H1096" s="148"/>
      <c r="I1096"/>
    </row>
    <row r="1097" spans="1:9" x14ac:dyDescent="0.25">
      <c r="A1097"/>
      <c r="B1097"/>
      <c r="C1097"/>
      <c r="D1097"/>
      <c r="E1097" s="148"/>
      <c r="F1097" s="148"/>
      <c r="G1097" s="149"/>
      <c r="H1097" s="148"/>
      <c r="I1097"/>
    </row>
    <row r="1098" spans="1:9" x14ac:dyDescent="0.25">
      <c r="A1098"/>
      <c r="B1098"/>
      <c r="C1098"/>
      <c r="D1098"/>
      <c r="E1098" s="148"/>
      <c r="F1098" s="148"/>
      <c r="G1098" s="149"/>
      <c r="H1098" s="148"/>
      <c r="I1098"/>
    </row>
    <row r="1099" spans="1:9" x14ac:dyDescent="0.25">
      <c r="A1099"/>
      <c r="B1099"/>
      <c r="C1099"/>
      <c r="D1099"/>
      <c r="E1099" s="148"/>
      <c r="F1099" s="148"/>
      <c r="G1099" s="149"/>
      <c r="H1099" s="148"/>
      <c r="I1099"/>
    </row>
    <row r="1100" spans="1:9" x14ac:dyDescent="0.25">
      <c r="A1100"/>
      <c r="B1100"/>
      <c r="C1100"/>
      <c r="D1100"/>
      <c r="E1100" s="148"/>
      <c r="F1100" s="148"/>
      <c r="G1100" s="149"/>
      <c r="H1100" s="148"/>
      <c r="I1100"/>
    </row>
    <row r="1101" spans="1:9" x14ac:dyDescent="0.25">
      <c r="A1101"/>
      <c r="B1101"/>
      <c r="C1101"/>
      <c r="D1101"/>
      <c r="E1101" s="148"/>
      <c r="F1101" s="148"/>
      <c r="G1101" s="149"/>
      <c r="H1101" s="148"/>
      <c r="I1101"/>
    </row>
    <row r="1102" spans="1:9" x14ac:dyDescent="0.25">
      <c r="A1102"/>
      <c r="B1102"/>
      <c r="C1102"/>
      <c r="D1102"/>
      <c r="E1102" s="148"/>
      <c r="F1102" s="148"/>
      <c r="G1102" s="149"/>
      <c r="H1102" s="148"/>
      <c r="I1102"/>
    </row>
    <row r="1103" spans="1:9" x14ac:dyDescent="0.25">
      <c r="A1103"/>
      <c r="B1103"/>
      <c r="C1103"/>
      <c r="D1103"/>
      <c r="E1103" s="148"/>
      <c r="F1103" s="148"/>
      <c r="G1103" s="149"/>
      <c r="H1103" s="148"/>
      <c r="I1103"/>
    </row>
    <row r="1104" spans="1:9" x14ac:dyDescent="0.25">
      <c r="A1104"/>
      <c r="B1104"/>
      <c r="C1104"/>
      <c r="D1104"/>
      <c r="E1104" s="148"/>
      <c r="F1104" s="148"/>
      <c r="G1104" s="149"/>
      <c r="H1104" s="148"/>
      <c r="I1104"/>
    </row>
    <row r="1105" spans="1:9" x14ac:dyDescent="0.25">
      <c r="A1105"/>
      <c r="B1105"/>
      <c r="C1105"/>
      <c r="D1105"/>
      <c r="E1105" s="148"/>
      <c r="F1105" s="148"/>
      <c r="G1105" s="149"/>
      <c r="H1105" s="148"/>
      <c r="I1105"/>
    </row>
    <row r="1106" spans="1:9" x14ac:dyDescent="0.25">
      <c r="A1106"/>
      <c r="B1106"/>
      <c r="C1106"/>
      <c r="D1106"/>
      <c r="E1106" s="148"/>
      <c r="F1106" s="148"/>
      <c r="G1106" s="149"/>
      <c r="H1106" s="148"/>
      <c r="I1106"/>
    </row>
    <row r="1107" spans="1:9" x14ac:dyDescent="0.25">
      <c r="A1107"/>
      <c r="B1107"/>
      <c r="C1107"/>
      <c r="D1107"/>
      <c r="E1107" s="148"/>
      <c r="F1107" s="148"/>
      <c r="G1107" s="149"/>
      <c r="H1107" s="148"/>
      <c r="I1107"/>
    </row>
    <row r="1108" spans="1:9" x14ac:dyDescent="0.25">
      <c r="A1108"/>
      <c r="B1108"/>
      <c r="C1108"/>
      <c r="D1108"/>
      <c r="E1108" s="148"/>
      <c r="F1108" s="148"/>
      <c r="G1108" s="149"/>
      <c r="H1108" s="148"/>
      <c r="I1108"/>
    </row>
    <row r="1109" spans="1:9" x14ac:dyDescent="0.25">
      <c r="A1109"/>
      <c r="B1109"/>
      <c r="C1109"/>
      <c r="D1109"/>
      <c r="E1109" s="148"/>
      <c r="F1109" s="148"/>
      <c r="G1109" s="149"/>
      <c r="H1109" s="148"/>
      <c r="I1109"/>
    </row>
    <row r="1110" spans="1:9" x14ac:dyDescent="0.25">
      <c r="A1110"/>
      <c r="B1110"/>
      <c r="C1110"/>
      <c r="D1110"/>
      <c r="E1110" s="148"/>
      <c r="F1110" s="148"/>
      <c r="G1110" s="149"/>
      <c r="H1110" s="148"/>
      <c r="I1110"/>
    </row>
    <row r="1111" spans="1:9" x14ac:dyDescent="0.25">
      <c r="A1111"/>
      <c r="B1111"/>
      <c r="C1111"/>
      <c r="D1111"/>
      <c r="E1111" s="148"/>
      <c r="F1111" s="148"/>
      <c r="G1111" s="149"/>
      <c r="H1111" s="148"/>
      <c r="I1111"/>
    </row>
    <row r="1112" spans="1:9" x14ac:dyDescent="0.25">
      <c r="A1112"/>
      <c r="B1112"/>
      <c r="C1112"/>
      <c r="D1112"/>
      <c r="E1112" s="148"/>
      <c r="F1112" s="148"/>
      <c r="G1112" s="149"/>
      <c r="H1112" s="148"/>
      <c r="I1112"/>
    </row>
    <row r="1113" spans="1:9" x14ac:dyDescent="0.25">
      <c r="A1113"/>
      <c r="B1113"/>
      <c r="C1113"/>
      <c r="D1113"/>
      <c r="E1113" s="148"/>
      <c r="F1113" s="148"/>
      <c r="G1113" s="149"/>
      <c r="H1113" s="148"/>
      <c r="I1113"/>
    </row>
    <row r="1114" spans="1:9" x14ac:dyDescent="0.25">
      <c r="A1114"/>
      <c r="B1114"/>
      <c r="C1114"/>
      <c r="D1114"/>
      <c r="E1114" s="148"/>
      <c r="F1114" s="148"/>
      <c r="G1114" s="149"/>
      <c r="H1114" s="148"/>
      <c r="I1114"/>
    </row>
    <row r="1115" spans="1:9" x14ac:dyDescent="0.25">
      <c r="A1115"/>
      <c r="B1115"/>
      <c r="C1115"/>
      <c r="D1115"/>
      <c r="E1115" s="148"/>
      <c r="F1115" s="148"/>
      <c r="G1115" s="149"/>
      <c r="H1115" s="148"/>
      <c r="I1115"/>
    </row>
    <row r="1116" spans="1:9" x14ac:dyDescent="0.25">
      <c r="A1116"/>
      <c r="B1116"/>
      <c r="C1116"/>
      <c r="D1116"/>
      <c r="E1116" s="148"/>
      <c r="F1116" s="148"/>
      <c r="G1116" s="149"/>
      <c r="H1116" s="148"/>
      <c r="I1116"/>
    </row>
    <row r="1117" spans="1:9" x14ac:dyDescent="0.25">
      <c r="A1117"/>
      <c r="B1117"/>
      <c r="C1117"/>
      <c r="D1117"/>
      <c r="E1117" s="148"/>
      <c r="F1117" s="148"/>
      <c r="G1117" s="149"/>
      <c r="H1117" s="148"/>
      <c r="I1117"/>
    </row>
    <row r="1118" spans="1:9" x14ac:dyDescent="0.25">
      <c r="A1118"/>
      <c r="B1118"/>
      <c r="C1118"/>
      <c r="D1118"/>
      <c r="E1118" s="148"/>
      <c r="F1118" s="148"/>
      <c r="G1118" s="149"/>
      <c r="H1118" s="148"/>
      <c r="I1118"/>
    </row>
    <row r="1119" spans="1:9" x14ac:dyDescent="0.25">
      <c r="A1119"/>
      <c r="B1119"/>
      <c r="C1119"/>
      <c r="D1119"/>
      <c r="E1119" s="148"/>
      <c r="F1119" s="148"/>
      <c r="G1119" s="149"/>
      <c r="H1119" s="148"/>
      <c r="I1119"/>
    </row>
    <row r="1120" spans="1:9" x14ac:dyDescent="0.25">
      <c r="A1120"/>
      <c r="B1120"/>
      <c r="C1120"/>
      <c r="D1120"/>
      <c r="E1120" s="148"/>
      <c r="F1120" s="148"/>
      <c r="G1120" s="149"/>
      <c r="H1120" s="148"/>
      <c r="I1120"/>
    </row>
    <row r="1121" spans="1:9" x14ac:dyDescent="0.25">
      <c r="A1121"/>
      <c r="B1121"/>
      <c r="C1121"/>
      <c r="D1121"/>
      <c r="E1121" s="148"/>
      <c r="F1121" s="148"/>
      <c r="G1121" s="149"/>
      <c r="H1121" s="148"/>
      <c r="I1121"/>
    </row>
    <row r="1122" spans="1:9" x14ac:dyDescent="0.25">
      <c r="A1122"/>
      <c r="B1122"/>
      <c r="C1122"/>
      <c r="D1122"/>
      <c r="E1122" s="148"/>
      <c r="F1122" s="148"/>
      <c r="G1122" s="149"/>
      <c r="H1122" s="148"/>
      <c r="I1122"/>
    </row>
    <row r="1123" spans="1:9" x14ac:dyDescent="0.25">
      <c r="A1123"/>
      <c r="B1123"/>
      <c r="C1123"/>
      <c r="D1123"/>
      <c r="E1123" s="148"/>
      <c r="F1123" s="148"/>
      <c r="G1123" s="149"/>
      <c r="H1123" s="148"/>
      <c r="I1123"/>
    </row>
    <row r="1124" spans="1:9" x14ac:dyDescent="0.25">
      <c r="A1124"/>
      <c r="B1124"/>
      <c r="C1124"/>
      <c r="D1124"/>
      <c r="E1124" s="148"/>
      <c r="F1124" s="148"/>
      <c r="G1124" s="149"/>
      <c r="H1124" s="148"/>
      <c r="I1124"/>
    </row>
    <row r="1125" spans="1:9" x14ac:dyDescent="0.25">
      <c r="A1125"/>
      <c r="B1125"/>
      <c r="C1125"/>
      <c r="D1125"/>
      <c r="E1125" s="148"/>
      <c r="F1125" s="148"/>
      <c r="G1125" s="149"/>
      <c r="H1125" s="148"/>
      <c r="I1125"/>
    </row>
    <row r="1126" spans="1:9" x14ac:dyDescent="0.25">
      <c r="A1126"/>
      <c r="B1126"/>
      <c r="C1126"/>
      <c r="D1126"/>
      <c r="E1126" s="148"/>
      <c r="F1126" s="148"/>
      <c r="G1126" s="149"/>
      <c r="H1126" s="148"/>
      <c r="I1126"/>
    </row>
    <row r="1127" spans="1:9" x14ac:dyDescent="0.25">
      <c r="A1127"/>
      <c r="B1127"/>
      <c r="C1127"/>
      <c r="D1127"/>
      <c r="E1127" s="148"/>
      <c r="F1127" s="148"/>
      <c r="G1127" s="149"/>
      <c r="H1127" s="148"/>
      <c r="I1127"/>
    </row>
    <row r="1128" spans="1:9" x14ac:dyDescent="0.25">
      <c r="A1128"/>
      <c r="B1128"/>
      <c r="C1128"/>
      <c r="D1128"/>
      <c r="E1128" s="148"/>
      <c r="F1128" s="148"/>
      <c r="G1128" s="149"/>
      <c r="H1128" s="148"/>
      <c r="I1128"/>
    </row>
    <row r="1129" spans="1:9" x14ac:dyDescent="0.25">
      <c r="A1129"/>
      <c r="B1129"/>
      <c r="C1129"/>
      <c r="D1129"/>
      <c r="E1129" s="148"/>
      <c r="F1129" s="148"/>
      <c r="G1129" s="149"/>
      <c r="H1129" s="148"/>
      <c r="I1129"/>
    </row>
    <row r="1130" spans="1:9" x14ac:dyDescent="0.25">
      <c r="A1130"/>
      <c r="B1130"/>
      <c r="C1130"/>
      <c r="D1130"/>
      <c r="E1130" s="148"/>
      <c r="F1130" s="148"/>
      <c r="G1130" s="149"/>
      <c r="H1130" s="148"/>
      <c r="I1130"/>
    </row>
    <row r="1131" spans="1:9" x14ac:dyDescent="0.25">
      <c r="A1131"/>
      <c r="B1131"/>
      <c r="C1131"/>
      <c r="D1131"/>
      <c r="E1131" s="148"/>
      <c r="F1131" s="148"/>
      <c r="G1131" s="149"/>
      <c r="H1131" s="148"/>
      <c r="I1131"/>
    </row>
    <row r="1132" spans="1:9" x14ac:dyDescent="0.25">
      <c r="A1132"/>
      <c r="B1132"/>
      <c r="C1132"/>
      <c r="D1132"/>
      <c r="E1132" s="148"/>
      <c r="F1132" s="148"/>
      <c r="G1132" s="149"/>
      <c r="H1132" s="148"/>
      <c r="I1132"/>
    </row>
    <row r="1133" spans="1:9" x14ac:dyDescent="0.25">
      <c r="A1133"/>
      <c r="B1133"/>
      <c r="C1133"/>
      <c r="D1133"/>
      <c r="E1133" s="148"/>
      <c r="F1133" s="148"/>
      <c r="G1133" s="149"/>
      <c r="H1133" s="148"/>
      <c r="I1133"/>
    </row>
    <row r="1134" spans="1:9" x14ac:dyDescent="0.25">
      <c r="A1134"/>
      <c r="B1134"/>
      <c r="C1134"/>
      <c r="D1134"/>
      <c r="E1134" s="148"/>
      <c r="F1134" s="148"/>
      <c r="G1134" s="149"/>
      <c r="H1134" s="148"/>
      <c r="I1134"/>
    </row>
    <row r="1135" spans="1:9" x14ac:dyDescent="0.25">
      <c r="A1135"/>
      <c r="B1135"/>
      <c r="C1135"/>
      <c r="D1135"/>
      <c r="E1135" s="148"/>
      <c r="F1135" s="148"/>
      <c r="G1135" s="149"/>
      <c r="H1135" s="148"/>
      <c r="I1135"/>
    </row>
    <row r="1136" spans="1:9" x14ac:dyDescent="0.25">
      <c r="A1136"/>
      <c r="B1136"/>
      <c r="C1136"/>
      <c r="D1136"/>
      <c r="E1136" s="148"/>
      <c r="F1136" s="148"/>
      <c r="G1136" s="149"/>
      <c r="H1136" s="148"/>
      <c r="I1136"/>
    </row>
    <row r="1137" spans="1:9" x14ac:dyDescent="0.25">
      <c r="A1137"/>
      <c r="B1137"/>
      <c r="C1137"/>
      <c r="D1137"/>
      <c r="E1137" s="148"/>
      <c r="F1137" s="148"/>
      <c r="G1137" s="149"/>
      <c r="H1137" s="148"/>
      <c r="I1137"/>
    </row>
    <row r="1138" spans="1:9" x14ac:dyDescent="0.25">
      <c r="A1138"/>
      <c r="B1138"/>
      <c r="C1138"/>
      <c r="D1138"/>
      <c r="E1138" s="148"/>
      <c r="F1138" s="148"/>
      <c r="G1138" s="149"/>
      <c r="H1138" s="148"/>
      <c r="I1138"/>
    </row>
    <row r="1139" spans="1:9" x14ac:dyDescent="0.25">
      <c r="A1139"/>
      <c r="B1139"/>
      <c r="C1139"/>
      <c r="D1139"/>
      <c r="E1139" s="148"/>
      <c r="F1139" s="148"/>
      <c r="G1139" s="149"/>
      <c r="H1139" s="148"/>
      <c r="I1139"/>
    </row>
    <row r="1140" spans="1:9" x14ac:dyDescent="0.25">
      <c r="A1140"/>
      <c r="B1140"/>
      <c r="C1140"/>
      <c r="D1140"/>
      <c r="E1140" s="148"/>
      <c r="F1140" s="148"/>
      <c r="G1140" s="149"/>
      <c r="H1140" s="148"/>
      <c r="I1140"/>
    </row>
    <row r="1141" spans="1:9" x14ac:dyDescent="0.25">
      <c r="A1141"/>
      <c r="B1141"/>
      <c r="C1141"/>
      <c r="D1141"/>
      <c r="E1141" s="148"/>
      <c r="F1141" s="148"/>
      <c r="G1141" s="149"/>
      <c r="H1141" s="148"/>
      <c r="I1141"/>
    </row>
    <row r="1142" spans="1:9" x14ac:dyDescent="0.25">
      <c r="A1142"/>
      <c r="B1142"/>
      <c r="C1142"/>
      <c r="D1142"/>
      <c r="E1142" s="148"/>
      <c r="F1142" s="148"/>
      <c r="G1142" s="149"/>
      <c r="H1142" s="148"/>
      <c r="I1142"/>
    </row>
    <row r="1143" spans="1:9" x14ac:dyDescent="0.25">
      <c r="A1143"/>
      <c r="B1143"/>
      <c r="C1143"/>
      <c r="D1143"/>
      <c r="E1143" s="148"/>
      <c r="F1143" s="148"/>
      <c r="G1143" s="149"/>
      <c r="H1143" s="148"/>
      <c r="I1143"/>
    </row>
    <row r="1144" spans="1:9" x14ac:dyDescent="0.25">
      <c r="A1144"/>
      <c r="B1144"/>
      <c r="C1144"/>
      <c r="D1144"/>
      <c r="E1144" s="148"/>
      <c r="F1144" s="148"/>
      <c r="G1144" s="149"/>
      <c r="H1144" s="148"/>
      <c r="I1144"/>
    </row>
    <row r="1145" spans="1:9" x14ac:dyDescent="0.25">
      <c r="A1145"/>
      <c r="B1145"/>
      <c r="C1145"/>
      <c r="D1145"/>
      <c r="E1145" s="148"/>
      <c r="F1145" s="148"/>
      <c r="G1145" s="149"/>
      <c r="H1145" s="148"/>
      <c r="I1145"/>
    </row>
    <row r="1146" spans="1:9" x14ac:dyDescent="0.25">
      <c r="A1146"/>
      <c r="B1146"/>
      <c r="C1146"/>
      <c r="D1146"/>
      <c r="E1146" s="148"/>
      <c r="F1146" s="148"/>
      <c r="G1146" s="149"/>
      <c r="H1146" s="148"/>
      <c r="I1146"/>
    </row>
    <row r="1147" spans="1:9" x14ac:dyDescent="0.25">
      <c r="A1147"/>
      <c r="B1147"/>
      <c r="C1147"/>
      <c r="D1147"/>
      <c r="E1147" s="148"/>
      <c r="F1147" s="148"/>
      <c r="G1147" s="149"/>
      <c r="H1147" s="148"/>
      <c r="I1147"/>
    </row>
    <row r="1148" spans="1:9" x14ac:dyDescent="0.25">
      <c r="A1148"/>
      <c r="B1148"/>
      <c r="C1148"/>
      <c r="D1148"/>
      <c r="E1148" s="148"/>
      <c r="F1148" s="148"/>
      <c r="G1148" s="149"/>
      <c r="H1148" s="148"/>
      <c r="I1148"/>
    </row>
    <row r="1149" spans="1:9" x14ac:dyDescent="0.25">
      <c r="A1149"/>
      <c r="B1149"/>
      <c r="C1149"/>
      <c r="D1149"/>
      <c r="E1149" s="148"/>
      <c r="F1149" s="148"/>
      <c r="G1149" s="149"/>
      <c r="H1149" s="148"/>
      <c r="I1149"/>
    </row>
    <row r="1150" spans="1:9" x14ac:dyDescent="0.25">
      <c r="A1150"/>
      <c r="B1150"/>
      <c r="C1150"/>
      <c r="D1150"/>
      <c r="E1150" s="148"/>
      <c r="F1150" s="148"/>
      <c r="G1150" s="149"/>
      <c r="H1150" s="148"/>
      <c r="I1150"/>
    </row>
    <row r="1151" spans="1:9" x14ac:dyDescent="0.25">
      <c r="A1151"/>
      <c r="B1151"/>
      <c r="C1151"/>
      <c r="D1151"/>
      <c r="E1151" s="148"/>
      <c r="F1151" s="148"/>
      <c r="G1151" s="149"/>
      <c r="H1151" s="148"/>
      <c r="I1151"/>
    </row>
    <row r="1152" spans="1:9" x14ac:dyDescent="0.25">
      <c r="A1152"/>
      <c r="B1152"/>
      <c r="C1152"/>
      <c r="D1152"/>
      <c r="E1152" s="148"/>
      <c r="F1152" s="148"/>
      <c r="G1152" s="149"/>
      <c r="H1152" s="148"/>
      <c r="I1152"/>
    </row>
    <row r="1153" spans="1:9" x14ac:dyDescent="0.25">
      <c r="A1153"/>
      <c r="B1153"/>
      <c r="C1153"/>
      <c r="D1153"/>
      <c r="E1153" s="148"/>
      <c r="F1153" s="148"/>
      <c r="G1153" s="149"/>
      <c r="H1153" s="148"/>
      <c r="I1153"/>
    </row>
    <row r="1154" spans="1:9" x14ac:dyDescent="0.25">
      <c r="A1154"/>
      <c r="B1154"/>
      <c r="C1154"/>
      <c r="D1154"/>
      <c r="E1154" s="148"/>
      <c r="F1154" s="148"/>
      <c r="G1154" s="149"/>
      <c r="H1154" s="148"/>
      <c r="I1154"/>
    </row>
    <row r="1155" spans="1:9" x14ac:dyDescent="0.25">
      <c r="A1155"/>
      <c r="B1155"/>
      <c r="C1155"/>
      <c r="D1155"/>
      <c r="E1155" s="148"/>
      <c r="F1155" s="148"/>
      <c r="G1155" s="149"/>
      <c r="H1155" s="148"/>
      <c r="I1155"/>
    </row>
    <row r="1156" spans="1:9" x14ac:dyDescent="0.25">
      <c r="A1156"/>
      <c r="B1156"/>
      <c r="C1156"/>
      <c r="D1156"/>
      <c r="E1156" s="148"/>
      <c r="F1156" s="148"/>
      <c r="G1156" s="149"/>
      <c r="H1156" s="148"/>
      <c r="I1156"/>
    </row>
    <row r="1157" spans="1:9" x14ac:dyDescent="0.25">
      <c r="A1157"/>
      <c r="B1157"/>
      <c r="C1157"/>
      <c r="D1157"/>
      <c r="E1157" s="148"/>
      <c r="F1157" s="148"/>
      <c r="G1157" s="149"/>
      <c r="H1157" s="148"/>
      <c r="I1157"/>
    </row>
    <row r="1158" spans="1:9" x14ac:dyDescent="0.25">
      <c r="A1158"/>
      <c r="B1158"/>
      <c r="C1158"/>
      <c r="D1158"/>
      <c r="E1158" s="148"/>
      <c r="F1158" s="148"/>
      <c r="G1158" s="149"/>
      <c r="H1158" s="148"/>
      <c r="I1158"/>
    </row>
    <row r="1159" spans="1:9" x14ac:dyDescent="0.25">
      <c r="A1159"/>
      <c r="B1159"/>
      <c r="C1159"/>
      <c r="D1159"/>
      <c r="E1159" s="148"/>
      <c r="F1159" s="148"/>
      <c r="G1159" s="149"/>
      <c r="H1159" s="148"/>
      <c r="I1159"/>
    </row>
    <row r="1160" spans="1:9" x14ac:dyDescent="0.25">
      <c r="A1160"/>
      <c r="B1160"/>
      <c r="C1160"/>
      <c r="D1160"/>
      <c r="E1160" s="148"/>
      <c r="F1160" s="148"/>
      <c r="G1160" s="149"/>
      <c r="H1160" s="148"/>
      <c r="I1160"/>
    </row>
    <row r="1161" spans="1:9" x14ac:dyDescent="0.25">
      <c r="A1161"/>
      <c r="B1161"/>
      <c r="C1161"/>
      <c r="D1161"/>
      <c r="E1161" s="148"/>
      <c r="F1161" s="148"/>
      <c r="G1161" s="149"/>
      <c r="H1161" s="148"/>
      <c r="I1161"/>
    </row>
    <row r="1162" spans="1:9" x14ac:dyDescent="0.25">
      <c r="A1162"/>
      <c r="B1162"/>
      <c r="C1162"/>
      <c r="D1162"/>
      <c r="E1162" s="148"/>
      <c r="F1162" s="148"/>
      <c r="G1162" s="149"/>
      <c r="H1162" s="148"/>
      <c r="I1162"/>
    </row>
    <row r="1163" spans="1:9" x14ac:dyDescent="0.25">
      <c r="A1163"/>
      <c r="B1163"/>
      <c r="C1163"/>
      <c r="D1163"/>
      <c r="E1163" s="148"/>
      <c r="F1163" s="148"/>
      <c r="G1163" s="149"/>
      <c r="H1163" s="148"/>
      <c r="I1163"/>
    </row>
    <row r="1164" spans="1:9" x14ac:dyDescent="0.25">
      <c r="A1164"/>
      <c r="B1164"/>
      <c r="C1164"/>
      <c r="D1164"/>
      <c r="E1164" s="148"/>
      <c r="F1164" s="148"/>
      <c r="G1164" s="149"/>
      <c r="H1164" s="148"/>
      <c r="I1164"/>
    </row>
    <row r="1165" spans="1:9" x14ac:dyDescent="0.25">
      <c r="A1165"/>
      <c r="B1165"/>
      <c r="C1165"/>
      <c r="D1165"/>
      <c r="E1165" s="148"/>
      <c r="F1165" s="148"/>
      <c r="G1165" s="149"/>
      <c r="H1165" s="148"/>
      <c r="I1165"/>
    </row>
    <row r="1166" spans="1:9" x14ac:dyDescent="0.25">
      <c r="A1166"/>
      <c r="B1166"/>
      <c r="C1166"/>
      <c r="D1166"/>
      <c r="E1166" s="148"/>
      <c r="F1166" s="148"/>
      <c r="G1166" s="149"/>
      <c r="H1166" s="148"/>
      <c r="I1166"/>
    </row>
    <row r="1167" spans="1:9" x14ac:dyDescent="0.25">
      <c r="A1167"/>
      <c r="B1167"/>
      <c r="C1167"/>
      <c r="D1167"/>
      <c r="E1167" s="148"/>
      <c r="F1167" s="148"/>
      <c r="G1167" s="149"/>
      <c r="H1167" s="148"/>
      <c r="I1167"/>
    </row>
    <row r="1168" spans="1:9" x14ac:dyDescent="0.25">
      <c r="A1168"/>
      <c r="B1168"/>
      <c r="C1168"/>
      <c r="D1168"/>
      <c r="E1168" s="148"/>
      <c r="F1168" s="148"/>
      <c r="G1168" s="149"/>
      <c r="H1168" s="148"/>
      <c r="I1168"/>
    </row>
    <row r="1169" spans="1:9" x14ac:dyDescent="0.25">
      <c r="A1169"/>
      <c r="B1169"/>
      <c r="C1169"/>
      <c r="D1169"/>
      <c r="E1169" s="148"/>
      <c r="F1169" s="148"/>
      <c r="G1169" s="149"/>
      <c r="H1169" s="148"/>
      <c r="I1169"/>
    </row>
    <row r="1170" spans="1:9" x14ac:dyDescent="0.25">
      <c r="A1170"/>
      <c r="B1170"/>
      <c r="C1170"/>
      <c r="D1170"/>
      <c r="E1170" s="148"/>
      <c r="F1170" s="148"/>
      <c r="G1170" s="149"/>
      <c r="H1170" s="148"/>
      <c r="I1170"/>
    </row>
    <row r="1171" spans="1:9" x14ac:dyDescent="0.25">
      <c r="A1171"/>
      <c r="B1171"/>
      <c r="C1171"/>
      <c r="D1171"/>
      <c r="E1171" s="148"/>
      <c r="F1171" s="148"/>
      <c r="G1171" s="149"/>
      <c r="H1171" s="148"/>
      <c r="I1171"/>
    </row>
    <row r="1172" spans="1:9" x14ac:dyDescent="0.25">
      <c r="A1172"/>
      <c r="B1172"/>
      <c r="C1172"/>
      <c r="D1172"/>
      <c r="E1172" s="148"/>
      <c r="F1172" s="148"/>
      <c r="G1172" s="149"/>
      <c r="H1172" s="148"/>
      <c r="I1172"/>
    </row>
    <row r="1173" spans="1:9" x14ac:dyDescent="0.25">
      <c r="A1173"/>
      <c r="B1173"/>
      <c r="C1173"/>
      <c r="D1173"/>
      <c r="E1173" s="148"/>
      <c r="F1173" s="148"/>
      <c r="G1173" s="149"/>
      <c r="H1173" s="148"/>
      <c r="I1173"/>
    </row>
    <row r="1174" spans="1:9" x14ac:dyDescent="0.25">
      <c r="A1174"/>
      <c r="B1174"/>
      <c r="C1174"/>
      <c r="D1174"/>
      <c r="E1174" s="148"/>
      <c r="F1174" s="148"/>
      <c r="G1174" s="149"/>
      <c r="H1174" s="148"/>
      <c r="I1174"/>
    </row>
    <row r="1175" spans="1:9" x14ac:dyDescent="0.25">
      <c r="A1175"/>
      <c r="B1175"/>
      <c r="C1175"/>
      <c r="D1175"/>
      <c r="E1175" s="148"/>
      <c r="F1175" s="148"/>
      <c r="G1175" s="149"/>
      <c r="H1175" s="148"/>
      <c r="I1175"/>
    </row>
    <row r="1176" spans="1:9" x14ac:dyDescent="0.25">
      <c r="A1176"/>
      <c r="B1176"/>
      <c r="C1176"/>
      <c r="D1176"/>
      <c r="E1176" s="148"/>
      <c r="F1176" s="148"/>
      <c r="G1176" s="149"/>
      <c r="H1176" s="148"/>
      <c r="I1176"/>
    </row>
    <row r="1177" spans="1:9" x14ac:dyDescent="0.25">
      <c r="A1177"/>
      <c r="B1177"/>
      <c r="C1177"/>
      <c r="D1177"/>
      <c r="E1177" s="148"/>
      <c r="F1177" s="148"/>
      <c r="G1177" s="149"/>
      <c r="H1177" s="148"/>
      <c r="I1177"/>
    </row>
    <row r="1178" spans="1:9" x14ac:dyDescent="0.25">
      <c r="A1178"/>
      <c r="B1178"/>
      <c r="C1178"/>
      <c r="D1178"/>
      <c r="E1178" s="148"/>
      <c r="F1178" s="148"/>
      <c r="G1178" s="149"/>
      <c r="H1178" s="148"/>
      <c r="I1178"/>
    </row>
    <row r="1179" spans="1:9" x14ac:dyDescent="0.25">
      <c r="A1179"/>
      <c r="B1179"/>
      <c r="C1179"/>
      <c r="D1179"/>
      <c r="E1179" s="148"/>
      <c r="F1179" s="148"/>
      <c r="G1179" s="149"/>
      <c r="H1179" s="148"/>
      <c r="I1179"/>
    </row>
    <row r="1180" spans="1:9" x14ac:dyDescent="0.25">
      <c r="A1180"/>
      <c r="B1180"/>
      <c r="C1180"/>
      <c r="D1180"/>
      <c r="E1180" s="148"/>
      <c r="F1180" s="148"/>
      <c r="G1180" s="149"/>
      <c r="H1180" s="148"/>
      <c r="I1180"/>
    </row>
    <row r="1181" spans="1:9" x14ac:dyDescent="0.25">
      <c r="A1181"/>
      <c r="B1181"/>
      <c r="C1181"/>
      <c r="D1181"/>
      <c r="E1181" s="148"/>
      <c r="F1181" s="148"/>
      <c r="G1181" s="149"/>
      <c r="H1181" s="148"/>
      <c r="I1181"/>
    </row>
    <row r="1182" spans="1:9" x14ac:dyDescent="0.25">
      <c r="A1182"/>
      <c r="B1182"/>
      <c r="C1182"/>
      <c r="D1182"/>
      <c r="E1182" s="148"/>
      <c r="F1182" s="148"/>
      <c r="G1182" s="149"/>
      <c r="H1182" s="148"/>
      <c r="I1182"/>
    </row>
    <row r="1183" spans="1:9" x14ac:dyDescent="0.25">
      <c r="A1183"/>
      <c r="B1183"/>
      <c r="C1183"/>
      <c r="D1183"/>
      <c r="E1183" s="148"/>
      <c r="F1183" s="148"/>
      <c r="G1183" s="149"/>
      <c r="H1183" s="148"/>
      <c r="I1183"/>
    </row>
    <row r="1184" spans="1:9" x14ac:dyDescent="0.25">
      <c r="A1184"/>
      <c r="B1184"/>
      <c r="C1184"/>
      <c r="D1184"/>
      <c r="E1184" s="148"/>
      <c r="F1184" s="148"/>
      <c r="G1184" s="149"/>
      <c r="H1184" s="148"/>
      <c r="I1184"/>
    </row>
    <row r="1185" spans="1:9" x14ac:dyDescent="0.25">
      <c r="A1185"/>
      <c r="B1185"/>
      <c r="C1185"/>
      <c r="D1185"/>
      <c r="E1185" s="148"/>
      <c r="F1185" s="148"/>
      <c r="G1185" s="149"/>
      <c r="H1185" s="148"/>
      <c r="I1185"/>
    </row>
    <row r="1186" spans="1:9" x14ac:dyDescent="0.25">
      <c r="A1186"/>
      <c r="B1186"/>
      <c r="C1186"/>
      <c r="D1186"/>
      <c r="E1186" s="148"/>
      <c r="F1186" s="148"/>
      <c r="G1186" s="149"/>
      <c r="H1186" s="148"/>
      <c r="I1186"/>
    </row>
    <row r="1187" spans="1:9" x14ac:dyDescent="0.25">
      <c r="A1187"/>
      <c r="B1187"/>
      <c r="C1187"/>
      <c r="D1187"/>
      <c r="E1187" s="148"/>
      <c r="F1187" s="148"/>
      <c r="G1187" s="149"/>
      <c r="H1187" s="148"/>
      <c r="I1187"/>
    </row>
    <row r="1188" spans="1:9" x14ac:dyDescent="0.25">
      <c r="A1188"/>
      <c r="B1188"/>
      <c r="C1188"/>
      <c r="D1188"/>
      <c r="E1188" s="148"/>
      <c r="F1188" s="148"/>
      <c r="G1188" s="149"/>
      <c r="H1188" s="148"/>
      <c r="I1188"/>
    </row>
    <row r="1189" spans="1:9" x14ac:dyDescent="0.25">
      <c r="A1189"/>
      <c r="B1189"/>
      <c r="C1189"/>
      <c r="D1189"/>
      <c r="E1189" s="148"/>
      <c r="F1189" s="148"/>
      <c r="G1189" s="149"/>
      <c r="H1189" s="148"/>
      <c r="I1189"/>
    </row>
    <row r="1190" spans="1:9" x14ac:dyDescent="0.25">
      <c r="A1190"/>
      <c r="B1190"/>
      <c r="C1190"/>
      <c r="D1190"/>
      <c r="E1190" s="148"/>
      <c r="F1190" s="148"/>
      <c r="G1190" s="149"/>
      <c r="H1190" s="148"/>
      <c r="I1190"/>
    </row>
    <row r="1191" spans="1:9" x14ac:dyDescent="0.25">
      <c r="A1191"/>
      <c r="B1191"/>
      <c r="C1191"/>
      <c r="D1191"/>
      <c r="E1191" s="148"/>
      <c r="F1191" s="148"/>
      <c r="G1191" s="149"/>
      <c r="H1191" s="148"/>
      <c r="I1191"/>
    </row>
    <row r="1192" spans="1:9" x14ac:dyDescent="0.25">
      <c r="A1192"/>
      <c r="B1192"/>
      <c r="C1192"/>
      <c r="D1192"/>
      <c r="E1192" s="148"/>
      <c r="F1192" s="148"/>
      <c r="G1192" s="149"/>
      <c r="H1192" s="148"/>
      <c r="I1192"/>
    </row>
    <row r="1193" spans="1:9" x14ac:dyDescent="0.25">
      <c r="A1193"/>
      <c r="B1193"/>
      <c r="C1193"/>
      <c r="D1193"/>
      <c r="E1193" s="148"/>
      <c r="F1193" s="148"/>
      <c r="G1193" s="149"/>
      <c r="H1193" s="148"/>
      <c r="I1193"/>
    </row>
    <row r="1194" spans="1:9" x14ac:dyDescent="0.25">
      <c r="A1194"/>
      <c r="B1194"/>
      <c r="C1194"/>
      <c r="D1194"/>
      <c r="E1194" s="148"/>
      <c r="F1194" s="148"/>
      <c r="G1194" s="149"/>
      <c r="H1194" s="148"/>
      <c r="I1194"/>
    </row>
    <row r="1195" spans="1:9" x14ac:dyDescent="0.25">
      <c r="A1195"/>
      <c r="B1195"/>
      <c r="C1195"/>
      <c r="D1195"/>
      <c r="E1195" s="148"/>
      <c r="F1195" s="148"/>
      <c r="G1195" s="149"/>
      <c r="H1195" s="148"/>
      <c r="I1195"/>
    </row>
    <row r="1196" spans="1:9" x14ac:dyDescent="0.25">
      <c r="A1196"/>
      <c r="B1196"/>
      <c r="C1196"/>
      <c r="D1196"/>
      <c r="E1196" s="148"/>
      <c r="F1196" s="148"/>
      <c r="G1196" s="149"/>
      <c r="H1196" s="148"/>
      <c r="I1196"/>
    </row>
    <row r="1197" spans="1:9" x14ac:dyDescent="0.25">
      <c r="A1197"/>
      <c r="B1197"/>
      <c r="C1197"/>
      <c r="D1197"/>
      <c r="E1197" s="148"/>
      <c r="F1197" s="148"/>
      <c r="G1197" s="149"/>
      <c r="H1197" s="148"/>
      <c r="I1197"/>
    </row>
    <row r="1198" spans="1:9" x14ac:dyDescent="0.25">
      <c r="A1198"/>
      <c r="B1198"/>
      <c r="C1198"/>
      <c r="D1198"/>
      <c r="E1198" s="148"/>
      <c r="F1198" s="148"/>
      <c r="G1198" s="149"/>
      <c r="H1198" s="148"/>
      <c r="I1198"/>
    </row>
    <row r="1199" spans="1:9" x14ac:dyDescent="0.25">
      <c r="A1199"/>
      <c r="B1199"/>
      <c r="C1199"/>
      <c r="D1199"/>
      <c r="E1199" s="148"/>
      <c r="F1199" s="148"/>
      <c r="G1199" s="149"/>
      <c r="H1199" s="148"/>
      <c r="I1199"/>
    </row>
    <row r="1200" spans="1:9" x14ac:dyDescent="0.25">
      <c r="A1200"/>
      <c r="B1200"/>
      <c r="C1200"/>
      <c r="D1200"/>
      <c r="E1200" s="148"/>
      <c r="F1200" s="148"/>
      <c r="G1200" s="149"/>
      <c r="H1200" s="148"/>
      <c r="I1200"/>
    </row>
    <row r="1201" spans="1:9" x14ac:dyDescent="0.25">
      <c r="A1201"/>
      <c r="B1201"/>
      <c r="C1201"/>
      <c r="D1201"/>
      <c r="E1201" s="148"/>
      <c r="F1201" s="148"/>
      <c r="G1201" s="149"/>
      <c r="H1201" s="148"/>
      <c r="I1201"/>
    </row>
    <row r="1202" spans="1:9" x14ac:dyDescent="0.25">
      <c r="A1202"/>
      <c r="B1202"/>
      <c r="C1202"/>
      <c r="D1202"/>
      <c r="E1202" s="148"/>
      <c r="F1202" s="148"/>
      <c r="G1202" s="149"/>
      <c r="H1202" s="148"/>
      <c r="I1202"/>
    </row>
    <row r="1203" spans="1:9" x14ac:dyDescent="0.25">
      <c r="A1203"/>
      <c r="B1203"/>
      <c r="C1203"/>
      <c r="D1203"/>
      <c r="E1203" s="148"/>
      <c r="F1203" s="148"/>
      <c r="G1203" s="149"/>
      <c r="H1203" s="148"/>
      <c r="I1203"/>
    </row>
    <row r="1204" spans="1:9" x14ac:dyDescent="0.25">
      <c r="A1204"/>
      <c r="B1204"/>
      <c r="C1204"/>
      <c r="D1204"/>
      <c r="E1204" s="148"/>
      <c r="F1204" s="148"/>
      <c r="G1204" s="149"/>
      <c r="H1204" s="148"/>
      <c r="I1204"/>
    </row>
    <row r="1205" spans="1:9" x14ac:dyDescent="0.25">
      <c r="A1205"/>
      <c r="B1205"/>
      <c r="C1205"/>
      <c r="D1205"/>
      <c r="E1205" s="148"/>
      <c r="F1205" s="148"/>
      <c r="G1205" s="149"/>
      <c r="H1205" s="148"/>
      <c r="I1205"/>
    </row>
    <row r="1206" spans="1:9" x14ac:dyDescent="0.25">
      <c r="A1206"/>
      <c r="B1206"/>
      <c r="C1206"/>
      <c r="D1206"/>
      <c r="E1206" s="148"/>
      <c r="F1206" s="148"/>
      <c r="G1206" s="149"/>
      <c r="H1206" s="148"/>
      <c r="I1206"/>
    </row>
    <row r="1207" spans="1:9" x14ac:dyDescent="0.25">
      <c r="A1207"/>
      <c r="B1207"/>
      <c r="C1207"/>
      <c r="D1207"/>
      <c r="E1207" s="148"/>
      <c r="F1207" s="148"/>
      <c r="G1207" s="149"/>
      <c r="H1207" s="148"/>
      <c r="I1207"/>
    </row>
    <row r="1208" spans="1:9" x14ac:dyDescent="0.25">
      <c r="A1208"/>
      <c r="B1208"/>
      <c r="C1208"/>
      <c r="D1208"/>
      <c r="E1208" s="148"/>
      <c r="F1208" s="148"/>
      <c r="G1208" s="149"/>
      <c r="H1208" s="148"/>
      <c r="I1208"/>
    </row>
    <row r="1209" spans="1:9" x14ac:dyDescent="0.25">
      <c r="A1209"/>
      <c r="B1209"/>
      <c r="C1209"/>
      <c r="D1209"/>
      <c r="E1209" s="148"/>
      <c r="F1209" s="148"/>
      <c r="G1209" s="149"/>
      <c r="H1209" s="148"/>
      <c r="I1209"/>
    </row>
    <row r="1210" spans="1:9" x14ac:dyDescent="0.25">
      <c r="A1210"/>
      <c r="B1210"/>
      <c r="C1210"/>
      <c r="D1210"/>
      <c r="E1210" s="148"/>
      <c r="F1210" s="148"/>
      <c r="G1210" s="149"/>
      <c r="H1210" s="148"/>
      <c r="I1210"/>
    </row>
    <row r="1211" spans="1:9" x14ac:dyDescent="0.25">
      <c r="A1211"/>
      <c r="B1211"/>
      <c r="C1211"/>
      <c r="D1211"/>
      <c r="E1211" s="148"/>
      <c r="F1211" s="148"/>
      <c r="G1211" s="149"/>
      <c r="H1211" s="148"/>
      <c r="I1211"/>
    </row>
    <row r="1212" spans="1:9" x14ac:dyDescent="0.25">
      <c r="A1212"/>
      <c r="B1212"/>
      <c r="C1212"/>
      <c r="D1212"/>
      <c r="E1212" s="148"/>
      <c r="F1212" s="148"/>
      <c r="G1212" s="149"/>
      <c r="H1212" s="148"/>
      <c r="I1212"/>
    </row>
    <row r="1213" spans="1:9" x14ac:dyDescent="0.25">
      <c r="A1213"/>
      <c r="B1213"/>
      <c r="C1213"/>
      <c r="D1213"/>
      <c r="E1213" s="148"/>
      <c r="F1213" s="148"/>
      <c r="G1213" s="149"/>
      <c r="H1213" s="148"/>
      <c r="I1213"/>
    </row>
    <row r="1214" spans="1:9" x14ac:dyDescent="0.25">
      <c r="A1214"/>
      <c r="B1214"/>
      <c r="C1214"/>
      <c r="D1214"/>
      <c r="E1214" s="148"/>
      <c r="F1214" s="148"/>
      <c r="G1214" s="149"/>
      <c r="H1214" s="148"/>
      <c r="I1214"/>
    </row>
    <row r="1215" spans="1:9" x14ac:dyDescent="0.25">
      <c r="A1215"/>
      <c r="B1215"/>
      <c r="C1215"/>
      <c r="D1215"/>
      <c r="E1215" s="148"/>
      <c r="F1215" s="148"/>
      <c r="G1215" s="149"/>
      <c r="H1215" s="148"/>
      <c r="I1215"/>
    </row>
    <row r="1216" spans="1:9" x14ac:dyDescent="0.25">
      <c r="A1216"/>
      <c r="B1216"/>
      <c r="C1216"/>
      <c r="D1216"/>
      <c r="E1216" s="148"/>
      <c r="F1216" s="148"/>
      <c r="G1216" s="149"/>
      <c r="H1216" s="148"/>
      <c r="I1216"/>
    </row>
    <row r="1217" spans="1:9" x14ac:dyDescent="0.25">
      <c r="A1217"/>
      <c r="B1217"/>
      <c r="C1217"/>
      <c r="D1217"/>
      <c r="E1217" s="148"/>
      <c r="F1217" s="148"/>
      <c r="G1217" s="149"/>
      <c r="H1217" s="148"/>
      <c r="I1217"/>
    </row>
    <row r="1218" spans="1:9" x14ac:dyDescent="0.25">
      <c r="A1218"/>
      <c r="B1218"/>
      <c r="C1218"/>
      <c r="D1218"/>
      <c r="E1218" s="148"/>
      <c r="F1218" s="148"/>
      <c r="G1218" s="149"/>
      <c r="H1218" s="148"/>
      <c r="I1218"/>
    </row>
    <row r="1219" spans="1:9" x14ac:dyDescent="0.25">
      <c r="A1219"/>
      <c r="B1219"/>
      <c r="C1219"/>
      <c r="D1219"/>
      <c r="E1219" s="148"/>
      <c r="F1219" s="148"/>
      <c r="G1219" s="149"/>
      <c r="H1219" s="148"/>
      <c r="I1219"/>
    </row>
    <row r="1220" spans="1:9" x14ac:dyDescent="0.25">
      <c r="A1220"/>
      <c r="B1220"/>
      <c r="C1220"/>
      <c r="D1220"/>
      <c r="E1220" s="148"/>
      <c r="F1220" s="148"/>
      <c r="G1220" s="149"/>
      <c r="H1220" s="148"/>
      <c r="I1220"/>
    </row>
    <row r="1221" spans="1:9" x14ac:dyDescent="0.25">
      <c r="A1221"/>
      <c r="B1221"/>
      <c r="C1221"/>
      <c r="D1221"/>
      <c r="E1221" s="148"/>
      <c r="F1221" s="148"/>
      <c r="G1221" s="149"/>
      <c r="H1221" s="148"/>
      <c r="I1221"/>
    </row>
    <row r="1222" spans="1:9" x14ac:dyDescent="0.25">
      <c r="A1222"/>
      <c r="B1222"/>
      <c r="C1222"/>
      <c r="D1222"/>
      <c r="E1222" s="148"/>
      <c r="F1222" s="148"/>
      <c r="G1222" s="149"/>
      <c r="H1222" s="148"/>
      <c r="I1222"/>
    </row>
    <row r="1223" spans="1:9" x14ac:dyDescent="0.25">
      <c r="A1223"/>
      <c r="B1223"/>
      <c r="C1223"/>
      <c r="D1223"/>
      <c r="E1223" s="148"/>
      <c r="F1223" s="148"/>
      <c r="G1223" s="149"/>
      <c r="H1223" s="148"/>
      <c r="I1223"/>
    </row>
    <row r="1224" spans="1:9" x14ac:dyDescent="0.25">
      <c r="A1224"/>
      <c r="B1224"/>
      <c r="C1224"/>
      <c r="D1224"/>
      <c r="E1224" s="148"/>
      <c r="F1224" s="148"/>
      <c r="G1224" s="149"/>
      <c r="H1224" s="148"/>
      <c r="I1224"/>
    </row>
    <row r="1225" spans="1:9" x14ac:dyDescent="0.25">
      <c r="A1225"/>
      <c r="B1225"/>
      <c r="C1225"/>
      <c r="D1225"/>
      <c r="E1225" s="148"/>
      <c r="F1225" s="148"/>
      <c r="G1225" s="149"/>
      <c r="H1225" s="148"/>
      <c r="I1225"/>
    </row>
    <row r="1226" spans="1:9" x14ac:dyDescent="0.25">
      <c r="A1226"/>
      <c r="B1226"/>
      <c r="C1226"/>
      <c r="D1226"/>
      <c r="E1226" s="148"/>
      <c r="F1226" s="148"/>
      <c r="G1226" s="149"/>
      <c r="H1226" s="148"/>
      <c r="I1226"/>
    </row>
    <row r="1227" spans="1:9" x14ac:dyDescent="0.25">
      <c r="A1227"/>
      <c r="B1227"/>
      <c r="C1227"/>
      <c r="D1227"/>
      <c r="E1227" s="148"/>
      <c r="F1227" s="148"/>
      <c r="G1227" s="149"/>
      <c r="H1227" s="148"/>
      <c r="I1227"/>
    </row>
    <row r="1228" spans="1:9" x14ac:dyDescent="0.25">
      <c r="A1228"/>
      <c r="B1228"/>
      <c r="C1228"/>
      <c r="D1228"/>
      <c r="E1228" s="148"/>
      <c r="F1228" s="148"/>
      <c r="G1228" s="149"/>
      <c r="H1228" s="148"/>
      <c r="I1228"/>
    </row>
    <row r="1229" spans="1:9" x14ac:dyDescent="0.25">
      <c r="A1229"/>
      <c r="B1229"/>
      <c r="C1229"/>
      <c r="D1229"/>
      <c r="E1229" s="148"/>
      <c r="F1229" s="148"/>
      <c r="G1229" s="149"/>
      <c r="H1229" s="148"/>
      <c r="I1229"/>
    </row>
    <row r="1230" spans="1:9" x14ac:dyDescent="0.25">
      <c r="A1230"/>
      <c r="B1230"/>
      <c r="C1230"/>
      <c r="D1230"/>
      <c r="E1230" s="148"/>
      <c r="F1230" s="148"/>
      <c r="G1230" s="149"/>
      <c r="H1230" s="148"/>
      <c r="I1230"/>
    </row>
    <row r="1231" spans="1:9" x14ac:dyDescent="0.25">
      <c r="A1231"/>
      <c r="B1231"/>
      <c r="C1231"/>
      <c r="D1231"/>
      <c r="E1231" s="148"/>
      <c r="F1231" s="148"/>
      <c r="G1231" s="149"/>
      <c r="H1231" s="148"/>
      <c r="I1231"/>
    </row>
    <row r="1232" spans="1:9" x14ac:dyDescent="0.25">
      <c r="A1232"/>
      <c r="B1232"/>
      <c r="C1232"/>
      <c r="D1232"/>
      <c r="E1232" s="148"/>
      <c r="F1232" s="148"/>
      <c r="G1232" s="149"/>
      <c r="H1232" s="148"/>
      <c r="I1232"/>
    </row>
    <row r="1233" spans="1:9" x14ac:dyDescent="0.25">
      <c r="A1233"/>
      <c r="B1233"/>
      <c r="C1233"/>
      <c r="D1233"/>
      <c r="E1233" s="148"/>
      <c r="F1233" s="148"/>
      <c r="G1233" s="149"/>
      <c r="H1233" s="148"/>
      <c r="I1233"/>
    </row>
    <row r="1234" spans="1:9" x14ac:dyDescent="0.25">
      <c r="A1234"/>
      <c r="B1234"/>
      <c r="C1234"/>
      <c r="D1234"/>
      <c r="E1234" s="148"/>
      <c r="F1234" s="148"/>
      <c r="G1234" s="149"/>
      <c r="H1234" s="148"/>
      <c r="I1234"/>
    </row>
    <row r="1235" spans="1:9" x14ac:dyDescent="0.25">
      <c r="A1235"/>
      <c r="B1235"/>
      <c r="C1235"/>
      <c r="D1235"/>
      <c r="E1235" s="148"/>
      <c r="F1235" s="148"/>
      <c r="G1235" s="149"/>
      <c r="H1235" s="148"/>
      <c r="I1235"/>
    </row>
    <row r="1236" spans="1:9" x14ac:dyDescent="0.25">
      <c r="A1236"/>
      <c r="B1236"/>
      <c r="C1236"/>
      <c r="D1236"/>
      <c r="E1236" s="148"/>
      <c r="F1236" s="148"/>
      <c r="G1236" s="149"/>
      <c r="H1236" s="148"/>
      <c r="I1236"/>
    </row>
    <row r="1237" spans="1:9" x14ac:dyDescent="0.25">
      <c r="A1237"/>
      <c r="B1237"/>
      <c r="C1237"/>
      <c r="D1237"/>
      <c r="E1237" s="148"/>
      <c r="F1237" s="148"/>
      <c r="G1237" s="149"/>
      <c r="H1237" s="148"/>
      <c r="I1237"/>
    </row>
    <row r="1238" spans="1:9" x14ac:dyDescent="0.25">
      <c r="A1238"/>
      <c r="B1238"/>
      <c r="C1238"/>
      <c r="D1238"/>
      <c r="E1238" s="148"/>
      <c r="F1238" s="148"/>
      <c r="G1238" s="149"/>
      <c r="H1238" s="148"/>
      <c r="I1238"/>
    </row>
    <row r="1239" spans="1:9" x14ac:dyDescent="0.25">
      <c r="A1239"/>
      <c r="B1239"/>
      <c r="C1239"/>
      <c r="D1239"/>
      <c r="E1239" s="148"/>
      <c r="F1239" s="148"/>
      <c r="G1239" s="149"/>
      <c r="H1239" s="148"/>
      <c r="I1239"/>
    </row>
    <row r="1240" spans="1:9" x14ac:dyDescent="0.25">
      <c r="A1240"/>
      <c r="B1240"/>
      <c r="C1240"/>
      <c r="D1240"/>
      <c r="E1240" s="148"/>
      <c r="F1240" s="148"/>
      <c r="G1240" s="149"/>
      <c r="H1240" s="148"/>
      <c r="I1240"/>
    </row>
    <row r="1241" spans="1:9" x14ac:dyDescent="0.25">
      <c r="A1241"/>
      <c r="B1241"/>
      <c r="C1241"/>
      <c r="D1241"/>
      <c r="E1241" s="148"/>
      <c r="F1241" s="148"/>
      <c r="G1241" s="149"/>
      <c r="H1241" s="148"/>
      <c r="I1241"/>
    </row>
    <row r="1242" spans="1:9" x14ac:dyDescent="0.25">
      <c r="A1242"/>
      <c r="B1242"/>
      <c r="C1242"/>
      <c r="D1242"/>
      <c r="E1242" s="148"/>
      <c r="F1242" s="148"/>
      <c r="G1242" s="149"/>
      <c r="H1242" s="148"/>
      <c r="I1242"/>
    </row>
    <row r="1243" spans="1:9" x14ac:dyDescent="0.25">
      <c r="A1243"/>
      <c r="B1243"/>
      <c r="C1243"/>
      <c r="D1243"/>
      <c r="E1243" s="148"/>
      <c r="F1243" s="148"/>
      <c r="G1243" s="149"/>
      <c r="H1243" s="148"/>
      <c r="I1243"/>
    </row>
    <row r="1244" spans="1:9" x14ac:dyDescent="0.25">
      <c r="A1244"/>
      <c r="B1244"/>
      <c r="C1244"/>
      <c r="D1244"/>
      <c r="E1244" s="148"/>
      <c r="F1244" s="148"/>
      <c r="G1244" s="149"/>
      <c r="H1244" s="148"/>
      <c r="I1244"/>
    </row>
    <row r="1245" spans="1:9" x14ac:dyDescent="0.25">
      <c r="A1245"/>
      <c r="B1245"/>
      <c r="C1245"/>
      <c r="D1245"/>
      <c r="E1245" s="148"/>
      <c r="F1245" s="148"/>
      <c r="G1245" s="149"/>
      <c r="H1245" s="148"/>
      <c r="I1245"/>
    </row>
    <row r="1246" spans="1:9" x14ac:dyDescent="0.25">
      <c r="A1246"/>
      <c r="B1246"/>
      <c r="C1246"/>
      <c r="D1246"/>
      <c r="E1246" s="148"/>
      <c r="F1246" s="148"/>
      <c r="G1246" s="149"/>
      <c r="H1246" s="148"/>
      <c r="I1246"/>
    </row>
    <row r="1247" spans="1:9" x14ac:dyDescent="0.25">
      <c r="A1247"/>
      <c r="B1247"/>
      <c r="C1247"/>
      <c r="D1247"/>
      <c r="E1247" s="148"/>
      <c r="F1247" s="148"/>
      <c r="G1247" s="149"/>
      <c r="H1247" s="148"/>
      <c r="I1247"/>
    </row>
    <row r="1248" spans="1:9" x14ac:dyDescent="0.25">
      <c r="A1248"/>
      <c r="B1248"/>
      <c r="C1248"/>
      <c r="D1248"/>
      <c r="E1248" s="148"/>
      <c r="F1248" s="148"/>
      <c r="G1248" s="149"/>
      <c r="H1248" s="148"/>
      <c r="I1248"/>
    </row>
    <row r="1249" spans="1:9" x14ac:dyDescent="0.25">
      <c r="A1249"/>
      <c r="B1249"/>
      <c r="C1249"/>
      <c r="D1249"/>
      <c r="E1249" s="148"/>
      <c r="F1249" s="148"/>
      <c r="G1249" s="149"/>
      <c r="H1249" s="148"/>
      <c r="I1249"/>
    </row>
    <row r="1250" spans="1:9" x14ac:dyDescent="0.25">
      <c r="A1250"/>
      <c r="B1250"/>
      <c r="C1250"/>
      <c r="D1250"/>
      <c r="E1250" s="148"/>
      <c r="F1250" s="148"/>
      <c r="G1250" s="149"/>
      <c r="H1250" s="148"/>
      <c r="I1250"/>
    </row>
    <row r="1251" spans="1:9" x14ac:dyDescent="0.25">
      <c r="A1251"/>
      <c r="B1251"/>
      <c r="C1251"/>
      <c r="D1251"/>
      <c r="E1251" s="148"/>
      <c r="F1251" s="148"/>
      <c r="G1251" s="149"/>
      <c r="H1251" s="148"/>
      <c r="I1251"/>
    </row>
    <row r="1252" spans="1:9" x14ac:dyDescent="0.25">
      <c r="A1252"/>
      <c r="B1252"/>
      <c r="C1252"/>
      <c r="D1252"/>
      <c r="E1252" s="148"/>
      <c r="F1252" s="148"/>
      <c r="G1252" s="149"/>
      <c r="H1252" s="148"/>
      <c r="I1252"/>
    </row>
    <row r="1253" spans="1:9" x14ac:dyDescent="0.25">
      <c r="A1253"/>
      <c r="B1253"/>
      <c r="C1253"/>
      <c r="D1253"/>
      <c r="E1253" s="148"/>
      <c r="F1253" s="148"/>
      <c r="G1253" s="149"/>
      <c r="H1253" s="148"/>
      <c r="I1253"/>
    </row>
    <row r="1254" spans="1:9" x14ac:dyDescent="0.25">
      <c r="A1254"/>
      <c r="B1254"/>
      <c r="C1254"/>
      <c r="D1254"/>
      <c r="E1254" s="148"/>
      <c r="F1254" s="148"/>
      <c r="G1254" s="149"/>
      <c r="H1254" s="148"/>
      <c r="I1254"/>
    </row>
    <row r="1255" spans="1:9" x14ac:dyDescent="0.25">
      <c r="A1255"/>
      <c r="B1255"/>
      <c r="C1255"/>
      <c r="D1255"/>
      <c r="E1255" s="148"/>
      <c r="F1255" s="148"/>
      <c r="G1255" s="149"/>
      <c r="H1255" s="148"/>
      <c r="I1255"/>
    </row>
    <row r="1256" spans="1:9" x14ac:dyDescent="0.25">
      <c r="A1256"/>
      <c r="B1256"/>
      <c r="C1256"/>
      <c r="D1256"/>
      <c r="E1256" s="148"/>
      <c r="F1256" s="148"/>
      <c r="G1256" s="149"/>
      <c r="H1256" s="148"/>
      <c r="I1256"/>
    </row>
    <row r="1257" spans="1:9" x14ac:dyDescent="0.25">
      <c r="A1257"/>
      <c r="B1257"/>
      <c r="C1257"/>
      <c r="D1257"/>
      <c r="E1257" s="148"/>
      <c r="F1257" s="148"/>
      <c r="G1257" s="149"/>
      <c r="H1257" s="148"/>
      <c r="I1257"/>
    </row>
    <row r="1258" spans="1:9" x14ac:dyDescent="0.25">
      <c r="A1258"/>
      <c r="B1258"/>
      <c r="C1258"/>
      <c r="D1258"/>
      <c r="E1258" s="148"/>
      <c r="F1258" s="148"/>
      <c r="G1258" s="149"/>
      <c r="H1258" s="148"/>
      <c r="I1258"/>
    </row>
    <row r="1259" spans="1:9" x14ac:dyDescent="0.25">
      <c r="A1259"/>
      <c r="B1259"/>
      <c r="C1259"/>
      <c r="D1259"/>
      <c r="E1259" s="148"/>
      <c r="F1259" s="148"/>
      <c r="G1259" s="149"/>
      <c r="H1259" s="148"/>
      <c r="I1259"/>
    </row>
    <row r="1260" spans="1:9" x14ac:dyDescent="0.25">
      <c r="A1260"/>
      <c r="B1260"/>
      <c r="C1260"/>
      <c r="D1260"/>
      <c r="E1260" s="148"/>
      <c r="F1260" s="148"/>
      <c r="G1260" s="149"/>
      <c r="H1260" s="148"/>
      <c r="I1260"/>
    </row>
    <row r="1261" spans="1:9" x14ac:dyDescent="0.25">
      <c r="A1261"/>
      <c r="B1261"/>
      <c r="C1261"/>
      <c r="D1261"/>
      <c r="E1261" s="148"/>
      <c r="F1261" s="148"/>
      <c r="G1261" s="149"/>
      <c r="H1261" s="148"/>
      <c r="I1261"/>
    </row>
    <row r="1262" spans="1:9" x14ac:dyDescent="0.25">
      <c r="A1262"/>
      <c r="B1262"/>
      <c r="C1262"/>
      <c r="D1262"/>
      <c r="E1262" s="148"/>
      <c r="F1262" s="148"/>
      <c r="G1262" s="149"/>
      <c r="H1262" s="148"/>
      <c r="I1262"/>
    </row>
    <row r="1263" spans="1:9" x14ac:dyDescent="0.25">
      <c r="A1263"/>
      <c r="B1263"/>
      <c r="C1263"/>
      <c r="D1263"/>
      <c r="E1263" s="148"/>
      <c r="F1263" s="148"/>
      <c r="G1263" s="149"/>
      <c r="H1263" s="148"/>
      <c r="I1263"/>
    </row>
    <row r="1264" spans="1:9" x14ac:dyDescent="0.25">
      <c r="A1264"/>
      <c r="B1264"/>
      <c r="C1264"/>
      <c r="D1264"/>
      <c r="E1264" s="148"/>
      <c r="F1264" s="148"/>
      <c r="G1264" s="149"/>
      <c r="H1264" s="148"/>
      <c r="I1264"/>
    </row>
    <row r="1265" spans="1:9" x14ac:dyDescent="0.25">
      <c r="A1265"/>
      <c r="B1265"/>
      <c r="C1265"/>
      <c r="D1265"/>
      <c r="E1265" s="148"/>
      <c r="F1265" s="148"/>
      <c r="G1265" s="149"/>
      <c r="H1265" s="148"/>
      <c r="I1265"/>
    </row>
    <row r="1266" spans="1:9" x14ac:dyDescent="0.25">
      <c r="A1266"/>
      <c r="B1266"/>
      <c r="C1266"/>
      <c r="D1266"/>
      <c r="E1266" s="148"/>
      <c r="F1266" s="148"/>
      <c r="G1266" s="149"/>
      <c r="H1266" s="148"/>
      <c r="I1266"/>
    </row>
    <row r="1267" spans="1:9" x14ac:dyDescent="0.25">
      <c r="A1267"/>
      <c r="B1267"/>
      <c r="C1267"/>
      <c r="D1267"/>
      <c r="E1267" s="148"/>
      <c r="F1267" s="148"/>
      <c r="G1267" s="149"/>
      <c r="H1267" s="148"/>
      <c r="I1267"/>
    </row>
    <row r="1268" spans="1:9" x14ac:dyDescent="0.25">
      <c r="A1268"/>
      <c r="B1268"/>
      <c r="C1268"/>
      <c r="D1268"/>
      <c r="E1268" s="148"/>
      <c r="F1268" s="148"/>
      <c r="G1268" s="149"/>
      <c r="H1268" s="148"/>
      <c r="I1268"/>
    </row>
    <row r="1269" spans="1:9" x14ac:dyDescent="0.25">
      <c r="A1269"/>
      <c r="B1269"/>
      <c r="C1269"/>
      <c r="D1269"/>
      <c r="E1269" s="148"/>
      <c r="F1269" s="148"/>
      <c r="G1269" s="149"/>
      <c r="H1269" s="148"/>
      <c r="I1269"/>
    </row>
    <row r="1270" spans="1:9" x14ac:dyDescent="0.25">
      <c r="A1270"/>
      <c r="B1270"/>
      <c r="C1270"/>
      <c r="D1270"/>
      <c r="E1270" s="148"/>
      <c r="F1270" s="148"/>
      <c r="G1270" s="149"/>
      <c r="H1270" s="148"/>
      <c r="I1270"/>
    </row>
    <row r="1271" spans="1:9" x14ac:dyDescent="0.25">
      <c r="A1271"/>
      <c r="B1271"/>
      <c r="C1271"/>
      <c r="D1271"/>
      <c r="E1271" s="148"/>
      <c r="F1271" s="148"/>
      <c r="G1271" s="149"/>
      <c r="H1271" s="148"/>
      <c r="I1271"/>
    </row>
    <row r="1272" spans="1:9" x14ac:dyDescent="0.25">
      <c r="A1272"/>
      <c r="B1272"/>
      <c r="C1272"/>
      <c r="D1272"/>
      <c r="E1272" s="148"/>
      <c r="F1272" s="148"/>
      <c r="G1272" s="149"/>
      <c r="H1272" s="148"/>
      <c r="I1272"/>
    </row>
    <row r="1273" spans="1:9" x14ac:dyDescent="0.25">
      <c r="A1273"/>
      <c r="B1273"/>
      <c r="C1273"/>
      <c r="D1273"/>
      <c r="E1273" s="148"/>
      <c r="F1273" s="148"/>
      <c r="G1273" s="149"/>
      <c r="H1273" s="148"/>
      <c r="I1273"/>
    </row>
    <row r="1274" spans="1:9" x14ac:dyDescent="0.25">
      <c r="A1274"/>
      <c r="B1274"/>
      <c r="C1274"/>
      <c r="D1274"/>
      <c r="E1274" s="148"/>
      <c r="F1274" s="148"/>
      <c r="G1274" s="149"/>
      <c r="H1274" s="148"/>
      <c r="I1274"/>
    </row>
    <row r="1275" spans="1:9" x14ac:dyDescent="0.25">
      <c r="A1275"/>
      <c r="B1275"/>
      <c r="C1275"/>
      <c r="D1275"/>
      <c r="E1275" s="148"/>
      <c r="F1275" s="148"/>
      <c r="G1275" s="149"/>
      <c r="H1275" s="148"/>
      <c r="I1275"/>
    </row>
    <row r="1276" spans="1:9" x14ac:dyDescent="0.25">
      <c r="A1276"/>
      <c r="B1276"/>
      <c r="C1276"/>
      <c r="D1276"/>
      <c r="E1276" s="148"/>
      <c r="F1276" s="148"/>
      <c r="G1276" s="149"/>
      <c r="H1276" s="148"/>
      <c r="I1276"/>
    </row>
    <row r="1277" spans="1:9" x14ac:dyDescent="0.25">
      <c r="A1277"/>
      <c r="B1277"/>
      <c r="C1277"/>
      <c r="D1277"/>
      <c r="E1277" s="148"/>
      <c r="F1277" s="148"/>
      <c r="G1277" s="149"/>
      <c r="H1277" s="148"/>
      <c r="I1277"/>
    </row>
    <row r="1278" spans="1:9" x14ac:dyDescent="0.25">
      <c r="A1278"/>
      <c r="B1278"/>
      <c r="C1278"/>
      <c r="D1278"/>
      <c r="E1278" s="148"/>
      <c r="F1278" s="148"/>
      <c r="G1278" s="149"/>
      <c r="H1278" s="148"/>
      <c r="I1278"/>
    </row>
    <row r="1279" spans="1:9" x14ac:dyDescent="0.25">
      <c r="A1279"/>
      <c r="B1279"/>
      <c r="C1279"/>
      <c r="D1279"/>
      <c r="E1279" s="148"/>
      <c r="F1279" s="148"/>
      <c r="G1279" s="149"/>
      <c r="H1279" s="148"/>
      <c r="I1279"/>
    </row>
    <row r="1280" spans="1:9" x14ac:dyDescent="0.25">
      <c r="A1280"/>
      <c r="B1280"/>
      <c r="C1280"/>
      <c r="D1280"/>
      <c r="E1280" s="148"/>
      <c r="F1280" s="148"/>
      <c r="G1280" s="149"/>
      <c r="H1280" s="148"/>
      <c r="I1280"/>
    </row>
    <row r="1281" spans="1:9" x14ac:dyDescent="0.25">
      <c r="A1281"/>
      <c r="B1281"/>
      <c r="C1281"/>
      <c r="D1281"/>
      <c r="E1281" s="148"/>
      <c r="F1281" s="148"/>
      <c r="G1281" s="149"/>
      <c r="H1281" s="148"/>
      <c r="I1281"/>
    </row>
    <row r="1282" spans="1:9" x14ac:dyDescent="0.25">
      <c r="A1282"/>
      <c r="B1282"/>
      <c r="C1282"/>
      <c r="D1282"/>
      <c r="E1282" s="148"/>
      <c r="F1282" s="148"/>
      <c r="G1282" s="149"/>
      <c r="H1282" s="148"/>
      <c r="I1282"/>
    </row>
    <row r="1283" spans="1:9" x14ac:dyDescent="0.25">
      <c r="A1283"/>
      <c r="B1283"/>
      <c r="C1283"/>
      <c r="D1283"/>
      <c r="E1283" s="148"/>
      <c r="F1283" s="148"/>
      <c r="G1283" s="149"/>
      <c r="H1283" s="148"/>
      <c r="I1283"/>
    </row>
    <row r="1284" spans="1:9" x14ac:dyDescent="0.25">
      <c r="A1284"/>
      <c r="B1284"/>
      <c r="C1284"/>
      <c r="D1284"/>
      <c r="E1284" s="148"/>
      <c r="F1284" s="148"/>
      <c r="G1284" s="149"/>
      <c r="H1284" s="148"/>
      <c r="I1284"/>
    </row>
    <row r="1285" spans="1:9" x14ac:dyDescent="0.25">
      <c r="A1285"/>
      <c r="B1285"/>
      <c r="C1285"/>
      <c r="D1285"/>
      <c r="E1285" s="148"/>
      <c r="F1285" s="148"/>
      <c r="G1285" s="149"/>
      <c r="H1285" s="148"/>
      <c r="I1285"/>
    </row>
    <row r="1286" spans="1:9" x14ac:dyDescent="0.25">
      <c r="A1286"/>
      <c r="B1286"/>
      <c r="C1286"/>
      <c r="D1286"/>
      <c r="E1286" s="148"/>
      <c r="F1286" s="148"/>
      <c r="G1286" s="149"/>
      <c r="H1286" s="148"/>
      <c r="I1286"/>
    </row>
    <row r="1287" spans="1:9" x14ac:dyDescent="0.25">
      <c r="A1287"/>
      <c r="B1287"/>
      <c r="C1287"/>
      <c r="D1287"/>
      <c r="E1287" s="148"/>
      <c r="F1287" s="148"/>
      <c r="G1287" s="149"/>
      <c r="H1287" s="148"/>
      <c r="I1287"/>
    </row>
    <row r="1288" spans="1:9" x14ac:dyDescent="0.25">
      <c r="A1288"/>
      <c r="B1288"/>
      <c r="C1288"/>
      <c r="D1288"/>
      <c r="E1288" s="148"/>
      <c r="F1288" s="148"/>
      <c r="G1288" s="149"/>
      <c r="H1288" s="148"/>
      <c r="I1288"/>
    </row>
    <row r="1289" spans="1:9" x14ac:dyDescent="0.25">
      <c r="A1289"/>
      <c r="B1289"/>
      <c r="C1289"/>
      <c r="D1289"/>
      <c r="E1289" s="148"/>
      <c r="F1289" s="148"/>
      <c r="G1289" s="149"/>
      <c r="H1289" s="148"/>
      <c r="I1289"/>
    </row>
    <row r="1290" spans="1:9" x14ac:dyDescent="0.25">
      <c r="A1290"/>
      <c r="B1290"/>
      <c r="C1290"/>
      <c r="D1290"/>
      <c r="E1290" s="148"/>
      <c r="F1290" s="148"/>
      <c r="G1290" s="149"/>
      <c r="H1290" s="148"/>
      <c r="I1290"/>
    </row>
    <row r="1291" spans="1:9" x14ac:dyDescent="0.25">
      <c r="A1291"/>
      <c r="B1291"/>
      <c r="C1291"/>
      <c r="D1291"/>
      <c r="E1291" s="148"/>
      <c r="F1291" s="148"/>
      <c r="G1291" s="149"/>
      <c r="H1291" s="148"/>
      <c r="I1291"/>
    </row>
    <row r="1292" spans="1:9" x14ac:dyDescent="0.25">
      <c r="A1292"/>
      <c r="B1292"/>
      <c r="C1292"/>
      <c r="D1292"/>
      <c r="E1292" s="148"/>
      <c r="F1292" s="148"/>
      <c r="G1292" s="149"/>
      <c r="H1292" s="148"/>
      <c r="I1292"/>
    </row>
    <row r="1293" spans="1:9" x14ac:dyDescent="0.25">
      <c r="A1293"/>
      <c r="B1293"/>
      <c r="C1293"/>
      <c r="D1293"/>
      <c r="E1293" s="148"/>
      <c r="F1293" s="148"/>
      <c r="G1293" s="149"/>
      <c r="H1293" s="148"/>
      <c r="I1293"/>
    </row>
    <row r="1294" spans="1:9" x14ac:dyDescent="0.25">
      <c r="A1294"/>
      <c r="B1294"/>
      <c r="C1294"/>
      <c r="D1294"/>
      <c r="E1294" s="148"/>
      <c r="F1294" s="148"/>
      <c r="G1294" s="149"/>
      <c r="H1294" s="148"/>
      <c r="I1294"/>
    </row>
    <row r="1295" spans="1:9" x14ac:dyDescent="0.25">
      <c r="A1295"/>
      <c r="B1295"/>
      <c r="C1295"/>
      <c r="D1295"/>
      <c r="E1295" s="148"/>
      <c r="F1295" s="148"/>
      <c r="G1295" s="149"/>
      <c r="H1295" s="148"/>
      <c r="I1295"/>
    </row>
    <row r="1296" spans="1:9" x14ac:dyDescent="0.25">
      <c r="A1296"/>
      <c r="B1296"/>
      <c r="C1296"/>
      <c r="D1296"/>
      <c r="E1296" s="148"/>
      <c r="F1296" s="148"/>
      <c r="G1296" s="149"/>
      <c r="H1296" s="148"/>
      <c r="I1296"/>
    </row>
    <row r="1297" spans="1:9" x14ac:dyDescent="0.25">
      <c r="A1297"/>
      <c r="B1297"/>
      <c r="C1297"/>
      <c r="D1297"/>
      <c r="E1297" s="148"/>
      <c r="F1297" s="148"/>
      <c r="G1297" s="149"/>
      <c r="H1297" s="148"/>
      <c r="I1297"/>
    </row>
    <row r="1298" spans="1:9" x14ac:dyDescent="0.25">
      <c r="A1298"/>
      <c r="B1298"/>
      <c r="C1298"/>
      <c r="D1298"/>
      <c r="E1298" s="148"/>
      <c r="F1298" s="148"/>
      <c r="G1298" s="149"/>
      <c r="H1298" s="148"/>
      <c r="I1298"/>
    </row>
    <row r="1299" spans="1:9" x14ac:dyDescent="0.25">
      <c r="A1299"/>
      <c r="B1299"/>
      <c r="C1299"/>
      <c r="D1299"/>
      <c r="E1299" s="148"/>
      <c r="F1299" s="148"/>
      <c r="G1299" s="149"/>
      <c r="H1299" s="148"/>
      <c r="I1299"/>
    </row>
    <row r="1300" spans="1:9" x14ac:dyDescent="0.25">
      <c r="A1300"/>
      <c r="B1300"/>
      <c r="C1300"/>
      <c r="D1300"/>
      <c r="E1300" s="148"/>
      <c r="F1300" s="148"/>
      <c r="G1300" s="149"/>
      <c r="H1300" s="148"/>
      <c r="I1300"/>
    </row>
    <row r="1301" spans="1:9" x14ac:dyDescent="0.25">
      <c r="A1301"/>
      <c r="B1301"/>
      <c r="C1301"/>
      <c r="D1301"/>
      <c r="E1301" s="148"/>
      <c r="F1301" s="148"/>
      <c r="G1301" s="149"/>
      <c r="H1301" s="148"/>
      <c r="I1301"/>
    </row>
    <row r="1302" spans="1:9" x14ac:dyDescent="0.25">
      <c r="A1302"/>
      <c r="B1302"/>
      <c r="C1302"/>
      <c r="D1302"/>
      <c r="E1302" s="148"/>
      <c r="F1302" s="148"/>
      <c r="G1302" s="149"/>
      <c r="H1302" s="148"/>
      <c r="I1302"/>
    </row>
    <row r="1303" spans="1:9" x14ac:dyDescent="0.25">
      <c r="A1303"/>
      <c r="B1303"/>
      <c r="C1303"/>
      <c r="D1303"/>
      <c r="E1303" s="148"/>
      <c r="F1303" s="148"/>
      <c r="G1303" s="149"/>
      <c r="H1303" s="148"/>
      <c r="I1303"/>
    </row>
    <row r="1304" spans="1:9" x14ac:dyDescent="0.25">
      <c r="A1304"/>
      <c r="B1304"/>
      <c r="C1304"/>
      <c r="D1304"/>
      <c r="E1304" s="148"/>
      <c r="F1304" s="148"/>
      <c r="G1304" s="149"/>
      <c r="H1304" s="148"/>
      <c r="I1304"/>
    </row>
    <row r="1305" spans="1:9" x14ac:dyDescent="0.25">
      <c r="A1305"/>
      <c r="B1305"/>
      <c r="C1305"/>
      <c r="D1305"/>
      <c r="E1305" s="148"/>
      <c r="F1305" s="148"/>
      <c r="G1305" s="149"/>
      <c r="H1305" s="148"/>
      <c r="I1305"/>
    </row>
    <row r="1306" spans="1:9" x14ac:dyDescent="0.25">
      <c r="A1306"/>
      <c r="B1306"/>
      <c r="C1306"/>
      <c r="D1306"/>
      <c r="E1306" s="148"/>
      <c r="F1306" s="148"/>
      <c r="G1306" s="149"/>
      <c r="H1306" s="148"/>
      <c r="I1306"/>
    </row>
    <row r="1307" spans="1:9" x14ac:dyDescent="0.25">
      <c r="A1307"/>
      <c r="B1307"/>
      <c r="C1307"/>
      <c r="D1307"/>
      <c r="E1307" s="148"/>
      <c r="F1307" s="148"/>
      <c r="G1307" s="149"/>
      <c r="H1307" s="148"/>
      <c r="I1307"/>
    </row>
    <row r="1308" spans="1:9" x14ac:dyDescent="0.25">
      <c r="A1308"/>
      <c r="B1308"/>
      <c r="C1308"/>
      <c r="D1308"/>
      <c r="E1308" s="148"/>
      <c r="F1308" s="148"/>
      <c r="G1308" s="149"/>
      <c r="H1308" s="148"/>
      <c r="I1308"/>
    </row>
    <row r="1309" spans="1:9" x14ac:dyDescent="0.25">
      <c r="A1309"/>
      <c r="B1309"/>
      <c r="C1309"/>
      <c r="D1309"/>
      <c r="E1309" s="148"/>
      <c r="F1309" s="148"/>
      <c r="G1309" s="149"/>
      <c r="H1309" s="148"/>
      <c r="I1309"/>
    </row>
    <row r="1310" spans="1:9" x14ac:dyDescent="0.25">
      <c r="A1310"/>
      <c r="B1310"/>
      <c r="C1310"/>
      <c r="D1310"/>
      <c r="E1310" s="148"/>
      <c r="F1310" s="148"/>
      <c r="G1310" s="149"/>
      <c r="H1310" s="148"/>
      <c r="I1310"/>
    </row>
    <row r="1311" spans="1:9" x14ac:dyDescent="0.25">
      <c r="A1311"/>
      <c r="B1311"/>
      <c r="C1311"/>
      <c r="D1311"/>
      <c r="E1311" s="148"/>
      <c r="F1311" s="148"/>
      <c r="G1311" s="149"/>
      <c r="H1311" s="148"/>
      <c r="I1311"/>
    </row>
    <row r="1312" spans="1:9" x14ac:dyDescent="0.25">
      <c r="A1312"/>
      <c r="B1312"/>
      <c r="C1312"/>
      <c r="D1312"/>
      <c r="E1312" s="148"/>
      <c r="F1312" s="148"/>
      <c r="G1312" s="149"/>
      <c r="H1312" s="148"/>
      <c r="I1312"/>
    </row>
    <row r="1313" spans="1:9" x14ac:dyDescent="0.25">
      <c r="A1313"/>
      <c r="B1313"/>
      <c r="C1313"/>
      <c r="D1313"/>
      <c r="E1313" s="148"/>
      <c r="F1313" s="148"/>
      <c r="G1313" s="149"/>
      <c r="H1313" s="148"/>
      <c r="I1313"/>
    </row>
    <row r="1314" spans="1:9" x14ac:dyDescent="0.25">
      <c r="A1314"/>
      <c r="B1314"/>
      <c r="C1314"/>
      <c r="D1314"/>
      <c r="E1314" s="148"/>
      <c r="F1314" s="148"/>
      <c r="G1314" s="149"/>
      <c r="H1314" s="148"/>
      <c r="I1314"/>
    </row>
    <row r="1315" spans="1:9" x14ac:dyDescent="0.25">
      <c r="A1315"/>
      <c r="B1315"/>
      <c r="C1315"/>
      <c r="D1315"/>
      <c r="E1315" s="148"/>
      <c r="F1315" s="148"/>
      <c r="G1315" s="149"/>
      <c r="H1315" s="148"/>
      <c r="I1315"/>
    </row>
    <row r="1316" spans="1:9" x14ac:dyDescent="0.25">
      <c r="A1316"/>
      <c r="B1316"/>
      <c r="C1316"/>
      <c r="D1316"/>
      <c r="E1316" s="148"/>
      <c r="F1316" s="148"/>
      <c r="G1316" s="149"/>
      <c r="H1316" s="148"/>
      <c r="I1316"/>
    </row>
    <row r="1317" spans="1:9" x14ac:dyDescent="0.25">
      <c r="A1317"/>
      <c r="B1317"/>
      <c r="C1317"/>
      <c r="D1317"/>
      <c r="E1317" s="148"/>
      <c r="F1317" s="148"/>
      <c r="G1317" s="149"/>
      <c r="H1317" s="148"/>
      <c r="I1317"/>
    </row>
    <row r="1318" spans="1:9" x14ac:dyDescent="0.25">
      <c r="A1318"/>
      <c r="B1318"/>
      <c r="C1318"/>
      <c r="D1318"/>
      <c r="E1318" s="148"/>
      <c r="F1318" s="148"/>
      <c r="G1318" s="149"/>
      <c r="H1318" s="148"/>
      <c r="I1318"/>
    </row>
    <row r="1319" spans="1:9" x14ac:dyDescent="0.25">
      <c r="A1319"/>
      <c r="B1319"/>
      <c r="C1319"/>
      <c r="D1319"/>
      <c r="E1319" s="148"/>
      <c r="F1319" s="148"/>
      <c r="G1319" s="149"/>
      <c r="H1319" s="148"/>
      <c r="I1319"/>
    </row>
    <row r="1320" spans="1:9" x14ac:dyDescent="0.25">
      <c r="A1320"/>
      <c r="B1320"/>
      <c r="C1320"/>
      <c r="D1320"/>
      <c r="E1320" s="148"/>
      <c r="F1320" s="148"/>
      <c r="G1320" s="149"/>
      <c r="H1320" s="148"/>
      <c r="I1320"/>
    </row>
    <row r="1321" spans="1:9" x14ac:dyDescent="0.25">
      <c r="A1321"/>
      <c r="B1321"/>
      <c r="C1321"/>
      <c r="D1321"/>
      <c r="E1321" s="148"/>
      <c r="F1321" s="148"/>
      <c r="G1321" s="149"/>
      <c r="H1321" s="148"/>
      <c r="I1321"/>
    </row>
    <row r="1322" spans="1:9" x14ac:dyDescent="0.25">
      <c r="A1322"/>
      <c r="B1322"/>
      <c r="C1322"/>
      <c r="D1322"/>
      <c r="E1322" s="148"/>
      <c r="F1322" s="148"/>
      <c r="G1322" s="149"/>
      <c r="H1322" s="148"/>
      <c r="I1322"/>
    </row>
    <row r="1323" spans="1:9" x14ac:dyDescent="0.25">
      <c r="A1323"/>
      <c r="B1323"/>
      <c r="C1323"/>
      <c r="D1323"/>
      <c r="E1323" s="148"/>
      <c r="F1323" s="148"/>
      <c r="G1323" s="149"/>
      <c r="H1323" s="148"/>
      <c r="I1323"/>
    </row>
    <row r="1324" spans="1:9" x14ac:dyDescent="0.25">
      <c r="A1324"/>
      <c r="B1324"/>
      <c r="C1324"/>
      <c r="D1324"/>
      <c r="E1324" s="148"/>
      <c r="F1324" s="148"/>
      <c r="G1324" s="149"/>
      <c r="H1324" s="148"/>
      <c r="I1324"/>
    </row>
    <row r="1325" spans="1:9" x14ac:dyDescent="0.25">
      <c r="A1325"/>
      <c r="B1325"/>
      <c r="C1325"/>
      <c r="D1325"/>
      <c r="E1325" s="148"/>
      <c r="F1325" s="148"/>
      <c r="G1325" s="149"/>
      <c r="H1325" s="148"/>
      <c r="I1325"/>
    </row>
    <row r="1326" spans="1:9" x14ac:dyDescent="0.25">
      <c r="A1326"/>
      <c r="B1326"/>
      <c r="C1326"/>
      <c r="D1326"/>
      <c r="E1326" s="148"/>
      <c r="F1326" s="148"/>
      <c r="G1326" s="149"/>
      <c r="H1326" s="148"/>
      <c r="I1326"/>
    </row>
    <row r="1327" spans="1:9" x14ac:dyDescent="0.25">
      <c r="A1327"/>
      <c r="B1327"/>
      <c r="C1327"/>
      <c r="D1327"/>
      <c r="E1327" s="148"/>
      <c r="F1327" s="148"/>
      <c r="G1327" s="149"/>
      <c r="H1327" s="148"/>
      <c r="I1327"/>
    </row>
    <row r="1328" spans="1:9" x14ac:dyDescent="0.25">
      <c r="A1328"/>
      <c r="B1328"/>
      <c r="C1328"/>
      <c r="D1328"/>
      <c r="E1328" s="148"/>
      <c r="F1328" s="148"/>
      <c r="G1328" s="149"/>
      <c r="H1328" s="148"/>
      <c r="I1328"/>
    </row>
    <row r="1329" spans="1:9" x14ac:dyDescent="0.25">
      <c r="A1329"/>
      <c r="B1329"/>
      <c r="C1329"/>
      <c r="D1329"/>
      <c r="E1329" s="148"/>
      <c r="F1329" s="148"/>
      <c r="G1329" s="149"/>
      <c r="H1329" s="148"/>
      <c r="I1329"/>
    </row>
    <row r="1330" spans="1:9" x14ac:dyDescent="0.25">
      <c r="A1330"/>
      <c r="B1330"/>
      <c r="C1330"/>
      <c r="D1330"/>
      <c r="E1330" s="148"/>
      <c r="F1330" s="148"/>
      <c r="G1330" s="149"/>
      <c r="H1330" s="148"/>
      <c r="I1330"/>
    </row>
    <row r="1331" spans="1:9" x14ac:dyDescent="0.25">
      <c r="A1331"/>
      <c r="B1331"/>
      <c r="C1331"/>
      <c r="D1331"/>
      <c r="E1331" s="148"/>
      <c r="F1331" s="148"/>
      <c r="G1331" s="149"/>
      <c r="H1331" s="148"/>
      <c r="I1331"/>
    </row>
    <row r="1332" spans="1:9" x14ac:dyDescent="0.25">
      <c r="A1332"/>
      <c r="B1332"/>
      <c r="C1332"/>
      <c r="D1332"/>
      <c r="E1332" s="148"/>
      <c r="F1332" s="148"/>
      <c r="G1332" s="149"/>
      <c r="H1332" s="148"/>
      <c r="I1332"/>
    </row>
    <row r="1333" spans="1:9" x14ac:dyDescent="0.25">
      <c r="A1333"/>
      <c r="B1333"/>
      <c r="C1333"/>
      <c r="D1333"/>
      <c r="E1333" s="148"/>
      <c r="F1333" s="148"/>
      <c r="G1333" s="149"/>
      <c r="H1333" s="148"/>
      <c r="I1333"/>
    </row>
    <row r="1334" spans="1:9" x14ac:dyDescent="0.25">
      <c r="A1334"/>
      <c r="B1334"/>
      <c r="C1334"/>
      <c r="D1334"/>
      <c r="E1334" s="148"/>
      <c r="F1334" s="148"/>
      <c r="G1334" s="149"/>
      <c r="H1334" s="148"/>
      <c r="I1334"/>
    </row>
    <row r="1335" spans="1:9" x14ac:dyDescent="0.25">
      <c r="A1335"/>
      <c r="B1335"/>
      <c r="C1335"/>
      <c r="D1335"/>
      <c r="E1335" s="148"/>
      <c r="F1335" s="148"/>
      <c r="G1335" s="149"/>
      <c r="H1335" s="148"/>
      <c r="I1335"/>
    </row>
    <row r="1336" spans="1:9" x14ac:dyDescent="0.25">
      <c r="A1336"/>
      <c r="B1336"/>
      <c r="C1336"/>
      <c r="D1336"/>
      <c r="E1336" s="148"/>
      <c r="F1336" s="148"/>
      <c r="G1336" s="149"/>
      <c r="H1336" s="148"/>
      <c r="I1336"/>
    </row>
    <row r="1337" spans="1:9" x14ac:dyDescent="0.25">
      <c r="A1337"/>
      <c r="B1337"/>
      <c r="C1337"/>
      <c r="D1337"/>
      <c r="E1337" s="148"/>
      <c r="F1337" s="148"/>
      <c r="G1337" s="149"/>
      <c r="H1337" s="148"/>
      <c r="I1337"/>
    </row>
    <row r="1338" spans="1:9" x14ac:dyDescent="0.25">
      <c r="A1338"/>
      <c r="B1338"/>
      <c r="C1338"/>
      <c r="D1338"/>
      <c r="E1338" s="148"/>
      <c r="F1338" s="148"/>
      <c r="G1338" s="149"/>
      <c r="H1338" s="148"/>
      <c r="I1338"/>
    </row>
    <row r="1339" spans="1:9" x14ac:dyDescent="0.25">
      <c r="A1339"/>
      <c r="B1339"/>
      <c r="C1339"/>
      <c r="D1339"/>
      <c r="E1339" s="148"/>
      <c r="F1339" s="148"/>
      <c r="G1339" s="149"/>
      <c r="H1339" s="148"/>
      <c r="I1339"/>
    </row>
    <row r="1340" spans="1:9" x14ac:dyDescent="0.25">
      <c r="A1340"/>
      <c r="B1340"/>
      <c r="C1340"/>
      <c r="D1340"/>
      <c r="E1340" s="148"/>
      <c r="F1340" s="148"/>
      <c r="G1340" s="149"/>
      <c r="H1340" s="148"/>
      <c r="I1340"/>
    </row>
    <row r="1341" spans="1:9" x14ac:dyDescent="0.25">
      <c r="A1341"/>
      <c r="B1341"/>
      <c r="C1341"/>
      <c r="D1341"/>
      <c r="E1341" s="148"/>
      <c r="F1341" s="148"/>
      <c r="G1341" s="149"/>
      <c r="H1341" s="148"/>
      <c r="I1341"/>
    </row>
    <row r="1342" spans="1:9" x14ac:dyDescent="0.25">
      <c r="A1342"/>
      <c r="B1342"/>
      <c r="C1342"/>
      <c r="D1342"/>
      <c r="E1342" s="148"/>
      <c r="F1342" s="148"/>
      <c r="G1342" s="149"/>
      <c r="H1342" s="148"/>
      <c r="I1342"/>
    </row>
    <row r="1343" spans="1:9" x14ac:dyDescent="0.25">
      <c r="A1343"/>
      <c r="B1343"/>
      <c r="C1343"/>
      <c r="D1343"/>
      <c r="E1343" s="148"/>
      <c r="F1343" s="148"/>
      <c r="G1343" s="149"/>
      <c r="H1343" s="148"/>
      <c r="I1343"/>
    </row>
    <row r="1344" spans="1:9" x14ac:dyDescent="0.25">
      <c r="A1344"/>
      <c r="B1344"/>
      <c r="C1344"/>
      <c r="D1344"/>
      <c r="E1344" s="148"/>
      <c r="F1344" s="148"/>
      <c r="G1344" s="149"/>
      <c r="H1344" s="148"/>
      <c r="I1344"/>
    </row>
    <row r="1345" spans="1:9" x14ac:dyDescent="0.25">
      <c r="A1345"/>
      <c r="B1345"/>
      <c r="C1345"/>
      <c r="D1345"/>
      <c r="E1345" s="148"/>
      <c r="F1345" s="148"/>
      <c r="G1345" s="149"/>
      <c r="H1345" s="148"/>
      <c r="I1345"/>
    </row>
    <row r="1346" spans="1:9" x14ac:dyDescent="0.25">
      <c r="A1346"/>
      <c r="B1346"/>
      <c r="C1346"/>
      <c r="D1346"/>
      <c r="E1346" s="148"/>
      <c r="F1346" s="148"/>
      <c r="G1346" s="149"/>
      <c r="H1346" s="148"/>
      <c r="I1346"/>
    </row>
    <row r="1347" spans="1:9" x14ac:dyDescent="0.25">
      <c r="A1347"/>
      <c r="B1347"/>
      <c r="C1347"/>
      <c r="D1347"/>
      <c r="E1347" s="148"/>
      <c r="F1347" s="148"/>
      <c r="G1347" s="149"/>
      <c r="H1347" s="148"/>
      <c r="I1347"/>
    </row>
    <row r="1348" spans="1:9" x14ac:dyDescent="0.25">
      <c r="A1348"/>
      <c r="B1348"/>
      <c r="C1348"/>
      <c r="D1348"/>
      <c r="E1348" s="148"/>
      <c r="F1348" s="148"/>
      <c r="G1348" s="149"/>
      <c r="H1348" s="148"/>
      <c r="I1348"/>
    </row>
    <row r="1349" spans="1:9" x14ac:dyDescent="0.25">
      <c r="A1349"/>
      <c r="B1349"/>
      <c r="C1349"/>
      <c r="D1349"/>
      <c r="E1349" s="148"/>
      <c r="F1349" s="148"/>
      <c r="G1349" s="149"/>
      <c r="H1349" s="148"/>
      <c r="I1349"/>
    </row>
    <row r="1350" spans="1:9" x14ac:dyDescent="0.25">
      <c r="A1350"/>
      <c r="B1350"/>
      <c r="C1350"/>
      <c r="D1350"/>
      <c r="E1350" s="148"/>
      <c r="F1350" s="148"/>
      <c r="G1350" s="149"/>
      <c r="H1350" s="148"/>
      <c r="I1350"/>
    </row>
    <row r="1351" spans="1:9" x14ac:dyDescent="0.25">
      <c r="A1351"/>
      <c r="B1351"/>
      <c r="C1351"/>
      <c r="D1351"/>
      <c r="E1351" s="148"/>
      <c r="F1351" s="148"/>
      <c r="G1351" s="149"/>
      <c r="H1351" s="148"/>
      <c r="I1351"/>
    </row>
    <row r="1352" spans="1:9" x14ac:dyDescent="0.25">
      <c r="A1352"/>
      <c r="B1352"/>
      <c r="C1352"/>
      <c r="D1352"/>
      <c r="E1352" s="148"/>
      <c r="F1352" s="148"/>
      <c r="G1352" s="149"/>
      <c r="H1352" s="148"/>
      <c r="I1352"/>
    </row>
    <row r="1353" spans="1:9" x14ac:dyDescent="0.25">
      <c r="A1353"/>
      <c r="B1353"/>
      <c r="C1353"/>
      <c r="D1353"/>
      <c r="E1353" s="148"/>
      <c r="F1353" s="148"/>
      <c r="G1353" s="149"/>
      <c r="H1353" s="148"/>
      <c r="I1353"/>
    </row>
    <row r="1354" spans="1:9" x14ac:dyDescent="0.25">
      <c r="A1354"/>
      <c r="B1354"/>
      <c r="C1354"/>
      <c r="D1354"/>
      <c r="E1354" s="148"/>
      <c r="F1354" s="148"/>
      <c r="G1354" s="149"/>
      <c r="H1354" s="148"/>
      <c r="I1354"/>
    </row>
    <row r="1355" spans="1:9" x14ac:dyDescent="0.25">
      <c r="A1355"/>
      <c r="B1355"/>
      <c r="C1355"/>
      <c r="D1355"/>
      <c r="E1355" s="148"/>
      <c r="F1355" s="148"/>
      <c r="G1355" s="149"/>
      <c r="H1355" s="148"/>
      <c r="I1355"/>
    </row>
    <row r="1356" spans="1:9" x14ac:dyDescent="0.25">
      <c r="A1356"/>
      <c r="B1356"/>
      <c r="C1356"/>
      <c r="D1356"/>
      <c r="E1356" s="148"/>
      <c r="F1356" s="148"/>
      <c r="G1356" s="149"/>
      <c r="H1356" s="148"/>
      <c r="I1356"/>
    </row>
    <row r="1357" spans="1:9" x14ac:dyDescent="0.25">
      <c r="A1357"/>
      <c r="B1357"/>
      <c r="C1357"/>
      <c r="D1357"/>
      <c r="E1357" s="148"/>
      <c r="F1357" s="148"/>
      <c r="G1357" s="149"/>
      <c r="H1357" s="148"/>
      <c r="I1357"/>
    </row>
    <row r="1358" spans="1:9" x14ac:dyDescent="0.25">
      <c r="A1358"/>
      <c r="B1358"/>
      <c r="C1358"/>
      <c r="D1358"/>
      <c r="E1358" s="148"/>
      <c r="F1358" s="148"/>
      <c r="G1358" s="149"/>
      <c r="H1358" s="148"/>
      <c r="I1358"/>
    </row>
    <row r="1359" spans="1:9" x14ac:dyDescent="0.25">
      <c r="A1359"/>
      <c r="B1359"/>
      <c r="C1359"/>
      <c r="D1359"/>
      <c r="E1359" s="148"/>
      <c r="F1359" s="148"/>
      <c r="G1359" s="149"/>
      <c r="H1359" s="148"/>
      <c r="I1359"/>
    </row>
    <row r="1360" spans="1:9" x14ac:dyDescent="0.25">
      <c r="A1360"/>
      <c r="B1360"/>
      <c r="C1360"/>
      <c r="D1360"/>
      <c r="E1360" s="148"/>
      <c r="F1360" s="148"/>
      <c r="G1360" s="149"/>
      <c r="H1360" s="148"/>
      <c r="I1360"/>
    </row>
    <row r="1361" spans="1:9" x14ac:dyDescent="0.25">
      <c r="A1361"/>
      <c r="B1361"/>
      <c r="C1361"/>
      <c r="D1361"/>
      <c r="E1361" s="148"/>
      <c r="F1361" s="148"/>
      <c r="G1361" s="149"/>
      <c r="H1361" s="148"/>
      <c r="I1361"/>
    </row>
    <row r="1362" spans="1:9" x14ac:dyDescent="0.25">
      <c r="A1362"/>
      <c r="B1362"/>
      <c r="C1362"/>
      <c r="D1362"/>
      <c r="E1362" s="148"/>
      <c r="F1362" s="148"/>
      <c r="G1362" s="149"/>
      <c r="H1362" s="148"/>
      <c r="I1362"/>
    </row>
    <row r="1363" spans="1:9" x14ac:dyDescent="0.25">
      <c r="A1363"/>
      <c r="B1363"/>
      <c r="C1363"/>
      <c r="D1363"/>
      <c r="E1363" s="148"/>
      <c r="F1363" s="148"/>
      <c r="G1363" s="149"/>
      <c r="H1363" s="148"/>
      <c r="I1363"/>
    </row>
    <row r="1364" spans="1:9" x14ac:dyDescent="0.25">
      <c r="A1364"/>
      <c r="B1364"/>
      <c r="C1364"/>
      <c r="D1364"/>
      <c r="E1364" s="148"/>
      <c r="F1364" s="148"/>
      <c r="G1364" s="149"/>
      <c r="H1364" s="148"/>
      <c r="I1364"/>
    </row>
    <row r="1365" spans="1:9" x14ac:dyDescent="0.25">
      <c r="A1365"/>
      <c r="B1365"/>
      <c r="C1365"/>
      <c r="D1365"/>
      <c r="E1365" s="148"/>
      <c r="F1365" s="148"/>
      <c r="G1365" s="149"/>
      <c r="H1365" s="148"/>
      <c r="I1365"/>
    </row>
    <row r="1366" spans="1:9" x14ac:dyDescent="0.25">
      <c r="A1366"/>
      <c r="B1366"/>
      <c r="C1366"/>
      <c r="D1366"/>
      <c r="E1366" s="148"/>
      <c r="F1366" s="148"/>
      <c r="G1366" s="149"/>
      <c r="H1366" s="148"/>
      <c r="I1366"/>
    </row>
    <row r="1367" spans="1:9" x14ac:dyDescent="0.25">
      <c r="A1367"/>
      <c r="B1367"/>
      <c r="C1367"/>
      <c r="D1367"/>
      <c r="E1367" s="148"/>
      <c r="F1367" s="148"/>
      <c r="G1367" s="149"/>
      <c r="H1367" s="148"/>
      <c r="I1367"/>
    </row>
    <row r="1368" spans="1:9" x14ac:dyDescent="0.25">
      <c r="A1368"/>
      <c r="B1368"/>
      <c r="C1368"/>
      <c r="D1368"/>
      <c r="E1368" s="148"/>
      <c r="F1368" s="148"/>
      <c r="G1368" s="149"/>
      <c r="H1368" s="148"/>
      <c r="I1368"/>
    </row>
    <row r="1369" spans="1:9" x14ac:dyDescent="0.25">
      <c r="A1369"/>
      <c r="B1369"/>
      <c r="C1369"/>
      <c r="D1369"/>
      <c r="E1369" s="148"/>
      <c r="F1369" s="148"/>
      <c r="G1369" s="149"/>
      <c r="H1369" s="148"/>
      <c r="I1369"/>
    </row>
    <row r="1370" spans="1:9" x14ac:dyDescent="0.25">
      <c r="A1370"/>
      <c r="B1370"/>
      <c r="C1370"/>
      <c r="D1370"/>
      <c r="E1370" s="148"/>
      <c r="F1370" s="148"/>
      <c r="G1370" s="149"/>
      <c r="H1370" s="148"/>
      <c r="I1370"/>
    </row>
    <row r="1371" spans="1:9" x14ac:dyDescent="0.25">
      <c r="A1371"/>
      <c r="B1371"/>
      <c r="C1371"/>
      <c r="D1371"/>
      <c r="E1371" s="148"/>
      <c r="F1371" s="148"/>
      <c r="G1371" s="149"/>
      <c r="H1371" s="148"/>
      <c r="I1371"/>
    </row>
    <row r="1372" spans="1:9" x14ac:dyDescent="0.25">
      <c r="A1372"/>
      <c r="B1372"/>
      <c r="C1372"/>
      <c r="D1372"/>
      <c r="E1372" s="148"/>
      <c r="F1372" s="148"/>
      <c r="G1372" s="149"/>
      <c r="H1372" s="148"/>
      <c r="I1372"/>
    </row>
    <row r="1373" spans="1:9" x14ac:dyDescent="0.25">
      <c r="A1373"/>
      <c r="B1373"/>
      <c r="C1373"/>
      <c r="D1373"/>
      <c r="E1373" s="148"/>
      <c r="F1373" s="148"/>
      <c r="G1373" s="149"/>
      <c r="H1373" s="148"/>
      <c r="I1373"/>
    </row>
    <row r="1374" spans="1:9" x14ac:dyDescent="0.25">
      <c r="A1374"/>
      <c r="B1374"/>
      <c r="C1374"/>
      <c r="D1374"/>
      <c r="E1374" s="148"/>
      <c r="F1374" s="148"/>
      <c r="G1374" s="149"/>
      <c r="H1374" s="148"/>
      <c r="I1374"/>
    </row>
    <row r="1375" spans="1:9" x14ac:dyDescent="0.25">
      <c r="A1375"/>
      <c r="B1375"/>
      <c r="C1375"/>
      <c r="D1375"/>
      <c r="E1375" s="148"/>
      <c r="F1375" s="148"/>
      <c r="G1375" s="149"/>
      <c r="H1375" s="148"/>
      <c r="I1375"/>
    </row>
    <row r="1376" spans="1:9" x14ac:dyDescent="0.25">
      <c r="A1376"/>
      <c r="B1376"/>
      <c r="C1376"/>
      <c r="D1376"/>
      <c r="E1376" s="148"/>
      <c r="F1376" s="148"/>
      <c r="G1376" s="149"/>
      <c r="H1376" s="148"/>
      <c r="I1376"/>
    </row>
    <row r="1377" spans="1:9" x14ac:dyDescent="0.25">
      <c r="A1377"/>
      <c r="B1377"/>
      <c r="C1377"/>
      <c r="D1377"/>
      <c r="E1377" s="148"/>
      <c r="F1377" s="148"/>
      <c r="G1377" s="149"/>
      <c r="H1377" s="148"/>
      <c r="I1377"/>
    </row>
    <row r="1378" spans="1:9" x14ac:dyDescent="0.25">
      <c r="A1378"/>
      <c r="B1378"/>
      <c r="C1378"/>
      <c r="D1378"/>
      <c r="E1378" s="148"/>
      <c r="F1378" s="148"/>
      <c r="G1378" s="149"/>
      <c r="H1378" s="148"/>
      <c r="I1378"/>
    </row>
    <row r="1379" spans="1:9" x14ac:dyDescent="0.25">
      <c r="A1379"/>
      <c r="B1379"/>
      <c r="C1379"/>
      <c r="D1379"/>
      <c r="E1379" s="148"/>
      <c r="F1379" s="148"/>
      <c r="G1379" s="149"/>
      <c r="H1379" s="148"/>
      <c r="I1379"/>
    </row>
    <row r="1380" spans="1:9" x14ac:dyDescent="0.25">
      <c r="A1380"/>
      <c r="B1380"/>
      <c r="C1380"/>
      <c r="D1380"/>
      <c r="E1380" s="148"/>
      <c r="F1380" s="148"/>
      <c r="G1380" s="149"/>
      <c r="H1380" s="148"/>
      <c r="I1380"/>
    </row>
    <row r="1381" spans="1:9" x14ac:dyDescent="0.25">
      <c r="A1381"/>
      <c r="B1381"/>
      <c r="C1381"/>
      <c r="D1381"/>
      <c r="E1381" s="148"/>
      <c r="F1381" s="148"/>
      <c r="G1381" s="149"/>
      <c r="H1381" s="148"/>
      <c r="I1381"/>
    </row>
    <row r="1382" spans="1:9" x14ac:dyDescent="0.25">
      <c r="A1382"/>
      <c r="B1382"/>
      <c r="C1382"/>
      <c r="D1382"/>
      <c r="E1382" s="148"/>
      <c r="F1382" s="148"/>
      <c r="G1382" s="149"/>
      <c r="H1382" s="148"/>
      <c r="I1382"/>
    </row>
    <row r="1383" spans="1:9" x14ac:dyDescent="0.25">
      <c r="A1383"/>
      <c r="B1383"/>
      <c r="C1383"/>
      <c r="D1383"/>
      <c r="E1383" s="148"/>
      <c r="F1383" s="148"/>
      <c r="G1383" s="149"/>
      <c r="H1383" s="148"/>
      <c r="I1383"/>
    </row>
    <row r="1384" spans="1:9" x14ac:dyDescent="0.25">
      <c r="A1384"/>
      <c r="B1384"/>
      <c r="C1384"/>
      <c r="D1384"/>
      <c r="E1384" s="148"/>
      <c r="F1384" s="148"/>
      <c r="G1384" s="149"/>
      <c r="H1384" s="148"/>
      <c r="I1384"/>
    </row>
    <row r="1385" spans="1:9" x14ac:dyDescent="0.25">
      <c r="A1385"/>
      <c r="B1385"/>
      <c r="C1385"/>
      <c r="D1385"/>
      <c r="E1385" s="148"/>
      <c r="F1385" s="148"/>
      <c r="G1385" s="149"/>
      <c r="H1385" s="148"/>
      <c r="I1385"/>
    </row>
    <row r="1386" spans="1:9" x14ac:dyDescent="0.25">
      <c r="A1386"/>
      <c r="B1386"/>
      <c r="C1386"/>
      <c r="D1386"/>
      <c r="E1386" s="148"/>
      <c r="F1386" s="148"/>
      <c r="G1386" s="149"/>
      <c r="H1386" s="148"/>
      <c r="I1386"/>
    </row>
    <row r="1387" spans="1:9" x14ac:dyDescent="0.25">
      <c r="A1387"/>
      <c r="B1387"/>
      <c r="C1387"/>
      <c r="D1387"/>
      <c r="E1387" s="148"/>
      <c r="F1387" s="148"/>
      <c r="G1387" s="149"/>
      <c r="H1387" s="148"/>
      <c r="I1387"/>
    </row>
    <row r="1388" spans="1:9" x14ac:dyDescent="0.25">
      <c r="A1388"/>
      <c r="B1388"/>
      <c r="C1388"/>
      <c r="D1388"/>
      <c r="E1388" s="148"/>
      <c r="F1388" s="148"/>
      <c r="G1388" s="149"/>
      <c r="H1388" s="148"/>
      <c r="I1388"/>
    </row>
    <row r="1389" spans="1:9" x14ac:dyDescent="0.25">
      <c r="A1389"/>
      <c r="B1389"/>
      <c r="C1389"/>
      <c r="D1389"/>
      <c r="E1389" s="148"/>
      <c r="F1389" s="148"/>
      <c r="G1389" s="149"/>
      <c r="H1389" s="148"/>
      <c r="I1389"/>
    </row>
    <row r="1390" spans="1:9" x14ac:dyDescent="0.25">
      <c r="A1390"/>
      <c r="B1390"/>
      <c r="C1390"/>
      <c r="D1390"/>
      <c r="E1390" s="148"/>
      <c r="F1390" s="148"/>
      <c r="G1390" s="149"/>
      <c r="H1390" s="148"/>
      <c r="I1390"/>
    </row>
    <row r="1391" spans="1:9" x14ac:dyDescent="0.25">
      <c r="A1391"/>
      <c r="B1391"/>
      <c r="C1391"/>
      <c r="D1391"/>
      <c r="E1391" s="148"/>
      <c r="F1391" s="148"/>
      <c r="G1391" s="149"/>
      <c r="H1391" s="148"/>
      <c r="I1391"/>
    </row>
    <row r="1392" spans="1:9" x14ac:dyDescent="0.25">
      <c r="A1392"/>
      <c r="B1392"/>
      <c r="C1392"/>
      <c r="D1392"/>
      <c r="E1392" s="148"/>
      <c r="F1392" s="148"/>
      <c r="G1392" s="149"/>
      <c r="H1392" s="148"/>
      <c r="I1392"/>
    </row>
    <row r="1393" spans="1:9" x14ac:dyDescent="0.25">
      <c r="A1393"/>
      <c r="B1393"/>
      <c r="C1393"/>
      <c r="D1393"/>
      <c r="E1393" s="148"/>
      <c r="F1393" s="148"/>
      <c r="G1393" s="149"/>
      <c r="H1393" s="148"/>
      <c r="I1393"/>
    </row>
    <row r="1394" spans="1:9" x14ac:dyDescent="0.25">
      <c r="A1394"/>
      <c r="B1394"/>
      <c r="C1394"/>
      <c r="D1394"/>
      <c r="E1394" s="148"/>
      <c r="F1394" s="148"/>
      <c r="G1394" s="149"/>
      <c r="H1394" s="148"/>
      <c r="I1394"/>
    </row>
    <row r="1395" spans="1:9" x14ac:dyDescent="0.25">
      <c r="A1395"/>
      <c r="B1395"/>
      <c r="C1395"/>
      <c r="D1395"/>
      <c r="E1395" s="148"/>
      <c r="F1395" s="148"/>
      <c r="G1395" s="149"/>
      <c r="H1395" s="148"/>
      <c r="I1395"/>
    </row>
    <row r="1396" spans="1:9" x14ac:dyDescent="0.25">
      <c r="A1396"/>
      <c r="B1396"/>
      <c r="C1396"/>
      <c r="D1396"/>
      <c r="E1396" s="148"/>
      <c r="F1396" s="148"/>
      <c r="G1396" s="149"/>
      <c r="H1396" s="148"/>
      <c r="I1396"/>
    </row>
    <row r="1397" spans="1:9" x14ac:dyDescent="0.25">
      <c r="A1397"/>
      <c r="B1397"/>
      <c r="C1397"/>
      <c r="D1397"/>
      <c r="E1397" s="148"/>
      <c r="F1397" s="148"/>
      <c r="G1397" s="149"/>
      <c r="H1397" s="148"/>
      <c r="I1397"/>
    </row>
    <row r="1398" spans="1:9" x14ac:dyDescent="0.25">
      <c r="A1398"/>
      <c r="B1398"/>
      <c r="C1398"/>
      <c r="D1398"/>
      <c r="E1398" s="148"/>
      <c r="F1398" s="148"/>
      <c r="G1398" s="149"/>
      <c r="H1398" s="148"/>
      <c r="I1398"/>
    </row>
    <row r="1399" spans="1:9" x14ac:dyDescent="0.25">
      <c r="A1399"/>
      <c r="B1399"/>
      <c r="C1399"/>
      <c r="D1399"/>
      <c r="E1399" s="148"/>
      <c r="F1399" s="148"/>
      <c r="G1399" s="149"/>
      <c r="H1399" s="148"/>
      <c r="I1399"/>
    </row>
    <row r="1400" spans="1:9" x14ac:dyDescent="0.25">
      <c r="A1400"/>
      <c r="B1400"/>
      <c r="C1400"/>
      <c r="D1400"/>
      <c r="E1400" s="148"/>
      <c r="F1400" s="148"/>
      <c r="G1400" s="149"/>
      <c r="H1400" s="148"/>
      <c r="I1400"/>
    </row>
    <row r="1401" spans="1:9" x14ac:dyDescent="0.25">
      <c r="A1401"/>
      <c r="B1401"/>
      <c r="C1401"/>
      <c r="D1401"/>
      <c r="E1401" s="148"/>
      <c r="F1401" s="148"/>
      <c r="G1401" s="149"/>
      <c r="H1401" s="148"/>
      <c r="I1401"/>
    </row>
    <row r="1402" spans="1:9" x14ac:dyDescent="0.25">
      <c r="A1402"/>
      <c r="B1402"/>
      <c r="C1402"/>
      <c r="D1402"/>
      <c r="E1402" s="148"/>
      <c r="F1402" s="148"/>
      <c r="G1402" s="149"/>
      <c r="H1402" s="148"/>
      <c r="I1402"/>
    </row>
    <row r="1403" spans="1:9" x14ac:dyDescent="0.25">
      <c r="A1403"/>
      <c r="B1403"/>
      <c r="C1403"/>
      <c r="D1403"/>
      <c r="E1403" s="148"/>
      <c r="F1403" s="148"/>
      <c r="G1403" s="149"/>
      <c r="H1403" s="148"/>
      <c r="I1403"/>
    </row>
    <row r="1404" spans="1:9" x14ac:dyDescent="0.25">
      <c r="A1404"/>
      <c r="B1404"/>
      <c r="C1404"/>
      <c r="D1404"/>
      <c r="E1404" s="148"/>
      <c r="F1404" s="148"/>
      <c r="G1404" s="149"/>
      <c r="H1404" s="148"/>
      <c r="I1404"/>
    </row>
    <row r="1405" spans="1:9" x14ac:dyDescent="0.25">
      <c r="A1405"/>
      <c r="B1405"/>
      <c r="C1405"/>
      <c r="D1405"/>
      <c r="E1405" s="148"/>
      <c r="F1405" s="148"/>
      <c r="G1405" s="149"/>
      <c r="H1405" s="148"/>
      <c r="I1405"/>
    </row>
    <row r="1406" spans="1:9" x14ac:dyDescent="0.25">
      <c r="A1406"/>
      <c r="B1406"/>
      <c r="C1406"/>
      <c r="D1406"/>
      <c r="E1406" s="148"/>
      <c r="F1406" s="148"/>
      <c r="G1406" s="149"/>
      <c r="H1406" s="148"/>
      <c r="I1406"/>
    </row>
    <row r="1407" spans="1:9" x14ac:dyDescent="0.25">
      <c r="A1407"/>
      <c r="B1407"/>
      <c r="C1407"/>
      <c r="D1407"/>
      <c r="E1407" s="148"/>
      <c r="F1407" s="148"/>
      <c r="G1407" s="149"/>
      <c r="H1407" s="148"/>
      <c r="I1407"/>
    </row>
    <row r="1408" spans="1:9" x14ac:dyDescent="0.25">
      <c r="A1408"/>
      <c r="B1408"/>
      <c r="C1408"/>
      <c r="D1408"/>
      <c r="E1408" s="148"/>
      <c r="F1408" s="148"/>
      <c r="G1408" s="149"/>
      <c r="H1408" s="148"/>
      <c r="I1408"/>
    </row>
    <row r="1409" spans="1:9" x14ac:dyDescent="0.25">
      <c r="A1409"/>
      <c r="B1409"/>
      <c r="C1409"/>
      <c r="D1409"/>
      <c r="E1409" s="148"/>
      <c r="F1409" s="148"/>
      <c r="G1409" s="149"/>
      <c r="H1409" s="148"/>
      <c r="I1409"/>
    </row>
    <row r="1410" spans="1:9" x14ac:dyDescent="0.25">
      <c r="A1410"/>
      <c r="B1410"/>
      <c r="C1410"/>
      <c r="D1410"/>
      <c r="E1410" s="148"/>
      <c r="F1410" s="148"/>
      <c r="G1410" s="149"/>
      <c r="H1410" s="148"/>
      <c r="I1410"/>
    </row>
    <row r="1411" spans="1:9" x14ac:dyDescent="0.25">
      <c r="A1411"/>
      <c r="B1411"/>
      <c r="C1411"/>
      <c r="D1411"/>
      <c r="E1411" s="148"/>
      <c r="F1411" s="148"/>
      <c r="G1411" s="149"/>
      <c r="H1411" s="148"/>
      <c r="I1411"/>
    </row>
    <row r="1412" spans="1:9" x14ac:dyDescent="0.25">
      <c r="A1412"/>
      <c r="B1412"/>
      <c r="C1412"/>
      <c r="D1412"/>
      <c r="E1412" s="148"/>
      <c r="F1412" s="148"/>
      <c r="G1412" s="149"/>
      <c r="H1412" s="148"/>
      <c r="I1412"/>
    </row>
    <row r="1413" spans="1:9" x14ac:dyDescent="0.25">
      <c r="A1413"/>
      <c r="B1413"/>
      <c r="C1413"/>
      <c r="D1413"/>
      <c r="E1413" s="148"/>
      <c r="F1413" s="148"/>
      <c r="G1413" s="149"/>
      <c r="H1413" s="148"/>
      <c r="I1413"/>
    </row>
    <row r="1414" spans="1:9" x14ac:dyDescent="0.25">
      <c r="A1414"/>
      <c r="B1414"/>
      <c r="C1414"/>
      <c r="D1414"/>
      <c r="E1414" s="148"/>
      <c r="F1414" s="148"/>
      <c r="G1414" s="149"/>
      <c r="H1414" s="148"/>
      <c r="I1414"/>
    </row>
    <row r="1415" spans="1:9" x14ac:dyDescent="0.25">
      <c r="A1415"/>
      <c r="B1415"/>
      <c r="C1415"/>
      <c r="D1415"/>
      <c r="E1415" s="148"/>
      <c r="F1415" s="148"/>
      <c r="G1415" s="149"/>
      <c r="H1415" s="148"/>
      <c r="I1415"/>
    </row>
    <row r="1416" spans="1:9" x14ac:dyDescent="0.25">
      <c r="A1416"/>
      <c r="B1416"/>
      <c r="C1416"/>
      <c r="D1416"/>
      <c r="E1416" s="148"/>
      <c r="F1416" s="148"/>
      <c r="G1416" s="149"/>
      <c r="H1416" s="148"/>
      <c r="I1416"/>
    </row>
    <row r="1417" spans="1:9" x14ac:dyDescent="0.25">
      <c r="A1417"/>
      <c r="B1417"/>
      <c r="C1417"/>
      <c r="D1417"/>
      <c r="E1417" s="148"/>
      <c r="F1417" s="148"/>
      <c r="G1417" s="149"/>
      <c r="H1417" s="148"/>
      <c r="I1417"/>
    </row>
    <row r="1418" spans="1:9" x14ac:dyDescent="0.25">
      <c r="A1418"/>
      <c r="B1418"/>
      <c r="C1418"/>
      <c r="D1418"/>
      <c r="E1418" s="148"/>
      <c r="F1418" s="148"/>
      <c r="G1418" s="149"/>
      <c r="H1418" s="148"/>
      <c r="I1418"/>
    </row>
    <row r="1419" spans="1:9" x14ac:dyDescent="0.25">
      <c r="A1419"/>
      <c r="B1419"/>
      <c r="C1419"/>
      <c r="D1419"/>
      <c r="E1419" s="148"/>
      <c r="F1419" s="148"/>
      <c r="G1419" s="149"/>
      <c r="H1419" s="148"/>
      <c r="I1419"/>
    </row>
    <row r="1420" spans="1:9" x14ac:dyDescent="0.25">
      <c r="A1420"/>
      <c r="B1420"/>
      <c r="C1420"/>
      <c r="D1420"/>
      <c r="E1420" s="148"/>
      <c r="F1420" s="148"/>
      <c r="G1420" s="149"/>
      <c r="H1420" s="148"/>
      <c r="I1420"/>
    </row>
    <row r="1421" spans="1:9" x14ac:dyDescent="0.25">
      <c r="A1421"/>
      <c r="B1421"/>
      <c r="C1421"/>
      <c r="D1421"/>
      <c r="E1421" s="148"/>
      <c r="F1421" s="148"/>
      <c r="G1421" s="149"/>
      <c r="H1421" s="148"/>
      <c r="I1421"/>
    </row>
    <row r="1422" spans="1:9" x14ac:dyDescent="0.25">
      <c r="A1422"/>
      <c r="B1422"/>
      <c r="C1422"/>
      <c r="D1422"/>
      <c r="E1422" s="148"/>
      <c r="F1422" s="148"/>
      <c r="G1422" s="149"/>
      <c r="H1422" s="148"/>
      <c r="I1422"/>
    </row>
    <row r="1423" spans="1:9" x14ac:dyDescent="0.25">
      <c r="A1423"/>
      <c r="B1423"/>
      <c r="C1423"/>
      <c r="D1423"/>
      <c r="E1423" s="148"/>
      <c r="F1423" s="148"/>
      <c r="G1423" s="149"/>
      <c r="H1423" s="148"/>
      <c r="I1423"/>
    </row>
    <row r="1424" spans="1:9" x14ac:dyDescent="0.25">
      <c r="A1424"/>
      <c r="B1424"/>
      <c r="C1424"/>
      <c r="D1424"/>
      <c r="E1424" s="148"/>
      <c r="F1424" s="148"/>
      <c r="G1424" s="149"/>
      <c r="H1424" s="148"/>
      <c r="I1424"/>
    </row>
    <row r="1425" spans="1:9" x14ac:dyDescent="0.25">
      <c r="A1425"/>
      <c r="B1425"/>
      <c r="C1425"/>
      <c r="D1425"/>
      <c r="E1425" s="148"/>
      <c r="F1425" s="148"/>
      <c r="G1425" s="149"/>
      <c r="H1425" s="148"/>
      <c r="I1425"/>
    </row>
    <row r="1426" spans="1:9" x14ac:dyDescent="0.25">
      <c r="A1426"/>
      <c r="B1426"/>
      <c r="C1426"/>
      <c r="D1426"/>
      <c r="E1426" s="148"/>
      <c r="F1426" s="148"/>
      <c r="G1426" s="149"/>
      <c r="H1426" s="148"/>
      <c r="I1426"/>
    </row>
    <row r="1427" spans="1:9" x14ac:dyDescent="0.25">
      <c r="A1427"/>
      <c r="B1427"/>
      <c r="C1427"/>
      <c r="D1427"/>
      <c r="E1427" s="148"/>
      <c r="F1427" s="148"/>
      <c r="G1427" s="149"/>
      <c r="H1427" s="148"/>
      <c r="I1427"/>
    </row>
    <row r="1428" spans="1:9" x14ac:dyDescent="0.25">
      <c r="A1428"/>
      <c r="B1428"/>
      <c r="C1428"/>
      <c r="D1428"/>
      <c r="E1428" s="148"/>
      <c r="F1428" s="148"/>
      <c r="G1428" s="149"/>
      <c r="H1428" s="148"/>
      <c r="I1428"/>
    </row>
    <row r="1429" spans="1:9" x14ac:dyDescent="0.25">
      <c r="A1429"/>
      <c r="B1429"/>
      <c r="C1429"/>
      <c r="D1429"/>
      <c r="E1429" s="148"/>
      <c r="F1429" s="148"/>
      <c r="G1429" s="149"/>
      <c r="H1429" s="148"/>
      <c r="I1429"/>
    </row>
    <row r="1430" spans="1:9" x14ac:dyDescent="0.25">
      <c r="A1430"/>
      <c r="B1430"/>
      <c r="C1430"/>
      <c r="D1430"/>
      <c r="E1430" s="148"/>
      <c r="F1430" s="148"/>
      <c r="G1430" s="149"/>
      <c r="H1430" s="148"/>
      <c r="I1430"/>
    </row>
    <row r="1431" spans="1:9" x14ac:dyDescent="0.25">
      <c r="A1431"/>
      <c r="B1431"/>
      <c r="C1431"/>
      <c r="D1431"/>
      <c r="E1431" s="148"/>
      <c r="F1431" s="148"/>
      <c r="G1431" s="149"/>
      <c r="H1431" s="148"/>
      <c r="I1431"/>
    </row>
    <row r="1432" spans="1:9" x14ac:dyDescent="0.25">
      <c r="A1432"/>
      <c r="B1432"/>
      <c r="C1432"/>
      <c r="D1432"/>
      <c r="E1432" s="148"/>
      <c r="F1432" s="148"/>
      <c r="G1432" s="149"/>
      <c r="H1432" s="148"/>
      <c r="I1432"/>
    </row>
    <row r="1433" spans="1:9" x14ac:dyDescent="0.25">
      <c r="A1433"/>
      <c r="B1433"/>
      <c r="C1433"/>
      <c r="D1433"/>
      <c r="E1433" s="148"/>
      <c r="F1433" s="148"/>
      <c r="G1433" s="149"/>
      <c r="H1433" s="148"/>
      <c r="I1433"/>
    </row>
    <row r="1434" spans="1:9" x14ac:dyDescent="0.25">
      <c r="A1434"/>
      <c r="B1434"/>
      <c r="C1434"/>
      <c r="D1434"/>
      <c r="E1434" s="148"/>
      <c r="F1434" s="148"/>
      <c r="G1434" s="149"/>
      <c r="H1434" s="148"/>
      <c r="I1434"/>
    </row>
    <row r="1435" spans="1:9" x14ac:dyDescent="0.25">
      <c r="A1435"/>
      <c r="B1435"/>
      <c r="C1435"/>
      <c r="D1435"/>
      <c r="E1435" s="148"/>
      <c r="F1435" s="148"/>
      <c r="G1435" s="149"/>
      <c r="H1435" s="148"/>
      <c r="I1435"/>
    </row>
    <row r="1436" spans="1:9" x14ac:dyDescent="0.25">
      <c r="A1436"/>
      <c r="B1436"/>
      <c r="C1436"/>
      <c r="D1436"/>
      <c r="E1436" s="148"/>
      <c r="F1436" s="148"/>
      <c r="G1436" s="149"/>
      <c r="H1436" s="148"/>
      <c r="I1436"/>
    </row>
    <row r="1437" spans="1:9" x14ac:dyDescent="0.25">
      <c r="A1437"/>
      <c r="B1437"/>
      <c r="C1437"/>
      <c r="D1437"/>
      <c r="E1437" s="148"/>
      <c r="F1437" s="148"/>
      <c r="G1437" s="149"/>
      <c r="H1437" s="148"/>
      <c r="I1437"/>
    </row>
    <row r="1438" spans="1:9" x14ac:dyDescent="0.25">
      <c r="A1438"/>
      <c r="B1438"/>
      <c r="C1438"/>
      <c r="D1438"/>
      <c r="E1438" s="148"/>
      <c r="F1438" s="148"/>
      <c r="G1438" s="149"/>
      <c r="H1438" s="148"/>
      <c r="I1438"/>
    </row>
    <row r="1439" spans="1:9" x14ac:dyDescent="0.25">
      <c r="A1439"/>
      <c r="B1439"/>
      <c r="C1439"/>
      <c r="D1439"/>
      <c r="E1439" s="148"/>
      <c r="F1439" s="148"/>
      <c r="G1439" s="149"/>
      <c r="H1439" s="148"/>
      <c r="I1439"/>
    </row>
    <row r="1440" spans="1:9" x14ac:dyDescent="0.25">
      <c r="A1440"/>
      <c r="B1440"/>
      <c r="C1440"/>
      <c r="D1440"/>
      <c r="E1440" s="148"/>
      <c r="F1440" s="148"/>
      <c r="G1440" s="149"/>
      <c r="H1440" s="148"/>
      <c r="I1440"/>
    </row>
    <row r="1441" spans="1:9" x14ac:dyDescent="0.25">
      <c r="A1441"/>
      <c r="B1441"/>
      <c r="C1441"/>
      <c r="D1441"/>
      <c r="E1441" s="148"/>
      <c r="F1441" s="148"/>
      <c r="G1441" s="149"/>
      <c r="H1441" s="148"/>
      <c r="I1441"/>
    </row>
    <row r="1442" spans="1:9" x14ac:dyDescent="0.25">
      <c r="A1442"/>
      <c r="B1442"/>
      <c r="C1442"/>
      <c r="D1442"/>
      <c r="E1442" s="148"/>
      <c r="F1442" s="148"/>
      <c r="G1442" s="149"/>
      <c r="H1442" s="148"/>
      <c r="I1442"/>
    </row>
    <row r="1443" spans="1:9" x14ac:dyDescent="0.25">
      <c r="A1443"/>
      <c r="B1443"/>
      <c r="C1443"/>
      <c r="D1443"/>
      <c r="E1443" s="148"/>
      <c r="F1443" s="148"/>
      <c r="G1443" s="149"/>
      <c r="H1443" s="148"/>
      <c r="I1443"/>
    </row>
    <row r="1444" spans="1:9" x14ac:dyDescent="0.25">
      <c r="A1444"/>
      <c r="B1444"/>
      <c r="C1444"/>
      <c r="D1444"/>
      <c r="E1444" s="148"/>
      <c r="F1444" s="148"/>
      <c r="G1444" s="149"/>
      <c r="H1444" s="148"/>
      <c r="I1444"/>
    </row>
    <row r="1445" spans="1:9" x14ac:dyDescent="0.25">
      <c r="A1445"/>
      <c r="B1445"/>
      <c r="C1445"/>
      <c r="D1445"/>
      <c r="E1445" s="148"/>
      <c r="F1445" s="148"/>
      <c r="G1445" s="149"/>
      <c r="H1445" s="148"/>
      <c r="I1445"/>
    </row>
    <row r="1446" spans="1:9" x14ac:dyDescent="0.25">
      <c r="A1446"/>
      <c r="B1446"/>
      <c r="C1446"/>
      <c r="D1446"/>
      <c r="E1446" s="148"/>
      <c r="F1446" s="148"/>
      <c r="G1446" s="149"/>
      <c r="H1446" s="148"/>
      <c r="I1446"/>
    </row>
    <row r="1447" spans="1:9" x14ac:dyDescent="0.25">
      <c r="A1447"/>
      <c r="B1447"/>
      <c r="C1447"/>
      <c r="D1447"/>
      <c r="E1447" s="148"/>
      <c r="F1447" s="148"/>
      <c r="G1447" s="149"/>
      <c r="H1447" s="148"/>
      <c r="I1447"/>
    </row>
    <row r="1448" spans="1:9" x14ac:dyDescent="0.25">
      <c r="A1448"/>
      <c r="B1448"/>
      <c r="C1448"/>
      <c r="D1448"/>
      <c r="E1448" s="148"/>
      <c r="F1448" s="148"/>
      <c r="G1448" s="149"/>
      <c r="H1448" s="148"/>
      <c r="I1448"/>
    </row>
    <row r="1449" spans="1:9" x14ac:dyDescent="0.25">
      <c r="A1449"/>
      <c r="B1449"/>
      <c r="C1449"/>
      <c r="D1449"/>
      <c r="E1449" s="148"/>
      <c r="F1449" s="148"/>
      <c r="G1449" s="149"/>
      <c r="H1449" s="148"/>
      <c r="I1449"/>
    </row>
    <row r="1450" spans="1:9" x14ac:dyDescent="0.25">
      <c r="A1450"/>
      <c r="B1450"/>
      <c r="C1450"/>
      <c r="D1450"/>
      <c r="E1450" s="148"/>
      <c r="F1450" s="148"/>
      <c r="G1450" s="149"/>
      <c r="H1450" s="148"/>
      <c r="I1450"/>
    </row>
    <row r="1451" spans="1:9" x14ac:dyDescent="0.25">
      <c r="A1451"/>
      <c r="B1451"/>
      <c r="C1451"/>
      <c r="D1451"/>
      <c r="E1451" s="148"/>
      <c r="F1451" s="148"/>
      <c r="G1451" s="149"/>
      <c r="H1451" s="148"/>
      <c r="I1451"/>
    </row>
    <row r="1452" spans="1:9" x14ac:dyDescent="0.25">
      <c r="A1452"/>
      <c r="B1452"/>
      <c r="C1452"/>
      <c r="D1452"/>
      <c r="E1452" s="148"/>
      <c r="F1452" s="148"/>
      <c r="G1452" s="149"/>
      <c r="H1452" s="148"/>
      <c r="I1452"/>
    </row>
    <row r="1453" spans="1:9" x14ac:dyDescent="0.25">
      <c r="A1453"/>
      <c r="B1453"/>
      <c r="C1453"/>
      <c r="D1453"/>
      <c r="E1453" s="148"/>
      <c r="F1453" s="148"/>
      <c r="G1453" s="149"/>
      <c r="H1453" s="148"/>
      <c r="I1453"/>
    </row>
    <row r="1454" spans="1:9" x14ac:dyDescent="0.25">
      <c r="A1454"/>
      <c r="B1454"/>
      <c r="C1454"/>
      <c r="D1454"/>
      <c r="E1454" s="148"/>
      <c r="F1454" s="148"/>
      <c r="G1454" s="149"/>
      <c r="H1454" s="148"/>
      <c r="I1454"/>
    </row>
    <row r="1455" spans="1:9" x14ac:dyDescent="0.25">
      <c r="A1455"/>
      <c r="B1455"/>
      <c r="C1455"/>
      <c r="D1455"/>
      <c r="E1455" s="148"/>
      <c r="F1455" s="148"/>
      <c r="G1455" s="149"/>
      <c r="H1455" s="148"/>
      <c r="I1455"/>
    </row>
    <row r="1456" spans="1:9" x14ac:dyDescent="0.25">
      <c r="A1456"/>
      <c r="B1456"/>
      <c r="C1456"/>
      <c r="D1456"/>
      <c r="E1456" s="148"/>
      <c r="F1456" s="148"/>
      <c r="G1456" s="149"/>
      <c r="H1456" s="148"/>
      <c r="I1456"/>
    </row>
    <row r="1457" spans="1:9" x14ac:dyDescent="0.25">
      <c r="A1457"/>
      <c r="B1457"/>
      <c r="C1457"/>
      <c r="D1457"/>
      <c r="E1457" s="148"/>
      <c r="F1457" s="148"/>
      <c r="G1457" s="149"/>
      <c r="H1457" s="148"/>
      <c r="I1457"/>
    </row>
    <row r="1458" spans="1:9" x14ac:dyDescent="0.25">
      <c r="A1458"/>
      <c r="B1458"/>
      <c r="C1458"/>
      <c r="D1458"/>
      <c r="E1458" s="148"/>
      <c r="F1458" s="148"/>
      <c r="G1458" s="149"/>
      <c r="H1458" s="148"/>
      <c r="I1458"/>
    </row>
    <row r="1459" spans="1:9" x14ac:dyDescent="0.25">
      <c r="A1459"/>
      <c r="B1459"/>
      <c r="C1459"/>
      <c r="D1459"/>
      <c r="E1459" s="148"/>
      <c r="F1459" s="148"/>
      <c r="G1459" s="149"/>
      <c r="H1459" s="148"/>
      <c r="I1459"/>
    </row>
    <row r="1460" spans="1:9" x14ac:dyDescent="0.25">
      <c r="A1460"/>
      <c r="B1460"/>
      <c r="C1460"/>
      <c r="D1460"/>
      <c r="E1460" s="148"/>
      <c r="F1460" s="148"/>
      <c r="G1460" s="149"/>
      <c r="H1460" s="148"/>
      <c r="I1460"/>
    </row>
    <row r="1461" spans="1:9" x14ac:dyDescent="0.25">
      <c r="A1461"/>
      <c r="B1461"/>
      <c r="C1461"/>
      <c r="D1461"/>
      <c r="E1461" s="148"/>
      <c r="F1461" s="148"/>
      <c r="G1461" s="149"/>
      <c r="H1461" s="148"/>
      <c r="I1461"/>
    </row>
    <row r="1462" spans="1:9" x14ac:dyDescent="0.25">
      <c r="A1462"/>
      <c r="B1462"/>
      <c r="C1462"/>
      <c r="D1462"/>
      <c r="E1462" s="148"/>
      <c r="F1462" s="148"/>
      <c r="G1462" s="149"/>
      <c r="H1462" s="148"/>
      <c r="I1462"/>
    </row>
    <row r="1463" spans="1:9" x14ac:dyDescent="0.25">
      <c r="A1463"/>
      <c r="B1463"/>
      <c r="C1463"/>
      <c r="D1463"/>
      <c r="E1463" s="148"/>
      <c r="F1463" s="148"/>
      <c r="G1463" s="149"/>
      <c r="H1463" s="148"/>
      <c r="I1463"/>
    </row>
    <row r="1464" spans="1:9" x14ac:dyDescent="0.25">
      <c r="A1464"/>
      <c r="B1464"/>
      <c r="C1464"/>
      <c r="D1464"/>
      <c r="E1464" s="148"/>
      <c r="F1464" s="148"/>
      <c r="G1464" s="149"/>
      <c r="H1464" s="148"/>
      <c r="I1464"/>
    </row>
    <row r="1465" spans="1:9" x14ac:dyDescent="0.25">
      <c r="A1465"/>
      <c r="B1465"/>
      <c r="C1465"/>
      <c r="D1465"/>
      <c r="E1465" s="148"/>
      <c r="F1465" s="148"/>
      <c r="G1465" s="149"/>
      <c r="H1465" s="148"/>
      <c r="I1465"/>
    </row>
    <row r="1466" spans="1:9" x14ac:dyDescent="0.25">
      <c r="A1466"/>
      <c r="B1466"/>
      <c r="C1466"/>
      <c r="D1466"/>
      <c r="E1466" s="148"/>
      <c r="F1466" s="148"/>
      <c r="G1466" s="149"/>
      <c r="H1466" s="148"/>
      <c r="I1466"/>
    </row>
    <row r="1467" spans="1:9" x14ac:dyDescent="0.25">
      <c r="A1467"/>
      <c r="B1467"/>
      <c r="C1467"/>
      <c r="D1467"/>
      <c r="E1467" s="148"/>
      <c r="F1467" s="148"/>
      <c r="G1467" s="149"/>
      <c r="H1467" s="148"/>
      <c r="I1467"/>
    </row>
    <row r="1468" spans="1:9" x14ac:dyDescent="0.25">
      <c r="A1468"/>
      <c r="B1468"/>
      <c r="C1468"/>
      <c r="D1468"/>
      <c r="E1468" s="148"/>
      <c r="F1468" s="148"/>
      <c r="G1468" s="149"/>
      <c r="H1468" s="148"/>
      <c r="I1468"/>
    </row>
    <row r="1469" spans="1:9" x14ac:dyDescent="0.25">
      <c r="A1469"/>
      <c r="B1469"/>
      <c r="C1469"/>
      <c r="D1469"/>
      <c r="E1469" s="148"/>
      <c r="F1469" s="148"/>
      <c r="G1469" s="149"/>
      <c r="H1469" s="148"/>
      <c r="I1469"/>
    </row>
    <row r="1470" spans="1:9" x14ac:dyDescent="0.25">
      <c r="A1470"/>
      <c r="B1470"/>
      <c r="C1470"/>
      <c r="D1470"/>
      <c r="E1470" s="148"/>
      <c r="F1470" s="148"/>
      <c r="G1470" s="149"/>
      <c r="H1470" s="148"/>
      <c r="I1470"/>
    </row>
    <row r="1471" spans="1:9" x14ac:dyDescent="0.25">
      <c r="A1471"/>
      <c r="B1471"/>
      <c r="C1471"/>
      <c r="D1471"/>
      <c r="E1471" s="148"/>
      <c r="F1471" s="148"/>
      <c r="G1471" s="149"/>
      <c r="H1471" s="148"/>
      <c r="I1471"/>
    </row>
    <row r="1472" spans="1:9" x14ac:dyDescent="0.25">
      <c r="A1472"/>
      <c r="B1472"/>
      <c r="C1472"/>
      <c r="D1472"/>
      <c r="E1472" s="148"/>
      <c r="F1472" s="148"/>
      <c r="G1472" s="149"/>
      <c r="H1472" s="148"/>
      <c r="I1472"/>
    </row>
    <row r="1473" spans="1:9" x14ac:dyDescent="0.25">
      <c r="A1473"/>
      <c r="B1473"/>
      <c r="C1473"/>
      <c r="D1473"/>
      <c r="E1473" s="148"/>
      <c r="F1473" s="148"/>
      <c r="G1473" s="149"/>
      <c r="H1473" s="148"/>
      <c r="I1473"/>
    </row>
    <row r="1474" spans="1:9" x14ac:dyDescent="0.25">
      <c r="A1474"/>
      <c r="B1474"/>
      <c r="C1474"/>
      <c r="D1474"/>
      <c r="E1474" s="148"/>
      <c r="F1474" s="148"/>
      <c r="G1474" s="149"/>
      <c r="H1474" s="148"/>
      <c r="I1474"/>
    </row>
    <row r="1475" spans="1:9" x14ac:dyDescent="0.25">
      <c r="A1475"/>
      <c r="B1475"/>
      <c r="C1475"/>
      <c r="D1475"/>
      <c r="E1475" s="148"/>
      <c r="F1475" s="148"/>
      <c r="G1475" s="149"/>
      <c r="H1475" s="148"/>
      <c r="I1475"/>
    </row>
    <row r="1476" spans="1:9" x14ac:dyDescent="0.25">
      <c r="A1476"/>
      <c r="B1476"/>
      <c r="C1476"/>
      <c r="D1476"/>
      <c r="E1476" s="148"/>
      <c r="F1476" s="148"/>
      <c r="G1476" s="149"/>
      <c r="H1476" s="148"/>
      <c r="I1476"/>
    </row>
    <row r="1477" spans="1:9" x14ac:dyDescent="0.25">
      <c r="A1477"/>
      <c r="B1477"/>
      <c r="C1477"/>
      <c r="D1477"/>
      <c r="E1477" s="148"/>
      <c r="F1477" s="148"/>
      <c r="G1477" s="149"/>
      <c r="H1477" s="148"/>
      <c r="I1477"/>
    </row>
    <row r="1478" spans="1:9" x14ac:dyDescent="0.25">
      <c r="A1478"/>
      <c r="B1478"/>
      <c r="C1478"/>
      <c r="D1478"/>
      <c r="E1478" s="148"/>
      <c r="F1478" s="148"/>
      <c r="G1478" s="149"/>
      <c r="H1478" s="148"/>
      <c r="I1478"/>
    </row>
    <row r="1479" spans="1:9" x14ac:dyDescent="0.25">
      <c r="A1479"/>
      <c r="B1479"/>
      <c r="C1479"/>
      <c r="D1479"/>
      <c r="E1479" s="148"/>
      <c r="F1479" s="148"/>
      <c r="G1479" s="149"/>
      <c r="H1479" s="148"/>
      <c r="I1479"/>
    </row>
    <row r="1480" spans="1:9" x14ac:dyDescent="0.25">
      <c r="A1480"/>
      <c r="B1480"/>
      <c r="C1480"/>
      <c r="D1480"/>
      <c r="E1480" s="148"/>
      <c r="F1480" s="148"/>
      <c r="G1480" s="149"/>
      <c r="H1480" s="148"/>
      <c r="I1480"/>
    </row>
    <row r="1481" spans="1:9" x14ac:dyDescent="0.25">
      <c r="A1481"/>
      <c r="B1481"/>
      <c r="C1481"/>
      <c r="D1481"/>
      <c r="E1481" s="148"/>
      <c r="F1481" s="148"/>
      <c r="G1481" s="149"/>
      <c r="H1481" s="148"/>
      <c r="I1481"/>
    </row>
    <row r="1482" spans="1:9" x14ac:dyDescent="0.25">
      <c r="A1482"/>
      <c r="B1482"/>
      <c r="C1482"/>
      <c r="D1482"/>
      <c r="E1482" s="148"/>
      <c r="F1482" s="148"/>
      <c r="G1482" s="149"/>
      <c r="H1482" s="148"/>
      <c r="I1482"/>
    </row>
    <row r="1483" spans="1:9" x14ac:dyDescent="0.25">
      <c r="A1483"/>
      <c r="B1483"/>
      <c r="C1483"/>
      <c r="D1483"/>
      <c r="E1483" s="148"/>
      <c r="F1483" s="148"/>
      <c r="G1483" s="149"/>
      <c r="H1483" s="148"/>
      <c r="I1483"/>
    </row>
    <row r="1484" spans="1:9" x14ac:dyDescent="0.25">
      <c r="A1484"/>
      <c r="B1484"/>
      <c r="C1484"/>
      <c r="D1484"/>
      <c r="E1484" s="148"/>
      <c r="F1484" s="148"/>
      <c r="G1484" s="149"/>
      <c r="H1484" s="148"/>
      <c r="I1484"/>
    </row>
    <row r="1485" spans="1:9" x14ac:dyDescent="0.25">
      <c r="A1485"/>
      <c r="B1485"/>
      <c r="C1485"/>
      <c r="D1485"/>
      <c r="E1485" s="148"/>
      <c r="F1485" s="148"/>
      <c r="G1485" s="149"/>
      <c r="H1485" s="148"/>
      <c r="I1485"/>
    </row>
    <row r="1486" spans="1:9" x14ac:dyDescent="0.25">
      <c r="A1486"/>
      <c r="B1486"/>
      <c r="C1486"/>
      <c r="D1486"/>
      <c r="E1486" s="148"/>
      <c r="F1486" s="148"/>
      <c r="G1486" s="149"/>
      <c r="H1486" s="148"/>
      <c r="I1486"/>
    </row>
    <row r="1487" spans="1:9" x14ac:dyDescent="0.25">
      <c r="A1487"/>
      <c r="B1487"/>
      <c r="C1487"/>
      <c r="D1487"/>
      <c r="E1487" s="148"/>
      <c r="F1487" s="148"/>
      <c r="G1487" s="149"/>
      <c r="H1487" s="148"/>
      <c r="I1487"/>
    </row>
    <row r="1488" spans="1:9" x14ac:dyDescent="0.25">
      <c r="A1488"/>
      <c r="B1488"/>
      <c r="C1488"/>
      <c r="D1488"/>
      <c r="E1488" s="148"/>
      <c r="F1488" s="148"/>
      <c r="G1488" s="149"/>
      <c r="H1488" s="148"/>
      <c r="I1488"/>
    </row>
    <row r="1489" spans="1:9" x14ac:dyDescent="0.25">
      <c r="A1489"/>
      <c r="B1489"/>
      <c r="C1489"/>
      <c r="D1489"/>
      <c r="E1489" s="148"/>
      <c r="F1489" s="148"/>
      <c r="G1489" s="149"/>
      <c r="H1489" s="148"/>
      <c r="I1489"/>
    </row>
    <row r="1490" spans="1:9" x14ac:dyDescent="0.25">
      <c r="A1490"/>
      <c r="B1490"/>
      <c r="C1490"/>
      <c r="D1490"/>
      <c r="E1490" s="148"/>
      <c r="F1490" s="148"/>
      <c r="G1490" s="149"/>
      <c r="H1490" s="148"/>
      <c r="I1490"/>
    </row>
    <row r="1491" spans="1:9" x14ac:dyDescent="0.25">
      <c r="A1491"/>
      <c r="B1491"/>
      <c r="C1491"/>
      <c r="D1491"/>
      <c r="E1491" s="148"/>
      <c r="F1491" s="148"/>
      <c r="G1491" s="149"/>
      <c r="H1491" s="148"/>
      <c r="I1491"/>
    </row>
    <row r="1492" spans="1:9" x14ac:dyDescent="0.25">
      <c r="A1492"/>
      <c r="B1492"/>
      <c r="C1492"/>
      <c r="D1492"/>
      <c r="E1492" s="148"/>
      <c r="F1492" s="148"/>
      <c r="G1492" s="149"/>
      <c r="H1492" s="148"/>
      <c r="I1492"/>
    </row>
    <row r="1493" spans="1:9" x14ac:dyDescent="0.25">
      <c r="A1493"/>
      <c r="B1493"/>
      <c r="C1493"/>
      <c r="D1493"/>
      <c r="E1493" s="148"/>
      <c r="F1493" s="148"/>
      <c r="G1493" s="149"/>
      <c r="H1493" s="148"/>
      <c r="I1493"/>
    </row>
    <row r="1494" spans="1:9" x14ac:dyDescent="0.25">
      <c r="A1494"/>
      <c r="B1494"/>
      <c r="C1494"/>
      <c r="D1494"/>
      <c r="E1494" s="148"/>
      <c r="F1494" s="148"/>
      <c r="G1494" s="149"/>
      <c r="H1494" s="148"/>
      <c r="I1494"/>
    </row>
    <row r="1495" spans="1:9" x14ac:dyDescent="0.25">
      <c r="A1495"/>
      <c r="B1495"/>
      <c r="C1495"/>
      <c r="D1495"/>
      <c r="E1495" s="148"/>
      <c r="F1495" s="148"/>
      <c r="G1495" s="149"/>
      <c r="H1495" s="148"/>
      <c r="I1495"/>
    </row>
    <row r="1496" spans="1:9" x14ac:dyDescent="0.25">
      <c r="A1496"/>
      <c r="B1496"/>
      <c r="C1496"/>
      <c r="D1496"/>
      <c r="E1496" s="148"/>
      <c r="F1496" s="148"/>
      <c r="G1496" s="149"/>
      <c r="H1496" s="148"/>
      <c r="I1496"/>
    </row>
    <row r="1497" spans="1:9" x14ac:dyDescent="0.25">
      <c r="A1497"/>
      <c r="B1497"/>
      <c r="C1497"/>
      <c r="D1497"/>
      <c r="E1497" s="148"/>
      <c r="F1497" s="148"/>
      <c r="G1497" s="149"/>
      <c r="H1497" s="148"/>
      <c r="I1497"/>
    </row>
    <row r="1498" spans="1:9" x14ac:dyDescent="0.25">
      <c r="A1498"/>
      <c r="B1498"/>
      <c r="C1498"/>
      <c r="D1498"/>
      <c r="E1498" s="148"/>
      <c r="F1498" s="148"/>
      <c r="G1498" s="149"/>
      <c r="H1498" s="148"/>
      <c r="I1498"/>
    </row>
    <row r="1499" spans="1:9" x14ac:dyDescent="0.25">
      <c r="A1499"/>
      <c r="B1499"/>
      <c r="C1499"/>
      <c r="D1499"/>
      <c r="E1499" s="148"/>
      <c r="F1499" s="148"/>
      <c r="G1499" s="149"/>
      <c r="H1499" s="148"/>
      <c r="I1499"/>
    </row>
    <row r="1500" spans="1:9" x14ac:dyDescent="0.25">
      <c r="A1500"/>
      <c r="B1500"/>
      <c r="C1500"/>
      <c r="D1500"/>
      <c r="E1500" s="148"/>
      <c r="F1500" s="148"/>
      <c r="G1500" s="149"/>
      <c r="H1500" s="148"/>
      <c r="I1500"/>
    </row>
    <row r="1501" spans="1:9" x14ac:dyDescent="0.25">
      <c r="A1501"/>
      <c r="B1501"/>
      <c r="C1501"/>
      <c r="D1501"/>
      <c r="E1501" s="148"/>
      <c r="F1501" s="148"/>
      <c r="G1501" s="149"/>
      <c r="H1501" s="148"/>
      <c r="I1501"/>
    </row>
    <row r="1502" spans="1:9" x14ac:dyDescent="0.25">
      <c r="A1502"/>
      <c r="B1502"/>
      <c r="C1502"/>
      <c r="D1502"/>
      <c r="E1502" s="148"/>
      <c r="F1502" s="148"/>
      <c r="G1502" s="149"/>
      <c r="H1502" s="148"/>
      <c r="I1502"/>
    </row>
    <row r="1503" spans="1:9" x14ac:dyDescent="0.25">
      <c r="A1503"/>
      <c r="B1503"/>
      <c r="C1503"/>
      <c r="D1503"/>
      <c r="E1503" s="148"/>
      <c r="F1503" s="148"/>
      <c r="G1503" s="149"/>
      <c r="H1503" s="148"/>
      <c r="I1503"/>
    </row>
    <row r="1504" spans="1:9" x14ac:dyDescent="0.25">
      <c r="A1504"/>
      <c r="B1504"/>
      <c r="C1504"/>
      <c r="D1504"/>
      <c r="E1504" s="148"/>
      <c r="F1504" s="148"/>
      <c r="G1504" s="149"/>
      <c r="H1504" s="148"/>
      <c r="I1504"/>
    </row>
    <row r="1505" spans="1:9" x14ac:dyDescent="0.25">
      <c r="A1505"/>
      <c r="B1505"/>
      <c r="C1505"/>
      <c r="D1505"/>
      <c r="E1505" s="148"/>
      <c r="F1505" s="148"/>
      <c r="G1505" s="149"/>
      <c r="H1505" s="148"/>
      <c r="I1505"/>
    </row>
    <row r="1506" spans="1:9" x14ac:dyDescent="0.25">
      <c r="A1506"/>
      <c r="B1506"/>
      <c r="C1506"/>
      <c r="D1506"/>
      <c r="E1506" s="148"/>
      <c r="F1506" s="148"/>
      <c r="G1506" s="149"/>
      <c r="H1506" s="148"/>
      <c r="I1506"/>
    </row>
    <row r="1507" spans="1:9" x14ac:dyDescent="0.25">
      <c r="A1507"/>
      <c r="B1507"/>
      <c r="C1507"/>
      <c r="D1507"/>
      <c r="E1507" s="148"/>
      <c r="F1507" s="148"/>
      <c r="G1507" s="149"/>
      <c r="H1507" s="148"/>
      <c r="I1507"/>
    </row>
    <row r="1508" spans="1:9" x14ac:dyDescent="0.25">
      <c r="A1508"/>
      <c r="B1508"/>
      <c r="C1508"/>
      <c r="D1508"/>
      <c r="E1508" s="148"/>
      <c r="F1508" s="148"/>
      <c r="G1508" s="149"/>
      <c r="H1508" s="148"/>
      <c r="I1508"/>
    </row>
    <row r="1509" spans="1:9" x14ac:dyDescent="0.25">
      <c r="A1509"/>
      <c r="B1509"/>
      <c r="C1509"/>
      <c r="D1509"/>
      <c r="E1509" s="148"/>
      <c r="F1509" s="148"/>
      <c r="G1509" s="149"/>
      <c r="H1509" s="148"/>
      <c r="I1509"/>
    </row>
    <row r="1510" spans="1:9" x14ac:dyDescent="0.25">
      <c r="A1510"/>
      <c r="B1510"/>
      <c r="C1510"/>
      <c r="D1510"/>
      <c r="E1510" s="148"/>
      <c r="F1510" s="148"/>
      <c r="G1510" s="149"/>
      <c r="H1510" s="148"/>
      <c r="I1510"/>
    </row>
    <row r="1511" spans="1:9" x14ac:dyDescent="0.25">
      <c r="A1511"/>
      <c r="B1511"/>
      <c r="C1511"/>
      <c r="D1511"/>
      <c r="E1511" s="148"/>
      <c r="F1511" s="148"/>
      <c r="G1511" s="149"/>
      <c r="H1511" s="148"/>
      <c r="I1511"/>
    </row>
    <row r="1512" spans="1:9" x14ac:dyDescent="0.25">
      <c r="A1512"/>
      <c r="B1512"/>
      <c r="C1512"/>
      <c r="D1512"/>
      <c r="E1512" s="148"/>
      <c r="F1512" s="148"/>
      <c r="G1512" s="149"/>
      <c r="H1512" s="148"/>
      <c r="I1512"/>
    </row>
    <row r="1513" spans="1:9" x14ac:dyDescent="0.25">
      <c r="A1513"/>
      <c r="B1513"/>
      <c r="C1513"/>
      <c r="D1513"/>
      <c r="E1513" s="148"/>
      <c r="F1513" s="148"/>
      <c r="G1513" s="149"/>
      <c r="H1513" s="148"/>
      <c r="I1513"/>
    </row>
    <row r="1514" spans="1:9" x14ac:dyDescent="0.25">
      <c r="A1514"/>
      <c r="B1514"/>
      <c r="C1514"/>
      <c r="D1514"/>
      <c r="E1514" s="148"/>
      <c r="F1514" s="148"/>
      <c r="G1514" s="149"/>
      <c r="H1514" s="148"/>
      <c r="I1514"/>
    </row>
    <row r="1515" spans="1:9" x14ac:dyDescent="0.25">
      <c r="A1515"/>
      <c r="B1515"/>
      <c r="C1515"/>
      <c r="D1515"/>
      <c r="E1515" s="148"/>
      <c r="F1515" s="148"/>
      <c r="G1515" s="149"/>
      <c r="H1515" s="148"/>
      <c r="I1515"/>
    </row>
    <row r="1516" spans="1:9" x14ac:dyDescent="0.25">
      <c r="A1516"/>
      <c r="B1516"/>
      <c r="C1516"/>
      <c r="D1516"/>
      <c r="E1516" s="148"/>
      <c r="F1516" s="148"/>
      <c r="G1516" s="149"/>
      <c r="H1516" s="148"/>
      <c r="I1516"/>
    </row>
    <row r="1517" spans="1:9" x14ac:dyDescent="0.25">
      <c r="A1517"/>
      <c r="B1517"/>
      <c r="C1517"/>
      <c r="D1517"/>
      <c r="E1517" s="148"/>
      <c r="F1517" s="148"/>
      <c r="G1517" s="149"/>
      <c r="H1517" s="148"/>
      <c r="I1517"/>
    </row>
    <row r="1518" spans="1:9" x14ac:dyDescent="0.25">
      <c r="A1518"/>
      <c r="B1518"/>
      <c r="C1518"/>
      <c r="D1518"/>
      <c r="E1518" s="148"/>
      <c r="F1518" s="148"/>
      <c r="G1518" s="149"/>
      <c r="H1518" s="148"/>
      <c r="I1518"/>
    </row>
    <row r="1519" spans="1:9" x14ac:dyDescent="0.25">
      <c r="A1519"/>
      <c r="B1519"/>
      <c r="C1519"/>
      <c r="D1519"/>
      <c r="E1519" s="148"/>
      <c r="F1519" s="148"/>
      <c r="G1519" s="149"/>
      <c r="H1519" s="148"/>
      <c r="I1519"/>
    </row>
    <row r="1520" spans="1:9" x14ac:dyDescent="0.25">
      <c r="A1520"/>
      <c r="B1520"/>
      <c r="C1520"/>
      <c r="D1520"/>
      <c r="E1520" s="148"/>
      <c r="F1520" s="148"/>
      <c r="G1520" s="149"/>
      <c r="H1520" s="148"/>
      <c r="I1520"/>
    </row>
    <row r="1521" spans="1:9" x14ac:dyDescent="0.25">
      <c r="A1521"/>
      <c r="B1521"/>
      <c r="C1521"/>
      <c r="D1521"/>
      <c r="E1521" s="148"/>
      <c r="F1521" s="148"/>
      <c r="G1521" s="149"/>
      <c r="H1521" s="148"/>
      <c r="I1521"/>
    </row>
    <row r="1522" spans="1:9" x14ac:dyDescent="0.25">
      <c r="A1522"/>
      <c r="B1522"/>
      <c r="C1522"/>
      <c r="D1522"/>
      <c r="E1522" s="148"/>
      <c r="F1522" s="148"/>
      <c r="G1522" s="149"/>
      <c r="H1522" s="148"/>
      <c r="I1522"/>
    </row>
    <row r="1523" spans="1:9" x14ac:dyDescent="0.25">
      <c r="A1523"/>
      <c r="B1523"/>
      <c r="C1523"/>
      <c r="D1523"/>
      <c r="E1523" s="148"/>
      <c r="F1523" s="148"/>
      <c r="G1523" s="149"/>
      <c r="H1523" s="148"/>
      <c r="I1523"/>
    </row>
    <row r="1524" spans="1:9" x14ac:dyDescent="0.25">
      <c r="A1524"/>
      <c r="B1524"/>
      <c r="C1524"/>
      <c r="D1524"/>
      <c r="E1524" s="148"/>
      <c r="F1524" s="148"/>
      <c r="G1524" s="149"/>
      <c r="H1524" s="148"/>
      <c r="I1524"/>
    </row>
    <row r="1525" spans="1:9" x14ac:dyDescent="0.25">
      <c r="A1525"/>
      <c r="B1525"/>
      <c r="C1525"/>
      <c r="D1525"/>
      <c r="E1525" s="148"/>
      <c r="F1525" s="148"/>
      <c r="G1525" s="149"/>
      <c r="H1525" s="148"/>
      <c r="I1525"/>
    </row>
    <row r="1526" spans="1:9" x14ac:dyDescent="0.25">
      <c r="A1526"/>
      <c r="B1526"/>
      <c r="C1526"/>
      <c r="D1526"/>
      <c r="E1526" s="148"/>
      <c r="F1526" s="148"/>
      <c r="G1526" s="149"/>
      <c r="H1526" s="148"/>
      <c r="I1526"/>
    </row>
    <row r="1527" spans="1:9" x14ac:dyDescent="0.25">
      <c r="A1527"/>
      <c r="B1527"/>
      <c r="C1527"/>
      <c r="D1527"/>
      <c r="E1527" s="148"/>
      <c r="F1527" s="148"/>
      <c r="G1527" s="149"/>
      <c r="H1527" s="148"/>
      <c r="I1527"/>
    </row>
    <row r="1528" spans="1:9" x14ac:dyDescent="0.25">
      <c r="A1528"/>
      <c r="B1528"/>
      <c r="C1528"/>
      <c r="D1528"/>
      <c r="E1528" s="148"/>
      <c r="F1528" s="148"/>
      <c r="G1528" s="149"/>
      <c r="H1528" s="148"/>
      <c r="I1528"/>
    </row>
    <row r="1529" spans="1:9" x14ac:dyDescent="0.25">
      <c r="A1529"/>
      <c r="B1529"/>
      <c r="C1529"/>
      <c r="D1529"/>
      <c r="E1529" s="148"/>
      <c r="F1529" s="148"/>
      <c r="G1529" s="149"/>
      <c r="H1529" s="148"/>
      <c r="I1529"/>
    </row>
    <row r="1530" spans="1:9" x14ac:dyDescent="0.25">
      <c r="A1530"/>
      <c r="B1530"/>
      <c r="C1530"/>
      <c r="D1530"/>
      <c r="E1530" s="148"/>
      <c r="F1530" s="148"/>
      <c r="G1530" s="149"/>
      <c r="H1530" s="148"/>
      <c r="I1530"/>
    </row>
    <row r="1531" spans="1:9" x14ac:dyDescent="0.25">
      <c r="A1531"/>
      <c r="B1531"/>
      <c r="C1531"/>
      <c r="D1531"/>
      <c r="E1531" s="148"/>
      <c r="F1531" s="148"/>
      <c r="G1531" s="149"/>
      <c r="H1531" s="148"/>
      <c r="I1531"/>
    </row>
    <row r="1532" spans="1:9" x14ac:dyDescent="0.25">
      <c r="A1532"/>
      <c r="B1532"/>
      <c r="C1532"/>
      <c r="D1532"/>
      <c r="E1532" s="148"/>
      <c r="F1532" s="148"/>
      <c r="G1532" s="149"/>
      <c r="H1532" s="148"/>
      <c r="I1532"/>
    </row>
    <row r="1533" spans="1:9" x14ac:dyDescent="0.25">
      <c r="A1533"/>
      <c r="B1533"/>
      <c r="C1533"/>
      <c r="D1533"/>
      <c r="E1533" s="148"/>
      <c r="F1533" s="148"/>
      <c r="G1533" s="149"/>
      <c r="H1533" s="148"/>
      <c r="I1533"/>
    </row>
    <row r="1534" spans="1:9" x14ac:dyDescent="0.25">
      <c r="A1534"/>
      <c r="B1534"/>
      <c r="C1534"/>
      <c r="D1534"/>
      <c r="E1534" s="148"/>
      <c r="F1534" s="148"/>
      <c r="G1534" s="149"/>
      <c r="H1534" s="148"/>
      <c r="I1534"/>
    </row>
    <row r="1535" spans="1:9" x14ac:dyDescent="0.25">
      <c r="A1535"/>
      <c r="B1535"/>
      <c r="C1535"/>
      <c r="D1535"/>
      <c r="E1535" s="148"/>
      <c r="F1535" s="148"/>
      <c r="G1535" s="149"/>
      <c r="H1535" s="148"/>
      <c r="I1535"/>
    </row>
    <row r="1536" spans="1:9" x14ac:dyDescent="0.25">
      <c r="A1536"/>
      <c r="B1536"/>
      <c r="C1536"/>
      <c r="D1536"/>
      <c r="E1536" s="148"/>
      <c r="F1536" s="148"/>
      <c r="G1536" s="149"/>
      <c r="H1536" s="148"/>
      <c r="I1536"/>
    </row>
    <row r="1537" spans="1:9" x14ac:dyDescent="0.25">
      <c r="A1537"/>
      <c r="B1537"/>
      <c r="C1537"/>
      <c r="D1537"/>
      <c r="E1537" s="148"/>
      <c r="F1537" s="148"/>
      <c r="G1537" s="149"/>
      <c r="H1537" s="148"/>
      <c r="I1537"/>
    </row>
    <row r="1538" spans="1:9" x14ac:dyDescent="0.25">
      <c r="A1538"/>
      <c r="B1538"/>
      <c r="C1538"/>
      <c r="D1538"/>
      <c r="E1538" s="148"/>
      <c r="F1538" s="148"/>
      <c r="G1538" s="149"/>
      <c r="H1538" s="148"/>
      <c r="I1538"/>
    </row>
    <row r="1539" spans="1:9" x14ac:dyDescent="0.25">
      <c r="A1539"/>
      <c r="B1539"/>
      <c r="C1539"/>
      <c r="D1539"/>
      <c r="E1539" s="148"/>
      <c r="F1539" s="148"/>
      <c r="G1539" s="149"/>
      <c r="H1539" s="148"/>
      <c r="I1539"/>
    </row>
    <row r="1540" spans="1:9" x14ac:dyDescent="0.25">
      <c r="A1540"/>
      <c r="B1540"/>
      <c r="C1540"/>
      <c r="D1540"/>
      <c r="E1540" s="148"/>
      <c r="F1540" s="148"/>
      <c r="G1540" s="149"/>
      <c r="H1540" s="148"/>
      <c r="I1540"/>
    </row>
    <row r="1541" spans="1:9" x14ac:dyDescent="0.25">
      <c r="A1541"/>
      <c r="B1541"/>
      <c r="C1541"/>
      <c r="D1541"/>
      <c r="E1541" s="148"/>
      <c r="F1541" s="148"/>
      <c r="G1541" s="149"/>
      <c r="H1541" s="148"/>
      <c r="I1541"/>
    </row>
    <row r="1542" spans="1:9" x14ac:dyDescent="0.25">
      <c r="A1542"/>
      <c r="B1542"/>
      <c r="C1542"/>
      <c r="D1542"/>
      <c r="E1542" s="148"/>
      <c r="F1542" s="148"/>
      <c r="G1542" s="149"/>
      <c r="H1542" s="148"/>
      <c r="I1542"/>
    </row>
    <row r="1543" spans="1:9" x14ac:dyDescent="0.25">
      <c r="A1543"/>
      <c r="B1543"/>
      <c r="C1543"/>
      <c r="D1543"/>
      <c r="E1543" s="148"/>
      <c r="F1543" s="148"/>
      <c r="G1543" s="149"/>
      <c r="H1543" s="148"/>
      <c r="I1543"/>
    </row>
    <row r="1544" spans="1:9" x14ac:dyDescent="0.25">
      <c r="A1544"/>
      <c r="B1544"/>
      <c r="C1544"/>
      <c r="D1544"/>
      <c r="E1544" s="148"/>
      <c r="F1544" s="148"/>
      <c r="G1544" s="149"/>
      <c r="H1544" s="148"/>
      <c r="I1544"/>
    </row>
    <row r="1545" spans="1:9" x14ac:dyDescent="0.25">
      <c r="A1545"/>
      <c r="B1545"/>
      <c r="C1545"/>
      <c r="D1545"/>
      <c r="E1545" s="148"/>
      <c r="F1545" s="148"/>
      <c r="G1545" s="149"/>
      <c r="H1545" s="148"/>
      <c r="I1545"/>
    </row>
    <row r="1546" spans="1:9" x14ac:dyDescent="0.25">
      <c r="A1546"/>
      <c r="B1546"/>
      <c r="C1546"/>
      <c r="D1546"/>
      <c r="E1546" s="148"/>
      <c r="F1546" s="148"/>
      <c r="G1546" s="149"/>
      <c r="H1546" s="148"/>
      <c r="I1546"/>
    </row>
    <row r="1547" spans="1:9" x14ac:dyDescent="0.25">
      <c r="A1547"/>
      <c r="B1547"/>
      <c r="C1547"/>
      <c r="D1547"/>
      <c r="E1547" s="148"/>
      <c r="F1547" s="148"/>
      <c r="G1547" s="149"/>
      <c r="H1547" s="148"/>
      <c r="I1547"/>
    </row>
    <row r="1548" spans="1:9" x14ac:dyDescent="0.25">
      <c r="A1548"/>
      <c r="B1548"/>
      <c r="C1548"/>
      <c r="D1548"/>
      <c r="E1548" s="148"/>
      <c r="F1548" s="148"/>
      <c r="G1548" s="149"/>
      <c r="H1548" s="148"/>
      <c r="I1548"/>
    </row>
    <row r="1549" spans="1:9" x14ac:dyDescent="0.25">
      <c r="A1549"/>
      <c r="B1549"/>
      <c r="C1549"/>
      <c r="D1549"/>
      <c r="E1549" s="148"/>
      <c r="F1549" s="148"/>
      <c r="G1549" s="149"/>
      <c r="H1549" s="148"/>
      <c r="I1549"/>
    </row>
    <row r="1550" spans="1:9" x14ac:dyDescent="0.25">
      <c r="A1550"/>
      <c r="B1550"/>
      <c r="C1550"/>
      <c r="D1550"/>
      <c r="E1550" s="148"/>
      <c r="F1550" s="148"/>
      <c r="G1550" s="149"/>
      <c r="H1550" s="148"/>
      <c r="I1550"/>
    </row>
    <row r="1551" spans="1:9" x14ac:dyDescent="0.25">
      <c r="A1551"/>
      <c r="B1551"/>
      <c r="C1551"/>
      <c r="D1551"/>
      <c r="E1551" s="148"/>
      <c r="F1551" s="148"/>
      <c r="G1551" s="149"/>
      <c r="H1551" s="148"/>
      <c r="I1551"/>
    </row>
    <row r="1552" spans="1:9" x14ac:dyDescent="0.25">
      <c r="A1552"/>
      <c r="B1552"/>
      <c r="C1552"/>
      <c r="D1552"/>
      <c r="E1552" s="148"/>
      <c r="F1552" s="148"/>
      <c r="G1552" s="149"/>
      <c r="H1552" s="148"/>
      <c r="I1552"/>
    </row>
    <row r="1553" spans="1:9" x14ac:dyDescent="0.25">
      <c r="A1553"/>
      <c r="B1553"/>
      <c r="C1553"/>
      <c r="D1553"/>
      <c r="E1553" s="148"/>
      <c r="F1553" s="148"/>
      <c r="G1553" s="149"/>
      <c r="H1553" s="148"/>
      <c r="I1553"/>
    </row>
    <row r="1554" spans="1:9" x14ac:dyDescent="0.25">
      <c r="A1554"/>
      <c r="B1554"/>
      <c r="C1554"/>
      <c r="D1554"/>
      <c r="E1554" s="148"/>
      <c r="F1554" s="148"/>
      <c r="G1554" s="149"/>
      <c r="H1554" s="148"/>
      <c r="I1554"/>
    </row>
    <row r="1555" spans="1:9" x14ac:dyDescent="0.25">
      <c r="A1555"/>
      <c r="B1555"/>
      <c r="C1555"/>
      <c r="D1555"/>
      <c r="E1555" s="148"/>
      <c r="F1555" s="148"/>
      <c r="G1555" s="149"/>
      <c r="H1555" s="148"/>
      <c r="I1555"/>
    </row>
    <row r="1556" spans="1:9" x14ac:dyDescent="0.25">
      <c r="A1556"/>
      <c r="B1556"/>
      <c r="C1556"/>
      <c r="D1556"/>
      <c r="E1556" s="148"/>
      <c r="F1556" s="148"/>
      <c r="G1556" s="149"/>
      <c r="H1556" s="148"/>
      <c r="I1556"/>
    </row>
    <row r="1557" spans="1:9" x14ac:dyDescent="0.25">
      <c r="A1557"/>
      <c r="B1557"/>
      <c r="C1557"/>
      <c r="D1557"/>
      <c r="E1557" s="148"/>
      <c r="F1557" s="148"/>
      <c r="G1557" s="149"/>
      <c r="H1557" s="148"/>
      <c r="I1557"/>
    </row>
    <row r="1558" spans="1:9" x14ac:dyDescent="0.25">
      <c r="A1558"/>
      <c r="B1558"/>
      <c r="C1558"/>
      <c r="D1558"/>
      <c r="E1558" s="148"/>
      <c r="F1558" s="148"/>
      <c r="G1558" s="149"/>
      <c r="H1558" s="148"/>
      <c r="I1558"/>
    </row>
    <row r="1559" spans="1:9" x14ac:dyDescent="0.25">
      <c r="A1559"/>
      <c r="B1559"/>
      <c r="C1559"/>
      <c r="D1559"/>
      <c r="E1559" s="148"/>
      <c r="F1559" s="148"/>
      <c r="G1559" s="149"/>
      <c r="H1559" s="148"/>
      <c r="I1559"/>
    </row>
    <row r="1560" spans="1:9" x14ac:dyDescent="0.25">
      <c r="A1560"/>
      <c r="B1560"/>
      <c r="C1560"/>
      <c r="D1560"/>
      <c r="E1560" s="148"/>
      <c r="F1560" s="148"/>
      <c r="G1560" s="149"/>
      <c r="H1560" s="148"/>
      <c r="I1560"/>
    </row>
    <row r="1561" spans="1:9" x14ac:dyDescent="0.25">
      <c r="A1561"/>
      <c r="B1561"/>
      <c r="C1561"/>
      <c r="D1561"/>
      <c r="E1561" s="148"/>
      <c r="F1561" s="148"/>
      <c r="G1561" s="149"/>
      <c r="H1561" s="148"/>
      <c r="I1561"/>
    </row>
    <row r="1562" spans="1:9" x14ac:dyDescent="0.25">
      <c r="A1562"/>
      <c r="B1562"/>
      <c r="C1562"/>
      <c r="D1562"/>
      <c r="E1562" s="148"/>
      <c r="F1562" s="148"/>
      <c r="G1562" s="149"/>
      <c r="H1562" s="148"/>
      <c r="I1562"/>
    </row>
    <row r="1563" spans="1:9" x14ac:dyDescent="0.25">
      <c r="A1563"/>
      <c r="B1563"/>
      <c r="C1563"/>
      <c r="D1563"/>
      <c r="E1563" s="148"/>
      <c r="F1563" s="148"/>
      <c r="G1563" s="149"/>
      <c r="H1563" s="148"/>
      <c r="I1563"/>
    </row>
    <row r="1564" spans="1:9" x14ac:dyDescent="0.25">
      <c r="A1564"/>
      <c r="B1564"/>
      <c r="C1564"/>
      <c r="D1564"/>
      <c r="E1564" s="148"/>
      <c r="F1564" s="148"/>
      <c r="G1564" s="149"/>
      <c r="H1564" s="148"/>
      <c r="I1564"/>
    </row>
    <row r="1565" spans="1:9" x14ac:dyDescent="0.25">
      <c r="A1565"/>
      <c r="B1565"/>
      <c r="C1565"/>
      <c r="D1565"/>
      <c r="E1565" s="148"/>
      <c r="F1565" s="148"/>
      <c r="G1565" s="149"/>
      <c r="H1565" s="148"/>
      <c r="I1565"/>
    </row>
    <row r="1566" spans="1:9" x14ac:dyDescent="0.25">
      <c r="A1566"/>
      <c r="B1566"/>
      <c r="C1566"/>
      <c r="D1566"/>
      <c r="E1566" s="148"/>
      <c r="F1566" s="148"/>
      <c r="G1566" s="149"/>
      <c r="H1566" s="148"/>
      <c r="I1566"/>
    </row>
    <row r="1567" spans="1:9" x14ac:dyDescent="0.25">
      <c r="A1567"/>
      <c r="B1567"/>
      <c r="C1567"/>
      <c r="D1567"/>
      <c r="E1567" s="148"/>
      <c r="F1567" s="148"/>
      <c r="G1567" s="149"/>
      <c r="H1567" s="148"/>
      <c r="I1567"/>
    </row>
    <row r="1568" spans="1:9" x14ac:dyDescent="0.25">
      <c r="A1568"/>
      <c r="B1568"/>
      <c r="C1568"/>
      <c r="D1568"/>
      <c r="E1568" s="148"/>
      <c r="F1568" s="148"/>
      <c r="G1568" s="149"/>
      <c r="H1568" s="148"/>
      <c r="I1568"/>
    </row>
    <row r="1569" spans="1:9" x14ac:dyDescent="0.25">
      <c r="A1569"/>
      <c r="B1569"/>
      <c r="C1569"/>
      <c r="D1569"/>
      <c r="E1569" s="148"/>
      <c r="F1569" s="148"/>
      <c r="G1569" s="149"/>
      <c r="H1569" s="148"/>
      <c r="I1569"/>
    </row>
    <row r="1570" spans="1:9" x14ac:dyDescent="0.25">
      <c r="A1570"/>
      <c r="B1570"/>
      <c r="C1570"/>
      <c r="D1570"/>
      <c r="E1570" s="148"/>
      <c r="F1570" s="148"/>
      <c r="G1570" s="149"/>
      <c r="H1570" s="148"/>
      <c r="I1570"/>
    </row>
    <row r="1571" spans="1:9" x14ac:dyDescent="0.25">
      <c r="A1571"/>
      <c r="B1571"/>
      <c r="C1571"/>
      <c r="D1571"/>
      <c r="E1571" s="148"/>
      <c r="F1571" s="148"/>
      <c r="G1571" s="149"/>
      <c r="H1571" s="148"/>
      <c r="I1571"/>
    </row>
    <row r="1572" spans="1:9" x14ac:dyDescent="0.25">
      <c r="A1572"/>
      <c r="B1572"/>
      <c r="C1572"/>
      <c r="D1572"/>
      <c r="E1572" s="148"/>
      <c r="F1572" s="148"/>
      <c r="G1572" s="149"/>
      <c r="H1572" s="148"/>
      <c r="I1572"/>
    </row>
    <row r="1573" spans="1:9" x14ac:dyDescent="0.25">
      <c r="A1573"/>
      <c r="B1573"/>
      <c r="C1573"/>
      <c r="D1573"/>
      <c r="E1573" s="148"/>
      <c r="F1573" s="148"/>
      <c r="G1573" s="149"/>
      <c r="H1573" s="148"/>
      <c r="I1573"/>
    </row>
    <row r="1574" spans="1:9" x14ac:dyDescent="0.25">
      <c r="A1574"/>
      <c r="B1574"/>
      <c r="C1574"/>
      <c r="D1574"/>
      <c r="E1574" s="148"/>
      <c r="F1574" s="148"/>
      <c r="G1574" s="149"/>
      <c r="H1574" s="148"/>
      <c r="I1574"/>
    </row>
    <row r="1575" spans="1:9" x14ac:dyDescent="0.25">
      <c r="A1575"/>
      <c r="B1575"/>
      <c r="C1575"/>
      <c r="D1575"/>
      <c r="E1575" s="148"/>
      <c r="F1575" s="148"/>
      <c r="G1575" s="149"/>
      <c r="H1575" s="148"/>
      <c r="I1575"/>
    </row>
    <row r="1576" spans="1:9" x14ac:dyDescent="0.25">
      <c r="A1576"/>
      <c r="B1576"/>
      <c r="C1576"/>
      <c r="D1576"/>
      <c r="E1576" s="148"/>
      <c r="F1576" s="148"/>
      <c r="G1576" s="149"/>
      <c r="H1576" s="148"/>
      <c r="I1576"/>
    </row>
    <row r="1577" spans="1:9" x14ac:dyDescent="0.25">
      <c r="A1577"/>
      <c r="B1577"/>
      <c r="C1577"/>
      <c r="D1577"/>
      <c r="E1577" s="148"/>
      <c r="F1577" s="148"/>
      <c r="G1577" s="149"/>
      <c r="H1577" s="148"/>
      <c r="I1577"/>
    </row>
    <row r="1578" spans="1:9" x14ac:dyDescent="0.25">
      <c r="A1578"/>
      <c r="B1578"/>
      <c r="C1578"/>
      <c r="D1578"/>
      <c r="E1578" s="148"/>
      <c r="F1578" s="148"/>
      <c r="G1578" s="149"/>
      <c r="H1578" s="148"/>
      <c r="I1578"/>
    </row>
    <row r="1579" spans="1:9" x14ac:dyDescent="0.25">
      <c r="A1579"/>
      <c r="B1579"/>
      <c r="C1579"/>
      <c r="D1579"/>
      <c r="E1579" s="148"/>
      <c r="F1579" s="148"/>
      <c r="G1579" s="149"/>
      <c r="H1579" s="148"/>
      <c r="I1579"/>
    </row>
    <row r="1580" spans="1:9" x14ac:dyDescent="0.25">
      <c r="A1580"/>
      <c r="B1580"/>
      <c r="C1580"/>
      <c r="D1580"/>
      <c r="E1580" s="148"/>
      <c r="F1580" s="148"/>
      <c r="G1580" s="149"/>
      <c r="H1580" s="148"/>
      <c r="I1580"/>
    </row>
    <row r="1581" spans="1:9" x14ac:dyDescent="0.25">
      <c r="A1581"/>
      <c r="B1581"/>
      <c r="C1581"/>
      <c r="D1581"/>
      <c r="E1581" s="148"/>
      <c r="F1581" s="148"/>
      <c r="G1581" s="149"/>
      <c r="H1581" s="148"/>
      <c r="I1581"/>
    </row>
    <row r="1582" spans="1:9" x14ac:dyDescent="0.25">
      <c r="A1582"/>
      <c r="B1582"/>
      <c r="C1582"/>
      <c r="D1582"/>
      <c r="E1582" s="148"/>
      <c r="F1582" s="148"/>
      <c r="G1582" s="149"/>
      <c r="H1582" s="148"/>
      <c r="I1582"/>
    </row>
    <row r="1583" spans="1:9" x14ac:dyDescent="0.25">
      <c r="A1583"/>
      <c r="B1583"/>
      <c r="C1583"/>
      <c r="D1583"/>
      <c r="E1583" s="148"/>
      <c r="F1583" s="148"/>
      <c r="G1583" s="149"/>
      <c r="H1583" s="148"/>
      <c r="I1583"/>
    </row>
    <row r="1584" spans="1:9" x14ac:dyDescent="0.25">
      <c r="A1584"/>
      <c r="B1584"/>
      <c r="C1584"/>
      <c r="D1584"/>
      <c r="E1584" s="148"/>
      <c r="F1584" s="148"/>
      <c r="G1584" s="149"/>
      <c r="H1584" s="148"/>
      <c r="I1584"/>
    </row>
    <row r="1585" spans="1:9" x14ac:dyDescent="0.25">
      <c r="A1585"/>
      <c r="B1585"/>
      <c r="C1585"/>
      <c r="D1585"/>
      <c r="E1585" s="148"/>
      <c r="F1585" s="148"/>
      <c r="G1585" s="149"/>
      <c r="H1585" s="148"/>
      <c r="I1585"/>
    </row>
    <row r="1586" spans="1:9" x14ac:dyDescent="0.25">
      <c r="A1586"/>
      <c r="B1586"/>
      <c r="C1586"/>
      <c r="D1586"/>
      <c r="E1586" s="148"/>
      <c r="F1586" s="148"/>
      <c r="G1586" s="149"/>
      <c r="H1586" s="148"/>
      <c r="I1586"/>
    </row>
    <row r="1587" spans="1:9" x14ac:dyDescent="0.25">
      <c r="A1587"/>
      <c r="B1587"/>
      <c r="C1587"/>
      <c r="D1587"/>
      <c r="E1587" s="148"/>
      <c r="F1587" s="148"/>
      <c r="G1587" s="149"/>
      <c r="H1587" s="148"/>
      <c r="I1587"/>
    </row>
    <row r="1588" spans="1:9" x14ac:dyDescent="0.25">
      <c r="A1588"/>
      <c r="B1588"/>
      <c r="C1588"/>
      <c r="D1588"/>
      <c r="E1588" s="148"/>
      <c r="F1588" s="148"/>
      <c r="G1588" s="149"/>
      <c r="H1588" s="148"/>
      <c r="I1588"/>
    </row>
    <row r="1589" spans="1:9" x14ac:dyDescent="0.25">
      <c r="A1589"/>
      <c r="B1589"/>
      <c r="C1589"/>
      <c r="D1589"/>
      <c r="E1589" s="148"/>
      <c r="F1589" s="148"/>
      <c r="G1589" s="149"/>
      <c r="H1589" s="148"/>
      <c r="I1589"/>
    </row>
    <row r="1590" spans="1:9" x14ac:dyDescent="0.25">
      <c r="A1590"/>
      <c r="B1590"/>
      <c r="C1590"/>
      <c r="D1590"/>
      <c r="E1590" s="148"/>
      <c r="F1590" s="148"/>
      <c r="G1590" s="149"/>
      <c r="H1590" s="148"/>
      <c r="I1590"/>
    </row>
    <row r="1591" spans="1:9" x14ac:dyDescent="0.25">
      <c r="A1591"/>
      <c r="B1591"/>
      <c r="C1591"/>
      <c r="D1591"/>
      <c r="E1591" s="148"/>
      <c r="F1591" s="148"/>
      <c r="G1591" s="149"/>
      <c r="H1591" s="148"/>
      <c r="I1591"/>
    </row>
    <row r="1592" spans="1:9" x14ac:dyDescent="0.25">
      <c r="A1592"/>
      <c r="B1592"/>
      <c r="C1592"/>
      <c r="D1592"/>
      <c r="E1592" s="148"/>
      <c r="F1592" s="148"/>
      <c r="G1592" s="149"/>
      <c r="H1592" s="148"/>
      <c r="I1592"/>
    </row>
    <row r="1593" spans="1:9" x14ac:dyDescent="0.25">
      <c r="A1593"/>
      <c r="B1593"/>
      <c r="C1593"/>
      <c r="D1593"/>
      <c r="E1593" s="148"/>
      <c r="F1593" s="148"/>
      <c r="G1593" s="149"/>
      <c r="H1593" s="148"/>
      <c r="I1593"/>
    </row>
    <row r="1594" spans="1:9" x14ac:dyDescent="0.25">
      <c r="A1594"/>
      <c r="B1594"/>
      <c r="C1594"/>
      <c r="D1594"/>
      <c r="E1594" s="148"/>
      <c r="F1594" s="148"/>
      <c r="G1594" s="149"/>
      <c r="H1594" s="148"/>
      <c r="I1594"/>
    </row>
    <row r="1595" spans="1:9" x14ac:dyDescent="0.25">
      <c r="A1595"/>
      <c r="B1595"/>
      <c r="C1595"/>
      <c r="D1595"/>
      <c r="E1595" s="148"/>
      <c r="F1595" s="148"/>
      <c r="G1595" s="149"/>
      <c r="H1595" s="148"/>
      <c r="I1595"/>
    </row>
    <row r="1596" spans="1:9" x14ac:dyDescent="0.25">
      <c r="A1596"/>
      <c r="B1596"/>
      <c r="C1596"/>
      <c r="D1596"/>
      <c r="E1596" s="148"/>
      <c r="F1596" s="148"/>
      <c r="G1596" s="149"/>
      <c r="H1596" s="148"/>
      <c r="I1596"/>
    </row>
    <row r="1597" spans="1:9" x14ac:dyDescent="0.25">
      <c r="A1597"/>
      <c r="B1597"/>
      <c r="C1597"/>
      <c r="D1597"/>
      <c r="E1597" s="148"/>
      <c r="F1597" s="148"/>
      <c r="G1597" s="149"/>
      <c r="H1597" s="148"/>
      <c r="I1597"/>
    </row>
    <row r="1598" spans="1:9" x14ac:dyDescent="0.25">
      <c r="A1598"/>
      <c r="B1598"/>
      <c r="C1598"/>
      <c r="D1598"/>
      <c r="E1598" s="148"/>
      <c r="F1598" s="148"/>
      <c r="G1598" s="149"/>
      <c r="H1598" s="148"/>
      <c r="I1598"/>
    </row>
    <row r="1599" spans="1:9" x14ac:dyDescent="0.25">
      <c r="A1599"/>
      <c r="B1599"/>
      <c r="C1599"/>
      <c r="D1599"/>
      <c r="E1599" s="148"/>
      <c r="F1599" s="148"/>
      <c r="G1599" s="149"/>
      <c r="H1599" s="148"/>
      <c r="I1599"/>
    </row>
    <row r="1600" spans="1:9" x14ac:dyDescent="0.25">
      <c r="A1600"/>
      <c r="B1600"/>
      <c r="C1600"/>
      <c r="D1600"/>
      <c r="E1600" s="148"/>
      <c r="F1600" s="148"/>
      <c r="G1600" s="149"/>
      <c r="H1600" s="148"/>
      <c r="I1600"/>
    </row>
    <row r="1601" spans="1:9" x14ac:dyDescent="0.25">
      <c r="A1601"/>
      <c r="B1601"/>
      <c r="C1601"/>
      <c r="D1601"/>
      <c r="E1601" s="148"/>
      <c r="F1601" s="148"/>
      <c r="G1601" s="149"/>
      <c r="H1601" s="148"/>
      <c r="I1601"/>
    </row>
    <row r="1602" spans="1:9" x14ac:dyDescent="0.25">
      <c r="A1602"/>
      <c r="B1602"/>
      <c r="C1602"/>
      <c r="D1602"/>
      <c r="E1602" s="148"/>
      <c r="F1602" s="148"/>
      <c r="G1602" s="149"/>
      <c r="H1602" s="148"/>
      <c r="I1602"/>
    </row>
    <row r="1603" spans="1:9" x14ac:dyDescent="0.25">
      <c r="A1603"/>
      <c r="B1603"/>
      <c r="C1603"/>
      <c r="D1603"/>
      <c r="E1603" s="148"/>
      <c r="F1603" s="148"/>
      <c r="G1603" s="149"/>
      <c r="H1603" s="148"/>
      <c r="I1603"/>
    </row>
    <row r="1604" spans="1:9" x14ac:dyDescent="0.25">
      <c r="A1604"/>
      <c r="B1604"/>
      <c r="C1604"/>
      <c r="D1604"/>
      <c r="E1604" s="148"/>
      <c r="F1604" s="148"/>
      <c r="G1604" s="149"/>
      <c r="H1604" s="148"/>
      <c r="I1604"/>
    </row>
    <row r="1605" spans="1:9" x14ac:dyDescent="0.25">
      <c r="A1605"/>
      <c r="B1605"/>
      <c r="C1605"/>
      <c r="D1605"/>
      <c r="E1605" s="148"/>
      <c r="F1605" s="148"/>
      <c r="G1605" s="149"/>
      <c r="H1605" s="148"/>
      <c r="I1605"/>
    </row>
    <row r="1606" spans="1:9" x14ac:dyDescent="0.25">
      <c r="A1606"/>
      <c r="B1606"/>
      <c r="C1606"/>
      <c r="D1606"/>
      <c r="E1606" s="148"/>
      <c r="F1606" s="148"/>
      <c r="G1606" s="149"/>
      <c r="H1606" s="148"/>
      <c r="I1606"/>
    </row>
    <row r="1607" spans="1:9" x14ac:dyDescent="0.25">
      <c r="A1607"/>
      <c r="B1607"/>
      <c r="C1607"/>
      <c r="D1607"/>
      <c r="E1607" s="148"/>
      <c r="F1607" s="148"/>
      <c r="G1607" s="149"/>
      <c r="H1607" s="148"/>
      <c r="I1607"/>
    </row>
    <row r="1608" spans="1:9" x14ac:dyDescent="0.25">
      <c r="A1608"/>
      <c r="B1608"/>
      <c r="C1608"/>
      <c r="D1608"/>
      <c r="E1608" s="148"/>
      <c r="F1608" s="148"/>
      <c r="G1608" s="149"/>
      <c r="H1608" s="148"/>
      <c r="I1608"/>
    </row>
    <row r="1609" spans="1:9" x14ac:dyDescent="0.25">
      <c r="A1609"/>
      <c r="B1609"/>
      <c r="C1609"/>
      <c r="D1609"/>
      <c r="E1609" s="148"/>
      <c r="F1609" s="148"/>
      <c r="G1609" s="149"/>
      <c r="H1609" s="148"/>
      <c r="I1609"/>
    </row>
    <row r="1610" spans="1:9" x14ac:dyDescent="0.25">
      <c r="A1610"/>
      <c r="B1610"/>
      <c r="C1610"/>
      <c r="D1610"/>
      <c r="E1610" s="148"/>
      <c r="F1610" s="148"/>
      <c r="G1610" s="149"/>
      <c r="H1610" s="148"/>
      <c r="I1610"/>
    </row>
    <row r="1611" spans="1:9" x14ac:dyDescent="0.25">
      <c r="A1611"/>
      <c r="B1611"/>
      <c r="C1611"/>
      <c r="D1611"/>
      <c r="E1611" s="148"/>
      <c r="F1611" s="148"/>
      <c r="G1611" s="149"/>
      <c r="H1611" s="148"/>
      <c r="I1611"/>
    </row>
    <row r="1612" spans="1:9" x14ac:dyDescent="0.25">
      <c r="A1612"/>
      <c r="B1612"/>
      <c r="C1612"/>
      <c r="D1612"/>
      <c r="E1612" s="148"/>
      <c r="F1612" s="148"/>
      <c r="G1612" s="149"/>
      <c r="H1612" s="148"/>
      <c r="I1612"/>
    </row>
    <row r="1613" spans="1:9" x14ac:dyDescent="0.25">
      <c r="A1613"/>
      <c r="B1613"/>
      <c r="C1613"/>
      <c r="D1613"/>
      <c r="E1613" s="148"/>
      <c r="F1613" s="148"/>
      <c r="G1613" s="149"/>
      <c r="H1613" s="148"/>
      <c r="I1613"/>
    </row>
    <row r="1614" spans="1:9" x14ac:dyDescent="0.25">
      <c r="A1614"/>
      <c r="B1614"/>
      <c r="C1614"/>
      <c r="D1614"/>
      <c r="E1614" s="148"/>
      <c r="F1614" s="148"/>
      <c r="G1614" s="149"/>
      <c r="H1614" s="148"/>
      <c r="I1614"/>
    </row>
    <row r="1615" spans="1:9" x14ac:dyDescent="0.25">
      <c r="A1615"/>
      <c r="B1615"/>
      <c r="C1615"/>
      <c r="D1615"/>
      <c r="E1615" s="148"/>
      <c r="F1615" s="148"/>
      <c r="G1615" s="149"/>
      <c r="H1615" s="148"/>
      <c r="I1615"/>
    </row>
    <row r="1616" spans="1:9" x14ac:dyDescent="0.25">
      <c r="A1616"/>
      <c r="B1616"/>
      <c r="C1616"/>
      <c r="D1616"/>
      <c r="E1616" s="148"/>
      <c r="F1616" s="148"/>
      <c r="G1616" s="149"/>
      <c r="H1616" s="148"/>
      <c r="I1616"/>
    </row>
    <row r="1617" spans="1:9" x14ac:dyDescent="0.25">
      <c r="A1617"/>
      <c r="B1617"/>
      <c r="C1617"/>
      <c r="D1617"/>
      <c r="E1617" s="148"/>
      <c r="F1617" s="148"/>
      <c r="G1617" s="149"/>
      <c r="H1617" s="148"/>
      <c r="I1617"/>
    </row>
    <row r="1618" spans="1:9" x14ac:dyDescent="0.25">
      <c r="A1618"/>
      <c r="B1618"/>
      <c r="C1618"/>
      <c r="D1618"/>
      <c r="E1618" s="148"/>
      <c r="F1618" s="148"/>
      <c r="G1618" s="149"/>
      <c r="H1618" s="148"/>
      <c r="I1618"/>
    </row>
    <row r="1619" spans="1:9" x14ac:dyDescent="0.25">
      <c r="A1619"/>
      <c r="B1619"/>
      <c r="C1619"/>
      <c r="D1619"/>
      <c r="E1619" s="148"/>
      <c r="F1619" s="148"/>
      <c r="G1619" s="149"/>
      <c r="H1619" s="148"/>
      <c r="I1619"/>
    </row>
    <row r="1620" spans="1:9" x14ac:dyDescent="0.25">
      <c r="A1620"/>
      <c r="B1620"/>
      <c r="C1620"/>
      <c r="D1620"/>
      <c r="E1620" s="148"/>
      <c r="F1620" s="148"/>
      <c r="G1620" s="149"/>
      <c r="H1620" s="148"/>
      <c r="I1620"/>
    </row>
    <row r="1621" spans="1:9" x14ac:dyDescent="0.25">
      <c r="A1621"/>
      <c r="B1621"/>
      <c r="C1621"/>
      <c r="D1621"/>
      <c r="E1621" s="148"/>
      <c r="F1621" s="148"/>
      <c r="G1621" s="149"/>
      <c r="H1621" s="148"/>
      <c r="I1621"/>
    </row>
    <row r="1622" spans="1:9" x14ac:dyDescent="0.25">
      <c r="A1622"/>
      <c r="B1622"/>
      <c r="C1622"/>
      <c r="D1622"/>
      <c r="E1622" s="148"/>
      <c r="F1622" s="148"/>
      <c r="G1622" s="149"/>
      <c r="H1622" s="148"/>
      <c r="I1622"/>
    </row>
    <row r="1623" spans="1:9" x14ac:dyDescent="0.25">
      <c r="A1623"/>
      <c r="B1623"/>
      <c r="C1623"/>
      <c r="D1623"/>
      <c r="E1623" s="148"/>
      <c r="F1623" s="148"/>
      <c r="G1623" s="149"/>
      <c r="H1623" s="148"/>
      <c r="I1623"/>
    </row>
    <row r="1624" spans="1:9" x14ac:dyDescent="0.25">
      <c r="A1624"/>
      <c r="B1624"/>
      <c r="C1624"/>
      <c r="D1624"/>
      <c r="E1624" s="148"/>
      <c r="F1624" s="148"/>
      <c r="G1624" s="149"/>
      <c r="H1624" s="148"/>
      <c r="I1624"/>
    </row>
    <row r="1625" spans="1:9" x14ac:dyDescent="0.25">
      <c r="A1625"/>
      <c r="B1625"/>
      <c r="C1625"/>
      <c r="D1625"/>
      <c r="E1625" s="148"/>
      <c r="F1625" s="148"/>
      <c r="G1625" s="149"/>
      <c r="H1625" s="148"/>
      <c r="I1625"/>
    </row>
    <row r="1626" spans="1:9" x14ac:dyDescent="0.25">
      <c r="A1626"/>
      <c r="B1626"/>
      <c r="C1626"/>
      <c r="D1626"/>
      <c r="E1626" s="148"/>
      <c r="F1626" s="148"/>
      <c r="G1626" s="149"/>
      <c r="H1626" s="148"/>
      <c r="I1626"/>
    </row>
    <row r="1627" spans="1:9" x14ac:dyDescent="0.25">
      <c r="A1627"/>
      <c r="B1627"/>
      <c r="C1627"/>
      <c r="D1627"/>
      <c r="E1627" s="148"/>
      <c r="F1627" s="148"/>
      <c r="G1627" s="149"/>
      <c r="H1627" s="148"/>
      <c r="I1627"/>
    </row>
    <row r="1628" spans="1:9" x14ac:dyDescent="0.25">
      <c r="A1628"/>
      <c r="B1628"/>
      <c r="C1628"/>
      <c r="D1628"/>
      <c r="E1628" s="148"/>
      <c r="F1628" s="148"/>
      <c r="G1628" s="149"/>
      <c r="H1628" s="148"/>
      <c r="I1628"/>
    </row>
    <row r="1629" spans="1:9" x14ac:dyDescent="0.25">
      <c r="A1629"/>
      <c r="B1629"/>
      <c r="C1629"/>
      <c r="D1629"/>
      <c r="E1629" s="148"/>
      <c r="F1629" s="148"/>
      <c r="G1629" s="149"/>
      <c r="H1629" s="148"/>
      <c r="I1629"/>
    </row>
    <row r="1630" spans="1:9" x14ac:dyDescent="0.25">
      <c r="A1630"/>
      <c r="B1630"/>
      <c r="C1630"/>
      <c r="D1630"/>
      <c r="E1630" s="148"/>
      <c r="F1630" s="148"/>
      <c r="G1630" s="149"/>
      <c r="H1630" s="148"/>
      <c r="I1630"/>
    </row>
    <row r="1631" spans="1:9" x14ac:dyDescent="0.25">
      <c r="A1631"/>
      <c r="B1631"/>
      <c r="C1631"/>
      <c r="D1631"/>
      <c r="E1631" s="148"/>
      <c r="F1631" s="148"/>
      <c r="G1631" s="149"/>
      <c r="H1631" s="148"/>
      <c r="I1631"/>
    </row>
    <row r="1632" spans="1:9" x14ac:dyDescent="0.25">
      <c r="A1632"/>
      <c r="B1632"/>
      <c r="C1632"/>
      <c r="D1632"/>
      <c r="E1632" s="148"/>
      <c r="F1632" s="148"/>
      <c r="G1632" s="149"/>
      <c r="H1632" s="148"/>
      <c r="I1632"/>
    </row>
    <row r="1633" spans="1:9" x14ac:dyDescent="0.25">
      <c r="A1633"/>
      <c r="B1633"/>
      <c r="C1633"/>
      <c r="D1633"/>
      <c r="E1633" s="148"/>
      <c r="F1633" s="148"/>
      <c r="G1633" s="149"/>
      <c r="H1633" s="148"/>
      <c r="I1633"/>
    </row>
    <row r="1634" spans="1:9" x14ac:dyDescent="0.25">
      <c r="A1634"/>
      <c r="B1634"/>
      <c r="C1634"/>
      <c r="D1634"/>
      <c r="E1634" s="148"/>
      <c r="F1634" s="148"/>
      <c r="G1634" s="149"/>
      <c r="H1634" s="148"/>
      <c r="I1634"/>
    </row>
    <row r="1635" spans="1:9" x14ac:dyDescent="0.25">
      <c r="A1635"/>
      <c r="B1635"/>
      <c r="C1635"/>
      <c r="D1635"/>
      <c r="E1635" s="148"/>
      <c r="F1635" s="148"/>
      <c r="G1635" s="149"/>
      <c r="H1635" s="148"/>
      <c r="I1635"/>
    </row>
    <row r="1636" spans="1:9" x14ac:dyDescent="0.25">
      <c r="A1636"/>
      <c r="B1636"/>
      <c r="C1636"/>
      <c r="D1636"/>
      <c r="E1636" s="148"/>
      <c r="F1636" s="148"/>
      <c r="G1636" s="149"/>
      <c r="H1636" s="148"/>
      <c r="I1636"/>
    </row>
    <row r="1637" spans="1:9" x14ac:dyDescent="0.25">
      <c r="A1637"/>
      <c r="B1637"/>
      <c r="C1637"/>
      <c r="D1637"/>
      <c r="E1637" s="148"/>
      <c r="F1637" s="148"/>
      <c r="G1637" s="149"/>
      <c r="H1637" s="148"/>
      <c r="I1637"/>
    </row>
    <row r="1638" spans="1:9" x14ac:dyDescent="0.25">
      <c r="A1638"/>
      <c r="B1638"/>
      <c r="C1638"/>
      <c r="D1638"/>
      <c r="E1638" s="148"/>
      <c r="F1638" s="148"/>
      <c r="G1638" s="149"/>
      <c r="H1638" s="148"/>
      <c r="I1638"/>
    </row>
    <row r="1639" spans="1:9" x14ac:dyDescent="0.25">
      <c r="A1639"/>
      <c r="B1639"/>
      <c r="C1639"/>
      <c r="D1639"/>
      <c r="E1639" s="148"/>
      <c r="F1639" s="148"/>
      <c r="G1639" s="149"/>
      <c r="H1639" s="148"/>
      <c r="I1639"/>
    </row>
    <row r="1640" spans="1:9" x14ac:dyDescent="0.25">
      <c r="A1640"/>
      <c r="B1640"/>
      <c r="C1640"/>
      <c r="D1640"/>
      <c r="E1640" s="148"/>
      <c r="F1640" s="148"/>
      <c r="G1640" s="149"/>
      <c r="H1640" s="148"/>
      <c r="I1640"/>
    </row>
    <row r="1641" spans="1:9" x14ac:dyDescent="0.25">
      <c r="A1641"/>
      <c r="B1641"/>
      <c r="C1641"/>
      <c r="D1641"/>
      <c r="E1641" s="148"/>
      <c r="F1641" s="148"/>
      <c r="G1641" s="149"/>
      <c r="H1641" s="148"/>
      <c r="I1641"/>
    </row>
    <row r="1642" spans="1:9" x14ac:dyDescent="0.25">
      <c r="A1642"/>
      <c r="B1642"/>
      <c r="C1642"/>
      <c r="D1642"/>
      <c r="E1642" s="148"/>
      <c r="F1642" s="148"/>
      <c r="G1642" s="149"/>
      <c r="H1642" s="148"/>
      <c r="I1642"/>
    </row>
    <row r="1643" spans="1:9" x14ac:dyDescent="0.25">
      <c r="A1643"/>
      <c r="B1643"/>
      <c r="C1643"/>
      <c r="D1643"/>
      <c r="E1643" s="148"/>
      <c r="F1643" s="148"/>
      <c r="G1643" s="149"/>
      <c r="H1643" s="148"/>
      <c r="I1643"/>
    </row>
    <row r="1644" spans="1:9" x14ac:dyDescent="0.25">
      <c r="A1644"/>
      <c r="B1644"/>
      <c r="C1644"/>
      <c r="D1644"/>
      <c r="E1644" s="148"/>
      <c r="F1644" s="148"/>
      <c r="G1644" s="149"/>
      <c r="H1644" s="148"/>
      <c r="I1644"/>
    </row>
    <row r="1645" spans="1:9" x14ac:dyDescent="0.25">
      <c r="A1645"/>
      <c r="B1645"/>
      <c r="C1645"/>
      <c r="D1645"/>
      <c r="E1645" s="148"/>
      <c r="F1645" s="148"/>
      <c r="G1645" s="149"/>
      <c r="H1645" s="148"/>
      <c r="I1645"/>
    </row>
    <row r="1646" spans="1:9" x14ac:dyDescent="0.25">
      <c r="A1646"/>
      <c r="B1646"/>
      <c r="C1646"/>
      <c r="D1646"/>
      <c r="E1646" s="148"/>
      <c r="F1646" s="148"/>
      <c r="G1646" s="149"/>
      <c r="H1646" s="148"/>
      <c r="I1646"/>
    </row>
    <row r="1647" spans="1:9" x14ac:dyDescent="0.25">
      <c r="A1647"/>
      <c r="B1647"/>
      <c r="C1647"/>
      <c r="D1647"/>
      <c r="E1647" s="148"/>
      <c r="F1647" s="148"/>
      <c r="G1647" s="149"/>
      <c r="H1647" s="148"/>
      <c r="I1647"/>
    </row>
    <row r="1648" spans="1:9" x14ac:dyDescent="0.25">
      <c r="A1648"/>
      <c r="B1648"/>
      <c r="C1648"/>
      <c r="D1648"/>
      <c r="E1648" s="148"/>
      <c r="F1648" s="148"/>
      <c r="G1648" s="149"/>
      <c r="H1648" s="148"/>
      <c r="I1648"/>
    </row>
    <row r="1649" spans="1:9" x14ac:dyDescent="0.25">
      <c r="A1649"/>
      <c r="B1649"/>
      <c r="C1649"/>
      <c r="D1649"/>
      <c r="E1649" s="148"/>
      <c r="F1649" s="148"/>
      <c r="G1649" s="149"/>
      <c r="H1649" s="148"/>
      <c r="I1649"/>
    </row>
    <row r="1650" spans="1:9" x14ac:dyDescent="0.25">
      <c r="A1650"/>
      <c r="B1650"/>
      <c r="C1650"/>
      <c r="D1650"/>
      <c r="E1650" s="148"/>
      <c r="F1650" s="148"/>
      <c r="G1650" s="149"/>
      <c r="H1650" s="148"/>
      <c r="I1650"/>
    </row>
    <row r="1651" spans="1:9" x14ac:dyDescent="0.25">
      <c r="A1651"/>
      <c r="B1651"/>
      <c r="C1651"/>
      <c r="D1651"/>
      <c r="E1651" s="148"/>
      <c r="F1651" s="148"/>
      <c r="G1651" s="149"/>
      <c r="H1651" s="148"/>
      <c r="I1651"/>
    </row>
    <row r="1652" spans="1:9" x14ac:dyDescent="0.25">
      <c r="A1652"/>
      <c r="B1652"/>
      <c r="C1652"/>
      <c r="D1652"/>
      <c r="E1652" s="148"/>
      <c r="F1652" s="148"/>
      <c r="G1652" s="149"/>
      <c r="H1652" s="148"/>
      <c r="I1652"/>
    </row>
    <row r="1653" spans="1:9" x14ac:dyDescent="0.25">
      <c r="A1653"/>
      <c r="B1653"/>
      <c r="C1653"/>
      <c r="D1653"/>
      <c r="E1653" s="148"/>
      <c r="F1653" s="148"/>
      <c r="G1653" s="149"/>
      <c r="H1653" s="148"/>
      <c r="I1653"/>
    </row>
    <row r="1654" spans="1:9" x14ac:dyDescent="0.25">
      <c r="A1654"/>
      <c r="B1654"/>
      <c r="C1654"/>
      <c r="D1654"/>
      <c r="E1654" s="148"/>
      <c r="F1654" s="148"/>
      <c r="G1654" s="149"/>
      <c r="H1654" s="148"/>
      <c r="I1654"/>
    </row>
    <row r="1655" spans="1:9" x14ac:dyDescent="0.25">
      <c r="A1655"/>
      <c r="B1655"/>
      <c r="C1655"/>
      <c r="D1655"/>
      <c r="E1655" s="148"/>
      <c r="F1655" s="148"/>
      <c r="G1655" s="149"/>
      <c r="H1655" s="148"/>
      <c r="I1655"/>
    </row>
    <row r="1656" spans="1:9" x14ac:dyDescent="0.25">
      <c r="A1656"/>
      <c r="B1656"/>
      <c r="C1656"/>
      <c r="D1656"/>
      <c r="E1656" s="148"/>
      <c r="F1656" s="148"/>
      <c r="G1656" s="149"/>
      <c r="H1656" s="148"/>
      <c r="I1656"/>
    </row>
    <row r="1657" spans="1:9" x14ac:dyDescent="0.25">
      <c r="A1657"/>
      <c r="B1657"/>
      <c r="C1657"/>
      <c r="D1657"/>
      <c r="E1657" s="148"/>
      <c r="F1657" s="148"/>
      <c r="G1657" s="149"/>
      <c r="H1657" s="148"/>
      <c r="I1657"/>
    </row>
    <row r="1658" spans="1:9" x14ac:dyDescent="0.25">
      <c r="A1658"/>
      <c r="B1658"/>
      <c r="C1658"/>
      <c r="D1658"/>
      <c r="E1658" s="148"/>
      <c r="F1658" s="148"/>
      <c r="G1658" s="149"/>
      <c r="H1658" s="148"/>
      <c r="I1658"/>
    </row>
    <row r="1659" spans="1:9" x14ac:dyDescent="0.25">
      <c r="A1659"/>
      <c r="B1659"/>
      <c r="C1659"/>
      <c r="D1659"/>
      <c r="E1659" s="148"/>
      <c r="F1659" s="148"/>
      <c r="G1659" s="149"/>
      <c r="H1659" s="148"/>
      <c r="I1659"/>
    </row>
    <row r="1660" spans="1:9" x14ac:dyDescent="0.25">
      <c r="A1660"/>
      <c r="B1660"/>
      <c r="C1660"/>
      <c r="D1660"/>
      <c r="E1660" s="148"/>
      <c r="F1660" s="148"/>
      <c r="G1660" s="149"/>
      <c r="H1660" s="148"/>
      <c r="I1660"/>
    </row>
    <row r="1661" spans="1:9" x14ac:dyDescent="0.25">
      <c r="A1661"/>
      <c r="B1661"/>
      <c r="C1661"/>
      <c r="D1661"/>
      <c r="E1661" s="148"/>
      <c r="F1661" s="148"/>
      <c r="G1661" s="149"/>
      <c r="H1661" s="148"/>
      <c r="I1661"/>
    </row>
    <row r="1662" spans="1:9" x14ac:dyDescent="0.25">
      <c r="A1662"/>
      <c r="B1662"/>
      <c r="C1662"/>
      <c r="D1662"/>
      <c r="E1662" s="148"/>
      <c r="F1662" s="148"/>
      <c r="G1662" s="149"/>
      <c r="H1662" s="148"/>
      <c r="I1662"/>
    </row>
    <row r="1663" spans="1:9" x14ac:dyDescent="0.25">
      <c r="A1663"/>
      <c r="B1663"/>
      <c r="C1663"/>
      <c r="D1663"/>
      <c r="E1663" s="148"/>
      <c r="F1663" s="148"/>
      <c r="G1663" s="149"/>
      <c r="H1663" s="148"/>
      <c r="I1663"/>
    </row>
    <row r="1664" spans="1:9" x14ac:dyDescent="0.25">
      <c r="A1664"/>
      <c r="B1664"/>
      <c r="C1664"/>
      <c r="D1664"/>
      <c r="E1664" s="148"/>
      <c r="F1664" s="148"/>
      <c r="G1664" s="149"/>
      <c r="H1664" s="148"/>
      <c r="I1664"/>
    </row>
    <row r="1665" spans="1:9" x14ac:dyDescent="0.25">
      <c r="A1665"/>
      <c r="B1665"/>
      <c r="C1665"/>
      <c r="D1665"/>
      <c r="E1665" s="148"/>
      <c r="F1665" s="148"/>
      <c r="G1665" s="149"/>
      <c r="H1665" s="148"/>
      <c r="I1665"/>
    </row>
    <row r="1666" spans="1:9" x14ac:dyDescent="0.25">
      <c r="A1666"/>
      <c r="B1666"/>
      <c r="C1666"/>
      <c r="D1666"/>
      <c r="E1666" s="148"/>
      <c r="F1666" s="148"/>
      <c r="G1666" s="149"/>
      <c r="H1666" s="148"/>
      <c r="I1666"/>
    </row>
    <row r="1667" spans="1:9" x14ac:dyDescent="0.25">
      <c r="A1667"/>
      <c r="B1667"/>
      <c r="C1667"/>
      <c r="D1667"/>
      <c r="E1667" s="148"/>
      <c r="F1667" s="148"/>
      <c r="G1667" s="149"/>
      <c r="H1667" s="148"/>
      <c r="I1667"/>
    </row>
    <row r="1668" spans="1:9" x14ac:dyDescent="0.25">
      <c r="A1668"/>
      <c r="B1668"/>
      <c r="C1668"/>
      <c r="D1668"/>
      <c r="E1668" s="148"/>
      <c r="F1668" s="148"/>
      <c r="G1668" s="149"/>
      <c r="H1668" s="148"/>
      <c r="I1668"/>
    </row>
    <row r="1669" spans="1:9" x14ac:dyDescent="0.25">
      <c r="A1669"/>
      <c r="B1669"/>
      <c r="C1669"/>
      <c r="D1669"/>
      <c r="E1669" s="148"/>
      <c r="F1669" s="148"/>
      <c r="G1669" s="149"/>
      <c r="H1669" s="148"/>
      <c r="I1669"/>
    </row>
    <row r="1670" spans="1:9" x14ac:dyDescent="0.25">
      <c r="A1670"/>
      <c r="B1670"/>
      <c r="C1670"/>
      <c r="D1670"/>
      <c r="E1670" s="148"/>
      <c r="F1670" s="148"/>
      <c r="G1670" s="149"/>
      <c r="H1670" s="148"/>
      <c r="I1670"/>
    </row>
    <row r="1671" spans="1:9" x14ac:dyDescent="0.25">
      <c r="A1671"/>
      <c r="B1671"/>
      <c r="C1671"/>
      <c r="D1671"/>
      <c r="E1671" s="148"/>
      <c r="F1671" s="148"/>
      <c r="G1671" s="149"/>
      <c r="H1671" s="148"/>
      <c r="I1671"/>
    </row>
    <row r="1672" spans="1:9" x14ac:dyDescent="0.25">
      <c r="A1672"/>
      <c r="B1672"/>
      <c r="C1672"/>
      <c r="D1672"/>
      <c r="E1672" s="148"/>
      <c r="F1672" s="148"/>
      <c r="G1672" s="149"/>
      <c r="H1672" s="148"/>
      <c r="I1672"/>
    </row>
    <row r="1673" spans="1:9" x14ac:dyDescent="0.25">
      <c r="A1673"/>
      <c r="B1673"/>
      <c r="C1673"/>
      <c r="D1673"/>
      <c r="E1673" s="148"/>
      <c r="F1673" s="148"/>
      <c r="G1673" s="149"/>
      <c r="H1673" s="148"/>
      <c r="I1673"/>
    </row>
    <row r="1674" spans="1:9" x14ac:dyDescent="0.25">
      <c r="A1674"/>
      <c r="B1674"/>
      <c r="C1674"/>
      <c r="D1674"/>
      <c r="E1674" s="148"/>
      <c r="F1674" s="148"/>
      <c r="G1674" s="149"/>
      <c r="H1674" s="148"/>
      <c r="I1674"/>
    </row>
    <row r="1675" spans="1:9" x14ac:dyDescent="0.25">
      <c r="A1675"/>
      <c r="B1675"/>
      <c r="C1675"/>
      <c r="D1675"/>
      <c r="E1675" s="148"/>
      <c r="F1675" s="148"/>
      <c r="G1675" s="149"/>
      <c r="H1675" s="148"/>
      <c r="I1675"/>
    </row>
    <row r="1676" spans="1:9" x14ac:dyDescent="0.25">
      <c r="A1676"/>
      <c r="B1676"/>
      <c r="C1676"/>
      <c r="D1676"/>
      <c r="E1676" s="148"/>
      <c r="F1676" s="148"/>
      <c r="G1676" s="149"/>
      <c r="H1676" s="148"/>
      <c r="I1676"/>
    </row>
    <row r="1677" spans="1:9" x14ac:dyDescent="0.25">
      <c r="A1677"/>
      <c r="B1677"/>
      <c r="C1677"/>
      <c r="D1677"/>
      <c r="E1677" s="148"/>
      <c r="F1677" s="148"/>
      <c r="G1677" s="149"/>
      <c r="H1677" s="148"/>
      <c r="I1677"/>
    </row>
    <row r="1678" spans="1:9" x14ac:dyDescent="0.25">
      <c r="A1678"/>
      <c r="B1678"/>
      <c r="C1678"/>
      <c r="D1678"/>
      <c r="E1678" s="148"/>
      <c r="F1678" s="148"/>
      <c r="G1678" s="149"/>
      <c r="H1678" s="148"/>
      <c r="I1678"/>
    </row>
    <row r="1679" spans="1:9" x14ac:dyDescent="0.25">
      <c r="A1679"/>
      <c r="B1679"/>
      <c r="C1679"/>
      <c r="D1679"/>
      <c r="E1679" s="148"/>
      <c r="F1679" s="148"/>
      <c r="G1679" s="149"/>
      <c r="H1679" s="148"/>
      <c r="I1679"/>
    </row>
    <row r="1680" spans="1:9" x14ac:dyDescent="0.25">
      <c r="A1680"/>
      <c r="B1680"/>
      <c r="C1680"/>
      <c r="D1680"/>
      <c r="E1680" s="148"/>
      <c r="F1680" s="148"/>
      <c r="G1680" s="149"/>
      <c r="H1680" s="148"/>
      <c r="I1680"/>
    </row>
    <row r="1681" spans="1:9" x14ac:dyDescent="0.25">
      <c r="A1681"/>
      <c r="B1681"/>
      <c r="C1681"/>
      <c r="D1681"/>
      <c r="E1681" s="148"/>
      <c r="F1681" s="148"/>
      <c r="G1681" s="149"/>
      <c r="H1681" s="148"/>
      <c r="I1681"/>
    </row>
    <row r="1682" spans="1:9" x14ac:dyDescent="0.25">
      <c r="A1682"/>
      <c r="B1682"/>
      <c r="C1682"/>
      <c r="D1682"/>
      <c r="E1682" s="148"/>
      <c r="F1682" s="148"/>
      <c r="G1682" s="149"/>
      <c r="H1682" s="148"/>
      <c r="I1682"/>
    </row>
    <row r="1683" spans="1:9" x14ac:dyDescent="0.25">
      <c r="A1683"/>
      <c r="B1683"/>
      <c r="C1683"/>
      <c r="D1683"/>
      <c r="E1683" s="148"/>
      <c r="F1683" s="148"/>
      <c r="G1683" s="149"/>
      <c r="H1683" s="148"/>
      <c r="I1683"/>
    </row>
    <row r="1684" spans="1:9" x14ac:dyDescent="0.25">
      <c r="A1684"/>
      <c r="B1684"/>
      <c r="C1684"/>
      <c r="D1684"/>
      <c r="E1684" s="148"/>
      <c r="F1684" s="148"/>
      <c r="G1684" s="149"/>
      <c r="H1684" s="148"/>
      <c r="I1684"/>
    </row>
    <row r="1685" spans="1:9" x14ac:dyDescent="0.25">
      <c r="A1685"/>
      <c r="B1685"/>
      <c r="C1685"/>
      <c r="D1685"/>
      <c r="E1685" s="148"/>
      <c r="F1685" s="148"/>
      <c r="G1685" s="149"/>
      <c r="H1685" s="148"/>
      <c r="I1685"/>
    </row>
    <row r="1686" spans="1:9" x14ac:dyDescent="0.25">
      <c r="A1686"/>
      <c r="B1686"/>
      <c r="C1686"/>
      <c r="D1686"/>
      <c r="E1686" s="148"/>
      <c r="F1686" s="148"/>
      <c r="G1686" s="149"/>
      <c r="H1686" s="148"/>
      <c r="I1686"/>
    </row>
    <row r="1687" spans="1:9" x14ac:dyDescent="0.25">
      <c r="A1687"/>
      <c r="B1687"/>
      <c r="C1687"/>
      <c r="D1687"/>
      <c r="E1687" s="148"/>
      <c r="F1687" s="148"/>
      <c r="G1687" s="149"/>
      <c r="H1687" s="148"/>
      <c r="I1687"/>
    </row>
    <row r="1688" spans="1:9" x14ac:dyDescent="0.25">
      <c r="A1688"/>
      <c r="B1688"/>
      <c r="C1688"/>
      <c r="D1688"/>
      <c r="E1688" s="148"/>
      <c r="F1688" s="148"/>
      <c r="G1688" s="149"/>
      <c r="H1688" s="148"/>
      <c r="I1688"/>
    </row>
    <row r="1689" spans="1:9" x14ac:dyDescent="0.25">
      <c r="A1689"/>
      <c r="B1689"/>
      <c r="C1689"/>
      <c r="D1689"/>
      <c r="E1689" s="148"/>
      <c r="F1689" s="148"/>
      <c r="G1689" s="149"/>
      <c r="H1689" s="148"/>
      <c r="I1689"/>
    </row>
    <row r="1690" spans="1:9" x14ac:dyDescent="0.25">
      <c r="A1690"/>
      <c r="B1690"/>
      <c r="C1690"/>
      <c r="D1690"/>
      <c r="E1690" s="148"/>
      <c r="F1690" s="148"/>
      <c r="G1690" s="149"/>
      <c r="H1690" s="148"/>
      <c r="I1690"/>
    </row>
    <row r="1691" spans="1:9" x14ac:dyDescent="0.25">
      <c r="A1691"/>
      <c r="B1691"/>
      <c r="C1691"/>
      <c r="D1691"/>
      <c r="E1691" s="148"/>
      <c r="F1691" s="148"/>
      <c r="G1691" s="149"/>
      <c r="H1691" s="148"/>
      <c r="I1691"/>
    </row>
    <row r="1692" spans="1:9" x14ac:dyDescent="0.25">
      <c r="A1692"/>
      <c r="B1692"/>
      <c r="C1692"/>
      <c r="D1692"/>
      <c r="E1692" s="148"/>
      <c r="F1692" s="148"/>
      <c r="G1692" s="149"/>
      <c r="H1692" s="148"/>
      <c r="I1692"/>
    </row>
    <row r="1693" spans="1:9" x14ac:dyDescent="0.25">
      <c r="A1693"/>
      <c r="B1693"/>
      <c r="C1693"/>
      <c r="D1693"/>
      <c r="E1693" s="148"/>
      <c r="F1693" s="148"/>
      <c r="G1693" s="149"/>
      <c r="H1693" s="148"/>
      <c r="I1693"/>
    </row>
    <row r="1694" spans="1:9" x14ac:dyDescent="0.25">
      <c r="A1694"/>
      <c r="B1694"/>
      <c r="C1694"/>
      <c r="D1694"/>
      <c r="E1694" s="148"/>
      <c r="F1694" s="148"/>
      <c r="G1694" s="149"/>
      <c r="H1694" s="148"/>
      <c r="I1694"/>
    </row>
    <row r="1695" spans="1:9" x14ac:dyDescent="0.25">
      <c r="A1695"/>
      <c r="B1695"/>
      <c r="C1695"/>
      <c r="D1695"/>
      <c r="E1695" s="148"/>
      <c r="F1695" s="148"/>
      <c r="G1695" s="149"/>
      <c r="H1695" s="148"/>
      <c r="I1695"/>
    </row>
    <row r="1696" spans="1:9" x14ac:dyDescent="0.25">
      <c r="A1696"/>
      <c r="B1696"/>
      <c r="C1696"/>
      <c r="D1696"/>
      <c r="E1696" s="148"/>
      <c r="F1696" s="148"/>
      <c r="G1696" s="149"/>
      <c r="H1696" s="148"/>
      <c r="I1696"/>
    </row>
    <row r="1697" spans="1:9" x14ac:dyDescent="0.25">
      <c r="A1697"/>
      <c r="B1697"/>
      <c r="C1697"/>
      <c r="D1697"/>
      <c r="E1697" s="148"/>
      <c r="F1697" s="148"/>
      <c r="G1697" s="149"/>
      <c r="H1697" s="148"/>
      <c r="I1697"/>
    </row>
    <row r="1698" spans="1:9" x14ac:dyDescent="0.25">
      <c r="A1698"/>
      <c r="B1698"/>
      <c r="C1698"/>
      <c r="D1698"/>
      <c r="E1698" s="148"/>
      <c r="F1698" s="148"/>
      <c r="G1698" s="149"/>
      <c r="H1698" s="148"/>
      <c r="I1698"/>
    </row>
    <row r="1699" spans="1:9" x14ac:dyDescent="0.25">
      <c r="A1699"/>
      <c r="B1699"/>
      <c r="C1699"/>
      <c r="D1699"/>
      <c r="E1699" s="148"/>
      <c r="F1699" s="148"/>
      <c r="G1699" s="149"/>
      <c r="H1699" s="148"/>
      <c r="I1699"/>
    </row>
    <row r="1700" spans="1:9" x14ac:dyDescent="0.25">
      <c r="A1700"/>
      <c r="B1700"/>
      <c r="C1700"/>
      <c r="D1700"/>
      <c r="E1700" s="148"/>
      <c r="F1700" s="148"/>
      <c r="G1700" s="149"/>
      <c r="H1700" s="148"/>
      <c r="I1700"/>
    </row>
    <row r="1701" spans="1:9" x14ac:dyDescent="0.25">
      <c r="A1701"/>
      <c r="B1701"/>
      <c r="C1701"/>
      <c r="D1701"/>
      <c r="E1701" s="148"/>
      <c r="F1701" s="148"/>
      <c r="G1701" s="149"/>
      <c r="H1701" s="148"/>
      <c r="I1701"/>
    </row>
    <row r="1702" spans="1:9" x14ac:dyDescent="0.25">
      <c r="A1702"/>
      <c r="B1702"/>
      <c r="C1702"/>
      <c r="D1702"/>
      <c r="E1702" s="148"/>
      <c r="F1702" s="148"/>
      <c r="G1702" s="149"/>
      <c r="H1702" s="148"/>
      <c r="I1702"/>
    </row>
    <row r="1703" spans="1:9" x14ac:dyDescent="0.25">
      <c r="A1703"/>
      <c r="B1703"/>
      <c r="C1703"/>
      <c r="D1703"/>
      <c r="E1703" s="148"/>
      <c r="F1703" s="148"/>
      <c r="G1703" s="149"/>
      <c r="H1703" s="148"/>
      <c r="I1703"/>
    </row>
    <row r="1704" spans="1:9" x14ac:dyDescent="0.25">
      <c r="A1704"/>
      <c r="B1704"/>
      <c r="C1704"/>
      <c r="D1704"/>
      <c r="E1704" s="148"/>
      <c r="F1704" s="148"/>
      <c r="G1704" s="149"/>
      <c r="H1704" s="148"/>
      <c r="I1704"/>
    </row>
    <row r="1705" spans="1:9" x14ac:dyDescent="0.25">
      <c r="A1705"/>
      <c r="B1705"/>
      <c r="C1705"/>
      <c r="D1705"/>
      <c r="E1705" s="148"/>
      <c r="F1705" s="148"/>
      <c r="G1705" s="149"/>
      <c r="H1705" s="148"/>
      <c r="I1705"/>
    </row>
    <row r="1706" spans="1:9" x14ac:dyDescent="0.25">
      <c r="A1706"/>
      <c r="B1706"/>
      <c r="C1706"/>
      <c r="D1706"/>
      <c r="E1706" s="148"/>
      <c r="F1706" s="148"/>
      <c r="G1706" s="149"/>
      <c r="H1706" s="148"/>
      <c r="I1706"/>
    </row>
    <row r="1707" spans="1:9" x14ac:dyDescent="0.25">
      <c r="A1707"/>
      <c r="B1707"/>
      <c r="C1707"/>
      <c r="D1707"/>
      <c r="E1707" s="148"/>
      <c r="F1707" s="148"/>
      <c r="G1707" s="149"/>
      <c r="H1707" s="148"/>
      <c r="I1707"/>
    </row>
    <row r="1708" spans="1:9" x14ac:dyDescent="0.25">
      <c r="A1708"/>
      <c r="B1708"/>
      <c r="C1708"/>
      <c r="D1708"/>
      <c r="E1708" s="148"/>
      <c r="F1708" s="148"/>
      <c r="G1708" s="149"/>
      <c r="H1708" s="148"/>
      <c r="I1708"/>
    </row>
    <row r="1709" spans="1:9" x14ac:dyDescent="0.25">
      <c r="A1709"/>
      <c r="B1709"/>
      <c r="C1709"/>
      <c r="D1709"/>
      <c r="E1709" s="148"/>
      <c r="F1709" s="148"/>
      <c r="G1709" s="149"/>
      <c r="H1709" s="148"/>
      <c r="I1709"/>
    </row>
    <row r="1710" spans="1:9" x14ac:dyDescent="0.25">
      <c r="A1710"/>
      <c r="B1710"/>
      <c r="C1710"/>
      <c r="D1710"/>
      <c r="E1710" s="148"/>
      <c r="F1710" s="148"/>
      <c r="G1710" s="149"/>
      <c r="H1710" s="148"/>
      <c r="I1710"/>
    </row>
    <row r="1711" spans="1:9" x14ac:dyDescent="0.25">
      <c r="A1711"/>
      <c r="B1711"/>
      <c r="C1711"/>
      <c r="D1711"/>
      <c r="E1711" s="148"/>
      <c r="F1711" s="148"/>
      <c r="G1711" s="149"/>
      <c r="H1711" s="148"/>
      <c r="I1711"/>
    </row>
    <row r="1712" spans="1:9" x14ac:dyDescent="0.25">
      <c r="A1712"/>
      <c r="B1712"/>
      <c r="C1712"/>
      <c r="D1712"/>
      <c r="E1712" s="148"/>
      <c r="F1712" s="148"/>
      <c r="G1712" s="149"/>
      <c r="H1712" s="148"/>
      <c r="I1712"/>
    </row>
    <row r="1713" spans="1:9" x14ac:dyDescent="0.25">
      <c r="A1713"/>
      <c r="B1713"/>
      <c r="C1713"/>
      <c r="D1713"/>
      <c r="E1713" s="148"/>
      <c r="F1713" s="148"/>
      <c r="G1713" s="149"/>
      <c r="H1713" s="148"/>
      <c r="I1713"/>
    </row>
    <row r="1714" spans="1:9" x14ac:dyDescent="0.25">
      <c r="A1714"/>
      <c r="B1714"/>
      <c r="C1714"/>
      <c r="D1714"/>
      <c r="E1714" s="148"/>
      <c r="F1714" s="148"/>
      <c r="G1714" s="149"/>
      <c r="H1714" s="148"/>
      <c r="I1714"/>
    </row>
    <row r="1715" spans="1:9" x14ac:dyDescent="0.25">
      <c r="A1715"/>
      <c r="B1715"/>
      <c r="C1715"/>
      <c r="D1715"/>
      <c r="E1715" s="148"/>
      <c r="F1715" s="148"/>
      <c r="G1715" s="149"/>
      <c r="H1715" s="148"/>
      <c r="I1715"/>
    </row>
    <row r="1716" spans="1:9" x14ac:dyDescent="0.25">
      <c r="A1716"/>
      <c r="B1716"/>
      <c r="C1716"/>
      <c r="D1716"/>
      <c r="E1716" s="148"/>
      <c r="F1716" s="148"/>
      <c r="G1716" s="149"/>
      <c r="H1716" s="148"/>
      <c r="I1716"/>
    </row>
    <row r="1717" spans="1:9" x14ac:dyDescent="0.25">
      <c r="A1717"/>
      <c r="B1717"/>
      <c r="C1717"/>
      <c r="D1717"/>
      <c r="E1717" s="148"/>
      <c r="F1717" s="148"/>
      <c r="G1717" s="149"/>
      <c r="H1717" s="148"/>
      <c r="I1717"/>
    </row>
    <row r="1718" spans="1:9" x14ac:dyDescent="0.25">
      <c r="A1718"/>
      <c r="B1718"/>
      <c r="C1718"/>
      <c r="D1718"/>
      <c r="E1718" s="148"/>
      <c r="F1718" s="148"/>
      <c r="G1718" s="149"/>
      <c r="H1718" s="148"/>
      <c r="I1718"/>
    </row>
    <row r="1719" spans="1:9" x14ac:dyDescent="0.25">
      <c r="A1719"/>
      <c r="B1719"/>
      <c r="C1719"/>
      <c r="D1719"/>
      <c r="E1719" s="148"/>
      <c r="F1719" s="148"/>
      <c r="G1719" s="149"/>
      <c r="H1719" s="148"/>
      <c r="I1719"/>
    </row>
    <row r="1720" spans="1:9" x14ac:dyDescent="0.25">
      <c r="A1720"/>
      <c r="B1720"/>
      <c r="C1720"/>
      <c r="D1720"/>
      <c r="E1720" s="148"/>
      <c r="F1720" s="148"/>
      <c r="G1720" s="149"/>
      <c r="H1720" s="148"/>
      <c r="I1720"/>
    </row>
    <row r="1721" spans="1:9" x14ac:dyDescent="0.25">
      <c r="A1721"/>
      <c r="B1721"/>
      <c r="C1721"/>
      <c r="D1721"/>
      <c r="E1721" s="148"/>
      <c r="F1721" s="148"/>
      <c r="G1721" s="149"/>
      <c r="H1721" s="148"/>
      <c r="I1721"/>
    </row>
    <row r="1722" spans="1:9" x14ac:dyDescent="0.25">
      <c r="A1722"/>
      <c r="B1722"/>
      <c r="C1722"/>
      <c r="D1722"/>
      <c r="E1722" s="148"/>
      <c r="F1722" s="148"/>
      <c r="G1722" s="149"/>
      <c r="H1722" s="148"/>
      <c r="I1722"/>
    </row>
    <row r="1723" spans="1:9" x14ac:dyDescent="0.25">
      <c r="A1723"/>
      <c r="B1723"/>
      <c r="C1723"/>
      <c r="D1723"/>
      <c r="E1723" s="148"/>
      <c r="F1723" s="148"/>
      <c r="G1723" s="149"/>
      <c r="H1723" s="148"/>
      <c r="I1723"/>
    </row>
    <row r="1724" spans="1:9" x14ac:dyDescent="0.25">
      <c r="A1724"/>
      <c r="B1724"/>
      <c r="C1724"/>
      <c r="D1724"/>
      <c r="E1724" s="148"/>
      <c r="F1724" s="148"/>
      <c r="G1724" s="149"/>
      <c r="H1724" s="148"/>
      <c r="I1724"/>
    </row>
    <row r="1725" spans="1:9" x14ac:dyDescent="0.25">
      <c r="A1725"/>
      <c r="B1725"/>
      <c r="C1725"/>
      <c r="D1725"/>
      <c r="E1725" s="148"/>
      <c r="F1725" s="148"/>
      <c r="G1725" s="149"/>
      <c r="H1725" s="148"/>
      <c r="I1725"/>
    </row>
    <row r="1726" spans="1:9" x14ac:dyDescent="0.25">
      <c r="A1726"/>
      <c r="B1726"/>
      <c r="C1726"/>
      <c r="D1726"/>
      <c r="E1726" s="148"/>
      <c r="F1726" s="148"/>
      <c r="G1726" s="149"/>
      <c r="H1726" s="148"/>
      <c r="I1726"/>
    </row>
    <row r="1727" spans="1:9" x14ac:dyDescent="0.25">
      <c r="A1727"/>
      <c r="B1727"/>
      <c r="C1727"/>
      <c r="D1727"/>
      <c r="E1727" s="148"/>
      <c r="F1727" s="148"/>
      <c r="G1727" s="149"/>
      <c r="H1727" s="148"/>
      <c r="I1727"/>
    </row>
    <row r="1728" spans="1:9" x14ac:dyDescent="0.25">
      <c r="A1728"/>
      <c r="B1728"/>
      <c r="C1728"/>
      <c r="D1728"/>
      <c r="E1728" s="148"/>
      <c r="F1728" s="148"/>
      <c r="G1728" s="149"/>
      <c r="H1728" s="148"/>
      <c r="I1728"/>
    </row>
    <row r="1729" spans="1:9" x14ac:dyDescent="0.25">
      <c r="A1729"/>
      <c r="B1729"/>
      <c r="C1729"/>
      <c r="D1729"/>
      <c r="E1729" s="148"/>
      <c r="F1729" s="148"/>
      <c r="G1729" s="149"/>
      <c r="H1729" s="148"/>
      <c r="I1729"/>
    </row>
    <row r="1730" spans="1:9" x14ac:dyDescent="0.25">
      <c r="A1730"/>
      <c r="B1730"/>
      <c r="C1730"/>
      <c r="D1730"/>
      <c r="E1730" s="148"/>
      <c r="F1730" s="148"/>
      <c r="G1730" s="149"/>
      <c r="H1730" s="148"/>
      <c r="I1730"/>
    </row>
    <row r="1731" spans="1:9" x14ac:dyDescent="0.25">
      <c r="A1731"/>
      <c r="B1731"/>
      <c r="C1731"/>
      <c r="D1731"/>
      <c r="E1731" s="148"/>
      <c r="F1731" s="148"/>
      <c r="G1731" s="149"/>
      <c r="H1731" s="148"/>
      <c r="I1731"/>
    </row>
    <row r="1732" spans="1:9" x14ac:dyDescent="0.25">
      <c r="A1732"/>
      <c r="B1732"/>
      <c r="C1732"/>
      <c r="D1732"/>
      <c r="E1732" s="148"/>
      <c r="F1732" s="148"/>
      <c r="G1732" s="149"/>
      <c r="H1732" s="148"/>
      <c r="I1732"/>
    </row>
    <row r="1733" spans="1:9" x14ac:dyDescent="0.25">
      <c r="A1733"/>
      <c r="B1733"/>
      <c r="C1733"/>
      <c r="D1733"/>
      <c r="E1733" s="148"/>
      <c r="F1733" s="148"/>
      <c r="G1733" s="149"/>
      <c r="H1733" s="148"/>
      <c r="I1733"/>
    </row>
    <row r="1734" spans="1:9" x14ac:dyDescent="0.25">
      <c r="A1734"/>
      <c r="B1734"/>
      <c r="C1734"/>
      <c r="D1734"/>
      <c r="E1734" s="148"/>
      <c r="F1734" s="148"/>
      <c r="G1734" s="149"/>
      <c r="H1734" s="148"/>
      <c r="I1734"/>
    </row>
    <row r="1735" spans="1:9" x14ac:dyDescent="0.25">
      <c r="A1735"/>
      <c r="B1735"/>
      <c r="C1735"/>
      <c r="D1735"/>
      <c r="E1735" s="148"/>
      <c r="F1735" s="148"/>
      <c r="G1735" s="149"/>
      <c r="H1735" s="148"/>
      <c r="I1735"/>
    </row>
    <row r="1736" spans="1:9" x14ac:dyDescent="0.25">
      <c r="A1736"/>
      <c r="B1736"/>
      <c r="C1736"/>
      <c r="D1736"/>
      <c r="E1736" s="148"/>
      <c r="F1736" s="148"/>
      <c r="G1736" s="149"/>
      <c r="H1736" s="148"/>
      <c r="I1736"/>
    </row>
    <row r="1737" spans="1:9" x14ac:dyDescent="0.25">
      <c r="A1737"/>
      <c r="B1737"/>
      <c r="C1737"/>
      <c r="D1737"/>
      <c r="E1737" s="148"/>
      <c r="F1737" s="148"/>
      <c r="G1737" s="149"/>
      <c r="H1737" s="148"/>
      <c r="I1737"/>
    </row>
    <row r="1738" spans="1:9" x14ac:dyDescent="0.25">
      <c r="A1738"/>
      <c r="B1738"/>
      <c r="C1738"/>
      <c r="D1738"/>
      <c r="E1738" s="148"/>
      <c r="F1738" s="148"/>
      <c r="G1738" s="149"/>
      <c r="H1738" s="148"/>
      <c r="I1738"/>
    </row>
    <row r="1739" spans="1:9" x14ac:dyDescent="0.25">
      <c r="A1739"/>
      <c r="B1739"/>
      <c r="C1739"/>
      <c r="D1739"/>
      <c r="E1739" s="148"/>
      <c r="F1739" s="148"/>
      <c r="G1739" s="149"/>
      <c r="H1739" s="148"/>
      <c r="I1739"/>
    </row>
    <row r="1740" spans="1:9" x14ac:dyDescent="0.25">
      <c r="A1740"/>
      <c r="B1740"/>
      <c r="C1740"/>
      <c r="D1740"/>
      <c r="E1740" s="148"/>
      <c r="F1740" s="148"/>
      <c r="G1740" s="149"/>
      <c r="H1740" s="148"/>
      <c r="I1740"/>
    </row>
    <row r="1741" spans="1:9" x14ac:dyDescent="0.25">
      <c r="A1741"/>
      <c r="B1741"/>
      <c r="C1741"/>
      <c r="D1741"/>
      <c r="E1741" s="148"/>
      <c r="F1741" s="148"/>
      <c r="G1741" s="149"/>
      <c r="H1741" s="148"/>
      <c r="I1741"/>
    </row>
    <row r="1742" spans="1:9" x14ac:dyDescent="0.25">
      <c r="A1742"/>
      <c r="B1742"/>
      <c r="C1742"/>
      <c r="D1742"/>
      <c r="E1742" s="148"/>
      <c r="F1742" s="148"/>
      <c r="G1742" s="149"/>
      <c r="H1742" s="148"/>
      <c r="I1742"/>
    </row>
    <row r="1743" spans="1:9" x14ac:dyDescent="0.25">
      <c r="A1743"/>
      <c r="B1743"/>
      <c r="C1743"/>
      <c r="D1743"/>
      <c r="E1743" s="148"/>
      <c r="F1743" s="148"/>
      <c r="G1743" s="149"/>
      <c r="H1743" s="148"/>
      <c r="I1743"/>
    </row>
    <row r="1744" spans="1:9" x14ac:dyDescent="0.25">
      <c r="A1744"/>
      <c r="B1744"/>
      <c r="C1744"/>
      <c r="D1744"/>
      <c r="E1744" s="148"/>
      <c r="F1744" s="148"/>
      <c r="G1744" s="149"/>
      <c r="H1744" s="148"/>
      <c r="I1744"/>
    </row>
    <row r="1745" spans="1:9" x14ac:dyDescent="0.25">
      <c r="A1745"/>
      <c r="B1745"/>
      <c r="C1745"/>
      <c r="D1745"/>
      <c r="E1745" s="148"/>
      <c r="F1745" s="148"/>
      <c r="G1745" s="149"/>
      <c r="H1745" s="148"/>
      <c r="I1745"/>
    </row>
    <row r="1746" spans="1:9" x14ac:dyDescent="0.25">
      <c r="A1746"/>
      <c r="B1746"/>
      <c r="C1746"/>
      <c r="D1746"/>
      <c r="E1746" s="148"/>
      <c r="F1746" s="148"/>
      <c r="G1746" s="149"/>
      <c r="H1746" s="148"/>
      <c r="I1746"/>
    </row>
    <row r="1747" spans="1:9" x14ac:dyDescent="0.25">
      <c r="A1747"/>
      <c r="B1747"/>
      <c r="C1747"/>
      <c r="D1747"/>
      <c r="E1747" s="148"/>
      <c r="F1747" s="148"/>
      <c r="G1747" s="149"/>
      <c r="H1747" s="148"/>
      <c r="I1747"/>
    </row>
    <row r="1748" spans="1:9" x14ac:dyDescent="0.25">
      <c r="A1748"/>
      <c r="B1748"/>
      <c r="C1748"/>
      <c r="D1748"/>
      <c r="E1748" s="148"/>
      <c r="F1748" s="148"/>
      <c r="G1748" s="149"/>
      <c r="H1748" s="148"/>
      <c r="I1748"/>
    </row>
    <row r="1749" spans="1:9" x14ac:dyDescent="0.25">
      <c r="A1749"/>
      <c r="B1749"/>
      <c r="C1749"/>
      <c r="D1749"/>
      <c r="E1749" s="148"/>
      <c r="F1749" s="148"/>
      <c r="G1749" s="149"/>
      <c r="H1749" s="148"/>
      <c r="I1749"/>
    </row>
    <row r="1750" spans="1:9" x14ac:dyDescent="0.25">
      <c r="A1750"/>
      <c r="B1750"/>
      <c r="C1750"/>
      <c r="D1750"/>
      <c r="E1750" s="148"/>
      <c r="F1750" s="148"/>
      <c r="G1750" s="149"/>
      <c r="H1750" s="148"/>
      <c r="I1750"/>
    </row>
    <row r="1751" spans="1:9" x14ac:dyDescent="0.25">
      <c r="A1751"/>
      <c r="B1751"/>
      <c r="C1751"/>
      <c r="D1751"/>
      <c r="E1751" s="148"/>
      <c r="F1751" s="148"/>
      <c r="G1751" s="149"/>
      <c r="H1751" s="148"/>
      <c r="I1751"/>
    </row>
    <row r="1752" spans="1:9" x14ac:dyDescent="0.25">
      <c r="A1752"/>
      <c r="B1752"/>
      <c r="C1752"/>
      <c r="D1752"/>
      <c r="E1752" s="148"/>
      <c r="F1752" s="148"/>
      <c r="G1752" s="149"/>
      <c r="H1752" s="148"/>
      <c r="I1752"/>
    </row>
    <row r="1753" spans="1:9" x14ac:dyDescent="0.25">
      <c r="A1753"/>
      <c r="B1753"/>
      <c r="C1753"/>
      <c r="D1753"/>
      <c r="E1753" s="148"/>
      <c r="F1753" s="148"/>
      <c r="G1753" s="149"/>
      <c r="H1753" s="148"/>
      <c r="I1753"/>
    </row>
    <row r="1754" spans="1:9" x14ac:dyDescent="0.25">
      <c r="A1754"/>
      <c r="B1754"/>
      <c r="C1754"/>
      <c r="D1754"/>
      <c r="E1754" s="148"/>
      <c r="F1754" s="148"/>
      <c r="G1754" s="149"/>
      <c r="H1754" s="148"/>
      <c r="I1754"/>
    </row>
    <row r="1755" spans="1:9" x14ac:dyDescent="0.25">
      <c r="A1755"/>
      <c r="B1755"/>
      <c r="C1755"/>
      <c r="D1755"/>
      <c r="E1755" s="148"/>
      <c r="F1755" s="148"/>
      <c r="G1755" s="149"/>
      <c r="H1755" s="148"/>
      <c r="I1755"/>
    </row>
    <row r="1756" spans="1:9" x14ac:dyDescent="0.25">
      <c r="A1756"/>
      <c r="B1756"/>
      <c r="C1756"/>
      <c r="D1756"/>
      <c r="E1756" s="148"/>
      <c r="F1756" s="148"/>
      <c r="G1756" s="149"/>
      <c r="H1756" s="148"/>
      <c r="I1756"/>
    </row>
    <row r="1757" spans="1:9" x14ac:dyDescent="0.25">
      <c r="A1757"/>
      <c r="B1757"/>
      <c r="C1757"/>
      <c r="D1757"/>
      <c r="E1757" s="148"/>
      <c r="F1757" s="148"/>
      <c r="G1757" s="149"/>
      <c r="H1757" s="148"/>
      <c r="I1757"/>
    </row>
    <row r="1758" spans="1:9" x14ac:dyDescent="0.25">
      <c r="A1758"/>
      <c r="B1758"/>
      <c r="C1758"/>
      <c r="D1758"/>
      <c r="E1758" s="148"/>
      <c r="F1758" s="148"/>
      <c r="G1758" s="149"/>
      <c r="H1758" s="148"/>
      <c r="I1758"/>
    </row>
    <row r="1759" spans="1:9" x14ac:dyDescent="0.25">
      <c r="A1759"/>
      <c r="B1759"/>
      <c r="C1759"/>
      <c r="D1759"/>
      <c r="E1759" s="148"/>
      <c r="F1759" s="148"/>
      <c r="G1759" s="149"/>
      <c r="H1759" s="148"/>
      <c r="I1759"/>
    </row>
    <row r="1760" spans="1:9" x14ac:dyDescent="0.25">
      <c r="A1760"/>
      <c r="B1760"/>
      <c r="C1760"/>
      <c r="D1760"/>
      <c r="E1760" s="148"/>
      <c r="F1760" s="148"/>
      <c r="G1760" s="149"/>
      <c r="H1760" s="148"/>
      <c r="I1760"/>
    </row>
    <row r="1761" spans="1:9" x14ac:dyDescent="0.25">
      <c r="A1761"/>
      <c r="B1761"/>
      <c r="C1761"/>
      <c r="D1761"/>
      <c r="E1761" s="148"/>
      <c r="F1761" s="148"/>
      <c r="G1761" s="149"/>
      <c r="H1761" s="148"/>
      <c r="I1761"/>
    </row>
    <row r="1762" spans="1:9" x14ac:dyDescent="0.25">
      <c r="A1762"/>
      <c r="B1762"/>
      <c r="C1762"/>
      <c r="D1762"/>
      <c r="E1762" s="148"/>
      <c r="F1762" s="148"/>
      <c r="G1762" s="149"/>
      <c r="H1762" s="148"/>
      <c r="I1762"/>
    </row>
    <row r="1763" spans="1:9" x14ac:dyDescent="0.25">
      <c r="A1763"/>
      <c r="B1763"/>
      <c r="C1763"/>
      <c r="D1763"/>
      <c r="E1763" s="148"/>
      <c r="F1763" s="148"/>
      <c r="G1763" s="149"/>
      <c r="H1763" s="148"/>
      <c r="I1763"/>
    </row>
    <row r="1764" spans="1:9" x14ac:dyDescent="0.25">
      <c r="A1764"/>
      <c r="B1764"/>
      <c r="C1764"/>
      <c r="D1764"/>
      <c r="E1764" s="148"/>
      <c r="F1764" s="148"/>
      <c r="G1764" s="149"/>
      <c r="H1764" s="148"/>
      <c r="I1764"/>
    </row>
    <row r="1765" spans="1:9" x14ac:dyDescent="0.25">
      <c r="A1765"/>
      <c r="B1765"/>
      <c r="C1765"/>
      <c r="D1765"/>
      <c r="E1765" s="148"/>
      <c r="F1765" s="148"/>
      <c r="G1765" s="149"/>
      <c r="H1765" s="148"/>
      <c r="I1765"/>
    </row>
    <row r="1766" spans="1:9" x14ac:dyDescent="0.25">
      <c r="A1766"/>
      <c r="B1766"/>
      <c r="C1766"/>
      <c r="D1766"/>
      <c r="E1766" s="148"/>
      <c r="F1766" s="148"/>
      <c r="G1766" s="149"/>
      <c r="H1766" s="148"/>
      <c r="I1766"/>
    </row>
    <row r="1767" spans="1:9" x14ac:dyDescent="0.25">
      <c r="A1767"/>
      <c r="B1767"/>
      <c r="C1767"/>
      <c r="D1767"/>
      <c r="E1767" s="148"/>
      <c r="F1767" s="148"/>
      <c r="G1767" s="149"/>
      <c r="H1767" s="148"/>
      <c r="I1767"/>
    </row>
    <row r="1768" spans="1:9" x14ac:dyDescent="0.25">
      <c r="A1768"/>
      <c r="B1768"/>
      <c r="C1768"/>
      <c r="D1768"/>
      <c r="E1768" s="148"/>
      <c r="F1768" s="148"/>
      <c r="G1768" s="149"/>
      <c r="H1768" s="148"/>
      <c r="I1768"/>
    </row>
    <row r="1769" spans="1:9" x14ac:dyDescent="0.25">
      <c r="A1769"/>
      <c r="B1769"/>
      <c r="C1769"/>
      <c r="D1769"/>
      <c r="E1769" s="148"/>
      <c r="F1769" s="148"/>
      <c r="G1769" s="149"/>
      <c r="H1769" s="148"/>
      <c r="I1769"/>
    </row>
    <row r="1770" spans="1:9" x14ac:dyDescent="0.25">
      <c r="A1770"/>
      <c r="B1770"/>
      <c r="C1770"/>
      <c r="D1770"/>
      <c r="E1770" s="148"/>
      <c r="F1770" s="148"/>
      <c r="G1770" s="149"/>
      <c r="H1770" s="148"/>
      <c r="I1770"/>
    </row>
    <row r="1771" spans="1:9" x14ac:dyDescent="0.25">
      <c r="A1771"/>
      <c r="B1771"/>
      <c r="C1771"/>
      <c r="D1771"/>
      <c r="E1771" s="148"/>
      <c r="F1771" s="148"/>
      <c r="G1771" s="149"/>
      <c r="H1771" s="148"/>
      <c r="I1771"/>
    </row>
    <row r="1772" spans="1:9" x14ac:dyDescent="0.25">
      <c r="A1772"/>
      <c r="B1772"/>
      <c r="C1772"/>
      <c r="D1772"/>
      <c r="E1772" s="148"/>
      <c r="F1772" s="148"/>
      <c r="G1772" s="149"/>
      <c r="H1772" s="148"/>
      <c r="I1772"/>
    </row>
    <row r="1773" spans="1:9" x14ac:dyDescent="0.25">
      <c r="A1773"/>
      <c r="B1773"/>
      <c r="C1773"/>
      <c r="D1773"/>
      <c r="E1773" s="148"/>
      <c r="F1773" s="148"/>
      <c r="G1773" s="149"/>
      <c r="H1773" s="148"/>
      <c r="I1773"/>
    </row>
    <row r="1774" spans="1:9" x14ac:dyDescent="0.25">
      <c r="A1774"/>
      <c r="B1774"/>
      <c r="C1774"/>
      <c r="D1774"/>
      <c r="E1774" s="148"/>
      <c r="F1774" s="148"/>
      <c r="G1774" s="149"/>
      <c r="H1774" s="148"/>
      <c r="I1774"/>
    </row>
    <row r="1775" spans="1:9" x14ac:dyDescent="0.25">
      <c r="A1775"/>
      <c r="B1775"/>
      <c r="C1775"/>
      <c r="D1775"/>
      <c r="E1775" s="148"/>
      <c r="F1775" s="148"/>
      <c r="G1775" s="149"/>
      <c r="H1775" s="148"/>
      <c r="I1775"/>
    </row>
    <row r="1776" spans="1:9" x14ac:dyDescent="0.25">
      <c r="A1776"/>
      <c r="B1776"/>
      <c r="C1776"/>
      <c r="D1776"/>
      <c r="E1776" s="148"/>
      <c r="F1776" s="148"/>
      <c r="G1776" s="149"/>
      <c r="H1776" s="148"/>
      <c r="I1776"/>
    </row>
    <row r="1777" spans="1:9" x14ac:dyDescent="0.25">
      <c r="A1777"/>
      <c r="B1777"/>
      <c r="C1777"/>
      <c r="D1777"/>
      <c r="E1777" s="148"/>
      <c r="F1777" s="148"/>
      <c r="G1777" s="149"/>
      <c r="H1777" s="148"/>
      <c r="I1777"/>
    </row>
    <row r="1778" spans="1:9" x14ac:dyDescent="0.25">
      <c r="A1778"/>
      <c r="B1778"/>
      <c r="C1778"/>
      <c r="D1778"/>
      <c r="E1778" s="148"/>
      <c r="F1778" s="148"/>
      <c r="G1778" s="149"/>
      <c r="H1778" s="148"/>
      <c r="I1778"/>
    </row>
    <row r="1779" spans="1:9" x14ac:dyDescent="0.25">
      <c r="A1779"/>
      <c r="B1779"/>
      <c r="C1779"/>
      <c r="D1779"/>
      <c r="E1779" s="148"/>
      <c r="F1779" s="148"/>
      <c r="G1779" s="149"/>
      <c r="H1779" s="148"/>
      <c r="I1779"/>
    </row>
    <row r="1780" spans="1:9" x14ac:dyDescent="0.25">
      <c r="A1780"/>
      <c r="B1780"/>
      <c r="C1780"/>
      <c r="D1780"/>
      <c r="E1780" s="148"/>
      <c r="F1780" s="148"/>
      <c r="G1780" s="149"/>
      <c r="H1780" s="148"/>
      <c r="I1780"/>
    </row>
    <row r="1781" spans="1:9" x14ac:dyDescent="0.25">
      <c r="A1781"/>
      <c r="B1781"/>
      <c r="C1781"/>
      <c r="D1781"/>
      <c r="E1781" s="148"/>
      <c r="F1781" s="148"/>
      <c r="G1781" s="149"/>
      <c r="H1781" s="148"/>
      <c r="I1781"/>
    </row>
    <row r="1782" spans="1:9" x14ac:dyDescent="0.25">
      <c r="A1782"/>
      <c r="B1782"/>
      <c r="C1782"/>
      <c r="D1782"/>
      <c r="E1782" s="148"/>
      <c r="F1782" s="148"/>
      <c r="G1782" s="149"/>
      <c r="H1782" s="148"/>
      <c r="I1782"/>
    </row>
    <row r="1783" spans="1:9" x14ac:dyDescent="0.25">
      <c r="A1783"/>
      <c r="B1783"/>
      <c r="C1783"/>
      <c r="D1783"/>
      <c r="E1783" s="148"/>
      <c r="F1783" s="148"/>
      <c r="G1783" s="149"/>
      <c r="H1783" s="148"/>
      <c r="I1783"/>
    </row>
    <row r="1784" spans="1:9" x14ac:dyDescent="0.25">
      <c r="A1784"/>
      <c r="B1784"/>
      <c r="C1784"/>
      <c r="D1784"/>
      <c r="E1784" s="148"/>
      <c r="F1784" s="148"/>
      <c r="G1784" s="149"/>
      <c r="H1784" s="148"/>
      <c r="I1784"/>
    </row>
    <row r="1785" spans="1:9" x14ac:dyDescent="0.25">
      <c r="A1785"/>
      <c r="B1785"/>
      <c r="C1785"/>
      <c r="D1785"/>
      <c r="E1785" s="148"/>
      <c r="F1785" s="148"/>
      <c r="G1785" s="149"/>
      <c r="H1785" s="148"/>
      <c r="I1785"/>
    </row>
    <row r="1786" spans="1:9" x14ac:dyDescent="0.25">
      <c r="A1786"/>
      <c r="B1786"/>
      <c r="C1786"/>
      <c r="D1786"/>
      <c r="E1786" s="148"/>
      <c r="F1786" s="148"/>
      <c r="G1786" s="149"/>
      <c r="H1786" s="148"/>
      <c r="I1786"/>
    </row>
    <row r="1787" spans="1:9" x14ac:dyDescent="0.25">
      <c r="A1787"/>
      <c r="B1787"/>
      <c r="C1787"/>
      <c r="D1787"/>
      <c r="E1787" s="148"/>
      <c r="F1787" s="148"/>
      <c r="G1787" s="149"/>
      <c r="H1787" s="148"/>
      <c r="I1787"/>
    </row>
    <row r="1788" spans="1:9" x14ac:dyDescent="0.25">
      <c r="A1788"/>
      <c r="B1788"/>
      <c r="C1788"/>
      <c r="D1788"/>
      <c r="E1788" s="148"/>
      <c r="F1788" s="148"/>
      <c r="G1788" s="149"/>
      <c r="H1788" s="148"/>
      <c r="I1788"/>
    </row>
    <row r="1789" spans="1:9" x14ac:dyDescent="0.25">
      <c r="A1789"/>
      <c r="B1789"/>
      <c r="C1789"/>
      <c r="D1789"/>
      <c r="E1789" s="148"/>
      <c r="F1789" s="148"/>
      <c r="G1789" s="149"/>
      <c r="H1789" s="148"/>
      <c r="I1789"/>
    </row>
    <row r="1790" spans="1:9" x14ac:dyDescent="0.25">
      <c r="A1790"/>
      <c r="B1790"/>
      <c r="C1790"/>
      <c r="D1790"/>
      <c r="E1790" s="148"/>
      <c r="F1790" s="148"/>
      <c r="G1790" s="149"/>
      <c r="H1790" s="148"/>
      <c r="I1790"/>
    </row>
    <row r="1791" spans="1:9" x14ac:dyDescent="0.25">
      <c r="A1791"/>
      <c r="B1791"/>
      <c r="C1791"/>
      <c r="D1791"/>
      <c r="E1791" s="148"/>
      <c r="F1791" s="148"/>
      <c r="G1791" s="149"/>
      <c r="H1791" s="148"/>
      <c r="I1791"/>
    </row>
    <row r="1792" spans="1:9" x14ac:dyDescent="0.25">
      <c r="A1792"/>
      <c r="B1792"/>
      <c r="C1792"/>
      <c r="D1792"/>
      <c r="E1792" s="148"/>
      <c r="F1792" s="148"/>
      <c r="G1792" s="149"/>
      <c r="H1792" s="148"/>
      <c r="I1792"/>
    </row>
    <row r="1793" spans="1:9" x14ac:dyDescent="0.25">
      <c r="A1793"/>
      <c r="B1793"/>
      <c r="C1793"/>
      <c r="D1793"/>
      <c r="E1793" s="148"/>
      <c r="F1793" s="148"/>
      <c r="G1793" s="149"/>
      <c r="H1793" s="148"/>
      <c r="I1793"/>
    </row>
    <row r="1794" spans="1:9" x14ac:dyDescent="0.25">
      <c r="A1794"/>
      <c r="B1794"/>
      <c r="C1794"/>
      <c r="D1794"/>
      <c r="E1794" s="148"/>
      <c r="F1794" s="148"/>
      <c r="G1794" s="149"/>
      <c r="H1794" s="148"/>
      <c r="I1794"/>
    </row>
    <row r="1795" spans="1:9" x14ac:dyDescent="0.25">
      <c r="A1795"/>
      <c r="B1795"/>
      <c r="C1795"/>
      <c r="D1795"/>
      <c r="E1795" s="148"/>
      <c r="F1795" s="148"/>
      <c r="G1795" s="149"/>
      <c r="H1795" s="148"/>
      <c r="I1795"/>
    </row>
    <row r="1796" spans="1:9" x14ac:dyDescent="0.25">
      <c r="A1796"/>
      <c r="B1796"/>
      <c r="C1796"/>
      <c r="D1796"/>
      <c r="E1796" s="148"/>
      <c r="F1796" s="148"/>
      <c r="G1796" s="149"/>
      <c r="H1796" s="148"/>
      <c r="I1796"/>
    </row>
    <row r="1797" spans="1:9" x14ac:dyDescent="0.25">
      <c r="A1797"/>
      <c r="B1797"/>
      <c r="C1797"/>
      <c r="D1797"/>
      <c r="E1797" s="148"/>
      <c r="F1797" s="148"/>
      <c r="G1797" s="149"/>
      <c r="H1797" s="148"/>
      <c r="I1797"/>
    </row>
    <row r="1798" spans="1:9" x14ac:dyDescent="0.25">
      <c r="A1798"/>
      <c r="B1798"/>
      <c r="C1798"/>
      <c r="D1798"/>
      <c r="E1798" s="148"/>
      <c r="F1798" s="148"/>
      <c r="G1798" s="149"/>
      <c r="H1798" s="148"/>
      <c r="I1798"/>
    </row>
    <row r="1799" spans="1:9" x14ac:dyDescent="0.25">
      <c r="A1799"/>
      <c r="B1799"/>
      <c r="C1799"/>
      <c r="D1799"/>
      <c r="E1799" s="148"/>
      <c r="F1799" s="148"/>
      <c r="G1799" s="149"/>
      <c r="H1799" s="148"/>
      <c r="I1799"/>
    </row>
    <row r="1800" spans="1:9" x14ac:dyDescent="0.25">
      <c r="A1800"/>
      <c r="B1800"/>
      <c r="C1800"/>
      <c r="D1800"/>
      <c r="E1800" s="148"/>
      <c r="F1800" s="148"/>
      <c r="G1800" s="149"/>
      <c r="H1800" s="148"/>
      <c r="I1800"/>
    </row>
    <row r="1801" spans="1:9" x14ac:dyDescent="0.25">
      <c r="A1801"/>
      <c r="B1801"/>
      <c r="C1801"/>
      <c r="D1801"/>
      <c r="E1801" s="148"/>
      <c r="F1801" s="148"/>
      <c r="G1801" s="149"/>
      <c r="H1801" s="148"/>
      <c r="I1801"/>
    </row>
    <row r="1802" spans="1:9" x14ac:dyDescent="0.25">
      <c r="A1802"/>
      <c r="B1802"/>
      <c r="C1802"/>
      <c r="D1802"/>
      <c r="E1802" s="148"/>
      <c r="F1802" s="148"/>
      <c r="G1802" s="149"/>
      <c r="H1802" s="148"/>
      <c r="I1802"/>
    </row>
    <row r="1803" spans="1:9" x14ac:dyDescent="0.25">
      <c r="A1803"/>
      <c r="B1803"/>
      <c r="C1803"/>
      <c r="D1803"/>
      <c r="E1803" s="148"/>
      <c r="F1803" s="148"/>
      <c r="G1803" s="149"/>
      <c r="H1803" s="148"/>
      <c r="I1803"/>
    </row>
    <row r="1804" spans="1:9" x14ac:dyDescent="0.25">
      <c r="A1804"/>
      <c r="B1804"/>
      <c r="C1804"/>
      <c r="D1804"/>
      <c r="E1804" s="148"/>
      <c r="F1804" s="148"/>
      <c r="G1804" s="149"/>
      <c r="H1804" s="148"/>
      <c r="I1804"/>
    </row>
    <row r="1805" spans="1:9" x14ac:dyDescent="0.25">
      <c r="A1805"/>
      <c r="B1805"/>
      <c r="C1805"/>
      <c r="D1805"/>
      <c r="E1805" s="148"/>
      <c r="F1805" s="148"/>
      <c r="G1805" s="149"/>
      <c r="H1805" s="148"/>
      <c r="I1805"/>
    </row>
    <row r="1806" spans="1:9" x14ac:dyDescent="0.25">
      <c r="A1806"/>
      <c r="B1806"/>
      <c r="C1806"/>
      <c r="D1806"/>
      <c r="E1806" s="148"/>
      <c r="F1806" s="148"/>
      <c r="G1806" s="149"/>
      <c r="H1806" s="148"/>
      <c r="I1806"/>
    </row>
    <row r="1807" spans="1:9" x14ac:dyDescent="0.25">
      <c r="A1807"/>
      <c r="B1807"/>
      <c r="C1807"/>
      <c r="D1807"/>
      <c r="E1807" s="148"/>
      <c r="F1807" s="148"/>
      <c r="G1807" s="149"/>
      <c r="H1807" s="148"/>
      <c r="I1807"/>
    </row>
    <row r="1808" spans="1:9" x14ac:dyDescent="0.25">
      <c r="A1808"/>
      <c r="B1808"/>
      <c r="C1808"/>
      <c r="D1808"/>
      <c r="E1808" s="148"/>
      <c r="F1808" s="148"/>
      <c r="G1808" s="149"/>
      <c r="H1808" s="148"/>
      <c r="I1808"/>
    </row>
    <row r="1809" spans="1:9" x14ac:dyDescent="0.25">
      <c r="A1809"/>
      <c r="B1809"/>
      <c r="C1809"/>
      <c r="D1809"/>
      <c r="E1809" s="148"/>
      <c r="F1809" s="148"/>
      <c r="G1809" s="149"/>
      <c r="H1809" s="148"/>
      <c r="I1809"/>
    </row>
    <row r="1810" spans="1:9" x14ac:dyDescent="0.25">
      <c r="A1810"/>
      <c r="B1810"/>
      <c r="C1810"/>
      <c r="D1810"/>
      <c r="E1810" s="148"/>
      <c r="F1810" s="148"/>
      <c r="G1810" s="149"/>
      <c r="H1810" s="148"/>
      <c r="I1810"/>
    </row>
    <row r="1811" spans="1:9" x14ac:dyDescent="0.25">
      <c r="A1811"/>
      <c r="B1811"/>
      <c r="C1811"/>
      <c r="D1811"/>
      <c r="E1811" s="148"/>
      <c r="F1811" s="148"/>
      <c r="G1811" s="149"/>
      <c r="H1811" s="148"/>
      <c r="I1811"/>
    </row>
    <row r="1812" spans="1:9" x14ac:dyDescent="0.25">
      <c r="A1812"/>
      <c r="B1812"/>
      <c r="C1812"/>
      <c r="D1812"/>
      <c r="E1812" s="148"/>
      <c r="F1812" s="148"/>
      <c r="G1812" s="149"/>
      <c r="H1812" s="148"/>
      <c r="I1812"/>
    </row>
    <row r="1813" spans="1:9" x14ac:dyDescent="0.25">
      <c r="A1813"/>
      <c r="B1813"/>
      <c r="C1813"/>
      <c r="D1813"/>
      <c r="E1813" s="148"/>
      <c r="F1813" s="148"/>
      <c r="G1813" s="149"/>
      <c r="H1813" s="148"/>
      <c r="I1813"/>
    </row>
    <row r="1814" spans="1:9" x14ac:dyDescent="0.25">
      <c r="A1814"/>
      <c r="B1814"/>
      <c r="C1814"/>
      <c r="D1814"/>
      <c r="E1814" s="148"/>
      <c r="F1814" s="148"/>
      <c r="G1814" s="149"/>
      <c r="H1814" s="148"/>
      <c r="I1814"/>
    </row>
    <row r="1815" spans="1:9" x14ac:dyDescent="0.25">
      <c r="A1815"/>
      <c r="B1815"/>
      <c r="C1815"/>
      <c r="D1815"/>
      <c r="E1815" s="148"/>
      <c r="F1815" s="148"/>
      <c r="G1815" s="149"/>
      <c r="H1815" s="148"/>
      <c r="I1815"/>
    </row>
    <row r="1816" spans="1:9" x14ac:dyDescent="0.25">
      <c r="A1816"/>
      <c r="B1816"/>
      <c r="C1816"/>
      <c r="D1816"/>
      <c r="E1816" s="148"/>
      <c r="F1816" s="148"/>
      <c r="G1816" s="149"/>
      <c r="H1816" s="148"/>
      <c r="I1816"/>
    </row>
    <row r="1817" spans="1:9" x14ac:dyDescent="0.25">
      <c r="A1817"/>
      <c r="B1817"/>
      <c r="C1817"/>
      <c r="D1817"/>
      <c r="E1817" s="148"/>
      <c r="F1817" s="148"/>
      <c r="G1817" s="149"/>
      <c r="H1817" s="148"/>
      <c r="I1817"/>
    </row>
    <row r="1818" spans="1:9" x14ac:dyDescent="0.25">
      <c r="A1818"/>
      <c r="B1818"/>
      <c r="C1818"/>
      <c r="D1818"/>
      <c r="E1818" s="148"/>
      <c r="F1818" s="148"/>
      <c r="G1818" s="149"/>
      <c r="H1818" s="148"/>
      <c r="I1818"/>
    </row>
    <row r="1819" spans="1:9" x14ac:dyDescent="0.25">
      <c r="A1819"/>
      <c r="B1819"/>
      <c r="C1819"/>
      <c r="D1819"/>
      <c r="E1819" s="148"/>
      <c r="F1819" s="148"/>
      <c r="G1819" s="149"/>
      <c r="H1819" s="148"/>
      <c r="I1819"/>
    </row>
    <row r="1820" spans="1:9" x14ac:dyDescent="0.25">
      <c r="A1820"/>
      <c r="B1820"/>
      <c r="C1820"/>
      <c r="D1820"/>
      <c r="E1820" s="148"/>
      <c r="F1820" s="148"/>
      <c r="G1820" s="149"/>
      <c r="H1820" s="148"/>
      <c r="I1820"/>
    </row>
    <row r="1821" spans="1:9" x14ac:dyDescent="0.25">
      <c r="A1821"/>
      <c r="B1821"/>
      <c r="C1821"/>
      <c r="D1821"/>
      <c r="E1821" s="148"/>
      <c r="F1821" s="148"/>
      <c r="G1821" s="149"/>
      <c r="H1821" s="148"/>
      <c r="I1821"/>
    </row>
    <row r="1822" spans="1:9" x14ac:dyDescent="0.25">
      <c r="A1822"/>
      <c r="B1822"/>
      <c r="C1822"/>
      <c r="D1822"/>
      <c r="E1822" s="148"/>
      <c r="F1822" s="148"/>
      <c r="G1822" s="149"/>
      <c r="H1822" s="148"/>
      <c r="I1822"/>
    </row>
    <row r="1823" spans="1:9" x14ac:dyDescent="0.25">
      <c r="A1823"/>
      <c r="B1823"/>
      <c r="C1823"/>
      <c r="D1823"/>
      <c r="E1823" s="148"/>
      <c r="F1823" s="148"/>
      <c r="G1823" s="149"/>
      <c r="H1823" s="148"/>
      <c r="I1823"/>
    </row>
    <row r="1824" spans="1:9" x14ac:dyDescent="0.25">
      <c r="A1824"/>
      <c r="B1824"/>
      <c r="C1824"/>
      <c r="D1824"/>
      <c r="E1824" s="148"/>
      <c r="F1824" s="148"/>
      <c r="G1824" s="149"/>
      <c r="H1824" s="148"/>
      <c r="I1824"/>
    </row>
    <row r="1825" spans="1:9" x14ac:dyDescent="0.25">
      <c r="A1825"/>
      <c r="B1825"/>
      <c r="C1825"/>
      <c r="D1825"/>
      <c r="E1825" s="148"/>
      <c r="F1825" s="148"/>
      <c r="G1825" s="149"/>
      <c r="H1825" s="148"/>
      <c r="I1825"/>
    </row>
    <row r="1826" spans="1:9" x14ac:dyDescent="0.25">
      <c r="A1826"/>
      <c r="B1826"/>
      <c r="C1826"/>
      <c r="D1826"/>
      <c r="E1826" s="148"/>
      <c r="F1826" s="148"/>
      <c r="G1826" s="149"/>
      <c r="H1826" s="148"/>
      <c r="I1826"/>
    </row>
    <row r="1827" spans="1:9" x14ac:dyDescent="0.25">
      <c r="A1827"/>
      <c r="B1827"/>
      <c r="C1827"/>
      <c r="D1827"/>
      <c r="E1827" s="148"/>
      <c r="F1827" s="148"/>
      <c r="G1827" s="149"/>
      <c r="H1827" s="148"/>
      <c r="I1827"/>
    </row>
    <row r="1828" spans="1:9" x14ac:dyDescent="0.25">
      <c r="A1828"/>
      <c r="B1828"/>
      <c r="C1828"/>
      <c r="D1828"/>
      <c r="E1828" s="148"/>
      <c r="F1828" s="148"/>
      <c r="G1828" s="149"/>
      <c r="H1828" s="148"/>
      <c r="I1828"/>
    </row>
    <row r="1829" spans="1:9" x14ac:dyDescent="0.25">
      <c r="A1829"/>
      <c r="B1829"/>
      <c r="C1829"/>
      <c r="D1829"/>
      <c r="E1829" s="148"/>
      <c r="F1829" s="148"/>
      <c r="G1829" s="149"/>
      <c r="H1829" s="148"/>
      <c r="I1829"/>
    </row>
    <row r="1830" spans="1:9" x14ac:dyDescent="0.25">
      <c r="A1830"/>
      <c r="B1830"/>
      <c r="C1830"/>
      <c r="D1830"/>
      <c r="E1830" s="148"/>
      <c r="F1830" s="148"/>
      <c r="G1830" s="149"/>
      <c r="H1830" s="148"/>
      <c r="I1830"/>
    </row>
    <row r="1831" spans="1:9" x14ac:dyDescent="0.25">
      <c r="A1831"/>
      <c r="B1831"/>
      <c r="C1831"/>
      <c r="D1831"/>
      <c r="E1831" s="148"/>
      <c r="F1831" s="148"/>
      <c r="G1831" s="149"/>
      <c r="H1831" s="148"/>
      <c r="I1831"/>
    </row>
    <row r="1832" spans="1:9" x14ac:dyDescent="0.25">
      <c r="A1832"/>
      <c r="B1832"/>
      <c r="C1832"/>
      <c r="D1832"/>
      <c r="E1832" s="148"/>
      <c r="F1832" s="148"/>
      <c r="G1832" s="149"/>
      <c r="H1832" s="148"/>
      <c r="I1832"/>
    </row>
    <row r="1833" spans="1:9" x14ac:dyDescent="0.25">
      <c r="A1833"/>
      <c r="B1833"/>
      <c r="C1833"/>
      <c r="D1833"/>
      <c r="E1833" s="148"/>
      <c r="F1833" s="148"/>
      <c r="G1833" s="149"/>
      <c r="H1833" s="148"/>
      <c r="I1833"/>
    </row>
    <row r="1834" spans="1:9" x14ac:dyDescent="0.25">
      <c r="A1834"/>
      <c r="B1834"/>
      <c r="C1834"/>
      <c r="D1834"/>
      <c r="E1834" s="148"/>
      <c r="F1834" s="148"/>
      <c r="G1834" s="149"/>
      <c r="H1834" s="148"/>
      <c r="I1834"/>
    </row>
    <row r="1835" spans="1:9" x14ac:dyDescent="0.25">
      <c r="A1835"/>
      <c r="B1835"/>
      <c r="C1835"/>
      <c r="D1835"/>
      <c r="E1835" s="148"/>
      <c r="F1835" s="148"/>
      <c r="G1835" s="149"/>
      <c r="H1835" s="148"/>
      <c r="I1835"/>
    </row>
    <row r="1836" spans="1:9" x14ac:dyDescent="0.25">
      <c r="A1836"/>
      <c r="B1836"/>
      <c r="C1836"/>
      <c r="D1836"/>
      <c r="E1836" s="148"/>
      <c r="F1836" s="148"/>
      <c r="G1836" s="149"/>
      <c r="H1836" s="148"/>
      <c r="I1836"/>
    </row>
    <row r="1837" spans="1:9" x14ac:dyDescent="0.25">
      <c r="A1837"/>
      <c r="B1837"/>
      <c r="C1837"/>
      <c r="D1837"/>
      <c r="E1837" s="148"/>
      <c r="F1837" s="148"/>
      <c r="G1837" s="149"/>
      <c r="H1837" s="148"/>
      <c r="I1837"/>
    </row>
    <row r="1838" spans="1:9" x14ac:dyDescent="0.25">
      <c r="A1838"/>
      <c r="B1838"/>
      <c r="C1838"/>
      <c r="D1838"/>
      <c r="E1838" s="148"/>
      <c r="F1838" s="148"/>
      <c r="G1838" s="149"/>
      <c r="H1838" s="148"/>
      <c r="I1838"/>
    </row>
    <row r="1839" spans="1:9" x14ac:dyDescent="0.25">
      <c r="A1839"/>
      <c r="B1839"/>
      <c r="C1839"/>
      <c r="D1839"/>
      <c r="E1839" s="148"/>
      <c r="F1839" s="148"/>
      <c r="G1839" s="149"/>
      <c r="H1839" s="148"/>
      <c r="I1839"/>
    </row>
    <row r="1840" spans="1:9" x14ac:dyDescent="0.25">
      <c r="A1840"/>
      <c r="B1840"/>
      <c r="C1840"/>
      <c r="D1840"/>
      <c r="E1840" s="148"/>
      <c r="F1840" s="148"/>
      <c r="G1840" s="149"/>
      <c r="H1840" s="148"/>
      <c r="I1840"/>
    </row>
    <row r="1841" spans="1:9" x14ac:dyDescent="0.25">
      <c r="A1841"/>
      <c r="B1841"/>
      <c r="C1841"/>
      <c r="D1841"/>
      <c r="E1841" s="148"/>
      <c r="F1841" s="148"/>
      <c r="G1841" s="149"/>
      <c r="H1841" s="148"/>
      <c r="I1841"/>
    </row>
    <row r="1842" spans="1:9" x14ac:dyDescent="0.25">
      <c r="A1842"/>
      <c r="B1842"/>
      <c r="C1842"/>
      <c r="D1842"/>
      <c r="E1842" s="148"/>
      <c r="F1842" s="148"/>
      <c r="G1842" s="149"/>
      <c r="H1842" s="148"/>
      <c r="I1842"/>
    </row>
    <row r="1843" spans="1:9" x14ac:dyDescent="0.25">
      <c r="A1843"/>
      <c r="B1843"/>
      <c r="C1843"/>
      <c r="D1843"/>
      <c r="E1843" s="148"/>
      <c r="F1843" s="148"/>
      <c r="G1843" s="149"/>
      <c r="H1843" s="148"/>
      <c r="I1843"/>
    </row>
    <row r="1844" spans="1:9" x14ac:dyDescent="0.25">
      <c r="A1844"/>
      <c r="B1844"/>
      <c r="C1844"/>
      <c r="D1844"/>
      <c r="E1844" s="148"/>
      <c r="F1844" s="148"/>
      <c r="G1844" s="149"/>
      <c r="H1844" s="148"/>
      <c r="I1844"/>
    </row>
    <row r="1845" spans="1:9" x14ac:dyDescent="0.25">
      <c r="A1845"/>
      <c r="B1845"/>
      <c r="C1845"/>
      <c r="D1845"/>
      <c r="E1845" s="148"/>
      <c r="F1845" s="148"/>
      <c r="G1845" s="149"/>
      <c r="H1845" s="148"/>
      <c r="I1845"/>
    </row>
    <row r="1846" spans="1:9" x14ac:dyDescent="0.25">
      <c r="A1846"/>
      <c r="B1846"/>
      <c r="C1846"/>
      <c r="D1846"/>
      <c r="E1846" s="148"/>
      <c r="F1846" s="148"/>
      <c r="G1846" s="149"/>
      <c r="H1846" s="148"/>
      <c r="I1846"/>
    </row>
    <row r="1847" spans="1:9" x14ac:dyDescent="0.25">
      <c r="A1847"/>
      <c r="B1847"/>
      <c r="C1847"/>
      <c r="D1847"/>
      <c r="E1847" s="148"/>
      <c r="F1847" s="148"/>
      <c r="G1847" s="149"/>
      <c r="H1847" s="148"/>
      <c r="I1847"/>
    </row>
    <row r="1848" spans="1:9" x14ac:dyDescent="0.25">
      <c r="A1848"/>
      <c r="B1848"/>
      <c r="C1848"/>
      <c r="D1848"/>
      <c r="E1848" s="148"/>
      <c r="F1848" s="148"/>
      <c r="G1848" s="149"/>
      <c r="H1848" s="148"/>
      <c r="I1848"/>
    </row>
    <row r="1849" spans="1:9" x14ac:dyDescent="0.25">
      <c r="A1849"/>
      <c r="B1849"/>
      <c r="C1849"/>
      <c r="D1849"/>
      <c r="E1849" s="148"/>
      <c r="F1849" s="148"/>
      <c r="G1849" s="149"/>
      <c r="H1849" s="148"/>
      <c r="I1849"/>
    </row>
    <row r="1850" spans="1:9" x14ac:dyDescent="0.25">
      <c r="A1850"/>
      <c r="B1850"/>
      <c r="C1850"/>
      <c r="D1850"/>
      <c r="E1850" s="148"/>
      <c r="F1850" s="148"/>
      <c r="G1850" s="149"/>
      <c r="H1850" s="148"/>
      <c r="I1850"/>
    </row>
    <row r="1851" spans="1:9" x14ac:dyDescent="0.25">
      <c r="A1851"/>
      <c r="B1851"/>
      <c r="C1851"/>
      <c r="D1851"/>
      <c r="E1851" s="148"/>
      <c r="F1851" s="148"/>
      <c r="G1851" s="149"/>
      <c r="H1851" s="148"/>
      <c r="I1851"/>
    </row>
    <row r="1852" spans="1:9" x14ac:dyDescent="0.25">
      <c r="A1852"/>
      <c r="B1852"/>
      <c r="C1852"/>
      <c r="D1852"/>
      <c r="E1852" s="148"/>
      <c r="F1852" s="148"/>
      <c r="G1852" s="149"/>
      <c r="H1852" s="148"/>
      <c r="I1852"/>
    </row>
    <row r="1853" spans="1:9" x14ac:dyDescent="0.25">
      <c r="A1853"/>
      <c r="B1853"/>
      <c r="C1853"/>
      <c r="D1853"/>
      <c r="E1853" s="148"/>
      <c r="F1853" s="148"/>
      <c r="G1853" s="149"/>
      <c r="H1853" s="148"/>
      <c r="I1853"/>
    </row>
    <row r="1854" spans="1:9" x14ac:dyDescent="0.25">
      <c r="A1854"/>
      <c r="B1854"/>
      <c r="C1854"/>
      <c r="D1854"/>
      <c r="E1854" s="148"/>
      <c r="F1854" s="148"/>
      <c r="G1854" s="149"/>
      <c r="H1854" s="148"/>
      <c r="I1854"/>
    </row>
    <row r="1855" spans="1:9" x14ac:dyDescent="0.25">
      <c r="A1855"/>
      <c r="B1855"/>
      <c r="C1855"/>
      <c r="D1855"/>
      <c r="E1855" s="148"/>
      <c r="F1855" s="148"/>
      <c r="G1855" s="149"/>
      <c r="H1855" s="148"/>
      <c r="I1855"/>
    </row>
    <row r="1856" spans="1:9" x14ac:dyDescent="0.25">
      <c r="A1856"/>
      <c r="B1856"/>
      <c r="C1856"/>
      <c r="D1856"/>
      <c r="E1856" s="148"/>
      <c r="F1856" s="148"/>
      <c r="G1856" s="149"/>
      <c r="H1856" s="148"/>
      <c r="I1856"/>
    </row>
    <row r="1857" spans="1:9" x14ac:dyDescent="0.25">
      <c r="A1857"/>
      <c r="B1857"/>
      <c r="C1857"/>
      <c r="D1857"/>
      <c r="E1857" s="148"/>
      <c r="F1857" s="148"/>
      <c r="G1857" s="149"/>
      <c r="H1857" s="148"/>
      <c r="I1857"/>
    </row>
    <row r="1858" spans="1:9" x14ac:dyDescent="0.25">
      <c r="A1858"/>
      <c r="B1858"/>
      <c r="C1858"/>
      <c r="D1858"/>
      <c r="E1858" s="148"/>
      <c r="F1858" s="148"/>
      <c r="G1858" s="149"/>
      <c r="H1858" s="148"/>
      <c r="I1858"/>
    </row>
    <row r="1859" spans="1:9" x14ac:dyDescent="0.25">
      <c r="A1859"/>
      <c r="B1859"/>
      <c r="C1859"/>
      <c r="D1859"/>
      <c r="E1859" s="148"/>
      <c r="F1859" s="148"/>
      <c r="G1859" s="149"/>
      <c r="H1859" s="148"/>
      <c r="I1859"/>
    </row>
    <row r="1860" spans="1:9" x14ac:dyDescent="0.25">
      <c r="A1860"/>
      <c r="B1860"/>
      <c r="C1860"/>
      <c r="D1860"/>
      <c r="E1860" s="148"/>
      <c r="F1860" s="148"/>
      <c r="G1860" s="149"/>
      <c r="H1860" s="148"/>
      <c r="I1860"/>
    </row>
    <row r="1861" spans="1:9" x14ac:dyDescent="0.25">
      <c r="A1861"/>
      <c r="B1861"/>
      <c r="C1861"/>
      <c r="D1861"/>
      <c r="E1861" s="148"/>
      <c r="F1861" s="148"/>
      <c r="G1861" s="149"/>
      <c r="H1861" s="148"/>
      <c r="I1861"/>
    </row>
    <row r="1862" spans="1:9" x14ac:dyDescent="0.25">
      <c r="A1862"/>
      <c r="B1862"/>
      <c r="C1862"/>
      <c r="D1862"/>
      <c r="E1862" s="148"/>
      <c r="F1862" s="148"/>
      <c r="G1862" s="149"/>
      <c r="H1862" s="148"/>
      <c r="I1862"/>
    </row>
    <row r="1863" spans="1:9" x14ac:dyDescent="0.25">
      <c r="A1863"/>
      <c r="B1863"/>
      <c r="C1863"/>
      <c r="D1863"/>
      <c r="E1863" s="148"/>
      <c r="F1863" s="148"/>
      <c r="G1863" s="149"/>
      <c r="H1863" s="148"/>
      <c r="I1863"/>
    </row>
    <row r="1864" spans="1:9" x14ac:dyDescent="0.25">
      <c r="A1864"/>
      <c r="B1864"/>
      <c r="C1864"/>
      <c r="D1864"/>
      <c r="E1864" s="148"/>
      <c r="F1864" s="148"/>
      <c r="G1864" s="149"/>
      <c r="H1864" s="148"/>
      <c r="I1864"/>
    </row>
    <row r="1865" spans="1:9" x14ac:dyDescent="0.25">
      <c r="A1865"/>
      <c r="B1865"/>
      <c r="C1865"/>
      <c r="D1865"/>
      <c r="E1865" s="148"/>
      <c r="F1865" s="148"/>
      <c r="G1865" s="149"/>
      <c r="H1865" s="148"/>
      <c r="I1865"/>
    </row>
    <row r="1866" spans="1:9" x14ac:dyDescent="0.25">
      <c r="A1866"/>
      <c r="B1866"/>
      <c r="C1866"/>
      <c r="D1866"/>
      <c r="E1866" s="148"/>
      <c r="F1866" s="148"/>
      <c r="G1866" s="149"/>
      <c r="H1866" s="148"/>
      <c r="I1866"/>
    </row>
    <row r="1867" spans="1:9" x14ac:dyDescent="0.25">
      <c r="A1867"/>
      <c r="B1867"/>
      <c r="C1867"/>
      <c r="D1867"/>
      <c r="E1867" s="148"/>
      <c r="F1867" s="148"/>
      <c r="G1867" s="149"/>
      <c r="H1867" s="148"/>
      <c r="I1867"/>
    </row>
    <row r="1868" spans="1:9" x14ac:dyDescent="0.25">
      <c r="A1868"/>
      <c r="B1868"/>
      <c r="C1868"/>
      <c r="D1868"/>
      <c r="E1868" s="148"/>
      <c r="F1868" s="148"/>
      <c r="G1868" s="149"/>
      <c r="H1868" s="148"/>
      <c r="I1868"/>
    </row>
    <row r="1869" spans="1:9" x14ac:dyDescent="0.25">
      <c r="A1869"/>
      <c r="B1869"/>
      <c r="C1869"/>
      <c r="D1869"/>
      <c r="E1869" s="148"/>
      <c r="F1869" s="148"/>
      <c r="G1869" s="149"/>
      <c r="H1869" s="148"/>
      <c r="I1869"/>
    </row>
    <row r="1870" spans="1:9" x14ac:dyDescent="0.25">
      <c r="A1870"/>
      <c r="B1870"/>
      <c r="C1870"/>
      <c r="D1870"/>
      <c r="E1870" s="148"/>
      <c r="F1870" s="148"/>
      <c r="G1870" s="149"/>
      <c r="H1870" s="148"/>
      <c r="I1870"/>
    </row>
    <row r="1871" spans="1:9" x14ac:dyDescent="0.25">
      <c r="A1871"/>
      <c r="B1871"/>
      <c r="C1871"/>
      <c r="D1871"/>
      <c r="E1871" s="148"/>
      <c r="F1871" s="148"/>
      <c r="G1871" s="149"/>
      <c r="H1871" s="148"/>
      <c r="I1871"/>
    </row>
    <row r="1872" spans="1:9" x14ac:dyDescent="0.25">
      <c r="A1872"/>
      <c r="B1872"/>
      <c r="C1872"/>
      <c r="D1872"/>
      <c r="E1872" s="148"/>
      <c r="F1872" s="148"/>
      <c r="G1872" s="149"/>
      <c r="H1872" s="148"/>
      <c r="I1872"/>
    </row>
    <row r="1873" spans="1:9" x14ac:dyDescent="0.25">
      <c r="A1873"/>
      <c r="B1873"/>
      <c r="C1873"/>
      <c r="D1873"/>
      <c r="E1873" s="148"/>
      <c r="F1873" s="148"/>
      <c r="G1873" s="149"/>
      <c r="H1873" s="148"/>
      <c r="I1873"/>
    </row>
    <row r="1874" spans="1:9" x14ac:dyDescent="0.25">
      <c r="A1874"/>
      <c r="B1874"/>
      <c r="C1874"/>
      <c r="D1874"/>
      <c r="E1874" s="148"/>
      <c r="F1874" s="148"/>
      <c r="G1874" s="149"/>
      <c r="H1874" s="148"/>
      <c r="I1874"/>
    </row>
    <row r="1875" spans="1:9" x14ac:dyDescent="0.25">
      <c r="A1875"/>
      <c r="B1875"/>
      <c r="C1875"/>
      <c r="D1875"/>
      <c r="E1875" s="148"/>
      <c r="F1875" s="148"/>
      <c r="G1875" s="149"/>
      <c r="H1875" s="148"/>
      <c r="I1875"/>
    </row>
    <row r="1876" spans="1:9" x14ac:dyDescent="0.25">
      <c r="A1876"/>
      <c r="B1876"/>
      <c r="C1876"/>
      <c r="D1876"/>
      <c r="E1876" s="148"/>
      <c r="F1876" s="148"/>
      <c r="G1876" s="149"/>
      <c r="H1876" s="148"/>
      <c r="I1876"/>
    </row>
    <row r="1877" spans="1:9" x14ac:dyDescent="0.25">
      <c r="A1877"/>
      <c r="B1877"/>
      <c r="C1877"/>
      <c r="D1877"/>
      <c r="E1877" s="148"/>
      <c r="F1877" s="148"/>
      <c r="G1877" s="149"/>
      <c r="H1877" s="148"/>
      <c r="I1877"/>
    </row>
    <row r="1878" spans="1:9" x14ac:dyDescent="0.25">
      <c r="A1878"/>
      <c r="B1878"/>
      <c r="C1878"/>
      <c r="D1878"/>
      <c r="E1878" s="148"/>
      <c r="F1878" s="148"/>
      <c r="G1878" s="149"/>
      <c r="H1878" s="148"/>
      <c r="I1878"/>
    </row>
    <row r="1879" spans="1:9" x14ac:dyDescent="0.25">
      <c r="A1879"/>
      <c r="B1879"/>
      <c r="C1879"/>
      <c r="D1879"/>
      <c r="E1879" s="148"/>
      <c r="F1879" s="148"/>
      <c r="G1879" s="149"/>
      <c r="H1879" s="148"/>
      <c r="I1879"/>
    </row>
    <row r="1880" spans="1:9" x14ac:dyDescent="0.25">
      <c r="A1880"/>
      <c r="B1880"/>
      <c r="C1880"/>
      <c r="D1880"/>
      <c r="E1880" s="148"/>
      <c r="F1880" s="148"/>
      <c r="G1880" s="149"/>
      <c r="H1880" s="148"/>
      <c r="I1880"/>
    </row>
    <row r="1881" spans="1:9" x14ac:dyDescent="0.25">
      <c r="A1881"/>
      <c r="B1881"/>
      <c r="C1881"/>
      <c r="D1881"/>
      <c r="E1881" s="148"/>
      <c r="F1881" s="148"/>
      <c r="G1881" s="149"/>
      <c r="H1881" s="148"/>
      <c r="I1881"/>
    </row>
    <row r="1882" spans="1:9" x14ac:dyDescent="0.25">
      <c r="A1882"/>
      <c r="B1882"/>
      <c r="C1882"/>
      <c r="D1882"/>
      <c r="E1882" s="148"/>
      <c r="F1882" s="148"/>
      <c r="G1882" s="149"/>
      <c r="H1882" s="148"/>
      <c r="I1882"/>
    </row>
    <row r="1883" spans="1:9" x14ac:dyDescent="0.25">
      <c r="A1883"/>
      <c r="B1883"/>
      <c r="C1883"/>
      <c r="D1883"/>
      <c r="E1883" s="148"/>
      <c r="F1883" s="148"/>
      <c r="G1883" s="149"/>
      <c r="H1883" s="148"/>
      <c r="I1883"/>
    </row>
    <row r="1884" spans="1:9" x14ac:dyDescent="0.25">
      <c r="A1884"/>
      <c r="B1884"/>
      <c r="C1884"/>
      <c r="D1884"/>
      <c r="E1884" s="148"/>
      <c r="F1884" s="148"/>
      <c r="G1884" s="149"/>
      <c r="H1884" s="148"/>
      <c r="I1884"/>
    </row>
    <row r="1885" spans="1:9" x14ac:dyDescent="0.25">
      <c r="A1885"/>
      <c r="B1885"/>
      <c r="C1885"/>
      <c r="D1885"/>
      <c r="E1885" s="148"/>
      <c r="F1885" s="148"/>
      <c r="G1885" s="149"/>
      <c r="H1885" s="148"/>
      <c r="I1885"/>
    </row>
    <row r="1886" spans="1:9" x14ac:dyDescent="0.25">
      <c r="A1886"/>
      <c r="B1886"/>
      <c r="C1886"/>
      <c r="D1886"/>
      <c r="E1886" s="148"/>
      <c r="F1886" s="148"/>
      <c r="G1886" s="149"/>
      <c r="H1886" s="148"/>
      <c r="I1886"/>
    </row>
    <row r="1887" spans="1:9" x14ac:dyDescent="0.25">
      <c r="A1887"/>
      <c r="B1887"/>
      <c r="C1887"/>
      <c r="D1887"/>
      <c r="E1887" s="148"/>
      <c r="F1887" s="148"/>
      <c r="G1887" s="149"/>
      <c r="H1887" s="148"/>
      <c r="I1887"/>
    </row>
    <row r="1888" spans="1:9" x14ac:dyDescent="0.25">
      <c r="A1888"/>
      <c r="B1888"/>
      <c r="C1888"/>
      <c r="D1888"/>
      <c r="E1888" s="148"/>
      <c r="F1888" s="148"/>
      <c r="G1888" s="149"/>
      <c r="H1888" s="148"/>
      <c r="I1888"/>
    </row>
    <row r="1889" spans="1:9" x14ac:dyDescent="0.25">
      <c r="A1889"/>
      <c r="B1889"/>
      <c r="C1889"/>
      <c r="D1889"/>
      <c r="E1889" s="148"/>
      <c r="F1889" s="148"/>
      <c r="G1889" s="149"/>
      <c r="H1889" s="148"/>
      <c r="I1889"/>
    </row>
    <row r="1890" spans="1:9" x14ac:dyDescent="0.25">
      <c r="A1890"/>
      <c r="B1890"/>
      <c r="C1890"/>
      <c r="D1890"/>
      <c r="E1890" s="148"/>
      <c r="F1890" s="148"/>
      <c r="G1890" s="149"/>
      <c r="H1890" s="148"/>
      <c r="I1890"/>
    </row>
    <row r="1891" spans="1:9" x14ac:dyDescent="0.25">
      <c r="A1891"/>
      <c r="B1891"/>
      <c r="C1891"/>
      <c r="D1891"/>
      <c r="E1891" s="148"/>
      <c r="F1891" s="148"/>
      <c r="G1891" s="149"/>
      <c r="H1891" s="148"/>
      <c r="I1891"/>
    </row>
    <row r="1892" spans="1:9" x14ac:dyDescent="0.25">
      <c r="A1892"/>
      <c r="B1892"/>
      <c r="C1892"/>
      <c r="D1892"/>
      <c r="E1892" s="148"/>
      <c r="F1892" s="148"/>
      <c r="G1892" s="149"/>
      <c r="H1892" s="148"/>
      <c r="I1892"/>
    </row>
    <row r="1893" spans="1:9" x14ac:dyDescent="0.25">
      <c r="A1893"/>
      <c r="B1893"/>
      <c r="C1893"/>
      <c r="D1893"/>
      <c r="E1893" s="148"/>
      <c r="F1893" s="148"/>
      <c r="G1893" s="149"/>
      <c r="H1893" s="148"/>
      <c r="I1893"/>
    </row>
    <row r="1894" spans="1:9" x14ac:dyDescent="0.25">
      <c r="A1894"/>
      <c r="B1894"/>
      <c r="C1894"/>
      <c r="D1894"/>
      <c r="E1894" s="148"/>
      <c r="F1894" s="148"/>
      <c r="G1894" s="149"/>
      <c r="H1894" s="148"/>
      <c r="I1894"/>
    </row>
    <row r="1895" spans="1:9" x14ac:dyDescent="0.25">
      <c r="A1895"/>
      <c r="B1895"/>
      <c r="C1895"/>
      <c r="D1895"/>
      <c r="E1895" s="148"/>
      <c r="F1895" s="148"/>
      <c r="G1895" s="149"/>
      <c r="H1895" s="148"/>
      <c r="I1895"/>
    </row>
    <row r="1896" spans="1:9" x14ac:dyDescent="0.25">
      <c r="A1896"/>
      <c r="B1896"/>
      <c r="C1896"/>
      <c r="D1896"/>
      <c r="E1896" s="148"/>
      <c r="F1896" s="148"/>
      <c r="G1896" s="149"/>
      <c r="H1896" s="148"/>
      <c r="I1896"/>
    </row>
    <row r="1897" spans="1:9" x14ac:dyDescent="0.25">
      <c r="A1897"/>
      <c r="B1897"/>
      <c r="C1897"/>
      <c r="D1897"/>
      <c r="E1897" s="148"/>
      <c r="F1897" s="148"/>
      <c r="G1897" s="149"/>
      <c r="H1897" s="148"/>
      <c r="I1897"/>
    </row>
    <row r="1898" spans="1:9" x14ac:dyDescent="0.25">
      <c r="A1898"/>
      <c r="B1898"/>
      <c r="C1898"/>
      <c r="D1898"/>
      <c r="E1898" s="148"/>
      <c r="F1898" s="148"/>
      <c r="G1898" s="149"/>
      <c r="H1898" s="148"/>
      <c r="I1898"/>
    </row>
    <row r="1899" spans="1:9" x14ac:dyDescent="0.25">
      <c r="A1899"/>
      <c r="B1899"/>
      <c r="C1899"/>
      <c r="D1899"/>
      <c r="E1899" s="148"/>
      <c r="F1899" s="148"/>
      <c r="G1899" s="149"/>
      <c r="H1899" s="148"/>
      <c r="I1899"/>
    </row>
    <row r="1900" spans="1:9" x14ac:dyDescent="0.25">
      <c r="A1900"/>
      <c r="B1900"/>
      <c r="C1900"/>
      <c r="D1900"/>
      <c r="E1900" s="148"/>
      <c r="F1900" s="148"/>
      <c r="G1900" s="149"/>
      <c r="H1900" s="148"/>
      <c r="I1900"/>
    </row>
    <row r="1901" spans="1:9" x14ac:dyDescent="0.25">
      <c r="A1901"/>
      <c r="B1901"/>
      <c r="C1901"/>
      <c r="D1901"/>
      <c r="E1901" s="148"/>
      <c r="F1901" s="148"/>
      <c r="G1901" s="149"/>
      <c r="H1901" s="148"/>
      <c r="I1901"/>
    </row>
    <row r="1902" spans="1:9" x14ac:dyDescent="0.25">
      <c r="A1902"/>
      <c r="B1902"/>
      <c r="C1902"/>
      <c r="D1902"/>
      <c r="E1902" s="148"/>
      <c r="F1902" s="148"/>
      <c r="G1902" s="149"/>
      <c r="H1902" s="148"/>
      <c r="I1902"/>
    </row>
    <row r="1903" spans="1:9" x14ac:dyDescent="0.25">
      <c r="A1903"/>
      <c r="B1903"/>
      <c r="C1903"/>
      <c r="D1903"/>
      <c r="E1903" s="148"/>
      <c r="F1903" s="148"/>
      <c r="G1903" s="149"/>
      <c r="H1903" s="148"/>
      <c r="I1903"/>
    </row>
    <row r="1904" spans="1:9" x14ac:dyDescent="0.25">
      <c r="A1904"/>
      <c r="B1904"/>
      <c r="C1904"/>
      <c r="D1904"/>
      <c r="E1904" s="148"/>
      <c r="F1904" s="148"/>
      <c r="G1904" s="149"/>
      <c r="H1904" s="148"/>
      <c r="I1904"/>
    </row>
    <row r="1905" spans="1:9" x14ac:dyDescent="0.25">
      <c r="A1905"/>
      <c r="B1905"/>
      <c r="C1905"/>
      <c r="D1905"/>
      <c r="E1905" s="148"/>
      <c r="F1905" s="148"/>
      <c r="G1905" s="149"/>
      <c r="H1905" s="148"/>
      <c r="I1905"/>
    </row>
    <row r="1906" spans="1:9" x14ac:dyDescent="0.25">
      <c r="A1906"/>
      <c r="B1906"/>
      <c r="C1906"/>
      <c r="D1906"/>
      <c r="E1906" s="148"/>
      <c r="F1906" s="148"/>
      <c r="G1906" s="149"/>
      <c r="H1906" s="148"/>
      <c r="I1906"/>
    </row>
    <row r="1907" spans="1:9" x14ac:dyDescent="0.25">
      <c r="A1907"/>
      <c r="B1907"/>
      <c r="C1907"/>
      <c r="D1907"/>
      <c r="E1907" s="148"/>
      <c r="F1907" s="148"/>
      <c r="G1907" s="149"/>
      <c r="H1907" s="148"/>
      <c r="I1907"/>
    </row>
    <row r="1908" spans="1:9" x14ac:dyDescent="0.25">
      <c r="A1908"/>
      <c r="B1908"/>
      <c r="C1908"/>
      <c r="D1908"/>
      <c r="E1908" s="148"/>
      <c r="F1908" s="148"/>
      <c r="G1908" s="149"/>
      <c r="H1908" s="148"/>
      <c r="I1908"/>
    </row>
    <row r="1909" spans="1:9" x14ac:dyDescent="0.25">
      <c r="A1909"/>
      <c r="B1909"/>
      <c r="C1909"/>
      <c r="D1909"/>
      <c r="E1909" s="148"/>
      <c r="F1909" s="148"/>
      <c r="G1909" s="149"/>
      <c r="H1909" s="148"/>
      <c r="I1909"/>
    </row>
    <row r="1910" spans="1:9" x14ac:dyDescent="0.25">
      <c r="A1910"/>
      <c r="B1910"/>
      <c r="C1910"/>
      <c r="D1910"/>
      <c r="E1910" s="148"/>
      <c r="F1910" s="148"/>
      <c r="G1910" s="149"/>
      <c r="H1910" s="148"/>
      <c r="I1910"/>
    </row>
    <row r="1911" spans="1:9" x14ac:dyDescent="0.25">
      <c r="A1911"/>
      <c r="B1911"/>
      <c r="C1911"/>
      <c r="D1911"/>
      <c r="E1911" s="148"/>
      <c r="F1911" s="148"/>
      <c r="G1911" s="149"/>
      <c r="H1911" s="148"/>
      <c r="I1911"/>
    </row>
    <row r="1912" spans="1:9" x14ac:dyDescent="0.25">
      <c r="A1912"/>
      <c r="B1912"/>
      <c r="C1912"/>
      <c r="D1912"/>
      <c r="E1912" s="148"/>
      <c r="F1912" s="148"/>
      <c r="G1912" s="149"/>
      <c r="H1912" s="148"/>
      <c r="I1912"/>
    </row>
    <row r="1913" spans="1:9" x14ac:dyDescent="0.25">
      <c r="A1913"/>
      <c r="B1913"/>
      <c r="C1913"/>
      <c r="D1913"/>
      <c r="E1913" s="148"/>
      <c r="F1913" s="148"/>
      <c r="G1913" s="149"/>
      <c r="H1913" s="148"/>
      <c r="I1913"/>
    </row>
    <row r="1914" spans="1:9" x14ac:dyDescent="0.25">
      <c r="A1914"/>
      <c r="B1914"/>
      <c r="C1914"/>
      <c r="D1914"/>
      <c r="E1914" s="148"/>
      <c r="F1914" s="148"/>
      <c r="G1914" s="149"/>
      <c r="H1914" s="148"/>
      <c r="I1914"/>
    </row>
    <row r="1915" spans="1:9" x14ac:dyDescent="0.25">
      <c r="A1915"/>
      <c r="B1915"/>
      <c r="C1915"/>
      <c r="D1915"/>
      <c r="E1915" s="148"/>
      <c r="F1915" s="148"/>
      <c r="G1915" s="149"/>
      <c r="H1915" s="148"/>
      <c r="I1915"/>
    </row>
    <row r="1916" spans="1:9" x14ac:dyDescent="0.25">
      <c r="A1916"/>
      <c r="B1916"/>
      <c r="C1916"/>
      <c r="D1916"/>
      <c r="E1916" s="148"/>
      <c r="F1916" s="148"/>
      <c r="G1916" s="149"/>
      <c r="H1916" s="148"/>
      <c r="I1916"/>
    </row>
    <row r="1917" spans="1:9" x14ac:dyDescent="0.25">
      <c r="A1917"/>
      <c r="B1917"/>
      <c r="C1917"/>
      <c r="D1917"/>
      <c r="E1917" s="148"/>
      <c r="F1917" s="148"/>
      <c r="G1917" s="149"/>
      <c r="H1917" s="148"/>
      <c r="I1917"/>
    </row>
    <row r="1918" spans="1:9" x14ac:dyDescent="0.25">
      <c r="A1918"/>
      <c r="B1918"/>
      <c r="C1918"/>
      <c r="D1918"/>
      <c r="E1918" s="148"/>
      <c r="F1918" s="148"/>
      <c r="G1918" s="149"/>
      <c r="H1918" s="148"/>
      <c r="I1918"/>
    </row>
    <row r="1919" spans="1:9" x14ac:dyDescent="0.25">
      <c r="A1919"/>
      <c r="B1919"/>
      <c r="C1919"/>
      <c r="D1919"/>
      <c r="E1919" s="148"/>
      <c r="F1919" s="148"/>
      <c r="G1919" s="149"/>
      <c r="H1919" s="148"/>
      <c r="I1919"/>
    </row>
    <row r="1920" spans="1:9" x14ac:dyDescent="0.25">
      <c r="A1920"/>
      <c r="B1920"/>
      <c r="C1920"/>
      <c r="D1920"/>
      <c r="E1920" s="148"/>
      <c r="F1920" s="148"/>
      <c r="G1920" s="149"/>
      <c r="H1920" s="148"/>
      <c r="I1920"/>
    </row>
    <row r="1921" spans="1:9" x14ac:dyDescent="0.25">
      <c r="A1921"/>
      <c r="B1921"/>
      <c r="C1921"/>
      <c r="D1921"/>
      <c r="E1921" s="148"/>
      <c r="F1921" s="148"/>
      <c r="G1921" s="149"/>
      <c r="H1921" s="148"/>
      <c r="I1921"/>
    </row>
    <row r="1922" spans="1:9" x14ac:dyDescent="0.25">
      <c r="A1922"/>
      <c r="B1922"/>
      <c r="C1922"/>
      <c r="D1922"/>
      <c r="E1922" s="148"/>
      <c r="F1922" s="148"/>
      <c r="G1922" s="149"/>
      <c r="H1922" s="148"/>
      <c r="I1922"/>
    </row>
    <row r="1923" spans="1:9" x14ac:dyDescent="0.25">
      <c r="A1923"/>
      <c r="B1923"/>
      <c r="C1923"/>
      <c r="D1923"/>
      <c r="E1923" s="148"/>
      <c r="F1923" s="148"/>
      <c r="G1923" s="149"/>
      <c r="H1923" s="148"/>
      <c r="I1923"/>
    </row>
    <row r="1924" spans="1:9" x14ac:dyDescent="0.25">
      <c r="A1924"/>
      <c r="B1924"/>
      <c r="C1924"/>
      <c r="D1924"/>
      <c r="E1924" s="148"/>
      <c r="F1924" s="148"/>
      <c r="G1924" s="149"/>
      <c r="H1924" s="148"/>
      <c r="I1924"/>
    </row>
    <row r="1925" spans="1:9" x14ac:dyDescent="0.25">
      <c r="A1925"/>
      <c r="B1925"/>
      <c r="C1925"/>
      <c r="D1925"/>
      <c r="E1925" s="148"/>
      <c r="F1925" s="148"/>
      <c r="G1925" s="149"/>
      <c r="H1925" s="148"/>
      <c r="I1925"/>
    </row>
    <row r="1926" spans="1:9" x14ac:dyDescent="0.25">
      <c r="A1926"/>
      <c r="B1926"/>
      <c r="C1926"/>
      <c r="D1926"/>
      <c r="E1926" s="148"/>
      <c r="F1926" s="148"/>
      <c r="G1926" s="149"/>
      <c r="H1926" s="148"/>
      <c r="I1926"/>
    </row>
    <row r="1927" spans="1:9" x14ac:dyDescent="0.25">
      <c r="A1927"/>
      <c r="B1927"/>
      <c r="C1927"/>
      <c r="D1927"/>
      <c r="E1927" s="148"/>
      <c r="F1927" s="148"/>
      <c r="G1927" s="149"/>
      <c r="H1927" s="148"/>
      <c r="I1927"/>
    </row>
    <row r="1928" spans="1:9" x14ac:dyDescent="0.25">
      <c r="A1928"/>
      <c r="B1928"/>
      <c r="C1928"/>
      <c r="D1928"/>
      <c r="E1928" s="148"/>
      <c r="F1928" s="148"/>
      <c r="G1928" s="149"/>
      <c r="H1928" s="148"/>
      <c r="I1928"/>
    </row>
    <row r="1929" spans="1:9" x14ac:dyDescent="0.25">
      <c r="A1929"/>
      <c r="B1929"/>
      <c r="C1929"/>
      <c r="D1929"/>
      <c r="E1929" s="148"/>
      <c r="F1929" s="148"/>
      <c r="G1929" s="149"/>
      <c r="H1929" s="148"/>
      <c r="I1929"/>
    </row>
    <row r="1930" spans="1:9" x14ac:dyDescent="0.25">
      <c r="A1930"/>
      <c r="B1930"/>
      <c r="C1930"/>
      <c r="D1930"/>
      <c r="E1930" s="148"/>
      <c r="F1930" s="148"/>
      <c r="G1930" s="149"/>
      <c r="H1930" s="148"/>
      <c r="I1930"/>
    </row>
    <row r="1931" spans="1:9" x14ac:dyDescent="0.25">
      <c r="A1931"/>
      <c r="B1931"/>
      <c r="C1931"/>
      <c r="D1931"/>
      <c r="E1931" s="148"/>
      <c r="F1931" s="148"/>
      <c r="G1931" s="149"/>
      <c r="H1931" s="148"/>
      <c r="I1931"/>
    </row>
    <row r="1932" spans="1:9" x14ac:dyDescent="0.25">
      <c r="A1932"/>
      <c r="B1932"/>
      <c r="C1932"/>
      <c r="D1932"/>
      <c r="E1932" s="148"/>
      <c r="F1932" s="148"/>
      <c r="G1932" s="149"/>
      <c r="H1932" s="148"/>
      <c r="I1932"/>
    </row>
    <row r="1933" spans="1:9" x14ac:dyDescent="0.25">
      <c r="A1933"/>
      <c r="B1933"/>
      <c r="C1933"/>
      <c r="D1933"/>
      <c r="E1933" s="148"/>
      <c r="F1933" s="148"/>
      <c r="G1933" s="149"/>
      <c r="H1933" s="148"/>
      <c r="I1933"/>
    </row>
    <row r="1934" spans="1:9" x14ac:dyDescent="0.25">
      <c r="A1934"/>
      <c r="B1934"/>
      <c r="C1934"/>
      <c r="D1934"/>
      <c r="E1934" s="148"/>
      <c r="F1934" s="148"/>
      <c r="G1934" s="149"/>
      <c r="H1934" s="148"/>
      <c r="I1934"/>
    </row>
    <row r="1935" spans="1:9" x14ac:dyDescent="0.25">
      <c r="A1935"/>
      <c r="B1935"/>
      <c r="C1935"/>
      <c r="D1935"/>
      <c r="E1935" s="148"/>
      <c r="F1935" s="148"/>
      <c r="G1935" s="149"/>
      <c r="H1935" s="148"/>
      <c r="I1935"/>
    </row>
    <row r="1936" spans="1:9" x14ac:dyDescent="0.25">
      <c r="A1936"/>
      <c r="B1936"/>
      <c r="C1936"/>
      <c r="D1936"/>
      <c r="E1936" s="148"/>
      <c r="F1936" s="148"/>
      <c r="G1936" s="149"/>
      <c r="H1936" s="148"/>
      <c r="I1936"/>
    </row>
    <row r="1937" spans="1:9" x14ac:dyDescent="0.25">
      <c r="A1937"/>
      <c r="B1937"/>
      <c r="C1937"/>
      <c r="D1937"/>
      <c r="E1937" s="148"/>
      <c r="F1937" s="148"/>
      <c r="G1937" s="149"/>
      <c r="H1937" s="148"/>
      <c r="I1937"/>
    </row>
    <row r="1938" spans="1:9" x14ac:dyDescent="0.25">
      <c r="A1938"/>
      <c r="B1938"/>
      <c r="C1938"/>
      <c r="D1938"/>
      <c r="E1938" s="148"/>
      <c r="F1938" s="148"/>
      <c r="G1938" s="149"/>
      <c r="H1938" s="148"/>
      <c r="I1938"/>
    </row>
    <row r="1939" spans="1:9" x14ac:dyDescent="0.25">
      <c r="A1939"/>
      <c r="B1939"/>
      <c r="C1939"/>
      <c r="D1939"/>
      <c r="E1939" s="148"/>
      <c r="F1939" s="148"/>
      <c r="G1939" s="149"/>
      <c r="H1939" s="148"/>
      <c r="I1939"/>
    </row>
    <row r="1940" spans="1:9" x14ac:dyDescent="0.25">
      <c r="A1940"/>
      <c r="B1940"/>
      <c r="C1940"/>
      <c r="D1940"/>
      <c r="E1940" s="148"/>
      <c r="F1940" s="148"/>
      <c r="G1940" s="149"/>
      <c r="H1940" s="148"/>
      <c r="I1940"/>
    </row>
    <row r="1941" spans="1:9" x14ac:dyDescent="0.25">
      <c r="A1941"/>
      <c r="B1941"/>
      <c r="C1941"/>
      <c r="D1941"/>
      <c r="E1941" s="148"/>
      <c r="F1941" s="148"/>
      <c r="G1941" s="149"/>
      <c r="H1941" s="148"/>
      <c r="I1941"/>
    </row>
    <row r="1942" spans="1:9" x14ac:dyDescent="0.25">
      <c r="A1942"/>
      <c r="B1942"/>
      <c r="C1942"/>
      <c r="D1942"/>
      <c r="E1942" s="148"/>
      <c r="F1942" s="148"/>
      <c r="G1942" s="149"/>
      <c r="H1942" s="148"/>
      <c r="I1942"/>
    </row>
    <row r="1943" spans="1:9" x14ac:dyDescent="0.25">
      <c r="A1943"/>
      <c r="B1943"/>
      <c r="C1943"/>
      <c r="D1943"/>
      <c r="E1943" s="148"/>
      <c r="F1943" s="148"/>
      <c r="G1943" s="149"/>
      <c r="H1943" s="148"/>
      <c r="I1943"/>
    </row>
    <row r="1944" spans="1:9" x14ac:dyDescent="0.25">
      <c r="A1944"/>
      <c r="B1944"/>
      <c r="C1944"/>
      <c r="D1944"/>
      <c r="E1944" s="148"/>
      <c r="F1944" s="148"/>
      <c r="G1944" s="149"/>
      <c r="H1944" s="148"/>
      <c r="I1944"/>
    </row>
    <row r="1945" spans="1:9" x14ac:dyDescent="0.25">
      <c r="A1945"/>
      <c r="B1945"/>
      <c r="C1945"/>
      <c r="D1945"/>
      <c r="E1945" s="148"/>
      <c r="F1945" s="148"/>
      <c r="G1945" s="149"/>
      <c r="H1945" s="148"/>
      <c r="I1945"/>
    </row>
    <row r="1946" spans="1:9" x14ac:dyDescent="0.25">
      <c r="A1946"/>
      <c r="B1946"/>
      <c r="C1946"/>
      <c r="D1946"/>
      <c r="E1946" s="148"/>
      <c r="F1946" s="148"/>
      <c r="G1946" s="149"/>
      <c r="H1946" s="148"/>
      <c r="I1946"/>
    </row>
    <row r="1947" spans="1:9" x14ac:dyDescent="0.25">
      <c r="A1947"/>
      <c r="B1947"/>
      <c r="C1947"/>
      <c r="D1947"/>
      <c r="E1947" s="148"/>
      <c r="F1947" s="148"/>
      <c r="G1947" s="149"/>
      <c r="H1947" s="148"/>
      <c r="I1947"/>
    </row>
    <row r="1948" spans="1:9" x14ac:dyDescent="0.25">
      <c r="A1948"/>
      <c r="B1948"/>
      <c r="C1948"/>
      <c r="D1948"/>
      <c r="E1948" s="148"/>
      <c r="F1948" s="148"/>
      <c r="G1948" s="149"/>
      <c r="H1948" s="148"/>
      <c r="I1948"/>
    </row>
    <row r="1949" spans="1:9" x14ac:dyDescent="0.25">
      <c r="A1949"/>
      <c r="B1949"/>
      <c r="C1949"/>
      <c r="D1949"/>
      <c r="E1949" s="148"/>
      <c r="F1949" s="148"/>
      <c r="G1949" s="149"/>
      <c r="H1949" s="148"/>
      <c r="I1949"/>
    </row>
    <row r="1950" spans="1:9" x14ac:dyDescent="0.25">
      <c r="A1950"/>
      <c r="B1950"/>
      <c r="C1950"/>
      <c r="D1950"/>
      <c r="E1950" s="148"/>
      <c r="F1950" s="148"/>
      <c r="G1950" s="149"/>
      <c r="H1950" s="148"/>
      <c r="I1950"/>
    </row>
    <row r="1951" spans="1:9" x14ac:dyDescent="0.25">
      <c r="A1951"/>
      <c r="B1951"/>
      <c r="C1951"/>
      <c r="D1951"/>
      <c r="E1951" s="148"/>
      <c r="F1951" s="148"/>
      <c r="G1951" s="149"/>
      <c r="H1951" s="148"/>
      <c r="I1951"/>
    </row>
    <row r="1952" spans="1:9" x14ac:dyDescent="0.25">
      <c r="A1952"/>
      <c r="B1952"/>
      <c r="C1952"/>
      <c r="D1952"/>
      <c r="E1952" s="148"/>
      <c r="F1952" s="148"/>
      <c r="G1952" s="149"/>
      <c r="H1952" s="148"/>
      <c r="I1952"/>
    </row>
    <row r="1953" spans="1:9" x14ac:dyDescent="0.25">
      <c r="A1953"/>
      <c r="B1953"/>
      <c r="C1953"/>
      <c r="D1953"/>
      <c r="E1953" s="148"/>
      <c r="F1953" s="148"/>
      <c r="G1953" s="149"/>
      <c r="H1953" s="148"/>
      <c r="I1953"/>
    </row>
    <row r="1954" spans="1:9" x14ac:dyDescent="0.25">
      <c r="A1954"/>
      <c r="B1954"/>
      <c r="C1954"/>
      <c r="D1954"/>
      <c r="E1954" s="148"/>
      <c r="F1954" s="148"/>
      <c r="G1954" s="149"/>
      <c r="H1954" s="148"/>
      <c r="I1954"/>
    </row>
    <row r="1955" spans="1:9" x14ac:dyDescent="0.25">
      <c r="A1955"/>
      <c r="B1955"/>
      <c r="C1955"/>
      <c r="D1955"/>
      <c r="E1955" s="148"/>
      <c r="F1955" s="148"/>
      <c r="G1955" s="149"/>
      <c r="H1955" s="148"/>
      <c r="I1955"/>
    </row>
    <row r="1956" spans="1:9" x14ac:dyDescent="0.25">
      <c r="A1956"/>
      <c r="B1956"/>
      <c r="C1956"/>
      <c r="D1956"/>
      <c r="E1956" s="148"/>
      <c r="F1956" s="148"/>
      <c r="G1956" s="149"/>
      <c r="H1956" s="148"/>
      <c r="I1956"/>
    </row>
    <row r="1957" spans="1:9" x14ac:dyDescent="0.25">
      <c r="A1957"/>
      <c r="B1957"/>
      <c r="C1957"/>
      <c r="D1957"/>
      <c r="E1957" s="148"/>
      <c r="F1957" s="148"/>
      <c r="G1957" s="149"/>
      <c r="H1957" s="148"/>
      <c r="I1957"/>
    </row>
    <row r="1958" spans="1:9" x14ac:dyDescent="0.25">
      <c r="A1958"/>
      <c r="B1958"/>
      <c r="C1958"/>
      <c r="D1958"/>
      <c r="E1958" s="148"/>
      <c r="F1958" s="148"/>
      <c r="G1958" s="149"/>
      <c r="H1958" s="148"/>
      <c r="I1958"/>
    </row>
    <row r="1959" spans="1:9" x14ac:dyDescent="0.25">
      <c r="A1959"/>
      <c r="B1959"/>
      <c r="C1959"/>
      <c r="D1959"/>
      <c r="E1959" s="148"/>
      <c r="F1959" s="148"/>
      <c r="G1959" s="149"/>
      <c r="H1959" s="148"/>
      <c r="I1959"/>
    </row>
    <row r="1960" spans="1:9" x14ac:dyDescent="0.25">
      <c r="A1960"/>
      <c r="B1960"/>
      <c r="C1960"/>
      <c r="D1960"/>
      <c r="E1960" s="148"/>
      <c r="F1960" s="148"/>
      <c r="G1960" s="149"/>
      <c r="H1960" s="148"/>
      <c r="I1960"/>
    </row>
    <row r="1961" spans="1:9" x14ac:dyDescent="0.25">
      <c r="A1961"/>
      <c r="B1961"/>
      <c r="C1961"/>
      <c r="D1961"/>
      <c r="E1961" s="148"/>
      <c r="F1961" s="148"/>
      <c r="G1961" s="149"/>
      <c r="H1961" s="148"/>
      <c r="I1961"/>
    </row>
    <row r="1962" spans="1:9" x14ac:dyDescent="0.25">
      <c r="A1962"/>
      <c r="B1962"/>
      <c r="C1962"/>
      <c r="D1962"/>
      <c r="E1962" s="148"/>
      <c r="F1962" s="148"/>
      <c r="G1962" s="149"/>
      <c r="H1962" s="148"/>
      <c r="I1962"/>
    </row>
    <row r="1963" spans="1:9" x14ac:dyDescent="0.25">
      <c r="A1963"/>
      <c r="B1963"/>
      <c r="C1963"/>
      <c r="D1963"/>
      <c r="E1963" s="148"/>
      <c r="F1963" s="148"/>
      <c r="G1963" s="149"/>
      <c r="H1963" s="148"/>
      <c r="I1963"/>
    </row>
    <row r="1964" spans="1:9" x14ac:dyDescent="0.25">
      <c r="A1964"/>
      <c r="B1964"/>
      <c r="C1964"/>
      <c r="D1964"/>
      <c r="E1964" s="148"/>
      <c r="F1964" s="148"/>
      <c r="G1964" s="149"/>
      <c r="H1964" s="148"/>
      <c r="I1964"/>
    </row>
    <row r="1965" spans="1:9" x14ac:dyDescent="0.25">
      <c r="A1965"/>
      <c r="B1965"/>
      <c r="C1965"/>
      <c r="D1965"/>
      <c r="E1965" s="148"/>
      <c r="F1965" s="148"/>
      <c r="G1965" s="149"/>
      <c r="H1965" s="148"/>
      <c r="I1965"/>
    </row>
    <row r="1966" spans="1:9" x14ac:dyDescent="0.25">
      <c r="A1966"/>
      <c r="B1966"/>
      <c r="C1966"/>
      <c r="D1966"/>
      <c r="E1966" s="148"/>
      <c r="F1966" s="148"/>
      <c r="G1966" s="149"/>
      <c r="H1966" s="148"/>
      <c r="I1966"/>
    </row>
    <row r="1967" spans="1:9" x14ac:dyDescent="0.25">
      <c r="A1967"/>
      <c r="B1967"/>
      <c r="C1967"/>
      <c r="D1967"/>
      <c r="E1967" s="148"/>
      <c r="F1967" s="148"/>
      <c r="G1967" s="149"/>
      <c r="H1967" s="148"/>
      <c r="I1967"/>
    </row>
    <row r="1968" spans="1:9" x14ac:dyDescent="0.25">
      <c r="A1968"/>
      <c r="B1968"/>
      <c r="C1968"/>
      <c r="D1968"/>
      <c r="E1968" s="148"/>
      <c r="F1968" s="148"/>
      <c r="G1968" s="149"/>
      <c r="H1968" s="148"/>
      <c r="I1968"/>
    </row>
    <row r="1969" spans="1:9" x14ac:dyDescent="0.25">
      <c r="A1969"/>
      <c r="B1969"/>
      <c r="C1969"/>
      <c r="D1969"/>
      <c r="E1969" s="148"/>
      <c r="F1969" s="148"/>
      <c r="G1969" s="149"/>
      <c r="H1969" s="148"/>
      <c r="I1969"/>
    </row>
    <row r="1970" spans="1:9" x14ac:dyDescent="0.25">
      <c r="A1970"/>
      <c r="B1970"/>
      <c r="C1970"/>
      <c r="D1970"/>
      <c r="E1970" s="148"/>
      <c r="F1970" s="148"/>
      <c r="G1970" s="149"/>
      <c r="H1970" s="148"/>
      <c r="I1970"/>
    </row>
    <row r="1971" spans="1:9" x14ac:dyDescent="0.25">
      <c r="A1971"/>
      <c r="B1971"/>
      <c r="C1971"/>
      <c r="D1971"/>
      <c r="E1971" s="148"/>
      <c r="F1971" s="148"/>
      <c r="G1971" s="149"/>
      <c r="H1971" s="148"/>
      <c r="I1971"/>
    </row>
    <row r="1972" spans="1:9" x14ac:dyDescent="0.25">
      <c r="A1972"/>
      <c r="B1972"/>
      <c r="C1972"/>
      <c r="D1972"/>
      <c r="E1972" s="148"/>
      <c r="F1972" s="148"/>
      <c r="G1972" s="149"/>
      <c r="H1972" s="148"/>
      <c r="I1972"/>
    </row>
    <row r="1973" spans="1:9" x14ac:dyDescent="0.25">
      <c r="A1973"/>
      <c r="B1973"/>
      <c r="C1973"/>
      <c r="D1973"/>
      <c r="E1973" s="148"/>
      <c r="F1973" s="148"/>
      <c r="G1973" s="149"/>
      <c r="H1973" s="148"/>
      <c r="I1973"/>
    </row>
    <row r="1974" spans="1:9" x14ac:dyDescent="0.25">
      <c r="A1974"/>
      <c r="B1974"/>
      <c r="C1974"/>
      <c r="D1974"/>
      <c r="E1974" s="148"/>
      <c r="F1974" s="148"/>
      <c r="G1974" s="149"/>
      <c r="H1974" s="148"/>
      <c r="I1974"/>
    </row>
    <row r="1975" spans="1:9" x14ac:dyDescent="0.25">
      <c r="A1975"/>
      <c r="B1975"/>
      <c r="C1975"/>
      <c r="D1975"/>
      <c r="E1975" s="148"/>
      <c r="F1975" s="148"/>
      <c r="G1975" s="149"/>
      <c r="H1975" s="148"/>
      <c r="I1975"/>
    </row>
    <row r="1976" spans="1:9" x14ac:dyDescent="0.25">
      <c r="A1976"/>
      <c r="B1976"/>
      <c r="C1976"/>
      <c r="D1976"/>
      <c r="E1976" s="148"/>
      <c r="F1976" s="148"/>
      <c r="G1976" s="149"/>
      <c r="H1976" s="148"/>
      <c r="I1976"/>
    </row>
    <row r="1977" spans="1:9" x14ac:dyDescent="0.25">
      <c r="A1977"/>
      <c r="B1977"/>
      <c r="C1977"/>
      <c r="D1977"/>
      <c r="E1977" s="148"/>
      <c r="F1977" s="148"/>
      <c r="G1977" s="149"/>
      <c r="H1977" s="148"/>
      <c r="I1977"/>
    </row>
    <row r="1978" spans="1:9" x14ac:dyDescent="0.25">
      <c r="A1978"/>
      <c r="B1978"/>
      <c r="C1978"/>
      <c r="D1978"/>
      <c r="E1978" s="148"/>
      <c r="F1978" s="148"/>
      <c r="G1978" s="149"/>
      <c r="H1978" s="148"/>
      <c r="I1978"/>
    </row>
    <row r="1979" spans="1:9" x14ac:dyDescent="0.25">
      <c r="A1979"/>
      <c r="B1979"/>
      <c r="C1979"/>
      <c r="D1979"/>
      <c r="E1979" s="148"/>
      <c r="F1979" s="148"/>
      <c r="G1979" s="149"/>
      <c r="H1979" s="148"/>
      <c r="I1979"/>
    </row>
    <row r="1980" spans="1:9" x14ac:dyDescent="0.25">
      <c r="A1980"/>
      <c r="B1980"/>
      <c r="C1980"/>
      <c r="D1980"/>
      <c r="E1980" s="148"/>
      <c r="F1980" s="148"/>
      <c r="G1980" s="149"/>
      <c r="H1980" s="148"/>
      <c r="I1980"/>
    </row>
    <row r="1981" spans="1:9" x14ac:dyDescent="0.25">
      <c r="A1981"/>
      <c r="B1981"/>
      <c r="C1981"/>
      <c r="D1981"/>
      <c r="E1981" s="148"/>
      <c r="F1981" s="148"/>
      <c r="G1981" s="149"/>
      <c r="H1981" s="148"/>
      <c r="I1981"/>
    </row>
    <row r="1982" spans="1:9" x14ac:dyDescent="0.25">
      <c r="A1982"/>
      <c r="B1982"/>
      <c r="C1982"/>
      <c r="D1982"/>
      <c r="E1982" s="148"/>
      <c r="F1982" s="148"/>
      <c r="G1982" s="149"/>
      <c r="H1982" s="148"/>
      <c r="I1982"/>
    </row>
    <row r="1983" spans="1:9" x14ac:dyDescent="0.25">
      <c r="A1983"/>
      <c r="B1983"/>
      <c r="C1983"/>
      <c r="D1983"/>
      <c r="E1983" s="148"/>
      <c r="F1983" s="148"/>
      <c r="G1983" s="149"/>
      <c r="H1983" s="148"/>
      <c r="I1983"/>
    </row>
    <row r="1984" spans="1:9" x14ac:dyDescent="0.25">
      <c r="A1984"/>
      <c r="B1984"/>
      <c r="C1984"/>
      <c r="D1984"/>
      <c r="E1984" s="148"/>
      <c r="F1984" s="148"/>
      <c r="G1984" s="149"/>
      <c r="H1984" s="148"/>
      <c r="I1984"/>
    </row>
    <row r="1985" spans="1:9" x14ac:dyDescent="0.25">
      <c r="A1985"/>
      <c r="B1985"/>
      <c r="C1985"/>
      <c r="D1985"/>
      <c r="E1985" s="148"/>
      <c r="F1985" s="148"/>
      <c r="G1985" s="149"/>
      <c r="H1985" s="148"/>
      <c r="I1985"/>
    </row>
    <row r="1986" spans="1:9" x14ac:dyDescent="0.25">
      <c r="A1986"/>
      <c r="B1986"/>
      <c r="C1986"/>
      <c r="D1986"/>
      <c r="E1986" s="148"/>
      <c r="F1986" s="148"/>
      <c r="G1986" s="149"/>
      <c r="H1986" s="148"/>
      <c r="I1986"/>
    </row>
    <row r="1987" spans="1:9" x14ac:dyDescent="0.25">
      <c r="A1987"/>
      <c r="B1987"/>
      <c r="C1987"/>
      <c r="D1987"/>
      <c r="E1987" s="148"/>
      <c r="F1987" s="148"/>
      <c r="G1987" s="149"/>
      <c r="H1987" s="148"/>
      <c r="I1987"/>
    </row>
    <row r="1988" spans="1:9" x14ac:dyDescent="0.25">
      <c r="A1988"/>
      <c r="B1988"/>
      <c r="C1988"/>
      <c r="D1988"/>
      <c r="E1988" s="148"/>
      <c r="F1988" s="148"/>
      <c r="G1988" s="149"/>
      <c r="H1988" s="148"/>
      <c r="I1988"/>
    </row>
    <row r="1989" spans="1:9" x14ac:dyDescent="0.25">
      <c r="A1989"/>
      <c r="B1989"/>
      <c r="C1989"/>
      <c r="D1989"/>
      <c r="E1989" s="148"/>
      <c r="F1989" s="148"/>
      <c r="G1989" s="149"/>
      <c r="H1989" s="148"/>
      <c r="I1989"/>
    </row>
    <row r="1990" spans="1:9" x14ac:dyDescent="0.25">
      <c r="A1990"/>
      <c r="B1990"/>
      <c r="C1990"/>
      <c r="D1990"/>
      <c r="E1990" s="148"/>
      <c r="F1990" s="148"/>
      <c r="G1990" s="149"/>
      <c r="H1990" s="148"/>
      <c r="I1990"/>
    </row>
    <row r="1991" spans="1:9" x14ac:dyDescent="0.25">
      <c r="A1991"/>
      <c r="B1991"/>
      <c r="C1991"/>
      <c r="D1991"/>
      <c r="E1991" s="148"/>
      <c r="F1991" s="148"/>
      <c r="G1991" s="149"/>
      <c r="H1991" s="148"/>
      <c r="I1991"/>
    </row>
    <row r="1992" spans="1:9" x14ac:dyDescent="0.25">
      <c r="A1992"/>
      <c r="B1992"/>
      <c r="C1992"/>
      <c r="D1992"/>
      <c r="E1992" s="148"/>
      <c r="F1992" s="148"/>
      <c r="G1992" s="149"/>
      <c r="H1992" s="148"/>
      <c r="I1992"/>
    </row>
    <row r="1993" spans="1:9" x14ac:dyDescent="0.25">
      <c r="A1993"/>
      <c r="B1993"/>
      <c r="C1993"/>
      <c r="D1993"/>
      <c r="E1993" s="148"/>
      <c r="F1993" s="148"/>
      <c r="G1993" s="149"/>
      <c r="H1993" s="148"/>
      <c r="I1993"/>
    </row>
    <row r="1994" spans="1:9" x14ac:dyDescent="0.25">
      <c r="A1994"/>
      <c r="B1994"/>
      <c r="C1994"/>
      <c r="D1994"/>
      <c r="E1994" s="148"/>
      <c r="F1994" s="148"/>
      <c r="G1994" s="149"/>
      <c r="H1994" s="148"/>
      <c r="I1994"/>
    </row>
    <row r="1995" spans="1:9" x14ac:dyDescent="0.25">
      <c r="A1995"/>
      <c r="B1995"/>
      <c r="C1995"/>
      <c r="D1995"/>
      <c r="E1995" s="148"/>
      <c r="F1995" s="148"/>
      <c r="G1995" s="149"/>
      <c r="H1995" s="148"/>
      <c r="I1995"/>
    </row>
    <row r="1996" spans="1:9" x14ac:dyDescent="0.25">
      <c r="A1996"/>
      <c r="B1996"/>
      <c r="C1996"/>
      <c r="D1996"/>
      <c r="E1996" s="148"/>
      <c r="F1996" s="148"/>
      <c r="G1996" s="149"/>
      <c r="H1996" s="148"/>
      <c r="I1996"/>
    </row>
    <row r="1997" spans="1:9" x14ac:dyDescent="0.25">
      <c r="A1997"/>
      <c r="B1997"/>
      <c r="C1997"/>
      <c r="D1997"/>
      <c r="E1997" s="148"/>
      <c r="F1997" s="148"/>
      <c r="G1997" s="149"/>
      <c r="H1997" s="148"/>
      <c r="I1997"/>
    </row>
    <row r="1998" spans="1:9" x14ac:dyDescent="0.25">
      <c r="A1998"/>
      <c r="B1998"/>
      <c r="C1998"/>
      <c r="D1998"/>
      <c r="E1998" s="148"/>
      <c r="F1998" s="148"/>
      <c r="G1998" s="149"/>
      <c r="H1998" s="148"/>
      <c r="I1998"/>
    </row>
    <row r="1999" spans="1:9" x14ac:dyDescent="0.25">
      <c r="A1999"/>
      <c r="B1999"/>
      <c r="C1999"/>
      <c r="D1999"/>
      <c r="E1999" s="148"/>
      <c r="F1999" s="148"/>
      <c r="G1999" s="149"/>
      <c r="H1999" s="148"/>
      <c r="I1999"/>
    </row>
    <row r="2000" spans="1:9" x14ac:dyDescent="0.25">
      <c r="A2000"/>
      <c r="B2000"/>
      <c r="C2000"/>
      <c r="D2000"/>
      <c r="E2000" s="148"/>
      <c r="F2000" s="148"/>
      <c r="G2000" s="149"/>
      <c r="H2000" s="148"/>
      <c r="I2000"/>
    </row>
    <row r="2001" spans="1:9" x14ac:dyDescent="0.25">
      <c r="A2001"/>
      <c r="B2001"/>
      <c r="C2001"/>
      <c r="D2001"/>
      <c r="E2001" s="148"/>
      <c r="F2001" s="148"/>
      <c r="G2001" s="149"/>
      <c r="H2001" s="148"/>
      <c r="I2001"/>
    </row>
    <row r="2002" spans="1:9" x14ac:dyDescent="0.25">
      <c r="A2002"/>
      <c r="B2002"/>
      <c r="C2002"/>
      <c r="D2002"/>
      <c r="E2002" s="148"/>
      <c r="F2002" s="148"/>
      <c r="G2002" s="149"/>
      <c r="H2002" s="148"/>
      <c r="I2002"/>
    </row>
    <row r="2003" spans="1:9" x14ac:dyDescent="0.25">
      <c r="A2003"/>
      <c r="B2003"/>
      <c r="C2003"/>
      <c r="D2003"/>
      <c r="E2003" s="148"/>
      <c r="F2003" s="148"/>
      <c r="G2003" s="149"/>
      <c r="H2003" s="148"/>
      <c r="I2003"/>
    </row>
    <row r="2004" spans="1:9" x14ac:dyDescent="0.25">
      <c r="A2004"/>
      <c r="B2004"/>
      <c r="C2004"/>
      <c r="D2004"/>
      <c r="E2004" s="148"/>
      <c r="F2004" s="148"/>
      <c r="G2004" s="149"/>
      <c r="H2004" s="148"/>
      <c r="I2004"/>
    </row>
    <row r="2005" spans="1:9" x14ac:dyDescent="0.25">
      <c r="A2005"/>
      <c r="B2005"/>
      <c r="C2005"/>
      <c r="D2005"/>
      <c r="E2005" s="148"/>
      <c r="F2005" s="148"/>
      <c r="G2005" s="149"/>
      <c r="H2005" s="148"/>
      <c r="I2005"/>
    </row>
    <row r="2006" spans="1:9" x14ac:dyDescent="0.25">
      <c r="A2006"/>
      <c r="B2006"/>
      <c r="C2006"/>
      <c r="D2006"/>
      <c r="E2006" s="148"/>
      <c r="F2006" s="148"/>
      <c r="G2006" s="149"/>
      <c r="H2006" s="148"/>
      <c r="I2006"/>
    </row>
    <row r="2007" spans="1:9" x14ac:dyDescent="0.25">
      <c r="A2007"/>
      <c r="B2007"/>
      <c r="C2007"/>
      <c r="D2007"/>
      <c r="E2007" s="148"/>
      <c r="F2007" s="148"/>
      <c r="G2007" s="149"/>
      <c r="H2007" s="148"/>
      <c r="I2007"/>
    </row>
    <row r="2008" spans="1:9" x14ac:dyDescent="0.25">
      <c r="A2008"/>
      <c r="B2008"/>
      <c r="C2008"/>
      <c r="D2008"/>
      <c r="E2008" s="148"/>
      <c r="F2008" s="148"/>
      <c r="G2008" s="149"/>
      <c r="H2008" s="148"/>
      <c r="I2008"/>
    </row>
    <row r="2009" spans="1:9" x14ac:dyDescent="0.25">
      <c r="A2009"/>
      <c r="B2009"/>
      <c r="C2009"/>
      <c r="D2009"/>
      <c r="E2009" s="148"/>
      <c r="F2009" s="148"/>
      <c r="G2009" s="149"/>
      <c r="H2009" s="148"/>
      <c r="I2009"/>
    </row>
    <row r="2010" spans="1:9" x14ac:dyDescent="0.25">
      <c r="A2010"/>
      <c r="B2010"/>
      <c r="C2010"/>
      <c r="D2010"/>
      <c r="E2010" s="148"/>
      <c r="F2010" s="148"/>
      <c r="G2010" s="149"/>
      <c r="H2010" s="148"/>
      <c r="I2010"/>
    </row>
    <row r="2011" spans="1:9" x14ac:dyDescent="0.25">
      <c r="A2011"/>
      <c r="B2011"/>
      <c r="C2011"/>
      <c r="D2011"/>
      <c r="E2011" s="148"/>
      <c r="F2011" s="148"/>
      <c r="G2011" s="149"/>
      <c r="H2011" s="148"/>
      <c r="I2011"/>
    </row>
    <row r="2012" spans="1:9" x14ac:dyDescent="0.25">
      <c r="A2012"/>
      <c r="B2012"/>
      <c r="C2012"/>
      <c r="D2012"/>
      <c r="E2012" s="148"/>
      <c r="F2012" s="148"/>
      <c r="G2012" s="149"/>
      <c r="H2012" s="148"/>
      <c r="I2012"/>
    </row>
    <row r="2013" spans="1:9" x14ac:dyDescent="0.25">
      <c r="A2013"/>
      <c r="B2013"/>
      <c r="C2013"/>
      <c r="D2013"/>
      <c r="E2013" s="148"/>
      <c r="F2013" s="148"/>
      <c r="G2013" s="149"/>
      <c r="H2013" s="148"/>
      <c r="I2013"/>
    </row>
    <row r="2014" spans="1:9" x14ac:dyDescent="0.25">
      <c r="A2014"/>
      <c r="B2014"/>
      <c r="C2014"/>
      <c r="D2014"/>
      <c r="E2014" s="148"/>
      <c r="F2014" s="148"/>
      <c r="G2014" s="149"/>
      <c r="H2014" s="148"/>
      <c r="I2014"/>
    </row>
    <row r="2015" spans="1:9" x14ac:dyDescent="0.25">
      <c r="A2015"/>
      <c r="B2015"/>
      <c r="C2015"/>
      <c r="D2015"/>
      <c r="E2015" s="148"/>
      <c r="F2015" s="148"/>
      <c r="G2015" s="149"/>
      <c r="H2015" s="148"/>
      <c r="I2015"/>
    </row>
    <row r="2016" spans="1:9" x14ac:dyDescent="0.25">
      <c r="A2016"/>
      <c r="B2016"/>
      <c r="C2016"/>
      <c r="D2016"/>
      <c r="E2016" s="148"/>
      <c r="F2016" s="148"/>
      <c r="G2016" s="149"/>
      <c r="H2016" s="148"/>
      <c r="I2016"/>
    </row>
    <row r="2017" spans="1:9" x14ac:dyDescent="0.25">
      <c r="A2017"/>
      <c r="B2017"/>
      <c r="C2017"/>
      <c r="D2017"/>
      <c r="E2017" s="148"/>
      <c r="F2017" s="148"/>
      <c r="G2017" s="149"/>
      <c r="H2017" s="148"/>
      <c r="I2017"/>
    </row>
    <row r="2018" spans="1:9" x14ac:dyDescent="0.25">
      <c r="A2018"/>
      <c r="B2018"/>
      <c r="C2018"/>
      <c r="D2018"/>
      <c r="E2018" s="148"/>
      <c r="F2018" s="148"/>
      <c r="G2018" s="149"/>
      <c r="H2018" s="148"/>
      <c r="I2018"/>
    </row>
    <row r="2019" spans="1:9" x14ac:dyDescent="0.25">
      <c r="A2019"/>
      <c r="B2019"/>
      <c r="C2019"/>
      <c r="D2019"/>
      <c r="E2019" s="148"/>
      <c r="F2019" s="148"/>
      <c r="G2019" s="149"/>
      <c r="H2019" s="148"/>
      <c r="I2019"/>
    </row>
    <row r="2020" spans="1:9" x14ac:dyDescent="0.25">
      <c r="A2020"/>
      <c r="B2020"/>
      <c r="C2020"/>
      <c r="D2020"/>
      <c r="E2020" s="148"/>
      <c r="F2020" s="148"/>
      <c r="G2020" s="149"/>
      <c r="H2020" s="148"/>
      <c r="I2020"/>
    </row>
    <row r="2021" spans="1:9" x14ac:dyDescent="0.25">
      <c r="A2021"/>
      <c r="B2021"/>
      <c r="C2021"/>
      <c r="D2021"/>
      <c r="E2021" s="148"/>
      <c r="F2021" s="148"/>
      <c r="G2021" s="149"/>
      <c r="H2021" s="148"/>
      <c r="I2021"/>
    </row>
    <row r="2022" spans="1:9" x14ac:dyDescent="0.25">
      <c r="A2022"/>
      <c r="B2022"/>
      <c r="C2022"/>
      <c r="D2022"/>
      <c r="E2022" s="148"/>
      <c r="F2022" s="148"/>
      <c r="G2022" s="149"/>
      <c r="H2022" s="148"/>
      <c r="I2022"/>
    </row>
    <row r="2023" spans="1:9" x14ac:dyDescent="0.25">
      <c r="A2023"/>
      <c r="B2023"/>
      <c r="C2023"/>
      <c r="D2023"/>
      <c r="E2023" s="148"/>
      <c r="F2023" s="148"/>
      <c r="G2023" s="149"/>
      <c r="H2023" s="148"/>
      <c r="I2023"/>
    </row>
    <row r="2024" spans="1:9" x14ac:dyDescent="0.25">
      <c r="A2024"/>
      <c r="B2024"/>
      <c r="C2024"/>
      <c r="D2024"/>
      <c r="E2024" s="148"/>
      <c r="F2024" s="148"/>
      <c r="G2024" s="149"/>
      <c r="H2024" s="148"/>
      <c r="I2024"/>
    </row>
    <row r="2025" spans="1:9" x14ac:dyDescent="0.25">
      <c r="A2025"/>
      <c r="B2025"/>
      <c r="C2025"/>
      <c r="D2025"/>
      <c r="E2025" s="148"/>
      <c r="F2025" s="148"/>
      <c r="G2025" s="149"/>
      <c r="H2025" s="148"/>
      <c r="I2025"/>
    </row>
    <row r="2026" spans="1:9" x14ac:dyDescent="0.25">
      <c r="A2026"/>
      <c r="B2026"/>
      <c r="C2026"/>
      <c r="D2026"/>
      <c r="E2026" s="148"/>
      <c r="F2026" s="148"/>
      <c r="G2026" s="149"/>
      <c r="H2026" s="148"/>
      <c r="I2026"/>
    </row>
    <row r="2027" spans="1:9" x14ac:dyDescent="0.25">
      <c r="A2027"/>
      <c r="B2027"/>
      <c r="C2027"/>
      <c r="D2027"/>
      <c r="E2027" s="148"/>
      <c r="F2027" s="148"/>
      <c r="G2027" s="149"/>
      <c r="H2027" s="148"/>
      <c r="I2027"/>
    </row>
    <row r="2028" spans="1:9" x14ac:dyDescent="0.25">
      <c r="A2028"/>
      <c r="B2028"/>
      <c r="C2028"/>
      <c r="D2028"/>
      <c r="E2028" s="148"/>
      <c r="F2028" s="148"/>
      <c r="G2028" s="149"/>
      <c r="H2028" s="148"/>
      <c r="I2028"/>
    </row>
    <row r="2029" spans="1:9" x14ac:dyDescent="0.25">
      <c r="A2029"/>
      <c r="B2029"/>
      <c r="C2029"/>
      <c r="D2029"/>
      <c r="E2029" s="148"/>
      <c r="F2029" s="148"/>
      <c r="G2029" s="149"/>
      <c r="H2029" s="148"/>
      <c r="I2029"/>
    </row>
    <row r="2030" spans="1:9" x14ac:dyDescent="0.25">
      <c r="A2030"/>
      <c r="B2030"/>
      <c r="C2030"/>
      <c r="D2030"/>
      <c r="E2030" s="148"/>
      <c r="F2030" s="148"/>
      <c r="G2030" s="149"/>
      <c r="H2030" s="148"/>
      <c r="I2030"/>
    </row>
    <row r="2031" spans="1:9" x14ac:dyDescent="0.25">
      <c r="A2031"/>
      <c r="B2031"/>
      <c r="C2031"/>
      <c r="D2031"/>
      <c r="E2031" s="148"/>
      <c r="F2031" s="148"/>
      <c r="G2031" s="149"/>
      <c r="H2031" s="148"/>
      <c r="I2031"/>
    </row>
    <row r="2032" spans="1:9" x14ac:dyDescent="0.25">
      <c r="A2032"/>
      <c r="B2032"/>
      <c r="C2032"/>
      <c r="D2032"/>
      <c r="E2032" s="148"/>
      <c r="F2032" s="148"/>
      <c r="G2032" s="149"/>
      <c r="H2032" s="148"/>
      <c r="I2032"/>
    </row>
    <row r="2033" spans="1:9" x14ac:dyDescent="0.25">
      <c r="A2033"/>
      <c r="B2033"/>
      <c r="C2033"/>
      <c r="D2033"/>
      <c r="E2033" s="148"/>
      <c r="F2033" s="148"/>
      <c r="G2033" s="149"/>
      <c r="H2033" s="148"/>
      <c r="I2033"/>
    </row>
    <row r="2034" spans="1:9" x14ac:dyDescent="0.25">
      <c r="A2034"/>
      <c r="B2034"/>
      <c r="C2034"/>
      <c r="D2034"/>
      <c r="E2034" s="148"/>
      <c r="F2034" s="148"/>
      <c r="G2034" s="149"/>
      <c r="H2034" s="148"/>
      <c r="I2034"/>
    </row>
    <row r="2035" spans="1:9" x14ac:dyDescent="0.25">
      <c r="A2035"/>
      <c r="B2035"/>
      <c r="C2035"/>
      <c r="D2035"/>
      <c r="E2035" s="148"/>
      <c r="F2035" s="148"/>
      <c r="G2035" s="149"/>
      <c r="H2035" s="148"/>
      <c r="I2035"/>
    </row>
    <row r="2036" spans="1:9" x14ac:dyDescent="0.25">
      <c r="A2036"/>
      <c r="B2036"/>
      <c r="C2036"/>
      <c r="D2036"/>
      <c r="E2036" s="148"/>
      <c r="F2036" s="148"/>
      <c r="G2036" s="149"/>
      <c r="H2036" s="148"/>
      <c r="I2036"/>
    </row>
    <row r="2037" spans="1:9" x14ac:dyDescent="0.25">
      <c r="A2037"/>
      <c r="B2037"/>
      <c r="C2037"/>
      <c r="D2037"/>
      <c r="E2037" s="148"/>
      <c r="F2037" s="148"/>
      <c r="G2037" s="149"/>
      <c r="H2037" s="148"/>
      <c r="I2037"/>
    </row>
    <row r="2038" spans="1:9" x14ac:dyDescent="0.25">
      <c r="A2038"/>
      <c r="B2038"/>
      <c r="C2038"/>
      <c r="D2038"/>
      <c r="E2038" s="148"/>
      <c r="F2038" s="148"/>
      <c r="G2038" s="149"/>
      <c r="H2038" s="148"/>
      <c r="I2038"/>
    </row>
    <row r="2039" spans="1:9" x14ac:dyDescent="0.25">
      <c r="A2039"/>
      <c r="B2039"/>
      <c r="C2039"/>
      <c r="D2039"/>
      <c r="E2039" s="148"/>
      <c r="F2039" s="148"/>
      <c r="G2039" s="149"/>
      <c r="H2039" s="148"/>
      <c r="I2039"/>
    </row>
    <row r="2040" spans="1:9" x14ac:dyDescent="0.25">
      <c r="A2040"/>
      <c r="B2040"/>
      <c r="C2040"/>
      <c r="D2040"/>
      <c r="E2040" s="148"/>
      <c r="F2040" s="148"/>
      <c r="G2040" s="149"/>
      <c r="H2040" s="148"/>
      <c r="I2040"/>
    </row>
    <row r="2041" spans="1:9" x14ac:dyDescent="0.25">
      <c r="A2041"/>
      <c r="B2041"/>
      <c r="C2041"/>
      <c r="D2041"/>
      <c r="E2041" s="148"/>
      <c r="F2041" s="148"/>
      <c r="G2041" s="149"/>
      <c r="H2041" s="148"/>
      <c r="I2041"/>
    </row>
    <row r="2042" spans="1:9" x14ac:dyDescent="0.25">
      <c r="A2042"/>
      <c r="B2042"/>
      <c r="C2042"/>
      <c r="D2042"/>
      <c r="E2042" s="148"/>
      <c r="F2042" s="148"/>
      <c r="G2042" s="149"/>
      <c r="H2042" s="148"/>
      <c r="I2042"/>
    </row>
    <row r="2043" spans="1:9" x14ac:dyDescent="0.25">
      <c r="A2043"/>
      <c r="B2043"/>
      <c r="C2043"/>
      <c r="D2043"/>
      <c r="E2043" s="148"/>
      <c r="F2043" s="148"/>
      <c r="G2043" s="149"/>
      <c r="H2043" s="148"/>
      <c r="I2043"/>
    </row>
    <row r="2044" spans="1:9" x14ac:dyDescent="0.25">
      <c r="A2044"/>
      <c r="B2044"/>
      <c r="C2044"/>
      <c r="D2044"/>
      <c r="E2044" s="148"/>
      <c r="F2044" s="148"/>
      <c r="G2044" s="149"/>
      <c r="H2044" s="148"/>
      <c r="I2044"/>
    </row>
    <row r="2045" spans="1:9" x14ac:dyDescent="0.25">
      <c r="A2045"/>
      <c r="B2045"/>
      <c r="C2045"/>
      <c r="D2045"/>
      <c r="E2045" s="148"/>
      <c r="F2045" s="148"/>
      <c r="G2045" s="149"/>
      <c r="H2045" s="148"/>
      <c r="I2045"/>
    </row>
    <row r="2046" spans="1:9" x14ac:dyDescent="0.25">
      <c r="A2046"/>
      <c r="B2046"/>
      <c r="C2046"/>
      <c r="D2046"/>
      <c r="E2046" s="148"/>
      <c r="F2046" s="148"/>
      <c r="G2046" s="149"/>
      <c r="H2046" s="148"/>
      <c r="I2046"/>
    </row>
    <row r="2047" spans="1:9" x14ac:dyDescent="0.25">
      <c r="A2047"/>
      <c r="B2047"/>
      <c r="C2047"/>
      <c r="D2047"/>
      <c r="E2047" s="148"/>
      <c r="F2047" s="148"/>
      <c r="G2047" s="149"/>
      <c r="H2047" s="148"/>
      <c r="I2047"/>
    </row>
    <row r="2048" spans="1:9" x14ac:dyDescent="0.25">
      <c r="A2048"/>
      <c r="B2048"/>
      <c r="C2048"/>
      <c r="D2048"/>
      <c r="E2048" s="148"/>
      <c r="F2048" s="148"/>
      <c r="G2048" s="149"/>
      <c r="H2048" s="148"/>
      <c r="I2048"/>
    </row>
    <row r="2049" spans="1:9" x14ac:dyDescent="0.25">
      <c r="A2049"/>
      <c r="B2049"/>
      <c r="C2049"/>
      <c r="D2049"/>
      <c r="E2049" s="148"/>
      <c r="F2049" s="148"/>
      <c r="G2049" s="149"/>
      <c r="H2049" s="148"/>
      <c r="I2049"/>
    </row>
    <row r="2050" spans="1:9" x14ac:dyDescent="0.25">
      <c r="A2050"/>
      <c r="B2050"/>
      <c r="C2050"/>
      <c r="D2050"/>
      <c r="E2050" s="148"/>
      <c r="F2050" s="148"/>
      <c r="G2050" s="149"/>
      <c r="H2050" s="148"/>
      <c r="I2050"/>
    </row>
    <row r="2051" spans="1:9" x14ac:dyDescent="0.25">
      <c r="A2051"/>
      <c r="B2051"/>
      <c r="C2051"/>
      <c r="D2051"/>
      <c r="E2051" s="148"/>
      <c r="F2051" s="148"/>
      <c r="G2051" s="149"/>
      <c r="H2051" s="148"/>
      <c r="I2051"/>
    </row>
    <row r="2052" spans="1:9" x14ac:dyDescent="0.25">
      <c r="A2052"/>
      <c r="B2052"/>
      <c r="C2052"/>
      <c r="D2052"/>
      <c r="E2052" s="148"/>
      <c r="F2052" s="148"/>
      <c r="G2052" s="149"/>
      <c r="H2052" s="148"/>
      <c r="I2052"/>
    </row>
    <row r="2053" spans="1:9" x14ac:dyDescent="0.25">
      <c r="A2053"/>
      <c r="B2053"/>
      <c r="C2053"/>
      <c r="D2053"/>
      <c r="E2053" s="148"/>
      <c r="F2053" s="148"/>
      <c r="G2053" s="149"/>
      <c r="H2053" s="148"/>
      <c r="I2053"/>
    </row>
    <row r="2054" spans="1:9" x14ac:dyDescent="0.25">
      <c r="A2054"/>
      <c r="B2054"/>
      <c r="C2054"/>
      <c r="D2054"/>
      <c r="E2054" s="148"/>
      <c r="F2054" s="148"/>
      <c r="G2054" s="149"/>
      <c r="H2054" s="148"/>
      <c r="I2054"/>
    </row>
    <row r="2055" spans="1:9" x14ac:dyDescent="0.25">
      <c r="A2055"/>
      <c r="B2055"/>
      <c r="C2055"/>
      <c r="D2055"/>
      <c r="E2055" s="148"/>
      <c r="F2055" s="148"/>
      <c r="G2055" s="149"/>
      <c r="H2055" s="148"/>
      <c r="I2055"/>
    </row>
    <row r="2056" spans="1:9" x14ac:dyDescent="0.25">
      <c r="A2056"/>
      <c r="B2056"/>
      <c r="C2056"/>
      <c r="D2056"/>
      <c r="E2056" s="148"/>
      <c r="F2056" s="148"/>
      <c r="G2056" s="149"/>
      <c r="H2056" s="148"/>
      <c r="I2056"/>
    </row>
    <row r="2057" spans="1:9" x14ac:dyDescent="0.25">
      <c r="A2057"/>
      <c r="B2057"/>
      <c r="C2057"/>
      <c r="D2057"/>
      <c r="E2057" s="148"/>
      <c r="F2057" s="148"/>
      <c r="G2057" s="149"/>
      <c r="H2057" s="148"/>
      <c r="I2057"/>
    </row>
    <row r="2058" spans="1:9" x14ac:dyDescent="0.25">
      <c r="A2058"/>
      <c r="B2058"/>
      <c r="C2058"/>
      <c r="D2058"/>
      <c r="E2058" s="148"/>
      <c r="F2058" s="148"/>
      <c r="G2058" s="149"/>
      <c r="H2058" s="148"/>
      <c r="I2058"/>
    </row>
    <row r="2059" spans="1:9" x14ac:dyDescent="0.25">
      <c r="A2059"/>
      <c r="B2059"/>
      <c r="C2059"/>
      <c r="D2059"/>
      <c r="E2059" s="148"/>
      <c r="F2059" s="148"/>
      <c r="G2059" s="149"/>
      <c r="H2059" s="148"/>
      <c r="I2059"/>
    </row>
    <row r="2060" spans="1:9" x14ac:dyDescent="0.25">
      <c r="A2060"/>
      <c r="B2060"/>
      <c r="C2060"/>
      <c r="D2060"/>
      <c r="E2060" s="148"/>
      <c r="F2060" s="148"/>
      <c r="G2060" s="149"/>
      <c r="H2060" s="148"/>
      <c r="I2060"/>
    </row>
    <row r="2061" spans="1:9" x14ac:dyDescent="0.25">
      <c r="A2061"/>
      <c r="B2061"/>
      <c r="C2061"/>
      <c r="D2061"/>
      <c r="E2061" s="148"/>
      <c r="F2061" s="148"/>
      <c r="G2061" s="149"/>
      <c r="H2061" s="148"/>
      <c r="I2061"/>
    </row>
    <row r="2062" spans="1:9" x14ac:dyDescent="0.25">
      <c r="A2062"/>
      <c r="B2062"/>
      <c r="C2062"/>
      <c r="D2062"/>
      <c r="E2062" s="148"/>
      <c r="F2062" s="148"/>
      <c r="G2062" s="149"/>
      <c r="H2062" s="148"/>
      <c r="I2062"/>
    </row>
    <row r="2063" spans="1:9" x14ac:dyDescent="0.25">
      <c r="A2063"/>
      <c r="B2063"/>
      <c r="C2063"/>
      <c r="D2063"/>
      <c r="E2063" s="148"/>
      <c r="F2063" s="148"/>
      <c r="G2063" s="149"/>
      <c r="H2063" s="148"/>
      <c r="I2063"/>
    </row>
    <row r="2064" spans="1:9" x14ac:dyDescent="0.25">
      <c r="A2064"/>
      <c r="B2064"/>
      <c r="C2064"/>
      <c r="D2064"/>
      <c r="E2064" s="148"/>
      <c r="F2064" s="148"/>
      <c r="G2064" s="149"/>
      <c r="H2064" s="148"/>
      <c r="I2064"/>
    </row>
    <row r="2065" spans="1:9" x14ac:dyDescent="0.25">
      <c r="A2065"/>
      <c r="B2065"/>
      <c r="C2065"/>
      <c r="D2065"/>
      <c r="E2065" s="148"/>
      <c r="F2065" s="148"/>
      <c r="G2065" s="149"/>
      <c r="H2065" s="148"/>
      <c r="I2065"/>
    </row>
    <row r="2066" spans="1:9" x14ac:dyDescent="0.25">
      <c r="A2066"/>
      <c r="B2066"/>
      <c r="C2066"/>
      <c r="D2066"/>
      <c r="E2066" s="148"/>
      <c r="F2066" s="148"/>
      <c r="G2066" s="149"/>
      <c r="H2066" s="148"/>
      <c r="I2066"/>
    </row>
    <row r="2067" spans="1:9" x14ac:dyDescent="0.25">
      <c r="A2067"/>
      <c r="B2067"/>
      <c r="C2067"/>
      <c r="D2067"/>
      <c r="E2067" s="148"/>
      <c r="F2067" s="148"/>
      <c r="G2067" s="149"/>
      <c r="H2067" s="148"/>
      <c r="I2067"/>
    </row>
    <row r="2068" spans="1:9" x14ac:dyDescent="0.25">
      <c r="A2068"/>
      <c r="B2068"/>
      <c r="C2068"/>
      <c r="D2068"/>
      <c r="E2068" s="148"/>
      <c r="F2068" s="148"/>
      <c r="G2068" s="149"/>
      <c r="H2068" s="148"/>
      <c r="I2068"/>
    </row>
    <row r="2069" spans="1:9" x14ac:dyDescent="0.25">
      <c r="A2069"/>
      <c r="B2069"/>
      <c r="C2069"/>
      <c r="D2069"/>
      <c r="E2069" s="148"/>
      <c r="F2069" s="148"/>
      <c r="G2069" s="149"/>
      <c r="H2069" s="148"/>
      <c r="I2069"/>
    </row>
    <row r="2070" spans="1:9" x14ac:dyDescent="0.25">
      <c r="A2070"/>
      <c r="B2070"/>
      <c r="C2070"/>
      <c r="D2070"/>
      <c r="E2070" s="148"/>
      <c r="F2070" s="148"/>
      <c r="G2070" s="149"/>
      <c r="H2070" s="148"/>
      <c r="I2070"/>
    </row>
    <row r="2071" spans="1:9" x14ac:dyDescent="0.25">
      <c r="A2071"/>
      <c r="B2071"/>
      <c r="C2071"/>
      <c r="D2071"/>
      <c r="E2071" s="148"/>
      <c r="F2071" s="148"/>
      <c r="G2071" s="149"/>
      <c r="H2071" s="148"/>
      <c r="I2071"/>
    </row>
    <row r="2072" spans="1:9" x14ac:dyDescent="0.25">
      <c r="A2072"/>
      <c r="B2072"/>
      <c r="C2072"/>
      <c r="D2072"/>
      <c r="E2072" s="148"/>
      <c r="F2072" s="148"/>
      <c r="G2072" s="149"/>
      <c r="H2072" s="148"/>
      <c r="I2072"/>
    </row>
    <row r="2073" spans="1:9" x14ac:dyDescent="0.25">
      <c r="A2073"/>
      <c r="B2073"/>
      <c r="C2073"/>
      <c r="D2073"/>
      <c r="E2073" s="148"/>
      <c r="F2073" s="148"/>
      <c r="G2073" s="149"/>
      <c r="H2073" s="148"/>
      <c r="I2073"/>
    </row>
    <row r="2074" spans="1:9" x14ac:dyDescent="0.25">
      <c r="A2074"/>
      <c r="B2074"/>
      <c r="C2074"/>
      <c r="D2074"/>
      <c r="E2074" s="148"/>
      <c r="F2074" s="148"/>
      <c r="G2074" s="149"/>
      <c r="H2074" s="148"/>
      <c r="I2074"/>
    </row>
    <row r="2075" spans="1:9" x14ac:dyDescent="0.25">
      <c r="A2075"/>
      <c r="B2075"/>
      <c r="C2075"/>
      <c r="D2075"/>
      <c r="E2075" s="148"/>
      <c r="F2075" s="148"/>
      <c r="G2075" s="149"/>
      <c r="H2075" s="148"/>
      <c r="I2075"/>
    </row>
    <row r="2076" spans="1:9" x14ac:dyDescent="0.25">
      <c r="A2076"/>
      <c r="B2076"/>
      <c r="C2076"/>
      <c r="D2076"/>
      <c r="E2076" s="148"/>
      <c r="F2076" s="148"/>
      <c r="G2076" s="149"/>
      <c r="H2076" s="148"/>
      <c r="I2076"/>
    </row>
    <row r="2077" spans="1:9" x14ac:dyDescent="0.25">
      <c r="A2077"/>
      <c r="B2077"/>
      <c r="C2077"/>
      <c r="D2077"/>
      <c r="E2077" s="148"/>
      <c r="F2077" s="148"/>
      <c r="G2077" s="149"/>
      <c r="H2077" s="148"/>
      <c r="I2077"/>
    </row>
    <row r="2078" spans="1:9" x14ac:dyDescent="0.25">
      <c r="A2078"/>
      <c r="B2078"/>
      <c r="C2078"/>
      <c r="D2078"/>
      <c r="E2078" s="148"/>
      <c r="F2078" s="148"/>
      <c r="G2078" s="149"/>
      <c r="H2078" s="148"/>
      <c r="I2078"/>
    </row>
    <row r="2079" spans="1:9" x14ac:dyDescent="0.25">
      <c r="A2079"/>
      <c r="B2079"/>
      <c r="C2079"/>
      <c r="D2079"/>
      <c r="E2079" s="148"/>
      <c r="F2079" s="148"/>
      <c r="G2079" s="149"/>
      <c r="H2079" s="148"/>
      <c r="I2079"/>
    </row>
    <row r="2080" spans="1:9" x14ac:dyDescent="0.25">
      <c r="A2080"/>
      <c r="B2080"/>
      <c r="C2080"/>
      <c r="D2080"/>
      <c r="E2080" s="148"/>
      <c r="F2080" s="148"/>
      <c r="G2080" s="149"/>
      <c r="H2080" s="148"/>
      <c r="I2080"/>
    </row>
    <row r="2081" spans="1:9" x14ac:dyDescent="0.25">
      <c r="A2081"/>
      <c r="B2081"/>
      <c r="C2081"/>
      <c r="D2081"/>
      <c r="E2081" s="148"/>
      <c r="F2081" s="148"/>
      <c r="G2081" s="149"/>
      <c r="H2081" s="148"/>
      <c r="I2081"/>
    </row>
    <row r="2082" spans="1:9" x14ac:dyDescent="0.25">
      <c r="A2082"/>
      <c r="B2082"/>
      <c r="C2082"/>
      <c r="D2082"/>
      <c r="E2082" s="148"/>
      <c r="F2082" s="148"/>
      <c r="G2082" s="149"/>
      <c r="H2082" s="148"/>
      <c r="I2082"/>
    </row>
    <row r="2083" spans="1:9" x14ac:dyDescent="0.25">
      <c r="A2083"/>
      <c r="B2083"/>
      <c r="C2083"/>
      <c r="D2083"/>
      <c r="E2083" s="148"/>
      <c r="F2083" s="148"/>
      <c r="G2083" s="149"/>
      <c r="H2083" s="148"/>
      <c r="I2083"/>
    </row>
    <row r="2084" spans="1:9" x14ac:dyDescent="0.25">
      <c r="A2084"/>
      <c r="B2084"/>
      <c r="C2084"/>
      <c r="D2084"/>
      <c r="E2084" s="148"/>
      <c r="F2084" s="148"/>
      <c r="G2084" s="149"/>
      <c r="H2084" s="148"/>
      <c r="I2084"/>
    </row>
    <row r="2085" spans="1:9" x14ac:dyDescent="0.25">
      <c r="A2085"/>
      <c r="B2085"/>
      <c r="C2085"/>
      <c r="D2085"/>
      <c r="E2085" s="148"/>
      <c r="F2085" s="148"/>
      <c r="G2085" s="149"/>
      <c r="H2085" s="148"/>
      <c r="I2085"/>
    </row>
    <row r="2086" spans="1:9" x14ac:dyDescent="0.25">
      <c r="A2086"/>
      <c r="B2086"/>
      <c r="C2086"/>
      <c r="D2086"/>
      <c r="E2086" s="148"/>
      <c r="F2086" s="148"/>
      <c r="G2086" s="149"/>
      <c r="H2086" s="148"/>
      <c r="I2086"/>
    </row>
    <row r="2087" spans="1:9" x14ac:dyDescent="0.25">
      <c r="A2087"/>
      <c r="B2087"/>
      <c r="C2087"/>
      <c r="D2087"/>
      <c r="E2087" s="148"/>
      <c r="F2087" s="148"/>
      <c r="G2087" s="149"/>
      <c r="H2087" s="148"/>
      <c r="I2087"/>
    </row>
    <row r="2088" spans="1:9" x14ac:dyDescent="0.25">
      <c r="A2088"/>
      <c r="B2088"/>
      <c r="C2088"/>
      <c r="D2088"/>
      <c r="E2088" s="148"/>
      <c r="F2088" s="148"/>
      <c r="G2088" s="149"/>
      <c r="H2088" s="148"/>
      <c r="I2088"/>
    </row>
    <row r="2089" spans="1:9" x14ac:dyDescent="0.25">
      <c r="A2089"/>
      <c r="B2089"/>
      <c r="C2089"/>
      <c r="D2089"/>
      <c r="E2089" s="148"/>
      <c r="F2089" s="148"/>
      <c r="G2089" s="149"/>
      <c r="H2089" s="148"/>
      <c r="I2089"/>
    </row>
    <row r="2090" spans="1:9" x14ac:dyDescent="0.25">
      <c r="A2090"/>
      <c r="B2090"/>
      <c r="C2090"/>
      <c r="D2090"/>
      <c r="E2090" s="148"/>
      <c r="F2090" s="148"/>
      <c r="G2090" s="149"/>
      <c r="H2090" s="148"/>
      <c r="I2090"/>
    </row>
    <row r="2091" spans="1:9" x14ac:dyDescent="0.25">
      <c r="A2091"/>
      <c r="B2091"/>
      <c r="C2091"/>
      <c r="D2091"/>
      <c r="E2091" s="148"/>
      <c r="F2091" s="148"/>
      <c r="G2091" s="149"/>
      <c r="H2091" s="148"/>
      <c r="I2091"/>
    </row>
    <row r="2092" spans="1:9" x14ac:dyDescent="0.25">
      <c r="A2092"/>
      <c r="B2092"/>
      <c r="C2092"/>
      <c r="D2092"/>
      <c r="E2092" s="148"/>
      <c r="F2092" s="148"/>
      <c r="G2092" s="149"/>
      <c r="H2092" s="148"/>
      <c r="I2092"/>
    </row>
    <row r="2093" spans="1:9" x14ac:dyDescent="0.25">
      <c r="A2093"/>
      <c r="B2093"/>
      <c r="C2093"/>
      <c r="D2093"/>
      <c r="E2093" s="148"/>
      <c r="F2093" s="148"/>
      <c r="G2093" s="149"/>
      <c r="H2093" s="148"/>
      <c r="I2093"/>
    </row>
    <row r="2094" spans="1:9" x14ac:dyDescent="0.25">
      <c r="A2094"/>
      <c r="B2094"/>
      <c r="C2094"/>
      <c r="D2094"/>
      <c r="E2094" s="148"/>
      <c r="F2094" s="148"/>
      <c r="G2094" s="149"/>
      <c r="H2094" s="148"/>
      <c r="I2094"/>
    </row>
    <row r="2095" spans="1:9" x14ac:dyDescent="0.25">
      <c r="A2095"/>
      <c r="B2095"/>
      <c r="C2095"/>
      <c r="D2095"/>
      <c r="E2095" s="148"/>
      <c r="F2095" s="148"/>
      <c r="G2095" s="149"/>
      <c r="H2095" s="148"/>
      <c r="I2095"/>
    </row>
    <row r="2096" spans="1:9" x14ac:dyDescent="0.25">
      <c r="A2096"/>
      <c r="B2096"/>
      <c r="C2096"/>
      <c r="D2096"/>
      <c r="E2096" s="148"/>
      <c r="F2096" s="148"/>
      <c r="G2096" s="149"/>
      <c r="H2096" s="148"/>
      <c r="I2096"/>
    </row>
    <row r="2097" spans="1:9" x14ac:dyDescent="0.25">
      <c r="A2097"/>
      <c r="B2097"/>
      <c r="C2097"/>
      <c r="D2097"/>
      <c r="E2097" s="148"/>
      <c r="F2097" s="148"/>
      <c r="G2097" s="149"/>
      <c r="H2097" s="148"/>
      <c r="I2097"/>
    </row>
    <row r="2098" spans="1:9" x14ac:dyDescent="0.25">
      <c r="A2098"/>
      <c r="B2098"/>
      <c r="C2098"/>
      <c r="D2098"/>
      <c r="E2098" s="148"/>
      <c r="F2098" s="148"/>
      <c r="G2098" s="149"/>
      <c r="H2098" s="148"/>
      <c r="I2098"/>
    </row>
    <row r="2099" spans="1:9" x14ac:dyDescent="0.25">
      <c r="A2099"/>
      <c r="B2099"/>
      <c r="C2099"/>
      <c r="D2099"/>
      <c r="E2099" s="148"/>
      <c r="F2099" s="148"/>
      <c r="G2099" s="149"/>
      <c r="H2099" s="148"/>
      <c r="I2099"/>
    </row>
    <row r="2100" spans="1:9" x14ac:dyDescent="0.25">
      <c r="A2100"/>
      <c r="B2100"/>
      <c r="C2100"/>
      <c r="D2100"/>
      <c r="E2100" s="148"/>
      <c r="F2100" s="148"/>
      <c r="G2100" s="149"/>
      <c r="H2100" s="148"/>
      <c r="I2100"/>
    </row>
    <row r="2101" spans="1:9" x14ac:dyDescent="0.25">
      <c r="A2101"/>
      <c r="B2101"/>
      <c r="C2101"/>
      <c r="D2101"/>
      <c r="E2101" s="148"/>
      <c r="F2101" s="148"/>
      <c r="G2101" s="149"/>
      <c r="H2101" s="148"/>
      <c r="I2101"/>
    </row>
    <row r="2102" spans="1:9" x14ac:dyDescent="0.25">
      <c r="A2102"/>
      <c r="B2102"/>
      <c r="C2102"/>
      <c r="D2102"/>
      <c r="E2102" s="148"/>
      <c r="F2102" s="148"/>
      <c r="G2102" s="149"/>
      <c r="H2102" s="148"/>
      <c r="I2102"/>
    </row>
    <row r="2103" spans="1:9" x14ac:dyDescent="0.25">
      <c r="A2103"/>
      <c r="B2103"/>
      <c r="C2103"/>
      <c r="D2103"/>
      <c r="E2103" s="148"/>
      <c r="F2103" s="148"/>
      <c r="G2103" s="149"/>
      <c r="H2103" s="148"/>
      <c r="I2103"/>
    </row>
    <row r="2104" spans="1:9" x14ac:dyDescent="0.25">
      <c r="A2104"/>
      <c r="B2104"/>
      <c r="C2104"/>
      <c r="D2104"/>
      <c r="E2104" s="148"/>
      <c r="F2104" s="148"/>
      <c r="G2104" s="149"/>
      <c r="H2104" s="148"/>
      <c r="I2104"/>
    </row>
    <row r="2105" spans="1:9" x14ac:dyDescent="0.25">
      <c r="A2105"/>
      <c r="B2105"/>
      <c r="C2105"/>
      <c r="D2105"/>
      <c r="E2105" s="148"/>
      <c r="F2105" s="148"/>
      <c r="G2105" s="149"/>
      <c r="H2105" s="148"/>
      <c r="I2105"/>
    </row>
    <row r="2106" spans="1:9" x14ac:dyDescent="0.25">
      <c r="A2106"/>
      <c r="B2106"/>
      <c r="C2106"/>
      <c r="D2106"/>
      <c r="E2106" s="148"/>
      <c r="F2106" s="148"/>
      <c r="G2106" s="149"/>
      <c r="H2106" s="148"/>
      <c r="I2106"/>
    </row>
    <row r="2107" spans="1:9" x14ac:dyDescent="0.25">
      <c r="A2107"/>
      <c r="B2107"/>
      <c r="C2107"/>
      <c r="D2107"/>
      <c r="E2107" s="148"/>
      <c r="F2107" s="148"/>
      <c r="G2107" s="149"/>
      <c r="H2107" s="148"/>
      <c r="I2107"/>
    </row>
    <row r="2108" spans="1:9" x14ac:dyDescent="0.25">
      <c r="A2108"/>
      <c r="B2108"/>
      <c r="C2108"/>
      <c r="D2108"/>
      <c r="E2108" s="148"/>
      <c r="F2108" s="148"/>
      <c r="G2108" s="149"/>
      <c r="H2108" s="148"/>
      <c r="I2108"/>
    </row>
    <row r="2109" spans="1:9" x14ac:dyDescent="0.25">
      <c r="A2109"/>
      <c r="B2109"/>
      <c r="C2109"/>
      <c r="D2109"/>
      <c r="E2109" s="148"/>
      <c r="F2109" s="148"/>
      <c r="G2109" s="149"/>
      <c r="H2109" s="148"/>
      <c r="I2109"/>
    </row>
    <row r="2110" spans="1:9" x14ac:dyDescent="0.25">
      <c r="A2110"/>
      <c r="B2110"/>
      <c r="C2110"/>
      <c r="D2110"/>
      <c r="E2110" s="148"/>
      <c r="F2110" s="148"/>
      <c r="G2110" s="149"/>
      <c r="H2110" s="148"/>
      <c r="I2110"/>
    </row>
    <row r="2111" spans="1:9" x14ac:dyDescent="0.25">
      <c r="A2111"/>
      <c r="B2111"/>
      <c r="C2111"/>
      <c r="D2111"/>
      <c r="E2111" s="148"/>
      <c r="F2111" s="148"/>
      <c r="G2111" s="149"/>
      <c r="H2111" s="148"/>
      <c r="I2111"/>
    </row>
    <row r="2112" spans="1:9" x14ac:dyDescent="0.25">
      <c r="A2112"/>
      <c r="B2112"/>
      <c r="C2112"/>
      <c r="D2112"/>
      <c r="E2112" s="148"/>
      <c r="F2112" s="148"/>
      <c r="G2112" s="149"/>
      <c r="H2112" s="148"/>
      <c r="I2112"/>
    </row>
    <row r="2113" spans="1:9" x14ac:dyDescent="0.25">
      <c r="A2113"/>
      <c r="B2113"/>
      <c r="C2113"/>
      <c r="D2113"/>
      <c r="E2113" s="148"/>
      <c r="F2113" s="148"/>
      <c r="G2113" s="149"/>
      <c r="H2113" s="148"/>
      <c r="I2113"/>
    </row>
    <row r="2114" spans="1:9" x14ac:dyDescent="0.25">
      <c r="A2114"/>
      <c r="B2114"/>
      <c r="C2114"/>
      <c r="D2114"/>
      <c r="E2114" s="148"/>
      <c r="F2114" s="148"/>
      <c r="G2114" s="149"/>
      <c r="H2114" s="148"/>
      <c r="I2114"/>
    </row>
    <row r="2115" spans="1:9" x14ac:dyDescent="0.25">
      <c r="A2115"/>
      <c r="B2115"/>
      <c r="C2115"/>
      <c r="D2115"/>
      <c r="E2115" s="148"/>
      <c r="F2115" s="148"/>
      <c r="G2115" s="149"/>
      <c r="H2115" s="148"/>
      <c r="I2115"/>
    </row>
    <row r="2116" spans="1:9" x14ac:dyDescent="0.25">
      <c r="A2116"/>
      <c r="B2116"/>
      <c r="C2116"/>
      <c r="D2116"/>
      <c r="E2116" s="148"/>
      <c r="F2116" s="148"/>
      <c r="G2116" s="149"/>
      <c r="H2116" s="148"/>
      <c r="I2116"/>
    </row>
    <row r="2117" spans="1:9" x14ac:dyDescent="0.25">
      <c r="A2117"/>
      <c r="B2117"/>
      <c r="C2117"/>
      <c r="D2117"/>
      <c r="E2117" s="148"/>
      <c r="F2117" s="148"/>
      <c r="G2117" s="149"/>
      <c r="H2117" s="148"/>
      <c r="I2117"/>
    </row>
    <row r="2118" spans="1:9" x14ac:dyDescent="0.25">
      <c r="A2118"/>
      <c r="B2118"/>
      <c r="C2118"/>
      <c r="D2118"/>
      <c r="E2118" s="148"/>
      <c r="F2118" s="148"/>
      <c r="G2118" s="149"/>
      <c r="H2118" s="148"/>
      <c r="I2118"/>
    </row>
    <row r="2119" spans="1:9" x14ac:dyDescent="0.25">
      <c r="A2119"/>
      <c r="B2119"/>
      <c r="C2119"/>
      <c r="D2119"/>
      <c r="E2119" s="148"/>
      <c r="F2119" s="148"/>
      <c r="G2119" s="149"/>
      <c r="H2119" s="148"/>
      <c r="I2119"/>
    </row>
    <row r="2120" spans="1:9" x14ac:dyDescent="0.25">
      <c r="A2120"/>
      <c r="B2120"/>
      <c r="C2120"/>
      <c r="D2120"/>
      <c r="E2120" s="148"/>
      <c r="F2120" s="148"/>
      <c r="G2120" s="149"/>
      <c r="H2120" s="148"/>
      <c r="I2120"/>
    </row>
    <row r="2121" spans="1:9" x14ac:dyDescent="0.25">
      <c r="A2121"/>
      <c r="B2121"/>
      <c r="C2121"/>
      <c r="D2121"/>
      <c r="E2121" s="148"/>
      <c r="F2121" s="148"/>
      <c r="G2121" s="149"/>
      <c r="H2121" s="148"/>
      <c r="I2121"/>
    </row>
    <row r="2122" spans="1:9" x14ac:dyDescent="0.25">
      <c r="A2122"/>
      <c r="B2122"/>
      <c r="C2122"/>
      <c r="D2122"/>
      <c r="E2122" s="148"/>
      <c r="F2122" s="148"/>
      <c r="G2122" s="149"/>
      <c r="H2122" s="148"/>
      <c r="I2122"/>
    </row>
    <row r="2123" spans="1:9" x14ac:dyDescent="0.25">
      <c r="A2123"/>
      <c r="B2123"/>
      <c r="C2123"/>
      <c r="D2123"/>
      <c r="E2123" s="148"/>
      <c r="F2123" s="148"/>
      <c r="G2123" s="149"/>
      <c r="H2123" s="148"/>
      <c r="I2123"/>
    </row>
    <row r="2124" spans="1:9" x14ac:dyDescent="0.25">
      <c r="A2124"/>
      <c r="B2124"/>
      <c r="C2124"/>
      <c r="D2124"/>
      <c r="E2124" s="148"/>
      <c r="F2124" s="148"/>
      <c r="G2124" s="149"/>
      <c r="H2124" s="148"/>
      <c r="I2124"/>
    </row>
    <row r="2125" spans="1:9" x14ac:dyDescent="0.25">
      <c r="A2125"/>
      <c r="B2125"/>
      <c r="C2125"/>
      <c r="D2125"/>
      <c r="E2125" s="148"/>
      <c r="F2125" s="148"/>
      <c r="G2125" s="149"/>
      <c r="H2125" s="148"/>
      <c r="I2125"/>
    </row>
    <row r="2126" spans="1:9" x14ac:dyDescent="0.25">
      <c r="A2126"/>
      <c r="B2126"/>
      <c r="C2126"/>
      <c r="D2126"/>
      <c r="E2126" s="148"/>
      <c r="F2126" s="148"/>
      <c r="G2126" s="149"/>
      <c r="H2126" s="148"/>
      <c r="I2126"/>
    </row>
    <row r="2127" spans="1:9" x14ac:dyDescent="0.25">
      <c r="A2127"/>
      <c r="B2127"/>
      <c r="C2127"/>
      <c r="D2127"/>
      <c r="E2127" s="148"/>
      <c r="F2127" s="148"/>
      <c r="G2127" s="149"/>
      <c r="H2127" s="148"/>
      <c r="I2127"/>
    </row>
    <row r="2128" spans="1:9" x14ac:dyDescent="0.25">
      <c r="A2128"/>
      <c r="B2128"/>
      <c r="C2128"/>
      <c r="D2128"/>
      <c r="E2128" s="148"/>
      <c r="F2128" s="148"/>
      <c r="G2128" s="149"/>
      <c r="H2128" s="148"/>
      <c r="I2128"/>
    </row>
    <row r="2129" spans="1:9" x14ac:dyDescent="0.25">
      <c r="A2129"/>
      <c r="B2129"/>
      <c r="C2129"/>
      <c r="D2129"/>
      <c r="E2129" s="148"/>
      <c r="F2129" s="148"/>
      <c r="G2129" s="149"/>
      <c r="H2129" s="148"/>
      <c r="I2129"/>
    </row>
    <row r="2130" spans="1:9" x14ac:dyDescent="0.25">
      <c r="A2130"/>
      <c r="B2130"/>
      <c r="C2130"/>
      <c r="D2130"/>
      <c r="E2130" s="148"/>
      <c r="F2130" s="148"/>
      <c r="G2130" s="149"/>
      <c r="H2130" s="148"/>
      <c r="I2130"/>
    </row>
    <row r="2131" spans="1:9" x14ac:dyDescent="0.25">
      <c r="A2131"/>
      <c r="B2131"/>
      <c r="C2131"/>
      <c r="D2131"/>
      <c r="E2131" s="148"/>
      <c r="F2131" s="148"/>
      <c r="G2131" s="149"/>
      <c r="H2131" s="148"/>
      <c r="I2131"/>
    </row>
    <row r="2132" spans="1:9" x14ac:dyDescent="0.25">
      <c r="A2132"/>
      <c r="B2132"/>
      <c r="C2132"/>
      <c r="D2132"/>
      <c r="E2132" s="148"/>
      <c r="F2132" s="148"/>
      <c r="G2132" s="149"/>
      <c r="H2132" s="148"/>
      <c r="I2132"/>
    </row>
    <row r="2133" spans="1:9" x14ac:dyDescent="0.25">
      <c r="A2133"/>
      <c r="B2133"/>
      <c r="C2133"/>
      <c r="D2133"/>
      <c r="E2133" s="148"/>
      <c r="F2133" s="148"/>
      <c r="G2133" s="149"/>
      <c r="H2133" s="148"/>
      <c r="I2133"/>
    </row>
    <row r="2134" spans="1:9" x14ac:dyDescent="0.25">
      <c r="A2134"/>
      <c r="B2134"/>
      <c r="C2134"/>
      <c r="D2134"/>
      <c r="E2134" s="148"/>
      <c r="F2134" s="148"/>
      <c r="G2134" s="149"/>
      <c r="H2134" s="148"/>
      <c r="I2134"/>
    </row>
    <row r="2135" spans="1:9" x14ac:dyDescent="0.25">
      <c r="A2135"/>
      <c r="B2135"/>
      <c r="C2135"/>
      <c r="D2135"/>
      <c r="E2135" s="148"/>
      <c r="F2135" s="148"/>
      <c r="G2135" s="149"/>
      <c r="H2135" s="148"/>
      <c r="I2135"/>
    </row>
    <row r="2136" spans="1:9" x14ac:dyDescent="0.25">
      <c r="A2136"/>
      <c r="B2136"/>
      <c r="C2136"/>
      <c r="D2136"/>
      <c r="E2136" s="148"/>
      <c r="F2136" s="148"/>
      <c r="G2136" s="149"/>
      <c r="H2136" s="148"/>
      <c r="I2136"/>
    </row>
    <row r="2137" spans="1:9" x14ac:dyDescent="0.25">
      <c r="A2137"/>
      <c r="B2137"/>
      <c r="C2137"/>
      <c r="D2137"/>
      <c r="E2137" s="148"/>
      <c r="F2137" s="148"/>
      <c r="G2137" s="149"/>
      <c r="H2137" s="148"/>
      <c r="I2137"/>
    </row>
    <row r="2138" spans="1:9" x14ac:dyDescent="0.25">
      <c r="A2138"/>
      <c r="B2138"/>
      <c r="C2138"/>
      <c r="D2138"/>
      <c r="E2138" s="148"/>
      <c r="F2138" s="148"/>
      <c r="G2138" s="149"/>
      <c r="H2138" s="148"/>
      <c r="I2138"/>
    </row>
    <row r="2139" spans="1:9" x14ac:dyDescent="0.25">
      <c r="A2139"/>
      <c r="B2139"/>
      <c r="C2139"/>
      <c r="D2139"/>
      <c r="E2139" s="148"/>
      <c r="F2139" s="148"/>
      <c r="G2139" s="149"/>
      <c r="H2139" s="148"/>
      <c r="I2139"/>
    </row>
    <row r="2140" spans="1:9" x14ac:dyDescent="0.25">
      <c r="A2140"/>
      <c r="B2140"/>
      <c r="C2140"/>
      <c r="D2140"/>
      <c r="E2140" s="148"/>
      <c r="F2140" s="148"/>
      <c r="G2140" s="149"/>
      <c r="H2140" s="148"/>
      <c r="I2140"/>
    </row>
    <row r="2141" spans="1:9" x14ac:dyDescent="0.25">
      <c r="A2141"/>
      <c r="B2141"/>
      <c r="C2141"/>
      <c r="D2141"/>
      <c r="E2141" s="148"/>
      <c r="F2141" s="148"/>
      <c r="G2141" s="149"/>
      <c r="H2141" s="148"/>
      <c r="I2141"/>
    </row>
    <row r="2142" spans="1:9" x14ac:dyDescent="0.25">
      <c r="A2142"/>
      <c r="B2142"/>
      <c r="C2142"/>
      <c r="D2142"/>
      <c r="E2142" s="148"/>
      <c r="F2142" s="148"/>
      <c r="G2142" s="149"/>
      <c r="H2142" s="148"/>
      <c r="I2142"/>
    </row>
    <row r="2143" spans="1:9" x14ac:dyDescent="0.25">
      <c r="A2143"/>
      <c r="B2143"/>
      <c r="C2143"/>
      <c r="D2143"/>
      <c r="E2143" s="148"/>
      <c r="F2143" s="148"/>
      <c r="G2143" s="149"/>
      <c r="H2143" s="148"/>
      <c r="I2143"/>
    </row>
    <row r="2144" spans="1:9" x14ac:dyDescent="0.25">
      <c r="A2144"/>
      <c r="B2144"/>
      <c r="C2144"/>
      <c r="D2144"/>
      <c r="E2144" s="148"/>
      <c r="F2144" s="148"/>
      <c r="G2144" s="149"/>
      <c r="H2144" s="148"/>
      <c r="I2144"/>
    </row>
    <row r="2145" spans="1:9" x14ac:dyDescent="0.25">
      <c r="A2145"/>
      <c r="B2145"/>
      <c r="C2145"/>
      <c r="D2145"/>
      <c r="E2145" s="148"/>
      <c r="F2145" s="148"/>
      <c r="G2145" s="149"/>
      <c r="H2145" s="148"/>
      <c r="I2145"/>
    </row>
    <row r="2146" spans="1:9" x14ac:dyDescent="0.25">
      <c r="A2146"/>
      <c r="B2146"/>
      <c r="C2146"/>
      <c r="D2146"/>
      <c r="E2146" s="148"/>
      <c r="F2146" s="148"/>
      <c r="G2146" s="149"/>
      <c r="H2146" s="148"/>
      <c r="I2146"/>
    </row>
    <row r="2147" spans="1:9" x14ac:dyDescent="0.25">
      <c r="A2147"/>
      <c r="B2147"/>
      <c r="C2147"/>
      <c r="D2147"/>
      <c r="E2147" s="148"/>
      <c r="F2147" s="148"/>
      <c r="G2147" s="149"/>
      <c r="H2147" s="148"/>
      <c r="I2147"/>
    </row>
    <row r="2148" spans="1:9" x14ac:dyDescent="0.25">
      <c r="A2148"/>
      <c r="B2148"/>
      <c r="C2148"/>
      <c r="D2148"/>
      <c r="E2148" s="148"/>
      <c r="F2148" s="148"/>
      <c r="G2148" s="149"/>
      <c r="H2148" s="148"/>
      <c r="I2148"/>
    </row>
    <row r="2149" spans="1:9" x14ac:dyDescent="0.25">
      <c r="A2149"/>
      <c r="B2149"/>
      <c r="C2149"/>
      <c r="D2149"/>
      <c r="E2149" s="148"/>
      <c r="F2149" s="148"/>
      <c r="G2149" s="149"/>
      <c r="H2149" s="148"/>
      <c r="I2149"/>
    </row>
    <row r="2150" spans="1:9" x14ac:dyDescent="0.25">
      <c r="A2150"/>
      <c r="B2150"/>
      <c r="C2150"/>
      <c r="D2150"/>
      <c r="E2150" s="148"/>
      <c r="F2150" s="148"/>
      <c r="G2150" s="149"/>
      <c r="H2150" s="148"/>
      <c r="I2150"/>
    </row>
    <row r="2151" spans="1:9" x14ac:dyDescent="0.25">
      <c r="A2151"/>
      <c r="B2151"/>
      <c r="C2151"/>
      <c r="D2151"/>
      <c r="E2151" s="148"/>
      <c r="F2151" s="148"/>
      <c r="G2151" s="149"/>
      <c r="H2151" s="148"/>
      <c r="I2151"/>
    </row>
    <row r="2152" spans="1:9" x14ac:dyDescent="0.25">
      <c r="A2152"/>
      <c r="B2152"/>
      <c r="C2152"/>
      <c r="D2152"/>
      <c r="E2152" s="148"/>
      <c r="F2152" s="148"/>
      <c r="G2152" s="149"/>
      <c r="H2152" s="148"/>
      <c r="I2152"/>
    </row>
    <row r="2153" spans="1:9" x14ac:dyDescent="0.25">
      <c r="A2153"/>
      <c r="B2153"/>
      <c r="C2153"/>
      <c r="D2153"/>
      <c r="E2153" s="148"/>
      <c r="F2153" s="148"/>
      <c r="G2153" s="149"/>
      <c r="H2153" s="148"/>
      <c r="I2153"/>
    </row>
    <row r="2154" spans="1:9" x14ac:dyDescent="0.25">
      <c r="A2154"/>
      <c r="B2154"/>
      <c r="C2154"/>
      <c r="D2154"/>
      <c r="E2154" s="148"/>
      <c r="F2154" s="148"/>
      <c r="G2154" s="149"/>
      <c r="H2154" s="148"/>
      <c r="I2154"/>
    </row>
    <row r="2155" spans="1:9" x14ac:dyDescent="0.25">
      <c r="A2155"/>
      <c r="B2155"/>
      <c r="C2155"/>
      <c r="D2155"/>
      <c r="E2155" s="148"/>
      <c r="F2155" s="148"/>
      <c r="G2155" s="149"/>
      <c r="H2155" s="148"/>
      <c r="I2155"/>
    </row>
    <row r="2156" spans="1:9" x14ac:dyDescent="0.25">
      <c r="A2156"/>
      <c r="B2156"/>
      <c r="C2156"/>
      <c r="D2156"/>
      <c r="E2156" s="148"/>
      <c r="F2156" s="148"/>
      <c r="G2156" s="149"/>
      <c r="H2156" s="148"/>
      <c r="I2156"/>
    </row>
    <row r="2157" spans="1:9" x14ac:dyDescent="0.25">
      <c r="A2157"/>
      <c r="B2157"/>
      <c r="C2157"/>
      <c r="D2157"/>
      <c r="E2157" s="148"/>
      <c r="F2157" s="148"/>
      <c r="G2157" s="149"/>
      <c r="H2157" s="148"/>
      <c r="I2157"/>
    </row>
    <row r="2158" spans="1:9" x14ac:dyDescent="0.25">
      <c r="A2158"/>
      <c r="B2158"/>
      <c r="C2158"/>
      <c r="D2158"/>
      <c r="E2158" s="148"/>
      <c r="F2158" s="148"/>
      <c r="G2158" s="149"/>
      <c r="H2158" s="148"/>
      <c r="I2158"/>
    </row>
    <row r="2159" spans="1:9" x14ac:dyDescent="0.25">
      <c r="A2159"/>
      <c r="B2159"/>
      <c r="C2159"/>
      <c r="D2159"/>
      <c r="E2159" s="148"/>
      <c r="F2159" s="148"/>
      <c r="G2159" s="149"/>
      <c r="H2159" s="148"/>
      <c r="I2159"/>
    </row>
    <row r="2160" spans="1:9" x14ac:dyDescent="0.25">
      <c r="A2160"/>
      <c r="B2160"/>
      <c r="C2160"/>
      <c r="D2160"/>
      <c r="E2160" s="148"/>
      <c r="F2160" s="148"/>
      <c r="G2160" s="149"/>
      <c r="H2160" s="148"/>
      <c r="I2160"/>
    </row>
    <row r="2161" spans="1:9" x14ac:dyDescent="0.25">
      <c r="A2161"/>
      <c r="B2161"/>
      <c r="C2161"/>
      <c r="D2161"/>
      <c r="E2161" s="148"/>
      <c r="F2161" s="148"/>
      <c r="G2161" s="149"/>
      <c r="H2161" s="148"/>
      <c r="I2161"/>
    </row>
    <row r="2162" spans="1:9" x14ac:dyDescent="0.25">
      <c r="A2162"/>
      <c r="B2162"/>
      <c r="C2162"/>
      <c r="D2162"/>
      <c r="E2162" s="148"/>
      <c r="F2162" s="148"/>
      <c r="G2162" s="149"/>
      <c r="H2162" s="148"/>
      <c r="I2162"/>
    </row>
    <row r="2163" spans="1:9" x14ac:dyDescent="0.25">
      <c r="A2163"/>
      <c r="B2163"/>
      <c r="C2163"/>
      <c r="D2163"/>
      <c r="E2163" s="148"/>
      <c r="F2163" s="148"/>
      <c r="G2163" s="149"/>
      <c r="H2163" s="148"/>
      <c r="I2163"/>
    </row>
    <row r="2164" spans="1:9" x14ac:dyDescent="0.25">
      <c r="A2164"/>
      <c r="B2164"/>
      <c r="C2164"/>
      <c r="D2164"/>
      <c r="E2164" s="148"/>
      <c r="F2164" s="148"/>
      <c r="G2164" s="149"/>
      <c r="H2164" s="148"/>
      <c r="I2164"/>
    </row>
    <row r="2165" spans="1:9" x14ac:dyDescent="0.25">
      <c r="A2165"/>
      <c r="B2165"/>
      <c r="C2165"/>
      <c r="D2165"/>
      <c r="E2165" s="148"/>
      <c r="F2165" s="148"/>
      <c r="G2165" s="149"/>
      <c r="H2165" s="148"/>
      <c r="I2165"/>
    </row>
    <row r="2166" spans="1:9" x14ac:dyDescent="0.25">
      <c r="A2166"/>
      <c r="B2166"/>
      <c r="C2166"/>
      <c r="D2166"/>
      <c r="E2166" s="148"/>
      <c r="F2166" s="148"/>
      <c r="G2166" s="149"/>
      <c r="H2166" s="148"/>
      <c r="I2166"/>
    </row>
    <row r="2167" spans="1:9" x14ac:dyDescent="0.25">
      <c r="A2167"/>
      <c r="B2167"/>
      <c r="C2167"/>
      <c r="D2167"/>
      <c r="E2167" s="148"/>
      <c r="F2167" s="148"/>
      <c r="G2167" s="149"/>
      <c r="H2167" s="148"/>
      <c r="I2167"/>
    </row>
    <row r="2168" spans="1:9" x14ac:dyDescent="0.25">
      <c r="A2168"/>
      <c r="B2168"/>
      <c r="C2168"/>
      <c r="D2168"/>
      <c r="E2168" s="148"/>
      <c r="F2168" s="148"/>
      <c r="G2168" s="149"/>
      <c r="H2168" s="148"/>
      <c r="I2168"/>
    </row>
    <row r="2169" spans="1:9" x14ac:dyDescent="0.25">
      <c r="A2169"/>
      <c r="B2169"/>
      <c r="C2169"/>
      <c r="D2169"/>
      <c r="E2169" s="148"/>
      <c r="F2169" s="148"/>
      <c r="G2169" s="149"/>
      <c r="H2169" s="148"/>
      <c r="I2169"/>
    </row>
    <row r="2170" spans="1:9" x14ac:dyDescent="0.25">
      <c r="A2170"/>
      <c r="B2170"/>
      <c r="C2170"/>
      <c r="D2170"/>
      <c r="E2170" s="148"/>
      <c r="F2170" s="148"/>
      <c r="G2170" s="149"/>
      <c r="H2170" s="148"/>
      <c r="I2170"/>
    </row>
    <row r="2171" spans="1:9" x14ac:dyDescent="0.25">
      <c r="A2171"/>
      <c r="B2171"/>
      <c r="C2171"/>
      <c r="D2171"/>
      <c r="E2171" s="148"/>
      <c r="F2171" s="148"/>
      <c r="G2171" s="149"/>
      <c r="H2171" s="148"/>
      <c r="I2171"/>
    </row>
    <row r="2172" spans="1:9" x14ac:dyDescent="0.25">
      <c r="A2172"/>
      <c r="B2172"/>
      <c r="C2172"/>
      <c r="D2172"/>
      <c r="E2172" s="148"/>
      <c r="F2172" s="148"/>
      <c r="G2172" s="149"/>
      <c r="H2172" s="148"/>
      <c r="I2172"/>
    </row>
    <row r="2173" spans="1:9" x14ac:dyDescent="0.25">
      <c r="A2173"/>
      <c r="B2173"/>
      <c r="C2173"/>
      <c r="D2173"/>
      <c r="E2173" s="148"/>
      <c r="F2173" s="148"/>
      <c r="G2173" s="149"/>
      <c r="H2173" s="148"/>
      <c r="I2173"/>
    </row>
    <row r="2174" spans="1:9" x14ac:dyDescent="0.25">
      <c r="A2174"/>
      <c r="B2174"/>
      <c r="C2174"/>
      <c r="D2174"/>
      <c r="E2174" s="148"/>
      <c r="F2174" s="148"/>
      <c r="G2174" s="149"/>
      <c r="H2174" s="148"/>
      <c r="I2174"/>
    </row>
    <row r="2175" spans="1:9" x14ac:dyDescent="0.25">
      <c r="A2175"/>
      <c r="B2175"/>
      <c r="C2175"/>
      <c r="D2175"/>
      <c r="E2175" s="148"/>
      <c r="F2175" s="148"/>
      <c r="G2175" s="149"/>
      <c r="H2175" s="148"/>
      <c r="I2175"/>
    </row>
    <row r="2176" spans="1:9" x14ac:dyDescent="0.25">
      <c r="A2176"/>
      <c r="B2176"/>
      <c r="C2176"/>
      <c r="D2176"/>
      <c r="E2176" s="148"/>
      <c r="F2176" s="148"/>
      <c r="G2176" s="149"/>
      <c r="H2176" s="148"/>
      <c r="I2176"/>
    </row>
    <row r="2177" spans="1:9" x14ac:dyDescent="0.25">
      <c r="A2177"/>
      <c r="B2177"/>
      <c r="C2177"/>
      <c r="D2177"/>
      <c r="E2177" s="148"/>
      <c r="F2177" s="148"/>
      <c r="G2177" s="149"/>
      <c r="H2177" s="148"/>
      <c r="I2177"/>
    </row>
    <row r="2178" spans="1:9" x14ac:dyDescent="0.25">
      <c r="A2178"/>
      <c r="B2178"/>
      <c r="C2178"/>
      <c r="D2178"/>
      <c r="E2178" s="148"/>
      <c r="F2178" s="148"/>
      <c r="G2178" s="149"/>
      <c r="H2178" s="148"/>
      <c r="I2178"/>
    </row>
    <row r="2179" spans="1:9" x14ac:dyDescent="0.25">
      <c r="A2179"/>
      <c r="B2179"/>
      <c r="C2179"/>
      <c r="D2179"/>
      <c r="E2179" s="148"/>
      <c r="F2179" s="148"/>
      <c r="G2179" s="149"/>
      <c r="H2179" s="148"/>
      <c r="I2179"/>
    </row>
    <row r="2180" spans="1:9" x14ac:dyDescent="0.25">
      <c r="A2180"/>
      <c r="B2180"/>
      <c r="C2180"/>
      <c r="D2180"/>
      <c r="E2180" s="148"/>
      <c r="F2180" s="148"/>
      <c r="G2180" s="149"/>
      <c r="H2180" s="148"/>
      <c r="I2180"/>
    </row>
    <row r="2181" spans="1:9" x14ac:dyDescent="0.25">
      <c r="A2181"/>
      <c r="B2181"/>
      <c r="C2181"/>
      <c r="D2181"/>
      <c r="E2181" s="148"/>
      <c r="F2181" s="148"/>
      <c r="G2181" s="149"/>
      <c r="H2181" s="148"/>
      <c r="I2181"/>
    </row>
    <row r="2182" spans="1:9" x14ac:dyDescent="0.25">
      <c r="A2182"/>
      <c r="B2182"/>
      <c r="C2182"/>
      <c r="D2182"/>
      <c r="E2182" s="148"/>
      <c r="F2182" s="148"/>
      <c r="G2182" s="149"/>
      <c r="H2182" s="148"/>
      <c r="I2182"/>
    </row>
    <row r="2183" spans="1:9" x14ac:dyDescent="0.25">
      <c r="A2183"/>
      <c r="B2183"/>
      <c r="C2183"/>
      <c r="D2183"/>
      <c r="E2183" s="148"/>
      <c r="F2183" s="148"/>
      <c r="G2183" s="149"/>
      <c r="H2183" s="148"/>
      <c r="I2183"/>
    </row>
    <row r="2184" spans="1:9" x14ac:dyDescent="0.25">
      <c r="A2184"/>
      <c r="B2184"/>
      <c r="C2184"/>
      <c r="D2184"/>
      <c r="E2184" s="148"/>
      <c r="F2184" s="148"/>
      <c r="G2184" s="149"/>
      <c r="H2184" s="148"/>
      <c r="I2184"/>
    </row>
    <row r="2185" spans="1:9" x14ac:dyDescent="0.25">
      <c r="A2185"/>
      <c r="B2185"/>
      <c r="C2185"/>
      <c r="D2185"/>
      <c r="E2185" s="148"/>
      <c r="F2185" s="148"/>
      <c r="G2185" s="149"/>
      <c r="H2185" s="148"/>
      <c r="I2185"/>
    </row>
    <row r="2186" spans="1:9" x14ac:dyDescent="0.25">
      <c r="A2186"/>
      <c r="B2186"/>
      <c r="C2186"/>
      <c r="D2186"/>
      <c r="E2186" s="148"/>
      <c r="F2186" s="148"/>
      <c r="G2186" s="149"/>
      <c r="H2186" s="148"/>
      <c r="I2186"/>
    </row>
    <row r="2187" spans="1:9" x14ac:dyDescent="0.25">
      <c r="A2187"/>
      <c r="B2187"/>
      <c r="C2187"/>
      <c r="D2187"/>
      <c r="E2187" s="148"/>
      <c r="F2187" s="148"/>
      <c r="G2187" s="149"/>
      <c r="H2187" s="148"/>
      <c r="I2187"/>
    </row>
    <row r="2188" spans="1:9" x14ac:dyDescent="0.25">
      <c r="A2188"/>
      <c r="B2188"/>
      <c r="C2188"/>
      <c r="D2188"/>
      <c r="E2188" s="148"/>
      <c r="F2188" s="148"/>
      <c r="G2188" s="149"/>
      <c r="H2188" s="148"/>
      <c r="I2188"/>
    </row>
    <row r="2189" spans="1:9" x14ac:dyDescent="0.25">
      <c r="A2189"/>
      <c r="B2189"/>
      <c r="C2189"/>
      <c r="D2189"/>
      <c r="E2189" s="148"/>
      <c r="F2189" s="148"/>
      <c r="G2189" s="149"/>
      <c r="H2189" s="148"/>
      <c r="I2189"/>
    </row>
    <row r="2190" spans="1:9" x14ac:dyDescent="0.25">
      <c r="A2190"/>
      <c r="B2190"/>
      <c r="C2190"/>
      <c r="D2190"/>
      <c r="E2190" s="148"/>
      <c r="F2190" s="148"/>
      <c r="G2190" s="149"/>
      <c r="H2190" s="148"/>
      <c r="I2190"/>
    </row>
    <row r="2191" spans="1:9" x14ac:dyDescent="0.25">
      <c r="A2191"/>
      <c r="B2191"/>
      <c r="C2191"/>
      <c r="D2191"/>
      <c r="E2191" s="148"/>
      <c r="F2191" s="148"/>
      <c r="G2191" s="149"/>
      <c r="H2191" s="148"/>
      <c r="I2191"/>
    </row>
    <row r="2192" spans="1:9" x14ac:dyDescent="0.25">
      <c r="A2192"/>
      <c r="B2192"/>
      <c r="C2192"/>
      <c r="D2192"/>
      <c r="E2192" s="148"/>
      <c r="F2192" s="148"/>
      <c r="G2192" s="149"/>
      <c r="H2192" s="148"/>
      <c r="I2192"/>
    </row>
    <row r="2193" spans="1:9" x14ac:dyDescent="0.25">
      <c r="A2193"/>
      <c r="B2193"/>
      <c r="C2193"/>
      <c r="D2193"/>
      <c r="E2193" s="148"/>
      <c r="F2193" s="148"/>
      <c r="G2193" s="149"/>
      <c r="H2193" s="148"/>
      <c r="I2193"/>
    </row>
    <row r="2194" spans="1:9" x14ac:dyDescent="0.25">
      <c r="A2194"/>
      <c r="B2194"/>
      <c r="C2194"/>
      <c r="D2194"/>
      <c r="E2194" s="148"/>
      <c r="F2194" s="148"/>
      <c r="G2194" s="149"/>
      <c r="H2194" s="148"/>
      <c r="I2194"/>
    </row>
    <row r="2195" spans="1:9" x14ac:dyDescent="0.25">
      <c r="A2195"/>
      <c r="B2195"/>
      <c r="C2195"/>
      <c r="D2195"/>
      <c r="E2195" s="148"/>
      <c r="F2195" s="148"/>
      <c r="G2195" s="149"/>
      <c r="H2195" s="148"/>
      <c r="I2195"/>
    </row>
    <row r="2196" spans="1:9" x14ac:dyDescent="0.25">
      <c r="A2196"/>
      <c r="B2196"/>
      <c r="C2196"/>
      <c r="D2196"/>
      <c r="E2196" s="148"/>
      <c r="F2196" s="148"/>
      <c r="G2196" s="149"/>
      <c r="H2196" s="148"/>
      <c r="I2196"/>
    </row>
    <row r="2197" spans="1:9" x14ac:dyDescent="0.25">
      <c r="A2197"/>
      <c r="B2197"/>
      <c r="C2197"/>
      <c r="D2197"/>
      <c r="E2197" s="148"/>
      <c r="F2197" s="148"/>
      <c r="G2197" s="149"/>
      <c r="H2197" s="148"/>
      <c r="I2197"/>
    </row>
    <row r="2198" spans="1:9" x14ac:dyDescent="0.25">
      <c r="A2198"/>
      <c r="B2198"/>
      <c r="C2198"/>
      <c r="D2198"/>
      <c r="E2198" s="148"/>
      <c r="F2198" s="148"/>
      <c r="G2198" s="149"/>
      <c r="H2198" s="148"/>
      <c r="I2198"/>
    </row>
    <row r="2199" spans="1:9" x14ac:dyDescent="0.25">
      <c r="A2199"/>
      <c r="B2199"/>
      <c r="C2199"/>
      <c r="D2199"/>
      <c r="E2199" s="148"/>
      <c r="F2199" s="148"/>
      <c r="G2199" s="149"/>
      <c r="H2199" s="148"/>
      <c r="I2199"/>
    </row>
    <row r="2200" spans="1:9" x14ac:dyDescent="0.25">
      <c r="A2200"/>
      <c r="B2200"/>
      <c r="C2200"/>
      <c r="D2200"/>
      <c r="E2200" s="148"/>
      <c r="F2200" s="148"/>
      <c r="G2200" s="149"/>
      <c r="H2200" s="148"/>
      <c r="I2200"/>
    </row>
    <row r="2201" spans="1:9" x14ac:dyDescent="0.25">
      <c r="A2201"/>
      <c r="B2201"/>
      <c r="C2201"/>
      <c r="D2201"/>
      <c r="E2201" s="148"/>
      <c r="F2201" s="148"/>
      <c r="G2201" s="149"/>
      <c r="H2201" s="148"/>
      <c r="I2201"/>
    </row>
    <row r="2202" spans="1:9" x14ac:dyDescent="0.25">
      <c r="A2202"/>
      <c r="B2202"/>
      <c r="C2202"/>
      <c r="D2202"/>
      <c r="E2202" s="148"/>
      <c r="F2202" s="148"/>
      <c r="G2202" s="149"/>
      <c r="H2202" s="148"/>
      <c r="I2202"/>
    </row>
    <row r="2203" spans="1:9" x14ac:dyDescent="0.25">
      <c r="A2203"/>
      <c r="B2203"/>
      <c r="C2203"/>
      <c r="D2203"/>
      <c r="E2203" s="148"/>
      <c r="F2203" s="148"/>
      <c r="G2203" s="149"/>
      <c r="H2203" s="148"/>
      <c r="I2203"/>
    </row>
    <row r="2204" spans="1:9" x14ac:dyDescent="0.25">
      <c r="A2204"/>
      <c r="B2204"/>
      <c r="C2204"/>
      <c r="D2204"/>
      <c r="E2204" s="148"/>
      <c r="F2204" s="148"/>
      <c r="G2204" s="149"/>
      <c r="H2204" s="148"/>
      <c r="I2204"/>
    </row>
    <row r="2205" spans="1:9" x14ac:dyDescent="0.25">
      <c r="A2205"/>
      <c r="B2205"/>
      <c r="C2205"/>
      <c r="D2205"/>
      <c r="E2205" s="148"/>
      <c r="F2205" s="148"/>
      <c r="G2205" s="149"/>
      <c r="H2205" s="148"/>
      <c r="I2205"/>
    </row>
    <row r="2206" spans="1:9" x14ac:dyDescent="0.25">
      <c r="A2206"/>
      <c r="B2206"/>
      <c r="C2206"/>
      <c r="D2206"/>
      <c r="E2206" s="148"/>
      <c r="F2206" s="148"/>
      <c r="G2206" s="149"/>
      <c r="H2206" s="148"/>
      <c r="I2206"/>
    </row>
    <row r="2207" spans="1:9" x14ac:dyDescent="0.25">
      <c r="A2207"/>
      <c r="B2207"/>
      <c r="C2207"/>
      <c r="D2207"/>
      <c r="E2207" s="148"/>
      <c r="F2207" s="148"/>
      <c r="G2207" s="149"/>
      <c r="H2207" s="148"/>
      <c r="I2207"/>
    </row>
    <row r="2208" spans="1:9" x14ac:dyDescent="0.25">
      <c r="A2208"/>
      <c r="B2208"/>
      <c r="C2208"/>
      <c r="D2208"/>
      <c r="E2208" s="148"/>
      <c r="F2208" s="148"/>
      <c r="G2208" s="149"/>
      <c r="H2208" s="148"/>
      <c r="I2208"/>
    </row>
    <row r="2209" spans="1:9" x14ac:dyDescent="0.25">
      <c r="A2209"/>
      <c r="B2209"/>
      <c r="C2209"/>
      <c r="D2209"/>
      <c r="E2209" s="148"/>
      <c r="F2209" s="148"/>
      <c r="G2209" s="149"/>
      <c r="H2209" s="148"/>
      <c r="I2209"/>
    </row>
    <row r="2210" spans="1:9" x14ac:dyDescent="0.25">
      <c r="A2210"/>
      <c r="B2210"/>
      <c r="C2210"/>
      <c r="D2210"/>
      <c r="E2210" s="148"/>
      <c r="F2210" s="148"/>
      <c r="G2210" s="149"/>
      <c r="H2210" s="148"/>
      <c r="I2210"/>
    </row>
    <row r="2211" spans="1:9" x14ac:dyDescent="0.25">
      <c r="A2211"/>
      <c r="B2211"/>
      <c r="C2211"/>
      <c r="D2211"/>
      <c r="E2211" s="148"/>
      <c r="F2211" s="148"/>
      <c r="G2211" s="149"/>
      <c r="H2211" s="148"/>
      <c r="I2211"/>
    </row>
    <row r="2212" spans="1:9" x14ac:dyDescent="0.25">
      <c r="A2212"/>
      <c r="B2212"/>
      <c r="C2212"/>
      <c r="D2212"/>
      <c r="E2212" s="148"/>
      <c r="F2212" s="148"/>
      <c r="G2212" s="149"/>
      <c r="H2212" s="148"/>
      <c r="I2212"/>
    </row>
    <row r="2213" spans="1:9" x14ac:dyDescent="0.25">
      <c r="A2213"/>
      <c r="B2213"/>
      <c r="C2213"/>
      <c r="D2213"/>
      <c r="E2213" s="148"/>
      <c r="F2213" s="148"/>
      <c r="G2213" s="149"/>
      <c r="H2213" s="148"/>
      <c r="I2213"/>
    </row>
    <row r="2214" spans="1:9" x14ac:dyDescent="0.25">
      <c r="A2214"/>
      <c r="B2214"/>
      <c r="C2214"/>
      <c r="D2214"/>
      <c r="E2214" s="148"/>
      <c r="F2214" s="148"/>
      <c r="G2214" s="149"/>
      <c r="H2214" s="148"/>
      <c r="I2214"/>
    </row>
    <row r="2215" spans="1:9" x14ac:dyDescent="0.25">
      <c r="A2215"/>
      <c r="B2215"/>
      <c r="C2215"/>
      <c r="D2215"/>
      <c r="E2215" s="148"/>
      <c r="F2215" s="148"/>
      <c r="G2215" s="149"/>
      <c r="H2215" s="148"/>
      <c r="I2215"/>
    </row>
    <row r="2216" spans="1:9" x14ac:dyDescent="0.25">
      <c r="A2216"/>
      <c r="B2216"/>
      <c r="C2216"/>
      <c r="D2216"/>
      <c r="E2216" s="148"/>
      <c r="F2216" s="148"/>
      <c r="G2216" s="149"/>
      <c r="H2216" s="148"/>
      <c r="I2216"/>
    </row>
    <row r="2217" spans="1:9" x14ac:dyDescent="0.25">
      <c r="A2217"/>
      <c r="B2217"/>
      <c r="C2217"/>
      <c r="D2217"/>
      <c r="E2217" s="148"/>
      <c r="F2217" s="148"/>
      <c r="G2217" s="149"/>
      <c r="H2217" s="148"/>
      <c r="I2217"/>
    </row>
    <row r="2218" spans="1:9" x14ac:dyDescent="0.25">
      <c r="A2218"/>
      <c r="B2218"/>
      <c r="C2218"/>
      <c r="D2218"/>
      <c r="E2218" s="148"/>
      <c r="F2218" s="148"/>
      <c r="G2218" s="149"/>
      <c r="H2218" s="148"/>
      <c r="I2218"/>
    </row>
    <row r="2219" spans="1:9" x14ac:dyDescent="0.25">
      <c r="A2219"/>
      <c r="B2219"/>
      <c r="C2219"/>
      <c r="D2219"/>
      <c r="E2219" s="148"/>
      <c r="F2219" s="148"/>
      <c r="G2219" s="149"/>
      <c r="H2219" s="148"/>
      <c r="I2219"/>
    </row>
    <row r="2220" spans="1:9" x14ac:dyDescent="0.25">
      <c r="A2220"/>
      <c r="B2220"/>
      <c r="C2220"/>
      <c r="D2220"/>
      <c r="E2220" s="148"/>
      <c r="F2220" s="148"/>
      <c r="G2220" s="149"/>
      <c r="H2220" s="148"/>
      <c r="I2220"/>
    </row>
    <row r="2221" spans="1:9" x14ac:dyDescent="0.25">
      <c r="A2221"/>
      <c r="B2221"/>
      <c r="C2221"/>
      <c r="D2221"/>
      <c r="E2221" s="148"/>
      <c r="F2221" s="148"/>
      <c r="G2221" s="149"/>
      <c r="H2221" s="148"/>
      <c r="I2221"/>
    </row>
    <row r="2222" spans="1:9" x14ac:dyDescent="0.25">
      <c r="A2222"/>
      <c r="B2222"/>
      <c r="C2222"/>
      <c r="D2222"/>
      <c r="E2222" s="148"/>
      <c r="F2222" s="148"/>
      <c r="G2222" s="149"/>
      <c r="H2222" s="148"/>
      <c r="I2222"/>
    </row>
    <row r="2223" spans="1:9" x14ac:dyDescent="0.25">
      <c r="A2223"/>
      <c r="B2223"/>
      <c r="C2223"/>
      <c r="D2223"/>
      <c r="E2223" s="148"/>
      <c r="F2223" s="148"/>
      <c r="G2223" s="149"/>
      <c r="H2223" s="148"/>
      <c r="I2223"/>
    </row>
    <row r="2224" spans="1:9" x14ac:dyDescent="0.25">
      <c r="A2224"/>
      <c r="B2224"/>
      <c r="C2224"/>
      <c r="D2224"/>
      <c r="E2224" s="148"/>
      <c r="F2224" s="148"/>
      <c r="G2224" s="149"/>
      <c r="H2224" s="148"/>
      <c r="I2224"/>
    </row>
    <row r="2225" spans="1:9" x14ac:dyDescent="0.25">
      <c r="A2225"/>
      <c r="B2225"/>
      <c r="C2225"/>
      <c r="D2225"/>
      <c r="E2225" s="148"/>
      <c r="F2225" s="148"/>
      <c r="G2225" s="149"/>
      <c r="H2225" s="148"/>
      <c r="I2225"/>
    </row>
    <row r="2226" spans="1:9" x14ac:dyDescent="0.25">
      <c r="A2226"/>
      <c r="B2226"/>
      <c r="C2226"/>
      <c r="D2226"/>
      <c r="E2226" s="148"/>
      <c r="F2226" s="148"/>
      <c r="G2226" s="149"/>
      <c r="H2226" s="148"/>
      <c r="I2226"/>
    </row>
    <row r="2227" spans="1:9" x14ac:dyDescent="0.25">
      <c r="A2227"/>
      <c r="B2227"/>
      <c r="C2227"/>
      <c r="D2227"/>
      <c r="E2227" s="148"/>
      <c r="F2227" s="148"/>
      <c r="G2227" s="149"/>
      <c r="H2227" s="148"/>
      <c r="I2227"/>
    </row>
    <row r="2228" spans="1:9" x14ac:dyDescent="0.25">
      <c r="A2228"/>
      <c r="B2228"/>
      <c r="C2228"/>
      <c r="D2228"/>
      <c r="E2228" s="148"/>
      <c r="F2228" s="148"/>
      <c r="G2228" s="149"/>
      <c r="H2228" s="148"/>
      <c r="I2228"/>
    </row>
    <row r="2229" spans="1:9" x14ac:dyDescent="0.25">
      <c r="A2229"/>
      <c r="B2229"/>
      <c r="C2229"/>
      <c r="D2229"/>
      <c r="E2229" s="148"/>
      <c r="F2229" s="148"/>
      <c r="G2229" s="149"/>
      <c r="H2229" s="148"/>
      <c r="I2229"/>
    </row>
    <row r="2230" spans="1:9" x14ac:dyDescent="0.25">
      <c r="A2230"/>
      <c r="B2230"/>
      <c r="C2230"/>
      <c r="D2230"/>
      <c r="E2230" s="148"/>
      <c r="F2230" s="148"/>
      <c r="G2230" s="149"/>
      <c r="H2230" s="148"/>
      <c r="I2230"/>
    </row>
    <row r="2231" spans="1:9" x14ac:dyDescent="0.25">
      <c r="A2231"/>
      <c r="B2231"/>
      <c r="C2231"/>
      <c r="D2231"/>
      <c r="E2231" s="148"/>
      <c r="F2231" s="148"/>
      <c r="G2231" s="149"/>
      <c r="H2231" s="148"/>
      <c r="I2231"/>
    </row>
    <row r="2232" spans="1:9" x14ac:dyDescent="0.25">
      <c r="A2232"/>
      <c r="B2232"/>
      <c r="C2232"/>
      <c r="D2232"/>
      <c r="E2232" s="148"/>
      <c r="F2232" s="148"/>
      <c r="G2232" s="149"/>
      <c r="H2232" s="148"/>
      <c r="I2232"/>
    </row>
    <row r="2233" spans="1:9" x14ac:dyDescent="0.25">
      <c r="A2233"/>
      <c r="B2233"/>
      <c r="C2233"/>
      <c r="D2233"/>
      <c r="E2233" s="148"/>
      <c r="F2233" s="148"/>
      <c r="G2233" s="149"/>
      <c r="H2233" s="148"/>
      <c r="I2233"/>
    </row>
    <row r="2234" spans="1:9" x14ac:dyDescent="0.25">
      <c r="A2234"/>
      <c r="B2234"/>
      <c r="C2234"/>
      <c r="D2234"/>
      <c r="E2234" s="148"/>
      <c r="F2234" s="148"/>
      <c r="G2234" s="149"/>
      <c r="H2234" s="148"/>
      <c r="I2234"/>
    </row>
    <row r="2235" spans="1:9" x14ac:dyDescent="0.25">
      <c r="A2235"/>
      <c r="B2235"/>
      <c r="C2235"/>
      <c r="D2235"/>
      <c r="E2235" s="148"/>
      <c r="F2235" s="148"/>
      <c r="G2235" s="149"/>
      <c r="H2235" s="148"/>
      <c r="I2235"/>
    </row>
    <row r="2236" spans="1:9" x14ac:dyDescent="0.25">
      <c r="A2236"/>
      <c r="B2236"/>
      <c r="C2236"/>
      <c r="D2236"/>
      <c r="E2236" s="148"/>
      <c r="F2236" s="148"/>
      <c r="G2236" s="149"/>
      <c r="H2236" s="148"/>
      <c r="I2236"/>
    </row>
    <row r="2237" spans="1:9" x14ac:dyDescent="0.25">
      <c r="A2237"/>
      <c r="B2237"/>
      <c r="C2237"/>
      <c r="D2237"/>
      <c r="E2237" s="148"/>
      <c r="F2237" s="148"/>
      <c r="G2237" s="149"/>
      <c r="H2237" s="148"/>
      <c r="I2237"/>
    </row>
    <row r="2238" spans="1:9" x14ac:dyDescent="0.25">
      <c r="A2238"/>
      <c r="B2238"/>
      <c r="C2238"/>
      <c r="D2238"/>
      <c r="E2238" s="148"/>
      <c r="F2238" s="148"/>
      <c r="G2238" s="149"/>
      <c r="H2238" s="148"/>
      <c r="I2238"/>
    </row>
    <row r="2239" spans="1:9" x14ac:dyDescent="0.25">
      <c r="A2239"/>
      <c r="B2239"/>
      <c r="C2239"/>
      <c r="D2239"/>
      <c r="E2239" s="148"/>
      <c r="F2239" s="148"/>
      <c r="G2239" s="149"/>
      <c r="H2239" s="148"/>
      <c r="I2239"/>
    </row>
    <row r="2240" spans="1:9" x14ac:dyDescent="0.25">
      <c r="A2240"/>
      <c r="B2240"/>
      <c r="C2240"/>
      <c r="D2240"/>
      <c r="E2240" s="148"/>
      <c r="F2240" s="148"/>
      <c r="G2240" s="149"/>
      <c r="H2240" s="148"/>
      <c r="I2240"/>
    </row>
    <row r="2241" spans="1:9" x14ac:dyDescent="0.25">
      <c r="A2241"/>
      <c r="B2241"/>
      <c r="C2241"/>
      <c r="D2241"/>
      <c r="E2241" s="148"/>
      <c r="F2241" s="148"/>
      <c r="G2241" s="149"/>
      <c r="H2241" s="148"/>
      <c r="I2241"/>
    </row>
    <row r="2242" spans="1:9" x14ac:dyDescent="0.25">
      <c r="A2242"/>
      <c r="B2242"/>
      <c r="C2242"/>
      <c r="D2242"/>
      <c r="E2242" s="148"/>
      <c r="F2242" s="148"/>
      <c r="G2242" s="149"/>
      <c r="H2242" s="148"/>
      <c r="I2242"/>
    </row>
    <row r="2243" spans="1:9" x14ac:dyDescent="0.25">
      <c r="A2243"/>
      <c r="B2243"/>
      <c r="C2243"/>
      <c r="D2243"/>
      <c r="E2243" s="148"/>
      <c r="F2243" s="148"/>
      <c r="G2243" s="149"/>
      <c r="H2243" s="148"/>
      <c r="I2243"/>
    </row>
    <row r="2244" spans="1:9" x14ac:dyDescent="0.25">
      <c r="A2244"/>
      <c r="B2244"/>
      <c r="C2244"/>
      <c r="D2244"/>
      <c r="E2244" s="148"/>
      <c r="F2244" s="148"/>
      <c r="G2244" s="149"/>
      <c r="H2244" s="148"/>
      <c r="I2244"/>
    </row>
    <row r="2245" spans="1:9" x14ac:dyDescent="0.25">
      <c r="A2245"/>
      <c r="B2245"/>
      <c r="C2245"/>
      <c r="D2245"/>
      <c r="E2245" s="148"/>
      <c r="F2245" s="148"/>
      <c r="G2245" s="149"/>
      <c r="H2245" s="148"/>
      <c r="I2245"/>
    </row>
    <row r="2246" spans="1:9" x14ac:dyDescent="0.25">
      <c r="A2246"/>
      <c r="B2246"/>
      <c r="C2246"/>
      <c r="D2246"/>
      <c r="E2246" s="148"/>
      <c r="F2246" s="148"/>
      <c r="G2246" s="149"/>
      <c r="H2246" s="148"/>
      <c r="I2246"/>
    </row>
    <row r="2247" spans="1:9" x14ac:dyDescent="0.25">
      <c r="A2247"/>
      <c r="B2247"/>
      <c r="C2247"/>
      <c r="D2247"/>
      <c r="E2247" s="148"/>
      <c r="F2247" s="148"/>
      <c r="G2247" s="149"/>
      <c r="H2247" s="148"/>
      <c r="I2247"/>
    </row>
    <row r="2248" spans="1:9" x14ac:dyDescent="0.25">
      <c r="A2248"/>
      <c r="B2248"/>
      <c r="C2248"/>
      <c r="D2248"/>
      <c r="E2248" s="148"/>
      <c r="F2248" s="148"/>
      <c r="G2248" s="149"/>
      <c r="H2248" s="148"/>
      <c r="I2248"/>
    </row>
    <row r="2249" spans="1:9" x14ac:dyDescent="0.25">
      <c r="A2249"/>
      <c r="B2249"/>
      <c r="C2249"/>
      <c r="D2249"/>
      <c r="E2249" s="148"/>
      <c r="F2249" s="148"/>
      <c r="G2249" s="149"/>
      <c r="H2249" s="148"/>
      <c r="I2249"/>
    </row>
    <row r="2250" spans="1:9" x14ac:dyDescent="0.25">
      <c r="A2250"/>
      <c r="B2250"/>
      <c r="C2250"/>
      <c r="D2250"/>
      <c r="E2250" s="148"/>
      <c r="F2250" s="148"/>
      <c r="G2250" s="149"/>
      <c r="H2250" s="148"/>
      <c r="I2250"/>
    </row>
    <row r="2251" spans="1:9" x14ac:dyDescent="0.25">
      <c r="A2251"/>
      <c r="B2251"/>
      <c r="C2251"/>
      <c r="D2251"/>
      <c r="E2251" s="148"/>
      <c r="F2251" s="148"/>
      <c r="G2251" s="149"/>
      <c r="H2251" s="148"/>
      <c r="I2251"/>
    </row>
    <row r="2252" spans="1:9" x14ac:dyDescent="0.25">
      <c r="A2252"/>
      <c r="B2252"/>
      <c r="C2252"/>
      <c r="D2252"/>
      <c r="E2252" s="148"/>
      <c r="F2252" s="148"/>
      <c r="G2252" s="149"/>
      <c r="H2252" s="148"/>
      <c r="I2252"/>
    </row>
    <row r="2253" spans="1:9" x14ac:dyDescent="0.25">
      <c r="A2253"/>
      <c r="B2253"/>
      <c r="C2253"/>
      <c r="D2253"/>
      <c r="E2253" s="148"/>
      <c r="F2253" s="148"/>
      <c r="G2253" s="149"/>
      <c r="H2253" s="148"/>
      <c r="I2253"/>
    </row>
    <row r="2254" spans="1:9" x14ac:dyDescent="0.25">
      <c r="A2254"/>
      <c r="B2254"/>
      <c r="C2254"/>
      <c r="D2254"/>
      <c r="E2254" s="148"/>
      <c r="F2254" s="148"/>
      <c r="G2254" s="149"/>
      <c r="H2254" s="148"/>
      <c r="I2254"/>
    </row>
    <row r="2255" spans="1:9" x14ac:dyDescent="0.25">
      <c r="A2255"/>
      <c r="B2255"/>
      <c r="C2255"/>
      <c r="D2255"/>
      <c r="E2255" s="148"/>
      <c r="F2255" s="148"/>
      <c r="G2255" s="149"/>
      <c r="H2255" s="148"/>
      <c r="I2255"/>
    </row>
    <row r="2256" spans="1:9" x14ac:dyDescent="0.25">
      <c r="A2256"/>
      <c r="B2256"/>
      <c r="C2256"/>
      <c r="D2256"/>
      <c r="E2256" s="148"/>
      <c r="F2256" s="148"/>
      <c r="G2256" s="149"/>
      <c r="H2256" s="148"/>
      <c r="I2256"/>
    </row>
    <row r="2257" spans="1:9" x14ac:dyDescent="0.25">
      <c r="A2257"/>
      <c r="B2257"/>
      <c r="C2257"/>
      <c r="D2257"/>
      <c r="E2257" s="148"/>
      <c r="F2257" s="148"/>
      <c r="G2257" s="149"/>
      <c r="H2257" s="148"/>
      <c r="I2257"/>
    </row>
    <row r="2258" spans="1:9" x14ac:dyDescent="0.25">
      <c r="A2258"/>
      <c r="B2258"/>
      <c r="C2258"/>
      <c r="D2258"/>
      <c r="E2258" s="148"/>
      <c r="F2258" s="148"/>
      <c r="G2258" s="149"/>
      <c r="H2258" s="148"/>
      <c r="I2258"/>
    </row>
    <row r="2259" spans="1:9" x14ac:dyDescent="0.25">
      <c r="A2259"/>
      <c r="B2259"/>
      <c r="C2259"/>
      <c r="D2259"/>
      <c r="E2259" s="148"/>
      <c r="F2259" s="148"/>
      <c r="G2259" s="149"/>
      <c r="H2259" s="148"/>
      <c r="I2259"/>
    </row>
    <row r="2260" spans="1:9" x14ac:dyDescent="0.25">
      <c r="A2260"/>
      <c r="B2260"/>
      <c r="C2260"/>
      <c r="D2260"/>
      <c r="E2260" s="148"/>
      <c r="F2260" s="148"/>
      <c r="G2260" s="149"/>
      <c r="H2260" s="148"/>
      <c r="I2260"/>
    </row>
    <row r="2261" spans="1:9" x14ac:dyDescent="0.25">
      <c r="A2261"/>
      <c r="B2261"/>
      <c r="C2261"/>
      <c r="D2261"/>
      <c r="E2261" s="148"/>
      <c r="F2261" s="148"/>
      <c r="G2261" s="149"/>
      <c r="H2261" s="148"/>
      <c r="I2261"/>
    </row>
    <row r="2262" spans="1:9" x14ac:dyDescent="0.25">
      <c r="A2262"/>
      <c r="B2262"/>
      <c r="C2262"/>
      <c r="D2262"/>
      <c r="E2262" s="148"/>
      <c r="F2262" s="148"/>
      <c r="G2262" s="149"/>
      <c r="H2262" s="148"/>
      <c r="I2262"/>
    </row>
    <row r="2263" spans="1:9" x14ac:dyDescent="0.25">
      <c r="A2263"/>
      <c r="B2263"/>
      <c r="C2263"/>
      <c r="D2263"/>
      <c r="E2263" s="148"/>
      <c r="F2263" s="148"/>
      <c r="G2263" s="149"/>
      <c r="H2263" s="148"/>
      <c r="I2263"/>
    </row>
    <row r="2264" spans="1:9" x14ac:dyDescent="0.25">
      <c r="A2264"/>
      <c r="B2264"/>
      <c r="C2264"/>
      <c r="D2264"/>
      <c r="E2264" s="148"/>
      <c r="F2264" s="148"/>
      <c r="G2264" s="149"/>
      <c r="H2264" s="148"/>
      <c r="I2264"/>
    </row>
    <row r="2265" spans="1:9" x14ac:dyDescent="0.25">
      <c r="A2265"/>
      <c r="B2265"/>
      <c r="C2265"/>
      <c r="D2265"/>
      <c r="E2265" s="148"/>
      <c r="F2265" s="148"/>
      <c r="G2265" s="149"/>
      <c r="H2265" s="148"/>
      <c r="I2265"/>
    </row>
    <row r="2266" spans="1:9" x14ac:dyDescent="0.25">
      <c r="A2266"/>
      <c r="B2266"/>
      <c r="C2266"/>
      <c r="D2266"/>
      <c r="E2266" s="148"/>
      <c r="F2266" s="148"/>
      <c r="G2266" s="149"/>
      <c r="H2266" s="148"/>
      <c r="I2266"/>
    </row>
    <row r="2267" spans="1:9" x14ac:dyDescent="0.25">
      <c r="A2267"/>
      <c r="B2267"/>
      <c r="C2267"/>
      <c r="D2267"/>
      <c r="E2267" s="148"/>
      <c r="F2267" s="148"/>
      <c r="G2267" s="149"/>
      <c r="H2267" s="148"/>
      <c r="I2267"/>
    </row>
    <row r="2268" spans="1:9" x14ac:dyDescent="0.25">
      <c r="A2268"/>
      <c r="B2268"/>
      <c r="C2268"/>
      <c r="D2268"/>
      <c r="E2268" s="148"/>
      <c r="F2268" s="148"/>
      <c r="G2268" s="149"/>
      <c r="H2268" s="148"/>
      <c r="I2268"/>
    </row>
    <row r="2269" spans="1:9" x14ac:dyDescent="0.25">
      <c r="A2269"/>
      <c r="B2269"/>
      <c r="C2269"/>
      <c r="D2269"/>
      <c r="E2269" s="148"/>
      <c r="F2269" s="148"/>
      <c r="G2269" s="149"/>
      <c r="H2269" s="148"/>
      <c r="I2269"/>
    </row>
    <row r="2270" spans="1:9" x14ac:dyDescent="0.25">
      <c r="A2270"/>
      <c r="B2270"/>
      <c r="C2270"/>
      <c r="D2270"/>
      <c r="E2270" s="148"/>
      <c r="F2270" s="148"/>
      <c r="G2270" s="149"/>
      <c r="H2270" s="148"/>
      <c r="I2270"/>
    </row>
    <row r="2271" spans="1:9" x14ac:dyDescent="0.25">
      <c r="A2271"/>
      <c r="B2271"/>
      <c r="C2271"/>
      <c r="D2271"/>
      <c r="E2271" s="148"/>
      <c r="F2271" s="148"/>
      <c r="G2271" s="149"/>
      <c r="H2271" s="148"/>
      <c r="I2271"/>
    </row>
    <row r="2272" spans="1:9" x14ac:dyDescent="0.25">
      <c r="A2272"/>
      <c r="B2272"/>
      <c r="C2272"/>
      <c r="D2272"/>
      <c r="E2272" s="148"/>
      <c r="F2272" s="148"/>
      <c r="G2272" s="149"/>
      <c r="H2272" s="148"/>
      <c r="I2272"/>
    </row>
    <row r="2273" spans="1:9" x14ac:dyDescent="0.25">
      <c r="A2273"/>
      <c r="B2273"/>
      <c r="C2273"/>
      <c r="D2273"/>
      <c r="E2273" s="148"/>
      <c r="F2273" s="148"/>
      <c r="G2273" s="149"/>
      <c r="H2273" s="148"/>
      <c r="I2273"/>
    </row>
    <row r="2274" spans="1:9" x14ac:dyDescent="0.25">
      <c r="A2274"/>
      <c r="B2274"/>
      <c r="C2274"/>
      <c r="D2274"/>
      <c r="E2274" s="148"/>
      <c r="F2274" s="148"/>
      <c r="G2274" s="149"/>
      <c r="H2274" s="148"/>
      <c r="I2274"/>
    </row>
    <row r="2275" spans="1:9" x14ac:dyDescent="0.25">
      <c r="A2275"/>
      <c r="B2275"/>
      <c r="C2275"/>
      <c r="D2275"/>
      <c r="E2275" s="148"/>
      <c r="F2275" s="148"/>
      <c r="G2275" s="149"/>
      <c r="H2275" s="148"/>
      <c r="I2275"/>
    </row>
    <row r="2276" spans="1:9" x14ac:dyDescent="0.25">
      <c r="A2276"/>
      <c r="B2276"/>
      <c r="C2276"/>
      <c r="D2276"/>
      <c r="E2276" s="148"/>
      <c r="F2276" s="148"/>
      <c r="G2276" s="149"/>
      <c r="H2276" s="148"/>
      <c r="I2276"/>
    </row>
    <row r="2277" spans="1:9" x14ac:dyDescent="0.25">
      <c r="A2277"/>
      <c r="B2277"/>
      <c r="C2277"/>
      <c r="D2277"/>
      <c r="E2277" s="148"/>
      <c r="F2277" s="148"/>
      <c r="G2277" s="149"/>
      <c r="H2277" s="148"/>
      <c r="I2277"/>
    </row>
    <row r="2278" spans="1:9" x14ac:dyDescent="0.25">
      <c r="A2278"/>
      <c r="B2278"/>
      <c r="C2278"/>
      <c r="D2278"/>
      <c r="E2278" s="148"/>
      <c r="F2278" s="148"/>
      <c r="G2278" s="149"/>
      <c r="H2278" s="148"/>
      <c r="I2278"/>
    </row>
    <row r="2279" spans="1:9" x14ac:dyDescent="0.25">
      <c r="A2279"/>
      <c r="B2279"/>
      <c r="C2279"/>
      <c r="D2279"/>
      <c r="E2279" s="148"/>
      <c r="F2279" s="148"/>
      <c r="G2279" s="149"/>
      <c r="H2279" s="148"/>
      <c r="I2279"/>
    </row>
    <row r="2280" spans="1:9" x14ac:dyDescent="0.25">
      <c r="A2280"/>
      <c r="B2280"/>
      <c r="C2280"/>
      <c r="D2280"/>
      <c r="E2280" s="148"/>
      <c r="F2280" s="148"/>
      <c r="G2280" s="149"/>
      <c r="H2280" s="148"/>
      <c r="I2280"/>
    </row>
    <row r="2281" spans="1:9" x14ac:dyDescent="0.25">
      <c r="A2281"/>
      <c r="B2281"/>
      <c r="C2281"/>
      <c r="D2281"/>
      <c r="E2281" s="148"/>
      <c r="F2281" s="148"/>
      <c r="G2281" s="149"/>
      <c r="H2281" s="148"/>
      <c r="I2281"/>
    </row>
    <row r="2282" spans="1:9" x14ac:dyDescent="0.25">
      <c r="A2282"/>
      <c r="B2282"/>
      <c r="C2282"/>
      <c r="D2282"/>
      <c r="E2282" s="148"/>
      <c r="F2282" s="148"/>
      <c r="G2282" s="149"/>
      <c r="H2282" s="148"/>
      <c r="I2282"/>
    </row>
    <row r="2283" spans="1:9" x14ac:dyDescent="0.25">
      <c r="A2283"/>
      <c r="B2283"/>
      <c r="C2283"/>
      <c r="D2283"/>
      <c r="E2283" s="148"/>
      <c r="F2283" s="148"/>
      <c r="G2283" s="149"/>
      <c r="H2283" s="148"/>
      <c r="I2283"/>
    </row>
    <row r="2284" spans="1:9" x14ac:dyDescent="0.25">
      <c r="A2284"/>
      <c r="B2284"/>
      <c r="C2284"/>
      <c r="D2284"/>
      <c r="E2284" s="148"/>
      <c r="F2284" s="148"/>
      <c r="G2284" s="149"/>
      <c r="H2284" s="148"/>
      <c r="I2284"/>
    </row>
    <row r="2285" spans="1:9" x14ac:dyDescent="0.25">
      <c r="A2285"/>
      <c r="B2285"/>
      <c r="C2285"/>
      <c r="D2285"/>
      <c r="E2285" s="148"/>
      <c r="F2285" s="148"/>
      <c r="G2285" s="149"/>
      <c r="H2285" s="148"/>
      <c r="I2285"/>
    </row>
    <row r="2286" spans="1:9" x14ac:dyDescent="0.25">
      <c r="A2286"/>
      <c r="B2286"/>
      <c r="C2286"/>
      <c r="D2286"/>
      <c r="E2286" s="148"/>
      <c r="F2286" s="148"/>
      <c r="G2286" s="149"/>
      <c r="H2286" s="148"/>
      <c r="I2286"/>
    </row>
    <row r="2287" spans="1:9" x14ac:dyDescent="0.25">
      <c r="A2287"/>
      <c r="B2287"/>
      <c r="C2287"/>
      <c r="D2287"/>
      <c r="E2287" s="148"/>
      <c r="F2287" s="148"/>
      <c r="G2287" s="149"/>
      <c r="H2287" s="148"/>
      <c r="I2287"/>
    </row>
    <row r="2288" spans="1:9" x14ac:dyDescent="0.25">
      <c r="A2288"/>
      <c r="B2288"/>
      <c r="C2288"/>
      <c r="D2288"/>
      <c r="E2288" s="148"/>
      <c r="F2288" s="148"/>
      <c r="G2288" s="149"/>
      <c r="H2288" s="148"/>
      <c r="I2288"/>
    </row>
    <row r="2289" spans="1:9" x14ac:dyDescent="0.25">
      <c r="A2289"/>
      <c r="B2289"/>
      <c r="C2289"/>
      <c r="D2289"/>
      <c r="E2289" s="148"/>
      <c r="F2289" s="148"/>
      <c r="G2289" s="149"/>
      <c r="H2289" s="148"/>
      <c r="I2289"/>
    </row>
    <row r="2290" spans="1:9" x14ac:dyDescent="0.25">
      <c r="A2290"/>
      <c r="B2290"/>
      <c r="C2290"/>
      <c r="D2290"/>
      <c r="E2290" s="148"/>
      <c r="F2290" s="148"/>
      <c r="G2290" s="149"/>
      <c r="H2290" s="148"/>
      <c r="I2290"/>
    </row>
    <row r="2291" spans="1:9" x14ac:dyDescent="0.25">
      <c r="A2291"/>
      <c r="B2291"/>
      <c r="C2291"/>
      <c r="D2291"/>
      <c r="E2291" s="148"/>
      <c r="F2291" s="148"/>
      <c r="G2291" s="149"/>
      <c r="H2291" s="148"/>
      <c r="I2291"/>
    </row>
    <row r="2292" spans="1:9" x14ac:dyDescent="0.25">
      <c r="A2292"/>
      <c r="B2292"/>
      <c r="C2292"/>
      <c r="D2292"/>
      <c r="E2292" s="148"/>
      <c r="F2292" s="148"/>
      <c r="G2292" s="149"/>
      <c r="H2292" s="148"/>
      <c r="I2292"/>
    </row>
    <row r="2293" spans="1:9" x14ac:dyDescent="0.25">
      <c r="A2293"/>
      <c r="B2293"/>
      <c r="C2293"/>
      <c r="D2293"/>
      <c r="E2293" s="148"/>
      <c r="F2293" s="148"/>
      <c r="G2293" s="149"/>
      <c r="H2293" s="148"/>
      <c r="I2293"/>
    </row>
    <row r="2294" spans="1:9" x14ac:dyDescent="0.25">
      <c r="A2294"/>
      <c r="B2294"/>
      <c r="C2294"/>
      <c r="D2294"/>
      <c r="E2294" s="148"/>
      <c r="F2294" s="148"/>
      <c r="G2294" s="149"/>
      <c r="H2294" s="148"/>
      <c r="I2294"/>
    </row>
    <row r="2295" spans="1:9" x14ac:dyDescent="0.25">
      <c r="A2295"/>
      <c r="B2295"/>
      <c r="C2295"/>
      <c r="D2295"/>
      <c r="E2295" s="148"/>
      <c r="F2295" s="148"/>
      <c r="G2295" s="149"/>
      <c r="H2295" s="148"/>
      <c r="I2295"/>
    </row>
    <row r="2296" spans="1:9" x14ac:dyDescent="0.25">
      <c r="A2296"/>
      <c r="B2296"/>
      <c r="C2296"/>
      <c r="D2296"/>
      <c r="E2296" s="148"/>
      <c r="F2296" s="148"/>
      <c r="G2296" s="149"/>
      <c r="H2296" s="148"/>
      <c r="I2296"/>
    </row>
    <row r="2297" spans="1:9" x14ac:dyDescent="0.25">
      <c r="A2297"/>
      <c r="B2297"/>
      <c r="C2297"/>
      <c r="D2297"/>
      <c r="E2297" s="148"/>
      <c r="F2297" s="148"/>
      <c r="G2297" s="149"/>
      <c r="H2297" s="148"/>
      <c r="I2297"/>
    </row>
    <row r="2298" spans="1:9" x14ac:dyDescent="0.25">
      <c r="A2298"/>
      <c r="B2298"/>
      <c r="C2298"/>
      <c r="D2298"/>
      <c r="E2298" s="148"/>
      <c r="F2298" s="148"/>
      <c r="G2298" s="149"/>
      <c r="H2298" s="148"/>
      <c r="I2298"/>
    </row>
    <row r="2299" spans="1:9" x14ac:dyDescent="0.25">
      <c r="A2299"/>
      <c r="B2299"/>
      <c r="C2299"/>
      <c r="D2299"/>
      <c r="E2299" s="148"/>
      <c r="F2299" s="148"/>
      <c r="G2299" s="149"/>
      <c r="H2299" s="148"/>
      <c r="I2299"/>
    </row>
    <row r="2300" spans="1:9" x14ac:dyDescent="0.25">
      <c r="A2300"/>
      <c r="B2300"/>
      <c r="C2300"/>
      <c r="D2300"/>
      <c r="E2300" s="148"/>
      <c r="F2300" s="148"/>
      <c r="G2300" s="149"/>
      <c r="H2300" s="148"/>
      <c r="I2300"/>
    </row>
    <row r="2301" spans="1:9" x14ac:dyDescent="0.25">
      <c r="A2301"/>
      <c r="B2301"/>
      <c r="C2301"/>
      <c r="D2301"/>
      <c r="E2301" s="148"/>
      <c r="F2301" s="148"/>
      <c r="G2301" s="149"/>
      <c r="H2301" s="148"/>
      <c r="I2301"/>
    </row>
    <row r="2302" spans="1:9" x14ac:dyDescent="0.25">
      <c r="A2302"/>
      <c r="B2302"/>
      <c r="C2302"/>
      <c r="D2302"/>
      <c r="E2302" s="148"/>
      <c r="F2302" s="148"/>
      <c r="G2302" s="149"/>
      <c r="H2302" s="148"/>
      <c r="I2302"/>
    </row>
    <row r="2303" spans="1:9" x14ac:dyDescent="0.25">
      <c r="A2303"/>
      <c r="B2303"/>
      <c r="C2303"/>
      <c r="D2303"/>
      <c r="E2303" s="148"/>
      <c r="F2303" s="148"/>
      <c r="G2303" s="149"/>
      <c r="H2303" s="148"/>
      <c r="I2303"/>
    </row>
    <row r="2304" spans="1:9" x14ac:dyDescent="0.25">
      <c r="A2304"/>
      <c r="B2304"/>
      <c r="C2304"/>
      <c r="D2304"/>
      <c r="E2304" s="148"/>
      <c r="F2304" s="148"/>
      <c r="G2304" s="149"/>
      <c r="H2304" s="148"/>
      <c r="I2304"/>
    </row>
    <row r="2305" spans="1:9" x14ac:dyDescent="0.25">
      <c r="A2305"/>
      <c r="B2305"/>
      <c r="C2305"/>
      <c r="D2305"/>
      <c r="E2305" s="148"/>
      <c r="F2305" s="148"/>
      <c r="G2305" s="149"/>
      <c r="H2305" s="148"/>
      <c r="I2305"/>
    </row>
    <row r="2306" spans="1:9" x14ac:dyDescent="0.25">
      <c r="A2306"/>
      <c r="B2306"/>
      <c r="C2306"/>
      <c r="D2306"/>
      <c r="E2306" s="148"/>
      <c r="F2306" s="148"/>
      <c r="G2306" s="149"/>
      <c r="H2306" s="148"/>
      <c r="I2306"/>
    </row>
    <row r="2307" spans="1:9" x14ac:dyDescent="0.25">
      <c r="A2307"/>
      <c r="B2307"/>
      <c r="C2307"/>
      <c r="D2307"/>
      <c r="E2307" s="148"/>
      <c r="F2307" s="148"/>
      <c r="G2307" s="149"/>
      <c r="H2307" s="148"/>
      <c r="I2307"/>
    </row>
    <row r="2308" spans="1:9" x14ac:dyDescent="0.25">
      <c r="A2308"/>
      <c r="B2308"/>
      <c r="C2308"/>
      <c r="D2308"/>
      <c r="E2308" s="148"/>
      <c r="F2308" s="148"/>
      <c r="G2308" s="149"/>
      <c r="H2308" s="148"/>
      <c r="I2308"/>
    </row>
    <row r="2309" spans="1:9" x14ac:dyDescent="0.25">
      <c r="A2309"/>
      <c r="B2309"/>
      <c r="C2309"/>
      <c r="D2309"/>
      <c r="E2309" s="148"/>
      <c r="F2309" s="148"/>
      <c r="G2309" s="149"/>
      <c r="H2309" s="148"/>
      <c r="I2309"/>
    </row>
    <row r="2310" spans="1:9" x14ac:dyDescent="0.25">
      <c r="A2310"/>
      <c r="B2310"/>
      <c r="C2310"/>
      <c r="D2310"/>
      <c r="E2310" s="148"/>
      <c r="F2310" s="148"/>
      <c r="G2310" s="149"/>
      <c r="H2310" s="148"/>
      <c r="I2310"/>
    </row>
    <row r="2311" spans="1:9" x14ac:dyDescent="0.25">
      <c r="A2311"/>
      <c r="B2311"/>
      <c r="C2311"/>
      <c r="D2311"/>
      <c r="E2311" s="148"/>
      <c r="F2311" s="148"/>
      <c r="G2311" s="149"/>
      <c r="H2311" s="148"/>
      <c r="I2311"/>
    </row>
    <row r="2312" spans="1:9" x14ac:dyDescent="0.25">
      <c r="A2312"/>
      <c r="B2312"/>
      <c r="C2312"/>
      <c r="D2312"/>
      <c r="E2312" s="148"/>
      <c r="F2312" s="148"/>
      <c r="G2312" s="149"/>
      <c r="H2312" s="148"/>
      <c r="I2312"/>
    </row>
    <row r="2313" spans="1:9" x14ac:dyDescent="0.25">
      <c r="A2313"/>
      <c r="B2313"/>
      <c r="C2313"/>
      <c r="D2313"/>
      <c r="E2313" s="148"/>
      <c r="F2313" s="148"/>
      <c r="G2313" s="149"/>
      <c r="H2313" s="148"/>
      <c r="I2313"/>
    </row>
    <row r="2314" spans="1:9" x14ac:dyDescent="0.25">
      <c r="A2314"/>
      <c r="B2314"/>
      <c r="C2314"/>
      <c r="D2314"/>
      <c r="E2314" s="148"/>
      <c r="F2314" s="148"/>
      <c r="G2314" s="149"/>
      <c r="H2314" s="148"/>
      <c r="I2314"/>
    </row>
    <row r="2315" spans="1:9" x14ac:dyDescent="0.25">
      <c r="A2315"/>
      <c r="B2315"/>
      <c r="C2315"/>
      <c r="D2315"/>
      <c r="E2315" s="148"/>
      <c r="F2315" s="148"/>
      <c r="G2315" s="149"/>
      <c r="H2315" s="148"/>
      <c r="I2315"/>
    </row>
    <row r="2316" spans="1:9" x14ac:dyDescent="0.25">
      <c r="A2316"/>
      <c r="B2316"/>
      <c r="C2316"/>
      <c r="D2316"/>
      <c r="E2316" s="148"/>
      <c r="F2316" s="148"/>
      <c r="G2316" s="149"/>
      <c r="H2316" s="148"/>
      <c r="I2316"/>
    </row>
    <row r="2317" spans="1:9" x14ac:dyDescent="0.25">
      <c r="A2317"/>
      <c r="B2317"/>
      <c r="C2317"/>
      <c r="D2317"/>
      <c r="E2317" s="148"/>
      <c r="F2317" s="148"/>
      <c r="G2317" s="149"/>
      <c r="H2317" s="148"/>
      <c r="I2317"/>
    </row>
    <row r="2318" spans="1:9" x14ac:dyDescent="0.25">
      <c r="A2318"/>
      <c r="B2318"/>
      <c r="C2318"/>
      <c r="D2318"/>
      <c r="E2318" s="148"/>
      <c r="F2318" s="148"/>
      <c r="G2318" s="149"/>
      <c r="H2318" s="148"/>
      <c r="I2318"/>
    </row>
    <row r="2319" spans="1:9" x14ac:dyDescent="0.25">
      <c r="A2319"/>
      <c r="B2319"/>
      <c r="C2319"/>
      <c r="D2319"/>
      <c r="E2319" s="148"/>
      <c r="F2319" s="148"/>
      <c r="G2319" s="149"/>
      <c r="H2319" s="148"/>
      <c r="I2319"/>
    </row>
    <row r="2320" spans="1:9" x14ac:dyDescent="0.25">
      <c r="A2320"/>
      <c r="B2320"/>
      <c r="C2320"/>
      <c r="D2320"/>
      <c r="E2320" s="148"/>
      <c r="F2320" s="148"/>
      <c r="G2320" s="149"/>
      <c r="H2320" s="148"/>
      <c r="I2320"/>
    </row>
    <row r="2321" spans="1:9" x14ac:dyDescent="0.25">
      <c r="A2321"/>
      <c r="B2321"/>
      <c r="C2321"/>
      <c r="D2321"/>
      <c r="E2321" s="148"/>
      <c r="F2321" s="148"/>
      <c r="G2321" s="149"/>
      <c r="H2321" s="148"/>
      <c r="I2321"/>
    </row>
    <row r="2322" spans="1:9" x14ac:dyDescent="0.25">
      <c r="A2322"/>
      <c r="B2322"/>
      <c r="C2322"/>
      <c r="D2322"/>
      <c r="E2322" s="148"/>
      <c r="F2322" s="148"/>
      <c r="G2322" s="149"/>
      <c r="H2322" s="148"/>
      <c r="I2322"/>
    </row>
    <row r="2323" spans="1:9" x14ac:dyDescent="0.25">
      <c r="A2323"/>
      <c r="B2323"/>
      <c r="C2323"/>
      <c r="D2323"/>
      <c r="E2323" s="148"/>
      <c r="F2323" s="148"/>
      <c r="G2323" s="149"/>
      <c r="H2323" s="148"/>
      <c r="I2323"/>
    </row>
    <row r="2324" spans="1:9" x14ac:dyDescent="0.25">
      <c r="A2324"/>
      <c r="B2324"/>
      <c r="C2324"/>
      <c r="D2324"/>
      <c r="E2324" s="148"/>
      <c r="F2324" s="148"/>
      <c r="G2324" s="149"/>
      <c r="H2324" s="148"/>
      <c r="I2324"/>
    </row>
    <row r="2325" spans="1:9" x14ac:dyDescent="0.25">
      <c r="A2325"/>
      <c r="B2325"/>
      <c r="C2325"/>
      <c r="D2325"/>
      <c r="E2325" s="148"/>
      <c r="F2325" s="148"/>
      <c r="G2325" s="149"/>
      <c r="H2325" s="148"/>
      <c r="I2325"/>
    </row>
    <row r="2326" spans="1:9" x14ac:dyDescent="0.25">
      <c r="A2326"/>
      <c r="B2326"/>
      <c r="C2326"/>
      <c r="D2326"/>
      <c r="E2326" s="148"/>
      <c r="F2326" s="148"/>
      <c r="G2326" s="149"/>
      <c r="H2326" s="148"/>
      <c r="I2326"/>
    </row>
    <row r="2327" spans="1:9" x14ac:dyDescent="0.25">
      <c r="A2327"/>
      <c r="B2327"/>
      <c r="C2327"/>
      <c r="D2327"/>
      <c r="E2327" s="148"/>
      <c r="F2327" s="148"/>
      <c r="G2327" s="149"/>
      <c r="H2327" s="148"/>
      <c r="I2327"/>
    </row>
    <row r="2328" spans="1:9" x14ac:dyDescent="0.25">
      <c r="A2328"/>
      <c r="B2328"/>
      <c r="C2328"/>
      <c r="D2328"/>
      <c r="E2328" s="148"/>
      <c r="F2328" s="148"/>
      <c r="G2328" s="149"/>
      <c r="H2328" s="148"/>
      <c r="I2328"/>
    </row>
    <row r="2329" spans="1:9" x14ac:dyDescent="0.25">
      <c r="A2329"/>
      <c r="B2329"/>
      <c r="C2329"/>
      <c r="D2329"/>
      <c r="E2329" s="148"/>
      <c r="F2329" s="148"/>
      <c r="G2329" s="149"/>
      <c r="H2329" s="148"/>
      <c r="I2329"/>
    </row>
    <row r="2330" spans="1:9" x14ac:dyDescent="0.25">
      <c r="A2330"/>
      <c r="B2330"/>
      <c r="C2330"/>
      <c r="D2330"/>
      <c r="E2330" s="148"/>
      <c r="F2330" s="148"/>
      <c r="G2330" s="149"/>
      <c r="H2330" s="148"/>
      <c r="I2330"/>
    </row>
    <row r="2331" spans="1:9" x14ac:dyDescent="0.25">
      <c r="A2331"/>
      <c r="B2331"/>
      <c r="C2331"/>
      <c r="D2331"/>
      <c r="E2331" s="148"/>
      <c r="F2331" s="148"/>
      <c r="G2331" s="149"/>
      <c r="H2331" s="148"/>
      <c r="I2331"/>
    </row>
    <row r="2332" spans="1:9" x14ac:dyDescent="0.25">
      <c r="A2332"/>
      <c r="B2332"/>
      <c r="C2332"/>
      <c r="D2332"/>
      <c r="E2332" s="148"/>
      <c r="F2332" s="148"/>
      <c r="G2332" s="149"/>
      <c r="H2332" s="148"/>
      <c r="I2332"/>
    </row>
    <row r="2333" spans="1:9" x14ac:dyDescent="0.25">
      <c r="A2333"/>
      <c r="B2333"/>
      <c r="C2333"/>
      <c r="D2333"/>
      <c r="E2333" s="148"/>
      <c r="F2333" s="148"/>
      <c r="G2333" s="149"/>
      <c r="H2333" s="148"/>
      <c r="I2333"/>
    </row>
    <row r="2334" spans="1:9" x14ac:dyDescent="0.25">
      <c r="A2334"/>
      <c r="B2334"/>
      <c r="C2334"/>
      <c r="D2334"/>
      <c r="E2334" s="148"/>
      <c r="F2334" s="148"/>
      <c r="G2334" s="149"/>
      <c r="H2334" s="148"/>
      <c r="I2334"/>
    </row>
    <row r="2335" spans="1:9" x14ac:dyDescent="0.25">
      <c r="A2335"/>
      <c r="B2335"/>
      <c r="C2335"/>
      <c r="D2335"/>
      <c r="E2335" s="148"/>
      <c r="F2335" s="148"/>
      <c r="G2335" s="149"/>
      <c r="H2335" s="148"/>
      <c r="I2335"/>
    </row>
    <row r="2336" spans="1:9" x14ac:dyDescent="0.25">
      <c r="A2336"/>
      <c r="B2336"/>
      <c r="C2336"/>
      <c r="D2336"/>
      <c r="E2336" s="148"/>
      <c r="F2336" s="148"/>
      <c r="G2336" s="149"/>
      <c r="H2336" s="148"/>
      <c r="I2336"/>
    </row>
    <row r="2337" spans="1:9" x14ac:dyDescent="0.25">
      <c r="A2337"/>
      <c r="B2337"/>
      <c r="C2337"/>
      <c r="D2337"/>
      <c r="E2337" s="148"/>
      <c r="F2337" s="148"/>
      <c r="G2337" s="149"/>
      <c r="H2337" s="148"/>
      <c r="I2337"/>
    </row>
    <row r="2338" spans="1:9" x14ac:dyDescent="0.25">
      <c r="A2338"/>
      <c r="B2338"/>
      <c r="C2338"/>
      <c r="D2338"/>
      <c r="E2338" s="148"/>
      <c r="F2338" s="148"/>
      <c r="G2338" s="149"/>
      <c r="H2338" s="148"/>
      <c r="I2338"/>
    </row>
    <row r="2339" spans="1:9" x14ac:dyDescent="0.25">
      <c r="A2339"/>
      <c r="B2339"/>
      <c r="C2339"/>
      <c r="D2339"/>
      <c r="E2339" s="148"/>
      <c r="F2339" s="148"/>
      <c r="G2339" s="149"/>
      <c r="H2339" s="148"/>
      <c r="I2339"/>
    </row>
    <row r="2340" spans="1:9" x14ac:dyDescent="0.25">
      <c r="A2340"/>
      <c r="B2340"/>
      <c r="C2340"/>
      <c r="D2340"/>
      <c r="E2340" s="148"/>
      <c r="F2340" s="148"/>
      <c r="G2340" s="149"/>
      <c r="H2340" s="148"/>
      <c r="I2340"/>
    </row>
    <row r="2341" spans="1:9" x14ac:dyDescent="0.25">
      <c r="A2341"/>
      <c r="B2341"/>
      <c r="C2341"/>
      <c r="D2341"/>
      <c r="E2341" s="148"/>
      <c r="F2341" s="148"/>
      <c r="G2341" s="149"/>
      <c r="H2341" s="148"/>
      <c r="I2341"/>
    </row>
    <row r="2342" spans="1:9" x14ac:dyDescent="0.25">
      <c r="A2342"/>
      <c r="B2342"/>
      <c r="C2342"/>
      <c r="D2342"/>
      <c r="E2342" s="148"/>
      <c r="F2342" s="148"/>
      <c r="G2342" s="149"/>
      <c r="H2342" s="148"/>
      <c r="I2342"/>
    </row>
    <row r="2343" spans="1:9" x14ac:dyDescent="0.25">
      <c r="A2343"/>
      <c r="B2343"/>
      <c r="C2343"/>
      <c r="D2343"/>
      <c r="E2343" s="148"/>
      <c r="F2343" s="148"/>
      <c r="G2343" s="149"/>
      <c r="H2343" s="148"/>
      <c r="I2343"/>
    </row>
    <row r="2344" spans="1:9" x14ac:dyDescent="0.25">
      <c r="A2344"/>
      <c r="B2344"/>
      <c r="C2344"/>
      <c r="D2344"/>
      <c r="E2344" s="148"/>
      <c r="F2344" s="148"/>
      <c r="G2344" s="149"/>
      <c r="H2344" s="148"/>
      <c r="I2344"/>
    </row>
    <row r="2345" spans="1:9" x14ac:dyDescent="0.25">
      <c r="A2345"/>
      <c r="B2345"/>
      <c r="C2345"/>
      <c r="D2345"/>
      <c r="E2345" s="148"/>
      <c r="F2345" s="148"/>
      <c r="G2345" s="149"/>
      <c r="H2345" s="148"/>
      <c r="I2345"/>
    </row>
    <row r="2346" spans="1:9" x14ac:dyDescent="0.25">
      <c r="A2346"/>
      <c r="B2346"/>
      <c r="C2346"/>
      <c r="D2346"/>
      <c r="E2346" s="148"/>
      <c r="F2346" s="148"/>
      <c r="G2346" s="149"/>
      <c r="H2346" s="148"/>
      <c r="I2346"/>
    </row>
    <row r="2347" spans="1:9" x14ac:dyDescent="0.25">
      <c r="A2347"/>
      <c r="B2347"/>
      <c r="C2347"/>
      <c r="D2347"/>
      <c r="E2347" s="148"/>
      <c r="F2347" s="148"/>
      <c r="G2347" s="149"/>
      <c r="H2347" s="148"/>
      <c r="I2347"/>
    </row>
    <row r="2348" spans="1:9" x14ac:dyDescent="0.25">
      <c r="A2348"/>
      <c r="B2348"/>
      <c r="C2348"/>
      <c r="D2348"/>
      <c r="E2348" s="148"/>
      <c r="F2348" s="148"/>
      <c r="G2348" s="149"/>
      <c r="H2348" s="148"/>
      <c r="I2348"/>
    </row>
    <row r="2349" spans="1:9" x14ac:dyDescent="0.25">
      <c r="A2349"/>
      <c r="B2349"/>
      <c r="C2349"/>
      <c r="D2349"/>
      <c r="E2349" s="148"/>
      <c r="F2349" s="148"/>
      <c r="G2349" s="149"/>
      <c r="H2349" s="148"/>
      <c r="I2349"/>
    </row>
    <row r="2350" spans="1:9" x14ac:dyDescent="0.25">
      <c r="A2350"/>
      <c r="B2350"/>
      <c r="C2350"/>
      <c r="D2350"/>
      <c r="E2350" s="148"/>
      <c r="F2350" s="148"/>
      <c r="G2350" s="149"/>
      <c r="H2350" s="148"/>
      <c r="I2350"/>
    </row>
    <row r="2351" spans="1:9" x14ac:dyDescent="0.25">
      <c r="A2351"/>
      <c r="B2351"/>
      <c r="C2351"/>
      <c r="D2351"/>
      <c r="E2351" s="148"/>
      <c r="F2351" s="148"/>
      <c r="G2351" s="149"/>
      <c r="H2351" s="148"/>
      <c r="I2351"/>
    </row>
    <row r="2352" spans="1:9" x14ac:dyDescent="0.25">
      <c r="A2352"/>
      <c r="B2352"/>
      <c r="C2352"/>
      <c r="D2352"/>
      <c r="E2352" s="148"/>
      <c r="F2352" s="148"/>
      <c r="G2352" s="149"/>
      <c r="H2352" s="148"/>
      <c r="I2352"/>
    </row>
    <row r="2353" spans="1:9" x14ac:dyDescent="0.25">
      <c r="A2353"/>
      <c r="B2353"/>
      <c r="C2353"/>
      <c r="D2353"/>
      <c r="E2353" s="148"/>
      <c r="F2353" s="148"/>
      <c r="G2353" s="149"/>
      <c r="H2353" s="148"/>
      <c r="I2353"/>
    </row>
    <row r="2354" spans="1:9" x14ac:dyDescent="0.25">
      <c r="A2354"/>
      <c r="B2354"/>
      <c r="C2354"/>
      <c r="D2354"/>
      <c r="E2354" s="148"/>
      <c r="F2354" s="148"/>
      <c r="G2354" s="149"/>
      <c r="H2354" s="148"/>
      <c r="I2354"/>
    </row>
    <row r="2355" spans="1:9" x14ac:dyDescent="0.25">
      <c r="A2355"/>
      <c r="B2355"/>
      <c r="C2355"/>
      <c r="D2355"/>
      <c r="E2355" s="148"/>
      <c r="F2355" s="148"/>
      <c r="G2355" s="149"/>
      <c r="H2355" s="148"/>
      <c r="I2355"/>
    </row>
    <row r="2356" spans="1:9" x14ac:dyDescent="0.25">
      <c r="A2356"/>
      <c r="B2356"/>
      <c r="C2356"/>
      <c r="D2356"/>
      <c r="E2356" s="148"/>
      <c r="F2356" s="148"/>
      <c r="G2356" s="149"/>
      <c r="H2356" s="148"/>
      <c r="I2356"/>
    </row>
    <row r="2357" spans="1:9" x14ac:dyDescent="0.25">
      <c r="A2357"/>
      <c r="B2357"/>
      <c r="C2357"/>
      <c r="D2357"/>
      <c r="E2357" s="148"/>
      <c r="F2357" s="148"/>
      <c r="G2357" s="149"/>
      <c r="H2357" s="148"/>
      <c r="I2357"/>
    </row>
    <row r="2358" spans="1:9" x14ac:dyDescent="0.25">
      <c r="A2358"/>
      <c r="B2358"/>
      <c r="C2358"/>
      <c r="D2358"/>
      <c r="E2358" s="148"/>
      <c r="F2358" s="148"/>
      <c r="G2358" s="149"/>
      <c r="H2358" s="148"/>
      <c r="I2358"/>
    </row>
    <row r="2359" spans="1:9" x14ac:dyDescent="0.25">
      <c r="A2359"/>
      <c r="B2359"/>
      <c r="C2359"/>
      <c r="D2359"/>
      <c r="E2359" s="148"/>
      <c r="F2359" s="148"/>
      <c r="G2359" s="149"/>
      <c r="H2359" s="148"/>
      <c r="I2359"/>
    </row>
    <row r="2360" spans="1:9" x14ac:dyDescent="0.25">
      <c r="A2360"/>
      <c r="B2360"/>
      <c r="C2360"/>
      <c r="D2360"/>
      <c r="E2360" s="148"/>
      <c r="F2360" s="148"/>
      <c r="G2360" s="149"/>
      <c r="H2360" s="148"/>
      <c r="I2360"/>
    </row>
    <row r="2361" spans="1:9" x14ac:dyDescent="0.25">
      <c r="A2361"/>
      <c r="B2361"/>
      <c r="C2361"/>
      <c r="D2361"/>
      <c r="E2361" s="148"/>
      <c r="F2361" s="148"/>
      <c r="G2361" s="149"/>
      <c r="H2361" s="148"/>
      <c r="I2361"/>
    </row>
    <row r="2362" spans="1:9" x14ac:dyDescent="0.25">
      <c r="A2362"/>
      <c r="B2362"/>
      <c r="C2362"/>
      <c r="D2362"/>
      <c r="E2362" s="148"/>
      <c r="F2362" s="148"/>
      <c r="G2362" s="149"/>
      <c r="H2362" s="148"/>
      <c r="I2362"/>
    </row>
    <row r="2363" spans="1:9" x14ac:dyDescent="0.25">
      <c r="A2363"/>
      <c r="B2363"/>
      <c r="C2363"/>
      <c r="D2363"/>
      <c r="E2363" s="148"/>
      <c r="F2363" s="148"/>
      <c r="G2363" s="149"/>
      <c r="H2363" s="148"/>
      <c r="I2363"/>
    </row>
    <row r="2364" spans="1:9" x14ac:dyDescent="0.25">
      <c r="A2364"/>
      <c r="B2364"/>
      <c r="C2364"/>
      <c r="D2364"/>
      <c r="E2364" s="148"/>
      <c r="F2364" s="148"/>
      <c r="G2364" s="149"/>
      <c r="H2364" s="148"/>
      <c r="I2364"/>
    </row>
    <row r="2365" spans="1:9" x14ac:dyDescent="0.25">
      <c r="A2365"/>
      <c r="B2365"/>
      <c r="C2365"/>
      <c r="D2365"/>
      <c r="E2365" s="148"/>
      <c r="F2365" s="148"/>
      <c r="G2365" s="149"/>
      <c r="H2365" s="148"/>
      <c r="I2365"/>
    </row>
    <row r="2366" spans="1:9" x14ac:dyDescent="0.25">
      <c r="A2366"/>
      <c r="B2366"/>
      <c r="C2366"/>
      <c r="D2366"/>
      <c r="E2366" s="148"/>
      <c r="F2366" s="148"/>
      <c r="G2366" s="149"/>
      <c r="H2366" s="148"/>
      <c r="I2366"/>
    </row>
    <row r="2367" spans="1:9" x14ac:dyDescent="0.25">
      <c r="A2367"/>
      <c r="B2367"/>
      <c r="C2367"/>
      <c r="D2367"/>
      <c r="E2367" s="148"/>
      <c r="F2367" s="148"/>
      <c r="G2367" s="149"/>
      <c r="H2367" s="148"/>
      <c r="I2367"/>
    </row>
    <row r="2368" spans="1:9" x14ac:dyDescent="0.25">
      <c r="A2368"/>
      <c r="B2368"/>
      <c r="C2368"/>
      <c r="D2368"/>
      <c r="E2368" s="148"/>
      <c r="F2368" s="148"/>
      <c r="G2368" s="149"/>
      <c r="H2368" s="148"/>
      <c r="I2368"/>
    </row>
    <row r="2369" spans="1:9" x14ac:dyDescent="0.25">
      <c r="A2369"/>
      <c r="B2369"/>
      <c r="C2369"/>
      <c r="D2369"/>
      <c r="E2369" s="148"/>
      <c r="F2369" s="148"/>
      <c r="G2369" s="149"/>
      <c r="H2369" s="148"/>
      <c r="I2369"/>
    </row>
    <row r="2370" spans="1:9" x14ac:dyDescent="0.25">
      <c r="A2370"/>
      <c r="B2370"/>
      <c r="C2370"/>
      <c r="D2370"/>
      <c r="E2370" s="148"/>
      <c r="F2370" s="148"/>
      <c r="G2370" s="149"/>
      <c r="H2370" s="148"/>
      <c r="I2370"/>
    </row>
    <row r="2371" spans="1:9" x14ac:dyDescent="0.25">
      <c r="A2371"/>
      <c r="B2371"/>
      <c r="C2371"/>
      <c r="D2371"/>
      <c r="E2371" s="148"/>
      <c r="F2371" s="148"/>
      <c r="G2371" s="149"/>
      <c r="H2371" s="148"/>
      <c r="I2371"/>
    </row>
    <row r="2372" spans="1:9" x14ac:dyDescent="0.25">
      <c r="A2372"/>
      <c r="B2372"/>
      <c r="C2372"/>
      <c r="D2372"/>
      <c r="E2372" s="148"/>
      <c r="F2372" s="148"/>
      <c r="G2372" s="149"/>
      <c r="H2372" s="148"/>
      <c r="I2372"/>
    </row>
    <row r="2373" spans="1:9" x14ac:dyDescent="0.25">
      <c r="A2373"/>
      <c r="B2373"/>
      <c r="C2373"/>
      <c r="D2373"/>
      <c r="E2373" s="148"/>
      <c r="F2373" s="148"/>
      <c r="G2373" s="149"/>
      <c r="H2373" s="148"/>
      <c r="I2373"/>
    </row>
    <row r="2374" spans="1:9" x14ac:dyDescent="0.25">
      <c r="A2374"/>
      <c r="B2374"/>
      <c r="C2374"/>
      <c r="D2374"/>
      <c r="E2374" s="148"/>
      <c r="F2374" s="148"/>
      <c r="G2374" s="149"/>
      <c r="H2374" s="148"/>
      <c r="I2374"/>
    </row>
    <row r="2375" spans="1:9" x14ac:dyDescent="0.25">
      <c r="A2375"/>
      <c r="B2375"/>
      <c r="C2375"/>
      <c r="D2375"/>
      <c r="E2375" s="148"/>
      <c r="F2375" s="148"/>
      <c r="G2375" s="149"/>
      <c r="H2375" s="148"/>
      <c r="I2375"/>
    </row>
    <row r="2376" spans="1:9" x14ac:dyDescent="0.25">
      <c r="A2376"/>
      <c r="B2376"/>
      <c r="C2376"/>
      <c r="D2376"/>
      <c r="E2376" s="148"/>
      <c r="F2376" s="148"/>
      <c r="G2376" s="149"/>
      <c r="H2376" s="148"/>
      <c r="I2376"/>
    </row>
    <row r="2377" spans="1:9" x14ac:dyDescent="0.25">
      <c r="A2377"/>
      <c r="B2377"/>
      <c r="C2377"/>
      <c r="D2377"/>
      <c r="E2377" s="148"/>
      <c r="F2377" s="148"/>
      <c r="G2377" s="149"/>
      <c r="H2377" s="148"/>
      <c r="I2377"/>
    </row>
    <row r="2378" spans="1:9" x14ac:dyDescent="0.25">
      <c r="A2378"/>
      <c r="B2378"/>
      <c r="C2378"/>
      <c r="D2378"/>
      <c r="E2378" s="148"/>
      <c r="F2378" s="148"/>
      <c r="G2378" s="149"/>
      <c r="H2378" s="148"/>
      <c r="I2378"/>
    </row>
    <row r="2379" spans="1:9" x14ac:dyDescent="0.25">
      <c r="A2379"/>
      <c r="B2379"/>
      <c r="C2379"/>
      <c r="D2379"/>
      <c r="E2379" s="148"/>
      <c r="F2379" s="148"/>
      <c r="G2379" s="149"/>
      <c r="H2379" s="148"/>
      <c r="I2379"/>
    </row>
    <row r="2380" spans="1:9" x14ac:dyDescent="0.25">
      <c r="A2380"/>
      <c r="B2380"/>
      <c r="C2380"/>
      <c r="D2380"/>
      <c r="E2380" s="148"/>
      <c r="F2380" s="148"/>
      <c r="G2380" s="149"/>
      <c r="H2380" s="148"/>
      <c r="I2380"/>
    </row>
    <row r="2381" spans="1:9" x14ac:dyDescent="0.25">
      <c r="A2381"/>
      <c r="B2381"/>
      <c r="C2381"/>
      <c r="D2381"/>
      <c r="E2381" s="148"/>
      <c r="F2381" s="148"/>
      <c r="G2381" s="149"/>
      <c r="H2381" s="148"/>
      <c r="I2381"/>
    </row>
    <row r="2382" spans="1:9" x14ac:dyDescent="0.25">
      <c r="A2382"/>
      <c r="B2382"/>
      <c r="C2382"/>
      <c r="D2382"/>
      <c r="E2382" s="148"/>
      <c r="F2382" s="148"/>
      <c r="G2382" s="149"/>
      <c r="H2382" s="148"/>
      <c r="I2382"/>
    </row>
    <row r="2383" spans="1:9" x14ac:dyDescent="0.25">
      <c r="A2383"/>
      <c r="B2383"/>
      <c r="C2383"/>
      <c r="D2383"/>
      <c r="E2383" s="148"/>
      <c r="F2383" s="148"/>
      <c r="G2383" s="149"/>
      <c r="H2383" s="148"/>
      <c r="I2383"/>
    </row>
    <row r="2384" spans="1:9" x14ac:dyDescent="0.25">
      <c r="A2384"/>
      <c r="B2384"/>
      <c r="C2384"/>
      <c r="D2384"/>
      <c r="E2384" s="148"/>
      <c r="F2384" s="148"/>
      <c r="G2384" s="149"/>
      <c r="H2384" s="148"/>
      <c r="I2384"/>
    </row>
    <row r="2385" spans="1:9" x14ac:dyDescent="0.25">
      <c r="A2385"/>
      <c r="B2385"/>
      <c r="C2385"/>
      <c r="D2385"/>
      <c r="E2385" s="148"/>
      <c r="F2385" s="148"/>
      <c r="G2385" s="149"/>
      <c r="H2385" s="148"/>
      <c r="I2385"/>
    </row>
    <row r="2386" spans="1:9" x14ac:dyDescent="0.25">
      <c r="A2386"/>
      <c r="B2386"/>
      <c r="C2386"/>
      <c r="D2386"/>
      <c r="E2386" s="148"/>
      <c r="F2386" s="148"/>
      <c r="G2386" s="149"/>
      <c r="H2386" s="148"/>
      <c r="I2386"/>
    </row>
    <row r="2387" spans="1:9" x14ac:dyDescent="0.25">
      <c r="A2387"/>
      <c r="B2387"/>
      <c r="C2387"/>
      <c r="D2387"/>
      <c r="E2387" s="148"/>
      <c r="F2387" s="148"/>
      <c r="G2387" s="149"/>
      <c r="H2387" s="148"/>
      <c r="I2387"/>
    </row>
    <row r="2388" spans="1:9" x14ac:dyDescent="0.25">
      <c r="A2388"/>
      <c r="B2388"/>
      <c r="C2388"/>
      <c r="D2388"/>
      <c r="E2388" s="148"/>
      <c r="F2388" s="148"/>
      <c r="G2388" s="149"/>
      <c r="H2388" s="148"/>
      <c r="I2388"/>
    </row>
    <row r="2389" spans="1:9" x14ac:dyDescent="0.25">
      <c r="A2389"/>
      <c r="B2389"/>
      <c r="C2389"/>
      <c r="D2389"/>
      <c r="E2389" s="148"/>
      <c r="F2389" s="148"/>
      <c r="G2389" s="149"/>
      <c r="H2389" s="148"/>
      <c r="I2389"/>
    </row>
    <row r="2390" spans="1:9" x14ac:dyDescent="0.25">
      <c r="A2390"/>
      <c r="B2390"/>
      <c r="C2390"/>
      <c r="D2390"/>
      <c r="E2390" s="148"/>
      <c r="F2390" s="148"/>
      <c r="G2390" s="149"/>
      <c r="H2390" s="148"/>
      <c r="I2390"/>
    </row>
    <row r="2391" spans="1:9" x14ac:dyDescent="0.25">
      <c r="A2391"/>
      <c r="B2391"/>
      <c r="C2391"/>
      <c r="D2391"/>
      <c r="E2391" s="148"/>
      <c r="F2391" s="148"/>
      <c r="G2391" s="149"/>
      <c r="H2391" s="148"/>
      <c r="I2391"/>
    </row>
    <row r="2392" spans="1:9" x14ac:dyDescent="0.25">
      <c r="A2392"/>
      <c r="B2392"/>
      <c r="C2392"/>
      <c r="D2392"/>
      <c r="E2392" s="148"/>
      <c r="F2392" s="148"/>
      <c r="G2392" s="149"/>
      <c r="H2392" s="148"/>
      <c r="I2392"/>
    </row>
    <row r="2393" spans="1:9" x14ac:dyDescent="0.25">
      <c r="A2393"/>
      <c r="B2393"/>
      <c r="C2393"/>
      <c r="D2393"/>
      <c r="E2393" s="148"/>
      <c r="F2393" s="148"/>
      <c r="G2393" s="149"/>
      <c r="H2393" s="148"/>
      <c r="I2393"/>
    </row>
    <row r="2394" spans="1:9" x14ac:dyDescent="0.25">
      <c r="A2394"/>
      <c r="B2394"/>
      <c r="C2394"/>
      <c r="D2394"/>
      <c r="E2394" s="148"/>
      <c r="F2394" s="148"/>
      <c r="G2394" s="149"/>
      <c r="H2394" s="148"/>
      <c r="I2394"/>
    </row>
    <row r="2395" spans="1:9" x14ac:dyDescent="0.25">
      <c r="A2395"/>
      <c r="B2395"/>
      <c r="C2395"/>
      <c r="D2395"/>
      <c r="E2395" s="148"/>
      <c r="F2395" s="148"/>
      <c r="G2395" s="149"/>
      <c r="H2395" s="148"/>
      <c r="I2395"/>
    </row>
    <row r="2396" spans="1:9" x14ac:dyDescent="0.25">
      <c r="A2396"/>
      <c r="B2396"/>
      <c r="C2396"/>
      <c r="D2396"/>
      <c r="E2396" s="148"/>
      <c r="F2396" s="148"/>
      <c r="G2396" s="149"/>
      <c r="H2396" s="148"/>
      <c r="I2396"/>
    </row>
    <row r="2397" spans="1:9" x14ac:dyDescent="0.25">
      <c r="A2397"/>
      <c r="B2397"/>
      <c r="C2397"/>
      <c r="D2397"/>
      <c r="E2397" s="148"/>
      <c r="F2397" s="148"/>
      <c r="G2397" s="149"/>
      <c r="H2397" s="148"/>
      <c r="I2397"/>
    </row>
    <row r="2398" spans="1:9" x14ac:dyDescent="0.25">
      <c r="A2398"/>
      <c r="B2398"/>
      <c r="C2398"/>
      <c r="D2398"/>
      <c r="E2398" s="148"/>
      <c r="F2398" s="148"/>
      <c r="G2398" s="149"/>
      <c r="H2398" s="148"/>
      <c r="I2398"/>
    </row>
    <row r="2399" spans="1:9" x14ac:dyDescent="0.25">
      <c r="A2399"/>
      <c r="B2399"/>
      <c r="C2399"/>
      <c r="D2399"/>
      <c r="E2399" s="148"/>
      <c r="F2399" s="148"/>
      <c r="G2399" s="149"/>
      <c r="H2399" s="148"/>
      <c r="I2399"/>
    </row>
    <row r="2400" spans="1:9" x14ac:dyDescent="0.25">
      <c r="A2400"/>
      <c r="B2400"/>
      <c r="C2400"/>
      <c r="D2400"/>
      <c r="E2400" s="148"/>
      <c r="F2400" s="148"/>
      <c r="G2400" s="149"/>
      <c r="H2400" s="148"/>
      <c r="I2400"/>
    </row>
    <row r="2401" spans="1:9" x14ac:dyDescent="0.25">
      <c r="A2401"/>
      <c r="B2401"/>
      <c r="C2401"/>
      <c r="D2401"/>
      <c r="E2401" s="148"/>
      <c r="F2401" s="148"/>
      <c r="G2401" s="149"/>
      <c r="H2401" s="148"/>
      <c r="I2401"/>
    </row>
    <row r="2402" spans="1:9" x14ac:dyDescent="0.25">
      <c r="A2402"/>
      <c r="B2402"/>
      <c r="C2402"/>
      <c r="D2402"/>
      <c r="E2402" s="148"/>
      <c r="F2402" s="148"/>
      <c r="G2402" s="149"/>
      <c r="H2402" s="148"/>
      <c r="I2402"/>
    </row>
    <row r="2403" spans="1:9" x14ac:dyDescent="0.25">
      <c r="A2403"/>
      <c r="B2403"/>
      <c r="C2403"/>
      <c r="D2403"/>
      <c r="E2403" s="148"/>
      <c r="F2403" s="148"/>
      <c r="G2403" s="149"/>
      <c r="H2403" s="148"/>
      <c r="I2403"/>
    </row>
    <row r="2404" spans="1:9" x14ac:dyDescent="0.25">
      <c r="A2404"/>
      <c r="B2404"/>
      <c r="C2404"/>
      <c r="D2404"/>
      <c r="E2404" s="148"/>
      <c r="F2404" s="148"/>
      <c r="G2404" s="149"/>
      <c r="H2404" s="148"/>
      <c r="I2404"/>
    </row>
    <row r="2405" spans="1:9" x14ac:dyDescent="0.25">
      <c r="A2405"/>
      <c r="B2405"/>
      <c r="C2405"/>
      <c r="D2405"/>
      <c r="E2405" s="148"/>
      <c r="F2405" s="148"/>
      <c r="G2405" s="149"/>
      <c r="H2405" s="148"/>
      <c r="I2405"/>
    </row>
    <row r="2406" spans="1:9" x14ac:dyDescent="0.25">
      <c r="A2406"/>
      <c r="B2406"/>
      <c r="C2406"/>
      <c r="D2406"/>
      <c r="E2406" s="148"/>
      <c r="F2406" s="148"/>
      <c r="G2406" s="149"/>
      <c r="H2406" s="148"/>
      <c r="I2406"/>
    </row>
    <row r="2407" spans="1:9" x14ac:dyDescent="0.25">
      <c r="A2407"/>
      <c r="B2407"/>
      <c r="C2407"/>
      <c r="D2407"/>
      <c r="E2407" s="148"/>
      <c r="F2407" s="148"/>
      <c r="G2407" s="149"/>
      <c r="H2407" s="148"/>
      <c r="I2407"/>
    </row>
    <row r="2408" spans="1:9" x14ac:dyDescent="0.25">
      <c r="A2408"/>
      <c r="B2408"/>
      <c r="C2408"/>
      <c r="D2408"/>
      <c r="E2408" s="148"/>
      <c r="F2408" s="148"/>
      <c r="G2408" s="149"/>
      <c r="H2408" s="148"/>
      <c r="I2408"/>
    </row>
    <row r="2409" spans="1:9" x14ac:dyDescent="0.25">
      <c r="A2409"/>
      <c r="B2409"/>
      <c r="C2409"/>
      <c r="D2409"/>
      <c r="E2409" s="148"/>
      <c r="F2409" s="148"/>
      <c r="G2409" s="149"/>
      <c r="H2409" s="148"/>
      <c r="I2409"/>
    </row>
    <row r="2410" spans="1:9" x14ac:dyDescent="0.25">
      <c r="A2410"/>
      <c r="B2410"/>
      <c r="C2410"/>
      <c r="D2410"/>
      <c r="E2410" s="148"/>
      <c r="F2410" s="148"/>
      <c r="G2410" s="149"/>
      <c r="H2410" s="148"/>
      <c r="I2410"/>
    </row>
    <row r="2411" spans="1:9" x14ac:dyDescent="0.25">
      <c r="A2411"/>
      <c r="B2411"/>
      <c r="C2411"/>
      <c r="D2411"/>
      <c r="E2411" s="148"/>
      <c r="F2411" s="148"/>
      <c r="G2411" s="149"/>
      <c r="H2411" s="148"/>
      <c r="I2411"/>
    </row>
    <row r="2412" spans="1:9" x14ac:dyDescent="0.25">
      <c r="A2412"/>
      <c r="B2412"/>
      <c r="C2412"/>
      <c r="D2412"/>
      <c r="E2412" s="148"/>
      <c r="F2412" s="148"/>
      <c r="G2412" s="149"/>
      <c r="H2412" s="148"/>
      <c r="I2412"/>
    </row>
    <row r="2413" spans="1:9" x14ac:dyDescent="0.25">
      <c r="A2413"/>
      <c r="B2413"/>
      <c r="C2413"/>
      <c r="D2413"/>
      <c r="E2413" s="148"/>
      <c r="F2413" s="148"/>
      <c r="G2413" s="149"/>
      <c r="H2413" s="148"/>
      <c r="I2413"/>
    </row>
    <row r="2414" spans="1:9" x14ac:dyDescent="0.25">
      <c r="A2414"/>
      <c r="B2414"/>
      <c r="C2414"/>
      <c r="D2414"/>
      <c r="E2414" s="148"/>
      <c r="F2414" s="148"/>
      <c r="G2414" s="149"/>
      <c r="H2414" s="148"/>
      <c r="I2414"/>
    </row>
    <row r="2415" spans="1:9" x14ac:dyDescent="0.25">
      <c r="A2415"/>
      <c r="B2415"/>
      <c r="C2415"/>
      <c r="D2415"/>
      <c r="E2415" s="148"/>
      <c r="F2415" s="148"/>
      <c r="G2415" s="149"/>
      <c r="H2415" s="148"/>
      <c r="I2415"/>
    </row>
    <row r="2416" spans="1:9" x14ac:dyDescent="0.25">
      <c r="A2416"/>
      <c r="B2416"/>
      <c r="C2416"/>
      <c r="D2416"/>
      <c r="E2416" s="148"/>
      <c r="F2416" s="148"/>
      <c r="G2416" s="149"/>
      <c r="H2416" s="148"/>
      <c r="I2416"/>
    </row>
    <row r="2417" spans="1:9" x14ac:dyDescent="0.25">
      <c r="A2417"/>
      <c r="B2417"/>
      <c r="C2417"/>
      <c r="D2417"/>
      <c r="E2417" s="148"/>
      <c r="F2417" s="148"/>
      <c r="G2417" s="149"/>
      <c r="H2417" s="148"/>
      <c r="I2417"/>
    </row>
    <row r="2418" spans="1:9" x14ac:dyDescent="0.25">
      <c r="A2418"/>
      <c r="B2418"/>
      <c r="C2418"/>
      <c r="D2418"/>
      <c r="E2418" s="148"/>
      <c r="F2418" s="148"/>
      <c r="G2418" s="149"/>
      <c r="H2418" s="148"/>
      <c r="I2418"/>
    </row>
    <row r="2419" spans="1:9" x14ac:dyDescent="0.25">
      <c r="A2419"/>
      <c r="B2419"/>
      <c r="C2419"/>
      <c r="D2419"/>
      <c r="E2419" s="148"/>
      <c r="F2419" s="148"/>
      <c r="G2419" s="149"/>
      <c r="H2419" s="148"/>
      <c r="I2419"/>
    </row>
    <row r="2420" spans="1:9" x14ac:dyDescent="0.25">
      <c r="A2420"/>
      <c r="B2420"/>
      <c r="C2420"/>
      <c r="D2420"/>
      <c r="E2420" s="148"/>
      <c r="F2420" s="148"/>
      <c r="G2420" s="149"/>
      <c r="H2420" s="148"/>
      <c r="I2420"/>
    </row>
    <row r="2421" spans="1:9" x14ac:dyDescent="0.25">
      <c r="A2421"/>
      <c r="B2421"/>
      <c r="C2421"/>
      <c r="D2421"/>
      <c r="E2421" s="148"/>
      <c r="F2421" s="148"/>
      <c r="G2421" s="149"/>
      <c r="H2421" s="148"/>
      <c r="I2421"/>
    </row>
    <row r="2422" spans="1:9" x14ac:dyDescent="0.25">
      <c r="A2422"/>
      <c r="B2422"/>
      <c r="C2422"/>
      <c r="D2422"/>
      <c r="E2422" s="148"/>
      <c r="F2422" s="148"/>
      <c r="G2422" s="149"/>
      <c r="H2422" s="148"/>
      <c r="I2422"/>
    </row>
    <row r="2423" spans="1:9" x14ac:dyDescent="0.25">
      <c r="A2423"/>
      <c r="B2423"/>
      <c r="C2423"/>
      <c r="D2423"/>
      <c r="E2423" s="148"/>
      <c r="F2423" s="148"/>
      <c r="G2423" s="149"/>
      <c r="H2423" s="148"/>
      <c r="I2423"/>
    </row>
    <row r="2424" spans="1:9" x14ac:dyDescent="0.25">
      <c r="A2424"/>
      <c r="B2424"/>
      <c r="C2424"/>
      <c r="D2424"/>
      <c r="E2424" s="148"/>
      <c r="F2424" s="148"/>
      <c r="G2424" s="149"/>
      <c r="H2424" s="148"/>
      <c r="I2424"/>
    </row>
    <row r="2425" spans="1:9" x14ac:dyDescent="0.25">
      <c r="A2425"/>
      <c r="B2425"/>
      <c r="C2425"/>
      <c r="D2425"/>
      <c r="E2425" s="148"/>
      <c r="F2425" s="148"/>
      <c r="G2425" s="149"/>
      <c r="H2425" s="148"/>
      <c r="I2425"/>
    </row>
    <row r="2426" spans="1:9" x14ac:dyDescent="0.25">
      <c r="A2426"/>
      <c r="B2426"/>
      <c r="C2426"/>
      <c r="D2426"/>
      <c r="E2426" s="148"/>
      <c r="F2426" s="148"/>
      <c r="G2426" s="149"/>
      <c r="H2426" s="148"/>
      <c r="I2426"/>
    </row>
    <row r="2427" spans="1:9" x14ac:dyDescent="0.25">
      <c r="A2427"/>
      <c r="B2427"/>
      <c r="C2427"/>
      <c r="D2427"/>
      <c r="E2427" s="148"/>
      <c r="F2427" s="148"/>
      <c r="G2427" s="149"/>
      <c r="H2427" s="148"/>
      <c r="I2427"/>
    </row>
    <row r="2428" spans="1:9" x14ac:dyDescent="0.25">
      <c r="A2428"/>
      <c r="B2428"/>
      <c r="C2428"/>
      <c r="D2428"/>
      <c r="E2428" s="148"/>
      <c r="F2428" s="148"/>
      <c r="G2428" s="149"/>
      <c r="H2428" s="148"/>
      <c r="I2428"/>
    </row>
    <row r="2429" spans="1:9" x14ac:dyDescent="0.25">
      <c r="A2429"/>
      <c r="B2429"/>
      <c r="C2429"/>
      <c r="D2429"/>
      <c r="E2429" s="148"/>
      <c r="F2429" s="148"/>
      <c r="G2429" s="149"/>
      <c r="H2429" s="148"/>
      <c r="I2429"/>
    </row>
    <row r="2430" spans="1:9" x14ac:dyDescent="0.25">
      <c r="A2430"/>
      <c r="B2430"/>
      <c r="C2430"/>
      <c r="D2430"/>
      <c r="E2430" s="148"/>
      <c r="F2430" s="148"/>
      <c r="G2430" s="149"/>
      <c r="H2430" s="148"/>
      <c r="I2430"/>
    </row>
    <row r="2431" spans="1:9" x14ac:dyDescent="0.25">
      <c r="A2431"/>
      <c r="B2431"/>
      <c r="C2431"/>
      <c r="D2431"/>
      <c r="E2431" s="148"/>
      <c r="F2431" s="148"/>
      <c r="G2431" s="149"/>
      <c r="H2431" s="148"/>
      <c r="I2431"/>
    </row>
    <row r="2432" spans="1:9" x14ac:dyDescent="0.25">
      <c r="A2432"/>
      <c r="B2432"/>
      <c r="C2432"/>
      <c r="D2432"/>
      <c r="E2432" s="148"/>
      <c r="F2432" s="148"/>
      <c r="G2432" s="149"/>
      <c r="H2432" s="148"/>
      <c r="I2432"/>
    </row>
    <row r="2433" spans="1:9" x14ac:dyDescent="0.25">
      <c r="A2433"/>
      <c r="B2433"/>
      <c r="C2433"/>
      <c r="D2433"/>
      <c r="E2433" s="148"/>
      <c r="F2433" s="148"/>
      <c r="G2433" s="149"/>
      <c r="H2433" s="148"/>
      <c r="I2433"/>
    </row>
    <row r="2434" spans="1:9" x14ac:dyDescent="0.25">
      <c r="A2434"/>
      <c r="B2434"/>
      <c r="C2434"/>
      <c r="D2434"/>
      <c r="E2434" s="148"/>
      <c r="F2434" s="148"/>
      <c r="G2434" s="149"/>
      <c r="H2434" s="148"/>
      <c r="I2434"/>
    </row>
    <row r="2435" spans="1:9" x14ac:dyDescent="0.25">
      <c r="A2435"/>
      <c r="B2435"/>
      <c r="C2435"/>
      <c r="D2435"/>
      <c r="E2435" s="148"/>
      <c r="F2435" s="148"/>
      <c r="G2435" s="149"/>
      <c r="H2435" s="148"/>
      <c r="I2435"/>
    </row>
    <row r="2436" spans="1:9" x14ac:dyDescent="0.25">
      <c r="A2436"/>
      <c r="B2436"/>
      <c r="C2436"/>
      <c r="D2436"/>
      <c r="E2436" s="148"/>
      <c r="F2436" s="148"/>
      <c r="G2436" s="149"/>
      <c r="H2436" s="148"/>
      <c r="I2436"/>
    </row>
    <row r="2437" spans="1:9" x14ac:dyDescent="0.25">
      <c r="A2437"/>
      <c r="B2437"/>
      <c r="C2437"/>
      <c r="D2437"/>
      <c r="E2437" s="148"/>
      <c r="F2437" s="148"/>
      <c r="G2437" s="149"/>
      <c r="H2437" s="148"/>
      <c r="I2437"/>
    </row>
    <row r="2438" spans="1:9" x14ac:dyDescent="0.25">
      <c r="A2438"/>
      <c r="B2438"/>
      <c r="C2438"/>
      <c r="D2438"/>
      <c r="E2438" s="148"/>
      <c r="F2438" s="148"/>
      <c r="G2438" s="149"/>
      <c r="H2438" s="148"/>
      <c r="I2438"/>
    </row>
    <row r="2439" spans="1:9" x14ac:dyDescent="0.25">
      <c r="A2439"/>
      <c r="B2439"/>
      <c r="C2439"/>
      <c r="D2439"/>
      <c r="E2439" s="148"/>
      <c r="F2439" s="148"/>
      <c r="G2439" s="149"/>
      <c r="H2439" s="148"/>
      <c r="I2439"/>
    </row>
    <row r="2440" spans="1:9" x14ac:dyDescent="0.25">
      <c r="A2440"/>
      <c r="B2440"/>
      <c r="C2440"/>
      <c r="D2440"/>
      <c r="E2440" s="148"/>
      <c r="F2440" s="148"/>
      <c r="G2440" s="149"/>
      <c r="H2440" s="148"/>
      <c r="I2440"/>
    </row>
    <row r="2441" spans="1:9" x14ac:dyDescent="0.25">
      <c r="A2441"/>
      <c r="B2441"/>
      <c r="C2441"/>
      <c r="D2441"/>
      <c r="E2441" s="148"/>
      <c r="F2441" s="148"/>
      <c r="G2441" s="149"/>
      <c r="H2441" s="148"/>
      <c r="I2441"/>
    </row>
    <row r="2442" spans="1:9" x14ac:dyDescent="0.25">
      <c r="A2442"/>
      <c r="B2442"/>
      <c r="C2442"/>
      <c r="D2442"/>
      <c r="E2442" s="148"/>
      <c r="F2442" s="148"/>
      <c r="G2442" s="149"/>
      <c r="H2442" s="148"/>
      <c r="I2442"/>
    </row>
    <row r="2443" spans="1:9" x14ac:dyDescent="0.25">
      <c r="A2443"/>
      <c r="B2443"/>
      <c r="C2443"/>
      <c r="D2443"/>
      <c r="E2443" s="148"/>
      <c r="F2443" s="148"/>
      <c r="G2443" s="149"/>
      <c r="H2443" s="148"/>
      <c r="I2443"/>
    </row>
    <row r="2444" spans="1:9" x14ac:dyDescent="0.25">
      <c r="A2444"/>
      <c r="B2444"/>
      <c r="C2444"/>
      <c r="D2444"/>
      <c r="E2444" s="148"/>
      <c r="F2444" s="148"/>
      <c r="G2444" s="149"/>
      <c r="H2444" s="148"/>
      <c r="I2444"/>
    </row>
    <row r="2445" spans="1:9" x14ac:dyDescent="0.25">
      <c r="A2445"/>
      <c r="B2445"/>
      <c r="C2445"/>
      <c r="D2445"/>
      <c r="E2445" s="148"/>
      <c r="F2445" s="148"/>
      <c r="G2445" s="149"/>
      <c r="H2445" s="148"/>
      <c r="I2445"/>
    </row>
    <row r="2446" spans="1:9" x14ac:dyDescent="0.25">
      <c r="A2446"/>
      <c r="B2446"/>
      <c r="C2446"/>
      <c r="D2446"/>
      <c r="E2446" s="148"/>
      <c r="F2446" s="148"/>
      <c r="G2446" s="149"/>
      <c r="H2446" s="148"/>
      <c r="I2446"/>
    </row>
    <row r="2447" spans="1:9" x14ac:dyDescent="0.25">
      <c r="A2447"/>
      <c r="B2447"/>
      <c r="C2447"/>
      <c r="D2447"/>
      <c r="E2447" s="148"/>
      <c r="F2447" s="148"/>
      <c r="G2447" s="149"/>
      <c r="H2447" s="148"/>
      <c r="I2447"/>
    </row>
    <row r="2448" spans="1:9" x14ac:dyDescent="0.25">
      <c r="A2448"/>
      <c r="B2448"/>
      <c r="C2448"/>
      <c r="D2448"/>
      <c r="E2448" s="148"/>
      <c r="F2448" s="148"/>
      <c r="G2448" s="149"/>
      <c r="H2448" s="148"/>
      <c r="I2448"/>
    </row>
    <row r="2449" spans="1:9" x14ac:dyDescent="0.25">
      <c r="A2449"/>
      <c r="B2449"/>
      <c r="C2449"/>
      <c r="D2449"/>
      <c r="E2449" s="148"/>
      <c r="F2449" s="148"/>
      <c r="G2449" s="149"/>
      <c r="H2449" s="148"/>
      <c r="I2449"/>
    </row>
    <row r="2450" spans="1:9" x14ac:dyDescent="0.25">
      <c r="A2450"/>
      <c r="B2450"/>
      <c r="C2450"/>
      <c r="D2450"/>
      <c r="E2450" s="148"/>
      <c r="F2450" s="148"/>
      <c r="G2450" s="149"/>
      <c r="H2450" s="148"/>
      <c r="I2450"/>
    </row>
    <row r="2451" spans="1:9" x14ac:dyDescent="0.25">
      <c r="A2451"/>
      <c r="B2451"/>
      <c r="C2451"/>
      <c r="D2451"/>
      <c r="E2451" s="148"/>
      <c r="F2451" s="148"/>
      <c r="G2451" s="149"/>
      <c r="H2451" s="148"/>
      <c r="I2451"/>
    </row>
    <row r="2452" spans="1:9" x14ac:dyDescent="0.25">
      <c r="A2452"/>
      <c r="B2452"/>
      <c r="C2452"/>
      <c r="D2452"/>
      <c r="E2452" s="148"/>
      <c r="F2452" s="148"/>
      <c r="G2452" s="149"/>
      <c r="H2452" s="148"/>
      <c r="I2452"/>
    </row>
    <row r="2453" spans="1:9" x14ac:dyDescent="0.25">
      <c r="A2453"/>
      <c r="B2453"/>
      <c r="C2453"/>
      <c r="D2453"/>
      <c r="E2453" s="148"/>
      <c r="F2453" s="148"/>
      <c r="G2453" s="149"/>
      <c r="H2453" s="148"/>
      <c r="I2453"/>
    </row>
    <row r="2454" spans="1:9" x14ac:dyDescent="0.25">
      <c r="A2454"/>
      <c r="B2454"/>
      <c r="C2454"/>
      <c r="D2454"/>
      <c r="E2454" s="148"/>
      <c r="F2454" s="148"/>
      <c r="G2454" s="149"/>
      <c r="H2454" s="148"/>
      <c r="I2454"/>
    </row>
    <row r="2455" spans="1:9" x14ac:dyDescent="0.25">
      <c r="A2455"/>
      <c r="B2455"/>
      <c r="C2455"/>
      <c r="D2455"/>
      <c r="E2455" s="148"/>
      <c r="F2455" s="148"/>
      <c r="G2455" s="149"/>
      <c r="H2455" s="148"/>
      <c r="I2455"/>
    </row>
    <row r="2456" spans="1:9" x14ac:dyDescent="0.25">
      <c r="A2456"/>
      <c r="B2456"/>
      <c r="C2456"/>
      <c r="D2456"/>
      <c r="E2456" s="148"/>
      <c r="F2456" s="148"/>
      <c r="G2456" s="149"/>
      <c r="H2456" s="148"/>
      <c r="I2456"/>
    </row>
    <row r="2457" spans="1:9" x14ac:dyDescent="0.25">
      <c r="A2457"/>
      <c r="B2457"/>
      <c r="C2457"/>
      <c r="D2457"/>
      <c r="E2457" s="148"/>
      <c r="F2457" s="148"/>
      <c r="G2457" s="149"/>
      <c r="H2457" s="148"/>
      <c r="I2457"/>
    </row>
    <row r="2458" spans="1:9" x14ac:dyDescent="0.25">
      <c r="A2458"/>
      <c r="B2458"/>
      <c r="C2458"/>
      <c r="D2458"/>
      <c r="E2458" s="148"/>
      <c r="F2458" s="148"/>
      <c r="G2458" s="149"/>
      <c r="H2458" s="148"/>
      <c r="I2458"/>
    </row>
    <row r="2459" spans="1:9" x14ac:dyDescent="0.25">
      <c r="A2459"/>
      <c r="B2459"/>
      <c r="C2459"/>
      <c r="D2459"/>
      <c r="E2459" s="148"/>
      <c r="F2459" s="148"/>
      <c r="G2459" s="149"/>
      <c r="H2459" s="148"/>
      <c r="I2459"/>
    </row>
    <row r="2460" spans="1:9" x14ac:dyDescent="0.25">
      <c r="A2460"/>
      <c r="B2460"/>
      <c r="C2460"/>
      <c r="D2460"/>
      <c r="E2460" s="148"/>
      <c r="F2460" s="148"/>
      <c r="G2460" s="149"/>
      <c r="H2460" s="148"/>
      <c r="I2460"/>
    </row>
    <row r="2461" spans="1:9" x14ac:dyDescent="0.25">
      <c r="A2461"/>
      <c r="B2461"/>
      <c r="C2461"/>
      <c r="D2461"/>
      <c r="E2461" s="148"/>
      <c r="F2461" s="148"/>
      <c r="G2461" s="149"/>
      <c r="H2461" s="148"/>
      <c r="I2461"/>
    </row>
    <row r="2462" spans="1:9" x14ac:dyDescent="0.25">
      <c r="A2462"/>
      <c r="B2462"/>
      <c r="C2462"/>
      <c r="D2462"/>
      <c r="E2462" s="148"/>
      <c r="F2462" s="148"/>
      <c r="G2462" s="149"/>
      <c r="H2462" s="148"/>
      <c r="I2462"/>
    </row>
    <row r="2463" spans="1:9" x14ac:dyDescent="0.25">
      <c r="A2463"/>
      <c r="B2463"/>
      <c r="C2463"/>
      <c r="D2463"/>
      <c r="E2463" s="148"/>
      <c r="F2463" s="148"/>
      <c r="G2463" s="149"/>
      <c r="H2463" s="148"/>
      <c r="I2463"/>
    </row>
    <row r="2464" spans="1:9" x14ac:dyDescent="0.25">
      <c r="A2464"/>
      <c r="B2464"/>
      <c r="C2464"/>
      <c r="D2464"/>
      <c r="E2464" s="148"/>
      <c r="F2464" s="148"/>
      <c r="G2464" s="149"/>
      <c r="H2464" s="148"/>
      <c r="I2464"/>
    </row>
    <row r="2465" spans="1:9" x14ac:dyDescent="0.25">
      <c r="A2465"/>
      <c r="B2465"/>
      <c r="C2465"/>
      <c r="D2465"/>
      <c r="E2465" s="148"/>
      <c r="F2465" s="148"/>
      <c r="G2465" s="149"/>
      <c r="H2465" s="148"/>
      <c r="I2465"/>
    </row>
    <row r="2466" spans="1:9" x14ac:dyDescent="0.25">
      <c r="A2466"/>
      <c r="B2466"/>
      <c r="C2466"/>
      <c r="D2466"/>
      <c r="E2466" s="148"/>
      <c r="F2466" s="148"/>
      <c r="G2466" s="149"/>
      <c r="H2466" s="148"/>
      <c r="I2466"/>
    </row>
    <row r="2467" spans="1:9" x14ac:dyDescent="0.25">
      <c r="A2467"/>
      <c r="B2467"/>
      <c r="C2467"/>
      <c r="D2467"/>
      <c r="E2467" s="148"/>
      <c r="F2467" s="148"/>
      <c r="G2467" s="149"/>
      <c r="H2467" s="148"/>
      <c r="I2467"/>
    </row>
    <row r="2468" spans="1:9" x14ac:dyDescent="0.25">
      <c r="A2468"/>
      <c r="B2468"/>
      <c r="C2468"/>
      <c r="D2468"/>
      <c r="E2468" s="148"/>
      <c r="F2468" s="148"/>
      <c r="G2468" s="149"/>
      <c r="H2468" s="148"/>
      <c r="I2468"/>
    </row>
    <row r="2469" spans="1:9" x14ac:dyDescent="0.25">
      <c r="A2469"/>
      <c r="B2469"/>
      <c r="C2469"/>
      <c r="D2469"/>
      <c r="E2469" s="148"/>
      <c r="F2469" s="148"/>
      <c r="G2469" s="149"/>
      <c r="H2469" s="148"/>
      <c r="I2469"/>
    </row>
    <row r="2470" spans="1:9" x14ac:dyDescent="0.25">
      <c r="A2470"/>
      <c r="B2470"/>
      <c r="C2470"/>
      <c r="D2470"/>
      <c r="E2470" s="148"/>
      <c r="F2470" s="148"/>
      <c r="G2470" s="149"/>
      <c r="H2470" s="148"/>
      <c r="I2470"/>
    </row>
    <row r="2471" spans="1:9" x14ac:dyDescent="0.25">
      <c r="A2471"/>
      <c r="B2471"/>
      <c r="C2471"/>
      <c r="D2471"/>
      <c r="E2471" s="148"/>
      <c r="F2471" s="148"/>
      <c r="G2471" s="149"/>
      <c r="H2471" s="148"/>
      <c r="I2471"/>
    </row>
    <row r="2472" spans="1:9" x14ac:dyDescent="0.25">
      <c r="A2472"/>
      <c r="B2472"/>
      <c r="C2472"/>
      <c r="D2472"/>
      <c r="E2472" s="148"/>
      <c r="F2472" s="148"/>
      <c r="G2472" s="149"/>
      <c r="H2472" s="148"/>
      <c r="I2472"/>
    </row>
    <row r="2473" spans="1:9" x14ac:dyDescent="0.25">
      <c r="A2473"/>
      <c r="B2473"/>
      <c r="C2473"/>
      <c r="D2473"/>
      <c r="E2473" s="148"/>
      <c r="F2473" s="148"/>
      <c r="G2473" s="149"/>
      <c r="H2473" s="148"/>
      <c r="I2473"/>
    </row>
    <row r="2474" spans="1:9" x14ac:dyDescent="0.25">
      <c r="A2474"/>
      <c r="B2474"/>
      <c r="C2474"/>
      <c r="D2474"/>
      <c r="E2474" s="148"/>
      <c r="F2474" s="148"/>
      <c r="G2474" s="149"/>
      <c r="H2474" s="148"/>
      <c r="I2474"/>
    </row>
    <row r="2475" spans="1:9" x14ac:dyDescent="0.25">
      <c r="A2475"/>
      <c r="B2475"/>
      <c r="C2475"/>
      <c r="D2475"/>
      <c r="E2475" s="148"/>
      <c r="F2475" s="148"/>
      <c r="G2475" s="149"/>
      <c r="H2475" s="148"/>
      <c r="I2475"/>
    </row>
    <row r="2476" spans="1:9" x14ac:dyDescent="0.25">
      <c r="A2476"/>
      <c r="B2476"/>
      <c r="C2476"/>
      <c r="D2476"/>
      <c r="E2476" s="148"/>
      <c r="F2476" s="148"/>
      <c r="G2476" s="149"/>
      <c r="H2476" s="148"/>
      <c r="I2476"/>
    </row>
    <row r="2477" spans="1:9" x14ac:dyDescent="0.25">
      <c r="A2477"/>
      <c r="B2477"/>
      <c r="C2477"/>
      <c r="D2477"/>
      <c r="E2477" s="148"/>
      <c r="F2477" s="148"/>
      <c r="G2477" s="149"/>
      <c r="H2477" s="148"/>
      <c r="I2477"/>
    </row>
    <row r="2478" spans="1:9" x14ac:dyDescent="0.25">
      <c r="A2478"/>
      <c r="B2478"/>
      <c r="C2478"/>
      <c r="D2478"/>
      <c r="E2478" s="148"/>
      <c r="F2478" s="148"/>
      <c r="G2478" s="149"/>
      <c r="H2478" s="148"/>
      <c r="I2478"/>
    </row>
    <row r="2479" spans="1:9" x14ac:dyDescent="0.25">
      <c r="A2479"/>
      <c r="B2479"/>
      <c r="C2479"/>
      <c r="D2479"/>
      <c r="E2479" s="148"/>
      <c r="F2479" s="148"/>
      <c r="G2479" s="149"/>
      <c r="H2479" s="148"/>
      <c r="I2479"/>
    </row>
    <row r="2480" spans="1:9" x14ac:dyDescent="0.25">
      <c r="A2480"/>
      <c r="B2480"/>
      <c r="C2480"/>
      <c r="D2480"/>
      <c r="E2480" s="148"/>
      <c r="F2480" s="148"/>
      <c r="G2480" s="149"/>
      <c r="H2480" s="148"/>
      <c r="I2480"/>
    </row>
    <row r="2481" spans="1:9" x14ac:dyDescent="0.25">
      <c r="A2481"/>
      <c r="B2481"/>
      <c r="C2481"/>
      <c r="D2481"/>
      <c r="E2481" s="148"/>
      <c r="F2481" s="148"/>
      <c r="G2481" s="149"/>
      <c r="H2481" s="148"/>
      <c r="I2481"/>
    </row>
    <row r="2482" spans="1:9" x14ac:dyDescent="0.25">
      <c r="A2482"/>
      <c r="B2482"/>
      <c r="C2482"/>
      <c r="D2482"/>
      <c r="E2482" s="148"/>
      <c r="F2482" s="148"/>
      <c r="G2482" s="149"/>
      <c r="H2482" s="148"/>
      <c r="I2482"/>
    </row>
    <row r="2483" spans="1:9" x14ac:dyDescent="0.25">
      <c r="A2483"/>
      <c r="B2483"/>
      <c r="C2483"/>
      <c r="D2483"/>
      <c r="E2483" s="148"/>
      <c r="F2483" s="148"/>
      <c r="G2483" s="149"/>
      <c r="H2483" s="148"/>
      <c r="I2483"/>
    </row>
    <row r="2484" spans="1:9" x14ac:dyDescent="0.25">
      <c r="A2484"/>
      <c r="B2484"/>
      <c r="C2484"/>
      <c r="D2484"/>
      <c r="E2484" s="148"/>
      <c r="F2484" s="148"/>
      <c r="G2484" s="149"/>
      <c r="H2484" s="148"/>
      <c r="I2484"/>
    </row>
    <row r="2485" spans="1:9" x14ac:dyDescent="0.25">
      <c r="A2485"/>
      <c r="B2485"/>
      <c r="C2485"/>
      <c r="D2485"/>
      <c r="E2485" s="148"/>
      <c r="F2485" s="148"/>
      <c r="G2485" s="149"/>
      <c r="H2485" s="148"/>
      <c r="I2485"/>
    </row>
    <row r="2486" spans="1:9" x14ac:dyDescent="0.25">
      <c r="A2486"/>
      <c r="B2486"/>
      <c r="C2486"/>
      <c r="D2486"/>
      <c r="E2486" s="148"/>
      <c r="F2486" s="148"/>
      <c r="G2486" s="149"/>
      <c r="H2486" s="148"/>
      <c r="I2486"/>
    </row>
    <row r="2487" spans="1:9" x14ac:dyDescent="0.25">
      <c r="A2487"/>
      <c r="B2487"/>
      <c r="C2487"/>
      <c r="D2487"/>
      <c r="E2487" s="148"/>
      <c r="F2487" s="148"/>
      <c r="G2487" s="149"/>
      <c r="H2487" s="148"/>
      <c r="I2487"/>
    </row>
    <row r="2488" spans="1:9" x14ac:dyDescent="0.25">
      <c r="A2488"/>
      <c r="B2488"/>
      <c r="C2488"/>
      <c r="D2488"/>
      <c r="E2488" s="148"/>
      <c r="F2488" s="148"/>
      <c r="G2488" s="149"/>
      <c r="H2488" s="148"/>
      <c r="I2488"/>
    </row>
    <row r="2489" spans="1:9" x14ac:dyDescent="0.25">
      <c r="A2489"/>
      <c r="B2489"/>
      <c r="C2489"/>
      <c r="D2489"/>
      <c r="E2489" s="148"/>
      <c r="F2489" s="148"/>
      <c r="G2489" s="149"/>
      <c r="H2489" s="148"/>
      <c r="I2489"/>
    </row>
    <row r="2490" spans="1:9" x14ac:dyDescent="0.25">
      <c r="A2490"/>
      <c r="B2490"/>
      <c r="C2490"/>
      <c r="D2490"/>
      <c r="E2490" s="148"/>
      <c r="F2490" s="148"/>
      <c r="G2490" s="149"/>
      <c r="H2490" s="148"/>
      <c r="I2490"/>
    </row>
    <row r="2491" spans="1:9" x14ac:dyDescent="0.25">
      <c r="A2491"/>
      <c r="B2491"/>
      <c r="C2491"/>
      <c r="D2491"/>
      <c r="E2491" s="148"/>
      <c r="F2491" s="148"/>
      <c r="G2491" s="149"/>
      <c r="H2491" s="148"/>
      <c r="I2491"/>
    </row>
    <row r="2492" spans="1:9" x14ac:dyDescent="0.25">
      <c r="A2492"/>
      <c r="B2492"/>
      <c r="C2492"/>
      <c r="D2492"/>
      <c r="E2492" s="148"/>
      <c r="F2492" s="148"/>
      <c r="G2492" s="149"/>
      <c r="H2492" s="148"/>
      <c r="I2492"/>
    </row>
    <row r="2493" spans="1:9" x14ac:dyDescent="0.25">
      <c r="A2493"/>
      <c r="B2493"/>
      <c r="C2493"/>
      <c r="D2493"/>
      <c r="E2493" s="148"/>
      <c r="F2493" s="148"/>
      <c r="G2493" s="149"/>
      <c r="H2493" s="148"/>
      <c r="I2493"/>
    </row>
    <row r="2494" spans="1:9" x14ac:dyDescent="0.25">
      <c r="A2494"/>
      <c r="B2494"/>
      <c r="C2494"/>
      <c r="D2494"/>
      <c r="E2494" s="148"/>
      <c r="F2494" s="148"/>
      <c r="G2494" s="149"/>
      <c r="H2494" s="148"/>
      <c r="I2494"/>
    </row>
    <row r="2495" spans="1:9" x14ac:dyDescent="0.25">
      <c r="A2495"/>
      <c r="B2495"/>
      <c r="C2495"/>
      <c r="D2495"/>
      <c r="E2495" s="148"/>
      <c r="F2495" s="148"/>
      <c r="G2495" s="149"/>
      <c r="H2495" s="148"/>
      <c r="I2495"/>
    </row>
    <row r="2496" spans="1:9" x14ac:dyDescent="0.25">
      <c r="A2496"/>
      <c r="B2496"/>
      <c r="C2496"/>
      <c r="D2496"/>
      <c r="E2496" s="148"/>
      <c r="F2496" s="148"/>
      <c r="G2496" s="149"/>
      <c r="H2496" s="148"/>
      <c r="I2496"/>
    </row>
    <row r="2497" spans="1:9" x14ac:dyDescent="0.25">
      <c r="A2497"/>
      <c r="B2497"/>
      <c r="C2497"/>
      <c r="D2497"/>
      <c r="E2497" s="148"/>
      <c r="F2497" s="148"/>
      <c r="G2497" s="149"/>
      <c r="H2497" s="148"/>
      <c r="I2497"/>
    </row>
    <row r="2498" spans="1:9" x14ac:dyDescent="0.25">
      <c r="A2498"/>
      <c r="B2498"/>
      <c r="C2498"/>
      <c r="D2498"/>
      <c r="E2498" s="148"/>
      <c r="F2498" s="148"/>
      <c r="G2498" s="149"/>
      <c r="H2498" s="148"/>
      <c r="I2498"/>
    </row>
    <row r="2499" spans="1:9" x14ac:dyDescent="0.25">
      <c r="A2499"/>
      <c r="B2499"/>
      <c r="C2499"/>
      <c r="D2499"/>
      <c r="E2499" s="148"/>
      <c r="F2499" s="148"/>
      <c r="G2499" s="149"/>
      <c r="H2499" s="148"/>
      <c r="I2499"/>
    </row>
    <row r="2500" spans="1:9" x14ac:dyDescent="0.25">
      <c r="A2500"/>
      <c r="B2500"/>
      <c r="C2500"/>
      <c r="D2500"/>
      <c r="E2500" s="148"/>
      <c r="F2500" s="148"/>
      <c r="G2500" s="149"/>
      <c r="H2500" s="148"/>
      <c r="I2500"/>
    </row>
    <row r="2501" spans="1:9" x14ac:dyDescent="0.25">
      <c r="A2501"/>
      <c r="B2501"/>
      <c r="C2501"/>
      <c r="D2501"/>
      <c r="E2501" s="148"/>
      <c r="F2501" s="148"/>
      <c r="G2501" s="149"/>
      <c r="H2501" s="148"/>
      <c r="I2501"/>
    </row>
    <row r="2502" spans="1:9" x14ac:dyDescent="0.25">
      <c r="A2502"/>
      <c r="B2502"/>
      <c r="C2502"/>
      <c r="D2502"/>
      <c r="E2502" s="148"/>
      <c r="F2502" s="148"/>
      <c r="G2502" s="149"/>
      <c r="H2502" s="148"/>
      <c r="I2502"/>
    </row>
    <row r="2503" spans="1:9" x14ac:dyDescent="0.25">
      <c r="A2503"/>
      <c r="B2503"/>
      <c r="C2503"/>
      <c r="D2503"/>
      <c r="E2503" s="148"/>
      <c r="F2503" s="148"/>
      <c r="G2503" s="149"/>
      <c r="H2503" s="148"/>
      <c r="I2503"/>
    </row>
    <row r="2504" spans="1:9" x14ac:dyDescent="0.25">
      <c r="A2504"/>
      <c r="B2504"/>
      <c r="C2504"/>
      <c r="D2504"/>
      <c r="E2504" s="148"/>
      <c r="F2504" s="148"/>
      <c r="G2504" s="149"/>
      <c r="H2504" s="148"/>
      <c r="I2504"/>
    </row>
    <row r="2505" spans="1:9" x14ac:dyDescent="0.25">
      <c r="A2505"/>
      <c r="B2505"/>
      <c r="C2505"/>
      <c r="D2505"/>
      <c r="E2505" s="148"/>
      <c r="F2505" s="148"/>
      <c r="G2505" s="149"/>
      <c r="H2505" s="148"/>
      <c r="I2505"/>
    </row>
    <row r="2506" spans="1:9" x14ac:dyDescent="0.25">
      <c r="A2506"/>
      <c r="B2506"/>
      <c r="C2506"/>
      <c r="D2506"/>
      <c r="E2506" s="148"/>
      <c r="F2506" s="148"/>
      <c r="G2506" s="149"/>
      <c r="H2506" s="148"/>
      <c r="I2506"/>
    </row>
    <row r="2507" spans="1:9" x14ac:dyDescent="0.25">
      <c r="A2507"/>
      <c r="B2507"/>
      <c r="C2507"/>
      <c r="D2507"/>
      <c r="E2507" s="148"/>
      <c r="F2507" s="148"/>
      <c r="G2507" s="149"/>
      <c r="H2507" s="148"/>
      <c r="I2507"/>
    </row>
    <row r="2508" spans="1:9" x14ac:dyDescent="0.25">
      <c r="A2508"/>
      <c r="B2508"/>
      <c r="C2508"/>
      <c r="D2508"/>
      <c r="E2508" s="148"/>
      <c r="F2508" s="148"/>
      <c r="G2508" s="149"/>
      <c r="H2508" s="148"/>
      <c r="I2508"/>
    </row>
    <row r="2509" spans="1:9" x14ac:dyDescent="0.25">
      <c r="A2509"/>
      <c r="B2509"/>
      <c r="C2509"/>
      <c r="D2509"/>
      <c r="E2509" s="148"/>
      <c r="F2509" s="148"/>
      <c r="G2509" s="149"/>
      <c r="H2509" s="148"/>
      <c r="I2509"/>
    </row>
    <row r="2510" spans="1:9" x14ac:dyDescent="0.25">
      <c r="A2510"/>
      <c r="B2510"/>
      <c r="C2510"/>
      <c r="D2510"/>
      <c r="E2510" s="148"/>
      <c r="F2510" s="148"/>
      <c r="G2510" s="149"/>
      <c r="H2510" s="148"/>
      <c r="I2510"/>
    </row>
    <row r="2511" spans="1:9" x14ac:dyDescent="0.25">
      <c r="A2511"/>
      <c r="B2511"/>
      <c r="C2511"/>
      <c r="D2511"/>
      <c r="E2511" s="148"/>
      <c r="F2511" s="148"/>
      <c r="G2511" s="149"/>
      <c r="H2511" s="148"/>
      <c r="I2511"/>
    </row>
    <row r="2512" spans="1:9" x14ac:dyDescent="0.25">
      <c r="A2512"/>
      <c r="B2512"/>
      <c r="C2512"/>
      <c r="D2512"/>
      <c r="E2512" s="148"/>
      <c r="F2512" s="148"/>
      <c r="G2512" s="149"/>
      <c r="H2512" s="148"/>
      <c r="I2512"/>
    </row>
    <row r="2513" spans="1:9" x14ac:dyDescent="0.25">
      <c r="A2513"/>
      <c r="B2513"/>
      <c r="C2513"/>
      <c r="D2513"/>
      <c r="E2513" s="148"/>
      <c r="F2513" s="148"/>
      <c r="G2513" s="149"/>
      <c r="H2513" s="148"/>
      <c r="I2513"/>
    </row>
    <row r="2514" spans="1:9" x14ac:dyDescent="0.25">
      <c r="A2514"/>
      <c r="B2514"/>
      <c r="C2514"/>
      <c r="D2514"/>
      <c r="E2514" s="148"/>
      <c r="F2514" s="148"/>
      <c r="G2514" s="149"/>
      <c r="H2514" s="148"/>
      <c r="I2514"/>
    </row>
    <row r="2515" spans="1:9" x14ac:dyDescent="0.25">
      <c r="A2515"/>
      <c r="B2515"/>
      <c r="C2515"/>
      <c r="D2515"/>
      <c r="E2515" s="148"/>
      <c r="F2515" s="148"/>
      <c r="G2515" s="149"/>
      <c r="H2515" s="148"/>
      <c r="I2515"/>
    </row>
    <row r="2516" spans="1:9" x14ac:dyDescent="0.25">
      <c r="A2516"/>
      <c r="B2516"/>
      <c r="C2516"/>
      <c r="D2516"/>
      <c r="E2516" s="148"/>
      <c r="F2516" s="148"/>
      <c r="G2516" s="149"/>
      <c r="H2516" s="148"/>
      <c r="I2516"/>
    </row>
    <row r="2517" spans="1:9" x14ac:dyDescent="0.25">
      <c r="A2517"/>
      <c r="B2517"/>
      <c r="C2517"/>
      <c r="D2517"/>
      <c r="E2517" s="148"/>
      <c r="F2517" s="148"/>
      <c r="G2517" s="149"/>
      <c r="H2517" s="148"/>
      <c r="I2517"/>
    </row>
    <row r="2518" spans="1:9" x14ac:dyDescent="0.25">
      <c r="A2518"/>
      <c r="B2518"/>
      <c r="C2518"/>
      <c r="D2518"/>
      <c r="E2518" s="148"/>
      <c r="F2518" s="148"/>
      <c r="G2518" s="149"/>
      <c r="H2518" s="148"/>
      <c r="I2518"/>
    </row>
    <row r="2519" spans="1:9" x14ac:dyDescent="0.25">
      <c r="A2519"/>
      <c r="B2519"/>
      <c r="C2519"/>
      <c r="D2519"/>
      <c r="E2519" s="148"/>
      <c r="F2519" s="148"/>
      <c r="G2519" s="149"/>
      <c r="H2519" s="148"/>
      <c r="I2519"/>
    </row>
    <row r="2520" spans="1:9" x14ac:dyDescent="0.25">
      <c r="A2520"/>
      <c r="B2520"/>
      <c r="C2520"/>
      <c r="D2520"/>
      <c r="E2520" s="148"/>
      <c r="F2520" s="148"/>
      <c r="G2520" s="149"/>
      <c r="H2520" s="148"/>
      <c r="I2520"/>
    </row>
    <row r="2521" spans="1:9" x14ac:dyDescent="0.25">
      <c r="A2521"/>
      <c r="B2521"/>
      <c r="C2521"/>
      <c r="D2521"/>
      <c r="E2521" s="148"/>
      <c r="F2521" s="148"/>
      <c r="G2521" s="149"/>
      <c r="H2521" s="148"/>
      <c r="I2521"/>
    </row>
    <row r="2522" spans="1:9" x14ac:dyDescent="0.25">
      <c r="A2522"/>
      <c r="B2522"/>
      <c r="C2522"/>
      <c r="D2522"/>
      <c r="E2522" s="148"/>
      <c r="F2522" s="148"/>
      <c r="G2522" s="149"/>
      <c r="H2522" s="148"/>
      <c r="I2522"/>
    </row>
    <row r="2523" spans="1:9" x14ac:dyDescent="0.25">
      <c r="A2523"/>
      <c r="B2523"/>
      <c r="C2523"/>
      <c r="D2523"/>
      <c r="E2523" s="148"/>
      <c r="F2523" s="148"/>
      <c r="G2523" s="149"/>
      <c r="H2523" s="148"/>
      <c r="I2523"/>
    </row>
    <row r="2524" spans="1:9" x14ac:dyDescent="0.25">
      <c r="A2524"/>
      <c r="B2524"/>
      <c r="C2524"/>
      <c r="D2524"/>
      <c r="E2524" s="148"/>
      <c r="F2524" s="148"/>
      <c r="G2524" s="149"/>
      <c r="H2524" s="148"/>
      <c r="I2524"/>
    </row>
    <row r="2525" spans="1:9" x14ac:dyDescent="0.25">
      <c r="A2525"/>
      <c r="B2525"/>
      <c r="C2525"/>
      <c r="D2525"/>
      <c r="E2525" s="148"/>
      <c r="F2525" s="148"/>
      <c r="G2525" s="149"/>
      <c r="H2525" s="148"/>
      <c r="I2525"/>
    </row>
    <row r="2526" spans="1:9" x14ac:dyDescent="0.25">
      <c r="A2526"/>
      <c r="B2526"/>
      <c r="C2526"/>
      <c r="D2526"/>
      <c r="E2526" s="148"/>
      <c r="F2526" s="148"/>
      <c r="G2526" s="149"/>
      <c r="H2526" s="148"/>
      <c r="I2526"/>
    </row>
    <row r="2527" spans="1:9" x14ac:dyDescent="0.25">
      <c r="A2527"/>
      <c r="B2527"/>
      <c r="C2527"/>
      <c r="D2527"/>
      <c r="E2527" s="148"/>
      <c r="F2527" s="148"/>
      <c r="G2527" s="149"/>
      <c r="H2527" s="148"/>
      <c r="I2527"/>
    </row>
    <row r="2528" spans="1:9" x14ac:dyDescent="0.25">
      <c r="A2528"/>
      <c r="B2528"/>
      <c r="C2528"/>
      <c r="D2528"/>
      <c r="E2528" s="148"/>
      <c r="F2528" s="148"/>
      <c r="G2528" s="149"/>
      <c r="H2528" s="148"/>
      <c r="I2528"/>
    </row>
    <row r="2529" spans="1:9" x14ac:dyDescent="0.25">
      <c r="A2529"/>
      <c r="B2529"/>
      <c r="C2529"/>
      <c r="D2529"/>
      <c r="E2529" s="148"/>
      <c r="F2529" s="148"/>
      <c r="G2529" s="149"/>
      <c r="H2529" s="148"/>
      <c r="I2529"/>
    </row>
    <row r="2530" spans="1:9" x14ac:dyDescent="0.25">
      <c r="A2530"/>
      <c r="B2530"/>
      <c r="C2530"/>
      <c r="D2530"/>
      <c r="E2530" s="148"/>
      <c r="F2530" s="148"/>
      <c r="G2530" s="149"/>
      <c r="H2530" s="148"/>
      <c r="I2530"/>
    </row>
    <row r="2531" spans="1:9" x14ac:dyDescent="0.25">
      <c r="A2531"/>
      <c r="B2531"/>
      <c r="C2531"/>
      <c r="D2531"/>
      <c r="E2531" s="148"/>
      <c r="F2531" s="148"/>
      <c r="G2531" s="149"/>
      <c r="H2531" s="148"/>
      <c r="I2531"/>
    </row>
    <row r="2532" spans="1:9" x14ac:dyDescent="0.25">
      <c r="A2532"/>
      <c r="B2532"/>
      <c r="C2532"/>
      <c r="D2532"/>
      <c r="E2532" s="148"/>
      <c r="F2532" s="148"/>
      <c r="G2532" s="149"/>
      <c r="H2532" s="148"/>
      <c r="I2532"/>
    </row>
    <row r="2533" spans="1:9" x14ac:dyDescent="0.25">
      <c r="A2533"/>
      <c r="B2533"/>
      <c r="C2533"/>
      <c r="D2533"/>
      <c r="E2533" s="148"/>
      <c r="F2533" s="148"/>
      <c r="G2533" s="149"/>
      <c r="H2533" s="148"/>
      <c r="I2533"/>
    </row>
    <row r="2534" spans="1:9" x14ac:dyDescent="0.25">
      <c r="A2534"/>
      <c r="B2534"/>
      <c r="C2534"/>
      <c r="D2534"/>
      <c r="E2534" s="148"/>
      <c r="F2534" s="148"/>
      <c r="G2534" s="149"/>
      <c r="H2534" s="148"/>
      <c r="I2534"/>
    </row>
    <row r="2535" spans="1:9" x14ac:dyDescent="0.25">
      <c r="A2535"/>
      <c r="B2535"/>
      <c r="C2535"/>
      <c r="D2535"/>
      <c r="E2535" s="148"/>
      <c r="F2535" s="148"/>
      <c r="G2535" s="149"/>
      <c r="H2535" s="148"/>
      <c r="I2535"/>
    </row>
    <row r="2536" spans="1:9" x14ac:dyDescent="0.25">
      <c r="A2536"/>
      <c r="B2536"/>
      <c r="C2536"/>
      <c r="D2536"/>
      <c r="E2536" s="148"/>
      <c r="F2536" s="148"/>
      <c r="G2536" s="149"/>
      <c r="H2536" s="148"/>
      <c r="I2536"/>
    </row>
    <row r="2537" spans="1:9" x14ac:dyDescent="0.25">
      <c r="A2537"/>
      <c r="B2537"/>
      <c r="C2537"/>
      <c r="D2537"/>
      <c r="E2537" s="148"/>
      <c r="F2537" s="148"/>
      <c r="G2537" s="149"/>
      <c r="H2537" s="148"/>
      <c r="I2537"/>
    </row>
    <row r="2538" spans="1:9" x14ac:dyDescent="0.25">
      <c r="A2538"/>
      <c r="B2538"/>
      <c r="C2538"/>
      <c r="D2538"/>
      <c r="E2538" s="148"/>
      <c r="F2538" s="148"/>
      <c r="G2538" s="149"/>
      <c r="H2538" s="148"/>
      <c r="I2538"/>
    </row>
    <row r="2539" spans="1:9" x14ac:dyDescent="0.25">
      <c r="A2539"/>
      <c r="B2539"/>
      <c r="C2539"/>
      <c r="D2539"/>
      <c r="E2539" s="148"/>
      <c r="F2539" s="148"/>
      <c r="G2539" s="149"/>
      <c r="H2539" s="148"/>
      <c r="I2539"/>
    </row>
    <row r="2540" spans="1:9" x14ac:dyDescent="0.25">
      <c r="A2540"/>
      <c r="B2540"/>
      <c r="C2540"/>
      <c r="D2540"/>
      <c r="E2540" s="148"/>
      <c r="F2540" s="148"/>
      <c r="G2540" s="149"/>
      <c r="H2540" s="148"/>
      <c r="I2540"/>
    </row>
    <row r="2541" spans="1:9" x14ac:dyDescent="0.25">
      <c r="A2541"/>
      <c r="B2541"/>
      <c r="C2541"/>
      <c r="D2541"/>
      <c r="E2541" s="148"/>
      <c r="F2541" s="148"/>
      <c r="G2541" s="149"/>
      <c r="H2541" s="148"/>
      <c r="I2541"/>
    </row>
    <row r="2542" spans="1:9" x14ac:dyDescent="0.25">
      <c r="A2542"/>
      <c r="B2542"/>
      <c r="C2542"/>
      <c r="D2542"/>
      <c r="E2542" s="148"/>
      <c r="F2542" s="148"/>
      <c r="G2542" s="149"/>
      <c r="H2542" s="148"/>
      <c r="I2542"/>
    </row>
    <row r="2543" spans="1:9" x14ac:dyDescent="0.25">
      <c r="A2543"/>
      <c r="B2543"/>
      <c r="C2543"/>
      <c r="D2543"/>
      <c r="E2543" s="148"/>
      <c r="F2543" s="148"/>
      <c r="G2543" s="149"/>
      <c r="H2543" s="148"/>
      <c r="I2543"/>
    </row>
    <row r="2544" spans="1:9" x14ac:dyDescent="0.25">
      <c r="A2544"/>
      <c r="B2544"/>
      <c r="C2544"/>
      <c r="D2544"/>
      <c r="E2544" s="148"/>
      <c r="F2544" s="148"/>
      <c r="G2544" s="149"/>
      <c r="H2544" s="148"/>
      <c r="I2544"/>
    </row>
    <row r="2545" spans="1:9" x14ac:dyDescent="0.25">
      <c r="A2545"/>
      <c r="B2545"/>
      <c r="C2545"/>
      <c r="D2545"/>
      <c r="E2545" s="148"/>
      <c r="F2545" s="148"/>
      <c r="G2545" s="149"/>
      <c r="H2545" s="148"/>
      <c r="I2545"/>
    </row>
    <row r="2546" spans="1:9" x14ac:dyDescent="0.25">
      <c r="A2546"/>
      <c r="B2546"/>
      <c r="C2546"/>
      <c r="D2546"/>
      <c r="E2546" s="148"/>
      <c r="F2546" s="148"/>
      <c r="G2546" s="149"/>
      <c r="H2546" s="148"/>
      <c r="I2546"/>
    </row>
    <row r="2547" spans="1:9" x14ac:dyDescent="0.25">
      <c r="A2547"/>
      <c r="B2547"/>
      <c r="C2547"/>
      <c r="D2547"/>
      <c r="E2547" s="148"/>
      <c r="F2547" s="148"/>
      <c r="G2547" s="149"/>
      <c r="H2547" s="148"/>
      <c r="I2547"/>
    </row>
    <row r="2548" spans="1:9" x14ac:dyDescent="0.25">
      <c r="A2548"/>
      <c r="B2548"/>
      <c r="C2548"/>
      <c r="D2548"/>
      <c r="E2548" s="148"/>
      <c r="F2548" s="148"/>
      <c r="G2548" s="149"/>
      <c r="H2548" s="148"/>
      <c r="I2548"/>
    </row>
    <row r="2549" spans="1:9" x14ac:dyDescent="0.25">
      <c r="A2549"/>
      <c r="B2549"/>
      <c r="C2549"/>
      <c r="D2549"/>
      <c r="E2549" s="148"/>
      <c r="F2549" s="148"/>
      <c r="G2549" s="149"/>
      <c r="H2549" s="148"/>
      <c r="I2549"/>
    </row>
    <row r="2550" spans="1:9" x14ac:dyDescent="0.25">
      <c r="A2550"/>
      <c r="B2550"/>
      <c r="C2550"/>
      <c r="D2550"/>
      <c r="E2550" s="148"/>
      <c r="F2550" s="148"/>
      <c r="G2550" s="149"/>
      <c r="H2550" s="148"/>
      <c r="I2550"/>
    </row>
    <row r="2551" spans="1:9" x14ac:dyDescent="0.25">
      <c r="A2551"/>
      <c r="B2551"/>
      <c r="C2551"/>
      <c r="D2551"/>
      <c r="E2551" s="148"/>
      <c r="F2551" s="148"/>
      <c r="G2551" s="149"/>
      <c r="H2551" s="148"/>
      <c r="I2551"/>
    </row>
    <row r="2552" spans="1:9" x14ac:dyDescent="0.25">
      <c r="A2552"/>
      <c r="B2552"/>
      <c r="C2552"/>
      <c r="D2552"/>
      <c r="E2552" s="148"/>
      <c r="F2552" s="148"/>
      <c r="G2552" s="149"/>
      <c r="H2552" s="148"/>
      <c r="I2552"/>
    </row>
    <row r="2553" spans="1:9" x14ac:dyDescent="0.25">
      <c r="A2553"/>
      <c r="B2553"/>
      <c r="C2553"/>
      <c r="D2553"/>
      <c r="E2553" s="148"/>
      <c r="F2553" s="148"/>
      <c r="G2553" s="149"/>
      <c r="H2553" s="148"/>
      <c r="I2553"/>
    </row>
    <row r="2554" spans="1:9" x14ac:dyDescent="0.25">
      <c r="A2554"/>
      <c r="B2554"/>
      <c r="C2554"/>
      <c r="D2554"/>
      <c r="E2554" s="148"/>
      <c r="F2554" s="148"/>
      <c r="G2554" s="149"/>
      <c r="H2554" s="148"/>
      <c r="I2554"/>
    </row>
    <row r="2555" spans="1:9" x14ac:dyDescent="0.25">
      <c r="A2555"/>
      <c r="B2555"/>
      <c r="C2555"/>
      <c r="D2555"/>
      <c r="E2555" s="148"/>
      <c r="F2555" s="148"/>
      <c r="G2555" s="149"/>
      <c r="H2555" s="148"/>
      <c r="I2555"/>
    </row>
    <row r="2556" spans="1:9" x14ac:dyDescent="0.25">
      <c r="A2556"/>
      <c r="B2556"/>
      <c r="C2556"/>
      <c r="D2556"/>
      <c r="E2556" s="148"/>
      <c r="F2556" s="148"/>
      <c r="G2556" s="149"/>
      <c r="H2556" s="148"/>
      <c r="I2556"/>
    </row>
    <row r="2557" spans="1:9" x14ac:dyDescent="0.25">
      <c r="A2557"/>
      <c r="B2557"/>
      <c r="C2557"/>
      <c r="D2557"/>
      <c r="E2557" s="148"/>
      <c r="F2557" s="148"/>
      <c r="G2557" s="149"/>
      <c r="H2557" s="148"/>
      <c r="I2557"/>
    </row>
    <row r="2558" spans="1:9" x14ac:dyDescent="0.25">
      <c r="A2558"/>
      <c r="B2558"/>
      <c r="C2558"/>
      <c r="D2558"/>
      <c r="E2558" s="148"/>
      <c r="F2558" s="148"/>
      <c r="G2558" s="149"/>
      <c r="H2558" s="148"/>
      <c r="I2558"/>
    </row>
    <row r="2559" spans="1:9" x14ac:dyDescent="0.25">
      <c r="A2559"/>
      <c r="B2559"/>
      <c r="C2559"/>
      <c r="D2559"/>
      <c r="E2559" s="148"/>
      <c r="F2559" s="148"/>
      <c r="G2559" s="149"/>
      <c r="H2559" s="148"/>
      <c r="I2559"/>
    </row>
    <row r="2560" spans="1:9" x14ac:dyDescent="0.25">
      <c r="A2560"/>
      <c r="B2560"/>
      <c r="C2560"/>
      <c r="D2560"/>
      <c r="E2560" s="148"/>
      <c r="F2560" s="148"/>
      <c r="G2560" s="149"/>
      <c r="H2560" s="148"/>
      <c r="I2560"/>
    </row>
    <row r="2561" spans="1:9" x14ac:dyDescent="0.25">
      <c r="A2561"/>
      <c r="B2561"/>
      <c r="C2561"/>
      <c r="D2561"/>
      <c r="E2561" s="148"/>
      <c r="F2561" s="148"/>
      <c r="G2561" s="149"/>
      <c r="H2561" s="148"/>
      <c r="I2561"/>
    </row>
    <row r="2562" spans="1:9" x14ac:dyDescent="0.25">
      <c r="A2562"/>
      <c r="B2562"/>
      <c r="C2562"/>
      <c r="D2562"/>
      <c r="E2562" s="148"/>
      <c r="F2562" s="148"/>
      <c r="G2562" s="149"/>
      <c r="H2562" s="148"/>
      <c r="I2562"/>
    </row>
    <row r="2563" spans="1:9" x14ac:dyDescent="0.25">
      <c r="A2563"/>
      <c r="B2563"/>
      <c r="C2563"/>
      <c r="D2563"/>
      <c r="E2563" s="148"/>
      <c r="F2563" s="148"/>
      <c r="G2563" s="149"/>
      <c r="H2563" s="148"/>
      <c r="I2563"/>
    </row>
    <row r="2564" spans="1:9" x14ac:dyDescent="0.25">
      <c r="A2564"/>
      <c r="B2564"/>
      <c r="C2564"/>
      <c r="D2564"/>
      <c r="E2564" s="148"/>
      <c r="F2564" s="148"/>
      <c r="G2564" s="149"/>
      <c r="H2564" s="148"/>
      <c r="I2564"/>
    </row>
    <row r="2565" spans="1:9" x14ac:dyDescent="0.25">
      <c r="A2565"/>
      <c r="B2565"/>
      <c r="C2565"/>
      <c r="D2565"/>
      <c r="E2565" s="148"/>
      <c r="F2565" s="148"/>
      <c r="G2565" s="149"/>
      <c r="H2565" s="148"/>
      <c r="I2565"/>
    </row>
    <row r="2566" spans="1:9" x14ac:dyDescent="0.25">
      <c r="A2566"/>
      <c r="B2566"/>
      <c r="C2566"/>
      <c r="D2566"/>
      <c r="E2566" s="148"/>
      <c r="F2566" s="148"/>
      <c r="G2566" s="149"/>
      <c r="H2566" s="148"/>
      <c r="I2566"/>
    </row>
    <row r="2567" spans="1:9" x14ac:dyDescent="0.25">
      <c r="A2567"/>
      <c r="B2567"/>
      <c r="C2567"/>
      <c r="D2567"/>
      <c r="E2567" s="148"/>
      <c r="F2567" s="148"/>
      <c r="G2567" s="149"/>
      <c r="H2567" s="148"/>
      <c r="I2567"/>
    </row>
    <row r="2568" spans="1:9" x14ac:dyDescent="0.25">
      <c r="A2568"/>
      <c r="B2568"/>
      <c r="C2568"/>
      <c r="D2568"/>
      <c r="E2568" s="148"/>
      <c r="F2568" s="148"/>
      <c r="G2568" s="149"/>
      <c r="H2568" s="148"/>
      <c r="I2568"/>
    </row>
    <row r="2569" spans="1:9" x14ac:dyDescent="0.25">
      <c r="A2569"/>
      <c r="B2569"/>
      <c r="C2569"/>
      <c r="D2569"/>
      <c r="E2569" s="148"/>
      <c r="F2569" s="148"/>
      <c r="G2569" s="149"/>
      <c r="H2569" s="148"/>
      <c r="I2569"/>
    </row>
    <row r="2570" spans="1:9" x14ac:dyDescent="0.25">
      <c r="A2570"/>
      <c r="B2570"/>
      <c r="C2570"/>
      <c r="D2570"/>
      <c r="E2570" s="148"/>
      <c r="F2570" s="148"/>
      <c r="G2570" s="149"/>
      <c r="H2570" s="148"/>
      <c r="I2570"/>
    </row>
    <row r="2571" spans="1:9" x14ac:dyDescent="0.25">
      <c r="A2571"/>
      <c r="B2571"/>
      <c r="C2571"/>
      <c r="D2571"/>
      <c r="E2571" s="148"/>
      <c r="F2571" s="148"/>
      <c r="G2571" s="149"/>
      <c r="H2571" s="148"/>
      <c r="I2571"/>
    </row>
    <row r="2572" spans="1:9" x14ac:dyDescent="0.25">
      <c r="A2572"/>
      <c r="B2572"/>
      <c r="C2572"/>
      <c r="D2572"/>
      <c r="E2572" s="148"/>
      <c r="F2572" s="148"/>
      <c r="G2572" s="149"/>
      <c r="H2572" s="148"/>
      <c r="I2572"/>
    </row>
    <row r="2573" spans="1:9" x14ac:dyDescent="0.25">
      <c r="A2573"/>
      <c r="B2573"/>
      <c r="C2573"/>
      <c r="D2573"/>
      <c r="E2573" s="148"/>
      <c r="F2573" s="148"/>
      <c r="G2573" s="149"/>
      <c r="H2573" s="148"/>
      <c r="I2573"/>
    </row>
    <row r="2574" spans="1:9" x14ac:dyDescent="0.25">
      <c r="A2574"/>
      <c r="B2574"/>
      <c r="C2574"/>
      <c r="D2574"/>
      <c r="E2574" s="148"/>
      <c r="F2574" s="148"/>
      <c r="G2574" s="149"/>
      <c r="H2574" s="148"/>
      <c r="I2574"/>
    </row>
    <row r="2575" spans="1:9" x14ac:dyDescent="0.25">
      <c r="A2575"/>
      <c r="B2575"/>
      <c r="C2575"/>
      <c r="D2575"/>
      <c r="E2575" s="148"/>
      <c r="F2575" s="148"/>
      <c r="G2575" s="149"/>
      <c r="H2575" s="148"/>
      <c r="I2575"/>
    </row>
    <row r="2576" spans="1:9" x14ac:dyDescent="0.25">
      <c r="A2576"/>
      <c r="B2576"/>
      <c r="C2576"/>
      <c r="D2576"/>
      <c r="E2576" s="148"/>
      <c r="F2576" s="148"/>
      <c r="G2576" s="149"/>
      <c r="H2576" s="148"/>
      <c r="I2576"/>
    </row>
    <row r="2577" spans="1:9" x14ac:dyDescent="0.25">
      <c r="A2577"/>
      <c r="B2577"/>
      <c r="C2577"/>
      <c r="D2577"/>
      <c r="E2577" s="148"/>
      <c r="F2577" s="148"/>
      <c r="G2577" s="149"/>
      <c r="H2577" s="148"/>
      <c r="I2577"/>
    </row>
    <row r="2578" spans="1:9" x14ac:dyDescent="0.25">
      <c r="A2578"/>
      <c r="B2578"/>
      <c r="C2578"/>
      <c r="D2578"/>
      <c r="E2578" s="148"/>
      <c r="F2578" s="148"/>
      <c r="G2578" s="149"/>
      <c r="H2578" s="148"/>
      <c r="I2578"/>
    </row>
    <row r="2579" spans="1:9" x14ac:dyDescent="0.25">
      <c r="A2579"/>
      <c r="B2579"/>
      <c r="C2579"/>
      <c r="D2579"/>
      <c r="E2579" s="148"/>
      <c r="F2579" s="148"/>
      <c r="G2579" s="149"/>
      <c r="H2579" s="148"/>
      <c r="I2579"/>
    </row>
    <row r="2580" spans="1:9" x14ac:dyDescent="0.25">
      <c r="A2580"/>
      <c r="B2580"/>
      <c r="C2580"/>
      <c r="D2580"/>
      <c r="E2580" s="148"/>
      <c r="F2580" s="148"/>
      <c r="G2580" s="149"/>
      <c r="H2580" s="148"/>
      <c r="I2580"/>
    </row>
    <row r="2581" spans="1:9" x14ac:dyDescent="0.25">
      <c r="A2581"/>
      <c r="B2581"/>
      <c r="C2581"/>
      <c r="D2581"/>
      <c r="E2581" s="148"/>
      <c r="F2581" s="148"/>
      <c r="G2581" s="149"/>
      <c r="H2581" s="148"/>
      <c r="I2581"/>
    </row>
    <row r="2582" spans="1:9" x14ac:dyDescent="0.25">
      <c r="A2582"/>
      <c r="B2582"/>
      <c r="C2582"/>
      <c r="D2582"/>
      <c r="E2582" s="148"/>
      <c r="F2582" s="148"/>
      <c r="G2582" s="149"/>
      <c r="H2582" s="148"/>
      <c r="I2582"/>
    </row>
    <row r="2583" spans="1:9" x14ac:dyDescent="0.25">
      <c r="A2583"/>
      <c r="B2583"/>
      <c r="C2583"/>
      <c r="D2583"/>
      <c r="E2583" s="148"/>
      <c r="F2583" s="148"/>
      <c r="G2583" s="149"/>
      <c r="H2583" s="148"/>
      <c r="I2583"/>
    </row>
    <row r="2584" spans="1:9" x14ac:dyDescent="0.25">
      <c r="A2584"/>
      <c r="B2584"/>
      <c r="C2584"/>
      <c r="D2584"/>
      <c r="E2584" s="148"/>
      <c r="F2584" s="148"/>
      <c r="G2584" s="149"/>
      <c r="H2584" s="148"/>
      <c r="I2584"/>
    </row>
    <row r="2585" spans="1:9" x14ac:dyDescent="0.25">
      <c r="A2585"/>
      <c r="B2585"/>
      <c r="C2585"/>
      <c r="D2585"/>
      <c r="E2585" s="148"/>
      <c r="F2585" s="148"/>
      <c r="G2585" s="149"/>
      <c r="H2585" s="148"/>
      <c r="I2585"/>
    </row>
    <row r="2586" spans="1:9" x14ac:dyDescent="0.25">
      <c r="A2586"/>
      <c r="B2586"/>
      <c r="C2586"/>
      <c r="D2586"/>
      <c r="E2586" s="148"/>
      <c r="F2586" s="148"/>
      <c r="G2586" s="149"/>
      <c r="H2586" s="148"/>
      <c r="I2586"/>
    </row>
    <row r="2587" spans="1:9" x14ac:dyDescent="0.25">
      <c r="A2587"/>
      <c r="B2587"/>
      <c r="C2587"/>
      <c r="D2587"/>
      <c r="E2587" s="148"/>
      <c r="F2587" s="148"/>
      <c r="G2587" s="149"/>
      <c r="H2587" s="148"/>
      <c r="I2587"/>
    </row>
    <row r="2588" spans="1:9" x14ac:dyDescent="0.25">
      <c r="A2588"/>
      <c r="B2588"/>
      <c r="C2588"/>
      <c r="D2588"/>
      <c r="E2588" s="148"/>
      <c r="F2588" s="148"/>
      <c r="G2588" s="149"/>
      <c r="H2588" s="148"/>
      <c r="I2588"/>
    </row>
    <row r="2589" spans="1:9" x14ac:dyDescent="0.25">
      <c r="A2589"/>
      <c r="B2589"/>
      <c r="C2589"/>
      <c r="D2589"/>
      <c r="E2589" s="148"/>
      <c r="F2589" s="148"/>
      <c r="G2589" s="149"/>
      <c r="H2589" s="148"/>
      <c r="I2589"/>
    </row>
    <row r="2590" spans="1:9" x14ac:dyDescent="0.25">
      <c r="A2590"/>
      <c r="B2590"/>
      <c r="C2590"/>
      <c r="D2590"/>
      <c r="E2590" s="148"/>
      <c r="F2590" s="148"/>
      <c r="G2590" s="149"/>
      <c r="H2590" s="148"/>
      <c r="I2590"/>
    </row>
    <row r="2591" spans="1:9" x14ac:dyDescent="0.25">
      <c r="A2591"/>
      <c r="B2591"/>
      <c r="C2591"/>
      <c r="D2591"/>
      <c r="E2591" s="148"/>
      <c r="F2591" s="148"/>
      <c r="G2591" s="149"/>
      <c r="H2591" s="148"/>
      <c r="I2591"/>
    </row>
    <row r="2592" spans="1:9" x14ac:dyDescent="0.25">
      <c r="A2592"/>
      <c r="B2592"/>
      <c r="C2592"/>
      <c r="D2592"/>
      <c r="E2592" s="148"/>
      <c r="F2592" s="148"/>
      <c r="G2592" s="149"/>
      <c r="H2592" s="148"/>
      <c r="I2592"/>
    </row>
    <row r="2593" spans="1:9" x14ac:dyDescent="0.25">
      <c r="A2593"/>
      <c r="B2593"/>
      <c r="C2593"/>
      <c r="D2593"/>
      <c r="E2593" s="148"/>
      <c r="F2593" s="148"/>
      <c r="G2593" s="149"/>
      <c r="H2593" s="148"/>
      <c r="I2593"/>
    </row>
    <row r="2594" spans="1:9" x14ac:dyDescent="0.25">
      <c r="A2594"/>
      <c r="B2594"/>
      <c r="C2594"/>
      <c r="D2594"/>
      <c r="E2594" s="148"/>
      <c r="F2594" s="148"/>
      <c r="G2594" s="149"/>
      <c r="H2594" s="148"/>
      <c r="I2594"/>
    </row>
    <row r="2595" spans="1:9" x14ac:dyDescent="0.25">
      <c r="A2595"/>
      <c r="B2595"/>
      <c r="C2595"/>
      <c r="D2595"/>
      <c r="E2595" s="148"/>
      <c r="F2595" s="148"/>
      <c r="G2595" s="149"/>
      <c r="H2595" s="148"/>
      <c r="I2595"/>
    </row>
    <row r="2596" spans="1:9" x14ac:dyDescent="0.25">
      <c r="A2596"/>
      <c r="B2596"/>
      <c r="C2596"/>
      <c r="D2596"/>
      <c r="E2596" s="148"/>
      <c r="F2596" s="148"/>
      <c r="G2596" s="149"/>
      <c r="H2596" s="148"/>
      <c r="I2596"/>
    </row>
    <row r="2597" spans="1:9" x14ac:dyDescent="0.25">
      <c r="A2597"/>
      <c r="B2597"/>
      <c r="C2597"/>
      <c r="D2597"/>
      <c r="E2597" s="148"/>
      <c r="F2597" s="148"/>
      <c r="G2597" s="149"/>
      <c r="H2597" s="148"/>
      <c r="I2597"/>
    </row>
    <row r="2598" spans="1:9" x14ac:dyDescent="0.25">
      <c r="A2598"/>
      <c r="B2598"/>
      <c r="C2598"/>
      <c r="D2598"/>
      <c r="E2598" s="148"/>
      <c r="F2598" s="148"/>
      <c r="G2598" s="149"/>
      <c r="H2598" s="148"/>
      <c r="I2598"/>
    </row>
    <row r="2599" spans="1:9" x14ac:dyDescent="0.25">
      <c r="A2599"/>
      <c r="B2599"/>
      <c r="C2599"/>
      <c r="D2599"/>
      <c r="E2599" s="148"/>
      <c r="F2599" s="148"/>
      <c r="G2599" s="149"/>
      <c r="H2599" s="148"/>
      <c r="I2599"/>
    </row>
    <row r="2600" spans="1:9" x14ac:dyDescent="0.25">
      <c r="A2600"/>
      <c r="B2600"/>
      <c r="C2600"/>
      <c r="D2600"/>
      <c r="E2600" s="148"/>
      <c r="F2600" s="148"/>
      <c r="G2600" s="149"/>
      <c r="H2600" s="148"/>
      <c r="I2600"/>
    </row>
    <row r="2601" spans="1:9" x14ac:dyDescent="0.25">
      <c r="A2601"/>
      <c r="B2601"/>
      <c r="C2601"/>
      <c r="D2601"/>
      <c r="E2601" s="148"/>
      <c r="F2601" s="148"/>
      <c r="G2601" s="149"/>
      <c r="H2601" s="148"/>
      <c r="I2601"/>
    </row>
    <row r="2602" spans="1:9" x14ac:dyDescent="0.25">
      <c r="A2602"/>
      <c r="B2602"/>
      <c r="C2602"/>
      <c r="D2602"/>
      <c r="E2602" s="148"/>
      <c r="F2602" s="148"/>
      <c r="G2602" s="149"/>
      <c r="H2602" s="148"/>
      <c r="I2602"/>
    </row>
    <row r="2603" spans="1:9" x14ac:dyDescent="0.25">
      <c r="A2603"/>
      <c r="B2603"/>
      <c r="C2603"/>
      <c r="D2603"/>
      <c r="E2603" s="148"/>
      <c r="F2603" s="148"/>
      <c r="G2603" s="149"/>
      <c r="H2603" s="148"/>
      <c r="I2603"/>
    </row>
    <row r="2604" spans="1:9" x14ac:dyDescent="0.25">
      <c r="A2604"/>
      <c r="B2604"/>
      <c r="C2604"/>
      <c r="D2604"/>
      <c r="E2604" s="148"/>
      <c r="F2604" s="148"/>
      <c r="G2604" s="149"/>
      <c r="H2604" s="148"/>
      <c r="I2604"/>
    </row>
    <row r="2605" spans="1:9" x14ac:dyDescent="0.25">
      <c r="A2605"/>
      <c r="B2605"/>
      <c r="C2605"/>
      <c r="D2605"/>
      <c r="E2605" s="148"/>
      <c r="F2605" s="148"/>
      <c r="G2605" s="149"/>
      <c r="H2605" s="148"/>
      <c r="I2605"/>
    </row>
    <row r="2606" spans="1:9" x14ac:dyDescent="0.25">
      <c r="A2606"/>
      <c r="B2606"/>
      <c r="C2606"/>
      <c r="D2606"/>
      <c r="E2606" s="148"/>
      <c r="F2606" s="148"/>
      <c r="G2606" s="149"/>
      <c r="H2606" s="148"/>
      <c r="I2606"/>
    </row>
    <row r="2607" spans="1:9" x14ac:dyDescent="0.25">
      <c r="A2607"/>
      <c r="B2607"/>
      <c r="C2607"/>
      <c r="D2607"/>
      <c r="E2607" s="148"/>
      <c r="F2607" s="148"/>
      <c r="G2607" s="149"/>
      <c r="H2607" s="148"/>
      <c r="I2607"/>
    </row>
    <row r="2608" spans="1:9" x14ac:dyDescent="0.25">
      <c r="A2608"/>
      <c r="B2608"/>
      <c r="C2608"/>
      <c r="D2608"/>
      <c r="E2608" s="148"/>
      <c r="F2608" s="148"/>
      <c r="G2608" s="149"/>
      <c r="H2608" s="148"/>
      <c r="I2608"/>
    </row>
    <row r="2609" spans="1:9" x14ac:dyDescent="0.25">
      <c r="A2609"/>
      <c r="B2609"/>
      <c r="C2609"/>
      <c r="D2609"/>
      <c r="E2609" s="148"/>
      <c r="F2609" s="148"/>
      <c r="G2609" s="149"/>
      <c r="H2609" s="148"/>
      <c r="I2609"/>
    </row>
    <row r="2610" spans="1:9" x14ac:dyDescent="0.25">
      <c r="A2610"/>
      <c r="B2610"/>
      <c r="C2610"/>
      <c r="D2610"/>
      <c r="E2610" s="148"/>
      <c r="F2610" s="148"/>
      <c r="G2610" s="149"/>
      <c r="H2610" s="148"/>
      <c r="I2610"/>
    </row>
    <row r="2611" spans="1:9" x14ac:dyDescent="0.25">
      <c r="A2611"/>
      <c r="B2611"/>
      <c r="C2611"/>
      <c r="D2611"/>
      <c r="E2611" s="148"/>
      <c r="F2611" s="148"/>
      <c r="G2611" s="149"/>
      <c r="H2611" s="148"/>
      <c r="I2611"/>
    </row>
    <row r="2612" spans="1:9" x14ac:dyDescent="0.25">
      <c r="A2612"/>
      <c r="B2612"/>
      <c r="C2612"/>
      <c r="D2612"/>
      <c r="E2612" s="148"/>
      <c r="F2612" s="148"/>
      <c r="G2612" s="149"/>
      <c r="H2612" s="148"/>
      <c r="I2612"/>
    </row>
    <row r="2613" spans="1:9" x14ac:dyDescent="0.25">
      <c r="A2613"/>
      <c r="B2613"/>
      <c r="C2613"/>
      <c r="D2613"/>
      <c r="E2613" s="148"/>
      <c r="F2613" s="148"/>
      <c r="G2613" s="149"/>
      <c r="H2613" s="148"/>
      <c r="I2613"/>
    </row>
    <row r="2614" spans="1:9" x14ac:dyDescent="0.25">
      <c r="A2614"/>
      <c r="B2614"/>
      <c r="C2614"/>
      <c r="D2614"/>
      <c r="E2614" s="148"/>
      <c r="F2614" s="148"/>
      <c r="G2614" s="149"/>
      <c r="H2614" s="148"/>
      <c r="I2614"/>
    </row>
    <row r="2615" spans="1:9" x14ac:dyDescent="0.25">
      <c r="A2615"/>
      <c r="B2615"/>
      <c r="C2615"/>
      <c r="D2615"/>
      <c r="E2615" s="148"/>
      <c r="F2615" s="148"/>
      <c r="G2615" s="149"/>
      <c r="H2615" s="148"/>
      <c r="I2615"/>
    </row>
    <row r="2616" spans="1:9" x14ac:dyDescent="0.25">
      <c r="A2616"/>
      <c r="B2616"/>
      <c r="C2616"/>
      <c r="D2616"/>
      <c r="E2616" s="148"/>
      <c r="F2616" s="148"/>
      <c r="G2616" s="149"/>
      <c r="H2616" s="148"/>
      <c r="I2616"/>
    </row>
    <row r="2617" spans="1:9" x14ac:dyDescent="0.25">
      <c r="A2617"/>
      <c r="B2617"/>
      <c r="C2617"/>
      <c r="D2617"/>
      <c r="E2617" s="148"/>
      <c r="F2617" s="148"/>
      <c r="G2617" s="149"/>
      <c r="H2617" s="148"/>
      <c r="I2617"/>
    </row>
    <row r="2618" spans="1:9" x14ac:dyDescent="0.25">
      <c r="A2618"/>
      <c r="B2618"/>
      <c r="C2618"/>
      <c r="D2618"/>
      <c r="E2618" s="148"/>
      <c r="F2618" s="148"/>
      <c r="G2618" s="149"/>
      <c r="H2618" s="148"/>
      <c r="I2618"/>
    </row>
    <row r="2619" spans="1:9" x14ac:dyDescent="0.25">
      <c r="A2619"/>
      <c r="B2619"/>
      <c r="C2619"/>
      <c r="D2619"/>
      <c r="E2619" s="148"/>
      <c r="F2619" s="148"/>
      <c r="G2619" s="149"/>
      <c r="H2619" s="148"/>
      <c r="I2619"/>
    </row>
    <row r="2620" spans="1:9" x14ac:dyDescent="0.25">
      <c r="A2620"/>
      <c r="B2620"/>
      <c r="C2620"/>
      <c r="D2620"/>
      <c r="E2620" s="148"/>
      <c r="F2620" s="148"/>
      <c r="G2620" s="149"/>
      <c r="H2620" s="148"/>
      <c r="I2620"/>
    </row>
    <row r="2621" spans="1:9" x14ac:dyDescent="0.25">
      <c r="A2621"/>
      <c r="B2621"/>
      <c r="C2621"/>
      <c r="D2621"/>
      <c r="E2621" s="148"/>
      <c r="F2621" s="148"/>
      <c r="G2621" s="149"/>
      <c r="H2621" s="148"/>
      <c r="I2621"/>
    </row>
    <row r="2622" spans="1:9" x14ac:dyDescent="0.25">
      <c r="A2622"/>
      <c r="B2622"/>
      <c r="C2622"/>
      <c r="D2622"/>
      <c r="E2622" s="148"/>
      <c r="F2622" s="148"/>
      <c r="G2622" s="149"/>
      <c r="H2622" s="148"/>
      <c r="I2622"/>
    </row>
    <row r="2623" spans="1:9" x14ac:dyDescent="0.25">
      <c r="A2623"/>
      <c r="B2623"/>
      <c r="C2623"/>
      <c r="D2623"/>
      <c r="E2623" s="148"/>
      <c r="F2623" s="148"/>
      <c r="G2623" s="149"/>
      <c r="H2623" s="148"/>
      <c r="I2623"/>
    </row>
    <row r="2624" spans="1:9" x14ac:dyDescent="0.25">
      <c r="A2624"/>
      <c r="B2624"/>
      <c r="C2624"/>
      <c r="D2624"/>
      <c r="E2624" s="148"/>
      <c r="F2624" s="148"/>
      <c r="G2624" s="149"/>
      <c r="H2624" s="148"/>
      <c r="I2624"/>
    </row>
    <row r="2625" spans="1:9" x14ac:dyDescent="0.25">
      <c r="A2625"/>
      <c r="B2625"/>
      <c r="C2625"/>
      <c r="D2625"/>
      <c r="E2625" s="148"/>
      <c r="F2625" s="148"/>
      <c r="G2625" s="149"/>
      <c r="H2625" s="148"/>
      <c r="I2625"/>
    </row>
    <row r="2626" spans="1:9" x14ac:dyDescent="0.25">
      <c r="A2626"/>
      <c r="B2626"/>
      <c r="C2626"/>
      <c r="D2626"/>
      <c r="E2626" s="148"/>
      <c r="F2626" s="148"/>
      <c r="G2626" s="149"/>
      <c r="H2626" s="148"/>
      <c r="I2626"/>
    </row>
    <row r="2627" spans="1:9" x14ac:dyDescent="0.25">
      <c r="A2627"/>
      <c r="B2627"/>
      <c r="C2627"/>
      <c r="D2627"/>
      <c r="E2627" s="148"/>
      <c r="F2627" s="148"/>
      <c r="G2627" s="149"/>
      <c r="H2627" s="148"/>
      <c r="I2627"/>
    </row>
    <row r="2628" spans="1:9" x14ac:dyDescent="0.25">
      <c r="A2628"/>
      <c r="B2628"/>
      <c r="C2628"/>
      <c r="D2628"/>
      <c r="E2628" s="148"/>
      <c r="F2628" s="148"/>
      <c r="G2628" s="149"/>
      <c r="H2628" s="148"/>
      <c r="I2628"/>
    </row>
    <row r="2629" spans="1:9" x14ac:dyDescent="0.25">
      <c r="A2629"/>
      <c r="B2629"/>
      <c r="C2629"/>
      <c r="D2629"/>
      <c r="E2629" s="148"/>
      <c r="F2629" s="148"/>
      <c r="G2629" s="149"/>
      <c r="H2629" s="148"/>
      <c r="I2629"/>
    </row>
    <row r="2630" spans="1:9" x14ac:dyDescent="0.25">
      <c r="A2630"/>
      <c r="B2630"/>
      <c r="C2630"/>
      <c r="D2630"/>
      <c r="E2630" s="148"/>
      <c r="F2630" s="148"/>
      <c r="G2630" s="149"/>
      <c r="H2630" s="148"/>
      <c r="I2630"/>
    </row>
    <row r="2631" spans="1:9" x14ac:dyDescent="0.25">
      <c r="A2631"/>
      <c r="B2631"/>
      <c r="C2631"/>
      <c r="D2631"/>
      <c r="E2631" s="148"/>
      <c r="F2631" s="148"/>
      <c r="G2631" s="149"/>
      <c r="H2631" s="148"/>
      <c r="I2631"/>
    </row>
    <row r="2632" spans="1:9" x14ac:dyDescent="0.25">
      <c r="A2632"/>
      <c r="B2632"/>
      <c r="C2632"/>
      <c r="D2632"/>
      <c r="E2632" s="148"/>
      <c r="F2632" s="148"/>
      <c r="G2632" s="149"/>
      <c r="H2632" s="148"/>
      <c r="I2632"/>
    </row>
    <row r="2633" spans="1:9" x14ac:dyDescent="0.25">
      <c r="A2633"/>
      <c r="B2633"/>
      <c r="C2633"/>
      <c r="D2633"/>
      <c r="E2633" s="148"/>
      <c r="F2633" s="148"/>
      <c r="G2633" s="149"/>
      <c r="H2633" s="148"/>
      <c r="I2633"/>
    </row>
    <row r="2634" spans="1:9" x14ac:dyDescent="0.25">
      <c r="A2634"/>
      <c r="B2634"/>
      <c r="C2634"/>
      <c r="D2634"/>
      <c r="E2634" s="148"/>
      <c r="F2634" s="148"/>
      <c r="G2634" s="149"/>
      <c r="H2634" s="148"/>
      <c r="I2634"/>
    </row>
    <row r="2635" spans="1:9" x14ac:dyDescent="0.25">
      <c r="A2635"/>
      <c r="B2635"/>
      <c r="C2635"/>
      <c r="D2635"/>
      <c r="E2635" s="148"/>
      <c r="F2635" s="148"/>
      <c r="G2635" s="149"/>
      <c r="H2635" s="148"/>
      <c r="I2635"/>
    </row>
    <row r="2636" spans="1:9" x14ac:dyDescent="0.25">
      <c r="A2636"/>
      <c r="B2636"/>
      <c r="C2636"/>
      <c r="D2636"/>
      <c r="E2636" s="148"/>
      <c r="F2636" s="148"/>
      <c r="G2636" s="149"/>
      <c r="H2636" s="148"/>
      <c r="I2636"/>
    </row>
    <row r="2637" spans="1:9" x14ac:dyDescent="0.25">
      <c r="A2637"/>
      <c r="B2637"/>
      <c r="C2637"/>
      <c r="D2637"/>
      <c r="E2637" s="148"/>
      <c r="F2637" s="148"/>
      <c r="G2637" s="149"/>
      <c r="H2637" s="148"/>
      <c r="I2637"/>
    </row>
    <row r="2638" spans="1:9" x14ac:dyDescent="0.25">
      <c r="A2638"/>
      <c r="B2638"/>
      <c r="C2638"/>
      <c r="D2638"/>
      <c r="E2638" s="148"/>
      <c r="F2638" s="148"/>
      <c r="G2638" s="149"/>
      <c r="H2638" s="148"/>
      <c r="I2638"/>
    </row>
    <row r="2639" spans="1:9" x14ac:dyDescent="0.25">
      <c r="A2639"/>
      <c r="B2639"/>
      <c r="C2639"/>
      <c r="D2639"/>
      <c r="E2639" s="148"/>
      <c r="F2639" s="148"/>
      <c r="G2639" s="149"/>
      <c r="H2639" s="148"/>
      <c r="I2639"/>
    </row>
    <row r="2640" spans="1:9" x14ac:dyDescent="0.25">
      <c r="A2640"/>
      <c r="B2640"/>
      <c r="C2640"/>
      <c r="D2640"/>
      <c r="E2640" s="148"/>
      <c r="F2640" s="148"/>
      <c r="G2640" s="149"/>
      <c r="H2640" s="148"/>
      <c r="I2640"/>
    </row>
    <row r="2641" spans="1:9" x14ac:dyDescent="0.25">
      <c r="A2641"/>
      <c r="B2641"/>
      <c r="C2641"/>
      <c r="D2641"/>
      <c r="E2641" s="148"/>
      <c r="F2641" s="148"/>
      <c r="G2641" s="149"/>
      <c r="H2641" s="148"/>
      <c r="I2641"/>
    </row>
    <row r="2642" spans="1:9" x14ac:dyDescent="0.25">
      <c r="A2642"/>
      <c r="B2642"/>
      <c r="C2642"/>
      <c r="D2642"/>
      <c r="E2642" s="148"/>
      <c r="F2642" s="148"/>
      <c r="G2642" s="149"/>
      <c r="H2642" s="148"/>
      <c r="I2642"/>
    </row>
    <row r="2643" spans="1:9" x14ac:dyDescent="0.25">
      <c r="A2643"/>
      <c r="B2643"/>
      <c r="C2643"/>
      <c r="D2643"/>
      <c r="E2643" s="148"/>
      <c r="F2643" s="148"/>
      <c r="G2643" s="149"/>
      <c r="H2643" s="148"/>
      <c r="I2643"/>
    </row>
    <row r="2644" spans="1:9" x14ac:dyDescent="0.25">
      <c r="A2644"/>
      <c r="B2644"/>
      <c r="C2644"/>
      <c r="D2644"/>
      <c r="E2644" s="148"/>
      <c r="F2644" s="148"/>
      <c r="G2644" s="149"/>
      <c r="H2644" s="148"/>
      <c r="I2644"/>
    </row>
    <row r="2645" spans="1:9" x14ac:dyDescent="0.25">
      <c r="A2645"/>
      <c r="B2645"/>
      <c r="C2645"/>
      <c r="D2645"/>
      <c r="E2645" s="148"/>
      <c r="F2645" s="148"/>
      <c r="G2645" s="149"/>
      <c r="H2645" s="148"/>
      <c r="I2645"/>
    </row>
    <row r="2646" spans="1:9" x14ac:dyDescent="0.25">
      <c r="A2646"/>
      <c r="B2646"/>
      <c r="C2646"/>
      <c r="D2646"/>
      <c r="E2646" s="148"/>
      <c r="F2646" s="148"/>
      <c r="G2646" s="149"/>
      <c r="H2646" s="148"/>
      <c r="I2646"/>
    </row>
    <row r="2647" spans="1:9" x14ac:dyDescent="0.25">
      <c r="A2647"/>
      <c r="B2647"/>
      <c r="C2647"/>
      <c r="D2647"/>
      <c r="E2647" s="148"/>
      <c r="F2647" s="148"/>
      <c r="G2647" s="149"/>
      <c r="H2647" s="148"/>
      <c r="I2647"/>
    </row>
    <row r="2648" spans="1:9" x14ac:dyDescent="0.25">
      <c r="A2648"/>
      <c r="B2648"/>
      <c r="C2648"/>
      <c r="D2648"/>
      <c r="E2648" s="148"/>
      <c r="F2648" s="148"/>
      <c r="G2648" s="149"/>
      <c r="H2648" s="148"/>
      <c r="I2648"/>
    </row>
    <row r="2649" spans="1:9" x14ac:dyDescent="0.25">
      <c r="A2649"/>
      <c r="B2649"/>
      <c r="C2649"/>
      <c r="D2649"/>
      <c r="E2649" s="148"/>
      <c r="F2649" s="148"/>
      <c r="G2649" s="149"/>
      <c r="H2649" s="148"/>
      <c r="I2649"/>
    </row>
    <row r="2650" spans="1:9" x14ac:dyDescent="0.25">
      <c r="A2650"/>
      <c r="B2650"/>
      <c r="C2650"/>
      <c r="D2650"/>
      <c r="E2650" s="148"/>
      <c r="F2650" s="148"/>
      <c r="G2650" s="149"/>
      <c r="H2650" s="148"/>
      <c r="I2650"/>
    </row>
    <row r="2651" spans="1:9" x14ac:dyDescent="0.25">
      <c r="A2651"/>
      <c r="B2651"/>
      <c r="C2651"/>
      <c r="D2651"/>
      <c r="E2651" s="148"/>
      <c r="F2651" s="148"/>
      <c r="G2651" s="149"/>
      <c r="H2651" s="148"/>
      <c r="I2651"/>
    </row>
    <row r="2652" spans="1:9" x14ac:dyDescent="0.25">
      <c r="A2652"/>
      <c r="B2652"/>
      <c r="C2652"/>
      <c r="D2652"/>
      <c r="E2652" s="148"/>
      <c r="F2652" s="148"/>
      <c r="G2652" s="149"/>
      <c r="H2652" s="148"/>
      <c r="I2652"/>
    </row>
    <row r="2653" spans="1:9" x14ac:dyDescent="0.25">
      <c r="A2653"/>
      <c r="B2653"/>
      <c r="C2653"/>
      <c r="D2653"/>
      <c r="E2653" s="148"/>
      <c r="F2653" s="148"/>
      <c r="G2653" s="149"/>
      <c r="H2653" s="148"/>
      <c r="I2653"/>
    </row>
    <row r="2654" spans="1:9" x14ac:dyDescent="0.25">
      <c r="A2654"/>
      <c r="B2654"/>
      <c r="C2654"/>
      <c r="D2654"/>
      <c r="E2654" s="148"/>
      <c r="F2654" s="148"/>
      <c r="G2654" s="149"/>
      <c r="H2654" s="148"/>
      <c r="I2654"/>
    </row>
    <row r="2655" spans="1:9" x14ac:dyDescent="0.25">
      <c r="A2655"/>
      <c r="B2655"/>
      <c r="C2655"/>
      <c r="D2655"/>
      <c r="E2655" s="148"/>
      <c r="F2655" s="148"/>
      <c r="G2655" s="149"/>
      <c r="H2655" s="148"/>
      <c r="I2655"/>
    </row>
    <row r="2656" spans="1:9" x14ac:dyDescent="0.25">
      <c r="A2656"/>
      <c r="B2656"/>
      <c r="C2656"/>
      <c r="D2656"/>
      <c r="E2656" s="148"/>
      <c r="F2656" s="148"/>
      <c r="G2656" s="149"/>
      <c r="H2656" s="148"/>
      <c r="I2656"/>
    </row>
    <row r="2657" spans="1:9" x14ac:dyDescent="0.25">
      <c r="A2657"/>
      <c r="B2657"/>
      <c r="C2657"/>
      <c r="D2657"/>
      <c r="E2657" s="148"/>
      <c r="F2657" s="148"/>
      <c r="G2657" s="149"/>
      <c r="H2657" s="148"/>
      <c r="I2657"/>
    </row>
    <row r="2658" spans="1:9" x14ac:dyDescent="0.25">
      <c r="A2658"/>
      <c r="B2658"/>
      <c r="C2658"/>
      <c r="D2658"/>
      <c r="E2658" s="148"/>
      <c r="F2658" s="148"/>
      <c r="G2658" s="149"/>
      <c r="H2658" s="148"/>
      <c r="I2658"/>
    </row>
    <row r="2659" spans="1:9" x14ac:dyDescent="0.25">
      <c r="A2659"/>
      <c r="B2659"/>
      <c r="C2659"/>
      <c r="D2659"/>
      <c r="E2659" s="148"/>
      <c r="F2659" s="148"/>
      <c r="G2659" s="149"/>
      <c r="H2659" s="148"/>
      <c r="I2659"/>
    </row>
    <row r="2660" spans="1:9" x14ac:dyDescent="0.25">
      <c r="A2660"/>
      <c r="B2660"/>
      <c r="C2660"/>
      <c r="D2660"/>
      <c r="E2660" s="148"/>
      <c r="F2660" s="148"/>
      <c r="G2660" s="149"/>
      <c r="H2660" s="148"/>
      <c r="I2660"/>
    </row>
    <row r="2661" spans="1:9" x14ac:dyDescent="0.25">
      <c r="A2661"/>
      <c r="B2661"/>
      <c r="C2661"/>
      <c r="D2661"/>
      <c r="E2661" s="148"/>
      <c r="F2661" s="148"/>
      <c r="G2661" s="149"/>
      <c r="H2661" s="148"/>
      <c r="I2661"/>
    </row>
    <row r="2662" spans="1:9" x14ac:dyDescent="0.25">
      <c r="A2662"/>
      <c r="B2662"/>
      <c r="C2662"/>
      <c r="D2662"/>
      <c r="E2662" s="148"/>
      <c r="F2662" s="148"/>
      <c r="G2662" s="149"/>
      <c r="H2662" s="148"/>
      <c r="I2662"/>
    </row>
    <row r="2663" spans="1:9" x14ac:dyDescent="0.25">
      <c r="A2663"/>
      <c r="B2663"/>
      <c r="C2663"/>
      <c r="D2663"/>
      <c r="E2663" s="148"/>
      <c r="F2663" s="148"/>
      <c r="G2663" s="149"/>
      <c r="H2663" s="148"/>
      <c r="I2663"/>
    </row>
    <row r="2664" spans="1:9" x14ac:dyDescent="0.25">
      <c r="A2664"/>
      <c r="B2664"/>
      <c r="C2664"/>
      <c r="D2664"/>
      <c r="E2664" s="148"/>
      <c r="F2664" s="148"/>
      <c r="G2664" s="149"/>
      <c r="H2664" s="148"/>
      <c r="I2664"/>
    </row>
    <row r="2665" spans="1:9" x14ac:dyDescent="0.25">
      <c r="A2665"/>
      <c r="B2665"/>
      <c r="C2665"/>
      <c r="D2665"/>
      <c r="E2665" s="148"/>
      <c r="F2665" s="148"/>
      <c r="G2665" s="149"/>
      <c r="H2665" s="148"/>
      <c r="I2665"/>
    </row>
    <row r="2666" spans="1:9" x14ac:dyDescent="0.25">
      <c r="A2666"/>
      <c r="B2666"/>
      <c r="C2666"/>
      <c r="D2666"/>
      <c r="E2666" s="148"/>
      <c r="F2666" s="148"/>
      <c r="G2666" s="149"/>
      <c r="H2666" s="148"/>
      <c r="I2666"/>
    </row>
    <row r="2667" spans="1:9" x14ac:dyDescent="0.25">
      <c r="A2667"/>
      <c r="B2667"/>
      <c r="C2667"/>
      <c r="D2667"/>
      <c r="E2667" s="148"/>
      <c r="F2667" s="148"/>
      <c r="G2667" s="149"/>
      <c r="H2667" s="148"/>
      <c r="I2667"/>
    </row>
    <row r="2668" spans="1:9" x14ac:dyDescent="0.25">
      <c r="A2668"/>
      <c r="B2668"/>
      <c r="C2668"/>
      <c r="D2668"/>
      <c r="E2668" s="148"/>
      <c r="F2668" s="148"/>
      <c r="G2668" s="149"/>
      <c r="H2668" s="148"/>
      <c r="I2668"/>
    </row>
    <row r="2669" spans="1:9" x14ac:dyDescent="0.25">
      <c r="A2669"/>
      <c r="B2669"/>
      <c r="C2669"/>
      <c r="D2669"/>
      <c r="E2669" s="148"/>
      <c r="F2669" s="148"/>
      <c r="G2669" s="149"/>
      <c r="H2669" s="148"/>
      <c r="I2669"/>
    </row>
    <row r="2670" spans="1:9" x14ac:dyDescent="0.25">
      <c r="A2670"/>
      <c r="B2670"/>
      <c r="C2670"/>
      <c r="D2670"/>
      <c r="E2670" s="148"/>
      <c r="F2670" s="148"/>
      <c r="G2670" s="149"/>
      <c r="H2670" s="148"/>
      <c r="I2670"/>
    </row>
    <row r="2671" spans="1:9" x14ac:dyDescent="0.25">
      <c r="A2671"/>
      <c r="B2671"/>
      <c r="C2671"/>
      <c r="D2671"/>
      <c r="E2671" s="148"/>
      <c r="F2671" s="148"/>
      <c r="G2671" s="149"/>
      <c r="H2671" s="148"/>
      <c r="I2671"/>
    </row>
    <row r="2672" spans="1:9" x14ac:dyDescent="0.25">
      <c r="A2672"/>
      <c r="B2672"/>
      <c r="C2672"/>
      <c r="D2672"/>
      <c r="E2672" s="148"/>
      <c r="F2672" s="148"/>
      <c r="G2672" s="149"/>
      <c r="H2672" s="148"/>
      <c r="I2672"/>
    </row>
    <row r="2673" spans="1:9" x14ac:dyDescent="0.25">
      <c r="A2673"/>
      <c r="B2673"/>
      <c r="C2673"/>
      <c r="D2673"/>
      <c r="E2673" s="148"/>
      <c r="F2673" s="148"/>
      <c r="G2673" s="149"/>
      <c r="H2673" s="148"/>
      <c r="I2673"/>
    </row>
    <row r="2674" spans="1:9" x14ac:dyDescent="0.25">
      <c r="A2674"/>
      <c r="B2674"/>
      <c r="C2674"/>
      <c r="D2674"/>
      <c r="E2674" s="148"/>
      <c r="F2674" s="148"/>
      <c r="G2674" s="149"/>
      <c r="H2674" s="148"/>
      <c r="I2674"/>
    </row>
    <row r="2675" spans="1:9" x14ac:dyDescent="0.25">
      <c r="A2675"/>
      <c r="B2675"/>
      <c r="C2675"/>
      <c r="D2675"/>
      <c r="E2675" s="148"/>
      <c r="F2675" s="148"/>
      <c r="G2675" s="149"/>
      <c r="H2675" s="148"/>
      <c r="I2675"/>
    </row>
    <row r="2676" spans="1:9" x14ac:dyDescent="0.25">
      <c r="A2676"/>
      <c r="B2676"/>
      <c r="C2676"/>
      <c r="D2676"/>
      <c r="E2676" s="148"/>
      <c r="F2676" s="148"/>
      <c r="G2676" s="149"/>
      <c r="H2676" s="148"/>
      <c r="I2676"/>
    </row>
    <row r="2677" spans="1:9" x14ac:dyDescent="0.25">
      <c r="A2677"/>
      <c r="B2677"/>
      <c r="C2677"/>
      <c r="D2677"/>
      <c r="E2677" s="148"/>
      <c r="F2677" s="148"/>
      <c r="G2677" s="149"/>
      <c r="H2677" s="148"/>
      <c r="I2677"/>
    </row>
    <row r="2678" spans="1:9" x14ac:dyDescent="0.25">
      <c r="A2678"/>
      <c r="B2678"/>
      <c r="C2678"/>
      <c r="D2678"/>
      <c r="E2678" s="148"/>
      <c r="F2678" s="148"/>
      <c r="G2678" s="149"/>
      <c r="H2678" s="148"/>
      <c r="I2678"/>
    </row>
    <row r="2679" spans="1:9" x14ac:dyDescent="0.25">
      <c r="A2679"/>
      <c r="B2679"/>
      <c r="C2679"/>
      <c r="D2679"/>
      <c r="E2679" s="148"/>
      <c r="F2679" s="148"/>
      <c r="G2679" s="149"/>
      <c r="H2679" s="148"/>
      <c r="I2679"/>
    </row>
    <row r="2680" spans="1:9" x14ac:dyDescent="0.25">
      <c r="A2680"/>
      <c r="B2680"/>
      <c r="C2680"/>
      <c r="D2680"/>
      <c r="E2680" s="148"/>
      <c r="F2680" s="148"/>
      <c r="G2680" s="149"/>
      <c r="H2680" s="148"/>
      <c r="I2680"/>
    </row>
    <row r="2681" spans="1:9" x14ac:dyDescent="0.25">
      <c r="A2681"/>
      <c r="B2681"/>
      <c r="C2681"/>
      <c r="D2681"/>
      <c r="E2681" s="148"/>
      <c r="F2681" s="148"/>
      <c r="G2681" s="149"/>
      <c r="H2681" s="148"/>
      <c r="I2681"/>
    </row>
    <row r="2682" spans="1:9" x14ac:dyDescent="0.25">
      <c r="A2682"/>
      <c r="B2682"/>
      <c r="C2682"/>
      <c r="D2682"/>
      <c r="E2682" s="148"/>
      <c r="F2682" s="148"/>
      <c r="G2682" s="149"/>
      <c r="H2682" s="148"/>
      <c r="I2682"/>
    </row>
    <row r="2683" spans="1:9" x14ac:dyDescent="0.25">
      <c r="A2683"/>
      <c r="B2683"/>
      <c r="C2683"/>
      <c r="D2683"/>
      <c r="E2683" s="148"/>
      <c r="F2683" s="148"/>
      <c r="G2683" s="149"/>
      <c r="H2683" s="148"/>
      <c r="I2683"/>
    </row>
    <row r="2684" spans="1:9" x14ac:dyDescent="0.25">
      <c r="A2684"/>
      <c r="B2684"/>
      <c r="C2684"/>
      <c r="D2684"/>
      <c r="E2684" s="148"/>
      <c r="F2684" s="148"/>
      <c r="G2684" s="149"/>
      <c r="H2684" s="148"/>
      <c r="I2684"/>
    </row>
    <row r="2685" spans="1:9" x14ac:dyDescent="0.25">
      <c r="A2685"/>
      <c r="B2685"/>
      <c r="C2685"/>
      <c r="D2685"/>
      <c r="E2685" s="148"/>
      <c r="F2685" s="148"/>
      <c r="G2685" s="149"/>
      <c r="H2685" s="148"/>
      <c r="I2685"/>
    </row>
    <row r="2686" spans="1:9" x14ac:dyDescent="0.25">
      <c r="A2686"/>
      <c r="B2686"/>
      <c r="C2686"/>
      <c r="D2686"/>
      <c r="E2686" s="148"/>
      <c r="F2686" s="148"/>
      <c r="G2686" s="149"/>
      <c r="H2686" s="148"/>
      <c r="I2686"/>
    </row>
    <row r="2687" spans="1:9" x14ac:dyDescent="0.25">
      <c r="A2687"/>
      <c r="B2687"/>
      <c r="C2687"/>
      <c r="D2687"/>
      <c r="E2687" s="148"/>
      <c r="F2687" s="148"/>
      <c r="G2687" s="149"/>
      <c r="H2687" s="148"/>
      <c r="I2687"/>
    </row>
    <row r="2688" spans="1:9" x14ac:dyDescent="0.25">
      <c r="A2688"/>
      <c r="B2688"/>
      <c r="C2688"/>
      <c r="D2688"/>
      <c r="E2688" s="148"/>
      <c r="F2688" s="148"/>
      <c r="G2688" s="149"/>
      <c r="H2688" s="148"/>
      <c r="I2688"/>
    </row>
    <row r="2689" spans="1:9" x14ac:dyDescent="0.25">
      <c r="A2689"/>
      <c r="B2689"/>
      <c r="C2689"/>
      <c r="D2689"/>
      <c r="E2689" s="148"/>
      <c r="F2689" s="148"/>
      <c r="G2689" s="149"/>
      <c r="H2689" s="148"/>
      <c r="I2689"/>
    </row>
    <row r="2690" spans="1:9" x14ac:dyDescent="0.25">
      <c r="A2690"/>
      <c r="B2690"/>
      <c r="C2690"/>
      <c r="D2690"/>
      <c r="E2690" s="148"/>
      <c r="F2690" s="148"/>
      <c r="G2690" s="149"/>
      <c r="H2690" s="148"/>
      <c r="I2690"/>
    </row>
    <row r="2691" spans="1:9" x14ac:dyDescent="0.25">
      <c r="A2691"/>
      <c r="B2691"/>
      <c r="C2691"/>
      <c r="D2691"/>
      <c r="E2691" s="148"/>
      <c r="F2691" s="148"/>
      <c r="G2691" s="149"/>
      <c r="H2691" s="148"/>
      <c r="I2691"/>
    </row>
    <row r="2692" spans="1:9" x14ac:dyDescent="0.25">
      <c r="A2692"/>
      <c r="B2692"/>
      <c r="C2692"/>
      <c r="D2692"/>
      <c r="E2692" s="148"/>
      <c r="F2692" s="148"/>
      <c r="G2692" s="149"/>
      <c r="H2692" s="148"/>
      <c r="I2692"/>
    </row>
    <row r="2693" spans="1:9" x14ac:dyDescent="0.25">
      <c r="A2693"/>
      <c r="B2693"/>
      <c r="C2693"/>
      <c r="D2693"/>
      <c r="E2693" s="148"/>
      <c r="F2693" s="148"/>
      <c r="G2693" s="149"/>
      <c r="H2693" s="148"/>
      <c r="I2693"/>
    </row>
    <row r="2694" spans="1:9" x14ac:dyDescent="0.25">
      <c r="A2694"/>
      <c r="B2694"/>
      <c r="C2694"/>
      <c r="D2694"/>
      <c r="E2694" s="148"/>
      <c r="F2694" s="148"/>
      <c r="G2694" s="149"/>
      <c r="H2694" s="148"/>
      <c r="I2694"/>
    </row>
    <row r="2695" spans="1:9" x14ac:dyDescent="0.25">
      <c r="A2695"/>
      <c r="B2695"/>
      <c r="C2695"/>
      <c r="D2695"/>
      <c r="E2695" s="148"/>
      <c r="F2695" s="148"/>
      <c r="G2695" s="149"/>
      <c r="H2695" s="148"/>
      <c r="I2695"/>
    </row>
    <row r="2696" spans="1:9" x14ac:dyDescent="0.25">
      <c r="A2696"/>
      <c r="B2696"/>
      <c r="C2696"/>
      <c r="D2696"/>
      <c r="E2696" s="148"/>
      <c r="F2696" s="148"/>
      <c r="G2696" s="149"/>
      <c r="H2696" s="148"/>
      <c r="I2696"/>
    </row>
    <row r="2697" spans="1:9" x14ac:dyDescent="0.25">
      <c r="A2697"/>
      <c r="B2697"/>
      <c r="C2697"/>
      <c r="D2697"/>
      <c r="E2697" s="148"/>
      <c r="F2697" s="148"/>
      <c r="G2697" s="149"/>
      <c r="H2697" s="148"/>
      <c r="I2697"/>
    </row>
    <row r="2698" spans="1:9" x14ac:dyDescent="0.25">
      <c r="A2698"/>
      <c r="B2698"/>
      <c r="C2698"/>
      <c r="D2698"/>
      <c r="E2698" s="148"/>
      <c r="F2698" s="148"/>
      <c r="G2698" s="149"/>
      <c r="H2698" s="148"/>
      <c r="I2698"/>
    </row>
    <row r="2699" spans="1:9" x14ac:dyDescent="0.25">
      <c r="A2699"/>
      <c r="B2699"/>
      <c r="C2699"/>
      <c r="D2699"/>
      <c r="E2699" s="148"/>
      <c r="F2699" s="148"/>
      <c r="G2699" s="149"/>
      <c r="H2699" s="148"/>
      <c r="I2699"/>
    </row>
    <row r="2700" spans="1:9" x14ac:dyDescent="0.25">
      <c r="A2700"/>
      <c r="B2700"/>
      <c r="C2700"/>
      <c r="D2700"/>
      <c r="E2700" s="148"/>
      <c r="F2700" s="148"/>
      <c r="G2700" s="149"/>
      <c r="H2700" s="148"/>
      <c r="I2700"/>
    </row>
    <row r="2701" spans="1:9" x14ac:dyDescent="0.25">
      <c r="A2701"/>
      <c r="B2701"/>
      <c r="C2701"/>
      <c r="D2701"/>
      <c r="E2701" s="148"/>
      <c r="F2701" s="148"/>
      <c r="G2701" s="149"/>
      <c r="H2701" s="148"/>
      <c r="I2701"/>
    </row>
    <row r="2702" spans="1:9" x14ac:dyDescent="0.25">
      <c r="A2702"/>
      <c r="B2702"/>
      <c r="C2702"/>
      <c r="D2702"/>
      <c r="E2702" s="148"/>
      <c r="F2702" s="148"/>
      <c r="G2702" s="149"/>
      <c r="H2702" s="148"/>
      <c r="I2702"/>
    </row>
    <row r="2703" spans="1:9" x14ac:dyDescent="0.25">
      <c r="A2703"/>
      <c r="B2703"/>
      <c r="C2703"/>
      <c r="D2703"/>
      <c r="E2703" s="148"/>
      <c r="F2703" s="148"/>
      <c r="G2703" s="149"/>
      <c r="H2703" s="148"/>
      <c r="I2703"/>
    </row>
    <row r="2704" spans="1:9" x14ac:dyDescent="0.25">
      <c r="A2704"/>
      <c r="B2704"/>
      <c r="C2704"/>
      <c r="D2704"/>
      <c r="E2704" s="148"/>
      <c r="F2704" s="148"/>
      <c r="G2704" s="149"/>
      <c r="H2704" s="148"/>
      <c r="I2704"/>
    </row>
    <row r="2705" spans="1:9" x14ac:dyDescent="0.25">
      <c r="A2705"/>
      <c r="B2705"/>
      <c r="C2705"/>
      <c r="D2705"/>
      <c r="E2705" s="148"/>
      <c r="F2705" s="148"/>
      <c r="G2705" s="149"/>
      <c r="H2705" s="148"/>
      <c r="I2705"/>
    </row>
    <row r="2706" spans="1:9" x14ac:dyDescent="0.25">
      <c r="A2706"/>
      <c r="B2706"/>
      <c r="C2706"/>
      <c r="D2706"/>
      <c r="E2706" s="148"/>
      <c r="F2706" s="148"/>
      <c r="G2706" s="149"/>
      <c r="H2706" s="148"/>
      <c r="I2706"/>
    </row>
    <row r="2707" spans="1:9" x14ac:dyDescent="0.25">
      <c r="A2707"/>
      <c r="B2707"/>
      <c r="C2707"/>
      <c r="D2707"/>
      <c r="E2707" s="148"/>
      <c r="F2707" s="148"/>
      <c r="G2707" s="149"/>
      <c r="H2707" s="148"/>
      <c r="I2707"/>
    </row>
    <row r="2708" spans="1:9" x14ac:dyDescent="0.25">
      <c r="A2708"/>
      <c r="B2708"/>
      <c r="C2708"/>
      <c r="D2708"/>
      <c r="E2708" s="148"/>
      <c r="F2708" s="148"/>
      <c r="G2708" s="149"/>
      <c r="H2708" s="148"/>
      <c r="I2708"/>
    </row>
    <row r="2709" spans="1:9" x14ac:dyDescent="0.25">
      <c r="A2709"/>
      <c r="B2709"/>
      <c r="C2709"/>
      <c r="D2709"/>
      <c r="E2709" s="148"/>
      <c r="F2709" s="148"/>
      <c r="G2709" s="149"/>
      <c r="H2709" s="148"/>
      <c r="I2709"/>
    </row>
    <row r="2710" spans="1:9" x14ac:dyDescent="0.25">
      <c r="A2710"/>
      <c r="B2710"/>
      <c r="C2710"/>
      <c r="D2710"/>
      <c r="E2710" s="148"/>
      <c r="F2710" s="148"/>
      <c r="G2710" s="149"/>
      <c r="H2710" s="148"/>
      <c r="I2710"/>
    </row>
    <row r="2711" spans="1:9" x14ac:dyDescent="0.25">
      <c r="A2711"/>
      <c r="B2711"/>
      <c r="C2711"/>
      <c r="D2711"/>
      <c r="E2711" s="148"/>
      <c r="F2711" s="148"/>
      <c r="G2711" s="149"/>
      <c r="H2711" s="148"/>
      <c r="I2711"/>
    </row>
    <row r="2712" spans="1:9" x14ac:dyDescent="0.25">
      <c r="A2712"/>
      <c r="B2712"/>
      <c r="C2712"/>
      <c r="D2712"/>
      <c r="E2712" s="148"/>
      <c r="F2712" s="148"/>
      <c r="G2712" s="149"/>
      <c r="H2712" s="148"/>
      <c r="I2712"/>
    </row>
    <row r="2713" spans="1:9" x14ac:dyDescent="0.25">
      <c r="A2713"/>
      <c r="B2713"/>
      <c r="C2713"/>
      <c r="D2713"/>
      <c r="E2713" s="148"/>
      <c r="F2713" s="148"/>
      <c r="G2713" s="149"/>
      <c r="H2713" s="148"/>
      <c r="I2713"/>
    </row>
    <row r="2714" spans="1:9" x14ac:dyDescent="0.25">
      <c r="A2714"/>
      <c r="B2714"/>
      <c r="C2714"/>
      <c r="D2714"/>
      <c r="E2714" s="148"/>
      <c r="F2714" s="148"/>
      <c r="G2714" s="149"/>
      <c r="H2714" s="148"/>
      <c r="I2714"/>
    </row>
    <row r="2715" spans="1:9" x14ac:dyDescent="0.25">
      <c r="A2715"/>
      <c r="B2715"/>
      <c r="C2715"/>
      <c r="D2715"/>
      <c r="E2715" s="148"/>
      <c r="F2715" s="148"/>
      <c r="G2715" s="149"/>
      <c r="H2715" s="148"/>
      <c r="I2715"/>
    </row>
    <row r="2716" spans="1:9" x14ac:dyDescent="0.25">
      <c r="A2716"/>
      <c r="B2716"/>
      <c r="C2716"/>
      <c r="D2716"/>
      <c r="E2716" s="148"/>
      <c r="F2716" s="148"/>
      <c r="G2716" s="149"/>
      <c r="H2716" s="148"/>
      <c r="I2716"/>
    </row>
    <row r="2717" spans="1:9" x14ac:dyDescent="0.25">
      <c r="A2717"/>
      <c r="B2717"/>
      <c r="C2717"/>
      <c r="D2717"/>
      <c r="E2717" s="148"/>
      <c r="F2717" s="148"/>
      <c r="G2717" s="149"/>
      <c r="H2717" s="148"/>
      <c r="I2717"/>
    </row>
    <row r="2718" spans="1:9" x14ac:dyDescent="0.25">
      <c r="A2718"/>
      <c r="B2718"/>
      <c r="C2718"/>
      <c r="D2718"/>
      <c r="E2718" s="148"/>
      <c r="F2718" s="148"/>
      <c r="G2718" s="149"/>
      <c r="H2718" s="148"/>
      <c r="I2718"/>
    </row>
    <row r="2719" spans="1:9" x14ac:dyDescent="0.25">
      <c r="A2719"/>
      <c r="B2719"/>
      <c r="C2719"/>
      <c r="D2719"/>
      <c r="E2719" s="148"/>
      <c r="F2719" s="148"/>
      <c r="G2719" s="149"/>
      <c r="H2719" s="148"/>
      <c r="I2719"/>
    </row>
    <row r="2720" spans="1:9" x14ac:dyDescent="0.25">
      <c r="A2720"/>
      <c r="B2720"/>
      <c r="C2720"/>
      <c r="D2720"/>
      <c r="E2720" s="148"/>
      <c r="F2720" s="148"/>
      <c r="G2720" s="149"/>
      <c r="H2720" s="148"/>
      <c r="I2720"/>
    </row>
    <row r="2721" spans="1:9" x14ac:dyDescent="0.25">
      <c r="A2721"/>
      <c r="B2721"/>
      <c r="C2721"/>
      <c r="D2721"/>
      <c r="E2721" s="148"/>
      <c r="F2721" s="148"/>
      <c r="G2721" s="149"/>
      <c r="H2721" s="148"/>
      <c r="I2721"/>
    </row>
    <row r="2722" spans="1:9" x14ac:dyDescent="0.25">
      <c r="A2722"/>
      <c r="B2722"/>
      <c r="C2722"/>
      <c r="D2722"/>
      <c r="E2722" s="148"/>
      <c r="F2722" s="148"/>
      <c r="G2722" s="149"/>
      <c r="H2722" s="148"/>
      <c r="I2722"/>
    </row>
    <row r="2723" spans="1:9" x14ac:dyDescent="0.25">
      <c r="A2723"/>
      <c r="B2723"/>
      <c r="C2723"/>
      <c r="D2723"/>
      <c r="E2723" s="148"/>
      <c r="F2723" s="148"/>
      <c r="G2723" s="149"/>
      <c r="H2723" s="148"/>
      <c r="I2723"/>
    </row>
    <row r="2724" spans="1:9" x14ac:dyDescent="0.25">
      <c r="A2724"/>
      <c r="B2724"/>
      <c r="C2724"/>
      <c r="D2724"/>
      <c r="E2724" s="148"/>
      <c r="F2724" s="148"/>
      <c r="G2724" s="149"/>
      <c r="H2724" s="148"/>
      <c r="I2724"/>
    </row>
    <row r="2725" spans="1:9" x14ac:dyDescent="0.25">
      <c r="A2725"/>
      <c r="B2725"/>
      <c r="C2725"/>
      <c r="D2725"/>
      <c r="E2725" s="148"/>
      <c r="F2725" s="148"/>
      <c r="G2725" s="149"/>
      <c r="H2725" s="148"/>
      <c r="I2725"/>
    </row>
    <row r="2726" spans="1:9" x14ac:dyDescent="0.25">
      <c r="A2726"/>
      <c r="B2726"/>
      <c r="C2726"/>
      <c r="D2726"/>
      <c r="E2726" s="148"/>
      <c r="F2726" s="148"/>
      <c r="G2726" s="149"/>
      <c r="H2726" s="148"/>
      <c r="I2726"/>
    </row>
    <row r="2727" spans="1:9" x14ac:dyDescent="0.25">
      <c r="A2727"/>
      <c r="B2727"/>
      <c r="C2727"/>
      <c r="D2727"/>
      <c r="E2727" s="148"/>
      <c r="F2727" s="148"/>
      <c r="G2727" s="149"/>
      <c r="H2727" s="148"/>
      <c r="I2727"/>
    </row>
    <row r="2728" spans="1:9" x14ac:dyDescent="0.25">
      <c r="A2728"/>
      <c r="B2728"/>
      <c r="C2728"/>
      <c r="D2728"/>
      <c r="E2728" s="148"/>
      <c r="F2728" s="148"/>
      <c r="G2728" s="149"/>
      <c r="H2728" s="148"/>
      <c r="I2728"/>
    </row>
    <row r="2729" spans="1:9" x14ac:dyDescent="0.25">
      <c r="A2729"/>
      <c r="B2729"/>
      <c r="C2729"/>
      <c r="D2729"/>
      <c r="E2729" s="148"/>
      <c r="F2729" s="148"/>
      <c r="G2729" s="149"/>
      <c r="H2729" s="148"/>
      <c r="I2729"/>
    </row>
    <row r="2730" spans="1:9" x14ac:dyDescent="0.25">
      <c r="A2730"/>
      <c r="B2730"/>
      <c r="C2730"/>
      <c r="D2730"/>
      <c r="E2730" s="148"/>
      <c r="F2730" s="148"/>
      <c r="G2730" s="149"/>
      <c r="H2730" s="148"/>
      <c r="I2730"/>
    </row>
    <row r="2731" spans="1:9" x14ac:dyDescent="0.25">
      <c r="A2731"/>
      <c r="B2731"/>
      <c r="C2731"/>
      <c r="D2731"/>
      <c r="E2731" s="148"/>
      <c r="F2731" s="148"/>
      <c r="G2731" s="149"/>
      <c r="H2731" s="148"/>
      <c r="I2731"/>
    </row>
    <row r="2732" spans="1:9" x14ac:dyDescent="0.25">
      <c r="A2732"/>
      <c r="B2732"/>
      <c r="C2732"/>
      <c r="D2732"/>
      <c r="E2732" s="148"/>
      <c r="F2732" s="148"/>
      <c r="G2732" s="149"/>
      <c r="H2732" s="148"/>
      <c r="I2732"/>
    </row>
    <row r="2733" spans="1:9" x14ac:dyDescent="0.25">
      <c r="A2733"/>
      <c r="B2733"/>
      <c r="C2733"/>
      <c r="D2733"/>
      <c r="E2733" s="148"/>
      <c r="F2733" s="148"/>
      <c r="G2733" s="149"/>
      <c r="H2733" s="148"/>
      <c r="I2733"/>
    </row>
    <row r="2734" spans="1:9" x14ac:dyDescent="0.25">
      <c r="A2734"/>
      <c r="B2734"/>
      <c r="C2734"/>
      <c r="D2734"/>
      <c r="E2734" s="148"/>
      <c r="F2734" s="148"/>
      <c r="G2734" s="149"/>
      <c r="H2734" s="148"/>
      <c r="I2734"/>
    </row>
    <row r="2735" spans="1:9" x14ac:dyDescent="0.25">
      <c r="A2735"/>
      <c r="B2735"/>
      <c r="C2735"/>
      <c r="D2735"/>
      <c r="E2735" s="148"/>
      <c r="F2735" s="148"/>
      <c r="G2735" s="149"/>
      <c r="H2735" s="148"/>
      <c r="I2735"/>
    </row>
    <row r="2736" spans="1:9" x14ac:dyDescent="0.25">
      <c r="A2736"/>
      <c r="B2736"/>
      <c r="C2736"/>
      <c r="D2736"/>
      <c r="E2736" s="148"/>
      <c r="F2736" s="148"/>
      <c r="G2736" s="149"/>
      <c r="H2736" s="148"/>
      <c r="I2736"/>
    </row>
    <row r="2737" spans="1:9" x14ac:dyDescent="0.25">
      <c r="A2737"/>
      <c r="B2737"/>
      <c r="C2737"/>
      <c r="D2737"/>
      <c r="E2737" s="148"/>
      <c r="F2737" s="148"/>
      <c r="G2737" s="149"/>
      <c r="H2737" s="148"/>
      <c r="I2737"/>
    </row>
    <row r="2738" spans="1:9" x14ac:dyDescent="0.25">
      <c r="A2738"/>
      <c r="B2738"/>
      <c r="C2738"/>
      <c r="D2738"/>
      <c r="E2738" s="148"/>
      <c r="F2738" s="148"/>
      <c r="G2738" s="149"/>
      <c r="H2738" s="148"/>
      <c r="I2738"/>
    </row>
    <row r="2739" spans="1:9" x14ac:dyDescent="0.25">
      <c r="A2739"/>
      <c r="B2739"/>
      <c r="C2739"/>
      <c r="D2739"/>
      <c r="E2739" s="148"/>
      <c r="F2739" s="148"/>
      <c r="G2739" s="149"/>
      <c r="H2739" s="148"/>
      <c r="I2739"/>
    </row>
    <row r="2740" spans="1:9" x14ac:dyDescent="0.25">
      <c r="A2740"/>
      <c r="B2740"/>
      <c r="C2740"/>
      <c r="D2740"/>
      <c r="E2740" s="148"/>
      <c r="F2740" s="148"/>
      <c r="G2740" s="149"/>
      <c r="H2740" s="148"/>
      <c r="I2740"/>
    </row>
    <row r="2741" spans="1:9" x14ac:dyDescent="0.25">
      <c r="A2741"/>
      <c r="B2741"/>
      <c r="C2741"/>
      <c r="D2741"/>
      <c r="E2741" s="148"/>
      <c r="F2741" s="148"/>
      <c r="G2741" s="149"/>
      <c r="H2741" s="148"/>
      <c r="I2741"/>
    </row>
    <row r="2742" spans="1:9" x14ac:dyDescent="0.25">
      <c r="A2742"/>
      <c r="B2742"/>
      <c r="C2742"/>
      <c r="D2742"/>
      <c r="E2742" s="148"/>
      <c r="F2742" s="148"/>
      <c r="G2742" s="149"/>
      <c r="H2742" s="148"/>
      <c r="I2742"/>
    </row>
    <row r="2743" spans="1:9" x14ac:dyDescent="0.25">
      <c r="A2743"/>
      <c r="B2743"/>
      <c r="C2743"/>
      <c r="D2743"/>
      <c r="E2743" s="148"/>
      <c r="F2743" s="148"/>
      <c r="G2743" s="149"/>
      <c r="H2743" s="148"/>
      <c r="I2743"/>
    </row>
    <row r="2744" spans="1:9" x14ac:dyDescent="0.25">
      <c r="A2744"/>
      <c r="B2744"/>
      <c r="C2744"/>
      <c r="D2744"/>
      <c r="E2744" s="148"/>
      <c r="F2744" s="148"/>
      <c r="G2744" s="149"/>
      <c r="H2744" s="148"/>
      <c r="I2744"/>
    </row>
    <row r="2745" spans="1:9" x14ac:dyDescent="0.25">
      <c r="A2745"/>
      <c r="B2745"/>
      <c r="C2745"/>
      <c r="D2745"/>
      <c r="E2745" s="148"/>
      <c r="F2745" s="148"/>
      <c r="G2745" s="149"/>
      <c r="H2745" s="148"/>
      <c r="I2745"/>
    </row>
    <row r="2746" spans="1:9" x14ac:dyDescent="0.25">
      <c r="A2746"/>
      <c r="B2746"/>
      <c r="C2746"/>
      <c r="D2746"/>
      <c r="E2746" s="148"/>
      <c r="F2746" s="148"/>
      <c r="G2746" s="149"/>
      <c r="H2746" s="148"/>
      <c r="I2746"/>
    </row>
    <row r="2747" spans="1:9" x14ac:dyDescent="0.25">
      <c r="A2747"/>
      <c r="B2747"/>
      <c r="C2747"/>
      <c r="D2747"/>
      <c r="E2747" s="148"/>
      <c r="F2747" s="148"/>
      <c r="G2747" s="149"/>
      <c r="H2747" s="148"/>
      <c r="I2747"/>
    </row>
    <row r="2748" spans="1:9" x14ac:dyDescent="0.25">
      <c r="A2748"/>
      <c r="B2748"/>
      <c r="C2748"/>
      <c r="D2748"/>
      <c r="E2748" s="148"/>
      <c r="F2748" s="148"/>
      <c r="G2748" s="149"/>
      <c r="H2748" s="148"/>
      <c r="I2748"/>
    </row>
    <row r="2749" spans="1:9" x14ac:dyDescent="0.25">
      <c r="A2749"/>
      <c r="B2749"/>
      <c r="C2749"/>
      <c r="D2749"/>
      <c r="E2749" s="148"/>
      <c r="F2749" s="148"/>
      <c r="G2749" s="149"/>
      <c r="H2749" s="148"/>
      <c r="I2749"/>
    </row>
    <row r="2750" spans="1:9" x14ac:dyDescent="0.25">
      <c r="A2750"/>
      <c r="B2750"/>
      <c r="C2750"/>
      <c r="D2750"/>
      <c r="E2750" s="148"/>
      <c r="F2750" s="148"/>
      <c r="G2750" s="149"/>
      <c r="H2750" s="148"/>
      <c r="I2750"/>
    </row>
    <row r="2751" spans="1:9" x14ac:dyDescent="0.25">
      <c r="A2751"/>
      <c r="B2751"/>
      <c r="C2751"/>
      <c r="D2751"/>
      <c r="E2751" s="148"/>
      <c r="F2751" s="148"/>
      <c r="G2751" s="149"/>
      <c r="H2751" s="148"/>
      <c r="I2751"/>
    </row>
    <row r="2752" spans="1:9" x14ac:dyDescent="0.25">
      <c r="A2752"/>
      <c r="B2752"/>
      <c r="C2752"/>
      <c r="D2752"/>
      <c r="E2752" s="148"/>
      <c r="F2752" s="148"/>
      <c r="G2752" s="149"/>
      <c r="H2752" s="148"/>
      <c r="I2752"/>
    </row>
    <row r="2753" spans="1:9" x14ac:dyDescent="0.25">
      <c r="A2753"/>
      <c r="B2753"/>
      <c r="C2753"/>
      <c r="D2753"/>
      <c r="E2753" s="148"/>
      <c r="F2753" s="148"/>
      <c r="G2753" s="149"/>
      <c r="H2753" s="148"/>
      <c r="I2753"/>
    </row>
    <row r="2754" spans="1:9" x14ac:dyDescent="0.25">
      <c r="A2754"/>
      <c r="B2754"/>
      <c r="C2754"/>
      <c r="D2754"/>
      <c r="E2754" s="148"/>
      <c r="F2754" s="148"/>
      <c r="G2754" s="149"/>
      <c r="H2754" s="148"/>
      <c r="I2754"/>
    </row>
    <row r="2755" spans="1:9" x14ac:dyDescent="0.25">
      <c r="A2755"/>
      <c r="B2755"/>
      <c r="C2755"/>
      <c r="D2755"/>
      <c r="E2755" s="148"/>
      <c r="F2755" s="148"/>
      <c r="G2755" s="149"/>
      <c r="H2755" s="148"/>
      <c r="I2755"/>
    </row>
    <row r="2756" spans="1:9" x14ac:dyDescent="0.25">
      <c r="A2756"/>
      <c r="B2756"/>
      <c r="C2756"/>
      <c r="D2756"/>
      <c r="E2756" s="148"/>
      <c r="F2756" s="148"/>
      <c r="G2756" s="149"/>
      <c r="H2756" s="148"/>
      <c r="I2756"/>
    </row>
    <row r="2757" spans="1:9" x14ac:dyDescent="0.25">
      <c r="A2757"/>
      <c r="B2757"/>
      <c r="C2757"/>
      <c r="D2757"/>
      <c r="E2757" s="148"/>
      <c r="F2757" s="148"/>
      <c r="G2757" s="149"/>
      <c r="H2757" s="148"/>
      <c r="I2757"/>
    </row>
    <row r="2758" spans="1:9" x14ac:dyDescent="0.25">
      <c r="A2758"/>
      <c r="B2758"/>
      <c r="C2758"/>
      <c r="D2758"/>
      <c r="E2758" s="148"/>
      <c r="F2758" s="148"/>
      <c r="G2758" s="149"/>
      <c r="H2758" s="148"/>
      <c r="I2758"/>
    </row>
    <row r="2759" spans="1:9" x14ac:dyDescent="0.25">
      <c r="A2759"/>
      <c r="B2759"/>
      <c r="C2759"/>
      <c r="D2759"/>
      <c r="E2759" s="148"/>
      <c r="F2759" s="148"/>
      <c r="G2759" s="149"/>
      <c r="H2759" s="148"/>
      <c r="I2759"/>
    </row>
    <row r="2760" spans="1:9" x14ac:dyDescent="0.25">
      <c r="A2760"/>
      <c r="B2760"/>
      <c r="C2760"/>
      <c r="D2760"/>
      <c r="E2760" s="148"/>
      <c r="F2760" s="148"/>
      <c r="G2760" s="149"/>
      <c r="H2760" s="148"/>
      <c r="I2760"/>
    </row>
    <row r="2761" spans="1:9" x14ac:dyDescent="0.25">
      <c r="A2761"/>
      <c r="B2761"/>
      <c r="C2761"/>
      <c r="D2761"/>
      <c r="E2761" s="148"/>
      <c r="F2761" s="148"/>
      <c r="G2761" s="149"/>
      <c r="H2761" s="148"/>
      <c r="I2761"/>
    </row>
    <row r="2762" spans="1:9" x14ac:dyDescent="0.25">
      <c r="A2762"/>
      <c r="B2762"/>
      <c r="C2762"/>
      <c r="D2762"/>
      <c r="E2762" s="148"/>
      <c r="F2762" s="148"/>
      <c r="G2762" s="149"/>
      <c r="H2762" s="148"/>
      <c r="I2762"/>
    </row>
    <row r="2763" spans="1:9" x14ac:dyDescent="0.25">
      <c r="A2763"/>
      <c r="B2763"/>
      <c r="C2763"/>
      <c r="D2763"/>
      <c r="E2763" s="148"/>
      <c r="F2763" s="148"/>
      <c r="G2763" s="149"/>
      <c r="H2763" s="148"/>
      <c r="I2763"/>
    </row>
    <row r="2764" spans="1:9" x14ac:dyDescent="0.25">
      <c r="A2764"/>
      <c r="B2764"/>
      <c r="C2764"/>
      <c r="D2764"/>
      <c r="E2764" s="148"/>
      <c r="F2764" s="148"/>
      <c r="G2764" s="149"/>
      <c r="H2764" s="148"/>
      <c r="I2764"/>
    </row>
    <row r="2765" spans="1:9" x14ac:dyDescent="0.25">
      <c r="A2765"/>
      <c r="B2765"/>
      <c r="C2765"/>
      <c r="D2765"/>
      <c r="E2765" s="148"/>
      <c r="F2765" s="148"/>
      <c r="G2765" s="149"/>
      <c r="H2765" s="148"/>
      <c r="I2765"/>
    </row>
    <row r="2766" spans="1:9" x14ac:dyDescent="0.25">
      <c r="A2766"/>
      <c r="B2766"/>
      <c r="C2766"/>
      <c r="D2766"/>
      <c r="E2766" s="148"/>
      <c r="F2766" s="148"/>
      <c r="G2766" s="149"/>
      <c r="H2766" s="148"/>
      <c r="I2766"/>
    </row>
    <row r="2767" spans="1:9" x14ac:dyDescent="0.25">
      <c r="A2767"/>
      <c r="B2767"/>
      <c r="C2767"/>
      <c r="D2767"/>
      <c r="E2767" s="148"/>
      <c r="F2767" s="148"/>
      <c r="G2767" s="149"/>
      <c r="H2767" s="148"/>
      <c r="I2767"/>
    </row>
    <row r="2768" spans="1:9" x14ac:dyDescent="0.25">
      <c r="A2768"/>
      <c r="B2768"/>
      <c r="C2768"/>
      <c r="D2768"/>
      <c r="E2768" s="148"/>
      <c r="F2768" s="148"/>
      <c r="G2768" s="149"/>
      <c r="H2768" s="148"/>
      <c r="I2768"/>
    </row>
    <row r="2769" spans="1:9" x14ac:dyDescent="0.25">
      <c r="A2769"/>
      <c r="B2769"/>
      <c r="C2769"/>
      <c r="D2769"/>
      <c r="E2769" s="148"/>
      <c r="F2769" s="148"/>
      <c r="G2769" s="149"/>
      <c r="H2769" s="148"/>
      <c r="I2769"/>
    </row>
    <row r="2770" spans="1:9" x14ac:dyDescent="0.25">
      <c r="A2770"/>
      <c r="B2770"/>
      <c r="C2770"/>
      <c r="D2770"/>
      <c r="E2770" s="148"/>
      <c r="F2770" s="148"/>
      <c r="G2770" s="149"/>
      <c r="H2770" s="148"/>
      <c r="I2770"/>
    </row>
    <row r="2771" spans="1:9" x14ac:dyDescent="0.25">
      <c r="A2771"/>
      <c r="B2771"/>
      <c r="C2771"/>
      <c r="D2771"/>
      <c r="E2771" s="148"/>
      <c r="F2771" s="148"/>
      <c r="G2771" s="149"/>
      <c r="H2771" s="148"/>
      <c r="I2771"/>
    </row>
    <row r="2772" spans="1:9" x14ac:dyDescent="0.25">
      <c r="A2772"/>
      <c r="B2772"/>
      <c r="C2772"/>
      <c r="D2772"/>
      <c r="E2772" s="148"/>
      <c r="F2772" s="148"/>
      <c r="G2772" s="149"/>
      <c r="H2772" s="148"/>
      <c r="I2772"/>
    </row>
    <row r="2773" spans="1:9" x14ac:dyDescent="0.25">
      <c r="A2773"/>
      <c r="B2773"/>
      <c r="C2773"/>
      <c r="D2773"/>
      <c r="E2773" s="148"/>
      <c r="F2773" s="148"/>
      <c r="G2773" s="149"/>
      <c r="H2773" s="148"/>
      <c r="I2773"/>
    </row>
    <row r="2774" spans="1:9" x14ac:dyDescent="0.25">
      <c r="A2774"/>
      <c r="B2774"/>
      <c r="C2774"/>
      <c r="D2774"/>
      <c r="E2774" s="148"/>
      <c r="F2774" s="148"/>
      <c r="G2774" s="149"/>
      <c r="H2774" s="148"/>
      <c r="I2774"/>
    </row>
    <row r="2775" spans="1:9" x14ac:dyDescent="0.25">
      <c r="A2775"/>
      <c r="B2775"/>
      <c r="C2775"/>
      <c r="D2775"/>
      <c r="E2775" s="148"/>
      <c r="F2775" s="148"/>
      <c r="G2775" s="149"/>
      <c r="H2775" s="148"/>
      <c r="I2775"/>
    </row>
    <row r="2776" spans="1:9" x14ac:dyDescent="0.25">
      <c r="A2776"/>
      <c r="B2776"/>
      <c r="C2776"/>
      <c r="D2776"/>
      <c r="E2776" s="148"/>
      <c r="F2776" s="148"/>
      <c r="G2776" s="149"/>
      <c r="H2776" s="148"/>
      <c r="I2776"/>
    </row>
    <row r="2777" spans="1:9" x14ac:dyDescent="0.25">
      <c r="A2777"/>
      <c r="B2777"/>
      <c r="C2777"/>
      <c r="D2777"/>
      <c r="E2777" s="148"/>
      <c r="F2777" s="148"/>
      <c r="G2777" s="149"/>
      <c r="H2777" s="148"/>
      <c r="I2777"/>
    </row>
    <row r="2778" spans="1:9" x14ac:dyDescent="0.25">
      <c r="A2778"/>
      <c r="B2778"/>
      <c r="C2778"/>
      <c r="D2778"/>
      <c r="E2778" s="148"/>
      <c r="F2778" s="148"/>
      <c r="G2778" s="149"/>
      <c r="H2778" s="148"/>
      <c r="I2778"/>
    </row>
    <row r="2779" spans="1:9" x14ac:dyDescent="0.25">
      <c r="A2779"/>
      <c r="B2779"/>
      <c r="C2779"/>
      <c r="D2779"/>
      <c r="E2779" s="148"/>
      <c r="F2779" s="148"/>
      <c r="G2779" s="149"/>
      <c r="H2779" s="148"/>
      <c r="I2779"/>
    </row>
    <row r="2780" spans="1:9" x14ac:dyDescent="0.25">
      <c r="A2780"/>
      <c r="B2780"/>
      <c r="C2780"/>
      <c r="D2780"/>
      <c r="E2780" s="148"/>
      <c r="F2780" s="148"/>
      <c r="G2780" s="149"/>
      <c r="H2780" s="148"/>
      <c r="I2780"/>
    </row>
    <row r="2781" spans="1:9" x14ac:dyDescent="0.25">
      <c r="A2781"/>
      <c r="B2781"/>
      <c r="C2781"/>
      <c r="D2781"/>
      <c r="E2781" s="148"/>
      <c r="F2781" s="148"/>
      <c r="G2781" s="149"/>
      <c r="H2781" s="148"/>
      <c r="I2781"/>
    </row>
    <row r="2782" spans="1:9" x14ac:dyDescent="0.25">
      <c r="A2782"/>
      <c r="B2782"/>
      <c r="C2782"/>
      <c r="D2782"/>
      <c r="E2782" s="148"/>
      <c r="F2782" s="148"/>
      <c r="G2782" s="149"/>
      <c r="H2782" s="148"/>
      <c r="I2782"/>
    </row>
    <row r="2783" spans="1:9" x14ac:dyDescent="0.25">
      <c r="A2783"/>
      <c r="B2783"/>
      <c r="C2783"/>
      <c r="D2783"/>
      <c r="E2783" s="148"/>
      <c r="F2783" s="148"/>
      <c r="G2783" s="149"/>
      <c r="H2783" s="148"/>
      <c r="I2783"/>
    </row>
    <row r="2784" spans="1:9" x14ac:dyDescent="0.25">
      <c r="A2784"/>
      <c r="B2784"/>
      <c r="C2784"/>
      <c r="D2784"/>
      <c r="E2784" s="148"/>
      <c r="F2784" s="148"/>
      <c r="G2784" s="149"/>
      <c r="H2784" s="148"/>
      <c r="I2784"/>
    </row>
    <row r="2785" spans="1:9" x14ac:dyDescent="0.25">
      <c r="A2785"/>
      <c r="B2785"/>
      <c r="C2785"/>
      <c r="D2785"/>
      <c r="E2785" s="148"/>
      <c r="F2785" s="148"/>
      <c r="G2785" s="149"/>
      <c r="H2785" s="148"/>
      <c r="I2785"/>
    </row>
    <row r="2786" spans="1:9" x14ac:dyDescent="0.25">
      <c r="A2786"/>
      <c r="B2786"/>
      <c r="C2786"/>
      <c r="D2786"/>
      <c r="E2786" s="148"/>
      <c r="F2786" s="148"/>
      <c r="G2786" s="149"/>
      <c r="H2786" s="148"/>
      <c r="I2786"/>
    </row>
    <row r="2787" spans="1:9" x14ac:dyDescent="0.25">
      <c r="A2787"/>
      <c r="B2787"/>
      <c r="C2787"/>
      <c r="D2787"/>
      <c r="E2787" s="148"/>
      <c r="F2787" s="148"/>
      <c r="G2787" s="149"/>
      <c r="H2787" s="148"/>
      <c r="I2787"/>
    </row>
    <row r="2788" spans="1:9" x14ac:dyDescent="0.25">
      <c r="A2788"/>
      <c r="B2788"/>
      <c r="C2788"/>
      <c r="D2788"/>
      <c r="E2788" s="148"/>
      <c r="F2788" s="148"/>
      <c r="G2788" s="149"/>
      <c r="H2788" s="148"/>
      <c r="I2788"/>
    </row>
    <row r="2789" spans="1:9" x14ac:dyDescent="0.25">
      <c r="A2789"/>
      <c r="B2789"/>
      <c r="C2789"/>
      <c r="D2789"/>
      <c r="E2789" s="148"/>
      <c r="F2789" s="148"/>
      <c r="G2789" s="149"/>
      <c r="H2789" s="148"/>
      <c r="I2789"/>
    </row>
    <row r="2790" spans="1:9" x14ac:dyDescent="0.25">
      <c r="A2790"/>
      <c r="B2790"/>
      <c r="C2790"/>
      <c r="D2790"/>
      <c r="E2790" s="148"/>
      <c r="F2790" s="148"/>
      <c r="G2790" s="149"/>
      <c r="H2790" s="148"/>
      <c r="I2790"/>
    </row>
    <row r="2791" spans="1:9" x14ac:dyDescent="0.25">
      <c r="A2791"/>
      <c r="B2791"/>
      <c r="C2791"/>
      <c r="D2791"/>
      <c r="E2791" s="148"/>
      <c r="F2791" s="148"/>
      <c r="G2791" s="149"/>
      <c r="H2791" s="148"/>
      <c r="I2791"/>
    </row>
    <row r="2792" spans="1:9" x14ac:dyDescent="0.25">
      <c r="A2792"/>
      <c r="B2792"/>
      <c r="C2792"/>
      <c r="D2792"/>
      <c r="E2792" s="148"/>
      <c r="F2792" s="148"/>
      <c r="G2792" s="149"/>
      <c r="H2792" s="148"/>
      <c r="I2792"/>
    </row>
    <row r="2793" spans="1:9" x14ac:dyDescent="0.25">
      <c r="A2793"/>
      <c r="B2793"/>
      <c r="C2793"/>
      <c r="D2793"/>
      <c r="E2793" s="148"/>
      <c r="F2793" s="148"/>
      <c r="G2793" s="149"/>
      <c r="H2793" s="148"/>
      <c r="I2793"/>
    </row>
    <row r="2794" spans="1:9" x14ac:dyDescent="0.25">
      <c r="A2794"/>
      <c r="B2794"/>
      <c r="C2794"/>
      <c r="D2794"/>
      <c r="E2794" s="148"/>
      <c r="F2794" s="148"/>
      <c r="G2794" s="149"/>
      <c r="H2794" s="148"/>
      <c r="I2794"/>
    </row>
    <row r="2795" spans="1:9" x14ac:dyDescent="0.25">
      <c r="A2795"/>
      <c r="B2795"/>
      <c r="C2795"/>
      <c r="D2795"/>
      <c r="E2795" s="148"/>
      <c r="F2795" s="148"/>
      <c r="G2795" s="149"/>
      <c r="H2795" s="148"/>
      <c r="I2795"/>
    </row>
    <row r="2796" spans="1:9" x14ac:dyDescent="0.25">
      <c r="A2796"/>
      <c r="B2796"/>
      <c r="C2796"/>
      <c r="D2796"/>
      <c r="E2796" s="148"/>
      <c r="F2796" s="148"/>
      <c r="G2796" s="149"/>
      <c r="H2796" s="148"/>
      <c r="I2796"/>
    </row>
    <row r="2797" spans="1:9" x14ac:dyDescent="0.25">
      <c r="A2797"/>
      <c r="B2797"/>
      <c r="C2797"/>
      <c r="D2797"/>
      <c r="E2797" s="148"/>
      <c r="F2797" s="148"/>
      <c r="G2797" s="149"/>
      <c r="H2797" s="148"/>
      <c r="I2797"/>
    </row>
    <row r="2798" spans="1:9" x14ac:dyDescent="0.25">
      <c r="A2798"/>
      <c r="B2798"/>
      <c r="C2798"/>
      <c r="D2798"/>
      <c r="E2798" s="148"/>
      <c r="F2798" s="148"/>
      <c r="G2798" s="149"/>
      <c r="H2798" s="148"/>
      <c r="I2798"/>
    </row>
    <row r="2799" spans="1:9" x14ac:dyDescent="0.25">
      <c r="A2799"/>
      <c r="B2799"/>
      <c r="C2799"/>
      <c r="D2799"/>
      <c r="E2799" s="148"/>
      <c r="F2799" s="148"/>
      <c r="G2799" s="149"/>
      <c r="H2799" s="148"/>
      <c r="I2799"/>
    </row>
    <row r="2800" spans="1:9" x14ac:dyDescent="0.25">
      <c r="A2800"/>
      <c r="B2800"/>
      <c r="C2800"/>
      <c r="D2800"/>
      <c r="E2800" s="148"/>
      <c r="F2800" s="148"/>
      <c r="G2800" s="149"/>
      <c r="H2800" s="148"/>
      <c r="I2800"/>
    </row>
    <row r="2801" spans="1:9" x14ac:dyDescent="0.25">
      <c r="A2801"/>
      <c r="B2801"/>
      <c r="C2801"/>
      <c r="D2801"/>
      <c r="E2801" s="148"/>
      <c r="F2801" s="148"/>
      <c r="G2801" s="149"/>
      <c r="H2801" s="148"/>
      <c r="I2801"/>
    </row>
    <row r="2802" spans="1:9" x14ac:dyDescent="0.25">
      <c r="A2802"/>
      <c r="B2802"/>
      <c r="C2802"/>
      <c r="D2802"/>
      <c r="E2802" s="148"/>
      <c r="F2802" s="148"/>
      <c r="G2802" s="149"/>
      <c r="H2802" s="148"/>
      <c r="I2802"/>
    </row>
    <row r="2803" spans="1:9" x14ac:dyDescent="0.25">
      <c r="A2803"/>
      <c r="B2803"/>
      <c r="C2803"/>
      <c r="D2803"/>
      <c r="E2803" s="148"/>
      <c r="F2803" s="148"/>
      <c r="G2803" s="149"/>
      <c r="H2803" s="148"/>
      <c r="I2803"/>
    </row>
    <row r="2804" spans="1:9" x14ac:dyDescent="0.25">
      <c r="A2804"/>
      <c r="B2804"/>
      <c r="C2804"/>
      <c r="D2804"/>
      <c r="E2804" s="148"/>
      <c r="F2804" s="148"/>
      <c r="G2804" s="149"/>
      <c r="H2804" s="148"/>
      <c r="I2804"/>
    </row>
    <row r="2805" spans="1:9" x14ac:dyDescent="0.25">
      <c r="A2805"/>
      <c r="B2805"/>
      <c r="C2805"/>
      <c r="D2805"/>
      <c r="E2805" s="148"/>
      <c r="F2805" s="148"/>
      <c r="G2805" s="149"/>
      <c r="H2805" s="148"/>
      <c r="I2805"/>
    </row>
    <row r="2806" spans="1:9" x14ac:dyDescent="0.25">
      <c r="A2806"/>
      <c r="B2806"/>
      <c r="C2806"/>
      <c r="D2806"/>
      <c r="E2806" s="148"/>
      <c r="F2806" s="148"/>
      <c r="G2806" s="149"/>
      <c r="H2806" s="148"/>
      <c r="I2806"/>
    </row>
    <row r="2807" spans="1:9" x14ac:dyDescent="0.25">
      <c r="A2807"/>
      <c r="B2807"/>
      <c r="C2807"/>
      <c r="D2807"/>
      <c r="E2807" s="148"/>
      <c r="F2807" s="148"/>
      <c r="G2807" s="149"/>
      <c r="H2807" s="148"/>
      <c r="I2807"/>
    </row>
    <row r="2808" spans="1:9" x14ac:dyDescent="0.25">
      <c r="A2808"/>
      <c r="B2808"/>
      <c r="C2808"/>
      <c r="D2808"/>
      <c r="E2808" s="148"/>
      <c r="F2808" s="148"/>
      <c r="G2808" s="149"/>
      <c r="H2808" s="148"/>
      <c r="I2808"/>
    </row>
    <row r="2809" spans="1:9" x14ac:dyDescent="0.25">
      <c r="A2809"/>
      <c r="B2809"/>
      <c r="C2809"/>
      <c r="D2809"/>
      <c r="E2809" s="148"/>
      <c r="F2809" s="148"/>
      <c r="G2809" s="149"/>
      <c r="H2809" s="148"/>
      <c r="I2809"/>
    </row>
    <row r="2810" spans="1:9" x14ac:dyDescent="0.25">
      <c r="A2810"/>
      <c r="B2810"/>
      <c r="C2810"/>
      <c r="D2810"/>
      <c r="E2810" s="148"/>
      <c r="F2810" s="148"/>
      <c r="G2810" s="149"/>
      <c r="H2810" s="148"/>
      <c r="I2810"/>
    </row>
    <row r="2811" spans="1:9" x14ac:dyDescent="0.25">
      <c r="A2811"/>
      <c r="B2811"/>
      <c r="C2811"/>
      <c r="D2811"/>
      <c r="E2811" s="148"/>
      <c r="F2811" s="148"/>
      <c r="G2811" s="149"/>
      <c r="H2811" s="148"/>
      <c r="I2811"/>
    </row>
    <row r="2812" spans="1:9" x14ac:dyDescent="0.25">
      <c r="A2812"/>
      <c r="B2812"/>
      <c r="C2812"/>
      <c r="D2812"/>
      <c r="E2812" s="148"/>
      <c r="F2812" s="148"/>
      <c r="G2812" s="149"/>
      <c r="H2812" s="148"/>
      <c r="I2812"/>
    </row>
    <row r="2813" spans="1:9" x14ac:dyDescent="0.25">
      <c r="A2813"/>
      <c r="B2813"/>
      <c r="C2813"/>
      <c r="D2813"/>
      <c r="E2813" s="148"/>
      <c r="F2813" s="148"/>
      <c r="G2813" s="149"/>
      <c r="H2813" s="148"/>
      <c r="I2813"/>
    </row>
    <row r="2814" spans="1:9" x14ac:dyDescent="0.25">
      <c r="A2814"/>
      <c r="B2814"/>
      <c r="C2814"/>
      <c r="D2814"/>
      <c r="E2814" s="148"/>
      <c r="F2814" s="148"/>
      <c r="G2814" s="149"/>
      <c r="H2814" s="148"/>
      <c r="I2814"/>
    </row>
    <row r="2815" spans="1:9" x14ac:dyDescent="0.25">
      <c r="A2815"/>
      <c r="B2815"/>
      <c r="C2815"/>
      <c r="D2815"/>
      <c r="E2815" s="148"/>
      <c r="F2815" s="148"/>
      <c r="G2815" s="149"/>
      <c r="H2815" s="148"/>
      <c r="I2815"/>
    </row>
    <row r="2816" spans="1:9" x14ac:dyDescent="0.25">
      <c r="A2816"/>
      <c r="B2816"/>
      <c r="C2816"/>
      <c r="D2816"/>
      <c r="E2816" s="148"/>
      <c r="F2816" s="148"/>
      <c r="G2816" s="149"/>
      <c r="H2816" s="148"/>
      <c r="I2816"/>
    </row>
    <row r="2817" spans="1:9" x14ac:dyDescent="0.25">
      <c r="A2817"/>
      <c r="B2817"/>
      <c r="C2817"/>
      <c r="D2817"/>
      <c r="E2817" s="148"/>
      <c r="F2817" s="148"/>
      <c r="G2817" s="149"/>
      <c r="H2817" s="148"/>
      <c r="I2817"/>
    </row>
    <row r="2818" spans="1:9" x14ac:dyDescent="0.25">
      <c r="A2818"/>
      <c r="B2818"/>
      <c r="C2818"/>
      <c r="D2818"/>
      <c r="E2818" s="148"/>
      <c r="F2818" s="148"/>
      <c r="G2818" s="149"/>
      <c r="H2818" s="148"/>
      <c r="I2818"/>
    </row>
    <row r="2819" spans="1:9" x14ac:dyDescent="0.25">
      <c r="A2819"/>
      <c r="B2819"/>
      <c r="C2819"/>
      <c r="D2819"/>
      <c r="E2819" s="148"/>
      <c r="F2819" s="148"/>
      <c r="G2819" s="149"/>
      <c r="H2819" s="148"/>
      <c r="I2819"/>
    </row>
    <row r="2820" spans="1:9" x14ac:dyDescent="0.25">
      <c r="A2820"/>
      <c r="B2820"/>
      <c r="C2820"/>
      <c r="D2820"/>
      <c r="E2820" s="148"/>
      <c r="F2820" s="148"/>
      <c r="G2820" s="149"/>
      <c r="H2820" s="148"/>
      <c r="I2820"/>
    </row>
    <row r="2821" spans="1:9" x14ac:dyDescent="0.25">
      <c r="A2821"/>
      <c r="B2821"/>
      <c r="C2821"/>
      <c r="D2821"/>
      <c r="E2821" s="148"/>
      <c r="F2821" s="148"/>
      <c r="G2821" s="149"/>
      <c r="H2821" s="148"/>
      <c r="I2821"/>
    </row>
    <row r="2822" spans="1:9" x14ac:dyDescent="0.25">
      <c r="A2822"/>
      <c r="B2822"/>
      <c r="C2822"/>
      <c r="D2822"/>
      <c r="E2822" s="148"/>
      <c r="F2822" s="148"/>
      <c r="G2822" s="149"/>
      <c r="H2822" s="148"/>
      <c r="I2822"/>
    </row>
    <row r="2823" spans="1:9" x14ac:dyDescent="0.25">
      <c r="A2823"/>
      <c r="B2823"/>
      <c r="C2823"/>
      <c r="D2823"/>
      <c r="E2823" s="148"/>
      <c r="F2823" s="148"/>
      <c r="G2823" s="149"/>
      <c r="H2823" s="148"/>
      <c r="I2823"/>
    </row>
    <row r="2824" spans="1:9" x14ac:dyDescent="0.25">
      <c r="A2824"/>
      <c r="B2824"/>
      <c r="C2824"/>
      <c r="D2824"/>
      <c r="E2824" s="148"/>
      <c r="F2824" s="148"/>
      <c r="G2824" s="149"/>
      <c r="H2824" s="148"/>
      <c r="I2824"/>
    </row>
    <row r="2825" spans="1:9" x14ac:dyDescent="0.25">
      <c r="A2825"/>
      <c r="B2825"/>
      <c r="C2825"/>
      <c r="D2825"/>
      <c r="E2825" s="148"/>
      <c r="F2825" s="148"/>
      <c r="G2825" s="149"/>
      <c r="H2825" s="148"/>
      <c r="I2825"/>
    </row>
    <row r="2826" spans="1:9" x14ac:dyDescent="0.25">
      <c r="A2826"/>
      <c r="B2826"/>
      <c r="C2826"/>
      <c r="D2826"/>
      <c r="E2826" s="148"/>
      <c r="F2826" s="148"/>
      <c r="G2826" s="149"/>
      <c r="H2826" s="148"/>
      <c r="I2826"/>
    </row>
    <row r="2827" spans="1:9" x14ac:dyDescent="0.25">
      <c r="A2827"/>
      <c r="B2827"/>
      <c r="C2827"/>
      <c r="D2827"/>
      <c r="E2827" s="148"/>
      <c r="F2827" s="148"/>
      <c r="G2827" s="149"/>
      <c r="H2827" s="148"/>
      <c r="I2827"/>
    </row>
    <row r="2828" spans="1:9" x14ac:dyDescent="0.25">
      <c r="A2828"/>
      <c r="B2828"/>
      <c r="C2828"/>
      <c r="D2828"/>
      <c r="E2828" s="148"/>
      <c r="F2828" s="148"/>
      <c r="G2828" s="149"/>
      <c r="H2828" s="148"/>
      <c r="I2828"/>
    </row>
    <row r="2829" spans="1:9" x14ac:dyDescent="0.25">
      <c r="A2829"/>
      <c r="B2829"/>
      <c r="C2829"/>
      <c r="D2829"/>
      <c r="E2829" s="148"/>
      <c r="F2829" s="148"/>
      <c r="G2829" s="149"/>
      <c r="H2829" s="148"/>
      <c r="I2829"/>
    </row>
    <row r="2830" spans="1:9" x14ac:dyDescent="0.25">
      <c r="A2830"/>
      <c r="B2830"/>
      <c r="C2830"/>
      <c r="D2830"/>
      <c r="E2830" s="148"/>
      <c r="F2830" s="148"/>
      <c r="G2830" s="149"/>
      <c r="H2830" s="148"/>
      <c r="I2830"/>
    </row>
    <row r="2831" spans="1:9" x14ac:dyDescent="0.25">
      <c r="A2831"/>
      <c r="B2831"/>
      <c r="C2831"/>
      <c r="D2831"/>
      <c r="E2831" s="148"/>
      <c r="F2831" s="148"/>
      <c r="G2831" s="149"/>
      <c r="H2831" s="148"/>
      <c r="I2831"/>
    </row>
    <row r="2832" spans="1:9" x14ac:dyDescent="0.25">
      <c r="A2832"/>
      <c r="B2832"/>
      <c r="C2832"/>
      <c r="D2832"/>
      <c r="E2832" s="148"/>
      <c r="F2832" s="148"/>
      <c r="G2832" s="149"/>
      <c r="H2832" s="148"/>
      <c r="I2832"/>
    </row>
    <row r="2833" spans="1:9" x14ac:dyDescent="0.25">
      <c r="A2833"/>
      <c r="B2833"/>
      <c r="C2833"/>
      <c r="D2833"/>
      <c r="E2833" s="148"/>
      <c r="F2833" s="148"/>
      <c r="G2833" s="149"/>
      <c r="H2833" s="148"/>
      <c r="I2833"/>
    </row>
    <row r="2834" spans="1:9" x14ac:dyDescent="0.25">
      <c r="A2834"/>
      <c r="B2834"/>
      <c r="C2834"/>
      <c r="D2834"/>
      <c r="E2834" s="148"/>
      <c r="F2834" s="148"/>
      <c r="G2834" s="149"/>
      <c r="H2834" s="148"/>
      <c r="I2834"/>
    </row>
    <row r="2835" spans="1:9" x14ac:dyDescent="0.25">
      <c r="A2835"/>
      <c r="B2835"/>
      <c r="C2835"/>
      <c r="D2835"/>
      <c r="E2835" s="148"/>
      <c r="F2835" s="148"/>
      <c r="G2835" s="149"/>
      <c r="H2835" s="148"/>
      <c r="I2835"/>
    </row>
    <row r="2836" spans="1:9" x14ac:dyDescent="0.25">
      <c r="A2836"/>
      <c r="B2836"/>
      <c r="C2836"/>
      <c r="D2836"/>
      <c r="E2836" s="148"/>
      <c r="F2836" s="148"/>
      <c r="G2836" s="149"/>
      <c r="H2836" s="148"/>
      <c r="I2836"/>
    </row>
    <row r="2837" spans="1:9" x14ac:dyDescent="0.25">
      <c r="A2837"/>
      <c r="B2837"/>
      <c r="C2837"/>
      <c r="D2837"/>
      <c r="E2837" s="148"/>
      <c r="F2837" s="148"/>
      <c r="G2837" s="149"/>
      <c r="H2837" s="148"/>
      <c r="I2837"/>
    </row>
    <row r="2838" spans="1:9" x14ac:dyDescent="0.25">
      <c r="A2838"/>
      <c r="B2838"/>
      <c r="C2838"/>
      <c r="D2838"/>
      <c r="E2838" s="148"/>
      <c r="F2838" s="148"/>
      <c r="G2838" s="149"/>
      <c r="H2838" s="148"/>
      <c r="I2838"/>
    </row>
    <row r="2839" spans="1:9" x14ac:dyDescent="0.25">
      <c r="A2839"/>
      <c r="B2839"/>
      <c r="C2839"/>
      <c r="D2839"/>
      <c r="E2839" s="148"/>
      <c r="F2839" s="148"/>
      <c r="G2839" s="149"/>
      <c r="H2839" s="148"/>
      <c r="I2839"/>
    </row>
    <row r="2840" spans="1:9" x14ac:dyDescent="0.25">
      <c r="A2840"/>
      <c r="B2840"/>
      <c r="C2840"/>
      <c r="D2840"/>
      <c r="E2840" s="148"/>
      <c r="F2840" s="148"/>
      <c r="G2840" s="149"/>
      <c r="H2840" s="148"/>
      <c r="I2840"/>
    </row>
    <row r="2841" spans="1:9" x14ac:dyDescent="0.25">
      <c r="A2841"/>
      <c r="B2841"/>
      <c r="C2841"/>
      <c r="D2841"/>
      <c r="E2841" s="148"/>
      <c r="F2841" s="148"/>
      <c r="G2841" s="149"/>
      <c r="H2841" s="148"/>
      <c r="I2841"/>
    </row>
    <row r="2842" spans="1:9" x14ac:dyDescent="0.25">
      <c r="A2842"/>
      <c r="B2842"/>
      <c r="C2842"/>
      <c r="D2842"/>
      <c r="E2842" s="148"/>
      <c r="F2842" s="148"/>
      <c r="G2842" s="149"/>
      <c r="H2842" s="148"/>
      <c r="I2842"/>
    </row>
    <row r="2843" spans="1:9" x14ac:dyDescent="0.25">
      <c r="A2843"/>
      <c r="B2843"/>
      <c r="C2843"/>
      <c r="D2843"/>
      <c r="E2843" s="148"/>
      <c r="F2843" s="148"/>
      <c r="G2843" s="149"/>
      <c r="H2843" s="148"/>
      <c r="I2843"/>
    </row>
    <row r="2844" spans="1:9" x14ac:dyDescent="0.25">
      <c r="A2844"/>
      <c r="B2844"/>
      <c r="C2844"/>
      <c r="D2844"/>
      <c r="E2844" s="148"/>
      <c r="F2844" s="148"/>
      <c r="G2844" s="149"/>
      <c r="H2844" s="148"/>
      <c r="I2844"/>
    </row>
    <row r="2845" spans="1:9" x14ac:dyDescent="0.25">
      <c r="A2845"/>
      <c r="B2845"/>
      <c r="C2845"/>
      <c r="D2845"/>
      <c r="E2845" s="148"/>
      <c r="F2845" s="148"/>
      <c r="G2845" s="149"/>
      <c r="H2845" s="148"/>
      <c r="I2845"/>
    </row>
    <row r="2846" spans="1:9" x14ac:dyDescent="0.25">
      <c r="A2846"/>
      <c r="B2846"/>
      <c r="C2846"/>
      <c r="D2846"/>
      <c r="E2846" s="148"/>
      <c r="F2846" s="148"/>
      <c r="G2846" s="149"/>
      <c r="H2846" s="148"/>
      <c r="I2846"/>
    </row>
    <row r="2847" spans="1:9" x14ac:dyDescent="0.25">
      <c r="A2847"/>
      <c r="B2847"/>
      <c r="C2847"/>
      <c r="D2847"/>
      <c r="E2847" s="148"/>
      <c r="F2847" s="148"/>
      <c r="G2847" s="149"/>
      <c r="H2847" s="148"/>
      <c r="I2847"/>
    </row>
    <row r="2848" spans="1:9" x14ac:dyDescent="0.25">
      <c r="A2848"/>
      <c r="B2848"/>
      <c r="C2848"/>
      <c r="D2848"/>
      <c r="E2848" s="148"/>
      <c r="F2848" s="148"/>
      <c r="G2848" s="149"/>
      <c r="H2848" s="148"/>
      <c r="I2848"/>
    </row>
    <row r="2849" spans="1:9" x14ac:dyDescent="0.25">
      <c r="A2849"/>
      <c r="B2849"/>
      <c r="C2849"/>
      <c r="D2849"/>
      <c r="E2849" s="148"/>
      <c r="F2849" s="148"/>
      <c r="G2849" s="149"/>
      <c r="H2849" s="148"/>
      <c r="I2849"/>
    </row>
    <row r="2850" spans="1:9" x14ac:dyDescent="0.25">
      <c r="A2850"/>
      <c r="B2850"/>
      <c r="C2850"/>
      <c r="D2850"/>
      <c r="E2850" s="148"/>
      <c r="F2850" s="148"/>
      <c r="G2850" s="149"/>
      <c r="H2850" s="148"/>
      <c r="I2850"/>
    </row>
    <row r="2851" spans="1:9" x14ac:dyDescent="0.25">
      <c r="A2851"/>
      <c r="B2851"/>
      <c r="C2851"/>
      <c r="D2851"/>
      <c r="E2851" s="148"/>
      <c r="F2851" s="148"/>
      <c r="G2851" s="149"/>
      <c r="H2851" s="148"/>
      <c r="I2851"/>
    </row>
    <row r="2852" spans="1:9" x14ac:dyDescent="0.25">
      <c r="A2852"/>
      <c r="B2852"/>
      <c r="C2852"/>
      <c r="D2852"/>
      <c r="E2852" s="148"/>
      <c r="F2852" s="148"/>
      <c r="G2852" s="149"/>
      <c r="H2852" s="148"/>
      <c r="I2852"/>
    </row>
    <row r="2853" spans="1:9" x14ac:dyDescent="0.25">
      <c r="A2853"/>
      <c r="B2853"/>
      <c r="C2853"/>
      <c r="D2853"/>
      <c r="E2853" s="148"/>
      <c r="F2853" s="148"/>
      <c r="G2853" s="149"/>
      <c r="H2853" s="148"/>
      <c r="I2853"/>
    </row>
    <row r="2854" spans="1:9" x14ac:dyDescent="0.25">
      <c r="A2854"/>
      <c r="B2854"/>
      <c r="C2854"/>
      <c r="D2854"/>
      <c r="E2854" s="148"/>
      <c r="F2854" s="148"/>
      <c r="G2854" s="149"/>
      <c r="H2854" s="148"/>
      <c r="I2854"/>
    </row>
    <row r="2855" spans="1:9" x14ac:dyDescent="0.25">
      <c r="A2855"/>
      <c r="B2855"/>
      <c r="C2855"/>
      <c r="D2855"/>
      <c r="E2855" s="148"/>
      <c r="F2855" s="148"/>
      <c r="G2855" s="149"/>
      <c r="H2855" s="148"/>
      <c r="I2855"/>
    </row>
    <row r="2856" spans="1:9" x14ac:dyDescent="0.25">
      <c r="A2856"/>
      <c r="B2856"/>
      <c r="C2856"/>
      <c r="D2856"/>
      <c r="E2856" s="148"/>
      <c r="F2856" s="148"/>
      <c r="G2856" s="149"/>
      <c r="H2856" s="148"/>
      <c r="I2856"/>
    </row>
    <row r="2857" spans="1:9" x14ac:dyDescent="0.25">
      <c r="A2857"/>
      <c r="B2857"/>
      <c r="C2857"/>
      <c r="D2857"/>
      <c r="E2857" s="148"/>
      <c r="F2857" s="148"/>
      <c r="G2857" s="149"/>
      <c r="H2857" s="148"/>
      <c r="I2857"/>
    </row>
    <row r="2858" spans="1:9" x14ac:dyDescent="0.25">
      <c r="A2858"/>
      <c r="B2858"/>
      <c r="C2858"/>
      <c r="D2858"/>
      <c r="E2858" s="148"/>
      <c r="F2858" s="148"/>
      <c r="G2858" s="149"/>
      <c r="H2858" s="148"/>
      <c r="I2858"/>
    </row>
    <row r="2859" spans="1:9" x14ac:dyDescent="0.25">
      <c r="A2859"/>
      <c r="B2859"/>
      <c r="C2859"/>
      <c r="D2859"/>
      <c r="E2859" s="148"/>
      <c r="F2859" s="148"/>
      <c r="G2859" s="149"/>
      <c r="H2859" s="148"/>
      <c r="I2859"/>
    </row>
    <row r="2860" spans="1:9" x14ac:dyDescent="0.25">
      <c r="A2860"/>
      <c r="B2860"/>
      <c r="C2860"/>
      <c r="D2860"/>
      <c r="E2860" s="148"/>
      <c r="F2860" s="148"/>
      <c r="G2860" s="149"/>
      <c r="H2860" s="148"/>
      <c r="I2860"/>
    </row>
    <row r="2861" spans="1:9" x14ac:dyDescent="0.25">
      <c r="A2861"/>
      <c r="B2861"/>
      <c r="C2861"/>
      <c r="D2861"/>
      <c r="E2861" s="148"/>
      <c r="F2861" s="148"/>
      <c r="G2861" s="149"/>
      <c r="H2861" s="148"/>
      <c r="I2861"/>
    </row>
    <row r="2862" spans="1:9" x14ac:dyDescent="0.25">
      <c r="A2862"/>
      <c r="B2862"/>
      <c r="C2862"/>
      <c r="D2862"/>
      <c r="E2862" s="148"/>
      <c r="F2862" s="148"/>
      <c r="G2862" s="149"/>
      <c r="H2862" s="148"/>
      <c r="I2862"/>
    </row>
    <row r="2863" spans="1:9" x14ac:dyDescent="0.25">
      <c r="A2863"/>
      <c r="B2863"/>
      <c r="C2863"/>
      <c r="D2863"/>
      <c r="E2863" s="148"/>
      <c r="F2863" s="148"/>
      <c r="G2863" s="149"/>
      <c r="H2863" s="148"/>
      <c r="I2863"/>
    </row>
    <row r="2864" spans="1:9" x14ac:dyDescent="0.25">
      <c r="A2864"/>
      <c r="B2864"/>
      <c r="C2864"/>
      <c r="D2864"/>
      <c r="E2864" s="148"/>
      <c r="F2864" s="148"/>
      <c r="G2864" s="149"/>
      <c r="H2864" s="148"/>
      <c r="I2864"/>
    </row>
    <row r="2865" spans="1:9" x14ac:dyDescent="0.25">
      <c r="A2865"/>
      <c r="B2865"/>
      <c r="C2865"/>
      <c r="D2865"/>
      <c r="E2865" s="148"/>
      <c r="F2865" s="148"/>
      <c r="G2865" s="149"/>
      <c r="H2865" s="148"/>
      <c r="I2865"/>
    </row>
    <row r="2866" spans="1:9" x14ac:dyDescent="0.25">
      <c r="A2866"/>
      <c r="B2866"/>
      <c r="C2866"/>
      <c r="D2866"/>
      <c r="E2866" s="148"/>
      <c r="F2866" s="148"/>
      <c r="G2866" s="149"/>
      <c r="H2866" s="148"/>
      <c r="I2866"/>
    </row>
    <row r="2867" spans="1:9" x14ac:dyDescent="0.25">
      <c r="A2867"/>
      <c r="B2867"/>
      <c r="C2867"/>
      <c r="D2867"/>
      <c r="E2867" s="148"/>
      <c r="F2867" s="148"/>
      <c r="G2867" s="149"/>
      <c r="H2867" s="148"/>
      <c r="I2867"/>
    </row>
    <row r="2868" spans="1:9" x14ac:dyDescent="0.25">
      <c r="A2868"/>
      <c r="B2868"/>
      <c r="C2868"/>
      <c r="D2868"/>
      <c r="E2868" s="148"/>
      <c r="F2868" s="148"/>
      <c r="G2868" s="149"/>
      <c r="H2868" s="148"/>
      <c r="I2868"/>
    </row>
    <row r="2869" spans="1:9" x14ac:dyDescent="0.25">
      <c r="A2869"/>
      <c r="B2869"/>
      <c r="C2869"/>
      <c r="D2869"/>
      <c r="E2869" s="148"/>
      <c r="F2869" s="148"/>
      <c r="G2869" s="149"/>
      <c r="H2869" s="148"/>
      <c r="I2869"/>
    </row>
    <row r="2870" spans="1:9" x14ac:dyDescent="0.25">
      <c r="A2870"/>
      <c r="B2870"/>
      <c r="C2870"/>
      <c r="D2870"/>
      <c r="E2870" s="148"/>
      <c r="F2870" s="148"/>
      <c r="G2870" s="149"/>
      <c r="H2870" s="148"/>
      <c r="I2870"/>
    </row>
    <row r="2871" spans="1:9" x14ac:dyDescent="0.25">
      <c r="A2871"/>
      <c r="B2871"/>
      <c r="C2871"/>
      <c r="D2871"/>
      <c r="E2871" s="148"/>
      <c r="F2871" s="148"/>
      <c r="G2871" s="149"/>
      <c r="H2871" s="148"/>
      <c r="I2871"/>
    </row>
    <row r="2872" spans="1:9" x14ac:dyDescent="0.25">
      <c r="A2872"/>
      <c r="B2872"/>
      <c r="C2872"/>
      <c r="D2872"/>
      <c r="E2872" s="148"/>
      <c r="F2872" s="148"/>
      <c r="G2872" s="149"/>
      <c r="H2872" s="148"/>
      <c r="I2872"/>
    </row>
    <row r="2873" spans="1:9" x14ac:dyDescent="0.25">
      <c r="A2873"/>
      <c r="B2873"/>
      <c r="C2873"/>
      <c r="D2873"/>
      <c r="E2873" s="148"/>
      <c r="F2873" s="148"/>
      <c r="G2873" s="149"/>
      <c r="H2873" s="148"/>
      <c r="I2873"/>
    </row>
    <row r="2874" spans="1:9" x14ac:dyDescent="0.25">
      <c r="A2874"/>
      <c r="B2874"/>
      <c r="C2874"/>
      <c r="D2874"/>
      <c r="E2874" s="148"/>
      <c r="F2874" s="148"/>
      <c r="G2874" s="149"/>
      <c r="H2874" s="148"/>
      <c r="I2874"/>
    </row>
    <row r="2875" spans="1:9" x14ac:dyDescent="0.25">
      <c r="A2875"/>
      <c r="B2875"/>
      <c r="C2875"/>
      <c r="D2875"/>
      <c r="E2875" s="148"/>
      <c r="F2875" s="148"/>
      <c r="G2875" s="149"/>
      <c r="H2875" s="148"/>
      <c r="I2875"/>
    </row>
    <row r="2876" spans="1:9" x14ac:dyDescent="0.25">
      <c r="A2876"/>
      <c r="B2876"/>
      <c r="C2876"/>
      <c r="D2876"/>
      <c r="E2876" s="148"/>
      <c r="F2876" s="148"/>
      <c r="G2876" s="149"/>
      <c r="H2876" s="148"/>
      <c r="I2876"/>
    </row>
    <row r="2877" spans="1:9" x14ac:dyDescent="0.25">
      <c r="A2877"/>
      <c r="B2877"/>
      <c r="C2877"/>
      <c r="D2877"/>
      <c r="E2877" s="148"/>
      <c r="F2877" s="148"/>
      <c r="G2877" s="149"/>
      <c r="H2877" s="148"/>
      <c r="I2877"/>
    </row>
    <row r="2878" spans="1:9" x14ac:dyDescent="0.25">
      <c r="A2878"/>
      <c r="B2878"/>
      <c r="C2878"/>
      <c r="D2878"/>
      <c r="E2878" s="148"/>
      <c r="F2878" s="148"/>
      <c r="G2878" s="149"/>
      <c r="H2878" s="148"/>
      <c r="I2878"/>
    </row>
    <row r="2879" spans="1:9" x14ac:dyDescent="0.25">
      <c r="A2879"/>
      <c r="B2879"/>
      <c r="C2879"/>
      <c r="D2879"/>
      <c r="E2879" s="148"/>
      <c r="F2879" s="148"/>
      <c r="G2879" s="149"/>
      <c r="H2879" s="148"/>
      <c r="I2879"/>
    </row>
    <row r="2880" spans="1:9" x14ac:dyDescent="0.25">
      <c r="A2880"/>
      <c r="B2880"/>
      <c r="C2880"/>
      <c r="D2880"/>
      <c r="E2880" s="148"/>
      <c r="F2880" s="148"/>
      <c r="G2880" s="149"/>
      <c r="H2880" s="148"/>
      <c r="I2880"/>
    </row>
    <row r="2881" spans="1:9" x14ac:dyDescent="0.25">
      <c r="A2881"/>
      <c r="B2881"/>
      <c r="C2881"/>
      <c r="D2881"/>
      <c r="E2881" s="148"/>
      <c r="F2881" s="148"/>
      <c r="G2881" s="149"/>
      <c r="H2881" s="148"/>
      <c r="I2881"/>
    </row>
    <row r="2882" spans="1:9" x14ac:dyDescent="0.25">
      <c r="A2882"/>
      <c r="B2882"/>
      <c r="C2882"/>
      <c r="D2882"/>
      <c r="E2882" s="148"/>
      <c r="F2882" s="148"/>
      <c r="G2882" s="149"/>
      <c r="H2882" s="148"/>
      <c r="I2882"/>
    </row>
    <row r="2883" spans="1:9" x14ac:dyDescent="0.25">
      <c r="A2883"/>
      <c r="B2883"/>
      <c r="C2883"/>
      <c r="D2883"/>
      <c r="E2883" s="148"/>
      <c r="F2883" s="148"/>
      <c r="G2883" s="149"/>
      <c r="H2883" s="148"/>
      <c r="I2883"/>
    </row>
    <row r="2884" spans="1:9" x14ac:dyDescent="0.25">
      <c r="A2884"/>
      <c r="B2884"/>
      <c r="C2884"/>
      <c r="D2884"/>
      <c r="E2884" s="148"/>
      <c r="F2884" s="148"/>
      <c r="G2884" s="149"/>
      <c r="H2884" s="148"/>
      <c r="I2884"/>
    </row>
    <row r="2885" spans="1:9" x14ac:dyDescent="0.25">
      <c r="A2885"/>
      <c r="B2885"/>
      <c r="C2885"/>
      <c r="D2885"/>
      <c r="E2885" s="148"/>
      <c r="F2885" s="148"/>
      <c r="G2885" s="149"/>
      <c r="H2885" s="148"/>
      <c r="I2885"/>
    </row>
    <row r="2886" spans="1:9" x14ac:dyDescent="0.25">
      <c r="A2886"/>
      <c r="B2886"/>
      <c r="C2886"/>
      <c r="D2886"/>
      <c r="E2886" s="148"/>
      <c r="F2886" s="148"/>
      <c r="G2886" s="149"/>
      <c r="H2886" s="148"/>
      <c r="I2886"/>
    </row>
    <row r="2887" spans="1:9" x14ac:dyDescent="0.25">
      <c r="A2887"/>
      <c r="B2887"/>
      <c r="C2887"/>
      <c r="D2887"/>
      <c r="E2887" s="148"/>
      <c r="F2887" s="148"/>
      <c r="G2887" s="149"/>
      <c r="H2887" s="148"/>
      <c r="I2887"/>
    </row>
    <row r="2888" spans="1:9" x14ac:dyDescent="0.25">
      <c r="A2888"/>
      <c r="B2888"/>
      <c r="C2888"/>
      <c r="D2888"/>
      <c r="E2888" s="148"/>
      <c r="F2888" s="148"/>
      <c r="G2888" s="149"/>
      <c r="H2888" s="148"/>
      <c r="I2888"/>
    </row>
    <row r="2889" spans="1:9" x14ac:dyDescent="0.25">
      <c r="A2889"/>
      <c r="B2889"/>
      <c r="C2889"/>
      <c r="D2889"/>
      <c r="E2889" s="148"/>
      <c r="F2889" s="148"/>
      <c r="G2889" s="149"/>
      <c r="H2889" s="148"/>
      <c r="I2889"/>
    </row>
    <row r="2890" spans="1:9" x14ac:dyDescent="0.25">
      <c r="A2890"/>
      <c r="B2890"/>
      <c r="C2890"/>
      <c r="D2890"/>
      <c r="E2890" s="148"/>
      <c r="F2890" s="148"/>
      <c r="G2890" s="149"/>
      <c r="H2890" s="148"/>
      <c r="I2890"/>
    </row>
    <row r="2891" spans="1:9" x14ac:dyDescent="0.25">
      <c r="A2891"/>
      <c r="B2891"/>
      <c r="C2891"/>
      <c r="D2891"/>
      <c r="E2891" s="148"/>
      <c r="F2891" s="148"/>
      <c r="G2891" s="149"/>
      <c r="H2891" s="148"/>
      <c r="I2891"/>
    </row>
    <row r="2892" spans="1:9" x14ac:dyDescent="0.25">
      <c r="A2892"/>
      <c r="B2892"/>
      <c r="C2892"/>
      <c r="D2892"/>
      <c r="E2892" s="148"/>
      <c r="F2892" s="148"/>
      <c r="G2892" s="149"/>
      <c r="H2892" s="148"/>
      <c r="I2892"/>
    </row>
    <row r="2893" spans="1:9" x14ac:dyDescent="0.25">
      <c r="A2893"/>
      <c r="B2893"/>
      <c r="C2893"/>
      <c r="D2893"/>
      <c r="E2893" s="148"/>
      <c r="F2893" s="148"/>
      <c r="G2893" s="149"/>
      <c r="H2893" s="148"/>
      <c r="I2893"/>
    </row>
    <row r="2894" spans="1:9" x14ac:dyDescent="0.25">
      <c r="A2894"/>
      <c r="B2894"/>
      <c r="C2894"/>
      <c r="D2894"/>
      <c r="E2894" s="148"/>
      <c r="F2894" s="148"/>
      <c r="G2894" s="149"/>
      <c r="H2894" s="148"/>
      <c r="I2894"/>
    </row>
    <row r="2895" spans="1:9" x14ac:dyDescent="0.25">
      <c r="A2895"/>
      <c r="B2895"/>
      <c r="C2895"/>
      <c r="D2895"/>
      <c r="E2895" s="148"/>
      <c r="F2895" s="148"/>
      <c r="G2895" s="149"/>
      <c r="H2895" s="148"/>
      <c r="I2895"/>
    </row>
    <row r="2896" spans="1:9" x14ac:dyDescent="0.25">
      <c r="A2896"/>
      <c r="B2896"/>
      <c r="C2896"/>
      <c r="D2896"/>
      <c r="E2896" s="148"/>
      <c r="F2896" s="148"/>
      <c r="G2896" s="149"/>
      <c r="H2896" s="148"/>
      <c r="I2896"/>
    </row>
    <row r="2897" spans="1:9" x14ac:dyDescent="0.25">
      <c r="A2897"/>
      <c r="B2897"/>
      <c r="C2897"/>
      <c r="D2897"/>
      <c r="E2897" s="148"/>
      <c r="F2897" s="148"/>
      <c r="G2897" s="149"/>
      <c r="H2897" s="148"/>
      <c r="I2897"/>
    </row>
    <row r="2898" spans="1:9" x14ac:dyDescent="0.25">
      <c r="A2898"/>
      <c r="B2898"/>
      <c r="C2898"/>
      <c r="D2898"/>
      <c r="E2898" s="148"/>
      <c r="F2898" s="148"/>
      <c r="G2898" s="149"/>
      <c r="H2898" s="148"/>
      <c r="I2898"/>
    </row>
    <row r="2899" spans="1:9" x14ac:dyDescent="0.25">
      <c r="A2899"/>
      <c r="B2899"/>
      <c r="C2899"/>
      <c r="D2899"/>
      <c r="E2899" s="148"/>
      <c r="F2899" s="148"/>
      <c r="G2899" s="149"/>
      <c r="H2899" s="148"/>
      <c r="I2899"/>
    </row>
    <row r="2900" spans="1:9" x14ac:dyDescent="0.25">
      <c r="A2900"/>
      <c r="B2900"/>
      <c r="C2900"/>
      <c r="D2900"/>
      <c r="E2900" s="148"/>
      <c r="F2900" s="148"/>
      <c r="G2900" s="149"/>
      <c r="H2900" s="148"/>
      <c r="I2900"/>
    </row>
    <row r="2901" spans="1:9" x14ac:dyDescent="0.25">
      <c r="A2901"/>
      <c r="B2901"/>
      <c r="C2901"/>
      <c r="D2901"/>
      <c r="E2901" s="148"/>
      <c r="F2901" s="148"/>
      <c r="G2901" s="149"/>
      <c r="H2901" s="148"/>
      <c r="I2901"/>
    </row>
    <row r="2902" spans="1:9" x14ac:dyDescent="0.25">
      <c r="A2902"/>
      <c r="B2902"/>
      <c r="C2902"/>
      <c r="D2902"/>
      <c r="E2902" s="148"/>
      <c r="F2902" s="148"/>
      <c r="G2902" s="149"/>
      <c r="H2902" s="148"/>
      <c r="I2902"/>
    </row>
    <row r="2903" spans="1:9" x14ac:dyDescent="0.25">
      <c r="A2903"/>
      <c r="B2903"/>
      <c r="C2903"/>
      <c r="D2903"/>
      <c r="E2903" s="148"/>
      <c r="F2903" s="148"/>
      <c r="G2903" s="149"/>
      <c r="H2903" s="148"/>
      <c r="I2903"/>
    </row>
    <row r="2904" spans="1:9" x14ac:dyDescent="0.25">
      <c r="A2904"/>
      <c r="B2904"/>
      <c r="C2904"/>
      <c r="D2904"/>
      <c r="E2904" s="148"/>
      <c r="F2904" s="148"/>
      <c r="G2904" s="149"/>
      <c r="H2904" s="148"/>
      <c r="I2904"/>
    </row>
    <row r="2905" spans="1:9" x14ac:dyDescent="0.25">
      <c r="A2905"/>
      <c r="B2905"/>
      <c r="C2905"/>
      <c r="D2905"/>
      <c r="E2905" s="148"/>
      <c r="F2905" s="148"/>
      <c r="G2905" s="149"/>
      <c r="H2905" s="148"/>
      <c r="I2905"/>
    </row>
    <row r="2906" spans="1:9" x14ac:dyDescent="0.25">
      <c r="A2906"/>
      <c r="B2906"/>
      <c r="C2906"/>
      <c r="D2906"/>
      <c r="E2906" s="148"/>
      <c r="F2906" s="148"/>
      <c r="G2906" s="149"/>
      <c r="H2906" s="148"/>
      <c r="I2906"/>
    </row>
    <row r="2907" spans="1:9" x14ac:dyDescent="0.25">
      <c r="A2907"/>
      <c r="B2907"/>
      <c r="C2907"/>
      <c r="D2907"/>
      <c r="E2907" s="148"/>
      <c r="F2907" s="148"/>
      <c r="G2907" s="149"/>
      <c r="H2907" s="148"/>
      <c r="I2907"/>
    </row>
    <row r="2908" spans="1:9" x14ac:dyDescent="0.25">
      <c r="A2908"/>
      <c r="B2908"/>
      <c r="C2908"/>
      <c r="D2908"/>
      <c r="E2908" s="148"/>
      <c r="F2908" s="148"/>
      <c r="G2908" s="149"/>
      <c r="H2908" s="148"/>
      <c r="I2908"/>
    </row>
    <row r="2909" spans="1:9" x14ac:dyDescent="0.25">
      <c r="A2909"/>
      <c r="B2909"/>
      <c r="C2909"/>
      <c r="D2909"/>
      <c r="E2909" s="148"/>
      <c r="F2909" s="148"/>
      <c r="G2909" s="149"/>
      <c r="H2909" s="148"/>
      <c r="I2909"/>
    </row>
    <row r="2910" spans="1:9" x14ac:dyDescent="0.25">
      <c r="A2910"/>
      <c r="B2910"/>
      <c r="C2910"/>
      <c r="D2910"/>
      <c r="E2910" s="148"/>
      <c r="F2910" s="148"/>
      <c r="G2910" s="149"/>
      <c r="H2910" s="148"/>
      <c r="I2910"/>
    </row>
    <row r="2911" spans="1:9" x14ac:dyDescent="0.25">
      <c r="A2911"/>
      <c r="B2911"/>
      <c r="C2911"/>
      <c r="D2911"/>
      <c r="E2911" s="148"/>
      <c r="F2911" s="148"/>
      <c r="G2911" s="149"/>
      <c r="H2911" s="148"/>
      <c r="I2911"/>
    </row>
    <row r="2912" spans="1:9" x14ac:dyDescent="0.25">
      <c r="A2912"/>
      <c r="B2912"/>
      <c r="C2912"/>
      <c r="D2912"/>
      <c r="E2912" s="148"/>
      <c r="F2912" s="148"/>
      <c r="G2912" s="149"/>
      <c r="H2912" s="148"/>
      <c r="I2912"/>
    </row>
    <row r="2913" spans="1:9" x14ac:dyDescent="0.25">
      <c r="A2913"/>
      <c r="B2913"/>
      <c r="C2913"/>
      <c r="D2913"/>
      <c r="E2913" s="148"/>
      <c r="F2913" s="148"/>
      <c r="G2913" s="149"/>
      <c r="H2913" s="148"/>
      <c r="I2913"/>
    </row>
    <row r="2914" spans="1:9" x14ac:dyDescent="0.25">
      <c r="A2914"/>
      <c r="B2914"/>
      <c r="C2914"/>
      <c r="D2914"/>
      <c r="E2914" s="148"/>
      <c r="F2914" s="148"/>
      <c r="G2914" s="149"/>
      <c r="H2914" s="148"/>
      <c r="I2914"/>
    </row>
    <row r="2915" spans="1:9" x14ac:dyDescent="0.25">
      <c r="A2915"/>
      <c r="B2915"/>
      <c r="C2915"/>
      <c r="D2915"/>
      <c r="E2915" s="148"/>
      <c r="F2915" s="148"/>
      <c r="G2915" s="149"/>
      <c r="H2915" s="148"/>
      <c r="I2915"/>
    </row>
    <row r="2916" spans="1:9" x14ac:dyDescent="0.25">
      <c r="A2916"/>
      <c r="B2916"/>
      <c r="C2916"/>
      <c r="D2916"/>
      <c r="E2916" s="148"/>
      <c r="F2916" s="148"/>
      <c r="G2916" s="149"/>
      <c r="H2916" s="148"/>
      <c r="I2916"/>
    </row>
    <row r="2917" spans="1:9" x14ac:dyDescent="0.25">
      <c r="A2917"/>
      <c r="B2917"/>
      <c r="C2917"/>
      <c r="D2917"/>
      <c r="E2917" s="148"/>
      <c r="F2917" s="148"/>
      <c r="G2917" s="149"/>
      <c r="H2917" s="148"/>
      <c r="I2917"/>
    </row>
    <row r="2918" spans="1:9" x14ac:dyDescent="0.25">
      <c r="A2918"/>
      <c r="B2918"/>
      <c r="C2918"/>
      <c r="D2918"/>
      <c r="E2918" s="148"/>
      <c r="F2918" s="148"/>
      <c r="G2918" s="149"/>
      <c r="H2918" s="148"/>
      <c r="I2918"/>
    </row>
    <row r="2919" spans="1:9" x14ac:dyDescent="0.25">
      <c r="A2919"/>
      <c r="B2919"/>
      <c r="C2919"/>
      <c r="D2919"/>
      <c r="E2919" s="148"/>
      <c r="F2919" s="148"/>
      <c r="G2919" s="149"/>
      <c r="H2919" s="148"/>
      <c r="I2919"/>
    </row>
    <row r="2920" spans="1:9" x14ac:dyDescent="0.25">
      <c r="A2920"/>
      <c r="B2920"/>
      <c r="C2920"/>
      <c r="D2920"/>
      <c r="E2920" s="148"/>
      <c r="F2920" s="148"/>
      <c r="G2920" s="149"/>
      <c r="H2920" s="148"/>
      <c r="I2920"/>
    </row>
    <row r="2921" spans="1:9" x14ac:dyDescent="0.25">
      <c r="A2921"/>
      <c r="B2921"/>
      <c r="C2921"/>
      <c r="D2921"/>
      <c r="E2921" s="148"/>
      <c r="F2921" s="148"/>
      <c r="G2921" s="149"/>
      <c r="H2921" s="148"/>
      <c r="I2921"/>
    </row>
    <row r="2922" spans="1:9" x14ac:dyDescent="0.25">
      <c r="A2922"/>
      <c r="B2922"/>
      <c r="C2922"/>
      <c r="D2922"/>
      <c r="E2922" s="148"/>
      <c r="F2922" s="148"/>
      <c r="G2922" s="149"/>
      <c r="H2922" s="148"/>
      <c r="I2922"/>
    </row>
    <row r="2923" spans="1:9" x14ac:dyDescent="0.25">
      <c r="A2923"/>
      <c r="B2923"/>
      <c r="C2923"/>
      <c r="D2923"/>
      <c r="E2923" s="148"/>
      <c r="F2923" s="148"/>
      <c r="G2923" s="149"/>
      <c r="H2923" s="148"/>
      <c r="I2923"/>
    </row>
    <row r="2924" spans="1:9" x14ac:dyDescent="0.25">
      <c r="A2924"/>
      <c r="B2924"/>
      <c r="C2924"/>
      <c r="D2924"/>
      <c r="E2924" s="148"/>
      <c r="F2924" s="148"/>
      <c r="G2924" s="149"/>
      <c r="H2924" s="148"/>
      <c r="I2924"/>
    </row>
    <row r="2925" spans="1:9" x14ac:dyDescent="0.25">
      <c r="A2925"/>
      <c r="B2925"/>
      <c r="C2925"/>
      <c r="D2925"/>
      <c r="E2925" s="148"/>
      <c r="F2925" s="148"/>
      <c r="G2925" s="149"/>
      <c r="H2925" s="148"/>
      <c r="I2925"/>
    </row>
    <row r="2926" spans="1:9" x14ac:dyDescent="0.25">
      <c r="A2926"/>
      <c r="B2926"/>
      <c r="C2926"/>
      <c r="D2926"/>
      <c r="E2926" s="148"/>
      <c r="F2926" s="148"/>
      <c r="G2926" s="149"/>
      <c r="H2926" s="148"/>
      <c r="I2926"/>
    </row>
    <row r="2927" spans="1:9" x14ac:dyDescent="0.25">
      <c r="A2927"/>
      <c r="B2927"/>
      <c r="C2927"/>
      <c r="D2927"/>
      <c r="E2927" s="148"/>
      <c r="F2927" s="148"/>
      <c r="G2927" s="149"/>
      <c r="H2927" s="148"/>
      <c r="I2927"/>
    </row>
    <row r="2928" spans="1:9" x14ac:dyDescent="0.25">
      <c r="A2928"/>
      <c r="B2928"/>
      <c r="C2928"/>
      <c r="D2928"/>
      <c r="E2928" s="148"/>
      <c r="F2928" s="148"/>
      <c r="G2928" s="149"/>
      <c r="H2928" s="148"/>
      <c r="I2928"/>
    </row>
    <row r="2929" spans="1:9" x14ac:dyDescent="0.25">
      <c r="A2929"/>
      <c r="B2929"/>
      <c r="C2929"/>
      <c r="D2929"/>
      <c r="E2929" s="148"/>
      <c r="F2929" s="148"/>
      <c r="G2929" s="149"/>
      <c r="H2929" s="148"/>
      <c r="I2929"/>
    </row>
    <row r="2930" spans="1:9" x14ac:dyDescent="0.25">
      <c r="A2930"/>
      <c r="B2930"/>
      <c r="C2930"/>
      <c r="D2930"/>
      <c r="E2930" s="148"/>
      <c r="F2930" s="148"/>
      <c r="G2930" s="149"/>
      <c r="H2930" s="148"/>
      <c r="I2930"/>
    </row>
    <row r="2931" spans="1:9" x14ac:dyDescent="0.25">
      <c r="A2931"/>
      <c r="B2931"/>
      <c r="C2931"/>
      <c r="D2931"/>
      <c r="E2931" s="148"/>
      <c r="F2931" s="148"/>
      <c r="G2931" s="149"/>
      <c r="H2931" s="148"/>
      <c r="I2931"/>
    </row>
    <row r="2932" spans="1:9" x14ac:dyDescent="0.25">
      <c r="A2932"/>
      <c r="B2932"/>
      <c r="C2932"/>
      <c r="D2932"/>
      <c r="E2932" s="148"/>
      <c r="F2932" s="148"/>
      <c r="G2932" s="149"/>
      <c r="H2932" s="148"/>
      <c r="I2932"/>
    </row>
    <row r="2933" spans="1:9" x14ac:dyDescent="0.25">
      <c r="A2933"/>
      <c r="B2933"/>
      <c r="C2933"/>
      <c r="D2933"/>
      <c r="E2933" s="148"/>
      <c r="F2933" s="148"/>
      <c r="G2933" s="149"/>
      <c r="H2933" s="148"/>
      <c r="I2933"/>
    </row>
    <row r="2934" spans="1:9" x14ac:dyDescent="0.25">
      <c r="A2934"/>
      <c r="B2934"/>
      <c r="C2934"/>
      <c r="D2934"/>
      <c r="E2934" s="148"/>
      <c r="F2934" s="148"/>
      <c r="G2934" s="149"/>
      <c r="H2934" s="148"/>
      <c r="I2934"/>
    </row>
    <row r="2935" spans="1:9" x14ac:dyDescent="0.25">
      <c r="A2935"/>
      <c r="B2935"/>
      <c r="C2935"/>
      <c r="D2935"/>
      <c r="E2935" s="148"/>
      <c r="F2935" s="148"/>
      <c r="G2935" s="149"/>
      <c r="H2935" s="148"/>
      <c r="I2935"/>
    </row>
    <row r="2936" spans="1:9" x14ac:dyDescent="0.25">
      <c r="A2936"/>
      <c r="B2936"/>
      <c r="C2936"/>
      <c r="D2936"/>
      <c r="E2936" s="148"/>
      <c r="F2936" s="148"/>
      <c r="G2936" s="149"/>
      <c r="H2936" s="148"/>
      <c r="I2936"/>
    </row>
    <row r="2937" spans="1:9" x14ac:dyDescent="0.25">
      <c r="A2937"/>
      <c r="B2937"/>
      <c r="C2937"/>
      <c r="D2937"/>
      <c r="E2937" s="148"/>
      <c r="F2937" s="148"/>
      <c r="G2937" s="149"/>
      <c r="H2937" s="148"/>
      <c r="I2937"/>
    </row>
    <row r="2938" spans="1:9" x14ac:dyDescent="0.25">
      <c r="A2938"/>
      <c r="B2938"/>
      <c r="C2938"/>
      <c r="D2938"/>
      <c r="E2938" s="148"/>
      <c r="F2938" s="148"/>
      <c r="G2938" s="149"/>
      <c r="H2938" s="148"/>
      <c r="I2938"/>
    </row>
    <row r="2939" spans="1:9" x14ac:dyDescent="0.25">
      <c r="A2939"/>
      <c r="B2939"/>
      <c r="C2939"/>
      <c r="D2939"/>
      <c r="E2939" s="148"/>
      <c r="F2939" s="148"/>
      <c r="G2939" s="149"/>
      <c r="H2939" s="148"/>
      <c r="I2939"/>
    </row>
    <row r="2940" spans="1:9" x14ac:dyDescent="0.25">
      <c r="A2940"/>
      <c r="B2940"/>
      <c r="C2940"/>
      <c r="D2940"/>
      <c r="E2940" s="148"/>
      <c r="F2940" s="148"/>
      <c r="G2940" s="149"/>
      <c r="H2940" s="148"/>
      <c r="I2940"/>
    </row>
    <row r="2941" spans="1:9" x14ac:dyDescent="0.25">
      <c r="A2941"/>
      <c r="B2941"/>
      <c r="C2941"/>
      <c r="D2941"/>
      <c r="E2941" s="148"/>
      <c r="F2941" s="148"/>
      <c r="G2941" s="149"/>
      <c r="H2941" s="148"/>
      <c r="I2941"/>
    </row>
    <row r="2942" spans="1:9" x14ac:dyDescent="0.25">
      <c r="A2942"/>
      <c r="B2942"/>
      <c r="C2942"/>
      <c r="D2942"/>
      <c r="E2942" s="148"/>
      <c r="F2942" s="148"/>
      <c r="G2942" s="149"/>
      <c r="H2942" s="148"/>
      <c r="I2942"/>
    </row>
    <row r="2943" spans="1:9" x14ac:dyDescent="0.25">
      <c r="A2943"/>
      <c r="B2943"/>
      <c r="C2943"/>
      <c r="D2943"/>
      <c r="E2943" s="148"/>
      <c r="F2943" s="148"/>
      <c r="G2943" s="149"/>
      <c r="H2943" s="148"/>
      <c r="I2943"/>
    </row>
    <row r="2944" spans="1:9" x14ac:dyDescent="0.25">
      <c r="A2944"/>
      <c r="B2944"/>
      <c r="C2944"/>
      <c r="D2944"/>
      <c r="E2944" s="148"/>
      <c r="F2944" s="148"/>
      <c r="G2944" s="149"/>
      <c r="H2944" s="148"/>
      <c r="I2944"/>
    </row>
    <row r="2945" spans="1:9" x14ac:dyDescent="0.25">
      <c r="A2945"/>
      <c r="B2945"/>
      <c r="C2945"/>
      <c r="D2945"/>
      <c r="E2945" s="148"/>
      <c r="F2945" s="148"/>
      <c r="G2945" s="149"/>
      <c r="H2945" s="148"/>
      <c r="I2945"/>
    </row>
    <row r="2946" spans="1:9" x14ac:dyDescent="0.25">
      <c r="A2946"/>
      <c r="B2946"/>
      <c r="C2946"/>
      <c r="D2946"/>
      <c r="E2946" s="148"/>
      <c r="F2946" s="148"/>
      <c r="G2946" s="149"/>
      <c r="H2946" s="148"/>
      <c r="I2946"/>
    </row>
    <row r="2947" spans="1:9" x14ac:dyDescent="0.25">
      <c r="A2947"/>
      <c r="B2947"/>
      <c r="C2947"/>
      <c r="D2947"/>
      <c r="E2947" s="148"/>
      <c r="F2947" s="148"/>
      <c r="G2947" s="149"/>
      <c r="H2947" s="148"/>
      <c r="I2947"/>
    </row>
    <row r="2948" spans="1:9" x14ac:dyDescent="0.25">
      <c r="A2948"/>
      <c r="B2948"/>
      <c r="C2948"/>
      <c r="D2948"/>
      <c r="E2948" s="148"/>
      <c r="F2948" s="148"/>
      <c r="G2948" s="149"/>
      <c r="H2948" s="148"/>
      <c r="I2948"/>
    </row>
    <row r="2949" spans="1:9" x14ac:dyDescent="0.25">
      <c r="A2949"/>
      <c r="B2949"/>
      <c r="C2949"/>
      <c r="D2949"/>
      <c r="E2949" s="148"/>
      <c r="F2949" s="148"/>
      <c r="G2949" s="149"/>
      <c r="H2949" s="148"/>
      <c r="I2949"/>
    </row>
    <row r="2950" spans="1:9" x14ac:dyDescent="0.25">
      <c r="A2950"/>
      <c r="B2950"/>
      <c r="C2950"/>
      <c r="D2950"/>
      <c r="E2950" s="148"/>
      <c r="F2950" s="148"/>
      <c r="G2950" s="149"/>
      <c r="H2950" s="148"/>
      <c r="I2950"/>
    </row>
    <row r="2951" spans="1:9" x14ac:dyDescent="0.25">
      <c r="A2951"/>
      <c r="B2951"/>
      <c r="C2951"/>
      <c r="D2951"/>
      <c r="E2951" s="148"/>
      <c r="F2951" s="148"/>
      <c r="G2951" s="149"/>
      <c r="H2951" s="148"/>
      <c r="I2951"/>
    </row>
    <row r="2952" spans="1:9" x14ac:dyDescent="0.25">
      <c r="A2952"/>
      <c r="B2952"/>
      <c r="C2952"/>
      <c r="D2952"/>
      <c r="E2952" s="148"/>
      <c r="F2952" s="148"/>
      <c r="G2952" s="149"/>
      <c r="H2952" s="148"/>
      <c r="I2952"/>
    </row>
    <row r="2953" spans="1:9" x14ac:dyDescent="0.25">
      <c r="A2953"/>
      <c r="B2953"/>
      <c r="C2953"/>
      <c r="D2953"/>
      <c r="E2953" s="148"/>
      <c r="F2953" s="148"/>
      <c r="G2953" s="149"/>
      <c r="H2953" s="148"/>
      <c r="I2953"/>
    </row>
    <row r="2954" spans="1:9" x14ac:dyDescent="0.25">
      <c r="A2954"/>
      <c r="B2954"/>
      <c r="C2954"/>
      <c r="D2954"/>
      <c r="E2954" s="148"/>
      <c r="F2954" s="148"/>
      <c r="G2954" s="149"/>
      <c r="H2954" s="148"/>
      <c r="I2954"/>
    </row>
    <row r="2955" spans="1:9" x14ac:dyDescent="0.25">
      <c r="A2955"/>
      <c r="B2955"/>
      <c r="C2955"/>
      <c r="D2955"/>
      <c r="E2955" s="148"/>
      <c r="F2955" s="148"/>
      <c r="G2955" s="149"/>
      <c r="H2955" s="148"/>
      <c r="I2955"/>
    </row>
    <row r="2956" spans="1:9" x14ac:dyDescent="0.25">
      <c r="A2956"/>
      <c r="B2956"/>
      <c r="C2956"/>
      <c r="D2956"/>
      <c r="E2956" s="148"/>
      <c r="F2956" s="148"/>
      <c r="G2956" s="149"/>
      <c r="H2956" s="148"/>
      <c r="I2956"/>
    </row>
    <row r="2957" spans="1:9" x14ac:dyDescent="0.25">
      <c r="A2957"/>
      <c r="B2957"/>
      <c r="C2957"/>
      <c r="D2957"/>
      <c r="E2957" s="148"/>
      <c r="F2957" s="148"/>
      <c r="G2957" s="149"/>
      <c r="H2957" s="148"/>
      <c r="I2957"/>
    </row>
    <row r="2958" spans="1:9" x14ac:dyDescent="0.25">
      <c r="A2958"/>
      <c r="B2958"/>
      <c r="C2958"/>
      <c r="D2958"/>
      <c r="E2958" s="148"/>
      <c r="F2958" s="148"/>
      <c r="G2958" s="149"/>
      <c r="H2958" s="148"/>
      <c r="I2958"/>
    </row>
    <row r="2959" spans="1:9" x14ac:dyDescent="0.25">
      <c r="A2959"/>
      <c r="B2959"/>
      <c r="C2959"/>
      <c r="D2959"/>
      <c r="E2959" s="148"/>
      <c r="F2959" s="148"/>
      <c r="G2959" s="149"/>
      <c r="H2959" s="148"/>
      <c r="I2959"/>
    </row>
    <row r="2960" spans="1:9" x14ac:dyDescent="0.25">
      <c r="A2960"/>
      <c r="B2960"/>
      <c r="C2960"/>
      <c r="D2960"/>
      <c r="E2960" s="148"/>
      <c r="F2960" s="148"/>
      <c r="G2960" s="149"/>
      <c r="H2960" s="148"/>
      <c r="I2960"/>
    </row>
    <row r="2961" spans="1:9" x14ac:dyDescent="0.25">
      <c r="A2961"/>
      <c r="B2961"/>
      <c r="C2961"/>
      <c r="D2961"/>
      <c r="E2961" s="148"/>
      <c r="F2961" s="148"/>
      <c r="G2961" s="149"/>
      <c r="H2961" s="148"/>
      <c r="I2961"/>
    </row>
    <row r="2962" spans="1:9" x14ac:dyDescent="0.25">
      <c r="A2962"/>
      <c r="B2962"/>
      <c r="C2962"/>
      <c r="D2962"/>
      <c r="E2962" s="148"/>
      <c r="F2962" s="148"/>
      <c r="G2962" s="149"/>
      <c r="H2962" s="148"/>
      <c r="I2962"/>
    </row>
    <row r="2963" spans="1:9" x14ac:dyDescent="0.25">
      <c r="A2963"/>
      <c r="B2963"/>
      <c r="C2963"/>
      <c r="D2963"/>
      <c r="E2963" s="148"/>
      <c r="F2963" s="148"/>
      <c r="G2963" s="149"/>
      <c r="H2963" s="148"/>
      <c r="I2963"/>
    </row>
    <row r="2964" spans="1:9" x14ac:dyDescent="0.25">
      <c r="A2964"/>
      <c r="B2964"/>
      <c r="C2964"/>
      <c r="D2964"/>
      <c r="E2964" s="148"/>
      <c r="F2964" s="148"/>
      <c r="G2964" s="149"/>
      <c r="H2964" s="148"/>
      <c r="I2964"/>
    </row>
    <row r="2965" spans="1:9" x14ac:dyDescent="0.25">
      <c r="A2965"/>
      <c r="B2965"/>
      <c r="C2965"/>
      <c r="D2965"/>
      <c r="E2965" s="148"/>
      <c r="F2965" s="148"/>
      <c r="G2965" s="149"/>
      <c r="H2965" s="148"/>
      <c r="I2965"/>
    </row>
    <row r="2966" spans="1:9" x14ac:dyDescent="0.25">
      <c r="A2966"/>
      <c r="B2966"/>
      <c r="C2966"/>
      <c r="D2966"/>
      <c r="E2966" s="148"/>
      <c r="F2966" s="148"/>
      <c r="G2966" s="149"/>
      <c r="H2966" s="148"/>
      <c r="I2966"/>
    </row>
    <row r="2967" spans="1:9" x14ac:dyDescent="0.25">
      <c r="A2967"/>
      <c r="B2967"/>
      <c r="C2967"/>
      <c r="D2967"/>
      <c r="E2967" s="148"/>
      <c r="F2967" s="148"/>
      <c r="G2967" s="149"/>
      <c r="H2967" s="148"/>
      <c r="I2967"/>
    </row>
    <row r="2968" spans="1:9" x14ac:dyDescent="0.25">
      <c r="A2968"/>
      <c r="B2968"/>
      <c r="C2968"/>
      <c r="D2968"/>
      <c r="E2968" s="148"/>
      <c r="F2968" s="148"/>
      <c r="G2968" s="149"/>
      <c r="H2968" s="148"/>
      <c r="I2968"/>
    </row>
    <row r="2969" spans="1:9" x14ac:dyDescent="0.25">
      <c r="A2969"/>
      <c r="B2969"/>
      <c r="C2969"/>
      <c r="D2969"/>
      <c r="E2969" s="148"/>
      <c r="F2969" s="148"/>
      <c r="G2969" s="149"/>
      <c r="H2969" s="148"/>
      <c r="I2969"/>
    </row>
    <row r="2970" spans="1:9" x14ac:dyDescent="0.25">
      <c r="A2970"/>
      <c r="B2970"/>
      <c r="C2970"/>
      <c r="D2970"/>
      <c r="E2970" s="148"/>
      <c r="F2970" s="148"/>
      <c r="G2970" s="149"/>
      <c r="H2970" s="148"/>
      <c r="I2970"/>
    </row>
    <row r="2971" spans="1:9" x14ac:dyDescent="0.25">
      <c r="A2971"/>
      <c r="B2971"/>
      <c r="C2971"/>
      <c r="D2971"/>
      <c r="E2971" s="148"/>
      <c r="F2971" s="148"/>
      <c r="G2971" s="149"/>
      <c r="H2971" s="148"/>
      <c r="I2971"/>
    </row>
    <row r="2972" spans="1:9" x14ac:dyDescent="0.25">
      <c r="A2972"/>
      <c r="B2972"/>
      <c r="C2972"/>
      <c r="D2972"/>
      <c r="E2972" s="148"/>
      <c r="F2972" s="148"/>
      <c r="G2972" s="149"/>
      <c r="H2972" s="148"/>
      <c r="I2972"/>
    </row>
    <row r="2973" spans="1:9" x14ac:dyDescent="0.25">
      <c r="A2973"/>
      <c r="B2973"/>
      <c r="C2973"/>
      <c r="D2973"/>
      <c r="E2973" s="148"/>
      <c r="F2973" s="148"/>
      <c r="G2973" s="149"/>
      <c r="H2973" s="148"/>
      <c r="I2973"/>
    </row>
    <row r="2974" spans="1:9" x14ac:dyDescent="0.25">
      <c r="A2974"/>
      <c r="B2974"/>
      <c r="C2974"/>
      <c r="D2974"/>
      <c r="E2974" s="148"/>
      <c r="F2974" s="148"/>
      <c r="G2974" s="149"/>
      <c r="H2974" s="148"/>
      <c r="I2974"/>
    </row>
    <row r="2975" spans="1:9" x14ac:dyDescent="0.25">
      <c r="A2975"/>
      <c r="B2975"/>
      <c r="C2975"/>
      <c r="D2975"/>
      <c r="E2975" s="148"/>
      <c r="F2975" s="148"/>
      <c r="G2975" s="149"/>
      <c r="H2975" s="148"/>
      <c r="I2975"/>
    </row>
    <row r="2976" spans="1:9" x14ac:dyDescent="0.25">
      <c r="A2976"/>
      <c r="B2976"/>
      <c r="C2976"/>
      <c r="D2976"/>
      <c r="E2976" s="148"/>
      <c r="F2976" s="148"/>
      <c r="G2976" s="149"/>
      <c r="H2976" s="148"/>
      <c r="I2976"/>
    </row>
    <row r="2977" spans="1:9" x14ac:dyDescent="0.25">
      <c r="A2977"/>
      <c r="B2977"/>
      <c r="C2977"/>
      <c r="D2977"/>
      <c r="E2977" s="148"/>
      <c r="F2977" s="148"/>
      <c r="G2977" s="149"/>
      <c r="H2977" s="148"/>
      <c r="I2977"/>
    </row>
    <row r="2978" spans="1:9" x14ac:dyDescent="0.25">
      <c r="A2978"/>
      <c r="B2978"/>
      <c r="C2978"/>
      <c r="D2978"/>
      <c r="E2978" s="148"/>
      <c r="F2978" s="148"/>
      <c r="G2978" s="149"/>
      <c r="H2978" s="148"/>
      <c r="I2978"/>
    </row>
    <row r="2979" spans="1:9" x14ac:dyDescent="0.25">
      <c r="A2979"/>
      <c r="B2979"/>
      <c r="C2979"/>
      <c r="D2979"/>
      <c r="E2979" s="148"/>
      <c r="F2979" s="148"/>
      <c r="G2979" s="149"/>
      <c r="H2979" s="148"/>
      <c r="I2979"/>
    </row>
    <row r="2980" spans="1:9" x14ac:dyDescent="0.25">
      <c r="A2980"/>
      <c r="B2980"/>
      <c r="C2980"/>
      <c r="D2980"/>
      <c r="E2980" s="148"/>
      <c r="F2980" s="148"/>
      <c r="G2980" s="149"/>
      <c r="H2980" s="148"/>
      <c r="I2980"/>
    </row>
    <row r="2981" spans="1:9" x14ac:dyDescent="0.25">
      <c r="A2981"/>
      <c r="B2981"/>
      <c r="C2981"/>
      <c r="D2981"/>
      <c r="E2981" s="148"/>
      <c r="F2981" s="148"/>
      <c r="G2981" s="149"/>
      <c r="H2981" s="148"/>
      <c r="I2981"/>
    </row>
    <row r="2982" spans="1:9" x14ac:dyDescent="0.25">
      <c r="A2982"/>
      <c r="B2982"/>
      <c r="C2982"/>
      <c r="D2982"/>
      <c r="E2982" s="148"/>
      <c r="F2982" s="148"/>
      <c r="G2982" s="149"/>
      <c r="H2982" s="148"/>
      <c r="I2982"/>
    </row>
    <row r="2983" spans="1:9" x14ac:dyDescent="0.25">
      <c r="A2983"/>
      <c r="B2983"/>
      <c r="C2983"/>
      <c r="D2983"/>
      <c r="E2983" s="148"/>
      <c r="F2983" s="148"/>
      <c r="G2983" s="149"/>
      <c r="H2983" s="148"/>
      <c r="I2983"/>
    </row>
    <row r="2984" spans="1:9" x14ac:dyDescent="0.25">
      <c r="A2984"/>
      <c r="B2984"/>
      <c r="C2984"/>
      <c r="D2984"/>
      <c r="E2984" s="148"/>
      <c r="F2984" s="148"/>
      <c r="G2984" s="149"/>
      <c r="H2984" s="148"/>
      <c r="I2984"/>
    </row>
    <row r="2985" spans="1:9" x14ac:dyDescent="0.25">
      <c r="A2985"/>
      <c r="B2985"/>
      <c r="C2985"/>
      <c r="D2985"/>
      <c r="E2985" s="148"/>
      <c r="F2985" s="148"/>
      <c r="G2985" s="149"/>
      <c r="H2985" s="148"/>
      <c r="I2985"/>
    </row>
    <row r="2986" spans="1:9" x14ac:dyDescent="0.25">
      <c r="A2986"/>
      <c r="B2986"/>
      <c r="C2986"/>
      <c r="D2986"/>
      <c r="E2986" s="148"/>
      <c r="F2986" s="148"/>
      <c r="G2986" s="149"/>
      <c r="H2986" s="148"/>
      <c r="I2986"/>
    </row>
    <row r="2987" spans="1:9" x14ac:dyDescent="0.25">
      <c r="A2987"/>
      <c r="B2987"/>
      <c r="C2987"/>
      <c r="D2987"/>
      <c r="E2987" s="148"/>
      <c r="F2987" s="148"/>
      <c r="G2987" s="149"/>
      <c r="H2987" s="148"/>
      <c r="I2987"/>
    </row>
    <row r="2988" spans="1:9" x14ac:dyDescent="0.25">
      <c r="A2988"/>
      <c r="B2988"/>
      <c r="C2988"/>
      <c r="D2988"/>
      <c r="E2988" s="148"/>
      <c r="F2988" s="148"/>
      <c r="G2988" s="149"/>
      <c r="H2988" s="148"/>
      <c r="I2988"/>
    </row>
    <row r="2989" spans="1:9" x14ac:dyDescent="0.25">
      <c r="A2989"/>
      <c r="B2989"/>
      <c r="C2989"/>
      <c r="D2989"/>
      <c r="E2989" s="148"/>
      <c r="F2989" s="148"/>
      <c r="G2989" s="149"/>
      <c r="H2989" s="148"/>
      <c r="I2989"/>
    </row>
    <row r="2990" spans="1:9" x14ac:dyDescent="0.25">
      <c r="A2990"/>
      <c r="B2990"/>
      <c r="C2990"/>
      <c r="D2990"/>
      <c r="E2990" s="148"/>
      <c r="F2990" s="148"/>
      <c r="G2990" s="149"/>
      <c r="H2990" s="148"/>
      <c r="I2990"/>
    </row>
    <row r="2991" spans="1:9" x14ac:dyDescent="0.25">
      <c r="A2991"/>
      <c r="B2991"/>
      <c r="C2991"/>
      <c r="D2991"/>
      <c r="E2991" s="148"/>
      <c r="F2991" s="148"/>
      <c r="G2991" s="149"/>
      <c r="H2991" s="148"/>
      <c r="I2991"/>
    </row>
    <row r="2992" spans="1:9" x14ac:dyDescent="0.25">
      <c r="A2992"/>
      <c r="B2992"/>
      <c r="C2992"/>
      <c r="D2992"/>
      <c r="E2992" s="148"/>
      <c r="F2992" s="148"/>
      <c r="G2992" s="149"/>
      <c r="H2992" s="148"/>
      <c r="I2992"/>
    </row>
    <row r="2993" spans="1:9" x14ac:dyDescent="0.25">
      <c r="A2993"/>
      <c r="B2993"/>
      <c r="C2993"/>
      <c r="D2993"/>
      <c r="E2993" s="148"/>
      <c r="F2993" s="148"/>
      <c r="G2993" s="149"/>
      <c r="H2993" s="148"/>
      <c r="I2993"/>
    </row>
    <row r="2994" spans="1:9" x14ac:dyDescent="0.25">
      <c r="A2994"/>
      <c r="B2994"/>
      <c r="C2994"/>
      <c r="D2994"/>
      <c r="E2994" s="148"/>
      <c r="F2994" s="148"/>
      <c r="G2994" s="149"/>
      <c r="H2994" s="148"/>
      <c r="I2994"/>
    </row>
    <row r="2995" spans="1:9" x14ac:dyDescent="0.25">
      <c r="A2995"/>
      <c r="B2995"/>
      <c r="C2995"/>
      <c r="D2995"/>
      <c r="E2995" s="148"/>
      <c r="F2995" s="148"/>
      <c r="G2995" s="149"/>
      <c r="H2995" s="148"/>
      <c r="I2995"/>
    </row>
    <row r="2996" spans="1:9" x14ac:dyDescent="0.25">
      <c r="A2996"/>
      <c r="B2996"/>
      <c r="C2996"/>
      <c r="D2996"/>
      <c r="E2996" s="148"/>
      <c r="F2996" s="148"/>
      <c r="G2996" s="149"/>
      <c r="H2996" s="148"/>
      <c r="I2996"/>
    </row>
    <row r="2997" spans="1:9" x14ac:dyDescent="0.25">
      <c r="A2997"/>
      <c r="B2997"/>
      <c r="C2997"/>
      <c r="D2997"/>
      <c r="E2997" s="148"/>
      <c r="F2997" s="148"/>
      <c r="G2997" s="149"/>
      <c r="H2997" s="148"/>
      <c r="I2997"/>
    </row>
    <row r="2998" spans="1:9" x14ac:dyDescent="0.25">
      <c r="A2998"/>
      <c r="B2998"/>
      <c r="C2998"/>
      <c r="D2998"/>
      <c r="E2998" s="148"/>
      <c r="F2998" s="148"/>
      <c r="G2998" s="149"/>
      <c r="H2998" s="148"/>
      <c r="I2998"/>
    </row>
    <row r="2999" spans="1:9" x14ac:dyDescent="0.25">
      <c r="A2999"/>
      <c r="B2999"/>
      <c r="C2999"/>
      <c r="D2999"/>
      <c r="E2999" s="148"/>
      <c r="F2999" s="148"/>
      <c r="G2999" s="149"/>
      <c r="H2999" s="148"/>
      <c r="I2999"/>
    </row>
    <row r="3000" spans="1:9" x14ac:dyDescent="0.25">
      <c r="A3000"/>
      <c r="B3000"/>
      <c r="C3000"/>
      <c r="D3000"/>
      <c r="E3000" s="148"/>
      <c r="F3000" s="148"/>
      <c r="G3000" s="149"/>
      <c r="H3000" s="148"/>
      <c r="I3000"/>
    </row>
    <row r="3001" spans="1:9" x14ac:dyDescent="0.25">
      <c r="A3001"/>
      <c r="B3001"/>
      <c r="C3001"/>
      <c r="D3001"/>
      <c r="E3001" s="148"/>
      <c r="F3001" s="148"/>
      <c r="G3001" s="149"/>
      <c r="H3001" s="148"/>
      <c r="I3001"/>
    </row>
    <row r="3002" spans="1:9" x14ac:dyDescent="0.25">
      <c r="A3002"/>
      <c r="B3002"/>
      <c r="C3002"/>
      <c r="D3002"/>
      <c r="E3002" s="148"/>
      <c r="F3002" s="148"/>
      <c r="G3002" s="149"/>
      <c r="H3002" s="148"/>
      <c r="I3002"/>
    </row>
    <row r="3003" spans="1:9" x14ac:dyDescent="0.25">
      <c r="A3003"/>
      <c r="B3003"/>
      <c r="C3003"/>
      <c r="D3003"/>
      <c r="E3003" s="148"/>
      <c r="F3003" s="148"/>
      <c r="G3003" s="149"/>
      <c r="H3003" s="148"/>
      <c r="I3003"/>
    </row>
    <row r="3004" spans="1:9" x14ac:dyDescent="0.25">
      <c r="A3004"/>
      <c r="B3004"/>
      <c r="C3004"/>
      <c r="D3004"/>
      <c r="E3004" s="148"/>
      <c r="F3004" s="148"/>
      <c r="G3004" s="149"/>
      <c r="H3004" s="148"/>
      <c r="I3004"/>
    </row>
    <row r="3005" spans="1:9" x14ac:dyDescent="0.25">
      <c r="A3005"/>
      <c r="B3005"/>
      <c r="C3005"/>
      <c r="D3005"/>
      <c r="E3005" s="148"/>
      <c r="F3005" s="148"/>
      <c r="G3005" s="149"/>
      <c r="H3005" s="148"/>
      <c r="I3005"/>
    </row>
    <row r="3006" spans="1:9" x14ac:dyDescent="0.25">
      <c r="A3006"/>
      <c r="B3006"/>
      <c r="C3006"/>
      <c r="D3006"/>
      <c r="E3006" s="148"/>
      <c r="F3006" s="148"/>
      <c r="G3006" s="149"/>
      <c r="H3006" s="148"/>
      <c r="I3006"/>
    </row>
    <row r="3007" spans="1:9" x14ac:dyDescent="0.25">
      <c r="A3007"/>
      <c r="B3007"/>
      <c r="C3007"/>
      <c r="D3007"/>
      <c r="E3007" s="148"/>
      <c r="F3007" s="148"/>
      <c r="G3007" s="149"/>
      <c r="H3007" s="148"/>
      <c r="I3007"/>
    </row>
    <row r="3008" spans="1:9" x14ac:dyDescent="0.25">
      <c r="A3008"/>
      <c r="B3008"/>
      <c r="C3008"/>
      <c r="D3008"/>
      <c r="E3008" s="148"/>
      <c r="F3008" s="148"/>
      <c r="G3008" s="149"/>
      <c r="H3008" s="148"/>
      <c r="I3008"/>
    </row>
    <row r="3009" spans="1:9" x14ac:dyDescent="0.25">
      <c r="A3009"/>
      <c r="B3009"/>
      <c r="C3009"/>
      <c r="D3009"/>
      <c r="E3009" s="148"/>
      <c r="F3009" s="148"/>
      <c r="G3009" s="149"/>
      <c r="H3009" s="148"/>
      <c r="I3009"/>
    </row>
    <row r="3010" spans="1:9" x14ac:dyDescent="0.25">
      <c r="A3010"/>
      <c r="B3010"/>
      <c r="C3010"/>
      <c r="D3010"/>
      <c r="E3010" s="148"/>
      <c r="F3010" s="148"/>
      <c r="G3010" s="149"/>
      <c r="H3010" s="148"/>
      <c r="I3010"/>
    </row>
    <row r="3011" spans="1:9" x14ac:dyDescent="0.25">
      <c r="A3011"/>
      <c r="B3011"/>
      <c r="C3011"/>
      <c r="D3011"/>
      <c r="E3011" s="148"/>
      <c r="F3011" s="148"/>
      <c r="G3011" s="149"/>
      <c r="H3011" s="148"/>
      <c r="I3011"/>
    </row>
    <row r="3012" spans="1:9" x14ac:dyDescent="0.25">
      <c r="A3012"/>
      <c r="B3012"/>
      <c r="C3012"/>
      <c r="D3012"/>
      <c r="E3012" s="148"/>
      <c r="F3012" s="148"/>
      <c r="G3012" s="149"/>
      <c r="H3012" s="148"/>
      <c r="I3012"/>
    </row>
    <row r="3013" spans="1:9" x14ac:dyDescent="0.25">
      <c r="A3013"/>
      <c r="B3013"/>
      <c r="C3013"/>
      <c r="D3013"/>
      <c r="E3013" s="148"/>
      <c r="F3013" s="148"/>
      <c r="G3013" s="149"/>
      <c r="H3013" s="148"/>
      <c r="I3013"/>
    </row>
    <row r="3014" spans="1:9" x14ac:dyDescent="0.25">
      <c r="A3014"/>
      <c r="B3014"/>
      <c r="C3014"/>
      <c r="D3014"/>
      <c r="E3014" s="148"/>
      <c r="F3014" s="148"/>
      <c r="G3014" s="149"/>
      <c r="H3014" s="148"/>
      <c r="I3014"/>
    </row>
    <row r="3015" spans="1:9" x14ac:dyDescent="0.25">
      <c r="A3015"/>
      <c r="B3015"/>
      <c r="C3015"/>
      <c r="D3015"/>
      <c r="E3015" s="148"/>
      <c r="F3015" s="148"/>
      <c r="G3015" s="149"/>
      <c r="H3015" s="148"/>
      <c r="I3015"/>
    </row>
    <row r="3016" spans="1:9" x14ac:dyDescent="0.25">
      <c r="A3016"/>
      <c r="B3016"/>
      <c r="C3016"/>
      <c r="D3016"/>
      <c r="E3016" s="148"/>
      <c r="F3016" s="148"/>
      <c r="G3016" s="149"/>
      <c r="H3016" s="148"/>
      <c r="I3016"/>
    </row>
    <row r="3017" spans="1:9" x14ac:dyDescent="0.25">
      <c r="A3017"/>
      <c r="B3017"/>
      <c r="C3017"/>
      <c r="D3017"/>
      <c r="E3017" s="148"/>
      <c r="F3017" s="148"/>
      <c r="G3017" s="149"/>
      <c r="H3017" s="148"/>
      <c r="I3017"/>
    </row>
    <row r="3018" spans="1:9" x14ac:dyDescent="0.25">
      <c r="A3018"/>
      <c r="B3018"/>
      <c r="C3018"/>
      <c r="D3018"/>
      <c r="E3018" s="148"/>
      <c r="F3018" s="148"/>
      <c r="G3018" s="149"/>
      <c r="H3018" s="148"/>
      <c r="I3018"/>
    </row>
    <row r="3019" spans="1:9" x14ac:dyDescent="0.25">
      <c r="A3019"/>
      <c r="B3019"/>
      <c r="C3019"/>
      <c r="D3019"/>
      <c r="E3019" s="148"/>
      <c r="F3019" s="148"/>
      <c r="G3019" s="149"/>
      <c r="H3019" s="148"/>
      <c r="I3019"/>
    </row>
    <row r="3020" spans="1:9" x14ac:dyDescent="0.25">
      <c r="A3020"/>
      <c r="B3020"/>
      <c r="C3020"/>
      <c r="D3020"/>
      <c r="E3020" s="148"/>
      <c r="F3020" s="148"/>
      <c r="G3020" s="149"/>
      <c r="H3020" s="148"/>
      <c r="I3020"/>
    </row>
    <row r="3021" spans="1:9" x14ac:dyDescent="0.25">
      <c r="A3021"/>
      <c r="B3021"/>
      <c r="C3021"/>
      <c r="D3021"/>
      <c r="E3021" s="148"/>
      <c r="F3021" s="148"/>
      <c r="G3021" s="149"/>
      <c r="H3021" s="148"/>
      <c r="I3021"/>
    </row>
    <row r="3022" spans="1:9" x14ac:dyDescent="0.25">
      <c r="A3022"/>
      <c r="B3022"/>
      <c r="C3022"/>
      <c r="D3022"/>
      <c r="E3022" s="148"/>
      <c r="F3022" s="148"/>
      <c r="G3022" s="149"/>
      <c r="H3022" s="148"/>
      <c r="I3022"/>
    </row>
    <row r="3023" spans="1:9" x14ac:dyDescent="0.25">
      <c r="A3023"/>
      <c r="B3023"/>
      <c r="C3023"/>
      <c r="D3023"/>
      <c r="E3023" s="148"/>
      <c r="F3023" s="148"/>
      <c r="G3023" s="149"/>
      <c r="H3023" s="148"/>
      <c r="I3023"/>
    </row>
    <row r="3024" spans="1:9" x14ac:dyDescent="0.25">
      <c r="A3024"/>
      <c r="B3024"/>
      <c r="C3024"/>
      <c r="D3024"/>
      <c r="E3024" s="148"/>
      <c r="F3024" s="148"/>
      <c r="G3024" s="149"/>
      <c r="H3024" s="148"/>
      <c r="I3024"/>
    </row>
    <row r="3025" spans="1:9" x14ac:dyDescent="0.25">
      <c r="A3025"/>
      <c r="B3025"/>
      <c r="C3025"/>
      <c r="D3025"/>
      <c r="E3025" s="148"/>
      <c r="F3025" s="148"/>
      <c r="G3025" s="149"/>
      <c r="H3025" s="148"/>
      <c r="I3025"/>
    </row>
    <row r="3026" spans="1:9" x14ac:dyDescent="0.25">
      <c r="A3026"/>
      <c r="B3026"/>
      <c r="C3026"/>
      <c r="D3026"/>
      <c r="E3026" s="148"/>
      <c r="F3026" s="148"/>
      <c r="G3026" s="149"/>
      <c r="H3026" s="148"/>
      <c r="I3026"/>
    </row>
    <row r="3027" spans="1:9" x14ac:dyDescent="0.25">
      <c r="A3027"/>
      <c r="B3027"/>
      <c r="C3027"/>
      <c r="D3027"/>
      <c r="E3027" s="148"/>
      <c r="F3027" s="148"/>
      <c r="G3027" s="149"/>
      <c r="H3027" s="148"/>
      <c r="I3027"/>
    </row>
    <row r="3028" spans="1:9" x14ac:dyDescent="0.25">
      <c r="A3028"/>
      <c r="B3028"/>
      <c r="C3028"/>
      <c r="D3028"/>
      <c r="E3028" s="148"/>
      <c r="F3028" s="148"/>
      <c r="G3028" s="149"/>
      <c r="H3028" s="148"/>
      <c r="I3028"/>
    </row>
    <row r="3029" spans="1:9" x14ac:dyDescent="0.25">
      <c r="A3029"/>
      <c r="B3029"/>
      <c r="C3029"/>
      <c r="D3029"/>
      <c r="E3029" s="148"/>
      <c r="F3029" s="148"/>
      <c r="G3029" s="149"/>
      <c r="H3029" s="148"/>
      <c r="I3029"/>
    </row>
    <row r="3030" spans="1:9" x14ac:dyDescent="0.25">
      <c r="A3030"/>
      <c r="B3030"/>
      <c r="C3030"/>
      <c r="D3030"/>
      <c r="E3030" s="148"/>
      <c r="F3030" s="148"/>
      <c r="G3030" s="149"/>
      <c r="H3030" s="148"/>
      <c r="I3030"/>
    </row>
    <row r="3031" spans="1:9" x14ac:dyDescent="0.25">
      <c r="A3031"/>
      <c r="B3031"/>
      <c r="C3031"/>
      <c r="D3031"/>
      <c r="E3031" s="148"/>
      <c r="F3031" s="148"/>
      <c r="G3031" s="149"/>
      <c r="H3031" s="148"/>
      <c r="I3031"/>
    </row>
    <row r="3032" spans="1:9" x14ac:dyDescent="0.25">
      <c r="A3032"/>
      <c r="B3032"/>
      <c r="C3032"/>
      <c r="D3032"/>
      <c r="E3032" s="148"/>
      <c r="F3032" s="148"/>
      <c r="G3032" s="149"/>
      <c r="H3032" s="148"/>
      <c r="I3032"/>
    </row>
    <row r="3033" spans="1:9" x14ac:dyDescent="0.25">
      <c r="A3033"/>
      <c r="B3033"/>
      <c r="C3033"/>
      <c r="D3033"/>
      <c r="E3033" s="148"/>
      <c r="F3033" s="148"/>
      <c r="G3033" s="149"/>
      <c r="H3033" s="148"/>
      <c r="I3033"/>
    </row>
    <row r="3034" spans="1:9" x14ac:dyDescent="0.25">
      <c r="A3034"/>
      <c r="B3034"/>
      <c r="C3034"/>
      <c r="D3034"/>
      <c r="E3034" s="148"/>
      <c r="F3034" s="148"/>
      <c r="G3034" s="149"/>
      <c r="H3034" s="148"/>
      <c r="I3034"/>
    </row>
    <row r="3035" spans="1:9" x14ac:dyDescent="0.25">
      <c r="A3035"/>
      <c r="B3035"/>
      <c r="C3035"/>
      <c r="D3035"/>
      <c r="E3035" s="148"/>
      <c r="F3035" s="148"/>
      <c r="G3035" s="149"/>
      <c r="H3035" s="148"/>
      <c r="I3035"/>
    </row>
    <row r="3036" spans="1:9" x14ac:dyDescent="0.25">
      <c r="A3036"/>
      <c r="B3036"/>
      <c r="C3036"/>
      <c r="D3036"/>
      <c r="E3036" s="148"/>
      <c r="F3036" s="148"/>
      <c r="G3036" s="149"/>
      <c r="H3036" s="148"/>
      <c r="I3036"/>
    </row>
    <row r="3037" spans="1:9" x14ac:dyDescent="0.25">
      <c r="A3037"/>
      <c r="B3037"/>
      <c r="C3037"/>
      <c r="D3037"/>
      <c r="E3037" s="148"/>
      <c r="F3037" s="148"/>
      <c r="G3037" s="149"/>
      <c r="H3037" s="148"/>
      <c r="I3037"/>
    </row>
    <row r="3038" spans="1:9" x14ac:dyDescent="0.25">
      <c r="A3038"/>
      <c r="B3038"/>
      <c r="C3038"/>
      <c r="D3038"/>
      <c r="E3038" s="148"/>
      <c r="F3038" s="148"/>
      <c r="G3038" s="149"/>
      <c r="H3038" s="148"/>
      <c r="I3038"/>
    </row>
    <row r="3039" spans="1:9" x14ac:dyDescent="0.25">
      <c r="A3039"/>
      <c r="B3039"/>
      <c r="C3039"/>
      <c r="D3039"/>
      <c r="E3039" s="148"/>
      <c r="F3039" s="148"/>
      <c r="G3039" s="149"/>
      <c r="H3039" s="148"/>
      <c r="I3039"/>
    </row>
    <row r="3040" spans="1:9" x14ac:dyDescent="0.25">
      <c r="A3040"/>
      <c r="B3040"/>
      <c r="C3040"/>
      <c r="D3040"/>
      <c r="E3040" s="148"/>
      <c r="F3040" s="148"/>
      <c r="G3040" s="149"/>
      <c r="H3040" s="148"/>
      <c r="I3040"/>
    </row>
    <row r="3041" spans="1:9" x14ac:dyDescent="0.25">
      <c r="A3041"/>
      <c r="B3041"/>
      <c r="C3041"/>
      <c r="D3041"/>
      <c r="E3041" s="148"/>
      <c r="F3041" s="148"/>
      <c r="G3041" s="149"/>
      <c r="H3041" s="148"/>
      <c r="I3041"/>
    </row>
    <row r="3042" spans="1:9" x14ac:dyDescent="0.25">
      <c r="A3042"/>
      <c r="B3042"/>
      <c r="C3042"/>
      <c r="D3042"/>
      <c r="E3042" s="148"/>
      <c r="F3042" s="148"/>
      <c r="G3042" s="149"/>
      <c r="H3042" s="148"/>
      <c r="I3042"/>
    </row>
    <row r="3043" spans="1:9" x14ac:dyDescent="0.25">
      <c r="A3043"/>
      <c r="B3043"/>
      <c r="C3043"/>
      <c r="D3043"/>
      <c r="E3043" s="148"/>
      <c r="F3043" s="148"/>
      <c r="G3043" s="149"/>
      <c r="H3043" s="148"/>
      <c r="I3043"/>
    </row>
    <row r="3044" spans="1:9" x14ac:dyDescent="0.25">
      <c r="A3044"/>
      <c r="B3044"/>
      <c r="C3044"/>
      <c r="D3044"/>
      <c r="E3044" s="148"/>
      <c r="F3044" s="148"/>
      <c r="G3044" s="149"/>
      <c r="H3044" s="148"/>
      <c r="I3044"/>
    </row>
    <row r="3045" spans="1:9" x14ac:dyDescent="0.25">
      <c r="A3045"/>
      <c r="B3045"/>
      <c r="C3045"/>
      <c r="D3045"/>
      <c r="E3045" s="148"/>
      <c r="F3045" s="148"/>
      <c r="G3045" s="149"/>
      <c r="H3045" s="148"/>
      <c r="I3045"/>
    </row>
    <row r="3046" spans="1:9" x14ac:dyDescent="0.25">
      <c r="A3046"/>
      <c r="B3046"/>
      <c r="C3046"/>
      <c r="D3046"/>
      <c r="E3046" s="148"/>
      <c r="F3046" s="148"/>
      <c r="G3046" s="149"/>
      <c r="H3046" s="148"/>
      <c r="I3046"/>
    </row>
    <row r="3047" spans="1:9" x14ac:dyDescent="0.25">
      <c r="A3047"/>
      <c r="B3047"/>
      <c r="C3047"/>
      <c r="D3047"/>
      <c r="E3047" s="148"/>
      <c r="F3047" s="148"/>
      <c r="G3047" s="149"/>
      <c r="H3047" s="148"/>
      <c r="I3047"/>
    </row>
    <row r="3048" spans="1:9" x14ac:dyDescent="0.25">
      <c r="A3048"/>
      <c r="B3048"/>
      <c r="C3048"/>
      <c r="D3048"/>
      <c r="E3048" s="148"/>
      <c r="F3048" s="148"/>
      <c r="G3048" s="149"/>
      <c r="H3048" s="148"/>
      <c r="I3048"/>
    </row>
    <row r="3049" spans="1:9" x14ac:dyDescent="0.25">
      <c r="A3049"/>
      <c r="B3049"/>
      <c r="C3049"/>
      <c r="D3049"/>
      <c r="E3049" s="148"/>
      <c r="F3049" s="148"/>
      <c r="G3049" s="149"/>
      <c r="H3049" s="148"/>
      <c r="I3049"/>
    </row>
    <row r="3050" spans="1:9" x14ac:dyDescent="0.25">
      <c r="A3050"/>
      <c r="B3050"/>
      <c r="C3050"/>
      <c r="D3050"/>
      <c r="E3050" s="148"/>
      <c r="F3050" s="148"/>
      <c r="G3050" s="149"/>
      <c r="H3050" s="148"/>
      <c r="I3050"/>
    </row>
    <row r="3051" spans="1:9" x14ac:dyDescent="0.25">
      <c r="A3051"/>
      <c r="B3051"/>
      <c r="C3051"/>
      <c r="D3051"/>
      <c r="E3051" s="148"/>
      <c r="F3051" s="148"/>
      <c r="G3051" s="149"/>
      <c r="H3051" s="148"/>
      <c r="I3051"/>
    </row>
    <row r="3052" spans="1:9" x14ac:dyDescent="0.25">
      <c r="A3052"/>
      <c r="B3052"/>
      <c r="C3052"/>
      <c r="D3052"/>
      <c r="E3052" s="148"/>
      <c r="F3052" s="148"/>
      <c r="G3052" s="149"/>
      <c r="H3052" s="148"/>
      <c r="I3052"/>
    </row>
    <row r="3053" spans="1:9" x14ac:dyDescent="0.25">
      <c r="A3053"/>
      <c r="B3053"/>
      <c r="C3053"/>
      <c r="D3053"/>
      <c r="E3053" s="148"/>
      <c r="F3053" s="148"/>
      <c r="G3053" s="149"/>
      <c r="H3053" s="148"/>
      <c r="I3053"/>
    </row>
    <row r="3054" spans="1:9" x14ac:dyDescent="0.25">
      <c r="A3054"/>
      <c r="B3054"/>
      <c r="C3054"/>
      <c r="D3054"/>
      <c r="E3054" s="148"/>
      <c r="F3054" s="148"/>
      <c r="G3054" s="149"/>
      <c r="H3054" s="148"/>
      <c r="I3054"/>
    </row>
    <row r="3055" spans="1:9" x14ac:dyDescent="0.25">
      <c r="A3055"/>
      <c r="B3055"/>
      <c r="C3055"/>
      <c r="D3055"/>
      <c r="E3055" s="148"/>
      <c r="F3055" s="148"/>
      <c r="G3055" s="149"/>
      <c r="H3055" s="148"/>
      <c r="I3055"/>
    </row>
    <row r="3056" spans="1:9" x14ac:dyDescent="0.25">
      <c r="A3056"/>
      <c r="B3056"/>
      <c r="C3056"/>
      <c r="D3056"/>
      <c r="E3056" s="148"/>
      <c r="F3056" s="148"/>
      <c r="G3056" s="149"/>
      <c r="H3056" s="148"/>
      <c r="I3056"/>
    </row>
    <row r="3057" spans="1:9" x14ac:dyDescent="0.25">
      <c r="A3057"/>
      <c r="B3057"/>
      <c r="C3057"/>
      <c r="D3057"/>
      <c r="E3057" s="148"/>
      <c r="F3057" s="148"/>
      <c r="G3057" s="149"/>
      <c r="H3057" s="148"/>
      <c r="I3057"/>
    </row>
    <row r="3058" spans="1:9" x14ac:dyDescent="0.25">
      <c r="A3058"/>
      <c r="B3058"/>
      <c r="C3058"/>
      <c r="D3058"/>
      <c r="E3058" s="148"/>
      <c r="F3058" s="148"/>
      <c r="G3058" s="149"/>
      <c r="H3058" s="148"/>
      <c r="I3058"/>
    </row>
    <row r="3059" spans="1:9" x14ac:dyDescent="0.25">
      <c r="A3059"/>
      <c r="B3059"/>
      <c r="C3059"/>
      <c r="D3059"/>
      <c r="E3059" s="148"/>
      <c r="F3059" s="148"/>
      <c r="G3059" s="149"/>
      <c r="H3059" s="148"/>
      <c r="I3059"/>
    </row>
    <row r="3060" spans="1:9" x14ac:dyDescent="0.25">
      <c r="A3060"/>
      <c r="B3060"/>
      <c r="C3060"/>
      <c r="D3060"/>
      <c r="E3060" s="148"/>
      <c r="F3060" s="148"/>
      <c r="G3060" s="149"/>
      <c r="H3060" s="148"/>
      <c r="I3060"/>
    </row>
    <row r="3061" spans="1:9" x14ac:dyDescent="0.25">
      <c r="A3061"/>
      <c r="B3061"/>
      <c r="C3061"/>
      <c r="D3061"/>
      <c r="E3061" s="148"/>
      <c r="F3061" s="148"/>
      <c r="G3061" s="149"/>
      <c r="H3061" s="148"/>
      <c r="I3061"/>
    </row>
    <row r="3062" spans="1:9" x14ac:dyDescent="0.25">
      <c r="A3062"/>
      <c r="B3062"/>
      <c r="C3062"/>
      <c r="D3062"/>
      <c r="E3062" s="148"/>
      <c r="F3062" s="148"/>
      <c r="G3062" s="149"/>
      <c r="H3062" s="148"/>
      <c r="I3062"/>
    </row>
    <row r="3063" spans="1:9" x14ac:dyDescent="0.25">
      <c r="A3063"/>
      <c r="B3063"/>
      <c r="C3063"/>
      <c r="D3063"/>
      <c r="E3063" s="148"/>
      <c r="F3063" s="148"/>
      <c r="G3063" s="149"/>
      <c r="H3063" s="148"/>
      <c r="I3063"/>
    </row>
    <row r="3064" spans="1:9" x14ac:dyDescent="0.25">
      <c r="A3064"/>
      <c r="B3064"/>
      <c r="C3064"/>
      <c r="D3064"/>
      <c r="E3064" s="148"/>
      <c r="F3064" s="148"/>
      <c r="G3064" s="149"/>
      <c r="H3064" s="148"/>
      <c r="I3064"/>
    </row>
    <row r="3065" spans="1:9" x14ac:dyDescent="0.25">
      <c r="A3065"/>
      <c r="B3065"/>
      <c r="C3065"/>
      <c r="D3065"/>
      <c r="E3065" s="148"/>
      <c r="F3065" s="148"/>
      <c r="G3065" s="149"/>
      <c r="H3065" s="148"/>
      <c r="I3065"/>
    </row>
    <row r="3066" spans="1:9" x14ac:dyDescent="0.25">
      <c r="A3066"/>
      <c r="B3066"/>
      <c r="C3066"/>
      <c r="D3066"/>
      <c r="E3066" s="148"/>
      <c r="F3066" s="148"/>
      <c r="G3066" s="149"/>
      <c r="H3066" s="148"/>
      <c r="I3066"/>
    </row>
    <row r="3067" spans="1:9" x14ac:dyDescent="0.25">
      <c r="A3067"/>
      <c r="B3067"/>
      <c r="C3067"/>
      <c r="D3067"/>
      <c r="E3067" s="148"/>
      <c r="F3067" s="148"/>
      <c r="G3067" s="149"/>
      <c r="H3067" s="148"/>
      <c r="I3067"/>
    </row>
    <row r="3068" spans="1:9" x14ac:dyDescent="0.25">
      <c r="A3068"/>
      <c r="B3068"/>
      <c r="C3068"/>
      <c r="D3068"/>
      <c r="E3068" s="148"/>
      <c r="F3068" s="148"/>
      <c r="G3068" s="149"/>
      <c r="H3068" s="148"/>
      <c r="I3068"/>
    </row>
    <row r="3069" spans="1:9" x14ac:dyDescent="0.25">
      <c r="A3069"/>
      <c r="B3069"/>
      <c r="C3069"/>
      <c r="D3069"/>
      <c r="E3069" s="148"/>
      <c r="F3069" s="148"/>
      <c r="G3069" s="149"/>
      <c r="H3069" s="148"/>
      <c r="I3069"/>
    </row>
    <row r="3070" spans="1:9" x14ac:dyDescent="0.25">
      <c r="A3070"/>
      <c r="B3070"/>
      <c r="C3070"/>
      <c r="D3070"/>
      <c r="E3070" s="148"/>
      <c r="F3070" s="148"/>
      <c r="G3070" s="149"/>
      <c r="H3070" s="148"/>
      <c r="I3070"/>
    </row>
    <row r="3071" spans="1:9" x14ac:dyDescent="0.25">
      <c r="A3071"/>
      <c r="B3071"/>
      <c r="C3071"/>
      <c r="D3071"/>
      <c r="E3071" s="148"/>
      <c r="F3071" s="148"/>
      <c r="G3071" s="149"/>
      <c r="H3071" s="148"/>
      <c r="I3071"/>
    </row>
    <row r="3072" spans="1:9" x14ac:dyDescent="0.25">
      <c r="A3072"/>
      <c r="B3072"/>
      <c r="C3072"/>
      <c r="D3072"/>
      <c r="E3072" s="148"/>
      <c r="F3072" s="148"/>
      <c r="G3072" s="149"/>
      <c r="H3072" s="148"/>
      <c r="I3072"/>
    </row>
    <row r="3073" spans="1:9" x14ac:dyDescent="0.25">
      <c r="A3073"/>
      <c r="B3073"/>
      <c r="C3073"/>
      <c r="D3073"/>
      <c r="E3073" s="148"/>
      <c r="F3073" s="148"/>
      <c r="G3073" s="149"/>
      <c r="H3073" s="148"/>
      <c r="I3073"/>
    </row>
    <row r="3074" spans="1:9" x14ac:dyDescent="0.25">
      <c r="A3074"/>
      <c r="B3074"/>
      <c r="C3074"/>
      <c r="D3074"/>
      <c r="E3074" s="148"/>
      <c r="F3074" s="148"/>
      <c r="G3074" s="149"/>
      <c r="H3074" s="148"/>
      <c r="I3074"/>
    </row>
    <row r="3075" spans="1:9" x14ac:dyDescent="0.25">
      <c r="A3075"/>
      <c r="B3075"/>
      <c r="C3075"/>
      <c r="D3075"/>
      <c r="E3075" s="148"/>
      <c r="F3075" s="148"/>
      <c r="G3075" s="149"/>
      <c r="H3075" s="148"/>
      <c r="I3075"/>
    </row>
    <row r="3076" spans="1:9" x14ac:dyDescent="0.25">
      <c r="A3076"/>
      <c r="B3076"/>
      <c r="C3076"/>
      <c r="D3076"/>
      <c r="E3076" s="148"/>
      <c r="F3076" s="148"/>
      <c r="G3076" s="149"/>
      <c r="H3076" s="148"/>
      <c r="I3076"/>
    </row>
    <row r="3077" spans="1:9" x14ac:dyDescent="0.25">
      <c r="A3077"/>
      <c r="B3077"/>
      <c r="C3077"/>
      <c r="D3077"/>
      <c r="E3077" s="148"/>
      <c r="F3077" s="148"/>
      <c r="G3077" s="149"/>
      <c r="H3077" s="148"/>
      <c r="I3077"/>
    </row>
    <row r="3078" spans="1:9" x14ac:dyDescent="0.25">
      <c r="A3078"/>
      <c r="B3078"/>
      <c r="C3078"/>
      <c r="D3078"/>
      <c r="E3078" s="148"/>
      <c r="F3078" s="148"/>
      <c r="G3078" s="149"/>
      <c r="H3078" s="148"/>
      <c r="I3078"/>
    </row>
    <row r="3079" spans="1:9" x14ac:dyDescent="0.25">
      <c r="A3079"/>
      <c r="B3079"/>
      <c r="C3079"/>
      <c r="D3079"/>
      <c r="E3079" s="148"/>
      <c r="F3079" s="148"/>
      <c r="G3079" s="149"/>
      <c r="H3079" s="148"/>
      <c r="I3079"/>
    </row>
    <row r="3080" spans="1:9" x14ac:dyDescent="0.25">
      <c r="A3080"/>
      <c r="B3080"/>
      <c r="C3080"/>
      <c r="D3080"/>
      <c r="E3080" s="148"/>
      <c r="F3080" s="148"/>
      <c r="G3080" s="149"/>
      <c r="H3080" s="148"/>
      <c r="I3080"/>
    </row>
    <row r="3081" spans="1:9" x14ac:dyDescent="0.25">
      <c r="A3081"/>
      <c r="B3081"/>
      <c r="C3081"/>
      <c r="D3081"/>
      <c r="E3081" s="148"/>
      <c r="F3081" s="148"/>
      <c r="G3081" s="149"/>
      <c r="H3081" s="148"/>
      <c r="I3081"/>
    </row>
    <row r="3082" spans="1:9" x14ac:dyDescent="0.25">
      <c r="A3082"/>
      <c r="B3082"/>
      <c r="C3082"/>
      <c r="D3082"/>
      <c r="E3082" s="148"/>
      <c r="F3082" s="148"/>
      <c r="G3082" s="149"/>
      <c r="H3082" s="148"/>
      <c r="I3082"/>
    </row>
    <row r="3083" spans="1:9" x14ac:dyDescent="0.25">
      <c r="A3083"/>
      <c r="B3083"/>
      <c r="C3083"/>
      <c r="D3083"/>
      <c r="E3083" s="148"/>
      <c r="F3083" s="148"/>
      <c r="G3083" s="149"/>
      <c r="H3083" s="148"/>
      <c r="I3083"/>
    </row>
    <row r="3084" spans="1:9" x14ac:dyDescent="0.25">
      <c r="A3084"/>
      <c r="B3084"/>
      <c r="C3084"/>
      <c r="D3084"/>
      <c r="E3084" s="148"/>
      <c r="F3084" s="148"/>
      <c r="G3084" s="149"/>
      <c r="H3084" s="148"/>
      <c r="I3084"/>
    </row>
    <row r="3085" spans="1:9" x14ac:dyDescent="0.25">
      <c r="A3085"/>
      <c r="B3085"/>
      <c r="C3085"/>
      <c r="D3085"/>
      <c r="E3085" s="148"/>
      <c r="F3085" s="148"/>
      <c r="G3085" s="149"/>
      <c r="H3085" s="148"/>
      <c r="I3085"/>
    </row>
    <row r="3086" spans="1:9" x14ac:dyDescent="0.25">
      <c r="A3086"/>
      <c r="B3086"/>
      <c r="C3086"/>
      <c r="D3086"/>
      <c r="E3086" s="148"/>
      <c r="F3086" s="148"/>
      <c r="G3086" s="149"/>
      <c r="H3086" s="148"/>
      <c r="I3086"/>
    </row>
    <row r="3087" spans="1:9" x14ac:dyDescent="0.25">
      <c r="A3087"/>
      <c r="B3087"/>
      <c r="C3087"/>
      <c r="D3087"/>
      <c r="E3087" s="148"/>
      <c r="F3087" s="148"/>
      <c r="G3087" s="149"/>
      <c r="H3087" s="148"/>
      <c r="I3087"/>
    </row>
    <row r="3088" spans="1:9" x14ac:dyDescent="0.25">
      <c r="A3088"/>
      <c r="B3088"/>
      <c r="C3088"/>
      <c r="D3088"/>
      <c r="E3088" s="148"/>
      <c r="F3088" s="148"/>
      <c r="G3088" s="149"/>
      <c r="H3088" s="148"/>
      <c r="I3088"/>
    </row>
    <row r="3089" spans="1:9" x14ac:dyDescent="0.25">
      <c r="A3089"/>
      <c r="B3089"/>
      <c r="C3089"/>
      <c r="D3089"/>
      <c r="E3089" s="148"/>
      <c r="F3089" s="148"/>
      <c r="G3089" s="149"/>
      <c r="H3089" s="148"/>
      <c r="I3089"/>
    </row>
    <row r="3090" spans="1:9" x14ac:dyDescent="0.25">
      <c r="A3090"/>
      <c r="B3090"/>
      <c r="C3090"/>
      <c r="D3090"/>
      <c r="E3090" s="148"/>
      <c r="F3090" s="148"/>
      <c r="G3090" s="149"/>
      <c r="H3090" s="148"/>
      <c r="I3090"/>
    </row>
    <row r="3091" spans="1:9" x14ac:dyDescent="0.25">
      <c r="A3091"/>
      <c r="B3091"/>
      <c r="C3091"/>
      <c r="D3091"/>
      <c r="E3091" s="148"/>
      <c r="F3091" s="148"/>
      <c r="G3091" s="149"/>
      <c r="H3091" s="148"/>
      <c r="I3091"/>
    </row>
    <row r="3092" spans="1:9" x14ac:dyDescent="0.25">
      <c r="A3092"/>
      <c r="B3092"/>
      <c r="C3092"/>
      <c r="D3092"/>
      <c r="E3092" s="148"/>
      <c r="F3092" s="148"/>
      <c r="G3092" s="149"/>
      <c r="H3092" s="148"/>
      <c r="I3092"/>
    </row>
    <row r="3093" spans="1:9" x14ac:dyDescent="0.25">
      <c r="A3093"/>
      <c r="B3093"/>
      <c r="C3093"/>
      <c r="D3093"/>
      <c r="E3093" s="148"/>
      <c r="F3093" s="148"/>
      <c r="G3093" s="149"/>
      <c r="H3093" s="148"/>
      <c r="I3093"/>
    </row>
    <row r="3094" spans="1:9" x14ac:dyDescent="0.25">
      <c r="A3094"/>
      <c r="B3094"/>
      <c r="C3094"/>
      <c r="D3094"/>
      <c r="E3094" s="148"/>
      <c r="F3094" s="148"/>
      <c r="G3094" s="149"/>
      <c r="H3094" s="148"/>
      <c r="I3094"/>
    </row>
    <row r="3095" spans="1:9" x14ac:dyDescent="0.25">
      <c r="A3095"/>
      <c r="B3095"/>
      <c r="C3095"/>
      <c r="D3095"/>
      <c r="E3095" s="148"/>
      <c r="F3095" s="148"/>
      <c r="G3095" s="149"/>
      <c r="H3095" s="148"/>
      <c r="I3095"/>
    </row>
    <row r="3096" spans="1:9" x14ac:dyDescent="0.25">
      <c r="A3096"/>
      <c r="B3096"/>
      <c r="C3096"/>
      <c r="D3096"/>
      <c r="E3096" s="148"/>
      <c r="F3096" s="148"/>
      <c r="G3096" s="149"/>
      <c r="H3096" s="148"/>
      <c r="I3096"/>
    </row>
    <row r="3097" spans="1:9" x14ac:dyDescent="0.25">
      <c r="A3097"/>
      <c r="B3097"/>
      <c r="C3097"/>
      <c r="D3097"/>
      <c r="E3097" s="148"/>
      <c r="F3097" s="148"/>
      <c r="G3097" s="149"/>
      <c r="H3097" s="148"/>
      <c r="I3097"/>
    </row>
    <row r="3098" spans="1:9" x14ac:dyDescent="0.25">
      <c r="A3098"/>
      <c r="B3098"/>
      <c r="C3098"/>
      <c r="D3098"/>
      <c r="E3098" s="148"/>
      <c r="F3098" s="148"/>
      <c r="G3098" s="149"/>
      <c r="H3098" s="148"/>
      <c r="I3098"/>
    </row>
    <row r="3099" spans="1:9" x14ac:dyDescent="0.25">
      <c r="A3099"/>
      <c r="B3099"/>
      <c r="C3099"/>
      <c r="D3099"/>
      <c r="E3099" s="148"/>
      <c r="F3099" s="148"/>
      <c r="G3099" s="149"/>
      <c r="H3099" s="148"/>
      <c r="I3099"/>
    </row>
    <row r="3100" spans="1:9" x14ac:dyDescent="0.25">
      <c r="A3100"/>
      <c r="B3100"/>
      <c r="C3100"/>
      <c r="D3100"/>
      <c r="E3100" s="148"/>
      <c r="F3100" s="148"/>
      <c r="G3100" s="149"/>
      <c r="H3100" s="148"/>
      <c r="I3100"/>
    </row>
    <row r="3101" spans="1:9" x14ac:dyDescent="0.25">
      <c r="A3101"/>
      <c r="B3101"/>
      <c r="C3101"/>
      <c r="D3101"/>
      <c r="E3101" s="148"/>
      <c r="F3101" s="148"/>
      <c r="G3101" s="149"/>
      <c r="H3101" s="148"/>
      <c r="I3101"/>
    </row>
    <row r="3102" spans="1:9" x14ac:dyDescent="0.25">
      <c r="A3102"/>
      <c r="B3102"/>
      <c r="C3102"/>
      <c r="D3102"/>
      <c r="E3102" s="148"/>
      <c r="F3102" s="148"/>
      <c r="G3102" s="149"/>
      <c r="H3102" s="148"/>
      <c r="I3102"/>
    </row>
    <row r="3103" spans="1:9" x14ac:dyDescent="0.25">
      <c r="A3103"/>
      <c r="B3103"/>
      <c r="C3103"/>
      <c r="D3103"/>
      <c r="E3103" s="148"/>
      <c r="F3103" s="148"/>
      <c r="G3103" s="149"/>
      <c r="H3103" s="148"/>
      <c r="I3103"/>
    </row>
    <row r="3104" spans="1:9" x14ac:dyDescent="0.25">
      <c r="A3104"/>
      <c r="B3104"/>
      <c r="C3104"/>
      <c r="D3104"/>
      <c r="E3104" s="148"/>
      <c r="F3104" s="148"/>
      <c r="G3104" s="149"/>
      <c r="H3104" s="148"/>
      <c r="I3104"/>
    </row>
    <row r="3105" spans="1:9" x14ac:dyDescent="0.25">
      <c r="A3105"/>
      <c r="B3105"/>
      <c r="C3105"/>
      <c r="D3105"/>
      <c r="E3105" s="148"/>
      <c r="F3105" s="148"/>
      <c r="G3105" s="149"/>
      <c r="H3105" s="148"/>
      <c r="I3105"/>
    </row>
    <row r="3106" spans="1:9" x14ac:dyDescent="0.25">
      <c r="A3106"/>
      <c r="B3106"/>
      <c r="C3106"/>
      <c r="D3106"/>
      <c r="E3106" s="148"/>
      <c r="F3106" s="148"/>
      <c r="G3106" s="149"/>
      <c r="H3106" s="148"/>
      <c r="I3106"/>
    </row>
    <row r="3107" spans="1:9" x14ac:dyDescent="0.25">
      <c r="A3107"/>
      <c r="B3107"/>
      <c r="C3107"/>
      <c r="D3107"/>
      <c r="E3107" s="148"/>
      <c r="F3107" s="148"/>
      <c r="G3107" s="149"/>
      <c r="H3107" s="148"/>
      <c r="I3107"/>
    </row>
    <row r="3108" spans="1:9" x14ac:dyDescent="0.25">
      <c r="A3108"/>
      <c r="B3108"/>
      <c r="C3108"/>
      <c r="D3108"/>
      <c r="E3108" s="148"/>
      <c r="F3108" s="148"/>
      <c r="G3108" s="149"/>
      <c r="H3108" s="148"/>
      <c r="I3108"/>
    </row>
    <row r="3109" spans="1:9" x14ac:dyDescent="0.25">
      <c r="A3109"/>
      <c r="B3109"/>
      <c r="C3109"/>
      <c r="D3109"/>
      <c r="E3109" s="148"/>
      <c r="F3109" s="148"/>
      <c r="G3109" s="149"/>
      <c r="H3109" s="148"/>
      <c r="I3109"/>
    </row>
    <row r="3110" spans="1:9" x14ac:dyDescent="0.25">
      <c r="A3110"/>
      <c r="B3110"/>
      <c r="C3110"/>
      <c r="D3110"/>
      <c r="E3110" s="148"/>
      <c r="F3110" s="148"/>
      <c r="G3110" s="149"/>
      <c r="H3110" s="148"/>
      <c r="I3110"/>
    </row>
    <row r="3111" spans="1:9" x14ac:dyDescent="0.25">
      <c r="A3111"/>
      <c r="B3111"/>
      <c r="C3111"/>
      <c r="D3111"/>
      <c r="E3111" s="148"/>
      <c r="F3111" s="148"/>
      <c r="G3111" s="149"/>
      <c r="H3111" s="148"/>
      <c r="I3111"/>
    </row>
    <row r="3112" spans="1:9" x14ac:dyDescent="0.25">
      <c r="A3112"/>
      <c r="B3112"/>
      <c r="C3112"/>
      <c r="D3112"/>
      <c r="E3112" s="148"/>
      <c r="F3112" s="148"/>
      <c r="G3112" s="149"/>
      <c r="H3112" s="148"/>
      <c r="I3112"/>
    </row>
    <row r="3113" spans="1:9" x14ac:dyDescent="0.25">
      <c r="A3113"/>
      <c r="B3113"/>
      <c r="C3113"/>
      <c r="D3113"/>
      <c r="E3113" s="148"/>
      <c r="F3113" s="148"/>
      <c r="G3113" s="149"/>
      <c r="H3113" s="148"/>
      <c r="I3113"/>
    </row>
    <row r="3114" spans="1:9" x14ac:dyDescent="0.25">
      <c r="A3114"/>
      <c r="B3114"/>
      <c r="C3114"/>
      <c r="D3114"/>
      <c r="E3114" s="148"/>
      <c r="F3114" s="148"/>
      <c r="G3114" s="149"/>
      <c r="H3114" s="148"/>
      <c r="I3114"/>
    </row>
    <row r="3115" spans="1:9" x14ac:dyDescent="0.25">
      <c r="A3115"/>
      <c r="B3115"/>
      <c r="C3115"/>
      <c r="D3115"/>
      <c r="E3115" s="148"/>
      <c r="F3115" s="148"/>
      <c r="G3115" s="149"/>
      <c r="H3115" s="148"/>
      <c r="I3115"/>
    </row>
    <row r="3116" spans="1:9" x14ac:dyDescent="0.25">
      <c r="A3116"/>
      <c r="B3116"/>
      <c r="C3116"/>
      <c r="D3116"/>
      <c r="E3116" s="148"/>
      <c r="F3116" s="148"/>
      <c r="G3116" s="149"/>
      <c r="H3116" s="148"/>
      <c r="I3116"/>
    </row>
    <row r="3117" spans="1:9" x14ac:dyDescent="0.25">
      <c r="A3117"/>
      <c r="B3117"/>
      <c r="C3117"/>
      <c r="D3117"/>
      <c r="E3117" s="148"/>
      <c r="F3117" s="148"/>
      <c r="G3117" s="149"/>
      <c r="H3117" s="148"/>
      <c r="I3117"/>
    </row>
    <row r="3118" spans="1:9" x14ac:dyDescent="0.25">
      <c r="A3118"/>
      <c r="B3118"/>
      <c r="C3118"/>
      <c r="D3118"/>
      <c r="E3118" s="148"/>
      <c r="F3118" s="148"/>
      <c r="G3118" s="149"/>
      <c r="H3118" s="148"/>
      <c r="I3118"/>
    </row>
    <row r="3119" spans="1:9" x14ac:dyDescent="0.25">
      <c r="A3119"/>
      <c r="B3119"/>
      <c r="C3119"/>
      <c r="D3119"/>
      <c r="E3119" s="148"/>
      <c r="F3119" s="148"/>
      <c r="G3119" s="149"/>
      <c r="H3119" s="148"/>
      <c r="I3119"/>
    </row>
    <row r="3120" spans="1:9" x14ac:dyDescent="0.25">
      <c r="A3120"/>
      <c r="B3120"/>
      <c r="C3120"/>
      <c r="D3120"/>
      <c r="E3120" s="148"/>
      <c r="F3120" s="148"/>
      <c r="G3120" s="149"/>
      <c r="H3120" s="148"/>
      <c r="I3120"/>
    </row>
    <row r="3121" spans="1:9" x14ac:dyDescent="0.25">
      <c r="A3121"/>
      <c r="B3121"/>
      <c r="C3121"/>
      <c r="D3121"/>
      <c r="E3121" s="148"/>
      <c r="F3121" s="148"/>
      <c r="G3121" s="149"/>
      <c r="H3121" s="148"/>
      <c r="I3121"/>
    </row>
    <row r="3122" spans="1:9" x14ac:dyDescent="0.25">
      <c r="A3122"/>
      <c r="B3122"/>
      <c r="C3122"/>
      <c r="D3122"/>
      <c r="E3122" s="148"/>
      <c r="F3122" s="148"/>
      <c r="G3122" s="149"/>
      <c r="H3122" s="148"/>
      <c r="I3122"/>
    </row>
    <row r="3123" spans="1:9" x14ac:dyDescent="0.25">
      <c r="A3123"/>
      <c r="B3123"/>
      <c r="C3123"/>
      <c r="D3123"/>
      <c r="E3123" s="148"/>
      <c r="F3123" s="148"/>
      <c r="G3123" s="149"/>
      <c r="H3123" s="148"/>
      <c r="I3123"/>
    </row>
    <row r="3124" spans="1:9" x14ac:dyDescent="0.25">
      <c r="A3124"/>
      <c r="B3124"/>
      <c r="C3124"/>
      <c r="D3124"/>
      <c r="E3124" s="148"/>
      <c r="F3124" s="148"/>
      <c r="G3124" s="149"/>
      <c r="H3124" s="148"/>
      <c r="I3124"/>
    </row>
    <row r="3125" spans="1:9" x14ac:dyDescent="0.25">
      <c r="A3125"/>
      <c r="B3125"/>
      <c r="C3125"/>
      <c r="D3125"/>
      <c r="E3125" s="148"/>
      <c r="F3125" s="148"/>
      <c r="G3125" s="149"/>
      <c r="H3125" s="148"/>
      <c r="I3125"/>
    </row>
    <row r="3126" spans="1:9" x14ac:dyDescent="0.25">
      <c r="A3126"/>
      <c r="B3126"/>
      <c r="C3126"/>
      <c r="D3126"/>
      <c r="E3126" s="148"/>
      <c r="F3126" s="148"/>
      <c r="G3126" s="149"/>
      <c r="H3126" s="148"/>
      <c r="I3126"/>
    </row>
    <row r="3127" spans="1:9" x14ac:dyDescent="0.25">
      <c r="A3127"/>
      <c r="B3127"/>
      <c r="C3127"/>
      <c r="D3127"/>
      <c r="E3127" s="148"/>
      <c r="F3127" s="148"/>
      <c r="G3127" s="149"/>
      <c r="H3127" s="148"/>
      <c r="I3127"/>
    </row>
    <row r="3128" spans="1:9" x14ac:dyDescent="0.25">
      <c r="A3128"/>
      <c r="B3128"/>
      <c r="C3128"/>
      <c r="D3128"/>
      <c r="E3128" s="148"/>
      <c r="F3128" s="148"/>
      <c r="G3128" s="149"/>
      <c r="H3128" s="148"/>
      <c r="I3128"/>
    </row>
    <row r="3129" spans="1:9" x14ac:dyDescent="0.25">
      <c r="A3129"/>
      <c r="B3129"/>
      <c r="C3129"/>
      <c r="D3129"/>
      <c r="E3129" s="148"/>
      <c r="F3129" s="148"/>
      <c r="G3129" s="149"/>
      <c r="H3129" s="148"/>
      <c r="I3129"/>
    </row>
    <row r="3130" spans="1:9" x14ac:dyDescent="0.25">
      <c r="A3130"/>
      <c r="B3130"/>
      <c r="C3130"/>
      <c r="D3130"/>
      <c r="E3130" s="148"/>
      <c r="F3130" s="148"/>
      <c r="G3130" s="149"/>
      <c r="H3130" s="148"/>
      <c r="I3130"/>
    </row>
    <row r="3131" spans="1:9" x14ac:dyDescent="0.25">
      <c r="A3131"/>
      <c r="B3131"/>
      <c r="C3131"/>
      <c r="D3131"/>
      <c r="E3131" s="148"/>
      <c r="F3131" s="148"/>
      <c r="G3131" s="149"/>
      <c r="H3131" s="148"/>
      <c r="I3131"/>
    </row>
    <row r="3132" spans="1:9" x14ac:dyDescent="0.25">
      <c r="A3132"/>
      <c r="B3132"/>
      <c r="C3132"/>
      <c r="D3132"/>
      <c r="E3132" s="148"/>
      <c r="F3132" s="148"/>
      <c r="G3132" s="149"/>
      <c r="H3132" s="148"/>
      <c r="I3132"/>
    </row>
    <row r="3133" spans="1:9" x14ac:dyDescent="0.25">
      <c r="A3133"/>
      <c r="B3133"/>
      <c r="C3133"/>
      <c r="D3133"/>
      <c r="E3133" s="148"/>
      <c r="F3133" s="148"/>
      <c r="G3133" s="149"/>
      <c r="H3133" s="148"/>
      <c r="I3133"/>
    </row>
    <row r="3134" spans="1:9" x14ac:dyDescent="0.25">
      <c r="A3134"/>
      <c r="B3134"/>
      <c r="C3134"/>
      <c r="D3134"/>
      <c r="E3134" s="148"/>
      <c r="F3134" s="148"/>
      <c r="G3134" s="149"/>
      <c r="H3134" s="148"/>
      <c r="I3134"/>
    </row>
    <row r="3135" spans="1:9" x14ac:dyDescent="0.25">
      <c r="A3135"/>
      <c r="B3135"/>
      <c r="C3135"/>
      <c r="D3135"/>
      <c r="E3135" s="148"/>
      <c r="F3135" s="148"/>
      <c r="G3135" s="149"/>
      <c r="H3135" s="148"/>
      <c r="I3135"/>
    </row>
    <row r="3136" spans="1:9" x14ac:dyDescent="0.25">
      <c r="A3136"/>
      <c r="B3136"/>
      <c r="C3136"/>
      <c r="D3136"/>
      <c r="E3136" s="148"/>
      <c r="F3136" s="148"/>
      <c r="G3136" s="149"/>
      <c r="H3136" s="148"/>
      <c r="I3136"/>
    </row>
    <row r="3137" spans="1:9" x14ac:dyDescent="0.25">
      <c r="A3137"/>
      <c r="B3137"/>
      <c r="C3137"/>
      <c r="D3137"/>
      <c r="E3137" s="148"/>
      <c r="F3137" s="148"/>
      <c r="G3137" s="149"/>
      <c r="H3137" s="148"/>
      <c r="I3137"/>
    </row>
    <row r="3138" spans="1:9" x14ac:dyDescent="0.25">
      <c r="A3138"/>
      <c r="B3138"/>
      <c r="C3138"/>
      <c r="D3138"/>
      <c r="E3138" s="148"/>
      <c r="F3138" s="148"/>
      <c r="G3138" s="149"/>
      <c r="H3138" s="148"/>
      <c r="I3138"/>
    </row>
    <row r="3139" spans="1:9" x14ac:dyDescent="0.25">
      <c r="A3139"/>
      <c r="B3139"/>
      <c r="C3139"/>
      <c r="D3139"/>
      <c r="E3139" s="148"/>
      <c r="F3139" s="148"/>
      <c r="G3139" s="149"/>
      <c r="H3139" s="148"/>
      <c r="I3139"/>
    </row>
    <row r="3140" spans="1:9" x14ac:dyDescent="0.25">
      <c r="A3140"/>
      <c r="B3140"/>
      <c r="C3140"/>
      <c r="D3140"/>
      <c r="E3140" s="148"/>
      <c r="F3140" s="148"/>
      <c r="G3140" s="149"/>
      <c r="H3140" s="148"/>
      <c r="I3140"/>
    </row>
    <row r="3141" spans="1:9" x14ac:dyDescent="0.25">
      <c r="A3141"/>
      <c r="B3141"/>
      <c r="C3141"/>
      <c r="D3141"/>
      <c r="E3141" s="148"/>
      <c r="F3141" s="148"/>
      <c r="G3141" s="149"/>
      <c r="H3141" s="148"/>
      <c r="I3141"/>
    </row>
    <row r="3142" spans="1:9" x14ac:dyDescent="0.25">
      <c r="A3142"/>
      <c r="B3142"/>
      <c r="C3142"/>
      <c r="D3142"/>
      <c r="E3142" s="148"/>
      <c r="F3142" s="148"/>
      <c r="G3142" s="149"/>
      <c r="H3142" s="148"/>
      <c r="I3142"/>
    </row>
    <row r="3143" spans="1:9" x14ac:dyDescent="0.25">
      <c r="A3143"/>
      <c r="B3143"/>
      <c r="C3143"/>
      <c r="D3143"/>
      <c r="E3143" s="148"/>
      <c r="F3143" s="148"/>
      <c r="G3143" s="149"/>
      <c r="H3143" s="148"/>
      <c r="I3143"/>
    </row>
    <row r="3144" spans="1:9" x14ac:dyDescent="0.25">
      <c r="A3144"/>
      <c r="B3144"/>
      <c r="C3144"/>
      <c r="D3144"/>
      <c r="E3144" s="148"/>
      <c r="F3144" s="148"/>
      <c r="G3144" s="149"/>
      <c r="H3144" s="148"/>
      <c r="I3144"/>
    </row>
    <row r="3145" spans="1:9" x14ac:dyDescent="0.25">
      <c r="A3145"/>
      <c r="B3145"/>
      <c r="C3145"/>
      <c r="D3145"/>
      <c r="E3145" s="148"/>
      <c r="F3145" s="148"/>
      <c r="G3145" s="149"/>
      <c r="H3145" s="148"/>
      <c r="I3145"/>
    </row>
    <row r="3146" spans="1:9" x14ac:dyDescent="0.25">
      <c r="A3146"/>
      <c r="B3146"/>
      <c r="C3146"/>
      <c r="D3146"/>
      <c r="E3146" s="148"/>
      <c r="F3146" s="148"/>
      <c r="G3146" s="149"/>
      <c r="H3146" s="148"/>
      <c r="I3146"/>
    </row>
    <row r="3147" spans="1:9" x14ac:dyDescent="0.25">
      <c r="A3147"/>
      <c r="B3147"/>
      <c r="C3147"/>
      <c r="D3147"/>
      <c r="E3147" s="148"/>
      <c r="F3147" s="148"/>
      <c r="G3147" s="149"/>
      <c r="H3147" s="148"/>
      <c r="I3147"/>
    </row>
    <row r="3148" spans="1:9" x14ac:dyDescent="0.25">
      <c r="A3148"/>
      <c r="B3148"/>
      <c r="C3148"/>
      <c r="D3148"/>
      <c r="E3148" s="148"/>
      <c r="F3148" s="148"/>
      <c r="G3148" s="149"/>
      <c r="H3148" s="148"/>
      <c r="I3148"/>
    </row>
    <row r="3149" spans="1:9" x14ac:dyDescent="0.25">
      <c r="A3149"/>
      <c r="B3149"/>
      <c r="C3149"/>
      <c r="D3149"/>
      <c r="E3149" s="148"/>
      <c r="F3149" s="148"/>
      <c r="G3149" s="149"/>
      <c r="H3149" s="148"/>
      <c r="I3149"/>
    </row>
    <row r="3150" spans="1:9" x14ac:dyDescent="0.25">
      <c r="A3150"/>
      <c r="B3150"/>
      <c r="C3150"/>
      <c r="D3150"/>
      <c r="E3150" s="148"/>
      <c r="F3150" s="148"/>
      <c r="G3150" s="149"/>
      <c r="H3150" s="148"/>
      <c r="I3150"/>
    </row>
    <row r="3151" spans="1:9" x14ac:dyDescent="0.25">
      <c r="A3151"/>
      <c r="B3151"/>
      <c r="C3151"/>
      <c r="D3151"/>
      <c r="E3151" s="148"/>
      <c r="F3151" s="148"/>
      <c r="G3151" s="149"/>
      <c r="H3151" s="148"/>
      <c r="I3151"/>
    </row>
    <row r="3152" spans="1:9" x14ac:dyDescent="0.25">
      <c r="A3152"/>
      <c r="B3152"/>
      <c r="C3152"/>
      <c r="D3152"/>
      <c r="E3152" s="148"/>
      <c r="F3152" s="148"/>
      <c r="G3152" s="149"/>
      <c r="H3152" s="148"/>
      <c r="I3152"/>
    </row>
    <row r="3153" spans="1:9" x14ac:dyDescent="0.25">
      <c r="A3153"/>
      <c r="B3153"/>
      <c r="C3153"/>
      <c r="D3153"/>
      <c r="E3153" s="148"/>
      <c r="F3153" s="148"/>
      <c r="G3153" s="149"/>
      <c r="H3153" s="148"/>
      <c r="I3153"/>
    </row>
    <row r="3154" spans="1:9" x14ac:dyDescent="0.25">
      <c r="A3154"/>
      <c r="B3154"/>
      <c r="C3154"/>
      <c r="D3154"/>
      <c r="E3154" s="148"/>
      <c r="F3154" s="148"/>
      <c r="G3154" s="149"/>
      <c r="H3154" s="148"/>
      <c r="I3154"/>
    </row>
    <row r="3155" spans="1:9" x14ac:dyDescent="0.25">
      <c r="A3155"/>
      <c r="B3155"/>
      <c r="C3155"/>
      <c r="D3155"/>
      <c r="E3155" s="148"/>
      <c r="F3155" s="148"/>
      <c r="G3155" s="149"/>
      <c r="H3155" s="148"/>
      <c r="I3155"/>
    </row>
    <row r="3156" spans="1:9" x14ac:dyDescent="0.25">
      <c r="A3156"/>
      <c r="B3156"/>
      <c r="C3156"/>
      <c r="D3156"/>
      <c r="E3156" s="148"/>
      <c r="F3156" s="148"/>
      <c r="G3156" s="149"/>
      <c r="H3156" s="148"/>
      <c r="I3156"/>
    </row>
    <row r="3157" spans="1:9" x14ac:dyDescent="0.25">
      <c r="A3157"/>
      <c r="B3157"/>
      <c r="C3157"/>
      <c r="D3157"/>
      <c r="E3157" s="148"/>
      <c r="F3157" s="148"/>
      <c r="G3157" s="149"/>
      <c r="H3157" s="148"/>
      <c r="I3157"/>
    </row>
    <row r="3158" spans="1:9" x14ac:dyDescent="0.25">
      <c r="A3158"/>
      <c r="B3158"/>
      <c r="C3158"/>
      <c r="D3158"/>
      <c r="E3158" s="148"/>
      <c r="F3158" s="148"/>
      <c r="G3158" s="149"/>
      <c r="H3158" s="148"/>
      <c r="I3158"/>
    </row>
    <row r="3159" spans="1:9" x14ac:dyDescent="0.25">
      <c r="A3159"/>
      <c r="B3159"/>
      <c r="C3159"/>
      <c r="D3159"/>
      <c r="E3159" s="148"/>
      <c r="F3159" s="148"/>
      <c r="G3159" s="149"/>
      <c r="H3159" s="148"/>
      <c r="I3159"/>
    </row>
    <row r="3160" spans="1:9" x14ac:dyDescent="0.25">
      <c r="A3160"/>
      <c r="B3160"/>
      <c r="C3160"/>
      <c r="D3160"/>
      <c r="E3160" s="148"/>
      <c r="F3160" s="148"/>
      <c r="G3160" s="149"/>
      <c r="H3160" s="148"/>
      <c r="I3160"/>
    </row>
    <row r="3161" spans="1:9" x14ac:dyDescent="0.25">
      <c r="A3161"/>
      <c r="B3161"/>
      <c r="C3161"/>
      <c r="D3161"/>
      <c r="E3161" s="148"/>
      <c r="F3161" s="148"/>
      <c r="G3161" s="149"/>
      <c r="H3161" s="148"/>
      <c r="I3161"/>
    </row>
    <row r="3162" spans="1:9" x14ac:dyDescent="0.25">
      <c r="A3162"/>
      <c r="B3162"/>
      <c r="C3162"/>
      <c r="D3162"/>
      <c r="E3162" s="148"/>
      <c r="F3162" s="148"/>
      <c r="G3162" s="149"/>
      <c r="H3162" s="148"/>
      <c r="I3162"/>
    </row>
    <row r="3163" spans="1:9" x14ac:dyDescent="0.25">
      <c r="A3163"/>
      <c r="B3163"/>
      <c r="C3163"/>
      <c r="D3163"/>
      <c r="E3163" s="148"/>
      <c r="F3163" s="148"/>
      <c r="G3163" s="149"/>
      <c r="H3163" s="148"/>
      <c r="I3163"/>
    </row>
    <row r="3164" spans="1:9" x14ac:dyDescent="0.25">
      <c r="A3164"/>
      <c r="B3164"/>
      <c r="C3164"/>
      <c r="D3164"/>
      <c r="E3164" s="148"/>
      <c r="F3164" s="148"/>
      <c r="G3164" s="149"/>
      <c r="H3164" s="148"/>
      <c r="I3164"/>
    </row>
    <row r="3165" spans="1:9" x14ac:dyDescent="0.25">
      <c r="A3165"/>
      <c r="B3165"/>
      <c r="C3165"/>
      <c r="D3165"/>
      <c r="E3165" s="148"/>
      <c r="F3165" s="148"/>
      <c r="G3165" s="149"/>
      <c r="H3165" s="148"/>
      <c r="I3165"/>
    </row>
    <row r="3166" spans="1:9" x14ac:dyDescent="0.25">
      <c r="A3166"/>
      <c r="B3166"/>
      <c r="C3166"/>
      <c r="D3166"/>
      <c r="E3166" s="148"/>
      <c r="F3166" s="148"/>
      <c r="G3166" s="149"/>
      <c r="H3166" s="148"/>
      <c r="I3166"/>
    </row>
    <row r="3167" spans="1:9" x14ac:dyDescent="0.25">
      <c r="A3167"/>
      <c r="B3167"/>
      <c r="C3167"/>
      <c r="D3167"/>
      <c r="E3167" s="148"/>
      <c r="F3167" s="148"/>
      <c r="G3167" s="149"/>
      <c r="H3167" s="148"/>
      <c r="I3167"/>
    </row>
    <row r="3168" spans="1:9" x14ac:dyDescent="0.25">
      <c r="A3168"/>
      <c r="B3168"/>
      <c r="C3168"/>
      <c r="D3168"/>
      <c r="E3168" s="148"/>
      <c r="F3168" s="148"/>
      <c r="G3168" s="149"/>
      <c r="H3168" s="148"/>
      <c r="I3168"/>
    </row>
    <row r="3169" spans="1:9" x14ac:dyDescent="0.25">
      <c r="A3169"/>
      <c r="B3169"/>
      <c r="C3169"/>
      <c r="D3169"/>
      <c r="E3169" s="148"/>
      <c r="F3169" s="148"/>
      <c r="G3169" s="149"/>
      <c r="H3169" s="148"/>
      <c r="I3169"/>
    </row>
    <row r="3170" spans="1:9" x14ac:dyDescent="0.25">
      <c r="A3170"/>
      <c r="B3170"/>
      <c r="C3170"/>
      <c r="D3170"/>
      <c r="E3170" s="148"/>
      <c r="F3170" s="148"/>
      <c r="G3170" s="149"/>
      <c r="H3170" s="148"/>
      <c r="I3170"/>
    </row>
    <row r="3171" spans="1:9" x14ac:dyDescent="0.25">
      <c r="A3171"/>
      <c r="B3171"/>
      <c r="C3171"/>
      <c r="D3171"/>
      <c r="E3171" s="148"/>
      <c r="F3171" s="148"/>
      <c r="G3171" s="149"/>
      <c r="H3171" s="148"/>
      <c r="I3171"/>
    </row>
    <row r="3172" spans="1:9" x14ac:dyDescent="0.25">
      <c r="A3172"/>
      <c r="B3172"/>
      <c r="C3172"/>
      <c r="D3172"/>
      <c r="E3172" s="148"/>
      <c r="F3172" s="148"/>
      <c r="G3172" s="149"/>
      <c r="H3172" s="148"/>
      <c r="I3172"/>
    </row>
    <row r="3173" spans="1:9" x14ac:dyDescent="0.25">
      <c r="A3173"/>
      <c r="B3173"/>
      <c r="C3173"/>
      <c r="D3173"/>
      <c r="E3173" s="148"/>
      <c r="F3173" s="148"/>
      <c r="G3173" s="149"/>
      <c r="H3173" s="148"/>
      <c r="I3173"/>
    </row>
    <row r="3174" spans="1:9" x14ac:dyDescent="0.25">
      <c r="A3174"/>
      <c r="B3174"/>
      <c r="C3174"/>
      <c r="D3174"/>
      <c r="E3174" s="148"/>
      <c r="F3174" s="148"/>
      <c r="G3174" s="149"/>
      <c r="H3174" s="148"/>
      <c r="I3174"/>
    </row>
    <row r="3175" spans="1:9" x14ac:dyDescent="0.25">
      <c r="A3175"/>
      <c r="B3175"/>
      <c r="C3175"/>
      <c r="D3175"/>
      <c r="E3175" s="148"/>
      <c r="F3175" s="148"/>
      <c r="G3175" s="149"/>
      <c r="H3175" s="148"/>
      <c r="I3175"/>
    </row>
    <row r="3176" spans="1:9" x14ac:dyDescent="0.25">
      <c r="A3176"/>
      <c r="B3176"/>
      <c r="C3176"/>
      <c r="D3176"/>
      <c r="E3176" s="148"/>
      <c r="F3176" s="148"/>
      <c r="G3176" s="149"/>
      <c r="H3176" s="148"/>
      <c r="I3176"/>
    </row>
    <row r="3177" spans="1:9" x14ac:dyDescent="0.25">
      <c r="A3177"/>
      <c r="B3177"/>
      <c r="C3177"/>
      <c r="D3177"/>
      <c r="E3177" s="148"/>
      <c r="F3177" s="148"/>
      <c r="G3177" s="149"/>
      <c r="H3177" s="148"/>
      <c r="I3177"/>
    </row>
    <row r="3178" spans="1:9" x14ac:dyDescent="0.25">
      <c r="A3178"/>
      <c r="B3178"/>
      <c r="C3178"/>
      <c r="D3178"/>
      <c r="E3178" s="148"/>
      <c r="F3178" s="148"/>
      <c r="G3178" s="149"/>
      <c r="H3178" s="148"/>
      <c r="I3178"/>
    </row>
    <row r="3179" spans="1:9" x14ac:dyDescent="0.25">
      <c r="A3179"/>
      <c r="B3179"/>
      <c r="C3179"/>
      <c r="D3179"/>
      <c r="E3179" s="148"/>
      <c r="F3179" s="148"/>
      <c r="G3179" s="149"/>
      <c r="H3179" s="148"/>
      <c r="I3179"/>
    </row>
    <row r="3180" spans="1:9" x14ac:dyDescent="0.25">
      <c r="A3180"/>
      <c r="B3180"/>
      <c r="C3180"/>
      <c r="D3180"/>
      <c r="E3180" s="148"/>
      <c r="F3180" s="148"/>
      <c r="G3180" s="149"/>
      <c r="H3180" s="148"/>
      <c r="I3180"/>
    </row>
    <row r="3181" spans="1:9" x14ac:dyDescent="0.25">
      <c r="A3181"/>
      <c r="B3181"/>
      <c r="C3181"/>
      <c r="D3181"/>
      <c r="E3181" s="148"/>
      <c r="F3181" s="148"/>
      <c r="G3181" s="149"/>
      <c r="H3181" s="148"/>
      <c r="I3181"/>
    </row>
    <row r="3182" spans="1:9" x14ac:dyDescent="0.25">
      <c r="A3182"/>
      <c r="B3182"/>
      <c r="C3182"/>
      <c r="D3182"/>
      <c r="E3182" s="148"/>
      <c r="F3182" s="148"/>
      <c r="G3182" s="149"/>
      <c r="H3182" s="148"/>
      <c r="I3182"/>
    </row>
    <row r="3183" spans="1:9" x14ac:dyDescent="0.25">
      <c r="A3183"/>
      <c r="B3183"/>
      <c r="C3183"/>
      <c r="D3183"/>
      <c r="E3183" s="148"/>
      <c r="F3183" s="148"/>
      <c r="G3183" s="149"/>
      <c r="H3183" s="148"/>
      <c r="I3183"/>
    </row>
    <row r="3184" spans="1:9" x14ac:dyDescent="0.25">
      <c r="A3184"/>
      <c r="B3184"/>
      <c r="C3184"/>
      <c r="D3184"/>
      <c r="E3184" s="148"/>
      <c r="F3184" s="148"/>
      <c r="G3184" s="149"/>
      <c r="H3184" s="148"/>
      <c r="I3184"/>
    </row>
    <row r="3185" spans="1:9" x14ac:dyDescent="0.25">
      <c r="A3185"/>
      <c r="B3185"/>
      <c r="C3185"/>
      <c r="D3185"/>
      <c r="E3185" s="148"/>
      <c r="F3185" s="148"/>
      <c r="G3185" s="149"/>
      <c r="H3185" s="148"/>
      <c r="I3185"/>
    </row>
    <row r="3186" spans="1:9" x14ac:dyDescent="0.25">
      <c r="A3186"/>
      <c r="B3186"/>
      <c r="C3186"/>
      <c r="D3186"/>
      <c r="E3186" s="148"/>
      <c r="F3186" s="148"/>
      <c r="G3186" s="149"/>
      <c r="H3186" s="148"/>
      <c r="I3186"/>
    </row>
    <row r="3187" spans="1:9" x14ac:dyDescent="0.25">
      <c r="A3187"/>
      <c r="B3187"/>
      <c r="C3187"/>
      <c r="D3187"/>
      <c r="E3187" s="148"/>
      <c r="F3187" s="148"/>
      <c r="G3187" s="149"/>
      <c r="H3187" s="148"/>
      <c r="I3187"/>
    </row>
    <row r="3188" spans="1:9" x14ac:dyDescent="0.25">
      <c r="A3188"/>
      <c r="B3188"/>
      <c r="C3188"/>
      <c r="D3188"/>
      <c r="E3188" s="148"/>
      <c r="F3188" s="148"/>
      <c r="G3188" s="149"/>
      <c r="H3188" s="148"/>
      <c r="I3188"/>
    </row>
    <row r="3189" spans="1:9" x14ac:dyDescent="0.25">
      <c r="A3189"/>
      <c r="B3189"/>
      <c r="C3189"/>
      <c r="D3189"/>
      <c r="E3189" s="148"/>
      <c r="F3189" s="148"/>
      <c r="G3189" s="149"/>
      <c r="H3189" s="148"/>
      <c r="I3189"/>
    </row>
    <row r="3190" spans="1:9" x14ac:dyDescent="0.25">
      <c r="A3190"/>
      <c r="B3190"/>
      <c r="C3190"/>
      <c r="D3190"/>
      <c r="E3190" s="148"/>
      <c r="F3190" s="148"/>
      <c r="G3190" s="149"/>
      <c r="H3190" s="148"/>
      <c r="I3190"/>
    </row>
    <row r="3191" spans="1:9" x14ac:dyDescent="0.25">
      <c r="A3191"/>
      <c r="B3191"/>
      <c r="C3191"/>
      <c r="D3191"/>
      <c r="E3191" s="148"/>
      <c r="F3191" s="148"/>
      <c r="G3191" s="149"/>
      <c r="H3191" s="148"/>
      <c r="I3191"/>
    </row>
    <row r="3192" spans="1:9" x14ac:dyDescent="0.25">
      <c r="A3192"/>
      <c r="B3192"/>
      <c r="C3192"/>
      <c r="D3192"/>
      <c r="E3192" s="148"/>
      <c r="F3192" s="148"/>
      <c r="G3192" s="149"/>
      <c r="H3192" s="148"/>
      <c r="I3192"/>
    </row>
    <row r="3193" spans="1:9" x14ac:dyDescent="0.25">
      <c r="A3193"/>
      <c r="B3193"/>
      <c r="C3193"/>
      <c r="D3193"/>
      <c r="E3193" s="148"/>
      <c r="F3193" s="148"/>
      <c r="G3193" s="149"/>
      <c r="H3193" s="148"/>
      <c r="I3193"/>
    </row>
    <row r="3194" spans="1:9" x14ac:dyDescent="0.25">
      <c r="A3194"/>
      <c r="B3194"/>
      <c r="C3194"/>
      <c r="D3194"/>
      <c r="E3194" s="148"/>
      <c r="F3194" s="148"/>
      <c r="G3194" s="149"/>
      <c r="H3194" s="148"/>
      <c r="I3194"/>
    </row>
    <row r="3195" spans="1:9" x14ac:dyDescent="0.25">
      <c r="A3195"/>
      <c r="B3195"/>
      <c r="C3195"/>
      <c r="D3195"/>
      <c r="E3195" s="148"/>
      <c r="F3195" s="148"/>
      <c r="G3195" s="149"/>
      <c r="H3195" s="148"/>
      <c r="I3195"/>
    </row>
    <row r="3196" spans="1:9" x14ac:dyDescent="0.25">
      <c r="A3196"/>
      <c r="B3196"/>
      <c r="C3196"/>
      <c r="D3196"/>
      <c r="E3196" s="148"/>
      <c r="F3196" s="148"/>
      <c r="G3196" s="149"/>
      <c r="H3196" s="148"/>
      <c r="I3196"/>
    </row>
    <row r="3197" spans="1:9" x14ac:dyDescent="0.25">
      <c r="A3197"/>
      <c r="B3197"/>
      <c r="C3197"/>
      <c r="D3197"/>
      <c r="E3197" s="148"/>
      <c r="F3197" s="148"/>
      <c r="G3197" s="149"/>
      <c r="H3197" s="148"/>
      <c r="I3197"/>
    </row>
    <row r="3198" spans="1:9" x14ac:dyDescent="0.25">
      <c r="A3198"/>
      <c r="B3198"/>
      <c r="C3198"/>
      <c r="D3198"/>
      <c r="E3198" s="148"/>
      <c r="F3198" s="148"/>
      <c r="G3198" s="149"/>
      <c r="H3198" s="148"/>
      <c r="I3198"/>
    </row>
    <row r="3199" spans="1:9" x14ac:dyDescent="0.25">
      <c r="A3199"/>
      <c r="B3199"/>
      <c r="C3199"/>
      <c r="D3199"/>
      <c r="E3199" s="148"/>
      <c r="F3199" s="148"/>
      <c r="G3199" s="149"/>
      <c r="H3199" s="148"/>
      <c r="I3199"/>
    </row>
    <row r="3200" spans="1:9" x14ac:dyDescent="0.25">
      <c r="A3200"/>
      <c r="B3200"/>
      <c r="C3200"/>
      <c r="D3200"/>
      <c r="E3200" s="148"/>
      <c r="F3200" s="148"/>
      <c r="G3200" s="149"/>
      <c r="H3200" s="148"/>
      <c r="I3200"/>
    </row>
    <row r="3201" spans="1:9" x14ac:dyDescent="0.25">
      <c r="A3201"/>
      <c r="B3201"/>
      <c r="C3201"/>
      <c r="D3201"/>
      <c r="E3201" s="148"/>
      <c r="F3201" s="148"/>
      <c r="G3201" s="149"/>
      <c r="H3201" s="148"/>
      <c r="I3201"/>
    </row>
    <row r="3202" spans="1:9" x14ac:dyDescent="0.25">
      <c r="A3202"/>
      <c r="B3202"/>
      <c r="C3202"/>
      <c r="D3202"/>
      <c r="E3202" s="148"/>
      <c r="F3202" s="148"/>
      <c r="G3202" s="149"/>
      <c r="H3202" s="148"/>
      <c r="I3202"/>
    </row>
    <row r="3203" spans="1:9" x14ac:dyDescent="0.25">
      <c r="A3203"/>
      <c r="B3203"/>
      <c r="C3203"/>
      <c r="D3203"/>
      <c r="E3203" s="148"/>
      <c r="F3203" s="148"/>
      <c r="G3203" s="149"/>
      <c r="H3203" s="148"/>
      <c r="I3203"/>
    </row>
    <row r="3204" spans="1:9" x14ac:dyDescent="0.25">
      <c r="A3204"/>
      <c r="B3204"/>
      <c r="C3204"/>
      <c r="D3204"/>
      <c r="E3204" s="148"/>
      <c r="F3204" s="148"/>
      <c r="G3204" s="149"/>
      <c r="H3204" s="148"/>
      <c r="I3204"/>
    </row>
    <row r="3205" spans="1:9" x14ac:dyDescent="0.25">
      <c r="A3205"/>
      <c r="B3205"/>
      <c r="C3205"/>
      <c r="D3205"/>
      <c r="E3205" s="148"/>
      <c r="F3205" s="148"/>
      <c r="G3205" s="149"/>
      <c r="H3205" s="148"/>
      <c r="I3205"/>
    </row>
    <row r="3206" spans="1:9" x14ac:dyDescent="0.25">
      <c r="A3206"/>
      <c r="B3206"/>
      <c r="C3206"/>
      <c r="D3206"/>
      <c r="E3206" s="148"/>
      <c r="F3206" s="148"/>
      <c r="G3206" s="149"/>
      <c r="H3206" s="148"/>
      <c r="I3206"/>
    </row>
    <row r="3207" spans="1:9" x14ac:dyDescent="0.25">
      <c r="A3207"/>
      <c r="B3207"/>
      <c r="C3207"/>
      <c r="D3207"/>
      <c r="E3207" s="148"/>
      <c r="F3207" s="148"/>
      <c r="G3207" s="149"/>
      <c r="H3207" s="148"/>
      <c r="I3207"/>
    </row>
    <row r="3208" spans="1:9" x14ac:dyDescent="0.25">
      <c r="A3208"/>
      <c r="B3208"/>
      <c r="C3208"/>
      <c r="D3208"/>
      <c r="E3208" s="148"/>
      <c r="F3208" s="148"/>
      <c r="G3208" s="149"/>
      <c r="H3208" s="148"/>
      <c r="I3208"/>
    </row>
    <row r="3209" spans="1:9" x14ac:dyDescent="0.25">
      <c r="A3209"/>
      <c r="B3209"/>
      <c r="C3209"/>
      <c r="D3209"/>
      <c r="E3209" s="148"/>
      <c r="F3209" s="148"/>
      <c r="G3209" s="149"/>
      <c r="H3209" s="148"/>
      <c r="I3209"/>
    </row>
    <row r="3210" spans="1:9" x14ac:dyDescent="0.25">
      <c r="A3210"/>
      <c r="B3210"/>
      <c r="C3210"/>
      <c r="D3210"/>
      <c r="E3210" s="148"/>
      <c r="F3210" s="148"/>
      <c r="G3210" s="149"/>
      <c r="H3210" s="148"/>
      <c r="I3210"/>
    </row>
    <row r="3211" spans="1:9" x14ac:dyDescent="0.25">
      <c r="A3211"/>
      <c r="B3211"/>
      <c r="C3211"/>
      <c r="D3211"/>
      <c r="E3211" s="148"/>
      <c r="F3211" s="148"/>
      <c r="G3211" s="149"/>
      <c r="H3211" s="148"/>
      <c r="I3211"/>
    </row>
    <row r="3212" spans="1:9" x14ac:dyDescent="0.25">
      <c r="A3212"/>
      <c r="B3212"/>
      <c r="C3212"/>
      <c r="D3212"/>
      <c r="E3212" s="148"/>
      <c r="F3212" s="148"/>
      <c r="G3212" s="149"/>
      <c r="H3212" s="148"/>
      <c r="I3212"/>
    </row>
    <row r="3213" spans="1:9" x14ac:dyDescent="0.25">
      <c r="A3213"/>
      <c r="B3213"/>
      <c r="C3213"/>
      <c r="D3213"/>
      <c r="E3213" s="148"/>
      <c r="F3213" s="148"/>
      <c r="G3213" s="149"/>
      <c r="H3213" s="148"/>
      <c r="I3213"/>
    </row>
    <row r="3214" spans="1:9" x14ac:dyDescent="0.25">
      <c r="A3214"/>
      <c r="B3214"/>
      <c r="C3214"/>
      <c r="D3214"/>
      <c r="E3214" s="148"/>
      <c r="F3214" s="148"/>
      <c r="G3214" s="149"/>
      <c r="H3214" s="148"/>
      <c r="I3214"/>
    </row>
    <row r="3215" spans="1:9" x14ac:dyDescent="0.25">
      <c r="A3215"/>
      <c r="B3215"/>
      <c r="C3215"/>
      <c r="D3215"/>
      <c r="E3215" s="148"/>
      <c r="F3215" s="148"/>
      <c r="G3215" s="149"/>
      <c r="H3215" s="148"/>
      <c r="I3215"/>
    </row>
    <row r="3216" spans="1:9" x14ac:dyDescent="0.25">
      <c r="A3216"/>
      <c r="B3216"/>
      <c r="C3216"/>
      <c r="D3216"/>
      <c r="E3216" s="148"/>
      <c r="F3216" s="148"/>
      <c r="G3216" s="149"/>
      <c r="H3216" s="148"/>
      <c r="I3216"/>
    </row>
    <row r="3217" spans="1:9" x14ac:dyDescent="0.25">
      <c r="A3217"/>
      <c r="B3217"/>
      <c r="C3217"/>
      <c r="D3217"/>
      <c r="E3217" s="148"/>
      <c r="F3217" s="148"/>
      <c r="G3217" s="149"/>
      <c r="H3217" s="148"/>
      <c r="I3217"/>
    </row>
    <row r="3218" spans="1:9" x14ac:dyDescent="0.25">
      <c r="A3218"/>
      <c r="B3218"/>
      <c r="C3218"/>
      <c r="D3218"/>
      <c r="E3218" s="148"/>
      <c r="F3218" s="148"/>
      <c r="G3218" s="149"/>
      <c r="H3218" s="148"/>
      <c r="I3218"/>
    </row>
    <row r="3219" spans="1:9" x14ac:dyDescent="0.25">
      <c r="A3219"/>
      <c r="B3219"/>
      <c r="C3219"/>
      <c r="D3219"/>
      <c r="E3219" s="148"/>
      <c r="F3219" s="148"/>
      <c r="G3219" s="149"/>
      <c r="H3219" s="148"/>
      <c r="I3219"/>
    </row>
    <row r="3220" spans="1:9" x14ac:dyDescent="0.25">
      <c r="A3220"/>
      <c r="B3220"/>
      <c r="C3220"/>
      <c r="D3220"/>
      <c r="E3220" s="148"/>
      <c r="F3220" s="148"/>
      <c r="G3220" s="149"/>
      <c r="H3220" s="148"/>
      <c r="I3220"/>
    </row>
    <row r="3221" spans="1:9" x14ac:dyDescent="0.25">
      <c r="A3221"/>
      <c r="B3221"/>
      <c r="C3221"/>
      <c r="D3221"/>
      <c r="E3221" s="148"/>
      <c r="F3221" s="148"/>
      <c r="G3221" s="149"/>
      <c r="H3221" s="148"/>
      <c r="I3221"/>
    </row>
    <row r="3222" spans="1:9" x14ac:dyDescent="0.25">
      <c r="A3222"/>
      <c r="B3222"/>
      <c r="C3222"/>
      <c r="D3222"/>
      <c r="E3222" s="148"/>
      <c r="F3222" s="148"/>
      <c r="G3222" s="149"/>
      <c r="H3222" s="148"/>
      <c r="I3222"/>
    </row>
    <row r="3223" spans="1:9" x14ac:dyDescent="0.25">
      <c r="A3223"/>
      <c r="B3223"/>
      <c r="C3223"/>
      <c r="D3223"/>
      <c r="E3223" s="148"/>
      <c r="F3223" s="148"/>
      <c r="G3223" s="149"/>
      <c r="H3223" s="148"/>
      <c r="I3223"/>
    </row>
    <row r="3224" spans="1:9" x14ac:dyDescent="0.25">
      <c r="A3224"/>
      <c r="B3224"/>
      <c r="C3224"/>
      <c r="D3224"/>
      <c r="E3224" s="148"/>
      <c r="F3224" s="148"/>
      <c r="G3224" s="149"/>
      <c r="H3224" s="148"/>
      <c r="I3224"/>
    </row>
    <row r="3225" spans="1:9" x14ac:dyDescent="0.25">
      <c r="A3225"/>
      <c r="B3225"/>
      <c r="C3225"/>
      <c r="D3225"/>
      <c r="E3225" s="148"/>
      <c r="F3225" s="148"/>
      <c r="G3225" s="149"/>
      <c r="H3225" s="148"/>
      <c r="I3225"/>
    </row>
    <row r="3226" spans="1:9" x14ac:dyDescent="0.25">
      <c r="A3226"/>
      <c r="B3226"/>
      <c r="C3226"/>
      <c r="D3226"/>
      <c r="E3226" s="148"/>
      <c r="F3226" s="148"/>
      <c r="G3226" s="149"/>
      <c r="H3226" s="148"/>
      <c r="I3226"/>
    </row>
    <row r="3227" spans="1:9" x14ac:dyDescent="0.25">
      <c r="A3227"/>
      <c r="B3227"/>
      <c r="C3227"/>
      <c r="D3227"/>
      <c r="E3227" s="148"/>
      <c r="F3227" s="148"/>
      <c r="G3227" s="149"/>
      <c r="H3227" s="148"/>
      <c r="I3227"/>
    </row>
    <row r="3228" spans="1:9" x14ac:dyDescent="0.25">
      <c r="A3228"/>
      <c r="B3228"/>
      <c r="C3228"/>
      <c r="D3228"/>
      <c r="E3228" s="148"/>
      <c r="F3228" s="148"/>
      <c r="G3228" s="149"/>
      <c r="H3228" s="148"/>
      <c r="I3228"/>
    </row>
    <row r="3229" spans="1:9" x14ac:dyDescent="0.25">
      <c r="A3229"/>
      <c r="B3229"/>
      <c r="C3229"/>
      <c r="D3229"/>
      <c r="E3229" s="148"/>
      <c r="F3229" s="148"/>
      <c r="G3229" s="149"/>
      <c r="H3229" s="148"/>
      <c r="I3229"/>
    </row>
    <row r="3230" spans="1:9" x14ac:dyDescent="0.25">
      <c r="A3230"/>
      <c r="B3230"/>
      <c r="C3230"/>
      <c r="D3230"/>
      <c r="E3230" s="148"/>
      <c r="F3230" s="148"/>
      <c r="G3230" s="149"/>
      <c r="H3230" s="148"/>
      <c r="I3230"/>
    </row>
    <row r="3231" spans="1:9" x14ac:dyDescent="0.25">
      <c r="A3231"/>
      <c r="B3231"/>
      <c r="C3231"/>
      <c r="D3231"/>
      <c r="E3231" s="148"/>
      <c r="F3231" s="148"/>
      <c r="G3231" s="149"/>
      <c r="H3231" s="148"/>
      <c r="I3231"/>
    </row>
    <row r="3232" spans="1:9" x14ac:dyDescent="0.25">
      <c r="A3232"/>
      <c r="B3232"/>
      <c r="C3232"/>
      <c r="D3232"/>
      <c r="E3232" s="148"/>
      <c r="F3232" s="148"/>
      <c r="G3232" s="149"/>
      <c r="H3232" s="148"/>
      <c r="I3232"/>
    </row>
    <row r="3233" spans="1:9" x14ac:dyDescent="0.25">
      <c r="A3233"/>
      <c r="B3233"/>
      <c r="C3233"/>
      <c r="D3233"/>
      <c r="E3233" s="148"/>
      <c r="F3233" s="148"/>
      <c r="G3233" s="149"/>
      <c r="H3233" s="148"/>
      <c r="I3233"/>
    </row>
    <row r="3234" spans="1:9" x14ac:dyDescent="0.25">
      <c r="A3234"/>
      <c r="B3234"/>
      <c r="C3234"/>
      <c r="D3234"/>
      <c r="E3234" s="148"/>
      <c r="F3234" s="148"/>
      <c r="G3234" s="149"/>
      <c r="H3234" s="148"/>
      <c r="I3234"/>
    </row>
    <row r="3235" spans="1:9" x14ac:dyDescent="0.25">
      <c r="A3235"/>
      <c r="B3235"/>
      <c r="C3235"/>
      <c r="D3235"/>
      <c r="E3235" s="148"/>
      <c r="F3235" s="148"/>
      <c r="G3235" s="149"/>
      <c r="H3235" s="148"/>
      <c r="I3235"/>
    </row>
    <row r="3236" spans="1:9" x14ac:dyDescent="0.25">
      <c r="A3236"/>
      <c r="B3236"/>
      <c r="C3236"/>
      <c r="D3236"/>
      <c r="E3236" s="148"/>
      <c r="F3236" s="148"/>
      <c r="G3236" s="149"/>
      <c r="H3236" s="148"/>
      <c r="I3236"/>
    </row>
    <row r="3237" spans="1:9" x14ac:dyDescent="0.25">
      <c r="A3237"/>
      <c r="B3237"/>
      <c r="C3237"/>
      <c r="D3237"/>
      <c r="E3237" s="148"/>
      <c r="F3237" s="148"/>
      <c r="G3237" s="149"/>
      <c r="H3237" s="148"/>
      <c r="I3237"/>
    </row>
    <row r="3238" spans="1:9" x14ac:dyDescent="0.25">
      <c r="A3238"/>
      <c r="B3238"/>
      <c r="C3238"/>
      <c r="D3238"/>
      <c r="E3238" s="148"/>
      <c r="F3238" s="148"/>
      <c r="G3238" s="149"/>
      <c r="H3238" s="148"/>
      <c r="I3238"/>
    </row>
    <row r="3239" spans="1:9" x14ac:dyDescent="0.25">
      <c r="A3239"/>
      <c r="B3239"/>
      <c r="C3239"/>
      <c r="D3239"/>
      <c r="E3239" s="148"/>
      <c r="F3239" s="148"/>
      <c r="G3239" s="149"/>
      <c r="H3239" s="148"/>
      <c r="I3239"/>
    </row>
    <row r="3240" spans="1:9" x14ac:dyDescent="0.25">
      <c r="A3240"/>
      <c r="B3240"/>
      <c r="C3240"/>
      <c r="D3240"/>
      <c r="E3240" s="148"/>
      <c r="F3240" s="148"/>
      <c r="G3240" s="149"/>
      <c r="H3240" s="148"/>
      <c r="I3240"/>
    </row>
    <row r="3241" spans="1:9" x14ac:dyDescent="0.25">
      <c r="A3241"/>
      <c r="B3241"/>
      <c r="C3241"/>
      <c r="D3241"/>
      <c r="E3241" s="148"/>
      <c r="F3241" s="148"/>
      <c r="G3241" s="149"/>
      <c r="H3241" s="148"/>
      <c r="I3241"/>
    </row>
    <row r="3242" spans="1:9" x14ac:dyDescent="0.25">
      <c r="A3242"/>
      <c r="B3242"/>
      <c r="C3242"/>
      <c r="D3242"/>
      <c r="E3242" s="148"/>
      <c r="F3242" s="148"/>
      <c r="G3242" s="149"/>
      <c r="H3242" s="148"/>
      <c r="I3242"/>
    </row>
    <row r="3243" spans="1:9" x14ac:dyDescent="0.25">
      <c r="A3243"/>
      <c r="B3243"/>
      <c r="C3243"/>
      <c r="D3243"/>
      <c r="E3243" s="148"/>
      <c r="F3243" s="148"/>
      <c r="G3243" s="149"/>
      <c r="H3243" s="148"/>
      <c r="I3243"/>
    </row>
    <row r="3244" spans="1:9" x14ac:dyDescent="0.25">
      <c r="A3244"/>
      <c r="B3244"/>
      <c r="C3244"/>
      <c r="D3244"/>
      <c r="E3244" s="148"/>
      <c r="F3244" s="148"/>
      <c r="G3244" s="149"/>
      <c r="H3244" s="148"/>
      <c r="I3244"/>
    </row>
    <row r="3245" spans="1:9" x14ac:dyDescent="0.25">
      <c r="A3245"/>
      <c r="B3245"/>
      <c r="C3245"/>
      <c r="D3245"/>
      <c r="E3245" s="148"/>
      <c r="F3245" s="148"/>
      <c r="G3245" s="149"/>
      <c r="H3245" s="148"/>
      <c r="I3245"/>
    </row>
    <row r="3246" spans="1:9" x14ac:dyDescent="0.25">
      <c r="A3246"/>
      <c r="B3246"/>
      <c r="C3246"/>
      <c r="D3246"/>
      <c r="E3246" s="148"/>
      <c r="F3246" s="148"/>
      <c r="G3246" s="149"/>
      <c r="H3246" s="148"/>
      <c r="I3246"/>
    </row>
    <row r="3247" spans="1:9" x14ac:dyDescent="0.25">
      <c r="A3247"/>
      <c r="B3247"/>
      <c r="C3247"/>
      <c r="D3247"/>
      <c r="E3247" s="148"/>
      <c r="F3247" s="148"/>
      <c r="G3247" s="149"/>
      <c r="H3247" s="148"/>
      <c r="I3247"/>
    </row>
    <row r="3248" spans="1:9" x14ac:dyDescent="0.25">
      <c r="A3248"/>
      <c r="B3248"/>
      <c r="C3248"/>
      <c r="D3248"/>
      <c r="E3248" s="148"/>
      <c r="F3248" s="148"/>
      <c r="G3248" s="149"/>
      <c r="H3248" s="148"/>
      <c r="I3248"/>
    </row>
    <row r="3249" spans="1:9" x14ac:dyDescent="0.25">
      <c r="A3249"/>
      <c r="B3249"/>
      <c r="C3249"/>
      <c r="D3249"/>
      <c r="E3249" s="148"/>
      <c r="F3249" s="148"/>
      <c r="G3249" s="149"/>
      <c r="H3249" s="148"/>
      <c r="I3249"/>
    </row>
    <row r="3250" spans="1:9" x14ac:dyDescent="0.25">
      <c r="A3250"/>
      <c r="B3250"/>
      <c r="C3250"/>
      <c r="D3250"/>
      <c r="E3250" s="148"/>
      <c r="F3250" s="148"/>
      <c r="G3250" s="149"/>
      <c r="H3250" s="148"/>
      <c r="I3250"/>
    </row>
    <row r="3251" spans="1:9" x14ac:dyDescent="0.25">
      <c r="A3251"/>
      <c r="B3251"/>
      <c r="C3251"/>
      <c r="D3251"/>
      <c r="E3251" s="148"/>
      <c r="F3251" s="148"/>
      <c r="G3251" s="149"/>
      <c r="H3251" s="148"/>
      <c r="I3251"/>
    </row>
    <row r="3252" spans="1:9" x14ac:dyDescent="0.25">
      <c r="A3252"/>
      <c r="B3252"/>
      <c r="C3252"/>
      <c r="D3252"/>
      <c r="E3252" s="148"/>
      <c r="F3252" s="148"/>
      <c r="G3252" s="149"/>
      <c r="H3252" s="148"/>
      <c r="I3252"/>
    </row>
    <row r="3253" spans="1:9" x14ac:dyDescent="0.25">
      <c r="A3253"/>
      <c r="B3253"/>
      <c r="C3253"/>
      <c r="D3253"/>
      <c r="E3253" s="148"/>
      <c r="F3253" s="148"/>
      <c r="G3253" s="149"/>
      <c r="H3253" s="148"/>
      <c r="I3253"/>
    </row>
    <row r="3254" spans="1:9" x14ac:dyDescent="0.25">
      <c r="A3254"/>
      <c r="B3254"/>
      <c r="C3254"/>
      <c r="D3254"/>
      <c r="E3254" s="148"/>
      <c r="F3254" s="148"/>
      <c r="G3254" s="149"/>
      <c r="H3254" s="148"/>
      <c r="I3254"/>
    </row>
    <row r="3255" spans="1:9" x14ac:dyDescent="0.25">
      <c r="A3255"/>
      <c r="B3255"/>
      <c r="C3255"/>
      <c r="D3255"/>
      <c r="E3255" s="148"/>
      <c r="F3255" s="148"/>
      <c r="G3255" s="149"/>
      <c r="H3255" s="148"/>
      <c r="I3255"/>
    </row>
    <row r="3256" spans="1:9" x14ac:dyDescent="0.25">
      <c r="A3256"/>
      <c r="B3256"/>
      <c r="C3256"/>
      <c r="D3256"/>
      <c r="E3256" s="148"/>
      <c r="F3256" s="148"/>
      <c r="G3256" s="149"/>
      <c r="H3256" s="148"/>
      <c r="I3256"/>
    </row>
    <row r="3257" spans="1:9" x14ac:dyDescent="0.25">
      <c r="A3257"/>
      <c r="B3257"/>
      <c r="C3257"/>
      <c r="D3257"/>
      <c r="E3257" s="148"/>
      <c r="F3257" s="148"/>
      <c r="G3257" s="149"/>
      <c r="H3257" s="148"/>
      <c r="I3257"/>
    </row>
    <row r="3258" spans="1:9" x14ac:dyDescent="0.25">
      <c r="A3258"/>
      <c r="B3258"/>
      <c r="C3258"/>
      <c r="D3258"/>
      <c r="E3258" s="148"/>
      <c r="F3258" s="148"/>
      <c r="G3258" s="149"/>
      <c r="H3258" s="148"/>
      <c r="I3258"/>
    </row>
    <row r="3259" spans="1:9" x14ac:dyDescent="0.25">
      <c r="A3259"/>
      <c r="B3259"/>
      <c r="C3259"/>
      <c r="D3259"/>
      <c r="E3259" s="148"/>
      <c r="F3259" s="148"/>
      <c r="G3259" s="149"/>
      <c r="H3259" s="148"/>
      <c r="I3259"/>
    </row>
    <row r="3260" spans="1:9" x14ac:dyDescent="0.25">
      <c r="A3260"/>
      <c r="B3260"/>
      <c r="C3260"/>
      <c r="D3260"/>
      <c r="E3260" s="148"/>
      <c r="F3260" s="148"/>
      <c r="G3260" s="149"/>
      <c r="H3260" s="148"/>
      <c r="I3260"/>
    </row>
    <row r="3261" spans="1:9" x14ac:dyDescent="0.25">
      <c r="A3261"/>
      <c r="B3261"/>
      <c r="C3261"/>
      <c r="D3261"/>
      <c r="E3261" s="148"/>
      <c r="F3261" s="148"/>
      <c r="G3261" s="149"/>
      <c r="H3261" s="148"/>
      <c r="I3261"/>
    </row>
    <row r="3262" spans="1:9" x14ac:dyDescent="0.25">
      <c r="A3262"/>
      <c r="B3262"/>
      <c r="C3262"/>
      <c r="D3262"/>
      <c r="E3262" s="148"/>
      <c r="F3262" s="148"/>
      <c r="G3262" s="149"/>
      <c r="H3262" s="148"/>
      <c r="I3262"/>
    </row>
    <row r="3263" spans="1:9" x14ac:dyDescent="0.25">
      <c r="A3263"/>
      <c r="B3263"/>
      <c r="C3263"/>
      <c r="D3263"/>
      <c r="E3263" s="148"/>
      <c r="F3263" s="148"/>
      <c r="G3263" s="149"/>
      <c r="H3263" s="148"/>
      <c r="I3263"/>
    </row>
    <row r="3264" spans="1:9" x14ac:dyDescent="0.25">
      <c r="A3264"/>
      <c r="B3264"/>
      <c r="C3264"/>
      <c r="D3264"/>
      <c r="E3264" s="148"/>
      <c r="F3264" s="148"/>
      <c r="G3264" s="149"/>
      <c r="H3264" s="148"/>
      <c r="I3264"/>
    </row>
    <row r="3265" spans="1:9" x14ac:dyDescent="0.25">
      <c r="A3265"/>
      <c r="B3265"/>
      <c r="C3265"/>
      <c r="D3265"/>
      <c r="E3265" s="148"/>
      <c r="F3265" s="148"/>
      <c r="G3265" s="149"/>
      <c r="H3265" s="148"/>
      <c r="I3265"/>
    </row>
    <row r="3266" spans="1:9" x14ac:dyDescent="0.25">
      <c r="A3266"/>
      <c r="B3266"/>
      <c r="C3266"/>
      <c r="D3266"/>
      <c r="E3266" s="148"/>
      <c r="F3266" s="148"/>
      <c r="G3266" s="149"/>
      <c r="H3266" s="148"/>
      <c r="I3266"/>
    </row>
    <row r="3267" spans="1:9" x14ac:dyDescent="0.25">
      <c r="A3267"/>
      <c r="B3267"/>
      <c r="C3267"/>
      <c r="D3267"/>
      <c r="E3267" s="148"/>
      <c r="F3267" s="148"/>
      <c r="G3267" s="149"/>
      <c r="H3267" s="148"/>
      <c r="I3267"/>
    </row>
    <row r="3268" spans="1:9" x14ac:dyDescent="0.25">
      <c r="A3268"/>
      <c r="B3268"/>
      <c r="C3268"/>
      <c r="D3268"/>
      <c r="E3268" s="148"/>
      <c r="F3268" s="148"/>
      <c r="G3268" s="149"/>
      <c r="H3268" s="148"/>
      <c r="I3268"/>
    </row>
    <row r="3269" spans="1:9" x14ac:dyDescent="0.25">
      <c r="A3269"/>
      <c r="B3269"/>
      <c r="C3269"/>
      <c r="D3269"/>
      <c r="E3269" s="148"/>
      <c r="F3269" s="148"/>
      <c r="G3269" s="149"/>
      <c r="H3269" s="148"/>
      <c r="I3269"/>
    </row>
    <row r="3270" spans="1:9" x14ac:dyDescent="0.25">
      <c r="A3270"/>
      <c r="B3270"/>
      <c r="C3270"/>
      <c r="D3270"/>
      <c r="E3270" s="148"/>
      <c r="F3270" s="148"/>
      <c r="G3270" s="149"/>
      <c r="H3270" s="148"/>
      <c r="I3270"/>
    </row>
    <row r="3271" spans="1:9" x14ac:dyDescent="0.25">
      <c r="A3271"/>
      <c r="B3271"/>
      <c r="C3271"/>
      <c r="D3271"/>
      <c r="E3271" s="148"/>
      <c r="F3271" s="148"/>
      <c r="G3271" s="149"/>
      <c r="H3271" s="148"/>
      <c r="I3271"/>
    </row>
    <row r="3272" spans="1:9" x14ac:dyDescent="0.25">
      <c r="A3272"/>
      <c r="B3272"/>
      <c r="C3272"/>
      <c r="D3272"/>
      <c r="E3272" s="148"/>
      <c r="F3272" s="148"/>
      <c r="G3272" s="149"/>
      <c r="H3272" s="148"/>
      <c r="I3272"/>
    </row>
    <row r="3273" spans="1:9" x14ac:dyDescent="0.25">
      <c r="A3273"/>
      <c r="B3273"/>
      <c r="C3273"/>
      <c r="D3273"/>
      <c r="E3273" s="148"/>
      <c r="F3273" s="148"/>
      <c r="G3273" s="149"/>
      <c r="H3273" s="148"/>
      <c r="I3273"/>
    </row>
    <row r="3274" spans="1:9" x14ac:dyDescent="0.25">
      <c r="A3274"/>
      <c r="B3274"/>
      <c r="C3274"/>
      <c r="D3274"/>
      <c r="E3274" s="148"/>
      <c r="F3274" s="148"/>
      <c r="G3274" s="149"/>
      <c r="H3274" s="148"/>
      <c r="I3274"/>
    </row>
    <row r="3275" spans="1:9" x14ac:dyDescent="0.25">
      <c r="A3275"/>
      <c r="B3275"/>
      <c r="C3275"/>
      <c r="D3275"/>
      <c r="E3275" s="148"/>
      <c r="F3275" s="148"/>
      <c r="G3275" s="149"/>
      <c r="H3275" s="148"/>
      <c r="I3275"/>
    </row>
    <row r="3276" spans="1:9" x14ac:dyDescent="0.25">
      <c r="A3276"/>
      <c r="B3276"/>
      <c r="C3276"/>
      <c r="D3276"/>
      <c r="E3276" s="148"/>
      <c r="F3276" s="148"/>
      <c r="G3276" s="149"/>
      <c r="H3276" s="148"/>
      <c r="I3276"/>
    </row>
    <row r="3277" spans="1:9" x14ac:dyDescent="0.25">
      <c r="A3277"/>
      <c r="B3277"/>
      <c r="C3277"/>
      <c r="D3277"/>
      <c r="E3277" s="148"/>
      <c r="F3277" s="148"/>
      <c r="G3277" s="149"/>
      <c r="H3277" s="148"/>
      <c r="I3277"/>
    </row>
    <row r="3278" spans="1:9" x14ac:dyDescent="0.25">
      <c r="A3278"/>
      <c r="B3278"/>
      <c r="C3278"/>
      <c r="D3278"/>
      <c r="E3278" s="148"/>
      <c r="F3278" s="148"/>
      <c r="G3278" s="149"/>
      <c r="H3278" s="148"/>
      <c r="I3278"/>
    </row>
    <row r="3279" spans="1:9" x14ac:dyDescent="0.25">
      <c r="A3279"/>
      <c r="B3279"/>
      <c r="C3279"/>
      <c r="D3279"/>
      <c r="E3279" s="148"/>
      <c r="F3279" s="148"/>
      <c r="G3279" s="149"/>
      <c r="H3279" s="148"/>
      <c r="I3279"/>
    </row>
    <row r="3280" spans="1:9" x14ac:dyDescent="0.25">
      <c r="A3280"/>
      <c r="B3280"/>
      <c r="C3280"/>
      <c r="D3280"/>
      <c r="E3280" s="148"/>
      <c r="F3280" s="148"/>
      <c r="G3280" s="149"/>
      <c r="H3280" s="148"/>
      <c r="I3280"/>
    </row>
    <row r="3281" spans="1:9" x14ac:dyDescent="0.25">
      <c r="A3281"/>
      <c r="B3281"/>
      <c r="C3281"/>
      <c r="D3281"/>
      <c r="E3281" s="148"/>
      <c r="F3281" s="148"/>
      <c r="G3281" s="149"/>
      <c r="H3281" s="148"/>
      <c r="I3281"/>
    </row>
    <row r="3282" spans="1:9" x14ac:dyDescent="0.25">
      <c r="A3282"/>
      <c r="B3282"/>
      <c r="C3282"/>
      <c r="D3282"/>
      <c r="E3282" s="148"/>
      <c r="F3282" s="148"/>
      <c r="G3282" s="149"/>
      <c r="H3282" s="148"/>
      <c r="I3282"/>
    </row>
    <row r="3283" spans="1:9" x14ac:dyDescent="0.25">
      <c r="A3283"/>
      <c r="B3283"/>
      <c r="C3283"/>
      <c r="D3283"/>
      <c r="E3283" s="148"/>
      <c r="F3283" s="148"/>
      <c r="G3283" s="149"/>
      <c r="H3283" s="148"/>
      <c r="I3283"/>
    </row>
    <row r="3284" spans="1:9" x14ac:dyDescent="0.25">
      <c r="A3284"/>
      <c r="B3284"/>
      <c r="C3284"/>
      <c r="D3284"/>
      <c r="E3284" s="148"/>
      <c r="F3284" s="148"/>
      <c r="G3284" s="149"/>
      <c r="H3284" s="148"/>
      <c r="I3284"/>
    </row>
    <row r="3285" spans="1:9" x14ac:dyDescent="0.25">
      <c r="A3285"/>
      <c r="B3285"/>
      <c r="C3285"/>
      <c r="D3285"/>
      <c r="E3285" s="148"/>
      <c r="F3285" s="148"/>
      <c r="G3285" s="149"/>
      <c r="H3285" s="148"/>
      <c r="I3285"/>
    </row>
    <row r="3286" spans="1:9" x14ac:dyDescent="0.25">
      <c r="A3286"/>
      <c r="B3286"/>
      <c r="C3286"/>
      <c r="D3286"/>
      <c r="E3286" s="148"/>
      <c r="F3286" s="148"/>
      <c r="G3286" s="149"/>
      <c r="H3286" s="148"/>
      <c r="I3286"/>
    </row>
    <row r="3287" spans="1:9" x14ac:dyDescent="0.25">
      <c r="A3287"/>
      <c r="B3287"/>
      <c r="C3287"/>
      <c r="D3287"/>
      <c r="E3287" s="148"/>
      <c r="F3287" s="148"/>
      <c r="G3287" s="149"/>
      <c r="H3287" s="148"/>
      <c r="I3287"/>
    </row>
    <row r="3288" spans="1:9" x14ac:dyDescent="0.25">
      <c r="A3288"/>
      <c r="B3288"/>
      <c r="C3288"/>
      <c r="D3288"/>
      <c r="E3288" s="148"/>
      <c r="F3288" s="148"/>
      <c r="G3288" s="149"/>
      <c r="H3288" s="148"/>
      <c r="I3288"/>
    </row>
    <row r="3289" spans="1:9" x14ac:dyDescent="0.25">
      <c r="A3289"/>
      <c r="B3289"/>
      <c r="C3289"/>
      <c r="D3289"/>
      <c r="E3289" s="148"/>
      <c r="F3289" s="148"/>
      <c r="G3289" s="149"/>
      <c r="H3289" s="148"/>
      <c r="I3289"/>
    </row>
    <row r="3290" spans="1:9" x14ac:dyDescent="0.25">
      <c r="A3290"/>
      <c r="B3290"/>
      <c r="C3290"/>
      <c r="D3290"/>
      <c r="E3290" s="148"/>
      <c r="F3290" s="148"/>
      <c r="G3290" s="149"/>
      <c r="H3290" s="148"/>
      <c r="I3290"/>
    </row>
    <row r="3291" spans="1:9" x14ac:dyDescent="0.25">
      <c r="A3291"/>
      <c r="B3291"/>
      <c r="C3291"/>
      <c r="D3291"/>
      <c r="E3291" s="148"/>
      <c r="F3291" s="148"/>
      <c r="G3291" s="149"/>
      <c r="H3291" s="148"/>
      <c r="I3291"/>
    </row>
    <row r="3292" spans="1:9" x14ac:dyDescent="0.25">
      <c r="A3292"/>
      <c r="B3292"/>
      <c r="C3292"/>
      <c r="D3292"/>
      <c r="E3292" s="148"/>
      <c r="F3292" s="148"/>
      <c r="G3292" s="149"/>
      <c r="H3292" s="148"/>
      <c r="I3292"/>
    </row>
    <row r="3293" spans="1:9" x14ac:dyDescent="0.25">
      <c r="A3293"/>
      <c r="B3293"/>
      <c r="C3293"/>
      <c r="D3293"/>
      <c r="E3293" s="148"/>
      <c r="F3293" s="148"/>
      <c r="G3293" s="149"/>
      <c r="H3293" s="148"/>
      <c r="I3293"/>
    </row>
    <row r="3294" spans="1:9" x14ac:dyDescent="0.25">
      <c r="A3294"/>
      <c r="B3294"/>
      <c r="C3294"/>
      <c r="D3294"/>
      <c r="E3294" s="148"/>
      <c r="F3294" s="148"/>
      <c r="G3294" s="149"/>
      <c r="H3294" s="148"/>
      <c r="I3294"/>
    </row>
    <row r="3295" spans="1:9" x14ac:dyDescent="0.25">
      <c r="A3295"/>
      <c r="B3295"/>
      <c r="C3295"/>
      <c r="D3295"/>
      <c r="E3295" s="148"/>
      <c r="F3295" s="148"/>
      <c r="G3295" s="149"/>
      <c r="H3295" s="148"/>
      <c r="I3295"/>
    </row>
    <row r="3296" spans="1:9" x14ac:dyDescent="0.25">
      <c r="A3296"/>
      <c r="B3296"/>
      <c r="C3296"/>
      <c r="D3296"/>
      <c r="E3296" s="148"/>
      <c r="F3296" s="148"/>
      <c r="G3296" s="149"/>
      <c r="H3296" s="148"/>
      <c r="I3296"/>
    </row>
    <row r="3297" spans="1:9" x14ac:dyDescent="0.25">
      <c r="A3297"/>
      <c r="B3297"/>
      <c r="C3297"/>
      <c r="D3297"/>
      <c r="E3297" s="148"/>
      <c r="F3297" s="148"/>
      <c r="G3297" s="149"/>
      <c r="H3297" s="148"/>
      <c r="I3297"/>
    </row>
    <row r="3298" spans="1:9" x14ac:dyDescent="0.25">
      <c r="A3298"/>
      <c r="B3298"/>
      <c r="C3298"/>
      <c r="D3298"/>
      <c r="E3298" s="148"/>
      <c r="F3298" s="148"/>
      <c r="G3298" s="149"/>
      <c r="H3298" s="148"/>
      <c r="I3298"/>
    </row>
    <row r="3299" spans="1:9" x14ac:dyDescent="0.25">
      <c r="A3299"/>
      <c r="B3299"/>
      <c r="C3299"/>
      <c r="D3299"/>
      <c r="E3299" s="148"/>
      <c r="F3299" s="148"/>
      <c r="G3299" s="149"/>
      <c r="H3299" s="148"/>
      <c r="I3299"/>
    </row>
    <row r="3300" spans="1:9" x14ac:dyDescent="0.25">
      <c r="A3300"/>
      <c r="B3300"/>
      <c r="C3300"/>
      <c r="D3300"/>
      <c r="E3300" s="148"/>
      <c r="F3300" s="148"/>
      <c r="G3300" s="149"/>
      <c r="H3300" s="148"/>
      <c r="I3300"/>
    </row>
    <row r="3301" spans="1:9" x14ac:dyDescent="0.25">
      <c r="A3301"/>
      <c r="B3301"/>
      <c r="C3301"/>
      <c r="D3301"/>
      <c r="E3301" s="148"/>
      <c r="F3301" s="148"/>
      <c r="G3301" s="149"/>
      <c r="H3301" s="148"/>
      <c r="I3301"/>
    </row>
    <row r="3302" spans="1:9" x14ac:dyDescent="0.25">
      <c r="A3302"/>
      <c r="B3302"/>
      <c r="C3302"/>
      <c r="D3302"/>
      <c r="E3302" s="148"/>
      <c r="F3302" s="148"/>
      <c r="G3302" s="149"/>
      <c r="H3302" s="148"/>
      <c r="I3302"/>
    </row>
    <row r="3303" spans="1:9" x14ac:dyDescent="0.25">
      <c r="A3303"/>
      <c r="B3303"/>
      <c r="C3303"/>
      <c r="D3303"/>
      <c r="E3303" s="148"/>
      <c r="F3303" s="148"/>
      <c r="G3303" s="149"/>
      <c r="H3303" s="148"/>
      <c r="I3303"/>
    </row>
    <row r="3304" spans="1:9" x14ac:dyDescent="0.25">
      <c r="A3304"/>
      <c r="B3304"/>
      <c r="C3304"/>
      <c r="D3304"/>
      <c r="E3304" s="148"/>
      <c r="F3304" s="148"/>
      <c r="G3304" s="149"/>
      <c r="H3304" s="148"/>
      <c r="I3304"/>
    </row>
    <row r="3305" spans="1:9" x14ac:dyDescent="0.25">
      <c r="A3305"/>
      <c r="B3305"/>
      <c r="C3305"/>
      <c r="D3305"/>
      <c r="E3305" s="148"/>
      <c r="F3305" s="148"/>
      <c r="G3305" s="149"/>
      <c r="H3305" s="148"/>
      <c r="I3305"/>
    </row>
    <row r="3306" spans="1:9" x14ac:dyDescent="0.25">
      <c r="A3306"/>
      <c r="B3306"/>
      <c r="C3306"/>
      <c r="D3306"/>
      <c r="E3306" s="148"/>
      <c r="F3306" s="148"/>
      <c r="G3306" s="149"/>
      <c r="H3306" s="148"/>
      <c r="I3306"/>
    </row>
    <row r="3307" spans="1:9" x14ac:dyDescent="0.25">
      <c r="A3307"/>
      <c r="B3307"/>
      <c r="C3307"/>
      <c r="D3307"/>
      <c r="E3307" s="148"/>
      <c r="F3307" s="148"/>
      <c r="G3307" s="149"/>
      <c r="H3307" s="148"/>
      <c r="I3307"/>
    </row>
    <row r="3308" spans="1:9" x14ac:dyDescent="0.25">
      <c r="A3308"/>
      <c r="B3308"/>
      <c r="C3308"/>
      <c r="D3308"/>
      <c r="E3308" s="148"/>
      <c r="F3308" s="148"/>
      <c r="G3308" s="149"/>
      <c r="H3308" s="148"/>
      <c r="I3308"/>
    </row>
    <row r="3309" spans="1:9" x14ac:dyDescent="0.25">
      <c r="A3309"/>
      <c r="B3309"/>
      <c r="C3309"/>
      <c r="D3309"/>
      <c r="E3309" s="148"/>
      <c r="F3309" s="148"/>
      <c r="G3309" s="149"/>
      <c r="H3309" s="148"/>
      <c r="I3309"/>
    </row>
    <row r="3310" spans="1:9" x14ac:dyDescent="0.25">
      <c r="A3310"/>
      <c r="B3310"/>
      <c r="C3310"/>
      <c r="D3310"/>
      <c r="E3310" s="148"/>
      <c r="F3310" s="148"/>
      <c r="G3310" s="149"/>
      <c r="H3310" s="148"/>
      <c r="I3310"/>
    </row>
    <row r="3311" spans="1:9" x14ac:dyDescent="0.25">
      <c r="A3311"/>
      <c r="B3311"/>
      <c r="C3311"/>
      <c r="D3311"/>
      <c r="E3311" s="148"/>
      <c r="F3311" s="148"/>
      <c r="G3311" s="149"/>
      <c r="H3311" s="148"/>
      <c r="I3311"/>
    </row>
    <row r="3312" spans="1:9" x14ac:dyDescent="0.25">
      <c r="A3312"/>
      <c r="B3312"/>
      <c r="C3312"/>
      <c r="D3312"/>
      <c r="E3312" s="148"/>
      <c r="F3312" s="148"/>
      <c r="G3312" s="149"/>
      <c r="H3312" s="148"/>
      <c r="I3312"/>
    </row>
    <row r="3313" spans="1:9" x14ac:dyDescent="0.25">
      <c r="A3313"/>
      <c r="B3313"/>
      <c r="C3313"/>
      <c r="D3313"/>
      <c r="E3313" s="148"/>
      <c r="F3313" s="148"/>
      <c r="G3313" s="149"/>
      <c r="H3313" s="148"/>
      <c r="I3313"/>
    </row>
    <row r="3314" spans="1:9" x14ac:dyDescent="0.25">
      <c r="A3314"/>
      <c r="B3314"/>
      <c r="C3314"/>
      <c r="D3314"/>
      <c r="E3314" s="148"/>
      <c r="F3314" s="148"/>
      <c r="G3314" s="149"/>
      <c r="H3314" s="148"/>
      <c r="I3314"/>
    </row>
    <row r="3315" spans="1:9" x14ac:dyDescent="0.25">
      <c r="A3315"/>
      <c r="B3315"/>
      <c r="C3315"/>
      <c r="D3315"/>
      <c r="E3315" s="148"/>
      <c r="F3315" s="148"/>
      <c r="G3315" s="149"/>
      <c r="H3315" s="148"/>
      <c r="I3315"/>
    </row>
    <row r="3316" spans="1:9" x14ac:dyDescent="0.25">
      <c r="A3316"/>
      <c r="B3316"/>
      <c r="C3316"/>
      <c r="D3316"/>
      <c r="E3316" s="148"/>
      <c r="F3316" s="148"/>
      <c r="G3316" s="149"/>
      <c r="H3316" s="148"/>
      <c r="I3316"/>
    </row>
    <row r="3317" spans="1:9" x14ac:dyDescent="0.25">
      <c r="A3317"/>
      <c r="B3317"/>
      <c r="C3317"/>
      <c r="D3317"/>
      <c r="E3317" s="148"/>
      <c r="F3317" s="148"/>
      <c r="G3317" s="149"/>
      <c r="H3317" s="148"/>
      <c r="I3317"/>
    </row>
    <row r="3318" spans="1:9" x14ac:dyDescent="0.25">
      <c r="A3318"/>
      <c r="B3318"/>
      <c r="C3318"/>
      <c r="D3318"/>
      <c r="E3318" s="148"/>
      <c r="F3318" s="148"/>
      <c r="G3318" s="149"/>
      <c r="H3318" s="148"/>
      <c r="I3318"/>
    </row>
    <row r="3319" spans="1:9" x14ac:dyDescent="0.25">
      <c r="A3319"/>
      <c r="B3319"/>
      <c r="C3319"/>
      <c r="D3319"/>
      <c r="E3319" s="148"/>
      <c r="F3319" s="148"/>
      <c r="G3319" s="149"/>
      <c r="H3319" s="148"/>
      <c r="I3319"/>
    </row>
    <row r="3320" spans="1:9" x14ac:dyDescent="0.25">
      <c r="A3320"/>
      <c r="B3320"/>
      <c r="C3320"/>
      <c r="D3320"/>
      <c r="E3320" s="148"/>
      <c r="F3320" s="148"/>
      <c r="G3320" s="149"/>
      <c r="H3320" s="148"/>
      <c r="I3320"/>
    </row>
    <row r="3321" spans="1:9" x14ac:dyDescent="0.25">
      <c r="A3321"/>
      <c r="B3321"/>
      <c r="C3321"/>
      <c r="D3321"/>
      <c r="E3321" s="148"/>
      <c r="F3321" s="148"/>
      <c r="G3321" s="149"/>
      <c r="H3321" s="148"/>
      <c r="I3321"/>
    </row>
    <row r="3322" spans="1:9" x14ac:dyDescent="0.25">
      <c r="A3322"/>
      <c r="B3322"/>
      <c r="C3322"/>
      <c r="D3322"/>
      <c r="E3322" s="148"/>
      <c r="F3322" s="148"/>
      <c r="G3322" s="149"/>
      <c r="H3322" s="148"/>
      <c r="I3322"/>
    </row>
    <row r="3323" spans="1:9" x14ac:dyDescent="0.25">
      <c r="A3323"/>
      <c r="B3323"/>
      <c r="C3323"/>
      <c r="D3323"/>
      <c r="E3323" s="148"/>
      <c r="F3323" s="148"/>
      <c r="G3323" s="149"/>
      <c r="H3323" s="148"/>
      <c r="I3323"/>
    </row>
    <row r="3324" spans="1:9" x14ac:dyDescent="0.25">
      <c r="A3324"/>
      <c r="B3324"/>
      <c r="C3324"/>
      <c r="D3324"/>
      <c r="E3324" s="148"/>
      <c r="F3324" s="148"/>
      <c r="G3324" s="149"/>
      <c r="H3324" s="148"/>
      <c r="I3324"/>
    </row>
    <row r="3325" spans="1:9" x14ac:dyDescent="0.25">
      <c r="A3325"/>
      <c r="B3325"/>
      <c r="C3325"/>
      <c r="D3325"/>
      <c r="E3325" s="148"/>
      <c r="F3325" s="148"/>
      <c r="G3325" s="149"/>
      <c r="H3325" s="148"/>
      <c r="I3325"/>
    </row>
    <row r="3326" spans="1:9" x14ac:dyDescent="0.25">
      <c r="A3326"/>
      <c r="B3326"/>
      <c r="C3326"/>
      <c r="D3326"/>
      <c r="E3326" s="148"/>
      <c r="F3326" s="148"/>
      <c r="G3326" s="149"/>
      <c r="H3326" s="148"/>
      <c r="I3326"/>
    </row>
    <row r="3327" spans="1:9" x14ac:dyDescent="0.25">
      <c r="A3327"/>
      <c r="B3327"/>
      <c r="C3327"/>
      <c r="D3327"/>
      <c r="E3327" s="148"/>
      <c r="F3327" s="148"/>
      <c r="G3327" s="149"/>
      <c r="H3327" s="148"/>
      <c r="I3327"/>
    </row>
    <row r="3328" spans="1:9" x14ac:dyDescent="0.25">
      <c r="A3328"/>
      <c r="B3328"/>
      <c r="C3328"/>
      <c r="D3328"/>
      <c r="E3328" s="148"/>
      <c r="F3328" s="148"/>
      <c r="G3328" s="149"/>
      <c r="H3328" s="148"/>
      <c r="I3328"/>
    </row>
    <row r="3329" spans="1:9" x14ac:dyDescent="0.25">
      <c r="A3329"/>
      <c r="B3329"/>
      <c r="C3329"/>
      <c r="D3329"/>
      <c r="E3329" s="148"/>
      <c r="F3329" s="148"/>
      <c r="G3329" s="149"/>
      <c r="H3329" s="148"/>
      <c r="I3329"/>
    </row>
    <row r="3330" spans="1:9" x14ac:dyDescent="0.25">
      <c r="A3330"/>
      <c r="B3330"/>
      <c r="C3330"/>
      <c r="D3330"/>
      <c r="E3330" s="148"/>
      <c r="F3330" s="148"/>
      <c r="G3330" s="149"/>
      <c r="H3330" s="148"/>
      <c r="I3330"/>
    </row>
    <row r="3331" spans="1:9" x14ac:dyDescent="0.25">
      <c r="A3331"/>
      <c r="B3331"/>
      <c r="C3331"/>
      <c r="D3331"/>
      <c r="E3331" s="148"/>
      <c r="F3331" s="148"/>
      <c r="G3331" s="149"/>
      <c r="H3331" s="148"/>
      <c r="I3331"/>
    </row>
    <row r="3332" spans="1:9" x14ac:dyDescent="0.25">
      <c r="A3332"/>
      <c r="B3332"/>
      <c r="C3332"/>
      <c r="D3332"/>
      <c r="E3332" s="148"/>
      <c r="F3332" s="148"/>
      <c r="G3332" s="149"/>
      <c r="H3332" s="148"/>
      <c r="I3332"/>
    </row>
    <row r="3333" spans="1:9" x14ac:dyDescent="0.25">
      <c r="A3333"/>
      <c r="B3333"/>
      <c r="C3333"/>
      <c r="D3333"/>
      <c r="E3333" s="148"/>
      <c r="F3333" s="148"/>
      <c r="G3333" s="149"/>
      <c r="H3333" s="148"/>
      <c r="I3333"/>
    </row>
    <row r="3334" spans="1:9" x14ac:dyDescent="0.25">
      <c r="A3334"/>
      <c r="B3334"/>
      <c r="C3334"/>
      <c r="D3334"/>
      <c r="E3334" s="148"/>
      <c r="F3334" s="148"/>
      <c r="G3334" s="149"/>
      <c r="H3334" s="148"/>
      <c r="I3334"/>
    </row>
    <row r="3335" spans="1:9" x14ac:dyDescent="0.25">
      <c r="A3335"/>
      <c r="B3335"/>
      <c r="C3335"/>
      <c r="D3335"/>
      <c r="E3335" s="148"/>
      <c r="F3335" s="148"/>
      <c r="G3335" s="149"/>
      <c r="H3335" s="148"/>
      <c r="I3335"/>
    </row>
    <row r="3336" spans="1:9" x14ac:dyDescent="0.25">
      <c r="A3336"/>
      <c r="B3336"/>
      <c r="C3336"/>
      <c r="D3336"/>
      <c r="E3336" s="148"/>
      <c r="F3336" s="148"/>
      <c r="G3336" s="149"/>
      <c r="H3336" s="148"/>
      <c r="I3336"/>
    </row>
    <row r="3337" spans="1:9" x14ac:dyDescent="0.25">
      <c r="A3337"/>
      <c r="B3337"/>
      <c r="C3337"/>
      <c r="D3337"/>
      <c r="E3337" s="148"/>
      <c r="F3337" s="148"/>
      <c r="G3337" s="149"/>
      <c r="H3337" s="148"/>
      <c r="I3337"/>
    </row>
    <row r="3338" spans="1:9" x14ac:dyDescent="0.25">
      <c r="A3338"/>
      <c r="B3338"/>
      <c r="C3338"/>
      <c r="D3338"/>
      <c r="E3338" s="148"/>
      <c r="F3338" s="148"/>
      <c r="G3338" s="149"/>
      <c r="H3338" s="148"/>
      <c r="I3338"/>
    </row>
    <row r="3339" spans="1:9" x14ac:dyDescent="0.25">
      <c r="A3339"/>
      <c r="B3339"/>
      <c r="C3339"/>
      <c r="D3339"/>
      <c r="E3339" s="148"/>
      <c r="F3339" s="148"/>
      <c r="G3339" s="149"/>
      <c r="H3339" s="148"/>
      <c r="I3339"/>
    </row>
    <row r="3340" spans="1:9" x14ac:dyDescent="0.25">
      <c r="A3340"/>
      <c r="B3340"/>
      <c r="C3340"/>
      <c r="D3340"/>
      <c r="E3340" s="148"/>
      <c r="F3340" s="148"/>
      <c r="G3340" s="149"/>
      <c r="H3340" s="148"/>
      <c r="I3340"/>
    </row>
    <row r="3341" spans="1:9" x14ac:dyDescent="0.25">
      <c r="A3341"/>
      <c r="B3341"/>
      <c r="C3341"/>
      <c r="D3341"/>
      <c r="E3341" s="148"/>
      <c r="F3341" s="148"/>
      <c r="G3341" s="149"/>
      <c r="H3341" s="148"/>
      <c r="I3341"/>
    </row>
    <row r="3342" spans="1:9" x14ac:dyDescent="0.25">
      <c r="A3342"/>
      <c r="B3342"/>
      <c r="C3342"/>
      <c r="D3342"/>
      <c r="E3342" s="148"/>
      <c r="F3342" s="148"/>
      <c r="G3342" s="149"/>
      <c r="H3342" s="148"/>
      <c r="I3342"/>
    </row>
    <row r="3343" spans="1:9" x14ac:dyDescent="0.25">
      <c r="A3343"/>
      <c r="B3343"/>
      <c r="C3343"/>
      <c r="D3343"/>
      <c r="E3343" s="148"/>
      <c r="F3343" s="148"/>
      <c r="G3343" s="149"/>
      <c r="H3343" s="148"/>
      <c r="I3343"/>
    </row>
    <row r="3344" spans="1:9" x14ac:dyDescent="0.25">
      <c r="A3344"/>
      <c r="B3344"/>
      <c r="C3344"/>
      <c r="D3344"/>
      <c r="E3344" s="148"/>
      <c r="F3344" s="148"/>
      <c r="G3344" s="149"/>
      <c r="H3344" s="148"/>
      <c r="I3344"/>
    </row>
    <row r="3345" spans="1:9" x14ac:dyDescent="0.25">
      <c r="A3345"/>
      <c r="B3345"/>
      <c r="C3345"/>
      <c r="D3345"/>
      <c r="E3345" s="148"/>
      <c r="F3345" s="148"/>
      <c r="G3345" s="149"/>
      <c r="H3345" s="148"/>
      <c r="I3345"/>
    </row>
    <row r="3346" spans="1:9" x14ac:dyDescent="0.25">
      <c r="A3346"/>
      <c r="B3346"/>
      <c r="C3346"/>
      <c r="D3346"/>
      <c r="E3346" s="148"/>
      <c r="F3346" s="148"/>
      <c r="G3346" s="149"/>
      <c r="H3346" s="148"/>
      <c r="I3346"/>
    </row>
    <row r="3347" spans="1:9" x14ac:dyDescent="0.25">
      <c r="A3347"/>
      <c r="B3347"/>
      <c r="C3347"/>
      <c r="D3347"/>
      <c r="E3347" s="148"/>
      <c r="F3347" s="148"/>
      <c r="G3347" s="149"/>
      <c r="H3347" s="148"/>
      <c r="I3347"/>
    </row>
    <row r="3348" spans="1:9" x14ac:dyDescent="0.25">
      <c r="A3348"/>
      <c r="B3348"/>
      <c r="C3348"/>
      <c r="D3348"/>
      <c r="E3348" s="148"/>
      <c r="F3348" s="148"/>
      <c r="G3348" s="149"/>
      <c r="H3348" s="148"/>
      <c r="I3348"/>
    </row>
    <row r="3349" spans="1:9" x14ac:dyDescent="0.25">
      <c r="A3349"/>
      <c r="B3349"/>
      <c r="C3349"/>
      <c r="D3349"/>
      <c r="E3349" s="148"/>
      <c r="F3349" s="148"/>
      <c r="G3349" s="149"/>
      <c r="H3349" s="148"/>
      <c r="I3349"/>
    </row>
    <row r="3350" spans="1:9" x14ac:dyDescent="0.25">
      <c r="A3350"/>
      <c r="B3350"/>
      <c r="C3350"/>
      <c r="D3350"/>
      <c r="E3350" s="148"/>
      <c r="F3350" s="148"/>
      <c r="G3350" s="149"/>
      <c r="H3350" s="148"/>
      <c r="I3350"/>
    </row>
    <row r="3351" spans="1:9" x14ac:dyDescent="0.25">
      <c r="A3351"/>
      <c r="B3351"/>
      <c r="C3351"/>
      <c r="D3351"/>
      <c r="E3351" s="148"/>
      <c r="F3351" s="148"/>
      <c r="G3351" s="149"/>
      <c r="H3351" s="148"/>
      <c r="I3351"/>
    </row>
    <row r="3352" spans="1:9" x14ac:dyDescent="0.25">
      <c r="A3352"/>
      <c r="B3352"/>
      <c r="C3352"/>
      <c r="D3352"/>
      <c r="E3352" s="148"/>
      <c r="F3352" s="148"/>
      <c r="G3352" s="149"/>
      <c r="H3352" s="148"/>
      <c r="I3352"/>
    </row>
    <row r="3353" spans="1:9" x14ac:dyDescent="0.25">
      <c r="A3353"/>
      <c r="B3353"/>
      <c r="C3353"/>
      <c r="D3353"/>
      <c r="E3353" s="148"/>
      <c r="F3353" s="148"/>
      <c r="G3353" s="149"/>
      <c r="H3353" s="148"/>
      <c r="I3353"/>
    </row>
    <row r="3354" spans="1:9" x14ac:dyDescent="0.25">
      <c r="A3354"/>
      <c r="B3354"/>
      <c r="C3354"/>
      <c r="D3354"/>
      <c r="E3354" s="148"/>
      <c r="F3354" s="148"/>
      <c r="G3354" s="149"/>
      <c r="H3354" s="148"/>
      <c r="I3354"/>
    </row>
    <row r="3355" spans="1:9" x14ac:dyDescent="0.25">
      <c r="A3355"/>
      <c r="B3355"/>
      <c r="C3355"/>
      <c r="D3355"/>
      <c r="E3355" s="148"/>
      <c r="F3355" s="148"/>
      <c r="G3355" s="149"/>
      <c r="H3355" s="148"/>
      <c r="I3355"/>
    </row>
    <row r="3356" spans="1:9" x14ac:dyDescent="0.25">
      <c r="A3356"/>
      <c r="B3356"/>
      <c r="C3356"/>
      <c r="D3356"/>
      <c r="E3356" s="148"/>
      <c r="F3356" s="148"/>
      <c r="G3356" s="149"/>
      <c r="H3356" s="148"/>
      <c r="I3356"/>
    </row>
    <row r="3357" spans="1:9" x14ac:dyDescent="0.25">
      <c r="A3357"/>
      <c r="B3357"/>
      <c r="C3357"/>
      <c r="D3357"/>
      <c r="E3357" s="148"/>
      <c r="F3357" s="148"/>
      <c r="G3357" s="149"/>
      <c r="H3357" s="148"/>
      <c r="I3357"/>
    </row>
    <row r="3358" spans="1:9" x14ac:dyDescent="0.25">
      <c r="A3358"/>
      <c r="B3358"/>
      <c r="C3358"/>
      <c r="D3358"/>
      <c r="E3358" s="148"/>
      <c r="F3358" s="148"/>
      <c r="G3358" s="149"/>
      <c r="H3358" s="148"/>
      <c r="I3358"/>
    </row>
    <row r="3359" spans="1:9" x14ac:dyDescent="0.25">
      <c r="A3359"/>
      <c r="B3359"/>
      <c r="C3359"/>
      <c r="D3359"/>
      <c r="E3359" s="148"/>
      <c r="F3359" s="148"/>
      <c r="G3359" s="149"/>
      <c r="H3359" s="148"/>
      <c r="I3359"/>
    </row>
    <row r="3360" spans="1:9" x14ac:dyDescent="0.25">
      <c r="A3360"/>
      <c r="B3360"/>
      <c r="C3360"/>
      <c r="D3360"/>
      <c r="E3360" s="148"/>
      <c r="F3360" s="148"/>
      <c r="G3360" s="149"/>
      <c r="H3360" s="148"/>
      <c r="I3360"/>
    </row>
    <row r="3361" spans="1:9" x14ac:dyDescent="0.25">
      <c r="A3361"/>
      <c r="B3361"/>
      <c r="C3361"/>
      <c r="D3361"/>
      <c r="E3361" s="148"/>
      <c r="F3361" s="148"/>
      <c r="G3361" s="149"/>
      <c r="H3361" s="148"/>
      <c r="I3361"/>
    </row>
    <row r="3362" spans="1:9" x14ac:dyDescent="0.25">
      <c r="A3362"/>
      <c r="B3362"/>
      <c r="C3362"/>
      <c r="D3362"/>
      <c r="E3362" s="148"/>
      <c r="F3362" s="148"/>
      <c r="G3362" s="149"/>
      <c r="H3362" s="148"/>
      <c r="I3362"/>
    </row>
    <row r="3363" spans="1:9" x14ac:dyDescent="0.25">
      <c r="A3363"/>
      <c r="B3363"/>
      <c r="C3363"/>
      <c r="D3363"/>
      <c r="E3363" s="148"/>
      <c r="F3363" s="148"/>
      <c r="G3363" s="149"/>
      <c r="H3363" s="148"/>
      <c r="I3363"/>
    </row>
    <row r="3364" spans="1:9" x14ac:dyDescent="0.25">
      <c r="A3364"/>
      <c r="B3364"/>
      <c r="C3364"/>
      <c r="D3364"/>
      <c r="E3364" s="148"/>
      <c r="F3364" s="148"/>
      <c r="G3364" s="149"/>
      <c r="H3364" s="148"/>
      <c r="I3364"/>
    </row>
    <row r="3365" spans="1:9" x14ac:dyDescent="0.25">
      <c r="A3365"/>
      <c r="B3365"/>
      <c r="C3365"/>
      <c r="D3365"/>
      <c r="E3365" s="148"/>
      <c r="F3365" s="148"/>
      <c r="G3365" s="149"/>
      <c r="H3365" s="148"/>
      <c r="I3365"/>
    </row>
    <row r="3366" spans="1:9" x14ac:dyDescent="0.25">
      <c r="A3366"/>
      <c r="B3366"/>
      <c r="C3366"/>
      <c r="D3366"/>
      <c r="E3366" s="148"/>
      <c r="F3366" s="148"/>
      <c r="G3366" s="149"/>
      <c r="H3366" s="148"/>
      <c r="I3366"/>
    </row>
    <row r="3367" spans="1:9" x14ac:dyDescent="0.25">
      <c r="A3367"/>
      <c r="B3367"/>
      <c r="C3367"/>
      <c r="D3367"/>
      <c r="E3367" s="148"/>
      <c r="F3367" s="148"/>
      <c r="G3367" s="149"/>
      <c r="H3367" s="148"/>
      <c r="I3367"/>
    </row>
    <row r="3368" spans="1:9" x14ac:dyDescent="0.25">
      <c r="A3368"/>
      <c r="B3368"/>
      <c r="C3368"/>
      <c r="D3368"/>
      <c r="E3368" s="148"/>
      <c r="F3368" s="148"/>
      <c r="G3368" s="149"/>
      <c r="H3368" s="148"/>
      <c r="I3368"/>
    </row>
    <row r="3369" spans="1:9" x14ac:dyDescent="0.25">
      <c r="A3369"/>
      <c r="B3369"/>
      <c r="C3369"/>
      <c r="D3369"/>
      <c r="E3369" s="148"/>
      <c r="F3369" s="148"/>
      <c r="G3369" s="149"/>
      <c r="H3369" s="148"/>
      <c r="I3369"/>
    </row>
    <row r="3370" spans="1:9" x14ac:dyDescent="0.25">
      <c r="A3370"/>
      <c r="B3370"/>
      <c r="C3370"/>
      <c r="D3370"/>
      <c r="E3370" s="148"/>
      <c r="F3370" s="148"/>
      <c r="G3370" s="149"/>
      <c r="H3370" s="148"/>
      <c r="I3370"/>
    </row>
    <row r="3371" spans="1:9" x14ac:dyDescent="0.25">
      <c r="A3371"/>
      <c r="B3371"/>
      <c r="C3371"/>
      <c r="D3371"/>
      <c r="E3371" s="148"/>
      <c r="F3371" s="148"/>
      <c r="G3371" s="149"/>
      <c r="H3371" s="148"/>
      <c r="I3371"/>
    </row>
    <row r="3372" spans="1:9" x14ac:dyDescent="0.25">
      <c r="A3372"/>
      <c r="B3372"/>
      <c r="C3372"/>
      <c r="D3372"/>
      <c r="E3372" s="148"/>
      <c r="F3372" s="148"/>
      <c r="G3372" s="149"/>
      <c r="H3372" s="148"/>
      <c r="I3372"/>
    </row>
    <row r="3373" spans="1:9" x14ac:dyDescent="0.25">
      <c r="A3373"/>
      <c r="B3373"/>
      <c r="C3373"/>
      <c r="D3373"/>
      <c r="E3373" s="148"/>
      <c r="F3373" s="148"/>
      <c r="G3373" s="149"/>
      <c r="H3373" s="148"/>
      <c r="I3373"/>
    </row>
    <row r="3374" spans="1:9" x14ac:dyDescent="0.25">
      <c r="A3374"/>
      <c r="B3374"/>
      <c r="C3374"/>
      <c r="D3374"/>
      <c r="E3374" s="148"/>
      <c r="F3374" s="148"/>
      <c r="G3374" s="149"/>
      <c r="H3374" s="148"/>
      <c r="I3374"/>
    </row>
    <row r="3375" spans="1:9" x14ac:dyDescent="0.25">
      <c r="A3375"/>
      <c r="B3375"/>
      <c r="C3375"/>
      <c r="D3375"/>
      <c r="E3375" s="148"/>
      <c r="F3375" s="148"/>
      <c r="G3375" s="149"/>
      <c r="H3375" s="148"/>
      <c r="I3375"/>
    </row>
    <row r="3376" spans="1:9" x14ac:dyDescent="0.25">
      <c r="A3376"/>
      <c r="B3376"/>
      <c r="C3376"/>
      <c r="D3376"/>
      <c r="E3376" s="148"/>
      <c r="F3376" s="148"/>
      <c r="G3376" s="149"/>
      <c r="H3376" s="148"/>
      <c r="I3376"/>
    </row>
    <row r="3377" spans="1:9" x14ac:dyDescent="0.25">
      <c r="A3377"/>
      <c r="B3377"/>
      <c r="C3377"/>
      <c r="D3377"/>
      <c r="E3377" s="148"/>
      <c r="F3377" s="148"/>
      <c r="G3377" s="149"/>
      <c r="H3377" s="148"/>
      <c r="I3377"/>
    </row>
    <row r="3378" spans="1:9" x14ac:dyDescent="0.25">
      <c r="A3378"/>
      <c r="B3378"/>
      <c r="C3378"/>
      <c r="D3378"/>
      <c r="E3378" s="148"/>
      <c r="F3378" s="148"/>
      <c r="G3378" s="149"/>
      <c r="H3378" s="148"/>
      <c r="I3378"/>
    </row>
    <row r="3379" spans="1:9" x14ac:dyDescent="0.25">
      <c r="A3379"/>
      <c r="B3379"/>
      <c r="C3379"/>
      <c r="D3379"/>
      <c r="E3379" s="148"/>
      <c r="F3379" s="148"/>
      <c r="G3379" s="149"/>
      <c r="H3379" s="148"/>
      <c r="I3379"/>
    </row>
    <row r="3380" spans="1:9" x14ac:dyDescent="0.25">
      <c r="A3380"/>
      <c r="B3380"/>
      <c r="C3380"/>
      <c r="D3380"/>
      <c r="E3380" s="148"/>
      <c r="F3380" s="148"/>
      <c r="G3380" s="149"/>
      <c r="H3380" s="148"/>
      <c r="I3380"/>
    </row>
    <row r="3381" spans="1:9" x14ac:dyDescent="0.25">
      <c r="A3381"/>
      <c r="B3381"/>
      <c r="C3381"/>
      <c r="D3381"/>
      <c r="E3381" s="148"/>
      <c r="F3381" s="148"/>
      <c r="G3381" s="149"/>
      <c r="H3381" s="148"/>
      <c r="I3381"/>
    </row>
    <row r="3382" spans="1:9" x14ac:dyDescent="0.25">
      <c r="A3382"/>
      <c r="B3382"/>
      <c r="C3382"/>
      <c r="D3382"/>
      <c r="E3382" s="148"/>
      <c r="F3382" s="148"/>
      <c r="G3382" s="149"/>
      <c r="H3382" s="148"/>
      <c r="I3382"/>
    </row>
    <row r="3383" spans="1:9" x14ac:dyDescent="0.25">
      <c r="A3383"/>
      <c r="B3383"/>
      <c r="C3383"/>
      <c r="D3383"/>
      <c r="E3383" s="148"/>
      <c r="F3383" s="148"/>
      <c r="G3383" s="149"/>
      <c r="H3383" s="148"/>
      <c r="I3383"/>
    </row>
    <row r="3384" spans="1:9" x14ac:dyDescent="0.25">
      <c r="A3384"/>
      <c r="B3384"/>
      <c r="C3384"/>
      <c r="D3384"/>
      <c r="E3384" s="148"/>
      <c r="F3384" s="148"/>
      <c r="G3384" s="149"/>
      <c r="H3384" s="148"/>
      <c r="I3384"/>
    </row>
    <row r="3385" spans="1:9" x14ac:dyDescent="0.25">
      <c r="A3385"/>
      <c r="B3385"/>
      <c r="C3385"/>
      <c r="D3385"/>
      <c r="E3385" s="148"/>
      <c r="F3385" s="148"/>
      <c r="G3385" s="149"/>
      <c r="H3385" s="148"/>
      <c r="I3385"/>
    </row>
    <row r="3386" spans="1:9" x14ac:dyDescent="0.25">
      <c r="A3386"/>
      <c r="B3386"/>
      <c r="C3386"/>
      <c r="D3386"/>
      <c r="E3386" s="148"/>
      <c r="F3386" s="148"/>
      <c r="G3386" s="149"/>
      <c r="H3386" s="148"/>
      <c r="I3386"/>
    </row>
    <row r="3387" spans="1:9" x14ac:dyDescent="0.25">
      <c r="A3387"/>
      <c r="B3387"/>
      <c r="C3387"/>
      <c r="D3387"/>
      <c r="E3387" s="148"/>
      <c r="F3387" s="148"/>
      <c r="G3387" s="149"/>
      <c r="H3387" s="148"/>
      <c r="I3387"/>
    </row>
    <row r="3388" spans="1:9" x14ac:dyDescent="0.25">
      <c r="A3388"/>
      <c r="B3388"/>
      <c r="C3388"/>
      <c r="D3388"/>
      <c r="E3388" s="148"/>
      <c r="F3388" s="148"/>
      <c r="G3388" s="149"/>
      <c r="H3388" s="148"/>
      <c r="I3388"/>
    </row>
    <row r="3389" spans="1:9" x14ac:dyDescent="0.25">
      <c r="A3389"/>
      <c r="B3389"/>
      <c r="C3389"/>
      <c r="D3389"/>
      <c r="E3389" s="148"/>
      <c r="F3389" s="148"/>
      <c r="G3389" s="149"/>
      <c r="H3389" s="148"/>
      <c r="I3389"/>
    </row>
    <row r="3390" spans="1:9" x14ac:dyDescent="0.25">
      <c r="A3390"/>
      <c r="B3390"/>
      <c r="C3390"/>
      <c r="D3390"/>
      <c r="E3390" s="148"/>
      <c r="F3390" s="148"/>
      <c r="G3390" s="149"/>
      <c r="H3390" s="148"/>
      <c r="I3390"/>
    </row>
    <row r="3391" spans="1:9" x14ac:dyDescent="0.25">
      <c r="A3391"/>
      <c r="B3391"/>
      <c r="C3391"/>
      <c r="D3391"/>
      <c r="E3391" s="148"/>
      <c r="F3391" s="148"/>
      <c r="G3391" s="149"/>
      <c r="H3391" s="148"/>
      <c r="I3391"/>
    </row>
    <row r="3392" spans="1:9" x14ac:dyDescent="0.25">
      <c r="A3392"/>
      <c r="B3392"/>
      <c r="C3392"/>
      <c r="D3392"/>
      <c r="E3392" s="148"/>
      <c r="F3392" s="148"/>
      <c r="G3392" s="149"/>
      <c r="H3392" s="148"/>
      <c r="I3392"/>
    </row>
    <row r="3393" spans="1:9" x14ac:dyDescent="0.25">
      <c r="A3393"/>
      <c r="B3393"/>
      <c r="C3393"/>
      <c r="D3393"/>
      <c r="E3393" s="148"/>
      <c r="F3393" s="148"/>
      <c r="G3393" s="149"/>
      <c r="H3393" s="148"/>
      <c r="I3393"/>
    </row>
    <row r="3394" spans="1:9" x14ac:dyDescent="0.25">
      <c r="A3394"/>
      <c r="B3394"/>
      <c r="C3394"/>
      <c r="D3394"/>
      <c r="E3394" s="148"/>
      <c r="F3394" s="148"/>
      <c r="G3394" s="149"/>
      <c r="H3394" s="148"/>
      <c r="I3394"/>
    </row>
    <row r="3395" spans="1:9" x14ac:dyDescent="0.25">
      <c r="A3395"/>
      <c r="B3395"/>
      <c r="C3395"/>
      <c r="D3395"/>
      <c r="E3395" s="148"/>
      <c r="F3395" s="148"/>
      <c r="G3395" s="149"/>
      <c r="H3395" s="148"/>
      <c r="I3395"/>
    </row>
    <row r="3396" spans="1:9" x14ac:dyDescent="0.25">
      <c r="A3396"/>
      <c r="B3396"/>
      <c r="C3396"/>
      <c r="D3396"/>
      <c r="E3396" s="148"/>
      <c r="F3396" s="148"/>
      <c r="G3396" s="149"/>
      <c r="H3396" s="148"/>
      <c r="I3396"/>
    </row>
    <row r="3397" spans="1:9" x14ac:dyDescent="0.25">
      <c r="A3397"/>
      <c r="B3397"/>
      <c r="C3397"/>
      <c r="D3397"/>
      <c r="E3397" s="148"/>
      <c r="F3397" s="148"/>
      <c r="G3397" s="149"/>
      <c r="H3397" s="148"/>
      <c r="I3397"/>
    </row>
    <row r="3398" spans="1:9" x14ac:dyDescent="0.25">
      <c r="A3398"/>
      <c r="B3398"/>
      <c r="C3398"/>
      <c r="D3398"/>
      <c r="E3398" s="148"/>
      <c r="F3398" s="148"/>
      <c r="G3398" s="149"/>
      <c r="H3398" s="148"/>
      <c r="I3398"/>
    </row>
    <row r="3399" spans="1:9" x14ac:dyDescent="0.25">
      <c r="A3399"/>
      <c r="B3399"/>
      <c r="C3399"/>
      <c r="D3399"/>
      <c r="E3399" s="148"/>
      <c r="F3399" s="148"/>
      <c r="G3399" s="149"/>
      <c r="H3399" s="148"/>
      <c r="I3399"/>
    </row>
    <row r="3400" spans="1:9" x14ac:dyDescent="0.25">
      <c r="A3400"/>
      <c r="B3400"/>
      <c r="C3400"/>
      <c r="D3400"/>
      <c r="E3400" s="148"/>
      <c r="F3400" s="148"/>
      <c r="G3400" s="149"/>
      <c r="H3400" s="148"/>
      <c r="I3400"/>
    </row>
    <row r="3401" spans="1:9" x14ac:dyDescent="0.25">
      <c r="A3401"/>
      <c r="B3401"/>
      <c r="C3401"/>
      <c r="D3401"/>
      <c r="E3401" s="148"/>
      <c r="F3401" s="148"/>
      <c r="G3401" s="149"/>
      <c r="H3401" s="148"/>
      <c r="I3401"/>
    </row>
    <row r="3402" spans="1:9" x14ac:dyDescent="0.25">
      <c r="A3402"/>
      <c r="B3402"/>
      <c r="C3402"/>
      <c r="D3402"/>
      <c r="E3402" s="148"/>
      <c r="F3402" s="148"/>
      <c r="G3402" s="149"/>
      <c r="H3402" s="148"/>
      <c r="I3402"/>
    </row>
    <row r="3403" spans="1:9" x14ac:dyDescent="0.25">
      <c r="A3403"/>
      <c r="B3403"/>
      <c r="C3403"/>
      <c r="D3403"/>
      <c r="E3403" s="148"/>
      <c r="F3403" s="148"/>
      <c r="G3403" s="149"/>
      <c r="H3403" s="148"/>
      <c r="I3403"/>
    </row>
    <row r="3404" spans="1:9" x14ac:dyDescent="0.25">
      <c r="A3404"/>
      <c r="B3404"/>
      <c r="C3404"/>
      <c r="D3404"/>
      <c r="E3404" s="148"/>
      <c r="F3404" s="148"/>
      <c r="G3404" s="149"/>
      <c r="H3404" s="148"/>
      <c r="I3404"/>
    </row>
    <row r="3405" spans="1:9" x14ac:dyDescent="0.25">
      <c r="A3405"/>
      <c r="B3405"/>
      <c r="C3405"/>
      <c r="D3405"/>
      <c r="E3405" s="148"/>
      <c r="F3405" s="148"/>
      <c r="G3405" s="149"/>
      <c r="H3405" s="148"/>
      <c r="I3405"/>
    </row>
    <row r="3406" spans="1:9" x14ac:dyDescent="0.25">
      <c r="A3406"/>
      <c r="B3406"/>
      <c r="C3406"/>
      <c r="D3406"/>
      <c r="E3406" s="148"/>
      <c r="F3406" s="148"/>
      <c r="G3406" s="149"/>
      <c r="H3406" s="148"/>
      <c r="I3406"/>
    </row>
    <row r="3407" spans="1:9" x14ac:dyDescent="0.25">
      <c r="A3407"/>
      <c r="B3407"/>
      <c r="C3407"/>
      <c r="D3407"/>
      <c r="E3407" s="148"/>
      <c r="F3407" s="148"/>
      <c r="G3407" s="149"/>
      <c r="H3407" s="148"/>
      <c r="I3407"/>
    </row>
    <row r="3408" spans="1:9" x14ac:dyDescent="0.25">
      <c r="A3408"/>
      <c r="B3408"/>
      <c r="C3408"/>
      <c r="D3408"/>
      <c r="E3408" s="148"/>
      <c r="F3408" s="148"/>
      <c r="G3408" s="149"/>
      <c r="H3408" s="148"/>
      <c r="I3408"/>
    </row>
    <row r="3409" spans="1:9" x14ac:dyDescent="0.25">
      <c r="A3409"/>
      <c r="B3409"/>
      <c r="C3409"/>
      <c r="D3409"/>
      <c r="E3409" s="148"/>
      <c r="F3409" s="148"/>
      <c r="G3409" s="149"/>
      <c r="H3409" s="148"/>
      <c r="I3409"/>
    </row>
    <row r="3410" spans="1:9" x14ac:dyDescent="0.25">
      <c r="A3410"/>
      <c r="B3410"/>
      <c r="C3410"/>
      <c r="D3410"/>
      <c r="E3410" s="148"/>
      <c r="F3410" s="148"/>
      <c r="G3410" s="149"/>
      <c r="H3410" s="148"/>
      <c r="I3410"/>
    </row>
    <row r="3411" spans="1:9" x14ac:dyDescent="0.25">
      <c r="A3411"/>
      <c r="B3411"/>
      <c r="C3411"/>
      <c r="D3411"/>
      <c r="E3411" s="148"/>
      <c r="F3411" s="148"/>
      <c r="G3411" s="149"/>
      <c r="H3411" s="148"/>
      <c r="I3411"/>
    </row>
    <row r="3412" spans="1:9" x14ac:dyDescent="0.25">
      <c r="A3412"/>
      <c r="B3412"/>
      <c r="C3412"/>
      <c r="D3412"/>
      <c r="E3412" s="148"/>
      <c r="F3412" s="148"/>
      <c r="G3412" s="149"/>
      <c r="H3412" s="148"/>
      <c r="I3412"/>
    </row>
    <row r="3413" spans="1:9" x14ac:dyDescent="0.25">
      <c r="A3413"/>
      <c r="B3413"/>
      <c r="C3413"/>
      <c r="D3413"/>
      <c r="E3413" s="148"/>
      <c r="F3413" s="148"/>
      <c r="G3413" s="149"/>
      <c r="H3413" s="148"/>
      <c r="I3413"/>
    </row>
    <row r="3414" spans="1:9" x14ac:dyDescent="0.25">
      <c r="A3414"/>
      <c r="B3414"/>
      <c r="C3414"/>
      <c r="D3414"/>
      <c r="E3414" s="148"/>
      <c r="F3414" s="148"/>
      <c r="G3414" s="149"/>
      <c r="H3414" s="148"/>
      <c r="I3414"/>
    </row>
    <row r="3415" spans="1:9" x14ac:dyDescent="0.25">
      <c r="A3415"/>
      <c r="B3415"/>
      <c r="C3415"/>
      <c r="D3415"/>
      <c r="E3415" s="148"/>
      <c r="F3415" s="148"/>
      <c r="G3415" s="149"/>
      <c r="H3415" s="148"/>
      <c r="I3415"/>
    </row>
    <row r="3416" spans="1:9" x14ac:dyDescent="0.25">
      <c r="A3416"/>
      <c r="B3416"/>
      <c r="C3416"/>
      <c r="D3416"/>
      <c r="E3416" s="148"/>
      <c r="F3416" s="148"/>
      <c r="G3416" s="149"/>
      <c r="H3416" s="148"/>
      <c r="I3416"/>
    </row>
    <row r="3417" spans="1:9" x14ac:dyDescent="0.25">
      <c r="A3417"/>
      <c r="B3417"/>
      <c r="C3417"/>
      <c r="D3417"/>
      <c r="E3417" s="148"/>
      <c r="F3417" s="148"/>
      <c r="G3417" s="149"/>
      <c r="H3417" s="148"/>
      <c r="I3417"/>
    </row>
    <row r="3418" spans="1:9" x14ac:dyDescent="0.25">
      <c r="A3418"/>
      <c r="B3418"/>
      <c r="C3418"/>
      <c r="D3418"/>
      <c r="E3418" s="148"/>
      <c r="F3418" s="148"/>
      <c r="G3418" s="149"/>
      <c r="H3418" s="148"/>
      <c r="I3418"/>
    </row>
    <row r="3419" spans="1:9" x14ac:dyDescent="0.25">
      <c r="A3419"/>
      <c r="B3419"/>
      <c r="C3419"/>
      <c r="D3419"/>
      <c r="E3419" s="148"/>
      <c r="F3419" s="148"/>
      <c r="G3419" s="149"/>
      <c r="H3419" s="148"/>
      <c r="I3419"/>
    </row>
    <row r="3420" spans="1:9" x14ac:dyDescent="0.25">
      <c r="A3420"/>
      <c r="B3420"/>
      <c r="C3420"/>
      <c r="D3420"/>
      <c r="E3420" s="148"/>
      <c r="F3420" s="148"/>
      <c r="G3420" s="149"/>
      <c r="H3420" s="148"/>
      <c r="I3420"/>
    </row>
    <row r="3421" spans="1:9" x14ac:dyDescent="0.25">
      <c r="A3421"/>
      <c r="B3421"/>
      <c r="C3421"/>
      <c r="D3421"/>
      <c r="E3421" s="148"/>
      <c r="F3421" s="148"/>
      <c r="G3421" s="149"/>
      <c r="H3421" s="148"/>
      <c r="I3421"/>
    </row>
    <row r="3422" spans="1:9" x14ac:dyDescent="0.25">
      <c r="A3422"/>
      <c r="B3422"/>
      <c r="C3422"/>
      <c r="D3422"/>
      <c r="E3422" s="148"/>
      <c r="F3422" s="148"/>
      <c r="G3422" s="149"/>
      <c r="H3422" s="148"/>
      <c r="I3422"/>
    </row>
    <row r="3423" spans="1:9" x14ac:dyDescent="0.25">
      <c r="A3423"/>
      <c r="B3423"/>
      <c r="C3423"/>
      <c r="D3423"/>
      <c r="E3423" s="148"/>
      <c r="F3423" s="148"/>
      <c r="G3423" s="149"/>
      <c r="H3423" s="148"/>
      <c r="I3423"/>
    </row>
    <row r="3424" spans="1:9" x14ac:dyDescent="0.25">
      <c r="A3424"/>
      <c r="B3424"/>
      <c r="C3424"/>
      <c r="D3424"/>
      <c r="E3424" s="148"/>
      <c r="F3424" s="148"/>
      <c r="G3424" s="149"/>
      <c r="H3424" s="148"/>
      <c r="I3424"/>
    </row>
    <row r="3425" spans="1:9" x14ac:dyDescent="0.25">
      <c r="A3425"/>
      <c r="B3425"/>
      <c r="C3425"/>
      <c r="D3425"/>
      <c r="E3425" s="148"/>
      <c r="F3425" s="148"/>
      <c r="G3425" s="149"/>
      <c r="H3425" s="148"/>
      <c r="I3425"/>
    </row>
    <row r="3426" spans="1:9" x14ac:dyDescent="0.25">
      <c r="A3426"/>
      <c r="B3426"/>
      <c r="C3426"/>
      <c r="D3426"/>
      <c r="E3426" s="148"/>
      <c r="F3426" s="148"/>
      <c r="G3426" s="149"/>
      <c r="H3426" s="148"/>
      <c r="I3426"/>
    </row>
    <row r="3427" spans="1:9" x14ac:dyDescent="0.25">
      <c r="A3427"/>
      <c r="B3427"/>
      <c r="C3427"/>
      <c r="D3427"/>
      <c r="E3427" s="148"/>
      <c r="F3427" s="148"/>
      <c r="G3427" s="149"/>
      <c r="H3427" s="148"/>
      <c r="I3427"/>
    </row>
    <row r="3428" spans="1:9" x14ac:dyDescent="0.25">
      <c r="A3428"/>
      <c r="B3428"/>
      <c r="C3428"/>
      <c r="D3428"/>
      <c r="E3428" s="148"/>
      <c r="F3428" s="148"/>
      <c r="G3428" s="149"/>
      <c r="H3428" s="148"/>
      <c r="I3428"/>
    </row>
    <row r="3429" spans="1:9" x14ac:dyDescent="0.25">
      <c r="A3429"/>
      <c r="B3429"/>
      <c r="C3429"/>
      <c r="D3429"/>
      <c r="E3429" s="148"/>
      <c r="F3429" s="148"/>
      <c r="G3429" s="149"/>
      <c r="H3429" s="148"/>
      <c r="I3429"/>
    </row>
    <row r="3430" spans="1:9" x14ac:dyDescent="0.25">
      <c r="A3430"/>
      <c r="B3430"/>
      <c r="C3430"/>
      <c r="D3430"/>
      <c r="E3430" s="148"/>
      <c r="F3430" s="148"/>
      <c r="G3430" s="149"/>
      <c r="H3430" s="148"/>
      <c r="I3430"/>
    </row>
    <row r="3431" spans="1:9" x14ac:dyDescent="0.25">
      <c r="A3431"/>
      <c r="B3431"/>
      <c r="C3431"/>
      <c r="D3431"/>
      <c r="E3431" s="148"/>
      <c r="F3431" s="148"/>
      <c r="G3431" s="149"/>
      <c r="H3431" s="148"/>
      <c r="I3431"/>
    </row>
    <row r="3432" spans="1:9" x14ac:dyDescent="0.25">
      <c r="A3432"/>
      <c r="B3432"/>
      <c r="C3432"/>
      <c r="D3432"/>
      <c r="E3432" s="148"/>
      <c r="F3432" s="148"/>
      <c r="G3432" s="149"/>
      <c r="H3432" s="148"/>
      <c r="I3432"/>
    </row>
    <row r="3433" spans="1:9" x14ac:dyDescent="0.25">
      <c r="A3433"/>
      <c r="B3433"/>
      <c r="C3433"/>
      <c r="D3433"/>
      <c r="E3433" s="148"/>
      <c r="F3433" s="148"/>
      <c r="G3433" s="149"/>
      <c r="H3433" s="148"/>
      <c r="I3433"/>
    </row>
    <row r="3434" spans="1:9" x14ac:dyDescent="0.25">
      <c r="A3434"/>
      <c r="B3434"/>
      <c r="C3434"/>
      <c r="D3434"/>
      <c r="E3434" s="148"/>
      <c r="F3434" s="148"/>
      <c r="G3434" s="149"/>
      <c r="H3434" s="148"/>
      <c r="I3434"/>
    </row>
    <row r="3435" spans="1:9" x14ac:dyDescent="0.25">
      <c r="A3435"/>
      <c r="B3435"/>
      <c r="C3435"/>
      <c r="D3435"/>
      <c r="E3435" s="148"/>
      <c r="F3435" s="148"/>
      <c r="G3435" s="149"/>
      <c r="H3435" s="148"/>
      <c r="I3435"/>
    </row>
    <row r="3436" spans="1:9" x14ac:dyDescent="0.25">
      <c r="A3436"/>
      <c r="B3436"/>
      <c r="C3436"/>
      <c r="D3436"/>
      <c r="E3436" s="148"/>
      <c r="F3436" s="148"/>
      <c r="G3436" s="149"/>
      <c r="H3436" s="148"/>
      <c r="I3436"/>
    </row>
    <row r="3437" spans="1:9" x14ac:dyDescent="0.25">
      <c r="A3437"/>
      <c r="B3437"/>
      <c r="C3437"/>
      <c r="D3437"/>
      <c r="E3437" s="148"/>
      <c r="F3437" s="148"/>
      <c r="G3437" s="149"/>
      <c r="H3437" s="148"/>
      <c r="I3437"/>
    </row>
    <row r="3438" spans="1:9" x14ac:dyDescent="0.25">
      <c r="A3438"/>
      <c r="B3438"/>
      <c r="C3438"/>
      <c r="D3438"/>
      <c r="E3438" s="148"/>
      <c r="F3438" s="148"/>
      <c r="G3438" s="149"/>
      <c r="H3438" s="148"/>
      <c r="I3438"/>
    </row>
    <row r="3439" spans="1:9" x14ac:dyDescent="0.25">
      <c r="A3439"/>
      <c r="B3439"/>
      <c r="C3439"/>
      <c r="D3439"/>
      <c r="E3439" s="148"/>
      <c r="F3439" s="148"/>
      <c r="G3439" s="149"/>
      <c r="H3439" s="148"/>
      <c r="I3439"/>
    </row>
    <row r="3440" spans="1:9" x14ac:dyDescent="0.25">
      <c r="A3440"/>
      <c r="B3440"/>
      <c r="C3440"/>
      <c r="D3440"/>
      <c r="E3440" s="148"/>
      <c r="F3440" s="148"/>
      <c r="G3440" s="149"/>
      <c r="H3440" s="148"/>
      <c r="I3440"/>
    </row>
    <row r="3441" spans="1:9" x14ac:dyDescent="0.25">
      <c r="A3441"/>
      <c r="B3441"/>
      <c r="C3441"/>
      <c r="D3441"/>
      <c r="E3441" s="148"/>
      <c r="F3441" s="148"/>
      <c r="G3441" s="149"/>
      <c r="H3441" s="148"/>
      <c r="I3441"/>
    </row>
    <row r="3442" spans="1:9" x14ac:dyDescent="0.25">
      <c r="A3442"/>
      <c r="B3442"/>
      <c r="C3442"/>
      <c r="D3442"/>
      <c r="E3442" s="148"/>
      <c r="F3442" s="148"/>
      <c r="G3442" s="149"/>
      <c r="H3442" s="148"/>
      <c r="I3442"/>
    </row>
    <row r="3443" spans="1:9" x14ac:dyDescent="0.25">
      <c r="A3443"/>
      <c r="B3443"/>
      <c r="C3443"/>
      <c r="D3443"/>
      <c r="E3443" s="148"/>
      <c r="F3443" s="148"/>
      <c r="G3443" s="149"/>
      <c r="H3443" s="148"/>
      <c r="I3443"/>
    </row>
    <row r="3444" spans="1:9" x14ac:dyDescent="0.25">
      <c r="A3444"/>
      <c r="B3444"/>
      <c r="C3444"/>
      <c r="D3444"/>
      <c r="E3444" s="148"/>
      <c r="F3444" s="148"/>
      <c r="G3444" s="149"/>
      <c r="H3444" s="148"/>
      <c r="I3444"/>
    </row>
    <row r="3445" spans="1:9" x14ac:dyDescent="0.25">
      <c r="A3445"/>
      <c r="B3445"/>
      <c r="C3445"/>
      <c r="D3445"/>
      <c r="E3445" s="148"/>
      <c r="F3445" s="148"/>
      <c r="G3445" s="149"/>
      <c r="H3445" s="148"/>
      <c r="I3445"/>
    </row>
    <row r="3446" spans="1:9" x14ac:dyDescent="0.25">
      <c r="A3446"/>
      <c r="B3446"/>
      <c r="C3446"/>
      <c r="D3446"/>
      <c r="E3446" s="148"/>
      <c r="F3446" s="148"/>
      <c r="G3446" s="149"/>
      <c r="H3446" s="148"/>
      <c r="I3446"/>
    </row>
    <row r="3447" spans="1:9" x14ac:dyDescent="0.25">
      <c r="A3447"/>
      <c r="B3447"/>
      <c r="C3447"/>
      <c r="D3447"/>
      <c r="E3447" s="148"/>
      <c r="F3447" s="148"/>
      <c r="G3447" s="149"/>
      <c r="H3447" s="148"/>
      <c r="I3447"/>
    </row>
    <row r="3448" spans="1:9" x14ac:dyDescent="0.25">
      <c r="A3448"/>
      <c r="B3448"/>
      <c r="C3448"/>
      <c r="D3448"/>
      <c r="E3448" s="148"/>
      <c r="F3448" s="148"/>
      <c r="G3448" s="149"/>
      <c r="H3448" s="148"/>
      <c r="I3448"/>
    </row>
    <row r="3449" spans="1:9" x14ac:dyDescent="0.25">
      <c r="A3449"/>
      <c r="B3449"/>
      <c r="C3449"/>
      <c r="D3449"/>
      <c r="E3449" s="148"/>
      <c r="F3449" s="148"/>
      <c r="G3449" s="149"/>
      <c r="H3449" s="148"/>
      <c r="I3449"/>
    </row>
    <row r="3450" spans="1:9" x14ac:dyDescent="0.25">
      <c r="A3450"/>
      <c r="B3450"/>
      <c r="C3450"/>
      <c r="D3450"/>
      <c r="E3450" s="148"/>
      <c r="F3450" s="148"/>
      <c r="G3450" s="149"/>
      <c r="H3450" s="148"/>
      <c r="I3450"/>
    </row>
    <row r="3451" spans="1:9" x14ac:dyDescent="0.25">
      <c r="A3451"/>
      <c r="B3451"/>
      <c r="C3451"/>
      <c r="D3451"/>
      <c r="E3451" s="148"/>
      <c r="F3451" s="148"/>
      <c r="G3451" s="149"/>
      <c r="H3451" s="148"/>
      <c r="I3451"/>
    </row>
    <row r="3452" spans="1:9" x14ac:dyDescent="0.25">
      <c r="A3452"/>
      <c r="B3452"/>
      <c r="C3452"/>
      <c r="D3452"/>
      <c r="E3452" s="148"/>
      <c r="F3452" s="148"/>
      <c r="G3452" s="149"/>
      <c r="H3452" s="148"/>
      <c r="I3452"/>
    </row>
    <row r="3453" spans="1:9" x14ac:dyDescent="0.25">
      <c r="A3453"/>
      <c r="B3453"/>
      <c r="C3453"/>
      <c r="D3453"/>
      <c r="E3453" s="148"/>
      <c r="F3453" s="148"/>
      <c r="G3453" s="149"/>
      <c r="H3453" s="148"/>
      <c r="I3453"/>
    </row>
    <row r="3454" spans="1:9" x14ac:dyDescent="0.25">
      <c r="A3454"/>
      <c r="B3454"/>
      <c r="C3454"/>
      <c r="D3454"/>
      <c r="E3454" s="148"/>
      <c r="F3454" s="148"/>
      <c r="G3454" s="149"/>
      <c r="H3454" s="148"/>
      <c r="I3454"/>
    </row>
    <row r="3455" spans="1:9" x14ac:dyDescent="0.25">
      <c r="A3455"/>
      <c r="B3455"/>
      <c r="C3455"/>
      <c r="D3455"/>
      <c r="E3455" s="148"/>
      <c r="F3455" s="148"/>
      <c r="G3455" s="149"/>
      <c r="H3455" s="148"/>
      <c r="I3455"/>
    </row>
    <row r="3456" spans="1:9" x14ac:dyDescent="0.25">
      <c r="A3456"/>
      <c r="B3456"/>
      <c r="C3456"/>
      <c r="D3456"/>
      <c r="E3456" s="148"/>
      <c r="F3456" s="148"/>
      <c r="G3456" s="149"/>
      <c r="H3456" s="148"/>
      <c r="I3456"/>
    </row>
    <row r="3457" spans="1:9" x14ac:dyDescent="0.25">
      <c r="A3457"/>
      <c r="B3457"/>
      <c r="C3457"/>
      <c r="D3457"/>
      <c r="E3457" s="148"/>
      <c r="F3457" s="148"/>
      <c r="G3457" s="149"/>
      <c r="H3457" s="148"/>
      <c r="I3457"/>
    </row>
    <row r="3458" spans="1:9" x14ac:dyDescent="0.25">
      <c r="A3458"/>
      <c r="B3458"/>
      <c r="C3458"/>
      <c r="D3458"/>
      <c r="E3458" s="148"/>
      <c r="F3458" s="148"/>
      <c r="G3458" s="149"/>
      <c r="H3458" s="148"/>
      <c r="I3458"/>
    </row>
    <row r="3459" spans="1:9" x14ac:dyDescent="0.25">
      <c r="A3459"/>
      <c r="B3459"/>
      <c r="C3459"/>
      <c r="D3459"/>
      <c r="E3459" s="148"/>
      <c r="F3459" s="148"/>
      <c r="G3459" s="149"/>
      <c r="H3459" s="148"/>
      <c r="I3459"/>
    </row>
    <row r="3460" spans="1:9" x14ac:dyDescent="0.25">
      <c r="A3460"/>
      <c r="B3460"/>
      <c r="C3460"/>
      <c r="D3460"/>
      <c r="E3460" s="148"/>
      <c r="F3460" s="148"/>
      <c r="G3460" s="149"/>
      <c r="H3460" s="148"/>
      <c r="I3460"/>
    </row>
    <row r="3461" spans="1:9" x14ac:dyDescent="0.25">
      <c r="A3461"/>
      <c r="B3461"/>
      <c r="C3461"/>
      <c r="D3461"/>
      <c r="E3461" s="148"/>
      <c r="F3461" s="148"/>
      <c r="G3461" s="149"/>
      <c r="H3461" s="148"/>
      <c r="I3461"/>
    </row>
    <row r="3462" spans="1:9" x14ac:dyDescent="0.25">
      <c r="A3462"/>
      <c r="B3462"/>
      <c r="C3462"/>
      <c r="D3462"/>
      <c r="E3462" s="148"/>
      <c r="F3462" s="148"/>
      <c r="G3462" s="149"/>
      <c r="H3462" s="148"/>
      <c r="I3462"/>
    </row>
    <row r="3463" spans="1:9" x14ac:dyDescent="0.25">
      <c r="A3463"/>
      <c r="B3463"/>
      <c r="C3463"/>
      <c r="D3463"/>
      <c r="E3463" s="148"/>
      <c r="F3463" s="148"/>
      <c r="G3463" s="149"/>
      <c r="H3463" s="148"/>
      <c r="I3463"/>
    </row>
    <row r="3464" spans="1:9" x14ac:dyDescent="0.25">
      <c r="A3464"/>
      <c r="B3464"/>
      <c r="C3464"/>
      <c r="D3464"/>
      <c r="E3464" s="148"/>
      <c r="F3464" s="148"/>
      <c r="G3464" s="149"/>
      <c r="H3464" s="148"/>
      <c r="I3464"/>
    </row>
    <row r="3465" spans="1:9" x14ac:dyDescent="0.25">
      <c r="A3465"/>
      <c r="B3465"/>
      <c r="C3465"/>
      <c r="D3465"/>
      <c r="E3465" s="148"/>
      <c r="F3465" s="148"/>
      <c r="G3465" s="149"/>
      <c r="H3465" s="148"/>
      <c r="I3465"/>
    </row>
    <row r="3466" spans="1:9" x14ac:dyDescent="0.25">
      <c r="A3466"/>
      <c r="B3466"/>
      <c r="C3466"/>
      <c r="D3466"/>
      <c r="E3466" s="148"/>
      <c r="F3466" s="148"/>
      <c r="G3466" s="149"/>
      <c r="H3466" s="148"/>
      <c r="I3466"/>
    </row>
    <row r="3467" spans="1:9" x14ac:dyDescent="0.25">
      <c r="A3467"/>
      <c r="B3467"/>
      <c r="C3467"/>
      <c r="D3467"/>
      <c r="E3467" s="148"/>
      <c r="F3467" s="148"/>
      <c r="G3467" s="149"/>
      <c r="H3467" s="148"/>
      <c r="I3467"/>
    </row>
    <row r="3468" spans="1:9" x14ac:dyDescent="0.25">
      <c r="A3468"/>
      <c r="B3468"/>
      <c r="C3468"/>
      <c r="D3468"/>
      <c r="E3468" s="148"/>
      <c r="F3468" s="148"/>
      <c r="G3468" s="149"/>
      <c r="H3468" s="148"/>
      <c r="I3468"/>
    </row>
    <row r="3469" spans="1:9" x14ac:dyDescent="0.25">
      <c r="A3469"/>
      <c r="B3469"/>
      <c r="C3469"/>
      <c r="D3469"/>
      <c r="E3469" s="148"/>
      <c r="F3469" s="148"/>
      <c r="G3469" s="149"/>
      <c r="H3469" s="148"/>
      <c r="I3469"/>
    </row>
    <row r="3470" spans="1:9" x14ac:dyDescent="0.25">
      <c r="A3470"/>
      <c r="B3470"/>
      <c r="C3470"/>
      <c r="D3470"/>
      <c r="E3470" s="148"/>
      <c r="F3470" s="148"/>
      <c r="G3470" s="149"/>
      <c r="H3470" s="148"/>
      <c r="I3470"/>
    </row>
    <row r="3471" spans="1:9" x14ac:dyDescent="0.25">
      <c r="A3471"/>
      <c r="B3471"/>
      <c r="C3471"/>
      <c r="D3471"/>
      <c r="E3471" s="148"/>
      <c r="F3471" s="148"/>
      <c r="G3471" s="149"/>
      <c r="H3471" s="148"/>
      <c r="I3471"/>
    </row>
    <row r="3472" spans="1:9" x14ac:dyDescent="0.25">
      <c r="A3472"/>
      <c r="B3472"/>
      <c r="C3472"/>
      <c r="D3472"/>
      <c r="E3472" s="148"/>
      <c r="F3472" s="148"/>
      <c r="G3472" s="149"/>
      <c r="H3472" s="148"/>
      <c r="I3472"/>
    </row>
    <row r="3473" spans="1:9" x14ac:dyDescent="0.25">
      <c r="A3473"/>
      <c r="B3473"/>
      <c r="C3473"/>
      <c r="D3473"/>
      <c r="E3473" s="148"/>
      <c r="F3473" s="148"/>
      <c r="G3473" s="149"/>
      <c r="H3473" s="148"/>
      <c r="I3473"/>
    </row>
    <row r="3474" spans="1:9" x14ac:dyDescent="0.25">
      <c r="A3474"/>
      <c r="B3474"/>
      <c r="C3474"/>
      <c r="D3474"/>
      <c r="E3474" s="148"/>
      <c r="F3474" s="148"/>
      <c r="G3474" s="149"/>
      <c r="H3474" s="148"/>
      <c r="I3474"/>
    </row>
    <row r="3475" spans="1:9" x14ac:dyDescent="0.25">
      <c r="A3475"/>
      <c r="B3475"/>
      <c r="C3475"/>
      <c r="D3475"/>
      <c r="E3475" s="148"/>
      <c r="F3475" s="148"/>
      <c r="G3475" s="149"/>
      <c r="H3475" s="148"/>
      <c r="I3475"/>
    </row>
    <row r="3476" spans="1:9" x14ac:dyDescent="0.25">
      <c r="A3476"/>
      <c r="B3476"/>
      <c r="C3476"/>
      <c r="D3476"/>
      <c r="E3476" s="148"/>
      <c r="F3476" s="148"/>
      <c r="G3476" s="149"/>
      <c r="H3476" s="148"/>
      <c r="I3476"/>
    </row>
    <row r="3477" spans="1:9" x14ac:dyDescent="0.25">
      <c r="A3477"/>
      <c r="B3477"/>
      <c r="C3477"/>
      <c r="D3477"/>
      <c r="E3477" s="148"/>
      <c r="F3477" s="148"/>
      <c r="G3477" s="149"/>
      <c r="H3477" s="148"/>
      <c r="I3477"/>
    </row>
    <row r="3478" spans="1:9" x14ac:dyDescent="0.25">
      <c r="A3478"/>
      <c r="B3478"/>
      <c r="C3478"/>
      <c r="D3478"/>
      <c r="E3478" s="148"/>
      <c r="F3478" s="148"/>
      <c r="G3478" s="149"/>
      <c r="H3478" s="148"/>
      <c r="I3478"/>
    </row>
    <row r="3479" spans="1:9" x14ac:dyDescent="0.25">
      <c r="A3479"/>
      <c r="B3479"/>
      <c r="C3479"/>
      <c r="D3479"/>
      <c r="E3479" s="148"/>
      <c r="F3479" s="148"/>
      <c r="G3479" s="149"/>
      <c r="H3479" s="148"/>
      <c r="I3479"/>
    </row>
    <row r="3480" spans="1:9" x14ac:dyDescent="0.25">
      <c r="A3480"/>
      <c r="B3480"/>
      <c r="C3480"/>
      <c r="D3480"/>
      <c r="E3480" s="148"/>
      <c r="F3480" s="148"/>
      <c r="G3480" s="149"/>
      <c r="H3480" s="148"/>
      <c r="I3480"/>
    </row>
    <row r="3481" spans="1:9" x14ac:dyDescent="0.25">
      <c r="A3481"/>
      <c r="B3481"/>
      <c r="C3481"/>
      <c r="D3481"/>
      <c r="E3481" s="148"/>
      <c r="F3481" s="148"/>
      <c r="G3481" s="149"/>
      <c r="H3481" s="148"/>
      <c r="I3481"/>
    </row>
    <row r="3482" spans="1:9" x14ac:dyDescent="0.25">
      <c r="A3482"/>
      <c r="B3482"/>
      <c r="C3482"/>
      <c r="D3482"/>
      <c r="E3482" s="148"/>
      <c r="F3482" s="148"/>
      <c r="G3482" s="149"/>
      <c r="H3482" s="148"/>
      <c r="I3482"/>
    </row>
    <row r="3483" spans="1:9" x14ac:dyDescent="0.25">
      <c r="A3483"/>
      <c r="B3483"/>
      <c r="C3483"/>
      <c r="D3483"/>
      <c r="E3483" s="148"/>
      <c r="F3483" s="148"/>
      <c r="G3483" s="149"/>
      <c r="H3483" s="148"/>
      <c r="I3483"/>
    </row>
    <row r="3484" spans="1:9" x14ac:dyDescent="0.25">
      <c r="A3484"/>
      <c r="B3484"/>
      <c r="C3484"/>
      <c r="D3484"/>
      <c r="E3484" s="148"/>
      <c r="F3484" s="148"/>
      <c r="G3484" s="149"/>
      <c r="H3484" s="148"/>
      <c r="I3484"/>
    </row>
    <row r="3485" spans="1:9" x14ac:dyDescent="0.25">
      <c r="A3485"/>
      <c r="B3485"/>
      <c r="C3485"/>
      <c r="D3485"/>
      <c r="E3485" s="148"/>
      <c r="F3485" s="148"/>
      <c r="G3485" s="149"/>
      <c r="H3485" s="148"/>
      <c r="I3485"/>
    </row>
    <row r="3486" spans="1:9" x14ac:dyDescent="0.25">
      <c r="A3486"/>
      <c r="B3486"/>
      <c r="C3486"/>
      <c r="D3486"/>
      <c r="E3486" s="148"/>
      <c r="F3486" s="148"/>
      <c r="G3486" s="149"/>
      <c r="H3486" s="148"/>
      <c r="I3486"/>
    </row>
    <row r="3487" spans="1:9" x14ac:dyDescent="0.25">
      <c r="A3487"/>
      <c r="B3487"/>
      <c r="C3487"/>
      <c r="D3487"/>
      <c r="E3487" s="148"/>
      <c r="F3487" s="148"/>
      <c r="G3487" s="149"/>
      <c r="H3487" s="148"/>
      <c r="I3487"/>
    </row>
    <row r="3488" spans="1:9" x14ac:dyDescent="0.25">
      <c r="A3488"/>
      <c r="B3488"/>
      <c r="C3488"/>
      <c r="D3488"/>
      <c r="E3488" s="148"/>
      <c r="F3488" s="148"/>
      <c r="G3488" s="149"/>
      <c r="H3488" s="148"/>
      <c r="I3488"/>
    </row>
    <row r="3489" spans="1:9" x14ac:dyDescent="0.25">
      <c r="A3489"/>
      <c r="B3489"/>
      <c r="C3489"/>
      <c r="D3489"/>
      <c r="E3489" s="148"/>
      <c r="F3489" s="148"/>
      <c r="G3489" s="149"/>
      <c r="H3489" s="148"/>
      <c r="I3489"/>
    </row>
    <row r="3490" spans="1:9" x14ac:dyDescent="0.25">
      <c r="A3490"/>
      <c r="B3490"/>
      <c r="C3490"/>
      <c r="D3490"/>
      <c r="E3490" s="148"/>
      <c r="F3490" s="148"/>
      <c r="G3490" s="149"/>
      <c r="H3490" s="148"/>
      <c r="I3490"/>
    </row>
    <row r="3491" spans="1:9" x14ac:dyDescent="0.25">
      <c r="A3491"/>
      <c r="B3491"/>
      <c r="C3491"/>
      <c r="D3491"/>
      <c r="E3491" s="148"/>
      <c r="F3491" s="148"/>
      <c r="G3491" s="149"/>
      <c r="H3491" s="148"/>
      <c r="I3491"/>
    </row>
    <row r="3492" spans="1:9" x14ac:dyDescent="0.25">
      <c r="A3492"/>
      <c r="B3492"/>
      <c r="C3492"/>
      <c r="D3492"/>
      <c r="E3492" s="148"/>
      <c r="F3492" s="148"/>
      <c r="G3492" s="149"/>
      <c r="H3492" s="148"/>
      <c r="I3492"/>
    </row>
    <row r="3493" spans="1:9" x14ac:dyDescent="0.25">
      <c r="A3493"/>
      <c r="B3493"/>
      <c r="C3493"/>
      <c r="D3493"/>
      <c r="E3493" s="148"/>
      <c r="F3493" s="148"/>
      <c r="G3493" s="149"/>
      <c r="H3493" s="148"/>
      <c r="I3493"/>
    </row>
    <row r="3494" spans="1:9" x14ac:dyDescent="0.25">
      <c r="A3494"/>
      <c r="B3494"/>
      <c r="C3494"/>
      <c r="D3494"/>
      <c r="E3494" s="148"/>
      <c r="F3494" s="148"/>
      <c r="G3494" s="149"/>
      <c r="H3494" s="148"/>
      <c r="I3494"/>
    </row>
    <row r="3495" spans="1:9" x14ac:dyDescent="0.25">
      <c r="A3495"/>
      <c r="B3495"/>
      <c r="C3495"/>
      <c r="D3495"/>
      <c r="E3495" s="148"/>
      <c r="F3495" s="148"/>
      <c r="G3495" s="149"/>
      <c r="H3495" s="148"/>
      <c r="I3495"/>
    </row>
    <row r="3496" spans="1:9" x14ac:dyDescent="0.25">
      <c r="A3496"/>
      <c r="B3496"/>
      <c r="C3496"/>
      <c r="D3496"/>
      <c r="E3496" s="148"/>
      <c r="F3496" s="148"/>
      <c r="G3496" s="149"/>
      <c r="H3496" s="148"/>
      <c r="I3496"/>
    </row>
    <row r="3497" spans="1:9" x14ac:dyDescent="0.25">
      <c r="A3497"/>
      <c r="B3497"/>
      <c r="C3497"/>
      <c r="D3497"/>
      <c r="E3497" s="148"/>
      <c r="F3497" s="148"/>
      <c r="G3497" s="149"/>
      <c r="H3497" s="148"/>
      <c r="I3497"/>
    </row>
    <row r="3498" spans="1:9" x14ac:dyDescent="0.25">
      <c r="A3498"/>
      <c r="B3498"/>
      <c r="C3498"/>
      <c r="D3498"/>
      <c r="E3498" s="148"/>
      <c r="F3498" s="148"/>
      <c r="G3498" s="149"/>
      <c r="H3498" s="148"/>
      <c r="I3498"/>
    </row>
    <row r="3499" spans="1:9" x14ac:dyDescent="0.25">
      <c r="A3499"/>
      <c r="B3499"/>
      <c r="C3499"/>
      <c r="D3499"/>
      <c r="E3499" s="148"/>
      <c r="F3499" s="148"/>
      <c r="G3499" s="149"/>
      <c r="H3499" s="148"/>
      <c r="I3499"/>
    </row>
    <row r="3500" spans="1:9" x14ac:dyDescent="0.25">
      <c r="A3500"/>
      <c r="B3500"/>
      <c r="C3500"/>
      <c r="D3500"/>
      <c r="E3500" s="148"/>
      <c r="F3500" s="148"/>
      <c r="G3500" s="149"/>
      <c r="H3500" s="148"/>
      <c r="I3500"/>
    </row>
    <row r="3501" spans="1:9" x14ac:dyDescent="0.25">
      <c r="A3501"/>
      <c r="B3501"/>
      <c r="C3501"/>
      <c r="D3501"/>
      <c r="E3501" s="148"/>
      <c r="F3501" s="148"/>
      <c r="G3501" s="149"/>
      <c r="H3501" s="148"/>
      <c r="I3501"/>
    </row>
    <row r="3502" spans="1:9" x14ac:dyDescent="0.25">
      <c r="A3502"/>
      <c r="B3502"/>
      <c r="C3502"/>
      <c r="D3502"/>
      <c r="E3502" s="148"/>
      <c r="F3502" s="148"/>
      <c r="G3502" s="149"/>
      <c r="H3502" s="148"/>
      <c r="I3502"/>
    </row>
    <row r="3503" spans="1:9" x14ac:dyDescent="0.25">
      <c r="A3503"/>
      <c r="B3503"/>
      <c r="C3503"/>
      <c r="D3503"/>
      <c r="E3503" s="148"/>
      <c r="F3503" s="148"/>
      <c r="G3503" s="149"/>
      <c r="H3503" s="148"/>
      <c r="I3503"/>
    </row>
    <row r="3504" spans="1:9" x14ac:dyDescent="0.25">
      <c r="A3504"/>
      <c r="B3504"/>
      <c r="C3504"/>
      <c r="D3504"/>
      <c r="E3504" s="148"/>
      <c r="F3504" s="148"/>
      <c r="G3504" s="149"/>
      <c r="H3504" s="148"/>
      <c r="I3504"/>
    </row>
    <row r="3505" spans="1:9" x14ac:dyDescent="0.25">
      <c r="A3505"/>
      <c r="B3505"/>
      <c r="C3505"/>
      <c r="D3505"/>
      <c r="E3505" s="148"/>
      <c r="F3505" s="148"/>
      <c r="G3505" s="149"/>
      <c r="H3505" s="148"/>
      <c r="I3505"/>
    </row>
    <row r="3506" spans="1:9" x14ac:dyDescent="0.25">
      <c r="A3506"/>
      <c r="B3506"/>
      <c r="C3506"/>
      <c r="D3506"/>
      <c r="E3506" s="148"/>
      <c r="F3506" s="148"/>
      <c r="G3506" s="149"/>
      <c r="H3506" s="148"/>
      <c r="I3506"/>
    </row>
    <row r="3507" spans="1:9" x14ac:dyDescent="0.25">
      <c r="A3507"/>
      <c r="B3507"/>
      <c r="C3507"/>
      <c r="D3507"/>
      <c r="E3507" s="148"/>
      <c r="F3507" s="148"/>
      <c r="G3507" s="149"/>
      <c r="H3507" s="148"/>
      <c r="I3507"/>
    </row>
    <row r="3508" spans="1:9" x14ac:dyDescent="0.25">
      <c r="A3508"/>
      <c r="B3508"/>
      <c r="C3508"/>
      <c r="D3508"/>
      <c r="E3508" s="148"/>
      <c r="F3508" s="148"/>
      <c r="G3508" s="149"/>
      <c r="H3508" s="148"/>
      <c r="I3508"/>
    </row>
    <row r="3509" spans="1:9" x14ac:dyDescent="0.25">
      <c r="A3509"/>
      <c r="B3509"/>
      <c r="C3509"/>
      <c r="D3509"/>
      <c r="E3509" s="148"/>
      <c r="F3509" s="148"/>
      <c r="G3509" s="149"/>
      <c r="H3509" s="148"/>
      <c r="I3509"/>
    </row>
    <row r="3510" spans="1:9" x14ac:dyDescent="0.25">
      <c r="A3510"/>
      <c r="B3510"/>
      <c r="C3510"/>
      <c r="D3510"/>
      <c r="E3510" s="148"/>
      <c r="F3510" s="148"/>
      <c r="G3510" s="149"/>
      <c r="H3510" s="148"/>
      <c r="I3510"/>
    </row>
    <row r="3511" spans="1:9" x14ac:dyDescent="0.25">
      <c r="A3511"/>
      <c r="B3511"/>
      <c r="C3511"/>
      <c r="D3511"/>
      <c r="E3511" s="148"/>
      <c r="F3511" s="148"/>
      <c r="G3511" s="149"/>
      <c r="H3511" s="148"/>
      <c r="I3511"/>
    </row>
    <row r="3512" spans="1:9" x14ac:dyDescent="0.25">
      <c r="A3512"/>
      <c r="B3512"/>
      <c r="C3512"/>
      <c r="D3512"/>
      <c r="E3512" s="148"/>
      <c r="F3512" s="148"/>
      <c r="G3512" s="149"/>
      <c r="H3512" s="148"/>
      <c r="I3512"/>
    </row>
    <row r="3513" spans="1:9" x14ac:dyDescent="0.25">
      <c r="A3513"/>
      <c r="B3513"/>
      <c r="C3513"/>
      <c r="D3513"/>
      <c r="E3513" s="148"/>
      <c r="F3513" s="148"/>
      <c r="G3513" s="149"/>
      <c r="H3513" s="148"/>
      <c r="I3513"/>
    </row>
    <row r="3514" spans="1:9" x14ac:dyDescent="0.25">
      <c r="A3514"/>
      <c r="B3514"/>
      <c r="C3514"/>
      <c r="D3514"/>
      <c r="E3514" s="148"/>
      <c r="F3514" s="148"/>
      <c r="G3514" s="149"/>
      <c r="H3514" s="148"/>
      <c r="I3514"/>
    </row>
    <row r="3515" spans="1:9" x14ac:dyDescent="0.25">
      <c r="A3515"/>
      <c r="B3515"/>
      <c r="C3515"/>
      <c r="D3515"/>
      <c r="E3515" s="148"/>
      <c r="F3515" s="148"/>
      <c r="G3515" s="149"/>
      <c r="H3515" s="148"/>
      <c r="I3515"/>
    </row>
    <row r="3516" spans="1:9" x14ac:dyDescent="0.25">
      <c r="A3516"/>
      <c r="B3516"/>
      <c r="C3516"/>
      <c r="D3516"/>
      <c r="E3516" s="148"/>
      <c r="F3516" s="148"/>
      <c r="G3516" s="149"/>
      <c r="H3516" s="148"/>
      <c r="I3516"/>
    </row>
    <row r="3517" spans="1:9" x14ac:dyDescent="0.25">
      <c r="A3517"/>
      <c r="B3517"/>
      <c r="C3517"/>
      <c r="D3517"/>
      <c r="E3517" s="148"/>
      <c r="F3517" s="148"/>
      <c r="G3517" s="149"/>
      <c r="H3517" s="148"/>
      <c r="I3517"/>
    </row>
    <row r="3518" spans="1:9" x14ac:dyDescent="0.25">
      <c r="A3518"/>
      <c r="B3518"/>
      <c r="C3518"/>
      <c r="D3518"/>
      <c r="E3518" s="148"/>
      <c r="F3518" s="148"/>
      <c r="G3518" s="149"/>
      <c r="H3518" s="148"/>
      <c r="I3518"/>
    </row>
    <row r="3519" spans="1:9" x14ac:dyDescent="0.25">
      <c r="A3519"/>
      <c r="B3519"/>
      <c r="C3519"/>
      <c r="D3519"/>
      <c r="E3519" s="148"/>
      <c r="F3519" s="148"/>
      <c r="G3519" s="149"/>
      <c r="H3519" s="148"/>
      <c r="I3519"/>
    </row>
    <row r="3520" spans="1:9" x14ac:dyDescent="0.25">
      <c r="A3520"/>
      <c r="B3520"/>
      <c r="C3520"/>
      <c r="D3520"/>
      <c r="E3520" s="148"/>
      <c r="F3520" s="148"/>
      <c r="G3520" s="149"/>
      <c r="H3520" s="148"/>
      <c r="I3520"/>
    </row>
    <row r="3521" spans="1:9" x14ac:dyDescent="0.25">
      <c r="A3521"/>
      <c r="B3521"/>
      <c r="C3521"/>
      <c r="D3521"/>
      <c r="E3521" s="148"/>
      <c r="F3521" s="148"/>
      <c r="G3521" s="149"/>
      <c r="H3521" s="148"/>
      <c r="I3521"/>
    </row>
    <row r="3522" spans="1:9" x14ac:dyDescent="0.25">
      <c r="A3522"/>
      <c r="B3522"/>
      <c r="C3522"/>
      <c r="D3522"/>
      <c r="E3522" s="148"/>
      <c r="F3522" s="148"/>
      <c r="G3522" s="149"/>
      <c r="H3522" s="148"/>
      <c r="I3522"/>
    </row>
    <row r="3523" spans="1:9" x14ac:dyDescent="0.25">
      <c r="A3523"/>
      <c r="B3523"/>
      <c r="C3523"/>
      <c r="D3523"/>
      <c r="E3523" s="148"/>
      <c r="F3523" s="148"/>
      <c r="G3523" s="149"/>
      <c r="H3523" s="148"/>
      <c r="I3523"/>
    </row>
    <row r="3524" spans="1:9" x14ac:dyDescent="0.25">
      <c r="A3524"/>
      <c r="B3524"/>
      <c r="C3524"/>
      <c r="D3524"/>
      <c r="E3524" s="148"/>
      <c r="F3524" s="148"/>
      <c r="G3524" s="149"/>
      <c r="H3524" s="148"/>
      <c r="I3524"/>
    </row>
    <row r="3525" spans="1:9" x14ac:dyDescent="0.25">
      <c r="A3525"/>
      <c r="B3525"/>
      <c r="C3525"/>
      <c r="D3525"/>
      <c r="E3525" s="148"/>
      <c r="F3525" s="148"/>
      <c r="G3525" s="149"/>
      <c r="H3525" s="148"/>
      <c r="I3525"/>
    </row>
    <row r="3526" spans="1:9" x14ac:dyDescent="0.25">
      <c r="A3526"/>
      <c r="B3526"/>
      <c r="C3526"/>
      <c r="D3526"/>
      <c r="E3526" s="148"/>
      <c r="F3526" s="148"/>
      <c r="G3526" s="149"/>
      <c r="H3526" s="148"/>
      <c r="I3526"/>
    </row>
    <row r="3527" spans="1:9" x14ac:dyDescent="0.25">
      <c r="A3527"/>
      <c r="B3527"/>
      <c r="C3527"/>
      <c r="D3527"/>
      <c r="E3527" s="148"/>
      <c r="F3527" s="148"/>
      <c r="G3527" s="149"/>
      <c r="H3527" s="148"/>
      <c r="I3527"/>
    </row>
    <row r="3528" spans="1:9" x14ac:dyDescent="0.25">
      <c r="A3528"/>
      <c r="B3528"/>
      <c r="C3528"/>
      <c r="D3528"/>
      <c r="E3528" s="148"/>
      <c r="F3528" s="148"/>
      <c r="G3528" s="149"/>
      <c r="H3528" s="148"/>
      <c r="I3528"/>
    </row>
    <row r="3529" spans="1:9" x14ac:dyDescent="0.25">
      <c r="A3529"/>
      <c r="B3529"/>
      <c r="C3529"/>
      <c r="D3529"/>
      <c r="E3529" s="148"/>
      <c r="F3529" s="148"/>
      <c r="G3529" s="149"/>
      <c r="H3529" s="148"/>
      <c r="I3529"/>
    </row>
    <row r="3530" spans="1:9" x14ac:dyDescent="0.25">
      <c r="A3530"/>
      <c r="B3530"/>
      <c r="C3530"/>
      <c r="D3530"/>
      <c r="E3530" s="148"/>
      <c r="F3530" s="148"/>
      <c r="G3530" s="149"/>
      <c r="H3530" s="148"/>
      <c r="I3530"/>
    </row>
    <row r="3531" spans="1:9" x14ac:dyDescent="0.25">
      <c r="A3531"/>
      <c r="B3531"/>
      <c r="C3531"/>
      <c r="D3531"/>
      <c r="E3531" s="148"/>
      <c r="F3531" s="148"/>
      <c r="G3531" s="149"/>
      <c r="H3531" s="148"/>
      <c r="I3531"/>
    </row>
    <row r="3532" spans="1:9" x14ac:dyDescent="0.25">
      <c r="A3532"/>
      <c r="B3532"/>
      <c r="C3532"/>
      <c r="D3532"/>
      <c r="E3532" s="148"/>
      <c r="F3532" s="148"/>
      <c r="G3532" s="149"/>
      <c r="H3532" s="148"/>
      <c r="I3532"/>
    </row>
    <row r="3533" spans="1:9" x14ac:dyDescent="0.25">
      <c r="A3533"/>
      <c r="B3533"/>
      <c r="C3533"/>
      <c r="D3533"/>
      <c r="E3533" s="148"/>
      <c r="F3533" s="148"/>
      <c r="G3533" s="149"/>
      <c r="H3533" s="148"/>
      <c r="I3533"/>
    </row>
    <row r="3534" spans="1:9" x14ac:dyDescent="0.25">
      <c r="A3534"/>
      <c r="B3534"/>
      <c r="C3534"/>
      <c r="D3534"/>
      <c r="E3534" s="148"/>
      <c r="F3534" s="148"/>
      <c r="G3534" s="149"/>
      <c r="H3534" s="148"/>
      <c r="I3534"/>
    </row>
    <row r="3535" spans="1:9" x14ac:dyDescent="0.25">
      <c r="A3535"/>
      <c r="B3535"/>
      <c r="C3535"/>
      <c r="D3535"/>
      <c r="E3535" s="148"/>
      <c r="F3535" s="148"/>
      <c r="G3535" s="149"/>
      <c r="H3535" s="148"/>
      <c r="I3535"/>
    </row>
    <row r="3536" spans="1:9" x14ac:dyDescent="0.25">
      <c r="A3536"/>
      <c r="B3536"/>
      <c r="C3536"/>
      <c r="D3536"/>
      <c r="E3536" s="148"/>
      <c r="F3536" s="148"/>
      <c r="G3536" s="149"/>
      <c r="H3536" s="148"/>
      <c r="I3536"/>
    </row>
    <row r="3537" spans="1:9" x14ac:dyDescent="0.25">
      <c r="A3537"/>
      <c r="B3537"/>
      <c r="C3537"/>
      <c r="D3537"/>
      <c r="E3537" s="148"/>
      <c r="F3537" s="148"/>
      <c r="G3537" s="149"/>
      <c r="H3537" s="148"/>
      <c r="I3537"/>
    </row>
    <row r="3538" spans="1:9" x14ac:dyDescent="0.25">
      <c r="A3538"/>
      <c r="B3538"/>
      <c r="C3538"/>
      <c r="D3538"/>
      <c r="E3538" s="148"/>
      <c r="F3538" s="148"/>
      <c r="G3538" s="149"/>
      <c r="H3538" s="148"/>
      <c r="I3538"/>
    </row>
    <row r="3539" spans="1:9" x14ac:dyDescent="0.25">
      <c r="A3539"/>
      <c r="B3539"/>
      <c r="C3539"/>
      <c r="D3539"/>
      <c r="E3539" s="148"/>
      <c r="F3539" s="148"/>
      <c r="G3539" s="149"/>
      <c r="H3539" s="148"/>
      <c r="I3539"/>
    </row>
    <row r="3540" spans="1:9" x14ac:dyDescent="0.25">
      <c r="A3540"/>
      <c r="B3540"/>
      <c r="C3540"/>
      <c r="D3540"/>
      <c r="E3540" s="148"/>
      <c r="F3540" s="148"/>
      <c r="G3540" s="149"/>
      <c r="H3540" s="148"/>
      <c r="I3540"/>
    </row>
    <row r="3541" spans="1:9" x14ac:dyDescent="0.25">
      <c r="A3541"/>
      <c r="B3541"/>
      <c r="C3541"/>
      <c r="D3541"/>
      <c r="E3541" s="148"/>
      <c r="F3541" s="148"/>
      <c r="G3541" s="149"/>
      <c r="H3541" s="148"/>
      <c r="I3541"/>
    </row>
    <row r="3542" spans="1:9" x14ac:dyDescent="0.25">
      <c r="A3542"/>
      <c r="B3542"/>
      <c r="C3542"/>
      <c r="D3542"/>
      <c r="E3542" s="148"/>
      <c r="F3542" s="148"/>
      <c r="G3542" s="149"/>
      <c r="H3542" s="148"/>
      <c r="I3542"/>
    </row>
    <row r="3543" spans="1:9" x14ac:dyDescent="0.25">
      <c r="A3543"/>
      <c r="B3543"/>
      <c r="C3543"/>
      <c r="D3543"/>
      <c r="E3543" s="148"/>
      <c r="F3543" s="148"/>
      <c r="G3543" s="149"/>
      <c r="H3543" s="148"/>
      <c r="I3543"/>
    </row>
    <row r="3544" spans="1:9" x14ac:dyDescent="0.25">
      <c r="A3544"/>
      <c r="B3544"/>
      <c r="C3544"/>
      <c r="D3544"/>
      <c r="E3544" s="148"/>
      <c r="F3544" s="148"/>
      <c r="G3544" s="149"/>
      <c r="H3544" s="148"/>
      <c r="I3544"/>
    </row>
    <row r="3545" spans="1:9" x14ac:dyDescent="0.25">
      <c r="A3545"/>
      <c r="B3545"/>
      <c r="C3545"/>
      <c r="D3545"/>
      <c r="E3545" s="148"/>
      <c r="F3545" s="148"/>
      <c r="G3545" s="149"/>
      <c r="H3545" s="148"/>
      <c r="I3545"/>
    </row>
    <row r="3546" spans="1:9" x14ac:dyDescent="0.25">
      <c r="A3546"/>
      <c r="B3546"/>
      <c r="C3546"/>
      <c r="D3546"/>
      <c r="E3546" s="148"/>
      <c r="F3546" s="148"/>
      <c r="G3546" s="149"/>
      <c r="H3546" s="148"/>
      <c r="I3546"/>
    </row>
    <row r="3547" spans="1:9" x14ac:dyDescent="0.25">
      <c r="A3547"/>
      <c r="B3547"/>
      <c r="C3547"/>
      <c r="D3547"/>
      <c r="E3547" s="148"/>
      <c r="F3547" s="148"/>
      <c r="G3547" s="149"/>
      <c r="H3547" s="148"/>
      <c r="I3547"/>
    </row>
    <row r="3548" spans="1:9" x14ac:dyDescent="0.25">
      <c r="A3548"/>
      <c r="B3548"/>
      <c r="C3548"/>
      <c r="D3548"/>
      <c r="E3548" s="148"/>
      <c r="F3548" s="148"/>
      <c r="G3548" s="149"/>
      <c r="H3548" s="148"/>
      <c r="I3548"/>
    </row>
    <row r="3549" spans="1:9" x14ac:dyDescent="0.25">
      <c r="A3549"/>
      <c r="B3549"/>
      <c r="C3549"/>
      <c r="D3549"/>
      <c r="E3549" s="148"/>
      <c r="F3549" s="148"/>
      <c r="G3549" s="149"/>
      <c r="H3549" s="148"/>
      <c r="I3549"/>
    </row>
    <row r="3550" spans="1:9" x14ac:dyDescent="0.25">
      <c r="A3550"/>
      <c r="B3550"/>
      <c r="C3550"/>
      <c r="D3550"/>
      <c r="E3550" s="148"/>
      <c r="F3550" s="148"/>
      <c r="G3550" s="149"/>
      <c r="H3550" s="148"/>
      <c r="I3550"/>
    </row>
    <row r="3551" spans="1:9" x14ac:dyDescent="0.25">
      <c r="A3551"/>
      <c r="B3551"/>
      <c r="C3551"/>
      <c r="D3551"/>
      <c r="E3551" s="148"/>
      <c r="F3551" s="148"/>
      <c r="G3551" s="149"/>
      <c r="H3551" s="148"/>
      <c r="I3551"/>
    </row>
    <row r="3552" spans="1:9" x14ac:dyDescent="0.25">
      <c r="A3552"/>
      <c r="B3552"/>
      <c r="C3552"/>
      <c r="D3552"/>
      <c r="E3552" s="148"/>
      <c r="F3552" s="148"/>
      <c r="G3552" s="149"/>
      <c r="H3552" s="148"/>
      <c r="I3552"/>
    </row>
    <row r="3553" spans="1:9" x14ac:dyDescent="0.25">
      <c r="A3553"/>
      <c r="B3553"/>
      <c r="C3553"/>
      <c r="D3553"/>
      <c r="E3553" s="148"/>
      <c r="F3553" s="148"/>
      <c r="G3553" s="149"/>
      <c r="H3553" s="148"/>
      <c r="I3553"/>
    </row>
    <row r="3554" spans="1:9" x14ac:dyDescent="0.25">
      <c r="A3554"/>
      <c r="B3554"/>
      <c r="C3554"/>
      <c r="D3554"/>
      <c r="E3554" s="148"/>
      <c r="F3554" s="148"/>
      <c r="G3554" s="149"/>
      <c r="H3554" s="148"/>
      <c r="I3554"/>
    </row>
    <row r="3555" spans="1:9" x14ac:dyDescent="0.25">
      <c r="A3555"/>
      <c r="B3555"/>
      <c r="C3555"/>
      <c r="D3555"/>
      <c r="E3555" s="148"/>
      <c r="F3555" s="148"/>
      <c r="G3555" s="149"/>
      <c r="H3555" s="148"/>
      <c r="I3555"/>
    </row>
    <row r="3556" spans="1:9" x14ac:dyDescent="0.25">
      <c r="A3556"/>
      <c r="B3556"/>
      <c r="C3556"/>
      <c r="D3556"/>
      <c r="E3556" s="148"/>
      <c r="F3556" s="148"/>
      <c r="G3556" s="149"/>
      <c r="H3556" s="148"/>
      <c r="I3556"/>
    </row>
    <row r="3557" spans="1:9" x14ac:dyDescent="0.25">
      <c r="A3557"/>
      <c r="B3557"/>
      <c r="C3557"/>
      <c r="D3557"/>
      <c r="E3557" s="148"/>
      <c r="F3557" s="148"/>
      <c r="G3557" s="149"/>
      <c r="H3557" s="148"/>
      <c r="I3557"/>
    </row>
    <row r="3558" spans="1:9" x14ac:dyDescent="0.25">
      <c r="A3558"/>
      <c r="B3558"/>
      <c r="C3558"/>
      <c r="D3558"/>
      <c r="E3558" s="148"/>
      <c r="F3558" s="148"/>
      <c r="G3558" s="149"/>
      <c r="H3558" s="148"/>
      <c r="I3558"/>
    </row>
    <row r="3559" spans="1:9" x14ac:dyDescent="0.25">
      <c r="A3559"/>
      <c r="B3559"/>
      <c r="C3559"/>
      <c r="D3559"/>
      <c r="E3559" s="148"/>
      <c r="F3559" s="148"/>
      <c r="G3559" s="149"/>
      <c r="H3559" s="148"/>
      <c r="I3559"/>
    </row>
    <row r="3560" spans="1:9" x14ac:dyDescent="0.25">
      <c r="A3560"/>
      <c r="B3560"/>
      <c r="C3560"/>
      <c r="D3560"/>
      <c r="E3560" s="148"/>
      <c r="F3560" s="148"/>
      <c r="G3560" s="149"/>
      <c r="H3560" s="148"/>
      <c r="I3560"/>
    </row>
    <row r="3561" spans="1:9" x14ac:dyDescent="0.25">
      <c r="A3561"/>
      <c r="B3561"/>
      <c r="C3561"/>
      <c r="D3561"/>
      <c r="E3561" s="148"/>
      <c r="F3561" s="148"/>
      <c r="G3561" s="149"/>
      <c r="H3561" s="148"/>
      <c r="I3561"/>
    </row>
    <row r="3562" spans="1:9" x14ac:dyDescent="0.25">
      <c r="A3562"/>
      <c r="B3562"/>
      <c r="C3562"/>
      <c r="D3562"/>
      <c r="E3562" s="148"/>
      <c r="F3562" s="148"/>
      <c r="G3562" s="149"/>
      <c r="H3562" s="148"/>
      <c r="I3562"/>
    </row>
    <row r="3563" spans="1:9" x14ac:dyDescent="0.25">
      <c r="A3563"/>
      <c r="B3563"/>
      <c r="C3563"/>
      <c r="D3563"/>
      <c r="E3563" s="148"/>
      <c r="F3563" s="148"/>
      <c r="G3563" s="149"/>
      <c r="H3563" s="148"/>
      <c r="I3563"/>
    </row>
    <row r="3564" spans="1:9" x14ac:dyDescent="0.25">
      <c r="A3564"/>
      <c r="B3564"/>
      <c r="C3564"/>
      <c r="D3564"/>
      <c r="E3564" s="148"/>
      <c r="F3564" s="148"/>
      <c r="G3564" s="149"/>
      <c r="H3564" s="148"/>
      <c r="I3564"/>
    </row>
    <row r="3565" spans="1:9" x14ac:dyDescent="0.25">
      <c r="A3565"/>
      <c r="B3565"/>
      <c r="C3565"/>
      <c r="D3565"/>
      <c r="E3565" s="148"/>
      <c r="F3565" s="148"/>
      <c r="G3565" s="149"/>
      <c r="H3565" s="148"/>
      <c r="I3565"/>
    </row>
    <row r="3566" spans="1:9" x14ac:dyDescent="0.25">
      <c r="A3566"/>
      <c r="B3566"/>
      <c r="C3566"/>
      <c r="D3566"/>
      <c r="E3566" s="148"/>
      <c r="F3566" s="148"/>
      <c r="G3566" s="149"/>
      <c r="H3566" s="148"/>
      <c r="I3566"/>
    </row>
    <row r="3567" spans="1:9" x14ac:dyDescent="0.25">
      <c r="A3567"/>
      <c r="B3567"/>
      <c r="C3567"/>
      <c r="D3567"/>
      <c r="E3567" s="148"/>
      <c r="F3567" s="148"/>
      <c r="G3567" s="149"/>
      <c r="H3567" s="148"/>
      <c r="I3567"/>
    </row>
    <row r="3568" spans="1:9" x14ac:dyDescent="0.25">
      <c r="A3568"/>
      <c r="B3568"/>
      <c r="C3568"/>
      <c r="D3568"/>
      <c r="E3568" s="148"/>
      <c r="F3568" s="148"/>
      <c r="G3568" s="149"/>
      <c r="H3568" s="148"/>
      <c r="I3568"/>
    </row>
    <row r="3569" spans="1:9" x14ac:dyDescent="0.25">
      <c r="A3569"/>
      <c r="B3569"/>
      <c r="C3569"/>
      <c r="D3569"/>
      <c r="E3569" s="148"/>
      <c r="F3569" s="148"/>
      <c r="G3569" s="149"/>
      <c r="H3569" s="148"/>
      <c r="I3569"/>
    </row>
    <row r="3570" spans="1:9" x14ac:dyDescent="0.25">
      <c r="A3570"/>
      <c r="B3570"/>
      <c r="C3570"/>
      <c r="D3570"/>
      <c r="E3570" s="148"/>
      <c r="F3570" s="148"/>
      <c r="G3570" s="149"/>
      <c r="H3570" s="148"/>
      <c r="I3570"/>
    </row>
    <row r="3571" spans="1:9" x14ac:dyDescent="0.25">
      <c r="A3571"/>
      <c r="B3571"/>
      <c r="C3571"/>
      <c r="D3571"/>
      <c r="E3571" s="148"/>
      <c r="F3571" s="148"/>
      <c r="G3571" s="149"/>
      <c r="H3571" s="148"/>
      <c r="I3571"/>
    </row>
    <row r="3572" spans="1:9" x14ac:dyDescent="0.25">
      <c r="A3572"/>
      <c r="B3572"/>
      <c r="C3572"/>
      <c r="D3572"/>
      <c r="E3572" s="148"/>
      <c r="F3572" s="148"/>
      <c r="G3572" s="149"/>
      <c r="H3572" s="148"/>
      <c r="I3572"/>
    </row>
    <row r="3573" spans="1:9" x14ac:dyDescent="0.25">
      <c r="A3573"/>
      <c r="B3573"/>
      <c r="C3573"/>
      <c r="D3573"/>
      <c r="E3573" s="148"/>
      <c r="F3573" s="148"/>
      <c r="G3573" s="149"/>
      <c r="H3573" s="148"/>
      <c r="I3573"/>
    </row>
    <row r="3574" spans="1:9" x14ac:dyDescent="0.25">
      <c r="A3574"/>
      <c r="B3574"/>
      <c r="C3574"/>
      <c r="D3574"/>
      <c r="E3574" s="148"/>
      <c r="F3574" s="148"/>
      <c r="G3574" s="149"/>
      <c r="H3574" s="148"/>
      <c r="I3574"/>
    </row>
    <row r="3575" spans="1:9" x14ac:dyDescent="0.25">
      <c r="A3575"/>
      <c r="B3575"/>
      <c r="C3575"/>
      <c r="D3575"/>
      <c r="E3575" s="148"/>
      <c r="F3575" s="148"/>
      <c r="G3575" s="149"/>
      <c r="H3575" s="148"/>
      <c r="I3575"/>
    </row>
    <row r="3576" spans="1:9" x14ac:dyDescent="0.25">
      <c r="A3576"/>
      <c r="B3576"/>
      <c r="C3576"/>
      <c r="D3576"/>
      <c r="E3576" s="148"/>
      <c r="F3576" s="148"/>
      <c r="G3576" s="149"/>
      <c r="H3576" s="148"/>
      <c r="I3576"/>
    </row>
    <row r="3577" spans="1:9" x14ac:dyDescent="0.25">
      <c r="A3577"/>
      <c r="B3577"/>
      <c r="C3577"/>
      <c r="D3577"/>
      <c r="E3577" s="148"/>
      <c r="F3577" s="148"/>
      <c r="G3577" s="149"/>
      <c r="H3577" s="148"/>
      <c r="I3577"/>
    </row>
    <row r="3578" spans="1:9" x14ac:dyDescent="0.25">
      <c r="A3578"/>
      <c r="B3578"/>
      <c r="C3578"/>
      <c r="D3578"/>
      <c r="E3578" s="148"/>
      <c r="F3578" s="148"/>
      <c r="G3578" s="149"/>
      <c r="H3578" s="148"/>
      <c r="I3578"/>
    </row>
    <row r="3579" spans="1:9" x14ac:dyDescent="0.25">
      <c r="A3579"/>
      <c r="B3579"/>
      <c r="C3579"/>
      <c r="D3579"/>
      <c r="E3579" s="148"/>
      <c r="F3579" s="148"/>
      <c r="G3579" s="149"/>
      <c r="H3579" s="148"/>
      <c r="I3579"/>
    </row>
    <row r="3580" spans="1:9" x14ac:dyDescent="0.25">
      <c r="A3580"/>
      <c r="B3580"/>
      <c r="C3580"/>
      <c r="D3580"/>
      <c r="E3580" s="148"/>
      <c r="F3580" s="148"/>
      <c r="G3580" s="149"/>
      <c r="H3580" s="148"/>
      <c r="I3580"/>
    </row>
    <row r="3581" spans="1:9" x14ac:dyDescent="0.25">
      <c r="A3581"/>
      <c r="B3581"/>
      <c r="C3581"/>
      <c r="D3581"/>
      <c r="E3581" s="148"/>
      <c r="F3581" s="148"/>
      <c r="G3581" s="149"/>
      <c r="H3581" s="148"/>
      <c r="I3581"/>
    </row>
    <row r="3582" spans="1:9" x14ac:dyDescent="0.25">
      <c r="A3582"/>
      <c r="B3582"/>
      <c r="C3582"/>
      <c r="D3582"/>
      <c r="E3582" s="148"/>
      <c r="F3582" s="148"/>
      <c r="G3582" s="149"/>
      <c r="H3582" s="148"/>
      <c r="I3582"/>
    </row>
    <row r="3583" spans="1:9" x14ac:dyDescent="0.25">
      <c r="A3583"/>
      <c r="B3583"/>
      <c r="C3583"/>
      <c r="D3583"/>
      <c r="E3583" s="148"/>
      <c r="F3583" s="148"/>
      <c r="G3583" s="149"/>
      <c r="H3583" s="148"/>
      <c r="I3583"/>
    </row>
    <row r="3584" spans="1:9" x14ac:dyDescent="0.25">
      <c r="A3584"/>
      <c r="B3584"/>
      <c r="C3584"/>
      <c r="D3584"/>
      <c r="E3584" s="148"/>
      <c r="F3584" s="148"/>
      <c r="G3584" s="149"/>
      <c r="H3584" s="148"/>
      <c r="I3584"/>
    </row>
    <row r="3585" spans="1:9" x14ac:dyDescent="0.25">
      <c r="A3585"/>
      <c r="B3585"/>
      <c r="C3585"/>
      <c r="D3585"/>
      <c r="E3585" s="148"/>
      <c r="F3585" s="148"/>
      <c r="G3585" s="149"/>
      <c r="H3585" s="148"/>
      <c r="I3585"/>
    </row>
    <row r="3586" spans="1:9" x14ac:dyDescent="0.25">
      <c r="A3586"/>
      <c r="B3586"/>
      <c r="C3586"/>
      <c r="D3586"/>
      <c r="E3586" s="148"/>
      <c r="F3586" s="148"/>
      <c r="G3586" s="149"/>
      <c r="H3586" s="148"/>
      <c r="I3586"/>
    </row>
    <row r="3587" spans="1:9" x14ac:dyDescent="0.25">
      <c r="A3587"/>
      <c r="B3587"/>
      <c r="C3587"/>
      <c r="D3587"/>
      <c r="E3587" s="148"/>
      <c r="F3587" s="148"/>
      <c r="G3587" s="149"/>
      <c r="H3587" s="148"/>
      <c r="I3587"/>
    </row>
    <row r="3588" spans="1:9" x14ac:dyDescent="0.25">
      <c r="A3588"/>
      <c r="B3588"/>
      <c r="C3588"/>
      <c r="D3588"/>
      <c r="E3588" s="148"/>
      <c r="F3588" s="148"/>
      <c r="G3588" s="149"/>
      <c r="H3588" s="148"/>
      <c r="I3588"/>
    </row>
    <row r="3589" spans="1:9" x14ac:dyDescent="0.25">
      <c r="A3589"/>
      <c r="B3589"/>
      <c r="C3589"/>
      <c r="D3589"/>
      <c r="E3589" s="148"/>
      <c r="F3589" s="148"/>
      <c r="G3589" s="149"/>
      <c r="H3589" s="148"/>
      <c r="I3589"/>
    </row>
    <row r="3590" spans="1:9" x14ac:dyDescent="0.25">
      <c r="A3590"/>
      <c r="B3590"/>
      <c r="C3590"/>
      <c r="D3590"/>
      <c r="E3590" s="148"/>
      <c r="F3590" s="148"/>
      <c r="G3590" s="149"/>
      <c r="H3590" s="148"/>
      <c r="I3590"/>
    </row>
    <row r="3591" spans="1:9" x14ac:dyDescent="0.25">
      <c r="A3591"/>
      <c r="B3591"/>
      <c r="C3591"/>
      <c r="D3591"/>
      <c r="E3591" s="148"/>
      <c r="F3591" s="148"/>
      <c r="G3591" s="149"/>
      <c r="H3591" s="148"/>
      <c r="I3591"/>
    </row>
    <row r="3592" spans="1:9" x14ac:dyDescent="0.25">
      <c r="A3592"/>
      <c r="B3592"/>
      <c r="C3592"/>
      <c r="D3592"/>
      <c r="E3592" s="148"/>
      <c r="F3592" s="148"/>
      <c r="G3592" s="149"/>
      <c r="H3592" s="148"/>
      <c r="I3592"/>
    </row>
    <row r="3593" spans="1:9" x14ac:dyDescent="0.25">
      <c r="A3593"/>
      <c r="B3593"/>
      <c r="C3593"/>
      <c r="D3593"/>
      <c r="E3593" s="148"/>
      <c r="F3593" s="148"/>
      <c r="G3593" s="149"/>
      <c r="H3593" s="148"/>
      <c r="I3593"/>
    </row>
    <row r="3594" spans="1:9" x14ac:dyDescent="0.25">
      <c r="A3594"/>
      <c r="B3594"/>
      <c r="C3594"/>
      <c r="D3594"/>
      <c r="E3594" s="148"/>
      <c r="F3594" s="148"/>
      <c r="G3594" s="149"/>
      <c r="H3594" s="148"/>
      <c r="I3594"/>
    </row>
    <row r="3595" spans="1:9" x14ac:dyDescent="0.25">
      <c r="A3595"/>
      <c r="B3595"/>
      <c r="C3595"/>
      <c r="D3595"/>
      <c r="E3595" s="148"/>
      <c r="F3595" s="148"/>
      <c r="G3595" s="149"/>
      <c r="H3595" s="148"/>
      <c r="I3595"/>
    </row>
    <row r="3596" spans="1:9" x14ac:dyDescent="0.25">
      <c r="A3596"/>
      <c r="B3596"/>
      <c r="C3596"/>
      <c r="D3596"/>
      <c r="E3596" s="148"/>
      <c r="F3596" s="148"/>
      <c r="G3596" s="149"/>
      <c r="H3596" s="148"/>
      <c r="I3596"/>
    </row>
    <row r="3597" spans="1:9" x14ac:dyDescent="0.25">
      <c r="A3597"/>
      <c r="B3597"/>
      <c r="C3597"/>
      <c r="D3597"/>
      <c r="E3597" s="148"/>
      <c r="F3597" s="148"/>
      <c r="G3597" s="149"/>
      <c r="H3597" s="148"/>
      <c r="I3597"/>
    </row>
    <row r="3598" spans="1:9" x14ac:dyDescent="0.25">
      <c r="A3598"/>
      <c r="B3598"/>
      <c r="C3598"/>
      <c r="D3598"/>
      <c r="E3598" s="148"/>
      <c r="F3598" s="148"/>
      <c r="G3598" s="149"/>
      <c r="H3598" s="148"/>
      <c r="I3598"/>
    </row>
    <row r="3599" spans="1:9" x14ac:dyDescent="0.25">
      <c r="A3599"/>
      <c r="B3599"/>
      <c r="C3599"/>
      <c r="D3599"/>
      <c r="E3599" s="148"/>
      <c r="F3599" s="148"/>
      <c r="G3599" s="149"/>
      <c r="H3599" s="148"/>
      <c r="I3599"/>
    </row>
    <row r="3600" spans="1:9" x14ac:dyDescent="0.25">
      <c r="A3600"/>
      <c r="B3600"/>
      <c r="C3600"/>
      <c r="D3600"/>
      <c r="E3600" s="148"/>
      <c r="F3600" s="148"/>
      <c r="G3600" s="149"/>
      <c r="H3600" s="148"/>
      <c r="I3600"/>
    </row>
    <row r="3601" spans="1:9" x14ac:dyDescent="0.25">
      <c r="A3601"/>
      <c r="B3601"/>
      <c r="C3601"/>
      <c r="D3601"/>
      <c r="E3601" s="148"/>
      <c r="F3601" s="148"/>
      <c r="G3601" s="149"/>
      <c r="H3601" s="148"/>
      <c r="I3601"/>
    </row>
    <row r="3602" spans="1:9" x14ac:dyDescent="0.25">
      <c r="A3602"/>
      <c r="B3602"/>
      <c r="C3602"/>
      <c r="D3602"/>
      <c r="E3602" s="148"/>
      <c r="F3602" s="148"/>
      <c r="G3602" s="149"/>
      <c r="H3602" s="148"/>
      <c r="I3602"/>
    </row>
    <row r="3603" spans="1:9" x14ac:dyDescent="0.25">
      <c r="A3603"/>
      <c r="B3603"/>
      <c r="C3603"/>
      <c r="D3603"/>
      <c r="E3603" s="148"/>
      <c r="F3603" s="148"/>
      <c r="G3603" s="149"/>
      <c r="H3603" s="148"/>
      <c r="I3603"/>
    </row>
    <row r="3604" spans="1:9" x14ac:dyDescent="0.25">
      <c r="A3604"/>
      <c r="B3604"/>
      <c r="C3604"/>
      <c r="D3604"/>
      <c r="E3604" s="148"/>
      <c r="F3604" s="148"/>
      <c r="G3604" s="149"/>
      <c r="H3604" s="148"/>
      <c r="I3604"/>
    </row>
    <row r="3605" spans="1:9" x14ac:dyDescent="0.25">
      <c r="A3605"/>
      <c r="B3605"/>
      <c r="C3605"/>
      <c r="D3605"/>
      <c r="E3605" s="148"/>
      <c r="F3605" s="148"/>
      <c r="G3605" s="149"/>
      <c r="H3605" s="148"/>
      <c r="I3605"/>
    </row>
    <row r="3606" spans="1:9" x14ac:dyDescent="0.25">
      <c r="A3606"/>
      <c r="B3606"/>
      <c r="C3606"/>
      <c r="D3606"/>
      <c r="E3606" s="148"/>
      <c r="F3606" s="148"/>
      <c r="G3606" s="149"/>
      <c r="H3606" s="148"/>
      <c r="I3606"/>
    </row>
    <row r="3607" spans="1:9" x14ac:dyDescent="0.25">
      <c r="A3607"/>
      <c r="B3607"/>
      <c r="C3607"/>
      <c r="D3607"/>
      <c r="E3607" s="148"/>
      <c r="F3607" s="148"/>
      <c r="G3607" s="149"/>
      <c r="H3607" s="148"/>
      <c r="I3607"/>
    </row>
    <row r="3608" spans="1:9" x14ac:dyDescent="0.25">
      <c r="A3608"/>
      <c r="B3608"/>
      <c r="C3608"/>
      <c r="D3608"/>
      <c r="E3608" s="148"/>
      <c r="F3608" s="148"/>
      <c r="G3608" s="149"/>
      <c r="H3608" s="148"/>
      <c r="I3608"/>
    </row>
    <row r="3609" spans="1:9" x14ac:dyDescent="0.25">
      <c r="A3609"/>
      <c r="B3609"/>
      <c r="C3609"/>
      <c r="D3609"/>
      <c r="E3609" s="148"/>
      <c r="F3609" s="148"/>
      <c r="G3609" s="149"/>
      <c r="H3609" s="148"/>
      <c r="I3609"/>
    </row>
    <row r="3610" spans="1:9" x14ac:dyDescent="0.25">
      <c r="A3610"/>
      <c r="B3610"/>
      <c r="C3610"/>
      <c r="D3610"/>
      <c r="E3610" s="148"/>
      <c r="F3610" s="148"/>
      <c r="G3610" s="149"/>
      <c r="H3610" s="148"/>
      <c r="I3610"/>
    </row>
    <row r="3611" spans="1:9" x14ac:dyDescent="0.25">
      <c r="A3611"/>
      <c r="B3611"/>
      <c r="C3611"/>
      <c r="D3611"/>
      <c r="E3611" s="148"/>
      <c r="F3611" s="148"/>
      <c r="G3611" s="149"/>
      <c r="H3611" s="148"/>
      <c r="I3611"/>
    </row>
    <row r="3612" spans="1:9" x14ac:dyDescent="0.25">
      <c r="A3612"/>
      <c r="B3612"/>
      <c r="C3612"/>
      <c r="D3612"/>
      <c r="E3612" s="148"/>
      <c r="F3612" s="148"/>
      <c r="G3612" s="149"/>
      <c r="H3612" s="148"/>
      <c r="I3612"/>
    </row>
    <row r="3613" spans="1:9" x14ac:dyDescent="0.25">
      <c r="A3613"/>
      <c r="B3613"/>
      <c r="C3613"/>
      <c r="D3613"/>
      <c r="E3613" s="148"/>
      <c r="F3613" s="148"/>
      <c r="G3613" s="149"/>
      <c r="H3613" s="148"/>
      <c r="I3613"/>
    </row>
    <row r="3614" spans="1:9" x14ac:dyDescent="0.25">
      <c r="A3614"/>
      <c r="B3614"/>
      <c r="C3614"/>
      <c r="D3614"/>
      <c r="E3614" s="148"/>
      <c r="F3614" s="148"/>
      <c r="G3614" s="149"/>
      <c r="H3614" s="148"/>
      <c r="I3614"/>
    </row>
    <row r="3615" spans="1:9" x14ac:dyDescent="0.25">
      <c r="A3615"/>
      <c r="B3615"/>
      <c r="C3615"/>
      <c r="D3615"/>
      <c r="E3615" s="148"/>
      <c r="F3615" s="148"/>
      <c r="G3615" s="149"/>
      <c r="H3615" s="148"/>
      <c r="I3615"/>
    </row>
    <row r="3616" spans="1:9" x14ac:dyDescent="0.25">
      <c r="A3616"/>
      <c r="B3616"/>
      <c r="C3616"/>
      <c r="D3616"/>
      <c r="E3616" s="148"/>
      <c r="F3616" s="148"/>
      <c r="G3616" s="149"/>
      <c r="H3616" s="148"/>
      <c r="I3616"/>
    </row>
    <row r="3617" spans="1:9" x14ac:dyDescent="0.25">
      <c r="A3617"/>
      <c r="B3617"/>
      <c r="C3617"/>
      <c r="D3617"/>
      <c r="E3617" s="148"/>
      <c r="F3617" s="148"/>
      <c r="G3617" s="149"/>
      <c r="H3617" s="148"/>
      <c r="I3617"/>
    </row>
    <row r="3618" spans="1:9" x14ac:dyDescent="0.25">
      <c r="A3618"/>
      <c r="B3618"/>
      <c r="C3618"/>
      <c r="D3618"/>
      <c r="E3618" s="148"/>
      <c r="F3618" s="148"/>
      <c r="G3618" s="149"/>
      <c r="H3618" s="148"/>
      <c r="I3618"/>
    </row>
    <row r="3619" spans="1:9" x14ac:dyDescent="0.25">
      <c r="A3619"/>
      <c r="B3619"/>
      <c r="C3619"/>
      <c r="D3619"/>
      <c r="E3619" s="148"/>
      <c r="F3619" s="148"/>
      <c r="G3619" s="149"/>
      <c r="H3619" s="148"/>
      <c r="I3619"/>
    </row>
    <row r="3620" spans="1:9" x14ac:dyDescent="0.25">
      <c r="A3620"/>
      <c r="B3620"/>
      <c r="C3620"/>
      <c r="D3620"/>
      <c r="E3620" s="148"/>
      <c r="F3620" s="148"/>
      <c r="G3620" s="149"/>
      <c r="H3620" s="148"/>
      <c r="I3620"/>
    </row>
    <row r="3621" spans="1:9" x14ac:dyDescent="0.25">
      <c r="A3621"/>
      <c r="B3621"/>
      <c r="C3621"/>
      <c r="D3621"/>
      <c r="E3621" s="148"/>
      <c r="F3621" s="148"/>
      <c r="G3621" s="149"/>
      <c r="H3621" s="148"/>
      <c r="I3621"/>
    </row>
    <row r="3622" spans="1:9" x14ac:dyDescent="0.25">
      <c r="A3622"/>
      <c r="B3622"/>
      <c r="C3622"/>
      <c r="D3622"/>
      <c r="E3622" s="148"/>
      <c r="F3622" s="148"/>
      <c r="G3622" s="149"/>
      <c r="H3622" s="148"/>
      <c r="I3622"/>
    </row>
    <row r="3623" spans="1:9" x14ac:dyDescent="0.25">
      <c r="A3623"/>
      <c r="B3623"/>
      <c r="C3623"/>
      <c r="D3623"/>
      <c r="E3623" s="148"/>
      <c r="F3623" s="148"/>
      <c r="G3623" s="149"/>
      <c r="H3623" s="148"/>
      <c r="I3623"/>
    </row>
    <row r="3624" spans="1:9" x14ac:dyDescent="0.25">
      <c r="A3624"/>
      <c r="B3624"/>
      <c r="C3624"/>
      <c r="D3624"/>
      <c r="E3624" s="148"/>
      <c r="F3624" s="148"/>
      <c r="G3624" s="149"/>
      <c r="H3624" s="148"/>
      <c r="I3624"/>
    </row>
    <row r="3625" spans="1:9" x14ac:dyDescent="0.25">
      <c r="A3625"/>
      <c r="B3625"/>
      <c r="C3625"/>
      <c r="D3625"/>
      <c r="E3625" s="148"/>
      <c r="F3625" s="148"/>
      <c r="G3625" s="149"/>
      <c r="H3625" s="148"/>
      <c r="I3625"/>
    </row>
    <row r="3626" spans="1:9" x14ac:dyDescent="0.25">
      <c r="A3626"/>
      <c r="B3626"/>
      <c r="C3626"/>
      <c r="D3626"/>
      <c r="E3626" s="148"/>
      <c r="F3626" s="148"/>
      <c r="G3626" s="149"/>
      <c r="H3626" s="148"/>
      <c r="I3626"/>
    </row>
    <row r="3627" spans="1:9" x14ac:dyDescent="0.25">
      <c r="A3627"/>
      <c r="B3627"/>
      <c r="C3627"/>
      <c r="D3627"/>
      <c r="E3627" s="148"/>
      <c r="F3627" s="148"/>
      <c r="G3627" s="149"/>
      <c r="H3627" s="148"/>
      <c r="I3627"/>
    </row>
    <row r="3628" spans="1:9" x14ac:dyDescent="0.25">
      <c r="A3628"/>
      <c r="B3628"/>
      <c r="C3628"/>
      <c r="D3628"/>
      <c r="E3628" s="148"/>
      <c r="F3628" s="148"/>
      <c r="G3628" s="149"/>
      <c r="H3628" s="148"/>
      <c r="I3628"/>
    </row>
    <row r="3629" spans="1:9" x14ac:dyDescent="0.25">
      <c r="A3629"/>
      <c r="B3629"/>
      <c r="C3629"/>
      <c r="D3629"/>
      <c r="E3629" s="148"/>
      <c r="F3629" s="148"/>
      <c r="G3629" s="149"/>
      <c r="H3629" s="148"/>
      <c r="I3629"/>
    </row>
    <row r="3630" spans="1:9" x14ac:dyDescent="0.25">
      <c r="A3630"/>
      <c r="B3630"/>
      <c r="C3630"/>
      <c r="D3630"/>
      <c r="E3630" s="148"/>
      <c r="F3630" s="148"/>
      <c r="G3630" s="149"/>
      <c r="H3630" s="148"/>
      <c r="I3630"/>
    </row>
    <row r="3631" spans="1:9" x14ac:dyDescent="0.25">
      <c r="A3631"/>
      <c r="B3631"/>
      <c r="C3631"/>
      <c r="D3631"/>
      <c r="E3631" s="148"/>
      <c r="F3631" s="148"/>
      <c r="G3631" s="149"/>
      <c r="H3631" s="148"/>
      <c r="I3631"/>
    </row>
    <row r="3632" spans="1:9" x14ac:dyDescent="0.25">
      <c r="A3632"/>
      <c r="B3632"/>
      <c r="C3632"/>
      <c r="D3632"/>
      <c r="E3632" s="148"/>
      <c r="F3632" s="148"/>
      <c r="G3632" s="149"/>
      <c r="H3632" s="148"/>
      <c r="I3632"/>
    </row>
    <row r="3633" spans="1:9" x14ac:dyDescent="0.25">
      <c r="A3633"/>
      <c r="B3633"/>
      <c r="C3633"/>
      <c r="D3633"/>
      <c r="E3633" s="148"/>
      <c r="F3633" s="148"/>
      <c r="G3633" s="149"/>
      <c r="H3633" s="148"/>
      <c r="I3633"/>
    </row>
    <row r="3634" spans="1:9" x14ac:dyDescent="0.25">
      <c r="A3634"/>
      <c r="B3634"/>
      <c r="C3634"/>
      <c r="D3634"/>
      <c r="E3634" s="148"/>
      <c r="F3634" s="148"/>
      <c r="G3634" s="149"/>
      <c r="H3634" s="148"/>
      <c r="I3634"/>
    </row>
    <row r="3635" spans="1:9" x14ac:dyDescent="0.25">
      <c r="A3635"/>
      <c r="B3635"/>
      <c r="C3635"/>
      <c r="D3635"/>
      <c r="E3635" s="148"/>
      <c r="F3635" s="148"/>
      <c r="G3635" s="149"/>
      <c r="H3635" s="148"/>
      <c r="I3635"/>
    </row>
    <row r="3636" spans="1:9" x14ac:dyDescent="0.25">
      <c r="A3636"/>
      <c r="B3636"/>
      <c r="C3636"/>
      <c r="D3636"/>
      <c r="E3636" s="148"/>
      <c r="F3636" s="148"/>
      <c r="G3636" s="149"/>
      <c r="H3636" s="148"/>
      <c r="I3636"/>
    </row>
    <row r="3637" spans="1:9" x14ac:dyDescent="0.25">
      <c r="A3637"/>
      <c r="B3637"/>
      <c r="C3637"/>
      <c r="D3637"/>
      <c r="E3637" s="148"/>
      <c r="F3637" s="148"/>
      <c r="G3637" s="149"/>
      <c r="H3637" s="148"/>
      <c r="I3637"/>
    </row>
    <row r="3638" spans="1:9" x14ac:dyDescent="0.25">
      <c r="A3638"/>
      <c r="B3638"/>
      <c r="C3638"/>
      <c r="D3638"/>
      <c r="E3638" s="148"/>
      <c r="F3638" s="148"/>
      <c r="G3638" s="149"/>
      <c r="H3638" s="148"/>
      <c r="I3638"/>
    </row>
    <row r="3639" spans="1:9" x14ac:dyDescent="0.25">
      <c r="A3639"/>
      <c r="B3639"/>
      <c r="C3639"/>
      <c r="D3639"/>
      <c r="E3639" s="148"/>
      <c r="F3639" s="148"/>
      <c r="G3639" s="149"/>
      <c r="H3639" s="148"/>
      <c r="I3639"/>
    </row>
    <row r="3640" spans="1:9" x14ac:dyDescent="0.25">
      <c r="A3640"/>
      <c r="B3640"/>
      <c r="C3640"/>
      <c r="D3640"/>
      <c r="E3640" s="148"/>
      <c r="F3640" s="148"/>
      <c r="G3640" s="149"/>
      <c r="H3640" s="148"/>
      <c r="I3640"/>
    </row>
    <row r="3641" spans="1:9" x14ac:dyDescent="0.25">
      <c r="A3641"/>
      <c r="B3641"/>
      <c r="C3641"/>
      <c r="D3641"/>
      <c r="E3641" s="148"/>
      <c r="F3641" s="148"/>
      <c r="G3641" s="149"/>
      <c r="H3641" s="148"/>
      <c r="I3641"/>
    </row>
    <row r="3642" spans="1:9" x14ac:dyDescent="0.25">
      <c r="A3642"/>
      <c r="B3642"/>
      <c r="C3642"/>
      <c r="D3642"/>
      <c r="E3642" s="148"/>
      <c r="F3642" s="148"/>
      <c r="G3642" s="149"/>
      <c r="H3642" s="148"/>
      <c r="I3642"/>
    </row>
    <row r="3643" spans="1:9" x14ac:dyDescent="0.25">
      <c r="A3643"/>
      <c r="B3643"/>
      <c r="C3643"/>
      <c r="D3643"/>
      <c r="E3643" s="148"/>
      <c r="F3643" s="148"/>
      <c r="G3643" s="149"/>
      <c r="H3643" s="148"/>
      <c r="I3643"/>
    </row>
    <row r="3644" spans="1:9" x14ac:dyDescent="0.25">
      <c r="A3644"/>
      <c r="B3644"/>
      <c r="C3644"/>
      <c r="D3644"/>
      <c r="E3644" s="148"/>
      <c r="F3644" s="148"/>
      <c r="G3644" s="149"/>
      <c r="H3644" s="148"/>
      <c r="I3644"/>
    </row>
    <row r="3645" spans="1:9" x14ac:dyDescent="0.25">
      <c r="A3645"/>
      <c r="B3645"/>
      <c r="C3645"/>
      <c r="D3645"/>
      <c r="E3645" s="148"/>
      <c r="F3645" s="148"/>
      <c r="G3645" s="149"/>
      <c r="H3645" s="148"/>
      <c r="I3645"/>
    </row>
    <row r="3646" spans="1:9" x14ac:dyDescent="0.25">
      <c r="A3646"/>
      <c r="B3646"/>
      <c r="C3646"/>
      <c r="D3646"/>
      <c r="E3646" s="148"/>
      <c r="F3646" s="148"/>
      <c r="G3646" s="149"/>
      <c r="H3646" s="148"/>
      <c r="I3646"/>
    </row>
    <row r="3647" spans="1:9" x14ac:dyDescent="0.25">
      <c r="A3647"/>
      <c r="B3647"/>
      <c r="C3647"/>
      <c r="D3647"/>
      <c r="E3647" s="148"/>
      <c r="F3647" s="148"/>
      <c r="G3647" s="149"/>
      <c r="H3647" s="148"/>
      <c r="I3647"/>
    </row>
    <row r="3648" spans="1:9" x14ac:dyDescent="0.25">
      <c r="A3648"/>
      <c r="B3648"/>
      <c r="C3648"/>
      <c r="D3648"/>
      <c r="E3648" s="148"/>
      <c r="F3648" s="148"/>
      <c r="G3648" s="149"/>
      <c r="H3648" s="148"/>
      <c r="I3648"/>
    </row>
    <row r="3649" spans="1:9" x14ac:dyDescent="0.25">
      <c r="A3649"/>
      <c r="B3649"/>
      <c r="C3649"/>
      <c r="D3649"/>
      <c r="E3649" s="148"/>
      <c r="F3649" s="148"/>
      <c r="G3649" s="149"/>
      <c r="H3649" s="148"/>
      <c r="I3649"/>
    </row>
    <row r="3650" spans="1:9" x14ac:dyDescent="0.25">
      <c r="A3650"/>
      <c r="B3650"/>
      <c r="C3650"/>
      <c r="D3650"/>
      <c r="E3650" s="148"/>
      <c r="F3650" s="148"/>
      <c r="G3650" s="149"/>
      <c r="H3650" s="148"/>
      <c r="I3650"/>
    </row>
    <row r="3651" spans="1:9" x14ac:dyDescent="0.25">
      <c r="A3651"/>
      <c r="B3651"/>
      <c r="C3651"/>
      <c r="D3651"/>
      <c r="E3651" s="148"/>
      <c r="F3651" s="148"/>
      <c r="G3651" s="149"/>
      <c r="H3651" s="148"/>
      <c r="I3651"/>
    </row>
    <row r="3652" spans="1:9" x14ac:dyDescent="0.25">
      <c r="A3652"/>
      <c r="B3652"/>
      <c r="C3652"/>
      <c r="D3652"/>
      <c r="E3652" s="148"/>
      <c r="F3652" s="148"/>
      <c r="G3652" s="149"/>
      <c r="H3652" s="148"/>
      <c r="I3652"/>
    </row>
    <row r="3653" spans="1:9" x14ac:dyDescent="0.25">
      <c r="A3653"/>
      <c r="B3653"/>
      <c r="C3653"/>
      <c r="D3653"/>
      <c r="E3653" s="148"/>
      <c r="F3653" s="148"/>
      <c r="G3653" s="149"/>
      <c r="H3653" s="148"/>
      <c r="I3653"/>
    </row>
    <row r="3654" spans="1:9" x14ac:dyDescent="0.25">
      <c r="A3654"/>
      <c r="B3654"/>
      <c r="C3654"/>
      <c r="D3654"/>
      <c r="E3654" s="148"/>
      <c r="F3654" s="148"/>
      <c r="G3654" s="149"/>
      <c r="H3654" s="148"/>
      <c r="I3654"/>
    </row>
    <row r="3655" spans="1:9" x14ac:dyDescent="0.25">
      <c r="A3655"/>
      <c r="B3655"/>
      <c r="C3655"/>
      <c r="D3655"/>
      <c r="E3655" s="148"/>
      <c r="F3655" s="148"/>
      <c r="G3655" s="149"/>
      <c r="H3655" s="148"/>
      <c r="I3655"/>
    </row>
    <row r="3656" spans="1:9" x14ac:dyDescent="0.25">
      <c r="A3656"/>
      <c r="B3656"/>
      <c r="C3656"/>
      <c r="D3656"/>
      <c r="E3656" s="148"/>
      <c r="F3656" s="148"/>
      <c r="G3656" s="149"/>
      <c r="H3656" s="148"/>
      <c r="I3656"/>
    </row>
    <row r="3657" spans="1:9" x14ac:dyDescent="0.25">
      <c r="A3657"/>
      <c r="B3657"/>
      <c r="C3657"/>
      <c r="D3657"/>
      <c r="E3657" s="148"/>
      <c r="F3657" s="148"/>
      <c r="G3657" s="149"/>
      <c r="H3657" s="148"/>
      <c r="I3657"/>
    </row>
    <row r="3658" spans="1:9" x14ac:dyDescent="0.25">
      <c r="A3658"/>
      <c r="B3658"/>
      <c r="C3658"/>
      <c r="D3658"/>
      <c r="E3658" s="148"/>
      <c r="F3658" s="148"/>
      <c r="G3658" s="149"/>
      <c r="H3658" s="148"/>
      <c r="I3658"/>
    </row>
    <row r="3659" spans="1:9" x14ac:dyDescent="0.25">
      <c r="A3659"/>
      <c r="B3659"/>
      <c r="C3659"/>
      <c r="D3659"/>
      <c r="E3659" s="148"/>
      <c r="F3659" s="148"/>
      <c r="G3659" s="149"/>
      <c r="H3659" s="148"/>
      <c r="I3659"/>
    </row>
    <row r="3660" spans="1:9" x14ac:dyDescent="0.25">
      <c r="A3660"/>
      <c r="B3660"/>
      <c r="C3660"/>
      <c r="D3660"/>
      <c r="E3660" s="148"/>
      <c r="F3660" s="148"/>
      <c r="G3660" s="149"/>
      <c r="H3660" s="148"/>
      <c r="I3660"/>
    </row>
    <row r="3661" spans="1:9" x14ac:dyDescent="0.25">
      <c r="A3661"/>
      <c r="B3661"/>
      <c r="C3661"/>
      <c r="D3661"/>
      <c r="E3661" s="148"/>
      <c r="F3661" s="148"/>
      <c r="G3661" s="149"/>
      <c r="H3661" s="148"/>
      <c r="I3661"/>
    </row>
    <row r="3662" spans="1:9" x14ac:dyDescent="0.25">
      <c r="A3662"/>
      <c r="B3662"/>
      <c r="C3662"/>
      <c r="D3662"/>
      <c r="E3662" s="148"/>
      <c r="F3662" s="148"/>
      <c r="G3662" s="149"/>
      <c r="H3662" s="148"/>
      <c r="I3662"/>
    </row>
    <row r="3663" spans="1:9" x14ac:dyDescent="0.25">
      <c r="A3663"/>
      <c r="B3663"/>
      <c r="C3663"/>
      <c r="D3663"/>
      <c r="E3663" s="148"/>
      <c r="F3663" s="148"/>
      <c r="G3663" s="149"/>
      <c r="H3663" s="148"/>
      <c r="I3663"/>
    </row>
    <row r="3664" spans="1:9" x14ac:dyDescent="0.25">
      <c r="A3664"/>
      <c r="B3664"/>
      <c r="C3664"/>
      <c r="D3664"/>
      <c r="E3664" s="148"/>
      <c r="F3664" s="148"/>
      <c r="G3664" s="149"/>
      <c r="H3664" s="148"/>
      <c r="I3664"/>
    </row>
    <row r="3665" spans="1:9" x14ac:dyDescent="0.25">
      <c r="A3665"/>
      <c r="B3665"/>
      <c r="C3665"/>
      <c r="D3665"/>
      <c r="E3665" s="148"/>
      <c r="F3665" s="148"/>
      <c r="G3665" s="149"/>
      <c r="H3665" s="148"/>
      <c r="I3665"/>
    </row>
    <row r="3666" spans="1:9" x14ac:dyDescent="0.25">
      <c r="A3666"/>
      <c r="B3666"/>
      <c r="C3666"/>
      <c r="D3666"/>
      <c r="E3666" s="148"/>
      <c r="F3666" s="148"/>
      <c r="G3666" s="149"/>
      <c r="H3666" s="148"/>
      <c r="I3666"/>
    </row>
    <row r="3667" spans="1:9" x14ac:dyDescent="0.25">
      <c r="A3667"/>
      <c r="B3667"/>
      <c r="C3667"/>
      <c r="D3667"/>
      <c r="E3667" s="148"/>
      <c r="F3667" s="148"/>
      <c r="G3667" s="149"/>
      <c r="H3667" s="148"/>
      <c r="I3667"/>
    </row>
    <row r="3668" spans="1:9" x14ac:dyDescent="0.25">
      <c r="A3668"/>
      <c r="B3668"/>
      <c r="C3668"/>
      <c r="D3668"/>
      <c r="E3668" s="148"/>
      <c r="F3668" s="148"/>
      <c r="G3668" s="149"/>
      <c r="H3668" s="148"/>
      <c r="I3668"/>
    </row>
    <row r="3669" spans="1:9" x14ac:dyDescent="0.25">
      <c r="A3669"/>
      <c r="B3669"/>
      <c r="C3669"/>
      <c r="D3669"/>
      <c r="E3669" s="148"/>
      <c r="F3669" s="148"/>
      <c r="G3669" s="149"/>
      <c r="H3669" s="148"/>
      <c r="I3669"/>
    </row>
    <row r="3670" spans="1:9" x14ac:dyDescent="0.25">
      <c r="A3670"/>
      <c r="B3670"/>
      <c r="C3670"/>
      <c r="D3670"/>
      <c r="E3670" s="148"/>
      <c r="F3670" s="148"/>
      <c r="G3670" s="149"/>
      <c r="H3670" s="148"/>
      <c r="I3670"/>
    </row>
    <row r="3671" spans="1:9" x14ac:dyDescent="0.25">
      <c r="A3671"/>
      <c r="B3671"/>
      <c r="C3671"/>
      <c r="D3671"/>
      <c r="E3671" s="148"/>
      <c r="F3671" s="148"/>
      <c r="G3671" s="149"/>
      <c r="H3671" s="148"/>
      <c r="I3671"/>
    </row>
    <row r="3672" spans="1:9" x14ac:dyDescent="0.25">
      <c r="A3672"/>
      <c r="B3672"/>
      <c r="C3672"/>
      <c r="D3672"/>
      <c r="E3672" s="148"/>
      <c r="F3672" s="148"/>
      <c r="G3672" s="149"/>
      <c r="H3672" s="148"/>
      <c r="I3672"/>
    </row>
    <row r="3673" spans="1:9" x14ac:dyDescent="0.25">
      <c r="A3673"/>
      <c r="B3673"/>
      <c r="C3673"/>
      <c r="D3673"/>
      <c r="E3673" s="148"/>
      <c r="F3673" s="148"/>
      <c r="G3673" s="149"/>
      <c r="H3673" s="148"/>
      <c r="I3673"/>
    </row>
    <row r="3674" spans="1:9" x14ac:dyDescent="0.25">
      <c r="A3674"/>
      <c r="B3674"/>
      <c r="C3674"/>
      <c r="D3674"/>
      <c r="E3674" s="148"/>
      <c r="F3674" s="148"/>
      <c r="G3674" s="149"/>
      <c r="H3674" s="148"/>
      <c r="I3674"/>
    </row>
    <row r="3675" spans="1:9" x14ac:dyDescent="0.25">
      <c r="A3675"/>
      <c r="B3675"/>
      <c r="C3675"/>
      <c r="D3675"/>
      <c r="E3675" s="148"/>
      <c r="F3675" s="148"/>
      <c r="G3675" s="149"/>
      <c r="H3675" s="148"/>
      <c r="I3675"/>
    </row>
    <row r="3676" spans="1:9" x14ac:dyDescent="0.25">
      <c r="A3676"/>
      <c r="B3676"/>
      <c r="C3676"/>
      <c r="D3676"/>
      <c r="E3676" s="148"/>
      <c r="F3676" s="148"/>
      <c r="G3676" s="149"/>
      <c r="H3676" s="148"/>
      <c r="I3676"/>
    </row>
    <row r="3677" spans="1:9" x14ac:dyDescent="0.25">
      <c r="A3677"/>
      <c r="B3677"/>
      <c r="C3677"/>
      <c r="D3677"/>
      <c r="E3677" s="148"/>
      <c r="F3677" s="148"/>
      <c r="G3677" s="149"/>
      <c r="H3677" s="148"/>
      <c r="I3677"/>
    </row>
    <row r="3678" spans="1:9" x14ac:dyDescent="0.25">
      <c r="A3678"/>
      <c r="B3678"/>
      <c r="C3678"/>
      <c r="D3678"/>
      <c r="E3678" s="148"/>
      <c r="F3678" s="148"/>
      <c r="G3678" s="149"/>
      <c r="H3678" s="148"/>
      <c r="I3678"/>
    </row>
    <row r="3679" spans="1:9" x14ac:dyDescent="0.25">
      <c r="A3679"/>
      <c r="B3679"/>
      <c r="C3679"/>
      <c r="D3679"/>
      <c r="E3679" s="148"/>
      <c r="F3679" s="148"/>
      <c r="G3679" s="149"/>
      <c r="H3679" s="148"/>
      <c r="I3679"/>
    </row>
    <row r="3680" spans="1:9" x14ac:dyDescent="0.25">
      <c r="A3680"/>
      <c r="B3680"/>
      <c r="C3680"/>
      <c r="D3680"/>
      <c r="E3680" s="148"/>
      <c r="F3680" s="148"/>
      <c r="G3680" s="149"/>
      <c r="H3680" s="148"/>
      <c r="I3680"/>
    </row>
    <row r="3681" spans="1:9" x14ac:dyDescent="0.25">
      <c r="A3681"/>
      <c r="B3681"/>
      <c r="C3681"/>
      <c r="D3681"/>
      <c r="E3681" s="148"/>
      <c r="F3681" s="148"/>
      <c r="G3681" s="149"/>
      <c r="H3681" s="148"/>
      <c r="I3681"/>
    </row>
    <row r="3682" spans="1:9" x14ac:dyDescent="0.25">
      <c r="A3682"/>
      <c r="B3682"/>
      <c r="C3682"/>
      <c r="D3682"/>
      <c r="E3682" s="148"/>
      <c r="F3682" s="148"/>
      <c r="G3682" s="149"/>
      <c r="H3682" s="148"/>
      <c r="I3682"/>
    </row>
    <row r="3683" spans="1:9" x14ac:dyDescent="0.25">
      <c r="A3683"/>
      <c r="B3683"/>
      <c r="C3683"/>
      <c r="D3683"/>
      <c r="E3683" s="148"/>
      <c r="F3683" s="148"/>
      <c r="G3683" s="149"/>
      <c r="H3683" s="148"/>
      <c r="I3683"/>
    </row>
    <row r="3684" spans="1:9" x14ac:dyDescent="0.25">
      <c r="A3684"/>
      <c r="B3684"/>
      <c r="C3684"/>
      <c r="D3684"/>
      <c r="E3684" s="148"/>
      <c r="F3684" s="148"/>
      <c r="G3684" s="149"/>
      <c r="H3684" s="148"/>
      <c r="I3684"/>
    </row>
    <row r="3685" spans="1:9" x14ac:dyDescent="0.25">
      <c r="A3685"/>
      <c r="B3685"/>
      <c r="C3685"/>
      <c r="D3685"/>
      <c r="E3685" s="148"/>
      <c r="F3685" s="148"/>
      <c r="G3685" s="149"/>
      <c r="H3685" s="148"/>
      <c r="I3685"/>
    </row>
    <row r="3686" spans="1:9" x14ac:dyDescent="0.25">
      <c r="A3686"/>
      <c r="B3686"/>
      <c r="C3686"/>
      <c r="D3686"/>
      <c r="E3686" s="148"/>
      <c r="F3686" s="148"/>
      <c r="G3686" s="149"/>
      <c r="H3686" s="148"/>
      <c r="I3686"/>
    </row>
    <row r="3687" spans="1:9" x14ac:dyDescent="0.25">
      <c r="A3687"/>
      <c r="B3687"/>
      <c r="C3687"/>
      <c r="D3687"/>
      <c r="E3687" s="148"/>
      <c r="F3687" s="148"/>
      <c r="G3687" s="149"/>
      <c r="H3687" s="148"/>
      <c r="I3687"/>
    </row>
    <row r="3688" spans="1:9" x14ac:dyDescent="0.25">
      <c r="A3688"/>
      <c r="B3688"/>
      <c r="C3688"/>
      <c r="D3688"/>
      <c r="E3688" s="148"/>
      <c r="F3688" s="148"/>
      <c r="G3688" s="149"/>
      <c r="H3688" s="148"/>
      <c r="I3688"/>
    </row>
    <row r="3689" spans="1:9" x14ac:dyDescent="0.25">
      <c r="A3689"/>
      <c r="B3689"/>
      <c r="C3689"/>
      <c r="D3689"/>
      <c r="E3689" s="148"/>
      <c r="F3689" s="148"/>
      <c r="G3689" s="149"/>
      <c r="H3689" s="148"/>
      <c r="I3689"/>
    </row>
    <row r="3690" spans="1:9" x14ac:dyDescent="0.25">
      <c r="A3690"/>
      <c r="B3690"/>
      <c r="C3690"/>
      <c r="D3690"/>
      <c r="E3690" s="148"/>
      <c r="F3690" s="148"/>
      <c r="G3690" s="149"/>
      <c r="H3690" s="148"/>
      <c r="I3690"/>
    </row>
    <row r="3691" spans="1:9" x14ac:dyDescent="0.25">
      <c r="A3691"/>
      <c r="B3691"/>
      <c r="C3691"/>
      <c r="D3691"/>
      <c r="E3691" s="148"/>
      <c r="F3691" s="148"/>
      <c r="G3691" s="149"/>
      <c r="H3691" s="148"/>
      <c r="I3691"/>
    </row>
    <row r="3692" spans="1:9" x14ac:dyDescent="0.25">
      <c r="A3692"/>
      <c r="B3692"/>
      <c r="C3692"/>
      <c r="D3692"/>
      <c r="E3692" s="148"/>
      <c r="F3692" s="148"/>
      <c r="G3692" s="149"/>
      <c r="H3692" s="148"/>
      <c r="I3692"/>
    </row>
    <row r="3693" spans="1:9" x14ac:dyDescent="0.25">
      <c r="A3693"/>
      <c r="B3693"/>
      <c r="C3693"/>
      <c r="D3693"/>
      <c r="E3693" s="148"/>
      <c r="F3693" s="148"/>
      <c r="G3693" s="149"/>
      <c r="H3693" s="148"/>
      <c r="I3693"/>
    </row>
    <row r="3694" spans="1:9" x14ac:dyDescent="0.25">
      <c r="A3694"/>
      <c r="B3694"/>
      <c r="C3694"/>
      <c r="D3694"/>
      <c r="E3694" s="148"/>
      <c r="F3694" s="148"/>
      <c r="G3694" s="149"/>
      <c r="H3694" s="148"/>
      <c r="I3694"/>
    </row>
    <row r="3695" spans="1:9" x14ac:dyDescent="0.25">
      <c r="A3695"/>
      <c r="B3695"/>
      <c r="C3695"/>
      <c r="D3695"/>
      <c r="E3695" s="148"/>
      <c r="F3695" s="148"/>
      <c r="G3695" s="149"/>
      <c r="H3695" s="148"/>
      <c r="I3695"/>
    </row>
    <row r="3696" spans="1:9" x14ac:dyDescent="0.25">
      <c r="A3696"/>
      <c r="B3696"/>
      <c r="C3696"/>
      <c r="D3696"/>
      <c r="E3696" s="148"/>
      <c r="F3696" s="148"/>
      <c r="G3696" s="149"/>
      <c r="H3696" s="148"/>
      <c r="I3696"/>
    </row>
    <row r="3697" spans="1:9" x14ac:dyDescent="0.25">
      <c r="A3697"/>
      <c r="B3697"/>
      <c r="C3697"/>
      <c r="D3697"/>
      <c r="E3697" s="148"/>
      <c r="F3697" s="148"/>
      <c r="G3697" s="149"/>
      <c r="H3697" s="148"/>
      <c r="I3697"/>
    </row>
    <row r="3698" spans="1:9" x14ac:dyDescent="0.25">
      <c r="A3698"/>
      <c r="B3698"/>
      <c r="C3698"/>
      <c r="D3698"/>
      <c r="E3698" s="148"/>
      <c r="F3698" s="148"/>
      <c r="G3698" s="149"/>
      <c r="H3698" s="148"/>
      <c r="I3698"/>
    </row>
    <row r="3699" spans="1:9" x14ac:dyDescent="0.25">
      <c r="A3699"/>
      <c r="B3699"/>
      <c r="C3699"/>
      <c r="D3699"/>
      <c r="E3699" s="148"/>
      <c r="F3699" s="148"/>
      <c r="G3699" s="149"/>
      <c r="H3699" s="148"/>
      <c r="I3699"/>
    </row>
    <row r="3700" spans="1:9" x14ac:dyDescent="0.25">
      <c r="A3700"/>
      <c r="B3700"/>
      <c r="C3700"/>
      <c r="D3700"/>
      <c r="E3700" s="148"/>
      <c r="F3700" s="148"/>
      <c r="G3700" s="149"/>
      <c r="H3700" s="148"/>
      <c r="I3700"/>
    </row>
    <row r="3701" spans="1:9" x14ac:dyDescent="0.25">
      <c r="A3701"/>
      <c r="B3701"/>
      <c r="C3701"/>
      <c r="D3701"/>
      <c r="E3701" s="148"/>
      <c r="F3701" s="148"/>
      <c r="G3701" s="149"/>
      <c r="H3701" s="148"/>
      <c r="I3701"/>
    </row>
    <row r="3702" spans="1:9" x14ac:dyDescent="0.25">
      <c r="A3702"/>
      <c r="B3702"/>
      <c r="C3702"/>
      <c r="D3702"/>
      <c r="E3702" s="148"/>
      <c r="F3702" s="148"/>
      <c r="G3702" s="149"/>
      <c r="H3702" s="148"/>
      <c r="I3702"/>
    </row>
    <row r="3703" spans="1:9" x14ac:dyDescent="0.25">
      <c r="A3703"/>
      <c r="B3703"/>
      <c r="C3703"/>
      <c r="D3703"/>
      <c r="E3703" s="148"/>
      <c r="F3703" s="148"/>
      <c r="G3703" s="149"/>
      <c r="H3703" s="148"/>
      <c r="I3703"/>
    </row>
    <row r="3704" spans="1:9" x14ac:dyDescent="0.25">
      <c r="A3704"/>
      <c r="B3704"/>
      <c r="C3704"/>
      <c r="D3704"/>
      <c r="E3704" s="148"/>
      <c r="F3704" s="148"/>
      <c r="G3704" s="149"/>
      <c r="H3704" s="148"/>
      <c r="I3704"/>
    </row>
    <row r="3705" spans="1:9" x14ac:dyDescent="0.25">
      <c r="A3705"/>
      <c r="B3705"/>
      <c r="C3705"/>
      <c r="D3705"/>
      <c r="E3705" s="148"/>
      <c r="F3705" s="148"/>
      <c r="G3705" s="149"/>
      <c r="H3705" s="148"/>
      <c r="I3705"/>
    </row>
    <row r="3706" spans="1:9" x14ac:dyDescent="0.25">
      <c r="A3706"/>
      <c r="B3706"/>
      <c r="C3706"/>
      <c r="D3706"/>
      <c r="E3706" s="148"/>
      <c r="F3706" s="148"/>
      <c r="G3706" s="149"/>
      <c r="H3706" s="148"/>
      <c r="I3706"/>
    </row>
    <row r="3707" spans="1:9" x14ac:dyDescent="0.25">
      <c r="A3707"/>
      <c r="B3707"/>
      <c r="C3707"/>
      <c r="D3707"/>
      <c r="E3707" s="148"/>
      <c r="F3707" s="148"/>
      <c r="G3707" s="149"/>
      <c r="H3707" s="148"/>
      <c r="I3707"/>
    </row>
    <row r="3708" spans="1:9" x14ac:dyDescent="0.25">
      <c r="A3708"/>
      <c r="B3708"/>
      <c r="C3708"/>
      <c r="D3708"/>
      <c r="E3708" s="148"/>
      <c r="F3708" s="148"/>
      <c r="G3708" s="149"/>
      <c r="H3708" s="148"/>
      <c r="I3708"/>
    </row>
    <row r="3709" spans="1:9" x14ac:dyDescent="0.25">
      <c r="A3709"/>
      <c r="B3709"/>
      <c r="C3709"/>
      <c r="D3709"/>
      <c r="E3709" s="148"/>
      <c r="F3709" s="148"/>
      <c r="G3709" s="149"/>
      <c r="H3709" s="148"/>
      <c r="I3709"/>
    </row>
    <row r="3710" spans="1:9" x14ac:dyDescent="0.25">
      <c r="A3710"/>
      <c r="B3710"/>
      <c r="C3710"/>
      <c r="D3710"/>
      <c r="E3710" s="148"/>
      <c r="F3710" s="148"/>
      <c r="G3710" s="149"/>
      <c r="H3710" s="148"/>
      <c r="I3710"/>
    </row>
    <row r="3711" spans="1:9" x14ac:dyDescent="0.25">
      <c r="A3711"/>
      <c r="B3711"/>
      <c r="C3711"/>
      <c r="D3711"/>
      <c r="E3711" s="148"/>
      <c r="F3711" s="148"/>
      <c r="G3711" s="149"/>
      <c r="H3711" s="148"/>
      <c r="I3711"/>
    </row>
    <row r="3712" spans="1:9" x14ac:dyDescent="0.25">
      <c r="A3712"/>
      <c r="B3712"/>
      <c r="C3712"/>
      <c r="D3712"/>
      <c r="E3712" s="148"/>
      <c r="F3712" s="148"/>
      <c r="G3712" s="149"/>
      <c r="H3712" s="148"/>
      <c r="I3712"/>
    </row>
    <row r="3713" spans="1:9" x14ac:dyDescent="0.25">
      <c r="A3713"/>
      <c r="B3713"/>
      <c r="C3713"/>
      <c r="D3713"/>
      <c r="E3713" s="148"/>
      <c r="F3713" s="148"/>
      <c r="G3713" s="149"/>
      <c r="H3713" s="148"/>
      <c r="I3713"/>
    </row>
    <row r="3714" spans="1:9" x14ac:dyDescent="0.25">
      <c r="A3714"/>
      <c r="B3714"/>
      <c r="C3714"/>
      <c r="D3714"/>
      <c r="E3714" s="148"/>
      <c r="F3714" s="148"/>
      <c r="G3714" s="149"/>
      <c r="H3714" s="148"/>
      <c r="I3714"/>
    </row>
    <row r="3715" spans="1:9" x14ac:dyDescent="0.25">
      <c r="A3715"/>
      <c r="B3715"/>
      <c r="C3715"/>
      <c r="D3715"/>
      <c r="E3715" s="148"/>
      <c r="F3715" s="148"/>
      <c r="G3715" s="149"/>
      <c r="H3715" s="148"/>
      <c r="I3715"/>
    </row>
    <row r="3716" spans="1:9" x14ac:dyDescent="0.25">
      <c r="A3716"/>
      <c r="B3716"/>
      <c r="C3716"/>
      <c r="D3716"/>
      <c r="E3716" s="148"/>
      <c r="F3716" s="148"/>
      <c r="G3716" s="149"/>
      <c r="H3716" s="148"/>
      <c r="I3716"/>
    </row>
    <row r="3717" spans="1:9" x14ac:dyDescent="0.25">
      <c r="A3717"/>
      <c r="B3717"/>
      <c r="C3717"/>
      <c r="D3717"/>
      <c r="E3717" s="148"/>
      <c r="F3717" s="148"/>
      <c r="G3717" s="149"/>
      <c r="H3717" s="148"/>
      <c r="I3717"/>
    </row>
    <row r="3718" spans="1:9" x14ac:dyDescent="0.25">
      <c r="A3718"/>
      <c r="B3718"/>
      <c r="C3718"/>
      <c r="D3718"/>
      <c r="E3718" s="148"/>
      <c r="F3718" s="148"/>
      <c r="G3718" s="149"/>
      <c r="H3718" s="148"/>
      <c r="I3718"/>
    </row>
    <row r="3719" spans="1:9" x14ac:dyDescent="0.25">
      <c r="A3719"/>
      <c r="B3719"/>
      <c r="C3719"/>
      <c r="D3719"/>
      <c r="E3719" s="148"/>
      <c r="F3719" s="148"/>
      <c r="G3719" s="149"/>
      <c r="H3719" s="148"/>
      <c r="I3719"/>
    </row>
    <row r="3720" spans="1:9" x14ac:dyDescent="0.25">
      <c r="A3720"/>
      <c r="B3720"/>
      <c r="C3720"/>
      <c r="D3720"/>
      <c r="E3720" s="148"/>
      <c r="F3720" s="148"/>
      <c r="G3720" s="149"/>
      <c r="H3720" s="148"/>
      <c r="I3720"/>
    </row>
    <row r="3721" spans="1:9" x14ac:dyDescent="0.25">
      <c r="A3721"/>
      <c r="B3721"/>
      <c r="C3721"/>
      <c r="D3721"/>
      <c r="E3721" s="148"/>
      <c r="F3721" s="148"/>
      <c r="G3721" s="149"/>
      <c r="H3721" s="148"/>
      <c r="I3721"/>
    </row>
    <row r="3722" spans="1:9" x14ac:dyDescent="0.25">
      <c r="A3722"/>
      <c r="B3722"/>
      <c r="C3722"/>
      <c r="D3722"/>
      <c r="E3722" s="148"/>
      <c r="F3722" s="148"/>
      <c r="G3722" s="149"/>
      <c r="H3722" s="148"/>
      <c r="I3722"/>
    </row>
    <row r="3723" spans="1:9" x14ac:dyDescent="0.25">
      <c r="A3723"/>
      <c r="B3723"/>
      <c r="C3723"/>
      <c r="D3723"/>
      <c r="E3723" s="148"/>
      <c r="F3723" s="148"/>
      <c r="G3723" s="149"/>
      <c r="H3723" s="148"/>
      <c r="I3723"/>
    </row>
    <row r="3724" spans="1:9" x14ac:dyDescent="0.25">
      <c r="A3724"/>
      <c r="B3724"/>
      <c r="C3724"/>
      <c r="D3724"/>
      <c r="E3724" s="148"/>
      <c r="F3724" s="148"/>
      <c r="G3724" s="149"/>
      <c r="H3724" s="148"/>
      <c r="I3724"/>
    </row>
    <row r="3725" spans="1:9" x14ac:dyDescent="0.25">
      <c r="A3725"/>
      <c r="B3725"/>
      <c r="C3725"/>
      <c r="D3725"/>
      <c r="E3725" s="148"/>
      <c r="F3725" s="148"/>
      <c r="G3725" s="149"/>
      <c r="H3725" s="148"/>
      <c r="I3725"/>
    </row>
    <row r="3726" spans="1:9" x14ac:dyDescent="0.25">
      <c r="A3726"/>
      <c r="B3726"/>
      <c r="C3726"/>
      <c r="D3726"/>
      <c r="E3726" s="148"/>
      <c r="F3726" s="148"/>
      <c r="G3726" s="149"/>
      <c r="H3726" s="148"/>
      <c r="I3726"/>
    </row>
    <row r="3727" spans="1:9" x14ac:dyDescent="0.25">
      <c r="A3727"/>
      <c r="B3727"/>
      <c r="C3727"/>
      <c r="D3727"/>
      <c r="E3727" s="148"/>
      <c r="F3727" s="148"/>
      <c r="G3727" s="149"/>
      <c r="H3727" s="148"/>
      <c r="I3727"/>
    </row>
    <row r="3728" spans="1:9" x14ac:dyDescent="0.25">
      <c r="A3728"/>
      <c r="B3728"/>
      <c r="C3728"/>
      <c r="D3728"/>
      <c r="E3728" s="148"/>
      <c r="F3728" s="148"/>
      <c r="G3728" s="149"/>
      <c r="H3728" s="148"/>
      <c r="I3728"/>
    </row>
    <row r="3729" spans="1:9" x14ac:dyDescent="0.25">
      <c r="A3729"/>
      <c r="B3729"/>
      <c r="C3729"/>
      <c r="D3729"/>
      <c r="E3729" s="148"/>
      <c r="F3729" s="148"/>
      <c r="G3729" s="149"/>
      <c r="H3729" s="148"/>
      <c r="I3729"/>
    </row>
    <row r="3730" spans="1:9" x14ac:dyDescent="0.25">
      <c r="A3730"/>
      <c r="B3730"/>
      <c r="C3730"/>
      <c r="D3730"/>
      <c r="E3730" s="148"/>
      <c r="F3730" s="148"/>
      <c r="G3730" s="149"/>
      <c r="H3730" s="148"/>
      <c r="I3730"/>
    </row>
    <row r="3731" spans="1:9" x14ac:dyDescent="0.25">
      <c r="A3731"/>
      <c r="B3731"/>
      <c r="C3731"/>
      <c r="D3731"/>
      <c r="E3731" s="148"/>
      <c r="F3731" s="148"/>
      <c r="G3731" s="149"/>
      <c r="H3731" s="148"/>
      <c r="I3731"/>
    </row>
    <row r="3732" spans="1:9" x14ac:dyDescent="0.25">
      <c r="A3732"/>
      <c r="B3732"/>
      <c r="C3732"/>
      <c r="D3732"/>
      <c r="E3732" s="148"/>
      <c r="F3732" s="148"/>
      <c r="G3732" s="149"/>
      <c r="H3732" s="148"/>
      <c r="I3732"/>
    </row>
    <row r="3733" spans="1:9" x14ac:dyDescent="0.25">
      <c r="A3733"/>
      <c r="B3733"/>
      <c r="C3733"/>
      <c r="D3733"/>
      <c r="E3733" s="148"/>
      <c r="F3733" s="148"/>
      <c r="G3733" s="149"/>
      <c r="H3733" s="148"/>
      <c r="I3733"/>
    </row>
    <row r="3734" spans="1:9" x14ac:dyDescent="0.25">
      <c r="A3734"/>
      <c r="B3734"/>
      <c r="C3734"/>
      <c r="D3734"/>
      <c r="E3734" s="148"/>
      <c r="F3734" s="148"/>
      <c r="G3734" s="149"/>
      <c r="H3734" s="148"/>
      <c r="I3734"/>
    </row>
    <row r="3735" spans="1:9" x14ac:dyDescent="0.25">
      <c r="A3735"/>
      <c r="B3735"/>
      <c r="C3735"/>
      <c r="D3735"/>
      <c r="E3735" s="148"/>
      <c r="F3735" s="148"/>
      <c r="G3735" s="149"/>
      <c r="H3735" s="148"/>
      <c r="I3735"/>
    </row>
    <row r="3736" spans="1:9" x14ac:dyDescent="0.25">
      <c r="A3736"/>
      <c r="B3736"/>
      <c r="C3736"/>
      <c r="D3736"/>
      <c r="E3736" s="148"/>
      <c r="F3736" s="148"/>
      <c r="G3736" s="149"/>
      <c r="H3736" s="148"/>
      <c r="I3736"/>
    </row>
    <row r="3737" spans="1:9" x14ac:dyDescent="0.25">
      <c r="A3737"/>
      <c r="B3737"/>
      <c r="C3737"/>
      <c r="D3737"/>
      <c r="E3737" s="148"/>
      <c r="F3737" s="148"/>
      <c r="G3737" s="149"/>
      <c r="H3737" s="148"/>
      <c r="I3737"/>
    </row>
    <row r="3738" spans="1:9" x14ac:dyDescent="0.25">
      <c r="A3738"/>
      <c r="B3738"/>
      <c r="C3738"/>
      <c r="D3738"/>
      <c r="E3738" s="148"/>
      <c r="F3738" s="148"/>
      <c r="G3738" s="149"/>
      <c r="H3738" s="148"/>
      <c r="I3738"/>
    </row>
    <row r="3739" spans="1:9" x14ac:dyDescent="0.25">
      <c r="A3739"/>
      <c r="B3739"/>
      <c r="C3739"/>
      <c r="D3739"/>
      <c r="E3739" s="148"/>
      <c r="F3739" s="148"/>
      <c r="G3739" s="149"/>
      <c r="H3739" s="148"/>
      <c r="I3739"/>
    </row>
    <row r="3740" spans="1:9" x14ac:dyDescent="0.25">
      <c r="A3740"/>
      <c r="B3740"/>
      <c r="C3740"/>
      <c r="D3740"/>
      <c r="E3740" s="148"/>
      <c r="F3740" s="148"/>
      <c r="G3740" s="149"/>
      <c r="H3740" s="148"/>
      <c r="I3740"/>
    </row>
    <row r="3741" spans="1:9" x14ac:dyDescent="0.25">
      <c r="A3741"/>
      <c r="B3741"/>
      <c r="C3741"/>
      <c r="D3741"/>
      <c r="E3741" s="148"/>
      <c r="F3741" s="148"/>
      <c r="G3741" s="149"/>
      <c r="H3741" s="148"/>
      <c r="I3741"/>
    </row>
    <row r="3742" spans="1:9" x14ac:dyDescent="0.25">
      <c r="A3742"/>
      <c r="B3742"/>
      <c r="C3742"/>
      <c r="D3742"/>
      <c r="E3742" s="148"/>
      <c r="F3742" s="148"/>
      <c r="G3742" s="149"/>
      <c r="H3742" s="148"/>
      <c r="I3742"/>
    </row>
    <row r="3743" spans="1:9" x14ac:dyDescent="0.25">
      <c r="A3743"/>
      <c r="B3743"/>
      <c r="C3743"/>
      <c r="D3743"/>
      <c r="E3743" s="148"/>
      <c r="F3743" s="148"/>
      <c r="G3743" s="149"/>
      <c r="H3743" s="148"/>
      <c r="I3743"/>
    </row>
    <row r="3744" spans="1:9" x14ac:dyDescent="0.25">
      <c r="A3744"/>
      <c r="B3744"/>
      <c r="C3744"/>
      <c r="D3744"/>
      <c r="E3744" s="148"/>
      <c r="F3744" s="148"/>
      <c r="G3744" s="149"/>
      <c r="H3744" s="148"/>
      <c r="I3744"/>
    </row>
    <row r="3745" spans="1:9" x14ac:dyDescent="0.25">
      <c r="A3745"/>
      <c r="B3745"/>
      <c r="C3745"/>
      <c r="D3745"/>
      <c r="E3745" s="148"/>
      <c r="F3745" s="148"/>
      <c r="G3745" s="149"/>
      <c r="H3745" s="148"/>
      <c r="I3745"/>
    </row>
    <row r="3746" spans="1:9" x14ac:dyDescent="0.25">
      <c r="A3746"/>
      <c r="B3746"/>
      <c r="C3746"/>
      <c r="D3746"/>
      <c r="E3746" s="148"/>
      <c r="F3746" s="148"/>
      <c r="G3746" s="149"/>
      <c r="H3746" s="148"/>
      <c r="I3746"/>
    </row>
    <row r="3747" spans="1:9" x14ac:dyDescent="0.25">
      <c r="A3747"/>
      <c r="B3747"/>
      <c r="C3747"/>
      <c r="D3747"/>
      <c r="E3747" s="148"/>
      <c r="F3747" s="148"/>
      <c r="G3747" s="149"/>
      <c r="H3747" s="148"/>
      <c r="I3747"/>
    </row>
    <row r="3748" spans="1:9" x14ac:dyDescent="0.25">
      <c r="A3748"/>
      <c r="B3748"/>
      <c r="C3748"/>
      <c r="D3748"/>
      <c r="E3748" s="148"/>
      <c r="F3748" s="148"/>
      <c r="G3748" s="149"/>
      <c r="H3748" s="148"/>
      <c r="I3748"/>
    </row>
    <row r="3749" spans="1:9" x14ac:dyDescent="0.25">
      <c r="A3749"/>
      <c r="B3749"/>
      <c r="C3749"/>
      <c r="D3749"/>
      <c r="E3749" s="148"/>
      <c r="F3749" s="148"/>
      <c r="G3749" s="149"/>
      <c r="H3749" s="148"/>
      <c r="I3749"/>
    </row>
    <row r="3750" spans="1:9" x14ac:dyDescent="0.25">
      <c r="A3750"/>
      <c r="B3750"/>
      <c r="C3750"/>
      <c r="D3750"/>
      <c r="E3750" s="148"/>
      <c r="F3750" s="148"/>
      <c r="G3750" s="149"/>
      <c r="H3750" s="148"/>
      <c r="I3750"/>
    </row>
    <row r="3751" spans="1:9" x14ac:dyDescent="0.25">
      <c r="A3751"/>
      <c r="B3751"/>
      <c r="C3751"/>
      <c r="D3751"/>
      <c r="E3751" s="148"/>
      <c r="F3751" s="148"/>
      <c r="G3751" s="149"/>
      <c r="H3751" s="148"/>
      <c r="I3751"/>
    </row>
    <row r="3752" spans="1:9" x14ac:dyDescent="0.25">
      <c r="A3752"/>
      <c r="B3752"/>
      <c r="C3752"/>
      <c r="D3752"/>
      <c r="E3752" s="148"/>
      <c r="F3752" s="148"/>
      <c r="G3752" s="149"/>
      <c r="H3752" s="148"/>
      <c r="I3752"/>
    </row>
    <row r="3753" spans="1:9" x14ac:dyDescent="0.25">
      <c r="A3753"/>
      <c r="B3753"/>
      <c r="C3753"/>
      <c r="D3753"/>
      <c r="E3753" s="148"/>
      <c r="F3753" s="148"/>
      <c r="G3753" s="149"/>
      <c r="H3753" s="148"/>
      <c r="I3753"/>
    </row>
    <row r="3754" spans="1:9" x14ac:dyDescent="0.25">
      <c r="A3754"/>
      <c r="B3754"/>
      <c r="C3754"/>
      <c r="D3754"/>
      <c r="E3754" s="148"/>
      <c r="F3754" s="148"/>
      <c r="G3754" s="149"/>
      <c r="H3754" s="148"/>
      <c r="I3754"/>
    </row>
    <row r="3755" spans="1:9" x14ac:dyDescent="0.25">
      <c r="A3755"/>
      <c r="B3755"/>
      <c r="C3755"/>
      <c r="D3755"/>
      <c r="E3755" s="148"/>
      <c r="F3755" s="148"/>
      <c r="G3755" s="149"/>
      <c r="H3755" s="148"/>
      <c r="I3755"/>
    </row>
    <row r="3756" spans="1:9" x14ac:dyDescent="0.25">
      <c r="A3756"/>
      <c r="B3756"/>
      <c r="C3756"/>
      <c r="D3756"/>
      <c r="E3756" s="148"/>
      <c r="F3756" s="148"/>
      <c r="G3756" s="149"/>
      <c r="H3756" s="148"/>
      <c r="I3756"/>
    </row>
    <row r="3757" spans="1:9" x14ac:dyDescent="0.25">
      <c r="A3757"/>
      <c r="B3757"/>
      <c r="C3757"/>
      <c r="D3757"/>
      <c r="E3757" s="148"/>
      <c r="F3757" s="148"/>
      <c r="G3757" s="149"/>
      <c r="H3757" s="148"/>
      <c r="I3757"/>
    </row>
    <row r="3758" spans="1:9" x14ac:dyDescent="0.25">
      <c r="A3758"/>
      <c r="B3758"/>
      <c r="C3758"/>
      <c r="D3758"/>
      <c r="E3758" s="148"/>
      <c r="F3758" s="148"/>
      <c r="G3758" s="149"/>
      <c r="H3758" s="148"/>
      <c r="I3758"/>
    </row>
    <row r="3759" spans="1:9" x14ac:dyDescent="0.25">
      <c r="A3759"/>
      <c r="B3759"/>
      <c r="C3759"/>
      <c r="D3759"/>
      <c r="E3759" s="148"/>
      <c r="F3759" s="148"/>
      <c r="G3759" s="149"/>
      <c r="H3759" s="148"/>
      <c r="I3759"/>
    </row>
    <row r="3760" spans="1:9" x14ac:dyDescent="0.25">
      <c r="A3760"/>
      <c r="B3760"/>
      <c r="C3760"/>
      <c r="D3760"/>
      <c r="E3760" s="148"/>
      <c r="F3760" s="148"/>
      <c r="G3760" s="149"/>
      <c r="H3760" s="148"/>
      <c r="I3760"/>
    </row>
    <row r="3761" spans="1:9" x14ac:dyDescent="0.25">
      <c r="A3761"/>
      <c r="B3761"/>
      <c r="C3761"/>
      <c r="D3761"/>
      <c r="E3761" s="148"/>
      <c r="F3761" s="148"/>
      <c r="G3761" s="149"/>
      <c r="H3761" s="148"/>
      <c r="I3761"/>
    </row>
    <row r="3762" spans="1:9" x14ac:dyDescent="0.25">
      <c r="A3762"/>
      <c r="B3762"/>
      <c r="C3762"/>
      <c r="D3762"/>
      <c r="E3762" s="148"/>
      <c r="F3762" s="148"/>
      <c r="G3762" s="149"/>
      <c r="H3762" s="148"/>
      <c r="I3762"/>
    </row>
    <row r="3763" spans="1:9" x14ac:dyDescent="0.25">
      <c r="A3763"/>
      <c r="B3763"/>
      <c r="C3763"/>
      <c r="D3763"/>
      <c r="E3763" s="148"/>
      <c r="F3763" s="148"/>
      <c r="G3763" s="149"/>
      <c r="H3763" s="148"/>
      <c r="I3763"/>
    </row>
    <row r="3764" spans="1:9" x14ac:dyDescent="0.25">
      <c r="A3764"/>
      <c r="B3764"/>
      <c r="C3764"/>
      <c r="D3764"/>
      <c r="E3764" s="148"/>
      <c r="F3764" s="148"/>
      <c r="G3764" s="149"/>
      <c r="H3764" s="148"/>
      <c r="I3764"/>
    </row>
    <row r="3765" spans="1:9" x14ac:dyDescent="0.25">
      <c r="A3765"/>
      <c r="B3765"/>
      <c r="C3765"/>
      <c r="D3765"/>
      <c r="E3765" s="148"/>
      <c r="F3765" s="148"/>
      <c r="G3765" s="149"/>
      <c r="H3765" s="148"/>
      <c r="I3765"/>
    </row>
    <row r="3766" spans="1:9" x14ac:dyDescent="0.25">
      <c r="A3766"/>
      <c r="B3766"/>
      <c r="C3766"/>
      <c r="D3766"/>
      <c r="E3766" s="148"/>
      <c r="F3766" s="148"/>
      <c r="G3766" s="149"/>
      <c r="H3766" s="148"/>
      <c r="I3766"/>
    </row>
    <row r="3767" spans="1:9" x14ac:dyDescent="0.25">
      <c r="A3767"/>
      <c r="B3767"/>
      <c r="C3767"/>
      <c r="D3767"/>
      <c r="E3767" s="148"/>
      <c r="F3767" s="148"/>
      <c r="G3767" s="149"/>
      <c r="H3767" s="148"/>
      <c r="I3767"/>
    </row>
    <row r="3768" spans="1:9" x14ac:dyDescent="0.25">
      <c r="A3768"/>
      <c r="B3768"/>
      <c r="C3768"/>
      <c r="D3768"/>
      <c r="E3768" s="148"/>
      <c r="F3768" s="148"/>
      <c r="G3768" s="149"/>
      <c r="H3768" s="148"/>
      <c r="I3768"/>
    </row>
    <row r="3769" spans="1:9" x14ac:dyDescent="0.25">
      <c r="A3769"/>
      <c r="B3769"/>
      <c r="C3769"/>
      <c r="D3769"/>
      <c r="E3769" s="148"/>
      <c r="F3769" s="148"/>
      <c r="G3769" s="149"/>
      <c r="H3769" s="148"/>
      <c r="I3769"/>
    </row>
    <row r="3770" spans="1:9" x14ac:dyDescent="0.25">
      <c r="A3770"/>
      <c r="B3770"/>
      <c r="C3770"/>
      <c r="D3770"/>
      <c r="E3770" s="148"/>
      <c r="F3770" s="148"/>
      <c r="G3770" s="149"/>
      <c r="H3770" s="148"/>
      <c r="I3770"/>
    </row>
    <row r="3771" spans="1:9" x14ac:dyDescent="0.25">
      <c r="A3771"/>
      <c r="B3771"/>
      <c r="C3771"/>
      <c r="D3771"/>
      <c r="E3771" s="148"/>
      <c r="F3771" s="148"/>
      <c r="G3771" s="149"/>
      <c r="H3771" s="148"/>
      <c r="I3771"/>
    </row>
    <row r="3772" spans="1:9" x14ac:dyDescent="0.25">
      <c r="A3772"/>
      <c r="B3772"/>
      <c r="C3772"/>
      <c r="D3772"/>
      <c r="E3772" s="148"/>
      <c r="F3772" s="148"/>
      <c r="G3772" s="149"/>
      <c r="H3772" s="148"/>
      <c r="I3772"/>
    </row>
    <row r="3773" spans="1:9" x14ac:dyDescent="0.25">
      <c r="A3773"/>
      <c r="B3773"/>
      <c r="C3773"/>
      <c r="D3773"/>
      <c r="E3773" s="148"/>
      <c r="F3773" s="148"/>
      <c r="G3773" s="149"/>
      <c r="H3773" s="148"/>
      <c r="I3773"/>
    </row>
    <row r="3774" spans="1:9" x14ac:dyDescent="0.25">
      <c r="A3774"/>
      <c r="B3774"/>
      <c r="C3774"/>
      <c r="D3774"/>
      <c r="E3774" s="148"/>
      <c r="F3774" s="148"/>
      <c r="G3774" s="149"/>
      <c r="H3774" s="148"/>
      <c r="I3774"/>
    </row>
    <row r="3775" spans="1:9" x14ac:dyDescent="0.25">
      <c r="A3775"/>
      <c r="B3775"/>
      <c r="C3775"/>
      <c r="D3775"/>
      <c r="E3775" s="148"/>
      <c r="F3775" s="148"/>
      <c r="G3775" s="149"/>
      <c r="H3775" s="148"/>
      <c r="I3775"/>
    </row>
    <row r="3776" spans="1:9" x14ac:dyDescent="0.25">
      <c r="A3776"/>
      <c r="B3776"/>
      <c r="C3776"/>
      <c r="D3776"/>
      <c r="E3776" s="148"/>
      <c r="F3776" s="148"/>
      <c r="G3776" s="149"/>
      <c r="H3776" s="148"/>
      <c r="I3776"/>
    </row>
    <row r="3777" spans="1:9" x14ac:dyDescent="0.25">
      <c r="A3777"/>
      <c r="B3777"/>
      <c r="C3777"/>
      <c r="D3777"/>
      <c r="E3777" s="148"/>
      <c r="F3777" s="148"/>
      <c r="G3777" s="149"/>
      <c r="H3777" s="148"/>
      <c r="I3777"/>
    </row>
    <row r="3778" spans="1:9" x14ac:dyDescent="0.25">
      <c r="A3778"/>
      <c r="B3778"/>
      <c r="C3778"/>
      <c r="D3778"/>
      <c r="E3778" s="148"/>
      <c r="F3778" s="148"/>
      <c r="G3778" s="149"/>
      <c r="H3778" s="148"/>
      <c r="I3778"/>
    </row>
    <row r="3779" spans="1:9" x14ac:dyDescent="0.25">
      <c r="A3779"/>
      <c r="B3779"/>
      <c r="C3779"/>
      <c r="D3779"/>
      <c r="E3779" s="148"/>
      <c r="F3779" s="148"/>
      <c r="G3779" s="149"/>
      <c r="H3779" s="148"/>
      <c r="I3779"/>
    </row>
    <row r="3780" spans="1:9" x14ac:dyDescent="0.25">
      <c r="A3780"/>
      <c r="B3780"/>
      <c r="C3780"/>
      <c r="D3780"/>
      <c r="E3780" s="148"/>
      <c r="F3780" s="148"/>
      <c r="G3780" s="149"/>
      <c r="H3780" s="148"/>
      <c r="I3780"/>
    </row>
    <row r="3781" spans="1:9" x14ac:dyDescent="0.25">
      <c r="A3781"/>
      <c r="B3781"/>
      <c r="C3781"/>
      <c r="D3781"/>
      <c r="E3781" s="148"/>
      <c r="F3781" s="148"/>
      <c r="G3781" s="149"/>
      <c r="H3781" s="148"/>
      <c r="I3781"/>
    </row>
    <row r="3782" spans="1:9" x14ac:dyDescent="0.25">
      <c r="A3782"/>
      <c r="B3782"/>
      <c r="C3782"/>
      <c r="D3782"/>
      <c r="E3782" s="148"/>
      <c r="F3782" s="148"/>
      <c r="G3782" s="149"/>
      <c r="H3782" s="148"/>
      <c r="I3782"/>
    </row>
    <row r="3783" spans="1:9" x14ac:dyDescent="0.25">
      <c r="A3783"/>
      <c r="B3783"/>
      <c r="C3783"/>
      <c r="D3783"/>
      <c r="E3783" s="148"/>
      <c r="F3783" s="148"/>
      <c r="G3783" s="149"/>
      <c r="H3783" s="148"/>
      <c r="I3783"/>
    </row>
    <row r="3784" spans="1:9" x14ac:dyDescent="0.25">
      <c r="A3784"/>
      <c r="B3784"/>
      <c r="C3784"/>
      <c r="D3784"/>
      <c r="E3784" s="148"/>
      <c r="F3784" s="148"/>
      <c r="G3784" s="149"/>
      <c r="H3784" s="148"/>
      <c r="I3784"/>
    </row>
    <row r="3785" spans="1:9" x14ac:dyDescent="0.25">
      <c r="A3785"/>
      <c r="B3785"/>
      <c r="C3785"/>
      <c r="D3785"/>
      <c r="E3785" s="148"/>
      <c r="F3785" s="148"/>
      <c r="G3785" s="149"/>
      <c r="H3785" s="148"/>
      <c r="I3785"/>
    </row>
    <row r="3786" spans="1:9" x14ac:dyDescent="0.25">
      <c r="A3786"/>
      <c r="B3786"/>
      <c r="C3786"/>
      <c r="D3786"/>
      <c r="E3786" s="148"/>
      <c r="F3786" s="148"/>
      <c r="G3786" s="149"/>
      <c r="H3786" s="148"/>
      <c r="I3786"/>
    </row>
    <row r="3787" spans="1:9" x14ac:dyDescent="0.25">
      <c r="A3787"/>
      <c r="B3787"/>
      <c r="C3787"/>
      <c r="D3787"/>
      <c r="E3787" s="148"/>
      <c r="F3787" s="148"/>
      <c r="G3787" s="149"/>
      <c r="H3787" s="148"/>
      <c r="I3787"/>
    </row>
    <row r="3788" spans="1:9" x14ac:dyDescent="0.25">
      <c r="A3788"/>
      <c r="B3788"/>
      <c r="C3788"/>
      <c r="D3788"/>
      <c r="E3788" s="148"/>
      <c r="F3788" s="148"/>
      <c r="G3788" s="149"/>
      <c r="H3788" s="148"/>
      <c r="I3788"/>
    </row>
    <row r="3789" spans="1:9" x14ac:dyDescent="0.25">
      <c r="A3789"/>
      <c r="B3789"/>
      <c r="C3789"/>
      <c r="D3789"/>
      <c r="E3789" s="148"/>
      <c r="F3789" s="148"/>
      <c r="G3789" s="149"/>
      <c r="H3789" s="148"/>
      <c r="I3789"/>
    </row>
    <row r="3790" spans="1:9" x14ac:dyDescent="0.25">
      <c r="A3790"/>
      <c r="B3790"/>
      <c r="C3790"/>
      <c r="D3790"/>
      <c r="E3790" s="148"/>
      <c r="F3790" s="148"/>
      <c r="G3790" s="149"/>
      <c r="H3790" s="148"/>
      <c r="I3790"/>
    </row>
    <row r="3791" spans="1:9" x14ac:dyDescent="0.25">
      <c r="A3791"/>
      <c r="B3791"/>
      <c r="C3791"/>
      <c r="D3791"/>
      <c r="E3791" s="148"/>
      <c r="F3791" s="148"/>
      <c r="G3791" s="149"/>
      <c r="H3791" s="148"/>
      <c r="I3791"/>
    </row>
    <row r="3792" spans="1:9" x14ac:dyDescent="0.25">
      <c r="A3792"/>
      <c r="B3792"/>
      <c r="C3792"/>
      <c r="D3792"/>
      <c r="E3792" s="148"/>
      <c r="F3792" s="148"/>
      <c r="G3792" s="149"/>
      <c r="H3792" s="148"/>
      <c r="I3792"/>
    </row>
    <row r="3793" spans="1:9" x14ac:dyDescent="0.25">
      <c r="A3793"/>
      <c r="B3793"/>
      <c r="C3793"/>
      <c r="D3793"/>
      <c r="E3793" s="148"/>
      <c r="F3793" s="148"/>
      <c r="G3793" s="149"/>
      <c r="H3793" s="148"/>
      <c r="I3793"/>
    </row>
    <row r="3794" spans="1:9" x14ac:dyDescent="0.25">
      <c r="A3794"/>
      <c r="B3794"/>
      <c r="C3794"/>
      <c r="D3794"/>
      <c r="E3794" s="148"/>
      <c r="F3794" s="148"/>
      <c r="G3794" s="149"/>
      <c r="H3794" s="148"/>
      <c r="I3794"/>
    </row>
    <row r="3795" spans="1:9" x14ac:dyDescent="0.25">
      <c r="A3795"/>
      <c r="B3795"/>
      <c r="C3795"/>
      <c r="D3795"/>
      <c r="E3795" s="148"/>
      <c r="F3795" s="148"/>
      <c r="G3795" s="149"/>
      <c r="H3795" s="148"/>
      <c r="I3795"/>
    </row>
    <row r="3796" spans="1:9" x14ac:dyDescent="0.25">
      <c r="A3796"/>
      <c r="B3796"/>
      <c r="C3796"/>
      <c r="D3796"/>
      <c r="E3796" s="148"/>
      <c r="F3796" s="148"/>
      <c r="G3796" s="149"/>
      <c r="H3796" s="148"/>
      <c r="I3796"/>
    </row>
    <row r="3797" spans="1:9" x14ac:dyDescent="0.25">
      <c r="A3797"/>
      <c r="B3797"/>
      <c r="C3797"/>
      <c r="D3797"/>
      <c r="E3797" s="148"/>
      <c r="F3797" s="148"/>
      <c r="G3797" s="149"/>
      <c r="H3797" s="148"/>
      <c r="I3797"/>
    </row>
    <row r="3798" spans="1:9" x14ac:dyDescent="0.25">
      <c r="A3798"/>
      <c r="B3798"/>
      <c r="C3798"/>
      <c r="D3798"/>
      <c r="E3798" s="148"/>
      <c r="F3798" s="148"/>
      <c r="G3798" s="149"/>
      <c r="H3798" s="148"/>
      <c r="I3798"/>
    </row>
    <row r="3799" spans="1:9" x14ac:dyDescent="0.25">
      <c r="A3799"/>
      <c r="B3799"/>
      <c r="C3799"/>
      <c r="D3799"/>
      <c r="E3799" s="148"/>
      <c r="F3799" s="148"/>
      <c r="G3799" s="149"/>
      <c r="H3799" s="148"/>
      <c r="I3799"/>
    </row>
    <row r="3800" spans="1:9" x14ac:dyDescent="0.25">
      <c r="A3800"/>
      <c r="B3800"/>
      <c r="C3800"/>
      <c r="D3800"/>
      <c r="E3800" s="148"/>
      <c r="F3800" s="148"/>
      <c r="G3800" s="149"/>
      <c r="H3800" s="148"/>
      <c r="I3800"/>
    </row>
    <row r="3801" spans="1:9" x14ac:dyDescent="0.25">
      <c r="A3801"/>
      <c r="B3801"/>
      <c r="C3801"/>
      <c r="D3801"/>
      <c r="E3801" s="148"/>
      <c r="F3801" s="148"/>
      <c r="G3801" s="149"/>
      <c r="H3801" s="148"/>
      <c r="I3801"/>
    </row>
    <row r="3802" spans="1:9" x14ac:dyDescent="0.25">
      <c r="A3802"/>
      <c r="B3802"/>
      <c r="C3802"/>
      <c r="D3802"/>
      <c r="E3802" s="148"/>
      <c r="F3802" s="148"/>
      <c r="G3802" s="149"/>
      <c r="H3802" s="148"/>
      <c r="I3802"/>
    </row>
    <row r="3803" spans="1:9" x14ac:dyDescent="0.25">
      <c r="A3803"/>
      <c r="B3803"/>
      <c r="C3803"/>
      <c r="D3803"/>
      <c r="E3803" s="148"/>
      <c r="F3803" s="148"/>
      <c r="G3803" s="149"/>
      <c r="H3803" s="148"/>
      <c r="I3803"/>
    </row>
    <row r="3804" spans="1:9" x14ac:dyDescent="0.25">
      <c r="A3804"/>
      <c r="B3804"/>
      <c r="C3804"/>
      <c r="D3804"/>
      <c r="E3804" s="148"/>
      <c r="F3804" s="148"/>
      <c r="G3804" s="149"/>
      <c r="H3804" s="148"/>
      <c r="I3804"/>
    </row>
    <row r="3805" spans="1:9" x14ac:dyDescent="0.25">
      <c r="A3805"/>
      <c r="B3805"/>
      <c r="C3805"/>
      <c r="D3805"/>
      <c r="E3805" s="148"/>
      <c r="F3805" s="148"/>
      <c r="G3805" s="149"/>
      <c r="H3805" s="148"/>
      <c r="I3805"/>
    </row>
    <row r="3806" spans="1:9" x14ac:dyDescent="0.25">
      <c r="A3806"/>
      <c r="B3806"/>
      <c r="C3806"/>
      <c r="D3806"/>
      <c r="E3806" s="148"/>
      <c r="F3806" s="148"/>
      <c r="G3806" s="149"/>
      <c r="H3806" s="148"/>
      <c r="I3806"/>
    </row>
    <row r="3807" spans="1:9" x14ac:dyDescent="0.25">
      <c r="A3807"/>
      <c r="B3807"/>
      <c r="C3807"/>
      <c r="D3807"/>
      <c r="E3807" s="148"/>
      <c r="F3807" s="148"/>
      <c r="G3807" s="149"/>
      <c r="H3807" s="148"/>
      <c r="I3807"/>
    </row>
    <row r="3808" spans="1:9" x14ac:dyDescent="0.25">
      <c r="A3808"/>
      <c r="B3808"/>
      <c r="C3808"/>
      <c r="D3808"/>
      <c r="E3808" s="148"/>
      <c r="F3808" s="148"/>
      <c r="G3808" s="149"/>
      <c r="H3808" s="148"/>
      <c r="I3808"/>
    </row>
    <row r="3809" spans="1:9" x14ac:dyDescent="0.25">
      <c r="A3809"/>
      <c r="B3809"/>
      <c r="C3809"/>
      <c r="D3809"/>
      <c r="E3809" s="148"/>
      <c r="F3809" s="148"/>
      <c r="G3809" s="149"/>
      <c r="H3809" s="148"/>
      <c r="I3809"/>
    </row>
    <row r="3810" spans="1:9" x14ac:dyDescent="0.25">
      <c r="A3810"/>
      <c r="B3810"/>
      <c r="C3810"/>
      <c r="D3810"/>
      <c r="E3810" s="148"/>
      <c r="F3810" s="148"/>
      <c r="G3810" s="149"/>
      <c r="H3810" s="148"/>
      <c r="I3810"/>
    </row>
    <row r="3811" spans="1:9" x14ac:dyDescent="0.25">
      <c r="A3811"/>
      <c r="B3811"/>
      <c r="C3811"/>
      <c r="D3811"/>
      <c r="E3811" s="148"/>
      <c r="F3811" s="148"/>
      <c r="G3811" s="149"/>
      <c r="H3811" s="148"/>
      <c r="I3811"/>
    </row>
    <row r="3812" spans="1:9" x14ac:dyDescent="0.25">
      <c r="A3812"/>
      <c r="B3812"/>
      <c r="C3812"/>
      <c r="D3812"/>
      <c r="E3812" s="148"/>
      <c r="F3812" s="148"/>
      <c r="G3812" s="149"/>
      <c r="H3812" s="148"/>
      <c r="I3812"/>
    </row>
    <row r="3813" spans="1:9" x14ac:dyDescent="0.25">
      <c r="A3813"/>
      <c r="B3813"/>
      <c r="C3813"/>
      <c r="D3813"/>
      <c r="E3813" s="148"/>
      <c r="F3813" s="148"/>
      <c r="G3813" s="149"/>
      <c r="H3813" s="148"/>
      <c r="I3813"/>
    </row>
    <row r="3814" spans="1:9" x14ac:dyDescent="0.25">
      <c r="A3814"/>
      <c r="B3814"/>
      <c r="C3814"/>
      <c r="D3814"/>
      <c r="E3814" s="148"/>
      <c r="F3814" s="148"/>
      <c r="G3814" s="149"/>
      <c r="H3814" s="148"/>
      <c r="I3814"/>
    </row>
    <row r="3815" spans="1:9" x14ac:dyDescent="0.25">
      <c r="A3815"/>
      <c r="B3815"/>
      <c r="C3815"/>
      <c r="D3815"/>
      <c r="E3815" s="148"/>
      <c r="F3815" s="148"/>
      <c r="G3815" s="149"/>
      <c r="H3815" s="148"/>
      <c r="I3815"/>
    </row>
    <row r="3816" spans="1:9" x14ac:dyDescent="0.25">
      <c r="A3816"/>
      <c r="B3816"/>
      <c r="C3816"/>
      <c r="D3816"/>
      <c r="E3816" s="148"/>
      <c r="F3816" s="148"/>
      <c r="G3816" s="149"/>
      <c r="H3816" s="148"/>
      <c r="I3816"/>
    </row>
    <row r="3817" spans="1:9" x14ac:dyDescent="0.25">
      <c r="A3817"/>
      <c r="B3817"/>
      <c r="C3817"/>
      <c r="D3817"/>
      <c r="E3817" s="148"/>
      <c r="F3817" s="148"/>
      <c r="G3817" s="149"/>
      <c r="H3817" s="148"/>
      <c r="I3817"/>
    </row>
    <row r="3818" spans="1:9" x14ac:dyDescent="0.25">
      <c r="A3818"/>
      <c r="B3818"/>
      <c r="C3818"/>
      <c r="D3818"/>
      <c r="E3818" s="148"/>
      <c r="F3818" s="148"/>
      <c r="G3818" s="149"/>
      <c r="H3818" s="148"/>
      <c r="I3818"/>
    </row>
    <row r="3819" spans="1:9" x14ac:dyDescent="0.25">
      <c r="A3819"/>
      <c r="B3819"/>
      <c r="C3819"/>
      <c r="D3819"/>
      <c r="E3819" s="148"/>
      <c r="F3819" s="148"/>
      <c r="G3819" s="149"/>
      <c r="H3819" s="148"/>
      <c r="I3819"/>
    </row>
    <row r="3820" spans="1:9" x14ac:dyDescent="0.25">
      <c r="A3820"/>
      <c r="B3820"/>
      <c r="C3820"/>
      <c r="D3820"/>
      <c r="E3820" s="148"/>
      <c r="F3820" s="148"/>
      <c r="G3820" s="149"/>
      <c r="H3820" s="148"/>
      <c r="I3820"/>
    </row>
    <row r="3821" spans="1:9" x14ac:dyDescent="0.25">
      <c r="A3821"/>
      <c r="B3821"/>
      <c r="C3821"/>
      <c r="D3821"/>
      <c r="E3821" s="148"/>
      <c r="F3821" s="148"/>
      <c r="G3821" s="149"/>
      <c r="H3821" s="148"/>
      <c r="I3821"/>
    </row>
    <row r="3822" spans="1:9" x14ac:dyDescent="0.25">
      <c r="A3822"/>
      <c r="B3822"/>
      <c r="C3822"/>
      <c r="D3822"/>
      <c r="E3822" s="148"/>
      <c r="F3822" s="148"/>
      <c r="G3822" s="149"/>
      <c r="H3822" s="148"/>
      <c r="I3822"/>
    </row>
    <row r="3823" spans="1:9" x14ac:dyDescent="0.25">
      <c r="A3823"/>
      <c r="B3823"/>
      <c r="C3823"/>
      <c r="D3823"/>
      <c r="E3823" s="148"/>
      <c r="F3823" s="148"/>
      <c r="G3823" s="149"/>
      <c r="H3823" s="148"/>
      <c r="I3823"/>
    </row>
    <row r="3824" spans="1:9" x14ac:dyDescent="0.25">
      <c r="A3824"/>
      <c r="B3824"/>
      <c r="C3824"/>
      <c r="D3824"/>
      <c r="E3824" s="148"/>
      <c r="F3824" s="148"/>
      <c r="G3824" s="149"/>
      <c r="H3824" s="148"/>
      <c r="I3824"/>
    </row>
    <row r="3825" spans="1:9" x14ac:dyDescent="0.25">
      <c r="A3825"/>
      <c r="B3825"/>
      <c r="C3825"/>
      <c r="D3825"/>
      <c r="E3825" s="148"/>
      <c r="F3825" s="148"/>
      <c r="G3825" s="149"/>
      <c r="H3825" s="148"/>
      <c r="I3825"/>
    </row>
    <row r="3826" spans="1:9" x14ac:dyDescent="0.25">
      <c r="A3826"/>
      <c r="B3826"/>
      <c r="C3826"/>
      <c r="D3826"/>
      <c r="E3826" s="148"/>
      <c r="F3826" s="148"/>
      <c r="G3826" s="149"/>
      <c r="H3826" s="148"/>
      <c r="I3826"/>
    </row>
    <row r="3827" spans="1:9" x14ac:dyDescent="0.25">
      <c r="A3827"/>
      <c r="B3827"/>
      <c r="C3827"/>
      <c r="D3827"/>
      <c r="E3827" s="148"/>
      <c r="F3827" s="148"/>
      <c r="G3827" s="149"/>
      <c r="H3827" s="148"/>
      <c r="I3827"/>
    </row>
    <row r="3828" spans="1:9" x14ac:dyDescent="0.25">
      <c r="A3828"/>
      <c r="B3828"/>
      <c r="C3828"/>
      <c r="D3828"/>
      <c r="E3828" s="148"/>
      <c r="F3828" s="148"/>
      <c r="G3828" s="149"/>
      <c r="H3828" s="148"/>
      <c r="I3828"/>
    </row>
    <row r="3829" spans="1:9" x14ac:dyDescent="0.25">
      <c r="A3829"/>
      <c r="B3829"/>
      <c r="C3829"/>
      <c r="D3829"/>
      <c r="E3829" s="148"/>
      <c r="F3829" s="148"/>
      <c r="G3829" s="149"/>
      <c r="H3829" s="148"/>
      <c r="I3829"/>
    </row>
    <row r="3830" spans="1:9" x14ac:dyDescent="0.25">
      <c r="A3830"/>
      <c r="B3830"/>
      <c r="C3830"/>
      <c r="D3830"/>
      <c r="E3830" s="148"/>
      <c r="F3830" s="148"/>
      <c r="G3830" s="149"/>
      <c r="H3830" s="148"/>
      <c r="I3830"/>
    </row>
    <row r="3831" spans="1:9" x14ac:dyDescent="0.25">
      <c r="A3831"/>
      <c r="B3831"/>
      <c r="C3831"/>
      <c r="D3831"/>
      <c r="E3831" s="148"/>
      <c r="F3831" s="148"/>
      <c r="G3831" s="149"/>
      <c r="H3831" s="148"/>
      <c r="I3831"/>
    </row>
    <row r="3832" spans="1:9" x14ac:dyDescent="0.25">
      <c r="A3832"/>
      <c r="B3832"/>
      <c r="C3832"/>
      <c r="D3832"/>
      <c r="E3832" s="148"/>
      <c r="F3832" s="148"/>
      <c r="G3832" s="149"/>
      <c r="H3832" s="148"/>
      <c r="I3832"/>
    </row>
    <row r="3833" spans="1:9" x14ac:dyDescent="0.25">
      <c r="A3833"/>
      <c r="B3833"/>
      <c r="C3833"/>
      <c r="D3833"/>
      <c r="E3833" s="148"/>
      <c r="F3833" s="148"/>
      <c r="G3833" s="149"/>
      <c r="H3833" s="148"/>
      <c r="I3833"/>
    </row>
    <row r="3834" spans="1:9" x14ac:dyDescent="0.25">
      <c r="A3834"/>
      <c r="B3834"/>
      <c r="C3834"/>
      <c r="D3834"/>
      <c r="E3834" s="148"/>
      <c r="F3834" s="148"/>
      <c r="G3834" s="149"/>
      <c r="H3834" s="148"/>
      <c r="I3834"/>
    </row>
    <row r="3835" spans="1:9" x14ac:dyDescent="0.25">
      <c r="A3835"/>
      <c r="B3835"/>
      <c r="C3835"/>
      <c r="D3835"/>
      <c r="E3835" s="148"/>
      <c r="F3835" s="148"/>
      <c r="G3835" s="149"/>
      <c r="H3835" s="148"/>
      <c r="I3835"/>
    </row>
    <row r="3836" spans="1:9" x14ac:dyDescent="0.25">
      <c r="A3836"/>
      <c r="B3836"/>
      <c r="C3836"/>
      <c r="D3836"/>
      <c r="E3836" s="148"/>
      <c r="F3836" s="148"/>
      <c r="G3836" s="149"/>
      <c r="H3836" s="148"/>
      <c r="I3836"/>
    </row>
    <row r="3837" spans="1:9" x14ac:dyDescent="0.25">
      <c r="A3837"/>
      <c r="B3837"/>
      <c r="C3837"/>
      <c r="D3837"/>
      <c r="E3837" s="148"/>
      <c r="F3837" s="148"/>
      <c r="G3837" s="149"/>
      <c r="H3837" s="148"/>
      <c r="I3837"/>
    </row>
    <row r="3838" spans="1:9" x14ac:dyDescent="0.25">
      <c r="A3838"/>
      <c r="B3838"/>
      <c r="C3838"/>
      <c r="D3838"/>
      <c r="E3838" s="148"/>
      <c r="F3838" s="148"/>
      <c r="G3838" s="149"/>
      <c r="H3838" s="148"/>
      <c r="I3838"/>
    </row>
    <row r="3839" spans="1:9" x14ac:dyDescent="0.25">
      <c r="A3839"/>
      <c r="B3839"/>
      <c r="C3839"/>
      <c r="D3839"/>
      <c r="E3839" s="148"/>
      <c r="F3839" s="148"/>
      <c r="G3839" s="149"/>
      <c r="H3839" s="148"/>
      <c r="I3839"/>
    </row>
    <row r="3840" spans="1:9" x14ac:dyDescent="0.25">
      <c r="A3840"/>
      <c r="B3840"/>
      <c r="C3840"/>
      <c r="D3840"/>
      <c r="E3840" s="148"/>
      <c r="F3840" s="148"/>
      <c r="G3840" s="149"/>
      <c r="H3840" s="148"/>
      <c r="I3840"/>
    </row>
    <row r="3841" spans="1:9" x14ac:dyDescent="0.25">
      <c r="A3841"/>
      <c r="B3841"/>
      <c r="C3841"/>
      <c r="D3841"/>
      <c r="E3841" s="148"/>
      <c r="F3841" s="148"/>
      <c r="G3841" s="149"/>
      <c r="H3841" s="148"/>
      <c r="I3841"/>
    </row>
    <row r="3842" spans="1:9" x14ac:dyDescent="0.25">
      <c r="A3842"/>
      <c r="B3842"/>
      <c r="C3842"/>
      <c r="D3842"/>
      <c r="E3842" s="148"/>
      <c r="F3842" s="148"/>
      <c r="G3842" s="149"/>
      <c r="H3842" s="148"/>
      <c r="I3842"/>
    </row>
    <row r="3843" spans="1:9" x14ac:dyDescent="0.25">
      <c r="A3843"/>
      <c r="B3843"/>
      <c r="C3843"/>
      <c r="D3843"/>
      <c r="E3843" s="148"/>
      <c r="F3843" s="148"/>
      <c r="G3843" s="149"/>
      <c r="H3843" s="148"/>
      <c r="I3843"/>
    </row>
    <row r="3844" spans="1:9" x14ac:dyDescent="0.25">
      <c r="A3844"/>
      <c r="B3844"/>
      <c r="C3844"/>
      <c r="D3844"/>
      <c r="E3844" s="148"/>
      <c r="F3844" s="148"/>
      <c r="G3844" s="149"/>
      <c r="H3844" s="148"/>
      <c r="I3844"/>
    </row>
    <row r="3845" spans="1:9" x14ac:dyDescent="0.25">
      <c r="A3845"/>
      <c r="B3845"/>
      <c r="C3845"/>
      <c r="D3845"/>
      <c r="E3845" s="148"/>
      <c r="F3845" s="148"/>
      <c r="G3845" s="149"/>
      <c r="H3845" s="148"/>
      <c r="I3845"/>
    </row>
    <row r="3846" spans="1:9" x14ac:dyDescent="0.25">
      <c r="A3846"/>
      <c r="B3846"/>
      <c r="C3846"/>
      <c r="D3846"/>
      <c r="E3846" s="148"/>
      <c r="F3846" s="148"/>
      <c r="G3846" s="149"/>
      <c r="H3846" s="148"/>
      <c r="I3846"/>
    </row>
    <row r="3847" spans="1:9" x14ac:dyDescent="0.25">
      <c r="A3847"/>
      <c r="B3847"/>
      <c r="C3847"/>
      <c r="D3847"/>
      <c r="E3847" s="148"/>
      <c r="F3847" s="148"/>
      <c r="G3847" s="149"/>
      <c r="H3847" s="148"/>
      <c r="I3847"/>
    </row>
    <row r="3848" spans="1:9" x14ac:dyDescent="0.25">
      <c r="A3848"/>
      <c r="B3848"/>
      <c r="C3848"/>
      <c r="D3848"/>
      <c r="E3848" s="148"/>
      <c r="F3848" s="148"/>
      <c r="G3848" s="149"/>
      <c r="H3848" s="148"/>
      <c r="I3848"/>
    </row>
    <row r="3849" spans="1:9" x14ac:dyDescent="0.25">
      <c r="A3849"/>
      <c r="B3849"/>
      <c r="C3849"/>
      <c r="D3849"/>
      <c r="E3849" s="148"/>
      <c r="F3849" s="148"/>
      <c r="G3849" s="149"/>
      <c r="H3849" s="148"/>
      <c r="I3849"/>
    </row>
    <row r="3850" spans="1:9" x14ac:dyDescent="0.25">
      <c r="A3850"/>
      <c r="B3850"/>
      <c r="C3850"/>
      <c r="D3850"/>
      <c r="E3850" s="148"/>
      <c r="F3850" s="148"/>
      <c r="G3850" s="149"/>
      <c r="H3850" s="148"/>
      <c r="I3850"/>
    </row>
    <row r="3851" spans="1:9" x14ac:dyDescent="0.25">
      <c r="A3851"/>
      <c r="B3851"/>
      <c r="C3851"/>
      <c r="D3851"/>
      <c r="E3851" s="148"/>
      <c r="F3851" s="148"/>
      <c r="G3851" s="149"/>
      <c r="H3851" s="148"/>
      <c r="I3851"/>
    </row>
    <row r="3852" spans="1:9" x14ac:dyDescent="0.25">
      <c r="A3852"/>
      <c r="B3852"/>
      <c r="C3852"/>
      <c r="D3852"/>
      <c r="E3852" s="148"/>
      <c r="F3852" s="148"/>
      <c r="G3852" s="149"/>
      <c r="H3852" s="148"/>
      <c r="I3852"/>
    </row>
    <row r="3853" spans="1:9" x14ac:dyDescent="0.25">
      <c r="A3853"/>
      <c r="B3853"/>
      <c r="C3853"/>
      <c r="D3853"/>
      <c r="E3853" s="148"/>
      <c r="F3853" s="148"/>
      <c r="G3853" s="149"/>
      <c r="H3853" s="148"/>
      <c r="I3853"/>
    </row>
    <row r="3854" spans="1:9" x14ac:dyDescent="0.25">
      <c r="A3854"/>
      <c r="B3854"/>
      <c r="C3854"/>
      <c r="D3854"/>
      <c r="E3854" s="148"/>
      <c r="F3854" s="148"/>
      <c r="G3854" s="149"/>
      <c r="H3854" s="148"/>
      <c r="I3854"/>
    </row>
    <row r="3855" spans="1:9" x14ac:dyDescent="0.25">
      <c r="A3855"/>
      <c r="B3855"/>
      <c r="C3855"/>
      <c r="D3855"/>
      <c r="E3855" s="148"/>
      <c r="F3855" s="148"/>
      <c r="G3855" s="149"/>
      <c r="H3855" s="148"/>
      <c r="I3855"/>
    </row>
    <row r="3856" spans="1:9" x14ac:dyDescent="0.25">
      <c r="A3856"/>
      <c r="B3856"/>
      <c r="C3856"/>
      <c r="D3856"/>
      <c r="E3856" s="148"/>
      <c r="F3856" s="148"/>
      <c r="G3856" s="149"/>
      <c r="H3856" s="148"/>
      <c r="I3856"/>
    </row>
    <row r="3857" spans="1:9" x14ac:dyDescent="0.25">
      <c r="A3857"/>
      <c r="B3857"/>
      <c r="C3857"/>
      <c r="D3857"/>
      <c r="E3857" s="148"/>
      <c r="F3857" s="148"/>
      <c r="G3857" s="149"/>
      <c r="H3857" s="148"/>
      <c r="I3857"/>
    </row>
    <row r="3858" spans="1:9" x14ac:dyDescent="0.25">
      <c r="A3858"/>
      <c r="B3858"/>
      <c r="C3858"/>
      <c r="D3858"/>
      <c r="E3858" s="148"/>
      <c r="F3858" s="148"/>
      <c r="G3858" s="149"/>
      <c r="H3858" s="148"/>
      <c r="I3858"/>
    </row>
    <row r="3859" spans="1:9" x14ac:dyDescent="0.25">
      <c r="A3859"/>
      <c r="B3859"/>
      <c r="C3859"/>
      <c r="D3859"/>
      <c r="E3859" s="148"/>
      <c r="F3859" s="148"/>
      <c r="G3859" s="149"/>
      <c r="H3859" s="148"/>
      <c r="I3859"/>
    </row>
    <row r="3860" spans="1:9" x14ac:dyDescent="0.25">
      <c r="A3860"/>
      <c r="B3860"/>
      <c r="C3860"/>
      <c r="D3860"/>
      <c r="E3860" s="148"/>
      <c r="F3860" s="148"/>
      <c r="G3860" s="149"/>
      <c r="H3860" s="148"/>
      <c r="I3860"/>
    </row>
    <row r="3861" spans="1:9" x14ac:dyDescent="0.25">
      <c r="A3861"/>
      <c r="B3861"/>
      <c r="C3861"/>
      <c r="D3861"/>
      <c r="E3861" s="148"/>
      <c r="F3861" s="148"/>
      <c r="G3861" s="149"/>
      <c r="H3861" s="148"/>
      <c r="I3861"/>
    </row>
    <row r="3862" spans="1:9" x14ac:dyDescent="0.25">
      <c r="A3862"/>
      <c r="B3862"/>
      <c r="C3862"/>
      <c r="D3862"/>
      <c r="E3862" s="148"/>
      <c r="F3862" s="148"/>
      <c r="G3862" s="149"/>
      <c r="H3862" s="148"/>
      <c r="I3862"/>
    </row>
    <row r="3863" spans="1:9" x14ac:dyDescent="0.25">
      <c r="A3863"/>
      <c r="B3863"/>
      <c r="C3863"/>
      <c r="D3863"/>
      <c r="E3863" s="148"/>
      <c r="F3863" s="148"/>
      <c r="G3863" s="149"/>
      <c r="H3863" s="148"/>
      <c r="I3863"/>
    </row>
    <row r="3864" spans="1:9" x14ac:dyDescent="0.25">
      <c r="A3864"/>
      <c r="B3864"/>
      <c r="C3864"/>
      <c r="D3864"/>
      <c r="E3864" s="148"/>
      <c r="F3864" s="148"/>
      <c r="G3864" s="149"/>
      <c r="H3864" s="148"/>
      <c r="I3864"/>
    </row>
    <row r="3865" spans="1:9" x14ac:dyDescent="0.25">
      <c r="A3865"/>
      <c r="B3865"/>
      <c r="C3865"/>
      <c r="D3865"/>
      <c r="E3865" s="148"/>
      <c r="F3865" s="148"/>
      <c r="G3865" s="149"/>
      <c r="H3865" s="148"/>
      <c r="I3865"/>
    </row>
    <row r="3866" spans="1:9" x14ac:dyDescent="0.25">
      <c r="A3866"/>
      <c r="B3866"/>
      <c r="C3866"/>
      <c r="D3866"/>
      <c r="E3866" s="148"/>
      <c r="F3866" s="148"/>
      <c r="G3866" s="149"/>
      <c r="H3866" s="148"/>
      <c r="I3866"/>
    </row>
    <row r="3867" spans="1:9" x14ac:dyDescent="0.25">
      <c r="A3867"/>
      <c r="B3867"/>
      <c r="C3867"/>
      <c r="D3867"/>
      <c r="E3867" s="148"/>
      <c r="F3867" s="148"/>
      <c r="G3867" s="149"/>
      <c r="H3867" s="148"/>
      <c r="I3867"/>
    </row>
    <row r="3868" spans="1:9" x14ac:dyDescent="0.25">
      <c r="A3868"/>
      <c r="B3868"/>
      <c r="C3868"/>
      <c r="D3868"/>
      <c r="E3868" s="148"/>
      <c r="F3868" s="148"/>
      <c r="G3868" s="149"/>
      <c r="H3868" s="148"/>
      <c r="I3868"/>
    </row>
    <row r="3869" spans="1:9" x14ac:dyDescent="0.25">
      <c r="A3869"/>
      <c r="B3869"/>
      <c r="C3869"/>
      <c r="D3869"/>
      <c r="E3869" s="148"/>
      <c r="F3869" s="148"/>
      <c r="G3869" s="149"/>
      <c r="H3869" s="148"/>
      <c r="I3869"/>
    </row>
    <row r="3870" spans="1:9" x14ac:dyDescent="0.25">
      <c r="A3870"/>
      <c r="B3870"/>
      <c r="C3870"/>
      <c r="D3870"/>
      <c r="E3870" s="148"/>
      <c r="F3870" s="148"/>
      <c r="G3870" s="149"/>
      <c r="H3870" s="148"/>
      <c r="I3870"/>
    </row>
    <row r="3871" spans="1:9" x14ac:dyDescent="0.25">
      <c r="A3871"/>
      <c r="B3871"/>
      <c r="C3871"/>
      <c r="D3871"/>
      <c r="E3871" s="148"/>
      <c r="F3871" s="148"/>
      <c r="G3871" s="149"/>
      <c r="H3871" s="148"/>
      <c r="I3871"/>
    </row>
    <row r="3872" spans="1:9" x14ac:dyDescent="0.25">
      <c r="A3872"/>
      <c r="B3872"/>
      <c r="C3872"/>
      <c r="D3872"/>
      <c r="E3872" s="148"/>
      <c r="F3872" s="148"/>
      <c r="G3872" s="149"/>
      <c r="H3872" s="148"/>
      <c r="I3872"/>
    </row>
    <row r="3873" spans="1:9" x14ac:dyDescent="0.25">
      <c r="A3873"/>
      <c r="B3873"/>
      <c r="C3873"/>
      <c r="D3873"/>
      <c r="E3873" s="148"/>
      <c r="F3873" s="148"/>
      <c r="G3873" s="149"/>
      <c r="H3873" s="148"/>
      <c r="I3873"/>
    </row>
    <row r="3874" spans="1:9" x14ac:dyDescent="0.25">
      <c r="A3874"/>
      <c r="B3874"/>
      <c r="C3874"/>
      <c r="D3874"/>
      <c r="E3874" s="148"/>
      <c r="F3874" s="148"/>
      <c r="G3874" s="149"/>
      <c r="H3874" s="148"/>
      <c r="I3874"/>
    </row>
    <row r="3875" spans="1:9" x14ac:dyDescent="0.25">
      <c r="A3875"/>
      <c r="B3875"/>
      <c r="C3875"/>
      <c r="D3875"/>
      <c r="E3875" s="148"/>
      <c r="F3875" s="148"/>
      <c r="G3875" s="149"/>
      <c r="H3875" s="148"/>
      <c r="I3875"/>
    </row>
    <row r="3876" spans="1:9" x14ac:dyDescent="0.25">
      <c r="A3876"/>
      <c r="B3876"/>
      <c r="C3876"/>
      <c r="D3876"/>
      <c r="E3876" s="148"/>
      <c r="F3876" s="148"/>
      <c r="G3876" s="149"/>
      <c r="H3876" s="148"/>
      <c r="I3876"/>
    </row>
    <row r="3877" spans="1:9" x14ac:dyDescent="0.25">
      <c r="A3877"/>
      <c r="B3877"/>
      <c r="C3877"/>
      <c r="D3877"/>
      <c r="E3877" s="148"/>
      <c r="F3877" s="148"/>
      <c r="G3877" s="149"/>
      <c r="H3877" s="148"/>
      <c r="I3877"/>
    </row>
    <row r="3878" spans="1:9" x14ac:dyDescent="0.25">
      <c r="A3878"/>
      <c r="B3878"/>
      <c r="C3878"/>
      <c r="D3878"/>
      <c r="E3878" s="148"/>
      <c r="F3878" s="148"/>
      <c r="G3878" s="149"/>
      <c r="H3878" s="148"/>
      <c r="I3878"/>
    </row>
    <row r="3879" spans="1:9" x14ac:dyDescent="0.25">
      <c r="A3879"/>
      <c r="B3879"/>
      <c r="C3879"/>
      <c r="D3879"/>
      <c r="E3879" s="148"/>
      <c r="F3879" s="148"/>
      <c r="G3879" s="149"/>
      <c r="H3879" s="148"/>
      <c r="I3879"/>
    </row>
    <row r="3880" spans="1:9" x14ac:dyDescent="0.25">
      <c r="A3880"/>
      <c r="B3880"/>
      <c r="C3880"/>
      <c r="D3880"/>
      <c r="E3880" s="148"/>
      <c r="F3880" s="148"/>
      <c r="G3880" s="149"/>
      <c r="H3880" s="148"/>
      <c r="I3880"/>
    </row>
    <row r="3881" spans="1:9" x14ac:dyDescent="0.25">
      <c r="A3881"/>
      <c r="B3881"/>
      <c r="C3881"/>
      <c r="D3881"/>
      <c r="E3881" s="148"/>
      <c r="F3881" s="148"/>
      <c r="G3881" s="149"/>
      <c r="H3881" s="148"/>
      <c r="I3881"/>
    </row>
    <row r="3882" spans="1:9" x14ac:dyDescent="0.25">
      <c r="A3882"/>
      <c r="B3882"/>
      <c r="C3882"/>
      <c r="D3882"/>
      <c r="E3882" s="148"/>
      <c r="F3882" s="148"/>
      <c r="G3882" s="149"/>
      <c r="H3882" s="148"/>
      <c r="I3882"/>
    </row>
    <row r="3883" spans="1:9" x14ac:dyDescent="0.25">
      <c r="A3883"/>
      <c r="B3883"/>
      <c r="C3883"/>
      <c r="D3883"/>
      <c r="E3883" s="148"/>
      <c r="F3883" s="148"/>
      <c r="G3883" s="149"/>
      <c r="H3883" s="148"/>
      <c r="I3883"/>
    </row>
    <row r="3884" spans="1:9" x14ac:dyDescent="0.25">
      <c r="A3884"/>
      <c r="B3884"/>
      <c r="C3884"/>
      <c r="D3884"/>
      <c r="E3884" s="148"/>
      <c r="F3884" s="148"/>
      <c r="G3884" s="149"/>
      <c r="H3884" s="148"/>
      <c r="I3884"/>
    </row>
    <row r="3885" spans="1:9" x14ac:dyDescent="0.25">
      <c r="A3885"/>
      <c r="B3885"/>
      <c r="C3885"/>
      <c r="D3885"/>
      <c r="E3885" s="148"/>
      <c r="F3885" s="148"/>
      <c r="G3885" s="149"/>
      <c r="H3885" s="148"/>
      <c r="I3885"/>
    </row>
    <row r="3886" spans="1:9" x14ac:dyDescent="0.25">
      <c r="A3886"/>
      <c r="B3886"/>
      <c r="C3886"/>
      <c r="D3886"/>
      <c r="E3886" s="148"/>
      <c r="F3886" s="148"/>
      <c r="G3886" s="149"/>
      <c r="H3886" s="148"/>
      <c r="I3886"/>
    </row>
    <row r="3887" spans="1:9" x14ac:dyDescent="0.25">
      <c r="A3887"/>
      <c r="B3887"/>
      <c r="C3887"/>
      <c r="D3887"/>
      <c r="E3887" s="148"/>
      <c r="F3887" s="148"/>
      <c r="G3887" s="149"/>
      <c r="H3887" s="148"/>
      <c r="I3887"/>
    </row>
    <row r="3888" spans="1:9" x14ac:dyDescent="0.25">
      <c r="A3888"/>
      <c r="B3888"/>
      <c r="C3888"/>
      <c r="D3888"/>
      <c r="E3888" s="148"/>
      <c r="F3888" s="148"/>
      <c r="G3888" s="149"/>
      <c r="H3888" s="148"/>
      <c r="I3888"/>
    </row>
    <row r="3889" spans="1:9" x14ac:dyDescent="0.25">
      <c r="A3889"/>
      <c r="B3889"/>
      <c r="C3889"/>
      <c r="D3889"/>
      <c r="E3889" s="148"/>
      <c r="F3889" s="148"/>
      <c r="G3889" s="149"/>
      <c r="H3889" s="148"/>
      <c r="I3889"/>
    </row>
    <row r="3890" spans="1:9" x14ac:dyDescent="0.25">
      <c r="A3890"/>
      <c r="B3890"/>
      <c r="C3890"/>
      <c r="D3890"/>
      <c r="E3890" s="148"/>
      <c r="F3890" s="148"/>
      <c r="G3890" s="149"/>
      <c r="H3890" s="148"/>
      <c r="I3890"/>
    </row>
    <row r="3891" spans="1:9" x14ac:dyDescent="0.25">
      <c r="A3891"/>
      <c r="B3891"/>
      <c r="C3891"/>
      <c r="D3891"/>
      <c r="E3891" s="148"/>
      <c r="F3891" s="148"/>
      <c r="G3891" s="149"/>
      <c r="H3891" s="148"/>
      <c r="I3891"/>
    </row>
    <row r="3892" spans="1:9" x14ac:dyDescent="0.25">
      <c r="A3892"/>
      <c r="B3892"/>
      <c r="C3892"/>
      <c r="D3892"/>
      <c r="E3892" s="148"/>
      <c r="F3892" s="148"/>
      <c r="G3892" s="149"/>
      <c r="H3892" s="148"/>
      <c r="I3892"/>
    </row>
    <row r="3893" spans="1:9" x14ac:dyDescent="0.25">
      <c r="A3893"/>
      <c r="B3893"/>
      <c r="C3893"/>
      <c r="D3893"/>
      <c r="E3893" s="148"/>
      <c r="F3893" s="148"/>
      <c r="G3893" s="149"/>
      <c r="H3893" s="148"/>
      <c r="I3893"/>
    </row>
    <row r="3894" spans="1:9" x14ac:dyDescent="0.25">
      <c r="A3894"/>
      <c r="B3894"/>
      <c r="C3894"/>
      <c r="D3894"/>
      <c r="E3894" s="148"/>
      <c r="F3894" s="148"/>
      <c r="G3894" s="149"/>
      <c r="H3894" s="148"/>
      <c r="I3894"/>
    </row>
    <row r="3895" spans="1:9" x14ac:dyDescent="0.25">
      <c r="A3895"/>
      <c r="B3895"/>
      <c r="C3895"/>
      <c r="D3895"/>
      <c r="E3895" s="148"/>
      <c r="F3895" s="148"/>
      <c r="G3895" s="149"/>
      <c r="H3895" s="148"/>
      <c r="I3895"/>
    </row>
    <row r="3896" spans="1:9" x14ac:dyDescent="0.25">
      <c r="A3896"/>
      <c r="B3896"/>
      <c r="C3896"/>
      <c r="D3896"/>
      <c r="E3896" s="148"/>
      <c r="F3896" s="148"/>
      <c r="G3896" s="149"/>
      <c r="H3896" s="148"/>
      <c r="I3896"/>
    </row>
    <row r="3897" spans="1:9" x14ac:dyDescent="0.25">
      <c r="A3897"/>
      <c r="B3897"/>
      <c r="C3897"/>
      <c r="D3897"/>
      <c r="E3897" s="148"/>
      <c r="F3897" s="148"/>
      <c r="G3897" s="149"/>
      <c r="H3897" s="148"/>
      <c r="I3897"/>
    </row>
    <row r="3898" spans="1:9" x14ac:dyDescent="0.25">
      <c r="A3898"/>
      <c r="B3898"/>
      <c r="C3898"/>
      <c r="D3898"/>
      <c r="E3898" s="148"/>
      <c r="F3898" s="148"/>
      <c r="G3898" s="149"/>
      <c r="H3898" s="148"/>
      <c r="I3898"/>
    </row>
    <row r="3899" spans="1:9" x14ac:dyDescent="0.25">
      <c r="A3899"/>
      <c r="B3899"/>
      <c r="C3899"/>
      <c r="D3899"/>
      <c r="E3899" s="148"/>
      <c r="F3899" s="148"/>
      <c r="G3899" s="149"/>
      <c r="H3899" s="148"/>
      <c r="I3899"/>
    </row>
    <row r="3900" spans="1:9" x14ac:dyDescent="0.25">
      <c r="A3900"/>
      <c r="B3900"/>
      <c r="C3900"/>
      <c r="D3900"/>
      <c r="E3900" s="148"/>
      <c r="F3900" s="148"/>
      <c r="G3900" s="149"/>
      <c r="H3900" s="148"/>
      <c r="I3900"/>
    </row>
    <row r="3901" spans="1:9" x14ac:dyDescent="0.25">
      <c r="A3901"/>
      <c r="B3901"/>
      <c r="C3901"/>
      <c r="D3901"/>
      <c r="E3901" s="148"/>
      <c r="F3901" s="148"/>
      <c r="G3901" s="149"/>
      <c r="H3901" s="148"/>
      <c r="I3901"/>
    </row>
    <row r="3902" spans="1:9" x14ac:dyDescent="0.25">
      <c r="A3902"/>
      <c r="B3902"/>
      <c r="C3902"/>
      <c r="D3902"/>
      <c r="E3902" s="148"/>
      <c r="F3902" s="148"/>
      <c r="G3902" s="149"/>
      <c r="H3902" s="148"/>
      <c r="I3902"/>
    </row>
    <row r="3903" spans="1:9" x14ac:dyDescent="0.25">
      <c r="A3903"/>
      <c r="B3903"/>
      <c r="C3903"/>
      <c r="D3903"/>
      <c r="E3903" s="148"/>
      <c r="F3903" s="148"/>
      <c r="G3903" s="149"/>
      <c r="H3903" s="148"/>
      <c r="I3903"/>
    </row>
    <row r="3904" spans="1:9" x14ac:dyDescent="0.25">
      <c r="A3904"/>
      <c r="B3904"/>
      <c r="C3904"/>
      <c r="D3904"/>
      <c r="E3904" s="148"/>
      <c r="F3904" s="148"/>
      <c r="G3904" s="149"/>
      <c r="H3904" s="148"/>
      <c r="I3904"/>
    </row>
    <row r="3905" spans="1:9" x14ac:dyDescent="0.25">
      <c r="A3905"/>
      <c r="B3905"/>
      <c r="C3905"/>
      <c r="D3905"/>
      <c r="E3905" s="148"/>
      <c r="F3905" s="148"/>
      <c r="G3905" s="149"/>
      <c r="H3905" s="148"/>
      <c r="I3905"/>
    </row>
    <row r="3906" spans="1:9" x14ac:dyDescent="0.25">
      <c r="A3906"/>
      <c r="B3906"/>
      <c r="C3906"/>
      <c r="D3906"/>
      <c r="E3906" s="148"/>
      <c r="F3906" s="148"/>
      <c r="G3906" s="149"/>
      <c r="H3906" s="148"/>
      <c r="I3906"/>
    </row>
    <row r="3907" spans="1:9" x14ac:dyDescent="0.25">
      <c r="A3907"/>
      <c r="B3907"/>
      <c r="C3907"/>
      <c r="D3907"/>
      <c r="E3907" s="148"/>
      <c r="F3907" s="148"/>
      <c r="G3907" s="149"/>
      <c r="H3907" s="148"/>
      <c r="I3907"/>
    </row>
    <row r="3908" spans="1:9" x14ac:dyDescent="0.25">
      <c r="A3908"/>
      <c r="B3908"/>
      <c r="C3908"/>
      <c r="D3908"/>
      <c r="E3908" s="148"/>
      <c r="F3908" s="148"/>
      <c r="G3908" s="149"/>
      <c r="H3908" s="148"/>
      <c r="I3908"/>
    </row>
    <row r="3909" spans="1:9" x14ac:dyDescent="0.25">
      <c r="A3909"/>
      <c r="B3909"/>
      <c r="C3909"/>
      <c r="D3909"/>
      <c r="E3909" s="148"/>
      <c r="F3909" s="148"/>
      <c r="G3909" s="149"/>
      <c r="H3909" s="148"/>
      <c r="I3909"/>
    </row>
    <row r="3910" spans="1:9" x14ac:dyDescent="0.25">
      <c r="A3910"/>
      <c r="B3910"/>
      <c r="C3910"/>
      <c r="D3910"/>
      <c r="E3910" s="148"/>
      <c r="F3910" s="148"/>
      <c r="G3910" s="149"/>
      <c r="H3910" s="148"/>
      <c r="I3910"/>
    </row>
    <row r="3911" spans="1:9" x14ac:dyDescent="0.25">
      <c r="A3911"/>
      <c r="B3911"/>
      <c r="C3911"/>
      <c r="D3911"/>
      <c r="E3911" s="148"/>
      <c r="F3911" s="148"/>
      <c r="G3911" s="149"/>
      <c r="H3911" s="148"/>
      <c r="I3911"/>
    </row>
    <row r="3912" spans="1:9" x14ac:dyDescent="0.25">
      <c r="A3912"/>
      <c r="B3912"/>
      <c r="C3912"/>
      <c r="D3912"/>
      <c r="E3912" s="148"/>
      <c r="F3912" s="148"/>
      <c r="G3912" s="149"/>
      <c r="H3912" s="148"/>
      <c r="I3912"/>
    </row>
    <row r="3913" spans="1:9" x14ac:dyDescent="0.25">
      <c r="A3913"/>
      <c r="B3913"/>
      <c r="C3913"/>
      <c r="D3913"/>
      <c r="E3913" s="148"/>
      <c r="F3913" s="148"/>
      <c r="G3913" s="149"/>
      <c r="H3913" s="148"/>
      <c r="I3913"/>
    </row>
    <row r="3914" spans="1:9" x14ac:dyDescent="0.25">
      <c r="A3914"/>
      <c r="B3914"/>
      <c r="C3914"/>
      <c r="D3914"/>
      <c r="E3914" s="148"/>
      <c r="F3914" s="148"/>
      <c r="G3914" s="149"/>
      <c r="H3914" s="148"/>
      <c r="I3914"/>
    </row>
    <row r="3915" spans="1:9" x14ac:dyDescent="0.25">
      <c r="A3915"/>
      <c r="B3915"/>
      <c r="C3915"/>
      <c r="D3915"/>
      <c r="E3915" s="148"/>
      <c r="F3915" s="148"/>
      <c r="G3915" s="149"/>
      <c r="H3915" s="148"/>
      <c r="I3915"/>
    </row>
    <row r="3916" spans="1:9" x14ac:dyDescent="0.25">
      <c r="A3916"/>
      <c r="B3916"/>
      <c r="C3916"/>
      <c r="D3916"/>
      <c r="E3916" s="148"/>
      <c r="F3916" s="148"/>
      <c r="G3916" s="149"/>
      <c r="H3916" s="148"/>
      <c r="I3916"/>
    </row>
    <row r="3917" spans="1:9" x14ac:dyDescent="0.25">
      <c r="A3917"/>
      <c r="B3917"/>
      <c r="C3917"/>
      <c r="D3917"/>
      <c r="E3917" s="148"/>
      <c r="F3917" s="148"/>
      <c r="G3917" s="149"/>
      <c r="H3917" s="148"/>
      <c r="I3917"/>
    </row>
    <row r="3918" spans="1:9" x14ac:dyDescent="0.25">
      <c r="A3918"/>
      <c r="B3918"/>
      <c r="C3918"/>
      <c r="D3918"/>
      <c r="E3918" s="148"/>
      <c r="F3918" s="148"/>
      <c r="G3918" s="149"/>
      <c r="H3918" s="148"/>
      <c r="I3918"/>
    </row>
    <row r="3919" spans="1:9" x14ac:dyDescent="0.25">
      <c r="A3919"/>
      <c r="B3919"/>
      <c r="C3919"/>
      <c r="D3919"/>
      <c r="E3919" s="148"/>
      <c r="F3919" s="148"/>
      <c r="G3919" s="149"/>
      <c r="H3919" s="148"/>
      <c r="I3919"/>
    </row>
    <row r="3920" spans="1:9" x14ac:dyDescent="0.25">
      <c r="A3920"/>
      <c r="B3920"/>
      <c r="C3920"/>
      <c r="D3920"/>
      <c r="E3920" s="148"/>
      <c r="F3920" s="148"/>
      <c r="G3920" s="149"/>
      <c r="H3920" s="148"/>
      <c r="I3920"/>
    </row>
    <row r="3921" spans="1:9" x14ac:dyDescent="0.25">
      <c r="A3921"/>
      <c r="B3921"/>
      <c r="C3921"/>
      <c r="D3921"/>
      <c r="E3921" s="148"/>
      <c r="F3921" s="148"/>
      <c r="G3921" s="149"/>
      <c r="H3921" s="148"/>
      <c r="I3921"/>
    </row>
    <row r="3922" spans="1:9" x14ac:dyDescent="0.25">
      <c r="A3922"/>
      <c r="B3922"/>
      <c r="C3922"/>
      <c r="D3922"/>
      <c r="E3922" s="148"/>
      <c r="F3922" s="148"/>
      <c r="G3922" s="149"/>
      <c r="H3922" s="148"/>
      <c r="I3922"/>
    </row>
    <row r="3923" spans="1:9" x14ac:dyDescent="0.25">
      <c r="A3923"/>
      <c r="B3923"/>
      <c r="C3923"/>
      <c r="D3923"/>
      <c r="E3923" s="148"/>
      <c r="F3923" s="148"/>
      <c r="G3923" s="149"/>
      <c r="H3923" s="148"/>
      <c r="I3923"/>
    </row>
    <row r="3924" spans="1:9" x14ac:dyDescent="0.25">
      <c r="A3924"/>
      <c r="B3924"/>
      <c r="C3924"/>
      <c r="D3924"/>
      <c r="E3924" s="148"/>
      <c r="F3924" s="148"/>
      <c r="G3924" s="149"/>
      <c r="H3924" s="148"/>
      <c r="I3924"/>
    </row>
    <row r="3925" spans="1:9" x14ac:dyDescent="0.25">
      <c r="A3925"/>
      <c r="B3925"/>
      <c r="C3925"/>
      <c r="D3925"/>
      <c r="E3925" s="148"/>
      <c r="F3925" s="148"/>
      <c r="G3925" s="149"/>
      <c r="H3925" s="148"/>
      <c r="I3925"/>
    </row>
    <row r="3926" spans="1:9" x14ac:dyDescent="0.25">
      <c r="A3926"/>
      <c r="B3926"/>
      <c r="C3926"/>
      <c r="D3926"/>
      <c r="E3926" s="148"/>
      <c r="F3926" s="148"/>
      <c r="G3926" s="149"/>
      <c r="H3926" s="148"/>
      <c r="I3926"/>
    </row>
    <row r="3927" spans="1:9" x14ac:dyDescent="0.25">
      <c r="A3927"/>
      <c r="B3927"/>
      <c r="C3927"/>
      <c r="D3927"/>
      <c r="E3927" s="148"/>
      <c r="F3927" s="148"/>
      <c r="G3927" s="149"/>
      <c r="H3927" s="148"/>
      <c r="I3927"/>
    </row>
    <row r="3928" spans="1:9" x14ac:dyDescent="0.25">
      <c r="A3928"/>
      <c r="B3928"/>
      <c r="C3928"/>
      <c r="D3928"/>
      <c r="E3928" s="148"/>
      <c r="F3928" s="148"/>
      <c r="G3928" s="149"/>
      <c r="H3928" s="148"/>
      <c r="I3928"/>
    </row>
    <row r="3929" spans="1:9" x14ac:dyDescent="0.25">
      <c r="A3929"/>
      <c r="B3929"/>
      <c r="C3929"/>
      <c r="D3929"/>
      <c r="E3929" s="148"/>
      <c r="F3929" s="148"/>
      <c r="G3929" s="149"/>
      <c r="H3929" s="148"/>
      <c r="I3929"/>
    </row>
    <row r="3930" spans="1:9" x14ac:dyDescent="0.25">
      <c r="A3930"/>
      <c r="B3930"/>
      <c r="C3930"/>
      <c r="D3930"/>
      <c r="E3930" s="148"/>
      <c r="F3930" s="148"/>
      <c r="G3930" s="149"/>
      <c r="H3930" s="148"/>
      <c r="I3930"/>
    </row>
    <row r="3931" spans="1:9" x14ac:dyDescent="0.25">
      <c r="A3931"/>
      <c r="B3931"/>
      <c r="C3931"/>
      <c r="D3931"/>
      <c r="E3931" s="148"/>
      <c r="F3931" s="148"/>
      <c r="G3931" s="149"/>
      <c r="H3931" s="148"/>
      <c r="I3931"/>
    </row>
    <row r="3932" spans="1:9" x14ac:dyDescent="0.25">
      <c r="A3932"/>
      <c r="B3932"/>
      <c r="C3932"/>
      <c r="D3932"/>
      <c r="E3932" s="148"/>
      <c r="F3932" s="148"/>
      <c r="G3932" s="149"/>
      <c r="H3932" s="148"/>
      <c r="I3932"/>
    </row>
    <row r="3933" spans="1:9" x14ac:dyDescent="0.25">
      <c r="A3933"/>
      <c r="B3933"/>
      <c r="C3933"/>
      <c r="D3933"/>
      <c r="E3933" s="148"/>
      <c r="F3933" s="148"/>
      <c r="G3933" s="149"/>
      <c r="H3933" s="148"/>
      <c r="I3933"/>
    </row>
    <row r="3934" spans="1:9" x14ac:dyDescent="0.25">
      <c r="A3934"/>
      <c r="B3934"/>
      <c r="C3934"/>
      <c r="D3934"/>
      <c r="E3934" s="148"/>
      <c r="F3934" s="148"/>
      <c r="G3934" s="149"/>
      <c r="H3934" s="148"/>
      <c r="I3934"/>
    </row>
    <row r="3935" spans="1:9" x14ac:dyDescent="0.25">
      <c r="A3935"/>
      <c r="B3935"/>
      <c r="C3935"/>
      <c r="D3935"/>
      <c r="E3935" s="148"/>
      <c r="F3935" s="148"/>
      <c r="G3935" s="149"/>
      <c r="H3935" s="148"/>
      <c r="I3935"/>
    </row>
    <row r="3936" spans="1:9" x14ac:dyDescent="0.25">
      <c r="A3936"/>
      <c r="B3936"/>
      <c r="C3936"/>
      <c r="D3936"/>
      <c r="E3936" s="148"/>
      <c r="F3936" s="148"/>
      <c r="G3936" s="149"/>
      <c r="H3936" s="148"/>
      <c r="I3936"/>
    </row>
    <row r="3937" spans="1:9" x14ac:dyDescent="0.25">
      <c r="A3937"/>
      <c r="B3937"/>
      <c r="C3937"/>
      <c r="D3937"/>
      <c r="E3937" s="148"/>
      <c r="F3937" s="148"/>
      <c r="G3937" s="149"/>
      <c r="H3937" s="148"/>
      <c r="I3937"/>
    </row>
    <row r="3938" spans="1:9" x14ac:dyDescent="0.25">
      <c r="A3938"/>
      <c r="B3938"/>
      <c r="C3938"/>
      <c r="D3938"/>
      <c r="E3938" s="148"/>
      <c r="F3938" s="148"/>
      <c r="G3938" s="149"/>
      <c r="H3938" s="148"/>
      <c r="I3938"/>
    </row>
    <row r="3939" spans="1:9" x14ac:dyDescent="0.25">
      <c r="A3939"/>
      <c r="B3939"/>
      <c r="C3939"/>
      <c r="D3939"/>
      <c r="E3939" s="148"/>
      <c r="F3939" s="148"/>
      <c r="G3939" s="149"/>
      <c r="H3939" s="148"/>
      <c r="I3939"/>
    </row>
    <row r="3940" spans="1:9" x14ac:dyDescent="0.25">
      <c r="A3940"/>
      <c r="B3940"/>
      <c r="C3940"/>
      <c r="D3940"/>
      <c r="E3940" s="148"/>
      <c r="F3940" s="148"/>
      <c r="G3940" s="149"/>
      <c r="H3940" s="148"/>
      <c r="I3940"/>
    </row>
    <row r="3941" spans="1:9" x14ac:dyDescent="0.25">
      <c r="A3941"/>
      <c r="B3941"/>
      <c r="C3941"/>
      <c r="D3941"/>
      <c r="E3941" s="148"/>
      <c r="F3941" s="148"/>
      <c r="G3941" s="149"/>
      <c r="H3941" s="148"/>
      <c r="I3941"/>
    </row>
    <row r="3942" spans="1:9" x14ac:dyDescent="0.25">
      <c r="A3942"/>
      <c r="B3942"/>
      <c r="C3942"/>
      <c r="D3942"/>
      <c r="E3942" s="148"/>
      <c r="F3942" s="148"/>
      <c r="G3942" s="149"/>
      <c r="H3942" s="148"/>
      <c r="I3942"/>
    </row>
    <row r="3943" spans="1:9" x14ac:dyDescent="0.25">
      <c r="A3943"/>
      <c r="B3943"/>
      <c r="C3943"/>
      <c r="D3943"/>
      <c r="E3943" s="148"/>
      <c r="F3943" s="148"/>
      <c r="G3943" s="149"/>
      <c r="H3943" s="148"/>
      <c r="I3943"/>
    </row>
    <row r="3944" spans="1:9" x14ac:dyDescent="0.25">
      <c r="A3944"/>
      <c r="B3944"/>
      <c r="C3944"/>
      <c r="D3944"/>
      <c r="E3944" s="148"/>
      <c r="F3944" s="148"/>
      <c r="G3944" s="149"/>
      <c r="H3944" s="148"/>
      <c r="I3944"/>
    </row>
    <row r="3945" spans="1:9" x14ac:dyDescent="0.25">
      <c r="A3945"/>
      <c r="B3945"/>
      <c r="C3945"/>
      <c r="D3945"/>
      <c r="E3945" s="148"/>
      <c r="F3945" s="148"/>
      <c r="G3945" s="149"/>
      <c r="H3945" s="148"/>
      <c r="I3945"/>
    </row>
    <row r="3946" spans="1:9" x14ac:dyDescent="0.25">
      <c r="A3946"/>
      <c r="B3946"/>
      <c r="C3946"/>
      <c r="D3946"/>
      <c r="E3946" s="148"/>
      <c r="F3946" s="148"/>
      <c r="G3946" s="149"/>
      <c r="H3946" s="148"/>
      <c r="I3946"/>
    </row>
    <row r="3947" spans="1:9" x14ac:dyDescent="0.25">
      <c r="A3947"/>
      <c r="B3947"/>
      <c r="C3947"/>
      <c r="D3947"/>
      <c r="E3947" s="148"/>
      <c r="F3947" s="148"/>
      <c r="G3947" s="149"/>
      <c r="H3947" s="148"/>
      <c r="I3947"/>
    </row>
    <row r="3948" spans="1:9" x14ac:dyDescent="0.25">
      <c r="A3948"/>
      <c r="B3948"/>
      <c r="C3948"/>
      <c r="D3948"/>
      <c r="E3948" s="148"/>
      <c r="F3948" s="148"/>
      <c r="G3948" s="149"/>
      <c r="H3948" s="148"/>
      <c r="I3948"/>
    </row>
    <row r="3949" spans="1:9" x14ac:dyDescent="0.25">
      <c r="A3949"/>
      <c r="B3949"/>
      <c r="C3949"/>
      <c r="D3949"/>
      <c r="E3949" s="148"/>
      <c r="F3949" s="148"/>
      <c r="G3949" s="149"/>
      <c r="H3949" s="148"/>
      <c r="I3949"/>
    </row>
    <row r="3950" spans="1:9" x14ac:dyDescent="0.25">
      <c r="A3950"/>
      <c r="B3950"/>
      <c r="C3950"/>
      <c r="D3950"/>
      <c r="E3950" s="148"/>
      <c r="F3950" s="148"/>
      <c r="G3950" s="149"/>
      <c r="H3950" s="148"/>
      <c r="I3950"/>
    </row>
    <row r="3951" spans="1:9" x14ac:dyDescent="0.25">
      <c r="A3951"/>
      <c r="B3951"/>
      <c r="C3951"/>
      <c r="D3951"/>
      <c r="E3951" s="148"/>
      <c r="F3951" s="148"/>
      <c r="G3951" s="149"/>
      <c r="H3951" s="148"/>
      <c r="I3951"/>
    </row>
    <row r="3952" spans="1:9" x14ac:dyDescent="0.25">
      <c r="A3952"/>
      <c r="B3952"/>
      <c r="C3952"/>
      <c r="D3952"/>
      <c r="E3952" s="148"/>
      <c r="F3952" s="148"/>
      <c r="G3952" s="149"/>
      <c r="H3952" s="148"/>
      <c r="I3952"/>
    </row>
    <row r="3953" spans="1:9" x14ac:dyDescent="0.25">
      <c r="A3953"/>
      <c r="B3953"/>
      <c r="C3953"/>
      <c r="D3953"/>
      <c r="E3953" s="148"/>
      <c r="F3953" s="148"/>
      <c r="G3953" s="149"/>
      <c r="H3953" s="148"/>
      <c r="I3953"/>
    </row>
    <row r="3954" spans="1:9" x14ac:dyDescent="0.25">
      <c r="A3954"/>
      <c r="B3954"/>
      <c r="C3954"/>
      <c r="D3954"/>
      <c r="E3954" s="148"/>
      <c r="F3954" s="148"/>
      <c r="G3954" s="149"/>
      <c r="H3954" s="148"/>
      <c r="I3954"/>
    </row>
    <row r="3955" spans="1:9" x14ac:dyDescent="0.25">
      <c r="A3955"/>
      <c r="B3955"/>
      <c r="C3955"/>
      <c r="D3955"/>
      <c r="E3955" s="148"/>
      <c r="F3955" s="148"/>
      <c r="G3955" s="149"/>
      <c r="H3955" s="148"/>
      <c r="I3955"/>
    </row>
    <row r="3956" spans="1:9" x14ac:dyDescent="0.25">
      <c r="A3956"/>
      <c r="B3956"/>
      <c r="C3956"/>
      <c r="D3956"/>
      <c r="E3956" s="148"/>
      <c r="F3956" s="148"/>
      <c r="G3956" s="149"/>
      <c r="H3956" s="148"/>
      <c r="I3956"/>
    </row>
    <row r="3957" spans="1:9" x14ac:dyDescent="0.25">
      <c r="A3957"/>
      <c r="B3957"/>
      <c r="C3957"/>
      <c r="D3957"/>
      <c r="E3957" s="148"/>
      <c r="F3957" s="148"/>
      <c r="G3957" s="149"/>
      <c r="H3957" s="148"/>
      <c r="I3957"/>
    </row>
    <row r="3958" spans="1:9" x14ac:dyDescent="0.25">
      <c r="A3958"/>
      <c r="B3958"/>
      <c r="C3958"/>
      <c r="D3958"/>
      <c r="E3958" s="148"/>
      <c r="F3958" s="148"/>
      <c r="G3958" s="149"/>
      <c r="H3958" s="148"/>
      <c r="I3958"/>
    </row>
    <row r="3959" spans="1:9" x14ac:dyDescent="0.25">
      <c r="A3959"/>
      <c r="B3959"/>
      <c r="C3959"/>
      <c r="D3959"/>
      <c r="E3959" s="148"/>
      <c r="F3959" s="148"/>
      <c r="G3959" s="149"/>
      <c r="H3959" s="148"/>
      <c r="I3959"/>
    </row>
    <row r="3960" spans="1:9" x14ac:dyDescent="0.25">
      <c r="A3960"/>
      <c r="B3960"/>
      <c r="C3960"/>
      <c r="D3960"/>
      <c r="E3960" s="148"/>
      <c r="F3960" s="148"/>
      <c r="G3960" s="149"/>
      <c r="H3960" s="148"/>
      <c r="I3960"/>
    </row>
    <row r="3961" spans="1:9" x14ac:dyDescent="0.25">
      <c r="A3961"/>
      <c r="B3961"/>
      <c r="C3961"/>
      <c r="D3961"/>
      <c r="E3961" s="148"/>
      <c r="F3961" s="148"/>
      <c r="G3961" s="149"/>
      <c r="H3961" s="148"/>
      <c r="I3961"/>
    </row>
    <row r="3962" spans="1:9" x14ac:dyDescent="0.25">
      <c r="A3962"/>
      <c r="B3962"/>
      <c r="C3962"/>
      <c r="D3962"/>
      <c r="E3962" s="148"/>
      <c r="F3962" s="148"/>
      <c r="G3962" s="149"/>
      <c r="H3962" s="148"/>
      <c r="I3962"/>
    </row>
    <row r="3963" spans="1:9" x14ac:dyDescent="0.25">
      <c r="A3963"/>
      <c r="B3963"/>
      <c r="C3963"/>
      <c r="D3963"/>
      <c r="E3963" s="148"/>
      <c r="F3963" s="148"/>
      <c r="G3963" s="149"/>
      <c r="H3963" s="148"/>
      <c r="I3963"/>
    </row>
    <row r="3964" spans="1:9" x14ac:dyDescent="0.25">
      <c r="A3964"/>
      <c r="B3964"/>
      <c r="C3964"/>
      <c r="D3964"/>
      <c r="E3964" s="148"/>
      <c r="F3964" s="148"/>
      <c r="G3964" s="149"/>
      <c r="H3964" s="148"/>
      <c r="I3964"/>
    </row>
    <row r="3965" spans="1:9" x14ac:dyDescent="0.25">
      <c r="A3965"/>
      <c r="B3965"/>
      <c r="C3965"/>
      <c r="D3965"/>
      <c r="E3965" s="148"/>
      <c r="F3965" s="148"/>
      <c r="G3965" s="149"/>
      <c r="H3965" s="148"/>
      <c r="I3965"/>
    </row>
    <row r="3966" spans="1:9" x14ac:dyDescent="0.25">
      <c r="A3966"/>
      <c r="B3966"/>
      <c r="C3966"/>
      <c r="D3966"/>
      <c r="E3966" s="148"/>
      <c r="F3966" s="148"/>
      <c r="G3966" s="149"/>
      <c r="H3966" s="148"/>
      <c r="I3966"/>
    </row>
    <row r="3967" spans="1:9" x14ac:dyDescent="0.25">
      <c r="A3967"/>
      <c r="B3967"/>
      <c r="C3967"/>
      <c r="D3967"/>
      <c r="E3967" s="148"/>
      <c r="F3967" s="148"/>
      <c r="G3967" s="149"/>
      <c r="H3967" s="148"/>
      <c r="I3967"/>
    </row>
    <row r="3968" spans="1:9" x14ac:dyDescent="0.25">
      <c r="A3968"/>
      <c r="B3968"/>
      <c r="C3968"/>
      <c r="D3968"/>
      <c r="E3968" s="148"/>
      <c r="F3968" s="148"/>
      <c r="G3968" s="149"/>
      <c r="H3968" s="148"/>
      <c r="I3968"/>
    </row>
    <row r="3969" spans="1:9" x14ac:dyDescent="0.25">
      <c r="A3969"/>
      <c r="B3969"/>
      <c r="C3969"/>
      <c r="D3969"/>
      <c r="E3969" s="148"/>
      <c r="F3969" s="148"/>
      <c r="G3969" s="149"/>
      <c r="H3969" s="148"/>
      <c r="I3969"/>
    </row>
    <row r="3970" spans="1:9" x14ac:dyDescent="0.25">
      <c r="A3970"/>
      <c r="B3970"/>
      <c r="C3970"/>
      <c r="D3970"/>
      <c r="E3970" s="148"/>
      <c r="F3970" s="148"/>
      <c r="G3970" s="149"/>
      <c r="H3970" s="148"/>
      <c r="I3970"/>
    </row>
    <row r="3971" spans="1:9" x14ac:dyDescent="0.25">
      <c r="A3971"/>
      <c r="B3971"/>
      <c r="C3971"/>
      <c r="D3971"/>
      <c r="E3971" s="148"/>
      <c r="F3971" s="148"/>
      <c r="G3971" s="149"/>
      <c r="H3971" s="148"/>
      <c r="I3971"/>
    </row>
    <row r="3972" spans="1:9" x14ac:dyDescent="0.25">
      <c r="A3972"/>
      <c r="B3972"/>
      <c r="C3972"/>
      <c r="D3972"/>
      <c r="E3972" s="148"/>
      <c r="F3972" s="148"/>
      <c r="G3972" s="149"/>
      <c r="H3972" s="148"/>
      <c r="I3972"/>
    </row>
    <row r="3973" spans="1:9" x14ac:dyDescent="0.25">
      <c r="A3973"/>
      <c r="B3973"/>
      <c r="C3973"/>
      <c r="D3973"/>
      <c r="E3973" s="148"/>
      <c r="F3973" s="148"/>
      <c r="G3973" s="149"/>
      <c r="H3973" s="148"/>
      <c r="I3973"/>
    </row>
    <row r="3974" spans="1:9" x14ac:dyDescent="0.25">
      <c r="A3974"/>
      <c r="B3974"/>
      <c r="C3974"/>
      <c r="D3974"/>
      <c r="E3974" s="148"/>
      <c r="F3974" s="148"/>
      <c r="G3974" s="149"/>
      <c r="H3974" s="148"/>
      <c r="I3974"/>
    </row>
    <row r="3975" spans="1:9" x14ac:dyDescent="0.25">
      <c r="A3975"/>
      <c r="B3975"/>
      <c r="C3975"/>
      <c r="D3975"/>
      <c r="E3975" s="148"/>
      <c r="F3975" s="148"/>
      <c r="G3975" s="149"/>
      <c r="H3975" s="148"/>
      <c r="I3975"/>
    </row>
    <row r="3976" spans="1:9" x14ac:dyDescent="0.25">
      <c r="A3976"/>
      <c r="B3976"/>
      <c r="C3976"/>
      <c r="D3976"/>
      <c r="E3976" s="148"/>
      <c r="F3976" s="148"/>
      <c r="G3976" s="149"/>
      <c r="H3976" s="148"/>
      <c r="I3976"/>
    </row>
    <row r="3977" spans="1:9" x14ac:dyDescent="0.25">
      <c r="A3977"/>
      <c r="B3977"/>
      <c r="C3977"/>
      <c r="D3977"/>
      <c r="E3977" s="148"/>
      <c r="F3977" s="148"/>
      <c r="G3977" s="149"/>
      <c r="H3977" s="148"/>
      <c r="I3977"/>
    </row>
    <row r="3978" spans="1:9" x14ac:dyDescent="0.25">
      <c r="A3978"/>
      <c r="B3978"/>
      <c r="C3978"/>
      <c r="D3978"/>
      <c r="E3978" s="148"/>
      <c r="F3978" s="148"/>
      <c r="G3978" s="149"/>
      <c r="H3978" s="148"/>
      <c r="I3978"/>
    </row>
    <row r="3979" spans="1:9" x14ac:dyDescent="0.25">
      <c r="A3979"/>
      <c r="B3979"/>
      <c r="C3979"/>
      <c r="D3979"/>
      <c r="E3979" s="148"/>
      <c r="F3979" s="148"/>
      <c r="G3979" s="149"/>
      <c r="H3979" s="148"/>
      <c r="I3979"/>
    </row>
    <row r="3980" spans="1:9" x14ac:dyDescent="0.25">
      <c r="A3980"/>
      <c r="B3980"/>
      <c r="C3980"/>
      <c r="D3980"/>
      <c r="E3980" s="148"/>
      <c r="F3980" s="148"/>
      <c r="G3980" s="149"/>
      <c r="H3980" s="148"/>
      <c r="I3980"/>
    </row>
    <row r="3981" spans="1:9" x14ac:dyDescent="0.25">
      <c r="A3981"/>
      <c r="B3981"/>
      <c r="C3981"/>
      <c r="D3981"/>
      <c r="E3981" s="148"/>
      <c r="F3981" s="148"/>
      <c r="G3981" s="149"/>
      <c r="H3981" s="148"/>
      <c r="I3981"/>
    </row>
    <row r="3982" spans="1:9" x14ac:dyDescent="0.25">
      <c r="A3982"/>
      <c r="B3982"/>
      <c r="C3982"/>
      <c r="D3982"/>
      <c r="E3982" s="148"/>
      <c r="F3982" s="148"/>
      <c r="G3982" s="149"/>
      <c r="H3982" s="148"/>
      <c r="I3982"/>
    </row>
    <row r="3983" spans="1:9" x14ac:dyDescent="0.25">
      <c r="A3983"/>
      <c r="B3983"/>
      <c r="C3983"/>
      <c r="D3983"/>
      <c r="E3983" s="148"/>
      <c r="F3983" s="148"/>
      <c r="G3983" s="149"/>
      <c r="H3983" s="148"/>
      <c r="I3983"/>
    </row>
    <row r="3984" spans="1:9" x14ac:dyDescent="0.25">
      <c r="A3984"/>
      <c r="B3984"/>
      <c r="C3984"/>
      <c r="D3984"/>
      <c r="E3984" s="148"/>
      <c r="F3984" s="148"/>
      <c r="G3984" s="149"/>
      <c r="H3984" s="148"/>
      <c r="I3984"/>
    </row>
    <row r="3985" spans="1:9" x14ac:dyDescent="0.25">
      <c r="A3985"/>
      <c r="B3985"/>
      <c r="C3985"/>
      <c r="D3985"/>
      <c r="E3985" s="148"/>
      <c r="F3985" s="148"/>
      <c r="G3985" s="149"/>
      <c r="H3985" s="148"/>
      <c r="I3985"/>
    </row>
    <row r="3986" spans="1:9" x14ac:dyDescent="0.25">
      <c r="A3986"/>
      <c r="B3986"/>
      <c r="C3986"/>
      <c r="D3986"/>
      <c r="E3986" s="148"/>
      <c r="F3986" s="148"/>
      <c r="G3986" s="149"/>
      <c r="H3986" s="148"/>
      <c r="I3986"/>
    </row>
    <row r="3987" spans="1:9" x14ac:dyDescent="0.25">
      <c r="A3987"/>
      <c r="B3987"/>
      <c r="C3987"/>
      <c r="D3987"/>
      <c r="E3987" s="148"/>
      <c r="F3987" s="148"/>
      <c r="G3987" s="149"/>
      <c r="H3987" s="148"/>
      <c r="I3987"/>
    </row>
    <row r="3988" spans="1:9" x14ac:dyDescent="0.25">
      <c r="A3988"/>
      <c r="B3988"/>
      <c r="C3988"/>
      <c r="D3988"/>
      <c r="E3988" s="148"/>
      <c r="F3988" s="148"/>
      <c r="G3988" s="149"/>
      <c r="H3988" s="148"/>
      <c r="I3988"/>
    </row>
    <row r="3989" spans="1:9" x14ac:dyDescent="0.25">
      <c r="A3989"/>
      <c r="B3989"/>
      <c r="C3989"/>
      <c r="D3989"/>
      <c r="E3989" s="148"/>
      <c r="F3989" s="148"/>
      <c r="G3989" s="149"/>
      <c r="H3989" s="148"/>
      <c r="I3989"/>
    </row>
    <row r="3990" spans="1:9" x14ac:dyDescent="0.25">
      <c r="A3990"/>
      <c r="B3990"/>
      <c r="C3990"/>
      <c r="D3990"/>
      <c r="E3990" s="148"/>
      <c r="F3990" s="148"/>
      <c r="G3990" s="149"/>
      <c r="H3990" s="148"/>
      <c r="I3990"/>
    </row>
    <row r="3991" spans="1:9" x14ac:dyDescent="0.25">
      <c r="A3991"/>
      <c r="B3991"/>
      <c r="C3991"/>
      <c r="D3991"/>
      <c r="E3991" s="148"/>
      <c r="F3991" s="148"/>
      <c r="G3991" s="149"/>
      <c r="H3991" s="148"/>
      <c r="I3991"/>
    </row>
    <row r="3992" spans="1:9" x14ac:dyDescent="0.25">
      <c r="A3992"/>
      <c r="B3992"/>
      <c r="C3992"/>
      <c r="D3992"/>
      <c r="E3992" s="148"/>
      <c r="F3992" s="148"/>
      <c r="G3992" s="149"/>
      <c r="H3992" s="148"/>
      <c r="I3992"/>
    </row>
    <row r="3993" spans="1:9" x14ac:dyDescent="0.25">
      <c r="A3993"/>
      <c r="B3993"/>
      <c r="C3993"/>
      <c r="D3993"/>
      <c r="E3993" s="148"/>
      <c r="F3993" s="148"/>
      <c r="G3993" s="149"/>
      <c r="H3993" s="148"/>
      <c r="I3993"/>
    </row>
    <row r="3994" spans="1:9" x14ac:dyDescent="0.25">
      <c r="A3994"/>
      <c r="B3994"/>
      <c r="C3994"/>
      <c r="D3994"/>
      <c r="E3994" s="148"/>
      <c r="F3994" s="148"/>
      <c r="G3994" s="149"/>
      <c r="H3994" s="148"/>
      <c r="I3994"/>
    </row>
    <row r="3995" spans="1:9" x14ac:dyDescent="0.25">
      <c r="A3995"/>
      <c r="B3995"/>
      <c r="C3995"/>
      <c r="D3995"/>
      <c r="E3995" s="148"/>
      <c r="F3995" s="148"/>
      <c r="G3995" s="149"/>
      <c r="H3995" s="148"/>
      <c r="I3995"/>
    </row>
    <row r="3996" spans="1:9" x14ac:dyDescent="0.25">
      <c r="A3996"/>
      <c r="B3996"/>
      <c r="C3996"/>
      <c r="D3996"/>
      <c r="E3996" s="148"/>
      <c r="F3996" s="148"/>
      <c r="G3996" s="149"/>
      <c r="H3996" s="148"/>
      <c r="I3996"/>
    </row>
    <row r="3997" spans="1:9" x14ac:dyDescent="0.25">
      <c r="A3997"/>
      <c r="B3997"/>
      <c r="C3997"/>
      <c r="D3997"/>
      <c r="E3997" s="148"/>
      <c r="F3997" s="148"/>
      <c r="G3997" s="149"/>
      <c r="H3997" s="148"/>
      <c r="I3997"/>
    </row>
    <row r="3998" spans="1:9" x14ac:dyDescent="0.25">
      <c r="A3998"/>
      <c r="B3998"/>
      <c r="C3998"/>
      <c r="D3998"/>
      <c r="E3998" s="148"/>
      <c r="F3998" s="148"/>
      <c r="G3998" s="149"/>
      <c r="H3998" s="148"/>
      <c r="I3998"/>
    </row>
    <row r="3999" spans="1:9" x14ac:dyDescent="0.25">
      <c r="A3999"/>
      <c r="B3999"/>
      <c r="C3999"/>
      <c r="D3999"/>
      <c r="E3999" s="148"/>
      <c r="F3999" s="148"/>
      <c r="G3999" s="149"/>
      <c r="H3999" s="148"/>
      <c r="I3999"/>
    </row>
    <row r="4000" spans="1:9" x14ac:dyDescent="0.25">
      <c r="A4000"/>
      <c r="B4000"/>
      <c r="C4000"/>
      <c r="D4000"/>
      <c r="E4000" s="148"/>
      <c r="F4000" s="148"/>
      <c r="G4000" s="149"/>
      <c r="H4000" s="148"/>
      <c r="I4000"/>
    </row>
    <row r="4001" spans="1:9" x14ac:dyDescent="0.25">
      <c r="A4001"/>
      <c r="B4001"/>
      <c r="C4001"/>
      <c r="D4001"/>
      <c r="E4001" s="148"/>
      <c r="F4001" s="148"/>
      <c r="G4001" s="149"/>
      <c r="H4001" s="148"/>
      <c r="I4001"/>
    </row>
    <row r="4002" spans="1:9" x14ac:dyDescent="0.25">
      <c r="A4002"/>
      <c r="B4002"/>
      <c r="C4002"/>
      <c r="D4002"/>
      <c r="E4002" s="148"/>
      <c r="F4002" s="148"/>
      <c r="G4002" s="149"/>
      <c r="H4002" s="148"/>
      <c r="I4002"/>
    </row>
    <row r="4003" spans="1:9" x14ac:dyDescent="0.25">
      <c r="A4003"/>
      <c r="B4003"/>
      <c r="C4003"/>
      <c r="D4003"/>
      <c r="E4003" s="148"/>
      <c r="F4003" s="148"/>
      <c r="G4003" s="149"/>
      <c r="H4003" s="148"/>
      <c r="I4003"/>
    </row>
    <row r="4004" spans="1:9" x14ac:dyDescent="0.25">
      <c r="A4004"/>
      <c r="B4004"/>
      <c r="C4004"/>
      <c r="D4004"/>
      <c r="E4004" s="148"/>
      <c r="F4004" s="148"/>
      <c r="G4004" s="149"/>
      <c r="H4004" s="148"/>
      <c r="I4004"/>
    </row>
    <row r="4005" spans="1:9" x14ac:dyDescent="0.25">
      <c r="A4005"/>
      <c r="B4005"/>
      <c r="C4005"/>
      <c r="D4005"/>
      <c r="E4005" s="148"/>
      <c r="F4005" s="148"/>
      <c r="G4005" s="149"/>
      <c r="H4005" s="148"/>
      <c r="I4005"/>
    </row>
    <row r="4006" spans="1:9" x14ac:dyDescent="0.25">
      <c r="A4006"/>
      <c r="B4006"/>
      <c r="C4006"/>
      <c r="D4006"/>
      <c r="E4006" s="148"/>
      <c r="F4006" s="148"/>
      <c r="G4006" s="149"/>
      <c r="H4006" s="148"/>
      <c r="I4006"/>
    </row>
    <row r="4007" spans="1:9" x14ac:dyDescent="0.25">
      <c r="A4007"/>
      <c r="B4007"/>
      <c r="C4007"/>
      <c r="D4007"/>
      <c r="E4007" s="148"/>
      <c r="F4007" s="148"/>
      <c r="G4007" s="149"/>
      <c r="H4007" s="148"/>
      <c r="I4007"/>
    </row>
    <row r="4008" spans="1:9" x14ac:dyDescent="0.25">
      <c r="A4008"/>
      <c r="B4008"/>
      <c r="C4008"/>
      <c r="D4008"/>
      <c r="E4008" s="148"/>
      <c r="F4008" s="148"/>
      <c r="G4008" s="149"/>
      <c r="H4008" s="148"/>
      <c r="I4008"/>
    </row>
    <row r="4009" spans="1:9" x14ac:dyDescent="0.25">
      <c r="A4009"/>
      <c r="B4009"/>
      <c r="C4009"/>
      <c r="D4009"/>
      <c r="E4009" s="148"/>
      <c r="F4009" s="148"/>
      <c r="G4009" s="149"/>
      <c r="H4009" s="148"/>
      <c r="I4009"/>
    </row>
    <row r="4010" spans="1:9" x14ac:dyDescent="0.25">
      <c r="A4010"/>
      <c r="B4010"/>
      <c r="C4010"/>
      <c r="D4010"/>
      <c r="E4010" s="148"/>
      <c r="F4010" s="148"/>
      <c r="G4010" s="149"/>
      <c r="H4010" s="148"/>
      <c r="I4010"/>
    </row>
    <row r="4011" spans="1:9" x14ac:dyDescent="0.25">
      <c r="A4011"/>
      <c r="B4011"/>
      <c r="C4011"/>
      <c r="D4011"/>
      <c r="E4011" s="148"/>
      <c r="F4011" s="148"/>
      <c r="G4011" s="149"/>
      <c r="H4011" s="148"/>
      <c r="I4011"/>
    </row>
    <row r="4012" spans="1:9" x14ac:dyDescent="0.25">
      <c r="A4012"/>
      <c r="B4012"/>
      <c r="C4012"/>
      <c r="D4012"/>
      <c r="E4012" s="148"/>
      <c r="F4012" s="148"/>
      <c r="G4012" s="149"/>
      <c r="H4012" s="148"/>
      <c r="I4012"/>
    </row>
    <row r="4013" spans="1:9" x14ac:dyDescent="0.25">
      <c r="A4013"/>
      <c r="B4013"/>
      <c r="C4013"/>
      <c r="D4013"/>
      <c r="E4013" s="148"/>
      <c r="F4013" s="148"/>
      <c r="G4013" s="149"/>
      <c r="H4013" s="148"/>
      <c r="I4013"/>
    </row>
    <row r="4014" spans="1:9" x14ac:dyDescent="0.25">
      <c r="A4014"/>
      <c r="B4014"/>
      <c r="C4014"/>
      <c r="D4014"/>
      <c r="E4014" s="148"/>
      <c r="F4014" s="148"/>
      <c r="G4014" s="149"/>
      <c r="H4014" s="148"/>
      <c r="I4014"/>
    </row>
    <row r="4015" spans="1:9" x14ac:dyDescent="0.25">
      <c r="A4015"/>
      <c r="B4015"/>
      <c r="C4015"/>
      <c r="D4015"/>
      <c r="E4015" s="148"/>
      <c r="F4015" s="148"/>
      <c r="G4015" s="149"/>
      <c r="H4015" s="148"/>
      <c r="I4015"/>
    </row>
    <row r="4016" spans="1:9" x14ac:dyDescent="0.25">
      <c r="A4016"/>
      <c r="B4016"/>
      <c r="C4016"/>
      <c r="D4016"/>
      <c r="E4016" s="148"/>
      <c r="F4016" s="148"/>
      <c r="G4016" s="149"/>
      <c r="H4016" s="148"/>
      <c r="I4016"/>
    </row>
    <row r="4017" spans="1:9" x14ac:dyDescent="0.25">
      <c r="A4017"/>
      <c r="B4017"/>
      <c r="C4017"/>
      <c r="D4017"/>
      <c r="E4017" s="148"/>
      <c r="F4017" s="148"/>
      <c r="G4017" s="149"/>
      <c r="H4017" s="148"/>
      <c r="I4017"/>
    </row>
    <row r="4018" spans="1:9" x14ac:dyDescent="0.25">
      <c r="A4018"/>
      <c r="B4018"/>
      <c r="C4018"/>
      <c r="D4018"/>
      <c r="E4018" s="148"/>
      <c r="F4018" s="148"/>
      <c r="G4018" s="149"/>
      <c r="H4018" s="148"/>
      <c r="I4018"/>
    </row>
    <row r="4019" spans="1:9" x14ac:dyDescent="0.25">
      <c r="A4019"/>
      <c r="B4019"/>
      <c r="C4019"/>
      <c r="D4019"/>
      <c r="E4019" s="148"/>
      <c r="F4019" s="148"/>
      <c r="G4019" s="149"/>
      <c r="H4019" s="148"/>
      <c r="I4019"/>
    </row>
    <row r="4020" spans="1:9" x14ac:dyDescent="0.25">
      <c r="A4020"/>
      <c r="B4020"/>
      <c r="C4020"/>
      <c r="D4020"/>
      <c r="E4020" s="148"/>
      <c r="F4020" s="148"/>
      <c r="G4020" s="149"/>
      <c r="H4020" s="148"/>
      <c r="I4020"/>
    </row>
    <row r="4021" spans="1:9" x14ac:dyDescent="0.25">
      <c r="A4021"/>
      <c r="B4021"/>
      <c r="C4021"/>
      <c r="D4021"/>
      <c r="E4021" s="148"/>
      <c r="F4021" s="148"/>
      <c r="G4021" s="149"/>
      <c r="H4021" s="148"/>
      <c r="I4021"/>
    </row>
    <row r="4022" spans="1:9" x14ac:dyDescent="0.25">
      <c r="A4022"/>
      <c r="B4022"/>
      <c r="C4022"/>
      <c r="D4022"/>
      <c r="E4022" s="148"/>
      <c r="F4022" s="148"/>
      <c r="G4022" s="149"/>
      <c r="H4022" s="148"/>
      <c r="I4022"/>
    </row>
    <row r="4023" spans="1:9" x14ac:dyDescent="0.25">
      <c r="A4023"/>
      <c r="B4023"/>
      <c r="C4023"/>
      <c r="D4023"/>
      <c r="E4023" s="148"/>
      <c r="F4023" s="148"/>
      <c r="G4023" s="149"/>
      <c r="H4023" s="148"/>
      <c r="I4023"/>
    </row>
    <row r="4024" spans="1:9" x14ac:dyDescent="0.25">
      <c r="A4024"/>
      <c r="B4024"/>
      <c r="C4024"/>
      <c r="D4024"/>
      <c r="E4024" s="148"/>
      <c r="F4024" s="148"/>
      <c r="G4024" s="149"/>
      <c r="H4024" s="148"/>
      <c r="I4024"/>
    </row>
    <row r="4025" spans="1:9" x14ac:dyDescent="0.25">
      <c r="A4025"/>
      <c r="B4025"/>
      <c r="C4025"/>
      <c r="D4025"/>
      <c r="E4025" s="148"/>
      <c r="F4025" s="148"/>
      <c r="G4025" s="149"/>
      <c r="H4025" s="148"/>
      <c r="I4025"/>
    </row>
    <row r="4026" spans="1:9" x14ac:dyDescent="0.25">
      <c r="A4026"/>
      <c r="B4026"/>
      <c r="C4026"/>
      <c r="D4026"/>
      <c r="E4026" s="148"/>
      <c r="F4026" s="148"/>
      <c r="G4026" s="149"/>
      <c r="H4026" s="148"/>
      <c r="I4026"/>
    </row>
    <row r="4027" spans="1:9" x14ac:dyDescent="0.25">
      <c r="A4027"/>
      <c r="B4027"/>
      <c r="C4027"/>
      <c r="D4027"/>
      <c r="E4027" s="148"/>
      <c r="F4027" s="148"/>
      <c r="G4027" s="149"/>
      <c r="H4027" s="148"/>
      <c r="I4027"/>
    </row>
    <row r="4028" spans="1:9" x14ac:dyDescent="0.25">
      <c r="A4028"/>
      <c r="B4028"/>
      <c r="C4028"/>
      <c r="D4028"/>
      <c r="E4028" s="148"/>
      <c r="F4028" s="148"/>
      <c r="G4028" s="149"/>
      <c r="H4028" s="148"/>
      <c r="I4028"/>
    </row>
    <row r="4029" spans="1:9" x14ac:dyDescent="0.25">
      <c r="A4029"/>
      <c r="B4029"/>
      <c r="C4029"/>
      <c r="D4029"/>
      <c r="E4029" s="148"/>
      <c r="F4029" s="148"/>
      <c r="G4029" s="149"/>
      <c r="H4029" s="148"/>
      <c r="I4029"/>
    </row>
    <row r="4030" spans="1:9" x14ac:dyDescent="0.25">
      <c r="A4030"/>
      <c r="B4030"/>
      <c r="C4030"/>
      <c r="D4030"/>
      <c r="E4030" s="148"/>
      <c r="F4030" s="148"/>
      <c r="G4030" s="149"/>
      <c r="H4030" s="148"/>
      <c r="I4030"/>
    </row>
    <row r="4031" spans="1:9" x14ac:dyDescent="0.25">
      <c r="A4031"/>
      <c r="B4031"/>
      <c r="C4031"/>
      <c r="D4031"/>
      <c r="E4031" s="148"/>
      <c r="F4031" s="148"/>
      <c r="G4031" s="149"/>
      <c r="H4031" s="148"/>
      <c r="I4031"/>
    </row>
    <row r="4032" spans="1:9" x14ac:dyDescent="0.25">
      <c r="A4032"/>
      <c r="B4032"/>
      <c r="C4032"/>
      <c r="D4032"/>
      <c r="E4032" s="148"/>
      <c r="F4032" s="148"/>
      <c r="G4032" s="149"/>
      <c r="H4032" s="148"/>
      <c r="I4032"/>
    </row>
    <row r="4033" spans="1:9" x14ac:dyDescent="0.25">
      <c r="A4033"/>
      <c r="B4033"/>
      <c r="C4033"/>
      <c r="D4033"/>
      <c r="E4033" s="148"/>
      <c r="F4033" s="148"/>
      <c r="G4033" s="149"/>
      <c r="H4033" s="148"/>
      <c r="I4033"/>
    </row>
    <row r="4034" spans="1:9" x14ac:dyDescent="0.25">
      <c r="A4034"/>
      <c r="B4034"/>
      <c r="C4034"/>
      <c r="D4034"/>
      <c r="E4034" s="148"/>
      <c r="F4034" s="148"/>
      <c r="G4034" s="149"/>
      <c r="H4034" s="148"/>
      <c r="I4034"/>
    </row>
    <row r="4035" spans="1:9" x14ac:dyDescent="0.25">
      <c r="A4035"/>
      <c r="B4035"/>
      <c r="C4035"/>
      <c r="D4035"/>
      <c r="E4035" s="148"/>
      <c r="F4035" s="148"/>
      <c r="G4035" s="149"/>
      <c r="H4035" s="148"/>
      <c r="I4035"/>
    </row>
    <row r="4036" spans="1:9" x14ac:dyDescent="0.25">
      <c r="A4036"/>
      <c r="B4036"/>
      <c r="C4036"/>
      <c r="D4036"/>
      <c r="E4036" s="148"/>
      <c r="F4036" s="148"/>
      <c r="G4036" s="149"/>
      <c r="H4036" s="148"/>
      <c r="I4036"/>
    </row>
    <row r="4037" spans="1:9" x14ac:dyDescent="0.25">
      <c r="A4037"/>
      <c r="B4037"/>
      <c r="C4037"/>
      <c r="D4037"/>
      <c r="E4037" s="148"/>
      <c r="F4037" s="148"/>
      <c r="G4037" s="149"/>
      <c r="H4037" s="148"/>
      <c r="I4037"/>
    </row>
    <row r="4038" spans="1:9" x14ac:dyDescent="0.25">
      <c r="A4038"/>
      <c r="B4038"/>
      <c r="C4038"/>
      <c r="D4038"/>
      <c r="E4038" s="148"/>
      <c r="F4038" s="148"/>
      <c r="G4038" s="149"/>
      <c r="H4038" s="148"/>
      <c r="I4038"/>
    </row>
    <row r="4039" spans="1:9" x14ac:dyDescent="0.25">
      <c r="A4039"/>
      <c r="B4039"/>
      <c r="C4039"/>
      <c r="D4039"/>
      <c r="E4039" s="148"/>
      <c r="F4039" s="148"/>
      <c r="G4039" s="149"/>
      <c r="H4039" s="148"/>
      <c r="I4039"/>
    </row>
    <row r="4040" spans="1:9" x14ac:dyDescent="0.25">
      <c r="A4040"/>
      <c r="B4040"/>
      <c r="C4040"/>
      <c r="D4040"/>
      <c r="E4040" s="148"/>
      <c r="F4040" s="148"/>
      <c r="G4040" s="149"/>
      <c r="H4040" s="148"/>
      <c r="I4040"/>
    </row>
    <row r="4041" spans="1:9" x14ac:dyDescent="0.25">
      <c r="A4041"/>
      <c r="B4041"/>
      <c r="C4041"/>
      <c r="D4041"/>
      <c r="E4041" s="148"/>
      <c r="F4041" s="148"/>
      <c r="G4041" s="149"/>
      <c r="H4041" s="148"/>
      <c r="I4041"/>
    </row>
    <row r="4042" spans="1:9" x14ac:dyDescent="0.25">
      <c r="A4042"/>
      <c r="B4042"/>
      <c r="C4042"/>
      <c r="D4042"/>
      <c r="E4042" s="148"/>
      <c r="F4042" s="148"/>
      <c r="G4042" s="149"/>
      <c r="H4042" s="148"/>
      <c r="I4042"/>
    </row>
    <row r="4043" spans="1:9" x14ac:dyDescent="0.25">
      <c r="A4043"/>
      <c r="B4043"/>
      <c r="C4043"/>
      <c r="D4043"/>
      <c r="E4043" s="148"/>
      <c r="F4043" s="148"/>
      <c r="G4043" s="149"/>
      <c r="H4043" s="148"/>
      <c r="I4043"/>
    </row>
    <row r="4044" spans="1:9" x14ac:dyDescent="0.25">
      <c r="A4044"/>
      <c r="B4044"/>
      <c r="C4044"/>
      <c r="D4044"/>
      <c r="E4044" s="148"/>
      <c r="F4044" s="148"/>
      <c r="G4044" s="149"/>
      <c r="H4044" s="148"/>
      <c r="I4044"/>
    </row>
    <row r="4045" spans="1:9" x14ac:dyDescent="0.25">
      <c r="A4045"/>
      <c r="B4045"/>
      <c r="C4045"/>
      <c r="D4045"/>
      <c r="E4045" s="148"/>
      <c r="F4045" s="148"/>
      <c r="G4045" s="149"/>
      <c r="H4045" s="148"/>
      <c r="I4045"/>
    </row>
    <row r="4046" spans="1:9" x14ac:dyDescent="0.25">
      <c r="A4046"/>
      <c r="B4046"/>
      <c r="C4046"/>
      <c r="D4046"/>
      <c r="E4046" s="148"/>
      <c r="F4046" s="148"/>
      <c r="G4046" s="149"/>
      <c r="H4046" s="148"/>
      <c r="I4046"/>
    </row>
    <row r="4047" spans="1:9" x14ac:dyDescent="0.25">
      <c r="A4047"/>
      <c r="B4047"/>
      <c r="C4047"/>
      <c r="D4047"/>
      <c r="E4047" s="148"/>
      <c r="F4047" s="148"/>
      <c r="G4047" s="149"/>
      <c r="H4047" s="148"/>
      <c r="I4047"/>
    </row>
    <row r="4048" spans="1:9" x14ac:dyDescent="0.25">
      <c r="A4048"/>
      <c r="B4048"/>
      <c r="C4048"/>
      <c r="D4048"/>
      <c r="E4048" s="148"/>
      <c r="F4048" s="148"/>
      <c r="G4048" s="149"/>
      <c r="H4048" s="148"/>
      <c r="I4048"/>
    </row>
    <row r="4049" spans="1:9" x14ac:dyDescent="0.25">
      <c r="A4049"/>
      <c r="B4049"/>
      <c r="C4049"/>
      <c r="D4049"/>
      <c r="E4049" s="148"/>
      <c r="F4049" s="148"/>
      <c r="G4049" s="149"/>
      <c r="H4049" s="148"/>
      <c r="I4049"/>
    </row>
    <row r="4050" spans="1:9" x14ac:dyDescent="0.25">
      <c r="A4050"/>
      <c r="B4050"/>
      <c r="C4050"/>
      <c r="D4050"/>
      <c r="E4050" s="148"/>
      <c r="F4050" s="148"/>
      <c r="G4050" s="149"/>
      <c r="H4050" s="148"/>
      <c r="I4050"/>
    </row>
    <row r="4051" spans="1:9" x14ac:dyDescent="0.25">
      <c r="A4051"/>
      <c r="B4051"/>
      <c r="C4051"/>
      <c r="D4051"/>
      <c r="E4051" s="148"/>
      <c r="F4051" s="148"/>
      <c r="G4051" s="149"/>
      <c r="H4051" s="148"/>
      <c r="I4051"/>
    </row>
    <row r="4052" spans="1:9" x14ac:dyDescent="0.25">
      <c r="A4052"/>
      <c r="B4052"/>
      <c r="C4052"/>
      <c r="D4052"/>
      <c r="E4052" s="148"/>
      <c r="F4052" s="148"/>
      <c r="G4052" s="149"/>
      <c r="H4052" s="148"/>
      <c r="I4052"/>
    </row>
    <row r="4053" spans="1:9" x14ac:dyDescent="0.25">
      <c r="A4053"/>
      <c r="B4053"/>
      <c r="C4053"/>
      <c r="D4053"/>
      <c r="E4053" s="148"/>
      <c r="F4053" s="148"/>
      <c r="G4053" s="149"/>
      <c r="H4053" s="148"/>
      <c r="I4053"/>
    </row>
    <row r="4054" spans="1:9" x14ac:dyDescent="0.25">
      <c r="A4054"/>
      <c r="B4054"/>
      <c r="C4054"/>
      <c r="D4054"/>
      <c r="E4054" s="148"/>
      <c r="F4054" s="148"/>
      <c r="G4054" s="149"/>
      <c r="H4054" s="148"/>
      <c r="I4054"/>
    </row>
    <row r="4055" spans="1:9" x14ac:dyDescent="0.25">
      <c r="A4055"/>
      <c r="B4055"/>
      <c r="C4055"/>
      <c r="D4055"/>
      <c r="E4055" s="148"/>
      <c r="F4055" s="148"/>
      <c r="G4055" s="149"/>
      <c r="H4055" s="148"/>
      <c r="I4055"/>
    </row>
    <row r="4056" spans="1:9" x14ac:dyDescent="0.25">
      <c r="A4056"/>
      <c r="B4056"/>
      <c r="C4056"/>
      <c r="D4056"/>
      <c r="E4056" s="148"/>
      <c r="F4056" s="148"/>
      <c r="G4056" s="149"/>
      <c r="H4056" s="148"/>
      <c r="I4056"/>
    </row>
    <row r="4057" spans="1:9" x14ac:dyDescent="0.25">
      <c r="A4057"/>
      <c r="B4057"/>
      <c r="C4057"/>
      <c r="D4057"/>
      <c r="E4057" s="148"/>
      <c r="F4057" s="148"/>
      <c r="G4057" s="149"/>
      <c r="H4057" s="148"/>
      <c r="I4057"/>
    </row>
    <row r="4058" spans="1:9" x14ac:dyDescent="0.25">
      <c r="A4058"/>
      <c r="B4058"/>
      <c r="C4058"/>
      <c r="D4058"/>
      <c r="E4058" s="148"/>
      <c r="F4058" s="148"/>
      <c r="G4058" s="149"/>
      <c r="H4058" s="148"/>
      <c r="I4058"/>
    </row>
    <row r="4059" spans="1:9" x14ac:dyDescent="0.25">
      <c r="A4059"/>
      <c r="B4059"/>
      <c r="C4059"/>
      <c r="D4059"/>
      <c r="E4059" s="148"/>
      <c r="F4059" s="148"/>
      <c r="G4059" s="149"/>
      <c r="H4059" s="148"/>
      <c r="I4059"/>
    </row>
    <row r="4060" spans="1:9" x14ac:dyDescent="0.25">
      <c r="A4060"/>
      <c r="B4060"/>
      <c r="C4060"/>
      <c r="D4060"/>
      <c r="E4060" s="148"/>
      <c r="F4060" s="148"/>
      <c r="G4060" s="149"/>
      <c r="H4060" s="148"/>
      <c r="I4060"/>
    </row>
    <row r="4061" spans="1:9" x14ac:dyDescent="0.25">
      <c r="A4061"/>
      <c r="B4061"/>
      <c r="C4061"/>
      <c r="D4061"/>
      <c r="E4061" s="148"/>
      <c r="F4061" s="148"/>
      <c r="G4061" s="149"/>
      <c r="H4061" s="148"/>
      <c r="I4061"/>
    </row>
    <row r="4062" spans="1:9" x14ac:dyDescent="0.25">
      <c r="A4062"/>
      <c r="B4062"/>
      <c r="C4062"/>
      <c r="D4062"/>
      <c r="E4062" s="148"/>
      <c r="F4062" s="148"/>
      <c r="G4062" s="149"/>
      <c r="H4062" s="148"/>
      <c r="I4062"/>
    </row>
    <row r="4063" spans="1:9" x14ac:dyDescent="0.25">
      <c r="A4063"/>
      <c r="B4063"/>
      <c r="C4063"/>
      <c r="D4063"/>
      <c r="E4063" s="148"/>
      <c r="F4063" s="148"/>
      <c r="G4063" s="149"/>
      <c r="H4063" s="148"/>
      <c r="I4063"/>
    </row>
    <row r="4064" spans="1:9" x14ac:dyDescent="0.25">
      <c r="A4064"/>
      <c r="B4064"/>
      <c r="C4064"/>
      <c r="D4064"/>
      <c r="E4064" s="148"/>
      <c r="F4064" s="148"/>
      <c r="G4064" s="149"/>
      <c r="H4064" s="148"/>
      <c r="I4064"/>
    </row>
    <row r="4065" spans="1:9" x14ac:dyDescent="0.25">
      <c r="A4065"/>
      <c r="B4065"/>
      <c r="C4065"/>
      <c r="D4065"/>
      <c r="E4065" s="148"/>
      <c r="F4065" s="148"/>
      <c r="G4065" s="149"/>
      <c r="H4065" s="148"/>
      <c r="I4065"/>
    </row>
    <row r="4066" spans="1:9" x14ac:dyDescent="0.25">
      <c r="A4066"/>
      <c r="B4066"/>
      <c r="C4066"/>
      <c r="D4066"/>
      <c r="E4066" s="148"/>
      <c r="F4066" s="148"/>
      <c r="G4066" s="149"/>
      <c r="H4066" s="148"/>
      <c r="I4066"/>
    </row>
    <row r="4067" spans="1:9" x14ac:dyDescent="0.25">
      <c r="A4067"/>
      <c r="B4067"/>
      <c r="C4067"/>
      <c r="D4067"/>
      <c r="E4067" s="148"/>
      <c r="F4067" s="148"/>
      <c r="G4067" s="149"/>
      <c r="H4067" s="148"/>
      <c r="I4067"/>
    </row>
    <row r="4068" spans="1:9" x14ac:dyDescent="0.25">
      <c r="A4068"/>
      <c r="B4068"/>
      <c r="C4068"/>
      <c r="D4068"/>
      <c r="E4068" s="148"/>
      <c r="F4068" s="148"/>
      <c r="G4068" s="149"/>
      <c r="H4068" s="148"/>
      <c r="I4068"/>
    </row>
    <row r="4069" spans="1:9" x14ac:dyDescent="0.25">
      <c r="A4069"/>
      <c r="B4069"/>
      <c r="C4069"/>
      <c r="D4069"/>
      <c r="E4069" s="148"/>
      <c r="F4069" s="148"/>
      <c r="G4069" s="149"/>
      <c r="H4069" s="148"/>
      <c r="I4069"/>
    </row>
    <row r="4070" spans="1:9" x14ac:dyDescent="0.25">
      <c r="A4070"/>
      <c r="B4070"/>
      <c r="C4070"/>
      <c r="D4070"/>
      <c r="E4070" s="148"/>
      <c r="F4070" s="148"/>
      <c r="G4070" s="149"/>
      <c r="H4070" s="148"/>
      <c r="I4070"/>
    </row>
    <row r="4071" spans="1:9" x14ac:dyDescent="0.25">
      <c r="A4071"/>
      <c r="B4071"/>
      <c r="C4071"/>
      <c r="D4071"/>
      <c r="E4071" s="148"/>
      <c r="F4071" s="148"/>
      <c r="G4071" s="149"/>
      <c r="H4071" s="148"/>
      <c r="I4071"/>
    </row>
    <row r="4072" spans="1:9" x14ac:dyDescent="0.25">
      <c r="A4072"/>
      <c r="B4072"/>
      <c r="C4072"/>
      <c r="D4072"/>
      <c r="E4072" s="148"/>
      <c r="F4072" s="148"/>
      <c r="G4072" s="149"/>
      <c r="H4072" s="148"/>
      <c r="I4072"/>
    </row>
    <row r="4073" spans="1:9" x14ac:dyDescent="0.25">
      <c r="A4073"/>
      <c r="B4073"/>
      <c r="C4073"/>
      <c r="D4073"/>
      <c r="E4073" s="148"/>
      <c r="F4073" s="148"/>
      <c r="G4073" s="149"/>
      <c r="H4073" s="148"/>
      <c r="I4073"/>
    </row>
    <row r="4074" spans="1:9" x14ac:dyDescent="0.25">
      <c r="A4074"/>
      <c r="B4074"/>
      <c r="C4074"/>
      <c r="D4074"/>
      <c r="E4074" s="148"/>
      <c r="F4074" s="148"/>
      <c r="G4074" s="149"/>
      <c r="H4074" s="148"/>
      <c r="I4074"/>
    </row>
    <row r="4075" spans="1:9" x14ac:dyDescent="0.25">
      <c r="A4075"/>
      <c r="B4075"/>
      <c r="C4075"/>
      <c r="D4075"/>
      <c r="E4075" s="148"/>
      <c r="F4075" s="148"/>
      <c r="G4075" s="149"/>
      <c r="H4075" s="148"/>
      <c r="I4075"/>
    </row>
    <row r="4076" spans="1:9" x14ac:dyDescent="0.25">
      <c r="A4076"/>
      <c r="B4076"/>
      <c r="C4076"/>
      <c r="D4076"/>
      <c r="E4076" s="148"/>
      <c r="F4076" s="148"/>
      <c r="G4076" s="149"/>
      <c r="H4076" s="148"/>
      <c r="I4076"/>
    </row>
    <row r="4077" spans="1:9" x14ac:dyDescent="0.25">
      <c r="A4077"/>
      <c r="B4077"/>
      <c r="C4077"/>
      <c r="D4077"/>
      <c r="E4077" s="148"/>
      <c r="F4077" s="148"/>
      <c r="G4077" s="149"/>
      <c r="H4077" s="148"/>
      <c r="I4077"/>
    </row>
    <row r="4078" spans="1:9" x14ac:dyDescent="0.25">
      <c r="A4078"/>
      <c r="B4078"/>
      <c r="C4078"/>
      <c r="D4078"/>
      <c r="E4078" s="148"/>
      <c r="F4078" s="148"/>
      <c r="G4078" s="149"/>
      <c r="H4078" s="148"/>
      <c r="I4078"/>
    </row>
    <row r="4079" spans="1:9" x14ac:dyDescent="0.25">
      <c r="A4079"/>
      <c r="B4079"/>
      <c r="C4079"/>
      <c r="D4079"/>
      <c r="E4079" s="148"/>
      <c r="F4079" s="148"/>
      <c r="G4079" s="149"/>
      <c r="H4079" s="148"/>
      <c r="I4079"/>
    </row>
    <row r="4080" spans="1:9" x14ac:dyDescent="0.25">
      <c r="A4080"/>
      <c r="B4080"/>
      <c r="C4080"/>
      <c r="D4080"/>
      <c r="E4080" s="148"/>
      <c r="F4080" s="148"/>
      <c r="G4080" s="149"/>
      <c r="H4080" s="148"/>
      <c r="I4080"/>
    </row>
    <row r="4081" spans="1:9" x14ac:dyDescent="0.25">
      <c r="A4081"/>
      <c r="B4081"/>
      <c r="C4081"/>
      <c r="D4081"/>
      <c r="E4081" s="148"/>
      <c r="F4081" s="148"/>
      <c r="G4081" s="149"/>
      <c r="H4081" s="148"/>
      <c r="I4081"/>
    </row>
    <row r="4082" spans="1:9" x14ac:dyDescent="0.25">
      <c r="A4082"/>
      <c r="B4082"/>
      <c r="C4082"/>
      <c r="D4082"/>
      <c r="E4082" s="148"/>
      <c r="F4082" s="148"/>
      <c r="G4082" s="149"/>
      <c r="H4082" s="148"/>
      <c r="I4082"/>
    </row>
    <row r="4083" spans="1:9" x14ac:dyDescent="0.25">
      <c r="A4083"/>
      <c r="B4083"/>
      <c r="C4083"/>
      <c r="D4083"/>
      <c r="E4083" s="148"/>
      <c r="F4083" s="148"/>
      <c r="G4083" s="149"/>
      <c r="H4083" s="148"/>
      <c r="I4083"/>
    </row>
    <row r="4084" spans="1:9" x14ac:dyDescent="0.25">
      <c r="A4084"/>
      <c r="B4084"/>
      <c r="C4084"/>
      <c r="D4084"/>
      <c r="E4084" s="148"/>
      <c r="F4084" s="148"/>
      <c r="G4084" s="149"/>
      <c r="H4084" s="148"/>
      <c r="I4084"/>
    </row>
    <row r="4085" spans="1:9" x14ac:dyDescent="0.25">
      <c r="A4085"/>
      <c r="B4085"/>
      <c r="C4085"/>
      <c r="D4085"/>
      <c r="E4085" s="148"/>
      <c r="F4085" s="148"/>
      <c r="G4085" s="149"/>
      <c r="H4085" s="148"/>
      <c r="I4085"/>
    </row>
    <row r="4086" spans="1:9" x14ac:dyDescent="0.25">
      <c r="A4086"/>
      <c r="B4086"/>
      <c r="C4086"/>
      <c r="D4086"/>
      <c r="E4086" s="148"/>
      <c r="F4086" s="148"/>
      <c r="G4086" s="149"/>
      <c r="H4086" s="148"/>
      <c r="I4086"/>
    </row>
    <row r="4087" spans="1:9" x14ac:dyDescent="0.25">
      <c r="A4087"/>
      <c r="B4087"/>
      <c r="C4087"/>
      <c r="D4087"/>
      <c r="E4087" s="148"/>
      <c r="F4087" s="148"/>
      <c r="G4087" s="149"/>
      <c r="H4087" s="148"/>
      <c r="I4087"/>
    </row>
    <row r="4088" spans="1:9" x14ac:dyDescent="0.25">
      <c r="A4088"/>
      <c r="B4088"/>
      <c r="C4088"/>
      <c r="D4088"/>
      <c r="E4088" s="148"/>
      <c r="F4088" s="148"/>
      <c r="G4088" s="149"/>
      <c r="H4088" s="148"/>
      <c r="I4088"/>
    </row>
    <row r="4089" spans="1:9" x14ac:dyDescent="0.25">
      <c r="A4089"/>
      <c r="B4089"/>
      <c r="C4089"/>
      <c r="D4089"/>
      <c r="E4089" s="148"/>
      <c r="F4089" s="148"/>
      <c r="G4089" s="149"/>
      <c r="H4089" s="148"/>
      <c r="I4089"/>
    </row>
    <row r="4090" spans="1:9" x14ac:dyDescent="0.25">
      <c r="A4090"/>
      <c r="B4090"/>
      <c r="C4090"/>
      <c r="D4090"/>
      <c r="E4090" s="148"/>
      <c r="F4090" s="148"/>
      <c r="G4090" s="149"/>
      <c r="H4090" s="148"/>
      <c r="I4090"/>
    </row>
    <row r="4091" spans="1:9" x14ac:dyDescent="0.25">
      <c r="A4091"/>
      <c r="B4091"/>
      <c r="C4091"/>
      <c r="D4091"/>
      <c r="E4091" s="148"/>
      <c r="F4091" s="148"/>
      <c r="G4091" s="149"/>
      <c r="H4091" s="148"/>
      <c r="I4091"/>
    </row>
    <row r="4092" spans="1:9" x14ac:dyDescent="0.25">
      <c r="A4092"/>
      <c r="B4092"/>
      <c r="C4092"/>
      <c r="D4092"/>
      <c r="E4092" s="148"/>
      <c r="F4092" s="148"/>
      <c r="G4092" s="149"/>
      <c r="H4092" s="148"/>
      <c r="I4092"/>
    </row>
    <row r="4093" spans="1:9" x14ac:dyDescent="0.25">
      <c r="A4093"/>
      <c r="B4093"/>
      <c r="C4093"/>
      <c r="D4093"/>
      <c r="E4093" s="148"/>
      <c r="F4093" s="148"/>
      <c r="G4093" s="149"/>
      <c r="H4093" s="148"/>
      <c r="I4093"/>
    </row>
    <row r="4094" spans="1:9" x14ac:dyDescent="0.25">
      <c r="A4094"/>
      <c r="B4094"/>
      <c r="C4094"/>
      <c r="D4094"/>
      <c r="E4094" s="148"/>
      <c r="F4094" s="148"/>
      <c r="G4094" s="149"/>
      <c r="H4094" s="148"/>
      <c r="I4094"/>
    </row>
    <row r="4095" spans="1:9" x14ac:dyDescent="0.25">
      <c r="A4095"/>
      <c r="B4095"/>
      <c r="C4095"/>
      <c r="D4095"/>
      <c r="E4095" s="148"/>
      <c r="F4095" s="148"/>
      <c r="G4095" s="149"/>
      <c r="H4095" s="148"/>
      <c r="I4095"/>
    </row>
    <row r="4096" spans="1:9" x14ac:dyDescent="0.25">
      <c r="A4096"/>
      <c r="B4096"/>
      <c r="C4096"/>
      <c r="D4096"/>
      <c r="E4096" s="148"/>
      <c r="F4096" s="148"/>
      <c r="G4096" s="149"/>
      <c r="H4096" s="148"/>
      <c r="I4096"/>
    </row>
    <row r="4097" spans="1:9" x14ac:dyDescent="0.25">
      <c r="A4097"/>
      <c r="B4097"/>
      <c r="C4097"/>
      <c r="D4097"/>
      <c r="E4097" s="148"/>
      <c r="F4097" s="148"/>
      <c r="G4097" s="149"/>
      <c r="H4097" s="148"/>
      <c r="I4097"/>
    </row>
    <row r="4098" spans="1:9" x14ac:dyDescent="0.25">
      <c r="A4098"/>
      <c r="B4098"/>
      <c r="C4098"/>
      <c r="D4098"/>
      <c r="E4098" s="148"/>
      <c r="F4098" s="148"/>
      <c r="G4098" s="149"/>
      <c r="H4098" s="148"/>
      <c r="I4098"/>
    </row>
    <row r="4099" spans="1:9" x14ac:dyDescent="0.25">
      <c r="A4099"/>
      <c r="B4099"/>
      <c r="C4099"/>
      <c r="D4099"/>
      <c r="E4099" s="148"/>
      <c r="F4099" s="148"/>
      <c r="G4099" s="149"/>
      <c r="H4099" s="148"/>
      <c r="I4099"/>
    </row>
    <row r="4100" spans="1:9" x14ac:dyDescent="0.25">
      <c r="A4100"/>
      <c r="B4100"/>
      <c r="C4100"/>
      <c r="D4100"/>
      <c r="E4100" s="148"/>
      <c r="F4100" s="148"/>
      <c r="G4100" s="149"/>
      <c r="H4100" s="148"/>
      <c r="I4100"/>
    </row>
    <row r="4101" spans="1:9" x14ac:dyDescent="0.25">
      <c r="A4101"/>
      <c r="B4101"/>
      <c r="C4101"/>
      <c r="D4101"/>
      <c r="E4101" s="148"/>
      <c r="F4101" s="148"/>
      <c r="G4101" s="149"/>
      <c r="H4101" s="148"/>
      <c r="I4101"/>
    </row>
    <row r="4102" spans="1:9" x14ac:dyDescent="0.25">
      <c r="A4102"/>
      <c r="B4102"/>
      <c r="C4102"/>
      <c r="D4102"/>
      <c r="E4102" s="148"/>
      <c r="F4102" s="148"/>
      <c r="G4102" s="149"/>
      <c r="H4102" s="148"/>
      <c r="I4102"/>
    </row>
    <row r="4103" spans="1:9" x14ac:dyDescent="0.25">
      <c r="A4103"/>
      <c r="B4103"/>
      <c r="C4103"/>
      <c r="D4103"/>
      <c r="E4103" s="148"/>
      <c r="F4103" s="148"/>
      <c r="G4103" s="149"/>
      <c r="H4103" s="148"/>
      <c r="I4103"/>
    </row>
    <row r="4104" spans="1:9" x14ac:dyDescent="0.25">
      <c r="A4104"/>
      <c r="B4104"/>
      <c r="C4104"/>
      <c r="D4104"/>
      <c r="E4104" s="148"/>
      <c r="F4104" s="148"/>
      <c r="G4104" s="149"/>
      <c r="H4104" s="148"/>
      <c r="I4104"/>
    </row>
    <row r="4105" spans="1:9" x14ac:dyDescent="0.25">
      <c r="A4105"/>
      <c r="B4105"/>
      <c r="C4105"/>
      <c r="D4105"/>
      <c r="E4105" s="148"/>
      <c r="F4105" s="148"/>
      <c r="G4105" s="149"/>
      <c r="H4105" s="148"/>
      <c r="I4105"/>
    </row>
    <row r="4106" spans="1:9" x14ac:dyDescent="0.25">
      <c r="A4106"/>
      <c r="B4106"/>
      <c r="C4106"/>
      <c r="D4106"/>
      <c r="E4106" s="148"/>
      <c r="F4106" s="148"/>
      <c r="G4106" s="149"/>
      <c r="H4106" s="148"/>
      <c r="I4106"/>
    </row>
    <row r="4107" spans="1:9" x14ac:dyDescent="0.25">
      <c r="A4107"/>
      <c r="B4107"/>
      <c r="C4107"/>
      <c r="D4107"/>
      <c r="E4107" s="148"/>
      <c r="F4107" s="148"/>
      <c r="G4107" s="149"/>
      <c r="H4107" s="148"/>
      <c r="I4107"/>
    </row>
    <row r="4108" spans="1:9" x14ac:dyDescent="0.25">
      <c r="A4108"/>
      <c r="B4108"/>
      <c r="C4108"/>
      <c r="D4108"/>
      <c r="E4108" s="148"/>
      <c r="F4108" s="148"/>
      <c r="G4108" s="149"/>
      <c r="H4108" s="148"/>
      <c r="I4108"/>
    </row>
    <row r="4109" spans="1:9" x14ac:dyDescent="0.25">
      <c r="A4109"/>
      <c r="B4109"/>
      <c r="C4109"/>
      <c r="D4109"/>
      <c r="E4109" s="148"/>
      <c r="F4109" s="148"/>
      <c r="G4109" s="149"/>
      <c r="H4109" s="148"/>
      <c r="I4109"/>
    </row>
    <row r="4110" spans="1:9" x14ac:dyDescent="0.25">
      <c r="A4110"/>
      <c r="B4110"/>
      <c r="C4110"/>
      <c r="D4110"/>
      <c r="E4110" s="148"/>
      <c r="F4110" s="148"/>
      <c r="G4110" s="149"/>
      <c r="H4110" s="148"/>
      <c r="I4110"/>
    </row>
    <row r="4111" spans="1:9" x14ac:dyDescent="0.25">
      <c r="A4111"/>
      <c r="B4111"/>
      <c r="C4111"/>
      <c r="D4111"/>
      <c r="E4111" s="148"/>
      <c r="F4111" s="148"/>
      <c r="G4111" s="149"/>
      <c r="H4111" s="148"/>
      <c r="I4111"/>
    </row>
    <row r="4112" spans="1:9" x14ac:dyDescent="0.25">
      <c r="A4112"/>
      <c r="B4112"/>
      <c r="C4112"/>
      <c r="D4112"/>
      <c r="E4112" s="148"/>
      <c r="F4112" s="148"/>
      <c r="G4112" s="149"/>
      <c r="H4112" s="148"/>
      <c r="I4112"/>
    </row>
    <row r="4113" spans="1:9" x14ac:dyDescent="0.25">
      <c r="A4113"/>
      <c r="B4113"/>
      <c r="C4113"/>
      <c r="D4113"/>
      <c r="E4113" s="148"/>
      <c r="F4113" s="148"/>
      <c r="G4113" s="149"/>
      <c r="H4113" s="148"/>
      <c r="I4113"/>
    </row>
    <row r="4114" spans="1:9" x14ac:dyDescent="0.25">
      <c r="A4114"/>
      <c r="B4114"/>
      <c r="C4114"/>
      <c r="D4114"/>
      <c r="E4114" s="148"/>
      <c r="F4114" s="148"/>
      <c r="G4114" s="149"/>
      <c r="H4114" s="148"/>
      <c r="I4114"/>
    </row>
    <row r="4115" spans="1:9" x14ac:dyDescent="0.25">
      <c r="A4115"/>
      <c r="B4115"/>
      <c r="C4115"/>
      <c r="D4115"/>
      <c r="E4115" s="148"/>
      <c r="F4115" s="148"/>
      <c r="G4115" s="149"/>
      <c r="H4115" s="148"/>
      <c r="I4115"/>
    </row>
    <row r="4116" spans="1:9" x14ac:dyDescent="0.25">
      <c r="A4116"/>
      <c r="B4116"/>
      <c r="C4116"/>
      <c r="D4116"/>
      <c r="E4116" s="148"/>
      <c r="F4116" s="148"/>
      <c r="G4116" s="149"/>
      <c r="H4116" s="148"/>
      <c r="I4116"/>
    </row>
    <row r="4117" spans="1:9" x14ac:dyDescent="0.25">
      <c r="A4117"/>
      <c r="B4117"/>
      <c r="C4117"/>
      <c r="D4117"/>
      <c r="E4117" s="148"/>
      <c r="F4117" s="148"/>
      <c r="G4117" s="149"/>
      <c r="H4117" s="148"/>
      <c r="I4117"/>
    </row>
    <row r="4118" spans="1:9" x14ac:dyDescent="0.25">
      <c r="A4118"/>
      <c r="B4118"/>
      <c r="C4118"/>
      <c r="D4118"/>
      <c r="E4118" s="148"/>
      <c r="F4118" s="148"/>
      <c r="G4118" s="149"/>
      <c r="H4118" s="148"/>
      <c r="I4118"/>
    </row>
    <row r="4119" spans="1:9" x14ac:dyDescent="0.25">
      <c r="A4119"/>
      <c r="B4119"/>
      <c r="C4119"/>
      <c r="D4119"/>
      <c r="E4119" s="148"/>
      <c r="F4119" s="148"/>
      <c r="G4119" s="149"/>
      <c r="H4119" s="148"/>
      <c r="I4119"/>
    </row>
    <row r="4120" spans="1:9" x14ac:dyDescent="0.25">
      <c r="A4120"/>
      <c r="B4120"/>
      <c r="C4120"/>
      <c r="D4120"/>
      <c r="E4120" s="148"/>
      <c r="F4120" s="148"/>
      <c r="G4120" s="149"/>
      <c r="H4120" s="148"/>
      <c r="I4120"/>
    </row>
    <row r="4121" spans="1:9" x14ac:dyDescent="0.25">
      <c r="A4121"/>
      <c r="B4121"/>
      <c r="C4121"/>
      <c r="D4121"/>
      <c r="E4121" s="148"/>
      <c r="F4121" s="148"/>
      <c r="G4121" s="149"/>
      <c r="H4121" s="148"/>
      <c r="I4121"/>
    </row>
    <row r="4122" spans="1:9" x14ac:dyDescent="0.25">
      <c r="A4122"/>
      <c r="B4122"/>
      <c r="C4122"/>
      <c r="D4122"/>
      <c r="E4122" s="148"/>
      <c r="F4122" s="148"/>
      <c r="G4122" s="149"/>
      <c r="H4122" s="148"/>
      <c r="I4122"/>
    </row>
    <row r="4123" spans="1:9" x14ac:dyDescent="0.25">
      <c r="A4123"/>
      <c r="B4123"/>
      <c r="C4123"/>
      <c r="D4123"/>
      <c r="E4123" s="148"/>
      <c r="F4123" s="148"/>
      <c r="G4123" s="149"/>
      <c r="H4123" s="148"/>
      <c r="I4123"/>
    </row>
    <row r="4124" spans="1:9" x14ac:dyDescent="0.25">
      <c r="A4124"/>
      <c r="B4124"/>
      <c r="C4124"/>
      <c r="D4124"/>
      <c r="E4124" s="148"/>
      <c r="F4124" s="148"/>
      <c r="G4124" s="149"/>
      <c r="H4124" s="148"/>
      <c r="I4124"/>
    </row>
    <row r="4125" spans="1:9" x14ac:dyDescent="0.25">
      <c r="A4125"/>
      <c r="B4125"/>
      <c r="C4125"/>
      <c r="D4125"/>
      <c r="E4125" s="148"/>
      <c r="F4125" s="148"/>
      <c r="G4125" s="149"/>
      <c r="H4125" s="148"/>
      <c r="I4125"/>
    </row>
    <row r="4126" spans="1:9" x14ac:dyDescent="0.25">
      <c r="A4126"/>
      <c r="B4126"/>
      <c r="C4126"/>
      <c r="D4126"/>
      <c r="E4126" s="148"/>
      <c r="F4126" s="148"/>
      <c r="G4126" s="149"/>
      <c r="H4126" s="148"/>
      <c r="I4126"/>
    </row>
    <row r="4127" spans="1:9" x14ac:dyDescent="0.25">
      <c r="A4127"/>
      <c r="B4127"/>
      <c r="C4127"/>
      <c r="D4127"/>
      <c r="E4127" s="148"/>
      <c r="F4127" s="148"/>
      <c r="G4127" s="149"/>
      <c r="H4127" s="148"/>
      <c r="I4127"/>
    </row>
    <row r="4128" spans="1:9" x14ac:dyDescent="0.25">
      <c r="A4128"/>
      <c r="B4128"/>
      <c r="C4128"/>
      <c r="D4128"/>
      <c r="E4128" s="148"/>
      <c r="F4128" s="148"/>
      <c r="G4128" s="149"/>
      <c r="H4128" s="148"/>
      <c r="I4128"/>
    </row>
    <row r="4129" spans="1:9" x14ac:dyDescent="0.25">
      <c r="A4129"/>
      <c r="B4129"/>
      <c r="C4129"/>
      <c r="D4129"/>
      <c r="E4129" s="148"/>
      <c r="F4129" s="148"/>
      <c r="G4129" s="149"/>
      <c r="H4129" s="148"/>
      <c r="I4129"/>
    </row>
    <row r="4130" spans="1:9" x14ac:dyDescent="0.25">
      <c r="A4130"/>
      <c r="B4130"/>
      <c r="C4130"/>
      <c r="D4130"/>
      <c r="E4130" s="148"/>
      <c r="F4130" s="148"/>
      <c r="G4130" s="149"/>
      <c r="H4130" s="148"/>
      <c r="I4130"/>
    </row>
    <row r="4131" spans="1:9" x14ac:dyDescent="0.25">
      <c r="A4131"/>
      <c r="B4131"/>
      <c r="C4131"/>
      <c r="D4131"/>
      <c r="E4131" s="148"/>
      <c r="F4131" s="148"/>
      <c r="G4131" s="149"/>
      <c r="H4131" s="148"/>
      <c r="I4131"/>
    </row>
    <row r="4132" spans="1:9" x14ac:dyDescent="0.25">
      <c r="A4132"/>
      <c r="B4132"/>
      <c r="C4132"/>
      <c r="D4132"/>
      <c r="E4132" s="148"/>
      <c r="F4132" s="148"/>
      <c r="G4132" s="149"/>
      <c r="H4132" s="148"/>
      <c r="I4132"/>
    </row>
    <row r="4133" spans="1:9" x14ac:dyDescent="0.25">
      <c r="A4133"/>
      <c r="B4133"/>
      <c r="C4133"/>
      <c r="D4133"/>
      <c r="E4133" s="148"/>
      <c r="F4133" s="148"/>
      <c r="G4133" s="149"/>
      <c r="H4133" s="148"/>
      <c r="I4133"/>
    </row>
    <row r="4134" spans="1:9" x14ac:dyDescent="0.25">
      <c r="A4134"/>
      <c r="B4134"/>
      <c r="C4134"/>
      <c r="D4134"/>
      <c r="E4134" s="148"/>
      <c r="F4134" s="148"/>
      <c r="G4134" s="149"/>
      <c r="H4134" s="148"/>
      <c r="I4134"/>
    </row>
    <row r="4135" spans="1:9" x14ac:dyDescent="0.25">
      <c r="A4135"/>
      <c r="B4135"/>
      <c r="C4135"/>
      <c r="D4135"/>
      <c r="E4135" s="148"/>
      <c r="F4135" s="148"/>
      <c r="G4135" s="149"/>
      <c r="H4135" s="148"/>
      <c r="I4135"/>
    </row>
    <row r="4136" spans="1:9" x14ac:dyDescent="0.25">
      <c r="A4136"/>
      <c r="B4136"/>
      <c r="C4136"/>
      <c r="D4136"/>
      <c r="E4136" s="148"/>
      <c r="F4136" s="148"/>
      <c r="G4136" s="149"/>
      <c r="H4136" s="148"/>
      <c r="I4136"/>
    </row>
    <row r="4137" spans="1:9" x14ac:dyDescent="0.25">
      <c r="A4137"/>
      <c r="B4137"/>
      <c r="C4137"/>
      <c r="D4137"/>
      <c r="E4137" s="148"/>
      <c r="F4137" s="148"/>
      <c r="G4137" s="149"/>
      <c r="H4137" s="148"/>
      <c r="I4137"/>
    </row>
    <row r="4138" spans="1:9" x14ac:dyDescent="0.25">
      <c r="A4138"/>
      <c r="B4138"/>
      <c r="C4138"/>
      <c r="D4138"/>
      <c r="E4138" s="148"/>
      <c r="F4138" s="148"/>
      <c r="G4138" s="149"/>
      <c r="H4138" s="148"/>
      <c r="I4138"/>
    </row>
    <row r="4139" spans="1:9" x14ac:dyDescent="0.25">
      <c r="A4139"/>
      <c r="B4139"/>
      <c r="C4139"/>
      <c r="D4139"/>
      <c r="E4139" s="148"/>
      <c r="F4139" s="148"/>
      <c r="G4139" s="149"/>
      <c r="H4139" s="148"/>
      <c r="I4139"/>
    </row>
    <row r="4140" spans="1:9" x14ac:dyDescent="0.25">
      <c r="A4140"/>
      <c r="B4140"/>
      <c r="C4140"/>
      <c r="D4140"/>
      <c r="E4140" s="148"/>
      <c r="F4140" s="148"/>
      <c r="G4140" s="149"/>
      <c r="H4140" s="148"/>
      <c r="I4140"/>
    </row>
    <row r="4141" spans="1:9" x14ac:dyDescent="0.25">
      <c r="A4141"/>
      <c r="B4141"/>
      <c r="C4141"/>
      <c r="D4141"/>
      <c r="E4141" s="148"/>
      <c r="F4141" s="148"/>
      <c r="G4141" s="149"/>
      <c r="H4141" s="148"/>
      <c r="I4141"/>
    </row>
    <row r="4142" spans="1:9" x14ac:dyDescent="0.25">
      <c r="A4142"/>
      <c r="B4142"/>
      <c r="C4142"/>
      <c r="D4142"/>
      <c r="E4142" s="148"/>
      <c r="F4142" s="148"/>
      <c r="G4142" s="149"/>
      <c r="H4142" s="148"/>
      <c r="I4142"/>
    </row>
    <row r="4143" spans="1:9" x14ac:dyDescent="0.25">
      <c r="A4143"/>
      <c r="B4143"/>
      <c r="C4143"/>
      <c r="D4143"/>
      <c r="E4143" s="148"/>
      <c r="F4143" s="148"/>
      <c r="G4143" s="149"/>
      <c r="H4143" s="148"/>
      <c r="I4143"/>
    </row>
    <row r="4144" spans="1:9" x14ac:dyDescent="0.25">
      <c r="A4144"/>
      <c r="B4144"/>
      <c r="C4144"/>
      <c r="D4144"/>
      <c r="E4144" s="148"/>
      <c r="F4144" s="148"/>
      <c r="G4144" s="149"/>
      <c r="H4144" s="148"/>
      <c r="I4144"/>
    </row>
    <row r="4145" spans="1:9" x14ac:dyDescent="0.25">
      <c r="A4145"/>
      <c r="B4145"/>
      <c r="C4145"/>
      <c r="D4145"/>
      <c r="E4145" s="148"/>
      <c r="F4145" s="148"/>
      <c r="G4145" s="149"/>
      <c r="H4145" s="148"/>
      <c r="I4145"/>
    </row>
    <row r="4146" spans="1:9" x14ac:dyDescent="0.25">
      <c r="A4146"/>
      <c r="B4146"/>
      <c r="C4146"/>
      <c r="D4146"/>
      <c r="E4146" s="148"/>
      <c r="F4146" s="148"/>
      <c r="G4146" s="149"/>
      <c r="H4146" s="148"/>
      <c r="I4146"/>
    </row>
    <row r="4147" spans="1:9" x14ac:dyDescent="0.25">
      <c r="A4147"/>
      <c r="B4147"/>
      <c r="C4147"/>
      <c r="D4147"/>
      <c r="E4147" s="148"/>
      <c r="F4147" s="148"/>
      <c r="G4147" s="149"/>
      <c r="H4147" s="148"/>
      <c r="I4147"/>
    </row>
    <row r="4148" spans="1:9" x14ac:dyDescent="0.25">
      <c r="A4148"/>
      <c r="B4148"/>
      <c r="C4148"/>
      <c r="D4148"/>
      <c r="E4148" s="148"/>
      <c r="F4148" s="148"/>
      <c r="G4148" s="149"/>
      <c r="H4148" s="148"/>
      <c r="I4148"/>
    </row>
    <row r="4149" spans="1:9" x14ac:dyDescent="0.25">
      <c r="A4149"/>
      <c r="B4149"/>
      <c r="C4149"/>
      <c r="D4149"/>
      <c r="E4149" s="148"/>
      <c r="F4149" s="148"/>
      <c r="G4149" s="149"/>
      <c r="H4149" s="148"/>
      <c r="I4149"/>
    </row>
    <row r="4150" spans="1:9" x14ac:dyDescent="0.25">
      <c r="A4150"/>
      <c r="B4150"/>
      <c r="C4150"/>
      <c r="D4150"/>
      <c r="E4150" s="148"/>
      <c r="F4150" s="148"/>
      <c r="G4150" s="149"/>
      <c r="H4150" s="148"/>
      <c r="I4150"/>
    </row>
    <row r="4151" spans="1:9" x14ac:dyDescent="0.25">
      <c r="A4151"/>
      <c r="B4151"/>
      <c r="C4151"/>
      <c r="D4151"/>
      <c r="E4151" s="148"/>
      <c r="F4151" s="148"/>
      <c r="G4151" s="149"/>
      <c r="H4151" s="148"/>
      <c r="I4151"/>
    </row>
    <row r="4152" spans="1:9" x14ac:dyDescent="0.25">
      <c r="A4152"/>
      <c r="B4152"/>
      <c r="C4152"/>
      <c r="D4152"/>
      <c r="E4152" s="148"/>
      <c r="F4152" s="148"/>
      <c r="G4152" s="149"/>
      <c r="H4152" s="148"/>
      <c r="I4152"/>
    </row>
    <row r="4153" spans="1:9" x14ac:dyDescent="0.25">
      <c r="A4153"/>
      <c r="B4153"/>
      <c r="C4153"/>
      <c r="D4153"/>
      <c r="E4153" s="148"/>
      <c r="F4153" s="148"/>
      <c r="G4153" s="149"/>
      <c r="H4153" s="148"/>
      <c r="I4153"/>
    </row>
    <row r="4154" spans="1:9" x14ac:dyDescent="0.25">
      <c r="A4154"/>
      <c r="B4154"/>
      <c r="C4154"/>
      <c r="D4154"/>
      <c r="E4154" s="148"/>
      <c r="F4154" s="148"/>
      <c r="G4154" s="149"/>
      <c r="H4154" s="148"/>
      <c r="I4154"/>
    </row>
    <row r="4155" spans="1:9" x14ac:dyDescent="0.25">
      <c r="A4155"/>
      <c r="B4155"/>
      <c r="C4155"/>
      <c r="D4155"/>
      <c r="E4155" s="148"/>
      <c r="F4155" s="148"/>
      <c r="G4155" s="149"/>
      <c r="H4155" s="148"/>
      <c r="I4155"/>
    </row>
    <row r="4156" spans="1:9" x14ac:dyDescent="0.25">
      <c r="A4156"/>
      <c r="B4156"/>
      <c r="C4156"/>
      <c r="D4156"/>
      <c r="E4156" s="148"/>
      <c r="F4156" s="148"/>
      <c r="G4156" s="149"/>
      <c r="H4156" s="148"/>
      <c r="I4156"/>
    </row>
    <row r="4157" spans="1:9" x14ac:dyDescent="0.25">
      <c r="A4157"/>
      <c r="B4157"/>
      <c r="C4157"/>
      <c r="D4157"/>
      <c r="E4157" s="148"/>
      <c r="F4157" s="148"/>
      <c r="G4157" s="149"/>
      <c r="H4157" s="148"/>
      <c r="I4157"/>
    </row>
    <row r="4158" spans="1:9" x14ac:dyDescent="0.25">
      <c r="A4158"/>
      <c r="B4158"/>
      <c r="C4158"/>
      <c r="D4158"/>
      <c r="E4158" s="148"/>
      <c r="F4158" s="148"/>
      <c r="G4158" s="149"/>
      <c r="H4158" s="148"/>
      <c r="I4158"/>
    </row>
    <row r="4159" spans="1:9" x14ac:dyDescent="0.25">
      <c r="A4159"/>
      <c r="B4159"/>
      <c r="C4159"/>
      <c r="D4159"/>
      <c r="E4159" s="148"/>
      <c r="F4159" s="148"/>
      <c r="G4159" s="149"/>
      <c r="H4159" s="148"/>
      <c r="I4159"/>
    </row>
    <row r="4160" spans="1:9" x14ac:dyDescent="0.25">
      <c r="A4160"/>
      <c r="B4160"/>
      <c r="C4160"/>
      <c r="D4160"/>
      <c r="E4160" s="148"/>
      <c r="F4160" s="148"/>
      <c r="G4160" s="149"/>
      <c r="H4160" s="148"/>
      <c r="I4160"/>
    </row>
    <row r="4161" spans="1:9" x14ac:dyDescent="0.25">
      <c r="A4161"/>
      <c r="B4161"/>
      <c r="C4161"/>
      <c r="D4161"/>
      <c r="E4161" s="148"/>
      <c r="F4161" s="148"/>
      <c r="G4161" s="149"/>
      <c r="H4161" s="148"/>
      <c r="I4161"/>
    </row>
    <row r="4162" spans="1:9" x14ac:dyDescent="0.25">
      <c r="A4162"/>
      <c r="B4162"/>
      <c r="C4162"/>
      <c r="D4162"/>
      <c r="E4162" s="148"/>
      <c r="F4162" s="148"/>
      <c r="G4162" s="149"/>
      <c r="H4162" s="148"/>
      <c r="I4162"/>
    </row>
    <row r="4163" spans="1:9" x14ac:dyDescent="0.25">
      <c r="A4163"/>
      <c r="B4163"/>
      <c r="C4163"/>
      <c r="D4163"/>
      <c r="E4163" s="148"/>
      <c r="F4163" s="148"/>
      <c r="G4163" s="149"/>
      <c r="H4163" s="148"/>
      <c r="I4163"/>
    </row>
    <row r="4164" spans="1:9" x14ac:dyDescent="0.25">
      <c r="A4164"/>
      <c r="B4164"/>
      <c r="C4164"/>
      <c r="D4164"/>
      <c r="E4164" s="148"/>
      <c r="F4164" s="148"/>
      <c r="G4164" s="149"/>
      <c r="H4164" s="148"/>
      <c r="I4164"/>
    </row>
    <row r="4165" spans="1:9" x14ac:dyDescent="0.25">
      <c r="A4165"/>
      <c r="B4165"/>
      <c r="C4165"/>
      <c r="D4165"/>
      <c r="E4165" s="148"/>
      <c r="F4165" s="148"/>
      <c r="G4165" s="149"/>
      <c r="H4165" s="148"/>
      <c r="I4165"/>
    </row>
    <row r="4166" spans="1:9" x14ac:dyDescent="0.25">
      <c r="A4166"/>
      <c r="B4166"/>
      <c r="C4166"/>
      <c r="D4166"/>
      <c r="E4166" s="148"/>
      <c r="F4166" s="148"/>
      <c r="G4166" s="149"/>
      <c r="H4166" s="148"/>
      <c r="I4166"/>
    </row>
    <row r="4167" spans="1:9" x14ac:dyDescent="0.25">
      <c r="A4167"/>
      <c r="B4167"/>
      <c r="C4167"/>
      <c r="D4167"/>
      <c r="E4167" s="148"/>
      <c r="F4167" s="148"/>
      <c r="G4167" s="149"/>
      <c r="H4167" s="148"/>
      <c r="I4167"/>
    </row>
    <row r="4168" spans="1:9" x14ac:dyDescent="0.25">
      <c r="A4168"/>
      <c r="B4168"/>
      <c r="C4168"/>
      <c r="D4168"/>
      <c r="E4168" s="148"/>
      <c r="F4168" s="148"/>
      <c r="G4168" s="149"/>
      <c r="H4168" s="148"/>
      <c r="I4168"/>
    </row>
    <row r="4169" spans="1:9" x14ac:dyDescent="0.25">
      <c r="A4169"/>
      <c r="B4169"/>
      <c r="C4169"/>
      <c r="D4169"/>
      <c r="E4169" s="148"/>
      <c r="F4169" s="148"/>
      <c r="G4169" s="149"/>
      <c r="H4169" s="148"/>
      <c r="I4169"/>
    </row>
    <row r="4170" spans="1:9" x14ac:dyDescent="0.25">
      <c r="A4170"/>
      <c r="B4170"/>
      <c r="C4170"/>
      <c r="D4170"/>
      <c r="E4170" s="148"/>
      <c r="F4170" s="148"/>
      <c r="G4170" s="149"/>
      <c r="H4170" s="148"/>
      <c r="I4170"/>
    </row>
    <row r="4171" spans="1:9" x14ac:dyDescent="0.25">
      <c r="A4171"/>
      <c r="B4171"/>
      <c r="C4171"/>
      <c r="D4171"/>
      <c r="E4171" s="148"/>
      <c r="F4171" s="148"/>
      <c r="G4171" s="149"/>
      <c r="H4171" s="148"/>
      <c r="I4171"/>
    </row>
    <row r="4172" spans="1:9" x14ac:dyDescent="0.25">
      <c r="A4172"/>
      <c r="B4172"/>
      <c r="C4172"/>
      <c r="D4172"/>
      <c r="E4172" s="148"/>
      <c r="F4172" s="148"/>
      <c r="G4172" s="149"/>
      <c r="H4172" s="148"/>
      <c r="I4172"/>
    </row>
    <row r="4173" spans="1:9" x14ac:dyDescent="0.25">
      <c r="A4173"/>
      <c r="B4173"/>
      <c r="C4173"/>
      <c r="D4173"/>
      <c r="E4173" s="148"/>
      <c r="F4173" s="148"/>
      <c r="G4173" s="149"/>
      <c r="H4173" s="148"/>
      <c r="I4173"/>
    </row>
    <row r="4174" spans="1:9" x14ac:dyDescent="0.25">
      <c r="A4174"/>
      <c r="B4174"/>
      <c r="C4174"/>
      <c r="D4174"/>
      <c r="E4174" s="148"/>
      <c r="F4174" s="148"/>
      <c r="G4174" s="149"/>
      <c r="H4174" s="148"/>
      <c r="I4174"/>
    </row>
    <row r="4175" spans="1:9" x14ac:dyDescent="0.25">
      <c r="A4175"/>
      <c r="B4175"/>
      <c r="C4175"/>
      <c r="D4175"/>
      <c r="E4175" s="148"/>
      <c r="F4175" s="148"/>
      <c r="G4175" s="149"/>
      <c r="H4175" s="148"/>
      <c r="I4175"/>
    </row>
    <row r="4176" spans="1:9" x14ac:dyDescent="0.25">
      <c r="A4176"/>
      <c r="B4176"/>
      <c r="C4176"/>
      <c r="D4176"/>
      <c r="E4176" s="148"/>
      <c r="F4176" s="148"/>
      <c r="G4176" s="149"/>
      <c r="H4176" s="148"/>
      <c r="I4176"/>
    </row>
    <row r="4177" spans="1:9" x14ac:dyDescent="0.25">
      <c r="A4177"/>
      <c r="B4177"/>
      <c r="C4177"/>
      <c r="D4177"/>
      <c r="E4177" s="148"/>
      <c r="F4177" s="148"/>
      <c r="G4177" s="149"/>
      <c r="H4177" s="148"/>
      <c r="I4177"/>
    </row>
    <row r="4178" spans="1:9" x14ac:dyDescent="0.25">
      <c r="A4178"/>
      <c r="B4178"/>
      <c r="C4178"/>
      <c r="D4178"/>
      <c r="E4178" s="148"/>
      <c r="F4178" s="148"/>
      <c r="G4178" s="149"/>
      <c r="H4178" s="148"/>
      <c r="I4178"/>
    </row>
    <row r="4179" spans="1:9" x14ac:dyDescent="0.25">
      <c r="A4179"/>
      <c r="B4179"/>
      <c r="C4179"/>
      <c r="D4179"/>
      <c r="E4179" s="148"/>
      <c r="F4179" s="148"/>
      <c r="G4179" s="149"/>
      <c r="H4179" s="148"/>
      <c r="I4179"/>
    </row>
    <row r="4180" spans="1:9" x14ac:dyDescent="0.25">
      <c r="A4180"/>
      <c r="B4180"/>
      <c r="C4180"/>
      <c r="D4180"/>
      <c r="E4180" s="148"/>
      <c r="F4180" s="148"/>
      <c r="G4180" s="149"/>
      <c r="H4180" s="148"/>
      <c r="I4180"/>
    </row>
    <row r="4181" spans="1:9" x14ac:dyDescent="0.25">
      <c r="A4181"/>
      <c r="B4181"/>
      <c r="C4181"/>
      <c r="D4181"/>
      <c r="E4181" s="148"/>
      <c r="F4181" s="148"/>
      <c r="G4181" s="149"/>
      <c r="H4181" s="148"/>
      <c r="I4181"/>
    </row>
    <row r="4182" spans="1:9" x14ac:dyDescent="0.25">
      <c r="A4182"/>
      <c r="B4182"/>
      <c r="C4182"/>
      <c r="D4182"/>
      <c r="E4182" s="148"/>
      <c r="F4182" s="148"/>
      <c r="G4182" s="149"/>
      <c r="H4182" s="148"/>
      <c r="I4182"/>
    </row>
    <row r="4183" spans="1:9" x14ac:dyDescent="0.25">
      <c r="A4183"/>
      <c r="B4183"/>
      <c r="C4183"/>
      <c r="D4183"/>
      <c r="E4183" s="148"/>
      <c r="F4183" s="148"/>
      <c r="G4183" s="149"/>
      <c r="H4183" s="148"/>
      <c r="I4183"/>
    </row>
    <row r="4184" spans="1:9" x14ac:dyDescent="0.25">
      <c r="A4184"/>
      <c r="B4184"/>
      <c r="C4184"/>
      <c r="D4184"/>
      <c r="E4184" s="148"/>
      <c r="F4184" s="148"/>
      <c r="G4184" s="149"/>
      <c r="H4184" s="148"/>
      <c r="I4184"/>
    </row>
    <row r="4185" spans="1:9" x14ac:dyDescent="0.25">
      <c r="A4185"/>
      <c r="B4185"/>
      <c r="C4185"/>
      <c r="D4185"/>
      <c r="E4185" s="148"/>
      <c r="F4185" s="148"/>
      <c r="G4185" s="149"/>
      <c r="H4185" s="148"/>
      <c r="I4185"/>
    </row>
    <row r="4186" spans="1:9" x14ac:dyDescent="0.25">
      <c r="A4186"/>
      <c r="B4186"/>
      <c r="C4186"/>
      <c r="D4186"/>
      <c r="E4186" s="148"/>
      <c r="F4186" s="148"/>
      <c r="G4186" s="149"/>
      <c r="H4186" s="148"/>
      <c r="I4186"/>
    </row>
    <row r="4187" spans="1:9" x14ac:dyDescent="0.25">
      <c r="A4187"/>
      <c r="B4187"/>
      <c r="C4187"/>
      <c r="D4187"/>
      <c r="E4187" s="148"/>
      <c r="F4187" s="148"/>
      <c r="G4187" s="149"/>
      <c r="H4187" s="148"/>
      <c r="I4187"/>
    </row>
    <row r="4188" spans="1:9" x14ac:dyDescent="0.25">
      <c r="A4188"/>
      <c r="B4188"/>
      <c r="C4188"/>
      <c r="D4188"/>
      <c r="E4188" s="148"/>
      <c r="F4188" s="148"/>
      <c r="G4188" s="149"/>
      <c r="H4188" s="148"/>
      <c r="I4188"/>
    </row>
    <row r="4189" spans="1:9" x14ac:dyDescent="0.25">
      <c r="A4189"/>
      <c r="B4189"/>
      <c r="C4189"/>
      <c r="D4189"/>
      <c r="E4189" s="148"/>
      <c r="F4189" s="148"/>
      <c r="G4189" s="149"/>
      <c r="H4189" s="148"/>
      <c r="I4189"/>
    </row>
    <row r="4190" spans="1:9" x14ac:dyDescent="0.25">
      <c r="A4190"/>
      <c r="B4190"/>
      <c r="C4190"/>
      <c r="D4190"/>
      <c r="E4190" s="148"/>
      <c r="F4190" s="148"/>
      <c r="G4190" s="149"/>
      <c r="H4190" s="148"/>
      <c r="I4190"/>
    </row>
    <row r="4191" spans="1:9" x14ac:dyDescent="0.25">
      <c r="A4191"/>
      <c r="B4191"/>
      <c r="C4191"/>
      <c r="D4191"/>
      <c r="E4191" s="148"/>
      <c r="F4191" s="148"/>
      <c r="G4191" s="149"/>
      <c r="H4191" s="148"/>
      <c r="I4191"/>
    </row>
    <row r="4192" spans="1:9" x14ac:dyDescent="0.25">
      <c r="A4192"/>
      <c r="B4192"/>
      <c r="C4192"/>
      <c r="D4192"/>
      <c r="E4192" s="148"/>
      <c r="F4192" s="148"/>
      <c r="G4192" s="149"/>
      <c r="H4192" s="148"/>
      <c r="I4192"/>
    </row>
    <row r="4193" spans="1:9" x14ac:dyDescent="0.25">
      <c r="A4193"/>
      <c r="B4193"/>
      <c r="C4193"/>
      <c r="D4193"/>
      <c r="E4193" s="148"/>
      <c r="F4193" s="148"/>
      <c r="G4193" s="149"/>
      <c r="H4193" s="148"/>
      <c r="I4193"/>
    </row>
    <row r="4194" spans="1:9" x14ac:dyDescent="0.25">
      <c r="A4194"/>
      <c r="B4194"/>
      <c r="C4194"/>
      <c r="D4194"/>
      <c r="E4194" s="148"/>
      <c r="F4194" s="148"/>
      <c r="G4194" s="149"/>
      <c r="H4194" s="148"/>
      <c r="I4194"/>
    </row>
    <row r="4195" spans="1:9" x14ac:dyDescent="0.25">
      <c r="A4195"/>
      <c r="B4195"/>
      <c r="C4195"/>
      <c r="D4195"/>
      <c r="E4195" s="148"/>
      <c r="F4195" s="148"/>
      <c r="G4195" s="149"/>
      <c r="H4195" s="148"/>
      <c r="I4195"/>
    </row>
    <row r="4196" spans="1:9" x14ac:dyDescent="0.25">
      <c r="A4196"/>
      <c r="B4196"/>
      <c r="C4196"/>
      <c r="D4196"/>
      <c r="E4196" s="148"/>
      <c r="F4196" s="148"/>
      <c r="G4196" s="149"/>
      <c r="H4196" s="148"/>
      <c r="I4196"/>
    </row>
    <row r="4197" spans="1:9" x14ac:dyDescent="0.25">
      <c r="A4197"/>
      <c r="B4197"/>
      <c r="C4197"/>
      <c r="D4197"/>
      <c r="E4197" s="148"/>
      <c r="F4197" s="148"/>
      <c r="G4197" s="149"/>
      <c r="H4197" s="148"/>
      <c r="I4197"/>
    </row>
    <row r="4198" spans="1:9" x14ac:dyDescent="0.25">
      <c r="A4198"/>
      <c r="B4198"/>
      <c r="C4198"/>
      <c r="D4198"/>
      <c r="E4198" s="148"/>
      <c r="F4198" s="148"/>
      <c r="G4198" s="149"/>
      <c r="H4198" s="148"/>
      <c r="I4198"/>
    </row>
    <row r="4199" spans="1:9" x14ac:dyDescent="0.25">
      <c r="A4199"/>
      <c r="B4199"/>
      <c r="C4199"/>
      <c r="D4199"/>
      <c r="E4199" s="148"/>
      <c r="F4199" s="148"/>
      <c r="G4199" s="149"/>
      <c r="H4199" s="148"/>
      <c r="I4199"/>
    </row>
    <row r="4200" spans="1:9" x14ac:dyDescent="0.25">
      <c r="A4200"/>
      <c r="B4200"/>
      <c r="C4200"/>
      <c r="D4200"/>
      <c r="E4200" s="148"/>
      <c r="F4200" s="148"/>
      <c r="G4200" s="149"/>
      <c r="H4200" s="148"/>
      <c r="I4200"/>
    </row>
    <row r="4201" spans="1:9" x14ac:dyDescent="0.25">
      <c r="A4201"/>
      <c r="B4201"/>
      <c r="C4201"/>
      <c r="D4201"/>
      <c r="E4201" s="148"/>
      <c r="F4201" s="148"/>
      <c r="G4201" s="149"/>
      <c r="H4201" s="148"/>
      <c r="I4201"/>
    </row>
    <row r="4202" spans="1:9" x14ac:dyDescent="0.25">
      <c r="A4202"/>
      <c r="B4202"/>
      <c r="C4202"/>
      <c r="D4202"/>
      <c r="E4202" s="148"/>
      <c r="F4202" s="148"/>
      <c r="G4202" s="149"/>
      <c r="H4202" s="148"/>
      <c r="I4202"/>
    </row>
    <row r="4203" spans="1:9" x14ac:dyDescent="0.25">
      <c r="A4203"/>
      <c r="B4203"/>
      <c r="C4203"/>
      <c r="D4203"/>
      <c r="E4203" s="148"/>
      <c r="F4203" s="148"/>
      <c r="G4203" s="149"/>
      <c r="H4203" s="148"/>
      <c r="I4203"/>
    </row>
    <row r="4204" spans="1:9" x14ac:dyDescent="0.25">
      <c r="A4204"/>
      <c r="B4204"/>
      <c r="C4204"/>
      <c r="D4204"/>
      <c r="E4204" s="148"/>
      <c r="F4204" s="148"/>
      <c r="G4204" s="149"/>
      <c r="H4204" s="148"/>
      <c r="I4204"/>
    </row>
    <row r="4205" spans="1:9" x14ac:dyDescent="0.25">
      <c r="A4205"/>
      <c r="B4205"/>
      <c r="C4205"/>
      <c r="D4205"/>
      <c r="E4205" s="148"/>
      <c r="F4205" s="148"/>
      <c r="G4205" s="149"/>
      <c r="H4205" s="148"/>
      <c r="I4205"/>
    </row>
    <row r="4206" spans="1:9" x14ac:dyDescent="0.25">
      <c r="A4206"/>
      <c r="B4206"/>
      <c r="C4206"/>
      <c r="D4206"/>
      <c r="E4206" s="148"/>
      <c r="F4206" s="148"/>
      <c r="G4206" s="149"/>
      <c r="H4206" s="148"/>
      <c r="I4206"/>
    </row>
    <row r="4207" spans="1:9" x14ac:dyDescent="0.25">
      <c r="A4207"/>
      <c r="B4207"/>
      <c r="C4207"/>
      <c r="D4207"/>
      <c r="E4207" s="148"/>
      <c r="F4207" s="148"/>
      <c r="G4207" s="149"/>
      <c r="H4207" s="148"/>
      <c r="I4207"/>
    </row>
    <row r="4208" spans="1:9" x14ac:dyDescent="0.25">
      <c r="A4208"/>
      <c r="B4208"/>
      <c r="C4208"/>
      <c r="D4208"/>
      <c r="E4208" s="148"/>
      <c r="F4208" s="148"/>
      <c r="G4208" s="149"/>
      <c r="H4208" s="148"/>
      <c r="I4208"/>
    </row>
    <row r="4209" spans="1:9" x14ac:dyDescent="0.25">
      <c r="A4209"/>
      <c r="B4209"/>
      <c r="C4209"/>
      <c r="D4209"/>
      <c r="E4209" s="148"/>
      <c r="F4209" s="148"/>
      <c r="G4209" s="149"/>
      <c r="H4209" s="148"/>
      <c r="I4209"/>
    </row>
    <row r="4210" spans="1:9" x14ac:dyDescent="0.25">
      <c r="A4210"/>
      <c r="B4210"/>
      <c r="C4210"/>
      <c r="D4210"/>
      <c r="E4210" s="148"/>
      <c r="F4210" s="148"/>
      <c r="G4210" s="149"/>
      <c r="H4210" s="148"/>
      <c r="I4210"/>
    </row>
    <row r="4211" spans="1:9" x14ac:dyDescent="0.25">
      <c r="A4211"/>
      <c r="B4211"/>
      <c r="C4211"/>
      <c r="D4211"/>
      <c r="E4211" s="148"/>
      <c r="F4211" s="148"/>
      <c r="G4211" s="149"/>
      <c r="H4211" s="148"/>
      <c r="I4211"/>
    </row>
    <row r="4212" spans="1:9" x14ac:dyDescent="0.25">
      <c r="A4212"/>
      <c r="B4212"/>
      <c r="C4212"/>
      <c r="D4212"/>
      <c r="E4212" s="148"/>
      <c r="F4212" s="148"/>
      <c r="G4212" s="149"/>
      <c r="H4212" s="148"/>
      <c r="I4212"/>
    </row>
    <row r="4213" spans="1:9" x14ac:dyDescent="0.25">
      <c r="A4213"/>
      <c r="B4213"/>
      <c r="C4213"/>
      <c r="D4213"/>
      <c r="E4213" s="148"/>
      <c r="F4213" s="148"/>
      <c r="G4213" s="149"/>
      <c r="H4213" s="148"/>
      <c r="I4213"/>
    </row>
    <row r="4214" spans="1:9" x14ac:dyDescent="0.25">
      <c r="A4214"/>
      <c r="B4214"/>
      <c r="C4214"/>
      <c r="D4214"/>
      <c r="E4214" s="148"/>
      <c r="F4214" s="148"/>
      <c r="G4214" s="149"/>
      <c r="H4214" s="148"/>
      <c r="I4214"/>
    </row>
    <row r="4215" spans="1:9" x14ac:dyDescent="0.25">
      <c r="A4215"/>
      <c r="B4215"/>
      <c r="C4215"/>
      <c r="D4215"/>
      <c r="E4215" s="148"/>
      <c r="F4215" s="148"/>
      <c r="G4215" s="149"/>
      <c r="H4215" s="148"/>
      <c r="I4215"/>
    </row>
    <row r="4216" spans="1:9" x14ac:dyDescent="0.25">
      <c r="A4216"/>
      <c r="B4216"/>
      <c r="C4216"/>
      <c r="D4216"/>
      <c r="E4216" s="148"/>
      <c r="F4216" s="148"/>
      <c r="G4216" s="149"/>
      <c r="H4216" s="148"/>
      <c r="I4216"/>
    </row>
    <row r="4217" spans="1:9" x14ac:dyDescent="0.25">
      <c r="A4217"/>
      <c r="B4217"/>
      <c r="C4217"/>
      <c r="D4217"/>
      <c r="E4217" s="148"/>
      <c r="F4217" s="148"/>
      <c r="G4217" s="149"/>
      <c r="H4217" s="148"/>
      <c r="I4217"/>
    </row>
    <row r="4218" spans="1:9" x14ac:dyDescent="0.25">
      <c r="A4218"/>
      <c r="B4218"/>
      <c r="C4218"/>
      <c r="D4218"/>
      <c r="E4218" s="148"/>
      <c r="F4218" s="148"/>
      <c r="G4218" s="149"/>
      <c r="H4218" s="148"/>
      <c r="I4218"/>
    </row>
    <row r="4219" spans="1:9" x14ac:dyDescent="0.25">
      <c r="A4219"/>
      <c r="B4219"/>
      <c r="C4219"/>
      <c r="D4219"/>
      <c r="E4219" s="148"/>
      <c r="F4219" s="148"/>
      <c r="G4219" s="149"/>
      <c r="H4219" s="148"/>
      <c r="I4219"/>
    </row>
    <row r="4220" spans="1:9" x14ac:dyDescent="0.25">
      <c r="A4220"/>
      <c r="B4220"/>
      <c r="C4220"/>
      <c r="D4220"/>
      <c r="E4220" s="148"/>
      <c r="F4220" s="148"/>
      <c r="G4220" s="149"/>
      <c r="H4220" s="148"/>
      <c r="I4220"/>
    </row>
    <row r="4221" spans="1:9" x14ac:dyDescent="0.25">
      <c r="A4221"/>
      <c r="B4221"/>
      <c r="C4221"/>
      <c r="D4221"/>
      <c r="E4221" s="148"/>
      <c r="F4221" s="148"/>
      <c r="G4221" s="149"/>
      <c r="H4221" s="148"/>
      <c r="I4221"/>
    </row>
    <row r="4222" spans="1:9" x14ac:dyDescent="0.25">
      <c r="A4222"/>
      <c r="B4222"/>
      <c r="C4222"/>
      <c r="D4222"/>
      <c r="E4222" s="148"/>
      <c r="F4222" s="148"/>
      <c r="G4222" s="149"/>
      <c r="H4222" s="148"/>
      <c r="I4222"/>
    </row>
    <row r="4223" spans="1:9" x14ac:dyDescent="0.25">
      <c r="A4223"/>
      <c r="B4223"/>
      <c r="C4223"/>
      <c r="D4223"/>
      <c r="E4223" s="148"/>
      <c r="F4223" s="148"/>
      <c r="G4223" s="149"/>
      <c r="H4223" s="148"/>
      <c r="I4223"/>
    </row>
    <row r="4224" spans="1:9" x14ac:dyDescent="0.25">
      <c r="A4224"/>
      <c r="B4224"/>
      <c r="C4224"/>
      <c r="D4224"/>
      <c r="E4224" s="148"/>
      <c r="F4224" s="148"/>
      <c r="G4224" s="149"/>
      <c r="H4224" s="148"/>
      <c r="I4224"/>
    </row>
    <row r="4225" spans="1:9" x14ac:dyDescent="0.25">
      <c r="A4225"/>
      <c r="B4225"/>
      <c r="C4225"/>
      <c r="D4225"/>
      <c r="E4225" s="148"/>
      <c r="F4225" s="148"/>
      <c r="G4225" s="149"/>
      <c r="H4225" s="148"/>
      <c r="I4225"/>
    </row>
    <row r="4226" spans="1:9" x14ac:dyDescent="0.25">
      <c r="A4226"/>
      <c r="B4226"/>
      <c r="C4226"/>
      <c r="D4226"/>
      <c r="E4226" s="148"/>
      <c r="F4226" s="148"/>
      <c r="G4226" s="149"/>
      <c r="H4226" s="148"/>
      <c r="I4226"/>
    </row>
    <row r="4227" spans="1:9" x14ac:dyDescent="0.25">
      <c r="A4227"/>
      <c r="B4227"/>
      <c r="C4227"/>
      <c r="D4227"/>
      <c r="E4227" s="148"/>
      <c r="F4227" s="148"/>
      <c r="G4227" s="149"/>
      <c r="H4227" s="148"/>
      <c r="I4227"/>
    </row>
    <row r="4228" spans="1:9" x14ac:dyDescent="0.25">
      <c r="A4228"/>
      <c r="B4228"/>
      <c r="C4228"/>
      <c r="D4228"/>
      <c r="E4228" s="148"/>
      <c r="F4228" s="148"/>
      <c r="G4228" s="149"/>
      <c r="H4228" s="148"/>
      <c r="I4228"/>
    </row>
    <row r="4229" spans="1:9" x14ac:dyDescent="0.25">
      <c r="A4229"/>
      <c r="B4229"/>
      <c r="C4229"/>
      <c r="D4229"/>
      <c r="E4229" s="148"/>
      <c r="F4229" s="148"/>
      <c r="G4229" s="149"/>
      <c r="H4229" s="148"/>
      <c r="I4229"/>
    </row>
    <row r="4230" spans="1:9" x14ac:dyDescent="0.25">
      <c r="A4230"/>
      <c r="B4230"/>
      <c r="C4230"/>
      <c r="D4230"/>
      <c r="E4230" s="148"/>
      <c r="F4230" s="148"/>
      <c r="G4230" s="149"/>
      <c r="H4230" s="148"/>
      <c r="I4230"/>
    </row>
    <row r="4231" spans="1:9" x14ac:dyDescent="0.25">
      <c r="A4231"/>
      <c r="B4231"/>
      <c r="C4231"/>
      <c r="D4231"/>
      <c r="E4231" s="148"/>
      <c r="F4231" s="148"/>
      <c r="G4231" s="149"/>
      <c r="H4231" s="148"/>
      <c r="I4231"/>
    </row>
    <row r="4232" spans="1:9" x14ac:dyDescent="0.25">
      <c r="A4232"/>
      <c r="B4232"/>
      <c r="C4232"/>
      <c r="D4232"/>
      <c r="E4232" s="148"/>
      <c r="F4232" s="148"/>
      <c r="G4232" s="149"/>
      <c r="H4232" s="148"/>
      <c r="I4232"/>
    </row>
    <row r="4233" spans="1:9" x14ac:dyDescent="0.25">
      <c r="A4233"/>
      <c r="B4233"/>
      <c r="C4233"/>
      <c r="D4233"/>
      <c r="E4233" s="148"/>
      <c r="F4233" s="148"/>
      <c r="G4233" s="149"/>
      <c r="H4233" s="148"/>
      <c r="I4233"/>
    </row>
    <row r="4234" spans="1:9" x14ac:dyDescent="0.25">
      <c r="A4234"/>
      <c r="B4234"/>
      <c r="C4234"/>
      <c r="D4234"/>
      <c r="E4234" s="148"/>
      <c r="F4234" s="148"/>
      <c r="G4234" s="149"/>
      <c r="H4234" s="148"/>
      <c r="I4234"/>
    </row>
    <row r="4235" spans="1:9" x14ac:dyDescent="0.25">
      <c r="A4235"/>
      <c r="B4235"/>
      <c r="C4235"/>
      <c r="D4235"/>
      <c r="E4235" s="148"/>
      <c r="F4235" s="148"/>
      <c r="G4235" s="149"/>
      <c r="H4235" s="148"/>
      <c r="I4235"/>
    </row>
    <row r="4236" spans="1:9" x14ac:dyDescent="0.25">
      <c r="A4236"/>
      <c r="B4236"/>
      <c r="C4236"/>
      <c r="D4236"/>
      <c r="E4236" s="148"/>
      <c r="F4236" s="148"/>
      <c r="G4236" s="149"/>
      <c r="H4236" s="148"/>
      <c r="I4236"/>
    </row>
    <row r="4237" spans="1:9" x14ac:dyDescent="0.25">
      <c r="A4237"/>
      <c r="B4237"/>
      <c r="C4237"/>
      <c r="D4237"/>
      <c r="E4237" s="148"/>
      <c r="F4237" s="148"/>
      <c r="G4237" s="149"/>
      <c r="H4237" s="148"/>
      <c r="I4237"/>
    </row>
    <row r="4238" spans="1:9" x14ac:dyDescent="0.25">
      <c r="A4238"/>
      <c r="B4238"/>
      <c r="C4238"/>
      <c r="D4238"/>
      <c r="E4238" s="148"/>
      <c r="F4238" s="148"/>
      <c r="G4238" s="149"/>
      <c r="H4238" s="148"/>
      <c r="I4238"/>
    </row>
    <row r="4239" spans="1:9" x14ac:dyDescent="0.25">
      <c r="A4239"/>
      <c r="B4239"/>
      <c r="C4239"/>
      <c r="D4239"/>
      <c r="E4239" s="148"/>
      <c r="F4239" s="148"/>
      <c r="G4239" s="149"/>
      <c r="H4239" s="148"/>
      <c r="I4239"/>
    </row>
    <row r="4240" spans="1:9" x14ac:dyDescent="0.25">
      <c r="A4240"/>
      <c r="B4240"/>
      <c r="C4240"/>
      <c r="D4240"/>
      <c r="E4240" s="148"/>
      <c r="F4240" s="148"/>
      <c r="G4240" s="149"/>
      <c r="H4240" s="148"/>
      <c r="I4240"/>
    </row>
    <row r="4241" spans="1:9" x14ac:dyDescent="0.25">
      <c r="A4241"/>
      <c r="B4241"/>
      <c r="C4241"/>
      <c r="D4241"/>
      <c r="E4241" s="148"/>
      <c r="F4241" s="148"/>
      <c r="G4241" s="149"/>
      <c r="H4241" s="148"/>
      <c r="I4241"/>
    </row>
    <row r="4242" spans="1:9" x14ac:dyDescent="0.25">
      <c r="A4242"/>
      <c r="B4242"/>
      <c r="C4242"/>
      <c r="D4242"/>
      <c r="E4242" s="148"/>
      <c r="F4242" s="148"/>
      <c r="G4242" s="149"/>
      <c r="H4242" s="148"/>
      <c r="I4242"/>
    </row>
    <row r="4243" spans="1:9" x14ac:dyDescent="0.25">
      <c r="A4243"/>
      <c r="B4243"/>
      <c r="C4243"/>
      <c r="D4243"/>
      <c r="E4243" s="148"/>
      <c r="F4243" s="148"/>
      <c r="G4243" s="149"/>
      <c r="H4243" s="148"/>
      <c r="I4243"/>
    </row>
    <row r="4244" spans="1:9" x14ac:dyDescent="0.25">
      <c r="A4244"/>
      <c r="B4244"/>
      <c r="C4244"/>
      <c r="D4244"/>
      <c r="E4244" s="148"/>
      <c r="F4244" s="148"/>
      <c r="G4244" s="149"/>
      <c r="H4244" s="148"/>
      <c r="I4244"/>
    </row>
    <row r="4245" spans="1:9" x14ac:dyDescent="0.25">
      <c r="A4245"/>
      <c r="B4245"/>
      <c r="C4245"/>
      <c r="D4245"/>
      <c r="E4245" s="148"/>
      <c r="F4245" s="148"/>
      <c r="G4245" s="149"/>
      <c r="H4245" s="148"/>
      <c r="I4245"/>
    </row>
    <row r="4246" spans="1:9" x14ac:dyDescent="0.25">
      <c r="A4246"/>
      <c r="B4246"/>
      <c r="C4246"/>
      <c r="D4246"/>
      <c r="E4246" s="148"/>
      <c r="F4246" s="148"/>
      <c r="G4246" s="149"/>
      <c r="H4246" s="148"/>
      <c r="I4246"/>
    </row>
    <row r="4247" spans="1:9" x14ac:dyDescent="0.25">
      <c r="A4247"/>
      <c r="B4247"/>
      <c r="C4247"/>
      <c r="D4247"/>
      <c r="E4247" s="148"/>
      <c r="F4247" s="148"/>
      <c r="G4247" s="149"/>
      <c r="H4247" s="148"/>
      <c r="I4247"/>
    </row>
    <row r="4248" spans="1:9" x14ac:dyDescent="0.25">
      <c r="A4248"/>
      <c r="B4248"/>
      <c r="C4248"/>
      <c r="D4248"/>
      <c r="E4248" s="148"/>
      <c r="F4248" s="148"/>
      <c r="G4248" s="149"/>
      <c r="H4248" s="148"/>
      <c r="I4248"/>
    </row>
    <row r="4249" spans="1:9" x14ac:dyDescent="0.25">
      <c r="A4249"/>
      <c r="B4249"/>
      <c r="C4249"/>
      <c r="D4249"/>
      <c r="E4249" s="148"/>
      <c r="F4249" s="148"/>
      <c r="G4249" s="149"/>
      <c r="H4249" s="148"/>
      <c r="I4249"/>
    </row>
    <row r="4250" spans="1:9" x14ac:dyDescent="0.25">
      <c r="A4250"/>
      <c r="B4250"/>
      <c r="C4250"/>
      <c r="D4250"/>
      <c r="E4250" s="148"/>
      <c r="F4250" s="148"/>
      <c r="G4250" s="149"/>
      <c r="H4250" s="148"/>
      <c r="I4250"/>
    </row>
    <row r="4251" spans="1:9" x14ac:dyDescent="0.25">
      <c r="A4251"/>
      <c r="B4251"/>
      <c r="C4251"/>
      <c r="D4251"/>
      <c r="E4251" s="148"/>
      <c r="F4251" s="148"/>
      <c r="G4251" s="149"/>
      <c r="H4251" s="148"/>
      <c r="I4251"/>
    </row>
    <row r="4252" spans="1:9" x14ac:dyDescent="0.25">
      <c r="A4252"/>
      <c r="B4252"/>
      <c r="C4252"/>
      <c r="D4252"/>
      <c r="E4252" s="148"/>
      <c r="F4252" s="148"/>
      <c r="G4252" s="149"/>
      <c r="H4252" s="148"/>
      <c r="I4252"/>
    </row>
    <row r="4253" spans="1:9" x14ac:dyDescent="0.25">
      <c r="A4253"/>
      <c r="B4253"/>
      <c r="C4253"/>
      <c r="D4253"/>
      <c r="E4253" s="148"/>
      <c r="F4253" s="148"/>
      <c r="G4253" s="149"/>
      <c r="H4253" s="148"/>
      <c r="I4253"/>
    </row>
    <row r="4254" spans="1:9" x14ac:dyDescent="0.25">
      <c r="A4254"/>
      <c r="B4254"/>
      <c r="C4254"/>
      <c r="D4254"/>
      <c r="E4254" s="148"/>
      <c r="F4254" s="148"/>
      <c r="G4254" s="149"/>
      <c r="H4254" s="148"/>
      <c r="I4254"/>
    </row>
    <row r="4255" spans="1:9" x14ac:dyDescent="0.25">
      <c r="A4255"/>
      <c r="B4255"/>
      <c r="C4255"/>
      <c r="D4255"/>
      <c r="E4255" s="148"/>
      <c r="F4255" s="148"/>
      <c r="G4255" s="149"/>
      <c r="H4255" s="148"/>
      <c r="I4255"/>
    </row>
    <row r="4256" spans="1:9" x14ac:dyDescent="0.25">
      <c r="A4256"/>
      <c r="B4256"/>
      <c r="C4256"/>
      <c r="D4256"/>
      <c r="E4256" s="148"/>
      <c r="F4256" s="148"/>
      <c r="G4256" s="149"/>
      <c r="H4256" s="148"/>
      <c r="I4256"/>
    </row>
    <row r="4257" spans="1:9" x14ac:dyDescent="0.25">
      <c r="A4257"/>
      <c r="B4257"/>
      <c r="C4257"/>
      <c r="D4257"/>
      <c r="E4257" s="148"/>
      <c r="F4257" s="148"/>
      <c r="G4257" s="149"/>
      <c r="H4257" s="148"/>
      <c r="I4257"/>
    </row>
    <row r="4258" spans="1:9" x14ac:dyDescent="0.25">
      <c r="A4258"/>
      <c r="B4258"/>
      <c r="C4258"/>
      <c r="D4258"/>
      <c r="E4258" s="148"/>
      <c r="F4258" s="148"/>
      <c r="G4258" s="149"/>
      <c r="H4258" s="148"/>
      <c r="I4258"/>
    </row>
    <row r="4259" spans="1:9" x14ac:dyDescent="0.25">
      <c r="A4259"/>
      <c r="B4259"/>
      <c r="C4259"/>
      <c r="D4259"/>
      <c r="E4259" s="148"/>
      <c r="F4259" s="148"/>
      <c r="G4259" s="149"/>
      <c r="H4259" s="148"/>
      <c r="I4259"/>
    </row>
    <row r="4260" spans="1:9" x14ac:dyDescent="0.25">
      <c r="A4260"/>
      <c r="B4260"/>
      <c r="C4260"/>
      <c r="D4260"/>
      <c r="E4260" s="148"/>
      <c r="F4260" s="148"/>
      <c r="G4260" s="149"/>
      <c r="H4260" s="148"/>
      <c r="I4260"/>
    </row>
    <row r="4261" spans="1:9" x14ac:dyDescent="0.25">
      <c r="A4261"/>
      <c r="B4261"/>
      <c r="C4261"/>
      <c r="D4261"/>
      <c r="E4261" s="148"/>
      <c r="F4261" s="148"/>
      <c r="G4261" s="149"/>
      <c r="H4261" s="148"/>
      <c r="I4261"/>
    </row>
    <row r="4262" spans="1:9" x14ac:dyDescent="0.25">
      <c r="A4262"/>
      <c r="B4262"/>
      <c r="C4262"/>
      <c r="D4262"/>
      <c r="E4262" s="148"/>
      <c r="F4262" s="148"/>
      <c r="G4262" s="149"/>
      <c r="H4262" s="148"/>
      <c r="I4262"/>
    </row>
    <row r="4263" spans="1:9" x14ac:dyDescent="0.25">
      <c r="A4263"/>
      <c r="B4263"/>
      <c r="C4263"/>
      <c r="D4263"/>
      <c r="E4263" s="148"/>
      <c r="F4263" s="148"/>
      <c r="G4263" s="149"/>
      <c r="H4263" s="148"/>
      <c r="I4263"/>
    </row>
    <row r="4264" spans="1:9" x14ac:dyDescent="0.25">
      <c r="A4264"/>
      <c r="B4264"/>
      <c r="C4264"/>
      <c r="D4264"/>
      <c r="E4264" s="148"/>
      <c r="F4264" s="148"/>
      <c r="G4264" s="149"/>
      <c r="H4264" s="148"/>
      <c r="I4264"/>
    </row>
    <row r="4265" spans="1:9" x14ac:dyDescent="0.25">
      <c r="A4265"/>
      <c r="B4265"/>
      <c r="C4265"/>
      <c r="D4265"/>
      <c r="E4265" s="148"/>
      <c r="F4265" s="148"/>
      <c r="G4265" s="149"/>
      <c r="H4265" s="148"/>
      <c r="I4265"/>
    </row>
    <row r="4266" spans="1:9" x14ac:dyDescent="0.25">
      <c r="A4266"/>
      <c r="B4266"/>
      <c r="C4266"/>
      <c r="D4266"/>
      <c r="E4266" s="148"/>
      <c r="F4266" s="148"/>
      <c r="G4266" s="149"/>
      <c r="H4266" s="148"/>
      <c r="I4266"/>
    </row>
    <row r="4267" spans="1:9" x14ac:dyDescent="0.25">
      <c r="A4267"/>
      <c r="B4267"/>
      <c r="C4267"/>
      <c r="D4267"/>
      <c r="E4267" s="148"/>
      <c r="F4267" s="148"/>
      <c r="G4267" s="149"/>
      <c r="H4267" s="148"/>
      <c r="I4267"/>
    </row>
    <row r="4268" spans="1:9" x14ac:dyDescent="0.25">
      <c r="A4268"/>
      <c r="B4268"/>
      <c r="C4268"/>
      <c r="D4268"/>
      <c r="E4268" s="148"/>
      <c r="F4268" s="148"/>
      <c r="G4268" s="149"/>
      <c r="H4268" s="148"/>
      <c r="I4268"/>
    </row>
    <row r="4269" spans="1:9" x14ac:dyDescent="0.25">
      <c r="A4269"/>
      <c r="B4269"/>
      <c r="C4269"/>
      <c r="D4269"/>
      <c r="E4269" s="148"/>
      <c r="F4269" s="148"/>
      <c r="G4269" s="149"/>
      <c r="H4269" s="148"/>
      <c r="I4269"/>
    </row>
    <row r="4270" spans="1:9" x14ac:dyDescent="0.25">
      <c r="A4270"/>
      <c r="B4270"/>
      <c r="C4270"/>
      <c r="D4270"/>
      <c r="E4270" s="148"/>
      <c r="F4270" s="148"/>
      <c r="G4270" s="149"/>
      <c r="H4270" s="148"/>
      <c r="I4270"/>
    </row>
    <row r="4271" spans="1:9" x14ac:dyDescent="0.25">
      <c r="A4271"/>
      <c r="B4271"/>
      <c r="C4271"/>
      <c r="D4271"/>
      <c r="E4271" s="148"/>
      <c r="F4271" s="148"/>
      <c r="G4271" s="149"/>
      <c r="H4271" s="148"/>
      <c r="I4271"/>
    </row>
    <row r="4272" spans="1:9" x14ac:dyDescent="0.25">
      <c r="A4272"/>
      <c r="B4272"/>
      <c r="C4272"/>
      <c r="D4272"/>
      <c r="E4272" s="148"/>
      <c r="F4272" s="148"/>
      <c r="G4272" s="149"/>
      <c r="H4272" s="148"/>
      <c r="I4272"/>
    </row>
    <row r="4273" spans="1:9" x14ac:dyDescent="0.25">
      <c r="A4273"/>
      <c r="B4273"/>
      <c r="C4273"/>
      <c r="D4273"/>
      <c r="E4273" s="148"/>
      <c r="F4273" s="148"/>
      <c r="G4273" s="149"/>
      <c r="H4273" s="148"/>
      <c r="I4273"/>
    </row>
    <row r="4274" spans="1:9" x14ac:dyDescent="0.25">
      <c r="A4274"/>
      <c r="B4274"/>
      <c r="C4274"/>
      <c r="D4274"/>
      <c r="E4274" s="148"/>
      <c r="F4274" s="148"/>
      <c r="G4274" s="149"/>
      <c r="H4274" s="148"/>
      <c r="I4274"/>
    </row>
    <row r="4275" spans="1:9" x14ac:dyDescent="0.25">
      <c r="A4275"/>
      <c r="B4275"/>
      <c r="C4275"/>
      <c r="D4275"/>
      <c r="E4275" s="148"/>
      <c r="F4275" s="148"/>
      <c r="G4275" s="149"/>
      <c r="H4275" s="148"/>
      <c r="I4275"/>
    </row>
    <row r="4276" spans="1:9" x14ac:dyDescent="0.25">
      <c r="A4276"/>
      <c r="B4276"/>
      <c r="C4276"/>
      <c r="D4276"/>
      <c r="E4276" s="148"/>
      <c r="F4276" s="148"/>
      <c r="G4276" s="149"/>
      <c r="H4276" s="148"/>
      <c r="I4276"/>
    </row>
    <row r="4277" spans="1:9" x14ac:dyDescent="0.25">
      <c r="A4277"/>
      <c r="B4277"/>
      <c r="C4277"/>
      <c r="D4277"/>
      <c r="E4277" s="148"/>
      <c r="F4277" s="148"/>
      <c r="G4277" s="149"/>
      <c r="H4277" s="148"/>
      <c r="I4277"/>
    </row>
    <row r="4278" spans="1:9" x14ac:dyDescent="0.25">
      <c r="A4278"/>
      <c r="B4278"/>
      <c r="C4278"/>
      <c r="D4278"/>
      <c r="E4278" s="148"/>
      <c r="F4278" s="148"/>
      <c r="G4278" s="149"/>
      <c r="H4278" s="148"/>
      <c r="I4278"/>
    </row>
    <row r="4279" spans="1:9" x14ac:dyDescent="0.25">
      <c r="A4279"/>
      <c r="B4279"/>
      <c r="C4279"/>
      <c r="D4279"/>
      <c r="E4279" s="148"/>
      <c r="F4279" s="148"/>
      <c r="G4279" s="149"/>
      <c r="H4279" s="148"/>
      <c r="I4279"/>
    </row>
    <row r="4280" spans="1:9" x14ac:dyDescent="0.25">
      <c r="A4280"/>
      <c r="B4280"/>
      <c r="C4280"/>
      <c r="D4280"/>
      <c r="E4280" s="148"/>
      <c r="F4280" s="148"/>
      <c r="G4280" s="149"/>
      <c r="H4280" s="148"/>
      <c r="I4280"/>
    </row>
    <row r="4281" spans="1:9" x14ac:dyDescent="0.25">
      <c r="A4281"/>
      <c r="B4281"/>
      <c r="C4281"/>
      <c r="D4281"/>
      <c r="E4281" s="148"/>
      <c r="F4281" s="148"/>
      <c r="G4281" s="149"/>
      <c r="H4281" s="148"/>
      <c r="I4281"/>
    </row>
    <row r="4282" spans="1:9" x14ac:dyDescent="0.25">
      <c r="A4282"/>
      <c r="B4282"/>
      <c r="C4282"/>
      <c r="D4282"/>
      <c r="E4282" s="148"/>
      <c r="F4282" s="148"/>
      <c r="G4282" s="149"/>
      <c r="H4282" s="148"/>
      <c r="I4282"/>
    </row>
    <row r="4283" spans="1:9" x14ac:dyDescent="0.25">
      <c r="A4283"/>
      <c r="B4283"/>
      <c r="C4283"/>
      <c r="D4283"/>
      <c r="E4283" s="148"/>
      <c r="F4283" s="148"/>
      <c r="G4283" s="149"/>
      <c r="H4283" s="148"/>
      <c r="I4283"/>
    </row>
    <row r="4284" spans="1:9" x14ac:dyDescent="0.25">
      <c r="A4284"/>
      <c r="B4284"/>
      <c r="C4284"/>
      <c r="D4284"/>
      <c r="E4284" s="148"/>
      <c r="F4284" s="148"/>
      <c r="G4284" s="149"/>
      <c r="H4284" s="148"/>
      <c r="I4284"/>
    </row>
    <row r="4285" spans="1:9" x14ac:dyDescent="0.25">
      <c r="A4285"/>
      <c r="B4285"/>
      <c r="C4285"/>
      <c r="D4285"/>
      <c r="E4285" s="148"/>
      <c r="F4285" s="148"/>
      <c r="G4285" s="149"/>
      <c r="H4285" s="148"/>
      <c r="I4285"/>
    </row>
    <row r="4286" spans="1:9" x14ac:dyDescent="0.25">
      <c r="A4286"/>
      <c r="B4286"/>
      <c r="C4286"/>
      <c r="D4286"/>
      <c r="E4286" s="148"/>
      <c r="F4286" s="148"/>
      <c r="G4286" s="149"/>
      <c r="H4286" s="148"/>
      <c r="I4286"/>
    </row>
    <row r="4287" spans="1:9" x14ac:dyDescent="0.25">
      <c r="A4287"/>
      <c r="B4287"/>
      <c r="C4287"/>
      <c r="D4287"/>
      <c r="E4287" s="148"/>
      <c r="F4287" s="148"/>
      <c r="G4287" s="149"/>
      <c r="H4287" s="148"/>
      <c r="I4287"/>
    </row>
    <row r="4288" spans="1:9" x14ac:dyDescent="0.25">
      <c r="A4288"/>
      <c r="B4288"/>
      <c r="C4288"/>
      <c r="D4288"/>
      <c r="E4288" s="148"/>
      <c r="F4288" s="148"/>
      <c r="G4288" s="149"/>
      <c r="H4288" s="148"/>
      <c r="I4288"/>
    </row>
    <row r="4289" spans="1:9" x14ac:dyDescent="0.25">
      <c r="A4289"/>
      <c r="B4289"/>
      <c r="C4289"/>
      <c r="D4289"/>
      <c r="E4289" s="148"/>
      <c r="F4289" s="148"/>
      <c r="G4289" s="149"/>
      <c r="H4289" s="148"/>
      <c r="I4289"/>
    </row>
    <row r="4290" spans="1:9" x14ac:dyDescent="0.25">
      <c r="A4290"/>
      <c r="B4290"/>
      <c r="C4290"/>
      <c r="D4290"/>
      <c r="E4290" s="148"/>
      <c r="F4290" s="148"/>
      <c r="G4290" s="149"/>
      <c r="H4290" s="148"/>
      <c r="I4290"/>
    </row>
    <row r="4291" spans="1:9" x14ac:dyDescent="0.25">
      <c r="A4291"/>
      <c r="B4291"/>
      <c r="C4291"/>
      <c r="D4291"/>
      <c r="E4291" s="148"/>
      <c r="F4291" s="148"/>
      <c r="G4291" s="149"/>
      <c r="H4291" s="148"/>
      <c r="I4291"/>
    </row>
    <row r="4292" spans="1:9" x14ac:dyDescent="0.25">
      <c r="A4292"/>
      <c r="B4292"/>
      <c r="C4292"/>
      <c r="D4292"/>
      <c r="E4292" s="148"/>
      <c r="F4292" s="148"/>
      <c r="G4292" s="149"/>
      <c r="H4292" s="148"/>
      <c r="I4292"/>
    </row>
    <row r="4293" spans="1:9" x14ac:dyDescent="0.25">
      <c r="A4293"/>
      <c r="B4293"/>
      <c r="C4293"/>
      <c r="D4293"/>
      <c r="E4293" s="148"/>
      <c r="F4293" s="148"/>
      <c r="G4293" s="149"/>
      <c r="H4293" s="148"/>
      <c r="I4293"/>
    </row>
    <row r="4294" spans="1:9" x14ac:dyDescent="0.25">
      <c r="A4294"/>
      <c r="B4294"/>
      <c r="C4294"/>
      <c r="D4294"/>
      <c r="E4294" s="148"/>
      <c r="F4294" s="148"/>
      <c r="G4294" s="149"/>
      <c r="H4294" s="148"/>
      <c r="I4294"/>
    </row>
    <row r="4295" spans="1:9" x14ac:dyDescent="0.25">
      <c r="A4295"/>
      <c r="B4295"/>
      <c r="C4295"/>
      <c r="D4295"/>
      <c r="E4295" s="148"/>
      <c r="F4295" s="148"/>
      <c r="G4295" s="149"/>
      <c r="H4295" s="148"/>
      <c r="I4295"/>
    </row>
    <row r="4296" spans="1:9" x14ac:dyDescent="0.25">
      <c r="A4296"/>
      <c r="B4296"/>
      <c r="C4296"/>
      <c r="D4296"/>
      <c r="E4296" s="148"/>
      <c r="F4296" s="148"/>
      <c r="G4296" s="149"/>
      <c r="H4296" s="148"/>
      <c r="I4296"/>
    </row>
    <row r="4297" spans="1:9" x14ac:dyDescent="0.25">
      <c r="A4297"/>
      <c r="B4297"/>
      <c r="C4297"/>
      <c r="D4297"/>
      <c r="E4297" s="148"/>
      <c r="F4297" s="148"/>
      <c r="G4297" s="149"/>
      <c r="H4297" s="148"/>
      <c r="I4297"/>
    </row>
    <row r="4298" spans="1:9" x14ac:dyDescent="0.25">
      <c r="A4298"/>
      <c r="B4298"/>
      <c r="C4298"/>
      <c r="D4298"/>
      <c r="E4298" s="148"/>
      <c r="F4298" s="148"/>
      <c r="G4298" s="149"/>
      <c r="H4298" s="148"/>
      <c r="I4298"/>
    </row>
    <row r="4299" spans="1:9" x14ac:dyDescent="0.25">
      <c r="A4299"/>
      <c r="B4299"/>
      <c r="C4299"/>
      <c r="D4299"/>
      <c r="E4299" s="148"/>
      <c r="F4299" s="148"/>
      <c r="G4299" s="149"/>
      <c r="H4299" s="148"/>
      <c r="I4299"/>
    </row>
    <row r="4300" spans="1:9" x14ac:dyDescent="0.25">
      <c r="A4300"/>
      <c r="B4300"/>
      <c r="C4300"/>
      <c r="D4300"/>
      <c r="E4300" s="148"/>
      <c r="F4300" s="148"/>
      <c r="G4300" s="149"/>
      <c r="H4300" s="148"/>
      <c r="I4300"/>
    </row>
    <row r="4301" spans="1:9" x14ac:dyDescent="0.25">
      <c r="A4301"/>
      <c r="B4301"/>
      <c r="C4301"/>
      <c r="D4301"/>
      <c r="E4301" s="148"/>
      <c r="F4301" s="148"/>
      <c r="G4301" s="149"/>
      <c r="H4301" s="148"/>
      <c r="I4301"/>
    </row>
    <row r="4302" spans="1:9" x14ac:dyDescent="0.25">
      <c r="A4302"/>
      <c r="B4302"/>
      <c r="C4302"/>
      <c r="D4302"/>
      <c r="E4302" s="148"/>
      <c r="F4302" s="148"/>
      <c r="G4302" s="149"/>
      <c r="H4302" s="148"/>
      <c r="I4302"/>
    </row>
    <row r="4303" spans="1:9" x14ac:dyDescent="0.25">
      <c r="A4303"/>
      <c r="B4303"/>
      <c r="C4303"/>
      <c r="D4303"/>
      <c r="E4303" s="148"/>
      <c r="F4303" s="148"/>
      <c r="G4303" s="149"/>
      <c r="H4303" s="148"/>
      <c r="I4303"/>
    </row>
    <row r="4304" spans="1:9" x14ac:dyDescent="0.25">
      <c r="A4304"/>
      <c r="B4304"/>
      <c r="C4304"/>
      <c r="D4304"/>
      <c r="E4304" s="148"/>
      <c r="F4304" s="148"/>
      <c r="G4304" s="149"/>
      <c r="H4304" s="148"/>
      <c r="I4304"/>
    </row>
    <row r="4305" spans="1:9" x14ac:dyDescent="0.25">
      <c r="A4305"/>
      <c r="B4305"/>
      <c r="C4305"/>
      <c r="D4305"/>
      <c r="E4305" s="148"/>
      <c r="F4305" s="148"/>
      <c r="G4305" s="149"/>
      <c r="H4305" s="148"/>
      <c r="I4305"/>
    </row>
    <row r="4306" spans="1:9" x14ac:dyDescent="0.25">
      <c r="A4306"/>
      <c r="B4306"/>
      <c r="C4306"/>
      <c r="D4306"/>
      <c r="E4306" s="148"/>
      <c r="F4306" s="148"/>
      <c r="G4306" s="149"/>
      <c r="H4306" s="148"/>
      <c r="I4306"/>
    </row>
    <row r="4307" spans="1:9" x14ac:dyDescent="0.25">
      <c r="A4307"/>
      <c r="B4307"/>
      <c r="C4307"/>
      <c r="D4307"/>
      <c r="E4307" s="148"/>
      <c r="F4307" s="148"/>
      <c r="G4307" s="149"/>
      <c r="H4307" s="148"/>
      <c r="I4307"/>
    </row>
    <row r="4308" spans="1:9" x14ac:dyDescent="0.25">
      <c r="A4308"/>
      <c r="B4308"/>
      <c r="C4308"/>
      <c r="D4308"/>
      <c r="E4308" s="148"/>
      <c r="F4308" s="148"/>
      <c r="G4308" s="149"/>
      <c r="H4308" s="148"/>
      <c r="I4308"/>
    </row>
    <row r="4309" spans="1:9" x14ac:dyDescent="0.25">
      <c r="A4309"/>
      <c r="B4309"/>
      <c r="C4309"/>
      <c r="D4309"/>
      <c r="E4309" s="148"/>
      <c r="F4309" s="148"/>
      <c r="G4309" s="149"/>
      <c r="H4309" s="148"/>
      <c r="I4309"/>
    </row>
    <row r="4310" spans="1:9" x14ac:dyDescent="0.25">
      <c r="A4310"/>
      <c r="B4310"/>
      <c r="C4310"/>
      <c r="D4310"/>
      <c r="E4310" s="148"/>
      <c r="F4310" s="148"/>
      <c r="G4310" s="149"/>
      <c r="H4310" s="148"/>
      <c r="I4310"/>
    </row>
    <row r="4311" spans="1:9" x14ac:dyDescent="0.25">
      <c r="A4311"/>
      <c r="B4311"/>
      <c r="C4311"/>
      <c r="D4311"/>
      <c r="E4311" s="148"/>
      <c r="F4311" s="148"/>
      <c r="G4311" s="149"/>
      <c r="H4311" s="148"/>
      <c r="I4311"/>
    </row>
    <row r="4312" spans="1:9" x14ac:dyDescent="0.25">
      <c r="A4312"/>
      <c r="B4312"/>
      <c r="C4312"/>
      <c r="D4312"/>
      <c r="E4312" s="148"/>
      <c r="F4312" s="148"/>
      <c r="G4312" s="149"/>
      <c r="H4312" s="148"/>
      <c r="I4312"/>
    </row>
    <row r="4313" spans="1:9" x14ac:dyDescent="0.25">
      <c r="A4313"/>
      <c r="B4313"/>
      <c r="C4313"/>
      <c r="D4313"/>
      <c r="E4313" s="148"/>
      <c r="F4313" s="148"/>
      <c r="G4313" s="149"/>
      <c r="H4313" s="148"/>
      <c r="I4313"/>
    </row>
    <row r="4314" spans="1:9" x14ac:dyDescent="0.25">
      <c r="A4314"/>
      <c r="B4314"/>
      <c r="C4314"/>
      <c r="D4314"/>
      <c r="E4314" s="148"/>
      <c r="F4314" s="148"/>
      <c r="G4314" s="149"/>
      <c r="H4314" s="148"/>
      <c r="I4314"/>
    </row>
    <row r="4315" spans="1:9" x14ac:dyDescent="0.25">
      <c r="A4315"/>
      <c r="B4315"/>
      <c r="C4315"/>
      <c r="D4315"/>
      <c r="E4315" s="148"/>
      <c r="F4315" s="148"/>
      <c r="G4315" s="149"/>
      <c r="H4315" s="148"/>
      <c r="I4315"/>
    </row>
    <row r="4316" spans="1:9" x14ac:dyDescent="0.25">
      <c r="A4316"/>
      <c r="B4316"/>
      <c r="C4316"/>
      <c r="D4316"/>
      <c r="E4316" s="148"/>
      <c r="F4316" s="148"/>
      <c r="G4316" s="149"/>
      <c r="H4316" s="148"/>
      <c r="I4316"/>
    </row>
    <row r="4317" spans="1:9" x14ac:dyDescent="0.25">
      <c r="A4317"/>
      <c r="B4317"/>
      <c r="C4317"/>
      <c r="D4317"/>
      <c r="E4317" s="148"/>
      <c r="F4317" s="148"/>
      <c r="G4317" s="149"/>
      <c r="H4317" s="148"/>
      <c r="I4317"/>
    </row>
    <row r="4318" spans="1:9" x14ac:dyDescent="0.25">
      <c r="A4318"/>
      <c r="B4318"/>
      <c r="C4318"/>
      <c r="D4318"/>
      <c r="E4318" s="148"/>
      <c r="F4318" s="148"/>
      <c r="G4318" s="149"/>
      <c r="H4318" s="148"/>
      <c r="I4318"/>
    </row>
    <row r="4319" spans="1:9" x14ac:dyDescent="0.25">
      <c r="A4319"/>
      <c r="B4319"/>
      <c r="C4319"/>
      <c r="D4319"/>
      <c r="E4319" s="148"/>
      <c r="F4319" s="148"/>
      <c r="G4319" s="149"/>
      <c r="H4319" s="148"/>
      <c r="I4319"/>
    </row>
    <row r="4320" spans="1:9" x14ac:dyDescent="0.25">
      <c r="A4320"/>
      <c r="B4320"/>
      <c r="C4320"/>
      <c r="D4320"/>
      <c r="E4320" s="148"/>
      <c r="F4320" s="148"/>
      <c r="G4320" s="149"/>
      <c r="H4320" s="148"/>
      <c r="I4320"/>
    </row>
    <row r="4321" spans="1:9" x14ac:dyDescent="0.25">
      <c r="A4321"/>
      <c r="B4321"/>
      <c r="C4321"/>
      <c r="D4321"/>
      <c r="E4321" s="148"/>
      <c r="F4321" s="148"/>
      <c r="G4321" s="149"/>
      <c r="H4321" s="148"/>
      <c r="I4321"/>
    </row>
    <row r="4322" spans="1:9" x14ac:dyDescent="0.25">
      <c r="A4322"/>
      <c r="B4322"/>
      <c r="C4322"/>
      <c r="D4322"/>
      <c r="E4322" s="148"/>
      <c r="F4322" s="148"/>
      <c r="G4322" s="149"/>
      <c r="H4322" s="148"/>
      <c r="I4322"/>
    </row>
    <row r="4323" spans="1:9" x14ac:dyDescent="0.25">
      <c r="A4323"/>
      <c r="B4323"/>
      <c r="C4323"/>
      <c r="D4323"/>
      <c r="E4323" s="148"/>
      <c r="F4323" s="148"/>
      <c r="G4323" s="149"/>
      <c r="H4323" s="148"/>
      <c r="I4323"/>
    </row>
    <row r="4324" spans="1:9" x14ac:dyDescent="0.25">
      <c r="A4324"/>
      <c r="B4324"/>
      <c r="C4324"/>
      <c r="D4324"/>
      <c r="E4324" s="148"/>
      <c r="F4324" s="148"/>
      <c r="G4324" s="149"/>
      <c r="H4324" s="148"/>
      <c r="I4324"/>
    </row>
    <row r="4325" spans="1:9" x14ac:dyDescent="0.25">
      <c r="A4325"/>
      <c r="B4325"/>
      <c r="C4325"/>
      <c r="D4325"/>
      <c r="E4325" s="148"/>
      <c r="F4325" s="148"/>
      <c r="G4325" s="149"/>
      <c r="H4325" s="148"/>
      <c r="I4325"/>
    </row>
    <row r="4326" spans="1:9" x14ac:dyDescent="0.25">
      <c r="A4326"/>
      <c r="B4326"/>
      <c r="C4326"/>
      <c r="D4326"/>
      <c r="E4326" s="148"/>
      <c r="F4326" s="148"/>
      <c r="G4326" s="149"/>
      <c r="H4326" s="148"/>
      <c r="I4326"/>
    </row>
    <row r="4327" spans="1:9" x14ac:dyDescent="0.25">
      <c r="A4327"/>
      <c r="B4327"/>
      <c r="C4327"/>
      <c r="D4327"/>
      <c r="E4327" s="148"/>
      <c r="F4327" s="148"/>
      <c r="G4327" s="149"/>
      <c r="H4327" s="148"/>
      <c r="I4327"/>
    </row>
    <row r="4328" spans="1:9" x14ac:dyDescent="0.25">
      <c r="A4328"/>
      <c r="B4328"/>
      <c r="C4328"/>
      <c r="D4328"/>
      <c r="E4328" s="148"/>
      <c r="F4328" s="148"/>
      <c r="G4328" s="149"/>
      <c r="H4328" s="148"/>
      <c r="I4328"/>
    </row>
    <row r="4329" spans="1:9" x14ac:dyDescent="0.25">
      <c r="A4329"/>
      <c r="B4329"/>
      <c r="C4329"/>
      <c r="D4329"/>
      <c r="E4329" s="148"/>
      <c r="F4329" s="148"/>
      <c r="G4329" s="149"/>
      <c r="H4329" s="148"/>
      <c r="I4329"/>
    </row>
    <row r="4330" spans="1:9" x14ac:dyDescent="0.25">
      <c r="A4330"/>
      <c r="B4330"/>
      <c r="C4330"/>
      <c r="D4330"/>
      <c r="E4330" s="148"/>
      <c r="F4330" s="148"/>
      <c r="G4330" s="149"/>
      <c r="H4330" s="148"/>
      <c r="I4330"/>
    </row>
    <row r="4331" spans="1:9" x14ac:dyDescent="0.25">
      <c r="A4331"/>
      <c r="B4331"/>
      <c r="C4331"/>
      <c r="D4331"/>
      <c r="E4331" s="148"/>
      <c r="F4331" s="148"/>
      <c r="G4331" s="149"/>
      <c r="H4331" s="148"/>
      <c r="I4331"/>
    </row>
    <row r="4332" spans="1:9" x14ac:dyDescent="0.25">
      <c r="A4332"/>
      <c r="B4332"/>
      <c r="C4332"/>
      <c r="D4332"/>
      <c r="E4332" s="148"/>
      <c r="F4332" s="148"/>
      <c r="G4332" s="149"/>
      <c r="H4332" s="148"/>
      <c r="I4332"/>
    </row>
    <row r="4333" spans="1:9" x14ac:dyDescent="0.25">
      <c r="A4333"/>
      <c r="B4333"/>
      <c r="C4333"/>
      <c r="D4333"/>
      <c r="E4333" s="148"/>
      <c r="F4333" s="148"/>
      <c r="G4333" s="149"/>
      <c r="H4333" s="148"/>
      <c r="I4333"/>
    </row>
    <row r="4334" spans="1:9" x14ac:dyDescent="0.25">
      <c r="A4334"/>
      <c r="B4334"/>
      <c r="C4334"/>
      <c r="D4334"/>
      <c r="E4334" s="148"/>
      <c r="F4334" s="148"/>
      <c r="G4334" s="149"/>
      <c r="H4334" s="148"/>
      <c r="I4334"/>
    </row>
    <row r="4335" spans="1:9" x14ac:dyDescent="0.25">
      <c r="A4335"/>
      <c r="B4335"/>
      <c r="C4335"/>
      <c r="D4335"/>
      <c r="E4335" s="148"/>
      <c r="F4335" s="148"/>
      <c r="G4335" s="149"/>
      <c r="H4335" s="148"/>
      <c r="I4335"/>
    </row>
    <row r="4336" spans="1:9" x14ac:dyDescent="0.25">
      <c r="A4336"/>
      <c r="B4336"/>
      <c r="C4336"/>
      <c r="D4336"/>
      <c r="E4336" s="148"/>
      <c r="F4336" s="148"/>
      <c r="G4336" s="149"/>
      <c r="H4336" s="148"/>
      <c r="I4336"/>
    </row>
    <row r="4337" spans="1:9" x14ac:dyDescent="0.25">
      <c r="A4337"/>
      <c r="B4337"/>
      <c r="C4337"/>
      <c r="D4337"/>
      <c r="E4337" s="148"/>
      <c r="F4337" s="148"/>
      <c r="G4337" s="149"/>
      <c r="H4337" s="148"/>
      <c r="I4337"/>
    </row>
    <row r="4338" spans="1:9" x14ac:dyDescent="0.25">
      <c r="A4338"/>
      <c r="B4338"/>
      <c r="C4338"/>
      <c r="D4338"/>
      <c r="E4338" s="148"/>
      <c r="F4338" s="148"/>
      <c r="G4338" s="149"/>
      <c r="H4338" s="148"/>
      <c r="I4338"/>
    </row>
    <row r="4339" spans="1:9" x14ac:dyDescent="0.25">
      <c r="A4339"/>
      <c r="B4339"/>
      <c r="C4339"/>
      <c r="D4339"/>
      <c r="E4339" s="148"/>
      <c r="F4339" s="148"/>
      <c r="G4339" s="149"/>
      <c r="H4339" s="148"/>
      <c r="I4339"/>
    </row>
    <row r="4340" spans="1:9" x14ac:dyDescent="0.25">
      <c r="A4340"/>
      <c r="B4340"/>
      <c r="C4340"/>
      <c r="D4340"/>
      <c r="E4340" s="148"/>
      <c r="F4340" s="148"/>
      <c r="G4340" s="149"/>
      <c r="H4340" s="148"/>
      <c r="I4340"/>
    </row>
    <row r="4341" spans="1:9" x14ac:dyDescent="0.25">
      <c r="A4341"/>
      <c r="B4341"/>
      <c r="C4341"/>
      <c r="D4341"/>
      <c r="E4341" s="148"/>
      <c r="F4341" s="148"/>
      <c r="G4341" s="149"/>
      <c r="H4341" s="148"/>
      <c r="I4341"/>
    </row>
    <row r="4342" spans="1:9" x14ac:dyDescent="0.25">
      <c r="A4342"/>
      <c r="B4342"/>
      <c r="C4342"/>
      <c r="D4342"/>
      <c r="E4342" s="148"/>
      <c r="F4342" s="148"/>
      <c r="G4342" s="149"/>
      <c r="H4342" s="148"/>
      <c r="I4342"/>
    </row>
    <row r="4343" spans="1:9" x14ac:dyDescent="0.25">
      <c r="A4343"/>
      <c r="B4343"/>
      <c r="C4343"/>
      <c r="D4343"/>
      <c r="E4343" s="148"/>
      <c r="F4343" s="148"/>
      <c r="G4343" s="149"/>
      <c r="H4343" s="148"/>
      <c r="I4343"/>
    </row>
    <row r="4344" spans="1:9" x14ac:dyDescent="0.25">
      <c r="A4344"/>
      <c r="B4344"/>
      <c r="C4344"/>
      <c r="D4344"/>
      <c r="E4344" s="148"/>
      <c r="F4344" s="148"/>
      <c r="G4344" s="149"/>
      <c r="H4344" s="148"/>
      <c r="I4344"/>
    </row>
    <row r="4345" spans="1:9" x14ac:dyDescent="0.25">
      <c r="A4345"/>
      <c r="B4345"/>
      <c r="C4345"/>
      <c r="D4345"/>
      <c r="E4345" s="148"/>
      <c r="F4345" s="148"/>
      <c r="G4345" s="149"/>
      <c r="H4345" s="148"/>
      <c r="I4345"/>
    </row>
    <row r="4346" spans="1:9" x14ac:dyDescent="0.25">
      <c r="A4346"/>
      <c r="B4346"/>
      <c r="C4346"/>
      <c r="D4346"/>
      <c r="E4346" s="148"/>
      <c r="F4346" s="148"/>
      <c r="G4346" s="149"/>
      <c r="H4346" s="148"/>
      <c r="I4346"/>
    </row>
    <row r="4347" spans="1:9" x14ac:dyDescent="0.25">
      <c r="A4347"/>
      <c r="B4347"/>
      <c r="C4347"/>
      <c r="D4347"/>
      <c r="E4347" s="148"/>
      <c r="F4347" s="148"/>
      <c r="G4347" s="149"/>
      <c r="H4347" s="148"/>
      <c r="I4347"/>
    </row>
    <row r="4348" spans="1:9" x14ac:dyDescent="0.25">
      <c r="A4348"/>
      <c r="B4348"/>
      <c r="C4348"/>
      <c r="D4348"/>
      <c r="E4348" s="148"/>
      <c r="F4348" s="148"/>
      <c r="G4348" s="149"/>
      <c r="H4348" s="148"/>
      <c r="I4348"/>
    </row>
    <row r="4349" spans="1:9" x14ac:dyDescent="0.25">
      <c r="A4349"/>
      <c r="B4349"/>
      <c r="C4349"/>
      <c r="D4349"/>
      <c r="E4349" s="148"/>
      <c r="F4349" s="148"/>
      <c r="G4349" s="149"/>
      <c r="H4349" s="148"/>
      <c r="I4349"/>
    </row>
    <row r="4350" spans="1:9" x14ac:dyDescent="0.25">
      <c r="A4350"/>
      <c r="B4350"/>
      <c r="C4350"/>
      <c r="D4350"/>
      <c r="E4350" s="148"/>
      <c r="F4350" s="148"/>
      <c r="G4350" s="149"/>
      <c r="H4350" s="148"/>
      <c r="I4350"/>
    </row>
    <row r="4351" spans="1:9" x14ac:dyDescent="0.25">
      <c r="A4351"/>
      <c r="B4351"/>
      <c r="C4351"/>
      <c r="D4351"/>
      <c r="E4351" s="148"/>
      <c r="F4351" s="148"/>
      <c r="G4351" s="149"/>
      <c r="H4351" s="148"/>
      <c r="I4351"/>
    </row>
    <row r="4352" spans="1:9" x14ac:dyDescent="0.25">
      <c r="A4352"/>
      <c r="B4352"/>
      <c r="C4352"/>
      <c r="D4352"/>
      <c r="E4352" s="148"/>
      <c r="F4352" s="148"/>
      <c r="G4352" s="149"/>
      <c r="H4352" s="148"/>
      <c r="I4352"/>
    </row>
    <row r="4353" spans="1:9" x14ac:dyDescent="0.25">
      <c r="A4353"/>
      <c r="B4353"/>
      <c r="C4353"/>
      <c r="D4353"/>
      <c r="E4353" s="148"/>
      <c r="F4353" s="148"/>
      <c r="G4353" s="149"/>
      <c r="H4353" s="148"/>
      <c r="I4353"/>
    </row>
    <row r="4354" spans="1:9" x14ac:dyDescent="0.25">
      <c r="A4354"/>
      <c r="B4354"/>
      <c r="C4354"/>
      <c r="D4354"/>
      <c r="E4354" s="148"/>
      <c r="F4354" s="148"/>
      <c r="G4354" s="149"/>
      <c r="H4354" s="148"/>
      <c r="I4354"/>
    </row>
    <row r="4355" spans="1:9" x14ac:dyDescent="0.25">
      <c r="A4355"/>
      <c r="B4355"/>
      <c r="C4355"/>
      <c r="D4355"/>
      <c r="E4355" s="148"/>
      <c r="F4355" s="148"/>
      <c r="G4355" s="149"/>
      <c r="H4355" s="148"/>
      <c r="I4355"/>
    </row>
    <row r="4356" spans="1:9" x14ac:dyDescent="0.25">
      <c r="A4356"/>
      <c r="B4356"/>
      <c r="C4356"/>
      <c r="D4356"/>
      <c r="E4356" s="148"/>
      <c r="F4356" s="148"/>
      <c r="G4356" s="149"/>
      <c r="H4356" s="148"/>
      <c r="I4356"/>
    </row>
    <row r="4357" spans="1:9" x14ac:dyDescent="0.25">
      <c r="A4357"/>
      <c r="B4357"/>
      <c r="C4357"/>
      <c r="D4357"/>
      <c r="E4357" s="148"/>
      <c r="F4357" s="148"/>
      <c r="G4357" s="149"/>
      <c r="H4357" s="148"/>
      <c r="I4357"/>
    </row>
    <row r="4358" spans="1:9" x14ac:dyDescent="0.25">
      <c r="A4358"/>
      <c r="B4358"/>
      <c r="C4358"/>
      <c r="D4358"/>
      <c r="E4358" s="148"/>
      <c r="F4358" s="148"/>
      <c r="G4358" s="149"/>
      <c r="H4358" s="148"/>
      <c r="I4358"/>
    </row>
    <row r="4359" spans="1:9" x14ac:dyDescent="0.25">
      <c r="A4359"/>
      <c r="B4359"/>
      <c r="C4359"/>
      <c r="D4359"/>
      <c r="E4359" s="148"/>
      <c r="F4359" s="148"/>
      <c r="G4359" s="149"/>
      <c r="H4359" s="148"/>
      <c r="I4359"/>
    </row>
    <row r="4360" spans="1:9" x14ac:dyDescent="0.25">
      <c r="A4360"/>
      <c r="B4360"/>
      <c r="C4360"/>
      <c r="D4360"/>
      <c r="E4360" s="148"/>
      <c r="F4360" s="148"/>
      <c r="G4360" s="149"/>
      <c r="H4360" s="148"/>
      <c r="I4360"/>
    </row>
    <row r="4361" spans="1:9" x14ac:dyDescent="0.25">
      <c r="A4361"/>
      <c r="B4361"/>
      <c r="C4361"/>
      <c r="D4361"/>
      <c r="E4361" s="148"/>
      <c r="F4361" s="148"/>
      <c r="G4361" s="149"/>
      <c r="H4361" s="148"/>
      <c r="I4361"/>
    </row>
    <row r="4362" spans="1:9" x14ac:dyDescent="0.25">
      <c r="A4362"/>
      <c r="B4362"/>
      <c r="C4362"/>
      <c r="D4362"/>
      <c r="E4362" s="148"/>
      <c r="F4362" s="148"/>
      <c r="G4362" s="149"/>
      <c r="H4362" s="148"/>
      <c r="I4362"/>
    </row>
    <row r="4363" spans="1:9" x14ac:dyDescent="0.25">
      <c r="A4363"/>
      <c r="B4363"/>
      <c r="C4363"/>
      <c r="D4363"/>
      <c r="E4363" s="148"/>
      <c r="F4363" s="148"/>
      <c r="G4363" s="149"/>
      <c r="H4363" s="148"/>
      <c r="I4363"/>
    </row>
    <row r="4364" spans="1:9" x14ac:dyDescent="0.25">
      <c r="A4364"/>
      <c r="B4364"/>
      <c r="C4364"/>
      <c r="D4364"/>
      <c r="E4364" s="148"/>
      <c r="F4364" s="148"/>
      <c r="G4364" s="149"/>
      <c r="H4364" s="148"/>
      <c r="I4364"/>
    </row>
    <row r="4365" spans="1:9" x14ac:dyDescent="0.25">
      <c r="A4365"/>
      <c r="B4365"/>
      <c r="C4365"/>
      <c r="D4365"/>
      <c r="E4365" s="148"/>
      <c r="F4365" s="148"/>
      <c r="G4365" s="149"/>
      <c r="H4365" s="148"/>
      <c r="I4365"/>
    </row>
    <row r="4366" spans="1:9" x14ac:dyDescent="0.25">
      <c r="A4366"/>
      <c r="B4366"/>
      <c r="C4366"/>
      <c r="D4366"/>
      <c r="E4366" s="148"/>
      <c r="F4366" s="148"/>
      <c r="G4366" s="149"/>
      <c r="H4366" s="148"/>
      <c r="I4366"/>
    </row>
    <row r="4367" spans="1:9" x14ac:dyDescent="0.25">
      <c r="A4367"/>
      <c r="B4367"/>
      <c r="C4367"/>
      <c r="D4367"/>
      <c r="E4367" s="148"/>
      <c r="F4367" s="148"/>
      <c r="G4367" s="149"/>
      <c r="H4367" s="148"/>
      <c r="I4367"/>
    </row>
    <row r="4368" spans="1:9" x14ac:dyDescent="0.25">
      <c r="A4368"/>
      <c r="B4368"/>
      <c r="C4368"/>
      <c r="D4368"/>
      <c r="E4368" s="148"/>
      <c r="F4368" s="148"/>
      <c r="G4368" s="149"/>
      <c r="H4368" s="148"/>
      <c r="I4368"/>
    </row>
    <row r="4369" spans="1:9" x14ac:dyDescent="0.25">
      <c r="A4369"/>
      <c r="B4369"/>
      <c r="C4369"/>
      <c r="D4369"/>
      <c r="E4369" s="148"/>
      <c r="F4369" s="148"/>
      <c r="G4369" s="149"/>
      <c r="H4369" s="148"/>
      <c r="I4369"/>
    </row>
    <row r="4370" spans="1:9" x14ac:dyDescent="0.25">
      <c r="A4370"/>
      <c r="B4370"/>
      <c r="C4370"/>
      <c r="D4370"/>
      <c r="E4370" s="148"/>
      <c r="F4370" s="148"/>
      <c r="G4370" s="149"/>
      <c r="H4370" s="148"/>
      <c r="I4370"/>
    </row>
    <row r="4371" spans="1:9" x14ac:dyDescent="0.25">
      <c r="A4371"/>
      <c r="B4371"/>
      <c r="C4371"/>
      <c r="D4371"/>
      <c r="E4371" s="148"/>
      <c r="F4371" s="148"/>
      <c r="G4371" s="149"/>
      <c r="H4371" s="148"/>
      <c r="I4371"/>
    </row>
    <row r="4372" spans="1:9" x14ac:dyDescent="0.25">
      <c r="A4372"/>
      <c r="B4372"/>
      <c r="C4372"/>
      <c r="D4372"/>
      <c r="E4372" s="148"/>
      <c r="F4372" s="148"/>
      <c r="G4372" s="149"/>
      <c r="H4372" s="148"/>
      <c r="I4372"/>
    </row>
    <row r="4373" spans="1:9" x14ac:dyDescent="0.25">
      <c r="A4373"/>
      <c r="B4373"/>
      <c r="C4373"/>
      <c r="D4373"/>
      <c r="E4373" s="148"/>
      <c r="F4373" s="148"/>
      <c r="G4373" s="149"/>
      <c r="H4373" s="148"/>
      <c r="I4373"/>
    </row>
    <row r="4374" spans="1:9" x14ac:dyDescent="0.25">
      <c r="A4374"/>
      <c r="B4374"/>
      <c r="C4374"/>
      <c r="D4374"/>
      <c r="E4374" s="148"/>
      <c r="F4374" s="148"/>
      <c r="G4374" s="149"/>
      <c r="H4374" s="148"/>
      <c r="I4374"/>
    </row>
    <row r="4375" spans="1:9" x14ac:dyDescent="0.25">
      <c r="A4375"/>
      <c r="B4375"/>
      <c r="C4375"/>
      <c r="D4375"/>
      <c r="E4375" s="148"/>
      <c r="F4375" s="148"/>
      <c r="G4375" s="149"/>
      <c r="H4375" s="148"/>
      <c r="I4375"/>
    </row>
    <row r="4376" spans="1:9" x14ac:dyDescent="0.25">
      <c r="A4376"/>
      <c r="B4376"/>
      <c r="C4376"/>
      <c r="D4376"/>
      <c r="E4376" s="148"/>
      <c r="F4376" s="148"/>
      <c r="G4376" s="149"/>
      <c r="H4376" s="148"/>
      <c r="I4376"/>
    </row>
    <row r="4377" spans="1:9" x14ac:dyDescent="0.25">
      <c r="A4377"/>
      <c r="B4377"/>
      <c r="C4377"/>
      <c r="D4377"/>
      <c r="E4377" s="148"/>
      <c r="F4377" s="148"/>
      <c r="G4377" s="149"/>
      <c r="H4377" s="148"/>
      <c r="I4377"/>
    </row>
    <row r="4378" spans="1:9" x14ac:dyDescent="0.25">
      <c r="A4378"/>
      <c r="B4378"/>
      <c r="C4378"/>
      <c r="D4378"/>
      <c r="E4378" s="148"/>
      <c r="F4378" s="148"/>
      <c r="G4378" s="149"/>
      <c r="H4378" s="148"/>
      <c r="I4378"/>
    </row>
    <row r="4379" spans="1:9" x14ac:dyDescent="0.25">
      <c r="A4379"/>
      <c r="B4379"/>
      <c r="C4379"/>
      <c r="D4379"/>
      <c r="E4379" s="148"/>
      <c r="F4379" s="148"/>
      <c r="G4379" s="149"/>
      <c r="H4379" s="148"/>
      <c r="I4379"/>
    </row>
    <row r="4380" spans="1:9" x14ac:dyDescent="0.25">
      <c r="A4380"/>
      <c r="B4380"/>
      <c r="C4380"/>
      <c r="D4380"/>
      <c r="E4380" s="148"/>
      <c r="F4380" s="148"/>
      <c r="G4380" s="149"/>
      <c r="H4380" s="148"/>
      <c r="I4380"/>
    </row>
    <row r="4381" spans="1:9" x14ac:dyDescent="0.25">
      <c r="A4381"/>
      <c r="B4381"/>
      <c r="C4381"/>
      <c r="D4381"/>
      <c r="E4381" s="148"/>
      <c r="F4381" s="148"/>
      <c r="G4381" s="149"/>
      <c r="H4381" s="148"/>
      <c r="I4381"/>
    </row>
    <row r="4382" spans="1:9" x14ac:dyDescent="0.25">
      <c r="A4382"/>
      <c r="B4382"/>
      <c r="C4382"/>
      <c r="D4382"/>
      <c r="E4382" s="148"/>
      <c r="F4382" s="148"/>
      <c r="G4382" s="149"/>
      <c r="H4382" s="148"/>
      <c r="I4382"/>
    </row>
    <row r="4383" spans="1:9" x14ac:dyDescent="0.25">
      <c r="A4383"/>
      <c r="B4383"/>
      <c r="C4383"/>
      <c r="D4383"/>
      <c r="E4383" s="148"/>
      <c r="F4383" s="148"/>
      <c r="G4383" s="149"/>
      <c r="H4383" s="148"/>
      <c r="I4383"/>
    </row>
    <row r="4384" spans="1:9" x14ac:dyDescent="0.25">
      <c r="A4384"/>
      <c r="B4384"/>
      <c r="C4384"/>
      <c r="D4384"/>
      <c r="E4384" s="148"/>
      <c r="F4384" s="148"/>
      <c r="G4384" s="149"/>
      <c r="H4384" s="148"/>
      <c r="I4384"/>
    </row>
    <row r="4385" spans="1:9" x14ac:dyDescent="0.25">
      <c r="A4385"/>
      <c r="B4385"/>
      <c r="C4385"/>
      <c r="D4385"/>
      <c r="E4385" s="148"/>
      <c r="F4385" s="148"/>
      <c r="G4385" s="149"/>
      <c r="H4385" s="148"/>
      <c r="I4385"/>
    </row>
    <row r="4386" spans="1:9" x14ac:dyDescent="0.25">
      <c r="A4386"/>
      <c r="B4386"/>
      <c r="C4386"/>
      <c r="D4386"/>
      <c r="E4386" s="148"/>
      <c r="F4386" s="148"/>
      <c r="G4386" s="149"/>
      <c r="H4386" s="148"/>
      <c r="I4386"/>
    </row>
    <row r="4387" spans="1:9" x14ac:dyDescent="0.25">
      <c r="A4387"/>
      <c r="B4387"/>
      <c r="C4387"/>
      <c r="D4387"/>
      <c r="E4387" s="148"/>
      <c r="F4387" s="148"/>
      <c r="G4387" s="149"/>
      <c r="H4387" s="148"/>
      <c r="I4387"/>
    </row>
    <row r="4388" spans="1:9" x14ac:dyDescent="0.25">
      <c r="A4388"/>
      <c r="B4388"/>
      <c r="C4388"/>
      <c r="D4388"/>
      <c r="E4388" s="148"/>
      <c r="F4388" s="148"/>
      <c r="G4388" s="149"/>
      <c r="H4388" s="148"/>
      <c r="I4388"/>
    </row>
    <row r="4389" spans="1:9" x14ac:dyDescent="0.25">
      <c r="A4389"/>
      <c r="B4389"/>
      <c r="C4389"/>
      <c r="D4389"/>
      <c r="E4389" s="148"/>
      <c r="F4389" s="148"/>
      <c r="G4389" s="149"/>
      <c r="H4389" s="148"/>
      <c r="I4389"/>
    </row>
    <row r="4390" spans="1:9" x14ac:dyDescent="0.25">
      <c r="A4390"/>
      <c r="B4390"/>
      <c r="C4390"/>
      <c r="D4390"/>
      <c r="E4390" s="148"/>
      <c r="F4390" s="148"/>
      <c r="G4390" s="149"/>
      <c r="H4390" s="148"/>
      <c r="I4390"/>
    </row>
    <row r="4391" spans="1:9" x14ac:dyDescent="0.25">
      <c r="A4391"/>
      <c r="B4391"/>
      <c r="C4391"/>
      <c r="D4391"/>
      <c r="E4391" s="148"/>
      <c r="F4391" s="148"/>
      <c r="G4391" s="149"/>
      <c r="H4391" s="148"/>
      <c r="I4391"/>
    </row>
    <row r="4392" spans="1:9" x14ac:dyDescent="0.25">
      <c r="A4392"/>
      <c r="B4392"/>
      <c r="C4392"/>
      <c r="D4392"/>
      <c r="E4392" s="148"/>
      <c r="F4392" s="148"/>
      <c r="G4392" s="149"/>
      <c r="H4392" s="148"/>
      <c r="I4392"/>
    </row>
    <row r="4393" spans="1:9" x14ac:dyDescent="0.25">
      <c r="A4393"/>
      <c r="B4393"/>
      <c r="C4393"/>
      <c r="D4393"/>
      <c r="E4393" s="148"/>
      <c r="F4393" s="148"/>
      <c r="G4393" s="149"/>
      <c r="H4393" s="148"/>
      <c r="I4393"/>
    </row>
    <row r="4394" spans="1:9" x14ac:dyDescent="0.25">
      <c r="A4394"/>
      <c r="B4394"/>
      <c r="C4394"/>
      <c r="D4394"/>
      <c r="E4394" s="148"/>
      <c r="F4394" s="148"/>
      <c r="G4394" s="149"/>
      <c r="H4394" s="148"/>
      <c r="I4394"/>
    </row>
    <row r="4395" spans="1:9" x14ac:dyDescent="0.25">
      <c r="A4395"/>
      <c r="B4395"/>
      <c r="C4395"/>
      <c r="D4395"/>
      <c r="E4395" s="148"/>
      <c r="F4395" s="148"/>
      <c r="G4395" s="149"/>
      <c r="H4395" s="148"/>
      <c r="I4395"/>
    </row>
    <row r="4396" spans="1:9" x14ac:dyDescent="0.25">
      <c r="A4396"/>
      <c r="B4396"/>
      <c r="C4396"/>
      <c r="D4396"/>
      <c r="E4396" s="148"/>
      <c r="F4396" s="148"/>
      <c r="G4396" s="149"/>
      <c r="H4396" s="148"/>
      <c r="I4396"/>
    </row>
    <row r="4397" spans="1:9" x14ac:dyDescent="0.25">
      <c r="A4397"/>
      <c r="B4397"/>
      <c r="C4397"/>
      <c r="D4397"/>
      <c r="E4397" s="148"/>
      <c r="F4397" s="148"/>
      <c r="G4397" s="149"/>
      <c r="H4397" s="148"/>
      <c r="I4397"/>
    </row>
    <row r="4398" spans="1:9" x14ac:dyDescent="0.25">
      <c r="A4398"/>
      <c r="B4398"/>
      <c r="C4398"/>
      <c r="D4398"/>
      <c r="E4398" s="148"/>
      <c r="F4398" s="148"/>
      <c r="G4398" s="149"/>
      <c r="H4398" s="148"/>
      <c r="I4398"/>
    </row>
    <row r="4399" spans="1:9" x14ac:dyDescent="0.25">
      <c r="A4399"/>
      <c r="B4399"/>
      <c r="C4399"/>
      <c r="D4399"/>
      <c r="E4399" s="148"/>
      <c r="F4399" s="148"/>
      <c r="G4399" s="149"/>
      <c r="H4399" s="148"/>
      <c r="I4399"/>
    </row>
    <row r="4400" spans="1:9" x14ac:dyDescent="0.25">
      <c r="A4400"/>
      <c r="B4400"/>
      <c r="C4400"/>
      <c r="D4400"/>
      <c r="E4400" s="148"/>
      <c r="F4400" s="148"/>
      <c r="G4400" s="149"/>
      <c r="H4400" s="148"/>
      <c r="I4400"/>
    </row>
    <row r="4401" spans="1:9" x14ac:dyDescent="0.25">
      <c r="A4401"/>
      <c r="B4401"/>
      <c r="C4401"/>
      <c r="D4401"/>
      <c r="E4401" s="148"/>
      <c r="F4401" s="148"/>
      <c r="G4401" s="149"/>
      <c r="H4401" s="148"/>
      <c r="I4401"/>
    </row>
    <row r="4402" spans="1:9" x14ac:dyDescent="0.25">
      <c r="A4402"/>
      <c r="B4402"/>
      <c r="C4402"/>
      <c r="D4402"/>
      <c r="E4402" s="148"/>
      <c r="F4402" s="148"/>
      <c r="G4402" s="149"/>
      <c r="H4402" s="148"/>
      <c r="I4402"/>
    </row>
    <row r="4403" spans="1:9" x14ac:dyDescent="0.25">
      <c r="A4403"/>
      <c r="B4403"/>
      <c r="C4403"/>
      <c r="D4403"/>
      <c r="E4403" s="148"/>
      <c r="F4403" s="148"/>
      <c r="G4403" s="149"/>
      <c r="H4403" s="148"/>
      <c r="I4403"/>
    </row>
    <row r="4404" spans="1:9" x14ac:dyDescent="0.25">
      <c r="A4404"/>
      <c r="B4404"/>
      <c r="C4404"/>
      <c r="D4404"/>
      <c r="E4404" s="148"/>
      <c r="F4404" s="148"/>
      <c r="G4404" s="149"/>
      <c r="H4404" s="148"/>
      <c r="I4404"/>
    </row>
    <row r="4405" spans="1:9" x14ac:dyDescent="0.25">
      <c r="A4405"/>
      <c r="B4405"/>
      <c r="C4405"/>
      <c r="D4405"/>
      <c r="E4405" s="148"/>
      <c r="F4405" s="148"/>
      <c r="G4405" s="149"/>
      <c r="H4405" s="148"/>
      <c r="I4405"/>
    </row>
    <row r="4406" spans="1:9" x14ac:dyDescent="0.25">
      <c r="A4406"/>
      <c r="B4406"/>
      <c r="C4406"/>
      <c r="D4406"/>
      <c r="E4406" s="148"/>
      <c r="F4406" s="148"/>
      <c r="G4406" s="149"/>
      <c r="H4406" s="148"/>
      <c r="I4406"/>
    </row>
    <row r="4407" spans="1:9" x14ac:dyDescent="0.25">
      <c r="A4407"/>
      <c r="B4407"/>
      <c r="C4407"/>
      <c r="D4407"/>
      <c r="E4407" s="148"/>
      <c r="F4407" s="148"/>
      <c r="G4407" s="149"/>
      <c r="H4407" s="148"/>
      <c r="I4407"/>
    </row>
    <row r="4408" spans="1:9" x14ac:dyDescent="0.25">
      <c r="A4408"/>
      <c r="B4408"/>
      <c r="C4408"/>
      <c r="D4408"/>
      <c r="E4408" s="148"/>
      <c r="F4408" s="148"/>
      <c r="G4408" s="149"/>
      <c r="H4408" s="148"/>
      <c r="I4408"/>
    </row>
    <row r="4409" spans="1:9" x14ac:dyDescent="0.25">
      <c r="A4409"/>
      <c r="B4409"/>
      <c r="C4409"/>
      <c r="D4409"/>
      <c r="E4409" s="148"/>
      <c r="F4409" s="148"/>
      <c r="G4409" s="149"/>
      <c r="H4409" s="148"/>
      <c r="I4409"/>
    </row>
    <row r="4410" spans="1:9" x14ac:dyDescent="0.25">
      <c r="A4410"/>
      <c r="B4410"/>
      <c r="C4410"/>
      <c r="D4410"/>
      <c r="E4410" s="148"/>
      <c r="F4410" s="148"/>
      <c r="G4410" s="149"/>
      <c r="H4410" s="148"/>
      <c r="I4410"/>
    </row>
    <row r="4411" spans="1:9" x14ac:dyDescent="0.25">
      <c r="A4411"/>
      <c r="B4411"/>
      <c r="C4411"/>
      <c r="D4411"/>
      <c r="E4411" s="148"/>
      <c r="F4411" s="148"/>
      <c r="G4411" s="149"/>
      <c r="H4411" s="148"/>
      <c r="I4411"/>
    </row>
    <row r="4412" spans="1:9" x14ac:dyDescent="0.25">
      <c r="A4412"/>
      <c r="B4412"/>
      <c r="C4412"/>
      <c r="D4412"/>
      <c r="E4412" s="148"/>
      <c r="F4412" s="148"/>
      <c r="G4412" s="149"/>
      <c r="H4412" s="148"/>
      <c r="I4412"/>
    </row>
    <row r="4413" spans="1:9" x14ac:dyDescent="0.25">
      <c r="A4413"/>
      <c r="B4413"/>
      <c r="C4413"/>
      <c r="D4413"/>
      <c r="E4413" s="148"/>
      <c r="F4413" s="148"/>
      <c r="G4413" s="149"/>
      <c r="H4413" s="148"/>
      <c r="I4413"/>
    </row>
    <row r="4414" spans="1:9" x14ac:dyDescent="0.25">
      <c r="A4414"/>
      <c r="B4414"/>
      <c r="C4414"/>
      <c r="D4414"/>
      <c r="E4414" s="148"/>
      <c r="F4414" s="148"/>
      <c r="G4414" s="149"/>
      <c r="H4414" s="148"/>
      <c r="I4414"/>
    </row>
    <row r="4415" spans="1:9" x14ac:dyDescent="0.25">
      <c r="A4415"/>
      <c r="B4415"/>
      <c r="C4415"/>
      <c r="D4415"/>
      <c r="E4415" s="148"/>
      <c r="F4415" s="148"/>
      <c r="G4415" s="149"/>
      <c r="H4415" s="148"/>
      <c r="I4415"/>
    </row>
    <row r="4416" spans="1:9" x14ac:dyDescent="0.25">
      <c r="A4416"/>
      <c r="B4416"/>
      <c r="C4416"/>
      <c r="D4416"/>
      <c r="E4416" s="148"/>
      <c r="F4416" s="148"/>
      <c r="G4416" s="149"/>
      <c r="H4416" s="148"/>
      <c r="I4416"/>
    </row>
    <row r="4417" spans="1:9" x14ac:dyDescent="0.25">
      <c r="A4417"/>
      <c r="B4417"/>
      <c r="C4417"/>
      <c r="D4417"/>
      <c r="E4417" s="148"/>
      <c r="F4417" s="148"/>
      <c r="G4417" s="149"/>
      <c r="H4417" s="148"/>
      <c r="I4417"/>
    </row>
    <row r="4418" spans="1:9" x14ac:dyDescent="0.25">
      <c r="A4418"/>
      <c r="B4418"/>
      <c r="C4418"/>
      <c r="D4418"/>
      <c r="E4418" s="148"/>
      <c r="F4418" s="148"/>
      <c r="G4418" s="149"/>
      <c r="H4418" s="148"/>
      <c r="I4418"/>
    </row>
    <row r="4419" spans="1:9" x14ac:dyDescent="0.25">
      <c r="A4419"/>
      <c r="B4419"/>
      <c r="C4419"/>
      <c r="D4419"/>
      <c r="E4419" s="148"/>
      <c r="F4419" s="148"/>
      <c r="G4419" s="149"/>
      <c r="H4419" s="148"/>
      <c r="I4419"/>
    </row>
    <row r="4420" spans="1:9" x14ac:dyDescent="0.25">
      <c r="A4420"/>
      <c r="B4420"/>
      <c r="C4420"/>
      <c r="D4420"/>
      <c r="E4420" s="148"/>
      <c r="F4420" s="148"/>
      <c r="G4420" s="149"/>
      <c r="H4420" s="148"/>
      <c r="I4420"/>
    </row>
    <row r="4421" spans="1:9" x14ac:dyDescent="0.25">
      <c r="A4421"/>
      <c r="B4421"/>
      <c r="C4421"/>
      <c r="D4421"/>
      <c r="E4421" s="148"/>
      <c r="F4421" s="148"/>
      <c r="G4421" s="149"/>
      <c r="H4421" s="148"/>
      <c r="I4421"/>
    </row>
    <row r="4422" spans="1:9" x14ac:dyDescent="0.25">
      <c r="A4422"/>
      <c r="B4422"/>
      <c r="C4422"/>
      <c r="D4422"/>
      <c r="E4422" s="148"/>
      <c r="F4422" s="148"/>
      <c r="G4422" s="149"/>
      <c r="H4422" s="148"/>
      <c r="I4422"/>
    </row>
    <row r="4423" spans="1:9" x14ac:dyDescent="0.25">
      <c r="A4423"/>
      <c r="B4423"/>
      <c r="C4423"/>
      <c r="D4423"/>
      <c r="E4423" s="148"/>
      <c r="F4423" s="148"/>
      <c r="G4423" s="149"/>
      <c r="H4423" s="148"/>
      <c r="I4423"/>
    </row>
    <row r="4424" spans="1:9" x14ac:dyDescent="0.25">
      <c r="A4424"/>
      <c r="B4424"/>
      <c r="C4424"/>
      <c r="D4424"/>
      <c r="E4424" s="148"/>
      <c r="F4424" s="148"/>
      <c r="G4424" s="149"/>
      <c r="H4424" s="148"/>
      <c r="I4424"/>
    </row>
    <row r="4425" spans="1:9" x14ac:dyDescent="0.25">
      <c r="A4425"/>
      <c r="B4425"/>
      <c r="C4425"/>
      <c r="D4425"/>
      <c r="E4425" s="148"/>
      <c r="F4425" s="148"/>
      <c r="G4425" s="149"/>
      <c r="H4425" s="148"/>
      <c r="I4425"/>
    </row>
    <row r="4426" spans="1:9" x14ac:dyDescent="0.25">
      <c r="A4426"/>
      <c r="B4426"/>
      <c r="C4426"/>
      <c r="D4426"/>
      <c r="E4426" s="148"/>
      <c r="F4426" s="148"/>
      <c r="G4426" s="149"/>
      <c r="H4426" s="148"/>
      <c r="I4426"/>
    </row>
    <row r="4427" spans="1:9" x14ac:dyDescent="0.25">
      <c r="A4427"/>
      <c r="B4427"/>
      <c r="C4427"/>
      <c r="D4427"/>
      <c r="E4427" s="148"/>
      <c r="F4427" s="148"/>
      <c r="G4427" s="149"/>
      <c r="H4427" s="148"/>
      <c r="I4427"/>
    </row>
    <row r="4428" spans="1:9" x14ac:dyDescent="0.25">
      <c r="A4428"/>
      <c r="B4428"/>
      <c r="C4428"/>
      <c r="D4428"/>
      <c r="E4428" s="148"/>
      <c r="F4428" s="148"/>
      <c r="G4428" s="149"/>
      <c r="H4428" s="148"/>
      <c r="I4428"/>
    </row>
    <row r="4429" spans="1:9" x14ac:dyDescent="0.25">
      <c r="A4429"/>
      <c r="B4429"/>
      <c r="C4429"/>
      <c r="D4429"/>
      <c r="E4429" s="148"/>
      <c r="F4429" s="148"/>
      <c r="G4429" s="149"/>
      <c r="H4429" s="148"/>
      <c r="I4429"/>
    </row>
    <row r="4430" spans="1:9" x14ac:dyDescent="0.25">
      <c r="A4430"/>
      <c r="B4430"/>
      <c r="C4430"/>
      <c r="D4430"/>
      <c r="E4430" s="148"/>
      <c r="F4430" s="148"/>
      <c r="G4430" s="149"/>
      <c r="H4430" s="148"/>
      <c r="I4430"/>
    </row>
    <row r="4431" spans="1:9" x14ac:dyDescent="0.25">
      <c r="A4431"/>
      <c r="B4431"/>
      <c r="C4431"/>
      <c r="D4431"/>
      <c r="E4431" s="148"/>
      <c r="F4431" s="148"/>
      <c r="G4431" s="149"/>
      <c r="H4431" s="148"/>
      <c r="I4431"/>
    </row>
    <row r="4432" spans="1:9" x14ac:dyDescent="0.25">
      <c r="A4432"/>
      <c r="B4432"/>
      <c r="C4432"/>
      <c r="D4432"/>
      <c r="E4432" s="148"/>
      <c r="F4432" s="148"/>
      <c r="G4432" s="149"/>
      <c r="H4432" s="148"/>
      <c r="I4432"/>
    </row>
    <row r="4433" spans="1:9" x14ac:dyDescent="0.25">
      <c r="A4433"/>
      <c r="B4433"/>
      <c r="C4433"/>
      <c r="D4433"/>
      <c r="E4433" s="148"/>
      <c r="F4433" s="148"/>
      <c r="G4433" s="149"/>
      <c r="H4433" s="148"/>
      <c r="I4433"/>
    </row>
    <row r="4434" spans="1:9" x14ac:dyDescent="0.25">
      <c r="A4434"/>
      <c r="B4434"/>
      <c r="C4434"/>
      <c r="D4434"/>
      <c r="E4434" s="148"/>
      <c r="F4434" s="148"/>
      <c r="G4434" s="149"/>
      <c r="H4434" s="148"/>
      <c r="I4434"/>
    </row>
    <row r="4435" spans="1:9" x14ac:dyDescent="0.25">
      <c r="A4435"/>
      <c r="B4435"/>
      <c r="C4435"/>
      <c r="D4435"/>
      <c r="E4435" s="148"/>
      <c r="F4435" s="148"/>
      <c r="G4435" s="149"/>
      <c r="H4435" s="148"/>
      <c r="I4435"/>
    </row>
    <row r="4436" spans="1:9" x14ac:dyDescent="0.25">
      <c r="A4436"/>
      <c r="B4436"/>
      <c r="C4436"/>
      <c r="D4436"/>
      <c r="E4436" s="148"/>
      <c r="F4436" s="148"/>
      <c r="G4436" s="149"/>
      <c r="H4436" s="148"/>
      <c r="I4436"/>
    </row>
    <row r="4437" spans="1:9" x14ac:dyDescent="0.25">
      <c r="A4437"/>
      <c r="B4437"/>
      <c r="C4437"/>
      <c r="D4437"/>
      <c r="E4437" s="148"/>
      <c r="F4437" s="148"/>
      <c r="G4437" s="149"/>
      <c r="H4437" s="148"/>
      <c r="I4437"/>
    </row>
    <row r="4438" spans="1:9" x14ac:dyDescent="0.25">
      <c r="A4438"/>
      <c r="B4438"/>
      <c r="C4438"/>
      <c r="D4438"/>
      <c r="E4438" s="148"/>
      <c r="F4438" s="148"/>
      <c r="G4438" s="149"/>
      <c r="H4438" s="148"/>
      <c r="I4438"/>
    </row>
    <row r="4439" spans="1:9" x14ac:dyDescent="0.25">
      <c r="A4439"/>
      <c r="B4439"/>
      <c r="C4439"/>
      <c r="D4439"/>
      <c r="E4439" s="148"/>
      <c r="F4439" s="148"/>
      <c r="G4439" s="149"/>
      <c r="H4439" s="148"/>
      <c r="I4439"/>
    </row>
    <row r="4440" spans="1:9" x14ac:dyDescent="0.25">
      <c r="A4440"/>
      <c r="B4440"/>
      <c r="C4440"/>
      <c r="D4440"/>
      <c r="E4440" s="148"/>
      <c r="F4440" s="148"/>
      <c r="G4440" s="149"/>
      <c r="H4440" s="148"/>
      <c r="I4440"/>
    </row>
    <row r="4441" spans="1:9" x14ac:dyDescent="0.25">
      <c r="A4441"/>
      <c r="B4441"/>
      <c r="C4441"/>
      <c r="D4441"/>
      <c r="E4441" s="148"/>
      <c r="F4441" s="148"/>
      <c r="G4441" s="149"/>
      <c r="H4441" s="148"/>
      <c r="I4441"/>
    </row>
    <row r="4442" spans="1:9" x14ac:dyDescent="0.25">
      <c r="A4442"/>
      <c r="B4442"/>
      <c r="C4442"/>
      <c r="D4442"/>
      <c r="E4442" s="148"/>
      <c r="F4442" s="148"/>
      <c r="G4442" s="149"/>
      <c r="H4442" s="148"/>
      <c r="I4442"/>
    </row>
    <row r="4443" spans="1:9" x14ac:dyDescent="0.25">
      <c r="A4443"/>
      <c r="B4443"/>
      <c r="C4443"/>
      <c r="D4443"/>
      <c r="E4443" s="148"/>
      <c r="F4443" s="148"/>
      <c r="G4443" s="149"/>
      <c r="H4443" s="148"/>
      <c r="I4443"/>
    </row>
    <row r="4444" spans="1:9" x14ac:dyDescent="0.25">
      <c r="A4444"/>
      <c r="B4444"/>
      <c r="C4444"/>
      <c r="D4444"/>
      <c r="E4444" s="148"/>
      <c r="F4444" s="148"/>
      <c r="G4444" s="149"/>
      <c r="H4444" s="148"/>
      <c r="I4444"/>
    </row>
    <row r="4445" spans="1:9" x14ac:dyDescent="0.25">
      <c r="A4445"/>
      <c r="B4445"/>
      <c r="C4445"/>
      <c r="D4445"/>
      <c r="E4445" s="148"/>
      <c r="F4445" s="148"/>
      <c r="G4445" s="149"/>
      <c r="H4445" s="148"/>
      <c r="I4445"/>
    </row>
    <row r="4446" spans="1:9" x14ac:dyDescent="0.25">
      <c r="A4446"/>
      <c r="B4446"/>
      <c r="C4446"/>
      <c r="D4446"/>
      <c r="E4446" s="148"/>
      <c r="F4446" s="148"/>
      <c r="G4446" s="149"/>
      <c r="H4446" s="148"/>
      <c r="I4446"/>
    </row>
    <row r="4447" spans="1:9" x14ac:dyDescent="0.25">
      <c r="A4447"/>
      <c r="B4447"/>
      <c r="C4447"/>
      <c r="D4447"/>
      <c r="E4447" s="148"/>
      <c r="F4447" s="148"/>
      <c r="G4447" s="149"/>
      <c r="H4447" s="148"/>
      <c r="I4447"/>
    </row>
    <row r="4448" spans="1:9" x14ac:dyDescent="0.25">
      <c r="A4448"/>
      <c r="B4448"/>
      <c r="C4448"/>
      <c r="D4448"/>
      <c r="E4448" s="148"/>
      <c r="F4448" s="148"/>
      <c r="G4448" s="149"/>
      <c r="H4448" s="148"/>
      <c r="I4448"/>
    </row>
    <row r="4449" spans="1:9" x14ac:dyDescent="0.25">
      <c r="A4449"/>
      <c r="B4449"/>
      <c r="C4449"/>
      <c r="D4449"/>
      <c r="E4449" s="148"/>
      <c r="F4449" s="148"/>
      <c r="G4449" s="149"/>
      <c r="H4449" s="148"/>
      <c r="I4449"/>
    </row>
    <row r="4450" spans="1:9" x14ac:dyDescent="0.25">
      <c r="A4450"/>
      <c r="B4450"/>
      <c r="C4450"/>
      <c r="D4450"/>
      <c r="E4450" s="148"/>
      <c r="F4450" s="148"/>
      <c r="G4450" s="149"/>
      <c r="H4450" s="148"/>
      <c r="I4450"/>
    </row>
    <row r="4451" spans="1:9" x14ac:dyDescent="0.25">
      <c r="A4451"/>
      <c r="B4451"/>
      <c r="C4451"/>
      <c r="D4451"/>
      <c r="E4451" s="148"/>
      <c r="F4451" s="148"/>
      <c r="G4451" s="149"/>
      <c r="H4451" s="148"/>
      <c r="I4451"/>
    </row>
    <row r="4452" spans="1:9" x14ac:dyDescent="0.25">
      <c r="A4452"/>
      <c r="B4452"/>
      <c r="C4452"/>
      <c r="D4452"/>
      <c r="E4452" s="148"/>
      <c r="F4452" s="148"/>
      <c r="G4452" s="149"/>
      <c r="H4452" s="148"/>
      <c r="I4452"/>
    </row>
    <row r="4453" spans="1:9" x14ac:dyDescent="0.25">
      <c r="A4453"/>
      <c r="B4453"/>
      <c r="C4453"/>
      <c r="D4453"/>
      <c r="E4453" s="148"/>
      <c r="F4453" s="148"/>
      <c r="G4453" s="149"/>
      <c r="H4453" s="148"/>
      <c r="I4453"/>
    </row>
    <row r="4454" spans="1:9" x14ac:dyDescent="0.25">
      <c r="A4454"/>
      <c r="B4454"/>
      <c r="C4454"/>
      <c r="D4454"/>
      <c r="E4454" s="148"/>
      <c r="F4454" s="148"/>
      <c r="G4454" s="149"/>
      <c r="H4454" s="148"/>
      <c r="I4454"/>
    </row>
    <row r="4455" spans="1:9" x14ac:dyDescent="0.25">
      <c r="A4455"/>
      <c r="B4455"/>
      <c r="C4455"/>
      <c r="D4455"/>
      <c r="E4455" s="148"/>
      <c r="F4455" s="148"/>
      <c r="G4455" s="149"/>
      <c r="H4455" s="148"/>
      <c r="I4455"/>
    </row>
    <row r="4456" spans="1:9" x14ac:dyDescent="0.25">
      <c r="A4456"/>
      <c r="B4456"/>
      <c r="C4456"/>
      <c r="D4456"/>
      <c r="E4456" s="148"/>
      <c r="F4456" s="148"/>
      <c r="G4456" s="149"/>
      <c r="H4456" s="148"/>
      <c r="I4456"/>
    </row>
    <row r="4457" spans="1:9" x14ac:dyDescent="0.25">
      <c r="A4457"/>
      <c r="B4457"/>
      <c r="C4457"/>
      <c r="D4457"/>
      <c r="E4457" s="148"/>
      <c r="F4457" s="148"/>
      <c r="G4457" s="149"/>
      <c r="H4457" s="148"/>
      <c r="I4457"/>
    </row>
    <row r="4458" spans="1:9" x14ac:dyDescent="0.25">
      <c r="A4458"/>
      <c r="B4458"/>
      <c r="C4458"/>
      <c r="D4458"/>
      <c r="E4458" s="148"/>
      <c r="F4458" s="148"/>
      <c r="G4458" s="149"/>
      <c r="H4458" s="148"/>
      <c r="I4458"/>
    </row>
    <row r="4459" spans="1:9" x14ac:dyDescent="0.25">
      <c r="A4459"/>
      <c r="B4459"/>
      <c r="C4459"/>
      <c r="D4459"/>
      <c r="E4459" s="148"/>
      <c r="F4459" s="148"/>
      <c r="G4459" s="149"/>
      <c r="H4459" s="148"/>
      <c r="I4459"/>
    </row>
    <row r="4460" spans="1:9" x14ac:dyDescent="0.25">
      <c r="A4460"/>
      <c r="B4460"/>
      <c r="C4460"/>
      <c r="D4460"/>
      <c r="E4460" s="148"/>
      <c r="F4460" s="148"/>
      <c r="G4460" s="149"/>
      <c r="H4460" s="148"/>
      <c r="I4460"/>
    </row>
    <row r="4461" spans="1:9" x14ac:dyDescent="0.25">
      <c r="A4461"/>
      <c r="B4461"/>
      <c r="C4461"/>
      <c r="D4461"/>
      <c r="E4461" s="148"/>
      <c r="F4461" s="148"/>
      <c r="G4461" s="149"/>
      <c r="H4461" s="148"/>
      <c r="I4461"/>
    </row>
    <row r="4462" spans="1:9" x14ac:dyDescent="0.25">
      <c r="A4462"/>
      <c r="B4462"/>
      <c r="C4462"/>
      <c r="D4462"/>
      <c r="E4462" s="148"/>
      <c r="F4462" s="148"/>
      <c r="G4462" s="149"/>
      <c r="H4462" s="148"/>
      <c r="I4462"/>
    </row>
    <row r="4463" spans="1:9" x14ac:dyDescent="0.25">
      <c r="A4463"/>
      <c r="B4463"/>
      <c r="C4463"/>
      <c r="D4463"/>
      <c r="E4463" s="148"/>
      <c r="F4463" s="148"/>
      <c r="G4463" s="149"/>
      <c r="H4463" s="148"/>
      <c r="I4463"/>
    </row>
    <row r="4464" spans="1:9" x14ac:dyDescent="0.25">
      <c r="A4464"/>
      <c r="B4464"/>
      <c r="C4464"/>
      <c r="D4464"/>
      <c r="E4464" s="148"/>
      <c r="F4464" s="148"/>
      <c r="G4464" s="149"/>
      <c r="H4464" s="148"/>
      <c r="I4464"/>
    </row>
    <row r="4465" spans="1:9" x14ac:dyDescent="0.25">
      <c r="A4465"/>
      <c r="B4465"/>
      <c r="C4465"/>
      <c r="D4465"/>
      <c r="E4465" s="148"/>
      <c r="F4465" s="148"/>
      <c r="G4465" s="149"/>
      <c r="H4465" s="148"/>
      <c r="I4465"/>
    </row>
    <row r="4466" spans="1:9" x14ac:dyDescent="0.25">
      <c r="A4466"/>
      <c r="B4466"/>
      <c r="C4466"/>
      <c r="D4466"/>
      <c r="E4466" s="148"/>
      <c r="F4466" s="148"/>
      <c r="G4466" s="149"/>
      <c r="H4466" s="148"/>
      <c r="I4466"/>
    </row>
    <row r="4467" spans="1:9" x14ac:dyDescent="0.25">
      <c r="A4467"/>
      <c r="B4467"/>
      <c r="C4467"/>
      <c r="D4467"/>
      <c r="E4467" s="148"/>
      <c r="F4467" s="148"/>
      <c r="G4467" s="149"/>
      <c r="H4467" s="148"/>
      <c r="I4467"/>
    </row>
    <row r="4468" spans="1:9" x14ac:dyDescent="0.25">
      <c r="A4468"/>
      <c r="B4468"/>
      <c r="C4468"/>
      <c r="D4468"/>
      <c r="E4468" s="148"/>
      <c r="F4468" s="148"/>
      <c r="G4468" s="149"/>
      <c r="H4468" s="148"/>
      <c r="I4468"/>
    </row>
    <row r="4469" spans="1:9" x14ac:dyDescent="0.25">
      <c r="A4469"/>
      <c r="B4469"/>
      <c r="C4469"/>
      <c r="D4469"/>
      <c r="E4469" s="148"/>
      <c r="F4469" s="148"/>
      <c r="G4469" s="149"/>
      <c r="H4469" s="148"/>
      <c r="I4469"/>
    </row>
    <row r="4470" spans="1:9" x14ac:dyDescent="0.25">
      <c r="A4470"/>
      <c r="B4470"/>
      <c r="C4470"/>
      <c r="D4470"/>
      <c r="E4470" s="148"/>
      <c r="F4470" s="148"/>
      <c r="G4470" s="149"/>
      <c r="H4470" s="148"/>
      <c r="I4470"/>
    </row>
    <row r="4471" spans="1:9" x14ac:dyDescent="0.25">
      <c r="A4471"/>
      <c r="B4471"/>
      <c r="C4471"/>
      <c r="D4471"/>
      <c r="E4471" s="148"/>
      <c r="F4471" s="148"/>
      <c r="G4471" s="149"/>
      <c r="H4471" s="148"/>
      <c r="I4471"/>
    </row>
    <row r="4472" spans="1:9" x14ac:dyDescent="0.25">
      <c r="A4472"/>
      <c r="B4472"/>
      <c r="C4472"/>
      <c r="D4472"/>
      <c r="E4472" s="148"/>
      <c r="F4472" s="148"/>
      <c r="G4472" s="149"/>
      <c r="H4472" s="148"/>
      <c r="I4472"/>
    </row>
    <row r="4473" spans="1:9" x14ac:dyDescent="0.25">
      <c r="A4473"/>
      <c r="B4473"/>
      <c r="C4473"/>
      <c r="D4473"/>
      <c r="E4473" s="148"/>
      <c r="F4473" s="148"/>
      <c r="G4473" s="149"/>
      <c r="H4473" s="148"/>
      <c r="I4473"/>
    </row>
    <row r="4474" spans="1:9" x14ac:dyDescent="0.25">
      <c r="A4474"/>
      <c r="B4474"/>
      <c r="C4474"/>
      <c r="D4474"/>
      <c r="E4474" s="148"/>
      <c r="F4474" s="148"/>
      <c r="G4474" s="149"/>
      <c r="H4474" s="148"/>
      <c r="I4474"/>
    </row>
    <row r="4475" spans="1:9" x14ac:dyDescent="0.25">
      <c r="A4475"/>
      <c r="B4475"/>
      <c r="C4475"/>
      <c r="D4475"/>
      <c r="E4475" s="148"/>
      <c r="F4475" s="148"/>
      <c r="G4475" s="149"/>
      <c r="H4475" s="148"/>
      <c r="I4475"/>
    </row>
    <row r="4476" spans="1:9" x14ac:dyDescent="0.25">
      <c r="A4476"/>
      <c r="B4476"/>
      <c r="C4476"/>
      <c r="D4476"/>
      <c r="E4476" s="148"/>
      <c r="F4476" s="148"/>
      <c r="G4476" s="149"/>
      <c r="H4476" s="148"/>
      <c r="I4476"/>
    </row>
    <row r="4477" spans="1:9" x14ac:dyDescent="0.25">
      <c r="A4477"/>
      <c r="B4477"/>
      <c r="C4477"/>
      <c r="D4477"/>
      <c r="E4477" s="148"/>
      <c r="F4477" s="148"/>
      <c r="G4477" s="149"/>
      <c r="H4477" s="148"/>
      <c r="I4477"/>
    </row>
    <row r="4478" spans="1:9" x14ac:dyDescent="0.25">
      <c r="A4478"/>
      <c r="B4478"/>
      <c r="C4478"/>
      <c r="D4478"/>
      <c r="E4478" s="148"/>
      <c r="F4478" s="148"/>
      <c r="G4478" s="149"/>
      <c r="H4478" s="148"/>
      <c r="I4478"/>
    </row>
    <row r="4479" spans="1:9" x14ac:dyDescent="0.25">
      <c r="A4479"/>
      <c r="B4479"/>
      <c r="C4479"/>
      <c r="D4479"/>
      <c r="E4479" s="148"/>
      <c r="F4479" s="148"/>
      <c r="G4479" s="149"/>
      <c r="H4479" s="148"/>
      <c r="I4479"/>
    </row>
    <row r="4480" spans="1:9" x14ac:dyDescent="0.25">
      <c r="A4480"/>
      <c r="B4480"/>
      <c r="C4480"/>
      <c r="D4480"/>
      <c r="E4480" s="148"/>
      <c r="F4480" s="148"/>
      <c r="G4480" s="149"/>
      <c r="H4480" s="148"/>
      <c r="I4480"/>
    </row>
    <row r="4481" spans="1:9" x14ac:dyDescent="0.25">
      <c r="A4481"/>
      <c r="B4481"/>
      <c r="C4481"/>
      <c r="D4481"/>
      <c r="E4481" s="148"/>
      <c r="F4481" s="148"/>
      <c r="G4481" s="149"/>
      <c r="H4481" s="148"/>
      <c r="I4481"/>
    </row>
    <row r="4482" spans="1:9" x14ac:dyDescent="0.25">
      <c r="A4482"/>
      <c r="B4482"/>
      <c r="C4482"/>
      <c r="D4482"/>
      <c r="E4482" s="148"/>
      <c r="F4482" s="148"/>
      <c r="G4482" s="149"/>
      <c r="H4482" s="148"/>
      <c r="I4482"/>
    </row>
    <row r="4483" spans="1:9" x14ac:dyDescent="0.25">
      <c r="A4483"/>
      <c r="B4483"/>
      <c r="C4483"/>
      <c r="D4483"/>
      <c r="E4483" s="148"/>
      <c r="F4483" s="148"/>
      <c r="G4483" s="149"/>
      <c r="H4483" s="148"/>
      <c r="I4483"/>
    </row>
    <row r="4484" spans="1:9" x14ac:dyDescent="0.25">
      <c r="A4484"/>
      <c r="B4484"/>
      <c r="C4484"/>
      <c r="D4484"/>
      <c r="E4484" s="148"/>
      <c r="F4484" s="148"/>
      <c r="G4484" s="149"/>
      <c r="H4484" s="148"/>
      <c r="I4484"/>
    </row>
    <row r="4485" spans="1:9" x14ac:dyDescent="0.25">
      <c r="A4485"/>
      <c r="B4485"/>
      <c r="C4485"/>
      <c r="D4485"/>
      <c r="E4485" s="148"/>
      <c r="F4485" s="148"/>
      <c r="G4485" s="149"/>
      <c r="H4485" s="148"/>
      <c r="I4485"/>
    </row>
    <row r="4486" spans="1:9" x14ac:dyDescent="0.25">
      <c r="A4486"/>
      <c r="B4486"/>
      <c r="C4486"/>
      <c r="D4486"/>
      <c r="E4486" s="148"/>
      <c r="F4486" s="148"/>
      <c r="G4486" s="149"/>
      <c r="H4486" s="148"/>
      <c r="I4486"/>
    </row>
    <row r="4487" spans="1:9" x14ac:dyDescent="0.25">
      <c r="A4487"/>
      <c r="B4487"/>
      <c r="C4487"/>
      <c r="D4487"/>
      <c r="E4487" s="148"/>
      <c r="F4487" s="148"/>
      <c r="G4487" s="149"/>
      <c r="H4487" s="148"/>
      <c r="I4487"/>
    </row>
    <row r="4488" spans="1:9" x14ac:dyDescent="0.25">
      <c r="A4488"/>
      <c r="B4488"/>
      <c r="C4488"/>
      <c r="D4488"/>
      <c r="E4488" s="148"/>
      <c r="F4488" s="148"/>
      <c r="G4488" s="149"/>
      <c r="H4488" s="148"/>
      <c r="I4488"/>
    </row>
    <row r="4489" spans="1:9" x14ac:dyDescent="0.25">
      <c r="A4489"/>
      <c r="B4489"/>
      <c r="C4489"/>
      <c r="D4489"/>
      <c r="E4489" s="148"/>
      <c r="F4489" s="148"/>
      <c r="G4489" s="149"/>
      <c r="H4489" s="148"/>
      <c r="I4489"/>
    </row>
    <row r="4490" spans="1:9" x14ac:dyDescent="0.25">
      <c r="A4490"/>
      <c r="B4490"/>
      <c r="C4490"/>
      <c r="D4490"/>
      <c r="E4490" s="148"/>
      <c r="F4490" s="148"/>
      <c r="G4490" s="149"/>
      <c r="H4490" s="148"/>
      <c r="I4490"/>
    </row>
    <row r="4491" spans="1:9" x14ac:dyDescent="0.25">
      <c r="A4491"/>
      <c r="B4491"/>
      <c r="C4491"/>
      <c r="D4491"/>
      <c r="E4491" s="148"/>
      <c r="F4491" s="148"/>
      <c r="G4491" s="149"/>
      <c r="H4491" s="148"/>
      <c r="I4491"/>
    </row>
    <row r="4492" spans="1:9" x14ac:dyDescent="0.25">
      <c r="A4492"/>
      <c r="B4492"/>
      <c r="C4492"/>
      <c r="D4492"/>
      <c r="E4492" s="148"/>
      <c r="F4492" s="148"/>
      <c r="G4492" s="149"/>
      <c r="H4492" s="148"/>
      <c r="I4492"/>
    </row>
    <row r="4493" spans="1:9" x14ac:dyDescent="0.25">
      <c r="A4493"/>
      <c r="B4493"/>
      <c r="C4493"/>
      <c r="D4493"/>
      <c r="E4493" s="148"/>
      <c r="F4493" s="148"/>
      <c r="G4493" s="149"/>
      <c r="H4493" s="148"/>
      <c r="I4493"/>
    </row>
    <row r="4494" spans="1:9" x14ac:dyDescent="0.25">
      <c r="A4494"/>
      <c r="B4494"/>
      <c r="C4494"/>
      <c r="D4494"/>
      <c r="E4494" s="148"/>
      <c r="F4494" s="148"/>
      <c r="G4494" s="149"/>
      <c r="H4494" s="148"/>
      <c r="I4494"/>
    </row>
    <row r="4495" spans="1:9" x14ac:dyDescent="0.25">
      <c r="A4495"/>
      <c r="B4495"/>
      <c r="C4495"/>
      <c r="D4495"/>
      <c r="E4495" s="148"/>
      <c r="F4495" s="148"/>
      <c r="G4495" s="149"/>
      <c r="H4495" s="148"/>
      <c r="I4495"/>
    </row>
    <row r="4496" spans="1:9" x14ac:dyDescent="0.25">
      <c r="A4496"/>
      <c r="B4496"/>
      <c r="C4496"/>
      <c r="D4496"/>
      <c r="E4496" s="148"/>
      <c r="F4496" s="148"/>
      <c r="G4496" s="149"/>
      <c r="H4496" s="148"/>
      <c r="I4496"/>
    </row>
    <row r="4497" spans="1:9" x14ac:dyDescent="0.25">
      <c r="A4497"/>
      <c r="B4497"/>
      <c r="C4497"/>
      <c r="D4497"/>
      <c r="E4497" s="148"/>
      <c r="F4497" s="148"/>
      <c r="G4497" s="149"/>
      <c r="H4497" s="148"/>
      <c r="I4497"/>
    </row>
    <row r="4498" spans="1:9" x14ac:dyDescent="0.25">
      <c r="A4498"/>
      <c r="B4498"/>
      <c r="C4498"/>
      <c r="D4498"/>
      <c r="E4498" s="148"/>
      <c r="F4498" s="148"/>
      <c r="G4498" s="149"/>
      <c r="H4498" s="148"/>
      <c r="I4498"/>
    </row>
    <row r="4499" spans="1:9" x14ac:dyDescent="0.25">
      <c r="A4499"/>
      <c r="B4499"/>
      <c r="C4499"/>
      <c r="D4499"/>
      <c r="E4499" s="148"/>
      <c r="F4499" s="148"/>
      <c r="G4499" s="149"/>
      <c r="H4499" s="148"/>
      <c r="I4499"/>
    </row>
    <row r="4500" spans="1:9" x14ac:dyDescent="0.25">
      <c r="A4500"/>
      <c r="B4500"/>
      <c r="C4500"/>
      <c r="D4500"/>
      <c r="E4500" s="148"/>
      <c r="F4500" s="148"/>
      <c r="G4500" s="149"/>
      <c r="H4500" s="148"/>
      <c r="I4500"/>
    </row>
    <row r="4501" spans="1:9" x14ac:dyDescent="0.25">
      <c r="A4501"/>
      <c r="B4501"/>
      <c r="C4501"/>
      <c r="D4501"/>
      <c r="E4501" s="148"/>
      <c r="F4501" s="148"/>
      <c r="G4501" s="149"/>
      <c r="H4501" s="148"/>
      <c r="I4501"/>
    </row>
    <row r="4502" spans="1:9" x14ac:dyDescent="0.25">
      <c r="A4502"/>
      <c r="B4502"/>
      <c r="C4502"/>
      <c r="D4502"/>
      <c r="E4502" s="148"/>
      <c r="F4502" s="148"/>
      <c r="G4502" s="149"/>
      <c r="H4502" s="148"/>
      <c r="I4502"/>
    </row>
    <row r="4503" spans="1:9" x14ac:dyDescent="0.25">
      <c r="A4503"/>
      <c r="B4503"/>
      <c r="C4503"/>
      <c r="D4503"/>
      <c r="E4503" s="148"/>
      <c r="F4503" s="148"/>
      <c r="G4503" s="149"/>
      <c r="H4503" s="148"/>
      <c r="I4503"/>
    </row>
    <row r="4504" spans="1:9" x14ac:dyDescent="0.25">
      <c r="A4504"/>
      <c r="B4504"/>
      <c r="C4504"/>
      <c r="D4504"/>
      <c r="E4504" s="148"/>
      <c r="F4504" s="148"/>
      <c r="G4504" s="149"/>
      <c r="H4504" s="148"/>
      <c r="I4504"/>
    </row>
    <row r="4505" spans="1:9" x14ac:dyDescent="0.25">
      <c r="A4505"/>
      <c r="B4505"/>
      <c r="C4505"/>
      <c r="D4505"/>
      <c r="E4505" s="148"/>
      <c r="F4505" s="148"/>
      <c r="G4505" s="149"/>
      <c r="H4505" s="148"/>
      <c r="I4505"/>
    </row>
    <row r="4506" spans="1:9" x14ac:dyDescent="0.25">
      <c r="A4506"/>
      <c r="B4506"/>
      <c r="C4506"/>
      <c r="D4506"/>
      <c r="E4506" s="148"/>
      <c r="F4506" s="148"/>
      <c r="G4506" s="149"/>
      <c r="H4506" s="148"/>
      <c r="I4506"/>
    </row>
    <row r="4507" spans="1:9" x14ac:dyDescent="0.25">
      <c r="A4507"/>
      <c r="B4507"/>
      <c r="C4507"/>
      <c r="D4507"/>
      <c r="E4507" s="148"/>
      <c r="F4507" s="148"/>
      <c r="G4507" s="149"/>
      <c r="H4507" s="148"/>
      <c r="I4507"/>
    </row>
    <row r="4508" spans="1:9" x14ac:dyDescent="0.25">
      <c r="A4508"/>
      <c r="B4508"/>
      <c r="C4508"/>
      <c r="D4508"/>
      <c r="E4508" s="148"/>
      <c r="F4508" s="148"/>
      <c r="G4508" s="149"/>
      <c r="H4508" s="148"/>
      <c r="I4508"/>
    </row>
    <row r="4509" spans="1:9" x14ac:dyDescent="0.25">
      <c r="A4509"/>
      <c r="B4509"/>
      <c r="C4509"/>
      <c r="D4509"/>
      <c r="E4509" s="148"/>
      <c r="F4509" s="148"/>
      <c r="G4509" s="149"/>
      <c r="H4509" s="148"/>
      <c r="I4509"/>
    </row>
    <row r="4510" spans="1:9" x14ac:dyDescent="0.25">
      <c r="A4510"/>
      <c r="B4510"/>
      <c r="C4510"/>
      <c r="D4510"/>
      <c r="E4510" s="148"/>
      <c r="F4510" s="148"/>
      <c r="G4510" s="149"/>
      <c r="H4510" s="148"/>
      <c r="I4510"/>
    </row>
    <row r="4511" spans="1:9" x14ac:dyDescent="0.25">
      <c r="A4511"/>
      <c r="B4511"/>
      <c r="C4511"/>
      <c r="D4511"/>
      <c r="E4511" s="148"/>
      <c r="F4511" s="148"/>
      <c r="G4511" s="149"/>
      <c r="H4511" s="148"/>
      <c r="I4511"/>
    </row>
    <row r="4512" spans="1:9" x14ac:dyDescent="0.25">
      <c r="A4512"/>
      <c r="B4512"/>
      <c r="C4512"/>
      <c r="D4512"/>
      <c r="E4512" s="148"/>
      <c r="F4512" s="148"/>
      <c r="G4512" s="149"/>
      <c r="H4512" s="148"/>
      <c r="I4512"/>
    </row>
    <row r="4513" spans="1:9" x14ac:dyDescent="0.25">
      <c r="A4513"/>
      <c r="B4513"/>
      <c r="C4513"/>
      <c r="D4513"/>
      <c r="E4513" s="148"/>
      <c r="F4513" s="148"/>
      <c r="G4513" s="149"/>
      <c r="H4513" s="148"/>
      <c r="I4513"/>
    </row>
    <row r="4514" spans="1:9" x14ac:dyDescent="0.25">
      <c r="A4514"/>
      <c r="B4514"/>
      <c r="C4514"/>
      <c r="D4514"/>
      <c r="E4514" s="148"/>
      <c r="F4514" s="148"/>
      <c r="G4514" s="149"/>
      <c r="H4514" s="148"/>
      <c r="I4514"/>
    </row>
    <row r="4515" spans="1:9" x14ac:dyDescent="0.25">
      <c r="A4515"/>
      <c r="B4515"/>
      <c r="C4515"/>
      <c r="D4515"/>
      <c r="E4515" s="148"/>
      <c r="F4515" s="148"/>
      <c r="G4515" s="149"/>
      <c r="H4515" s="148"/>
      <c r="I4515"/>
    </row>
    <row r="4516" spans="1:9" x14ac:dyDescent="0.25">
      <c r="A4516"/>
      <c r="B4516"/>
      <c r="C4516"/>
      <c r="D4516"/>
      <c r="E4516" s="148"/>
      <c r="F4516" s="148"/>
      <c r="G4516" s="149"/>
      <c r="H4516" s="148"/>
      <c r="I4516"/>
    </row>
    <row r="4517" spans="1:9" x14ac:dyDescent="0.25">
      <c r="A4517"/>
      <c r="B4517"/>
      <c r="C4517"/>
      <c r="D4517"/>
      <c r="E4517" s="148"/>
      <c r="F4517" s="148"/>
      <c r="G4517" s="149"/>
      <c r="H4517" s="148"/>
      <c r="I4517"/>
    </row>
    <row r="4518" spans="1:9" x14ac:dyDescent="0.25">
      <c r="A4518"/>
      <c r="B4518"/>
      <c r="C4518"/>
      <c r="D4518"/>
      <c r="E4518" s="148"/>
      <c r="F4518" s="148"/>
      <c r="G4518" s="149"/>
      <c r="H4518" s="148"/>
      <c r="I4518"/>
    </row>
    <row r="4519" spans="1:9" x14ac:dyDescent="0.25">
      <c r="A4519"/>
      <c r="B4519"/>
      <c r="C4519"/>
      <c r="D4519"/>
      <c r="E4519" s="148"/>
      <c r="F4519" s="148"/>
      <c r="G4519" s="149"/>
      <c r="H4519" s="148"/>
      <c r="I4519"/>
    </row>
    <row r="4520" spans="1:9" x14ac:dyDescent="0.25">
      <c r="A4520"/>
      <c r="B4520"/>
      <c r="C4520"/>
      <c r="D4520"/>
      <c r="E4520" s="148"/>
      <c r="F4520" s="148"/>
      <c r="G4520" s="149"/>
      <c r="H4520" s="148"/>
      <c r="I4520"/>
    </row>
    <row r="4521" spans="1:9" x14ac:dyDescent="0.25">
      <c r="A4521"/>
      <c r="B4521"/>
      <c r="C4521"/>
      <c r="D4521"/>
      <c r="E4521" s="148"/>
      <c r="F4521" s="148"/>
      <c r="G4521" s="149"/>
      <c r="H4521" s="148"/>
      <c r="I4521"/>
    </row>
    <row r="4522" spans="1:9" x14ac:dyDescent="0.25">
      <c r="A4522"/>
      <c r="B4522"/>
      <c r="C4522"/>
      <c r="D4522"/>
      <c r="E4522" s="148"/>
      <c r="F4522" s="148"/>
      <c r="G4522" s="149"/>
      <c r="H4522" s="148"/>
      <c r="I4522"/>
    </row>
    <row r="4523" spans="1:9" x14ac:dyDescent="0.25">
      <c r="A4523"/>
      <c r="B4523"/>
      <c r="C4523"/>
      <c r="D4523"/>
      <c r="E4523" s="148"/>
      <c r="F4523" s="148"/>
      <c r="G4523" s="149"/>
      <c r="H4523" s="148"/>
      <c r="I4523"/>
    </row>
    <row r="4524" spans="1:9" x14ac:dyDescent="0.25">
      <c r="A4524"/>
      <c r="B4524"/>
      <c r="C4524"/>
      <c r="D4524"/>
      <c r="E4524" s="148"/>
      <c r="F4524" s="148"/>
      <c r="G4524" s="149"/>
      <c r="H4524" s="148"/>
      <c r="I4524"/>
    </row>
    <row r="4525" spans="1:9" x14ac:dyDescent="0.25">
      <c r="A4525"/>
      <c r="B4525"/>
      <c r="C4525"/>
      <c r="D4525"/>
      <c r="E4525" s="148"/>
      <c r="F4525" s="148"/>
      <c r="G4525" s="149"/>
      <c r="H4525" s="148"/>
      <c r="I4525"/>
    </row>
    <row r="4526" spans="1:9" x14ac:dyDescent="0.25">
      <c r="A4526"/>
      <c r="B4526"/>
      <c r="C4526"/>
      <c r="D4526"/>
      <c r="E4526" s="148"/>
      <c r="F4526" s="148"/>
      <c r="G4526" s="149"/>
      <c r="H4526" s="148"/>
      <c r="I4526"/>
    </row>
    <row r="4527" spans="1:9" x14ac:dyDescent="0.25">
      <c r="A4527"/>
      <c r="B4527"/>
      <c r="C4527"/>
      <c r="D4527"/>
      <c r="E4527" s="148"/>
      <c r="F4527" s="148"/>
      <c r="G4527" s="149"/>
      <c r="H4527" s="148"/>
      <c r="I4527"/>
    </row>
    <row r="4528" spans="1:9" x14ac:dyDescent="0.25">
      <c r="A4528"/>
      <c r="B4528"/>
      <c r="C4528"/>
      <c r="D4528"/>
      <c r="E4528" s="148"/>
      <c r="F4528" s="148"/>
      <c r="G4528" s="149"/>
      <c r="H4528" s="148"/>
      <c r="I4528"/>
    </row>
    <row r="4529" spans="1:9" x14ac:dyDescent="0.25">
      <c r="A4529"/>
      <c r="B4529"/>
      <c r="C4529"/>
      <c r="D4529"/>
      <c r="E4529" s="148"/>
      <c r="F4529" s="148"/>
      <c r="G4529" s="149"/>
      <c r="H4529" s="148"/>
      <c r="I4529"/>
    </row>
    <row r="4530" spans="1:9" x14ac:dyDescent="0.25">
      <c r="A4530"/>
      <c r="B4530"/>
      <c r="C4530"/>
      <c r="D4530"/>
      <c r="E4530" s="148"/>
      <c r="F4530" s="148"/>
      <c r="G4530" s="149"/>
      <c r="H4530" s="148"/>
      <c r="I4530"/>
    </row>
    <row r="4531" spans="1:9" x14ac:dyDescent="0.25">
      <c r="A4531"/>
      <c r="B4531"/>
      <c r="C4531"/>
      <c r="D4531"/>
      <c r="E4531" s="148"/>
      <c r="F4531" s="148"/>
      <c r="G4531" s="149"/>
      <c r="H4531" s="148"/>
      <c r="I4531"/>
    </row>
    <row r="4532" spans="1:9" x14ac:dyDescent="0.25">
      <c r="A4532"/>
      <c r="B4532"/>
      <c r="C4532"/>
      <c r="D4532"/>
      <c r="E4532" s="148"/>
      <c r="F4532" s="148"/>
      <c r="G4532" s="149"/>
      <c r="H4532" s="148"/>
      <c r="I4532"/>
    </row>
    <row r="4533" spans="1:9" x14ac:dyDescent="0.25">
      <c r="A4533"/>
      <c r="B4533"/>
      <c r="C4533"/>
      <c r="D4533"/>
      <c r="E4533" s="148"/>
      <c r="F4533" s="148"/>
      <c r="G4533" s="149"/>
      <c r="H4533" s="148"/>
      <c r="I4533"/>
    </row>
    <row r="4534" spans="1:9" x14ac:dyDescent="0.25">
      <c r="A4534"/>
      <c r="B4534"/>
      <c r="C4534"/>
      <c r="D4534"/>
      <c r="E4534" s="148"/>
      <c r="F4534" s="148"/>
      <c r="G4534" s="149"/>
      <c r="H4534" s="148"/>
      <c r="I4534"/>
    </row>
    <row r="4535" spans="1:9" x14ac:dyDescent="0.25">
      <c r="A4535"/>
      <c r="B4535"/>
      <c r="C4535"/>
      <c r="D4535"/>
      <c r="E4535" s="148"/>
      <c r="F4535" s="148"/>
      <c r="G4535" s="149"/>
      <c r="H4535" s="148"/>
      <c r="I4535"/>
    </row>
    <row r="4536" spans="1:9" x14ac:dyDescent="0.25">
      <c r="A4536"/>
      <c r="B4536"/>
      <c r="C4536"/>
      <c r="D4536"/>
      <c r="E4536" s="148"/>
      <c r="F4536" s="148"/>
      <c r="G4536" s="149"/>
      <c r="H4536" s="148"/>
      <c r="I4536"/>
    </row>
    <row r="4537" spans="1:9" x14ac:dyDescent="0.25">
      <c r="A4537"/>
      <c r="B4537"/>
      <c r="C4537"/>
      <c r="D4537"/>
      <c r="E4537" s="148"/>
      <c r="F4537" s="148"/>
      <c r="G4537" s="149"/>
      <c r="H4537" s="148"/>
      <c r="I4537"/>
    </row>
    <row r="4538" spans="1:9" x14ac:dyDescent="0.25">
      <c r="A4538"/>
      <c r="B4538"/>
      <c r="C4538"/>
      <c r="D4538"/>
      <c r="E4538" s="148"/>
      <c r="F4538" s="148"/>
      <c r="G4538" s="149"/>
      <c r="H4538" s="148"/>
      <c r="I4538"/>
    </row>
    <row r="4539" spans="1:9" x14ac:dyDescent="0.25">
      <c r="A4539"/>
      <c r="B4539"/>
      <c r="C4539"/>
      <c r="D4539"/>
      <c r="E4539" s="148"/>
      <c r="F4539" s="148"/>
      <c r="G4539" s="149"/>
      <c r="H4539" s="148"/>
      <c r="I4539"/>
    </row>
    <row r="4540" spans="1:9" x14ac:dyDescent="0.25">
      <c r="A4540"/>
      <c r="B4540"/>
      <c r="C4540"/>
      <c r="D4540"/>
      <c r="E4540" s="148"/>
      <c r="F4540" s="148"/>
      <c r="G4540" s="149"/>
      <c r="H4540" s="148"/>
      <c r="I4540"/>
    </row>
    <row r="4541" spans="1:9" x14ac:dyDescent="0.25">
      <c r="A4541"/>
      <c r="B4541"/>
      <c r="C4541"/>
      <c r="D4541"/>
      <c r="E4541" s="148"/>
      <c r="F4541" s="148"/>
      <c r="G4541" s="149"/>
      <c r="H4541" s="148"/>
      <c r="I4541"/>
    </row>
    <row r="4542" spans="1:9" x14ac:dyDescent="0.25">
      <c r="A4542"/>
      <c r="B4542"/>
      <c r="C4542"/>
      <c r="D4542"/>
      <c r="E4542" s="148"/>
      <c r="F4542" s="148"/>
      <c r="G4542" s="149"/>
      <c r="H4542" s="148"/>
      <c r="I4542"/>
    </row>
    <row r="4543" spans="1:9" x14ac:dyDescent="0.25">
      <c r="A4543"/>
      <c r="B4543"/>
      <c r="C4543"/>
      <c r="D4543"/>
      <c r="E4543" s="148"/>
      <c r="F4543" s="148"/>
      <c r="G4543" s="149"/>
      <c r="H4543" s="148"/>
      <c r="I4543"/>
    </row>
    <row r="4544" spans="1:9" x14ac:dyDescent="0.25">
      <c r="A4544"/>
      <c r="B4544"/>
      <c r="C4544"/>
      <c r="D4544"/>
      <c r="E4544" s="148"/>
      <c r="F4544" s="148"/>
      <c r="G4544" s="149"/>
      <c r="H4544" s="148"/>
      <c r="I4544"/>
    </row>
    <row r="4545" spans="1:9" x14ac:dyDescent="0.25">
      <c r="A4545"/>
      <c r="B4545"/>
      <c r="C4545"/>
      <c r="D4545"/>
      <c r="E4545" s="148"/>
      <c r="F4545" s="148"/>
      <c r="G4545" s="149"/>
      <c r="H4545" s="148"/>
      <c r="I4545"/>
    </row>
    <row r="4546" spans="1:9" x14ac:dyDescent="0.25">
      <c r="A4546"/>
      <c r="B4546"/>
      <c r="C4546"/>
      <c r="D4546"/>
      <c r="E4546" s="148"/>
      <c r="F4546" s="148"/>
      <c r="G4546" s="149"/>
      <c r="H4546" s="148"/>
      <c r="I4546"/>
    </row>
    <row r="4547" spans="1:9" x14ac:dyDescent="0.25">
      <c r="A4547"/>
      <c r="B4547"/>
      <c r="C4547"/>
      <c r="D4547"/>
      <c r="E4547" s="148"/>
      <c r="F4547" s="148"/>
      <c r="G4547" s="149"/>
      <c r="H4547" s="148"/>
      <c r="I4547"/>
    </row>
    <row r="4548" spans="1:9" x14ac:dyDescent="0.25">
      <c r="A4548"/>
      <c r="B4548"/>
      <c r="C4548"/>
      <c r="D4548"/>
      <c r="E4548" s="148"/>
      <c r="F4548" s="148"/>
      <c r="G4548" s="149"/>
      <c r="H4548" s="148"/>
      <c r="I4548"/>
    </row>
    <row r="4549" spans="1:9" x14ac:dyDescent="0.25">
      <c r="A4549"/>
      <c r="B4549"/>
      <c r="C4549"/>
      <c r="D4549"/>
      <c r="E4549" s="148"/>
      <c r="F4549" s="148"/>
      <c r="G4549" s="149"/>
      <c r="H4549" s="148"/>
      <c r="I4549"/>
    </row>
    <row r="4550" spans="1:9" x14ac:dyDescent="0.25">
      <c r="A4550"/>
      <c r="B4550"/>
      <c r="C4550"/>
      <c r="D4550"/>
      <c r="E4550" s="148"/>
      <c r="F4550" s="148"/>
      <c r="G4550" s="149"/>
      <c r="H4550" s="148"/>
      <c r="I4550"/>
    </row>
    <row r="4551" spans="1:9" x14ac:dyDescent="0.25">
      <c r="A4551"/>
      <c r="B4551"/>
      <c r="C4551"/>
      <c r="D4551"/>
      <c r="E4551" s="148"/>
      <c r="F4551" s="148"/>
      <c r="G4551" s="149"/>
      <c r="H4551" s="148"/>
      <c r="I4551"/>
    </row>
    <row r="4552" spans="1:9" x14ac:dyDescent="0.25">
      <c r="A4552"/>
      <c r="B4552"/>
      <c r="C4552"/>
      <c r="D4552"/>
      <c r="E4552" s="148"/>
      <c r="F4552" s="148"/>
      <c r="G4552" s="149"/>
      <c r="H4552" s="148"/>
      <c r="I4552"/>
    </row>
    <row r="4553" spans="1:9" x14ac:dyDescent="0.25">
      <c r="A4553"/>
      <c r="B4553"/>
      <c r="C4553"/>
      <c r="D4553"/>
      <c r="E4553" s="148"/>
      <c r="F4553" s="148"/>
      <c r="G4553" s="149"/>
      <c r="H4553" s="148"/>
      <c r="I4553"/>
    </row>
    <row r="4554" spans="1:9" x14ac:dyDescent="0.25">
      <c r="A4554"/>
      <c r="B4554"/>
      <c r="C4554"/>
      <c r="D4554"/>
      <c r="E4554" s="148"/>
      <c r="F4554" s="148"/>
      <c r="G4554" s="149"/>
      <c r="H4554" s="148"/>
      <c r="I4554"/>
    </row>
    <row r="4555" spans="1:9" x14ac:dyDescent="0.25">
      <c r="A4555"/>
      <c r="B4555"/>
      <c r="C4555"/>
      <c r="D4555"/>
      <c r="E4555" s="148"/>
      <c r="F4555" s="148"/>
      <c r="G4555" s="149"/>
      <c r="H4555" s="148"/>
      <c r="I4555"/>
    </row>
    <row r="4556" spans="1:9" x14ac:dyDescent="0.25">
      <c r="A4556"/>
      <c r="B4556"/>
      <c r="C4556"/>
      <c r="D4556"/>
      <c r="E4556" s="148"/>
      <c r="F4556" s="148"/>
      <c r="G4556" s="149"/>
      <c r="H4556" s="148"/>
      <c r="I4556"/>
    </row>
    <row r="4557" spans="1:9" x14ac:dyDescent="0.25">
      <c r="A4557"/>
      <c r="B4557"/>
      <c r="C4557"/>
      <c r="D4557"/>
      <c r="E4557" s="148"/>
      <c r="F4557" s="148"/>
      <c r="G4557" s="149"/>
      <c r="H4557" s="148"/>
      <c r="I4557"/>
    </row>
    <row r="4558" spans="1:9" x14ac:dyDescent="0.25">
      <c r="A4558"/>
      <c r="B4558"/>
      <c r="C4558"/>
      <c r="D4558"/>
      <c r="E4558" s="148"/>
      <c r="F4558" s="148"/>
      <c r="G4558" s="149"/>
      <c r="H4558" s="148"/>
      <c r="I4558"/>
    </row>
    <row r="4559" spans="1:9" x14ac:dyDescent="0.25">
      <c r="A4559"/>
      <c r="B4559"/>
      <c r="C4559"/>
      <c r="D4559"/>
      <c r="E4559" s="148"/>
      <c r="F4559" s="148"/>
      <c r="G4559" s="149"/>
      <c r="H4559" s="148"/>
      <c r="I4559"/>
    </row>
    <row r="4560" spans="1:9" x14ac:dyDescent="0.25">
      <c r="A4560"/>
      <c r="B4560"/>
      <c r="C4560"/>
      <c r="D4560"/>
      <c r="E4560" s="148"/>
      <c r="F4560" s="148"/>
      <c r="G4560" s="149"/>
      <c r="H4560" s="148"/>
      <c r="I4560"/>
    </row>
    <row r="4561" spans="1:9" x14ac:dyDescent="0.25">
      <c r="A4561"/>
      <c r="B4561"/>
      <c r="C4561"/>
      <c r="D4561"/>
      <c r="E4561" s="148"/>
      <c r="F4561" s="148"/>
      <c r="G4561" s="149"/>
      <c r="H4561" s="148"/>
      <c r="I4561"/>
    </row>
    <row r="4562" spans="1:9" x14ac:dyDescent="0.25">
      <c r="A4562"/>
      <c r="B4562"/>
      <c r="C4562"/>
      <c r="D4562"/>
      <c r="E4562" s="148"/>
      <c r="F4562" s="148"/>
      <c r="G4562" s="149"/>
      <c r="H4562" s="148"/>
      <c r="I4562"/>
    </row>
    <row r="4563" spans="1:9" x14ac:dyDescent="0.25">
      <c r="A4563"/>
      <c r="B4563"/>
      <c r="C4563"/>
      <c r="D4563"/>
      <c r="E4563" s="148"/>
      <c r="F4563" s="148"/>
      <c r="G4563" s="149"/>
      <c r="H4563" s="148"/>
      <c r="I4563"/>
    </row>
    <row r="4564" spans="1:9" x14ac:dyDescent="0.25">
      <c r="A4564"/>
      <c r="B4564"/>
      <c r="C4564"/>
      <c r="D4564"/>
      <c r="E4564" s="148"/>
      <c r="F4564" s="148"/>
      <c r="G4564" s="149"/>
      <c r="H4564" s="148"/>
      <c r="I4564"/>
    </row>
    <row r="4565" spans="1:9" x14ac:dyDescent="0.25">
      <c r="A4565"/>
      <c r="B4565"/>
      <c r="C4565"/>
      <c r="D4565"/>
      <c r="E4565" s="148"/>
      <c r="F4565" s="148"/>
      <c r="G4565" s="149"/>
      <c r="H4565" s="148"/>
      <c r="I4565"/>
    </row>
    <row r="4566" spans="1:9" x14ac:dyDescent="0.25">
      <c r="A4566"/>
      <c r="B4566"/>
      <c r="C4566"/>
      <c r="D4566"/>
      <c r="E4566" s="148"/>
      <c r="F4566" s="148"/>
      <c r="G4566" s="149"/>
      <c r="H4566" s="148"/>
      <c r="I4566"/>
    </row>
    <row r="4567" spans="1:9" x14ac:dyDescent="0.25">
      <c r="A4567"/>
      <c r="B4567"/>
      <c r="C4567"/>
      <c r="D4567"/>
      <c r="E4567" s="148"/>
      <c r="F4567" s="148"/>
      <c r="G4567" s="149"/>
      <c r="H4567" s="148"/>
      <c r="I4567"/>
    </row>
    <row r="4568" spans="1:9" x14ac:dyDescent="0.25">
      <c r="A4568"/>
      <c r="B4568"/>
      <c r="C4568"/>
      <c r="D4568"/>
      <c r="E4568" s="148"/>
      <c r="F4568" s="148"/>
      <c r="G4568" s="149"/>
      <c r="H4568" s="148"/>
      <c r="I4568"/>
    </row>
    <row r="4569" spans="1:9" x14ac:dyDescent="0.25">
      <c r="A4569"/>
      <c r="B4569"/>
      <c r="C4569"/>
      <c r="D4569"/>
      <c r="E4569" s="148"/>
      <c r="F4569" s="148"/>
      <c r="G4569" s="149"/>
      <c r="H4569" s="148"/>
      <c r="I4569"/>
    </row>
    <row r="4570" spans="1:9" x14ac:dyDescent="0.25">
      <c r="A4570"/>
      <c r="B4570"/>
      <c r="C4570"/>
      <c r="D4570"/>
      <c r="E4570" s="148"/>
      <c r="F4570" s="148"/>
      <c r="G4570" s="149"/>
      <c r="H4570" s="148"/>
      <c r="I4570"/>
    </row>
    <row r="4571" spans="1:9" x14ac:dyDescent="0.25">
      <c r="A4571"/>
      <c r="B4571"/>
      <c r="C4571"/>
      <c r="D4571"/>
      <c r="E4571" s="148"/>
      <c r="F4571" s="148"/>
      <c r="G4571" s="149"/>
      <c r="H4571" s="148"/>
      <c r="I4571"/>
    </row>
    <row r="4572" spans="1:9" x14ac:dyDescent="0.25">
      <c r="A4572"/>
      <c r="B4572"/>
      <c r="C4572"/>
      <c r="D4572"/>
      <c r="E4572" s="148"/>
      <c r="F4572" s="148"/>
      <c r="G4572" s="149"/>
      <c r="H4572" s="148"/>
      <c r="I4572"/>
    </row>
    <row r="4573" spans="1:9" x14ac:dyDescent="0.25">
      <c r="A4573"/>
      <c r="B4573"/>
      <c r="C4573"/>
      <c r="D4573"/>
      <c r="E4573" s="148"/>
      <c r="F4573" s="148"/>
      <c r="G4573" s="149"/>
      <c r="H4573" s="148"/>
      <c r="I4573"/>
    </row>
    <row r="4574" spans="1:9" x14ac:dyDescent="0.25">
      <c r="A4574"/>
      <c r="B4574"/>
      <c r="C4574"/>
      <c r="D4574"/>
      <c r="E4574" s="148"/>
      <c r="F4574" s="148"/>
      <c r="G4574" s="149"/>
      <c r="H4574" s="148"/>
      <c r="I4574"/>
    </row>
    <row r="4575" spans="1:9" x14ac:dyDescent="0.25">
      <c r="A4575"/>
      <c r="B4575"/>
      <c r="C4575"/>
      <c r="D4575"/>
      <c r="E4575" s="148"/>
      <c r="F4575" s="148"/>
      <c r="G4575" s="149"/>
      <c r="H4575" s="148"/>
      <c r="I4575"/>
    </row>
    <row r="4576" spans="1:9" x14ac:dyDescent="0.25">
      <c r="A4576"/>
      <c r="B4576"/>
      <c r="C4576"/>
      <c r="D4576"/>
      <c r="E4576" s="148"/>
      <c r="F4576" s="148"/>
      <c r="G4576" s="149"/>
      <c r="H4576" s="148"/>
      <c r="I4576"/>
    </row>
    <row r="4577" spans="1:9" x14ac:dyDescent="0.25">
      <c r="A4577"/>
      <c r="B4577"/>
      <c r="C4577"/>
      <c r="D4577"/>
      <c r="E4577" s="148"/>
      <c r="F4577" s="148"/>
      <c r="G4577" s="149"/>
      <c r="H4577" s="148"/>
      <c r="I4577"/>
    </row>
    <row r="4578" spans="1:9" x14ac:dyDescent="0.25">
      <c r="A4578"/>
      <c r="B4578"/>
      <c r="C4578"/>
      <c r="D4578"/>
      <c r="E4578" s="148"/>
      <c r="F4578" s="148"/>
      <c r="G4578" s="149"/>
      <c r="H4578" s="148"/>
      <c r="I4578"/>
    </row>
    <row r="4579" spans="1:9" x14ac:dyDescent="0.25">
      <c r="A4579"/>
      <c r="B4579"/>
      <c r="C4579"/>
      <c r="D4579"/>
      <c r="E4579" s="148"/>
      <c r="F4579" s="148"/>
      <c r="G4579" s="149"/>
      <c r="H4579" s="148"/>
      <c r="I4579"/>
    </row>
    <row r="4580" spans="1:9" x14ac:dyDescent="0.25">
      <c r="A4580"/>
      <c r="B4580"/>
      <c r="C4580"/>
      <c r="D4580"/>
      <c r="E4580" s="148"/>
      <c r="F4580" s="148"/>
      <c r="G4580" s="149"/>
      <c r="H4580" s="148"/>
      <c r="I4580"/>
    </row>
    <row r="4581" spans="1:9" x14ac:dyDescent="0.25">
      <c r="A4581"/>
      <c r="B4581"/>
      <c r="C4581"/>
      <c r="D4581"/>
      <c r="E4581" s="148"/>
      <c r="F4581" s="148"/>
      <c r="G4581" s="149"/>
      <c r="H4581" s="148"/>
      <c r="I4581"/>
    </row>
    <row r="4582" spans="1:9" x14ac:dyDescent="0.25">
      <c r="A4582"/>
      <c r="B4582"/>
      <c r="C4582"/>
      <c r="D4582"/>
      <c r="E4582" s="148"/>
      <c r="F4582" s="148"/>
      <c r="G4582" s="149"/>
      <c r="H4582" s="148"/>
      <c r="I4582"/>
    </row>
    <row r="4583" spans="1:9" x14ac:dyDescent="0.25">
      <c r="A4583"/>
      <c r="B4583"/>
      <c r="C4583"/>
      <c r="D4583"/>
      <c r="E4583" s="148"/>
      <c r="F4583" s="148"/>
      <c r="G4583" s="149"/>
      <c r="H4583" s="148"/>
      <c r="I4583"/>
    </row>
    <row r="4584" spans="1:9" x14ac:dyDescent="0.25">
      <c r="A4584"/>
      <c r="B4584"/>
      <c r="C4584"/>
      <c r="D4584"/>
      <c r="E4584" s="148"/>
      <c r="F4584" s="148"/>
      <c r="G4584" s="149"/>
      <c r="H4584" s="148"/>
      <c r="I4584"/>
    </row>
    <row r="4585" spans="1:9" x14ac:dyDescent="0.25">
      <c r="A4585"/>
      <c r="B4585"/>
      <c r="C4585"/>
      <c r="D4585"/>
      <c r="E4585" s="148"/>
      <c r="F4585" s="148"/>
      <c r="G4585" s="149"/>
      <c r="H4585" s="148"/>
      <c r="I4585"/>
    </row>
    <row r="4586" spans="1:9" x14ac:dyDescent="0.25">
      <c r="A4586"/>
      <c r="B4586"/>
      <c r="C4586"/>
      <c r="D4586"/>
      <c r="E4586" s="148"/>
      <c r="F4586" s="148"/>
      <c r="G4586" s="149"/>
      <c r="H4586" s="148"/>
      <c r="I4586"/>
    </row>
    <row r="4587" spans="1:9" x14ac:dyDescent="0.25">
      <c r="A4587"/>
      <c r="B4587"/>
      <c r="C4587"/>
      <c r="D4587"/>
      <c r="E4587" s="148"/>
      <c r="F4587" s="148"/>
      <c r="G4587" s="149"/>
      <c r="H4587" s="148"/>
      <c r="I4587"/>
    </row>
    <row r="4588" spans="1:9" x14ac:dyDescent="0.25">
      <c r="A4588"/>
      <c r="B4588"/>
      <c r="C4588"/>
      <c r="D4588"/>
      <c r="E4588" s="148"/>
      <c r="F4588" s="148"/>
      <c r="G4588" s="149"/>
      <c r="H4588" s="148"/>
      <c r="I4588"/>
    </row>
    <row r="4589" spans="1:9" x14ac:dyDescent="0.25">
      <c r="A4589"/>
      <c r="B4589"/>
      <c r="C4589"/>
      <c r="D4589"/>
      <c r="E4589" s="148"/>
      <c r="F4589" s="148"/>
      <c r="G4589" s="149"/>
      <c r="H4589" s="148"/>
      <c r="I4589"/>
    </row>
    <row r="4590" spans="1:9" x14ac:dyDescent="0.25">
      <c r="A4590"/>
      <c r="B4590"/>
      <c r="C4590"/>
      <c r="D4590"/>
      <c r="E4590" s="148"/>
      <c r="F4590" s="148"/>
      <c r="G4590" s="149"/>
      <c r="H4590" s="148"/>
      <c r="I4590"/>
    </row>
    <row r="4591" spans="1:9" x14ac:dyDescent="0.25">
      <c r="A4591"/>
      <c r="B4591"/>
      <c r="C4591"/>
      <c r="D4591"/>
      <c r="E4591" s="148"/>
      <c r="F4591" s="148"/>
      <c r="G4591" s="149"/>
      <c r="H4591" s="148"/>
      <c r="I4591"/>
    </row>
    <row r="4592" spans="1:9" x14ac:dyDescent="0.25">
      <c r="A4592"/>
      <c r="B4592"/>
      <c r="C4592"/>
      <c r="D4592"/>
      <c r="E4592" s="148"/>
      <c r="F4592" s="148"/>
      <c r="G4592" s="149"/>
      <c r="H4592" s="148"/>
      <c r="I4592"/>
    </row>
    <row r="4593" spans="1:9" x14ac:dyDescent="0.25">
      <c r="A4593"/>
      <c r="B4593"/>
      <c r="C4593"/>
      <c r="D4593"/>
      <c r="E4593" s="148"/>
      <c r="F4593" s="148"/>
      <c r="G4593" s="149"/>
      <c r="H4593" s="148"/>
      <c r="I4593"/>
    </row>
    <row r="4594" spans="1:9" x14ac:dyDescent="0.25">
      <c r="A4594"/>
      <c r="B4594"/>
      <c r="C4594"/>
      <c r="D4594"/>
      <c r="E4594" s="148"/>
      <c r="F4594" s="148"/>
      <c r="G4594" s="149"/>
      <c r="H4594" s="148"/>
      <c r="I4594"/>
    </row>
    <row r="4595" spans="1:9" x14ac:dyDescent="0.25">
      <c r="A4595"/>
      <c r="B4595"/>
      <c r="C4595"/>
      <c r="D4595"/>
      <c r="E4595" s="148"/>
      <c r="F4595" s="148"/>
      <c r="G4595" s="149"/>
      <c r="H4595" s="148"/>
      <c r="I4595"/>
    </row>
    <row r="4596" spans="1:9" x14ac:dyDescent="0.25">
      <c r="A4596"/>
      <c r="B4596"/>
      <c r="C4596"/>
      <c r="D4596"/>
      <c r="E4596" s="148"/>
      <c r="F4596" s="148"/>
      <c r="G4596" s="149"/>
      <c r="H4596" s="148"/>
      <c r="I4596"/>
    </row>
    <row r="4597" spans="1:9" x14ac:dyDescent="0.25">
      <c r="A4597"/>
      <c r="B4597"/>
      <c r="C4597"/>
      <c r="D4597"/>
      <c r="E4597" s="148"/>
      <c r="F4597" s="148"/>
      <c r="G4597" s="149"/>
      <c r="H4597" s="148"/>
      <c r="I4597"/>
    </row>
    <row r="4598" spans="1:9" x14ac:dyDescent="0.25">
      <c r="A4598"/>
      <c r="B4598"/>
      <c r="C4598"/>
      <c r="D4598"/>
      <c r="E4598" s="148"/>
      <c r="F4598" s="148"/>
      <c r="G4598" s="149"/>
      <c r="H4598" s="148"/>
      <c r="I4598"/>
    </row>
    <row r="4599" spans="1:9" x14ac:dyDescent="0.25">
      <c r="A4599"/>
      <c r="B4599"/>
      <c r="C4599"/>
      <c r="D4599"/>
      <c r="E4599" s="148"/>
      <c r="F4599" s="148"/>
      <c r="G4599" s="149"/>
      <c r="H4599" s="148"/>
      <c r="I4599"/>
    </row>
    <row r="4600" spans="1:9" x14ac:dyDescent="0.25">
      <c r="A4600"/>
      <c r="B4600"/>
      <c r="C4600"/>
      <c r="D4600"/>
      <c r="E4600" s="148"/>
      <c r="F4600" s="148"/>
      <c r="G4600" s="149"/>
      <c r="H4600" s="148"/>
      <c r="I4600"/>
    </row>
    <row r="4601" spans="1:9" x14ac:dyDescent="0.25">
      <c r="A4601"/>
      <c r="B4601"/>
      <c r="C4601"/>
      <c r="D4601"/>
      <c r="E4601" s="148"/>
      <c r="F4601" s="148"/>
      <c r="G4601" s="149"/>
      <c r="H4601" s="148"/>
      <c r="I4601"/>
    </row>
    <row r="4602" spans="1:9" x14ac:dyDescent="0.25">
      <c r="A4602"/>
      <c r="B4602"/>
      <c r="C4602"/>
      <c r="D4602"/>
      <c r="E4602" s="148"/>
      <c r="F4602" s="148"/>
      <c r="G4602" s="149"/>
      <c r="H4602" s="148"/>
      <c r="I4602"/>
    </row>
    <row r="4603" spans="1:9" x14ac:dyDescent="0.25">
      <c r="A4603"/>
      <c r="B4603"/>
      <c r="C4603"/>
      <c r="D4603"/>
      <c r="E4603" s="148"/>
      <c r="F4603" s="148"/>
      <c r="G4603" s="149"/>
      <c r="H4603" s="148"/>
      <c r="I4603"/>
    </row>
    <row r="4604" spans="1:9" x14ac:dyDescent="0.25">
      <c r="A4604"/>
      <c r="B4604"/>
      <c r="C4604"/>
      <c r="D4604"/>
      <c r="E4604" s="148"/>
      <c r="F4604" s="148"/>
      <c r="G4604" s="149"/>
      <c r="H4604" s="148"/>
      <c r="I4604"/>
    </row>
    <row r="4605" spans="1:9" x14ac:dyDescent="0.25">
      <c r="A4605"/>
      <c r="B4605"/>
      <c r="C4605"/>
      <c r="D4605"/>
      <c r="E4605" s="148"/>
      <c r="F4605" s="148"/>
      <c r="G4605" s="149"/>
      <c r="H4605" s="148"/>
      <c r="I4605"/>
    </row>
    <row r="4606" spans="1:9" x14ac:dyDescent="0.25">
      <c r="A4606"/>
      <c r="B4606"/>
      <c r="C4606"/>
      <c r="D4606"/>
      <c r="E4606" s="148"/>
      <c r="F4606" s="148"/>
      <c r="G4606" s="149"/>
      <c r="H4606" s="148"/>
      <c r="I4606"/>
    </row>
    <row r="4607" spans="1:9" x14ac:dyDescent="0.25">
      <c r="A4607"/>
      <c r="B4607"/>
      <c r="C4607"/>
      <c r="D4607"/>
      <c r="E4607" s="148"/>
      <c r="F4607" s="148"/>
      <c r="G4607" s="149"/>
      <c r="H4607" s="148"/>
      <c r="I4607"/>
    </row>
    <row r="4608" spans="1:9" x14ac:dyDescent="0.25">
      <c r="A4608"/>
      <c r="B4608"/>
      <c r="C4608"/>
      <c r="D4608"/>
      <c r="E4608" s="148"/>
      <c r="F4608" s="148"/>
      <c r="G4608" s="149"/>
      <c r="H4608" s="148"/>
      <c r="I4608"/>
    </row>
    <row r="4609" spans="1:9" x14ac:dyDescent="0.25">
      <c r="A4609"/>
      <c r="B4609"/>
      <c r="C4609"/>
      <c r="D4609"/>
      <c r="E4609" s="148"/>
      <c r="F4609" s="148"/>
      <c r="G4609" s="149"/>
      <c r="H4609" s="148"/>
      <c r="I4609"/>
    </row>
    <row r="4610" spans="1:9" x14ac:dyDescent="0.25">
      <c r="A4610"/>
      <c r="B4610"/>
      <c r="C4610"/>
      <c r="D4610"/>
      <c r="E4610" s="148"/>
      <c r="F4610" s="148"/>
      <c r="G4610" s="149"/>
      <c r="H4610" s="148"/>
      <c r="I4610"/>
    </row>
    <row r="4611" spans="1:9" x14ac:dyDescent="0.25">
      <c r="A4611"/>
      <c r="B4611"/>
      <c r="C4611"/>
      <c r="D4611"/>
      <c r="E4611" s="148"/>
      <c r="F4611" s="148"/>
      <c r="G4611" s="149"/>
      <c r="H4611" s="148"/>
      <c r="I4611"/>
    </row>
    <row r="4612" spans="1:9" x14ac:dyDescent="0.25">
      <c r="A4612"/>
      <c r="B4612"/>
      <c r="C4612"/>
      <c r="D4612"/>
      <c r="E4612" s="148"/>
      <c r="F4612" s="148"/>
      <c r="G4612" s="149"/>
      <c r="H4612" s="148"/>
      <c r="I4612"/>
    </row>
    <row r="4613" spans="1:9" x14ac:dyDescent="0.25">
      <c r="A4613"/>
      <c r="B4613"/>
      <c r="C4613"/>
      <c r="D4613"/>
      <c r="E4613" s="148"/>
      <c r="F4613" s="148"/>
      <c r="G4613" s="149"/>
      <c r="H4613" s="148"/>
      <c r="I4613"/>
    </row>
    <row r="4614" spans="1:9" x14ac:dyDescent="0.25">
      <c r="A4614"/>
      <c r="B4614"/>
      <c r="C4614"/>
      <c r="D4614"/>
      <c r="E4614" s="148"/>
      <c r="F4614" s="148"/>
      <c r="G4614" s="149"/>
      <c r="H4614" s="148"/>
      <c r="I4614"/>
    </row>
    <row r="4615" spans="1:9" x14ac:dyDescent="0.25">
      <c r="A4615"/>
      <c r="B4615"/>
      <c r="C4615"/>
      <c r="D4615"/>
      <c r="E4615" s="148"/>
      <c r="F4615" s="148"/>
      <c r="G4615" s="149"/>
      <c r="H4615" s="148"/>
      <c r="I4615"/>
    </row>
    <row r="4616" spans="1:9" x14ac:dyDescent="0.25">
      <c r="A4616"/>
      <c r="B4616"/>
      <c r="C4616"/>
      <c r="D4616"/>
      <c r="E4616" s="148"/>
      <c r="F4616" s="148"/>
      <c r="G4616" s="149"/>
      <c r="H4616" s="148"/>
      <c r="I4616"/>
    </row>
    <row r="4617" spans="1:9" x14ac:dyDescent="0.25">
      <c r="A4617"/>
      <c r="B4617"/>
      <c r="C4617"/>
      <c r="D4617"/>
      <c r="E4617" s="148"/>
      <c r="F4617" s="148"/>
      <c r="G4617" s="149"/>
      <c r="H4617" s="148"/>
      <c r="I4617"/>
    </row>
    <row r="4618" spans="1:9" x14ac:dyDescent="0.25">
      <c r="A4618"/>
      <c r="B4618"/>
      <c r="C4618"/>
      <c r="D4618"/>
      <c r="E4618" s="148"/>
      <c r="F4618" s="148"/>
      <c r="G4618" s="149"/>
      <c r="H4618" s="148"/>
      <c r="I4618"/>
    </row>
    <row r="4619" spans="1:9" x14ac:dyDescent="0.25">
      <c r="A4619"/>
      <c r="B4619"/>
      <c r="C4619"/>
      <c r="D4619"/>
      <c r="E4619" s="148"/>
      <c r="F4619" s="148"/>
      <c r="G4619" s="149"/>
      <c r="H4619" s="148"/>
      <c r="I4619"/>
    </row>
    <row r="4620" spans="1:9" x14ac:dyDescent="0.25">
      <c r="A4620"/>
      <c r="B4620"/>
      <c r="C4620"/>
      <c r="D4620"/>
      <c r="E4620" s="148"/>
      <c r="F4620" s="148"/>
      <c r="G4620" s="149"/>
      <c r="H4620" s="148"/>
      <c r="I4620"/>
    </row>
    <row r="4621" spans="1:9" x14ac:dyDescent="0.25">
      <c r="A4621"/>
      <c r="B4621"/>
      <c r="C4621"/>
      <c r="D4621"/>
      <c r="E4621" s="148"/>
      <c r="F4621" s="148"/>
      <c r="G4621" s="149"/>
      <c r="H4621" s="148"/>
      <c r="I4621"/>
    </row>
    <row r="4622" spans="1:9" x14ac:dyDescent="0.25">
      <c r="A4622"/>
      <c r="B4622"/>
      <c r="C4622"/>
      <c r="D4622"/>
      <c r="E4622" s="148"/>
      <c r="F4622" s="148"/>
      <c r="G4622" s="149"/>
      <c r="H4622" s="148"/>
      <c r="I4622"/>
    </row>
    <row r="4623" spans="1:9" x14ac:dyDescent="0.25">
      <c r="A4623"/>
      <c r="B4623"/>
      <c r="C4623"/>
      <c r="D4623"/>
      <c r="E4623" s="148"/>
      <c r="F4623" s="148"/>
      <c r="G4623" s="149"/>
      <c r="H4623" s="148"/>
      <c r="I4623"/>
    </row>
    <row r="4624" spans="1:9" x14ac:dyDescent="0.25">
      <c r="A4624"/>
      <c r="B4624"/>
      <c r="C4624"/>
      <c r="D4624"/>
      <c r="E4624" s="148"/>
      <c r="F4624" s="148"/>
      <c r="G4624" s="149"/>
      <c r="H4624" s="148"/>
      <c r="I4624"/>
    </row>
    <row r="4625" spans="1:9" x14ac:dyDescent="0.25">
      <c r="A4625"/>
      <c r="B4625"/>
      <c r="C4625"/>
      <c r="D4625"/>
      <c r="E4625" s="148"/>
      <c r="F4625" s="148"/>
      <c r="G4625" s="149"/>
      <c r="H4625" s="148"/>
      <c r="I4625"/>
    </row>
    <row r="4626" spans="1:9" x14ac:dyDescent="0.25">
      <c r="A4626"/>
      <c r="B4626"/>
      <c r="C4626"/>
      <c r="D4626"/>
      <c r="E4626" s="148"/>
      <c r="F4626" s="148"/>
      <c r="G4626" s="149"/>
      <c r="H4626" s="148"/>
      <c r="I4626"/>
    </row>
    <row r="4627" spans="1:9" x14ac:dyDescent="0.25">
      <c r="A4627"/>
      <c r="B4627"/>
      <c r="C4627"/>
      <c r="D4627"/>
      <c r="E4627" s="148"/>
      <c r="F4627" s="148"/>
      <c r="G4627" s="149"/>
      <c r="H4627" s="148"/>
      <c r="I4627"/>
    </row>
    <row r="4628" spans="1:9" x14ac:dyDescent="0.25">
      <c r="A4628"/>
      <c r="B4628"/>
      <c r="C4628"/>
      <c r="D4628"/>
      <c r="E4628" s="148"/>
      <c r="F4628" s="148"/>
      <c r="G4628" s="149"/>
      <c r="H4628" s="148"/>
      <c r="I4628"/>
    </row>
    <row r="4629" spans="1:9" x14ac:dyDescent="0.25">
      <c r="A4629"/>
      <c r="B4629"/>
      <c r="C4629"/>
      <c r="D4629"/>
      <c r="E4629" s="148"/>
      <c r="F4629" s="148"/>
      <c r="G4629" s="149"/>
      <c r="H4629" s="148"/>
      <c r="I4629"/>
    </row>
    <row r="4630" spans="1:9" x14ac:dyDescent="0.25">
      <c r="A4630"/>
      <c r="B4630"/>
      <c r="C4630"/>
      <c r="D4630"/>
      <c r="E4630" s="148"/>
      <c r="F4630" s="148"/>
      <c r="G4630" s="149"/>
      <c r="H4630" s="148"/>
      <c r="I4630"/>
    </row>
    <row r="4631" spans="1:9" x14ac:dyDescent="0.25">
      <c r="A4631"/>
      <c r="B4631"/>
      <c r="C4631"/>
      <c r="D4631"/>
      <c r="E4631" s="148"/>
      <c r="F4631" s="148"/>
      <c r="G4631" s="149"/>
      <c r="H4631" s="148"/>
      <c r="I4631"/>
    </row>
    <row r="4632" spans="1:9" x14ac:dyDescent="0.25">
      <c r="A4632"/>
      <c r="B4632"/>
      <c r="C4632"/>
      <c r="D4632"/>
      <c r="E4632" s="148"/>
      <c r="F4632" s="148"/>
      <c r="G4632" s="149"/>
      <c r="H4632" s="148"/>
      <c r="I4632"/>
    </row>
    <row r="4633" spans="1:9" x14ac:dyDescent="0.25">
      <c r="A4633"/>
      <c r="B4633"/>
      <c r="C4633"/>
      <c r="D4633"/>
      <c r="E4633" s="148"/>
      <c r="F4633" s="148"/>
      <c r="G4633" s="149"/>
      <c r="H4633" s="148"/>
      <c r="I4633"/>
    </row>
    <row r="4634" spans="1:9" x14ac:dyDescent="0.25">
      <c r="A4634"/>
      <c r="B4634"/>
      <c r="C4634"/>
      <c r="D4634"/>
      <c r="E4634" s="148"/>
      <c r="F4634" s="148"/>
      <c r="G4634" s="149"/>
      <c r="H4634" s="148"/>
      <c r="I4634"/>
    </row>
    <row r="4635" spans="1:9" x14ac:dyDescent="0.25">
      <c r="A4635"/>
      <c r="B4635"/>
      <c r="C4635"/>
      <c r="D4635"/>
      <c r="E4635" s="148"/>
      <c r="F4635" s="148"/>
      <c r="G4635" s="149"/>
      <c r="H4635" s="148"/>
      <c r="I4635"/>
    </row>
    <row r="4636" spans="1:9" x14ac:dyDescent="0.25">
      <c r="A4636"/>
      <c r="B4636"/>
      <c r="C4636"/>
      <c r="D4636"/>
      <c r="E4636" s="148"/>
      <c r="F4636" s="148"/>
      <c r="G4636" s="149"/>
      <c r="H4636" s="148"/>
      <c r="I4636"/>
    </row>
    <row r="4637" spans="1:9" x14ac:dyDescent="0.25">
      <c r="A4637"/>
      <c r="B4637"/>
      <c r="C4637"/>
      <c r="D4637"/>
      <c r="E4637" s="148"/>
      <c r="F4637" s="148"/>
      <c r="G4637" s="149"/>
      <c r="H4637" s="148"/>
      <c r="I4637"/>
    </row>
    <row r="4638" spans="1:9" x14ac:dyDescent="0.25">
      <c r="A4638"/>
      <c r="B4638"/>
      <c r="C4638"/>
      <c r="D4638"/>
      <c r="E4638" s="148"/>
      <c r="F4638" s="148"/>
      <c r="G4638" s="149"/>
      <c r="H4638" s="148"/>
      <c r="I4638"/>
    </row>
    <row r="4639" spans="1:9" x14ac:dyDescent="0.25">
      <c r="A4639"/>
      <c r="B4639"/>
      <c r="C4639"/>
      <c r="D4639"/>
      <c r="E4639" s="148"/>
      <c r="F4639" s="148"/>
      <c r="G4639" s="149"/>
      <c r="H4639" s="148"/>
      <c r="I4639"/>
    </row>
    <row r="4640" spans="1:9" x14ac:dyDescent="0.25">
      <c r="A4640"/>
      <c r="B4640"/>
      <c r="C4640"/>
      <c r="D4640"/>
      <c r="E4640" s="148"/>
      <c r="F4640" s="148"/>
      <c r="G4640" s="149"/>
      <c r="H4640" s="148"/>
      <c r="I4640"/>
    </row>
    <row r="4641" spans="1:9" x14ac:dyDescent="0.25">
      <c r="A4641"/>
      <c r="B4641"/>
      <c r="C4641"/>
      <c r="D4641"/>
      <c r="E4641" s="148"/>
      <c r="F4641" s="148"/>
      <c r="G4641" s="149"/>
      <c r="H4641" s="148"/>
      <c r="I4641"/>
    </row>
    <row r="4642" spans="1:9" x14ac:dyDescent="0.25">
      <c r="A4642"/>
      <c r="B4642"/>
      <c r="C4642"/>
      <c r="D4642"/>
      <c r="E4642" s="148"/>
      <c r="F4642" s="148"/>
      <c r="G4642" s="149"/>
      <c r="H4642" s="148"/>
      <c r="I4642"/>
    </row>
    <row r="4643" spans="1:9" x14ac:dyDescent="0.25">
      <c r="A4643"/>
      <c r="B4643"/>
      <c r="C4643"/>
      <c r="D4643"/>
      <c r="E4643" s="148"/>
      <c r="F4643" s="148"/>
      <c r="G4643" s="149"/>
      <c r="H4643" s="148"/>
      <c r="I4643"/>
    </row>
    <row r="4644" spans="1:9" x14ac:dyDescent="0.25">
      <c r="A4644"/>
      <c r="B4644"/>
      <c r="C4644"/>
      <c r="D4644"/>
      <c r="E4644" s="148"/>
      <c r="F4644" s="148"/>
      <c r="G4644" s="149"/>
      <c r="H4644" s="148"/>
      <c r="I4644"/>
    </row>
    <row r="4645" spans="1:9" x14ac:dyDescent="0.25">
      <c r="A4645"/>
      <c r="B4645"/>
      <c r="C4645"/>
      <c r="D4645"/>
      <c r="E4645" s="148"/>
      <c r="F4645" s="148"/>
      <c r="G4645" s="149"/>
      <c r="H4645" s="148"/>
      <c r="I4645"/>
    </row>
    <row r="4646" spans="1:9" x14ac:dyDescent="0.25">
      <c r="A4646"/>
      <c r="B4646"/>
      <c r="C4646"/>
      <c r="D4646"/>
      <c r="E4646" s="148"/>
      <c r="F4646" s="148"/>
      <c r="G4646" s="149"/>
      <c r="H4646" s="148"/>
      <c r="I4646"/>
    </row>
    <row r="4647" spans="1:9" x14ac:dyDescent="0.25">
      <c r="A4647"/>
      <c r="B4647"/>
      <c r="C4647"/>
      <c r="D4647"/>
      <c r="E4647" s="148"/>
      <c r="F4647" s="148"/>
      <c r="G4647" s="149"/>
      <c r="H4647" s="148"/>
      <c r="I4647"/>
    </row>
    <row r="4648" spans="1:9" x14ac:dyDescent="0.25">
      <c r="A4648"/>
      <c r="B4648"/>
      <c r="C4648"/>
      <c r="D4648"/>
      <c r="E4648" s="148"/>
      <c r="F4648" s="148"/>
      <c r="G4648" s="149"/>
      <c r="H4648" s="148"/>
      <c r="I4648"/>
    </row>
    <row r="4649" spans="1:9" x14ac:dyDescent="0.25">
      <c r="A4649"/>
      <c r="B4649"/>
      <c r="C4649"/>
      <c r="D4649"/>
      <c r="E4649" s="148"/>
      <c r="F4649" s="148"/>
      <c r="G4649" s="149"/>
      <c r="H4649" s="148"/>
      <c r="I4649"/>
    </row>
    <row r="4650" spans="1:9" x14ac:dyDescent="0.25">
      <c r="A4650"/>
      <c r="B4650"/>
      <c r="C4650"/>
      <c r="D4650"/>
      <c r="E4650" s="148"/>
      <c r="F4650" s="148"/>
      <c r="G4650" s="149"/>
      <c r="H4650" s="148"/>
      <c r="I4650"/>
    </row>
    <row r="4651" spans="1:9" x14ac:dyDescent="0.25">
      <c r="A4651"/>
      <c r="B4651"/>
      <c r="C4651"/>
      <c r="D4651"/>
      <c r="E4651" s="148"/>
      <c r="F4651" s="148"/>
      <c r="G4651" s="149"/>
      <c r="H4651" s="148"/>
      <c r="I4651"/>
    </row>
    <row r="4652" spans="1:9" x14ac:dyDescent="0.25">
      <c r="A4652"/>
      <c r="B4652"/>
      <c r="C4652"/>
      <c r="D4652"/>
      <c r="E4652" s="148"/>
      <c r="F4652" s="148"/>
      <c r="G4652" s="149"/>
      <c r="H4652" s="148"/>
      <c r="I4652"/>
    </row>
    <row r="4653" spans="1:9" x14ac:dyDescent="0.25">
      <c r="A4653"/>
      <c r="B4653"/>
      <c r="C4653"/>
      <c r="D4653"/>
      <c r="E4653" s="148"/>
      <c r="F4653" s="148"/>
      <c r="G4653" s="149"/>
      <c r="H4653" s="148"/>
      <c r="I4653"/>
    </row>
    <row r="4654" spans="1:9" x14ac:dyDescent="0.25">
      <c r="A4654"/>
      <c r="B4654"/>
      <c r="C4654"/>
      <c r="D4654"/>
      <c r="E4654" s="148"/>
      <c r="F4654" s="148"/>
      <c r="G4654" s="149"/>
      <c r="H4654" s="148"/>
      <c r="I4654"/>
    </row>
    <row r="4655" spans="1:9" x14ac:dyDescent="0.25">
      <c r="A4655"/>
      <c r="B4655"/>
      <c r="C4655"/>
      <c r="D4655"/>
      <c r="E4655" s="148"/>
      <c r="F4655" s="148"/>
      <c r="G4655" s="149"/>
      <c r="H4655" s="148"/>
      <c r="I4655"/>
    </row>
    <row r="4656" spans="1:9" x14ac:dyDescent="0.25">
      <c r="A4656"/>
      <c r="B4656"/>
      <c r="C4656"/>
      <c r="D4656"/>
      <c r="E4656" s="148"/>
      <c r="F4656" s="148"/>
      <c r="G4656" s="149"/>
      <c r="H4656" s="148"/>
      <c r="I4656"/>
    </row>
    <row r="4657" spans="1:9" x14ac:dyDescent="0.25">
      <c r="A4657"/>
      <c r="B4657"/>
      <c r="C4657"/>
      <c r="D4657"/>
      <c r="E4657" s="148"/>
      <c r="F4657" s="148"/>
      <c r="G4657" s="149"/>
      <c r="H4657" s="148"/>
      <c r="I4657"/>
    </row>
    <row r="4658" spans="1:9" x14ac:dyDescent="0.25">
      <c r="A4658"/>
      <c r="B4658"/>
      <c r="C4658"/>
      <c r="D4658"/>
      <c r="E4658" s="148"/>
      <c r="F4658" s="148"/>
      <c r="G4658" s="149"/>
      <c r="H4658" s="148"/>
      <c r="I4658"/>
    </row>
    <row r="4659" spans="1:9" x14ac:dyDescent="0.25">
      <c r="A4659"/>
      <c r="B4659"/>
      <c r="C4659"/>
      <c r="D4659"/>
      <c r="E4659" s="148"/>
      <c r="F4659" s="148"/>
      <c r="G4659" s="149"/>
      <c r="H4659" s="148"/>
      <c r="I4659"/>
    </row>
    <row r="4660" spans="1:9" x14ac:dyDescent="0.25">
      <c r="A4660"/>
      <c r="B4660"/>
      <c r="C4660"/>
      <c r="D4660"/>
      <c r="E4660" s="148"/>
      <c r="F4660" s="148"/>
      <c r="G4660" s="149"/>
      <c r="H4660" s="148"/>
      <c r="I4660"/>
    </row>
    <row r="4661" spans="1:9" x14ac:dyDescent="0.25">
      <c r="A4661"/>
      <c r="B4661"/>
      <c r="C4661"/>
      <c r="D4661"/>
      <c r="E4661" s="148"/>
      <c r="F4661" s="148"/>
      <c r="G4661" s="149"/>
      <c r="H4661" s="148"/>
      <c r="I4661"/>
    </row>
    <row r="4662" spans="1:9" x14ac:dyDescent="0.25">
      <c r="A4662"/>
      <c r="B4662"/>
      <c r="C4662"/>
      <c r="D4662"/>
      <c r="E4662" s="148"/>
      <c r="F4662" s="148"/>
      <c r="G4662" s="149"/>
      <c r="H4662" s="148"/>
      <c r="I4662"/>
    </row>
    <row r="4663" spans="1:9" x14ac:dyDescent="0.25">
      <c r="A4663"/>
      <c r="B4663"/>
      <c r="C4663"/>
      <c r="D4663"/>
      <c r="E4663" s="148"/>
      <c r="F4663" s="148"/>
      <c r="G4663" s="149"/>
      <c r="H4663" s="148"/>
      <c r="I4663"/>
    </row>
    <row r="4664" spans="1:9" x14ac:dyDescent="0.25">
      <c r="A4664"/>
      <c r="B4664"/>
      <c r="C4664"/>
      <c r="D4664"/>
      <c r="E4664" s="148"/>
      <c r="F4664" s="148"/>
      <c r="G4664" s="149"/>
      <c r="H4664" s="148"/>
      <c r="I4664"/>
    </row>
    <row r="4665" spans="1:9" x14ac:dyDescent="0.25">
      <c r="A4665"/>
      <c r="B4665"/>
      <c r="C4665"/>
      <c r="D4665"/>
      <c r="E4665" s="148"/>
      <c r="F4665" s="148"/>
      <c r="G4665" s="149"/>
      <c r="H4665" s="148"/>
      <c r="I4665"/>
    </row>
    <row r="4666" spans="1:9" x14ac:dyDescent="0.25">
      <c r="A4666"/>
      <c r="B4666"/>
      <c r="C4666"/>
      <c r="D4666"/>
      <c r="E4666" s="148"/>
      <c r="F4666" s="148"/>
      <c r="G4666" s="149"/>
      <c r="H4666" s="148"/>
      <c r="I4666"/>
    </row>
    <row r="4667" spans="1:9" x14ac:dyDescent="0.25">
      <c r="A4667"/>
      <c r="B4667"/>
      <c r="C4667"/>
      <c r="D4667"/>
      <c r="E4667" s="148"/>
      <c r="F4667" s="148"/>
      <c r="G4667" s="149"/>
      <c r="H4667" s="148"/>
      <c r="I4667"/>
    </row>
    <row r="4668" spans="1:9" x14ac:dyDescent="0.25">
      <c r="A4668"/>
      <c r="B4668"/>
      <c r="C4668"/>
      <c r="D4668"/>
      <c r="E4668" s="148"/>
      <c r="F4668" s="148"/>
      <c r="G4668" s="149"/>
      <c r="H4668" s="148"/>
      <c r="I4668"/>
    </row>
    <row r="4669" spans="1:9" x14ac:dyDescent="0.25">
      <c r="A4669"/>
      <c r="B4669"/>
      <c r="C4669"/>
      <c r="D4669"/>
      <c r="E4669" s="148"/>
      <c r="F4669" s="148"/>
      <c r="G4669" s="149"/>
      <c r="H4669" s="148"/>
      <c r="I4669"/>
    </row>
    <row r="4670" spans="1:9" x14ac:dyDescent="0.25">
      <c r="A4670"/>
      <c r="B4670"/>
      <c r="C4670"/>
      <c r="D4670"/>
      <c r="E4670" s="148"/>
      <c r="F4670" s="148"/>
      <c r="G4670" s="149"/>
      <c r="H4670" s="148"/>
      <c r="I4670"/>
    </row>
    <row r="4671" spans="1:9" x14ac:dyDescent="0.25">
      <c r="A4671"/>
      <c r="B4671"/>
      <c r="C4671"/>
      <c r="D4671"/>
      <c r="E4671" s="148"/>
      <c r="F4671" s="148"/>
      <c r="G4671" s="149"/>
      <c r="H4671" s="148"/>
      <c r="I4671"/>
    </row>
    <row r="4672" spans="1:9" x14ac:dyDescent="0.25">
      <c r="A4672"/>
      <c r="B4672"/>
      <c r="C4672"/>
      <c r="D4672"/>
      <c r="E4672" s="148"/>
      <c r="F4672" s="148"/>
      <c r="G4672" s="149"/>
      <c r="H4672" s="148"/>
      <c r="I4672"/>
    </row>
    <row r="4673" spans="1:9" x14ac:dyDescent="0.25">
      <c r="A4673"/>
      <c r="B4673"/>
      <c r="C4673"/>
      <c r="D4673"/>
      <c r="E4673" s="148"/>
      <c r="F4673" s="148"/>
      <c r="G4673" s="149"/>
      <c r="H4673" s="148"/>
      <c r="I4673"/>
    </row>
    <row r="4674" spans="1:9" x14ac:dyDescent="0.25">
      <c r="A4674"/>
      <c r="B4674"/>
      <c r="C4674"/>
      <c r="D4674"/>
      <c r="E4674" s="148"/>
      <c r="F4674" s="148"/>
      <c r="G4674" s="149"/>
      <c r="H4674" s="148"/>
      <c r="I4674"/>
    </row>
    <row r="4675" spans="1:9" x14ac:dyDescent="0.25">
      <c r="A4675"/>
      <c r="B4675"/>
      <c r="C4675"/>
      <c r="D4675"/>
      <c r="E4675" s="148"/>
      <c r="F4675" s="148"/>
      <c r="G4675" s="149"/>
      <c r="H4675" s="148"/>
      <c r="I4675"/>
    </row>
    <row r="4676" spans="1:9" x14ac:dyDescent="0.25">
      <c r="A4676"/>
      <c r="B4676"/>
      <c r="C4676"/>
      <c r="D4676"/>
      <c r="E4676" s="148"/>
      <c r="F4676" s="148"/>
      <c r="G4676" s="149"/>
      <c r="H4676" s="148"/>
      <c r="I4676"/>
    </row>
    <row r="4677" spans="1:9" x14ac:dyDescent="0.25">
      <c r="A4677"/>
      <c r="B4677"/>
      <c r="C4677"/>
      <c r="D4677"/>
      <c r="E4677" s="148"/>
      <c r="F4677" s="148"/>
      <c r="G4677" s="149"/>
      <c r="H4677" s="148"/>
      <c r="I4677"/>
    </row>
    <row r="4678" spans="1:9" x14ac:dyDescent="0.25">
      <c r="A4678"/>
      <c r="B4678"/>
      <c r="C4678"/>
      <c r="D4678"/>
      <c r="E4678" s="148"/>
      <c r="F4678" s="148"/>
      <c r="G4678" s="149"/>
      <c r="H4678" s="148"/>
      <c r="I4678"/>
    </row>
    <row r="4679" spans="1:9" x14ac:dyDescent="0.25">
      <c r="A4679"/>
      <c r="B4679"/>
      <c r="C4679"/>
      <c r="D4679"/>
      <c r="E4679" s="148"/>
      <c r="F4679" s="148"/>
      <c r="G4679" s="149"/>
      <c r="H4679" s="148"/>
      <c r="I4679"/>
    </row>
    <row r="4680" spans="1:9" x14ac:dyDescent="0.25">
      <c r="A4680"/>
      <c r="B4680"/>
      <c r="C4680"/>
      <c r="D4680"/>
      <c r="E4680" s="148"/>
      <c r="F4680" s="148"/>
      <c r="G4680" s="149"/>
      <c r="H4680" s="148"/>
      <c r="I4680"/>
    </row>
    <row r="4681" spans="1:9" x14ac:dyDescent="0.25">
      <c r="A4681"/>
      <c r="B4681"/>
      <c r="C4681"/>
      <c r="D4681"/>
      <c r="E4681" s="148"/>
      <c r="F4681" s="148"/>
      <c r="G4681" s="149"/>
      <c r="H4681" s="148"/>
      <c r="I4681"/>
    </row>
    <row r="4682" spans="1:9" x14ac:dyDescent="0.25">
      <c r="A4682"/>
      <c r="B4682"/>
      <c r="C4682"/>
      <c r="D4682"/>
      <c r="E4682" s="148"/>
      <c r="F4682" s="148"/>
      <c r="G4682" s="149"/>
      <c r="H4682" s="148"/>
      <c r="I4682"/>
    </row>
    <row r="4683" spans="1:9" x14ac:dyDescent="0.25">
      <c r="A4683"/>
      <c r="B4683"/>
      <c r="C4683"/>
      <c r="D4683"/>
      <c r="E4683" s="148"/>
      <c r="F4683" s="148"/>
      <c r="G4683" s="149"/>
      <c r="H4683" s="148"/>
      <c r="I4683"/>
    </row>
    <row r="4684" spans="1:9" x14ac:dyDescent="0.25">
      <c r="A4684"/>
      <c r="B4684"/>
      <c r="C4684"/>
      <c r="D4684"/>
      <c r="E4684" s="148"/>
      <c r="F4684" s="148"/>
      <c r="G4684" s="149"/>
      <c r="H4684" s="148"/>
      <c r="I4684"/>
    </row>
    <row r="4685" spans="1:9" x14ac:dyDescent="0.25">
      <c r="A4685"/>
      <c r="B4685"/>
      <c r="C4685"/>
      <c r="D4685"/>
      <c r="E4685" s="148"/>
      <c r="F4685" s="148"/>
      <c r="G4685" s="149"/>
      <c r="H4685" s="148"/>
      <c r="I4685"/>
    </row>
    <row r="4686" spans="1:9" x14ac:dyDescent="0.25">
      <c r="A4686"/>
      <c r="B4686"/>
      <c r="C4686"/>
      <c r="D4686"/>
      <c r="E4686" s="148"/>
      <c r="F4686" s="148"/>
      <c r="G4686" s="149"/>
      <c r="H4686" s="148"/>
      <c r="I4686"/>
    </row>
    <row r="4687" spans="1:9" x14ac:dyDescent="0.25">
      <c r="A4687"/>
      <c r="B4687"/>
      <c r="C4687"/>
      <c r="D4687"/>
      <c r="E4687" s="148"/>
      <c r="F4687" s="148"/>
      <c r="G4687" s="149"/>
      <c r="H4687" s="148"/>
      <c r="I4687"/>
    </row>
    <row r="4688" spans="1:9" x14ac:dyDescent="0.25">
      <c r="A4688"/>
      <c r="B4688"/>
      <c r="C4688"/>
      <c r="D4688"/>
      <c r="E4688" s="148"/>
      <c r="F4688" s="148"/>
      <c r="G4688" s="149"/>
      <c r="H4688" s="148"/>
      <c r="I4688"/>
    </row>
    <row r="4689" spans="1:9" x14ac:dyDescent="0.25">
      <c r="A4689"/>
      <c r="B4689"/>
      <c r="C4689"/>
      <c r="D4689"/>
      <c r="E4689" s="148"/>
      <c r="F4689" s="148"/>
      <c r="G4689" s="149"/>
      <c r="H4689" s="148"/>
      <c r="I4689"/>
    </row>
    <row r="4690" spans="1:9" x14ac:dyDescent="0.25">
      <c r="A4690"/>
      <c r="B4690"/>
      <c r="C4690"/>
      <c r="D4690"/>
      <c r="E4690" s="148"/>
      <c r="F4690" s="148"/>
      <c r="G4690" s="149"/>
      <c r="H4690" s="148"/>
      <c r="I4690"/>
    </row>
    <row r="4691" spans="1:9" x14ac:dyDescent="0.25">
      <c r="A4691"/>
      <c r="B4691"/>
      <c r="C4691"/>
      <c r="D4691"/>
      <c r="E4691" s="148"/>
      <c r="F4691" s="148"/>
      <c r="G4691" s="149"/>
      <c r="H4691" s="148"/>
      <c r="I4691"/>
    </row>
    <row r="4692" spans="1:9" x14ac:dyDescent="0.25">
      <c r="A4692"/>
      <c r="B4692"/>
      <c r="C4692"/>
      <c r="D4692"/>
      <c r="E4692" s="148"/>
      <c r="F4692" s="148"/>
      <c r="G4692" s="149"/>
      <c r="H4692" s="148"/>
      <c r="I4692"/>
    </row>
    <row r="4693" spans="1:9" x14ac:dyDescent="0.25">
      <c r="A4693"/>
      <c r="B4693"/>
      <c r="C4693"/>
      <c r="D4693"/>
      <c r="E4693" s="148"/>
      <c r="F4693" s="148"/>
      <c r="G4693" s="149"/>
      <c r="H4693" s="148"/>
      <c r="I4693"/>
    </row>
    <row r="4694" spans="1:9" x14ac:dyDescent="0.25">
      <c r="A4694"/>
      <c r="B4694"/>
      <c r="C4694"/>
      <c r="D4694"/>
      <c r="E4694" s="148"/>
      <c r="F4694" s="148"/>
      <c r="G4694" s="149"/>
      <c r="H4694" s="148"/>
      <c r="I4694"/>
    </row>
    <row r="4695" spans="1:9" x14ac:dyDescent="0.25">
      <c r="A4695"/>
      <c r="B4695"/>
      <c r="C4695"/>
      <c r="D4695"/>
      <c r="E4695" s="148"/>
      <c r="F4695" s="148"/>
      <c r="G4695" s="149"/>
      <c r="H4695" s="148"/>
      <c r="I4695"/>
    </row>
    <row r="4696" spans="1:9" x14ac:dyDescent="0.25">
      <c r="A4696"/>
      <c r="B4696"/>
      <c r="C4696"/>
      <c r="D4696"/>
      <c r="E4696" s="148"/>
      <c r="F4696" s="148"/>
      <c r="G4696" s="149"/>
      <c r="H4696" s="148"/>
      <c r="I4696"/>
    </row>
    <row r="4697" spans="1:9" x14ac:dyDescent="0.25">
      <c r="A4697"/>
      <c r="B4697"/>
      <c r="C4697"/>
      <c r="D4697"/>
      <c r="E4697" s="148"/>
      <c r="F4697" s="148"/>
      <c r="G4697" s="149"/>
      <c r="H4697" s="148"/>
      <c r="I4697"/>
    </row>
    <row r="4698" spans="1:9" x14ac:dyDescent="0.25">
      <c r="A4698"/>
      <c r="B4698"/>
      <c r="C4698"/>
      <c r="D4698"/>
      <c r="E4698" s="148"/>
      <c r="F4698" s="148"/>
      <c r="G4698" s="149"/>
      <c r="H4698" s="148"/>
      <c r="I4698"/>
    </row>
    <row r="4699" spans="1:9" x14ac:dyDescent="0.25">
      <c r="A4699"/>
      <c r="B4699"/>
      <c r="C4699"/>
      <c r="D4699"/>
      <c r="E4699" s="148"/>
      <c r="F4699" s="148"/>
      <c r="G4699" s="149"/>
      <c r="H4699" s="148"/>
      <c r="I4699"/>
    </row>
    <row r="4700" spans="1:9" x14ac:dyDescent="0.25">
      <c r="A4700"/>
      <c r="B4700"/>
      <c r="C4700"/>
      <c r="D4700"/>
      <c r="E4700" s="148"/>
      <c r="F4700" s="148"/>
      <c r="G4700" s="149"/>
      <c r="H4700" s="148"/>
      <c r="I4700"/>
    </row>
    <row r="4701" spans="1:9" x14ac:dyDescent="0.25">
      <c r="A4701"/>
      <c r="B4701"/>
      <c r="C4701"/>
      <c r="D4701"/>
      <c r="E4701" s="148"/>
      <c r="F4701" s="148"/>
      <c r="G4701" s="149"/>
      <c r="H4701" s="148"/>
      <c r="I4701"/>
    </row>
    <row r="4702" spans="1:9" x14ac:dyDescent="0.25">
      <c r="A4702"/>
      <c r="B4702"/>
      <c r="C4702"/>
      <c r="D4702"/>
      <c r="E4702" s="148"/>
      <c r="F4702" s="148"/>
      <c r="G4702" s="149"/>
      <c r="H4702" s="148"/>
      <c r="I4702"/>
    </row>
    <row r="4703" spans="1:9" x14ac:dyDescent="0.25">
      <c r="A4703"/>
      <c r="B4703"/>
      <c r="C4703"/>
      <c r="D4703"/>
      <c r="E4703" s="148"/>
      <c r="F4703" s="148"/>
      <c r="G4703" s="149"/>
      <c r="H4703" s="148"/>
      <c r="I4703"/>
    </row>
    <row r="4704" spans="1:9" x14ac:dyDescent="0.25">
      <c r="A4704"/>
      <c r="B4704"/>
      <c r="C4704"/>
      <c r="D4704"/>
      <c r="E4704" s="148"/>
      <c r="F4704" s="148"/>
      <c r="G4704" s="149"/>
      <c r="H4704" s="148"/>
      <c r="I4704"/>
    </row>
    <row r="4705" spans="1:9" x14ac:dyDescent="0.25">
      <c r="A4705"/>
      <c r="B4705"/>
      <c r="C4705"/>
      <c r="D4705"/>
      <c r="E4705" s="148"/>
      <c r="F4705" s="148"/>
      <c r="G4705" s="149"/>
      <c r="H4705" s="148"/>
      <c r="I4705"/>
    </row>
    <row r="4706" spans="1:9" x14ac:dyDescent="0.25">
      <c r="A4706"/>
      <c r="B4706"/>
      <c r="C4706"/>
      <c r="D4706"/>
      <c r="E4706" s="148"/>
      <c r="F4706" s="148"/>
      <c r="G4706" s="149"/>
      <c r="H4706" s="148"/>
      <c r="I4706"/>
    </row>
    <row r="4707" spans="1:9" x14ac:dyDescent="0.25">
      <c r="A4707"/>
      <c r="B4707"/>
      <c r="C4707"/>
      <c r="D4707"/>
      <c r="E4707" s="148"/>
      <c r="F4707" s="148"/>
      <c r="G4707" s="149"/>
      <c r="H4707" s="148"/>
      <c r="I4707"/>
    </row>
    <row r="4708" spans="1:9" x14ac:dyDescent="0.25">
      <c r="A4708"/>
      <c r="B4708"/>
      <c r="C4708"/>
      <c r="D4708"/>
      <c r="E4708" s="148"/>
      <c r="F4708" s="148"/>
      <c r="G4708" s="149"/>
      <c r="H4708" s="148"/>
      <c r="I4708"/>
    </row>
    <row r="4709" spans="1:9" x14ac:dyDescent="0.25">
      <c r="A4709"/>
      <c r="B4709"/>
      <c r="C4709"/>
      <c r="D4709"/>
      <c r="E4709" s="148"/>
      <c r="F4709" s="148"/>
      <c r="G4709" s="149"/>
      <c r="H4709" s="148"/>
      <c r="I4709"/>
    </row>
    <row r="4710" spans="1:9" x14ac:dyDescent="0.25">
      <c r="A4710"/>
      <c r="B4710"/>
      <c r="C4710"/>
      <c r="D4710"/>
      <c r="E4710" s="148"/>
      <c r="F4710" s="148"/>
      <c r="G4710" s="149"/>
      <c r="H4710" s="148"/>
      <c r="I4710"/>
    </row>
    <row r="4711" spans="1:9" x14ac:dyDescent="0.25">
      <c r="A4711"/>
      <c r="B4711"/>
      <c r="C4711"/>
      <c r="D4711"/>
      <c r="E4711" s="148"/>
      <c r="F4711" s="148"/>
      <c r="G4711" s="149"/>
      <c r="H4711" s="148"/>
      <c r="I4711"/>
    </row>
    <row r="4712" spans="1:9" x14ac:dyDescent="0.25">
      <c r="A4712"/>
      <c r="B4712"/>
      <c r="C4712"/>
      <c r="D4712"/>
      <c r="E4712" s="148"/>
      <c r="F4712" s="148"/>
      <c r="G4712" s="149"/>
      <c r="H4712" s="148"/>
      <c r="I4712"/>
    </row>
    <row r="4713" spans="1:9" x14ac:dyDescent="0.25">
      <c r="A4713"/>
      <c r="B4713"/>
      <c r="C4713"/>
      <c r="D4713"/>
      <c r="E4713" s="148"/>
      <c r="F4713" s="148"/>
      <c r="G4713" s="149"/>
      <c r="H4713" s="148"/>
      <c r="I4713"/>
    </row>
    <row r="4714" spans="1:9" x14ac:dyDescent="0.25">
      <c r="A4714"/>
      <c r="B4714"/>
      <c r="C4714"/>
      <c r="D4714"/>
      <c r="E4714" s="148"/>
      <c r="F4714" s="148"/>
      <c r="G4714" s="149"/>
      <c r="H4714" s="148"/>
      <c r="I4714"/>
    </row>
    <row r="4715" spans="1:9" x14ac:dyDescent="0.25">
      <c r="A4715"/>
      <c r="B4715"/>
      <c r="C4715"/>
      <c r="D4715"/>
      <c r="E4715" s="148"/>
      <c r="F4715" s="148"/>
      <c r="G4715" s="149"/>
      <c r="H4715" s="148"/>
      <c r="I4715"/>
    </row>
    <row r="4716" spans="1:9" x14ac:dyDescent="0.25">
      <c r="A4716"/>
      <c r="B4716"/>
      <c r="C4716"/>
      <c r="D4716"/>
      <c r="E4716" s="148"/>
      <c r="F4716" s="148"/>
      <c r="G4716" s="149"/>
      <c r="H4716" s="148"/>
      <c r="I4716"/>
    </row>
    <row r="4717" spans="1:9" x14ac:dyDescent="0.25">
      <c r="A4717"/>
      <c r="B4717"/>
      <c r="C4717"/>
      <c r="D4717"/>
      <c r="E4717" s="148"/>
      <c r="F4717" s="148"/>
      <c r="G4717" s="149"/>
      <c r="H4717" s="148"/>
      <c r="I4717"/>
    </row>
    <row r="4718" spans="1:9" x14ac:dyDescent="0.25">
      <c r="A4718"/>
      <c r="B4718"/>
      <c r="C4718"/>
      <c r="D4718"/>
      <c r="E4718" s="148"/>
      <c r="F4718" s="148"/>
      <c r="G4718" s="149"/>
      <c r="H4718" s="148"/>
      <c r="I4718"/>
    </row>
    <row r="4719" spans="1:9" x14ac:dyDescent="0.25">
      <c r="A4719"/>
      <c r="B4719"/>
      <c r="C4719"/>
      <c r="D4719"/>
      <c r="E4719" s="148"/>
      <c r="F4719" s="148"/>
      <c r="G4719" s="149"/>
      <c r="H4719" s="148"/>
      <c r="I4719"/>
    </row>
    <row r="4720" spans="1:9" x14ac:dyDescent="0.25">
      <c r="A4720"/>
      <c r="B4720"/>
      <c r="C4720"/>
      <c r="D4720"/>
      <c r="E4720" s="148"/>
      <c r="F4720" s="148"/>
      <c r="G4720" s="149"/>
      <c r="H4720" s="148"/>
      <c r="I4720"/>
    </row>
    <row r="4721" spans="1:9" x14ac:dyDescent="0.25">
      <c r="A4721"/>
      <c r="B4721"/>
      <c r="C4721"/>
      <c r="D4721"/>
      <c r="E4721" s="148"/>
      <c r="F4721" s="148"/>
      <c r="G4721" s="149"/>
      <c r="H4721" s="148"/>
      <c r="I4721"/>
    </row>
    <row r="4722" spans="1:9" x14ac:dyDescent="0.25">
      <c r="A4722"/>
      <c r="B4722"/>
      <c r="C4722"/>
      <c r="D4722"/>
      <c r="E4722" s="148"/>
      <c r="F4722" s="148"/>
      <c r="G4722" s="149"/>
      <c r="H4722" s="148"/>
      <c r="I4722"/>
    </row>
    <row r="4723" spans="1:9" x14ac:dyDescent="0.25">
      <c r="A4723"/>
      <c r="B4723"/>
      <c r="C4723"/>
      <c r="D4723"/>
      <c r="E4723" s="148"/>
      <c r="F4723" s="148"/>
      <c r="G4723" s="149"/>
      <c r="H4723" s="148"/>
      <c r="I4723"/>
    </row>
    <row r="4724" spans="1:9" x14ac:dyDescent="0.25">
      <c r="A4724"/>
      <c r="B4724"/>
      <c r="C4724"/>
      <c r="D4724"/>
      <c r="E4724" s="148"/>
      <c r="F4724" s="148"/>
      <c r="G4724" s="149"/>
      <c r="H4724" s="148"/>
      <c r="I4724"/>
    </row>
    <row r="4725" spans="1:9" x14ac:dyDescent="0.25">
      <c r="A4725"/>
      <c r="B4725"/>
      <c r="C4725"/>
      <c r="D4725"/>
      <c r="E4725" s="148"/>
      <c r="F4725" s="148"/>
      <c r="G4725" s="149"/>
      <c r="H4725" s="148"/>
      <c r="I4725"/>
    </row>
    <row r="4726" spans="1:9" x14ac:dyDescent="0.25">
      <c r="A4726"/>
      <c r="B4726"/>
      <c r="C4726"/>
      <c r="D4726"/>
      <c r="E4726" s="148"/>
      <c r="F4726" s="148"/>
      <c r="G4726" s="149"/>
      <c r="H4726" s="148"/>
      <c r="I4726"/>
    </row>
    <row r="4727" spans="1:9" x14ac:dyDescent="0.25">
      <c r="A4727"/>
      <c r="B4727"/>
      <c r="C4727"/>
      <c r="D4727"/>
      <c r="E4727" s="148"/>
      <c r="F4727" s="148"/>
      <c r="G4727" s="149"/>
      <c r="H4727" s="148"/>
      <c r="I4727"/>
    </row>
    <row r="4728" spans="1:9" x14ac:dyDescent="0.25">
      <c r="A4728"/>
      <c r="B4728"/>
      <c r="C4728"/>
      <c r="D4728"/>
      <c r="E4728" s="148"/>
      <c r="F4728" s="148"/>
      <c r="G4728" s="149"/>
      <c r="H4728" s="148"/>
      <c r="I4728"/>
    </row>
    <row r="4729" spans="1:9" x14ac:dyDescent="0.25">
      <c r="A4729"/>
      <c r="B4729"/>
      <c r="C4729"/>
      <c r="D4729"/>
      <c r="E4729" s="148"/>
      <c r="F4729" s="148"/>
      <c r="G4729" s="149"/>
      <c r="H4729" s="148"/>
      <c r="I4729"/>
    </row>
    <row r="4730" spans="1:9" x14ac:dyDescent="0.25">
      <c r="A4730"/>
      <c r="B4730"/>
      <c r="C4730"/>
      <c r="D4730"/>
      <c r="E4730" s="148"/>
      <c r="F4730" s="148"/>
      <c r="G4730" s="149"/>
      <c r="H4730" s="148"/>
      <c r="I4730"/>
    </row>
    <row r="4731" spans="1:9" x14ac:dyDescent="0.25">
      <c r="A4731"/>
      <c r="B4731"/>
      <c r="C4731"/>
      <c r="D4731"/>
      <c r="E4731" s="148"/>
      <c r="F4731" s="148"/>
      <c r="G4731" s="149"/>
      <c r="H4731" s="148"/>
      <c r="I4731"/>
    </row>
    <row r="4732" spans="1:9" x14ac:dyDescent="0.25">
      <c r="A4732"/>
      <c r="B4732"/>
      <c r="C4732"/>
      <c r="D4732"/>
      <c r="E4732" s="148"/>
      <c r="F4732" s="148"/>
      <c r="G4732" s="149"/>
      <c r="H4732" s="148"/>
      <c r="I4732"/>
    </row>
    <row r="4733" spans="1:9" x14ac:dyDescent="0.25">
      <c r="A4733"/>
      <c r="B4733"/>
      <c r="C4733"/>
      <c r="D4733"/>
      <c r="E4733" s="148"/>
      <c r="F4733" s="148"/>
      <c r="G4733" s="149"/>
      <c r="H4733" s="148"/>
      <c r="I4733"/>
    </row>
    <row r="4734" spans="1:9" x14ac:dyDescent="0.25">
      <c r="A4734"/>
      <c r="B4734"/>
      <c r="C4734"/>
      <c r="D4734"/>
      <c r="E4734" s="148"/>
      <c r="F4734" s="148"/>
      <c r="G4734" s="149"/>
      <c r="H4734" s="148"/>
      <c r="I4734"/>
    </row>
    <row r="4735" spans="1:9" x14ac:dyDescent="0.25">
      <c r="A4735"/>
      <c r="B4735"/>
      <c r="C4735"/>
      <c r="D4735"/>
      <c r="E4735" s="148"/>
      <c r="F4735" s="148"/>
      <c r="G4735" s="149"/>
      <c r="H4735" s="148"/>
      <c r="I4735"/>
    </row>
    <row r="4736" spans="1:9" x14ac:dyDescent="0.25">
      <c r="A4736"/>
      <c r="B4736"/>
      <c r="C4736"/>
      <c r="D4736"/>
      <c r="E4736" s="148"/>
      <c r="F4736" s="148"/>
      <c r="G4736" s="149"/>
      <c r="H4736" s="148"/>
      <c r="I4736"/>
    </row>
    <row r="4737" spans="1:9" x14ac:dyDescent="0.25">
      <c r="A4737"/>
      <c r="B4737"/>
      <c r="C4737"/>
      <c r="D4737"/>
      <c r="E4737" s="148"/>
      <c r="F4737" s="148"/>
      <c r="G4737" s="149"/>
      <c r="H4737" s="148"/>
      <c r="I4737"/>
    </row>
    <row r="4738" spans="1:9" x14ac:dyDescent="0.25">
      <c r="A4738"/>
      <c r="B4738"/>
      <c r="C4738"/>
      <c r="D4738"/>
      <c r="E4738" s="148"/>
      <c r="F4738" s="148"/>
      <c r="G4738" s="149"/>
      <c r="H4738" s="148"/>
      <c r="I4738"/>
    </row>
    <row r="4739" spans="1:9" x14ac:dyDescent="0.25">
      <c r="A4739"/>
      <c r="B4739"/>
      <c r="C4739"/>
      <c r="D4739"/>
      <c r="E4739" s="148"/>
      <c r="F4739" s="148"/>
      <c r="G4739" s="149"/>
      <c r="H4739" s="148"/>
      <c r="I4739"/>
    </row>
    <row r="4740" spans="1:9" x14ac:dyDescent="0.25">
      <c r="A4740"/>
      <c r="B4740"/>
      <c r="C4740"/>
      <c r="D4740"/>
      <c r="E4740" s="148"/>
      <c r="F4740" s="148"/>
      <c r="G4740" s="149"/>
      <c r="H4740" s="148"/>
      <c r="I4740"/>
    </row>
    <row r="4741" spans="1:9" x14ac:dyDescent="0.25">
      <c r="A4741"/>
      <c r="B4741"/>
      <c r="C4741"/>
      <c r="D4741"/>
      <c r="E4741" s="148"/>
      <c r="F4741" s="148"/>
      <c r="G4741" s="149"/>
      <c r="H4741" s="148"/>
      <c r="I4741"/>
    </row>
    <row r="4742" spans="1:9" x14ac:dyDescent="0.25">
      <c r="A4742"/>
      <c r="B4742"/>
      <c r="C4742"/>
      <c r="D4742"/>
      <c r="E4742" s="148"/>
      <c r="F4742" s="148"/>
      <c r="G4742" s="149"/>
      <c r="H4742" s="148"/>
      <c r="I4742"/>
    </row>
    <row r="4743" spans="1:9" x14ac:dyDescent="0.25">
      <c r="A4743"/>
      <c r="B4743"/>
      <c r="C4743"/>
      <c r="D4743"/>
      <c r="E4743" s="148"/>
      <c r="F4743" s="148"/>
      <c r="G4743" s="149"/>
      <c r="H4743" s="148"/>
      <c r="I4743"/>
    </row>
    <row r="4744" spans="1:9" x14ac:dyDescent="0.25">
      <c r="A4744"/>
      <c r="B4744"/>
      <c r="C4744"/>
      <c r="D4744"/>
      <c r="E4744" s="148"/>
      <c r="F4744" s="148"/>
      <c r="G4744" s="149"/>
      <c r="H4744" s="148"/>
      <c r="I4744"/>
    </row>
    <row r="4745" spans="1:9" x14ac:dyDescent="0.25">
      <c r="A4745"/>
      <c r="B4745"/>
      <c r="C4745"/>
      <c r="D4745"/>
      <c r="E4745" s="148"/>
      <c r="F4745" s="148"/>
      <c r="G4745" s="149"/>
      <c r="H4745" s="148"/>
      <c r="I4745"/>
    </row>
    <row r="4746" spans="1:9" x14ac:dyDescent="0.25">
      <c r="A4746"/>
      <c r="B4746"/>
      <c r="C4746"/>
      <c r="D4746"/>
      <c r="E4746" s="148"/>
      <c r="F4746" s="148"/>
      <c r="G4746" s="149"/>
      <c r="H4746" s="148"/>
      <c r="I4746"/>
    </row>
    <row r="4747" spans="1:9" x14ac:dyDescent="0.25">
      <c r="A4747"/>
      <c r="B4747"/>
      <c r="C4747"/>
      <c r="D4747"/>
      <c r="E4747" s="148"/>
      <c r="F4747" s="148"/>
      <c r="G4747" s="149"/>
      <c r="H4747" s="148"/>
      <c r="I4747"/>
    </row>
    <row r="4748" spans="1:9" x14ac:dyDescent="0.25">
      <c r="A4748"/>
      <c r="B4748"/>
      <c r="C4748"/>
      <c r="D4748"/>
      <c r="E4748" s="148"/>
      <c r="F4748" s="148"/>
      <c r="G4748" s="149"/>
      <c r="H4748" s="148"/>
      <c r="I4748"/>
    </row>
    <row r="4749" spans="1:9" x14ac:dyDescent="0.25">
      <c r="A4749"/>
      <c r="B4749"/>
      <c r="C4749"/>
      <c r="D4749"/>
      <c r="E4749" s="148"/>
      <c r="F4749" s="148"/>
      <c r="G4749" s="149"/>
      <c r="H4749" s="148"/>
      <c r="I4749"/>
    </row>
    <row r="4750" spans="1:9" x14ac:dyDescent="0.25">
      <c r="A4750"/>
      <c r="B4750"/>
      <c r="C4750"/>
      <c r="D4750"/>
      <c r="E4750" s="148"/>
      <c r="F4750" s="148"/>
      <c r="G4750" s="149"/>
      <c r="H4750" s="148"/>
      <c r="I4750"/>
    </row>
    <row r="4751" spans="1:9" x14ac:dyDescent="0.25">
      <c r="A4751"/>
      <c r="B4751"/>
      <c r="C4751"/>
      <c r="D4751"/>
      <c r="E4751" s="148"/>
      <c r="F4751" s="148"/>
      <c r="G4751" s="149"/>
      <c r="H4751" s="148"/>
      <c r="I4751"/>
    </row>
    <row r="4752" spans="1:9" x14ac:dyDescent="0.25">
      <c r="A4752"/>
      <c r="B4752"/>
      <c r="C4752"/>
      <c r="D4752"/>
      <c r="E4752" s="148"/>
      <c r="F4752" s="148"/>
      <c r="G4752" s="149"/>
      <c r="H4752" s="148"/>
      <c r="I4752"/>
    </row>
    <row r="4753" spans="1:9" x14ac:dyDescent="0.25">
      <c r="A4753"/>
      <c r="B4753"/>
      <c r="C4753"/>
      <c r="D4753"/>
      <c r="E4753" s="148"/>
      <c r="F4753" s="148"/>
      <c r="G4753" s="149"/>
      <c r="H4753" s="148"/>
      <c r="I4753"/>
    </row>
    <row r="4754" spans="1:9" x14ac:dyDescent="0.25">
      <c r="A4754"/>
      <c r="B4754"/>
      <c r="C4754"/>
      <c r="D4754"/>
      <c r="E4754" s="148"/>
      <c r="F4754" s="148"/>
      <c r="G4754" s="149"/>
      <c r="H4754" s="148"/>
      <c r="I4754"/>
    </row>
    <row r="4755" spans="1:9" x14ac:dyDescent="0.25">
      <c r="A4755"/>
      <c r="B4755"/>
      <c r="C4755"/>
      <c r="D4755"/>
      <c r="E4755" s="148"/>
      <c r="F4755" s="148"/>
      <c r="G4755" s="149"/>
      <c r="H4755" s="148"/>
      <c r="I4755"/>
    </row>
    <row r="4756" spans="1:9" x14ac:dyDescent="0.25">
      <c r="A4756"/>
      <c r="B4756"/>
      <c r="C4756"/>
      <c r="D4756"/>
      <c r="E4756" s="148"/>
      <c r="F4756" s="148"/>
      <c r="G4756" s="149"/>
      <c r="H4756" s="148"/>
      <c r="I4756"/>
    </row>
    <row r="4757" spans="1:9" x14ac:dyDescent="0.25">
      <c r="A4757"/>
      <c r="B4757"/>
      <c r="C4757"/>
      <c r="D4757"/>
      <c r="E4757" s="148"/>
      <c r="F4757" s="148"/>
      <c r="G4757" s="149"/>
      <c r="H4757" s="148"/>
      <c r="I4757"/>
    </row>
    <row r="4758" spans="1:9" x14ac:dyDescent="0.25">
      <c r="A4758"/>
      <c r="B4758"/>
      <c r="C4758"/>
      <c r="D4758"/>
      <c r="E4758" s="148"/>
      <c r="F4758" s="148"/>
      <c r="G4758" s="149"/>
      <c r="H4758" s="148"/>
      <c r="I4758"/>
    </row>
    <row r="4759" spans="1:9" x14ac:dyDescent="0.25">
      <c r="A4759"/>
      <c r="B4759"/>
      <c r="C4759"/>
      <c r="D4759"/>
      <c r="E4759" s="148"/>
      <c r="F4759" s="148"/>
      <c r="G4759" s="149"/>
      <c r="H4759" s="148"/>
      <c r="I4759"/>
    </row>
    <row r="4760" spans="1:9" x14ac:dyDescent="0.25">
      <c r="A4760"/>
      <c r="B4760"/>
      <c r="C4760"/>
      <c r="D4760"/>
      <c r="E4760" s="148"/>
      <c r="F4760" s="148"/>
      <c r="G4760" s="149"/>
      <c r="H4760" s="148"/>
      <c r="I4760"/>
    </row>
    <row r="4761" spans="1:9" x14ac:dyDescent="0.25">
      <c r="A4761"/>
      <c r="B4761"/>
      <c r="C4761"/>
      <c r="D4761"/>
      <c r="E4761" s="148"/>
      <c r="F4761" s="148"/>
      <c r="G4761" s="149"/>
      <c r="H4761" s="148"/>
      <c r="I4761"/>
    </row>
    <row r="4762" spans="1:9" x14ac:dyDescent="0.25">
      <c r="A4762"/>
      <c r="B4762"/>
      <c r="C4762"/>
      <c r="D4762"/>
      <c r="E4762" s="148"/>
      <c r="F4762" s="148"/>
      <c r="G4762" s="149"/>
      <c r="H4762" s="148"/>
      <c r="I4762"/>
    </row>
    <row r="4763" spans="1:9" x14ac:dyDescent="0.25">
      <c r="A4763"/>
      <c r="B4763"/>
      <c r="C4763"/>
      <c r="D4763"/>
      <c r="E4763" s="148"/>
      <c r="F4763" s="148"/>
      <c r="G4763" s="149"/>
      <c r="H4763" s="148"/>
      <c r="I4763"/>
    </row>
    <row r="4764" spans="1:9" x14ac:dyDescent="0.25">
      <c r="A4764"/>
      <c r="B4764"/>
      <c r="C4764"/>
      <c r="D4764"/>
      <c r="E4764" s="148"/>
      <c r="F4764" s="148"/>
      <c r="G4764" s="149"/>
      <c r="H4764" s="148"/>
      <c r="I4764"/>
    </row>
    <row r="4765" spans="1:9" x14ac:dyDescent="0.25">
      <c r="A4765"/>
      <c r="B4765"/>
      <c r="C4765"/>
      <c r="D4765"/>
      <c r="E4765" s="148"/>
      <c r="F4765" s="148"/>
      <c r="G4765" s="149"/>
      <c r="H4765" s="148"/>
      <c r="I4765"/>
    </row>
    <row r="4766" spans="1:9" x14ac:dyDescent="0.25">
      <c r="A4766"/>
      <c r="B4766"/>
      <c r="C4766"/>
      <c r="D4766"/>
      <c r="E4766" s="148"/>
      <c r="F4766" s="148"/>
      <c r="G4766" s="149"/>
      <c r="H4766" s="148"/>
      <c r="I4766"/>
    </row>
    <row r="4767" spans="1:9" x14ac:dyDescent="0.25">
      <c r="A4767"/>
      <c r="B4767"/>
      <c r="C4767"/>
      <c r="D4767"/>
      <c r="E4767" s="148"/>
      <c r="F4767" s="148"/>
      <c r="G4767" s="149"/>
      <c r="H4767" s="148"/>
      <c r="I4767"/>
    </row>
    <row r="4768" spans="1:9" x14ac:dyDescent="0.25">
      <c r="A4768"/>
      <c r="B4768"/>
      <c r="C4768"/>
      <c r="D4768"/>
      <c r="E4768" s="148"/>
      <c r="F4768" s="148"/>
      <c r="G4768" s="149"/>
      <c r="H4768" s="148"/>
      <c r="I4768"/>
    </row>
    <row r="4769" spans="1:9" x14ac:dyDescent="0.25">
      <c r="A4769"/>
      <c r="B4769"/>
      <c r="C4769"/>
      <c r="D4769"/>
      <c r="E4769" s="148"/>
      <c r="F4769" s="148"/>
      <c r="G4769" s="149"/>
      <c r="H4769" s="148"/>
      <c r="I4769"/>
    </row>
    <row r="4770" spans="1:9" x14ac:dyDescent="0.25">
      <c r="A4770"/>
      <c r="B4770"/>
      <c r="C4770"/>
      <c r="D4770"/>
      <c r="E4770" s="148"/>
      <c r="F4770" s="148"/>
      <c r="G4770" s="149"/>
      <c r="H4770" s="148"/>
      <c r="I4770"/>
    </row>
    <row r="4771" spans="1:9" x14ac:dyDescent="0.25">
      <c r="A4771"/>
      <c r="B4771"/>
      <c r="C4771"/>
      <c r="D4771"/>
      <c r="E4771" s="148"/>
      <c r="F4771" s="148"/>
      <c r="G4771" s="149"/>
      <c r="H4771" s="148"/>
      <c r="I4771"/>
    </row>
    <row r="4772" spans="1:9" x14ac:dyDescent="0.25">
      <c r="A4772"/>
      <c r="B4772"/>
      <c r="C4772"/>
      <c r="D4772"/>
      <c r="E4772" s="148"/>
      <c r="F4772" s="148"/>
      <c r="G4772" s="149"/>
      <c r="H4772" s="148"/>
      <c r="I4772"/>
    </row>
    <row r="4773" spans="1:9" x14ac:dyDescent="0.25">
      <c r="A4773"/>
      <c r="B4773"/>
      <c r="C4773"/>
      <c r="D4773"/>
      <c r="E4773" s="148"/>
      <c r="F4773" s="148"/>
      <c r="G4773" s="149"/>
      <c r="H4773" s="148"/>
      <c r="I4773"/>
    </row>
    <row r="4774" spans="1:9" x14ac:dyDescent="0.25">
      <c r="A4774"/>
      <c r="B4774"/>
      <c r="C4774"/>
      <c r="D4774"/>
      <c r="E4774" s="148"/>
      <c r="F4774" s="148"/>
      <c r="G4774" s="149"/>
      <c r="H4774" s="148"/>
      <c r="I4774"/>
    </row>
    <row r="4775" spans="1:9" x14ac:dyDescent="0.25">
      <c r="A4775"/>
      <c r="B4775"/>
      <c r="C4775"/>
      <c r="D4775"/>
      <c r="E4775" s="148"/>
      <c r="F4775" s="148"/>
      <c r="G4775" s="149"/>
      <c r="H4775" s="148"/>
      <c r="I4775"/>
    </row>
    <row r="4776" spans="1:9" x14ac:dyDescent="0.25">
      <c r="A4776"/>
      <c r="B4776"/>
      <c r="C4776"/>
      <c r="D4776"/>
      <c r="E4776" s="148"/>
      <c r="F4776" s="148"/>
      <c r="G4776" s="149"/>
      <c r="H4776" s="148"/>
      <c r="I4776"/>
    </row>
    <row r="4777" spans="1:9" x14ac:dyDescent="0.25">
      <c r="A4777"/>
      <c r="B4777"/>
      <c r="C4777"/>
      <c r="D4777"/>
      <c r="E4777" s="148"/>
      <c r="F4777" s="148"/>
      <c r="G4777" s="149"/>
      <c r="H4777" s="148"/>
      <c r="I4777"/>
    </row>
    <row r="4778" spans="1:9" x14ac:dyDescent="0.25">
      <c r="A4778"/>
      <c r="B4778"/>
      <c r="C4778"/>
      <c r="D4778"/>
      <c r="E4778" s="148"/>
      <c r="F4778" s="148"/>
      <c r="G4778" s="149"/>
      <c r="H4778" s="148"/>
      <c r="I4778"/>
    </row>
    <row r="4779" spans="1:9" x14ac:dyDescent="0.25">
      <c r="A4779"/>
      <c r="B4779"/>
      <c r="C4779"/>
      <c r="D4779"/>
      <c r="E4779" s="148"/>
      <c r="F4779" s="148"/>
      <c r="G4779" s="149"/>
      <c r="H4779" s="148"/>
      <c r="I4779"/>
    </row>
    <row r="4780" spans="1:9" x14ac:dyDescent="0.25">
      <c r="A4780"/>
      <c r="B4780"/>
      <c r="C4780"/>
      <c r="D4780"/>
      <c r="E4780" s="148"/>
      <c r="F4780" s="148"/>
      <c r="G4780" s="149"/>
      <c r="H4780" s="148"/>
      <c r="I4780"/>
    </row>
    <row r="4781" spans="1:9" x14ac:dyDescent="0.25">
      <c r="A4781"/>
      <c r="B4781"/>
      <c r="C4781"/>
      <c r="D4781"/>
      <c r="E4781" s="148"/>
      <c r="F4781" s="148"/>
      <c r="G4781" s="149"/>
      <c r="H4781" s="148"/>
      <c r="I4781"/>
    </row>
    <row r="4782" spans="1:9" x14ac:dyDescent="0.25">
      <c r="A4782"/>
      <c r="B4782"/>
      <c r="C4782"/>
      <c r="D4782"/>
      <c r="E4782" s="148"/>
      <c r="F4782" s="148"/>
      <c r="G4782" s="149"/>
      <c r="H4782" s="148"/>
      <c r="I4782"/>
    </row>
    <row r="4783" spans="1:9" x14ac:dyDescent="0.25">
      <c r="A4783"/>
      <c r="B4783"/>
      <c r="C4783"/>
      <c r="D4783"/>
      <c r="E4783" s="148"/>
      <c r="F4783" s="148"/>
      <c r="G4783" s="149"/>
      <c r="H4783" s="148"/>
      <c r="I4783"/>
    </row>
    <row r="4784" spans="1:9" x14ac:dyDescent="0.25">
      <c r="A4784"/>
      <c r="B4784"/>
      <c r="C4784"/>
      <c r="D4784"/>
      <c r="E4784" s="148"/>
      <c r="F4784" s="148"/>
      <c r="G4784" s="149"/>
      <c r="H4784" s="148"/>
      <c r="I4784"/>
    </row>
    <row r="4785" spans="1:9" x14ac:dyDescent="0.25">
      <c r="A4785"/>
      <c r="B4785"/>
      <c r="C4785"/>
      <c r="D4785"/>
      <c r="E4785" s="148"/>
      <c r="F4785" s="148"/>
      <c r="G4785" s="149"/>
      <c r="H4785" s="148"/>
      <c r="I4785"/>
    </row>
    <row r="4786" spans="1:9" x14ac:dyDescent="0.25">
      <c r="A4786"/>
      <c r="B4786"/>
      <c r="C4786"/>
      <c r="D4786"/>
      <c r="E4786" s="148"/>
      <c r="F4786" s="148"/>
      <c r="G4786" s="149"/>
      <c r="H4786" s="148"/>
      <c r="I4786"/>
    </row>
    <row r="4787" spans="1:9" x14ac:dyDescent="0.25">
      <c r="A4787"/>
      <c r="B4787"/>
      <c r="C4787"/>
      <c r="D4787"/>
      <c r="E4787" s="148"/>
      <c r="F4787" s="148"/>
      <c r="G4787" s="149"/>
      <c r="H4787" s="148"/>
      <c r="I4787"/>
    </row>
    <row r="4788" spans="1:9" x14ac:dyDescent="0.25">
      <c r="A4788"/>
      <c r="B4788"/>
      <c r="C4788"/>
      <c r="D4788"/>
      <c r="E4788" s="148"/>
      <c r="F4788" s="148"/>
      <c r="G4788" s="149"/>
      <c r="H4788" s="148"/>
      <c r="I4788"/>
    </row>
    <row r="4789" spans="1:9" x14ac:dyDescent="0.25">
      <c r="A4789"/>
      <c r="B4789"/>
      <c r="C4789"/>
      <c r="D4789"/>
      <c r="E4789" s="148"/>
      <c r="F4789" s="148"/>
      <c r="G4789" s="149"/>
      <c r="H4789" s="148"/>
      <c r="I4789"/>
    </row>
    <row r="4790" spans="1:9" x14ac:dyDescent="0.25">
      <c r="A4790"/>
      <c r="B4790"/>
      <c r="C4790"/>
      <c r="D4790"/>
      <c r="E4790" s="148"/>
      <c r="F4790" s="148"/>
      <c r="G4790" s="149"/>
      <c r="H4790" s="148"/>
      <c r="I4790"/>
    </row>
    <row r="4791" spans="1:9" x14ac:dyDescent="0.25">
      <c r="A4791"/>
      <c r="B4791"/>
      <c r="C4791"/>
      <c r="D4791"/>
      <c r="E4791" s="148"/>
      <c r="F4791" s="148"/>
      <c r="G4791" s="149"/>
      <c r="H4791" s="148"/>
      <c r="I4791"/>
    </row>
    <row r="4792" spans="1:9" x14ac:dyDescent="0.25">
      <c r="A4792"/>
      <c r="B4792"/>
      <c r="C4792"/>
      <c r="D4792"/>
      <c r="E4792" s="148"/>
      <c r="F4792" s="148"/>
      <c r="G4792" s="149"/>
      <c r="H4792" s="148"/>
      <c r="I4792"/>
    </row>
    <row r="4793" spans="1:9" x14ac:dyDescent="0.25">
      <c r="A4793"/>
      <c r="B4793"/>
      <c r="C4793"/>
      <c r="D4793"/>
      <c r="E4793" s="148"/>
      <c r="F4793" s="148"/>
      <c r="G4793" s="149"/>
      <c r="H4793" s="148"/>
      <c r="I4793"/>
    </row>
    <row r="4794" spans="1:9" x14ac:dyDescent="0.25">
      <c r="A4794"/>
      <c r="B4794"/>
      <c r="C4794"/>
      <c r="D4794"/>
      <c r="E4794" s="148"/>
      <c r="F4794" s="148"/>
      <c r="G4794" s="149"/>
      <c r="H4794" s="148"/>
      <c r="I4794"/>
    </row>
    <row r="4795" spans="1:9" x14ac:dyDescent="0.25">
      <c r="A4795"/>
      <c r="B4795"/>
      <c r="C4795"/>
      <c r="D4795"/>
      <c r="E4795" s="148"/>
      <c r="F4795" s="148"/>
      <c r="G4795" s="149"/>
      <c r="H4795" s="148"/>
      <c r="I4795"/>
    </row>
    <row r="4796" spans="1:9" x14ac:dyDescent="0.25">
      <c r="A4796"/>
      <c r="B4796"/>
      <c r="C4796"/>
      <c r="D4796"/>
      <c r="E4796" s="148"/>
      <c r="F4796" s="148"/>
      <c r="G4796" s="149"/>
      <c r="H4796" s="148"/>
      <c r="I4796"/>
    </row>
    <row r="4797" spans="1:9" x14ac:dyDescent="0.25">
      <c r="A4797"/>
      <c r="B4797"/>
      <c r="C4797"/>
      <c r="D4797"/>
      <c r="E4797" s="148"/>
      <c r="F4797" s="148"/>
      <c r="G4797" s="149"/>
      <c r="H4797" s="148"/>
      <c r="I4797"/>
    </row>
    <row r="4798" spans="1:9" x14ac:dyDescent="0.25">
      <c r="A4798"/>
      <c r="B4798"/>
      <c r="C4798"/>
      <c r="D4798"/>
      <c r="E4798" s="148"/>
      <c r="F4798" s="148"/>
      <c r="G4798" s="149"/>
      <c r="H4798" s="148"/>
      <c r="I4798"/>
    </row>
    <row r="4799" spans="1:9" x14ac:dyDescent="0.25">
      <c r="A4799"/>
      <c r="B4799"/>
      <c r="C4799"/>
      <c r="D4799"/>
      <c r="E4799" s="148"/>
      <c r="F4799" s="148"/>
      <c r="G4799" s="149"/>
      <c r="H4799" s="148"/>
      <c r="I4799"/>
    </row>
    <row r="4800" spans="1:9" x14ac:dyDescent="0.25">
      <c r="A4800"/>
      <c r="B4800"/>
      <c r="C4800"/>
      <c r="D4800"/>
      <c r="E4800" s="148"/>
      <c r="F4800" s="148"/>
      <c r="G4800" s="149"/>
      <c r="H4800" s="148"/>
      <c r="I4800"/>
    </row>
    <row r="4801" spans="1:9" x14ac:dyDescent="0.25">
      <c r="A4801"/>
      <c r="B4801"/>
      <c r="C4801"/>
      <c r="D4801"/>
      <c r="E4801" s="148"/>
      <c r="F4801" s="148"/>
      <c r="G4801" s="149"/>
      <c r="H4801" s="148"/>
      <c r="I4801"/>
    </row>
    <row r="4802" spans="1:9" x14ac:dyDescent="0.25">
      <c r="A4802"/>
      <c r="B4802"/>
      <c r="C4802"/>
      <c r="D4802"/>
      <c r="E4802" s="148"/>
      <c r="F4802" s="148"/>
      <c r="G4802" s="149"/>
      <c r="H4802" s="148"/>
      <c r="I4802"/>
    </row>
    <row r="4803" spans="1:9" x14ac:dyDescent="0.25">
      <c r="A4803"/>
      <c r="B4803"/>
      <c r="C4803"/>
      <c r="D4803"/>
      <c r="E4803" s="148"/>
      <c r="F4803" s="148"/>
      <c r="G4803" s="149"/>
      <c r="H4803" s="148"/>
      <c r="I4803"/>
    </row>
    <row r="4804" spans="1:9" x14ac:dyDescent="0.25">
      <c r="A4804"/>
      <c r="B4804"/>
      <c r="C4804"/>
      <c r="D4804"/>
      <c r="E4804" s="148"/>
      <c r="F4804" s="148"/>
      <c r="G4804" s="149"/>
      <c r="H4804" s="148"/>
      <c r="I4804"/>
    </row>
    <row r="4805" spans="1:9" x14ac:dyDescent="0.25">
      <c r="A4805"/>
      <c r="B4805"/>
      <c r="C4805"/>
      <c r="D4805"/>
      <c r="E4805" s="148"/>
      <c r="F4805" s="148"/>
      <c r="G4805" s="149"/>
      <c r="H4805" s="148"/>
      <c r="I4805"/>
    </row>
    <row r="4806" spans="1:9" x14ac:dyDescent="0.25">
      <c r="A4806"/>
      <c r="B4806"/>
      <c r="C4806"/>
      <c r="D4806"/>
      <c r="E4806" s="148"/>
      <c r="F4806" s="148"/>
      <c r="G4806" s="149"/>
      <c r="H4806" s="148"/>
      <c r="I4806"/>
    </row>
    <row r="4807" spans="1:9" x14ac:dyDescent="0.25">
      <c r="A4807"/>
      <c r="B4807"/>
      <c r="C4807"/>
      <c r="D4807"/>
      <c r="E4807" s="148"/>
      <c r="F4807" s="148"/>
      <c r="G4807" s="149"/>
      <c r="H4807" s="148"/>
      <c r="I4807"/>
    </row>
    <row r="4808" spans="1:9" x14ac:dyDescent="0.25">
      <c r="A4808"/>
      <c r="B4808"/>
      <c r="C4808"/>
      <c r="D4808"/>
      <c r="E4808" s="148"/>
      <c r="F4808" s="148"/>
      <c r="G4808" s="149"/>
      <c r="H4808" s="148"/>
      <c r="I4808"/>
    </row>
    <row r="4809" spans="1:9" x14ac:dyDescent="0.25">
      <c r="A4809"/>
      <c r="B4809"/>
      <c r="C4809"/>
      <c r="D4809"/>
      <c r="E4809" s="148"/>
      <c r="F4809" s="148"/>
      <c r="G4809" s="149"/>
      <c r="H4809" s="148"/>
      <c r="I4809"/>
    </row>
    <row r="4810" spans="1:9" x14ac:dyDescent="0.25">
      <c r="A4810"/>
      <c r="B4810"/>
      <c r="C4810"/>
      <c r="D4810"/>
      <c r="E4810" s="148"/>
      <c r="F4810" s="148"/>
      <c r="G4810" s="149"/>
      <c r="H4810" s="148"/>
      <c r="I4810"/>
    </row>
    <row r="4811" spans="1:9" x14ac:dyDescent="0.25">
      <c r="A4811"/>
      <c r="B4811"/>
      <c r="C4811"/>
      <c r="D4811"/>
      <c r="E4811" s="148"/>
      <c r="F4811" s="148"/>
      <c r="G4811" s="149"/>
      <c r="H4811" s="148"/>
      <c r="I4811"/>
    </row>
    <row r="4812" spans="1:9" x14ac:dyDescent="0.25">
      <c r="A4812"/>
      <c r="B4812"/>
      <c r="C4812"/>
      <c r="D4812"/>
      <c r="E4812" s="148"/>
      <c r="F4812" s="148"/>
      <c r="G4812" s="149"/>
      <c r="H4812" s="148"/>
      <c r="I4812"/>
    </row>
    <row r="4813" spans="1:9" x14ac:dyDescent="0.25">
      <c r="A4813"/>
      <c r="B4813"/>
      <c r="C4813"/>
      <c r="D4813"/>
      <c r="E4813" s="148"/>
      <c r="F4813" s="148"/>
      <c r="G4813" s="149"/>
      <c r="H4813" s="148"/>
      <c r="I4813"/>
    </row>
    <row r="4814" spans="1:9" x14ac:dyDescent="0.25">
      <c r="A4814"/>
      <c r="B4814"/>
      <c r="C4814"/>
      <c r="D4814"/>
      <c r="E4814" s="148"/>
      <c r="F4814" s="148"/>
      <c r="G4814" s="149"/>
      <c r="H4814" s="148"/>
      <c r="I4814"/>
    </row>
    <row r="4815" spans="1:9" x14ac:dyDescent="0.25">
      <c r="A4815"/>
      <c r="B4815"/>
      <c r="C4815"/>
      <c r="D4815"/>
      <c r="E4815" s="148"/>
      <c r="F4815" s="148"/>
      <c r="G4815" s="149"/>
      <c r="H4815" s="148"/>
      <c r="I4815"/>
    </row>
    <row r="4816" spans="1:9" x14ac:dyDescent="0.25">
      <c r="A4816"/>
      <c r="B4816"/>
      <c r="C4816"/>
      <c r="D4816"/>
      <c r="E4816" s="148"/>
      <c r="F4816" s="148"/>
      <c r="G4816" s="149"/>
      <c r="H4816" s="148"/>
      <c r="I4816"/>
    </row>
    <row r="4817" spans="1:9" x14ac:dyDescent="0.25">
      <c r="A4817"/>
      <c r="B4817"/>
      <c r="C4817"/>
      <c r="D4817"/>
      <c r="E4817" s="148"/>
      <c r="F4817" s="148"/>
      <c r="G4817" s="149"/>
      <c r="H4817" s="148"/>
      <c r="I4817"/>
    </row>
    <row r="4818" spans="1:9" x14ac:dyDescent="0.25">
      <c r="A4818"/>
      <c r="B4818"/>
      <c r="C4818"/>
      <c r="D4818"/>
      <c r="E4818" s="148"/>
      <c r="F4818" s="148"/>
      <c r="G4818" s="149"/>
      <c r="H4818" s="148"/>
      <c r="I4818"/>
    </row>
    <row r="4819" spans="1:9" x14ac:dyDescent="0.25">
      <c r="A4819"/>
      <c r="B4819"/>
      <c r="C4819"/>
      <c r="D4819"/>
      <c r="E4819" s="148"/>
      <c r="F4819" s="148"/>
      <c r="G4819" s="149"/>
      <c r="H4819" s="148"/>
      <c r="I4819"/>
    </row>
    <row r="4820" spans="1:9" x14ac:dyDescent="0.25">
      <c r="A4820"/>
      <c r="B4820"/>
      <c r="C4820"/>
      <c r="D4820"/>
      <c r="E4820" s="148"/>
      <c r="F4820" s="148"/>
      <c r="G4820" s="149"/>
      <c r="H4820" s="148"/>
      <c r="I4820"/>
    </row>
    <row r="4821" spans="1:9" x14ac:dyDescent="0.25">
      <c r="A4821"/>
      <c r="B4821"/>
      <c r="C4821"/>
      <c r="D4821"/>
      <c r="E4821" s="148"/>
      <c r="F4821" s="148"/>
      <c r="G4821" s="149"/>
      <c r="H4821" s="148"/>
      <c r="I4821"/>
    </row>
    <row r="4822" spans="1:9" x14ac:dyDescent="0.25">
      <c r="A4822"/>
      <c r="B4822"/>
      <c r="C4822"/>
      <c r="D4822"/>
      <c r="E4822" s="148"/>
      <c r="F4822" s="148"/>
      <c r="G4822" s="149"/>
      <c r="H4822" s="148"/>
      <c r="I4822"/>
    </row>
    <row r="4823" spans="1:9" x14ac:dyDescent="0.25">
      <c r="A4823"/>
      <c r="B4823"/>
      <c r="C4823"/>
      <c r="D4823"/>
      <c r="E4823" s="148"/>
      <c r="F4823" s="148"/>
      <c r="G4823" s="149"/>
      <c r="H4823" s="148"/>
      <c r="I4823"/>
    </row>
    <row r="4824" spans="1:9" x14ac:dyDescent="0.25">
      <c r="A4824"/>
      <c r="B4824"/>
      <c r="C4824"/>
      <c r="D4824"/>
      <c r="E4824" s="148"/>
      <c r="F4824" s="148"/>
      <c r="G4824" s="149"/>
      <c r="H4824" s="148"/>
      <c r="I4824"/>
    </row>
    <row r="4825" spans="1:9" x14ac:dyDescent="0.25">
      <c r="A4825"/>
      <c r="B4825"/>
      <c r="C4825"/>
      <c r="D4825"/>
      <c r="E4825" s="148"/>
      <c r="F4825" s="148"/>
      <c r="G4825" s="149"/>
      <c r="H4825" s="148"/>
      <c r="I4825"/>
    </row>
    <row r="4826" spans="1:9" x14ac:dyDescent="0.25">
      <c r="A4826"/>
      <c r="B4826"/>
      <c r="C4826"/>
      <c r="D4826"/>
      <c r="E4826" s="148"/>
      <c r="F4826" s="148"/>
      <c r="G4826" s="149"/>
      <c r="H4826" s="148"/>
      <c r="I4826"/>
    </row>
    <row r="4827" spans="1:9" x14ac:dyDescent="0.25">
      <c r="A4827"/>
      <c r="B4827"/>
      <c r="C4827"/>
      <c r="D4827"/>
      <c r="E4827" s="148"/>
      <c r="F4827" s="148"/>
      <c r="G4827" s="149"/>
      <c r="H4827" s="148"/>
      <c r="I4827"/>
    </row>
    <row r="4828" spans="1:9" x14ac:dyDescent="0.25">
      <c r="A4828"/>
      <c r="B4828"/>
      <c r="C4828"/>
      <c r="D4828"/>
      <c r="E4828" s="148"/>
      <c r="F4828" s="148"/>
      <c r="G4828" s="149"/>
      <c r="H4828" s="148"/>
      <c r="I4828"/>
    </row>
    <row r="4829" spans="1:9" x14ac:dyDescent="0.25">
      <c r="A4829"/>
      <c r="B4829"/>
      <c r="C4829"/>
      <c r="D4829"/>
      <c r="E4829" s="148"/>
      <c r="F4829" s="148"/>
      <c r="G4829" s="149"/>
      <c r="H4829" s="148"/>
      <c r="I4829"/>
    </row>
    <row r="4830" spans="1:9" x14ac:dyDescent="0.25">
      <c r="A4830"/>
      <c r="B4830"/>
      <c r="C4830"/>
      <c r="D4830"/>
      <c r="E4830" s="148"/>
      <c r="F4830" s="148"/>
      <c r="G4830" s="149"/>
      <c r="H4830" s="148"/>
      <c r="I4830"/>
    </row>
    <row r="4831" spans="1:9" x14ac:dyDescent="0.25">
      <c r="A4831"/>
      <c r="B4831"/>
      <c r="C4831"/>
      <c r="D4831"/>
      <c r="E4831" s="148"/>
      <c r="F4831" s="148"/>
      <c r="G4831" s="149"/>
      <c r="H4831" s="148"/>
      <c r="I4831"/>
    </row>
    <row r="4832" spans="1:9" x14ac:dyDescent="0.25">
      <c r="A4832"/>
      <c r="B4832"/>
      <c r="C4832"/>
      <c r="D4832"/>
      <c r="E4832" s="148"/>
      <c r="F4832" s="148"/>
      <c r="G4832" s="149"/>
      <c r="H4832" s="148"/>
      <c r="I4832"/>
    </row>
    <row r="4833" spans="1:9" x14ac:dyDescent="0.25">
      <c r="A4833"/>
      <c r="B4833"/>
      <c r="C4833"/>
      <c r="D4833"/>
      <c r="E4833" s="148"/>
      <c r="F4833" s="148"/>
      <c r="G4833" s="149"/>
      <c r="H4833" s="148"/>
      <c r="I4833"/>
    </row>
    <row r="4834" spans="1:9" x14ac:dyDescent="0.25">
      <c r="A4834"/>
      <c r="B4834"/>
      <c r="C4834"/>
      <c r="D4834"/>
      <c r="E4834" s="148"/>
      <c r="F4834" s="148"/>
      <c r="G4834" s="149"/>
      <c r="H4834" s="148"/>
      <c r="I4834"/>
    </row>
    <row r="4835" spans="1:9" x14ac:dyDescent="0.25">
      <c r="A4835"/>
      <c r="B4835"/>
      <c r="C4835"/>
      <c r="D4835"/>
      <c r="E4835" s="148"/>
      <c r="F4835" s="148"/>
      <c r="G4835" s="149"/>
      <c r="H4835" s="148"/>
      <c r="I4835"/>
    </row>
    <row r="4836" spans="1:9" x14ac:dyDescent="0.25">
      <c r="A4836"/>
      <c r="B4836"/>
      <c r="C4836"/>
      <c r="D4836"/>
      <c r="E4836" s="148"/>
      <c r="F4836" s="148"/>
      <c r="G4836" s="149"/>
      <c r="H4836" s="148"/>
      <c r="I4836"/>
    </row>
    <row r="4837" spans="1:9" x14ac:dyDescent="0.25">
      <c r="A4837"/>
      <c r="B4837"/>
      <c r="C4837"/>
      <c r="D4837"/>
      <c r="E4837" s="148"/>
      <c r="F4837" s="148"/>
      <c r="G4837" s="149"/>
      <c r="H4837" s="148"/>
      <c r="I4837"/>
    </row>
    <row r="4838" spans="1:9" x14ac:dyDescent="0.25">
      <c r="A4838"/>
      <c r="B4838"/>
      <c r="C4838"/>
      <c r="D4838"/>
      <c r="E4838" s="148"/>
      <c r="F4838" s="148"/>
      <c r="G4838" s="149"/>
      <c r="H4838" s="148"/>
      <c r="I4838"/>
    </row>
    <row r="4839" spans="1:9" x14ac:dyDescent="0.25">
      <c r="A4839"/>
      <c r="B4839"/>
      <c r="C4839"/>
      <c r="D4839"/>
      <c r="E4839" s="148"/>
      <c r="F4839" s="148"/>
      <c r="G4839" s="149"/>
      <c r="H4839" s="148"/>
      <c r="I4839"/>
    </row>
    <row r="4840" spans="1:9" x14ac:dyDescent="0.25">
      <c r="A4840"/>
      <c r="B4840"/>
      <c r="C4840"/>
      <c r="D4840"/>
      <c r="E4840" s="148"/>
      <c r="F4840" s="148"/>
      <c r="G4840" s="149"/>
      <c r="H4840" s="148"/>
      <c r="I4840"/>
    </row>
    <row r="4841" spans="1:9" x14ac:dyDescent="0.25">
      <c r="A4841"/>
      <c r="B4841"/>
      <c r="C4841"/>
      <c r="D4841"/>
      <c r="E4841" s="148"/>
      <c r="F4841" s="148"/>
      <c r="G4841" s="149"/>
      <c r="H4841" s="148"/>
      <c r="I4841"/>
    </row>
    <row r="4842" spans="1:9" x14ac:dyDescent="0.25">
      <c r="A4842"/>
      <c r="B4842"/>
      <c r="C4842"/>
      <c r="D4842"/>
      <c r="E4842" s="148"/>
      <c r="F4842" s="148"/>
      <c r="G4842" s="149"/>
      <c r="H4842" s="148"/>
      <c r="I4842"/>
    </row>
    <row r="4843" spans="1:9" x14ac:dyDescent="0.25">
      <c r="A4843"/>
      <c r="B4843"/>
      <c r="C4843"/>
      <c r="D4843"/>
      <c r="E4843" s="148"/>
      <c r="F4843" s="148"/>
      <c r="G4843" s="149"/>
      <c r="H4843" s="148"/>
      <c r="I4843"/>
    </row>
    <row r="4844" spans="1:9" x14ac:dyDescent="0.25">
      <c r="A4844"/>
      <c r="B4844"/>
      <c r="C4844"/>
      <c r="D4844"/>
      <c r="E4844" s="148"/>
      <c r="F4844" s="148"/>
      <c r="G4844" s="149"/>
      <c r="H4844" s="148"/>
      <c r="I4844"/>
    </row>
    <row r="4845" spans="1:9" x14ac:dyDescent="0.25">
      <c r="A4845"/>
      <c r="B4845"/>
      <c r="C4845"/>
      <c r="D4845"/>
      <c r="E4845" s="148"/>
      <c r="F4845" s="148"/>
      <c r="G4845" s="149"/>
      <c r="H4845" s="148"/>
      <c r="I4845"/>
    </row>
    <row r="4846" spans="1:9" x14ac:dyDescent="0.25">
      <c r="A4846"/>
      <c r="B4846"/>
      <c r="C4846"/>
      <c r="D4846"/>
      <c r="E4846" s="148"/>
      <c r="F4846" s="148"/>
      <c r="G4846" s="149"/>
      <c r="H4846" s="148"/>
      <c r="I4846"/>
    </row>
    <row r="4847" spans="1:9" x14ac:dyDescent="0.25">
      <c r="A4847"/>
      <c r="B4847"/>
      <c r="C4847"/>
      <c r="D4847"/>
      <c r="E4847" s="148"/>
      <c r="F4847" s="148"/>
      <c r="G4847" s="149"/>
      <c r="H4847" s="148"/>
      <c r="I4847"/>
    </row>
    <row r="4848" spans="1:9" x14ac:dyDescent="0.25">
      <c r="A4848"/>
      <c r="B4848"/>
      <c r="C4848"/>
      <c r="D4848"/>
      <c r="E4848" s="148"/>
      <c r="F4848" s="148"/>
      <c r="G4848" s="149"/>
      <c r="H4848" s="148"/>
      <c r="I4848"/>
    </row>
    <row r="4849" spans="1:9" x14ac:dyDescent="0.25">
      <c r="A4849"/>
      <c r="B4849"/>
      <c r="C4849"/>
      <c r="D4849"/>
      <c r="E4849" s="148"/>
      <c r="F4849" s="148"/>
      <c r="G4849" s="149"/>
      <c r="H4849" s="148"/>
      <c r="I4849"/>
    </row>
    <row r="4850" spans="1:9" x14ac:dyDescent="0.25">
      <c r="A4850"/>
      <c r="B4850"/>
      <c r="C4850"/>
      <c r="D4850"/>
      <c r="E4850" s="148"/>
      <c r="F4850" s="148"/>
      <c r="G4850" s="149"/>
      <c r="H4850" s="148"/>
      <c r="I4850"/>
    </row>
    <row r="4851" spans="1:9" x14ac:dyDescent="0.25">
      <c r="A4851"/>
      <c r="B4851"/>
      <c r="C4851"/>
      <c r="D4851"/>
      <c r="E4851" s="148"/>
      <c r="F4851" s="148"/>
      <c r="G4851" s="149"/>
      <c r="H4851" s="148"/>
      <c r="I4851"/>
    </row>
    <row r="4852" spans="1:9" x14ac:dyDescent="0.25">
      <c r="A4852"/>
      <c r="B4852"/>
      <c r="C4852"/>
      <c r="D4852"/>
      <c r="E4852" s="148"/>
      <c r="F4852" s="148"/>
      <c r="G4852" s="149"/>
      <c r="H4852" s="148"/>
      <c r="I4852"/>
    </row>
    <row r="4853" spans="1:9" x14ac:dyDescent="0.25">
      <c r="A4853"/>
      <c r="B4853"/>
      <c r="C4853"/>
      <c r="D4853"/>
      <c r="E4853" s="148"/>
      <c r="F4853" s="148"/>
      <c r="G4853" s="149"/>
      <c r="H4853" s="148"/>
      <c r="I4853"/>
    </row>
    <row r="4854" spans="1:9" x14ac:dyDescent="0.25">
      <c r="A4854"/>
      <c r="B4854"/>
      <c r="C4854"/>
      <c r="D4854"/>
      <c r="E4854" s="148"/>
      <c r="F4854" s="148"/>
      <c r="G4854" s="149"/>
      <c r="H4854" s="148"/>
      <c r="I4854"/>
    </row>
    <row r="4855" spans="1:9" x14ac:dyDescent="0.25">
      <c r="A4855"/>
      <c r="B4855"/>
      <c r="C4855"/>
      <c r="D4855"/>
      <c r="E4855" s="148"/>
      <c r="F4855" s="148"/>
      <c r="G4855" s="149"/>
      <c r="H4855" s="148"/>
      <c r="I4855"/>
    </row>
    <row r="4856" spans="1:9" x14ac:dyDescent="0.25">
      <c r="A4856"/>
      <c r="B4856"/>
      <c r="C4856"/>
      <c r="D4856"/>
      <c r="E4856" s="148"/>
      <c r="F4856" s="148"/>
      <c r="G4856" s="149"/>
      <c r="H4856" s="148"/>
      <c r="I4856"/>
    </row>
    <row r="4857" spans="1:9" x14ac:dyDescent="0.25">
      <c r="A4857"/>
      <c r="B4857"/>
      <c r="C4857"/>
      <c r="D4857"/>
      <c r="E4857" s="148"/>
      <c r="F4857" s="148"/>
      <c r="G4857" s="149"/>
      <c r="H4857" s="148"/>
      <c r="I4857"/>
    </row>
    <row r="4858" spans="1:9" x14ac:dyDescent="0.25">
      <c r="A4858"/>
      <c r="B4858"/>
      <c r="C4858"/>
      <c r="D4858"/>
      <c r="E4858" s="148"/>
      <c r="F4858" s="148"/>
      <c r="G4858" s="149"/>
      <c r="H4858" s="148"/>
      <c r="I4858"/>
    </row>
    <row r="4859" spans="1:9" x14ac:dyDescent="0.25">
      <c r="A4859"/>
      <c r="B4859"/>
      <c r="C4859"/>
      <c r="D4859"/>
      <c r="E4859" s="148"/>
      <c r="F4859" s="148"/>
      <c r="G4859" s="149"/>
      <c r="H4859" s="148"/>
      <c r="I4859"/>
    </row>
    <row r="4860" spans="1:9" x14ac:dyDescent="0.25">
      <c r="A4860"/>
      <c r="B4860"/>
      <c r="C4860"/>
      <c r="D4860"/>
      <c r="E4860" s="148"/>
      <c r="F4860" s="148"/>
      <c r="G4860" s="149"/>
      <c r="H4860" s="148"/>
      <c r="I4860"/>
    </row>
    <row r="4861" spans="1:9" x14ac:dyDescent="0.25">
      <c r="A4861"/>
      <c r="B4861"/>
      <c r="C4861"/>
      <c r="D4861"/>
      <c r="E4861" s="148"/>
      <c r="F4861" s="148"/>
      <c r="G4861" s="149"/>
      <c r="H4861" s="148"/>
      <c r="I4861"/>
    </row>
    <row r="4862" spans="1:9" x14ac:dyDescent="0.25">
      <c r="A4862"/>
      <c r="B4862"/>
      <c r="C4862"/>
      <c r="D4862"/>
      <c r="E4862" s="148"/>
      <c r="F4862" s="148"/>
      <c r="G4862" s="149"/>
      <c r="H4862" s="148"/>
      <c r="I4862"/>
    </row>
    <row r="4863" spans="1:9" x14ac:dyDescent="0.25">
      <c r="A4863"/>
      <c r="B4863"/>
      <c r="C4863"/>
      <c r="D4863"/>
      <c r="E4863" s="148"/>
      <c r="F4863" s="148"/>
      <c r="G4863" s="149"/>
      <c r="H4863" s="148"/>
      <c r="I4863"/>
    </row>
    <row r="4864" spans="1:9" x14ac:dyDescent="0.25">
      <c r="A4864"/>
      <c r="B4864"/>
      <c r="C4864"/>
      <c r="D4864"/>
      <c r="E4864" s="148"/>
      <c r="F4864" s="148"/>
      <c r="G4864" s="149"/>
      <c r="H4864" s="148"/>
      <c r="I4864"/>
    </row>
    <row r="4865" spans="1:9" x14ac:dyDescent="0.25">
      <c r="A4865"/>
      <c r="B4865"/>
      <c r="C4865"/>
      <c r="D4865"/>
      <c r="E4865" s="148"/>
      <c r="F4865" s="148"/>
      <c r="G4865" s="149"/>
      <c r="H4865" s="148"/>
      <c r="I4865"/>
    </row>
    <row r="4866" spans="1:9" x14ac:dyDescent="0.25">
      <c r="A4866"/>
      <c r="B4866"/>
      <c r="C4866"/>
      <c r="D4866"/>
      <c r="E4866" s="148"/>
      <c r="F4866" s="148"/>
      <c r="G4866" s="149"/>
      <c r="H4866" s="148"/>
      <c r="I4866"/>
    </row>
    <row r="4867" spans="1:9" x14ac:dyDescent="0.25">
      <c r="A4867"/>
      <c r="B4867"/>
      <c r="C4867"/>
      <c r="D4867"/>
      <c r="E4867" s="148"/>
      <c r="F4867" s="148"/>
      <c r="G4867" s="149"/>
      <c r="H4867" s="148"/>
      <c r="I4867"/>
    </row>
    <row r="4868" spans="1:9" x14ac:dyDescent="0.25">
      <c r="A4868"/>
      <c r="B4868"/>
      <c r="C4868"/>
      <c r="D4868"/>
      <c r="E4868" s="148"/>
      <c r="F4868" s="148"/>
      <c r="G4868" s="149"/>
      <c r="H4868" s="148"/>
      <c r="I4868"/>
    </row>
    <row r="4869" spans="1:9" x14ac:dyDescent="0.25">
      <c r="A4869"/>
      <c r="B4869"/>
      <c r="C4869"/>
      <c r="D4869"/>
      <c r="E4869" s="148"/>
      <c r="F4869" s="148"/>
      <c r="G4869" s="149"/>
      <c r="H4869" s="148"/>
      <c r="I4869"/>
    </row>
    <row r="4870" spans="1:9" x14ac:dyDescent="0.25">
      <c r="A4870"/>
      <c r="B4870"/>
      <c r="C4870"/>
      <c r="D4870"/>
      <c r="E4870" s="148"/>
      <c r="F4870" s="148"/>
      <c r="G4870" s="149"/>
      <c r="H4870" s="148"/>
      <c r="I4870"/>
    </row>
    <row r="4871" spans="1:9" x14ac:dyDescent="0.25">
      <c r="A4871"/>
      <c r="B4871"/>
      <c r="C4871"/>
      <c r="D4871"/>
      <c r="E4871" s="148"/>
      <c r="F4871" s="148"/>
      <c r="G4871" s="149"/>
      <c r="H4871" s="148"/>
      <c r="I4871"/>
    </row>
    <row r="4872" spans="1:9" x14ac:dyDescent="0.25">
      <c r="A4872"/>
      <c r="B4872"/>
      <c r="C4872"/>
      <c r="D4872"/>
      <c r="E4872" s="148"/>
      <c r="F4872" s="148"/>
      <c r="G4872" s="149"/>
      <c r="H4872" s="148"/>
      <c r="I4872"/>
    </row>
    <row r="4873" spans="1:9" x14ac:dyDescent="0.25">
      <c r="A4873"/>
      <c r="B4873"/>
      <c r="C4873"/>
      <c r="D4873"/>
      <c r="E4873" s="148"/>
      <c r="F4873" s="148"/>
      <c r="G4873" s="149"/>
      <c r="H4873" s="148"/>
      <c r="I4873"/>
    </row>
    <row r="4874" spans="1:9" x14ac:dyDescent="0.25">
      <c r="A4874"/>
      <c r="B4874"/>
      <c r="C4874"/>
      <c r="D4874"/>
      <c r="E4874" s="148"/>
      <c r="F4874" s="148"/>
      <c r="G4874" s="149"/>
      <c r="H4874" s="148"/>
      <c r="I4874"/>
    </row>
    <row r="4875" spans="1:9" x14ac:dyDescent="0.25">
      <c r="A4875"/>
      <c r="B4875"/>
      <c r="C4875"/>
      <c r="D4875"/>
      <c r="E4875" s="148"/>
      <c r="F4875" s="148"/>
      <c r="G4875" s="149"/>
      <c r="H4875" s="148"/>
      <c r="I4875"/>
    </row>
    <row r="4876" spans="1:9" x14ac:dyDescent="0.25">
      <c r="A4876"/>
      <c r="B4876"/>
      <c r="C4876"/>
      <c r="D4876"/>
      <c r="E4876" s="148"/>
      <c r="F4876" s="148"/>
      <c r="G4876" s="149"/>
      <c r="H4876" s="148"/>
      <c r="I4876"/>
    </row>
    <row r="4877" spans="1:9" x14ac:dyDescent="0.25">
      <c r="A4877"/>
      <c r="B4877"/>
      <c r="C4877"/>
      <c r="D4877"/>
      <c r="E4877" s="148"/>
      <c r="F4877" s="148"/>
      <c r="G4877" s="149"/>
      <c r="H4877" s="148"/>
      <c r="I4877"/>
    </row>
    <row r="4878" spans="1:9" x14ac:dyDescent="0.25">
      <c r="A4878"/>
      <c r="B4878"/>
      <c r="C4878"/>
      <c r="D4878"/>
      <c r="E4878" s="148"/>
      <c r="F4878" s="148"/>
      <c r="G4878" s="149"/>
      <c r="H4878" s="148"/>
      <c r="I4878"/>
    </row>
    <row r="4879" spans="1:9" x14ac:dyDescent="0.25">
      <c r="A4879"/>
      <c r="B4879"/>
      <c r="C4879"/>
      <c r="D4879"/>
      <c r="E4879" s="148"/>
      <c r="F4879" s="148"/>
      <c r="G4879" s="149"/>
      <c r="H4879" s="148"/>
      <c r="I4879"/>
    </row>
    <row r="4880" spans="1:9" x14ac:dyDescent="0.25">
      <c r="A4880"/>
      <c r="B4880"/>
      <c r="C4880"/>
      <c r="D4880"/>
      <c r="E4880" s="148"/>
      <c r="F4880" s="148"/>
      <c r="G4880" s="149"/>
      <c r="H4880" s="148"/>
      <c r="I4880"/>
    </row>
    <row r="4881" spans="1:9" x14ac:dyDescent="0.25">
      <c r="A4881"/>
      <c r="B4881"/>
      <c r="C4881"/>
      <c r="D4881"/>
      <c r="E4881" s="148"/>
      <c r="F4881" s="148"/>
      <c r="G4881" s="149"/>
      <c r="H4881" s="148"/>
      <c r="I4881"/>
    </row>
    <row r="4882" spans="1:9" x14ac:dyDescent="0.25">
      <c r="A4882"/>
      <c r="B4882"/>
      <c r="C4882"/>
      <c r="D4882"/>
      <c r="E4882" s="148"/>
      <c r="F4882" s="148"/>
      <c r="G4882" s="149"/>
      <c r="H4882" s="148"/>
      <c r="I4882"/>
    </row>
    <row r="4883" spans="1:9" x14ac:dyDescent="0.25">
      <c r="A4883"/>
      <c r="B4883"/>
      <c r="C4883"/>
      <c r="D4883"/>
      <c r="E4883" s="148"/>
      <c r="F4883" s="148"/>
      <c r="G4883" s="149"/>
      <c r="H4883" s="148"/>
      <c r="I4883"/>
    </row>
    <row r="4884" spans="1:9" x14ac:dyDescent="0.25">
      <c r="A4884"/>
      <c r="B4884"/>
      <c r="C4884"/>
      <c r="D4884"/>
      <c r="E4884" s="148"/>
      <c r="F4884" s="148"/>
      <c r="G4884" s="149"/>
      <c r="H4884" s="148"/>
      <c r="I4884"/>
    </row>
    <row r="4885" spans="1:9" x14ac:dyDescent="0.25">
      <c r="A4885"/>
      <c r="B4885"/>
      <c r="C4885"/>
      <c r="D4885"/>
      <c r="E4885" s="148"/>
      <c r="F4885" s="148"/>
      <c r="G4885" s="149"/>
      <c r="H4885" s="148"/>
      <c r="I4885"/>
    </row>
    <row r="4886" spans="1:9" x14ac:dyDescent="0.25">
      <c r="A4886"/>
      <c r="B4886"/>
      <c r="C4886"/>
      <c r="D4886"/>
      <c r="E4886" s="148"/>
      <c r="F4886" s="148"/>
      <c r="G4886" s="149"/>
      <c r="H4886" s="148"/>
      <c r="I4886"/>
    </row>
    <row r="4887" spans="1:9" x14ac:dyDescent="0.25">
      <c r="A4887"/>
      <c r="B4887"/>
      <c r="C4887"/>
      <c r="D4887"/>
      <c r="E4887" s="148"/>
      <c r="F4887" s="148"/>
      <c r="G4887" s="149"/>
      <c r="H4887" s="148"/>
      <c r="I4887"/>
    </row>
    <row r="4888" spans="1:9" x14ac:dyDescent="0.25">
      <c r="A4888"/>
      <c r="B4888"/>
      <c r="C4888"/>
      <c r="D4888"/>
      <c r="E4888" s="148"/>
      <c r="F4888" s="148"/>
      <c r="G4888" s="149"/>
      <c r="H4888" s="148"/>
      <c r="I4888"/>
    </row>
    <row r="4889" spans="1:9" x14ac:dyDescent="0.25">
      <c r="A4889"/>
      <c r="B4889"/>
      <c r="C4889"/>
      <c r="D4889"/>
      <c r="E4889" s="148"/>
      <c r="F4889" s="148"/>
      <c r="G4889" s="149"/>
      <c r="H4889" s="148"/>
      <c r="I4889"/>
    </row>
    <row r="4890" spans="1:9" x14ac:dyDescent="0.25">
      <c r="A4890"/>
      <c r="B4890"/>
      <c r="C4890"/>
      <c r="D4890"/>
      <c r="E4890" s="148"/>
      <c r="F4890" s="148"/>
      <c r="G4890" s="149"/>
      <c r="H4890" s="148"/>
      <c r="I4890"/>
    </row>
    <row r="4891" spans="1:9" x14ac:dyDescent="0.25">
      <c r="A4891"/>
      <c r="B4891"/>
      <c r="C4891"/>
      <c r="D4891"/>
      <c r="E4891" s="148"/>
      <c r="F4891" s="148"/>
      <c r="G4891" s="149"/>
      <c r="H4891" s="148"/>
      <c r="I4891"/>
    </row>
    <row r="4892" spans="1:9" x14ac:dyDescent="0.25">
      <c r="A4892"/>
      <c r="B4892"/>
      <c r="C4892"/>
      <c r="D4892"/>
      <c r="E4892" s="148"/>
      <c r="F4892" s="148"/>
      <c r="G4892" s="149"/>
      <c r="H4892" s="148"/>
      <c r="I4892"/>
    </row>
    <row r="4893" spans="1:9" x14ac:dyDescent="0.25">
      <c r="A4893"/>
      <c r="B4893"/>
      <c r="C4893"/>
      <c r="D4893"/>
      <c r="E4893" s="148"/>
      <c r="F4893" s="148"/>
      <c r="G4893" s="149"/>
      <c r="H4893" s="148"/>
      <c r="I4893"/>
    </row>
    <row r="4894" spans="1:9" x14ac:dyDescent="0.25">
      <c r="A4894"/>
      <c r="B4894"/>
      <c r="C4894"/>
      <c r="D4894"/>
      <c r="E4894" s="148"/>
      <c r="F4894" s="148"/>
      <c r="G4894" s="149"/>
      <c r="H4894" s="148"/>
      <c r="I4894"/>
    </row>
    <row r="4895" spans="1:9" x14ac:dyDescent="0.25">
      <c r="A4895"/>
      <c r="B4895"/>
      <c r="C4895"/>
      <c r="D4895"/>
      <c r="E4895" s="148"/>
      <c r="F4895" s="148"/>
      <c r="G4895" s="149"/>
      <c r="H4895" s="148"/>
      <c r="I4895"/>
    </row>
    <row r="4896" spans="1:9" x14ac:dyDescent="0.25">
      <c r="A4896"/>
      <c r="B4896"/>
      <c r="C4896"/>
      <c r="D4896"/>
      <c r="E4896" s="148"/>
      <c r="F4896" s="148"/>
      <c r="G4896" s="149"/>
      <c r="H4896" s="148"/>
      <c r="I4896"/>
    </row>
    <row r="4897" spans="1:9" x14ac:dyDescent="0.25">
      <c r="A4897"/>
      <c r="B4897"/>
      <c r="C4897"/>
      <c r="D4897"/>
      <c r="E4897" s="148"/>
      <c r="F4897" s="148"/>
      <c r="G4897" s="149"/>
      <c r="H4897" s="148"/>
      <c r="I4897"/>
    </row>
    <row r="4898" spans="1:9" x14ac:dyDescent="0.25">
      <c r="A4898"/>
      <c r="B4898"/>
      <c r="C4898"/>
      <c r="D4898"/>
      <c r="E4898" s="148"/>
      <c r="F4898" s="148"/>
      <c r="G4898" s="149"/>
      <c r="H4898" s="148"/>
      <c r="I4898"/>
    </row>
    <row r="4899" spans="1:9" x14ac:dyDescent="0.25">
      <c r="A4899"/>
      <c r="B4899"/>
      <c r="C4899"/>
      <c r="D4899"/>
      <c r="E4899" s="148"/>
      <c r="F4899" s="148"/>
      <c r="G4899" s="149"/>
      <c r="H4899" s="148"/>
      <c r="I4899"/>
    </row>
    <row r="4900" spans="1:9" x14ac:dyDescent="0.25">
      <c r="A4900"/>
      <c r="B4900"/>
      <c r="C4900"/>
      <c r="D4900"/>
      <c r="E4900" s="148"/>
      <c r="F4900" s="148"/>
      <c r="G4900" s="149"/>
      <c r="H4900" s="148"/>
      <c r="I4900"/>
    </row>
    <row r="4901" spans="1:9" x14ac:dyDescent="0.25">
      <c r="A4901"/>
      <c r="B4901"/>
      <c r="C4901"/>
      <c r="D4901"/>
      <c r="E4901" s="148"/>
      <c r="F4901" s="148"/>
      <c r="G4901" s="149"/>
      <c r="H4901" s="148"/>
      <c r="I4901"/>
    </row>
    <row r="4902" spans="1:9" x14ac:dyDescent="0.25">
      <c r="A4902"/>
      <c r="B4902"/>
      <c r="C4902"/>
      <c r="D4902"/>
      <c r="E4902" s="148"/>
      <c r="F4902" s="148"/>
      <c r="G4902" s="149"/>
      <c r="H4902" s="148"/>
      <c r="I4902"/>
    </row>
    <row r="4903" spans="1:9" x14ac:dyDescent="0.25">
      <c r="A4903"/>
      <c r="B4903"/>
      <c r="C4903"/>
      <c r="D4903"/>
      <c r="E4903" s="148"/>
      <c r="F4903" s="148"/>
      <c r="G4903" s="149"/>
      <c r="H4903" s="148"/>
      <c r="I4903"/>
    </row>
    <row r="4904" spans="1:9" x14ac:dyDescent="0.25">
      <c r="A4904"/>
      <c r="B4904"/>
      <c r="C4904"/>
      <c r="D4904"/>
      <c r="E4904" s="148"/>
      <c r="F4904" s="148"/>
      <c r="G4904" s="149"/>
      <c r="H4904" s="148"/>
      <c r="I4904"/>
    </row>
    <row r="4905" spans="1:9" x14ac:dyDescent="0.25">
      <c r="A4905"/>
      <c r="B4905"/>
      <c r="C4905"/>
      <c r="D4905"/>
      <c r="E4905" s="148"/>
      <c r="F4905" s="148"/>
      <c r="G4905" s="149"/>
      <c r="H4905" s="148"/>
      <c r="I4905"/>
    </row>
    <row r="4906" spans="1:9" x14ac:dyDescent="0.25">
      <c r="A4906"/>
      <c r="B4906"/>
      <c r="C4906"/>
      <c r="D4906"/>
      <c r="E4906" s="148"/>
      <c r="F4906" s="148"/>
      <c r="G4906" s="149"/>
      <c r="H4906" s="148"/>
      <c r="I4906"/>
    </row>
    <row r="4907" spans="1:9" x14ac:dyDescent="0.25">
      <c r="A4907"/>
      <c r="B4907"/>
      <c r="C4907"/>
      <c r="D4907"/>
      <c r="E4907" s="148"/>
      <c r="F4907" s="148"/>
      <c r="G4907" s="149"/>
      <c r="H4907" s="148"/>
      <c r="I4907"/>
    </row>
    <row r="4908" spans="1:9" x14ac:dyDescent="0.25">
      <c r="A4908"/>
      <c r="B4908"/>
      <c r="C4908"/>
      <c r="D4908"/>
      <c r="E4908" s="148"/>
      <c r="F4908" s="148"/>
      <c r="G4908" s="149"/>
      <c r="H4908" s="148"/>
      <c r="I4908"/>
    </row>
    <row r="4909" spans="1:9" x14ac:dyDescent="0.25">
      <c r="A4909"/>
      <c r="B4909"/>
      <c r="C4909"/>
      <c r="D4909"/>
      <c r="E4909" s="148"/>
      <c r="F4909" s="148"/>
      <c r="G4909" s="149"/>
      <c r="H4909" s="148"/>
      <c r="I4909"/>
    </row>
    <row r="4910" spans="1:9" x14ac:dyDescent="0.25">
      <c r="A4910"/>
      <c r="B4910"/>
      <c r="C4910"/>
      <c r="D4910"/>
      <c r="E4910" s="148"/>
      <c r="F4910" s="148"/>
      <c r="G4910" s="149"/>
      <c r="H4910" s="148"/>
      <c r="I4910"/>
    </row>
    <row r="4911" spans="1:9" x14ac:dyDescent="0.25">
      <c r="A4911"/>
      <c r="B4911"/>
      <c r="C4911"/>
      <c r="D4911"/>
      <c r="E4911" s="148"/>
      <c r="F4911" s="148"/>
      <c r="G4911" s="149"/>
      <c r="H4911" s="148"/>
      <c r="I4911"/>
    </row>
    <row r="4912" spans="1:9" x14ac:dyDescent="0.25">
      <c r="A4912"/>
      <c r="B4912"/>
      <c r="C4912"/>
      <c r="D4912"/>
      <c r="E4912" s="148"/>
      <c r="F4912" s="148"/>
      <c r="G4912" s="149"/>
      <c r="H4912" s="148"/>
      <c r="I4912"/>
    </row>
    <row r="4913" spans="1:9" x14ac:dyDescent="0.25">
      <c r="A4913"/>
      <c r="B4913"/>
      <c r="C4913"/>
      <c r="D4913"/>
      <c r="E4913" s="148"/>
      <c r="F4913" s="148"/>
      <c r="G4913" s="149"/>
      <c r="H4913" s="148"/>
      <c r="I4913"/>
    </row>
    <row r="4914" spans="1:9" x14ac:dyDescent="0.25">
      <c r="A4914"/>
      <c r="B4914"/>
      <c r="C4914"/>
      <c r="D4914"/>
      <c r="E4914" s="148"/>
      <c r="F4914" s="148"/>
      <c r="G4914" s="149"/>
      <c r="H4914" s="148"/>
      <c r="I4914"/>
    </row>
    <row r="4915" spans="1:9" x14ac:dyDescent="0.25">
      <c r="A4915"/>
      <c r="B4915"/>
      <c r="C4915"/>
      <c r="D4915"/>
      <c r="E4915" s="148"/>
      <c r="F4915" s="148"/>
      <c r="G4915" s="149"/>
      <c r="H4915" s="148"/>
      <c r="I4915"/>
    </row>
    <row r="4916" spans="1:9" x14ac:dyDescent="0.25">
      <c r="A4916"/>
      <c r="B4916"/>
      <c r="C4916"/>
      <c r="D4916"/>
      <c r="E4916" s="148"/>
      <c r="F4916" s="148"/>
      <c r="G4916" s="149"/>
      <c r="H4916" s="148"/>
      <c r="I4916"/>
    </row>
    <row r="4917" spans="1:9" x14ac:dyDescent="0.25">
      <c r="A4917"/>
      <c r="B4917"/>
      <c r="C4917"/>
      <c r="D4917"/>
      <c r="E4917" s="148"/>
      <c r="F4917" s="148"/>
      <c r="G4917" s="149"/>
      <c r="H4917" s="148"/>
      <c r="I4917"/>
    </row>
    <row r="4918" spans="1:9" x14ac:dyDescent="0.25">
      <c r="A4918"/>
      <c r="B4918"/>
      <c r="C4918"/>
      <c r="D4918"/>
      <c r="E4918" s="148"/>
      <c r="F4918" s="148"/>
      <c r="G4918" s="149"/>
      <c r="H4918" s="148"/>
      <c r="I4918"/>
    </row>
    <row r="4919" spans="1:9" x14ac:dyDescent="0.25">
      <c r="A4919"/>
      <c r="B4919"/>
      <c r="C4919"/>
      <c r="D4919"/>
      <c r="E4919" s="148"/>
      <c r="F4919" s="148"/>
      <c r="G4919" s="149"/>
      <c r="H4919" s="148"/>
      <c r="I4919"/>
    </row>
    <row r="4920" spans="1:9" x14ac:dyDescent="0.25">
      <c r="A4920"/>
      <c r="B4920"/>
      <c r="C4920"/>
      <c r="D4920"/>
      <c r="E4920" s="148"/>
      <c r="F4920" s="148"/>
      <c r="G4920" s="149"/>
      <c r="H4920" s="148"/>
      <c r="I4920"/>
    </row>
    <row r="4921" spans="1:9" x14ac:dyDescent="0.25">
      <c r="A4921"/>
      <c r="B4921"/>
      <c r="C4921"/>
      <c r="D4921"/>
      <c r="E4921" s="148"/>
      <c r="F4921" s="148"/>
      <c r="G4921" s="149"/>
      <c r="H4921" s="148"/>
      <c r="I4921"/>
    </row>
    <row r="4922" spans="1:9" x14ac:dyDescent="0.25">
      <c r="A4922"/>
      <c r="B4922"/>
      <c r="C4922"/>
      <c r="D4922"/>
      <c r="E4922" s="148"/>
      <c r="F4922" s="148"/>
      <c r="G4922" s="149"/>
      <c r="H4922" s="148"/>
      <c r="I4922"/>
    </row>
    <row r="4923" spans="1:9" x14ac:dyDescent="0.25">
      <c r="A4923"/>
      <c r="B4923"/>
      <c r="C4923"/>
      <c r="D4923"/>
      <c r="E4923" s="148"/>
      <c r="F4923" s="148"/>
      <c r="G4923" s="149"/>
      <c r="H4923" s="148"/>
      <c r="I4923"/>
    </row>
    <row r="4924" spans="1:9" x14ac:dyDescent="0.25">
      <c r="A4924"/>
      <c r="B4924"/>
      <c r="C4924"/>
      <c r="D4924"/>
      <c r="E4924" s="148"/>
      <c r="F4924" s="148"/>
      <c r="G4924" s="149"/>
      <c r="H4924" s="148"/>
      <c r="I4924"/>
    </row>
    <row r="4925" spans="1:9" x14ac:dyDescent="0.25">
      <c r="A4925"/>
      <c r="B4925"/>
      <c r="C4925"/>
      <c r="D4925"/>
      <c r="E4925" s="148"/>
      <c r="F4925" s="148"/>
      <c r="G4925" s="149"/>
      <c r="H4925" s="148"/>
      <c r="I4925"/>
    </row>
    <row r="4926" spans="1:9" x14ac:dyDescent="0.25">
      <c r="A4926"/>
      <c r="B4926"/>
      <c r="C4926"/>
      <c r="D4926"/>
      <c r="E4926" s="148"/>
      <c r="F4926" s="148"/>
      <c r="G4926" s="149"/>
      <c r="H4926" s="148"/>
      <c r="I4926"/>
    </row>
    <row r="4927" spans="1:9" x14ac:dyDescent="0.25">
      <c r="A4927"/>
      <c r="B4927"/>
      <c r="C4927"/>
      <c r="D4927"/>
      <c r="E4927" s="148"/>
      <c r="F4927" s="148"/>
      <c r="G4927" s="149"/>
      <c r="H4927" s="148"/>
      <c r="I4927"/>
    </row>
    <row r="4928" spans="1:9" x14ac:dyDescent="0.25">
      <c r="A4928"/>
      <c r="B4928"/>
      <c r="C4928"/>
      <c r="D4928"/>
      <c r="E4928" s="148"/>
      <c r="F4928" s="148"/>
      <c r="G4928" s="149"/>
      <c r="H4928" s="148"/>
      <c r="I4928"/>
    </row>
    <row r="4929" spans="1:9" x14ac:dyDescent="0.25">
      <c r="A4929"/>
      <c r="B4929"/>
      <c r="C4929"/>
      <c r="D4929"/>
      <c r="E4929" s="148"/>
      <c r="F4929" s="148"/>
      <c r="G4929" s="149"/>
      <c r="H4929" s="148"/>
      <c r="I4929"/>
    </row>
    <row r="4930" spans="1:9" x14ac:dyDescent="0.25">
      <c r="A4930"/>
      <c r="B4930"/>
      <c r="C4930"/>
      <c r="D4930"/>
      <c r="E4930" s="148"/>
      <c r="F4930" s="148"/>
      <c r="G4930" s="149"/>
      <c r="H4930" s="148"/>
      <c r="I4930"/>
    </row>
    <row r="4931" spans="1:9" x14ac:dyDescent="0.25">
      <c r="A4931"/>
      <c r="B4931"/>
      <c r="C4931"/>
      <c r="D4931"/>
      <c r="E4931" s="148"/>
      <c r="F4931" s="148"/>
      <c r="G4931" s="149"/>
      <c r="H4931" s="148"/>
      <c r="I4931"/>
    </row>
    <row r="4932" spans="1:9" x14ac:dyDescent="0.25">
      <c r="A4932"/>
      <c r="B4932"/>
      <c r="C4932"/>
      <c r="D4932"/>
      <c r="E4932" s="148"/>
      <c r="F4932" s="148"/>
      <c r="G4932" s="149"/>
      <c r="H4932" s="148"/>
      <c r="I4932"/>
    </row>
    <row r="4933" spans="1:9" x14ac:dyDescent="0.25">
      <c r="A4933"/>
      <c r="B4933"/>
      <c r="C4933"/>
      <c r="D4933"/>
      <c r="E4933" s="148"/>
      <c r="F4933" s="148"/>
      <c r="G4933" s="149"/>
      <c r="H4933" s="148"/>
      <c r="I4933"/>
    </row>
    <row r="4934" spans="1:9" x14ac:dyDescent="0.25">
      <c r="A4934"/>
      <c r="B4934"/>
      <c r="C4934"/>
      <c r="D4934"/>
      <c r="E4934" s="148"/>
      <c r="F4934" s="148"/>
      <c r="G4934" s="149"/>
      <c r="H4934" s="148"/>
      <c r="I4934"/>
    </row>
    <row r="4935" spans="1:9" x14ac:dyDescent="0.25">
      <c r="A4935"/>
      <c r="B4935"/>
      <c r="C4935"/>
      <c r="D4935"/>
      <c r="E4935" s="148"/>
      <c r="F4935" s="148"/>
      <c r="G4935" s="149"/>
      <c r="H4935" s="148"/>
      <c r="I4935"/>
    </row>
    <row r="4936" spans="1:9" x14ac:dyDescent="0.25">
      <c r="A4936"/>
      <c r="B4936"/>
      <c r="C4936"/>
      <c r="D4936"/>
      <c r="E4936" s="148"/>
      <c r="F4936" s="148"/>
      <c r="G4936" s="149"/>
      <c r="H4936" s="148"/>
      <c r="I4936"/>
    </row>
    <row r="4937" spans="1:9" x14ac:dyDescent="0.25">
      <c r="A4937"/>
      <c r="B4937"/>
      <c r="C4937"/>
      <c r="D4937"/>
      <c r="E4937" s="148"/>
      <c r="F4937" s="148"/>
      <c r="G4937" s="149"/>
      <c r="H4937" s="148"/>
      <c r="I4937"/>
    </row>
    <row r="4938" spans="1:9" x14ac:dyDescent="0.25">
      <c r="A4938"/>
      <c r="B4938"/>
      <c r="C4938"/>
      <c r="D4938"/>
      <c r="E4938" s="148"/>
      <c r="F4938" s="148"/>
      <c r="G4938" s="149"/>
      <c r="H4938" s="148"/>
      <c r="I4938"/>
    </row>
    <row r="4939" spans="1:9" x14ac:dyDescent="0.25">
      <c r="A4939"/>
      <c r="B4939"/>
      <c r="C4939"/>
      <c r="D4939"/>
      <c r="E4939" s="148"/>
      <c r="F4939" s="148"/>
      <c r="G4939" s="149"/>
      <c r="H4939" s="148"/>
      <c r="I4939"/>
    </row>
    <row r="4940" spans="1:9" x14ac:dyDescent="0.25">
      <c r="A4940"/>
      <c r="B4940"/>
      <c r="C4940"/>
      <c r="D4940"/>
      <c r="E4940" s="148"/>
      <c r="F4940" s="148"/>
      <c r="G4940" s="149"/>
      <c r="H4940" s="148"/>
      <c r="I4940"/>
    </row>
    <row r="4941" spans="1:9" x14ac:dyDescent="0.25">
      <c r="A4941"/>
      <c r="B4941"/>
      <c r="C4941"/>
      <c r="D4941"/>
      <c r="E4941" s="148"/>
      <c r="F4941" s="148"/>
      <c r="G4941" s="149"/>
      <c r="H4941" s="148"/>
      <c r="I4941"/>
    </row>
    <row r="4942" spans="1:9" x14ac:dyDescent="0.25">
      <c r="A4942"/>
      <c r="B4942"/>
      <c r="C4942"/>
      <c r="D4942"/>
      <c r="E4942" s="148"/>
      <c r="F4942" s="148"/>
      <c r="G4942" s="149"/>
      <c r="H4942" s="148"/>
      <c r="I4942"/>
    </row>
    <row r="4943" spans="1:9" x14ac:dyDescent="0.25">
      <c r="A4943"/>
      <c r="B4943"/>
      <c r="C4943"/>
      <c r="D4943"/>
      <c r="E4943" s="148"/>
      <c r="F4943" s="148"/>
      <c r="G4943" s="149"/>
      <c r="H4943" s="148"/>
      <c r="I4943"/>
    </row>
    <row r="4944" spans="1:9" x14ac:dyDescent="0.25">
      <c r="A4944"/>
      <c r="B4944"/>
      <c r="C4944"/>
      <c r="D4944"/>
      <c r="E4944" s="148"/>
      <c r="F4944" s="148"/>
      <c r="G4944" s="149"/>
      <c r="H4944" s="148"/>
      <c r="I4944"/>
    </row>
    <row r="4945" spans="1:9" x14ac:dyDescent="0.25">
      <c r="A4945"/>
      <c r="B4945"/>
      <c r="C4945"/>
      <c r="D4945"/>
      <c r="E4945" s="148"/>
      <c r="F4945" s="148"/>
      <c r="G4945" s="149"/>
      <c r="H4945" s="148"/>
      <c r="I4945"/>
    </row>
    <row r="4946" spans="1:9" x14ac:dyDescent="0.25">
      <c r="A4946"/>
      <c r="B4946"/>
      <c r="C4946"/>
      <c r="D4946"/>
      <c r="E4946" s="148"/>
      <c r="F4946" s="148"/>
      <c r="G4946" s="149"/>
      <c r="H4946" s="148"/>
      <c r="I4946"/>
    </row>
    <row r="4947" spans="1:9" x14ac:dyDescent="0.25">
      <c r="A4947"/>
      <c r="B4947"/>
      <c r="C4947"/>
      <c r="D4947"/>
      <c r="E4947" s="148"/>
      <c r="F4947" s="148"/>
      <c r="G4947" s="149"/>
      <c r="H4947" s="148"/>
      <c r="I4947"/>
    </row>
    <row r="4948" spans="1:9" x14ac:dyDescent="0.25">
      <c r="A4948"/>
      <c r="B4948"/>
      <c r="C4948"/>
      <c r="D4948"/>
      <c r="E4948" s="148"/>
      <c r="F4948" s="148"/>
      <c r="G4948" s="149"/>
      <c r="H4948" s="148"/>
      <c r="I4948"/>
    </row>
    <row r="4949" spans="1:9" x14ac:dyDescent="0.25">
      <c r="A4949"/>
      <c r="B4949"/>
      <c r="C4949"/>
      <c r="D4949"/>
      <c r="E4949" s="148"/>
      <c r="F4949" s="148"/>
      <c r="G4949" s="149"/>
      <c r="H4949" s="148"/>
      <c r="I4949"/>
    </row>
    <row r="4950" spans="1:9" x14ac:dyDescent="0.25">
      <c r="A4950"/>
      <c r="B4950"/>
      <c r="C4950"/>
      <c r="D4950"/>
      <c r="E4950" s="148"/>
      <c r="F4950" s="148"/>
      <c r="G4950" s="149"/>
      <c r="H4950" s="148"/>
      <c r="I4950"/>
    </row>
    <row r="4951" spans="1:9" x14ac:dyDescent="0.25">
      <c r="A4951"/>
      <c r="B4951"/>
      <c r="C4951"/>
      <c r="D4951"/>
      <c r="E4951" s="148"/>
      <c r="F4951" s="148"/>
      <c r="G4951" s="149"/>
      <c r="H4951" s="148"/>
      <c r="I4951"/>
    </row>
    <row r="4952" spans="1:9" x14ac:dyDescent="0.25">
      <c r="A4952"/>
      <c r="B4952"/>
      <c r="C4952"/>
      <c r="D4952"/>
      <c r="E4952" s="148"/>
      <c r="F4952" s="148"/>
      <c r="G4952" s="149"/>
      <c r="H4952" s="148"/>
      <c r="I4952"/>
    </row>
    <row r="4953" spans="1:9" x14ac:dyDescent="0.25">
      <c r="A4953"/>
      <c r="B4953"/>
      <c r="C4953"/>
      <c r="D4953"/>
      <c r="E4953" s="148"/>
      <c r="F4953" s="148"/>
      <c r="G4953" s="149"/>
      <c r="H4953" s="148"/>
      <c r="I4953"/>
    </row>
    <row r="4954" spans="1:9" x14ac:dyDescent="0.25">
      <c r="A4954"/>
      <c r="B4954"/>
      <c r="C4954"/>
      <c r="D4954"/>
      <c r="E4954" s="148"/>
      <c r="F4954" s="148"/>
      <c r="G4954" s="149"/>
      <c r="H4954" s="148"/>
      <c r="I4954"/>
    </row>
    <row r="4955" spans="1:9" x14ac:dyDescent="0.25">
      <c r="A4955"/>
      <c r="B4955"/>
      <c r="C4955"/>
      <c r="D4955"/>
      <c r="E4955" s="148"/>
      <c r="F4955" s="148"/>
      <c r="G4955" s="149"/>
      <c r="H4955" s="148"/>
      <c r="I4955"/>
    </row>
    <row r="4956" spans="1:9" x14ac:dyDescent="0.25">
      <c r="A4956"/>
      <c r="B4956"/>
      <c r="C4956"/>
      <c r="D4956"/>
      <c r="E4956" s="148"/>
      <c r="F4956" s="148"/>
      <c r="G4956" s="149"/>
      <c r="H4956" s="148"/>
      <c r="I4956"/>
    </row>
    <row r="4957" spans="1:9" x14ac:dyDescent="0.25">
      <c r="A4957"/>
      <c r="B4957"/>
      <c r="C4957"/>
      <c r="D4957"/>
      <c r="E4957" s="148"/>
      <c r="F4957" s="148"/>
      <c r="G4957" s="149"/>
      <c r="H4957" s="148"/>
      <c r="I4957"/>
    </row>
    <row r="4958" spans="1:9" x14ac:dyDescent="0.25">
      <c r="A4958"/>
      <c r="B4958"/>
      <c r="C4958"/>
      <c r="D4958"/>
      <c r="E4958" s="148"/>
      <c r="F4958" s="148"/>
      <c r="G4958" s="149"/>
      <c r="H4958" s="148"/>
      <c r="I4958"/>
    </row>
    <row r="4959" spans="1:9" x14ac:dyDescent="0.25">
      <c r="A4959"/>
      <c r="B4959"/>
      <c r="C4959"/>
      <c r="D4959"/>
      <c r="E4959" s="148"/>
      <c r="F4959" s="148"/>
      <c r="G4959" s="149"/>
      <c r="H4959" s="148"/>
      <c r="I4959"/>
    </row>
    <row r="4960" spans="1:9" x14ac:dyDescent="0.25">
      <c r="A4960"/>
      <c r="B4960"/>
      <c r="C4960"/>
      <c r="D4960"/>
      <c r="E4960" s="148"/>
      <c r="F4960" s="148"/>
      <c r="G4960" s="149"/>
      <c r="H4960" s="148"/>
      <c r="I4960"/>
    </row>
    <row r="4961" spans="1:9" x14ac:dyDescent="0.25">
      <c r="A4961"/>
      <c r="B4961"/>
      <c r="C4961"/>
      <c r="D4961"/>
      <c r="E4961" s="148"/>
      <c r="F4961" s="148"/>
      <c r="G4961" s="149"/>
      <c r="H4961" s="148"/>
      <c r="I4961"/>
    </row>
    <row r="4962" spans="1:9" x14ac:dyDescent="0.25">
      <c r="A4962"/>
      <c r="B4962"/>
      <c r="C4962"/>
      <c r="D4962"/>
      <c r="E4962" s="148"/>
      <c r="F4962" s="148"/>
      <c r="G4962" s="149"/>
      <c r="H4962" s="148"/>
      <c r="I4962"/>
    </row>
    <row r="4963" spans="1:9" x14ac:dyDescent="0.25">
      <c r="A4963"/>
      <c r="B4963"/>
      <c r="C4963"/>
      <c r="D4963"/>
      <c r="E4963" s="148"/>
      <c r="F4963" s="148"/>
      <c r="G4963" s="149"/>
      <c r="H4963" s="148"/>
      <c r="I4963"/>
    </row>
    <row r="4964" spans="1:9" x14ac:dyDescent="0.25">
      <c r="A4964"/>
      <c r="B4964"/>
      <c r="C4964"/>
      <c r="D4964"/>
      <c r="E4964" s="148"/>
      <c r="F4964" s="148"/>
      <c r="G4964" s="149"/>
      <c r="H4964" s="148"/>
      <c r="I4964"/>
    </row>
    <row r="4965" spans="1:9" x14ac:dyDescent="0.25">
      <c r="A4965"/>
      <c r="B4965"/>
      <c r="C4965"/>
      <c r="D4965"/>
      <c r="E4965" s="148"/>
      <c r="F4965" s="148"/>
      <c r="G4965" s="149"/>
      <c r="H4965" s="148"/>
      <c r="I4965"/>
    </row>
    <row r="4966" spans="1:9" x14ac:dyDescent="0.25">
      <c r="A4966"/>
      <c r="B4966"/>
      <c r="C4966"/>
      <c r="D4966"/>
      <c r="E4966" s="148"/>
      <c r="F4966" s="148"/>
      <c r="G4966" s="149"/>
      <c r="H4966" s="148"/>
      <c r="I4966"/>
    </row>
    <row r="4967" spans="1:9" x14ac:dyDescent="0.25">
      <c r="A4967"/>
      <c r="B4967"/>
      <c r="C4967"/>
      <c r="D4967"/>
      <c r="E4967" s="148"/>
      <c r="F4967" s="148"/>
      <c r="G4967" s="149"/>
      <c r="H4967" s="148"/>
      <c r="I4967"/>
    </row>
    <row r="4968" spans="1:9" x14ac:dyDescent="0.25">
      <c r="A4968"/>
      <c r="B4968"/>
      <c r="C4968"/>
      <c r="D4968"/>
      <c r="E4968" s="148"/>
      <c r="F4968" s="148"/>
      <c r="G4968" s="149"/>
      <c r="H4968" s="148"/>
      <c r="I4968"/>
    </row>
    <row r="4969" spans="1:9" x14ac:dyDescent="0.25">
      <c r="A4969"/>
      <c r="B4969"/>
      <c r="C4969"/>
      <c r="D4969"/>
      <c r="E4969" s="148"/>
      <c r="F4969" s="148"/>
      <c r="G4969" s="149"/>
      <c r="H4969" s="148"/>
      <c r="I4969"/>
    </row>
    <row r="4970" spans="1:9" x14ac:dyDescent="0.25">
      <c r="A4970"/>
      <c r="B4970"/>
      <c r="C4970"/>
      <c r="D4970"/>
      <c r="E4970" s="148"/>
      <c r="F4970" s="148"/>
      <c r="G4970" s="149"/>
      <c r="H4970" s="148"/>
      <c r="I4970"/>
    </row>
    <row r="4971" spans="1:9" x14ac:dyDescent="0.25">
      <c r="A4971"/>
      <c r="B4971"/>
      <c r="C4971"/>
      <c r="D4971"/>
      <c r="E4971" s="148"/>
      <c r="F4971" s="148"/>
      <c r="G4971" s="149"/>
      <c r="H4971" s="148"/>
      <c r="I4971"/>
    </row>
    <row r="4972" spans="1:9" x14ac:dyDescent="0.25">
      <c r="A4972"/>
      <c r="B4972"/>
      <c r="C4972"/>
      <c r="D4972"/>
      <c r="E4972" s="148"/>
      <c r="F4972" s="148"/>
      <c r="G4972" s="149"/>
      <c r="H4972" s="148"/>
      <c r="I4972"/>
    </row>
    <row r="4973" spans="1:9" x14ac:dyDescent="0.25">
      <c r="A4973"/>
      <c r="B4973"/>
      <c r="C4973"/>
      <c r="D4973"/>
      <c r="E4973" s="148"/>
      <c r="F4973" s="148"/>
      <c r="G4973" s="149"/>
      <c r="H4973" s="148"/>
      <c r="I4973"/>
    </row>
    <row r="4974" spans="1:9" x14ac:dyDescent="0.25">
      <c r="A4974"/>
      <c r="B4974"/>
      <c r="C4974"/>
      <c r="D4974"/>
      <c r="E4974" s="148"/>
      <c r="F4974" s="148"/>
      <c r="G4974" s="149"/>
      <c r="H4974" s="148"/>
      <c r="I4974"/>
    </row>
    <row r="4975" spans="1:9" x14ac:dyDescent="0.25">
      <c r="A4975"/>
      <c r="B4975"/>
      <c r="C4975"/>
      <c r="D4975"/>
      <c r="E4975" s="148"/>
      <c r="F4975" s="148"/>
      <c r="G4975" s="149"/>
      <c r="H4975" s="148"/>
      <c r="I4975"/>
    </row>
    <row r="4976" spans="1:9" x14ac:dyDescent="0.25">
      <c r="A4976"/>
      <c r="B4976"/>
      <c r="C4976"/>
      <c r="D4976"/>
      <c r="E4976" s="148"/>
      <c r="F4976" s="148"/>
      <c r="G4976" s="149"/>
      <c r="H4976" s="148"/>
      <c r="I4976"/>
    </row>
    <row r="4977" spans="1:9" x14ac:dyDescent="0.25">
      <c r="A4977"/>
      <c r="B4977"/>
      <c r="C4977"/>
      <c r="D4977"/>
      <c r="E4977" s="148"/>
      <c r="F4977" s="148"/>
      <c r="G4977" s="149"/>
      <c r="H4977" s="148"/>
      <c r="I4977"/>
    </row>
    <row r="4978" spans="1:9" x14ac:dyDescent="0.25">
      <c r="A4978"/>
      <c r="B4978"/>
      <c r="C4978"/>
      <c r="D4978"/>
      <c r="E4978" s="148"/>
      <c r="F4978" s="148"/>
      <c r="G4978" s="149"/>
      <c r="H4978" s="148"/>
      <c r="I4978"/>
    </row>
    <row r="4979" spans="1:9" x14ac:dyDescent="0.25">
      <c r="A4979"/>
      <c r="B4979"/>
      <c r="C4979"/>
      <c r="D4979"/>
      <c r="E4979" s="148"/>
      <c r="F4979" s="148"/>
      <c r="G4979" s="149"/>
      <c r="H4979" s="148"/>
      <c r="I4979"/>
    </row>
    <row r="4980" spans="1:9" x14ac:dyDescent="0.25">
      <c r="A4980"/>
      <c r="B4980"/>
      <c r="C4980"/>
      <c r="D4980"/>
      <c r="E4980" s="148"/>
      <c r="F4980" s="148"/>
      <c r="G4980" s="149"/>
      <c r="H4980" s="148"/>
      <c r="I4980"/>
    </row>
    <row r="4981" spans="1:9" x14ac:dyDescent="0.25">
      <c r="A4981"/>
      <c r="B4981"/>
      <c r="C4981"/>
      <c r="D4981"/>
      <c r="E4981" s="148"/>
      <c r="F4981" s="148"/>
      <c r="G4981" s="149"/>
      <c r="H4981" s="148"/>
      <c r="I4981"/>
    </row>
    <row r="4982" spans="1:9" x14ac:dyDescent="0.25">
      <c r="A4982"/>
      <c r="B4982"/>
      <c r="C4982"/>
      <c r="D4982"/>
      <c r="E4982" s="148"/>
      <c r="F4982" s="148"/>
      <c r="G4982" s="149"/>
      <c r="H4982" s="148"/>
      <c r="I4982"/>
    </row>
    <row r="4983" spans="1:9" x14ac:dyDescent="0.25">
      <c r="A4983"/>
      <c r="B4983"/>
      <c r="C4983"/>
      <c r="D4983"/>
      <c r="E4983" s="148"/>
      <c r="F4983" s="148"/>
      <c r="G4983" s="149"/>
      <c r="H4983" s="148"/>
      <c r="I4983"/>
    </row>
    <row r="4984" spans="1:9" x14ac:dyDescent="0.25">
      <c r="A4984"/>
      <c r="B4984"/>
      <c r="C4984"/>
      <c r="D4984"/>
      <c r="E4984" s="148"/>
      <c r="F4984" s="148"/>
      <c r="G4984" s="149"/>
      <c r="H4984" s="148"/>
      <c r="I4984"/>
    </row>
    <row r="4985" spans="1:9" x14ac:dyDescent="0.25">
      <c r="A4985"/>
      <c r="B4985"/>
      <c r="C4985"/>
      <c r="D4985"/>
      <c r="E4985" s="148"/>
      <c r="F4985" s="148"/>
      <c r="G4985" s="149"/>
      <c r="H4985" s="148"/>
      <c r="I4985"/>
    </row>
    <row r="4986" spans="1:9" x14ac:dyDescent="0.25">
      <c r="A4986"/>
      <c r="B4986"/>
      <c r="C4986"/>
      <c r="D4986"/>
      <c r="E4986" s="148"/>
      <c r="F4986" s="148"/>
      <c r="G4986" s="149"/>
      <c r="H4986" s="148"/>
      <c r="I4986"/>
    </row>
    <row r="4987" spans="1:9" x14ac:dyDescent="0.25">
      <c r="A4987"/>
      <c r="B4987"/>
      <c r="C4987"/>
      <c r="D4987"/>
      <c r="E4987" s="148"/>
      <c r="F4987" s="148"/>
      <c r="G4987" s="149"/>
      <c r="H4987" s="148"/>
      <c r="I4987"/>
    </row>
    <row r="4988" spans="1:9" x14ac:dyDescent="0.25">
      <c r="A4988"/>
      <c r="B4988"/>
      <c r="C4988"/>
      <c r="D4988"/>
      <c r="E4988" s="148"/>
      <c r="F4988" s="148"/>
      <c r="G4988" s="149"/>
      <c r="H4988" s="148"/>
      <c r="I4988"/>
    </row>
    <row r="4989" spans="1:9" x14ac:dyDescent="0.25">
      <c r="A4989"/>
      <c r="B4989"/>
      <c r="C4989"/>
      <c r="D4989"/>
      <c r="E4989" s="148"/>
      <c r="F4989" s="148"/>
      <c r="G4989" s="149"/>
      <c r="H4989" s="148"/>
      <c r="I4989"/>
    </row>
    <row r="4990" spans="1:9" x14ac:dyDescent="0.25">
      <c r="A4990"/>
      <c r="B4990"/>
      <c r="C4990"/>
      <c r="D4990"/>
      <c r="E4990" s="148"/>
      <c r="F4990" s="148"/>
      <c r="G4990" s="149"/>
      <c r="H4990" s="148"/>
      <c r="I4990"/>
    </row>
    <row r="4991" spans="1:9" x14ac:dyDescent="0.25">
      <c r="A4991"/>
      <c r="B4991"/>
      <c r="C4991"/>
      <c r="D4991"/>
      <c r="E4991" s="148"/>
      <c r="F4991" s="148"/>
      <c r="G4991" s="149"/>
      <c r="H4991" s="148"/>
      <c r="I4991"/>
    </row>
    <row r="4992" spans="1:9" x14ac:dyDescent="0.25">
      <c r="A4992"/>
      <c r="B4992"/>
      <c r="C4992"/>
      <c r="D4992"/>
      <c r="E4992" s="148"/>
      <c r="F4992" s="148"/>
      <c r="G4992" s="149"/>
      <c r="H4992" s="148"/>
      <c r="I4992"/>
    </row>
    <row r="4993" spans="1:9" x14ac:dyDescent="0.25">
      <c r="A4993"/>
      <c r="B4993"/>
      <c r="C4993"/>
      <c r="D4993"/>
      <c r="E4993" s="148"/>
      <c r="F4993" s="148"/>
      <c r="G4993" s="149"/>
      <c r="H4993" s="148"/>
      <c r="I4993"/>
    </row>
    <row r="4994" spans="1:9" x14ac:dyDescent="0.25">
      <c r="A4994"/>
      <c r="B4994"/>
      <c r="C4994"/>
      <c r="D4994"/>
      <c r="E4994" s="148"/>
      <c r="F4994" s="148"/>
      <c r="G4994" s="149"/>
      <c r="H4994" s="148"/>
      <c r="I4994"/>
    </row>
    <row r="4995" spans="1:9" x14ac:dyDescent="0.25">
      <c r="A4995"/>
      <c r="B4995"/>
      <c r="C4995"/>
      <c r="D4995"/>
      <c r="E4995" s="148"/>
      <c r="F4995" s="148"/>
      <c r="G4995" s="149"/>
      <c r="H4995" s="148"/>
      <c r="I4995"/>
    </row>
    <row r="4996" spans="1:9" x14ac:dyDescent="0.25">
      <c r="A4996"/>
      <c r="B4996"/>
      <c r="C4996"/>
      <c r="D4996"/>
      <c r="E4996" s="148"/>
      <c r="F4996" s="148"/>
      <c r="G4996" s="149"/>
      <c r="H4996" s="148"/>
      <c r="I4996"/>
    </row>
    <row r="4997" spans="1:9" x14ac:dyDescent="0.25">
      <c r="A4997"/>
      <c r="B4997"/>
      <c r="C4997"/>
      <c r="D4997"/>
      <c r="E4997" s="148"/>
      <c r="F4997" s="148"/>
      <c r="G4997" s="149"/>
      <c r="H4997" s="148"/>
      <c r="I4997"/>
    </row>
    <row r="4998" spans="1:9" x14ac:dyDescent="0.25">
      <c r="A4998"/>
      <c r="B4998"/>
      <c r="C4998"/>
      <c r="D4998"/>
      <c r="E4998" s="148"/>
      <c r="F4998" s="148"/>
      <c r="G4998" s="149"/>
      <c r="H4998" s="148"/>
      <c r="I4998"/>
    </row>
    <row r="4999" spans="1:9" x14ac:dyDescent="0.25">
      <c r="A4999"/>
      <c r="B4999"/>
      <c r="C4999"/>
      <c r="D4999"/>
      <c r="E4999" s="148"/>
      <c r="F4999" s="148"/>
      <c r="G4999" s="149"/>
      <c r="H4999" s="148"/>
      <c r="I4999"/>
    </row>
    <row r="5000" spans="1:9" x14ac:dyDescent="0.25">
      <c r="A5000"/>
      <c r="B5000"/>
      <c r="C5000"/>
      <c r="D5000"/>
      <c r="E5000" s="148"/>
      <c r="F5000" s="148"/>
      <c r="G5000" s="149"/>
      <c r="H5000" s="148"/>
      <c r="I5000"/>
    </row>
    <row r="5001" spans="1:9" x14ac:dyDescent="0.25">
      <c r="A5001"/>
      <c r="B5001"/>
      <c r="C5001"/>
      <c r="D5001"/>
      <c r="E5001" s="148"/>
      <c r="F5001" s="148"/>
      <c r="G5001" s="149"/>
      <c r="H5001" s="148"/>
      <c r="I5001"/>
    </row>
    <row r="5002" spans="1:9" x14ac:dyDescent="0.25">
      <c r="A5002"/>
      <c r="B5002"/>
      <c r="C5002"/>
      <c r="D5002"/>
      <c r="E5002" s="148"/>
      <c r="F5002" s="148"/>
      <c r="G5002" s="149"/>
      <c r="H5002" s="148"/>
      <c r="I5002"/>
    </row>
    <row r="5003" spans="1:9" x14ac:dyDescent="0.25">
      <c r="A5003"/>
      <c r="B5003"/>
      <c r="C5003"/>
      <c r="D5003"/>
      <c r="E5003" s="148"/>
      <c r="F5003" s="148"/>
      <c r="G5003" s="149"/>
      <c r="H5003" s="148"/>
      <c r="I5003"/>
    </row>
    <row r="5004" spans="1:9" x14ac:dyDescent="0.25">
      <c r="A5004"/>
      <c r="B5004"/>
      <c r="C5004"/>
      <c r="D5004"/>
      <c r="E5004" s="148"/>
      <c r="F5004" s="148"/>
      <c r="G5004" s="149"/>
      <c r="H5004" s="148"/>
      <c r="I5004"/>
    </row>
    <row r="5005" spans="1:9" x14ac:dyDescent="0.25">
      <c r="A5005"/>
      <c r="B5005"/>
      <c r="C5005"/>
      <c r="D5005"/>
      <c r="E5005" s="148"/>
      <c r="F5005" s="148"/>
      <c r="G5005" s="149"/>
      <c r="H5005" s="148"/>
      <c r="I5005"/>
    </row>
    <row r="5006" spans="1:9" x14ac:dyDescent="0.25">
      <c r="A5006"/>
      <c r="B5006"/>
      <c r="C5006"/>
      <c r="D5006"/>
      <c r="E5006" s="148"/>
      <c r="F5006" s="148"/>
      <c r="G5006" s="149"/>
      <c r="H5006" s="148"/>
      <c r="I5006"/>
    </row>
    <row r="5007" spans="1:9" x14ac:dyDescent="0.25">
      <c r="A5007"/>
      <c r="B5007"/>
      <c r="C5007"/>
      <c r="D5007"/>
      <c r="E5007" s="148"/>
      <c r="F5007" s="148"/>
      <c r="G5007" s="149"/>
      <c r="H5007" s="148"/>
      <c r="I5007"/>
    </row>
    <row r="5008" spans="1:9" x14ac:dyDescent="0.25">
      <c r="A5008"/>
      <c r="B5008"/>
      <c r="C5008"/>
      <c r="D5008"/>
      <c r="E5008" s="148"/>
      <c r="F5008" s="148"/>
      <c r="G5008" s="149"/>
      <c r="H5008" s="148"/>
      <c r="I5008"/>
    </row>
    <row r="5009" spans="1:9" x14ac:dyDescent="0.25">
      <c r="A5009"/>
      <c r="B5009"/>
      <c r="C5009"/>
      <c r="D5009"/>
      <c r="E5009" s="148"/>
      <c r="F5009" s="148"/>
      <c r="G5009" s="149"/>
      <c r="H5009" s="148"/>
      <c r="I5009"/>
    </row>
    <row r="5010" spans="1:9" x14ac:dyDescent="0.25">
      <c r="A5010"/>
      <c r="B5010"/>
      <c r="C5010"/>
      <c r="D5010"/>
      <c r="E5010" s="148"/>
      <c r="F5010" s="148"/>
      <c r="G5010" s="149"/>
      <c r="H5010" s="148"/>
      <c r="I5010"/>
    </row>
    <row r="5011" spans="1:9" x14ac:dyDescent="0.25">
      <c r="A5011"/>
      <c r="B5011"/>
      <c r="C5011"/>
      <c r="D5011"/>
      <c r="E5011" s="148"/>
      <c r="F5011" s="148"/>
      <c r="G5011" s="149"/>
      <c r="H5011" s="148"/>
      <c r="I5011"/>
    </row>
    <row r="5012" spans="1:9" x14ac:dyDescent="0.25">
      <c r="A5012"/>
      <c r="B5012"/>
      <c r="C5012"/>
      <c r="D5012"/>
      <c r="E5012" s="148"/>
      <c r="F5012" s="148"/>
      <c r="G5012" s="149"/>
      <c r="H5012" s="148"/>
      <c r="I5012"/>
    </row>
    <row r="5013" spans="1:9" x14ac:dyDescent="0.25">
      <c r="A5013"/>
      <c r="B5013"/>
      <c r="C5013"/>
      <c r="D5013"/>
      <c r="E5013" s="148"/>
      <c r="F5013" s="148"/>
      <c r="G5013" s="149"/>
      <c r="H5013" s="148"/>
      <c r="I5013"/>
    </row>
    <row r="5014" spans="1:9" x14ac:dyDescent="0.25">
      <c r="A5014"/>
      <c r="B5014"/>
      <c r="C5014"/>
      <c r="D5014"/>
      <c r="E5014" s="148"/>
      <c r="F5014" s="148"/>
      <c r="G5014" s="149"/>
      <c r="H5014" s="148"/>
      <c r="I5014"/>
    </row>
    <row r="5015" spans="1:9" x14ac:dyDescent="0.25">
      <c r="A5015"/>
      <c r="B5015"/>
      <c r="C5015"/>
      <c r="D5015"/>
      <c r="E5015" s="148"/>
      <c r="F5015" s="148"/>
      <c r="G5015" s="149"/>
      <c r="H5015" s="148"/>
      <c r="I5015"/>
    </row>
    <row r="5016" spans="1:9" x14ac:dyDescent="0.25">
      <c r="A5016"/>
      <c r="B5016"/>
      <c r="C5016"/>
      <c r="D5016"/>
      <c r="E5016" s="148"/>
      <c r="F5016" s="148"/>
      <c r="G5016" s="149"/>
      <c r="H5016" s="148"/>
      <c r="I5016"/>
    </row>
    <row r="5017" spans="1:9" x14ac:dyDescent="0.25">
      <c r="A5017"/>
      <c r="B5017"/>
      <c r="C5017"/>
      <c r="D5017"/>
      <c r="E5017" s="148"/>
      <c r="F5017" s="148"/>
      <c r="G5017" s="149"/>
      <c r="H5017" s="148"/>
      <c r="I5017"/>
    </row>
    <row r="5018" spans="1:9" x14ac:dyDescent="0.25">
      <c r="A5018"/>
      <c r="B5018"/>
      <c r="C5018"/>
      <c r="D5018"/>
      <c r="E5018" s="148"/>
      <c r="F5018" s="148"/>
      <c r="G5018" s="149"/>
      <c r="H5018" s="148"/>
      <c r="I5018"/>
    </row>
    <row r="5019" spans="1:9" x14ac:dyDescent="0.25">
      <c r="A5019"/>
      <c r="B5019"/>
      <c r="C5019"/>
      <c r="D5019"/>
      <c r="E5019" s="148"/>
      <c r="F5019" s="148"/>
      <c r="G5019" s="149"/>
      <c r="H5019" s="148"/>
      <c r="I5019"/>
    </row>
    <row r="5020" spans="1:9" x14ac:dyDescent="0.25">
      <c r="A5020"/>
      <c r="B5020"/>
      <c r="C5020"/>
      <c r="D5020"/>
      <c r="E5020" s="148"/>
      <c r="F5020" s="148"/>
      <c r="G5020" s="149"/>
      <c r="H5020" s="148"/>
      <c r="I5020"/>
    </row>
    <row r="5021" spans="1:9" x14ac:dyDescent="0.25">
      <c r="A5021"/>
      <c r="B5021"/>
      <c r="C5021"/>
      <c r="D5021"/>
      <c r="E5021" s="148"/>
      <c r="F5021" s="148"/>
      <c r="G5021" s="149"/>
      <c r="H5021" s="148"/>
      <c r="I5021"/>
    </row>
    <row r="5022" spans="1:9" x14ac:dyDescent="0.25">
      <c r="A5022"/>
      <c r="B5022"/>
      <c r="C5022"/>
      <c r="D5022"/>
      <c r="E5022" s="148"/>
      <c r="F5022" s="148"/>
      <c r="G5022" s="149"/>
      <c r="H5022" s="148"/>
      <c r="I5022"/>
    </row>
    <row r="5023" spans="1:9" x14ac:dyDescent="0.25">
      <c r="A5023"/>
      <c r="B5023"/>
      <c r="C5023"/>
      <c r="D5023"/>
      <c r="E5023" s="148"/>
      <c r="F5023" s="148"/>
      <c r="G5023" s="149"/>
      <c r="H5023" s="148"/>
      <c r="I5023"/>
    </row>
    <row r="5024" spans="1:9" x14ac:dyDescent="0.25">
      <c r="A5024"/>
      <c r="B5024"/>
      <c r="C5024"/>
      <c r="D5024"/>
      <c r="E5024" s="148"/>
      <c r="F5024" s="148"/>
      <c r="G5024" s="149"/>
      <c r="H5024" s="148"/>
      <c r="I5024"/>
    </row>
    <row r="5025" spans="1:9" x14ac:dyDescent="0.25">
      <c r="A5025"/>
      <c r="B5025"/>
      <c r="C5025"/>
      <c r="D5025"/>
      <c r="E5025" s="148"/>
      <c r="F5025" s="148"/>
      <c r="G5025" s="149"/>
      <c r="H5025" s="148"/>
      <c r="I5025"/>
    </row>
    <row r="5026" spans="1:9" x14ac:dyDescent="0.25">
      <c r="A5026"/>
      <c r="B5026"/>
      <c r="C5026"/>
      <c r="D5026"/>
      <c r="E5026" s="148"/>
      <c r="F5026" s="148"/>
      <c r="G5026" s="149"/>
      <c r="H5026" s="148"/>
      <c r="I5026"/>
    </row>
    <row r="5027" spans="1:9" x14ac:dyDescent="0.25">
      <c r="A5027"/>
      <c r="B5027"/>
      <c r="C5027"/>
      <c r="D5027"/>
      <c r="E5027" s="148"/>
      <c r="F5027" s="148"/>
      <c r="G5027" s="149"/>
      <c r="H5027" s="148"/>
      <c r="I5027"/>
    </row>
    <row r="5028" spans="1:9" x14ac:dyDescent="0.25">
      <c r="A5028"/>
      <c r="B5028"/>
      <c r="C5028"/>
      <c r="D5028"/>
      <c r="E5028" s="148"/>
      <c r="F5028" s="148"/>
      <c r="G5028" s="149"/>
      <c r="H5028" s="148"/>
      <c r="I5028"/>
    </row>
    <row r="5029" spans="1:9" x14ac:dyDescent="0.25">
      <c r="A5029"/>
      <c r="B5029"/>
      <c r="C5029"/>
      <c r="D5029"/>
      <c r="E5029" s="148"/>
      <c r="F5029" s="148"/>
      <c r="G5029" s="149"/>
      <c r="H5029" s="148"/>
      <c r="I5029"/>
    </row>
    <row r="5030" spans="1:9" x14ac:dyDescent="0.25">
      <c r="A5030"/>
      <c r="B5030"/>
      <c r="C5030"/>
      <c r="D5030"/>
      <c r="E5030" s="148"/>
      <c r="F5030" s="148"/>
      <c r="G5030" s="149"/>
      <c r="H5030" s="148"/>
      <c r="I5030"/>
    </row>
    <row r="5031" spans="1:9" x14ac:dyDescent="0.25">
      <c r="A5031"/>
      <c r="B5031"/>
      <c r="C5031"/>
      <c r="D5031"/>
      <c r="E5031" s="148"/>
      <c r="F5031" s="148"/>
      <c r="G5031" s="149"/>
      <c r="H5031" s="148"/>
      <c r="I5031"/>
    </row>
    <row r="5032" spans="1:9" x14ac:dyDescent="0.25">
      <c r="A5032"/>
      <c r="B5032"/>
      <c r="C5032"/>
      <c r="D5032"/>
      <c r="E5032" s="148"/>
      <c r="F5032" s="148"/>
      <c r="G5032" s="149"/>
      <c r="H5032" s="148"/>
      <c r="I5032"/>
    </row>
    <row r="5033" spans="1:9" x14ac:dyDescent="0.25">
      <c r="A5033"/>
      <c r="B5033"/>
      <c r="C5033"/>
      <c r="D5033"/>
      <c r="E5033" s="148"/>
      <c r="F5033" s="148"/>
      <c r="G5033" s="149"/>
      <c r="H5033" s="148"/>
      <c r="I5033"/>
    </row>
    <row r="5034" spans="1:9" x14ac:dyDescent="0.25">
      <c r="A5034"/>
      <c r="B5034"/>
      <c r="C5034"/>
      <c r="D5034"/>
      <c r="E5034" s="148"/>
      <c r="F5034" s="148"/>
      <c r="G5034" s="149"/>
      <c r="H5034" s="148"/>
      <c r="I5034"/>
    </row>
    <row r="5035" spans="1:9" x14ac:dyDescent="0.25">
      <c r="A5035"/>
      <c r="B5035"/>
      <c r="C5035"/>
      <c r="D5035"/>
      <c r="E5035" s="148"/>
      <c r="F5035" s="148"/>
      <c r="G5035" s="149"/>
      <c r="H5035" s="148"/>
      <c r="I5035"/>
    </row>
    <row r="5036" spans="1:9" x14ac:dyDescent="0.25">
      <c r="A5036"/>
      <c r="B5036"/>
      <c r="C5036"/>
      <c r="D5036"/>
      <c r="E5036" s="148"/>
      <c r="F5036" s="148"/>
      <c r="G5036" s="149"/>
      <c r="H5036" s="148"/>
      <c r="I5036"/>
    </row>
    <row r="5037" spans="1:9" x14ac:dyDescent="0.25">
      <c r="A5037"/>
      <c r="B5037"/>
      <c r="C5037"/>
      <c r="D5037"/>
      <c r="E5037" s="148"/>
      <c r="F5037" s="148"/>
      <c r="G5037" s="149"/>
      <c r="H5037" s="148"/>
      <c r="I5037"/>
    </row>
    <row r="5038" spans="1:9" x14ac:dyDescent="0.25">
      <c r="A5038"/>
      <c r="B5038"/>
      <c r="C5038"/>
      <c r="D5038"/>
      <c r="E5038" s="148"/>
      <c r="F5038" s="148"/>
      <c r="G5038" s="149"/>
      <c r="H5038" s="148"/>
      <c r="I5038"/>
    </row>
    <row r="5039" spans="1:9" x14ac:dyDescent="0.25">
      <c r="A5039"/>
      <c r="B5039"/>
      <c r="C5039"/>
      <c r="D5039"/>
      <c r="E5039" s="148"/>
      <c r="F5039" s="148"/>
      <c r="G5039" s="149"/>
      <c r="H5039" s="148"/>
      <c r="I5039"/>
    </row>
    <row r="5040" spans="1:9" x14ac:dyDescent="0.25">
      <c r="A5040"/>
      <c r="B5040"/>
      <c r="C5040"/>
      <c r="D5040"/>
      <c r="E5040" s="148"/>
      <c r="F5040" s="148"/>
      <c r="G5040" s="149"/>
      <c r="H5040" s="148"/>
      <c r="I5040"/>
    </row>
    <row r="5041" spans="1:9" x14ac:dyDescent="0.25">
      <c r="A5041"/>
      <c r="B5041"/>
      <c r="C5041"/>
      <c r="D5041"/>
      <c r="E5041" s="148"/>
      <c r="F5041" s="148"/>
      <c r="G5041" s="149"/>
      <c r="H5041" s="148"/>
      <c r="I5041"/>
    </row>
    <row r="5042" spans="1:9" x14ac:dyDescent="0.25">
      <c r="A5042"/>
      <c r="B5042"/>
      <c r="C5042"/>
      <c r="D5042"/>
      <c r="E5042" s="148"/>
      <c r="F5042" s="148"/>
      <c r="G5042" s="149"/>
      <c r="H5042" s="148"/>
      <c r="I5042"/>
    </row>
    <row r="5043" spans="1:9" x14ac:dyDescent="0.25">
      <c r="A5043"/>
      <c r="B5043"/>
      <c r="C5043"/>
      <c r="D5043"/>
      <c r="E5043" s="148"/>
      <c r="F5043" s="148"/>
      <c r="G5043" s="149"/>
      <c r="H5043" s="148"/>
      <c r="I5043"/>
    </row>
    <row r="5044" spans="1:9" x14ac:dyDescent="0.25">
      <c r="A5044"/>
      <c r="B5044"/>
      <c r="C5044"/>
      <c r="D5044"/>
      <c r="E5044" s="148"/>
      <c r="F5044" s="148"/>
      <c r="G5044" s="149"/>
      <c r="H5044" s="148"/>
      <c r="I5044"/>
    </row>
    <row r="5045" spans="1:9" x14ac:dyDescent="0.25">
      <c r="A5045"/>
      <c r="B5045"/>
      <c r="C5045"/>
      <c r="D5045"/>
      <c r="E5045" s="148"/>
      <c r="F5045" s="148"/>
      <c r="G5045" s="149"/>
      <c r="H5045" s="148"/>
      <c r="I5045"/>
    </row>
    <row r="5046" spans="1:9" x14ac:dyDescent="0.25">
      <c r="A5046"/>
      <c r="B5046"/>
      <c r="C5046"/>
      <c r="D5046"/>
      <c r="E5046" s="148"/>
      <c r="F5046" s="148"/>
      <c r="G5046" s="149"/>
      <c r="H5046" s="148"/>
      <c r="I5046"/>
    </row>
    <row r="5047" spans="1:9" x14ac:dyDescent="0.25">
      <c r="A5047"/>
      <c r="B5047"/>
      <c r="C5047"/>
      <c r="D5047"/>
      <c r="E5047" s="148"/>
      <c r="F5047" s="148"/>
      <c r="G5047" s="149"/>
      <c r="H5047" s="148"/>
      <c r="I5047"/>
    </row>
    <row r="5048" spans="1:9" x14ac:dyDescent="0.25">
      <c r="A5048"/>
      <c r="B5048"/>
      <c r="C5048"/>
      <c r="D5048"/>
      <c r="E5048" s="148"/>
      <c r="F5048" s="148"/>
      <c r="G5048" s="149"/>
      <c r="H5048" s="148"/>
      <c r="I5048"/>
    </row>
    <row r="5049" spans="1:9" x14ac:dyDescent="0.25">
      <c r="A5049"/>
      <c r="B5049"/>
      <c r="C5049"/>
      <c r="D5049"/>
      <c r="E5049" s="148"/>
      <c r="F5049" s="148"/>
      <c r="G5049" s="149"/>
      <c r="H5049" s="148"/>
      <c r="I5049"/>
    </row>
    <row r="5050" spans="1:9" x14ac:dyDescent="0.25">
      <c r="A5050"/>
      <c r="B5050"/>
      <c r="C5050"/>
      <c r="D5050"/>
      <c r="E5050" s="148"/>
      <c r="F5050" s="148"/>
      <c r="G5050" s="149"/>
      <c r="H5050" s="148"/>
      <c r="I5050"/>
    </row>
    <row r="5051" spans="1:9" x14ac:dyDescent="0.25">
      <c r="A5051"/>
      <c r="B5051"/>
      <c r="C5051"/>
      <c r="D5051"/>
      <c r="E5051" s="148"/>
      <c r="F5051" s="148"/>
      <c r="G5051" s="149"/>
      <c r="H5051" s="148"/>
      <c r="I5051"/>
    </row>
    <row r="5052" spans="1:9" x14ac:dyDescent="0.25">
      <c r="A5052"/>
      <c r="B5052"/>
      <c r="C5052"/>
      <c r="D5052"/>
      <c r="E5052" s="148"/>
      <c r="F5052" s="148"/>
      <c r="G5052" s="149"/>
      <c r="H5052" s="148"/>
      <c r="I5052"/>
    </row>
    <row r="5053" spans="1:9" x14ac:dyDescent="0.25">
      <c r="A5053"/>
      <c r="B5053"/>
      <c r="C5053"/>
      <c r="D5053"/>
      <c r="E5053" s="148"/>
      <c r="F5053" s="148"/>
      <c r="G5053" s="149"/>
      <c r="H5053" s="148"/>
      <c r="I5053"/>
    </row>
    <row r="5054" spans="1:9" x14ac:dyDescent="0.25">
      <c r="A5054"/>
      <c r="B5054"/>
      <c r="C5054"/>
      <c r="D5054"/>
      <c r="E5054" s="148"/>
      <c r="F5054" s="148"/>
      <c r="G5054" s="149"/>
      <c r="H5054" s="148"/>
      <c r="I5054"/>
    </row>
    <row r="5055" spans="1:9" x14ac:dyDescent="0.25">
      <c r="A5055"/>
      <c r="B5055"/>
      <c r="C5055"/>
      <c r="D5055"/>
      <c r="E5055" s="148"/>
      <c r="F5055" s="148"/>
      <c r="G5055" s="149"/>
      <c r="H5055" s="148"/>
      <c r="I5055"/>
    </row>
    <row r="5056" spans="1:9" x14ac:dyDescent="0.25">
      <c r="A5056"/>
      <c r="B5056"/>
      <c r="C5056"/>
      <c r="D5056"/>
      <c r="E5056" s="148"/>
      <c r="F5056" s="148"/>
      <c r="G5056" s="149"/>
      <c r="H5056" s="148"/>
      <c r="I5056"/>
    </row>
    <row r="5057" spans="1:9" x14ac:dyDescent="0.25">
      <c r="A5057"/>
      <c r="B5057"/>
      <c r="C5057"/>
      <c r="D5057"/>
      <c r="E5057" s="148"/>
      <c r="F5057" s="148"/>
      <c r="G5057" s="149"/>
      <c r="H5057" s="148"/>
      <c r="I5057"/>
    </row>
    <row r="5058" spans="1:9" x14ac:dyDescent="0.25">
      <c r="A5058"/>
      <c r="B5058"/>
      <c r="C5058"/>
      <c r="D5058"/>
      <c r="E5058" s="148"/>
      <c r="F5058" s="148"/>
      <c r="G5058" s="149"/>
      <c r="H5058" s="148"/>
      <c r="I5058"/>
    </row>
    <row r="5059" spans="1:9" x14ac:dyDescent="0.25">
      <c r="A5059"/>
      <c r="B5059"/>
      <c r="C5059"/>
      <c r="D5059"/>
      <c r="E5059" s="148"/>
      <c r="F5059" s="148"/>
      <c r="G5059" s="149"/>
      <c r="H5059" s="148"/>
      <c r="I5059"/>
    </row>
    <row r="5060" spans="1:9" x14ac:dyDescent="0.25">
      <c r="A5060"/>
      <c r="B5060"/>
      <c r="C5060"/>
      <c r="D5060"/>
      <c r="E5060" s="148"/>
      <c r="F5060" s="148"/>
      <c r="G5060" s="149"/>
      <c r="H5060" s="148"/>
      <c r="I5060"/>
    </row>
    <row r="5061" spans="1:9" x14ac:dyDescent="0.25">
      <c r="A5061"/>
      <c r="B5061"/>
      <c r="C5061"/>
      <c r="D5061"/>
      <c r="E5061" s="148"/>
      <c r="F5061" s="148"/>
      <c r="G5061" s="149"/>
      <c r="H5061" s="148"/>
      <c r="I5061"/>
    </row>
    <row r="5062" spans="1:9" x14ac:dyDescent="0.25">
      <c r="A5062"/>
      <c r="B5062"/>
      <c r="C5062"/>
      <c r="D5062"/>
      <c r="E5062" s="148"/>
      <c r="F5062" s="148"/>
      <c r="G5062" s="149"/>
      <c r="H5062" s="148"/>
      <c r="I5062"/>
    </row>
    <row r="5063" spans="1:9" x14ac:dyDescent="0.25">
      <c r="A5063"/>
      <c r="B5063"/>
      <c r="C5063"/>
      <c r="D5063"/>
      <c r="E5063" s="148"/>
      <c r="F5063" s="148"/>
      <c r="G5063" s="149"/>
      <c r="H5063" s="148"/>
      <c r="I5063"/>
    </row>
    <row r="5064" spans="1:9" x14ac:dyDescent="0.25">
      <c r="A5064"/>
      <c r="B5064"/>
      <c r="C5064"/>
      <c r="D5064"/>
      <c r="E5064" s="148"/>
      <c r="F5064" s="148"/>
      <c r="G5064" s="149"/>
      <c r="H5064" s="148"/>
      <c r="I5064"/>
    </row>
    <row r="5065" spans="1:9" x14ac:dyDescent="0.25">
      <c r="A5065"/>
      <c r="B5065"/>
      <c r="C5065"/>
      <c r="D5065"/>
      <c r="E5065" s="148"/>
      <c r="F5065" s="148"/>
      <c r="G5065" s="149"/>
      <c r="H5065" s="148"/>
      <c r="I5065"/>
    </row>
    <row r="5066" spans="1:9" x14ac:dyDescent="0.25">
      <c r="A5066"/>
      <c r="B5066"/>
      <c r="C5066"/>
      <c r="D5066"/>
      <c r="E5066" s="148"/>
      <c r="F5066" s="148"/>
      <c r="G5066" s="149"/>
      <c r="H5066" s="148"/>
      <c r="I5066"/>
    </row>
    <row r="5067" spans="1:9" x14ac:dyDescent="0.25">
      <c r="A5067"/>
      <c r="B5067"/>
      <c r="C5067"/>
      <c r="D5067"/>
      <c r="E5067" s="148"/>
      <c r="F5067" s="148"/>
      <c r="G5067" s="149"/>
      <c r="H5067" s="148"/>
      <c r="I5067"/>
    </row>
    <row r="5068" spans="1:9" x14ac:dyDescent="0.25">
      <c r="A5068"/>
      <c r="B5068"/>
      <c r="C5068"/>
      <c r="D5068"/>
      <c r="E5068" s="148"/>
      <c r="F5068" s="148"/>
      <c r="G5068" s="149"/>
      <c r="H5068" s="148"/>
      <c r="I5068"/>
    </row>
    <row r="5069" spans="1:9" x14ac:dyDescent="0.25">
      <c r="A5069"/>
      <c r="B5069"/>
      <c r="C5069"/>
      <c r="D5069"/>
      <c r="E5069" s="148"/>
      <c r="F5069" s="148"/>
      <c r="G5069" s="149"/>
      <c r="H5069" s="148"/>
      <c r="I5069"/>
    </row>
    <row r="5070" spans="1:9" x14ac:dyDescent="0.25">
      <c r="A5070"/>
      <c r="B5070"/>
      <c r="C5070"/>
      <c r="D5070"/>
      <c r="E5070" s="148"/>
      <c r="F5070" s="148"/>
      <c r="G5070" s="149"/>
      <c r="H5070" s="148"/>
      <c r="I5070"/>
    </row>
    <row r="5071" spans="1:9" x14ac:dyDescent="0.25">
      <c r="A5071"/>
      <c r="B5071"/>
      <c r="C5071"/>
      <c r="D5071"/>
      <c r="E5071" s="148"/>
      <c r="F5071" s="148"/>
      <c r="G5071" s="149"/>
      <c r="H5071" s="148"/>
      <c r="I5071"/>
    </row>
    <row r="5072" spans="1:9" x14ac:dyDescent="0.25">
      <c r="A5072"/>
      <c r="B5072"/>
      <c r="C5072"/>
      <c r="D5072"/>
      <c r="E5072" s="148"/>
      <c r="F5072" s="148"/>
      <c r="G5072" s="149"/>
      <c r="H5072" s="148"/>
      <c r="I5072"/>
    </row>
    <row r="5073" spans="1:9" x14ac:dyDescent="0.25">
      <c r="A5073"/>
      <c r="B5073"/>
      <c r="C5073"/>
      <c r="D5073"/>
      <c r="E5073" s="148"/>
      <c r="F5073" s="148"/>
      <c r="G5073" s="149"/>
      <c r="H5073" s="148"/>
      <c r="I5073"/>
    </row>
    <row r="5074" spans="1:9" x14ac:dyDescent="0.25">
      <c r="A5074"/>
      <c r="B5074"/>
      <c r="C5074"/>
      <c r="D5074"/>
      <c r="E5074" s="148"/>
      <c r="F5074" s="148"/>
      <c r="G5074" s="149"/>
      <c r="H5074" s="148"/>
      <c r="I5074"/>
    </row>
    <row r="5075" spans="1:9" x14ac:dyDescent="0.25">
      <c r="A5075"/>
      <c r="B5075"/>
      <c r="C5075"/>
      <c r="D5075"/>
      <c r="E5075" s="148"/>
      <c r="F5075" s="148"/>
      <c r="G5075" s="149"/>
      <c r="H5075" s="148"/>
      <c r="I5075"/>
    </row>
    <row r="5076" spans="1:9" x14ac:dyDescent="0.25">
      <c r="A5076"/>
      <c r="B5076"/>
      <c r="C5076"/>
      <c r="D5076"/>
      <c r="E5076" s="148"/>
      <c r="F5076" s="148"/>
      <c r="G5076" s="149"/>
      <c r="H5076" s="148"/>
      <c r="I5076"/>
    </row>
    <row r="5077" spans="1:9" x14ac:dyDescent="0.25">
      <c r="A5077"/>
      <c r="B5077"/>
      <c r="C5077"/>
      <c r="D5077"/>
      <c r="E5077" s="148"/>
      <c r="F5077" s="148"/>
      <c r="G5077" s="149"/>
      <c r="H5077" s="148"/>
      <c r="I5077"/>
    </row>
    <row r="5078" spans="1:9" x14ac:dyDescent="0.25">
      <c r="A5078"/>
      <c r="B5078"/>
      <c r="C5078"/>
      <c r="D5078"/>
      <c r="E5078" s="148"/>
      <c r="F5078" s="148"/>
      <c r="G5078" s="149"/>
      <c r="H5078" s="148"/>
      <c r="I5078"/>
    </row>
    <row r="5079" spans="1:9" x14ac:dyDescent="0.25">
      <c r="A5079"/>
      <c r="B5079"/>
      <c r="C5079"/>
      <c r="D5079"/>
      <c r="E5079" s="148"/>
      <c r="F5079" s="148"/>
      <c r="G5079" s="149"/>
      <c r="H5079" s="148"/>
      <c r="I5079"/>
    </row>
    <row r="5080" spans="1:9" x14ac:dyDescent="0.25">
      <c r="A5080"/>
      <c r="B5080"/>
      <c r="C5080"/>
      <c r="D5080"/>
      <c r="E5080" s="148"/>
      <c r="F5080" s="148"/>
      <c r="G5080" s="149"/>
      <c r="H5080" s="148"/>
      <c r="I5080"/>
    </row>
    <row r="5081" spans="1:9" x14ac:dyDescent="0.25">
      <c r="A5081"/>
      <c r="B5081"/>
      <c r="C5081"/>
      <c r="D5081"/>
      <c r="E5081" s="148"/>
      <c r="F5081" s="148"/>
      <c r="G5081" s="149"/>
      <c r="H5081" s="148"/>
      <c r="I5081"/>
    </row>
    <row r="5082" spans="1:9" x14ac:dyDescent="0.25">
      <c r="A5082"/>
      <c r="B5082"/>
      <c r="C5082"/>
      <c r="D5082"/>
      <c r="E5082" s="148"/>
      <c r="F5082" s="148"/>
      <c r="G5082" s="149"/>
      <c r="H5082" s="148"/>
      <c r="I5082"/>
    </row>
    <row r="5083" spans="1:9" x14ac:dyDescent="0.25">
      <c r="A5083"/>
      <c r="B5083"/>
      <c r="C5083"/>
      <c r="D5083"/>
      <c r="E5083" s="148"/>
      <c r="F5083" s="148"/>
      <c r="G5083" s="149"/>
      <c r="H5083" s="148"/>
      <c r="I5083"/>
    </row>
    <row r="5084" spans="1:9" x14ac:dyDescent="0.25">
      <c r="A5084"/>
      <c r="B5084"/>
      <c r="C5084"/>
      <c r="D5084"/>
      <c r="E5084" s="148"/>
      <c r="F5084" s="148"/>
      <c r="G5084" s="149"/>
      <c r="H5084" s="148"/>
      <c r="I5084"/>
    </row>
    <row r="5085" spans="1:9" x14ac:dyDescent="0.25">
      <c r="A5085"/>
      <c r="B5085"/>
      <c r="C5085"/>
      <c r="D5085"/>
      <c r="E5085" s="148"/>
      <c r="F5085" s="148"/>
      <c r="G5085" s="149"/>
      <c r="H5085" s="148"/>
      <c r="I5085"/>
    </row>
    <row r="5086" spans="1:9" x14ac:dyDescent="0.25">
      <c r="A5086"/>
      <c r="B5086"/>
      <c r="C5086"/>
      <c r="D5086"/>
      <c r="E5086" s="148"/>
      <c r="F5086" s="148"/>
      <c r="G5086" s="149"/>
      <c r="H5086" s="148"/>
      <c r="I5086"/>
    </row>
    <row r="5087" spans="1:9" x14ac:dyDescent="0.25">
      <c r="A5087"/>
      <c r="B5087"/>
      <c r="C5087"/>
      <c r="D5087"/>
      <c r="E5087" s="148"/>
      <c r="F5087" s="148"/>
      <c r="G5087" s="149"/>
      <c r="H5087" s="148"/>
      <c r="I5087"/>
    </row>
    <row r="5088" spans="1:9" x14ac:dyDescent="0.25">
      <c r="A5088"/>
      <c r="B5088"/>
      <c r="C5088"/>
      <c r="D5088"/>
      <c r="E5088" s="148"/>
      <c r="F5088" s="148"/>
      <c r="G5088" s="149"/>
      <c r="H5088" s="148"/>
      <c r="I5088"/>
    </row>
    <row r="5089" spans="1:9" x14ac:dyDescent="0.25">
      <c r="A5089"/>
      <c r="B5089"/>
      <c r="C5089"/>
      <c r="D5089"/>
      <c r="E5089" s="148"/>
      <c r="F5089" s="148"/>
      <c r="G5089" s="149"/>
      <c r="H5089" s="148"/>
      <c r="I5089"/>
    </row>
    <row r="5090" spans="1:9" x14ac:dyDescent="0.25">
      <c r="A5090"/>
      <c r="B5090"/>
      <c r="C5090"/>
      <c r="D5090"/>
      <c r="E5090" s="148"/>
      <c r="F5090" s="148"/>
      <c r="G5090" s="149"/>
      <c r="H5090" s="148"/>
      <c r="I5090"/>
    </row>
    <row r="5091" spans="1:9" x14ac:dyDescent="0.25">
      <c r="A5091"/>
      <c r="B5091"/>
      <c r="C5091"/>
      <c r="D5091"/>
      <c r="E5091" s="148"/>
      <c r="F5091" s="148"/>
      <c r="G5091" s="149"/>
      <c r="H5091" s="148"/>
      <c r="I5091"/>
    </row>
    <row r="5092" spans="1:9" x14ac:dyDescent="0.25">
      <c r="A5092"/>
      <c r="B5092"/>
      <c r="C5092"/>
      <c r="D5092"/>
      <c r="E5092" s="148"/>
      <c r="F5092" s="148"/>
      <c r="G5092" s="149"/>
      <c r="H5092" s="148"/>
      <c r="I5092"/>
    </row>
    <row r="5093" spans="1:9" x14ac:dyDescent="0.25">
      <c r="A5093"/>
      <c r="B5093"/>
      <c r="C5093"/>
      <c r="D5093"/>
      <c r="E5093" s="148"/>
      <c r="F5093" s="148"/>
      <c r="G5093" s="149"/>
      <c r="H5093" s="148"/>
      <c r="I5093"/>
    </row>
    <row r="5094" spans="1:9" x14ac:dyDescent="0.25">
      <c r="A5094"/>
      <c r="B5094"/>
      <c r="C5094"/>
      <c r="D5094"/>
      <c r="E5094" s="148"/>
      <c r="F5094" s="148"/>
      <c r="G5094" s="149"/>
      <c r="H5094" s="148"/>
      <c r="I5094"/>
    </row>
    <row r="5095" spans="1:9" x14ac:dyDescent="0.25">
      <c r="A5095"/>
      <c r="B5095"/>
      <c r="C5095"/>
      <c r="D5095"/>
      <c r="E5095" s="148"/>
      <c r="F5095" s="148"/>
      <c r="G5095" s="149"/>
      <c r="H5095" s="148"/>
      <c r="I5095"/>
    </row>
    <row r="5096" spans="1:9" x14ac:dyDescent="0.25">
      <c r="A5096"/>
      <c r="B5096"/>
      <c r="C5096"/>
      <c r="D5096"/>
      <c r="E5096" s="148"/>
      <c r="F5096" s="148"/>
      <c r="G5096" s="149"/>
      <c r="H5096" s="148"/>
      <c r="I5096"/>
    </row>
    <row r="5097" spans="1:9" x14ac:dyDescent="0.25">
      <c r="A5097"/>
      <c r="B5097"/>
      <c r="C5097"/>
      <c r="D5097"/>
      <c r="E5097" s="148"/>
      <c r="F5097" s="148"/>
      <c r="G5097" s="149"/>
      <c r="H5097" s="148"/>
      <c r="I5097"/>
    </row>
    <row r="5098" spans="1:9" x14ac:dyDescent="0.25">
      <c r="A5098"/>
      <c r="B5098"/>
      <c r="C5098"/>
      <c r="D5098"/>
      <c r="E5098" s="148"/>
      <c r="F5098" s="148"/>
      <c r="G5098" s="149"/>
      <c r="H5098" s="148"/>
      <c r="I5098"/>
    </row>
    <row r="5099" spans="1:9" x14ac:dyDescent="0.25">
      <c r="A5099"/>
      <c r="B5099"/>
      <c r="C5099"/>
      <c r="D5099"/>
      <c r="E5099" s="148"/>
      <c r="F5099" s="148"/>
      <c r="G5099" s="149"/>
      <c r="H5099" s="148"/>
      <c r="I5099"/>
    </row>
    <row r="5100" spans="1:9" x14ac:dyDescent="0.25">
      <c r="A5100"/>
      <c r="B5100"/>
      <c r="C5100"/>
      <c r="D5100"/>
      <c r="E5100" s="148"/>
      <c r="F5100" s="148"/>
      <c r="G5100" s="149"/>
      <c r="H5100" s="148"/>
      <c r="I5100"/>
    </row>
    <row r="5101" spans="1:9" x14ac:dyDescent="0.25">
      <c r="A5101"/>
      <c r="B5101"/>
      <c r="C5101"/>
      <c r="D5101"/>
      <c r="E5101" s="148"/>
      <c r="F5101" s="148"/>
      <c r="G5101" s="149"/>
      <c r="H5101" s="148"/>
      <c r="I5101"/>
    </row>
    <row r="5102" spans="1:9" x14ac:dyDescent="0.25">
      <c r="A5102"/>
      <c r="B5102"/>
      <c r="C5102"/>
      <c r="D5102"/>
      <c r="E5102" s="148"/>
      <c r="F5102" s="148"/>
      <c r="G5102" s="149"/>
      <c r="H5102" s="148"/>
      <c r="I5102"/>
    </row>
    <row r="5103" spans="1:9" x14ac:dyDescent="0.25">
      <c r="A5103"/>
      <c r="B5103"/>
      <c r="C5103"/>
      <c r="D5103"/>
      <c r="E5103" s="148"/>
      <c r="F5103" s="148"/>
      <c r="G5103" s="149"/>
      <c r="H5103" s="148"/>
      <c r="I5103"/>
    </row>
    <row r="5104" spans="1:9" x14ac:dyDescent="0.25">
      <c r="A5104"/>
      <c r="B5104"/>
      <c r="C5104"/>
      <c r="D5104"/>
      <c r="E5104" s="148"/>
      <c r="F5104" s="148"/>
      <c r="G5104" s="149"/>
      <c r="H5104" s="148"/>
      <c r="I5104"/>
    </row>
    <row r="5105" spans="1:9" x14ac:dyDescent="0.25">
      <c r="A5105"/>
      <c r="B5105"/>
      <c r="C5105"/>
      <c r="D5105"/>
      <c r="E5105" s="148"/>
      <c r="F5105" s="148"/>
      <c r="G5105" s="149"/>
      <c r="H5105" s="148"/>
      <c r="I5105"/>
    </row>
    <row r="5106" spans="1:9" x14ac:dyDescent="0.25">
      <c r="A5106"/>
      <c r="B5106"/>
      <c r="C5106"/>
      <c r="D5106"/>
      <c r="E5106" s="148"/>
      <c r="F5106" s="148"/>
      <c r="G5106" s="149"/>
      <c r="H5106" s="148"/>
      <c r="I5106"/>
    </row>
    <row r="5107" spans="1:9" x14ac:dyDescent="0.25">
      <c r="A5107"/>
      <c r="B5107"/>
      <c r="C5107"/>
      <c r="D5107"/>
      <c r="E5107" s="148"/>
      <c r="F5107" s="148"/>
      <c r="G5107" s="149"/>
      <c r="H5107" s="148"/>
      <c r="I5107"/>
    </row>
    <row r="5108" spans="1:9" x14ac:dyDescent="0.25">
      <c r="A5108"/>
      <c r="B5108"/>
      <c r="C5108"/>
      <c r="D5108"/>
      <c r="E5108" s="148"/>
      <c r="F5108" s="148"/>
      <c r="G5108" s="149"/>
      <c r="H5108" s="148"/>
      <c r="I5108"/>
    </row>
    <row r="5109" spans="1:9" x14ac:dyDescent="0.25">
      <c r="A5109"/>
      <c r="B5109"/>
      <c r="C5109"/>
      <c r="D5109"/>
      <c r="E5109" s="148"/>
      <c r="F5109" s="148"/>
      <c r="G5109" s="149"/>
      <c r="H5109" s="148"/>
      <c r="I5109"/>
    </row>
    <row r="5110" spans="1:9" x14ac:dyDescent="0.25">
      <c r="A5110"/>
      <c r="B5110"/>
      <c r="C5110"/>
      <c r="D5110"/>
      <c r="E5110" s="148"/>
      <c r="F5110" s="148"/>
      <c r="G5110" s="149"/>
      <c r="H5110" s="148"/>
      <c r="I5110"/>
    </row>
    <row r="5111" spans="1:9" x14ac:dyDescent="0.25">
      <c r="A5111"/>
      <c r="B5111"/>
      <c r="C5111"/>
      <c r="D5111"/>
      <c r="E5111" s="148"/>
      <c r="F5111" s="148"/>
      <c r="G5111" s="149"/>
      <c r="H5111" s="148"/>
      <c r="I5111"/>
    </row>
    <row r="5112" spans="1:9" x14ac:dyDescent="0.25">
      <c r="A5112"/>
      <c r="B5112"/>
      <c r="C5112"/>
      <c r="D5112"/>
      <c r="E5112" s="148"/>
      <c r="F5112" s="148"/>
      <c r="G5112" s="149"/>
      <c r="H5112" s="148"/>
      <c r="I5112"/>
    </row>
    <row r="5113" spans="1:9" x14ac:dyDescent="0.25">
      <c r="A5113"/>
      <c r="B5113"/>
      <c r="C5113"/>
      <c r="D5113"/>
      <c r="E5113" s="148"/>
      <c r="F5113" s="148"/>
      <c r="G5113" s="149"/>
      <c r="H5113" s="148"/>
      <c r="I5113"/>
    </row>
    <row r="5114" spans="1:9" x14ac:dyDescent="0.25">
      <c r="A5114"/>
      <c r="B5114"/>
      <c r="C5114"/>
      <c r="D5114"/>
      <c r="E5114" s="148"/>
      <c r="F5114" s="148"/>
      <c r="G5114" s="149"/>
      <c r="H5114" s="148"/>
      <c r="I5114"/>
    </row>
    <row r="5115" spans="1:9" x14ac:dyDescent="0.25">
      <c r="A5115"/>
      <c r="B5115"/>
      <c r="C5115"/>
      <c r="D5115"/>
      <c r="E5115" s="148"/>
      <c r="F5115" s="148"/>
      <c r="G5115" s="149"/>
      <c r="H5115" s="148"/>
      <c r="I5115"/>
    </row>
    <row r="5116" spans="1:9" x14ac:dyDescent="0.25">
      <c r="A5116"/>
      <c r="B5116"/>
      <c r="C5116"/>
      <c r="D5116"/>
      <c r="E5116" s="148"/>
      <c r="F5116" s="148"/>
      <c r="G5116" s="149"/>
      <c r="H5116" s="148"/>
      <c r="I5116"/>
    </row>
    <row r="5117" spans="1:9" x14ac:dyDescent="0.25">
      <c r="A5117"/>
      <c r="B5117"/>
      <c r="C5117"/>
      <c r="D5117"/>
      <c r="E5117" s="148"/>
      <c r="F5117" s="148"/>
      <c r="G5117" s="149"/>
      <c r="H5117" s="148"/>
      <c r="I5117"/>
    </row>
    <row r="5118" spans="1:9" x14ac:dyDescent="0.25">
      <c r="A5118"/>
      <c r="B5118"/>
      <c r="C5118"/>
      <c r="D5118"/>
      <c r="E5118" s="148"/>
      <c r="F5118" s="148"/>
      <c r="G5118" s="149"/>
      <c r="H5118" s="148"/>
      <c r="I5118"/>
    </row>
    <row r="5119" spans="1:9" x14ac:dyDescent="0.25">
      <c r="A5119"/>
      <c r="B5119"/>
      <c r="C5119"/>
      <c r="D5119"/>
      <c r="E5119" s="148"/>
      <c r="F5119" s="148"/>
      <c r="G5119" s="149"/>
      <c r="H5119" s="148"/>
      <c r="I5119"/>
    </row>
    <row r="5120" spans="1:9" x14ac:dyDescent="0.25">
      <c r="A5120"/>
      <c r="B5120"/>
      <c r="C5120"/>
      <c r="D5120"/>
      <c r="E5120" s="148"/>
      <c r="F5120" s="148"/>
      <c r="G5120" s="149"/>
      <c r="H5120" s="148"/>
      <c r="I5120"/>
    </row>
    <row r="5121" spans="1:9" x14ac:dyDescent="0.25">
      <c r="A5121"/>
      <c r="B5121"/>
      <c r="C5121"/>
      <c r="D5121"/>
      <c r="E5121" s="148"/>
      <c r="F5121" s="148"/>
      <c r="G5121" s="149"/>
      <c r="H5121" s="148"/>
      <c r="I5121"/>
    </row>
    <row r="5122" spans="1:9" x14ac:dyDescent="0.25">
      <c r="A5122"/>
      <c r="B5122"/>
      <c r="C5122"/>
      <c r="D5122"/>
      <c r="E5122" s="148"/>
      <c r="F5122" s="148"/>
      <c r="G5122" s="149"/>
      <c r="H5122" s="148"/>
      <c r="I5122"/>
    </row>
    <row r="5123" spans="1:9" x14ac:dyDescent="0.25">
      <c r="A5123"/>
      <c r="B5123"/>
      <c r="C5123"/>
      <c r="D5123"/>
      <c r="E5123" s="148"/>
      <c r="F5123" s="148"/>
      <c r="G5123" s="149"/>
      <c r="H5123" s="148"/>
      <c r="I5123"/>
    </row>
    <row r="5124" spans="1:9" x14ac:dyDescent="0.25">
      <c r="A5124"/>
      <c r="B5124"/>
      <c r="C5124"/>
      <c r="D5124"/>
      <c r="E5124" s="148"/>
      <c r="F5124" s="148"/>
      <c r="G5124" s="149"/>
      <c r="H5124" s="148"/>
      <c r="I5124"/>
    </row>
    <row r="5125" spans="1:9" x14ac:dyDescent="0.25">
      <c r="A5125"/>
      <c r="B5125"/>
      <c r="C5125"/>
      <c r="D5125"/>
      <c r="E5125" s="148"/>
      <c r="F5125" s="148"/>
      <c r="G5125" s="149"/>
      <c r="H5125" s="148"/>
      <c r="I5125"/>
    </row>
    <row r="5126" spans="1:9" x14ac:dyDescent="0.25">
      <c r="A5126"/>
      <c r="B5126"/>
      <c r="C5126"/>
      <c r="D5126"/>
      <c r="E5126" s="148"/>
      <c r="F5126" s="148"/>
      <c r="G5126" s="149"/>
      <c r="H5126" s="148"/>
      <c r="I5126"/>
    </row>
    <row r="5127" spans="1:9" x14ac:dyDescent="0.25">
      <c r="A5127"/>
      <c r="B5127"/>
      <c r="C5127"/>
      <c r="D5127"/>
      <c r="E5127" s="148"/>
      <c r="F5127" s="148"/>
      <c r="G5127" s="149"/>
      <c r="H5127" s="148"/>
      <c r="I5127"/>
    </row>
    <row r="5128" spans="1:9" x14ac:dyDescent="0.25">
      <c r="A5128"/>
      <c r="B5128"/>
      <c r="C5128"/>
      <c r="D5128"/>
      <c r="E5128" s="148"/>
      <c r="F5128" s="148"/>
      <c r="G5128" s="149"/>
      <c r="H5128" s="148"/>
      <c r="I5128"/>
    </row>
    <row r="5129" spans="1:9" x14ac:dyDescent="0.25">
      <c r="A5129"/>
      <c r="B5129"/>
      <c r="C5129"/>
      <c r="D5129"/>
      <c r="E5129" s="148"/>
      <c r="F5129" s="148"/>
      <c r="G5129" s="149"/>
      <c r="H5129" s="148"/>
      <c r="I5129"/>
    </row>
    <row r="5130" spans="1:9" x14ac:dyDescent="0.25">
      <c r="A5130"/>
      <c r="B5130"/>
      <c r="C5130"/>
      <c r="D5130"/>
      <c r="E5130" s="148"/>
      <c r="F5130" s="148"/>
      <c r="G5130" s="149"/>
      <c r="H5130" s="148"/>
      <c r="I5130"/>
    </row>
    <row r="5131" spans="1:9" x14ac:dyDescent="0.25">
      <c r="A5131"/>
      <c r="B5131"/>
      <c r="C5131"/>
      <c r="D5131"/>
      <c r="E5131" s="148"/>
      <c r="F5131" s="148"/>
      <c r="G5131" s="149"/>
      <c r="H5131" s="148"/>
      <c r="I5131"/>
    </row>
    <row r="5132" spans="1:9" x14ac:dyDescent="0.25">
      <c r="A5132"/>
      <c r="B5132"/>
      <c r="C5132"/>
      <c r="D5132"/>
      <c r="E5132" s="148"/>
      <c r="F5132" s="148"/>
      <c r="G5132" s="149"/>
      <c r="H5132" s="148"/>
      <c r="I5132"/>
    </row>
    <row r="5133" spans="1:9" x14ac:dyDescent="0.25">
      <c r="A5133"/>
      <c r="B5133"/>
      <c r="C5133"/>
      <c r="D5133"/>
      <c r="E5133" s="148"/>
      <c r="F5133" s="148"/>
      <c r="G5133" s="149"/>
      <c r="H5133" s="148"/>
      <c r="I5133"/>
    </row>
    <row r="5134" spans="1:9" x14ac:dyDescent="0.25">
      <c r="A5134"/>
      <c r="B5134"/>
      <c r="C5134"/>
      <c r="D5134"/>
      <c r="E5134" s="148"/>
      <c r="F5134" s="148"/>
      <c r="G5134" s="149"/>
      <c r="H5134" s="148"/>
      <c r="I5134"/>
    </row>
    <row r="5135" spans="1:9" x14ac:dyDescent="0.25">
      <c r="A5135"/>
      <c r="B5135"/>
      <c r="C5135"/>
      <c r="D5135"/>
      <c r="E5135" s="148"/>
      <c r="F5135" s="148"/>
      <c r="G5135" s="149"/>
      <c r="H5135" s="148"/>
      <c r="I5135"/>
    </row>
    <row r="5136" spans="1:9" x14ac:dyDescent="0.25">
      <c r="A5136"/>
      <c r="B5136"/>
      <c r="C5136"/>
      <c r="D5136"/>
      <c r="E5136" s="148"/>
      <c r="F5136" s="148"/>
      <c r="G5136" s="149"/>
      <c r="H5136" s="148"/>
      <c r="I5136"/>
    </row>
    <row r="5137" spans="1:9" x14ac:dyDescent="0.25">
      <c r="A5137"/>
      <c r="B5137"/>
      <c r="C5137"/>
      <c r="D5137"/>
      <c r="E5137" s="148"/>
      <c r="F5137" s="148"/>
      <c r="G5137" s="149"/>
      <c r="H5137" s="148"/>
      <c r="I5137"/>
    </row>
    <row r="5138" spans="1:9" x14ac:dyDescent="0.25">
      <c r="A5138"/>
      <c r="B5138"/>
      <c r="C5138"/>
      <c r="D5138"/>
      <c r="E5138" s="148"/>
      <c r="F5138" s="148"/>
      <c r="G5138" s="149"/>
      <c r="H5138" s="148"/>
      <c r="I5138"/>
    </row>
    <row r="5139" spans="1:9" x14ac:dyDescent="0.25">
      <c r="A5139"/>
      <c r="B5139"/>
      <c r="C5139"/>
      <c r="D5139"/>
      <c r="E5139" s="148"/>
      <c r="F5139" s="148"/>
      <c r="G5139" s="149"/>
      <c r="H5139" s="148"/>
      <c r="I5139"/>
    </row>
    <row r="5140" spans="1:9" x14ac:dyDescent="0.25">
      <c r="A5140"/>
      <c r="B5140"/>
      <c r="C5140"/>
      <c r="D5140"/>
      <c r="E5140" s="148"/>
      <c r="F5140" s="148"/>
      <c r="G5140" s="149"/>
      <c r="H5140" s="148"/>
      <c r="I5140"/>
    </row>
    <row r="5141" spans="1:9" x14ac:dyDescent="0.25">
      <c r="A5141"/>
      <c r="B5141"/>
      <c r="C5141"/>
      <c r="D5141"/>
      <c r="E5141" s="148"/>
      <c r="F5141" s="148"/>
      <c r="G5141" s="149"/>
      <c r="H5141" s="148"/>
      <c r="I5141"/>
    </row>
    <row r="5142" spans="1:9" x14ac:dyDescent="0.25">
      <c r="A5142"/>
      <c r="B5142"/>
      <c r="C5142"/>
      <c r="D5142"/>
      <c r="E5142" s="148"/>
      <c r="F5142" s="148"/>
      <c r="G5142" s="149"/>
      <c r="H5142" s="148"/>
      <c r="I5142"/>
    </row>
    <row r="5143" spans="1:9" x14ac:dyDescent="0.25">
      <c r="A5143"/>
      <c r="B5143"/>
      <c r="C5143"/>
      <c r="D5143"/>
      <c r="E5143" s="148"/>
      <c r="F5143" s="148"/>
      <c r="G5143" s="149"/>
      <c r="H5143" s="148"/>
      <c r="I5143"/>
    </row>
    <row r="5144" spans="1:9" x14ac:dyDescent="0.25">
      <c r="A5144"/>
      <c r="B5144"/>
      <c r="C5144"/>
      <c r="D5144"/>
      <c r="E5144" s="148"/>
      <c r="F5144" s="148"/>
      <c r="G5144" s="149"/>
      <c r="H5144" s="148"/>
      <c r="I5144"/>
    </row>
    <row r="5145" spans="1:9" x14ac:dyDescent="0.25">
      <c r="A5145"/>
      <c r="B5145"/>
      <c r="C5145"/>
      <c r="D5145"/>
      <c r="E5145" s="148"/>
      <c r="F5145" s="148"/>
      <c r="G5145" s="149"/>
      <c r="H5145" s="148"/>
      <c r="I5145"/>
    </row>
    <row r="5146" spans="1:9" x14ac:dyDescent="0.25">
      <c r="A5146"/>
      <c r="B5146"/>
      <c r="C5146"/>
      <c r="D5146"/>
      <c r="E5146" s="148"/>
      <c r="F5146" s="148"/>
      <c r="G5146" s="149"/>
      <c r="H5146" s="148"/>
      <c r="I5146"/>
    </row>
    <row r="5147" spans="1:9" x14ac:dyDescent="0.25">
      <c r="A5147"/>
      <c r="B5147"/>
      <c r="C5147"/>
      <c r="D5147"/>
      <c r="E5147" s="148"/>
      <c r="F5147" s="148"/>
      <c r="G5147" s="149"/>
      <c r="H5147" s="148"/>
      <c r="I5147"/>
    </row>
    <row r="5148" spans="1:9" x14ac:dyDescent="0.25">
      <c r="A5148"/>
      <c r="B5148"/>
      <c r="C5148"/>
      <c r="D5148"/>
      <c r="E5148" s="148"/>
      <c r="F5148" s="148"/>
      <c r="G5148" s="149"/>
      <c r="H5148" s="148"/>
      <c r="I5148"/>
    </row>
    <row r="5149" spans="1:9" x14ac:dyDescent="0.25">
      <c r="A5149"/>
      <c r="B5149"/>
      <c r="C5149"/>
      <c r="D5149"/>
      <c r="E5149" s="148"/>
      <c r="F5149" s="148"/>
      <c r="G5149" s="149"/>
      <c r="H5149" s="148"/>
      <c r="I5149"/>
    </row>
    <row r="5150" spans="1:9" x14ac:dyDescent="0.25">
      <c r="A5150"/>
      <c r="B5150"/>
      <c r="C5150"/>
      <c r="D5150"/>
      <c r="E5150" s="148"/>
      <c r="F5150" s="148"/>
      <c r="G5150" s="149"/>
      <c r="H5150" s="148"/>
      <c r="I5150"/>
    </row>
    <row r="5151" spans="1:9" x14ac:dyDescent="0.25">
      <c r="A5151"/>
      <c r="B5151"/>
      <c r="C5151"/>
      <c r="D5151"/>
      <c r="E5151" s="148"/>
      <c r="F5151" s="148"/>
      <c r="G5151" s="149"/>
      <c r="H5151" s="148"/>
      <c r="I5151"/>
    </row>
    <row r="5152" spans="1:9" x14ac:dyDescent="0.25">
      <c r="A5152"/>
      <c r="B5152"/>
      <c r="C5152"/>
      <c r="D5152"/>
      <c r="E5152" s="148"/>
      <c r="F5152" s="148"/>
      <c r="G5152" s="149"/>
      <c r="H5152" s="148"/>
      <c r="I5152"/>
    </row>
    <row r="5153" spans="1:9" x14ac:dyDescent="0.25">
      <c r="A5153"/>
      <c r="B5153"/>
      <c r="C5153"/>
      <c r="D5153"/>
      <c r="E5153" s="148"/>
      <c r="F5153" s="148"/>
      <c r="G5153" s="149"/>
      <c r="H5153" s="148"/>
      <c r="I5153"/>
    </row>
    <row r="5154" spans="1:9" x14ac:dyDescent="0.25">
      <c r="A5154"/>
      <c r="B5154"/>
      <c r="C5154"/>
      <c r="D5154"/>
      <c r="E5154" s="148"/>
      <c r="F5154" s="148"/>
      <c r="G5154" s="149"/>
      <c r="H5154" s="148"/>
      <c r="I5154"/>
    </row>
    <row r="5155" spans="1:9" x14ac:dyDescent="0.25">
      <c r="A5155"/>
      <c r="B5155"/>
      <c r="C5155"/>
      <c r="D5155"/>
      <c r="E5155" s="148"/>
      <c r="F5155" s="148"/>
      <c r="G5155" s="149"/>
      <c r="H5155" s="148"/>
      <c r="I5155"/>
    </row>
    <row r="5156" spans="1:9" x14ac:dyDescent="0.25">
      <c r="A5156"/>
      <c r="B5156"/>
      <c r="C5156"/>
      <c r="D5156"/>
      <c r="E5156" s="148"/>
      <c r="F5156" s="148"/>
      <c r="G5156" s="149"/>
      <c r="H5156" s="148"/>
      <c r="I5156"/>
    </row>
    <row r="5157" spans="1:9" x14ac:dyDescent="0.25">
      <c r="A5157"/>
      <c r="B5157"/>
      <c r="C5157"/>
      <c r="D5157"/>
      <c r="E5157" s="148"/>
      <c r="F5157" s="148"/>
      <c r="G5157" s="149"/>
      <c r="H5157" s="148"/>
      <c r="I5157"/>
    </row>
    <row r="5158" spans="1:9" x14ac:dyDescent="0.25">
      <c r="A5158"/>
      <c r="B5158"/>
      <c r="C5158"/>
      <c r="D5158"/>
      <c r="E5158" s="148"/>
      <c r="F5158" s="148"/>
      <c r="G5158" s="149"/>
      <c r="H5158" s="148"/>
      <c r="I5158"/>
    </row>
    <row r="5159" spans="1:9" x14ac:dyDescent="0.25">
      <c r="A5159"/>
      <c r="B5159"/>
      <c r="C5159"/>
      <c r="D5159"/>
      <c r="E5159" s="148"/>
      <c r="F5159" s="148"/>
      <c r="G5159" s="149"/>
      <c r="H5159" s="148"/>
      <c r="I5159"/>
    </row>
    <row r="5160" spans="1:9" x14ac:dyDescent="0.25">
      <c r="A5160"/>
      <c r="B5160"/>
      <c r="C5160"/>
      <c r="D5160"/>
      <c r="E5160" s="148"/>
      <c r="F5160" s="148"/>
      <c r="G5160" s="149"/>
      <c r="H5160" s="148"/>
      <c r="I5160"/>
    </row>
    <row r="5161" spans="1:9" x14ac:dyDescent="0.25">
      <c r="A5161"/>
      <c r="B5161"/>
      <c r="C5161"/>
      <c r="D5161"/>
      <c r="E5161" s="148"/>
      <c r="F5161" s="148"/>
      <c r="G5161" s="149"/>
      <c r="H5161" s="148"/>
      <c r="I5161"/>
    </row>
    <row r="5162" spans="1:9" x14ac:dyDescent="0.25">
      <c r="A5162"/>
      <c r="B5162"/>
      <c r="C5162"/>
      <c r="D5162"/>
      <c r="E5162" s="148"/>
      <c r="F5162" s="148"/>
      <c r="G5162" s="149"/>
      <c r="H5162" s="148"/>
      <c r="I5162"/>
    </row>
    <row r="5163" spans="1:9" x14ac:dyDescent="0.25">
      <c r="A5163"/>
      <c r="B5163"/>
      <c r="C5163"/>
      <c r="D5163"/>
      <c r="E5163" s="148"/>
      <c r="F5163" s="148"/>
      <c r="G5163" s="149"/>
      <c r="H5163" s="148"/>
      <c r="I5163"/>
    </row>
    <row r="5164" spans="1:9" x14ac:dyDescent="0.25">
      <c r="A5164"/>
      <c r="B5164"/>
      <c r="C5164"/>
      <c r="D5164"/>
      <c r="E5164" s="148"/>
      <c r="F5164" s="148"/>
      <c r="G5164" s="149"/>
      <c r="H5164" s="148"/>
      <c r="I5164"/>
    </row>
    <row r="5165" spans="1:9" x14ac:dyDescent="0.25">
      <c r="A5165"/>
      <c r="B5165"/>
      <c r="C5165"/>
      <c r="D5165"/>
      <c r="E5165" s="148"/>
      <c r="F5165" s="148"/>
      <c r="G5165" s="149"/>
      <c r="H5165" s="148"/>
      <c r="I5165"/>
    </row>
    <row r="5166" spans="1:9" x14ac:dyDescent="0.25">
      <c r="A5166"/>
      <c r="B5166"/>
      <c r="C5166"/>
      <c r="D5166"/>
      <c r="E5166" s="148"/>
      <c r="F5166" s="148"/>
      <c r="G5166" s="149"/>
      <c r="H5166" s="148"/>
      <c r="I5166"/>
    </row>
    <row r="5167" spans="1:9" x14ac:dyDescent="0.25">
      <c r="A5167"/>
      <c r="B5167"/>
      <c r="C5167"/>
      <c r="D5167"/>
      <c r="E5167" s="148"/>
      <c r="F5167" s="148"/>
      <c r="G5167" s="149"/>
      <c r="H5167" s="148"/>
      <c r="I5167"/>
    </row>
    <row r="5168" spans="1:9" x14ac:dyDescent="0.25">
      <c r="A5168"/>
      <c r="B5168"/>
      <c r="C5168"/>
      <c r="D5168"/>
      <c r="E5168" s="148"/>
      <c r="F5168" s="148"/>
      <c r="G5168" s="149"/>
      <c r="H5168" s="148"/>
      <c r="I5168"/>
    </row>
    <row r="5169" spans="1:9" x14ac:dyDescent="0.25">
      <c r="A5169"/>
      <c r="B5169"/>
      <c r="C5169"/>
      <c r="D5169"/>
      <c r="E5169" s="148"/>
      <c r="F5169" s="148"/>
      <c r="G5169" s="149"/>
      <c r="H5169" s="148"/>
      <c r="I5169"/>
    </row>
    <row r="5170" spans="1:9" x14ac:dyDescent="0.25">
      <c r="A5170"/>
      <c r="B5170"/>
      <c r="C5170"/>
      <c r="D5170"/>
      <c r="E5170" s="148"/>
      <c r="F5170" s="148"/>
      <c r="G5170" s="149"/>
      <c r="H5170" s="148"/>
      <c r="I5170"/>
    </row>
    <row r="5171" spans="1:9" x14ac:dyDescent="0.25">
      <c r="A5171"/>
      <c r="B5171"/>
      <c r="C5171"/>
      <c r="D5171"/>
      <c r="E5171" s="148"/>
      <c r="F5171" s="148"/>
      <c r="G5171" s="149"/>
      <c r="H5171" s="148"/>
      <c r="I5171"/>
    </row>
    <row r="5172" spans="1:9" x14ac:dyDescent="0.25">
      <c r="A5172"/>
      <c r="B5172"/>
      <c r="C5172"/>
      <c r="D5172"/>
      <c r="E5172" s="148"/>
      <c r="F5172" s="148"/>
      <c r="G5172" s="149"/>
      <c r="H5172" s="148"/>
      <c r="I5172"/>
    </row>
    <row r="5173" spans="1:9" x14ac:dyDescent="0.25">
      <c r="A5173"/>
      <c r="B5173"/>
      <c r="C5173"/>
      <c r="D5173"/>
      <c r="E5173" s="148"/>
      <c r="F5173" s="148"/>
      <c r="G5173" s="149"/>
      <c r="H5173" s="148"/>
      <c r="I5173"/>
    </row>
    <row r="5174" spans="1:9" x14ac:dyDescent="0.25">
      <c r="A5174"/>
      <c r="B5174"/>
      <c r="C5174"/>
      <c r="D5174"/>
      <c r="E5174" s="148"/>
      <c r="F5174" s="148"/>
      <c r="G5174" s="149"/>
      <c r="H5174" s="148"/>
      <c r="I5174"/>
    </row>
    <row r="5175" spans="1:9" x14ac:dyDescent="0.25">
      <c r="A5175"/>
      <c r="B5175"/>
      <c r="C5175"/>
      <c r="D5175"/>
      <c r="E5175" s="148"/>
      <c r="F5175" s="148"/>
      <c r="G5175" s="149"/>
      <c r="H5175" s="148"/>
      <c r="I5175"/>
    </row>
    <row r="5176" spans="1:9" x14ac:dyDescent="0.25">
      <c r="A5176"/>
      <c r="B5176"/>
      <c r="C5176"/>
      <c r="D5176"/>
      <c r="E5176" s="148"/>
      <c r="F5176" s="148"/>
      <c r="G5176" s="149"/>
      <c r="H5176" s="148"/>
      <c r="I5176"/>
    </row>
    <row r="5177" spans="1:9" x14ac:dyDescent="0.25">
      <c r="A5177"/>
      <c r="B5177"/>
      <c r="C5177"/>
      <c r="D5177"/>
      <c r="E5177" s="148"/>
      <c r="F5177" s="148"/>
      <c r="G5177" s="149"/>
      <c r="H5177" s="148"/>
      <c r="I5177"/>
    </row>
    <row r="5178" spans="1:9" x14ac:dyDescent="0.25">
      <c r="A5178"/>
      <c r="B5178"/>
      <c r="C5178"/>
      <c r="D5178"/>
      <c r="E5178" s="148"/>
      <c r="F5178" s="148"/>
      <c r="G5178" s="149"/>
      <c r="H5178" s="148"/>
      <c r="I5178"/>
    </row>
    <row r="5179" spans="1:9" x14ac:dyDescent="0.25">
      <c r="A5179"/>
      <c r="B5179"/>
      <c r="C5179"/>
      <c r="D5179"/>
      <c r="E5179" s="148"/>
      <c r="F5179" s="148"/>
      <c r="G5179" s="149"/>
      <c r="H5179" s="148"/>
      <c r="I5179"/>
    </row>
    <row r="5180" spans="1:9" x14ac:dyDescent="0.25">
      <c r="A5180"/>
      <c r="B5180"/>
      <c r="C5180"/>
      <c r="D5180"/>
      <c r="E5180" s="148"/>
      <c r="F5180" s="148"/>
      <c r="G5180" s="149"/>
      <c r="H5180" s="148"/>
      <c r="I5180"/>
    </row>
    <row r="5181" spans="1:9" x14ac:dyDescent="0.25">
      <c r="A5181"/>
      <c r="B5181"/>
      <c r="C5181"/>
      <c r="D5181"/>
      <c r="E5181" s="148"/>
      <c r="F5181" s="148"/>
      <c r="G5181" s="149"/>
      <c r="H5181" s="148"/>
      <c r="I5181"/>
    </row>
    <row r="5182" spans="1:9" x14ac:dyDescent="0.25">
      <c r="A5182"/>
      <c r="B5182"/>
      <c r="C5182"/>
      <c r="D5182"/>
      <c r="E5182" s="148"/>
      <c r="F5182" s="148"/>
      <c r="G5182" s="149"/>
      <c r="H5182" s="148"/>
      <c r="I5182"/>
    </row>
    <row r="5183" spans="1:9" x14ac:dyDescent="0.25">
      <c r="A5183"/>
      <c r="B5183"/>
      <c r="C5183"/>
      <c r="D5183"/>
      <c r="E5183" s="148"/>
      <c r="F5183" s="148"/>
      <c r="G5183" s="149"/>
      <c r="H5183" s="148"/>
      <c r="I5183"/>
    </row>
    <row r="5184" spans="1:9" x14ac:dyDescent="0.25">
      <c r="A5184"/>
      <c r="B5184"/>
      <c r="C5184"/>
      <c r="D5184"/>
      <c r="E5184" s="148"/>
      <c r="F5184" s="148"/>
      <c r="G5184" s="149"/>
      <c r="H5184" s="148"/>
      <c r="I5184"/>
    </row>
    <row r="5185" spans="1:9" x14ac:dyDescent="0.25">
      <c r="A5185"/>
      <c r="B5185"/>
      <c r="C5185"/>
      <c r="D5185"/>
      <c r="E5185" s="148"/>
      <c r="F5185" s="148"/>
      <c r="G5185" s="149"/>
      <c r="H5185" s="148"/>
      <c r="I5185"/>
    </row>
    <row r="5186" spans="1:9" x14ac:dyDescent="0.25">
      <c r="A5186"/>
      <c r="B5186"/>
      <c r="C5186"/>
      <c r="D5186"/>
      <c r="E5186" s="148"/>
      <c r="F5186" s="148"/>
      <c r="G5186" s="149"/>
      <c r="H5186" s="148"/>
      <c r="I5186"/>
    </row>
    <row r="5187" spans="1:9" x14ac:dyDescent="0.25">
      <c r="A5187"/>
      <c r="B5187"/>
      <c r="C5187"/>
      <c r="D5187"/>
      <c r="E5187" s="148"/>
      <c r="F5187" s="148"/>
      <c r="G5187" s="149"/>
      <c r="H5187" s="148"/>
      <c r="I5187"/>
    </row>
    <row r="5188" spans="1:9" x14ac:dyDescent="0.25">
      <c r="A5188"/>
      <c r="B5188"/>
      <c r="C5188"/>
      <c r="D5188"/>
      <c r="E5188" s="148"/>
      <c r="F5188" s="148"/>
      <c r="G5188" s="149"/>
      <c r="H5188" s="148"/>
      <c r="I5188"/>
    </row>
    <row r="5189" spans="1:9" x14ac:dyDescent="0.25">
      <c r="A5189"/>
      <c r="B5189"/>
      <c r="C5189"/>
      <c r="D5189"/>
      <c r="E5189" s="148"/>
      <c r="F5189" s="148"/>
      <c r="G5189" s="149"/>
      <c r="H5189" s="148"/>
      <c r="I5189"/>
    </row>
    <row r="5190" spans="1:9" x14ac:dyDescent="0.25">
      <c r="A5190"/>
      <c r="B5190"/>
      <c r="C5190"/>
      <c r="D5190"/>
      <c r="E5190" s="148"/>
      <c r="F5190" s="148"/>
      <c r="G5190" s="149"/>
      <c r="H5190" s="148"/>
      <c r="I5190"/>
    </row>
    <row r="5191" spans="1:9" x14ac:dyDescent="0.25">
      <c r="A5191"/>
      <c r="B5191"/>
      <c r="C5191"/>
      <c r="D5191"/>
      <c r="E5191" s="148"/>
      <c r="F5191" s="148"/>
      <c r="G5191" s="149"/>
      <c r="H5191" s="148"/>
      <c r="I5191"/>
    </row>
    <row r="5192" spans="1:9" x14ac:dyDescent="0.25">
      <c r="A5192"/>
      <c r="B5192"/>
      <c r="C5192"/>
      <c r="D5192"/>
      <c r="E5192" s="148"/>
      <c r="F5192" s="148"/>
      <c r="G5192" s="149"/>
      <c r="H5192" s="148"/>
      <c r="I5192"/>
    </row>
    <row r="5193" spans="1:9" x14ac:dyDescent="0.25">
      <c r="A5193"/>
      <c r="B5193"/>
      <c r="C5193"/>
      <c r="D5193"/>
      <c r="E5193" s="148"/>
      <c r="F5193" s="148"/>
      <c r="G5193" s="149"/>
      <c r="H5193" s="148"/>
      <c r="I5193"/>
    </row>
    <row r="5194" spans="1:9" x14ac:dyDescent="0.25">
      <c r="A5194"/>
      <c r="B5194"/>
      <c r="C5194"/>
      <c r="D5194"/>
      <c r="E5194" s="148"/>
      <c r="F5194" s="148"/>
      <c r="G5194" s="149"/>
      <c r="H5194" s="148"/>
      <c r="I5194"/>
    </row>
    <row r="5195" spans="1:9" x14ac:dyDescent="0.25">
      <c r="A5195"/>
      <c r="B5195"/>
      <c r="C5195"/>
      <c r="D5195"/>
      <c r="E5195" s="148"/>
      <c r="F5195" s="148"/>
      <c r="G5195" s="149"/>
      <c r="H5195" s="148"/>
      <c r="I5195"/>
    </row>
    <row r="5196" spans="1:9" x14ac:dyDescent="0.25">
      <c r="A5196"/>
      <c r="B5196"/>
      <c r="C5196"/>
      <c r="D5196"/>
      <c r="E5196" s="148"/>
      <c r="F5196" s="148"/>
      <c r="G5196" s="149"/>
      <c r="H5196" s="148"/>
      <c r="I5196"/>
    </row>
    <row r="5197" spans="1:9" x14ac:dyDescent="0.25">
      <c r="A5197"/>
      <c r="B5197"/>
      <c r="C5197"/>
      <c r="D5197"/>
      <c r="E5197" s="148"/>
      <c r="F5197" s="148"/>
      <c r="G5197" s="149"/>
      <c r="H5197" s="148"/>
      <c r="I5197"/>
    </row>
    <row r="5198" spans="1:9" x14ac:dyDescent="0.25">
      <c r="A5198"/>
      <c r="B5198"/>
      <c r="C5198"/>
      <c r="D5198"/>
      <c r="E5198" s="148"/>
      <c r="F5198" s="148"/>
      <c r="G5198" s="149"/>
      <c r="H5198" s="148"/>
      <c r="I5198"/>
    </row>
    <row r="5199" spans="1:9" x14ac:dyDescent="0.25">
      <c r="A5199"/>
      <c r="B5199"/>
      <c r="C5199"/>
      <c r="D5199"/>
      <c r="E5199" s="148"/>
      <c r="F5199" s="148"/>
      <c r="G5199" s="149"/>
      <c r="H5199" s="148"/>
      <c r="I5199"/>
    </row>
    <row r="5200" spans="1:9" x14ac:dyDescent="0.25">
      <c r="A5200"/>
      <c r="B5200"/>
      <c r="C5200"/>
      <c r="D5200"/>
      <c r="E5200" s="148"/>
      <c r="F5200" s="148"/>
      <c r="G5200" s="149"/>
      <c r="H5200" s="148"/>
      <c r="I5200"/>
    </row>
    <row r="5201" spans="1:9" x14ac:dyDescent="0.25">
      <c r="A5201"/>
      <c r="B5201"/>
      <c r="C5201"/>
      <c r="D5201"/>
      <c r="E5201" s="148"/>
      <c r="F5201" s="148"/>
      <c r="G5201" s="149"/>
      <c r="H5201" s="148"/>
      <c r="I5201"/>
    </row>
    <row r="5202" spans="1:9" x14ac:dyDescent="0.25">
      <c r="A5202"/>
      <c r="B5202"/>
      <c r="C5202"/>
      <c r="D5202"/>
      <c r="E5202" s="148"/>
      <c r="F5202" s="148"/>
      <c r="G5202" s="149"/>
      <c r="H5202" s="148"/>
      <c r="I5202"/>
    </row>
    <row r="5203" spans="1:9" x14ac:dyDescent="0.25">
      <c r="A5203"/>
      <c r="B5203"/>
      <c r="C5203"/>
      <c r="D5203"/>
      <c r="E5203" s="148"/>
      <c r="F5203" s="148"/>
      <c r="G5203" s="149"/>
      <c r="H5203" s="148"/>
      <c r="I5203"/>
    </row>
    <row r="5204" spans="1:9" x14ac:dyDescent="0.25">
      <c r="A5204"/>
      <c r="B5204"/>
      <c r="C5204"/>
      <c r="D5204"/>
      <c r="E5204" s="148"/>
      <c r="F5204" s="148"/>
      <c r="G5204" s="149"/>
      <c r="H5204" s="148"/>
      <c r="I5204"/>
    </row>
    <row r="5205" spans="1:9" x14ac:dyDescent="0.25">
      <c r="A5205"/>
      <c r="B5205"/>
      <c r="C5205"/>
      <c r="D5205"/>
      <c r="E5205" s="148"/>
      <c r="F5205" s="148"/>
      <c r="G5205" s="149"/>
      <c r="H5205" s="148"/>
      <c r="I5205"/>
    </row>
    <row r="5206" spans="1:9" x14ac:dyDescent="0.25">
      <c r="A5206"/>
      <c r="B5206"/>
      <c r="C5206"/>
      <c r="D5206"/>
      <c r="E5206" s="148"/>
      <c r="F5206" s="148"/>
      <c r="G5206" s="149"/>
      <c r="H5206" s="148"/>
      <c r="I5206"/>
    </row>
    <row r="5207" spans="1:9" x14ac:dyDescent="0.25">
      <c r="A5207"/>
      <c r="B5207"/>
      <c r="C5207"/>
      <c r="D5207"/>
      <c r="E5207" s="148"/>
      <c r="F5207" s="148"/>
      <c r="G5207" s="149"/>
      <c r="H5207" s="148"/>
      <c r="I5207"/>
    </row>
    <row r="5208" spans="1:9" x14ac:dyDescent="0.25">
      <c r="A5208"/>
      <c r="B5208"/>
      <c r="C5208"/>
      <c r="D5208"/>
      <c r="E5208" s="148"/>
      <c r="F5208" s="148"/>
      <c r="G5208" s="149"/>
      <c r="H5208" s="148"/>
      <c r="I5208"/>
    </row>
    <row r="5209" spans="1:9" x14ac:dyDescent="0.25">
      <c r="A5209"/>
      <c r="B5209"/>
      <c r="C5209"/>
      <c r="D5209"/>
      <c r="E5209" s="148"/>
      <c r="F5209" s="148"/>
      <c r="G5209" s="149"/>
      <c r="H5209" s="148"/>
      <c r="I5209"/>
    </row>
    <row r="5210" spans="1:9" x14ac:dyDescent="0.25">
      <c r="A5210"/>
      <c r="B5210"/>
      <c r="C5210"/>
      <c r="D5210"/>
      <c r="E5210" s="148"/>
      <c r="F5210" s="148"/>
      <c r="G5210" s="149"/>
      <c r="H5210" s="148"/>
      <c r="I5210"/>
    </row>
    <row r="5211" spans="1:9" x14ac:dyDescent="0.25">
      <c r="A5211"/>
      <c r="B5211"/>
      <c r="C5211"/>
      <c r="D5211"/>
      <c r="E5211" s="148"/>
      <c r="F5211" s="148"/>
      <c r="G5211" s="149"/>
      <c r="H5211" s="148"/>
      <c r="I5211"/>
    </row>
    <row r="5212" spans="1:9" x14ac:dyDescent="0.25">
      <c r="A5212"/>
      <c r="B5212"/>
      <c r="C5212"/>
      <c r="D5212"/>
      <c r="E5212" s="148"/>
      <c r="F5212" s="148"/>
      <c r="G5212" s="149"/>
      <c r="H5212" s="148"/>
      <c r="I5212"/>
    </row>
    <row r="5213" spans="1:9" x14ac:dyDescent="0.25">
      <c r="A5213"/>
      <c r="B5213"/>
      <c r="C5213"/>
      <c r="D5213"/>
      <c r="E5213" s="148"/>
      <c r="F5213" s="148"/>
      <c r="G5213" s="149"/>
      <c r="H5213" s="148"/>
      <c r="I5213"/>
    </row>
    <row r="5214" spans="1:9" x14ac:dyDescent="0.25">
      <c r="A5214"/>
      <c r="B5214"/>
      <c r="C5214"/>
      <c r="D5214"/>
      <c r="E5214" s="148"/>
      <c r="F5214" s="148"/>
      <c r="G5214" s="149"/>
      <c r="H5214" s="148"/>
      <c r="I5214"/>
    </row>
    <row r="5215" spans="1:9" x14ac:dyDescent="0.25">
      <c r="A5215"/>
      <c r="B5215"/>
      <c r="C5215"/>
      <c r="D5215"/>
      <c r="E5215" s="148"/>
      <c r="F5215" s="148"/>
      <c r="G5215" s="149"/>
      <c r="H5215" s="148"/>
      <c r="I5215"/>
    </row>
    <row r="5216" spans="1:9" x14ac:dyDescent="0.25">
      <c r="A5216"/>
      <c r="B5216"/>
      <c r="C5216"/>
      <c r="D5216"/>
      <c r="E5216" s="148"/>
      <c r="F5216" s="148"/>
      <c r="G5216" s="149"/>
      <c r="H5216" s="148"/>
      <c r="I5216"/>
    </row>
    <row r="5217" spans="1:9" x14ac:dyDescent="0.25">
      <c r="A5217"/>
      <c r="B5217"/>
      <c r="C5217"/>
      <c r="D5217"/>
      <c r="E5217" s="148"/>
      <c r="F5217" s="148"/>
      <c r="G5217" s="149"/>
      <c r="H5217" s="148"/>
      <c r="I5217"/>
    </row>
    <row r="5218" spans="1:9" x14ac:dyDescent="0.25">
      <c r="A5218"/>
      <c r="B5218"/>
      <c r="C5218"/>
      <c r="D5218"/>
      <c r="E5218" s="148"/>
      <c r="F5218" s="148"/>
      <c r="G5218" s="149"/>
      <c r="H5218" s="148"/>
      <c r="I5218"/>
    </row>
    <row r="5219" spans="1:9" x14ac:dyDescent="0.25">
      <c r="A5219"/>
      <c r="B5219"/>
      <c r="C5219"/>
      <c r="D5219"/>
      <c r="E5219" s="148"/>
      <c r="F5219" s="148"/>
      <c r="G5219" s="149"/>
      <c r="H5219" s="148"/>
      <c r="I5219"/>
    </row>
    <row r="5220" spans="1:9" x14ac:dyDescent="0.25">
      <c r="A5220"/>
      <c r="B5220"/>
      <c r="C5220"/>
      <c r="D5220"/>
      <c r="E5220" s="148"/>
      <c r="F5220" s="148"/>
      <c r="G5220" s="149"/>
      <c r="H5220" s="148"/>
      <c r="I5220"/>
    </row>
    <row r="5221" spans="1:9" x14ac:dyDescent="0.25">
      <c r="A5221"/>
      <c r="B5221"/>
      <c r="C5221"/>
      <c r="D5221"/>
      <c r="E5221" s="148"/>
      <c r="F5221" s="148"/>
      <c r="G5221" s="149"/>
      <c r="H5221" s="148"/>
      <c r="I5221"/>
    </row>
    <row r="5222" spans="1:9" x14ac:dyDescent="0.25">
      <c r="A5222"/>
      <c r="B5222"/>
      <c r="C5222"/>
      <c r="D5222"/>
      <c r="E5222" s="148"/>
      <c r="F5222" s="148"/>
      <c r="G5222" s="149"/>
      <c r="H5222" s="148"/>
      <c r="I5222"/>
    </row>
    <row r="5223" spans="1:9" x14ac:dyDescent="0.25">
      <c r="A5223"/>
      <c r="B5223"/>
      <c r="C5223"/>
      <c r="D5223"/>
      <c r="E5223" s="148"/>
      <c r="F5223" s="148"/>
      <c r="G5223" s="149"/>
      <c r="H5223" s="148"/>
      <c r="I5223"/>
    </row>
    <row r="5224" spans="1:9" x14ac:dyDescent="0.25">
      <c r="A5224"/>
      <c r="B5224"/>
      <c r="C5224"/>
      <c r="D5224"/>
      <c r="E5224" s="148"/>
      <c r="F5224" s="148"/>
      <c r="G5224" s="149"/>
      <c r="H5224" s="148"/>
      <c r="I5224"/>
    </row>
    <row r="5225" spans="1:9" x14ac:dyDescent="0.25">
      <c r="A5225"/>
      <c r="B5225"/>
      <c r="C5225"/>
      <c r="D5225"/>
      <c r="E5225" s="148"/>
      <c r="F5225" s="148"/>
      <c r="G5225" s="149"/>
      <c r="H5225" s="148"/>
      <c r="I5225"/>
    </row>
    <row r="5226" spans="1:9" x14ac:dyDescent="0.25">
      <c r="A5226"/>
      <c r="B5226"/>
      <c r="C5226"/>
      <c r="D5226"/>
      <c r="E5226" s="148"/>
      <c r="F5226" s="148"/>
      <c r="G5226" s="149"/>
      <c r="H5226" s="148"/>
      <c r="I5226"/>
    </row>
    <row r="5227" spans="1:9" x14ac:dyDescent="0.25">
      <c r="A5227"/>
      <c r="B5227"/>
      <c r="C5227"/>
      <c r="D5227"/>
      <c r="E5227" s="148"/>
      <c r="F5227" s="148"/>
      <c r="G5227" s="149"/>
      <c r="H5227" s="148"/>
      <c r="I5227"/>
    </row>
    <row r="5228" spans="1:9" x14ac:dyDescent="0.25">
      <c r="A5228"/>
      <c r="B5228"/>
      <c r="C5228"/>
      <c r="D5228"/>
      <c r="E5228" s="148"/>
      <c r="F5228" s="148"/>
      <c r="G5228" s="149"/>
      <c r="H5228" s="148"/>
      <c r="I5228"/>
    </row>
    <row r="5229" spans="1:9" x14ac:dyDescent="0.25">
      <c r="A5229"/>
      <c r="B5229"/>
      <c r="C5229"/>
      <c r="D5229"/>
      <c r="E5229" s="148"/>
      <c r="F5229" s="148"/>
      <c r="G5229" s="149"/>
      <c r="H5229" s="148"/>
      <c r="I5229"/>
    </row>
    <row r="5230" spans="1:9" x14ac:dyDescent="0.25">
      <c r="A5230"/>
      <c r="B5230"/>
      <c r="C5230"/>
      <c r="D5230"/>
      <c r="E5230" s="148"/>
      <c r="F5230" s="148"/>
      <c r="G5230" s="149"/>
      <c r="H5230" s="148"/>
      <c r="I5230"/>
    </row>
    <row r="5231" spans="1:9" x14ac:dyDescent="0.25">
      <c r="A5231"/>
      <c r="B5231"/>
      <c r="C5231"/>
      <c r="D5231"/>
      <c r="E5231" s="148"/>
      <c r="F5231" s="148"/>
      <c r="G5231" s="149"/>
      <c r="H5231" s="148"/>
      <c r="I5231"/>
    </row>
    <row r="5232" spans="1:9" x14ac:dyDescent="0.25">
      <c r="A5232"/>
      <c r="B5232"/>
      <c r="C5232"/>
      <c r="D5232"/>
      <c r="E5232" s="148"/>
      <c r="F5232" s="148"/>
      <c r="G5232" s="149"/>
      <c r="H5232" s="148"/>
      <c r="I5232"/>
    </row>
    <row r="5233" spans="1:9" x14ac:dyDescent="0.25">
      <c r="A5233"/>
      <c r="B5233"/>
      <c r="C5233"/>
      <c r="D5233"/>
      <c r="E5233" s="148"/>
      <c r="F5233" s="148"/>
      <c r="G5233" s="149"/>
      <c r="H5233" s="148"/>
      <c r="I5233"/>
    </row>
    <row r="5234" spans="1:9" x14ac:dyDescent="0.25">
      <c r="A5234"/>
      <c r="B5234"/>
      <c r="C5234"/>
      <c r="D5234"/>
      <c r="E5234" s="148"/>
      <c r="F5234" s="148"/>
      <c r="G5234" s="149"/>
      <c r="H5234" s="148"/>
      <c r="I5234"/>
    </row>
    <row r="5235" spans="1:9" x14ac:dyDescent="0.25">
      <c r="A5235"/>
      <c r="B5235"/>
      <c r="C5235"/>
      <c r="D5235"/>
      <c r="E5235" s="148"/>
      <c r="F5235" s="148"/>
      <c r="G5235" s="149"/>
      <c r="H5235" s="148"/>
      <c r="I5235"/>
    </row>
    <row r="5236" spans="1:9" x14ac:dyDescent="0.25">
      <c r="A5236"/>
      <c r="B5236"/>
      <c r="C5236"/>
      <c r="D5236"/>
      <c r="E5236" s="148"/>
      <c r="F5236" s="148"/>
      <c r="G5236" s="149"/>
      <c r="H5236" s="148"/>
      <c r="I5236"/>
    </row>
    <row r="5237" spans="1:9" x14ac:dyDescent="0.25">
      <c r="A5237"/>
      <c r="B5237"/>
      <c r="C5237"/>
      <c r="D5237"/>
      <c r="E5237" s="148"/>
      <c r="F5237" s="148"/>
      <c r="G5237" s="149"/>
      <c r="H5237" s="148"/>
      <c r="I5237"/>
    </row>
    <row r="5238" spans="1:9" x14ac:dyDescent="0.25">
      <c r="A5238"/>
      <c r="B5238"/>
      <c r="C5238"/>
      <c r="D5238"/>
      <c r="E5238" s="148"/>
      <c r="F5238" s="148"/>
      <c r="G5238" s="149"/>
      <c r="H5238" s="148"/>
      <c r="I5238"/>
    </row>
    <row r="5239" spans="1:9" x14ac:dyDescent="0.25">
      <c r="A5239"/>
      <c r="B5239"/>
      <c r="C5239"/>
      <c r="D5239"/>
      <c r="E5239" s="148"/>
      <c r="F5239" s="148"/>
      <c r="G5239" s="149"/>
      <c r="H5239" s="148"/>
      <c r="I5239"/>
    </row>
    <row r="5240" spans="1:9" x14ac:dyDescent="0.25">
      <c r="A5240"/>
      <c r="B5240"/>
      <c r="C5240"/>
      <c r="D5240"/>
      <c r="E5240" s="148"/>
      <c r="F5240" s="148"/>
      <c r="G5240" s="149"/>
      <c r="H5240" s="148"/>
      <c r="I5240"/>
    </row>
    <row r="5241" spans="1:9" x14ac:dyDescent="0.25">
      <c r="A5241"/>
      <c r="B5241"/>
      <c r="C5241"/>
      <c r="D5241"/>
      <c r="E5241" s="148"/>
      <c r="F5241" s="148"/>
      <c r="G5241" s="149"/>
      <c r="H5241" s="148"/>
      <c r="I5241"/>
    </row>
    <row r="5242" spans="1:9" x14ac:dyDescent="0.25">
      <c r="A5242"/>
      <c r="B5242"/>
      <c r="C5242"/>
      <c r="D5242"/>
      <c r="E5242" s="148"/>
      <c r="F5242" s="148"/>
      <c r="G5242" s="149"/>
      <c r="H5242" s="148"/>
      <c r="I5242"/>
    </row>
    <row r="5243" spans="1:9" x14ac:dyDescent="0.25">
      <c r="A5243"/>
      <c r="B5243"/>
      <c r="C5243"/>
      <c r="D5243"/>
      <c r="E5243" s="148"/>
      <c r="F5243" s="148"/>
      <c r="G5243" s="149"/>
      <c r="H5243" s="148"/>
      <c r="I5243"/>
    </row>
    <row r="5244" spans="1:9" x14ac:dyDescent="0.25">
      <c r="A5244"/>
      <c r="B5244"/>
      <c r="C5244"/>
      <c r="D5244"/>
      <c r="E5244" s="148"/>
      <c r="F5244" s="148"/>
      <c r="G5244" s="149"/>
      <c r="H5244" s="148"/>
      <c r="I5244"/>
    </row>
    <row r="5245" spans="1:9" x14ac:dyDescent="0.25">
      <c r="A5245"/>
      <c r="B5245"/>
      <c r="C5245"/>
      <c r="D5245"/>
      <c r="E5245" s="148"/>
      <c r="F5245" s="148"/>
      <c r="G5245" s="149"/>
      <c r="H5245" s="148"/>
      <c r="I5245"/>
    </row>
    <row r="5246" spans="1:9" x14ac:dyDescent="0.25">
      <c r="A5246"/>
      <c r="B5246"/>
      <c r="C5246"/>
      <c r="D5246"/>
      <c r="E5246" s="148"/>
      <c r="F5246" s="148"/>
      <c r="G5246" s="149"/>
      <c r="H5246" s="148"/>
      <c r="I5246"/>
    </row>
    <row r="5247" spans="1:9" x14ac:dyDescent="0.25">
      <c r="A5247"/>
      <c r="B5247"/>
      <c r="C5247"/>
      <c r="D5247"/>
      <c r="E5247" s="148"/>
      <c r="F5247" s="148"/>
      <c r="G5247" s="149"/>
      <c r="H5247" s="148"/>
      <c r="I5247"/>
    </row>
    <row r="5248" spans="1:9" x14ac:dyDescent="0.25">
      <c r="A5248"/>
      <c r="B5248"/>
      <c r="C5248"/>
      <c r="D5248"/>
      <c r="E5248" s="148"/>
      <c r="F5248" s="148"/>
      <c r="G5248" s="149"/>
      <c r="H5248" s="148"/>
      <c r="I5248"/>
    </row>
    <row r="5249" spans="1:9" x14ac:dyDescent="0.25">
      <c r="A5249"/>
      <c r="B5249"/>
      <c r="C5249"/>
      <c r="D5249"/>
      <c r="E5249" s="148"/>
      <c r="F5249" s="148"/>
      <c r="G5249" s="149"/>
      <c r="H5249" s="148"/>
      <c r="I5249"/>
    </row>
    <row r="5250" spans="1:9" x14ac:dyDescent="0.25">
      <c r="A5250"/>
      <c r="B5250"/>
      <c r="C5250"/>
      <c r="D5250"/>
      <c r="E5250" s="148"/>
      <c r="F5250" s="148"/>
      <c r="G5250" s="149"/>
      <c r="H5250" s="148"/>
      <c r="I5250"/>
    </row>
    <row r="5251" spans="1:9" x14ac:dyDescent="0.25">
      <c r="A5251"/>
      <c r="B5251"/>
      <c r="C5251"/>
      <c r="D5251"/>
      <c r="E5251" s="148"/>
      <c r="F5251" s="148"/>
      <c r="G5251" s="149"/>
      <c r="H5251" s="148"/>
      <c r="I5251"/>
    </row>
    <row r="5252" spans="1:9" x14ac:dyDescent="0.25">
      <c r="A5252"/>
      <c r="B5252"/>
      <c r="C5252"/>
      <c r="D5252"/>
      <c r="E5252" s="148"/>
      <c r="F5252" s="148"/>
      <c r="G5252" s="149"/>
      <c r="H5252" s="148"/>
      <c r="I5252"/>
    </row>
    <row r="5253" spans="1:9" x14ac:dyDescent="0.25">
      <c r="A5253"/>
      <c r="B5253"/>
      <c r="C5253"/>
      <c r="D5253"/>
      <c r="E5253" s="148"/>
      <c r="F5253" s="148"/>
      <c r="G5253" s="149"/>
      <c r="H5253" s="148"/>
      <c r="I5253"/>
    </row>
    <row r="5254" spans="1:9" x14ac:dyDescent="0.25">
      <c r="A5254"/>
      <c r="B5254"/>
      <c r="C5254"/>
      <c r="D5254"/>
      <c r="E5254" s="148"/>
      <c r="F5254" s="148"/>
      <c r="G5254" s="149"/>
      <c r="H5254" s="148"/>
      <c r="I5254"/>
    </row>
    <row r="5255" spans="1:9" x14ac:dyDescent="0.25">
      <c r="A5255"/>
      <c r="B5255"/>
      <c r="C5255"/>
      <c r="D5255"/>
      <c r="E5255" s="148"/>
      <c r="F5255" s="148"/>
      <c r="G5255" s="149"/>
      <c r="H5255" s="148"/>
      <c r="I5255"/>
    </row>
    <row r="5256" spans="1:9" x14ac:dyDescent="0.25">
      <c r="A5256"/>
      <c r="B5256"/>
      <c r="C5256"/>
      <c r="D5256"/>
      <c r="E5256" s="148"/>
      <c r="F5256" s="148"/>
      <c r="G5256" s="149"/>
      <c r="H5256" s="148"/>
      <c r="I5256"/>
    </row>
    <row r="5257" spans="1:9" x14ac:dyDescent="0.25">
      <c r="A5257"/>
      <c r="B5257"/>
      <c r="C5257"/>
      <c r="D5257"/>
      <c r="E5257" s="148"/>
      <c r="F5257" s="148"/>
      <c r="G5257" s="149"/>
      <c r="H5257" s="148"/>
      <c r="I5257"/>
    </row>
    <row r="5258" spans="1:9" x14ac:dyDescent="0.25">
      <c r="A5258"/>
      <c r="B5258"/>
      <c r="C5258"/>
      <c r="D5258"/>
      <c r="E5258" s="148"/>
      <c r="F5258" s="148"/>
      <c r="G5258" s="149"/>
      <c r="H5258" s="148"/>
      <c r="I5258"/>
    </row>
    <row r="5259" spans="1:9" x14ac:dyDescent="0.25">
      <c r="A5259"/>
      <c r="B5259"/>
      <c r="C5259"/>
      <c r="D5259"/>
      <c r="E5259" s="148"/>
      <c r="F5259" s="148"/>
      <c r="G5259" s="149"/>
      <c r="H5259" s="148"/>
      <c r="I5259"/>
    </row>
    <row r="5260" spans="1:9" x14ac:dyDescent="0.25">
      <c r="A5260"/>
      <c r="B5260"/>
      <c r="C5260"/>
      <c r="D5260"/>
      <c r="E5260" s="148"/>
      <c r="F5260" s="148"/>
      <c r="G5260" s="149"/>
      <c r="H5260" s="148"/>
      <c r="I5260"/>
    </row>
    <row r="5261" spans="1:9" x14ac:dyDescent="0.25">
      <c r="A5261"/>
      <c r="B5261"/>
      <c r="C5261"/>
      <c r="D5261"/>
      <c r="E5261" s="148"/>
      <c r="F5261" s="148"/>
      <c r="G5261" s="149"/>
      <c r="H5261" s="148"/>
      <c r="I5261"/>
    </row>
    <row r="5262" spans="1:9" x14ac:dyDescent="0.25">
      <c r="A5262"/>
      <c r="B5262"/>
      <c r="C5262"/>
      <c r="D5262"/>
      <c r="E5262" s="148"/>
      <c r="F5262" s="148"/>
      <c r="G5262" s="149"/>
      <c r="H5262" s="148"/>
      <c r="I5262"/>
    </row>
    <row r="5263" spans="1:9" x14ac:dyDescent="0.25">
      <c r="A5263"/>
      <c r="B5263"/>
      <c r="C5263"/>
      <c r="D5263"/>
      <c r="E5263" s="148"/>
      <c r="F5263" s="148"/>
      <c r="G5263" s="149"/>
      <c r="H5263" s="148"/>
      <c r="I5263"/>
    </row>
    <row r="5264" spans="1:9" x14ac:dyDescent="0.25">
      <c r="A5264"/>
      <c r="B5264"/>
      <c r="C5264"/>
      <c r="D5264"/>
      <c r="E5264" s="148"/>
      <c r="F5264" s="148"/>
      <c r="G5264" s="149"/>
      <c r="H5264" s="148"/>
      <c r="I5264"/>
    </row>
    <row r="5265" spans="1:9" x14ac:dyDescent="0.25">
      <c r="A5265"/>
      <c r="B5265"/>
      <c r="C5265"/>
      <c r="D5265"/>
      <c r="E5265" s="148"/>
      <c r="F5265" s="148"/>
      <c r="G5265" s="149"/>
      <c r="H5265" s="148"/>
      <c r="I5265"/>
    </row>
    <row r="5266" spans="1:9" x14ac:dyDescent="0.25">
      <c r="A5266"/>
      <c r="B5266"/>
      <c r="C5266"/>
      <c r="D5266"/>
      <c r="E5266" s="148"/>
      <c r="F5266" s="148"/>
      <c r="G5266" s="149"/>
      <c r="H5266" s="148"/>
      <c r="I5266"/>
    </row>
    <row r="5267" spans="1:9" x14ac:dyDescent="0.25">
      <c r="A5267"/>
      <c r="B5267"/>
      <c r="C5267"/>
      <c r="D5267"/>
      <c r="E5267" s="148"/>
      <c r="F5267" s="148"/>
      <c r="G5267" s="149"/>
      <c r="H5267" s="148"/>
      <c r="I5267"/>
    </row>
    <row r="5268" spans="1:9" x14ac:dyDescent="0.25">
      <c r="A5268"/>
      <c r="B5268"/>
      <c r="C5268"/>
      <c r="D5268"/>
      <c r="E5268" s="148"/>
      <c r="F5268" s="148"/>
      <c r="G5268" s="149"/>
      <c r="H5268" s="148"/>
      <c r="I5268"/>
    </row>
    <row r="5269" spans="1:9" x14ac:dyDescent="0.25">
      <c r="A5269"/>
      <c r="B5269"/>
      <c r="C5269"/>
      <c r="D5269"/>
      <c r="E5269" s="148"/>
      <c r="F5269" s="148"/>
      <c r="G5269" s="149"/>
      <c r="H5269" s="148"/>
      <c r="I5269"/>
    </row>
    <row r="5270" spans="1:9" x14ac:dyDescent="0.25">
      <c r="A5270"/>
      <c r="B5270"/>
      <c r="C5270"/>
      <c r="D5270"/>
      <c r="E5270" s="148"/>
      <c r="F5270" s="148"/>
      <c r="G5270" s="149"/>
      <c r="H5270" s="148"/>
      <c r="I5270"/>
    </row>
    <row r="5271" spans="1:9" x14ac:dyDescent="0.25">
      <c r="A5271"/>
      <c r="B5271"/>
      <c r="C5271"/>
      <c r="D5271"/>
      <c r="E5271" s="148"/>
      <c r="F5271" s="148"/>
      <c r="G5271" s="149"/>
      <c r="H5271" s="148"/>
      <c r="I5271"/>
    </row>
    <row r="5272" spans="1:9" x14ac:dyDescent="0.25">
      <c r="A5272"/>
      <c r="B5272"/>
      <c r="C5272"/>
      <c r="D5272"/>
      <c r="E5272" s="148"/>
      <c r="F5272" s="148"/>
      <c r="G5272" s="149"/>
      <c r="H5272" s="148"/>
      <c r="I5272"/>
    </row>
    <row r="5273" spans="1:9" x14ac:dyDescent="0.25">
      <c r="A5273"/>
      <c r="B5273"/>
      <c r="C5273"/>
      <c r="D5273"/>
      <c r="E5273" s="148"/>
      <c r="F5273" s="148"/>
      <c r="G5273" s="149"/>
      <c r="H5273" s="148"/>
      <c r="I5273"/>
    </row>
    <row r="5274" spans="1:9" x14ac:dyDescent="0.25">
      <c r="A5274"/>
      <c r="B5274"/>
      <c r="C5274"/>
      <c r="D5274"/>
      <c r="E5274" s="148"/>
      <c r="F5274" s="148"/>
      <c r="G5274" s="149"/>
      <c r="H5274" s="148"/>
      <c r="I5274"/>
    </row>
    <row r="5275" spans="1:9" x14ac:dyDescent="0.25">
      <c r="A5275"/>
      <c r="B5275"/>
      <c r="C5275"/>
      <c r="D5275"/>
      <c r="E5275" s="148"/>
      <c r="F5275" s="148"/>
      <c r="G5275" s="149"/>
      <c r="H5275" s="148"/>
      <c r="I5275"/>
    </row>
    <row r="5276" spans="1:9" x14ac:dyDescent="0.25">
      <c r="A5276"/>
      <c r="B5276"/>
      <c r="C5276"/>
      <c r="D5276"/>
      <c r="E5276" s="148"/>
      <c r="F5276" s="148"/>
      <c r="G5276" s="149"/>
      <c r="H5276" s="148"/>
      <c r="I5276"/>
    </row>
    <row r="5277" spans="1:9" x14ac:dyDescent="0.25">
      <c r="A5277"/>
      <c r="B5277"/>
      <c r="C5277"/>
      <c r="D5277"/>
      <c r="E5277" s="148"/>
      <c r="F5277" s="148"/>
      <c r="G5277" s="149"/>
      <c r="H5277" s="148"/>
      <c r="I5277"/>
    </row>
    <row r="5278" spans="1:9" x14ac:dyDescent="0.25">
      <c r="A5278"/>
      <c r="B5278"/>
      <c r="C5278"/>
      <c r="D5278"/>
      <c r="E5278" s="148"/>
      <c r="F5278" s="148"/>
      <c r="G5278" s="149"/>
      <c r="H5278" s="148"/>
      <c r="I5278"/>
    </row>
    <row r="5279" spans="1:9" x14ac:dyDescent="0.25">
      <c r="A5279"/>
      <c r="B5279"/>
      <c r="C5279"/>
      <c r="D5279"/>
      <c r="E5279" s="148"/>
      <c r="F5279" s="148"/>
      <c r="G5279" s="149"/>
      <c r="H5279" s="148"/>
      <c r="I5279"/>
    </row>
    <row r="5280" spans="1:9" x14ac:dyDescent="0.25">
      <c r="A5280"/>
      <c r="B5280"/>
      <c r="C5280"/>
      <c r="D5280"/>
      <c r="E5280" s="148"/>
      <c r="F5280" s="148"/>
      <c r="G5280" s="149"/>
      <c r="H5280" s="148"/>
      <c r="I5280"/>
    </row>
    <row r="5281" spans="1:9" x14ac:dyDescent="0.25">
      <c r="A5281"/>
      <c r="B5281"/>
      <c r="C5281"/>
      <c r="D5281"/>
      <c r="E5281" s="148"/>
      <c r="F5281" s="148"/>
      <c r="G5281" s="149"/>
      <c r="H5281" s="148"/>
      <c r="I5281"/>
    </row>
    <row r="5282" spans="1:9" x14ac:dyDescent="0.25">
      <c r="A5282"/>
      <c r="B5282"/>
      <c r="C5282"/>
      <c r="D5282"/>
      <c r="E5282" s="148"/>
      <c r="F5282" s="148"/>
      <c r="G5282" s="149"/>
      <c r="H5282" s="148"/>
      <c r="I5282"/>
    </row>
    <row r="5283" spans="1:9" x14ac:dyDescent="0.25">
      <c r="A5283"/>
      <c r="B5283"/>
      <c r="C5283"/>
      <c r="D5283"/>
      <c r="E5283" s="148"/>
      <c r="F5283" s="148"/>
      <c r="G5283" s="149"/>
      <c r="H5283" s="148"/>
      <c r="I5283"/>
    </row>
    <row r="5284" spans="1:9" x14ac:dyDescent="0.25">
      <c r="A5284"/>
      <c r="B5284"/>
      <c r="C5284"/>
      <c r="D5284"/>
      <c r="E5284" s="148"/>
      <c r="F5284" s="148"/>
      <c r="G5284" s="149"/>
      <c r="H5284" s="148"/>
      <c r="I5284"/>
    </row>
    <row r="5285" spans="1:9" x14ac:dyDescent="0.25">
      <c r="A5285"/>
      <c r="B5285"/>
      <c r="C5285"/>
      <c r="D5285"/>
      <c r="E5285" s="148"/>
      <c r="F5285" s="148"/>
      <c r="G5285" s="149"/>
      <c r="H5285" s="148"/>
      <c r="I5285"/>
    </row>
    <row r="5286" spans="1:9" x14ac:dyDescent="0.25">
      <c r="A5286"/>
      <c r="B5286"/>
      <c r="C5286"/>
      <c r="D5286"/>
      <c r="E5286" s="148"/>
      <c r="F5286" s="148"/>
      <c r="G5286" s="149"/>
      <c r="H5286" s="148"/>
      <c r="I5286"/>
    </row>
    <row r="5287" spans="1:9" x14ac:dyDescent="0.25">
      <c r="A5287"/>
      <c r="B5287"/>
      <c r="C5287"/>
      <c r="D5287"/>
      <c r="E5287" s="148"/>
      <c r="F5287" s="148"/>
      <c r="G5287" s="149"/>
      <c r="H5287" s="148"/>
      <c r="I5287"/>
    </row>
    <row r="5288" spans="1:9" x14ac:dyDescent="0.25">
      <c r="A5288"/>
      <c r="B5288"/>
      <c r="C5288"/>
      <c r="D5288"/>
      <c r="E5288" s="148"/>
      <c r="F5288" s="148"/>
      <c r="G5288" s="149"/>
      <c r="H5288" s="148"/>
      <c r="I5288"/>
    </row>
    <row r="5289" spans="1:9" x14ac:dyDescent="0.25">
      <c r="A5289"/>
      <c r="B5289"/>
      <c r="C5289"/>
      <c r="D5289"/>
      <c r="E5289" s="148"/>
      <c r="F5289" s="148"/>
      <c r="G5289" s="149"/>
      <c r="H5289" s="148"/>
      <c r="I5289"/>
    </row>
    <row r="5290" spans="1:9" x14ac:dyDescent="0.25">
      <c r="A5290"/>
      <c r="B5290"/>
      <c r="C5290"/>
      <c r="D5290"/>
      <c r="E5290" s="148"/>
      <c r="F5290" s="148"/>
      <c r="G5290" s="149"/>
      <c r="H5290" s="148"/>
      <c r="I5290"/>
    </row>
    <row r="5291" spans="1:9" x14ac:dyDescent="0.25">
      <c r="A5291"/>
      <c r="B5291"/>
      <c r="C5291"/>
      <c r="D5291"/>
      <c r="E5291" s="148"/>
      <c r="F5291" s="148"/>
      <c r="G5291" s="149"/>
      <c r="H5291" s="148"/>
      <c r="I5291"/>
    </row>
    <row r="5292" spans="1:9" x14ac:dyDescent="0.25">
      <c r="A5292"/>
      <c r="B5292"/>
      <c r="C5292"/>
      <c r="D5292"/>
      <c r="E5292" s="148"/>
      <c r="F5292" s="148"/>
      <c r="G5292" s="149"/>
      <c r="H5292" s="148"/>
      <c r="I5292"/>
    </row>
    <row r="5293" spans="1:9" x14ac:dyDescent="0.25">
      <c r="A5293"/>
      <c r="B5293"/>
      <c r="C5293"/>
      <c r="D5293"/>
      <c r="E5293" s="148"/>
      <c r="F5293" s="148"/>
      <c r="G5293" s="149"/>
      <c r="H5293" s="148"/>
      <c r="I5293"/>
    </row>
    <row r="5294" spans="1:9" x14ac:dyDescent="0.25">
      <c r="A5294"/>
      <c r="B5294"/>
      <c r="C5294"/>
      <c r="D5294"/>
      <c r="E5294" s="148"/>
      <c r="F5294" s="148"/>
      <c r="G5294" s="149"/>
      <c r="H5294" s="148"/>
      <c r="I5294"/>
    </row>
    <row r="5295" spans="1:9" x14ac:dyDescent="0.25">
      <c r="A5295"/>
      <c r="B5295"/>
      <c r="C5295"/>
      <c r="D5295"/>
      <c r="E5295" s="148"/>
      <c r="F5295" s="148"/>
      <c r="G5295" s="149"/>
      <c r="H5295" s="148"/>
      <c r="I5295"/>
    </row>
    <row r="5296" spans="1:9" x14ac:dyDescent="0.25">
      <c r="A5296"/>
      <c r="B5296"/>
      <c r="C5296"/>
      <c r="D5296"/>
      <c r="E5296" s="148"/>
      <c r="F5296" s="148"/>
      <c r="G5296" s="149"/>
      <c r="H5296" s="148"/>
      <c r="I5296"/>
    </row>
    <row r="5297" spans="1:9" x14ac:dyDescent="0.25">
      <c r="A5297"/>
      <c r="B5297"/>
      <c r="C5297"/>
      <c r="D5297"/>
      <c r="E5297" s="148"/>
      <c r="F5297" s="148"/>
      <c r="G5297" s="149"/>
      <c r="H5297" s="148"/>
      <c r="I5297"/>
    </row>
    <row r="5298" spans="1:9" x14ac:dyDescent="0.25">
      <c r="A5298"/>
      <c r="B5298"/>
      <c r="C5298"/>
      <c r="D5298"/>
      <c r="E5298" s="148"/>
      <c r="F5298" s="148"/>
      <c r="G5298" s="149"/>
      <c r="H5298" s="148"/>
      <c r="I5298"/>
    </row>
    <row r="5299" spans="1:9" x14ac:dyDescent="0.25">
      <c r="A5299"/>
      <c r="B5299"/>
      <c r="C5299"/>
      <c r="D5299"/>
      <c r="E5299" s="148"/>
      <c r="F5299" s="148"/>
      <c r="G5299" s="149"/>
      <c r="H5299" s="148"/>
      <c r="I5299"/>
    </row>
    <row r="5300" spans="1:9" x14ac:dyDescent="0.25">
      <c r="A5300"/>
      <c r="B5300"/>
      <c r="C5300"/>
      <c r="D5300"/>
      <c r="E5300" s="148"/>
      <c r="F5300" s="148"/>
      <c r="G5300" s="149"/>
      <c r="H5300" s="148"/>
      <c r="I5300"/>
    </row>
    <row r="5301" spans="1:9" x14ac:dyDescent="0.25">
      <c r="A5301"/>
      <c r="B5301"/>
      <c r="C5301"/>
      <c r="D5301"/>
      <c r="E5301" s="148"/>
      <c r="F5301" s="148"/>
      <c r="G5301" s="149"/>
      <c r="H5301" s="148"/>
      <c r="I5301"/>
    </row>
    <row r="5302" spans="1:9" x14ac:dyDescent="0.25">
      <c r="A5302"/>
      <c r="B5302"/>
      <c r="C5302"/>
      <c r="D5302"/>
      <c r="E5302" s="148"/>
      <c r="F5302" s="148"/>
      <c r="G5302" s="149"/>
      <c r="H5302" s="148"/>
      <c r="I5302"/>
    </row>
    <row r="5303" spans="1:9" x14ac:dyDescent="0.25">
      <c r="A5303"/>
      <c r="B5303"/>
      <c r="C5303"/>
      <c r="D5303"/>
      <c r="E5303" s="148"/>
      <c r="F5303" s="148"/>
      <c r="G5303" s="149"/>
      <c r="H5303" s="148"/>
      <c r="I5303"/>
    </row>
    <row r="5304" spans="1:9" x14ac:dyDescent="0.25">
      <c r="A5304"/>
      <c r="B5304"/>
      <c r="C5304"/>
      <c r="D5304"/>
      <c r="E5304" s="148"/>
      <c r="F5304" s="148"/>
      <c r="G5304" s="149"/>
      <c r="H5304" s="148"/>
      <c r="I5304"/>
    </row>
    <row r="5305" spans="1:9" x14ac:dyDescent="0.25">
      <c r="A5305"/>
      <c r="B5305"/>
      <c r="C5305"/>
      <c r="D5305"/>
      <c r="E5305" s="148"/>
      <c r="F5305" s="148"/>
      <c r="G5305" s="149"/>
      <c r="H5305" s="148"/>
      <c r="I5305"/>
    </row>
    <row r="5306" spans="1:9" x14ac:dyDescent="0.25">
      <c r="A5306"/>
      <c r="B5306"/>
      <c r="C5306"/>
      <c r="D5306"/>
      <c r="E5306" s="148"/>
      <c r="F5306" s="148"/>
      <c r="G5306" s="149"/>
      <c r="H5306" s="148"/>
      <c r="I5306"/>
    </row>
    <row r="5307" spans="1:9" x14ac:dyDescent="0.25">
      <c r="A5307"/>
      <c r="B5307"/>
      <c r="C5307"/>
      <c r="D5307"/>
      <c r="E5307" s="148"/>
      <c r="F5307" s="148"/>
      <c r="G5307" s="149"/>
      <c r="H5307" s="148"/>
      <c r="I5307"/>
    </row>
    <row r="5308" spans="1:9" x14ac:dyDescent="0.25">
      <c r="A5308"/>
      <c r="B5308"/>
      <c r="C5308"/>
      <c r="D5308"/>
      <c r="E5308" s="148"/>
      <c r="F5308" s="148"/>
      <c r="G5308" s="149"/>
      <c r="H5308" s="148"/>
      <c r="I5308"/>
    </row>
    <row r="5309" spans="1:9" x14ac:dyDescent="0.25">
      <c r="A5309"/>
      <c r="B5309"/>
      <c r="C5309"/>
      <c r="D5309"/>
      <c r="E5309" s="148"/>
      <c r="F5309" s="148"/>
      <c r="G5309" s="149"/>
      <c r="H5309" s="148"/>
      <c r="I5309"/>
    </row>
    <row r="5310" spans="1:9" x14ac:dyDescent="0.25">
      <c r="A5310"/>
      <c r="B5310"/>
      <c r="C5310"/>
      <c r="D5310"/>
      <c r="E5310" s="148"/>
      <c r="F5310" s="148"/>
      <c r="G5310" s="149"/>
      <c r="H5310" s="148"/>
      <c r="I5310"/>
    </row>
    <row r="5311" spans="1:9" x14ac:dyDescent="0.25">
      <c r="A5311"/>
      <c r="B5311"/>
      <c r="C5311"/>
      <c r="D5311"/>
      <c r="E5311" s="148"/>
      <c r="F5311" s="148"/>
      <c r="G5311" s="149"/>
      <c r="H5311" s="148"/>
      <c r="I5311"/>
    </row>
    <row r="5312" spans="1:9" x14ac:dyDescent="0.25">
      <c r="A5312"/>
      <c r="B5312"/>
      <c r="C5312"/>
      <c r="D5312"/>
      <c r="E5312" s="148"/>
      <c r="F5312" s="148"/>
      <c r="G5312" s="149"/>
      <c r="H5312" s="148"/>
      <c r="I5312"/>
    </row>
    <row r="5313" spans="1:9" x14ac:dyDescent="0.25">
      <c r="A5313"/>
      <c r="B5313"/>
      <c r="C5313"/>
      <c r="D5313"/>
      <c r="E5313" s="148"/>
      <c r="F5313" s="148"/>
      <c r="G5313" s="149"/>
      <c r="H5313" s="148"/>
      <c r="I5313"/>
    </row>
    <row r="5314" spans="1:9" x14ac:dyDescent="0.25">
      <c r="A5314"/>
      <c r="B5314"/>
      <c r="C5314"/>
      <c r="D5314"/>
      <c r="E5314" s="148"/>
      <c r="F5314" s="148"/>
      <c r="G5314" s="149"/>
      <c r="H5314" s="148"/>
      <c r="I5314"/>
    </row>
    <row r="5315" spans="1:9" x14ac:dyDescent="0.25">
      <c r="A5315"/>
      <c r="B5315"/>
      <c r="C5315"/>
      <c r="D5315"/>
      <c r="E5315" s="148"/>
      <c r="F5315" s="148"/>
      <c r="G5315" s="149"/>
      <c r="H5315" s="148"/>
      <c r="I5315"/>
    </row>
    <row r="5316" spans="1:9" x14ac:dyDescent="0.25">
      <c r="A5316"/>
      <c r="B5316"/>
      <c r="C5316"/>
      <c r="D5316"/>
      <c r="E5316" s="148"/>
      <c r="F5316" s="148"/>
      <c r="G5316" s="149"/>
      <c r="H5316" s="148"/>
      <c r="I5316"/>
    </row>
    <row r="5317" spans="1:9" x14ac:dyDescent="0.25">
      <c r="A5317"/>
      <c r="B5317"/>
      <c r="C5317"/>
      <c r="D5317"/>
      <c r="E5317" s="148"/>
      <c r="F5317" s="148"/>
      <c r="G5317" s="149"/>
      <c r="H5317" s="148"/>
      <c r="I5317"/>
    </row>
    <row r="5318" spans="1:9" x14ac:dyDescent="0.25">
      <c r="A5318"/>
      <c r="B5318"/>
      <c r="C5318"/>
      <c r="D5318"/>
      <c r="E5318" s="148"/>
      <c r="F5318" s="148"/>
      <c r="G5318" s="149"/>
      <c r="H5318" s="148"/>
      <c r="I5318"/>
    </row>
    <row r="5319" spans="1:9" x14ac:dyDescent="0.25">
      <c r="A5319"/>
      <c r="B5319"/>
      <c r="C5319"/>
      <c r="D5319"/>
      <c r="E5319" s="148"/>
      <c r="F5319" s="148"/>
      <c r="G5319" s="149"/>
      <c r="H5319" s="148"/>
      <c r="I5319"/>
    </row>
    <row r="5320" spans="1:9" x14ac:dyDescent="0.25">
      <c r="A5320"/>
      <c r="B5320"/>
      <c r="C5320"/>
      <c r="D5320"/>
      <c r="E5320" s="148"/>
      <c r="F5320" s="148"/>
      <c r="G5320" s="149"/>
      <c r="H5320" s="148"/>
      <c r="I5320"/>
    </row>
    <row r="5321" spans="1:9" x14ac:dyDescent="0.25">
      <c r="A5321"/>
      <c r="B5321"/>
      <c r="C5321"/>
      <c r="D5321"/>
      <c r="E5321" s="148"/>
      <c r="F5321" s="148"/>
      <c r="G5321" s="149"/>
      <c r="H5321" s="148"/>
      <c r="I5321"/>
    </row>
    <row r="5322" spans="1:9" x14ac:dyDescent="0.25">
      <c r="A5322"/>
      <c r="B5322"/>
      <c r="C5322"/>
      <c r="D5322"/>
      <c r="E5322" s="148"/>
      <c r="F5322" s="148"/>
      <c r="G5322" s="149"/>
      <c r="H5322" s="148"/>
      <c r="I5322"/>
    </row>
    <row r="5323" spans="1:9" x14ac:dyDescent="0.25">
      <c r="A5323"/>
      <c r="B5323"/>
      <c r="C5323"/>
      <c r="D5323"/>
      <c r="E5323" s="148"/>
      <c r="F5323" s="148"/>
      <c r="G5323" s="149"/>
      <c r="H5323" s="148"/>
      <c r="I5323"/>
    </row>
    <row r="5324" spans="1:9" x14ac:dyDescent="0.25">
      <c r="A5324"/>
      <c r="B5324"/>
      <c r="C5324"/>
      <c r="D5324"/>
      <c r="E5324" s="148"/>
      <c r="F5324" s="148"/>
      <c r="G5324" s="149"/>
      <c r="H5324" s="148"/>
      <c r="I5324"/>
    </row>
    <row r="5325" spans="1:9" x14ac:dyDescent="0.25">
      <c r="A5325"/>
      <c r="B5325"/>
      <c r="C5325"/>
      <c r="D5325"/>
      <c r="E5325" s="148"/>
      <c r="F5325" s="148"/>
      <c r="G5325" s="149"/>
      <c r="H5325" s="148"/>
      <c r="I5325"/>
    </row>
    <row r="5326" spans="1:9" x14ac:dyDescent="0.25">
      <c r="A5326"/>
      <c r="B5326"/>
      <c r="C5326"/>
      <c r="D5326"/>
      <c r="E5326" s="148"/>
      <c r="F5326" s="148"/>
      <c r="G5326" s="149"/>
      <c r="H5326" s="148"/>
      <c r="I5326"/>
    </row>
    <row r="5327" spans="1:9" x14ac:dyDescent="0.25">
      <c r="A5327"/>
      <c r="B5327"/>
      <c r="C5327"/>
      <c r="D5327"/>
      <c r="E5327" s="148"/>
      <c r="F5327" s="148"/>
      <c r="G5327" s="149"/>
      <c r="H5327" s="148"/>
      <c r="I5327"/>
    </row>
    <row r="5328" spans="1:9" x14ac:dyDescent="0.25">
      <c r="A5328"/>
      <c r="B5328"/>
      <c r="C5328"/>
      <c r="D5328"/>
      <c r="E5328" s="148"/>
      <c r="F5328" s="148"/>
      <c r="G5328" s="149"/>
      <c r="H5328" s="148"/>
      <c r="I5328"/>
    </row>
    <row r="5329" spans="1:9" x14ac:dyDescent="0.25">
      <c r="A5329"/>
      <c r="B5329"/>
      <c r="C5329"/>
      <c r="D5329"/>
      <c r="E5329" s="148"/>
      <c r="F5329" s="148"/>
      <c r="G5329" s="149"/>
      <c r="H5329" s="148"/>
      <c r="I5329"/>
    </row>
    <row r="5330" spans="1:9" x14ac:dyDescent="0.25">
      <c r="A5330"/>
      <c r="B5330"/>
      <c r="C5330"/>
      <c r="D5330"/>
      <c r="E5330" s="148"/>
      <c r="F5330" s="148"/>
      <c r="G5330" s="149"/>
      <c r="H5330" s="148"/>
      <c r="I5330"/>
    </row>
    <row r="5331" spans="1:9" x14ac:dyDescent="0.25">
      <c r="A5331"/>
      <c r="B5331"/>
      <c r="C5331"/>
      <c r="D5331"/>
      <c r="E5331" s="148"/>
      <c r="F5331" s="148"/>
      <c r="G5331" s="149"/>
      <c r="H5331" s="148"/>
      <c r="I5331"/>
    </row>
    <row r="5332" spans="1:9" x14ac:dyDescent="0.25">
      <c r="A5332"/>
      <c r="B5332"/>
      <c r="C5332"/>
      <c r="D5332"/>
      <c r="E5332" s="148"/>
      <c r="F5332" s="148"/>
      <c r="G5332" s="149"/>
      <c r="H5332" s="148"/>
      <c r="I5332"/>
    </row>
    <row r="5333" spans="1:9" x14ac:dyDescent="0.25">
      <c r="A5333"/>
      <c r="B5333"/>
      <c r="C5333"/>
      <c r="D5333"/>
      <c r="E5333" s="148"/>
      <c r="F5333" s="148"/>
      <c r="G5333" s="149"/>
      <c r="H5333" s="148"/>
      <c r="I5333"/>
    </row>
    <row r="5334" spans="1:9" x14ac:dyDescent="0.25">
      <c r="A5334"/>
      <c r="B5334"/>
      <c r="C5334"/>
      <c r="D5334"/>
      <c r="E5334" s="148"/>
      <c r="F5334" s="148"/>
      <c r="G5334" s="149"/>
      <c r="H5334" s="148"/>
      <c r="I5334"/>
    </row>
    <row r="5335" spans="1:9" x14ac:dyDescent="0.25">
      <c r="A5335"/>
      <c r="B5335"/>
      <c r="C5335"/>
      <c r="D5335"/>
      <c r="E5335" s="148"/>
      <c r="F5335" s="148"/>
      <c r="G5335" s="149"/>
      <c r="H5335" s="148"/>
      <c r="I5335"/>
    </row>
    <row r="5336" spans="1:9" x14ac:dyDescent="0.25">
      <c r="A5336"/>
      <c r="B5336"/>
      <c r="C5336"/>
      <c r="D5336"/>
      <c r="E5336" s="148"/>
      <c r="F5336" s="148"/>
      <c r="G5336" s="149"/>
      <c r="H5336" s="148"/>
      <c r="I5336"/>
    </row>
    <row r="5337" spans="1:9" x14ac:dyDescent="0.25">
      <c r="A5337"/>
      <c r="B5337"/>
      <c r="C5337"/>
      <c r="D5337"/>
      <c r="E5337" s="148"/>
      <c r="F5337" s="148"/>
      <c r="G5337" s="149"/>
      <c r="H5337" s="148"/>
      <c r="I5337"/>
    </row>
    <row r="5338" spans="1:9" x14ac:dyDescent="0.25">
      <c r="A5338"/>
      <c r="B5338"/>
      <c r="C5338"/>
      <c r="D5338"/>
      <c r="E5338" s="148"/>
      <c r="F5338" s="148"/>
      <c r="G5338" s="149"/>
      <c r="H5338" s="148"/>
      <c r="I5338"/>
    </row>
    <row r="5339" spans="1:9" x14ac:dyDescent="0.25">
      <c r="A5339"/>
      <c r="B5339"/>
      <c r="C5339"/>
      <c r="D5339"/>
      <c r="E5339" s="148"/>
      <c r="F5339" s="148"/>
      <c r="G5339" s="149"/>
      <c r="H5339" s="148"/>
      <c r="I5339"/>
    </row>
    <row r="5340" spans="1:9" x14ac:dyDescent="0.25">
      <c r="A5340"/>
      <c r="B5340"/>
      <c r="C5340"/>
      <c r="D5340"/>
      <c r="E5340" s="148"/>
      <c r="F5340" s="148"/>
      <c r="G5340" s="149"/>
      <c r="H5340" s="148"/>
      <c r="I5340"/>
    </row>
    <row r="5341" spans="1:9" x14ac:dyDescent="0.25">
      <c r="A5341"/>
      <c r="B5341"/>
      <c r="C5341"/>
      <c r="D5341"/>
      <c r="E5341" s="148"/>
      <c r="F5341" s="148"/>
      <c r="G5341" s="149"/>
      <c r="H5341" s="148"/>
      <c r="I5341"/>
    </row>
    <row r="5342" spans="1:9" x14ac:dyDescent="0.25">
      <c r="A5342"/>
      <c r="B5342"/>
      <c r="C5342"/>
      <c r="D5342"/>
      <c r="E5342" s="148"/>
      <c r="F5342" s="148"/>
      <c r="G5342" s="149"/>
      <c r="H5342" s="148"/>
      <c r="I5342"/>
    </row>
    <row r="5343" spans="1:9" x14ac:dyDescent="0.25">
      <c r="A5343"/>
      <c r="B5343"/>
      <c r="C5343"/>
      <c r="D5343"/>
      <c r="E5343" s="148"/>
      <c r="F5343" s="148"/>
      <c r="G5343" s="149"/>
      <c r="H5343" s="148"/>
      <c r="I5343"/>
    </row>
    <row r="5344" spans="1:9" x14ac:dyDescent="0.25">
      <c r="A5344"/>
      <c r="B5344"/>
      <c r="C5344"/>
      <c r="D5344"/>
      <c r="E5344" s="148"/>
      <c r="F5344" s="148"/>
      <c r="G5344" s="149"/>
      <c r="H5344" s="148"/>
      <c r="I5344"/>
    </row>
    <row r="5345" spans="1:9" x14ac:dyDescent="0.25">
      <c r="A5345"/>
      <c r="B5345"/>
      <c r="C5345"/>
      <c r="D5345"/>
      <c r="E5345" s="148"/>
      <c r="F5345" s="148"/>
      <c r="G5345" s="149"/>
      <c r="H5345" s="148"/>
      <c r="I5345"/>
    </row>
    <row r="5346" spans="1:9" x14ac:dyDescent="0.25">
      <c r="A5346"/>
      <c r="B5346"/>
      <c r="C5346"/>
      <c r="D5346"/>
      <c r="E5346" s="148"/>
      <c r="F5346" s="148"/>
      <c r="G5346" s="149"/>
      <c r="H5346" s="148"/>
      <c r="I5346"/>
    </row>
    <row r="5347" spans="1:9" x14ac:dyDescent="0.25">
      <c r="A5347"/>
      <c r="B5347"/>
      <c r="C5347"/>
      <c r="D5347"/>
      <c r="E5347" s="148"/>
      <c r="F5347" s="148"/>
      <c r="G5347" s="149"/>
      <c r="H5347" s="148"/>
      <c r="I5347"/>
    </row>
    <row r="5348" spans="1:9" x14ac:dyDescent="0.25">
      <c r="A5348"/>
      <c r="B5348"/>
      <c r="C5348"/>
      <c r="D5348"/>
      <c r="E5348" s="148"/>
      <c r="F5348" s="148"/>
      <c r="G5348" s="149"/>
      <c r="H5348" s="148"/>
      <c r="I5348"/>
    </row>
    <row r="5349" spans="1:9" x14ac:dyDescent="0.25">
      <c r="A5349"/>
      <c r="B5349"/>
      <c r="C5349"/>
      <c r="D5349"/>
      <c r="E5349" s="148"/>
      <c r="F5349" s="148"/>
      <c r="G5349" s="149"/>
      <c r="H5349" s="148"/>
      <c r="I5349"/>
    </row>
    <row r="5350" spans="1:9" x14ac:dyDescent="0.25">
      <c r="A5350"/>
      <c r="B5350"/>
      <c r="C5350"/>
      <c r="D5350"/>
      <c r="E5350" s="148"/>
      <c r="F5350" s="148"/>
      <c r="G5350" s="149"/>
      <c r="H5350" s="148"/>
      <c r="I5350"/>
    </row>
    <row r="5351" spans="1:9" x14ac:dyDescent="0.25">
      <c r="A5351"/>
      <c r="B5351"/>
      <c r="C5351"/>
      <c r="D5351"/>
      <c r="E5351" s="148"/>
      <c r="F5351" s="148"/>
      <c r="G5351" s="149"/>
      <c r="H5351" s="148"/>
      <c r="I5351"/>
    </row>
    <row r="5352" spans="1:9" x14ac:dyDescent="0.25">
      <c r="A5352"/>
      <c r="B5352"/>
      <c r="C5352"/>
      <c r="D5352"/>
      <c r="E5352" s="148"/>
      <c r="F5352" s="148"/>
      <c r="G5352" s="149"/>
      <c r="H5352" s="148"/>
      <c r="I5352"/>
    </row>
    <row r="5353" spans="1:9" x14ac:dyDescent="0.25">
      <c r="A5353"/>
      <c r="B5353"/>
      <c r="C5353"/>
      <c r="D5353"/>
      <c r="E5353" s="148"/>
      <c r="F5353" s="148"/>
      <c r="G5353" s="149"/>
      <c r="H5353" s="148"/>
      <c r="I5353"/>
    </row>
    <row r="5354" spans="1:9" x14ac:dyDescent="0.25">
      <c r="A5354"/>
      <c r="B5354"/>
      <c r="C5354"/>
      <c r="D5354"/>
      <c r="E5354" s="148"/>
      <c r="F5354" s="148"/>
      <c r="G5354" s="149"/>
      <c r="H5354" s="148"/>
      <c r="I5354"/>
    </row>
    <row r="5355" spans="1:9" x14ac:dyDescent="0.25">
      <c r="A5355"/>
      <c r="B5355"/>
      <c r="C5355"/>
      <c r="D5355"/>
      <c r="E5355" s="148"/>
      <c r="F5355" s="148"/>
      <c r="G5355" s="149"/>
      <c r="H5355" s="148"/>
      <c r="I5355"/>
    </row>
    <row r="5356" spans="1:9" x14ac:dyDescent="0.25">
      <c r="A5356"/>
      <c r="B5356"/>
      <c r="C5356"/>
      <c r="D5356"/>
      <c r="E5356" s="148"/>
      <c r="F5356" s="148"/>
      <c r="G5356" s="149"/>
      <c r="H5356" s="148"/>
      <c r="I5356"/>
    </row>
    <row r="5357" spans="1:9" x14ac:dyDescent="0.25">
      <c r="A5357"/>
      <c r="B5357"/>
      <c r="C5357"/>
      <c r="D5357"/>
      <c r="E5357" s="148"/>
      <c r="F5357" s="148"/>
      <c r="G5357" s="149"/>
      <c r="H5357" s="148"/>
      <c r="I5357"/>
    </row>
    <row r="5358" spans="1:9" x14ac:dyDescent="0.25">
      <c r="A5358"/>
      <c r="B5358"/>
      <c r="C5358"/>
      <c r="D5358"/>
      <c r="E5358" s="148"/>
      <c r="F5358" s="148"/>
      <c r="G5358" s="149"/>
      <c r="H5358" s="148"/>
      <c r="I5358"/>
    </row>
    <row r="5359" spans="1:9" x14ac:dyDescent="0.25">
      <c r="A5359"/>
      <c r="B5359"/>
      <c r="C5359"/>
      <c r="D5359"/>
      <c r="E5359" s="148"/>
      <c r="F5359" s="148"/>
      <c r="G5359" s="149"/>
      <c r="H5359" s="148"/>
      <c r="I5359"/>
    </row>
    <row r="5360" spans="1:9" x14ac:dyDescent="0.25">
      <c r="A5360"/>
      <c r="B5360"/>
      <c r="C5360"/>
      <c r="D5360"/>
      <c r="E5360" s="148"/>
      <c r="F5360" s="148"/>
      <c r="G5360" s="149"/>
      <c r="H5360" s="148"/>
      <c r="I5360"/>
    </row>
    <row r="5361" spans="1:9" x14ac:dyDescent="0.25">
      <c r="A5361"/>
      <c r="B5361"/>
      <c r="C5361"/>
      <c r="D5361"/>
      <c r="E5361" s="148"/>
      <c r="F5361" s="148"/>
      <c r="G5361" s="149"/>
      <c r="H5361" s="148"/>
      <c r="I5361"/>
    </row>
    <row r="5362" spans="1:9" x14ac:dyDescent="0.25">
      <c r="A5362"/>
      <c r="B5362"/>
      <c r="C5362"/>
      <c r="D5362"/>
      <c r="E5362" s="148"/>
      <c r="F5362" s="148"/>
      <c r="G5362" s="149"/>
      <c r="H5362" s="148"/>
      <c r="I5362"/>
    </row>
    <row r="5363" spans="1:9" x14ac:dyDescent="0.25">
      <c r="A5363"/>
      <c r="B5363"/>
      <c r="C5363"/>
      <c r="D5363"/>
      <c r="E5363" s="148"/>
      <c r="F5363" s="148"/>
      <c r="G5363" s="149"/>
      <c r="H5363" s="148"/>
      <c r="I5363"/>
    </row>
    <row r="5364" spans="1:9" x14ac:dyDescent="0.25">
      <c r="A5364"/>
      <c r="B5364"/>
      <c r="C5364"/>
      <c r="D5364"/>
      <c r="E5364" s="148"/>
      <c r="F5364" s="148"/>
      <c r="G5364" s="149"/>
      <c r="H5364" s="148"/>
      <c r="I5364"/>
    </row>
    <row r="5365" spans="1:9" x14ac:dyDescent="0.25">
      <c r="A5365"/>
      <c r="B5365"/>
      <c r="C5365"/>
      <c r="D5365"/>
      <c r="E5365" s="148"/>
      <c r="F5365" s="148"/>
      <c r="G5365" s="149"/>
      <c r="H5365" s="148"/>
      <c r="I5365"/>
    </row>
    <row r="5366" spans="1:9" x14ac:dyDescent="0.25">
      <c r="A5366"/>
      <c r="B5366"/>
      <c r="C5366"/>
      <c r="D5366"/>
      <c r="E5366" s="148"/>
      <c r="F5366" s="148"/>
      <c r="G5366" s="149"/>
      <c r="H5366" s="148"/>
      <c r="I5366"/>
    </row>
    <row r="5367" spans="1:9" x14ac:dyDescent="0.25">
      <c r="A5367"/>
      <c r="B5367"/>
      <c r="C5367"/>
      <c r="D5367"/>
      <c r="E5367" s="148"/>
      <c r="F5367" s="148"/>
      <c r="G5367" s="149"/>
      <c r="H5367" s="148"/>
      <c r="I5367"/>
    </row>
    <row r="5368" spans="1:9" x14ac:dyDescent="0.25">
      <c r="A5368"/>
      <c r="B5368"/>
      <c r="C5368"/>
      <c r="D5368"/>
      <c r="E5368" s="148"/>
      <c r="F5368" s="148"/>
      <c r="G5368" s="149"/>
      <c r="H5368" s="148"/>
      <c r="I5368"/>
    </row>
    <row r="5369" spans="1:9" x14ac:dyDescent="0.25">
      <c r="A5369"/>
      <c r="B5369"/>
      <c r="C5369"/>
      <c r="D5369"/>
      <c r="E5369" s="148"/>
      <c r="F5369" s="148"/>
      <c r="G5369" s="149"/>
      <c r="H5369" s="148"/>
      <c r="I5369"/>
    </row>
    <row r="5370" spans="1:9" x14ac:dyDescent="0.25">
      <c r="A5370"/>
      <c r="B5370"/>
      <c r="C5370"/>
      <c r="D5370"/>
      <c r="E5370" s="148"/>
      <c r="F5370" s="148"/>
      <c r="G5370" s="149"/>
      <c r="H5370" s="148"/>
      <c r="I5370"/>
    </row>
    <row r="5371" spans="1:9" x14ac:dyDescent="0.25">
      <c r="A5371"/>
      <c r="B5371"/>
      <c r="C5371"/>
      <c r="D5371"/>
      <c r="E5371" s="148"/>
      <c r="F5371" s="148"/>
      <c r="G5371" s="149"/>
      <c r="H5371" s="148"/>
      <c r="I5371"/>
    </row>
    <row r="5372" spans="1:9" x14ac:dyDescent="0.25">
      <c r="A5372"/>
      <c r="B5372"/>
      <c r="C5372"/>
      <c r="D5372"/>
      <c r="E5372" s="148"/>
      <c r="F5372" s="148"/>
      <c r="G5372" s="149"/>
      <c r="H5372" s="148"/>
      <c r="I5372"/>
    </row>
    <row r="5373" spans="1:9" x14ac:dyDescent="0.25">
      <c r="A5373"/>
      <c r="B5373"/>
      <c r="C5373"/>
      <c r="D5373"/>
      <c r="E5373" s="148"/>
      <c r="F5373" s="148"/>
      <c r="G5373" s="149"/>
      <c r="H5373" s="148"/>
      <c r="I5373"/>
    </row>
    <row r="5374" spans="1:9" x14ac:dyDescent="0.25">
      <c r="A5374"/>
      <c r="B5374"/>
      <c r="C5374"/>
      <c r="D5374"/>
      <c r="E5374" s="148"/>
      <c r="F5374" s="148"/>
      <c r="G5374" s="149"/>
      <c r="H5374" s="148"/>
      <c r="I5374"/>
    </row>
    <row r="5375" spans="1:9" x14ac:dyDescent="0.25">
      <c r="A5375"/>
      <c r="B5375"/>
      <c r="C5375"/>
      <c r="D5375"/>
      <c r="E5375" s="148"/>
      <c r="F5375" s="148"/>
      <c r="G5375" s="149"/>
      <c r="H5375" s="148"/>
      <c r="I5375"/>
    </row>
    <row r="5376" spans="1:9" x14ac:dyDescent="0.25">
      <c r="A5376"/>
      <c r="B5376"/>
      <c r="C5376"/>
      <c r="D5376"/>
      <c r="E5376" s="148"/>
      <c r="F5376" s="148"/>
      <c r="G5376" s="149"/>
      <c r="H5376" s="148"/>
      <c r="I5376"/>
    </row>
    <row r="5377" spans="1:9" x14ac:dyDescent="0.25">
      <c r="A5377"/>
      <c r="B5377"/>
      <c r="C5377"/>
      <c r="D5377"/>
      <c r="E5377" s="148"/>
      <c r="F5377" s="148"/>
      <c r="G5377" s="149"/>
      <c r="H5377" s="148"/>
      <c r="I5377"/>
    </row>
    <row r="5378" spans="1:9" x14ac:dyDescent="0.25">
      <c r="A5378"/>
      <c r="B5378"/>
      <c r="C5378"/>
      <c r="D5378"/>
      <c r="E5378" s="148"/>
      <c r="F5378" s="148"/>
      <c r="G5378" s="149"/>
      <c r="H5378" s="148"/>
      <c r="I5378"/>
    </row>
    <row r="5379" spans="1:9" x14ac:dyDescent="0.25">
      <c r="A5379"/>
      <c r="B5379"/>
      <c r="C5379"/>
      <c r="D5379"/>
      <c r="E5379" s="148"/>
      <c r="F5379" s="148"/>
      <c r="G5379" s="149"/>
      <c r="H5379" s="148"/>
      <c r="I5379"/>
    </row>
    <row r="5380" spans="1:9" x14ac:dyDescent="0.25">
      <c r="A5380"/>
      <c r="B5380"/>
      <c r="C5380"/>
      <c r="D5380"/>
      <c r="E5380" s="148"/>
      <c r="F5380" s="148"/>
      <c r="G5380" s="149"/>
      <c r="H5380" s="148"/>
      <c r="I5380"/>
    </row>
    <row r="5381" spans="1:9" x14ac:dyDescent="0.25">
      <c r="A5381"/>
      <c r="B5381"/>
      <c r="C5381"/>
      <c r="D5381"/>
      <c r="E5381" s="148"/>
      <c r="F5381" s="148"/>
      <c r="G5381" s="149"/>
      <c r="H5381" s="148"/>
      <c r="I5381"/>
    </row>
    <row r="5382" spans="1:9" x14ac:dyDescent="0.25">
      <c r="A5382"/>
      <c r="B5382"/>
      <c r="C5382"/>
      <c r="D5382"/>
      <c r="E5382" s="148"/>
      <c r="F5382" s="148"/>
      <c r="G5382" s="149"/>
      <c r="H5382" s="148"/>
      <c r="I5382"/>
    </row>
    <row r="5383" spans="1:9" x14ac:dyDescent="0.25">
      <c r="A5383"/>
      <c r="B5383"/>
      <c r="C5383"/>
      <c r="D5383"/>
      <c r="E5383" s="148"/>
      <c r="F5383" s="148"/>
      <c r="G5383" s="149"/>
      <c r="H5383" s="148"/>
      <c r="I5383"/>
    </row>
    <row r="5384" spans="1:9" x14ac:dyDescent="0.25">
      <c r="A5384"/>
      <c r="B5384"/>
      <c r="C5384"/>
      <c r="D5384"/>
      <c r="E5384" s="148"/>
      <c r="F5384" s="148"/>
      <c r="G5384" s="149"/>
      <c r="H5384" s="148"/>
      <c r="I5384"/>
    </row>
    <row r="5385" spans="1:9" x14ac:dyDescent="0.25">
      <c r="A5385"/>
      <c r="B5385"/>
      <c r="C5385"/>
      <c r="D5385"/>
      <c r="E5385" s="148"/>
      <c r="F5385" s="148"/>
      <c r="G5385" s="149"/>
      <c r="H5385" s="148"/>
      <c r="I5385"/>
    </row>
    <row r="5386" spans="1:9" x14ac:dyDescent="0.25">
      <c r="A5386"/>
      <c r="B5386"/>
      <c r="C5386"/>
      <c r="D5386"/>
      <c r="E5386" s="148"/>
      <c r="F5386" s="148"/>
      <c r="G5386" s="149"/>
      <c r="H5386" s="148"/>
      <c r="I5386"/>
    </row>
    <row r="5387" spans="1:9" x14ac:dyDescent="0.25">
      <c r="A5387"/>
      <c r="B5387"/>
      <c r="C5387"/>
      <c r="D5387"/>
      <c r="E5387" s="148"/>
      <c r="F5387" s="148"/>
      <c r="G5387" s="149"/>
      <c r="H5387" s="148"/>
      <c r="I5387"/>
    </row>
    <row r="5388" spans="1:9" x14ac:dyDescent="0.25">
      <c r="A5388"/>
      <c r="B5388"/>
      <c r="C5388"/>
      <c r="D5388"/>
      <c r="E5388" s="148"/>
      <c r="F5388" s="148"/>
      <c r="G5388" s="149"/>
      <c r="H5388" s="148"/>
      <c r="I5388"/>
    </row>
    <row r="5389" spans="1:9" x14ac:dyDescent="0.25">
      <c r="A5389"/>
      <c r="B5389"/>
      <c r="C5389"/>
      <c r="D5389"/>
      <c r="E5389" s="148"/>
      <c r="F5389" s="148"/>
      <c r="G5389" s="149"/>
      <c r="H5389" s="148"/>
      <c r="I5389"/>
    </row>
    <row r="5390" spans="1:9" x14ac:dyDescent="0.25">
      <c r="A5390"/>
      <c r="B5390"/>
      <c r="C5390"/>
      <c r="D5390"/>
      <c r="E5390" s="148"/>
      <c r="F5390" s="148"/>
      <c r="G5390" s="149"/>
      <c r="H5390" s="148"/>
      <c r="I5390"/>
    </row>
    <row r="5391" spans="1:9" x14ac:dyDescent="0.25">
      <c r="A5391"/>
      <c r="B5391"/>
      <c r="C5391"/>
      <c r="D5391"/>
      <c r="E5391" s="148"/>
      <c r="F5391" s="148"/>
      <c r="G5391" s="149"/>
      <c r="H5391" s="148"/>
      <c r="I5391"/>
    </row>
    <row r="5392" spans="1:9" x14ac:dyDescent="0.25">
      <c r="A5392"/>
      <c r="B5392"/>
      <c r="C5392"/>
      <c r="D5392"/>
      <c r="E5392" s="148"/>
      <c r="F5392" s="148"/>
      <c r="G5392" s="149"/>
      <c r="H5392" s="148"/>
      <c r="I5392"/>
    </row>
    <row r="5393" spans="1:9" x14ac:dyDescent="0.25">
      <c r="A5393"/>
      <c r="B5393"/>
      <c r="C5393"/>
      <c r="D5393"/>
      <c r="E5393" s="148"/>
      <c r="F5393" s="148"/>
      <c r="G5393" s="149"/>
      <c r="H5393" s="148"/>
      <c r="I5393"/>
    </row>
    <row r="5394" spans="1:9" x14ac:dyDescent="0.25">
      <c r="A5394"/>
      <c r="B5394"/>
      <c r="C5394"/>
      <c r="D5394"/>
      <c r="E5394" s="148"/>
      <c r="F5394" s="148"/>
      <c r="G5394" s="149"/>
      <c r="H5394" s="148"/>
      <c r="I5394"/>
    </row>
    <row r="5395" spans="1:9" x14ac:dyDescent="0.25">
      <c r="A5395"/>
      <c r="B5395"/>
      <c r="C5395"/>
      <c r="D5395"/>
      <c r="E5395" s="148"/>
      <c r="F5395" s="148"/>
      <c r="G5395" s="149"/>
      <c r="H5395" s="148"/>
      <c r="I5395"/>
    </row>
    <row r="5396" spans="1:9" x14ac:dyDescent="0.25">
      <c r="A5396"/>
      <c r="B5396"/>
      <c r="C5396"/>
      <c r="D5396"/>
      <c r="E5396" s="148"/>
      <c r="F5396" s="148"/>
      <c r="G5396" s="149"/>
      <c r="H5396" s="148"/>
      <c r="I5396"/>
    </row>
    <row r="5397" spans="1:9" x14ac:dyDescent="0.25">
      <c r="A5397"/>
      <c r="B5397"/>
      <c r="C5397"/>
      <c r="D5397"/>
      <c r="E5397" s="148"/>
      <c r="F5397" s="148"/>
      <c r="G5397" s="149"/>
      <c r="H5397" s="148"/>
      <c r="I5397"/>
    </row>
    <row r="5398" spans="1:9" x14ac:dyDescent="0.25">
      <c r="A5398"/>
      <c r="B5398"/>
      <c r="C5398"/>
      <c r="D5398"/>
      <c r="E5398" s="148"/>
      <c r="F5398" s="148"/>
      <c r="G5398" s="149"/>
      <c r="H5398" s="148"/>
      <c r="I5398"/>
    </row>
    <row r="5399" spans="1:9" x14ac:dyDescent="0.25">
      <c r="A5399"/>
      <c r="B5399"/>
      <c r="C5399"/>
      <c r="D5399"/>
      <c r="E5399" s="148"/>
      <c r="F5399" s="148"/>
      <c r="G5399" s="149"/>
      <c r="H5399" s="148"/>
      <c r="I5399"/>
    </row>
    <row r="5400" spans="1:9" x14ac:dyDescent="0.25">
      <c r="A5400"/>
      <c r="B5400"/>
      <c r="C5400"/>
      <c r="D5400"/>
      <c r="E5400" s="148"/>
      <c r="F5400" s="148"/>
      <c r="G5400" s="149"/>
      <c r="H5400" s="148"/>
      <c r="I5400"/>
    </row>
    <row r="5401" spans="1:9" x14ac:dyDescent="0.25">
      <c r="A5401"/>
      <c r="B5401"/>
      <c r="C5401"/>
      <c r="D5401"/>
      <c r="E5401" s="148"/>
      <c r="F5401" s="148"/>
      <c r="G5401" s="149"/>
      <c r="H5401" s="148"/>
      <c r="I5401"/>
    </row>
    <row r="5402" spans="1:9" x14ac:dyDescent="0.25">
      <c r="A5402"/>
      <c r="B5402"/>
      <c r="C5402"/>
      <c r="D5402"/>
      <c r="E5402" s="148"/>
      <c r="F5402" s="148"/>
      <c r="G5402" s="149"/>
      <c r="H5402" s="148"/>
      <c r="I5402"/>
    </row>
    <row r="5403" spans="1:9" x14ac:dyDescent="0.25">
      <c r="A5403"/>
      <c r="B5403"/>
      <c r="C5403"/>
      <c r="D5403"/>
      <c r="E5403" s="148"/>
      <c r="F5403" s="148"/>
      <c r="G5403" s="149"/>
      <c r="H5403" s="148"/>
      <c r="I5403"/>
    </row>
    <row r="5404" spans="1:9" x14ac:dyDescent="0.25">
      <c r="A5404"/>
      <c r="B5404"/>
      <c r="C5404"/>
      <c r="D5404"/>
      <c r="E5404" s="148"/>
      <c r="F5404" s="148"/>
      <c r="G5404" s="149"/>
      <c r="H5404" s="148"/>
      <c r="I5404"/>
    </row>
    <row r="5405" spans="1:9" x14ac:dyDescent="0.25">
      <c r="A5405"/>
      <c r="B5405"/>
      <c r="C5405"/>
      <c r="D5405"/>
      <c r="E5405" s="148"/>
      <c r="F5405" s="148"/>
      <c r="G5405" s="149"/>
      <c r="H5405" s="148"/>
      <c r="I5405"/>
    </row>
    <row r="5406" spans="1:9" x14ac:dyDescent="0.25">
      <c r="A5406"/>
      <c r="B5406"/>
      <c r="C5406"/>
      <c r="D5406"/>
      <c r="E5406" s="148"/>
      <c r="F5406" s="148"/>
      <c r="G5406" s="149"/>
      <c r="H5406" s="148"/>
      <c r="I5406"/>
    </row>
    <row r="5407" spans="1:9" x14ac:dyDescent="0.25">
      <c r="A5407"/>
      <c r="B5407"/>
      <c r="C5407"/>
      <c r="D5407"/>
      <c r="E5407" s="148"/>
      <c r="F5407" s="148"/>
      <c r="G5407" s="149"/>
      <c r="H5407" s="148"/>
      <c r="I5407"/>
    </row>
    <row r="5408" spans="1:9" x14ac:dyDescent="0.25">
      <c r="A5408"/>
      <c r="B5408"/>
      <c r="C5408"/>
      <c r="D5408"/>
      <c r="E5408" s="148"/>
      <c r="F5408" s="148"/>
      <c r="G5408" s="149"/>
      <c r="H5408" s="148"/>
      <c r="I5408"/>
    </row>
    <row r="5409" spans="1:9" x14ac:dyDescent="0.25">
      <c r="A5409"/>
      <c r="B5409"/>
      <c r="C5409"/>
      <c r="D5409"/>
      <c r="E5409" s="148"/>
      <c r="F5409" s="148"/>
      <c r="G5409" s="149"/>
      <c r="H5409" s="148"/>
      <c r="I5409"/>
    </row>
    <row r="5410" spans="1:9" x14ac:dyDescent="0.25">
      <c r="A5410"/>
      <c r="B5410"/>
      <c r="C5410"/>
      <c r="D5410"/>
      <c r="E5410" s="148"/>
      <c r="F5410" s="148"/>
      <c r="G5410" s="149"/>
      <c r="H5410" s="148"/>
      <c r="I5410"/>
    </row>
    <row r="5411" spans="1:9" x14ac:dyDescent="0.25">
      <c r="A5411"/>
      <c r="B5411"/>
      <c r="C5411"/>
      <c r="D5411"/>
      <c r="E5411" s="148"/>
      <c r="F5411" s="148"/>
      <c r="G5411" s="149"/>
      <c r="H5411" s="148"/>
      <c r="I5411"/>
    </row>
    <row r="5412" spans="1:9" x14ac:dyDescent="0.25">
      <c r="A5412"/>
      <c r="B5412"/>
      <c r="C5412"/>
      <c r="D5412"/>
      <c r="E5412" s="148"/>
      <c r="F5412" s="148"/>
      <c r="G5412" s="149"/>
      <c r="H5412" s="148"/>
      <c r="I5412"/>
    </row>
    <row r="5413" spans="1:9" x14ac:dyDescent="0.25">
      <c r="A5413"/>
      <c r="B5413"/>
      <c r="C5413"/>
      <c r="D5413"/>
      <c r="E5413" s="148"/>
      <c r="F5413" s="148"/>
      <c r="G5413" s="149"/>
      <c r="H5413" s="148"/>
      <c r="I5413"/>
    </row>
    <row r="5414" spans="1:9" x14ac:dyDescent="0.25">
      <c r="A5414"/>
      <c r="B5414"/>
      <c r="C5414"/>
      <c r="D5414"/>
      <c r="E5414" s="148"/>
      <c r="F5414" s="148"/>
      <c r="G5414" s="149"/>
      <c r="H5414" s="148"/>
      <c r="I5414"/>
    </row>
    <row r="5415" spans="1:9" x14ac:dyDescent="0.25">
      <c r="A5415"/>
      <c r="B5415"/>
      <c r="C5415"/>
      <c r="D5415"/>
      <c r="E5415" s="148"/>
      <c r="F5415" s="148"/>
      <c r="G5415" s="149"/>
      <c r="H5415" s="148"/>
      <c r="I5415"/>
    </row>
    <row r="5416" spans="1:9" x14ac:dyDescent="0.25">
      <c r="A5416"/>
      <c r="B5416"/>
      <c r="C5416"/>
      <c r="D5416"/>
      <c r="E5416" s="148"/>
      <c r="F5416" s="148"/>
      <c r="G5416" s="149"/>
      <c r="H5416" s="148"/>
      <c r="I5416"/>
    </row>
    <row r="5417" spans="1:9" x14ac:dyDescent="0.25">
      <c r="A5417"/>
      <c r="B5417"/>
      <c r="C5417"/>
      <c r="D5417"/>
      <c r="E5417" s="148"/>
      <c r="F5417" s="148"/>
      <c r="G5417" s="149"/>
      <c r="H5417" s="148"/>
      <c r="I5417"/>
    </row>
    <row r="5418" spans="1:9" x14ac:dyDescent="0.25">
      <c r="A5418"/>
      <c r="B5418"/>
      <c r="C5418"/>
      <c r="D5418"/>
      <c r="E5418" s="148"/>
      <c r="F5418" s="148"/>
      <c r="G5418" s="149"/>
      <c r="H5418" s="148"/>
      <c r="I5418"/>
    </row>
    <row r="5419" spans="1:9" x14ac:dyDescent="0.25">
      <c r="A5419"/>
      <c r="B5419"/>
      <c r="C5419"/>
      <c r="D5419"/>
      <c r="E5419" s="148"/>
      <c r="F5419" s="148"/>
      <c r="G5419" s="149"/>
      <c r="H5419" s="148"/>
      <c r="I5419"/>
    </row>
    <row r="5420" spans="1:9" x14ac:dyDescent="0.25">
      <c r="A5420"/>
      <c r="B5420"/>
      <c r="C5420"/>
      <c r="D5420"/>
      <c r="E5420" s="148"/>
      <c r="F5420" s="148"/>
      <c r="G5420" s="149"/>
      <c r="H5420" s="148"/>
      <c r="I5420"/>
    </row>
    <row r="5421" spans="1:9" x14ac:dyDescent="0.25">
      <c r="A5421"/>
      <c r="B5421"/>
      <c r="C5421"/>
      <c r="D5421"/>
      <c r="E5421" s="148"/>
      <c r="F5421" s="148"/>
      <c r="G5421" s="149"/>
      <c r="H5421" s="148"/>
      <c r="I5421"/>
    </row>
    <row r="5422" spans="1:9" x14ac:dyDescent="0.25">
      <c r="A5422"/>
      <c r="B5422"/>
      <c r="C5422"/>
      <c r="D5422"/>
      <c r="E5422" s="148"/>
      <c r="F5422" s="148"/>
      <c r="G5422" s="149"/>
      <c r="H5422" s="148"/>
      <c r="I5422"/>
    </row>
    <row r="5423" spans="1:9" x14ac:dyDescent="0.25">
      <c r="A5423"/>
      <c r="B5423"/>
      <c r="C5423"/>
      <c r="D5423"/>
      <c r="E5423" s="148"/>
      <c r="F5423" s="148"/>
      <c r="G5423" s="149"/>
      <c r="H5423" s="148"/>
      <c r="I5423"/>
    </row>
    <row r="5424" spans="1:9" x14ac:dyDescent="0.25">
      <c r="A5424"/>
      <c r="B5424"/>
      <c r="C5424"/>
      <c r="D5424"/>
      <c r="E5424" s="148"/>
      <c r="F5424" s="148"/>
      <c r="G5424" s="149"/>
      <c r="H5424" s="148"/>
      <c r="I5424"/>
    </row>
    <row r="5425" spans="1:9" x14ac:dyDescent="0.25">
      <c r="A5425"/>
      <c r="B5425"/>
      <c r="C5425"/>
      <c r="D5425"/>
      <c r="E5425" s="148"/>
      <c r="F5425" s="148"/>
      <c r="G5425" s="149"/>
      <c r="H5425" s="148"/>
      <c r="I5425"/>
    </row>
    <row r="5426" spans="1:9" x14ac:dyDescent="0.25">
      <c r="A5426"/>
      <c r="B5426"/>
      <c r="C5426"/>
      <c r="D5426"/>
      <c r="E5426" s="148"/>
      <c r="F5426" s="148"/>
      <c r="G5426" s="149"/>
      <c r="H5426" s="148"/>
      <c r="I5426"/>
    </row>
    <row r="5427" spans="1:9" x14ac:dyDescent="0.25">
      <c r="A5427"/>
      <c r="B5427"/>
      <c r="C5427"/>
      <c r="D5427"/>
      <c r="E5427" s="148"/>
      <c r="F5427" s="148"/>
      <c r="G5427" s="149"/>
      <c r="H5427" s="148"/>
      <c r="I5427"/>
    </row>
    <row r="5428" spans="1:9" x14ac:dyDescent="0.25">
      <c r="A5428"/>
      <c r="B5428"/>
      <c r="C5428"/>
      <c r="D5428"/>
      <c r="E5428" s="148"/>
      <c r="F5428" s="148"/>
      <c r="G5428" s="149"/>
      <c r="H5428" s="148"/>
      <c r="I5428"/>
    </row>
    <row r="5429" spans="1:9" x14ac:dyDescent="0.25">
      <c r="A5429"/>
      <c r="B5429"/>
      <c r="C5429"/>
      <c r="D5429"/>
      <c r="E5429" s="148"/>
      <c r="F5429" s="148"/>
      <c r="G5429" s="149"/>
      <c r="H5429" s="148"/>
      <c r="I5429"/>
    </row>
    <row r="5430" spans="1:9" x14ac:dyDescent="0.25">
      <c r="A5430"/>
      <c r="B5430"/>
      <c r="C5430"/>
      <c r="D5430"/>
      <c r="E5430" s="148"/>
      <c r="F5430" s="148"/>
      <c r="G5430" s="149"/>
      <c r="H5430" s="148"/>
      <c r="I5430"/>
    </row>
    <row r="5431" spans="1:9" x14ac:dyDescent="0.25">
      <c r="A5431"/>
      <c r="B5431"/>
      <c r="C5431"/>
      <c r="D5431"/>
      <c r="E5431" s="148"/>
      <c r="F5431" s="148"/>
      <c r="G5431" s="149"/>
      <c r="H5431" s="148"/>
      <c r="I5431"/>
    </row>
    <row r="5432" spans="1:9" x14ac:dyDescent="0.25">
      <c r="A5432"/>
      <c r="B5432"/>
      <c r="C5432"/>
      <c r="D5432"/>
      <c r="E5432" s="148"/>
      <c r="F5432" s="148"/>
      <c r="G5432" s="149"/>
      <c r="H5432" s="148"/>
      <c r="I5432"/>
    </row>
    <row r="5433" spans="1:9" x14ac:dyDescent="0.25">
      <c r="A5433"/>
      <c r="B5433"/>
      <c r="C5433"/>
      <c r="D5433"/>
      <c r="E5433" s="148"/>
      <c r="F5433" s="148"/>
      <c r="G5433" s="149"/>
      <c r="H5433" s="148"/>
      <c r="I5433"/>
    </row>
    <row r="5434" spans="1:9" x14ac:dyDescent="0.25">
      <c r="A5434"/>
      <c r="B5434"/>
      <c r="C5434"/>
      <c r="D5434"/>
      <c r="E5434" s="148"/>
      <c r="F5434" s="148"/>
      <c r="G5434" s="149"/>
      <c r="H5434" s="148"/>
      <c r="I5434"/>
    </row>
    <row r="5435" spans="1:9" x14ac:dyDescent="0.25">
      <c r="A5435"/>
      <c r="B5435"/>
      <c r="C5435"/>
      <c r="D5435"/>
      <c r="E5435" s="148"/>
      <c r="F5435" s="148"/>
      <c r="G5435" s="149"/>
      <c r="H5435" s="148"/>
      <c r="I5435"/>
    </row>
    <row r="5436" spans="1:9" x14ac:dyDescent="0.25">
      <c r="A5436"/>
      <c r="B5436"/>
      <c r="C5436"/>
      <c r="D5436"/>
      <c r="E5436" s="148"/>
      <c r="F5436" s="148"/>
      <c r="G5436" s="149"/>
      <c r="H5436" s="148"/>
      <c r="I5436"/>
    </row>
    <row r="5437" spans="1:9" x14ac:dyDescent="0.25">
      <c r="A5437"/>
      <c r="B5437"/>
      <c r="C5437"/>
      <c r="D5437"/>
      <c r="E5437" s="148"/>
      <c r="F5437" s="148"/>
      <c r="G5437" s="149"/>
      <c r="H5437" s="148"/>
      <c r="I5437"/>
    </row>
    <row r="5438" spans="1:9" x14ac:dyDescent="0.25">
      <c r="A5438"/>
      <c r="B5438"/>
      <c r="C5438"/>
      <c r="D5438"/>
      <c r="E5438" s="148"/>
      <c r="F5438" s="148"/>
      <c r="G5438" s="149"/>
      <c r="H5438" s="148"/>
      <c r="I5438"/>
    </row>
    <row r="5439" spans="1:9" x14ac:dyDescent="0.25">
      <c r="A5439"/>
      <c r="B5439"/>
      <c r="C5439"/>
      <c r="D5439"/>
      <c r="E5439" s="148"/>
      <c r="F5439" s="148"/>
      <c r="G5439" s="149"/>
      <c r="H5439" s="148"/>
      <c r="I5439"/>
    </row>
    <row r="5440" spans="1:9" x14ac:dyDescent="0.25">
      <c r="A5440"/>
      <c r="B5440"/>
      <c r="C5440"/>
      <c r="D5440"/>
      <c r="E5440" s="148"/>
      <c r="F5440" s="148"/>
      <c r="G5440" s="149"/>
      <c r="H5440" s="148"/>
      <c r="I5440"/>
    </row>
    <row r="5441" spans="1:9" x14ac:dyDescent="0.25">
      <c r="A5441"/>
      <c r="B5441"/>
      <c r="C5441"/>
      <c r="D5441"/>
      <c r="E5441" s="148"/>
      <c r="F5441" s="148"/>
      <c r="G5441" s="149"/>
      <c r="H5441" s="148"/>
      <c r="I5441"/>
    </row>
    <row r="5442" spans="1:9" x14ac:dyDescent="0.25">
      <c r="A5442"/>
      <c r="B5442"/>
      <c r="C5442"/>
      <c r="D5442"/>
      <c r="E5442" s="148"/>
      <c r="F5442" s="148"/>
      <c r="G5442" s="149"/>
      <c r="H5442" s="148"/>
      <c r="I5442"/>
    </row>
    <row r="5443" spans="1:9" x14ac:dyDescent="0.25">
      <c r="A5443"/>
      <c r="B5443"/>
      <c r="C5443"/>
      <c r="D5443"/>
      <c r="E5443" s="148"/>
      <c r="F5443" s="148"/>
      <c r="G5443" s="149"/>
      <c r="H5443" s="148"/>
      <c r="I5443"/>
    </row>
    <row r="5444" spans="1:9" x14ac:dyDescent="0.25">
      <c r="A5444"/>
      <c r="B5444"/>
      <c r="C5444"/>
      <c r="D5444"/>
      <c r="E5444" s="148"/>
      <c r="F5444" s="148"/>
      <c r="G5444" s="149"/>
      <c r="H5444" s="148"/>
      <c r="I5444"/>
    </row>
    <row r="5445" spans="1:9" x14ac:dyDescent="0.25">
      <c r="A5445"/>
      <c r="B5445"/>
      <c r="C5445"/>
      <c r="D5445"/>
      <c r="E5445" s="148"/>
      <c r="F5445" s="148"/>
      <c r="G5445" s="149"/>
      <c r="H5445" s="148"/>
      <c r="I5445"/>
    </row>
    <row r="5446" spans="1:9" x14ac:dyDescent="0.25">
      <c r="A5446"/>
      <c r="B5446"/>
      <c r="C5446"/>
      <c r="D5446"/>
      <c r="E5446" s="148"/>
      <c r="F5446" s="148"/>
      <c r="G5446" s="149"/>
      <c r="H5446" s="148"/>
      <c r="I5446"/>
    </row>
    <row r="5447" spans="1:9" x14ac:dyDescent="0.25">
      <c r="A5447"/>
      <c r="B5447"/>
      <c r="C5447"/>
      <c r="D5447"/>
      <c r="E5447" s="148"/>
      <c r="F5447" s="148"/>
      <c r="G5447" s="149"/>
      <c r="H5447" s="148"/>
      <c r="I5447"/>
    </row>
    <row r="5448" spans="1:9" x14ac:dyDescent="0.25">
      <c r="A5448"/>
      <c r="B5448"/>
      <c r="C5448"/>
      <c r="D5448"/>
      <c r="E5448" s="148"/>
      <c r="F5448" s="148"/>
      <c r="G5448" s="149"/>
      <c r="H5448" s="148"/>
      <c r="I5448"/>
    </row>
    <row r="5449" spans="1:9" x14ac:dyDescent="0.25">
      <c r="A5449"/>
      <c r="B5449"/>
      <c r="C5449"/>
      <c r="D5449"/>
      <c r="E5449" s="148"/>
      <c r="F5449" s="148"/>
      <c r="G5449" s="149"/>
      <c r="H5449" s="148"/>
      <c r="I5449"/>
    </row>
    <row r="5450" spans="1:9" x14ac:dyDescent="0.25">
      <c r="A5450"/>
      <c r="B5450"/>
      <c r="C5450"/>
      <c r="D5450"/>
      <c r="E5450" s="148"/>
      <c r="F5450" s="148"/>
      <c r="G5450" s="149"/>
      <c r="H5450" s="148"/>
      <c r="I5450"/>
    </row>
    <row r="5451" spans="1:9" x14ac:dyDescent="0.25">
      <c r="A5451"/>
      <c r="B5451"/>
      <c r="C5451"/>
      <c r="D5451"/>
      <c r="E5451" s="148"/>
      <c r="F5451" s="148"/>
      <c r="G5451" s="149"/>
      <c r="H5451" s="148"/>
      <c r="I5451"/>
    </row>
    <row r="5452" spans="1:9" x14ac:dyDescent="0.25">
      <c r="A5452"/>
      <c r="B5452"/>
      <c r="C5452"/>
      <c r="D5452"/>
      <c r="E5452" s="148"/>
      <c r="F5452" s="148"/>
      <c r="G5452" s="149"/>
      <c r="H5452" s="148"/>
      <c r="I5452"/>
    </row>
    <row r="5453" spans="1:9" x14ac:dyDescent="0.25">
      <c r="A5453"/>
      <c r="B5453"/>
      <c r="C5453"/>
      <c r="D5453"/>
      <c r="E5453" s="148"/>
      <c r="F5453" s="148"/>
      <c r="G5453" s="149"/>
      <c r="H5453" s="148"/>
      <c r="I5453"/>
    </row>
    <row r="5454" spans="1:9" x14ac:dyDescent="0.25">
      <c r="A5454"/>
      <c r="B5454"/>
      <c r="C5454"/>
      <c r="D5454"/>
      <c r="E5454" s="148"/>
      <c r="F5454" s="148"/>
      <c r="G5454" s="149"/>
      <c r="H5454" s="148"/>
      <c r="I5454"/>
    </row>
    <row r="5455" spans="1:9" x14ac:dyDescent="0.25">
      <c r="A5455"/>
      <c r="B5455"/>
      <c r="C5455"/>
      <c r="D5455"/>
      <c r="E5455" s="148"/>
      <c r="F5455" s="148"/>
      <c r="G5455" s="149"/>
      <c r="H5455" s="148"/>
      <c r="I5455"/>
    </row>
    <row r="5456" spans="1:9" x14ac:dyDescent="0.25">
      <c r="A5456"/>
      <c r="B5456"/>
      <c r="C5456"/>
      <c r="D5456"/>
      <c r="E5456" s="148"/>
      <c r="F5456" s="148"/>
      <c r="G5456" s="149"/>
      <c r="H5456" s="148"/>
      <c r="I5456"/>
    </row>
    <row r="5457" spans="1:9" x14ac:dyDescent="0.25">
      <c r="A5457"/>
      <c r="B5457"/>
      <c r="C5457"/>
      <c r="D5457"/>
      <c r="E5457" s="148"/>
      <c r="F5457" s="148"/>
      <c r="G5457" s="149"/>
      <c r="H5457" s="148"/>
      <c r="I5457"/>
    </row>
    <row r="5458" spans="1:9" x14ac:dyDescent="0.25">
      <c r="A5458"/>
      <c r="B5458"/>
      <c r="C5458"/>
      <c r="D5458"/>
      <c r="E5458" s="148"/>
      <c r="F5458" s="148"/>
      <c r="G5458" s="149"/>
      <c r="H5458" s="148"/>
      <c r="I5458"/>
    </row>
    <row r="5459" spans="1:9" x14ac:dyDescent="0.25">
      <c r="A5459"/>
      <c r="B5459"/>
      <c r="C5459"/>
      <c r="D5459"/>
      <c r="E5459" s="148"/>
      <c r="F5459" s="148"/>
      <c r="G5459" s="149"/>
      <c r="H5459" s="148"/>
      <c r="I5459"/>
    </row>
    <row r="5460" spans="1:9" x14ac:dyDescent="0.25">
      <c r="A5460"/>
      <c r="B5460"/>
      <c r="C5460"/>
      <c r="D5460"/>
      <c r="E5460" s="148"/>
      <c r="F5460" s="148"/>
      <c r="G5460" s="149"/>
      <c r="H5460" s="148"/>
      <c r="I5460"/>
    </row>
    <row r="5461" spans="1:9" x14ac:dyDescent="0.25">
      <c r="A5461"/>
      <c r="B5461"/>
      <c r="C5461"/>
      <c r="D5461"/>
      <c r="E5461" s="148"/>
      <c r="F5461" s="148"/>
      <c r="G5461" s="149"/>
      <c r="H5461" s="148"/>
      <c r="I5461"/>
    </row>
    <row r="5462" spans="1:9" x14ac:dyDescent="0.25">
      <c r="A5462"/>
      <c r="B5462"/>
      <c r="C5462"/>
      <c r="D5462"/>
      <c r="E5462" s="148"/>
      <c r="F5462" s="148"/>
      <c r="G5462" s="149"/>
      <c r="H5462" s="148"/>
      <c r="I5462"/>
    </row>
    <row r="5463" spans="1:9" x14ac:dyDescent="0.25">
      <c r="A5463"/>
      <c r="B5463"/>
      <c r="C5463"/>
      <c r="D5463"/>
      <c r="E5463" s="148"/>
      <c r="F5463" s="148"/>
      <c r="G5463" s="149"/>
      <c r="H5463" s="148"/>
      <c r="I5463"/>
    </row>
    <row r="5464" spans="1:9" x14ac:dyDescent="0.25">
      <c r="A5464"/>
      <c r="B5464"/>
      <c r="C5464"/>
      <c r="D5464"/>
      <c r="E5464" s="148"/>
      <c r="F5464" s="148"/>
      <c r="G5464" s="149"/>
      <c r="H5464" s="148"/>
      <c r="I5464"/>
    </row>
    <row r="5465" spans="1:9" x14ac:dyDescent="0.25">
      <c r="A5465"/>
      <c r="B5465"/>
      <c r="C5465"/>
      <c r="D5465"/>
      <c r="E5465" s="148"/>
      <c r="F5465" s="148"/>
      <c r="G5465" s="149"/>
      <c r="H5465" s="148"/>
      <c r="I5465"/>
    </row>
    <row r="5466" spans="1:9" x14ac:dyDescent="0.25">
      <c r="A5466"/>
      <c r="B5466"/>
      <c r="C5466"/>
      <c r="D5466"/>
      <c r="E5466" s="148"/>
      <c r="F5466" s="148"/>
      <c r="G5466" s="149"/>
      <c r="H5466" s="148"/>
      <c r="I5466"/>
    </row>
    <row r="5467" spans="1:9" x14ac:dyDescent="0.25">
      <c r="A5467"/>
      <c r="B5467"/>
      <c r="C5467"/>
      <c r="D5467"/>
      <c r="E5467" s="148"/>
      <c r="F5467" s="148"/>
      <c r="G5467" s="149"/>
      <c r="H5467" s="148"/>
      <c r="I5467"/>
    </row>
    <row r="5468" spans="1:9" x14ac:dyDescent="0.25">
      <c r="A5468"/>
      <c r="B5468"/>
      <c r="C5468"/>
      <c r="D5468"/>
      <c r="E5468" s="148"/>
      <c r="F5468" s="148"/>
      <c r="G5468" s="149"/>
      <c r="H5468" s="148"/>
      <c r="I5468"/>
    </row>
    <row r="5469" spans="1:9" x14ac:dyDescent="0.25">
      <c r="A5469"/>
      <c r="B5469"/>
      <c r="C5469"/>
      <c r="D5469"/>
      <c r="E5469" s="148"/>
      <c r="F5469" s="148"/>
      <c r="G5469" s="149"/>
      <c r="H5469" s="148"/>
      <c r="I5469"/>
    </row>
    <row r="5470" spans="1:9" x14ac:dyDescent="0.25">
      <c r="A5470"/>
      <c r="B5470"/>
      <c r="C5470"/>
      <c r="D5470"/>
      <c r="E5470" s="148"/>
      <c r="F5470" s="148"/>
      <c r="G5470" s="149"/>
      <c r="H5470" s="148"/>
      <c r="I5470"/>
    </row>
    <row r="5471" spans="1:9" x14ac:dyDescent="0.25">
      <c r="A5471"/>
      <c r="B5471"/>
      <c r="C5471"/>
      <c r="D5471"/>
      <c r="E5471" s="148"/>
      <c r="F5471" s="148"/>
      <c r="G5471" s="149"/>
      <c r="H5471" s="148"/>
      <c r="I5471"/>
    </row>
    <row r="5472" spans="1:9" x14ac:dyDescent="0.25">
      <c r="A5472"/>
      <c r="B5472"/>
      <c r="C5472"/>
      <c r="D5472"/>
      <c r="E5472" s="148"/>
      <c r="F5472" s="148"/>
      <c r="G5472" s="149"/>
      <c r="H5472" s="148"/>
      <c r="I5472"/>
    </row>
    <row r="5473" spans="1:9" x14ac:dyDescent="0.25">
      <c r="A5473"/>
      <c r="B5473"/>
      <c r="C5473"/>
      <c r="D5473"/>
      <c r="E5473" s="148"/>
      <c r="F5473" s="148"/>
      <c r="G5473" s="149"/>
      <c r="H5473" s="148"/>
      <c r="I5473"/>
    </row>
    <row r="5474" spans="1:9" x14ac:dyDescent="0.25">
      <c r="A5474"/>
      <c r="B5474"/>
      <c r="C5474"/>
      <c r="D5474"/>
      <c r="E5474" s="148"/>
      <c r="F5474" s="148"/>
      <c r="G5474" s="149"/>
      <c r="H5474" s="148"/>
      <c r="I5474"/>
    </row>
    <row r="5475" spans="1:9" x14ac:dyDescent="0.25">
      <c r="A5475"/>
      <c r="B5475"/>
      <c r="C5475"/>
      <c r="D5475"/>
      <c r="E5475" s="148"/>
      <c r="F5475" s="148"/>
      <c r="G5475" s="149"/>
      <c r="H5475" s="148"/>
      <c r="I5475"/>
    </row>
    <row r="5476" spans="1:9" x14ac:dyDescent="0.25">
      <c r="A5476"/>
      <c r="B5476"/>
      <c r="C5476"/>
      <c r="D5476"/>
      <c r="E5476" s="148"/>
      <c r="F5476" s="148"/>
      <c r="G5476" s="149"/>
      <c r="H5476" s="148"/>
      <c r="I5476"/>
    </row>
    <row r="5477" spans="1:9" x14ac:dyDescent="0.25">
      <c r="A5477"/>
      <c r="B5477"/>
      <c r="C5477"/>
      <c r="D5477"/>
      <c r="E5477" s="148"/>
      <c r="F5477" s="148"/>
      <c r="G5477" s="149"/>
      <c r="H5477" s="148"/>
      <c r="I5477"/>
    </row>
    <row r="5478" spans="1:9" x14ac:dyDescent="0.25">
      <c r="A5478"/>
      <c r="B5478"/>
      <c r="C5478"/>
      <c r="D5478"/>
      <c r="E5478" s="148"/>
      <c r="F5478" s="148"/>
      <c r="G5478" s="149"/>
      <c r="H5478" s="148"/>
      <c r="I5478"/>
    </row>
    <row r="5479" spans="1:9" x14ac:dyDescent="0.25">
      <c r="A5479"/>
      <c r="B5479"/>
      <c r="C5479"/>
      <c r="D5479"/>
      <c r="E5479" s="148"/>
      <c r="F5479" s="148"/>
      <c r="G5479" s="149"/>
      <c r="H5479" s="148"/>
      <c r="I5479"/>
    </row>
    <row r="5480" spans="1:9" x14ac:dyDescent="0.25">
      <c r="A5480"/>
      <c r="B5480"/>
      <c r="C5480"/>
      <c r="D5480"/>
      <c r="E5480" s="148"/>
      <c r="F5480" s="148"/>
      <c r="G5480" s="149"/>
      <c r="H5480" s="148"/>
      <c r="I5480"/>
    </row>
    <row r="5481" spans="1:9" x14ac:dyDescent="0.25">
      <c r="A5481"/>
      <c r="B5481"/>
      <c r="C5481"/>
      <c r="D5481"/>
      <c r="E5481" s="148"/>
      <c r="F5481" s="148"/>
      <c r="G5481" s="149"/>
      <c r="H5481" s="148"/>
      <c r="I5481"/>
    </row>
    <row r="5482" spans="1:9" x14ac:dyDescent="0.25">
      <c r="A5482"/>
      <c r="B5482"/>
      <c r="C5482"/>
      <c r="D5482"/>
      <c r="E5482" s="148"/>
      <c r="F5482" s="148"/>
      <c r="G5482" s="149"/>
      <c r="H5482" s="148"/>
      <c r="I5482"/>
    </row>
    <row r="5483" spans="1:9" x14ac:dyDescent="0.25">
      <c r="A5483"/>
      <c r="B5483"/>
      <c r="C5483"/>
      <c r="D5483"/>
      <c r="E5483" s="148"/>
      <c r="F5483" s="148"/>
      <c r="G5483" s="149"/>
      <c r="H5483" s="148"/>
      <c r="I5483"/>
    </row>
    <row r="5484" spans="1:9" x14ac:dyDescent="0.25">
      <c r="A5484"/>
      <c r="B5484"/>
      <c r="C5484"/>
      <c r="D5484"/>
      <c r="E5484" s="148"/>
      <c r="F5484" s="148"/>
      <c r="G5484" s="149"/>
      <c r="H5484" s="148"/>
      <c r="I5484"/>
    </row>
    <row r="5485" spans="1:9" x14ac:dyDescent="0.25">
      <c r="A5485"/>
      <c r="B5485"/>
      <c r="C5485"/>
      <c r="D5485"/>
      <c r="E5485" s="148"/>
      <c r="F5485" s="148"/>
      <c r="G5485" s="149"/>
      <c r="H5485" s="148"/>
      <c r="I5485"/>
    </row>
    <row r="5486" spans="1:9" x14ac:dyDescent="0.25">
      <c r="A5486"/>
      <c r="B5486"/>
      <c r="C5486"/>
      <c r="D5486"/>
      <c r="E5486" s="148"/>
      <c r="F5486" s="148"/>
      <c r="G5486" s="149"/>
      <c r="H5486" s="148"/>
      <c r="I5486"/>
    </row>
    <row r="5487" spans="1:9" x14ac:dyDescent="0.25">
      <c r="A5487"/>
      <c r="B5487"/>
      <c r="C5487"/>
      <c r="D5487"/>
      <c r="E5487" s="148"/>
      <c r="F5487" s="148"/>
      <c r="G5487" s="149"/>
      <c r="H5487" s="148"/>
      <c r="I5487"/>
    </row>
    <row r="5488" spans="1:9" x14ac:dyDescent="0.25">
      <c r="A5488"/>
      <c r="B5488"/>
      <c r="C5488"/>
      <c r="D5488"/>
      <c r="E5488" s="148"/>
      <c r="F5488" s="148"/>
      <c r="G5488" s="149"/>
      <c r="H5488" s="148"/>
      <c r="I5488"/>
    </row>
    <row r="5489" spans="1:9" x14ac:dyDescent="0.25">
      <c r="A5489"/>
      <c r="B5489"/>
      <c r="C5489"/>
      <c r="D5489"/>
      <c r="E5489" s="148"/>
      <c r="F5489" s="148"/>
      <c r="G5489" s="149"/>
      <c r="H5489" s="148"/>
      <c r="I5489"/>
    </row>
    <row r="5490" spans="1:9" x14ac:dyDescent="0.25">
      <c r="A5490"/>
      <c r="B5490"/>
      <c r="C5490"/>
      <c r="D5490"/>
      <c r="E5490" s="148"/>
      <c r="F5490" s="148"/>
      <c r="G5490" s="149"/>
      <c r="H5490" s="148"/>
      <c r="I5490"/>
    </row>
    <row r="5491" spans="1:9" x14ac:dyDescent="0.25">
      <c r="A5491"/>
      <c r="B5491"/>
      <c r="C5491"/>
      <c r="D5491"/>
      <c r="E5491" s="148"/>
      <c r="F5491" s="148"/>
      <c r="G5491" s="149"/>
      <c r="H5491" s="148"/>
      <c r="I5491"/>
    </row>
    <row r="5492" spans="1:9" x14ac:dyDescent="0.25">
      <c r="A5492"/>
      <c r="B5492"/>
      <c r="C5492"/>
      <c r="D5492"/>
      <c r="E5492" s="148"/>
      <c r="F5492" s="148"/>
      <c r="G5492" s="149"/>
      <c r="H5492" s="148"/>
      <c r="I5492"/>
    </row>
    <row r="5493" spans="1:9" x14ac:dyDescent="0.25">
      <c r="A5493"/>
      <c r="B5493"/>
      <c r="C5493"/>
      <c r="D5493"/>
      <c r="E5493" s="148"/>
      <c r="F5493" s="148"/>
      <c r="G5493" s="149"/>
      <c r="H5493" s="148"/>
      <c r="I5493"/>
    </row>
    <row r="5494" spans="1:9" x14ac:dyDescent="0.25">
      <c r="A5494"/>
      <c r="B5494"/>
      <c r="C5494"/>
      <c r="D5494"/>
      <c r="E5494" s="148"/>
      <c r="F5494" s="148"/>
      <c r="G5494" s="149"/>
      <c r="H5494" s="148"/>
      <c r="I5494"/>
    </row>
    <row r="5495" spans="1:9" x14ac:dyDescent="0.25">
      <c r="A5495"/>
      <c r="B5495"/>
      <c r="C5495"/>
      <c r="D5495"/>
      <c r="E5495" s="148"/>
      <c r="F5495" s="148"/>
      <c r="G5495" s="149"/>
      <c r="H5495" s="148"/>
      <c r="I5495"/>
    </row>
    <row r="5496" spans="1:9" x14ac:dyDescent="0.25">
      <c r="A5496"/>
      <c r="B5496"/>
      <c r="C5496"/>
      <c r="D5496"/>
      <c r="E5496" s="148"/>
      <c r="F5496" s="148"/>
      <c r="G5496" s="149"/>
      <c r="H5496" s="148"/>
      <c r="I5496"/>
    </row>
    <row r="5497" spans="1:9" x14ac:dyDescent="0.25">
      <c r="A5497"/>
      <c r="B5497"/>
      <c r="C5497"/>
      <c r="D5497"/>
      <c r="E5497" s="148"/>
      <c r="F5497" s="148"/>
      <c r="G5497" s="149"/>
      <c r="H5497" s="148"/>
      <c r="I5497"/>
    </row>
    <row r="5498" spans="1:9" x14ac:dyDescent="0.25">
      <c r="A5498"/>
      <c r="B5498"/>
      <c r="C5498"/>
      <c r="D5498"/>
      <c r="E5498" s="148"/>
      <c r="F5498" s="148"/>
      <c r="G5498" s="149"/>
      <c r="H5498" s="148"/>
      <c r="I5498"/>
    </row>
    <row r="5499" spans="1:9" x14ac:dyDescent="0.25">
      <c r="A5499"/>
      <c r="B5499"/>
      <c r="C5499"/>
      <c r="D5499"/>
      <c r="E5499" s="148"/>
      <c r="F5499" s="148"/>
      <c r="G5499" s="149"/>
      <c r="H5499" s="148"/>
      <c r="I5499"/>
    </row>
    <row r="5500" spans="1:9" x14ac:dyDescent="0.25">
      <c r="A5500"/>
      <c r="B5500"/>
      <c r="C5500"/>
      <c r="D5500"/>
      <c r="E5500" s="148"/>
      <c r="F5500" s="148"/>
      <c r="G5500" s="149"/>
      <c r="H5500" s="148"/>
      <c r="I5500"/>
    </row>
    <row r="5501" spans="1:9" x14ac:dyDescent="0.25">
      <c r="A5501"/>
      <c r="B5501"/>
      <c r="C5501"/>
      <c r="D5501"/>
      <c r="E5501" s="148"/>
      <c r="F5501" s="148"/>
      <c r="G5501" s="149"/>
      <c r="H5501" s="148"/>
      <c r="I5501"/>
    </row>
    <row r="5502" spans="1:9" x14ac:dyDescent="0.25">
      <c r="A5502"/>
      <c r="B5502"/>
      <c r="C5502"/>
      <c r="D5502"/>
      <c r="E5502" s="148"/>
      <c r="F5502" s="148"/>
      <c r="G5502" s="149"/>
      <c r="H5502" s="148"/>
      <c r="I5502"/>
    </row>
    <row r="5503" spans="1:9" x14ac:dyDescent="0.25">
      <c r="A5503"/>
      <c r="B5503"/>
      <c r="C5503"/>
      <c r="D5503"/>
      <c r="E5503" s="148"/>
      <c r="F5503" s="148"/>
      <c r="G5503" s="149"/>
      <c r="H5503" s="148"/>
      <c r="I5503"/>
    </row>
    <row r="5504" spans="1:9" x14ac:dyDescent="0.25">
      <c r="A5504"/>
      <c r="B5504"/>
      <c r="C5504"/>
      <c r="D5504"/>
      <c r="E5504" s="148"/>
      <c r="F5504" s="148"/>
      <c r="G5504" s="149"/>
      <c r="H5504" s="148"/>
      <c r="I5504"/>
    </row>
    <row r="5505" spans="1:9" x14ac:dyDescent="0.25">
      <c r="A5505"/>
      <c r="B5505"/>
      <c r="C5505"/>
      <c r="D5505"/>
      <c r="E5505" s="148"/>
      <c r="F5505" s="148"/>
      <c r="G5505" s="149"/>
      <c r="H5505" s="148"/>
      <c r="I5505"/>
    </row>
    <row r="5506" spans="1:9" x14ac:dyDescent="0.25">
      <c r="A5506"/>
      <c r="B5506"/>
      <c r="C5506"/>
      <c r="D5506"/>
      <c r="E5506" s="148"/>
      <c r="F5506" s="148"/>
      <c r="G5506" s="149"/>
      <c r="H5506" s="148"/>
      <c r="I5506"/>
    </row>
    <row r="5507" spans="1:9" x14ac:dyDescent="0.25">
      <c r="A5507"/>
      <c r="B5507"/>
      <c r="C5507"/>
      <c r="D5507"/>
      <c r="E5507" s="148"/>
      <c r="F5507" s="148"/>
      <c r="G5507" s="149"/>
      <c r="H5507" s="148"/>
      <c r="I5507"/>
    </row>
    <row r="5508" spans="1:9" x14ac:dyDescent="0.25">
      <c r="A5508"/>
      <c r="B5508"/>
      <c r="C5508"/>
      <c r="D5508"/>
      <c r="E5508" s="148"/>
      <c r="F5508" s="148"/>
      <c r="G5508" s="149"/>
      <c r="H5508" s="148"/>
      <c r="I5508"/>
    </row>
    <row r="5509" spans="1:9" x14ac:dyDescent="0.25">
      <c r="A5509"/>
      <c r="B5509"/>
      <c r="C5509"/>
      <c r="D5509"/>
      <c r="E5509" s="148"/>
      <c r="F5509" s="148"/>
      <c r="G5509" s="149"/>
      <c r="H5509" s="148"/>
      <c r="I5509"/>
    </row>
    <row r="5510" spans="1:9" x14ac:dyDescent="0.25">
      <c r="A5510"/>
      <c r="B5510"/>
      <c r="C5510"/>
      <c r="D5510"/>
      <c r="E5510" s="148"/>
      <c r="F5510" s="148"/>
      <c r="G5510" s="149"/>
      <c r="H5510" s="148"/>
      <c r="I5510"/>
    </row>
    <row r="5511" spans="1:9" x14ac:dyDescent="0.25">
      <c r="A5511"/>
      <c r="B5511"/>
      <c r="C5511"/>
      <c r="D5511"/>
      <c r="E5511" s="148"/>
      <c r="F5511" s="148"/>
      <c r="G5511" s="149"/>
      <c r="H5511" s="148"/>
      <c r="I5511"/>
    </row>
    <row r="5512" spans="1:9" x14ac:dyDescent="0.25">
      <c r="A5512"/>
      <c r="B5512"/>
      <c r="C5512"/>
      <c r="D5512"/>
      <c r="E5512" s="148"/>
      <c r="F5512" s="148"/>
      <c r="G5512" s="149"/>
      <c r="H5512" s="148"/>
      <c r="I5512"/>
    </row>
    <row r="5513" spans="1:9" x14ac:dyDescent="0.25">
      <c r="A5513"/>
      <c r="B5513"/>
      <c r="C5513"/>
      <c r="D5513"/>
      <c r="E5513" s="148"/>
      <c r="F5513" s="148"/>
      <c r="G5513" s="149"/>
      <c r="H5513" s="148"/>
      <c r="I5513"/>
    </row>
    <row r="5514" spans="1:9" x14ac:dyDescent="0.25">
      <c r="A5514"/>
      <c r="B5514"/>
      <c r="C5514"/>
      <c r="D5514"/>
      <c r="E5514" s="148"/>
      <c r="F5514" s="148"/>
      <c r="G5514" s="149"/>
      <c r="H5514" s="148"/>
      <c r="I5514"/>
    </row>
    <row r="5515" spans="1:9" x14ac:dyDescent="0.25">
      <c r="A5515"/>
      <c r="B5515"/>
      <c r="C5515"/>
      <c r="D5515"/>
      <c r="E5515" s="148"/>
      <c r="F5515" s="148"/>
      <c r="G5515" s="149"/>
      <c r="H5515" s="148"/>
      <c r="I5515"/>
    </row>
    <row r="5516" spans="1:9" x14ac:dyDescent="0.25">
      <c r="A5516"/>
      <c r="B5516"/>
      <c r="C5516"/>
      <c r="D5516"/>
      <c r="E5516" s="148"/>
      <c r="F5516" s="148"/>
      <c r="G5516" s="149"/>
      <c r="H5516" s="148"/>
      <c r="I5516"/>
    </row>
    <row r="5517" spans="1:9" x14ac:dyDescent="0.25">
      <c r="A5517"/>
      <c r="B5517"/>
      <c r="C5517"/>
      <c r="D5517"/>
      <c r="E5517" s="148"/>
      <c r="F5517" s="148"/>
      <c r="G5517" s="149"/>
      <c r="H5517" s="148"/>
      <c r="I5517"/>
    </row>
    <row r="5518" spans="1:9" x14ac:dyDescent="0.25">
      <c r="A5518"/>
      <c r="B5518"/>
      <c r="C5518"/>
      <c r="D5518"/>
      <c r="E5518" s="148"/>
      <c r="F5518" s="148"/>
      <c r="G5518" s="149"/>
      <c r="H5518" s="148"/>
      <c r="I5518"/>
    </row>
    <row r="5519" spans="1:9" x14ac:dyDescent="0.25">
      <c r="A5519"/>
      <c r="B5519"/>
      <c r="C5519"/>
      <c r="D5519"/>
      <c r="E5519" s="148"/>
      <c r="F5519" s="148"/>
      <c r="G5519" s="149"/>
      <c r="H5519" s="148"/>
      <c r="I5519"/>
    </row>
    <row r="5520" spans="1:9" x14ac:dyDescent="0.25">
      <c r="A5520"/>
      <c r="B5520"/>
      <c r="C5520"/>
      <c r="D5520"/>
      <c r="E5520" s="148"/>
      <c r="F5520" s="148"/>
      <c r="G5520" s="149"/>
      <c r="H5520" s="148"/>
      <c r="I5520"/>
    </row>
    <row r="5521" spans="1:9" x14ac:dyDescent="0.25">
      <c r="A5521"/>
      <c r="B5521"/>
      <c r="C5521"/>
      <c r="D5521"/>
      <c r="E5521" s="148"/>
      <c r="F5521" s="148"/>
      <c r="G5521" s="149"/>
      <c r="H5521" s="148"/>
      <c r="I5521"/>
    </row>
    <row r="5522" spans="1:9" x14ac:dyDescent="0.25">
      <c r="A5522"/>
      <c r="B5522"/>
      <c r="C5522"/>
      <c r="D5522"/>
      <c r="E5522" s="148"/>
      <c r="F5522" s="148"/>
      <c r="G5522" s="149"/>
      <c r="H5522" s="148"/>
      <c r="I5522"/>
    </row>
    <row r="5523" spans="1:9" x14ac:dyDescent="0.25">
      <c r="A5523"/>
      <c r="B5523"/>
      <c r="C5523"/>
      <c r="D5523"/>
      <c r="E5523" s="148"/>
      <c r="F5523" s="148"/>
      <c r="G5523" s="149"/>
      <c r="H5523" s="148"/>
      <c r="I5523"/>
    </row>
    <row r="5524" spans="1:9" x14ac:dyDescent="0.25">
      <c r="A5524"/>
      <c r="B5524"/>
      <c r="C5524"/>
      <c r="D5524"/>
      <c r="E5524" s="148"/>
      <c r="F5524" s="148"/>
      <c r="G5524" s="149"/>
      <c r="H5524" s="148"/>
      <c r="I5524"/>
    </row>
    <row r="5525" spans="1:9" x14ac:dyDescent="0.25">
      <c r="A5525"/>
      <c r="B5525"/>
      <c r="C5525"/>
      <c r="D5525"/>
      <c r="E5525" s="148"/>
      <c r="F5525" s="148"/>
      <c r="G5525" s="149"/>
      <c r="H5525" s="148"/>
      <c r="I5525"/>
    </row>
    <row r="5526" spans="1:9" x14ac:dyDescent="0.25">
      <c r="A5526"/>
      <c r="B5526"/>
      <c r="C5526"/>
      <c r="D5526"/>
      <c r="E5526" s="148"/>
      <c r="F5526" s="148"/>
      <c r="G5526" s="149"/>
      <c r="H5526" s="148"/>
      <c r="I5526"/>
    </row>
    <row r="5527" spans="1:9" x14ac:dyDescent="0.25">
      <c r="A5527"/>
      <c r="B5527"/>
      <c r="C5527"/>
      <c r="D5527"/>
      <c r="E5527" s="148"/>
      <c r="F5527" s="148"/>
      <c r="G5527" s="149"/>
      <c r="H5527" s="148"/>
      <c r="I5527"/>
    </row>
    <row r="5528" spans="1:9" x14ac:dyDescent="0.25">
      <c r="A5528"/>
      <c r="B5528"/>
      <c r="C5528"/>
      <c r="D5528"/>
      <c r="E5528" s="148"/>
      <c r="F5528" s="148"/>
      <c r="G5528" s="149"/>
      <c r="H5528" s="148"/>
      <c r="I5528"/>
    </row>
    <row r="5529" spans="1:9" x14ac:dyDescent="0.25">
      <c r="A5529"/>
      <c r="B5529"/>
      <c r="C5529"/>
      <c r="D5529"/>
      <c r="E5529" s="148"/>
      <c r="F5529" s="148"/>
      <c r="G5529" s="149"/>
      <c r="H5529" s="148"/>
      <c r="I5529"/>
    </row>
    <row r="5530" spans="1:9" x14ac:dyDescent="0.25">
      <c r="A5530"/>
      <c r="B5530"/>
      <c r="C5530"/>
      <c r="D5530"/>
      <c r="E5530" s="148"/>
      <c r="F5530" s="148"/>
      <c r="G5530" s="149"/>
      <c r="H5530" s="148"/>
      <c r="I5530"/>
    </row>
    <row r="5531" spans="1:9" x14ac:dyDescent="0.25">
      <c r="A5531"/>
      <c r="B5531"/>
      <c r="C5531"/>
      <c r="D5531"/>
      <c r="E5531" s="148"/>
      <c r="F5531" s="148"/>
      <c r="G5531" s="149"/>
      <c r="H5531" s="148"/>
      <c r="I5531"/>
    </row>
    <row r="5532" spans="1:9" x14ac:dyDescent="0.25">
      <c r="A5532"/>
      <c r="B5532"/>
      <c r="C5532"/>
      <c r="D5532"/>
      <c r="E5532" s="148"/>
      <c r="F5532" s="148"/>
      <c r="G5532" s="149"/>
      <c r="H5532" s="148"/>
      <c r="I5532"/>
    </row>
    <row r="5533" spans="1:9" x14ac:dyDescent="0.25">
      <c r="A5533"/>
      <c r="B5533"/>
      <c r="C5533"/>
      <c r="D5533"/>
      <c r="E5533" s="148"/>
      <c r="F5533" s="148"/>
      <c r="G5533" s="149"/>
      <c r="H5533" s="148"/>
      <c r="I5533"/>
    </row>
    <row r="5534" spans="1:9" x14ac:dyDescent="0.25">
      <c r="A5534"/>
      <c r="B5534"/>
      <c r="C5534"/>
      <c r="D5534"/>
      <c r="E5534" s="148"/>
      <c r="F5534" s="148"/>
      <c r="G5534" s="149"/>
      <c r="H5534" s="148"/>
      <c r="I5534"/>
    </row>
    <row r="5535" spans="1:9" x14ac:dyDescent="0.25">
      <c r="A5535"/>
      <c r="B5535"/>
      <c r="C5535"/>
      <c r="D5535"/>
      <c r="E5535" s="148"/>
      <c r="F5535" s="148"/>
      <c r="G5535" s="149"/>
      <c r="H5535" s="148"/>
      <c r="I5535"/>
    </row>
    <row r="5536" spans="1:9" x14ac:dyDescent="0.25">
      <c r="A5536"/>
      <c r="B5536"/>
      <c r="C5536"/>
      <c r="D5536"/>
      <c r="E5536" s="148"/>
      <c r="F5536" s="148"/>
      <c r="G5536" s="149"/>
      <c r="H5536" s="148"/>
      <c r="I5536"/>
    </row>
    <row r="5537" spans="1:9" x14ac:dyDescent="0.25">
      <c r="A5537"/>
      <c r="B5537"/>
      <c r="C5537"/>
      <c r="D5537"/>
      <c r="E5537" s="148"/>
      <c r="F5537" s="148"/>
      <c r="G5537" s="149"/>
      <c r="H5537" s="148"/>
      <c r="I5537"/>
    </row>
    <row r="5538" spans="1:9" x14ac:dyDescent="0.25">
      <c r="A5538"/>
      <c r="B5538"/>
      <c r="C5538"/>
      <c r="D5538"/>
      <c r="E5538" s="148"/>
      <c r="F5538" s="148"/>
      <c r="G5538" s="149"/>
      <c r="H5538" s="148"/>
      <c r="I5538"/>
    </row>
    <row r="5539" spans="1:9" x14ac:dyDescent="0.25">
      <c r="A5539"/>
      <c r="B5539"/>
      <c r="C5539"/>
      <c r="D5539"/>
      <c r="E5539" s="148"/>
      <c r="F5539" s="148"/>
      <c r="G5539" s="149"/>
      <c r="H5539" s="148"/>
      <c r="I5539"/>
    </row>
    <row r="5540" spans="1:9" x14ac:dyDescent="0.25">
      <c r="A5540"/>
      <c r="B5540"/>
      <c r="C5540"/>
      <c r="D5540"/>
      <c r="E5540" s="148"/>
      <c r="F5540" s="148"/>
      <c r="G5540" s="149"/>
      <c r="H5540" s="148"/>
      <c r="I5540"/>
    </row>
    <row r="5541" spans="1:9" x14ac:dyDescent="0.25">
      <c r="A5541"/>
      <c r="B5541"/>
      <c r="C5541"/>
      <c r="D5541"/>
      <c r="E5541" s="148"/>
      <c r="F5541" s="148"/>
      <c r="G5541" s="149"/>
      <c r="H5541" s="148"/>
      <c r="I5541"/>
    </row>
    <row r="5542" spans="1:9" x14ac:dyDescent="0.25">
      <c r="A5542"/>
      <c r="B5542"/>
      <c r="C5542"/>
      <c r="D5542"/>
      <c r="E5542" s="148"/>
      <c r="F5542" s="148"/>
      <c r="G5542" s="149"/>
      <c r="H5542" s="148"/>
      <c r="I5542"/>
    </row>
    <row r="5543" spans="1:9" x14ac:dyDescent="0.25">
      <c r="A5543"/>
      <c r="B5543"/>
      <c r="C5543"/>
      <c r="D5543"/>
      <c r="E5543" s="148"/>
      <c r="F5543" s="148"/>
      <c r="G5543" s="149"/>
      <c r="H5543" s="148"/>
      <c r="I5543"/>
    </row>
    <row r="5544" spans="1:9" x14ac:dyDescent="0.25">
      <c r="A5544"/>
      <c r="B5544"/>
      <c r="C5544"/>
      <c r="D5544"/>
      <c r="E5544" s="148"/>
      <c r="F5544" s="148"/>
      <c r="G5544" s="149"/>
      <c r="H5544" s="148"/>
      <c r="I5544"/>
    </row>
    <row r="5545" spans="1:9" x14ac:dyDescent="0.25">
      <c r="A5545"/>
      <c r="B5545"/>
      <c r="C5545"/>
      <c r="D5545"/>
      <c r="E5545" s="148"/>
      <c r="F5545" s="148"/>
      <c r="G5545" s="149"/>
      <c r="H5545" s="148"/>
      <c r="I5545"/>
    </row>
    <row r="5546" spans="1:9" x14ac:dyDescent="0.25">
      <c r="A5546"/>
      <c r="B5546"/>
      <c r="C5546"/>
      <c r="D5546"/>
      <c r="E5546" s="148"/>
      <c r="F5546" s="148"/>
      <c r="G5546" s="149"/>
      <c r="H5546" s="148"/>
      <c r="I5546"/>
    </row>
    <row r="5547" spans="1:9" x14ac:dyDescent="0.25">
      <c r="A5547"/>
      <c r="B5547"/>
      <c r="C5547"/>
      <c r="D5547"/>
      <c r="E5547" s="148"/>
      <c r="F5547" s="148"/>
      <c r="G5547" s="149"/>
      <c r="H5547" s="148"/>
      <c r="I5547"/>
    </row>
    <row r="5548" spans="1:9" x14ac:dyDescent="0.25">
      <c r="A5548"/>
      <c r="B5548"/>
      <c r="C5548"/>
      <c r="D5548"/>
      <c r="E5548" s="148"/>
      <c r="F5548" s="148"/>
      <c r="G5548" s="149"/>
      <c r="H5548" s="148"/>
      <c r="I5548"/>
    </row>
    <row r="5549" spans="1:9" x14ac:dyDescent="0.25">
      <c r="A5549"/>
      <c r="B5549"/>
      <c r="C5549"/>
      <c r="D5549"/>
      <c r="E5549" s="148"/>
      <c r="F5549" s="148"/>
      <c r="G5549" s="149"/>
      <c r="H5549" s="148"/>
      <c r="I5549"/>
    </row>
    <row r="5550" spans="1:9" x14ac:dyDescent="0.25">
      <c r="A5550"/>
      <c r="B5550"/>
      <c r="C5550"/>
      <c r="D5550"/>
      <c r="E5550" s="148"/>
      <c r="F5550" s="148"/>
      <c r="G5550" s="149"/>
      <c r="H5550" s="148"/>
      <c r="I5550"/>
    </row>
    <row r="5551" spans="1:9" x14ac:dyDescent="0.25">
      <c r="A5551"/>
      <c r="B5551"/>
      <c r="C5551"/>
      <c r="D5551"/>
      <c r="E5551" s="148"/>
      <c r="F5551" s="148"/>
      <c r="G5551" s="149"/>
      <c r="H5551" s="148"/>
      <c r="I5551"/>
    </row>
    <row r="5552" spans="1:9" x14ac:dyDescent="0.25">
      <c r="A5552"/>
      <c r="B5552"/>
      <c r="C5552"/>
      <c r="D5552"/>
      <c r="E5552" s="148"/>
      <c r="F5552" s="148"/>
      <c r="G5552" s="149"/>
      <c r="H5552" s="148"/>
      <c r="I5552"/>
    </row>
    <row r="5553" spans="1:9" x14ac:dyDescent="0.25">
      <c r="A5553"/>
      <c r="B5553"/>
      <c r="C5553"/>
      <c r="D5553"/>
      <c r="E5553" s="148"/>
      <c r="F5553" s="148"/>
      <c r="G5553" s="149"/>
      <c r="H5553" s="148"/>
      <c r="I5553"/>
    </row>
    <row r="5554" spans="1:9" x14ac:dyDescent="0.25">
      <c r="A5554"/>
      <c r="B5554"/>
      <c r="C5554"/>
      <c r="D5554"/>
      <c r="E5554" s="148"/>
      <c r="F5554" s="148"/>
      <c r="G5554" s="149"/>
      <c r="H5554" s="148"/>
      <c r="I5554"/>
    </row>
    <row r="5555" spans="1:9" x14ac:dyDescent="0.25">
      <c r="A5555"/>
      <c r="B5555"/>
      <c r="C5555"/>
      <c r="D5555"/>
      <c r="E5555" s="148"/>
      <c r="F5555" s="148"/>
      <c r="G5555" s="149"/>
      <c r="H5555" s="148"/>
      <c r="I5555"/>
    </row>
    <row r="5556" spans="1:9" x14ac:dyDescent="0.25">
      <c r="A5556"/>
      <c r="B5556"/>
      <c r="C5556"/>
      <c r="D5556"/>
      <c r="E5556" s="148"/>
      <c r="F5556" s="148"/>
      <c r="G5556" s="149"/>
      <c r="H5556" s="148"/>
      <c r="I5556"/>
    </row>
    <row r="5557" spans="1:9" x14ac:dyDescent="0.25">
      <c r="A5557"/>
      <c r="B5557"/>
      <c r="C5557"/>
      <c r="D5557"/>
      <c r="E5557" s="148"/>
      <c r="F5557" s="148"/>
      <c r="G5557" s="149"/>
      <c r="H5557" s="148"/>
      <c r="I5557"/>
    </row>
    <row r="5558" spans="1:9" x14ac:dyDescent="0.25">
      <c r="A5558"/>
      <c r="B5558"/>
      <c r="C5558"/>
      <c r="D5558"/>
      <c r="E5558" s="148"/>
      <c r="F5558" s="148"/>
      <c r="G5558" s="149"/>
      <c r="H5558" s="148"/>
      <c r="I5558"/>
    </row>
    <row r="5559" spans="1:9" x14ac:dyDescent="0.25">
      <c r="A5559"/>
      <c r="B5559"/>
      <c r="C5559"/>
      <c r="D5559"/>
      <c r="E5559" s="148"/>
      <c r="F5559" s="148"/>
      <c r="G5559" s="149"/>
      <c r="H5559" s="148"/>
      <c r="I5559"/>
    </row>
    <row r="5560" spans="1:9" x14ac:dyDescent="0.25">
      <c r="A5560"/>
      <c r="B5560"/>
      <c r="C5560"/>
      <c r="D5560"/>
      <c r="E5560" s="148"/>
      <c r="F5560" s="148"/>
      <c r="G5560" s="149"/>
      <c r="H5560" s="148"/>
      <c r="I5560"/>
    </row>
    <row r="5561" spans="1:9" x14ac:dyDescent="0.25">
      <c r="A5561"/>
      <c r="B5561"/>
      <c r="C5561"/>
      <c r="D5561"/>
      <c r="E5561" s="148"/>
      <c r="F5561" s="148"/>
      <c r="G5561" s="149"/>
      <c r="H5561" s="148"/>
      <c r="I5561"/>
    </row>
    <row r="5562" spans="1:9" x14ac:dyDescent="0.25">
      <c r="A5562"/>
      <c r="B5562"/>
      <c r="C5562"/>
      <c r="D5562"/>
      <c r="E5562" s="148"/>
      <c r="F5562" s="148"/>
      <c r="G5562" s="149"/>
      <c r="H5562" s="148"/>
      <c r="I5562"/>
    </row>
    <row r="5563" spans="1:9" x14ac:dyDescent="0.25">
      <c r="A5563"/>
      <c r="B5563"/>
      <c r="C5563"/>
      <c r="D5563"/>
      <c r="E5563" s="148"/>
      <c r="F5563" s="148"/>
      <c r="G5563" s="149"/>
      <c r="H5563" s="148"/>
      <c r="I5563"/>
    </row>
    <row r="5564" spans="1:9" x14ac:dyDescent="0.25">
      <c r="A5564"/>
      <c r="B5564"/>
      <c r="C5564"/>
      <c r="D5564"/>
      <c r="E5564" s="148"/>
      <c r="F5564" s="148"/>
      <c r="G5564" s="149"/>
      <c r="H5564" s="148"/>
      <c r="I5564"/>
    </row>
    <row r="5565" spans="1:9" x14ac:dyDescent="0.25">
      <c r="A5565"/>
      <c r="B5565"/>
      <c r="C5565"/>
      <c r="D5565"/>
      <c r="E5565" s="148"/>
      <c r="F5565" s="148"/>
      <c r="G5565" s="149"/>
      <c r="H5565" s="148"/>
      <c r="I5565"/>
    </row>
    <row r="5566" spans="1:9" x14ac:dyDescent="0.25">
      <c r="A5566"/>
      <c r="B5566"/>
      <c r="C5566"/>
      <c r="D5566"/>
      <c r="E5566" s="148"/>
      <c r="F5566" s="148"/>
      <c r="G5566" s="149"/>
      <c r="H5566" s="148"/>
      <c r="I5566"/>
    </row>
    <row r="5567" spans="1:9" x14ac:dyDescent="0.25">
      <c r="A5567"/>
      <c r="B5567"/>
      <c r="C5567"/>
      <c r="D5567"/>
      <c r="E5567" s="148"/>
      <c r="F5567" s="148"/>
      <c r="G5567" s="149"/>
      <c r="H5567" s="148"/>
      <c r="I5567"/>
    </row>
    <row r="5568" spans="1:9" x14ac:dyDescent="0.25">
      <c r="A5568"/>
      <c r="B5568"/>
      <c r="C5568"/>
      <c r="D5568"/>
      <c r="E5568" s="148"/>
      <c r="F5568" s="148"/>
      <c r="G5568" s="149"/>
      <c r="H5568" s="148"/>
      <c r="I5568"/>
    </row>
    <row r="5569" spans="1:9" x14ac:dyDescent="0.25">
      <c r="A5569"/>
      <c r="B5569"/>
      <c r="C5569"/>
      <c r="D5569"/>
      <c r="E5569" s="148"/>
      <c r="F5569" s="148"/>
      <c r="G5569" s="149"/>
      <c r="H5569" s="148"/>
      <c r="I5569"/>
    </row>
    <row r="5570" spans="1:9" x14ac:dyDescent="0.25">
      <c r="A5570"/>
      <c r="B5570"/>
      <c r="C5570"/>
      <c r="D5570"/>
      <c r="E5570" s="148"/>
      <c r="F5570" s="148"/>
      <c r="G5570" s="149"/>
      <c r="H5570" s="148"/>
      <c r="I5570"/>
    </row>
    <row r="5571" spans="1:9" x14ac:dyDescent="0.25">
      <c r="A5571"/>
      <c r="B5571"/>
      <c r="C5571"/>
      <c r="D5571"/>
      <c r="E5571" s="148"/>
      <c r="F5571" s="148"/>
      <c r="G5571" s="149"/>
      <c r="H5571" s="148"/>
      <c r="I5571"/>
    </row>
    <row r="5572" spans="1:9" x14ac:dyDescent="0.25">
      <c r="A5572"/>
      <c r="B5572"/>
      <c r="C5572"/>
      <c r="D5572"/>
      <c r="E5572" s="148"/>
      <c r="F5572" s="148"/>
      <c r="G5572" s="149"/>
      <c r="H5572" s="148"/>
      <c r="I5572"/>
    </row>
    <row r="5573" spans="1:9" x14ac:dyDescent="0.25">
      <c r="A5573"/>
      <c r="B5573"/>
      <c r="C5573"/>
      <c r="D5573"/>
      <c r="E5573" s="148"/>
      <c r="F5573" s="148"/>
      <c r="G5573" s="149"/>
      <c r="H5573" s="148"/>
      <c r="I5573"/>
    </row>
    <row r="5574" spans="1:9" x14ac:dyDescent="0.25">
      <c r="A5574"/>
      <c r="B5574"/>
      <c r="C5574"/>
      <c r="D5574"/>
      <c r="E5574" s="148"/>
      <c r="F5574" s="148"/>
      <c r="G5574" s="149"/>
      <c r="H5574" s="148"/>
      <c r="I5574"/>
    </row>
    <row r="5575" spans="1:9" x14ac:dyDescent="0.25">
      <c r="A5575"/>
      <c r="B5575"/>
      <c r="C5575"/>
      <c r="D5575"/>
      <c r="E5575" s="148"/>
      <c r="F5575" s="148"/>
      <c r="G5575" s="149"/>
      <c r="H5575" s="148"/>
      <c r="I5575"/>
    </row>
    <row r="5576" spans="1:9" x14ac:dyDescent="0.25">
      <c r="A5576"/>
      <c r="B5576"/>
      <c r="C5576"/>
      <c r="D5576"/>
      <c r="E5576" s="148"/>
      <c r="F5576" s="148"/>
      <c r="G5576" s="149"/>
      <c r="H5576" s="148"/>
      <c r="I5576"/>
    </row>
    <row r="5577" spans="1:9" x14ac:dyDescent="0.25">
      <c r="A5577"/>
      <c r="B5577"/>
      <c r="C5577"/>
      <c r="D5577"/>
      <c r="E5577" s="148"/>
      <c r="F5577" s="148"/>
      <c r="G5577" s="149"/>
      <c r="H5577" s="148"/>
      <c r="I5577"/>
    </row>
    <row r="5578" spans="1:9" x14ac:dyDescent="0.25">
      <c r="A5578"/>
      <c r="B5578"/>
      <c r="C5578"/>
      <c r="D5578"/>
      <c r="E5578" s="148"/>
      <c r="F5578" s="148"/>
      <c r="G5578" s="149"/>
      <c r="H5578" s="148"/>
      <c r="I5578"/>
    </row>
    <row r="5579" spans="1:9" x14ac:dyDescent="0.25">
      <c r="A5579"/>
      <c r="B5579"/>
      <c r="C5579"/>
      <c r="D5579"/>
      <c r="E5579" s="148"/>
      <c r="F5579" s="148"/>
      <c r="G5579" s="149"/>
      <c r="H5579" s="148"/>
      <c r="I5579"/>
    </row>
    <row r="5580" spans="1:9" x14ac:dyDescent="0.25">
      <c r="A5580"/>
      <c r="B5580"/>
      <c r="C5580"/>
      <c r="D5580"/>
      <c r="E5580" s="148"/>
      <c r="F5580" s="148"/>
      <c r="G5580" s="149"/>
      <c r="H5580" s="148"/>
      <c r="I5580"/>
    </row>
    <row r="5581" spans="1:9" x14ac:dyDescent="0.25">
      <c r="A5581"/>
      <c r="B5581"/>
      <c r="C5581"/>
      <c r="D5581"/>
      <c r="E5581" s="148"/>
      <c r="F5581" s="148"/>
      <c r="G5581" s="149"/>
      <c r="H5581" s="148"/>
      <c r="I5581"/>
    </row>
    <row r="5582" spans="1:9" x14ac:dyDescent="0.25">
      <c r="A5582"/>
      <c r="B5582"/>
      <c r="C5582"/>
      <c r="D5582"/>
      <c r="E5582" s="148"/>
      <c r="F5582" s="148"/>
      <c r="G5582" s="149"/>
      <c r="H5582" s="148"/>
      <c r="I5582"/>
    </row>
    <row r="5583" spans="1:9" x14ac:dyDescent="0.25">
      <c r="A5583"/>
      <c r="B5583"/>
      <c r="C5583"/>
      <c r="D5583"/>
      <c r="E5583" s="148"/>
      <c r="F5583" s="148"/>
      <c r="G5583" s="149"/>
      <c r="H5583" s="148"/>
      <c r="I5583"/>
    </row>
    <row r="5584" spans="1:9" x14ac:dyDescent="0.25">
      <c r="A5584"/>
      <c r="B5584"/>
      <c r="C5584"/>
      <c r="D5584"/>
      <c r="E5584" s="148"/>
      <c r="F5584" s="148"/>
      <c r="G5584" s="149"/>
      <c r="H5584" s="148"/>
      <c r="I5584"/>
    </row>
    <row r="5585" spans="1:9" x14ac:dyDescent="0.25">
      <c r="A5585"/>
      <c r="B5585"/>
      <c r="C5585"/>
      <c r="D5585"/>
      <c r="E5585" s="148"/>
      <c r="F5585" s="148"/>
      <c r="G5585" s="149"/>
      <c r="H5585" s="148"/>
      <c r="I5585"/>
    </row>
    <row r="5586" spans="1:9" x14ac:dyDescent="0.25">
      <c r="A5586"/>
      <c r="B5586"/>
      <c r="C5586"/>
      <c r="D5586"/>
      <c r="E5586" s="148"/>
      <c r="F5586" s="148"/>
      <c r="G5586" s="149"/>
      <c r="H5586" s="148"/>
      <c r="I5586"/>
    </row>
    <row r="5587" spans="1:9" x14ac:dyDescent="0.25">
      <c r="A5587"/>
      <c r="B5587"/>
      <c r="C5587"/>
      <c r="D5587"/>
      <c r="E5587" s="148"/>
      <c r="F5587" s="148"/>
      <c r="G5587" s="149"/>
      <c r="H5587" s="148"/>
      <c r="I5587"/>
    </row>
    <row r="5588" spans="1:9" x14ac:dyDescent="0.25">
      <c r="A5588"/>
      <c r="B5588"/>
      <c r="C5588"/>
      <c r="D5588"/>
      <c r="E5588" s="148"/>
      <c r="F5588" s="148"/>
      <c r="G5588" s="149"/>
      <c r="H5588" s="148"/>
      <c r="I5588"/>
    </row>
    <row r="5589" spans="1:9" x14ac:dyDescent="0.25">
      <c r="A5589"/>
      <c r="B5589"/>
      <c r="C5589"/>
      <c r="D5589"/>
      <c r="E5589" s="148"/>
      <c r="F5589" s="148"/>
      <c r="G5589" s="149"/>
      <c r="H5589" s="148"/>
      <c r="I5589"/>
    </row>
    <row r="5590" spans="1:9" x14ac:dyDescent="0.25">
      <c r="A5590"/>
      <c r="B5590"/>
      <c r="C5590"/>
      <c r="D5590"/>
      <c r="E5590" s="148"/>
      <c r="F5590" s="148"/>
      <c r="G5590" s="149"/>
      <c r="H5590" s="148"/>
      <c r="I5590"/>
    </row>
    <row r="5591" spans="1:9" x14ac:dyDescent="0.25">
      <c r="A5591"/>
      <c r="B5591"/>
      <c r="C5591"/>
      <c r="D5591"/>
      <c r="E5591" s="148"/>
      <c r="F5591" s="148"/>
      <c r="G5591" s="149"/>
      <c r="H5591" s="148"/>
      <c r="I5591"/>
    </row>
    <row r="5592" spans="1:9" x14ac:dyDescent="0.25">
      <c r="A5592"/>
      <c r="B5592"/>
      <c r="C5592"/>
      <c r="D5592"/>
      <c r="E5592" s="148"/>
      <c r="F5592" s="148"/>
      <c r="G5592" s="149"/>
      <c r="H5592" s="148"/>
      <c r="I5592"/>
    </row>
    <row r="5593" spans="1:9" x14ac:dyDescent="0.25">
      <c r="A5593"/>
      <c r="B5593"/>
      <c r="C5593"/>
      <c r="D5593"/>
      <c r="E5593" s="148"/>
      <c r="F5593" s="148"/>
      <c r="G5593" s="149"/>
      <c r="H5593" s="148"/>
      <c r="I5593"/>
    </row>
    <row r="5594" spans="1:9" x14ac:dyDescent="0.25">
      <c r="A5594"/>
      <c r="B5594"/>
      <c r="C5594"/>
      <c r="D5594"/>
      <c r="E5594" s="148"/>
      <c r="F5594" s="148"/>
      <c r="G5594" s="149"/>
      <c r="H5594" s="148"/>
      <c r="I5594"/>
    </row>
    <row r="5595" spans="1:9" x14ac:dyDescent="0.25">
      <c r="A5595"/>
      <c r="B5595"/>
      <c r="C5595"/>
      <c r="D5595"/>
      <c r="E5595" s="148"/>
      <c r="F5595" s="148"/>
      <c r="G5595" s="149"/>
      <c r="H5595" s="148"/>
      <c r="I5595"/>
    </row>
    <row r="5596" spans="1:9" x14ac:dyDescent="0.25">
      <c r="A5596"/>
      <c r="B5596"/>
      <c r="C5596"/>
      <c r="D5596"/>
      <c r="E5596" s="148"/>
      <c r="F5596" s="148"/>
      <c r="G5596" s="149"/>
      <c r="H5596" s="148"/>
      <c r="I5596"/>
    </row>
    <row r="5597" spans="1:9" x14ac:dyDescent="0.25">
      <c r="A5597"/>
      <c r="B5597"/>
      <c r="C5597"/>
      <c r="D5597"/>
      <c r="E5597" s="148"/>
      <c r="F5597" s="148"/>
      <c r="G5597" s="149"/>
      <c r="H5597" s="148"/>
      <c r="I5597"/>
    </row>
    <row r="5598" spans="1:9" x14ac:dyDescent="0.25">
      <c r="A5598"/>
      <c r="B5598"/>
      <c r="C5598"/>
      <c r="D5598"/>
      <c r="E5598" s="148"/>
      <c r="F5598" s="148"/>
      <c r="G5598" s="149"/>
      <c r="H5598" s="148"/>
      <c r="I5598"/>
    </row>
    <row r="5599" spans="1:9" x14ac:dyDescent="0.25">
      <c r="A5599"/>
      <c r="B5599"/>
      <c r="C5599"/>
      <c r="D5599"/>
      <c r="E5599" s="148"/>
      <c r="F5599" s="148"/>
      <c r="G5599" s="149"/>
      <c r="H5599" s="148"/>
      <c r="I5599"/>
    </row>
    <row r="5600" spans="1:9" x14ac:dyDescent="0.25">
      <c r="A5600"/>
      <c r="B5600"/>
      <c r="C5600"/>
      <c r="D5600"/>
      <c r="E5600" s="148"/>
      <c r="F5600" s="148"/>
      <c r="G5600" s="149"/>
      <c r="H5600" s="148"/>
      <c r="I5600"/>
    </row>
    <row r="5601" spans="1:9" x14ac:dyDescent="0.25">
      <c r="A5601"/>
      <c r="B5601"/>
      <c r="C5601"/>
      <c r="D5601"/>
      <c r="E5601" s="148"/>
      <c r="F5601" s="148"/>
      <c r="G5601" s="149"/>
      <c r="H5601" s="148"/>
      <c r="I5601"/>
    </row>
    <row r="5602" spans="1:9" x14ac:dyDescent="0.25">
      <c r="A5602"/>
      <c r="B5602"/>
      <c r="C5602"/>
      <c r="D5602"/>
      <c r="E5602" s="148"/>
      <c r="F5602" s="148"/>
      <c r="G5602" s="149"/>
      <c r="H5602" s="148"/>
      <c r="I5602"/>
    </row>
    <row r="5603" spans="1:9" x14ac:dyDescent="0.25">
      <c r="A5603"/>
      <c r="B5603"/>
      <c r="C5603"/>
      <c r="D5603"/>
      <c r="E5603" s="148"/>
      <c r="F5603" s="148"/>
      <c r="G5603" s="149"/>
      <c r="H5603" s="148"/>
      <c r="I5603"/>
    </row>
    <row r="5604" spans="1:9" x14ac:dyDescent="0.25">
      <c r="A5604"/>
      <c r="B5604"/>
      <c r="C5604"/>
      <c r="D5604"/>
      <c r="E5604" s="148"/>
      <c r="F5604" s="148"/>
      <c r="G5604" s="149"/>
      <c r="H5604" s="148"/>
      <c r="I5604"/>
    </row>
    <row r="5605" spans="1:9" x14ac:dyDescent="0.25">
      <c r="A5605"/>
      <c r="B5605"/>
      <c r="C5605"/>
      <c r="D5605"/>
      <c r="E5605" s="148"/>
      <c r="F5605" s="148"/>
      <c r="G5605" s="149"/>
      <c r="H5605" s="148"/>
      <c r="I5605"/>
    </row>
    <row r="5606" spans="1:9" x14ac:dyDescent="0.25">
      <c r="A5606"/>
      <c r="B5606"/>
      <c r="C5606"/>
      <c r="D5606"/>
      <c r="E5606" s="148"/>
      <c r="F5606" s="148"/>
      <c r="G5606" s="149"/>
      <c r="H5606" s="148"/>
      <c r="I5606"/>
    </row>
    <row r="5607" spans="1:9" x14ac:dyDescent="0.25">
      <c r="A5607"/>
      <c r="B5607"/>
      <c r="C5607"/>
      <c r="D5607"/>
      <c r="E5607" s="148"/>
      <c r="F5607" s="148"/>
      <c r="G5607" s="149"/>
      <c r="H5607" s="148"/>
      <c r="I5607"/>
    </row>
    <row r="5608" spans="1:9" x14ac:dyDescent="0.25">
      <c r="A5608"/>
      <c r="B5608"/>
      <c r="C5608"/>
      <c r="D5608"/>
      <c r="E5608" s="148"/>
      <c r="F5608" s="148"/>
      <c r="G5608" s="149"/>
      <c r="H5608" s="148"/>
      <c r="I5608"/>
    </row>
    <row r="5609" spans="1:9" x14ac:dyDescent="0.25">
      <c r="A5609"/>
      <c r="B5609"/>
      <c r="C5609"/>
      <c r="D5609"/>
      <c r="E5609" s="148"/>
      <c r="F5609" s="148"/>
      <c r="G5609" s="149"/>
      <c r="H5609" s="148"/>
      <c r="I5609"/>
    </row>
    <row r="5610" spans="1:9" x14ac:dyDescent="0.25">
      <c r="A5610"/>
      <c r="B5610"/>
      <c r="C5610"/>
      <c r="D5610"/>
      <c r="E5610" s="148"/>
      <c r="F5610" s="148"/>
      <c r="G5610" s="149"/>
      <c r="H5610" s="148"/>
      <c r="I5610"/>
    </row>
    <row r="5611" spans="1:9" x14ac:dyDescent="0.25">
      <c r="A5611"/>
      <c r="B5611"/>
      <c r="C5611"/>
      <c r="D5611"/>
      <c r="E5611" s="148"/>
      <c r="F5611" s="148"/>
      <c r="G5611" s="149"/>
      <c r="H5611" s="148"/>
      <c r="I5611"/>
    </row>
    <row r="5612" spans="1:9" x14ac:dyDescent="0.25">
      <c r="A5612"/>
      <c r="B5612"/>
      <c r="C5612"/>
      <c r="D5612"/>
      <c r="E5612" s="148"/>
      <c r="F5612" s="148"/>
      <c r="G5612" s="149"/>
      <c r="H5612" s="148"/>
      <c r="I5612"/>
    </row>
    <row r="5613" spans="1:9" x14ac:dyDescent="0.25">
      <c r="A5613"/>
      <c r="B5613"/>
      <c r="C5613"/>
      <c r="D5613"/>
      <c r="E5613" s="148"/>
      <c r="F5613" s="148"/>
      <c r="G5613" s="149"/>
      <c r="H5613" s="148"/>
      <c r="I5613"/>
    </row>
    <row r="5614" spans="1:9" x14ac:dyDescent="0.25">
      <c r="A5614"/>
      <c r="B5614"/>
      <c r="C5614"/>
      <c r="D5614"/>
      <c r="E5614" s="148"/>
      <c r="F5614" s="148"/>
      <c r="G5614" s="149"/>
      <c r="H5614" s="148"/>
      <c r="I5614"/>
    </row>
    <row r="5615" spans="1:9" x14ac:dyDescent="0.25">
      <c r="A5615"/>
      <c r="B5615"/>
      <c r="C5615"/>
      <c r="D5615"/>
      <c r="E5615" s="148"/>
      <c r="F5615" s="148"/>
      <c r="G5615" s="149"/>
      <c r="H5615" s="148"/>
      <c r="I5615"/>
    </row>
    <row r="5616" spans="1:9" x14ac:dyDescent="0.25">
      <c r="A5616"/>
      <c r="B5616"/>
      <c r="C5616"/>
      <c r="D5616"/>
      <c r="E5616" s="148"/>
      <c r="F5616" s="148"/>
      <c r="G5616" s="149"/>
      <c r="H5616" s="148"/>
      <c r="I5616"/>
    </row>
    <row r="5617" spans="1:9" x14ac:dyDescent="0.25">
      <c r="A5617"/>
      <c r="B5617"/>
      <c r="C5617"/>
      <c r="D5617"/>
      <c r="E5617" s="148"/>
      <c r="F5617" s="148"/>
      <c r="G5617" s="149"/>
      <c r="H5617" s="148"/>
      <c r="I5617"/>
    </row>
    <row r="5618" spans="1:9" x14ac:dyDescent="0.25">
      <c r="A5618"/>
      <c r="B5618"/>
      <c r="C5618"/>
      <c r="D5618"/>
      <c r="E5618" s="148"/>
      <c r="F5618" s="148"/>
      <c r="G5618" s="149"/>
      <c r="H5618" s="148"/>
      <c r="I5618"/>
    </row>
    <row r="5619" spans="1:9" x14ac:dyDescent="0.25">
      <c r="A5619"/>
      <c r="B5619"/>
      <c r="C5619"/>
      <c r="D5619"/>
      <c r="E5619" s="148"/>
      <c r="F5619" s="148"/>
      <c r="G5619" s="149"/>
      <c r="H5619" s="148"/>
      <c r="I5619"/>
    </row>
    <row r="5620" spans="1:9" x14ac:dyDescent="0.25">
      <c r="A5620"/>
      <c r="B5620"/>
      <c r="C5620"/>
      <c r="D5620"/>
      <c r="E5620" s="148"/>
      <c r="F5620" s="148"/>
      <c r="G5620" s="149"/>
      <c r="H5620" s="148"/>
      <c r="I5620"/>
    </row>
    <row r="5621" spans="1:9" x14ac:dyDescent="0.25">
      <c r="A5621"/>
      <c r="B5621"/>
      <c r="C5621"/>
      <c r="D5621"/>
      <c r="E5621" s="148"/>
      <c r="F5621" s="148"/>
      <c r="G5621" s="149"/>
      <c r="H5621" s="148"/>
      <c r="I5621"/>
    </row>
    <row r="5622" spans="1:9" x14ac:dyDescent="0.25">
      <c r="A5622"/>
      <c r="B5622"/>
      <c r="C5622"/>
      <c r="D5622"/>
      <c r="E5622" s="148"/>
      <c r="F5622" s="148"/>
      <c r="G5622" s="149"/>
      <c r="H5622" s="148"/>
      <c r="I5622"/>
    </row>
    <row r="5623" spans="1:9" x14ac:dyDescent="0.25">
      <c r="A5623"/>
      <c r="B5623"/>
      <c r="C5623"/>
      <c r="D5623"/>
      <c r="E5623" s="148"/>
      <c r="F5623" s="148"/>
      <c r="G5623" s="149"/>
      <c r="H5623" s="148"/>
      <c r="I5623"/>
    </row>
    <row r="5624" spans="1:9" x14ac:dyDescent="0.25">
      <c r="A5624"/>
      <c r="B5624"/>
      <c r="C5624"/>
      <c r="D5624"/>
      <c r="E5624" s="148"/>
      <c r="F5624" s="148"/>
      <c r="G5624" s="149"/>
      <c r="H5624" s="148"/>
      <c r="I5624"/>
    </row>
    <row r="5625" spans="1:9" x14ac:dyDescent="0.25">
      <c r="A5625"/>
      <c r="B5625"/>
      <c r="C5625"/>
      <c r="D5625"/>
      <c r="E5625" s="148"/>
      <c r="F5625" s="148"/>
      <c r="G5625" s="149"/>
      <c r="H5625" s="148"/>
      <c r="I5625"/>
    </row>
    <row r="5626" spans="1:9" x14ac:dyDescent="0.25">
      <c r="A5626"/>
      <c r="B5626"/>
      <c r="C5626"/>
      <c r="D5626"/>
      <c r="E5626" s="148"/>
      <c r="F5626" s="148"/>
      <c r="G5626" s="149"/>
      <c r="H5626" s="148"/>
      <c r="I5626"/>
    </row>
    <row r="5627" spans="1:9" x14ac:dyDescent="0.25">
      <c r="A5627"/>
      <c r="B5627"/>
      <c r="C5627"/>
      <c r="D5627"/>
      <c r="E5627" s="148"/>
      <c r="F5627" s="148"/>
      <c r="G5627" s="149"/>
      <c r="H5627" s="148"/>
      <c r="I5627"/>
    </row>
    <row r="5628" spans="1:9" x14ac:dyDescent="0.25">
      <c r="A5628"/>
      <c r="B5628"/>
      <c r="C5628"/>
      <c r="D5628"/>
      <c r="E5628" s="148"/>
      <c r="F5628" s="148"/>
      <c r="G5628" s="149"/>
      <c r="H5628" s="148"/>
      <c r="I5628"/>
    </row>
    <row r="5629" spans="1:9" x14ac:dyDescent="0.25">
      <c r="A5629"/>
      <c r="B5629"/>
      <c r="C5629"/>
      <c r="D5629"/>
      <c r="E5629" s="148"/>
      <c r="F5629" s="148"/>
      <c r="G5629" s="149"/>
      <c r="H5629" s="148"/>
      <c r="I5629"/>
    </row>
    <row r="5630" spans="1:9" x14ac:dyDescent="0.25">
      <c r="A5630"/>
      <c r="B5630"/>
      <c r="C5630"/>
      <c r="D5630"/>
      <c r="E5630" s="148"/>
      <c r="F5630" s="148"/>
      <c r="G5630" s="149"/>
      <c r="H5630" s="148"/>
      <c r="I5630"/>
    </row>
    <row r="5631" spans="1:9" x14ac:dyDescent="0.25">
      <c r="A5631"/>
      <c r="B5631"/>
      <c r="C5631"/>
      <c r="D5631"/>
      <c r="E5631" s="148"/>
      <c r="F5631" s="148"/>
      <c r="G5631" s="149"/>
      <c r="H5631" s="148"/>
      <c r="I5631"/>
    </row>
    <row r="5632" spans="1:9" x14ac:dyDescent="0.25">
      <c r="A5632"/>
      <c r="B5632"/>
      <c r="C5632"/>
      <c r="D5632"/>
      <c r="E5632" s="148"/>
      <c r="F5632" s="148"/>
      <c r="G5632" s="149"/>
      <c r="H5632" s="148"/>
      <c r="I5632"/>
    </row>
    <row r="5633" spans="1:9" x14ac:dyDescent="0.25">
      <c r="A5633"/>
      <c r="B5633"/>
      <c r="C5633"/>
      <c r="D5633"/>
      <c r="E5633" s="148"/>
      <c r="F5633" s="148"/>
      <c r="G5633" s="149"/>
      <c r="H5633" s="148"/>
      <c r="I5633"/>
    </row>
    <row r="5634" spans="1:9" x14ac:dyDescent="0.25">
      <c r="A5634"/>
      <c r="B5634"/>
      <c r="C5634"/>
      <c r="D5634"/>
      <c r="E5634" s="148"/>
      <c r="F5634" s="148"/>
      <c r="G5634" s="149"/>
      <c r="H5634" s="148"/>
      <c r="I5634"/>
    </row>
    <row r="5635" spans="1:9" x14ac:dyDescent="0.25">
      <c r="A5635"/>
      <c r="B5635"/>
      <c r="C5635"/>
      <c r="D5635"/>
      <c r="E5635" s="148"/>
      <c r="F5635" s="148"/>
      <c r="G5635" s="149"/>
      <c r="H5635" s="148"/>
      <c r="I5635"/>
    </row>
    <row r="5636" spans="1:9" x14ac:dyDescent="0.25">
      <c r="A5636"/>
      <c r="B5636"/>
      <c r="C5636"/>
      <c r="D5636"/>
      <c r="E5636" s="148"/>
      <c r="F5636" s="148"/>
      <c r="G5636" s="149"/>
      <c r="H5636" s="148"/>
      <c r="I5636"/>
    </row>
    <row r="5637" spans="1:9" x14ac:dyDescent="0.25">
      <c r="A5637"/>
      <c r="B5637"/>
      <c r="C5637"/>
      <c r="D5637"/>
      <c r="E5637" s="148"/>
      <c r="F5637" s="148"/>
      <c r="G5637" s="149"/>
      <c r="H5637" s="148"/>
      <c r="I5637"/>
    </row>
    <row r="5638" spans="1:9" x14ac:dyDescent="0.25">
      <c r="A5638"/>
      <c r="B5638"/>
      <c r="C5638"/>
      <c r="D5638"/>
      <c r="E5638" s="148"/>
      <c r="F5638" s="148"/>
      <c r="G5638" s="149"/>
      <c r="H5638" s="148"/>
      <c r="I5638"/>
    </row>
    <row r="5639" spans="1:9" x14ac:dyDescent="0.25">
      <c r="A5639"/>
      <c r="B5639"/>
      <c r="C5639"/>
      <c r="D5639"/>
      <c r="E5639" s="148"/>
      <c r="F5639" s="148"/>
      <c r="G5639" s="149"/>
      <c r="H5639" s="148"/>
      <c r="I5639"/>
    </row>
    <row r="5640" spans="1:9" x14ac:dyDescent="0.25">
      <c r="A5640"/>
      <c r="B5640"/>
      <c r="C5640"/>
      <c r="D5640"/>
      <c r="E5640" s="148"/>
      <c r="F5640" s="148"/>
      <c r="G5640" s="149"/>
      <c r="H5640" s="148"/>
      <c r="I5640"/>
    </row>
    <row r="5641" spans="1:9" x14ac:dyDescent="0.25">
      <c r="A5641"/>
      <c r="B5641"/>
      <c r="C5641"/>
      <c r="D5641"/>
      <c r="E5641" s="148"/>
      <c r="F5641" s="148"/>
      <c r="G5641" s="149"/>
      <c r="H5641" s="148"/>
      <c r="I5641"/>
    </row>
    <row r="5642" spans="1:9" x14ac:dyDescent="0.25">
      <c r="A5642"/>
      <c r="B5642"/>
      <c r="C5642"/>
      <c r="D5642"/>
      <c r="E5642" s="148"/>
      <c r="F5642" s="148"/>
      <c r="G5642" s="149"/>
      <c r="H5642" s="148"/>
      <c r="I5642"/>
    </row>
    <row r="5643" spans="1:9" x14ac:dyDescent="0.25">
      <c r="A5643"/>
      <c r="B5643"/>
      <c r="C5643"/>
      <c r="D5643"/>
      <c r="E5643" s="148"/>
      <c r="F5643" s="148"/>
      <c r="G5643" s="149"/>
      <c r="H5643" s="148"/>
      <c r="I5643"/>
    </row>
    <row r="5644" spans="1:9" x14ac:dyDescent="0.25">
      <c r="A5644"/>
      <c r="B5644"/>
      <c r="C5644"/>
      <c r="D5644"/>
      <c r="E5644" s="148"/>
      <c r="F5644" s="148"/>
      <c r="G5644" s="149"/>
      <c r="H5644" s="148"/>
      <c r="I5644"/>
    </row>
    <row r="5645" spans="1:9" x14ac:dyDescent="0.25">
      <c r="A5645"/>
      <c r="B5645"/>
      <c r="C5645"/>
      <c r="D5645"/>
      <c r="E5645" s="148"/>
      <c r="F5645" s="148"/>
      <c r="G5645" s="149"/>
      <c r="H5645" s="148"/>
      <c r="I5645"/>
    </row>
    <row r="5646" spans="1:9" x14ac:dyDescent="0.25">
      <c r="A5646"/>
      <c r="B5646"/>
      <c r="C5646"/>
      <c r="D5646"/>
      <c r="E5646" s="148"/>
      <c r="F5646" s="148"/>
      <c r="G5646" s="149"/>
      <c r="H5646" s="148"/>
      <c r="I5646"/>
    </row>
    <row r="5647" spans="1:9" x14ac:dyDescent="0.25">
      <c r="A5647"/>
      <c r="B5647"/>
      <c r="C5647"/>
      <c r="D5647"/>
      <c r="E5647" s="148"/>
      <c r="F5647" s="148"/>
      <c r="G5647" s="149"/>
      <c r="H5647" s="148"/>
      <c r="I5647"/>
    </row>
    <row r="5648" spans="1:9" x14ac:dyDescent="0.25">
      <c r="A5648"/>
      <c r="B5648"/>
      <c r="C5648"/>
      <c r="D5648"/>
      <c r="E5648" s="148"/>
      <c r="F5648" s="148"/>
      <c r="G5648" s="149"/>
      <c r="H5648" s="148"/>
      <c r="I5648"/>
    </row>
    <row r="5649" spans="1:9" x14ac:dyDescent="0.25">
      <c r="A5649"/>
      <c r="B5649"/>
      <c r="C5649"/>
      <c r="D5649"/>
      <c r="E5649" s="148"/>
      <c r="F5649" s="148"/>
      <c r="G5649" s="149"/>
      <c r="H5649" s="148"/>
      <c r="I5649"/>
    </row>
    <row r="5650" spans="1:9" x14ac:dyDescent="0.25">
      <c r="A5650"/>
      <c r="B5650"/>
      <c r="C5650"/>
      <c r="D5650"/>
      <c r="E5650" s="148"/>
      <c r="F5650" s="148"/>
      <c r="G5650" s="149"/>
      <c r="H5650" s="148"/>
      <c r="I5650"/>
    </row>
    <row r="5651" spans="1:9" x14ac:dyDescent="0.25">
      <c r="A5651"/>
      <c r="B5651"/>
      <c r="C5651"/>
      <c r="D5651"/>
      <c r="E5651" s="148"/>
      <c r="F5651" s="148"/>
      <c r="G5651" s="149"/>
      <c r="H5651" s="148"/>
      <c r="I5651"/>
    </row>
    <row r="5652" spans="1:9" x14ac:dyDescent="0.25">
      <c r="A5652"/>
      <c r="B5652"/>
      <c r="C5652"/>
      <c r="D5652"/>
      <c r="E5652" s="148"/>
      <c r="F5652" s="148"/>
      <c r="G5652" s="149"/>
      <c r="H5652" s="148"/>
      <c r="I5652"/>
    </row>
    <row r="5653" spans="1:9" x14ac:dyDescent="0.25">
      <c r="A5653"/>
      <c r="B5653"/>
      <c r="C5653"/>
      <c r="D5653"/>
      <c r="E5653" s="148"/>
      <c r="F5653" s="148"/>
      <c r="G5653" s="149"/>
      <c r="H5653" s="148"/>
      <c r="I5653"/>
    </row>
    <row r="5654" spans="1:9" x14ac:dyDescent="0.25">
      <c r="A5654"/>
      <c r="B5654"/>
      <c r="C5654"/>
      <c r="D5654"/>
      <c r="E5654" s="148"/>
      <c r="F5654" s="148"/>
      <c r="G5654" s="149"/>
      <c r="H5654" s="148"/>
      <c r="I5654"/>
    </row>
    <row r="5655" spans="1:9" x14ac:dyDescent="0.25">
      <c r="A5655"/>
      <c r="B5655"/>
      <c r="C5655"/>
      <c r="D5655"/>
      <c r="E5655" s="148"/>
      <c r="F5655" s="148"/>
      <c r="G5655" s="149"/>
      <c r="H5655" s="148"/>
      <c r="I5655"/>
    </row>
    <row r="5656" spans="1:9" x14ac:dyDescent="0.25">
      <c r="A5656"/>
      <c r="B5656"/>
      <c r="C5656"/>
      <c r="D5656"/>
      <c r="E5656" s="148"/>
      <c r="F5656" s="148"/>
      <c r="G5656" s="149"/>
      <c r="H5656" s="148"/>
      <c r="I5656"/>
    </row>
    <row r="5657" spans="1:9" x14ac:dyDescent="0.25">
      <c r="A5657"/>
      <c r="B5657"/>
      <c r="C5657"/>
      <c r="D5657"/>
      <c r="E5657" s="148"/>
      <c r="F5657" s="148"/>
      <c r="G5657" s="149"/>
      <c r="H5657" s="148"/>
      <c r="I5657"/>
    </row>
    <row r="5658" spans="1:9" x14ac:dyDescent="0.25">
      <c r="A5658"/>
      <c r="B5658"/>
      <c r="C5658"/>
      <c r="D5658"/>
      <c r="E5658" s="148"/>
      <c r="F5658" s="148"/>
      <c r="G5658" s="149"/>
      <c r="H5658" s="148"/>
      <c r="I5658"/>
    </row>
    <row r="5659" spans="1:9" x14ac:dyDescent="0.25">
      <c r="A5659"/>
      <c r="B5659"/>
      <c r="C5659"/>
      <c r="D5659"/>
      <c r="E5659" s="148"/>
      <c r="F5659" s="148"/>
      <c r="G5659" s="149"/>
      <c r="H5659" s="148"/>
      <c r="I5659"/>
    </row>
    <row r="5660" spans="1:9" x14ac:dyDescent="0.25">
      <c r="A5660"/>
      <c r="B5660"/>
      <c r="C5660"/>
      <c r="D5660"/>
      <c r="E5660" s="148"/>
      <c r="F5660" s="148"/>
      <c r="G5660" s="149"/>
      <c r="H5660" s="148"/>
      <c r="I5660"/>
    </row>
    <row r="5661" spans="1:9" x14ac:dyDescent="0.25">
      <c r="A5661"/>
      <c r="B5661"/>
      <c r="C5661"/>
      <c r="D5661"/>
      <c r="E5661" s="148"/>
      <c r="F5661" s="148"/>
      <c r="G5661" s="149"/>
      <c r="H5661" s="148"/>
      <c r="I5661"/>
    </row>
    <row r="5662" spans="1:9" x14ac:dyDescent="0.25">
      <c r="A5662"/>
      <c r="B5662"/>
      <c r="C5662"/>
      <c r="D5662"/>
      <c r="E5662" s="148"/>
      <c r="F5662" s="148"/>
      <c r="G5662" s="149"/>
      <c r="H5662" s="148"/>
      <c r="I5662"/>
    </row>
    <row r="5663" spans="1:9" x14ac:dyDescent="0.25">
      <c r="A5663"/>
      <c r="B5663"/>
      <c r="C5663"/>
      <c r="D5663"/>
      <c r="E5663" s="148"/>
      <c r="F5663" s="148"/>
      <c r="G5663" s="149"/>
      <c r="H5663" s="148"/>
      <c r="I5663"/>
    </row>
    <row r="5664" spans="1:9" x14ac:dyDescent="0.25">
      <c r="A5664"/>
      <c r="B5664"/>
      <c r="C5664"/>
      <c r="D5664"/>
      <c r="E5664" s="148"/>
      <c r="F5664" s="148"/>
      <c r="G5664" s="149"/>
      <c r="H5664" s="148"/>
      <c r="I5664"/>
    </row>
    <row r="5665" spans="1:9" x14ac:dyDescent="0.25">
      <c r="A5665"/>
      <c r="B5665"/>
      <c r="C5665"/>
      <c r="D5665"/>
      <c r="E5665" s="148"/>
      <c r="F5665" s="148"/>
      <c r="G5665" s="149"/>
      <c r="H5665" s="148"/>
      <c r="I5665"/>
    </row>
    <row r="5666" spans="1:9" x14ac:dyDescent="0.25">
      <c r="A5666"/>
      <c r="B5666"/>
      <c r="C5666"/>
      <c r="D5666"/>
      <c r="E5666" s="148"/>
      <c r="F5666" s="148"/>
      <c r="G5666" s="149"/>
      <c r="H5666" s="148"/>
      <c r="I5666"/>
    </row>
    <row r="5667" spans="1:9" x14ac:dyDescent="0.25">
      <c r="A5667"/>
      <c r="B5667"/>
      <c r="C5667"/>
      <c r="D5667"/>
      <c r="E5667" s="148"/>
      <c r="F5667" s="148"/>
      <c r="G5667" s="149"/>
      <c r="H5667" s="148"/>
      <c r="I5667"/>
    </row>
    <row r="5668" spans="1:9" x14ac:dyDescent="0.25">
      <c r="A5668"/>
      <c r="B5668"/>
      <c r="C5668"/>
      <c r="D5668"/>
      <c r="E5668" s="148"/>
      <c r="F5668" s="148"/>
      <c r="G5668" s="149"/>
      <c r="H5668" s="148"/>
      <c r="I5668"/>
    </row>
    <row r="5669" spans="1:9" x14ac:dyDescent="0.25">
      <c r="A5669"/>
      <c r="B5669"/>
      <c r="C5669"/>
      <c r="D5669"/>
      <c r="E5669" s="148"/>
      <c r="F5669" s="148"/>
      <c r="G5669" s="149"/>
      <c r="H5669" s="148"/>
      <c r="I5669"/>
    </row>
    <row r="5670" spans="1:9" x14ac:dyDescent="0.25">
      <c r="A5670"/>
      <c r="B5670"/>
      <c r="C5670"/>
      <c r="D5670"/>
      <c r="E5670" s="148"/>
      <c r="F5670" s="148"/>
      <c r="G5670" s="149"/>
      <c r="H5670" s="148"/>
      <c r="I5670"/>
    </row>
    <row r="5671" spans="1:9" x14ac:dyDescent="0.25">
      <c r="A5671"/>
      <c r="B5671"/>
      <c r="C5671"/>
      <c r="D5671"/>
      <c r="E5671" s="148"/>
      <c r="F5671" s="148"/>
      <c r="G5671" s="149"/>
      <c r="H5671" s="148"/>
      <c r="I5671"/>
    </row>
    <row r="5672" spans="1:9" x14ac:dyDescent="0.25">
      <c r="A5672"/>
      <c r="B5672"/>
      <c r="C5672"/>
      <c r="D5672"/>
      <c r="E5672" s="148"/>
      <c r="F5672" s="148"/>
      <c r="G5672" s="149"/>
      <c r="H5672" s="148"/>
      <c r="I5672"/>
    </row>
    <row r="5673" spans="1:9" x14ac:dyDescent="0.25">
      <c r="A5673"/>
      <c r="B5673"/>
      <c r="C5673"/>
      <c r="D5673"/>
      <c r="E5673" s="148"/>
      <c r="F5673" s="148"/>
      <c r="G5673" s="149"/>
      <c r="H5673" s="148"/>
      <c r="I5673"/>
    </row>
    <row r="5674" spans="1:9" x14ac:dyDescent="0.25">
      <c r="A5674"/>
      <c r="B5674"/>
      <c r="C5674"/>
      <c r="D5674"/>
      <c r="E5674" s="148"/>
      <c r="F5674" s="148"/>
      <c r="G5674" s="149"/>
      <c r="H5674" s="148"/>
      <c r="I5674"/>
    </row>
    <row r="5675" spans="1:9" x14ac:dyDescent="0.25">
      <c r="A5675"/>
      <c r="B5675"/>
      <c r="C5675"/>
      <c r="D5675"/>
      <c r="E5675" s="148"/>
      <c r="F5675" s="148"/>
      <c r="G5675" s="149"/>
      <c r="H5675" s="148"/>
      <c r="I5675"/>
    </row>
    <row r="5676" spans="1:9" x14ac:dyDescent="0.25">
      <c r="A5676"/>
      <c r="B5676"/>
      <c r="C5676"/>
      <c r="D5676"/>
      <c r="E5676" s="148"/>
      <c r="F5676" s="148"/>
      <c r="G5676" s="149"/>
      <c r="H5676" s="148"/>
      <c r="I5676"/>
    </row>
    <row r="5677" spans="1:9" x14ac:dyDescent="0.25">
      <c r="A5677"/>
      <c r="B5677"/>
      <c r="C5677"/>
      <c r="D5677"/>
      <c r="E5677" s="148"/>
      <c r="F5677" s="148"/>
      <c r="G5677" s="149"/>
      <c r="H5677" s="148"/>
      <c r="I5677"/>
    </row>
    <row r="5678" spans="1:9" x14ac:dyDescent="0.25">
      <c r="A5678"/>
      <c r="B5678"/>
      <c r="C5678"/>
      <c r="D5678"/>
      <c r="E5678" s="148"/>
      <c r="F5678" s="148"/>
      <c r="G5678" s="149"/>
      <c r="H5678" s="148"/>
      <c r="I5678"/>
    </row>
    <row r="5679" spans="1:9" x14ac:dyDescent="0.25">
      <c r="A5679"/>
      <c r="B5679"/>
      <c r="C5679"/>
      <c r="D5679"/>
      <c r="E5679" s="148"/>
      <c r="F5679" s="148"/>
      <c r="G5679" s="149"/>
      <c r="H5679" s="148"/>
      <c r="I5679"/>
    </row>
    <row r="5680" spans="1:9" x14ac:dyDescent="0.25">
      <c r="A5680"/>
      <c r="B5680"/>
      <c r="C5680"/>
      <c r="D5680"/>
      <c r="E5680" s="148"/>
      <c r="F5680" s="148"/>
      <c r="G5680" s="149"/>
      <c r="H5680" s="148"/>
      <c r="I5680"/>
    </row>
    <row r="5681" spans="1:9" x14ac:dyDescent="0.25">
      <c r="A5681"/>
      <c r="B5681"/>
      <c r="C5681"/>
      <c r="D5681"/>
      <c r="E5681" s="148"/>
      <c r="F5681" s="148"/>
      <c r="G5681" s="149"/>
      <c r="H5681" s="148"/>
      <c r="I5681"/>
    </row>
    <row r="5682" spans="1:9" x14ac:dyDescent="0.25">
      <c r="A5682"/>
      <c r="B5682"/>
      <c r="C5682"/>
      <c r="D5682"/>
      <c r="E5682" s="148"/>
      <c r="F5682" s="148"/>
      <c r="G5682" s="149"/>
      <c r="H5682" s="148"/>
      <c r="I5682"/>
    </row>
    <row r="5683" spans="1:9" x14ac:dyDescent="0.25">
      <c r="A5683"/>
      <c r="B5683"/>
      <c r="C5683"/>
      <c r="D5683"/>
      <c r="E5683" s="148"/>
      <c r="F5683" s="148"/>
      <c r="G5683" s="149"/>
      <c r="H5683" s="148"/>
      <c r="I5683"/>
    </row>
    <row r="5684" spans="1:9" x14ac:dyDescent="0.25">
      <c r="A5684"/>
      <c r="B5684"/>
      <c r="C5684"/>
      <c r="D5684"/>
      <c r="E5684" s="148"/>
      <c r="F5684" s="148"/>
      <c r="G5684" s="149"/>
      <c r="H5684" s="148"/>
      <c r="I5684"/>
    </row>
    <row r="5685" spans="1:9" x14ac:dyDescent="0.25">
      <c r="A5685"/>
      <c r="B5685"/>
      <c r="C5685"/>
      <c r="D5685"/>
      <c r="E5685" s="148"/>
      <c r="F5685" s="148"/>
      <c r="G5685" s="149"/>
      <c r="H5685" s="148"/>
      <c r="I5685"/>
    </row>
    <row r="5686" spans="1:9" x14ac:dyDescent="0.25">
      <c r="A5686"/>
      <c r="B5686"/>
      <c r="C5686"/>
      <c r="D5686"/>
      <c r="E5686" s="148"/>
      <c r="F5686" s="148"/>
      <c r="G5686" s="149"/>
      <c r="H5686" s="148"/>
      <c r="I5686"/>
    </row>
    <row r="5687" spans="1:9" x14ac:dyDescent="0.25">
      <c r="A5687"/>
      <c r="B5687"/>
      <c r="C5687"/>
      <c r="D5687"/>
      <c r="E5687" s="148"/>
      <c r="F5687" s="148"/>
      <c r="G5687" s="149"/>
      <c r="H5687" s="148"/>
      <c r="I5687"/>
    </row>
    <row r="5688" spans="1:9" x14ac:dyDescent="0.25">
      <c r="A5688"/>
      <c r="B5688"/>
      <c r="C5688"/>
      <c r="D5688"/>
      <c r="E5688" s="148"/>
      <c r="F5688" s="148"/>
      <c r="G5688" s="149"/>
      <c r="H5688" s="148"/>
      <c r="I5688"/>
    </row>
    <row r="5689" spans="1:9" x14ac:dyDescent="0.25">
      <c r="A5689"/>
      <c r="B5689"/>
      <c r="C5689"/>
      <c r="D5689"/>
      <c r="E5689" s="148"/>
      <c r="F5689" s="148"/>
      <c r="G5689" s="149"/>
      <c r="H5689" s="148"/>
      <c r="I5689"/>
    </row>
    <row r="5690" spans="1:9" x14ac:dyDescent="0.25">
      <c r="A5690"/>
      <c r="B5690"/>
      <c r="C5690"/>
      <c r="D5690"/>
      <c r="E5690" s="148"/>
      <c r="F5690" s="148"/>
      <c r="G5690" s="149"/>
      <c r="H5690" s="148"/>
      <c r="I5690"/>
    </row>
    <row r="5691" spans="1:9" x14ac:dyDescent="0.25">
      <c r="A5691"/>
      <c r="B5691"/>
      <c r="C5691"/>
      <c r="D5691"/>
      <c r="E5691" s="148"/>
      <c r="F5691" s="148"/>
      <c r="G5691" s="149"/>
      <c r="H5691" s="148"/>
      <c r="I5691"/>
    </row>
    <row r="5692" spans="1:9" x14ac:dyDescent="0.25">
      <c r="A5692"/>
      <c r="B5692"/>
      <c r="C5692"/>
      <c r="D5692"/>
      <c r="E5692" s="148"/>
      <c r="F5692" s="148"/>
      <c r="G5692" s="149"/>
      <c r="H5692" s="148"/>
      <c r="I5692"/>
    </row>
    <row r="5693" spans="1:9" x14ac:dyDescent="0.25">
      <c r="A5693"/>
      <c r="B5693"/>
      <c r="C5693"/>
      <c r="D5693"/>
      <c r="E5693" s="148"/>
      <c r="F5693" s="148"/>
      <c r="G5693" s="149"/>
      <c r="H5693" s="148"/>
      <c r="I5693"/>
    </row>
    <row r="5694" spans="1:9" x14ac:dyDescent="0.25">
      <c r="A5694"/>
      <c r="B5694"/>
      <c r="C5694"/>
      <c r="D5694"/>
      <c r="E5694" s="148"/>
      <c r="F5694" s="148"/>
      <c r="G5694" s="149"/>
      <c r="H5694" s="148"/>
      <c r="I5694"/>
    </row>
    <row r="5695" spans="1:9" x14ac:dyDescent="0.25">
      <c r="A5695"/>
      <c r="B5695"/>
      <c r="C5695"/>
      <c r="D5695"/>
      <c r="E5695" s="148"/>
      <c r="F5695" s="148"/>
      <c r="G5695" s="149"/>
      <c r="H5695" s="148"/>
      <c r="I5695"/>
    </row>
    <row r="5696" spans="1:9" x14ac:dyDescent="0.25">
      <c r="A5696"/>
      <c r="B5696"/>
      <c r="C5696"/>
      <c r="D5696"/>
      <c r="E5696" s="148"/>
      <c r="F5696" s="148"/>
      <c r="G5696" s="149"/>
      <c r="H5696" s="148"/>
      <c r="I5696"/>
    </row>
    <row r="5697" spans="1:9" x14ac:dyDescent="0.25">
      <c r="A5697"/>
      <c r="B5697"/>
      <c r="C5697"/>
      <c r="D5697"/>
      <c r="E5697" s="148"/>
      <c r="F5697" s="148"/>
      <c r="G5697" s="149"/>
      <c r="H5697" s="148"/>
      <c r="I5697"/>
    </row>
    <row r="5698" spans="1:9" x14ac:dyDescent="0.25">
      <c r="A5698"/>
      <c r="B5698"/>
      <c r="C5698"/>
      <c r="D5698"/>
      <c r="E5698" s="148"/>
      <c r="F5698" s="148"/>
      <c r="G5698" s="149"/>
      <c r="H5698" s="148"/>
      <c r="I5698"/>
    </row>
    <row r="5699" spans="1:9" x14ac:dyDescent="0.25">
      <c r="A5699"/>
      <c r="B5699"/>
      <c r="C5699"/>
      <c r="D5699"/>
      <c r="E5699" s="148"/>
      <c r="F5699" s="148"/>
      <c r="G5699" s="149"/>
      <c r="H5699" s="148"/>
      <c r="I5699"/>
    </row>
    <row r="5700" spans="1:9" x14ac:dyDescent="0.25">
      <c r="A5700"/>
      <c r="B5700"/>
      <c r="C5700"/>
      <c r="D5700"/>
      <c r="E5700" s="148"/>
      <c r="F5700" s="148"/>
      <c r="G5700" s="149"/>
      <c r="H5700" s="148"/>
      <c r="I5700"/>
    </row>
    <row r="5701" spans="1:9" x14ac:dyDescent="0.25">
      <c r="A5701"/>
      <c r="B5701"/>
      <c r="C5701"/>
      <c r="D5701"/>
      <c r="E5701" s="148"/>
      <c r="F5701" s="148"/>
      <c r="G5701" s="149"/>
      <c r="H5701" s="148"/>
      <c r="I5701"/>
    </row>
    <row r="5702" spans="1:9" x14ac:dyDescent="0.25">
      <c r="A5702"/>
      <c r="B5702"/>
      <c r="C5702"/>
      <c r="D5702"/>
      <c r="E5702" s="148"/>
      <c r="F5702" s="148"/>
      <c r="G5702" s="149"/>
      <c r="H5702" s="148"/>
      <c r="I5702"/>
    </row>
    <row r="5703" spans="1:9" x14ac:dyDescent="0.25">
      <c r="A5703"/>
      <c r="B5703"/>
      <c r="C5703"/>
      <c r="D5703"/>
      <c r="E5703" s="148"/>
      <c r="F5703" s="148"/>
      <c r="G5703" s="149"/>
      <c r="H5703" s="148"/>
      <c r="I5703"/>
    </row>
    <row r="5704" spans="1:9" x14ac:dyDescent="0.25">
      <c r="A5704"/>
      <c r="B5704"/>
      <c r="C5704"/>
      <c r="D5704"/>
      <c r="E5704" s="148"/>
      <c r="F5704" s="148"/>
      <c r="G5704" s="149"/>
      <c r="H5704" s="148"/>
      <c r="I5704"/>
    </row>
    <row r="5705" spans="1:9" x14ac:dyDescent="0.25">
      <c r="A5705"/>
      <c r="B5705"/>
      <c r="C5705"/>
      <c r="D5705"/>
      <c r="E5705" s="148"/>
      <c r="F5705" s="148"/>
      <c r="G5705" s="149"/>
      <c r="H5705" s="148"/>
      <c r="I5705"/>
    </row>
    <row r="5706" spans="1:9" x14ac:dyDescent="0.25">
      <c r="A5706"/>
      <c r="B5706"/>
      <c r="C5706"/>
      <c r="D5706"/>
      <c r="E5706" s="148"/>
      <c r="F5706" s="148"/>
      <c r="G5706" s="149"/>
      <c r="H5706" s="148"/>
      <c r="I5706"/>
    </row>
    <row r="5707" spans="1:9" x14ac:dyDescent="0.25">
      <c r="A5707"/>
      <c r="B5707"/>
      <c r="C5707"/>
      <c r="D5707"/>
      <c r="E5707" s="148"/>
      <c r="F5707" s="148"/>
      <c r="G5707" s="149"/>
      <c r="H5707" s="148"/>
      <c r="I5707"/>
    </row>
    <row r="5708" spans="1:9" x14ac:dyDescent="0.25">
      <c r="A5708"/>
      <c r="B5708"/>
      <c r="C5708"/>
      <c r="D5708"/>
      <c r="E5708" s="148"/>
      <c r="F5708" s="148"/>
      <c r="G5708" s="149"/>
      <c r="H5708" s="148"/>
      <c r="I5708"/>
    </row>
    <row r="5709" spans="1:9" x14ac:dyDescent="0.25">
      <c r="A5709"/>
      <c r="B5709"/>
      <c r="C5709"/>
      <c r="D5709"/>
      <c r="E5709" s="148"/>
      <c r="F5709" s="148"/>
      <c r="G5709" s="149"/>
      <c r="H5709" s="148"/>
      <c r="I5709"/>
    </row>
    <row r="5710" spans="1:9" x14ac:dyDescent="0.25">
      <c r="A5710"/>
      <c r="B5710"/>
      <c r="C5710"/>
      <c r="D5710"/>
      <c r="E5710" s="148"/>
      <c r="F5710" s="148"/>
      <c r="G5710" s="149"/>
      <c r="H5710" s="148"/>
      <c r="I5710"/>
    </row>
    <row r="5711" spans="1:9" x14ac:dyDescent="0.25">
      <c r="A5711"/>
      <c r="B5711"/>
      <c r="C5711"/>
      <c r="D5711"/>
      <c r="E5711" s="148"/>
      <c r="F5711" s="148"/>
      <c r="G5711" s="149"/>
      <c r="H5711" s="148"/>
      <c r="I5711"/>
    </row>
    <row r="5712" spans="1:9" x14ac:dyDescent="0.25">
      <c r="A5712"/>
      <c r="B5712"/>
      <c r="C5712"/>
      <c r="D5712"/>
      <c r="E5712" s="148"/>
      <c r="F5712" s="148"/>
      <c r="G5712" s="149"/>
      <c r="H5712" s="148"/>
      <c r="I5712"/>
    </row>
    <row r="5713" spans="1:9" x14ac:dyDescent="0.25">
      <c r="A5713"/>
      <c r="B5713"/>
      <c r="C5713"/>
      <c r="D5713"/>
      <c r="E5713" s="148"/>
      <c r="F5713" s="148"/>
      <c r="G5713" s="149"/>
      <c r="H5713" s="148"/>
      <c r="I5713"/>
    </row>
    <row r="5714" spans="1:9" x14ac:dyDescent="0.25">
      <c r="A5714"/>
      <c r="B5714"/>
      <c r="C5714"/>
      <c r="D5714"/>
      <c r="E5714" s="148"/>
      <c r="F5714" s="148"/>
      <c r="G5714" s="149"/>
      <c r="H5714" s="148"/>
      <c r="I5714"/>
    </row>
    <row r="5715" spans="1:9" x14ac:dyDescent="0.25">
      <c r="A5715"/>
      <c r="B5715"/>
      <c r="C5715"/>
      <c r="D5715"/>
      <c r="E5715" s="148"/>
      <c r="F5715" s="148"/>
      <c r="G5715" s="149"/>
      <c r="H5715" s="148"/>
      <c r="I5715"/>
    </row>
    <row r="5716" spans="1:9" x14ac:dyDescent="0.25">
      <c r="A5716"/>
      <c r="B5716"/>
      <c r="C5716"/>
      <c r="D5716"/>
      <c r="E5716" s="148"/>
      <c r="F5716" s="148"/>
      <c r="G5716" s="149"/>
      <c r="H5716" s="148"/>
      <c r="I5716"/>
    </row>
    <row r="5717" spans="1:9" x14ac:dyDescent="0.25">
      <c r="A5717"/>
      <c r="B5717"/>
      <c r="C5717"/>
      <c r="D5717"/>
      <c r="E5717" s="148"/>
      <c r="F5717" s="148"/>
      <c r="G5717" s="149"/>
      <c r="H5717" s="148"/>
      <c r="I5717"/>
    </row>
    <row r="5718" spans="1:9" x14ac:dyDescent="0.25">
      <c r="A5718"/>
      <c r="B5718"/>
      <c r="C5718"/>
      <c r="D5718"/>
      <c r="E5718" s="148"/>
      <c r="F5718" s="148"/>
      <c r="G5718" s="149"/>
      <c r="H5718" s="148"/>
      <c r="I5718"/>
    </row>
    <row r="5719" spans="1:9" x14ac:dyDescent="0.25">
      <c r="A5719"/>
      <c r="B5719"/>
      <c r="C5719"/>
      <c r="D5719"/>
      <c r="E5719" s="148"/>
      <c r="F5719" s="148"/>
      <c r="G5719" s="149"/>
      <c r="H5719" s="148"/>
      <c r="I5719"/>
    </row>
    <row r="5720" spans="1:9" x14ac:dyDescent="0.25">
      <c r="A5720"/>
      <c r="B5720"/>
      <c r="C5720"/>
      <c r="D5720"/>
      <c r="E5720" s="148"/>
      <c r="F5720" s="148"/>
      <c r="G5720" s="149"/>
      <c r="H5720" s="148"/>
      <c r="I5720"/>
    </row>
    <row r="5721" spans="1:9" x14ac:dyDescent="0.25">
      <c r="A5721"/>
      <c r="B5721"/>
      <c r="C5721"/>
      <c r="D5721"/>
      <c r="E5721" s="148"/>
      <c r="F5721" s="148"/>
      <c r="G5721" s="149"/>
      <c r="H5721" s="148"/>
      <c r="I5721"/>
    </row>
    <row r="5722" spans="1:9" x14ac:dyDescent="0.25">
      <c r="A5722"/>
      <c r="B5722"/>
      <c r="C5722"/>
      <c r="D5722"/>
      <c r="E5722" s="148"/>
      <c r="F5722" s="148"/>
      <c r="G5722" s="149"/>
      <c r="H5722" s="148"/>
      <c r="I5722"/>
    </row>
    <row r="5723" spans="1:9" x14ac:dyDescent="0.25">
      <c r="A5723"/>
      <c r="B5723"/>
      <c r="C5723"/>
      <c r="D5723"/>
      <c r="E5723" s="148"/>
      <c r="F5723" s="148"/>
      <c r="G5723" s="149"/>
      <c r="H5723" s="148"/>
      <c r="I5723"/>
    </row>
    <row r="5724" spans="1:9" x14ac:dyDescent="0.25">
      <c r="A5724"/>
      <c r="B5724"/>
      <c r="C5724"/>
      <c r="D5724"/>
      <c r="E5724" s="148"/>
      <c r="F5724" s="148"/>
      <c r="G5724" s="149"/>
      <c r="H5724" s="148"/>
      <c r="I5724"/>
    </row>
    <row r="5725" spans="1:9" x14ac:dyDescent="0.25">
      <c r="A5725"/>
      <c r="B5725"/>
      <c r="C5725"/>
      <c r="D5725"/>
      <c r="E5725" s="148"/>
      <c r="F5725" s="148"/>
      <c r="G5725" s="149"/>
      <c r="H5725" s="148"/>
      <c r="I5725"/>
    </row>
    <row r="5726" spans="1:9" x14ac:dyDescent="0.25">
      <c r="A5726"/>
      <c r="B5726"/>
      <c r="C5726"/>
      <c r="D5726"/>
      <c r="E5726" s="148"/>
      <c r="F5726" s="148"/>
      <c r="G5726" s="149"/>
      <c r="H5726" s="148"/>
      <c r="I5726"/>
    </row>
    <row r="5727" spans="1:9" x14ac:dyDescent="0.25">
      <c r="A5727"/>
      <c r="B5727"/>
      <c r="C5727"/>
      <c r="D5727"/>
      <c r="E5727" s="148"/>
      <c r="F5727" s="148"/>
      <c r="G5727" s="149"/>
      <c r="H5727" s="148"/>
      <c r="I5727"/>
    </row>
    <row r="5728" spans="1:9" x14ac:dyDescent="0.25">
      <c r="A5728"/>
      <c r="B5728"/>
      <c r="C5728"/>
      <c r="D5728"/>
      <c r="E5728" s="148"/>
      <c r="F5728" s="148"/>
      <c r="G5728" s="149"/>
      <c r="H5728" s="148"/>
      <c r="I5728"/>
    </row>
    <row r="5729" spans="1:9" x14ac:dyDescent="0.25">
      <c r="A5729"/>
      <c r="B5729"/>
      <c r="C5729"/>
      <c r="D5729"/>
      <c r="E5729" s="148"/>
      <c r="F5729" s="148"/>
      <c r="G5729" s="149"/>
      <c r="H5729" s="148"/>
      <c r="I5729"/>
    </row>
    <row r="5730" spans="1:9" x14ac:dyDescent="0.25">
      <c r="A5730"/>
      <c r="B5730"/>
      <c r="C5730"/>
      <c r="D5730"/>
      <c r="E5730" s="148"/>
      <c r="F5730" s="148"/>
      <c r="G5730" s="149"/>
      <c r="H5730" s="148"/>
      <c r="I5730"/>
    </row>
    <row r="5731" spans="1:9" x14ac:dyDescent="0.25">
      <c r="A5731"/>
      <c r="B5731"/>
      <c r="C5731"/>
      <c r="D5731"/>
      <c r="E5731" s="148"/>
      <c r="F5731" s="148"/>
      <c r="G5731" s="149"/>
      <c r="H5731" s="148"/>
      <c r="I5731"/>
    </row>
    <row r="5732" spans="1:9" x14ac:dyDescent="0.25">
      <c r="A5732"/>
      <c r="B5732"/>
      <c r="C5732"/>
      <c r="D5732"/>
      <c r="E5732" s="148"/>
      <c r="F5732" s="148"/>
      <c r="G5732" s="149"/>
      <c r="H5732" s="148"/>
      <c r="I5732"/>
    </row>
    <row r="5733" spans="1:9" x14ac:dyDescent="0.25">
      <c r="A5733"/>
      <c r="B5733"/>
      <c r="C5733"/>
      <c r="D5733"/>
      <c r="E5733" s="148"/>
      <c r="F5733" s="148"/>
      <c r="G5733" s="149"/>
      <c r="H5733" s="148"/>
      <c r="I5733"/>
    </row>
    <row r="5734" spans="1:9" x14ac:dyDescent="0.25">
      <c r="A5734"/>
      <c r="B5734"/>
      <c r="C5734"/>
      <c r="D5734"/>
      <c r="E5734" s="148"/>
      <c r="F5734" s="148"/>
      <c r="G5734" s="149"/>
      <c r="H5734" s="148"/>
      <c r="I5734"/>
    </row>
    <row r="5735" spans="1:9" x14ac:dyDescent="0.25">
      <c r="A5735"/>
      <c r="B5735"/>
      <c r="C5735"/>
      <c r="D5735"/>
      <c r="E5735" s="148"/>
      <c r="F5735" s="148"/>
      <c r="G5735" s="149"/>
      <c r="H5735" s="148"/>
      <c r="I5735"/>
    </row>
    <row r="5736" spans="1:9" x14ac:dyDescent="0.25">
      <c r="A5736"/>
      <c r="B5736"/>
      <c r="C5736"/>
      <c r="D5736"/>
      <c r="E5736" s="148"/>
      <c r="F5736" s="148"/>
      <c r="G5736" s="149"/>
      <c r="H5736" s="148"/>
      <c r="I5736"/>
    </row>
    <row r="5737" spans="1:9" x14ac:dyDescent="0.25">
      <c r="A5737"/>
      <c r="B5737"/>
      <c r="C5737"/>
      <c r="D5737"/>
      <c r="E5737" s="148"/>
      <c r="F5737" s="148"/>
      <c r="G5737" s="149"/>
      <c r="H5737" s="148"/>
      <c r="I5737"/>
    </row>
    <row r="5738" spans="1:9" x14ac:dyDescent="0.25">
      <c r="A5738"/>
      <c r="B5738"/>
      <c r="C5738"/>
      <c r="D5738"/>
      <c r="E5738" s="148"/>
      <c r="F5738" s="148"/>
      <c r="G5738" s="149"/>
      <c r="H5738" s="148"/>
      <c r="I5738"/>
    </row>
    <row r="5739" spans="1:9" x14ac:dyDescent="0.25">
      <c r="A5739"/>
      <c r="B5739"/>
      <c r="C5739"/>
      <c r="D5739"/>
      <c r="E5739" s="148"/>
      <c r="F5739" s="148"/>
      <c r="G5739" s="149"/>
      <c r="H5739" s="148"/>
      <c r="I5739"/>
    </row>
    <row r="5740" spans="1:9" x14ac:dyDescent="0.25">
      <c r="A5740"/>
      <c r="B5740"/>
      <c r="C5740"/>
      <c r="D5740"/>
      <c r="E5740" s="148"/>
      <c r="F5740" s="148"/>
      <c r="G5740" s="149"/>
      <c r="H5740" s="148"/>
      <c r="I5740"/>
    </row>
    <row r="5741" spans="1:9" x14ac:dyDescent="0.25">
      <c r="A5741"/>
      <c r="B5741"/>
      <c r="C5741"/>
      <c r="D5741"/>
      <c r="E5741" s="148"/>
      <c r="F5741" s="148"/>
      <c r="G5741" s="149"/>
      <c r="H5741" s="148"/>
      <c r="I5741"/>
    </row>
    <row r="5742" spans="1:9" x14ac:dyDescent="0.25">
      <c r="A5742"/>
      <c r="B5742"/>
      <c r="C5742"/>
      <c r="D5742"/>
      <c r="E5742" s="148"/>
      <c r="F5742" s="148"/>
      <c r="G5742" s="149"/>
      <c r="H5742" s="148"/>
      <c r="I5742"/>
    </row>
    <row r="5743" spans="1:9" x14ac:dyDescent="0.25">
      <c r="A5743"/>
      <c r="B5743"/>
      <c r="C5743"/>
      <c r="D5743"/>
      <c r="E5743" s="148"/>
      <c r="F5743" s="148"/>
      <c r="G5743" s="149"/>
      <c r="H5743" s="148"/>
      <c r="I5743"/>
    </row>
    <row r="5744" spans="1:9" x14ac:dyDescent="0.25">
      <c r="A5744"/>
      <c r="B5744"/>
      <c r="C5744"/>
      <c r="D5744"/>
      <c r="E5744" s="148"/>
      <c r="F5744" s="148"/>
      <c r="G5744" s="149"/>
      <c r="H5744" s="148"/>
      <c r="I5744"/>
    </row>
    <row r="5745" spans="1:9" x14ac:dyDescent="0.25">
      <c r="A5745"/>
      <c r="B5745"/>
      <c r="C5745"/>
      <c r="D5745"/>
      <c r="E5745" s="148"/>
      <c r="F5745" s="148"/>
      <c r="G5745" s="149"/>
      <c r="H5745" s="148"/>
      <c r="I5745"/>
    </row>
    <row r="5746" spans="1:9" x14ac:dyDescent="0.25">
      <c r="A5746"/>
      <c r="B5746"/>
      <c r="C5746"/>
      <c r="D5746"/>
      <c r="E5746" s="148"/>
      <c r="F5746" s="148"/>
      <c r="G5746" s="149"/>
      <c r="H5746" s="148"/>
      <c r="I5746"/>
    </row>
    <row r="5747" spans="1:9" x14ac:dyDescent="0.25">
      <c r="A5747"/>
      <c r="B5747"/>
      <c r="C5747"/>
      <c r="D5747"/>
      <c r="E5747" s="148"/>
      <c r="F5747" s="148"/>
      <c r="G5747" s="149"/>
      <c r="H5747" s="148"/>
      <c r="I5747"/>
    </row>
    <row r="5748" spans="1:9" x14ac:dyDescent="0.25">
      <c r="A5748"/>
      <c r="B5748"/>
      <c r="C5748"/>
      <c r="D5748"/>
      <c r="E5748" s="148"/>
      <c r="F5748" s="148"/>
      <c r="G5748" s="149"/>
      <c r="H5748" s="148"/>
      <c r="I5748"/>
    </row>
    <row r="5749" spans="1:9" x14ac:dyDescent="0.25">
      <c r="A5749"/>
      <c r="B5749"/>
      <c r="C5749"/>
      <c r="D5749"/>
      <c r="E5749" s="148"/>
      <c r="F5749" s="148"/>
      <c r="G5749" s="149"/>
      <c r="H5749" s="148"/>
      <c r="I5749"/>
    </row>
    <row r="5750" spans="1:9" x14ac:dyDescent="0.25">
      <c r="A5750"/>
      <c r="B5750"/>
      <c r="C5750"/>
      <c r="D5750"/>
      <c r="E5750" s="148"/>
      <c r="F5750" s="148"/>
      <c r="G5750" s="149"/>
      <c r="H5750" s="148"/>
      <c r="I5750"/>
    </row>
    <row r="5751" spans="1:9" x14ac:dyDescent="0.25">
      <c r="A5751"/>
      <c r="B5751"/>
      <c r="C5751"/>
      <c r="D5751"/>
      <c r="E5751" s="148"/>
      <c r="F5751" s="148"/>
      <c r="G5751" s="149"/>
      <c r="H5751" s="148"/>
      <c r="I5751"/>
    </row>
    <row r="5752" spans="1:9" x14ac:dyDescent="0.25">
      <c r="A5752"/>
      <c r="B5752"/>
      <c r="C5752"/>
      <c r="D5752"/>
      <c r="E5752" s="148"/>
      <c r="F5752" s="148"/>
      <c r="G5752" s="149"/>
      <c r="H5752" s="148"/>
      <c r="I5752"/>
    </row>
    <row r="5753" spans="1:9" x14ac:dyDescent="0.25">
      <c r="A5753"/>
      <c r="B5753"/>
      <c r="C5753"/>
      <c r="D5753"/>
      <c r="E5753" s="148"/>
      <c r="F5753" s="148"/>
      <c r="G5753" s="149"/>
      <c r="H5753" s="148"/>
      <c r="I5753"/>
    </row>
    <row r="5754" spans="1:9" x14ac:dyDescent="0.25">
      <c r="A5754"/>
      <c r="B5754"/>
      <c r="C5754"/>
      <c r="D5754"/>
      <c r="E5754" s="148"/>
      <c r="F5754" s="148"/>
      <c r="G5754" s="149"/>
      <c r="H5754" s="148"/>
      <c r="I5754"/>
    </row>
    <row r="5755" spans="1:9" x14ac:dyDescent="0.25">
      <c r="A5755"/>
      <c r="B5755"/>
      <c r="C5755"/>
      <c r="D5755"/>
      <c r="E5755" s="148"/>
      <c r="F5755" s="148"/>
      <c r="G5755" s="149"/>
      <c r="H5755" s="148"/>
      <c r="I5755"/>
    </row>
    <row r="5756" spans="1:9" x14ac:dyDescent="0.25">
      <c r="A5756"/>
      <c r="B5756"/>
      <c r="C5756"/>
      <c r="D5756"/>
      <c r="E5756" s="148"/>
      <c r="F5756" s="148"/>
      <c r="G5756" s="149"/>
      <c r="H5756" s="148"/>
      <c r="I5756"/>
    </row>
    <row r="5757" spans="1:9" x14ac:dyDescent="0.25">
      <c r="A5757"/>
      <c r="B5757"/>
      <c r="C5757"/>
      <c r="D5757"/>
      <c r="E5757" s="148"/>
      <c r="F5757" s="148"/>
      <c r="G5757" s="149"/>
      <c r="H5757" s="148"/>
      <c r="I5757"/>
    </row>
    <row r="5758" spans="1:9" x14ac:dyDescent="0.25">
      <c r="A5758"/>
      <c r="B5758"/>
      <c r="C5758"/>
      <c r="D5758"/>
      <c r="E5758" s="148"/>
      <c r="F5758" s="148"/>
      <c r="G5758" s="149"/>
      <c r="H5758" s="148"/>
      <c r="I5758"/>
    </row>
    <row r="5759" spans="1:9" x14ac:dyDescent="0.25">
      <c r="A5759"/>
      <c r="B5759"/>
      <c r="C5759"/>
      <c r="D5759"/>
      <c r="E5759" s="148"/>
      <c r="F5759" s="148"/>
      <c r="G5759" s="149"/>
      <c r="H5759" s="148"/>
      <c r="I5759"/>
    </row>
    <row r="5760" spans="1:9" x14ac:dyDescent="0.25">
      <c r="A5760"/>
      <c r="B5760"/>
      <c r="C5760"/>
      <c r="D5760"/>
      <c r="E5760" s="148"/>
      <c r="F5760" s="148"/>
      <c r="G5760" s="149"/>
      <c r="H5760" s="148"/>
      <c r="I5760"/>
    </row>
    <row r="5761" spans="1:9" x14ac:dyDescent="0.25">
      <c r="A5761"/>
      <c r="B5761"/>
      <c r="C5761"/>
      <c r="D5761"/>
      <c r="E5761" s="148"/>
      <c r="F5761" s="148"/>
      <c r="G5761" s="149"/>
      <c r="H5761" s="148"/>
      <c r="I5761"/>
    </row>
    <row r="5762" spans="1:9" x14ac:dyDescent="0.25">
      <c r="A5762"/>
      <c r="B5762"/>
      <c r="C5762"/>
      <c r="D5762"/>
      <c r="E5762" s="148"/>
      <c r="F5762" s="148"/>
      <c r="G5762" s="149"/>
      <c r="H5762" s="148"/>
      <c r="I5762"/>
    </row>
    <row r="5763" spans="1:9" x14ac:dyDescent="0.25">
      <c r="A5763"/>
      <c r="B5763"/>
      <c r="C5763"/>
      <c r="D5763"/>
      <c r="E5763" s="148"/>
      <c r="F5763" s="148"/>
      <c r="G5763" s="149"/>
      <c r="H5763" s="148"/>
      <c r="I5763"/>
    </row>
    <row r="5764" spans="1:9" x14ac:dyDescent="0.25">
      <c r="A5764"/>
      <c r="B5764"/>
      <c r="C5764"/>
      <c r="D5764"/>
      <c r="E5764" s="148"/>
      <c r="F5764" s="148"/>
      <c r="G5764" s="149"/>
      <c r="H5764" s="148"/>
      <c r="I5764"/>
    </row>
    <row r="5765" spans="1:9" x14ac:dyDescent="0.25">
      <c r="A5765"/>
      <c r="B5765"/>
      <c r="C5765"/>
      <c r="D5765"/>
      <c r="E5765" s="148"/>
      <c r="F5765" s="148"/>
      <c r="G5765" s="149"/>
      <c r="H5765" s="148"/>
      <c r="I5765"/>
    </row>
    <row r="5766" spans="1:9" x14ac:dyDescent="0.25">
      <c r="A5766"/>
      <c r="B5766"/>
      <c r="C5766"/>
      <c r="D5766"/>
      <c r="E5766" s="148"/>
      <c r="F5766" s="148"/>
      <c r="G5766" s="149"/>
      <c r="H5766" s="148"/>
      <c r="I5766"/>
    </row>
    <row r="5767" spans="1:9" x14ac:dyDescent="0.25">
      <c r="A5767"/>
      <c r="B5767"/>
      <c r="C5767"/>
      <c r="D5767"/>
      <c r="E5767" s="148"/>
      <c r="F5767" s="148"/>
      <c r="G5767" s="149"/>
      <c r="H5767" s="148"/>
      <c r="I5767"/>
    </row>
    <row r="5768" spans="1:9" x14ac:dyDescent="0.25">
      <c r="A5768"/>
      <c r="B5768"/>
      <c r="C5768"/>
      <c r="D5768"/>
      <c r="E5768" s="148"/>
      <c r="F5768" s="148"/>
      <c r="G5768" s="149"/>
      <c r="H5768" s="148"/>
      <c r="I5768"/>
    </row>
    <row r="5769" spans="1:9" x14ac:dyDescent="0.25">
      <c r="A5769"/>
      <c r="B5769"/>
      <c r="C5769"/>
      <c r="D5769"/>
      <c r="E5769" s="148"/>
      <c r="F5769" s="148"/>
      <c r="G5769" s="149"/>
      <c r="H5769" s="148"/>
      <c r="I5769"/>
    </row>
    <row r="5770" spans="1:9" x14ac:dyDescent="0.25">
      <c r="A5770"/>
      <c r="B5770"/>
      <c r="C5770"/>
      <c r="D5770"/>
      <c r="E5770" s="148"/>
      <c r="F5770" s="148"/>
      <c r="G5770" s="149"/>
      <c r="H5770" s="148"/>
      <c r="I5770"/>
    </row>
    <row r="5771" spans="1:9" x14ac:dyDescent="0.25">
      <c r="A5771"/>
      <c r="B5771"/>
      <c r="C5771"/>
      <c r="D5771"/>
      <c r="E5771" s="148"/>
      <c r="F5771" s="148"/>
      <c r="G5771" s="149"/>
      <c r="H5771" s="148"/>
      <c r="I5771"/>
    </row>
    <row r="5772" spans="1:9" x14ac:dyDescent="0.25">
      <c r="A5772"/>
      <c r="B5772"/>
      <c r="C5772"/>
      <c r="D5772"/>
      <c r="E5772" s="148"/>
      <c r="F5772" s="148"/>
      <c r="G5772" s="149"/>
      <c r="H5772" s="148"/>
      <c r="I5772"/>
    </row>
    <row r="5773" spans="1:9" x14ac:dyDescent="0.25">
      <c r="A5773"/>
      <c r="B5773"/>
      <c r="C5773"/>
      <c r="D5773"/>
      <c r="E5773" s="148"/>
      <c r="F5773" s="148"/>
      <c r="G5773" s="149"/>
      <c r="H5773" s="148"/>
      <c r="I5773"/>
    </row>
    <row r="5774" spans="1:9" x14ac:dyDescent="0.25">
      <c r="A5774"/>
      <c r="B5774"/>
      <c r="C5774"/>
      <c r="D5774"/>
      <c r="E5774" s="148"/>
      <c r="F5774" s="148"/>
      <c r="G5774" s="149"/>
      <c r="H5774" s="148"/>
      <c r="I5774"/>
    </row>
    <row r="5775" spans="1:9" x14ac:dyDescent="0.25">
      <c r="A5775"/>
      <c r="B5775"/>
      <c r="C5775"/>
      <c r="D5775"/>
      <c r="E5775" s="148"/>
      <c r="F5775" s="148"/>
      <c r="G5775" s="149"/>
      <c r="H5775" s="148"/>
      <c r="I5775"/>
    </row>
    <row r="5776" spans="1:9" x14ac:dyDescent="0.25">
      <c r="A5776"/>
      <c r="B5776"/>
      <c r="C5776"/>
      <c r="D5776"/>
      <c r="E5776" s="148"/>
      <c r="F5776" s="148"/>
      <c r="G5776" s="149"/>
      <c r="H5776" s="148"/>
      <c r="I5776"/>
    </row>
    <row r="5777" spans="1:9" x14ac:dyDescent="0.25">
      <c r="A5777"/>
      <c r="B5777"/>
      <c r="C5777"/>
      <c r="D5777"/>
      <c r="E5777" s="148"/>
      <c r="F5777" s="148"/>
      <c r="G5777" s="149"/>
      <c r="H5777" s="148"/>
      <c r="I5777"/>
    </row>
    <row r="5778" spans="1:9" x14ac:dyDescent="0.25">
      <c r="A5778"/>
      <c r="B5778"/>
      <c r="C5778"/>
      <c r="D5778"/>
      <c r="E5778" s="148"/>
      <c r="F5778" s="148"/>
      <c r="G5778" s="149"/>
      <c r="H5778" s="148"/>
      <c r="I5778"/>
    </row>
    <row r="5779" spans="1:9" x14ac:dyDescent="0.25">
      <c r="A5779"/>
      <c r="B5779"/>
      <c r="C5779"/>
      <c r="D5779"/>
      <c r="E5779" s="148"/>
      <c r="F5779" s="148"/>
      <c r="G5779" s="149"/>
      <c r="H5779" s="148"/>
      <c r="I5779"/>
    </row>
    <row r="5780" spans="1:9" x14ac:dyDescent="0.25">
      <c r="A5780"/>
      <c r="B5780"/>
      <c r="C5780"/>
      <c r="D5780"/>
      <c r="E5780" s="148"/>
      <c r="F5780" s="148"/>
      <c r="G5780" s="149"/>
      <c r="H5780" s="148"/>
      <c r="I5780"/>
    </row>
    <row r="5781" spans="1:9" x14ac:dyDescent="0.25">
      <c r="A5781"/>
      <c r="B5781"/>
      <c r="C5781"/>
      <c r="D5781"/>
      <c r="E5781" s="148"/>
      <c r="F5781" s="148"/>
      <c r="G5781" s="149"/>
      <c r="H5781" s="148"/>
      <c r="I5781"/>
    </row>
    <row r="5782" spans="1:9" x14ac:dyDescent="0.25">
      <c r="A5782"/>
      <c r="B5782"/>
      <c r="C5782"/>
      <c r="D5782"/>
      <c r="E5782" s="148"/>
      <c r="F5782" s="148"/>
      <c r="G5782" s="149"/>
      <c r="H5782" s="148"/>
      <c r="I5782"/>
    </row>
    <row r="5783" spans="1:9" x14ac:dyDescent="0.25">
      <c r="A5783"/>
      <c r="B5783"/>
      <c r="C5783"/>
      <c r="D5783"/>
      <c r="E5783" s="148"/>
      <c r="F5783" s="148"/>
      <c r="G5783" s="149"/>
      <c r="H5783" s="148"/>
      <c r="I5783"/>
    </row>
    <row r="5784" spans="1:9" x14ac:dyDescent="0.25">
      <c r="A5784"/>
      <c r="B5784"/>
      <c r="C5784"/>
      <c r="D5784"/>
      <c r="E5784" s="148"/>
      <c r="F5784" s="148"/>
      <c r="G5784" s="149"/>
      <c r="H5784" s="148"/>
      <c r="I5784"/>
    </row>
    <row r="5785" spans="1:9" x14ac:dyDescent="0.25">
      <c r="A5785"/>
      <c r="B5785"/>
      <c r="C5785"/>
      <c r="D5785"/>
      <c r="E5785" s="148"/>
      <c r="F5785" s="148"/>
      <c r="G5785" s="149"/>
      <c r="H5785" s="148"/>
      <c r="I5785"/>
    </row>
    <row r="5786" spans="1:9" x14ac:dyDescent="0.25">
      <c r="A5786"/>
      <c r="B5786"/>
      <c r="C5786"/>
      <c r="D5786"/>
      <c r="E5786" s="148"/>
      <c r="F5786" s="148"/>
      <c r="G5786" s="149"/>
      <c r="H5786" s="148"/>
      <c r="I5786"/>
    </row>
    <row r="5787" spans="1:9" x14ac:dyDescent="0.25">
      <c r="A5787"/>
      <c r="B5787"/>
      <c r="C5787"/>
      <c r="D5787"/>
      <c r="E5787" s="148"/>
      <c r="F5787" s="148"/>
      <c r="G5787" s="149"/>
      <c r="H5787" s="148"/>
      <c r="I5787"/>
    </row>
    <row r="5788" spans="1:9" x14ac:dyDescent="0.25">
      <c r="A5788"/>
      <c r="B5788"/>
      <c r="C5788"/>
      <c r="D5788"/>
      <c r="E5788" s="148"/>
      <c r="F5788" s="148"/>
      <c r="G5788" s="149"/>
      <c r="H5788" s="148"/>
      <c r="I5788"/>
    </row>
    <row r="5789" spans="1:9" x14ac:dyDescent="0.25">
      <c r="A5789"/>
      <c r="B5789"/>
      <c r="C5789"/>
      <c r="D5789"/>
      <c r="E5789" s="148"/>
      <c r="F5789" s="148"/>
      <c r="G5789" s="149"/>
      <c r="H5789" s="148"/>
      <c r="I5789"/>
    </row>
    <row r="5790" spans="1:9" x14ac:dyDescent="0.25">
      <c r="A5790"/>
      <c r="B5790"/>
      <c r="C5790"/>
      <c r="D5790"/>
      <c r="E5790" s="148"/>
      <c r="F5790" s="148"/>
      <c r="G5790" s="149"/>
      <c r="H5790" s="148"/>
      <c r="I5790"/>
    </row>
    <row r="5791" spans="1:9" x14ac:dyDescent="0.25">
      <c r="A5791"/>
      <c r="B5791"/>
      <c r="C5791"/>
      <c r="D5791"/>
      <c r="E5791" s="148"/>
      <c r="F5791" s="148"/>
      <c r="G5791" s="149"/>
      <c r="H5791" s="148"/>
      <c r="I5791"/>
    </row>
    <row r="5792" spans="1:9" x14ac:dyDescent="0.25">
      <c r="A5792"/>
      <c r="B5792"/>
      <c r="C5792"/>
      <c r="D5792"/>
      <c r="E5792" s="148"/>
      <c r="F5792" s="148"/>
      <c r="G5792" s="149"/>
      <c r="H5792" s="148"/>
      <c r="I5792"/>
    </row>
    <row r="5793" spans="1:9" x14ac:dyDescent="0.25">
      <c r="A5793"/>
      <c r="B5793"/>
      <c r="C5793"/>
      <c r="D5793"/>
      <c r="E5793" s="148"/>
      <c r="F5793" s="148"/>
      <c r="G5793" s="149"/>
      <c r="H5793" s="148"/>
      <c r="I5793"/>
    </row>
    <row r="5794" spans="1:9" x14ac:dyDescent="0.25">
      <c r="A5794"/>
      <c r="B5794"/>
      <c r="C5794"/>
      <c r="D5794"/>
      <c r="E5794" s="148"/>
      <c r="F5794" s="148"/>
      <c r="G5794" s="149"/>
      <c r="H5794" s="148"/>
      <c r="I5794"/>
    </row>
    <row r="5795" spans="1:9" x14ac:dyDescent="0.25">
      <c r="A5795"/>
      <c r="B5795"/>
      <c r="C5795"/>
      <c r="D5795"/>
      <c r="E5795" s="148"/>
      <c r="F5795" s="148"/>
      <c r="G5795" s="149"/>
      <c r="H5795" s="148"/>
      <c r="I5795"/>
    </row>
    <row r="5796" spans="1:9" x14ac:dyDescent="0.25">
      <c r="A5796"/>
      <c r="B5796"/>
      <c r="C5796"/>
      <c r="D5796"/>
      <c r="E5796" s="148"/>
      <c r="F5796" s="148"/>
      <c r="G5796" s="149"/>
      <c r="H5796" s="148"/>
      <c r="I5796"/>
    </row>
    <row r="5797" spans="1:9" x14ac:dyDescent="0.25">
      <c r="A5797"/>
      <c r="B5797"/>
      <c r="C5797"/>
      <c r="D5797"/>
      <c r="E5797" s="148"/>
      <c r="F5797" s="148"/>
      <c r="G5797" s="149"/>
      <c r="H5797" s="148"/>
      <c r="I5797"/>
    </row>
    <row r="5798" spans="1:9" x14ac:dyDescent="0.25">
      <c r="A5798"/>
      <c r="B5798"/>
      <c r="C5798"/>
      <c r="D5798"/>
      <c r="E5798" s="148"/>
      <c r="F5798" s="148"/>
      <c r="G5798" s="149"/>
      <c r="H5798" s="148"/>
      <c r="I5798"/>
    </row>
    <row r="5799" spans="1:9" x14ac:dyDescent="0.25">
      <c r="A5799"/>
      <c r="B5799"/>
      <c r="C5799"/>
      <c r="D5799"/>
      <c r="E5799" s="148"/>
      <c r="F5799" s="148"/>
      <c r="G5799" s="149"/>
      <c r="H5799" s="148"/>
      <c r="I5799"/>
    </row>
    <row r="5800" spans="1:9" x14ac:dyDescent="0.25">
      <c r="A5800"/>
      <c r="B5800"/>
      <c r="C5800"/>
      <c r="D5800"/>
      <c r="E5800" s="148"/>
      <c r="F5800" s="148"/>
      <c r="G5800" s="149"/>
      <c r="H5800" s="148"/>
      <c r="I5800"/>
    </row>
    <row r="5801" spans="1:9" x14ac:dyDescent="0.25">
      <c r="A5801"/>
      <c r="B5801"/>
      <c r="C5801"/>
      <c r="D5801"/>
      <c r="E5801" s="148"/>
      <c r="F5801" s="148"/>
      <c r="G5801" s="149"/>
      <c r="H5801" s="148"/>
      <c r="I5801"/>
    </row>
    <row r="5802" spans="1:9" x14ac:dyDescent="0.25">
      <c r="A5802"/>
      <c r="B5802"/>
      <c r="C5802"/>
      <c r="D5802"/>
      <c r="E5802" s="148"/>
      <c r="F5802" s="148"/>
      <c r="G5802" s="149"/>
      <c r="H5802" s="148"/>
      <c r="I5802"/>
    </row>
    <row r="5803" spans="1:9" x14ac:dyDescent="0.25">
      <c r="A5803"/>
      <c r="B5803"/>
      <c r="C5803"/>
      <c r="D5803"/>
      <c r="E5803" s="148"/>
      <c r="F5803" s="148"/>
      <c r="G5803" s="149"/>
      <c r="H5803" s="148"/>
      <c r="I5803"/>
    </row>
    <row r="5804" spans="1:9" x14ac:dyDescent="0.25">
      <c r="A5804"/>
      <c r="B5804"/>
      <c r="C5804"/>
      <c r="D5804"/>
      <c r="E5804" s="148"/>
      <c r="F5804" s="148"/>
      <c r="G5804" s="149"/>
      <c r="H5804" s="148"/>
      <c r="I5804"/>
    </row>
    <row r="5805" spans="1:9" x14ac:dyDescent="0.25">
      <c r="A5805"/>
      <c r="B5805"/>
      <c r="C5805"/>
      <c r="D5805"/>
      <c r="E5805" s="148"/>
      <c r="F5805" s="148"/>
      <c r="G5805" s="149"/>
      <c r="H5805" s="148"/>
      <c r="I5805"/>
    </row>
    <row r="5806" spans="1:9" x14ac:dyDescent="0.25">
      <c r="A5806"/>
      <c r="B5806"/>
      <c r="C5806"/>
      <c r="D5806"/>
      <c r="E5806" s="148"/>
      <c r="F5806" s="148"/>
      <c r="G5806" s="149"/>
      <c r="H5806" s="148"/>
      <c r="I5806"/>
    </row>
    <row r="5807" spans="1:9" x14ac:dyDescent="0.25">
      <c r="A5807"/>
      <c r="B5807"/>
      <c r="C5807"/>
      <c r="D5807"/>
      <c r="E5807" s="148"/>
      <c r="F5807" s="148"/>
      <c r="G5807" s="149"/>
      <c r="H5807" s="148"/>
      <c r="I5807"/>
    </row>
    <row r="5808" spans="1:9" x14ac:dyDescent="0.25">
      <c r="A5808"/>
      <c r="B5808"/>
      <c r="C5808"/>
      <c r="D5808"/>
      <c r="E5808" s="148"/>
      <c r="F5808" s="148"/>
      <c r="G5808" s="149"/>
      <c r="H5808" s="148"/>
      <c r="I5808"/>
    </row>
    <row r="5809" spans="1:9" x14ac:dyDescent="0.25">
      <c r="A5809"/>
      <c r="B5809"/>
      <c r="C5809"/>
      <c r="D5809"/>
      <c r="E5809" s="148"/>
      <c r="F5809" s="148"/>
      <c r="G5809" s="149"/>
      <c r="H5809" s="148"/>
      <c r="I5809"/>
    </row>
    <row r="5810" spans="1:9" x14ac:dyDescent="0.25">
      <c r="A5810"/>
      <c r="B5810"/>
      <c r="C5810"/>
      <c r="D5810"/>
      <c r="E5810" s="148"/>
      <c r="F5810" s="148"/>
      <c r="G5810" s="149"/>
      <c r="H5810" s="148"/>
      <c r="I5810"/>
    </row>
    <row r="5811" spans="1:9" x14ac:dyDescent="0.25">
      <c r="A5811"/>
      <c r="B5811"/>
      <c r="C5811"/>
      <c r="D5811"/>
      <c r="E5811" s="148"/>
      <c r="F5811" s="148"/>
      <c r="G5811" s="149"/>
      <c r="H5811" s="148"/>
      <c r="I5811"/>
    </row>
    <row r="5812" spans="1:9" x14ac:dyDescent="0.25">
      <c r="A5812"/>
      <c r="B5812"/>
      <c r="C5812"/>
      <c r="D5812"/>
      <c r="E5812" s="148"/>
      <c r="F5812" s="148"/>
      <c r="G5812" s="149"/>
      <c r="H5812" s="148"/>
      <c r="I5812"/>
    </row>
    <row r="5813" spans="1:9" x14ac:dyDescent="0.25">
      <c r="A5813"/>
      <c r="B5813"/>
      <c r="C5813"/>
      <c r="D5813"/>
      <c r="E5813" s="148"/>
      <c r="F5813" s="148"/>
      <c r="G5813" s="149"/>
      <c r="H5813" s="148"/>
      <c r="I5813"/>
    </row>
    <row r="5814" spans="1:9" x14ac:dyDescent="0.25">
      <c r="A5814"/>
      <c r="B5814"/>
      <c r="C5814"/>
      <c r="D5814"/>
      <c r="E5814" s="148"/>
      <c r="F5814" s="148"/>
      <c r="G5814" s="149"/>
      <c r="H5814" s="148"/>
      <c r="I5814"/>
    </row>
    <row r="5815" spans="1:9" x14ac:dyDescent="0.25">
      <c r="A5815"/>
      <c r="B5815"/>
      <c r="C5815"/>
      <c r="D5815"/>
      <c r="E5815" s="148"/>
      <c r="F5815" s="148"/>
      <c r="G5815" s="149"/>
      <c r="H5815" s="148"/>
      <c r="I5815"/>
    </row>
    <row r="5816" spans="1:9" x14ac:dyDescent="0.25">
      <c r="A5816"/>
      <c r="B5816"/>
      <c r="C5816"/>
      <c r="D5816"/>
      <c r="E5816" s="148"/>
      <c r="F5816" s="148"/>
      <c r="G5816" s="149"/>
      <c r="H5816" s="148"/>
      <c r="I5816"/>
    </row>
    <row r="5817" spans="1:9" x14ac:dyDescent="0.25">
      <c r="A5817"/>
      <c r="B5817"/>
      <c r="C5817"/>
      <c r="D5817"/>
      <c r="E5817" s="148"/>
      <c r="F5817" s="148"/>
      <c r="G5817" s="149"/>
      <c r="H5817" s="148"/>
      <c r="I5817"/>
    </row>
    <row r="5818" spans="1:9" x14ac:dyDescent="0.25">
      <c r="A5818"/>
      <c r="B5818"/>
      <c r="C5818"/>
      <c r="D5818"/>
      <c r="E5818" s="148"/>
      <c r="F5818" s="148"/>
      <c r="G5818" s="149"/>
      <c r="H5818" s="148"/>
      <c r="I5818"/>
    </row>
    <row r="5819" spans="1:9" x14ac:dyDescent="0.25">
      <c r="A5819"/>
      <c r="B5819"/>
      <c r="C5819"/>
      <c r="D5819"/>
      <c r="E5819" s="148"/>
      <c r="F5819" s="148"/>
      <c r="G5819" s="149"/>
      <c r="H5819" s="148"/>
      <c r="I5819"/>
    </row>
    <row r="5820" spans="1:9" x14ac:dyDescent="0.25">
      <c r="A5820"/>
      <c r="B5820"/>
      <c r="C5820"/>
      <c r="D5820"/>
      <c r="E5820" s="148"/>
      <c r="F5820" s="148"/>
      <c r="G5820" s="149"/>
      <c r="H5820" s="148"/>
      <c r="I5820"/>
    </row>
    <row r="5821" spans="1:9" x14ac:dyDescent="0.25">
      <c r="A5821"/>
      <c r="B5821"/>
      <c r="C5821"/>
      <c r="D5821"/>
      <c r="E5821" s="148"/>
      <c r="F5821" s="148"/>
      <c r="G5821" s="149"/>
      <c r="H5821" s="148"/>
      <c r="I5821"/>
    </row>
    <row r="5822" spans="1:9" x14ac:dyDescent="0.25">
      <c r="A5822"/>
      <c r="B5822"/>
      <c r="C5822"/>
      <c r="D5822"/>
      <c r="E5822" s="148"/>
      <c r="F5822" s="148"/>
      <c r="G5822" s="149"/>
      <c r="H5822" s="148"/>
      <c r="I5822"/>
    </row>
    <row r="5823" spans="1:9" x14ac:dyDescent="0.25">
      <c r="A5823"/>
      <c r="B5823"/>
      <c r="C5823"/>
      <c r="D5823"/>
      <c r="E5823" s="148"/>
      <c r="F5823" s="148"/>
      <c r="G5823" s="149"/>
      <c r="H5823" s="148"/>
      <c r="I5823"/>
    </row>
    <row r="5824" spans="1:9" x14ac:dyDescent="0.25">
      <c r="A5824"/>
      <c r="B5824"/>
      <c r="C5824"/>
      <c r="D5824"/>
      <c r="E5824" s="148"/>
      <c r="F5824" s="148"/>
      <c r="G5824" s="149"/>
      <c r="H5824" s="148"/>
      <c r="I5824"/>
    </row>
    <row r="5825" spans="1:9" x14ac:dyDescent="0.25">
      <c r="A5825"/>
      <c r="B5825"/>
      <c r="C5825"/>
      <c r="D5825"/>
      <c r="E5825" s="148"/>
      <c r="F5825" s="148"/>
      <c r="G5825" s="149"/>
      <c r="H5825" s="148"/>
      <c r="I5825"/>
    </row>
    <row r="5826" spans="1:9" x14ac:dyDescent="0.25">
      <c r="A5826"/>
      <c r="B5826"/>
      <c r="C5826"/>
      <c r="D5826"/>
      <c r="E5826" s="148"/>
      <c r="F5826" s="148"/>
      <c r="G5826" s="149"/>
      <c r="H5826" s="148"/>
      <c r="I5826"/>
    </row>
    <row r="5827" spans="1:9" x14ac:dyDescent="0.25">
      <c r="A5827"/>
      <c r="B5827"/>
      <c r="C5827"/>
      <c r="D5827"/>
      <c r="E5827" s="148"/>
      <c r="F5827" s="148"/>
      <c r="G5827" s="149"/>
      <c r="H5827" s="148"/>
      <c r="I5827"/>
    </row>
    <row r="5828" spans="1:9" x14ac:dyDescent="0.25">
      <c r="A5828"/>
      <c r="B5828"/>
      <c r="C5828"/>
      <c r="D5828"/>
      <c r="E5828" s="148"/>
      <c r="F5828" s="148"/>
      <c r="G5828" s="149"/>
      <c r="H5828" s="148"/>
      <c r="I5828"/>
    </row>
    <row r="5829" spans="1:9" x14ac:dyDescent="0.25">
      <c r="A5829"/>
      <c r="B5829"/>
      <c r="C5829"/>
      <c r="D5829"/>
      <c r="E5829" s="148"/>
      <c r="F5829" s="148"/>
      <c r="G5829" s="149"/>
      <c r="H5829" s="148"/>
      <c r="I5829"/>
    </row>
    <row r="5830" spans="1:9" x14ac:dyDescent="0.25">
      <c r="A5830"/>
      <c r="B5830"/>
      <c r="C5830"/>
      <c r="D5830"/>
      <c r="E5830" s="148"/>
      <c r="F5830" s="148"/>
      <c r="G5830" s="149"/>
      <c r="H5830" s="148"/>
      <c r="I5830"/>
    </row>
    <row r="5831" spans="1:9" x14ac:dyDescent="0.25">
      <c r="A5831"/>
      <c r="B5831"/>
      <c r="C5831"/>
      <c r="D5831"/>
      <c r="E5831" s="148"/>
      <c r="F5831" s="148"/>
      <c r="G5831" s="149"/>
      <c r="H5831" s="148"/>
      <c r="I5831"/>
    </row>
    <row r="5832" spans="1:9" x14ac:dyDescent="0.25">
      <c r="A5832"/>
      <c r="B5832"/>
      <c r="C5832"/>
      <c r="D5832"/>
      <c r="E5832" s="148"/>
      <c r="F5832" s="148"/>
      <c r="G5832" s="149"/>
      <c r="H5832" s="148"/>
      <c r="I5832"/>
    </row>
    <row r="5833" spans="1:9" x14ac:dyDescent="0.25">
      <c r="A5833"/>
      <c r="B5833"/>
      <c r="C5833"/>
      <c r="D5833"/>
      <c r="E5833" s="148"/>
      <c r="F5833" s="148"/>
      <c r="G5833" s="149"/>
      <c r="H5833" s="148"/>
      <c r="I5833"/>
    </row>
    <row r="5834" spans="1:9" x14ac:dyDescent="0.25">
      <c r="A5834"/>
      <c r="B5834"/>
      <c r="C5834"/>
      <c r="D5834"/>
      <c r="E5834" s="148"/>
      <c r="F5834" s="148"/>
      <c r="G5834" s="149"/>
      <c r="H5834" s="148"/>
      <c r="I5834"/>
    </row>
    <row r="5835" spans="1:9" x14ac:dyDescent="0.25">
      <c r="A5835"/>
      <c r="B5835"/>
      <c r="C5835"/>
      <c r="D5835"/>
      <c r="E5835" s="148"/>
      <c r="F5835" s="148"/>
      <c r="G5835" s="149"/>
      <c r="H5835" s="148"/>
      <c r="I5835"/>
    </row>
    <row r="5836" spans="1:9" x14ac:dyDescent="0.25">
      <c r="A5836"/>
      <c r="B5836"/>
      <c r="C5836"/>
      <c r="D5836"/>
      <c r="E5836" s="148"/>
      <c r="F5836" s="148"/>
      <c r="G5836" s="149"/>
      <c r="H5836" s="148"/>
      <c r="I5836"/>
    </row>
    <row r="5837" spans="1:9" x14ac:dyDescent="0.25">
      <c r="A5837"/>
      <c r="B5837"/>
      <c r="C5837"/>
      <c r="D5837"/>
      <c r="E5837" s="148"/>
      <c r="F5837" s="148"/>
      <c r="G5837" s="149"/>
      <c r="H5837" s="148"/>
      <c r="I5837"/>
    </row>
    <row r="5838" spans="1:9" x14ac:dyDescent="0.25">
      <c r="A5838"/>
      <c r="B5838"/>
      <c r="C5838"/>
      <c r="D5838"/>
      <c r="E5838" s="148"/>
      <c r="F5838" s="148"/>
      <c r="G5838" s="149"/>
      <c r="H5838" s="148"/>
      <c r="I5838"/>
    </row>
    <row r="5839" spans="1:9" x14ac:dyDescent="0.25">
      <c r="A5839"/>
      <c r="B5839"/>
      <c r="C5839"/>
      <c r="D5839"/>
      <c r="E5839" s="148"/>
      <c r="F5839" s="148"/>
      <c r="G5839" s="149"/>
      <c r="H5839" s="148"/>
      <c r="I5839"/>
    </row>
    <row r="5840" spans="1:9" x14ac:dyDescent="0.25">
      <c r="A5840"/>
      <c r="B5840"/>
      <c r="C5840"/>
      <c r="D5840"/>
      <c r="E5840" s="148"/>
      <c r="F5840" s="148"/>
      <c r="G5840" s="149"/>
      <c r="H5840" s="148"/>
      <c r="I5840"/>
    </row>
    <row r="5841" spans="1:9" x14ac:dyDescent="0.25">
      <c r="A5841"/>
      <c r="B5841"/>
      <c r="C5841"/>
      <c r="D5841"/>
      <c r="E5841" s="148"/>
      <c r="F5841" s="148"/>
      <c r="G5841" s="149"/>
      <c r="H5841" s="148"/>
      <c r="I5841"/>
    </row>
    <row r="5842" spans="1:9" x14ac:dyDescent="0.25">
      <c r="A5842"/>
      <c r="B5842"/>
      <c r="C5842"/>
      <c r="D5842"/>
      <c r="E5842" s="148"/>
      <c r="F5842" s="148"/>
      <c r="G5842" s="149"/>
      <c r="H5842" s="148"/>
      <c r="I5842"/>
    </row>
    <row r="5843" spans="1:9" x14ac:dyDescent="0.25">
      <c r="A5843"/>
      <c r="B5843"/>
      <c r="C5843"/>
      <c r="D5843"/>
      <c r="E5843" s="148"/>
      <c r="F5843" s="148"/>
      <c r="G5843" s="149"/>
      <c r="H5843" s="148"/>
      <c r="I5843"/>
    </row>
    <row r="5844" spans="1:9" x14ac:dyDescent="0.25">
      <c r="A5844"/>
      <c r="B5844"/>
      <c r="C5844"/>
      <c r="D5844"/>
      <c r="E5844" s="148"/>
      <c r="F5844" s="148"/>
      <c r="G5844" s="149"/>
      <c r="H5844" s="148"/>
      <c r="I5844"/>
    </row>
    <row r="5845" spans="1:9" x14ac:dyDescent="0.25">
      <c r="A5845"/>
      <c r="B5845"/>
      <c r="C5845"/>
      <c r="D5845"/>
      <c r="E5845" s="148"/>
      <c r="F5845" s="148"/>
      <c r="G5845" s="149"/>
      <c r="H5845" s="148"/>
      <c r="I5845"/>
    </row>
    <row r="5846" spans="1:9" x14ac:dyDescent="0.25">
      <c r="A5846"/>
      <c r="B5846"/>
      <c r="C5846"/>
      <c r="D5846"/>
      <c r="E5846" s="148"/>
      <c r="F5846" s="148"/>
      <c r="G5846" s="149"/>
      <c r="H5846" s="148"/>
      <c r="I5846"/>
    </row>
    <row r="5847" spans="1:9" x14ac:dyDescent="0.25">
      <c r="A5847"/>
      <c r="B5847"/>
      <c r="C5847"/>
      <c r="D5847"/>
      <c r="E5847" s="148"/>
      <c r="F5847" s="148"/>
      <c r="G5847" s="149"/>
      <c r="H5847" s="148"/>
      <c r="I5847"/>
    </row>
    <row r="5848" spans="1:9" x14ac:dyDescent="0.25">
      <c r="A5848"/>
      <c r="B5848"/>
      <c r="C5848"/>
      <c r="D5848"/>
      <c r="E5848" s="148"/>
      <c r="F5848" s="148"/>
      <c r="G5848" s="149"/>
      <c r="H5848" s="148"/>
      <c r="I5848"/>
    </row>
    <row r="5849" spans="1:9" x14ac:dyDescent="0.25">
      <c r="A5849"/>
      <c r="B5849"/>
      <c r="C5849"/>
      <c r="D5849"/>
      <c r="E5849" s="148"/>
      <c r="F5849" s="148"/>
      <c r="G5849" s="149"/>
      <c r="H5849" s="148"/>
      <c r="I5849"/>
    </row>
    <row r="5850" spans="1:9" x14ac:dyDescent="0.25">
      <c r="A5850"/>
      <c r="B5850"/>
      <c r="C5850"/>
      <c r="D5850"/>
      <c r="E5850" s="148"/>
      <c r="F5850" s="148"/>
      <c r="G5850" s="149"/>
      <c r="H5850" s="148"/>
      <c r="I5850"/>
    </row>
    <row r="5851" spans="1:9" x14ac:dyDescent="0.25">
      <c r="A5851"/>
      <c r="B5851"/>
      <c r="C5851"/>
      <c r="D5851"/>
      <c r="E5851" s="148"/>
      <c r="F5851" s="148"/>
      <c r="G5851" s="149"/>
      <c r="H5851" s="148"/>
      <c r="I5851"/>
    </row>
    <row r="5852" spans="1:9" x14ac:dyDescent="0.25">
      <c r="A5852"/>
      <c r="B5852"/>
      <c r="C5852"/>
      <c r="D5852"/>
      <c r="E5852" s="148"/>
      <c r="F5852" s="148"/>
      <c r="G5852" s="149"/>
      <c r="H5852" s="148"/>
      <c r="I5852"/>
    </row>
    <row r="5853" spans="1:9" x14ac:dyDescent="0.25">
      <c r="A5853"/>
      <c r="B5853"/>
      <c r="C5853"/>
      <c r="D5853"/>
      <c r="E5853" s="148"/>
      <c r="F5853" s="148"/>
      <c r="G5853" s="149"/>
      <c r="H5853" s="148"/>
      <c r="I5853"/>
    </row>
    <row r="5854" spans="1:9" x14ac:dyDescent="0.25">
      <c r="A5854"/>
      <c r="B5854"/>
      <c r="C5854"/>
      <c r="D5854"/>
      <c r="E5854" s="148"/>
      <c r="F5854" s="148"/>
      <c r="G5854" s="149"/>
      <c r="H5854" s="148"/>
      <c r="I5854"/>
    </row>
    <row r="5855" spans="1:9" x14ac:dyDescent="0.25">
      <c r="A5855"/>
      <c r="B5855"/>
      <c r="C5855"/>
      <c r="D5855"/>
      <c r="E5855" s="148"/>
      <c r="F5855" s="148"/>
      <c r="G5855" s="149"/>
      <c r="H5855" s="148"/>
      <c r="I5855"/>
    </row>
    <row r="5856" spans="1:9" x14ac:dyDescent="0.25">
      <c r="A5856"/>
      <c r="B5856"/>
      <c r="C5856"/>
      <c r="D5856"/>
      <c r="E5856" s="148"/>
      <c r="F5856" s="148"/>
      <c r="G5856" s="149"/>
      <c r="H5856" s="148"/>
      <c r="I5856"/>
    </row>
    <row r="5857" spans="1:9" x14ac:dyDescent="0.25">
      <c r="A5857"/>
      <c r="B5857"/>
      <c r="C5857"/>
      <c r="D5857"/>
      <c r="E5857" s="148"/>
      <c r="F5857" s="148"/>
      <c r="G5857" s="149"/>
      <c r="H5857" s="148"/>
      <c r="I5857"/>
    </row>
    <row r="5858" spans="1:9" x14ac:dyDescent="0.25">
      <c r="A5858"/>
      <c r="B5858"/>
      <c r="C5858"/>
      <c r="D5858"/>
      <c r="E5858" s="148"/>
      <c r="F5858" s="148"/>
      <c r="G5858" s="149"/>
      <c r="H5858" s="148"/>
      <c r="I5858"/>
    </row>
    <row r="5859" spans="1:9" x14ac:dyDescent="0.25">
      <c r="A5859"/>
      <c r="B5859"/>
      <c r="C5859"/>
      <c r="D5859"/>
      <c r="E5859" s="148"/>
      <c r="F5859" s="148"/>
      <c r="G5859" s="149"/>
      <c r="H5859" s="148"/>
      <c r="I5859"/>
    </row>
    <row r="5860" spans="1:9" x14ac:dyDescent="0.25">
      <c r="A5860"/>
      <c r="B5860"/>
      <c r="C5860"/>
      <c r="D5860"/>
      <c r="E5860" s="148"/>
      <c r="F5860" s="148"/>
      <c r="G5860" s="149"/>
      <c r="H5860" s="148"/>
      <c r="I5860"/>
    </row>
    <row r="5861" spans="1:9" x14ac:dyDescent="0.25">
      <c r="A5861"/>
      <c r="B5861"/>
      <c r="C5861"/>
      <c r="D5861"/>
      <c r="E5861" s="148"/>
      <c r="F5861" s="148"/>
      <c r="G5861" s="149"/>
      <c r="H5861" s="148"/>
      <c r="I5861"/>
    </row>
    <row r="5862" spans="1:9" x14ac:dyDescent="0.25">
      <c r="A5862"/>
      <c r="B5862"/>
      <c r="C5862"/>
      <c r="D5862"/>
      <c r="E5862" s="148"/>
      <c r="F5862" s="148"/>
      <c r="G5862" s="149"/>
      <c r="H5862" s="148"/>
      <c r="I5862"/>
    </row>
    <row r="5863" spans="1:9" x14ac:dyDescent="0.25">
      <c r="A5863"/>
      <c r="B5863"/>
      <c r="C5863"/>
      <c r="D5863"/>
      <c r="E5863" s="148"/>
      <c r="F5863" s="148"/>
      <c r="G5863" s="149"/>
      <c r="H5863" s="148"/>
      <c r="I5863"/>
    </row>
    <row r="5864" spans="1:9" x14ac:dyDescent="0.25">
      <c r="A5864"/>
      <c r="B5864"/>
      <c r="C5864"/>
      <c r="D5864"/>
      <c r="E5864" s="148"/>
      <c r="F5864" s="148"/>
      <c r="G5864" s="149"/>
      <c r="H5864" s="148"/>
      <c r="I5864"/>
    </row>
    <row r="5865" spans="1:9" x14ac:dyDescent="0.25">
      <c r="A5865"/>
      <c r="B5865"/>
      <c r="C5865"/>
      <c r="D5865"/>
      <c r="E5865" s="148"/>
      <c r="F5865" s="148"/>
      <c r="G5865" s="149"/>
      <c r="H5865" s="148"/>
      <c r="I5865"/>
    </row>
    <row r="5866" spans="1:9" x14ac:dyDescent="0.25">
      <c r="A5866"/>
      <c r="B5866"/>
      <c r="C5866"/>
      <c r="D5866"/>
      <c r="E5866" s="148"/>
      <c r="F5866" s="148"/>
      <c r="G5866" s="149"/>
      <c r="H5866" s="148"/>
      <c r="I5866"/>
    </row>
    <row r="5867" spans="1:9" x14ac:dyDescent="0.25">
      <c r="A5867"/>
      <c r="B5867"/>
      <c r="C5867"/>
      <c r="D5867"/>
      <c r="E5867" s="148"/>
      <c r="F5867" s="148"/>
      <c r="G5867" s="149"/>
      <c r="H5867" s="148"/>
      <c r="I5867"/>
    </row>
    <row r="5868" spans="1:9" x14ac:dyDescent="0.25">
      <c r="A5868"/>
      <c r="B5868"/>
      <c r="C5868"/>
      <c r="D5868"/>
      <c r="E5868" s="148"/>
      <c r="F5868" s="148"/>
      <c r="G5868" s="149"/>
      <c r="H5868" s="148"/>
      <c r="I5868"/>
    </row>
    <row r="5869" spans="1:9" x14ac:dyDescent="0.25">
      <c r="A5869"/>
      <c r="B5869"/>
      <c r="C5869"/>
      <c r="D5869"/>
      <c r="E5869" s="148"/>
      <c r="F5869" s="148"/>
      <c r="G5869" s="149"/>
      <c r="H5869" s="148"/>
      <c r="I5869"/>
    </row>
    <row r="5870" spans="1:9" x14ac:dyDescent="0.25">
      <c r="A5870"/>
      <c r="B5870"/>
      <c r="C5870"/>
      <c r="D5870"/>
      <c r="E5870" s="148"/>
      <c r="F5870" s="148"/>
      <c r="G5870" s="149"/>
      <c r="H5870" s="148"/>
      <c r="I5870"/>
    </row>
    <row r="5871" spans="1:9" x14ac:dyDescent="0.25">
      <c r="A5871"/>
      <c r="B5871"/>
      <c r="C5871"/>
      <c r="D5871"/>
      <c r="E5871" s="148"/>
      <c r="F5871" s="148"/>
      <c r="G5871" s="149"/>
      <c r="H5871" s="148"/>
      <c r="I5871"/>
    </row>
    <row r="5872" spans="1:9" x14ac:dyDescent="0.25">
      <c r="A5872"/>
      <c r="B5872"/>
      <c r="C5872"/>
      <c r="D5872"/>
      <c r="E5872" s="148"/>
      <c r="F5872" s="148"/>
      <c r="G5872" s="149"/>
      <c r="H5872" s="148"/>
      <c r="I5872"/>
    </row>
    <row r="5873" spans="1:9" x14ac:dyDescent="0.25">
      <c r="A5873"/>
      <c r="B5873"/>
      <c r="C5873"/>
      <c r="D5873"/>
      <c r="E5873" s="148"/>
      <c r="F5873" s="148"/>
      <c r="G5873" s="149"/>
      <c r="H5873" s="148"/>
      <c r="I5873"/>
    </row>
    <row r="5874" spans="1:9" x14ac:dyDescent="0.25">
      <c r="A5874"/>
      <c r="B5874"/>
      <c r="C5874"/>
      <c r="D5874"/>
      <c r="E5874" s="148"/>
      <c r="F5874" s="148"/>
      <c r="G5874" s="149"/>
      <c r="H5874" s="148"/>
      <c r="I5874"/>
    </row>
    <row r="5875" spans="1:9" x14ac:dyDescent="0.25">
      <c r="A5875"/>
      <c r="B5875"/>
      <c r="C5875"/>
      <c r="D5875"/>
      <c r="E5875" s="148"/>
      <c r="F5875" s="148"/>
      <c r="G5875" s="149"/>
      <c r="H5875" s="148"/>
      <c r="I5875"/>
    </row>
    <row r="5876" spans="1:9" x14ac:dyDescent="0.25">
      <c r="A5876"/>
      <c r="B5876"/>
      <c r="C5876"/>
      <c r="D5876"/>
      <c r="E5876" s="148"/>
      <c r="F5876" s="148"/>
      <c r="G5876" s="149"/>
      <c r="H5876" s="148"/>
      <c r="I5876"/>
    </row>
    <row r="5877" spans="1:9" x14ac:dyDescent="0.25">
      <c r="A5877"/>
      <c r="B5877"/>
      <c r="C5877"/>
      <c r="D5877"/>
      <c r="E5877" s="148"/>
      <c r="F5877" s="148"/>
      <c r="G5877" s="149"/>
      <c r="H5877" s="148"/>
      <c r="I5877"/>
    </row>
    <row r="5878" spans="1:9" x14ac:dyDescent="0.25">
      <c r="A5878"/>
      <c r="B5878"/>
      <c r="C5878"/>
      <c r="D5878"/>
      <c r="E5878" s="148"/>
      <c r="F5878" s="148"/>
      <c r="G5878" s="149"/>
      <c r="H5878" s="148"/>
      <c r="I5878"/>
    </row>
    <row r="5879" spans="1:9" x14ac:dyDescent="0.25">
      <c r="A5879"/>
      <c r="B5879"/>
      <c r="C5879"/>
      <c r="D5879"/>
      <c r="E5879" s="148"/>
      <c r="F5879" s="148"/>
      <c r="G5879" s="149"/>
      <c r="H5879" s="148"/>
      <c r="I5879"/>
    </row>
    <row r="5880" spans="1:9" x14ac:dyDescent="0.25">
      <c r="A5880"/>
      <c r="B5880"/>
      <c r="C5880"/>
      <c r="D5880"/>
      <c r="E5880" s="148"/>
      <c r="F5880" s="148"/>
      <c r="G5880" s="149"/>
      <c r="H5880" s="148"/>
      <c r="I5880"/>
    </row>
    <row r="5881" spans="1:9" x14ac:dyDescent="0.25">
      <c r="A5881"/>
      <c r="B5881"/>
      <c r="C5881"/>
      <c r="D5881"/>
      <c r="E5881" s="148"/>
      <c r="F5881" s="148"/>
      <c r="G5881" s="149"/>
      <c r="H5881" s="148"/>
      <c r="I5881"/>
    </row>
    <row r="5882" spans="1:9" x14ac:dyDescent="0.25">
      <c r="A5882"/>
      <c r="B5882"/>
      <c r="C5882"/>
      <c r="D5882"/>
      <c r="E5882" s="148"/>
      <c r="F5882" s="148"/>
      <c r="G5882" s="149"/>
      <c r="H5882" s="148"/>
      <c r="I5882"/>
    </row>
    <row r="5883" spans="1:9" x14ac:dyDescent="0.25">
      <c r="A5883"/>
      <c r="B5883"/>
      <c r="C5883"/>
      <c r="D5883"/>
      <c r="E5883" s="148"/>
      <c r="F5883" s="148"/>
      <c r="G5883" s="149"/>
      <c r="H5883" s="148"/>
      <c r="I5883"/>
    </row>
    <row r="5884" spans="1:9" x14ac:dyDescent="0.25">
      <c r="A5884"/>
      <c r="B5884"/>
      <c r="C5884"/>
      <c r="D5884"/>
      <c r="E5884" s="148"/>
      <c r="F5884" s="148"/>
      <c r="G5884" s="149"/>
      <c r="H5884" s="148"/>
      <c r="I5884"/>
    </row>
    <row r="5885" spans="1:9" x14ac:dyDescent="0.25">
      <c r="A5885"/>
      <c r="B5885"/>
      <c r="C5885"/>
      <c r="D5885"/>
      <c r="E5885" s="148"/>
      <c r="F5885" s="148"/>
      <c r="G5885" s="149"/>
      <c r="H5885" s="148"/>
      <c r="I5885"/>
    </row>
    <row r="5886" spans="1:9" x14ac:dyDescent="0.25">
      <c r="A5886"/>
      <c r="B5886"/>
      <c r="C5886"/>
      <c r="D5886"/>
      <c r="E5886" s="148"/>
      <c r="F5886" s="148"/>
      <c r="G5886" s="149"/>
      <c r="H5886" s="148"/>
      <c r="I5886"/>
    </row>
    <row r="5887" spans="1:9" x14ac:dyDescent="0.25">
      <c r="A5887"/>
      <c r="B5887"/>
      <c r="C5887"/>
      <c r="D5887"/>
      <c r="E5887" s="148"/>
      <c r="F5887" s="148"/>
      <c r="G5887" s="149"/>
      <c r="H5887" s="148"/>
      <c r="I5887"/>
    </row>
    <row r="5888" spans="1:9" x14ac:dyDescent="0.25">
      <c r="A5888"/>
      <c r="B5888"/>
      <c r="C5888"/>
      <c r="D5888"/>
      <c r="E5888" s="148"/>
      <c r="F5888" s="148"/>
      <c r="G5888" s="149"/>
      <c r="H5888" s="148"/>
      <c r="I5888"/>
    </row>
    <row r="5889" spans="1:9" x14ac:dyDescent="0.25">
      <c r="A5889"/>
      <c r="B5889"/>
      <c r="C5889"/>
      <c r="D5889"/>
      <c r="E5889" s="148"/>
      <c r="F5889" s="148"/>
      <c r="G5889" s="149"/>
      <c r="H5889" s="148"/>
      <c r="I5889"/>
    </row>
    <row r="5890" spans="1:9" x14ac:dyDescent="0.25">
      <c r="A5890"/>
      <c r="B5890"/>
      <c r="C5890"/>
      <c r="D5890"/>
      <c r="E5890" s="148"/>
      <c r="F5890" s="148"/>
      <c r="G5890" s="149"/>
      <c r="H5890" s="148"/>
      <c r="I5890"/>
    </row>
    <row r="5891" spans="1:9" x14ac:dyDescent="0.25">
      <c r="A5891"/>
      <c r="B5891"/>
      <c r="C5891"/>
      <c r="D5891"/>
      <c r="E5891" s="148"/>
      <c r="F5891" s="148"/>
      <c r="G5891" s="149"/>
      <c r="H5891" s="148"/>
      <c r="I5891"/>
    </row>
    <row r="5892" spans="1:9" x14ac:dyDescent="0.25">
      <c r="A5892"/>
      <c r="B5892"/>
      <c r="C5892"/>
      <c r="D5892"/>
      <c r="E5892" s="148"/>
      <c r="F5892" s="148"/>
      <c r="G5892" s="149"/>
      <c r="H5892" s="148"/>
      <c r="I5892"/>
    </row>
    <row r="5893" spans="1:9" x14ac:dyDescent="0.25">
      <c r="A5893"/>
      <c r="B5893"/>
      <c r="C5893"/>
      <c r="D5893"/>
      <c r="E5893" s="148"/>
      <c r="F5893" s="148"/>
      <c r="G5893" s="149"/>
      <c r="H5893" s="148"/>
      <c r="I5893"/>
    </row>
    <row r="5894" spans="1:9" x14ac:dyDescent="0.25">
      <c r="A5894"/>
      <c r="B5894"/>
      <c r="C5894"/>
      <c r="D5894"/>
      <c r="E5894" s="148"/>
      <c r="F5894" s="148"/>
      <c r="G5894" s="149"/>
      <c r="H5894" s="148"/>
      <c r="I5894"/>
    </row>
    <row r="5895" spans="1:9" x14ac:dyDescent="0.25">
      <c r="A5895"/>
      <c r="B5895"/>
      <c r="C5895"/>
      <c r="D5895"/>
      <c r="E5895" s="148"/>
      <c r="F5895" s="148"/>
      <c r="G5895" s="149"/>
      <c r="H5895" s="148"/>
      <c r="I5895"/>
    </row>
    <row r="5896" spans="1:9" x14ac:dyDescent="0.25">
      <c r="A5896"/>
      <c r="B5896"/>
      <c r="C5896"/>
      <c r="D5896"/>
      <c r="E5896" s="148"/>
      <c r="F5896" s="148"/>
      <c r="G5896" s="149"/>
      <c r="H5896" s="148"/>
      <c r="I5896"/>
    </row>
    <row r="5897" spans="1:9" x14ac:dyDescent="0.25">
      <c r="A5897"/>
      <c r="B5897"/>
      <c r="C5897"/>
      <c r="D5897"/>
      <c r="E5897" s="148"/>
      <c r="F5897" s="148"/>
      <c r="G5897" s="149"/>
      <c r="H5897" s="148"/>
      <c r="I5897"/>
    </row>
    <row r="5898" spans="1:9" x14ac:dyDescent="0.25">
      <c r="A5898"/>
      <c r="B5898"/>
      <c r="C5898"/>
      <c r="D5898"/>
      <c r="E5898" s="148"/>
      <c r="F5898" s="148"/>
      <c r="G5898" s="149"/>
      <c r="H5898" s="148"/>
      <c r="I5898"/>
    </row>
    <row r="5899" spans="1:9" x14ac:dyDescent="0.25">
      <c r="A5899"/>
      <c r="B5899"/>
      <c r="C5899"/>
      <c r="D5899"/>
      <c r="E5899" s="148"/>
      <c r="F5899" s="148"/>
      <c r="G5899" s="149"/>
      <c r="H5899" s="148"/>
      <c r="I5899"/>
    </row>
    <row r="5900" spans="1:9" x14ac:dyDescent="0.25">
      <c r="A5900"/>
      <c r="B5900"/>
      <c r="C5900"/>
      <c r="D5900"/>
      <c r="E5900" s="148"/>
      <c r="F5900" s="148"/>
      <c r="G5900" s="149"/>
      <c r="H5900" s="148"/>
      <c r="I5900"/>
    </row>
    <row r="5901" spans="1:9" x14ac:dyDescent="0.25">
      <c r="A5901"/>
      <c r="B5901"/>
      <c r="C5901"/>
      <c r="D5901"/>
      <c r="E5901" s="148"/>
      <c r="F5901" s="148"/>
      <c r="G5901" s="149"/>
      <c r="H5901" s="148"/>
      <c r="I5901"/>
    </row>
    <row r="5902" spans="1:9" x14ac:dyDescent="0.25">
      <c r="A5902"/>
      <c r="B5902"/>
      <c r="C5902"/>
      <c r="D5902"/>
      <c r="E5902" s="148"/>
      <c r="F5902" s="148"/>
      <c r="G5902" s="149"/>
      <c r="H5902" s="148"/>
      <c r="I5902"/>
    </row>
    <row r="5903" spans="1:9" x14ac:dyDescent="0.25">
      <c r="A5903"/>
      <c r="B5903"/>
      <c r="C5903"/>
      <c r="D5903"/>
      <c r="E5903" s="148"/>
      <c r="F5903" s="148"/>
      <c r="G5903" s="149"/>
      <c r="H5903" s="148"/>
      <c r="I5903"/>
    </row>
    <row r="5904" spans="1:9" x14ac:dyDescent="0.25">
      <c r="A5904"/>
      <c r="B5904"/>
      <c r="C5904"/>
      <c r="D5904"/>
      <c r="E5904" s="148"/>
      <c r="F5904" s="148"/>
      <c r="G5904" s="149"/>
      <c r="H5904" s="148"/>
      <c r="I5904"/>
    </row>
    <row r="5905" spans="1:9" x14ac:dyDescent="0.25">
      <c r="A5905"/>
      <c r="B5905"/>
      <c r="C5905"/>
      <c r="D5905"/>
      <c r="E5905" s="148"/>
      <c r="F5905" s="148"/>
      <c r="G5905" s="149"/>
      <c r="H5905" s="148"/>
      <c r="I5905"/>
    </row>
    <row r="5906" spans="1:9" x14ac:dyDescent="0.25">
      <c r="A5906"/>
      <c r="B5906"/>
      <c r="C5906"/>
      <c r="D5906"/>
      <c r="E5906" s="148"/>
      <c r="F5906" s="148"/>
      <c r="G5906" s="149"/>
      <c r="H5906" s="148"/>
      <c r="I5906"/>
    </row>
    <row r="5907" spans="1:9" x14ac:dyDescent="0.25">
      <c r="A5907"/>
      <c r="B5907"/>
      <c r="C5907"/>
      <c r="D5907"/>
      <c r="E5907" s="148"/>
      <c r="F5907" s="148"/>
      <c r="G5907" s="149"/>
      <c r="H5907" s="148"/>
      <c r="I5907"/>
    </row>
    <row r="5908" spans="1:9" x14ac:dyDescent="0.25">
      <c r="A5908"/>
      <c r="B5908"/>
      <c r="C5908"/>
      <c r="D5908"/>
      <c r="E5908" s="148"/>
      <c r="F5908" s="148"/>
      <c r="G5908" s="149"/>
      <c r="H5908" s="148"/>
      <c r="I5908"/>
    </row>
    <row r="5909" spans="1:9" x14ac:dyDescent="0.25">
      <c r="A5909"/>
      <c r="B5909"/>
      <c r="C5909"/>
      <c r="D5909"/>
      <c r="E5909" s="148"/>
      <c r="F5909" s="148"/>
      <c r="G5909" s="149"/>
      <c r="H5909" s="148"/>
      <c r="I5909"/>
    </row>
    <row r="5910" spans="1:9" x14ac:dyDescent="0.25">
      <c r="A5910"/>
      <c r="B5910"/>
      <c r="C5910"/>
      <c r="D5910"/>
      <c r="E5910" s="148"/>
      <c r="F5910" s="148"/>
      <c r="G5910" s="149"/>
      <c r="H5910" s="148"/>
      <c r="I5910"/>
    </row>
    <row r="5911" spans="1:9" x14ac:dyDescent="0.25">
      <c r="A5911"/>
      <c r="B5911"/>
      <c r="C5911"/>
      <c r="D5911"/>
      <c r="E5911" s="148"/>
      <c r="F5911" s="148"/>
      <c r="G5911" s="149"/>
      <c r="H5911" s="148"/>
      <c r="I5911"/>
    </row>
    <row r="5912" spans="1:9" x14ac:dyDescent="0.25">
      <c r="A5912"/>
      <c r="B5912"/>
      <c r="C5912"/>
      <c r="D5912"/>
      <c r="E5912" s="148"/>
      <c r="F5912" s="148"/>
      <c r="G5912" s="149"/>
      <c r="H5912" s="148"/>
      <c r="I5912"/>
    </row>
    <row r="5913" spans="1:9" x14ac:dyDescent="0.25">
      <c r="A5913"/>
      <c r="B5913"/>
      <c r="C5913"/>
      <c r="D5913"/>
      <c r="E5913" s="148"/>
      <c r="F5913" s="148"/>
      <c r="G5913" s="149"/>
      <c r="H5913" s="148"/>
      <c r="I5913"/>
    </row>
    <row r="5914" spans="1:9" x14ac:dyDescent="0.25">
      <c r="A5914"/>
      <c r="B5914"/>
      <c r="C5914"/>
      <c r="D5914"/>
      <c r="E5914" s="148"/>
      <c r="F5914" s="148"/>
      <c r="G5914" s="149"/>
      <c r="H5914" s="148"/>
      <c r="I5914"/>
    </row>
    <row r="5915" spans="1:9" x14ac:dyDescent="0.25">
      <c r="A5915"/>
      <c r="B5915"/>
      <c r="C5915"/>
      <c r="D5915"/>
      <c r="E5915" s="148"/>
      <c r="F5915" s="148"/>
      <c r="G5915" s="149"/>
      <c r="H5915" s="148"/>
      <c r="I5915"/>
    </row>
    <row r="5916" spans="1:9" x14ac:dyDescent="0.25">
      <c r="A5916"/>
      <c r="B5916"/>
      <c r="C5916"/>
      <c r="D5916"/>
      <c r="E5916" s="148"/>
      <c r="F5916" s="148"/>
      <c r="G5916" s="149"/>
      <c r="H5916" s="148"/>
      <c r="I5916"/>
    </row>
    <row r="5917" spans="1:9" x14ac:dyDescent="0.25">
      <c r="A5917"/>
      <c r="B5917"/>
      <c r="C5917"/>
      <c r="D5917"/>
      <c r="E5917" s="148"/>
      <c r="F5917" s="148"/>
      <c r="G5917" s="149"/>
      <c r="H5917" s="148"/>
      <c r="I5917"/>
    </row>
    <row r="5918" spans="1:9" x14ac:dyDescent="0.25">
      <c r="A5918"/>
      <c r="B5918"/>
      <c r="C5918"/>
      <c r="D5918"/>
      <c r="E5918" s="148"/>
      <c r="F5918" s="148"/>
      <c r="G5918" s="149"/>
      <c r="H5918" s="148"/>
      <c r="I5918"/>
    </row>
    <row r="5919" spans="1:9" x14ac:dyDescent="0.25">
      <c r="A5919"/>
      <c r="B5919"/>
      <c r="C5919"/>
      <c r="D5919"/>
      <c r="E5919" s="148"/>
      <c r="F5919" s="148"/>
      <c r="G5919" s="149"/>
      <c r="H5919" s="148"/>
      <c r="I5919"/>
    </row>
    <row r="5920" spans="1:9" x14ac:dyDescent="0.25">
      <c r="A5920"/>
      <c r="B5920"/>
      <c r="C5920"/>
      <c r="D5920"/>
      <c r="E5920" s="148"/>
      <c r="F5920" s="148"/>
      <c r="G5920" s="149"/>
      <c r="H5920" s="148"/>
      <c r="I5920"/>
    </row>
    <row r="5921" spans="1:9" x14ac:dyDescent="0.25">
      <c r="A5921"/>
      <c r="B5921"/>
      <c r="C5921"/>
      <c r="D5921"/>
      <c r="E5921" s="148"/>
      <c r="F5921" s="148"/>
      <c r="G5921" s="149"/>
      <c r="H5921" s="148"/>
      <c r="I5921"/>
    </row>
    <row r="5922" spans="1:9" x14ac:dyDescent="0.25">
      <c r="A5922"/>
      <c r="B5922"/>
      <c r="C5922"/>
      <c r="D5922"/>
      <c r="E5922" s="148"/>
      <c r="F5922" s="148"/>
      <c r="G5922" s="149"/>
      <c r="H5922" s="148"/>
      <c r="I5922"/>
    </row>
    <row r="5923" spans="1:9" x14ac:dyDescent="0.25">
      <c r="A5923"/>
      <c r="B5923"/>
      <c r="C5923"/>
      <c r="D5923"/>
      <c r="E5923" s="148"/>
      <c r="F5923" s="148"/>
      <c r="G5923" s="149"/>
      <c r="H5923" s="148"/>
      <c r="I5923"/>
    </row>
    <row r="5924" spans="1:9" x14ac:dyDescent="0.25">
      <c r="A5924"/>
      <c r="B5924"/>
      <c r="C5924"/>
      <c r="D5924"/>
      <c r="E5924" s="148"/>
      <c r="F5924" s="148"/>
      <c r="G5924" s="149"/>
      <c r="H5924" s="148"/>
      <c r="I5924"/>
    </row>
    <row r="5925" spans="1:9" x14ac:dyDescent="0.25">
      <c r="A5925"/>
      <c r="B5925"/>
      <c r="C5925"/>
      <c r="D5925"/>
      <c r="E5925" s="148"/>
      <c r="F5925" s="148"/>
      <c r="G5925" s="149"/>
      <c r="H5925" s="148"/>
      <c r="I5925"/>
    </row>
    <row r="5926" spans="1:9" x14ac:dyDescent="0.25">
      <c r="A5926"/>
      <c r="B5926"/>
      <c r="C5926"/>
      <c r="D5926"/>
      <c r="E5926" s="148"/>
      <c r="F5926" s="148"/>
      <c r="G5926" s="149"/>
      <c r="H5926" s="148"/>
      <c r="I5926"/>
    </row>
    <row r="5927" spans="1:9" x14ac:dyDescent="0.25">
      <c r="A5927"/>
      <c r="B5927"/>
      <c r="C5927"/>
      <c r="D5927"/>
      <c r="E5927" s="148"/>
      <c r="F5927" s="148"/>
      <c r="G5927" s="149"/>
      <c r="H5927" s="148"/>
      <c r="I5927"/>
    </row>
    <row r="5928" spans="1:9" x14ac:dyDescent="0.25">
      <c r="A5928"/>
      <c r="B5928"/>
      <c r="C5928"/>
      <c r="D5928"/>
      <c r="E5928" s="148"/>
      <c r="F5928" s="148"/>
      <c r="G5928" s="149"/>
      <c r="H5928" s="148"/>
      <c r="I5928"/>
    </row>
    <row r="5929" spans="1:9" x14ac:dyDescent="0.25">
      <c r="A5929"/>
      <c r="B5929"/>
      <c r="C5929"/>
      <c r="D5929"/>
      <c r="E5929" s="148"/>
      <c r="F5929" s="148"/>
      <c r="G5929" s="149"/>
      <c r="H5929" s="148"/>
      <c r="I5929"/>
    </row>
    <row r="5930" spans="1:9" x14ac:dyDescent="0.25">
      <c r="A5930"/>
      <c r="B5930"/>
      <c r="C5930"/>
      <c r="D5930"/>
      <c r="E5930" s="148"/>
      <c r="F5930" s="148"/>
      <c r="G5930" s="149"/>
      <c r="H5930" s="148"/>
      <c r="I5930"/>
    </row>
    <row r="5931" spans="1:9" x14ac:dyDescent="0.25">
      <c r="A5931"/>
      <c r="B5931"/>
      <c r="C5931"/>
      <c r="D5931"/>
      <c r="E5931" s="148"/>
      <c r="F5931" s="148"/>
      <c r="G5931" s="149"/>
      <c r="H5931" s="148"/>
      <c r="I5931"/>
    </row>
    <row r="5932" spans="1:9" x14ac:dyDescent="0.25">
      <c r="A5932"/>
      <c r="B5932"/>
      <c r="C5932"/>
      <c r="D5932"/>
      <c r="E5932" s="148"/>
      <c r="F5932" s="148"/>
      <c r="G5932" s="149"/>
      <c r="H5932" s="148"/>
      <c r="I5932"/>
    </row>
    <row r="5933" spans="1:9" x14ac:dyDescent="0.25">
      <c r="A5933"/>
      <c r="B5933"/>
      <c r="C5933"/>
      <c r="D5933"/>
      <c r="E5933" s="148"/>
      <c r="F5933" s="148"/>
      <c r="G5933" s="149"/>
      <c r="H5933" s="148"/>
      <c r="I5933"/>
    </row>
    <row r="5934" spans="1:9" x14ac:dyDescent="0.25">
      <c r="A5934"/>
      <c r="B5934"/>
      <c r="C5934"/>
      <c r="D5934"/>
      <c r="E5934" s="148"/>
      <c r="F5934" s="148"/>
      <c r="G5934" s="149"/>
      <c r="H5934" s="148"/>
      <c r="I5934"/>
    </row>
    <row r="5935" spans="1:9" x14ac:dyDescent="0.25">
      <c r="A5935"/>
      <c r="B5935"/>
      <c r="C5935"/>
      <c r="D5935"/>
      <c r="E5935" s="148"/>
      <c r="F5935" s="148"/>
      <c r="G5935" s="149"/>
      <c r="H5935" s="148"/>
      <c r="I5935"/>
    </row>
    <row r="5936" spans="1:9" x14ac:dyDescent="0.25">
      <c r="A5936"/>
      <c r="B5936"/>
      <c r="C5936"/>
      <c r="D5936"/>
      <c r="E5936" s="148"/>
      <c r="F5936" s="148"/>
      <c r="G5936" s="149"/>
      <c r="H5936" s="148"/>
      <c r="I5936"/>
    </row>
    <row r="5937" spans="1:9" x14ac:dyDescent="0.25">
      <c r="A5937"/>
      <c r="B5937"/>
      <c r="C5937"/>
      <c r="D5937"/>
      <c r="E5937" s="148"/>
      <c r="F5937" s="148"/>
      <c r="G5937" s="149"/>
      <c r="H5937" s="148"/>
      <c r="I5937"/>
    </row>
    <row r="5938" spans="1:9" x14ac:dyDescent="0.25">
      <c r="A5938"/>
      <c r="B5938"/>
      <c r="C5938"/>
      <c r="D5938"/>
      <c r="E5938" s="148"/>
      <c r="F5938" s="148"/>
      <c r="G5938" s="149"/>
      <c r="H5938" s="148"/>
      <c r="I5938"/>
    </row>
    <row r="5939" spans="1:9" x14ac:dyDescent="0.25">
      <c r="A5939"/>
      <c r="B5939"/>
      <c r="C5939"/>
      <c r="D5939"/>
      <c r="E5939" s="148"/>
      <c r="F5939" s="148"/>
      <c r="G5939" s="149"/>
      <c r="H5939" s="148"/>
      <c r="I5939"/>
    </row>
    <row r="5940" spans="1:9" x14ac:dyDescent="0.25">
      <c r="A5940"/>
      <c r="B5940"/>
      <c r="C5940"/>
      <c r="D5940"/>
      <c r="E5940" s="148"/>
      <c r="F5940" s="148"/>
      <c r="G5940" s="149"/>
      <c r="H5940" s="148"/>
      <c r="I5940"/>
    </row>
    <row r="5941" spans="1:9" x14ac:dyDescent="0.25">
      <c r="A5941"/>
      <c r="B5941"/>
      <c r="C5941"/>
      <c r="D5941"/>
      <c r="E5941" s="148"/>
      <c r="F5941" s="148"/>
      <c r="G5941" s="149"/>
      <c r="H5941" s="148"/>
      <c r="I5941"/>
    </row>
    <row r="5942" spans="1:9" x14ac:dyDescent="0.25">
      <c r="A5942"/>
      <c r="B5942"/>
      <c r="C5942"/>
      <c r="D5942"/>
      <c r="E5942" s="148"/>
      <c r="F5942" s="148"/>
      <c r="G5942" s="149"/>
      <c r="H5942" s="148"/>
      <c r="I5942"/>
    </row>
    <row r="5943" spans="1:9" x14ac:dyDescent="0.25">
      <c r="A5943"/>
      <c r="B5943"/>
      <c r="C5943"/>
      <c r="D5943"/>
      <c r="E5943" s="148"/>
      <c r="F5943" s="148"/>
      <c r="G5943" s="149"/>
      <c r="H5943" s="148"/>
      <c r="I5943"/>
    </row>
    <row r="5944" spans="1:9" x14ac:dyDescent="0.25">
      <c r="A5944"/>
      <c r="B5944"/>
      <c r="C5944"/>
      <c r="D5944"/>
      <c r="E5944" s="148"/>
      <c r="F5944" s="148"/>
      <c r="G5944" s="149"/>
      <c r="H5944" s="148"/>
      <c r="I5944"/>
    </row>
    <row r="5945" spans="1:9" x14ac:dyDescent="0.25">
      <c r="A5945"/>
      <c r="B5945"/>
      <c r="C5945"/>
      <c r="D5945"/>
      <c r="E5945" s="148"/>
      <c r="F5945" s="148"/>
      <c r="G5945" s="149"/>
      <c r="H5945" s="148"/>
      <c r="I5945"/>
    </row>
    <row r="5946" spans="1:9" x14ac:dyDescent="0.25">
      <c r="A5946"/>
      <c r="B5946"/>
      <c r="C5946"/>
      <c r="D5946"/>
      <c r="E5946" s="148"/>
      <c r="F5946" s="148"/>
      <c r="G5946" s="149"/>
      <c r="H5946" s="148"/>
      <c r="I5946"/>
    </row>
    <row r="5947" spans="1:9" x14ac:dyDescent="0.25">
      <c r="A5947"/>
      <c r="B5947"/>
      <c r="C5947"/>
      <c r="D5947"/>
      <c r="E5947" s="148"/>
      <c r="F5947" s="148"/>
      <c r="G5947" s="149"/>
      <c r="H5947" s="148"/>
      <c r="I5947"/>
    </row>
    <row r="5948" spans="1:9" x14ac:dyDescent="0.25">
      <c r="A5948"/>
      <c r="B5948"/>
      <c r="C5948"/>
      <c r="D5948"/>
      <c r="E5948" s="148"/>
      <c r="F5948" s="148"/>
      <c r="G5948" s="149"/>
      <c r="H5948" s="148"/>
      <c r="I5948"/>
    </row>
    <row r="5949" spans="1:9" x14ac:dyDescent="0.25">
      <c r="A5949"/>
      <c r="B5949"/>
      <c r="C5949"/>
      <c r="D5949"/>
      <c r="E5949" s="148"/>
      <c r="F5949" s="148"/>
      <c r="G5949" s="149"/>
      <c r="H5949" s="148"/>
      <c r="I5949"/>
    </row>
    <row r="5950" spans="1:9" x14ac:dyDescent="0.25">
      <c r="A5950"/>
      <c r="B5950"/>
      <c r="C5950"/>
      <c r="D5950"/>
      <c r="E5950" s="148"/>
      <c r="F5950" s="148"/>
      <c r="G5950" s="149"/>
      <c r="H5950" s="148"/>
      <c r="I5950"/>
    </row>
    <row r="5951" spans="1:9" x14ac:dyDescent="0.25">
      <c r="A5951"/>
      <c r="B5951"/>
      <c r="C5951"/>
      <c r="D5951"/>
      <c r="E5951" s="148"/>
      <c r="F5951" s="148"/>
      <c r="G5951" s="149"/>
      <c r="H5951" s="148"/>
      <c r="I5951"/>
    </row>
    <row r="5952" spans="1:9" x14ac:dyDescent="0.25">
      <c r="A5952"/>
      <c r="B5952"/>
      <c r="C5952"/>
      <c r="D5952"/>
      <c r="E5952" s="148"/>
      <c r="F5952" s="148"/>
      <c r="G5952" s="149"/>
      <c r="H5952" s="148"/>
      <c r="I5952"/>
    </row>
    <row r="5953" spans="1:9" x14ac:dyDescent="0.25">
      <c r="A5953"/>
      <c r="B5953"/>
      <c r="C5953"/>
      <c r="D5953"/>
      <c r="E5953" s="148"/>
      <c r="F5953" s="148"/>
      <c r="G5953" s="149"/>
      <c r="H5953" s="148"/>
      <c r="I5953"/>
    </row>
    <row r="5954" spans="1:9" x14ac:dyDescent="0.25">
      <c r="A5954"/>
      <c r="B5954"/>
      <c r="C5954"/>
      <c r="D5954"/>
      <c r="E5954" s="148"/>
      <c r="F5954" s="148"/>
      <c r="G5954" s="149"/>
      <c r="H5954" s="148"/>
      <c r="I5954"/>
    </row>
    <row r="5955" spans="1:9" x14ac:dyDescent="0.25">
      <c r="A5955"/>
      <c r="B5955"/>
      <c r="C5955"/>
      <c r="D5955"/>
      <c r="E5955" s="148"/>
      <c r="F5955" s="148"/>
      <c r="G5955" s="149"/>
      <c r="H5955" s="148"/>
      <c r="I5955"/>
    </row>
    <row r="5956" spans="1:9" x14ac:dyDescent="0.25">
      <c r="A5956"/>
      <c r="B5956"/>
      <c r="C5956"/>
      <c r="D5956"/>
      <c r="E5956" s="148"/>
      <c r="F5956" s="148"/>
      <c r="G5956" s="149"/>
      <c r="H5956" s="148"/>
      <c r="I5956"/>
    </row>
    <row r="5957" spans="1:9" x14ac:dyDescent="0.25">
      <c r="A5957"/>
      <c r="B5957"/>
      <c r="C5957"/>
      <c r="D5957"/>
      <c r="E5957" s="148"/>
      <c r="F5957" s="148"/>
      <c r="G5957" s="149"/>
      <c r="H5957" s="148"/>
      <c r="I5957"/>
    </row>
    <row r="5958" spans="1:9" x14ac:dyDescent="0.25">
      <c r="A5958"/>
      <c r="B5958"/>
      <c r="C5958"/>
      <c r="D5958"/>
      <c r="E5958" s="148"/>
      <c r="F5958" s="148"/>
      <c r="G5958" s="149"/>
      <c r="H5958" s="148"/>
      <c r="I5958"/>
    </row>
    <row r="5959" spans="1:9" x14ac:dyDescent="0.25">
      <c r="A5959"/>
      <c r="B5959"/>
      <c r="C5959"/>
      <c r="D5959"/>
      <c r="E5959" s="148"/>
      <c r="F5959" s="148"/>
      <c r="G5959" s="149"/>
      <c r="H5959" s="148"/>
      <c r="I5959"/>
    </row>
    <row r="5960" spans="1:9" x14ac:dyDescent="0.25">
      <c r="A5960"/>
      <c r="B5960"/>
      <c r="C5960"/>
      <c r="D5960"/>
      <c r="E5960" s="148"/>
      <c r="F5960" s="148"/>
      <c r="G5960" s="149"/>
      <c r="H5960" s="148"/>
      <c r="I5960"/>
    </row>
    <row r="5961" spans="1:9" x14ac:dyDescent="0.25">
      <c r="A5961"/>
      <c r="B5961"/>
      <c r="C5961"/>
      <c r="D5961"/>
      <c r="E5961" s="148"/>
      <c r="F5961" s="148"/>
      <c r="G5961" s="149"/>
      <c r="H5961" s="148"/>
      <c r="I5961"/>
    </row>
    <row r="5962" spans="1:9" x14ac:dyDescent="0.25">
      <c r="A5962"/>
      <c r="B5962"/>
      <c r="C5962"/>
      <c r="D5962"/>
      <c r="E5962" s="148"/>
      <c r="F5962" s="148"/>
      <c r="G5962" s="149"/>
      <c r="H5962" s="148"/>
      <c r="I5962"/>
    </row>
    <row r="5963" spans="1:9" x14ac:dyDescent="0.25">
      <c r="A5963"/>
      <c r="B5963"/>
      <c r="C5963"/>
      <c r="D5963"/>
      <c r="E5963" s="148"/>
      <c r="F5963" s="148"/>
      <c r="G5963" s="149"/>
      <c r="H5963" s="148"/>
      <c r="I5963"/>
    </row>
    <row r="5964" spans="1:9" x14ac:dyDescent="0.25">
      <c r="A5964"/>
      <c r="B5964"/>
      <c r="C5964"/>
      <c r="D5964"/>
      <c r="E5964" s="148"/>
      <c r="F5964" s="148"/>
      <c r="G5964" s="149"/>
      <c r="H5964" s="148"/>
      <c r="I5964"/>
    </row>
    <row r="5965" spans="1:9" x14ac:dyDescent="0.25">
      <c r="A5965"/>
      <c r="B5965"/>
      <c r="C5965"/>
      <c r="D5965"/>
      <c r="E5965" s="148"/>
      <c r="F5965" s="148"/>
      <c r="G5965" s="149"/>
      <c r="H5965" s="148"/>
      <c r="I5965"/>
    </row>
    <row r="5966" spans="1:9" x14ac:dyDescent="0.25">
      <c r="A5966"/>
      <c r="B5966"/>
      <c r="C5966"/>
      <c r="D5966"/>
      <c r="E5966" s="148"/>
      <c r="F5966" s="148"/>
      <c r="G5966" s="149"/>
      <c r="H5966" s="148"/>
      <c r="I5966"/>
    </row>
    <row r="5967" spans="1:9" x14ac:dyDescent="0.25">
      <c r="A5967"/>
      <c r="B5967"/>
      <c r="C5967"/>
      <c r="D5967"/>
      <c r="E5967" s="148"/>
      <c r="F5967" s="148"/>
      <c r="G5967" s="149"/>
      <c r="H5967" s="148"/>
      <c r="I5967"/>
    </row>
    <row r="5968" spans="1:9" x14ac:dyDescent="0.25">
      <c r="A5968"/>
      <c r="B5968"/>
      <c r="C5968"/>
      <c r="D5968"/>
      <c r="E5968" s="148"/>
      <c r="F5968" s="148"/>
      <c r="G5968" s="149"/>
      <c r="H5968" s="148"/>
      <c r="I5968"/>
    </row>
    <row r="5969" spans="1:9" x14ac:dyDescent="0.25">
      <c r="A5969"/>
      <c r="B5969"/>
      <c r="C5969"/>
      <c r="D5969"/>
      <c r="E5969" s="148"/>
      <c r="F5969" s="148"/>
      <c r="G5969" s="149"/>
      <c r="H5969" s="148"/>
      <c r="I5969"/>
    </row>
    <row r="5970" spans="1:9" x14ac:dyDescent="0.25">
      <c r="A5970"/>
      <c r="B5970"/>
      <c r="C5970"/>
      <c r="D5970"/>
      <c r="E5970" s="148"/>
      <c r="F5970" s="148"/>
      <c r="G5970" s="149"/>
      <c r="H5970" s="148"/>
      <c r="I5970"/>
    </row>
    <row r="5971" spans="1:9" x14ac:dyDescent="0.25">
      <c r="A5971"/>
      <c r="B5971"/>
      <c r="C5971"/>
      <c r="D5971"/>
      <c r="E5971" s="148"/>
      <c r="F5971" s="148"/>
      <c r="G5971" s="149"/>
      <c r="H5971" s="148"/>
      <c r="I5971"/>
    </row>
    <row r="5972" spans="1:9" x14ac:dyDescent="0.25">
      <c r="A5972"/>
      <c r="B5972"/>
      <c r="C5972"/>
      <c r="D5972"/>
      <c r="E5972" s="148"/>
      <c r="F5972" s="148"/>
      <c r="G5972" s="149"/>
      <c r="H5972" s="148"/>
      <c r="I5972"/>
    </row>
    <row r="5973" spans="1:9" x14ac:dyDescent="0.25">
      <c r="A5973"/>
      <c r="B5973"/>
      <c r="C5973"/>
      <c r="D5973"/>
      <c r="E5973" s="148"/>
      <c r="F5973" s="148"/>
      <c r="G5973" s="149"/>
      <c r="H5973" s="148"/>
      <c r="I5973"/>
    </row>
    <row r="5974" spans="1:9" x14ac:dyDescent="0.25">
      <c r="A5974"/>
      <c r="B5974"/>
      <c r="C5974"/>
      <c r="D5974"/>
      <c r="E5974" s="148"/>
      <c r="F5974" s="148"/>
      <c r="G5974" s="149"/>
      <c r="H5974" s="148"/>
      <c r="I5974"/>
    </row>
    <row r="5975" spans="1:9" x14ac:dyDescent="0.25">
      <c r="A5975"/>
      <c r="B5975"/>
      <c r="C5975"/>
      <c r="D5975"/>
      <c r="E5975" s="148"/>
      <c r="F5975" s="148"/>
      <c r="G5975" s="149"/>
      <c r="H5975" s="148"/>
      <c r="I5975"/>
    </row>
    <row r="5976" spans="1:9" x14ac:dyDescent="0.25">
      <c r="A5976"/>
      <c r="B5976"/>
      <c r="C5976"/>
      <c r="D5976"/>
      <c r="E5976" s="148"/>
      <c r="F5976" s="148"/>
      <c r="G5976" s="149"/>
      <c r="H5976" s="148"/>
      <c r="I5976"/>
    </row>
    <row r="5977" spans="1:9" x14ac:dyDescent="0.25">
      <c r="A5977"/>
      <c r="B5977"/>
      <c r="C5977"/>
      <c r="D5977"/>
      <c r="E5977" s="148"/>
      <c r="F5977" s="148"/>
      <c r="G5977" s="149"/>
      <c r="H5977" s="148"/>
      <c r="I5977"/>
    </row>
    <row r="5978" spans="1:9" x14ac:dyDescent="0.25">
      <c r="A5978"/>
      <c r="B5978"/>
      <c r="C5978"/>
      <c r="D5978"/>
      <c r="E5978" s="148"/>
      <c r="F5978" s="148"/>
      <c r="G5978" s="149"/>
      <c r="H5978" s="148"/>
      <c r="I5978"/>
    </row>
    <row r="5979" spans="1:9" x14ac:dyDescent="0.25">
      <c r="A5979"/>
      <c r="B5979"/>
      <c r="C5979"/>
      <c r="D5979"/>
      <c r="E5979" s="148"/>
      <c r="F5979" s="148"/>
      <c r="G5979" s="149"/>
      <c r="H5979" s="148"/>
      <c r="I5979"/>
    </row>
    <row r="5980" spans="1:9" x14ac:dyDescent="0.25">
      <c r="A5980"/>
      <c r="B5980"/>
      <c r="C5980"/>
      <c r="D5980"/>
      <c r="E5980" s="148"/>
      <c r="F5980" s="148"/>
      <c r="G5980" s="149"/>
      <c r="H5980" s="148"/>
      <c r="I5980"/>
    </row>
    <row r="5981" spans="1:9" x14ac:dyDescent="0.25">
      <c r="A5981"/>
      <c r="B5981"/>
      <c r="C5981"/>
      <c r="D5981"/>
      <c r="E5981" s="148"/>
      <c r="F5981" s="148"/>
      <c r="G5981" s="149"/>
      <c r="H5981" s="148"/>
      <c r="I5981"/>
    </row>
    <row r="5982" spans="1:9" x14ac:dyDescent="0.25">
      <c r="A5982"/>
      <c r="B5982"/>
      <c r="C5982"/>
      <c r="D5982"/>
      <c r="E5982" s="148"/>
      <c r="F5982" s="148"/>
      <c r="G5982" s="149"/>
      <c r="H5982" s="148"/>
      <c r="I5982"/>
    </row>
    <row r="5983" spans="1:9" x14ac:dyDescent="0.25">
      <c r="A5983"/>
      <c r="B5983"/>
      <c r="C5983"/>
      <c r="D5983"/>
      <c r="E5983" s="148"/>
      <c r="F5983" s="148"/>
      <c r="G5983" s="149"/>
      <c r="H5983" s="148"/>
      <c r="I5983"/>
    </row>
    <row r="5984" spans="1:9" x14ac:dyDescent="0.25">
      <c r="A5984"/>
      <c r="B5984"/>
      <c r="C5984"/>
      <c r="D5984"/>
      <c r="E5984" s="148"/>
      <c r="F5984" s="148"/>
      <c r="G5984" s="149"/>
      <c r="H5984" s="148"/>
      <c r="I5984"/>
    </row>
    <row r="5985" spans="1:9" x14ac:dyDescent="0.25">
      <c r="A5985"/>
      <c r="B5985"/>
      <c r="C5985"/>
      <c r="D5985"/>
      <c r="E5985" s="148"/>
      <c r="F5985" s="148"/>
      <c r="G5985" s="149"/>
      <c r="H5985" s="148"/>
      <c r="I5985"/>
    </row>
    <row r="5986" spans="1:9" x14ac:dyDescent="0.25">
      <c r="A5986"/>
      <c r="B5986"/>
      <c r="C5986"/>
      <c r="D5986"/>
      <c r="E5986" s="148"/>
      <c r="F5986" s="148"/>
      <c r="G5986" s="149"/>
      <c r="H5986" s="148"/>
      <c r="I5986"/>
    </row>
    <row r="5987" spans="1:9" x14ac:dyDescent="0.25">
      <c r="A5987"/>
      <c r="B5987"/>
      <c r="C5987"/>
      <c r="D5987"/>
      <c r="E5987" s="148"/>
      <c r="F5987" s="148"/>
      <c r="G5987" s="149"/>
      <c r="H5987" s="148"/>
      <c r="I5987"/>
    </row>
    <row r="5988" spans="1:9" x14ac:dyDescent="0.25">
      <c r="A5988"/>
      <c r="B5988"/>
      <c r="C5988"/>
      <c r="D5988"/>
      <c r="E5988" s="148"/>
      <c r="F5988" s="148"/>
      <c r="G5988" s="149"/>
      <c r="H5988" s="148"/>
      <c r="I5988"/>
    </row>
    <row r="5989" spans="1:9" x14ac:dyDescent="0.25">
      <c r="A5989"/>
      <c r="B5989"/>
      <c r="C5989"/>
      <c r="D5989"/>
      <c r="E5989" s="148"/>
      <c r="F5989" s="148"/>
      <c r="G5989" s="149"/>
      <c r="H5989" s="148"/>
      <c r="I5989"/>
    </row>
    <row r="5990" spans="1:9" x14ac:dyDescent="0.25">
      <c r="A5990"/>
      <c r="B5990"/>
      <c r="C5990"/>
      <c r="D5990"/>
      <c r="E5990" s="148"/>
      <c r="F5990" s="148"/>
      <c r="G5990" s="149"/>
      <c r="H5990" s="148"/>
      <c r="I5990"/>
    </row>
    <row r="5991" spans="1:9" x14ac:dyDescent="0.25">
      <c r="A5991"/>
      <c r="B5991"/>
      <c r="C5991"/>
      <c r="D5991"/>
      <c r="E5991" s="148"/>
      <c r="F5991" s="148"/>
      <c r="G5991" s="149"/>
      <c r="H5991" s="148"/>
      <c r="I5991"/>
    </row>
    <row r="5992" spans="1:9" x14ac:dyDescent="0.25">
      <c r="A5992"/>
      <c r="B5992"/>
      <c r="C5992"/>
      <c r="D5992"/>
      <c r="E5992" s="148"/>
      <c r="F5992" s="148"/>
      <c r="G5992" s="149"/>
      <c r="H5992" s="148"/>
      <c r="I5992"/>
    </row>
    <row r="5993" spans="1:9" x14ac:dyDescent="0.25">
      <c r="A5993"/>
      <c r="B5993"/>
      <c r="C5993"/>
      <c r="D5993"/>
      <c r="E5993" s="148"/>
      <c r="F5993" s="148"/>
      <c r="G5993" s="149"/>
      <c r="H5993" s="148"/>
      <c r="I5993"/>
    </row>
    <row r="5994" spans="1:9" x14ac:dyDescent="0.25">
      <c r="A5994"/>
      <c r="B5994"/>
      <c r="C5994"/>
      <c r="D5994"/>
      <c r="E5994" s="148"/>
      <c r="F5994" s="148"/>
      <c r="G5994" s="149"/>
      <c r="H5994" s="148"/>
      <c r="I5994"/>
    </row>
    <row r="5995" spans="1:9" x14ac:dyDescent="0.25">
      <c r="A5995"/>
      <c r="B5995"/>
      <c r="C5995"/>
      <c r="D5995"/>
      <c r="E5995" s="148"/>
      <c r="F5995" s="148"/>
      <c r="G5995" s="149"/>
      <c r="H5995" s="148"/>
      <c r="I5995"/>
    </row>
    <row r="5996" spans="1:9" x14ac:dyDescent="0.25">
      <c r="A5996"/>
      <c r="B5996"/>
      <c r="C5996"/>
      <c r="D5996"/>
      <c r="E5996" s="148"/>
      <c r="F5996" s="148"/>
      <c r="G5996" s="149"/>
      <c r="H5996" s="148"/>
      <c r="I5996"/>
    </row>
    <row r="5997" spans="1:9" x14ac:dyDescent="0.25">
      <c r="A5997"/>
      <c r="B5997"/>
      <c r="C5997"/>
      <c r="D5997"/>
      <c r="E5997" s="148"/>
      <c r="F5997" s="148"/>
      <c r="G5997" s="149"/>
      <c r="H5997" s="148"/>
      <c r="I5997"/>
    </row>
    <row r="5998" spans="1:9" x14ac:dyDescent="0.25">
      <c r="A5998"/>
      <c r="B5998"/>
      <c r="C5998"/>
      <c r="D5998"/>
      <c r="E5998" s="148"/>
      <c r="F5998" s="148"/>
      <c r="G5998" s="149"/>
      <c r="H5998" s="148"/>
      <c r="I5998"/>
    </row>
    <row r="5999" spans="1:9" x14ac:dyDescent="0.25">
      <c r="A5999"/>
      <c r="B5999"/>
      <c r="C5999"/>
      <c r="D5999"/>
      <c r="E5999" s="148"/>
      <c r="F5999" s="148"/>
      <c r="G5999" s="149"/>
      <c r="H5999" s="148"/>
      <c r="I5999"/>
    </row>
    <row r="6000" spans="1:9" x14ac:dyDescent="0.25">
      <c r="A6000"/>
      <c r="B6000"/>
      <c r="C6000"/>
      <c r="D6000"/>
      <c r="E6000" s="148"/>
      <c r="F6000" s="148"/>
      <c r="G6000" s="149"/>
      <c r="H6000" s="148"/>
      <c r="I6000"/>
    </row>
    <row r="6001" spans="1:9" x14ac:dyDescent="0.25">
      <c r="A6001"/>
      <c r="B6001"/>
      <c r="C6001"/>
      <c r="D6001"/>
      <c r="E6001" s="148"/>
      <c r="F6001" s="148"/>
      <c r="G6001" s="149"/>
      <c r="H6001" s="148"/>
      <c r="I6001"/>
    </row>
    <row r="6002" spans="1:9" x14ac:dyDescent="0.25">
      <c r="A6002"/>
      <c r="B6002"/>
      <c r="C6002"/>
      <c r="D6002"/>
      <c r="E6002" s="148"/>
      <c r="F6002" s="148"/>
      <c r="G6002" s="149"/>
      <c r="H6002" s="148"/>
      <c r="I6002"/>
    </row>
    <row r="6003" spans="1:9" x14ac:dyDescent="0.25">
      <c r="A6003"/>
      <c r="B6003"/>
      <c r="C6003"/>
      <c r="D6003"/>
      <c r="E6003" s="148"/>
      <c r="F6003" s="148"/>
      <c r="G6003" s="149"/>
      <c r="H6003" s="148"/>
      <c r="I6003"/>
    </row>
    <row r="6004" spans="1:9" x14ac:dyDescent="0.25">
      <c r="A6004"/>
      <c r="B6004"/>
      <c r="C6004"/>
      <c r="D6004"/>
      <c r="E6004" s="148"/>
      <c r="F6004" s="148"/>
      <c r="G6004" s="149"/>
      <c r="H6004" s="148"/>
      <c r="I6004"/>
    </row>
    <row r="6005" spans="1:9" x14ac:dyDescent="0.25">
      <c r="A6005"/>
      <c r="B6005"/>
      <c r="C6005"/>
      <c r="D6005"/>
      <c r="E6005" s="148"/>
      <c r="F6005" s="148"/>
      <c r="G6005" s="149"/>
      <c r="H6005" s="148"/>
      <c r="I6005"/>
    </row>
    <row r="6006" spans="1:9" x14ac:dyDescent="0.25">
      <c r="A6006"/>
      <c r="B6006"/>
      <c r="C6006"/>
      <c r="D6006"/>
      <c r="E6006" s="148"/>
      <c r="F6006" s="148"/>
      <c r="G6006" s="149"/>
      <c r="H6006" s="148"/>
      <c r="I6006"/>
    </row>
    <row r="6007" spans="1:9" x14ac:dyDescent="0.25">
      <c r="A6007"/>
      <c r="B6007"/>
      <c r="C6007"/>
      <c r="D6007"/>
      <c r="E6007" s="148"/>
      <c r="F6007" s="148"/>
      <c r="G6007" s="149"/>
      <c r="H6007" s="148"/>
      <c r="I6007"/>
    </row>
    <row r="6008" spans="1:9" x14ac:dyDescent="0.25">
      <c r="A6008"/>
      <c r="B6008"/>
      <c r="C6008"/>
      <c r="D6008"/>
      <c r="E6008" s="148"/>
      <c r="F6008" s="148"/>
      <c r="G6008" s="149"/>
      <c r="H6008" s="148"/>
      <c r="I6008"/>
    </row>
    <row r="6009" spans="1:9" x14ac:dyDescent="0.25">
      <c r="A6009"/>
      <c r="B6009"/>
      <c r="C6009"/>
      <c r="D6009"/>
      <c r="E6009" s="148"/>
      <c r="F6009" s="148"/>
      <c r="G6009" s="149"/>
      <c r="H6009" s="148"/>
      <c r="I6009"/>
    </row>
    <row r="6010" spans="1:9" x14ac:dyDescent="0.25">
      <c r="A6010"/>
      <c r="B6010"/>
      <c r="C6010"/>
      <c r="D6010"/>
      <c r="E6010" s="148"/>
      <c r="F6010" s="148"/>
      <c r="G6010" s="149"/>
      <c r="H6010" s="148"/>
      <c r="I6010"/>
    </row>
    <row r="6011" spans="1:9" x14ac:dyDescent="0.25">
      <c r="A6011"/>
      <c r="B6011"/>
      <c r="C6011"/>
      <c r="D6011"/>
      <c r="E6011" s="148"/>
      <c r="F6011" s="148"/>
      <c r="G6011" s="149"/>
      <c r="H6011" s="148"/>
      <c r="I6011"/>
    </row>
    <row r="6012" spans="1:9" x14ac:dyDescent="0.25">
      <c r="A6012"/>
      <c r="B6012"/>
      <c r="C6012"/>
      <c r="D6012"/>
      <c r="E6012" s="148"/>
      <c r="F6012" s="148"/>
      <c r="G6012" s="149"/>
      <c r="H6012" s="148"/>
      <c r="I6012"/>
    </row>
    <row r="6013" spans="1:9" x14ac:dyDescent="0.25">
      <c r="A6013"/>
      <c r="B6013"/>
      <c r="C6013"/>
      <c r="D6013"/>
      <c r="E6013" s="148"/>
      <c r="F6013" s="148"/>
      <c r="G6013" s="149"/>
      <c r="H6013" s="148"/>
      <c r="I6013"/>
    </row>
    <row r="6014" spans="1:9" x14ac:dyDescent="0.25">
      <c r="A6014"/>
      <c r="B6014"/>
      <c r="C6014"/>
      <c r="D6014"/>
      <c r="E6014" s="148"/>
      <c r="F6014" s="148"/>
      <c r="G6014" s="149"/>
      <c r="H6014" s="148"/>
      <c r="I6014"/>
    </row>
    <row r="6015" spans="1:9" x14ac:dyDescent="0.25">
      <c r="A6015"/>
      <c r="B6015"/>
      <c r="C6015"/>
      <c r="D6015"/>
      <c r="E6015" s="148"/>
      <c r="F6015" s="148"/>
      <c r="G6015" s="149"/>
      <c r="H6015" s="148"/>
      <c r="I6015"/>
    </row>
    <row r="6016" spans="1:9" x14ac:dyDescent="0.25">
      <c r="A6016"/>
      <c r="B6016"/>
      <c r="C6016"/>
      <c r="D6016"/>
      <c r="E6016" s="148"/>
      <c r="F6016" s="148"/>
      <c r="G6016" s="149"/>
      <c r="H6016" s="148"/>
      <c r="I6016"/>
    </row>
    <row r="6017" spans="1:9" x14ac:dyDescent="0.25">
      <c r="A6017"/>
      <c r="B6017"/>
      <c r="C6017"/>
      <c r="D6017"/>
      <c r="E6017" s="148"/>
      <c r="F6017" s="148"/>
      <c r="G6017" s="149"/>
      <c r="H6017" s="148"/>
      <c r="I6017"/>
    </row>
    <row r="6018" spans="1:9" x14ac:dyDescent="0.25">
      <c r="A6018"/>
      <c r="B6018"/>
      <c r="C6018"/>
      <c r="D6018"/>
      <c r="E6018" s="148"/>
      <c r="F6018" s="148"/>
      <c r="G6018" s="149"/>
      <c r="H6018" s="148"/>
      <c r="I6018"/>
    </row>
    <row r="6019" spans="1:9" x14ac:dyDescent="0.25">
      <c r="A6019"/>
      <c r="B6019"/>
      <c r="C6019"/>
      <c r="D6019"/>
      <c r="E6019" s="148"/>
      <c r="F6019" s="148"/>
      <c r="G6019" s="149"/>
      <c r="H6019" s="148"/>
      <c r="I6019"/>
    </row>
    <row r="6020" spans="1:9" x14ac:dyDescent="0.25">
      <c r="A6020"/>
      <c r="B6020"/>
      <c r="C6020"/>
      <c r="D6020"/>
      <c r="E6020" s="148"/>
      <c r="F6020" s="148"/>
      <c r="G6020" s="149"/>
      <c r="H6020" s="148"/>
      <c r="I6020"/>
    </row>
    <row r="6021" spans="1:9" x14ac:dyDescent="0.25">
      <c r="A6021"/>
      <c r="B6021"/>
      <c r="C6021"/>
      <c r="D6021"/>
      <c r="E6021" s="148"/>
      <c r="F6021" s="148"/>
      <c r="G6021" s="149"/>
      <c r="H6021" s="148"/>
      <c r="I6021"/>
    </row>
    <row r="6022" spans="1:9" x14ac:dyDescent="0.25">
      <c r="A6022"/>
      <c r="B6022"/>
      <c r="C6022"/>
      <c r="D6022"/>
      <c r="E6022" s="148"/>
      <c r="F6022" s="148"/>
      <c r="G6022" s="149"/>
      <c r="H6022" s="148"/>
      <c r="I6022"/>
    </row>
    <row r="6023" spans="1:9" x14ac:dyDescent="0.25">
      <c r="A6023"/>
      <c r="B6023"/>
      <c r="C6023"/>
      <c r="D6023"/>
      <c r="E6023" s="148"/>
      <c r="F6023" s="148"/>
      <c r="G6023" s="149"/>
      <c r="H6023" s="148"/>
      <c r="I6023"/>
    </row>
    <row r="6024" spans="1:9" x14ac:dyDescent="0.25">
      <c r="A6024"/>
      <c r="B6024"/>
      <c r="C6024"/>
      <c r="D6024"/>
      <c r="E6024" s="148"/>
      <c r="F6024" s="148"/>
      <c r="G6024" s="149"/>
      <c r="H6024" s="148"/>
      <c r="I6024"/>
    </row>
    <row r="6025" spans="1:9" x14ac:dyDescent="0.25">
      <c r="A6025"/>
      <c r="B6025"/>
      <c r="C6025"/>
      <c r="D6025"/>
      <c r="E6025" s="148"/>
      <c r="F6025" s="148"/>
      <c r="G6025" s="149"/>
      <c r="H6025" s="148"/>
      <c r="I6025"/>
    </row>
    <row r="6026" spans="1:9" x14ac:dyDescent="0.25">
      <c r="A6026"/>
      <c r="B6026"/>
      <c r="C6026"/>
      <c r="D6026"/>
      <c r="E6026" s="148"/>
      <c r="F6026" s="148"/>
      <c r="G6026" s="149"/>
      <c r="H6026" s="148"/>
      <c r="I6026"/>
    </row>
    <row r="6027" spans="1:9" x14ac:dyDescent="0.25">
      <c r="A6027"/>
      <c r="B6027"/>
      <c r="C6027"/>
      <c r="D6027"/>
      <c r="E6027" s="148"/>
      <c r="F6027" s="148"/>
      <c r="G6027" s="149"/>
      <c r="H6027" s="148"/>
      <c r="I6027"/>
    </row>
    <row r="6028" spans="1:9" x14ac:dyDescent="0.25">
      <c r="A6028"/>
      <c r="B6028"/>
      <c r="C6028"/>
      <c r="D6028"/>
      <c r="E6028" s="148"/>
      <c r="F6028" s="148"/>
      <c r="G6028" s="149"/>
      <c r="H6028" s="148"/>
      <c r="I6028"/>
    </row>
    <row r="6029" spans="1:9" x14ac:dyDescent="0.25">
      <c r="A6029"/>
      <c r="B6029"/>
      <c r="C6029"/>
      <c r="D6029"/>
      <c r="E6029" s="148"/>
      <c r="F6029" s="148"/>
      <c r="G6029" s="149"/>
      <c r="H6029" s="148"/>
      <c r="I6029"/>
    </row>
    <row r="6030" spans="1:9" x14ac:dyDescent="0.25">
      <c r="A6030"/>
      <c r="B6030"/>
      <c r="C6030"/>
      <c r="D6030"/>
      <c r="E6030" s="148"/>
      <c r="F6030" s="148"/>
      <c r="G6030" s="149"/>
      <c r="H6030" s="148"/>
      <c r="I6030"/>
    </row>
    <row r="6031" spans="1:9" x14ac:dyDescent="0.25">
      <c r="A6031"/>
      <c r="B6031"/>
      <c r="C6031"/>
      <c r="D6031"/>
      <c r="E6031" s="148"/>
      <c r="F6031" s="148"/>
      <c r="G6031" s="149"/>
      <c r="H6031" s="148"/>
      <c r="I6031"/>
    </row>
    <row r="6032" spans="1:9" x14ac:dyDescent="0.25">
      <c r="A6032"/>
      <c r="B6032"/>
      <c r="C6032"/>
      <c r="D6032"/>
      <c r="E6032" s="148"/>
      <c r="F6032" s="148"/>
      <c r="G6032" s="149"/>
      <c r="H6032" s="148"/>
      <c r="I6032"/>
    </row>
    <row r="6033" spans="1:9" x14ac:dyDescent="0.25">
      <c r="A6033"/>
      <c r="B6033"/>
      <c r="C6033"/>
      <c r="D6033"/>
      <c r="E6033" s="148"/>
      <c r="F6033" s="148"/>
      <c r="G6033" s="149"/>
      <c r="H6033" s="148"/>
      <c r="I6033"/>
    </row>
    <row r="6034" spans="1:9" x14ac:dyDescent="0.25">
      <c r="A6034"/>
      <c r="B6034"/>
      <c r="C6034"/>
      <c r="D6034"/>
      <c r="E6034" s="148"/>
      <c r="F6034" s="148"/>
      <c r="G6034" s="149"/>
      <c r="H6034" s="148"/>
      <c r="I6034"/>
    </row>
    <row r="6035" spans="1:9" x14ac:dyDescent="0.25">
      <c r="A6035"/>
      <c r="B6035"/>
      <c r="C6035"/>
      <c r="D6035"/>
      <c r="E6035" s="148"/>
      <c r="F6035" s="148"/>
      <c r="G6035" s="149"/>
      <c r="H6035" s="148"/>
      <c r="I6035"/>
    </row>
    <row r="6036" spans="1:9" x14ac:dyDescent="0.25">
      <c r="A6036"/>
      <c r="B6036"/>
      <c r="C6036"/>
      <c r="D6036"/>
      <c r="E6036" s="148"/>
      <c r="F6036" s="148"/>
      <c r="G6036" s="149"/>
      <c r="H6036" s="148"/>
      <c r="I6036"/>
    </row>
    <row r="6037" spans="1:9" x14ac:dyDescent="0.25">
      <c r="A6037"/>
      <c r="B6037"/>
      <c r="C6037"/>
      <c r="D6037"/>
      <c r="E6037" s="148"/>
      <c r="F6037" s="148"/>
      <c r="G6037" s="149"/>
      <c r="H6037" s="148"/>
      <c r="I6037"/>
    </row>
    <row r="6038" spans="1:9" x14ac:dyDescent="0.25">
      <c r="A6038"/>
      <c r="B6038"/>
      <c r="C6038"/>
      <c r="D6038"/>
      <c r="E6038" s="148"/>
      <c r="F6038" s="148"/>
      <c r="G6038" s="149"/>
      <c r="H6038" s="148"/>
      <c r="I6038"/>
    </row>
    <row r="6039" spans="1:9" x14ac:dyDescent="0.25">
      <c r="A6039"/>
      <c r="B6039"/>
      <c r="C6039"/>
      <c r="D6039"/>
      <c r="E6039" s="148"/>
      <c r="F6039" s="148"/>
      <c r="G6039" s="149"/>
      <c r="H6039" s="148"/>
      <c r="I6039"/>
    </row>
    <row r="6040" spans="1:9" x14ac:dyDescent="0.25">
      <c r="A6040"/>
      <c r="B6040"/>
      <c r="C6040"/>
      <c r="D6040"/>
      <c r="E6040" s="148"/>
      <c r="F6040" s="148"/>
      <c r="G6040" s="149"/>
      <c r="H6040" s="148"/>
      <c r="I6040"/>
    </row>
    <row r="6041" spans="1:9" x14ac:dyDescent="0.25">
      <c r="A6041"/>
      <c r="B6041"/>
      <c r="C6041"/>
      <c r="D6041"/>
      <c r="E6041" s="148"/>
      <c r="F6041" s="148"/>
      <c r="G6041" s="149"/>
      <c r="H6041" s="148"/>
      <c r="I6041"/>
    </row>
    <row r="6042" spans="1:9" x14ac:dyDescent="0.25">
      <c r="A6042"/>
      <c r="B6042"/>
      <c r="C6042"/>
      <c r="D6042"/>
      <c r="E6042" s="148"/>
      <c r="F6042" s="148"/>
      <c r="G6042" s="149"/>
      <c r="H6042" s="148"/>
      <c r="I6042"/>
    </row>
    <row r="6043" spans="1:9" x14ac:dyDescent="0.25">
      <c r="A6043"/>
      <c r="B6043"/>
      <c r="C6043"/>
      <c r="D6043"/>
      <c r="E6043" s="148"/>
      <c r="F6043" s="148"/>
      <c r="G6043" s="149"/>
      <c r="H6043" s="148"/>
      <c r="I6043"/>
    </row>
    <row r="6044" spans="1:9" x14ac:dyDescent="0.25">
      <c r="A6044"/>
      <c r="B6044"/>
      <c r="C6044"/>
      <c r="D6044"/>
      <c r="E6044" s="148"/>
      <c r="F6044" s="148"/>
      <c r="G6044" s="149"/>
      <c r="H6044" s="148"/>
      <c r="I6044"/>
    </row>
    <row r="6045" spans="1:9" x14ac:dyDescent="0.25">
      <c r="A6045"/>
      <c r="B6045"/>
      <c r="C6045"/>
      <c r="D6045"/>
      <c r="E6045" s="148"/>
      <c r="F6045" s="148"/>
      <c r="G6045" s="149"/>
      <c r="H6045" s="148"/>
      <c r="I6045"/>
    </row>
    <row r="6046" spans="1:9" x14ac:dyDescent="0.25">
      <c r="A6046"/>
      <c r="B6046"/>
      <c r="C6046"/>
      <c r="D6046"/>
      <c r="E6046" s="148"/>
      <c r="F6046" s="148"/>
      <c r="G6046" s="149"/>
      <c r="H6046" s="148"/>
      <c r="I6046"/>
    </row>
    <row r="6047" spans="1:9" x14ac:dyDescent="0.25">
      <c r="A6047"/>
      <c r="B6047"/>
      <c r="C6047"/>
      <c r="D6047"/>
      <c r="E6047" s="148"/>
      <c r="F6047" s="148"/>
      <c r="G6047" s="149"/>
      <c r="H6047" s="148"/>
      <c r="I6047"/>
    </row>
    <row r="6048" spans="1:9" x14ac:dyDescent="0.25">
      <c r="A6048"/>
      <c r="B6048"/>
      <c r="C6048"/>
      <c r="D6048"/>
      <c r="E6048" s="148"/>
      <c r="F6048" s="148"/>
      <c r="G6048" s="149"/>
      <c r="H6048" s="148"/>
      <c r="I6048"/>
    </row>
    <row r="6049" spans="1:9" x14ac:dyDescent="0.25">
      <c r="A6049"/>
      <c r="B6049"/>
      <c r="C6049"/>
      <c r="D6049"/>
      <c r="E6049" s="148"/>
      <c r="F6049" s="148"/>
      <c r="G6049" s="149"/>
      <c r="H6049" s="148"/>
      <c r="I6049"/>
    </row>
    <row r="6050" spans="1:9" x14ac:dyDescent="0.25">
      <c r="A6050"/>
      <c r="B6050"/>
      <c r="C6050"/>
      <c r="D6050"/>
      <c r="E6050" s="148"/>
      <c r="F6050" s="148"/>
      <c r="G6050" s="149"/>
      <c r="H6050" s="148"/>
      <c r="I6050"/>
    </row>
    <row r="6051" spans="1:9" x14ac:dyDescent="0.25">
      <c r="A6051"/>
      <c r="B6051"/>
      <c r="C6051"/>
      <c r="D6051"/>
      <c r="E6051" s="148"/>
      <c r="F6051" s="148"/>
      <c r="G6051" s="149"/>
      <c r="H6051" s="148"/>
      <c r="I6051"/>
    </row>
    <row r="6052" spans="1:9" x14ac:dyDescent="0.25">
      <c r="A6052"/>
      <c r="B6052"/>
      <c r="C6052"/>
      <c r="D6052"/>
      <c r="E6052" s="148"/>
      <c r="F6052" s="148"/>
      <c r="G6052" s="149"/>
      <c r="H6052" s="148"/>
      <c r="I6052"/>
    </row>
    <row r="6053" spans="1:9" x14ac:dyDescent="0.25">
      <c r="A6053"/>
      <c r="B6053"/>
      <c r="C6053"/>
      <c r="D6053"/>
      <c r="E6053" s="148"/>
      <c r="F6053" s="148"/>
      <c r="G6053" s="149"/>
      <c r="H6053" s="148"/>
      <c r="I6053"/>
    </row>
    <row r="6054" spans="1:9" x14ac:dyDescent="0.25">
      <c r="A6054"/>
      <c r="B6054"/>
      <c r="C6054"/>
      <c r="D6054"/>
      <c r="E6054" s="148"/>
      <c r="F6054" s="148"/>
      <c r="G6054" s="149"/>
      <c r="H6054" s="148"/>
      <c r="I6054"/>
    </row>
    <row r="6055" spans="1:9" x14ac:dyDescent="0.25">
      <c r="A6055"/>
      <c r="B6055"/>
      <c r="C6055"/>
      <c r="D6055"/>
      <c r="E6055" s="148"/>
      <c r="F6055" s="148"/>
      <c r="G6055" s="149"/>
      <c r="H6055" s="148"/>
      <c r="I6055"/>
    </row>
    <row r="6056" spans="1:9" x14ac:dyDescent="0.25">
      <c r="A6056"/>
      <c r="B6056"/>
      <c r="C6056"/>
      <c r="D6056"/>
      <c r="E6056" s="148"/>
      <c r="F6056" s="148"/>
      <c r="G6056" s="149"/>
      <c r="H6056" s="148"/>
      <c r="I6056"/>
    </row>
    <row r="6057" spans="1:9" x14ac:dyDescent="0.25">
      <c r="A6057"/>
      <c r="B6057"/>
      <c r="C6057"/>
      <c r="D6057"/>
      <c r="E6057" s="148"/>
      <c r="F6057" s="148"/>
      <c r="G6057" s="149"/>
      <c r="H6057" s="148"/>
      <c r="I6057"/>
    </row>
    <row r="6058" spans="1:9" x14ac:dyDescent="0.25">
      <c r="A6058"/>
      <c r="B6058"/>
      <c r="C6058"/>
      <c r="D6058"/>
      <c r="E6058" s="148"/>
      <c r="F6058" s="148"/>
      <c r="G6058" s="149"/>
      <c r="H6058" s="148"/>
      <c r="I6058"/>
    </row>
    <row r="6059" spans="1:9" x14ac:dyDescent="0.25">
      <c r="A6059"/>
      <c r="B6059"/>
      <c r="C6059"/>
      <c r="D6059"/>
      <c r="E6059" s="148"/>
      <c r="F6059" s="148"/>
      <c r="G6059" s="149"/>
      <c r="H6059" s="148"/>
      <c r="I6059"/>
    </row>
    <row r="6060" spans="1:9" x14ac:dyDescent="0.25">
      <c r="A6060"/>
      <c r="B6060"/>
      <c r="C6060"/>
      <c r="D6060"/>
      <c r="E6060" s="148"/>
      <c r="F6060" s="148"/>
      <c r="G6060" s="149"/>
      <c r="H6060" s="148"/>
      <c r="I6060"/>
    </row>
    <row r="6061" spans="1:9" x14ac:dyDescent="0.25">
      <c r="A6061"/>
      <c r="B6061"/>
      <c r="C6061"/>
      <c r="D6061"/>
      <c r="E6061" s="148"/>
      <c r="F6061" s="148"/>
      <c r="G6061" s="149"/>
      <c r="H6061" s="148"/>
      <c r="I6061"/>
    </row>
    <row r="6062" spans="1:9" x14ac:dyDescent="0.25">
      <c r="A6062"/>
      <c r="B6062"/>
      <c r="C6062"/>
      <c r="D6062"/>
      <c r="E6062" s="148"/>
      <c r="F6062" s="148"/>
      <c r="G6062" s="149"/>
      <c r="H6062" s="148"/>
      <c r="I6062"/>
    </row>
    <row r="6063" spans="1:9" x14ac:dyDescent="0.25">
      <c r="A6063"/>
      <c r="B6063"/>
      <c r="C6063"/>
      <c r="D6063"/>
      <c r="E6063" s="148"/>
      <c r="F6063" s="148"/>
      <c r="G6063" s="149"/>
      <c r="H6063" s="148"/>
      <c r="I6063"/>
    </row>
    <row r="6064" spans="1:9" x14ac:dyDescent="0.25">
      <c r="A6064"/>
      <c r="B6064"/>
      <c r="C6064"/>
      <c r="D6064"/>
      <c r="E6064" s="148"/>
      <c r="F6064" s="148"/>
      <c r="G6064" s="149"/>
      <c r="H6064" s="148"/>
      <c r="I6064"/>
    </row>
    <row r="6065" spans="1:9" x14ac:dyDescent="0.25">
      <c r="A6065"/>
      <c r="B6065"/>
      <c r="C6065"/>
      <c r="D6065"/>
      <c r="E6065" s="148"/>
      <c r="F6065" s="148"/>
      <c r="G6065" s="149"/>
      <c r="H6065" s="148"/>
      <c r="I6065"/>
    </row>
    <row r="6066" spans="1:9" x14ac:dyDescent="0.25">
      <c r="A6066"/>
      <c r="B6066"/>
      <c r="C6066"/>
      <c r="D6066"/>
      <c r="E6066" s="148"/>
      <c r="F6066" s="148"/>
      <c r="G6066" s="149"/>
      <c r="H6066" s="148"/>
      <c r="I6066"/>
    </row>
    <row r="6067" spans="1:9" x14ac:dyDescent="0.25">
      <c r="A6067"/>
      <c r="B6067"/>
      <c r="C6067"/>
      <c r="D6067"/>
      <c r="E6067" s="148"/>
      <c r="F6067" s="148"/>
      <c r="G6067" s="149"/>
      <c r="H6067" s="148"/>
      <c r="I6067"/>
    </row>
    <row r="6068" spans="1:9" x14ac:dyDescent="0.25">
      <c r="A6068"/>
      <c r="B6068"/>
      <c r="C6068"/>
      <c r="D6068"/>
      <c r="E6068" s="148"/>
      <c r="F6068" s="148"/>
      <c r="G6068" s="149"/>
      <c r="H6068" s="148"/>
      <c r="I6068"/>
    </row>
    <row r="6069" spans="1:9" x14ac:dyDescent="0.25">
      <c r="A6069"/>
      <c r="B6069"/>
      <c r="C6069"/>
      <c r="D6069"/>
      <c r="E6069" s="148"/>
      <c r="F6069" s="148"/>
      <c r="G6069" s="149"/>
      <c r="H6069" s="148"/>
      <c r="I6069"/>
    </row>
    <row r="6070" spans="1:9" x14ac:dyDescent="0.25">
      <c r="A6070"/>
      <c r="B6070"/>
      <c r="C6070"/>
      <c r="D6070"/>
      <c r="E6070" s="148"/>
      <c r="F6070" s="148"/>
      <c r="G6070" s="149"/>
      <c r="H6070" s="148"/>
      <c r="I6070"/>
    </row>
    <row r="6071" spans="1:9" x14ac:dyDescent="0.25">
      <c r="A6071"/>
      <c r="B6071"/>
      <c r="C6071"/>
      <c r="D6071"/>
      <c r="E6071" s="148"/>
      <c r="F6071" s="148"/>
      <c r="G6071" s="149"/>
      <c r="H6071" s="148"/>
      <c r="I6071"/>
    </row>
    <row r="6072" spans="1:9" x14ac:dyDescent="0.25">
      <c r="A6072"/>
      <c r="B6072"/>
      <c r="C6072"/>
      <c r="D6072"/>
      <c r="E6072" s="148"/>
      <c r="F6072" s="148"/>
      <c r="G6072" s="149"/>
      <c r="H6072" s="148"/>
      <c r="I6072"/>
    </row>
    <row r="6073" spans="1:9" x14ac:dyDescent="0.25">
      <c r="A6073"/>
      <c r="B6073"/>
      <c r="C6073"/>
      <c r="D6073"/>
      <c r="E6073" s="148"/>
      <c r="F6073" s="148"/>
      <c r="G6073" s="149"/>
      <c r="H6073" s="148"/>
      <c r="I6073"/>
    </row>
    <row r="6074" spans="1:9" x14ac:dyDescent="0.25">
      <c r="A6074"/>
      <c r="B6074"/>
      <c r="C6074"/>
      <c r="D6074"/>
      <c r="E6074" s="148"/>
      <c r="F6074" s="148"/>
      <c r="G6074" s="149"/>
      <c r="H6074" s="148"/>
      <c r="I6074"/>
    </row>
    <row r="6075" spans="1:9" x14ac:dyDescent="0.25">
      <c r="A6075"/>
      <c r="B6075"/>
      <c r="C6075"/>
      <c r="D6075"/>
      <c r="E6075" s="148"/>
      <c r="F6075" s="148"/>
      <c r="G6075" s="149"/>
      <c r="H6075" s="148"/>
      <c r="I6075"/>
    </row>
    <row r="6076" spans="1:9" x14ac:dyDescent="0.25">
      <c r="A6076"/>
      <c r="B6076"/>
      <c r="C6076"/>
      <c r="D6076"/>
      <c r="E6076" s="148"/>
      <c r="F6076" s="148"/>
      <c r="G6076" s="149"/>
      <c r="H6076" s="148"/>
      <c r="I6076"/>
    </row>
    <row r="6077" spans="1:9" x14ac:dyDescent="0.25">
      <c r="A6077"/>
      <c r="B6077"/>
      <c r="C6077"/>
      <c r="D6077"/>
      <c r="E6077" s="148"/>
      <c r="F6077" s="148"/>
      <c r="G6077" s="149"/>
      <c r="H6077" s="148"/>
      <c r="I6077"/>
    </row>
    <row r="6078" spans="1:9" x14ac:dyDescent="0.25">
      <c r="A6078"/>
      <c r="B6078"/>
      <c r="C6078"/>
      <c r="D6078"/>
      <c r="E6078" s="148"/>
      <c r="F6078" s="148"/>
      <c r="G6078" s="149"/>
      <c r="H6078" s="148"/>
      <c r="I6078"/>
    </row>
    <row r="6079" spans="1:9" x14ac:dyDescent="0.25">
      <c r="A6079"/>
      <c r="B6079"/>
      <c r="C6079"/>
      <c r="D6079"/>
      <c r="E6079" s="148"/>
      <c r="F6079" s="148"/>
      <c r="G6079" s="149"/>
      <c r="H6079" s="148"/>
      <c r="I6079"/>
    </row>
    <row r="6080" spans="1:9" x14ac:dyDescent="0.25">
      <c r="A6080"/>
      <c r="B6080"/>
      <c r="C6080"/>
      <c r="D6080"/>
      <c r="E6080" s="148"/>
      <c r="F6080" s="148"/>
      <c r="G6080" s="149"/>
      <c r="H6080" s="148"/>
      <c r="I6080"/>
    </row>
    <row r="6081" spans="1:9" x14ac:dyDescent="0.25">
      <c r="A6081"/>
      <c r="B6081"/>
      <c r="C6081"/>
      <c r="D6081"/>
      <c r="E6081" s="148"/>
      <c r="F6081" s="148"/>
      <c r="G6081" s="149"/>
      <c r="H6081" s="148"/>
      <c r="I6081"/>
    </row>
    <row r="6082" spans="1:9" x14ac:dyDescent="0.25">
      <c r="A6082"/>
      <c r="B6082"/>
      <c r="C6082"/>
      <c r="D6082"/>
      <c r="E6082" s="148"/>
      <c r="F6082" s="148"/>
      <c r="G6082" s="149"/>
      <c r="H6082" s="148"/>
      <c r="I6082"/>
    </row>
    <row r="6083" spans="1:9" x14ac:dyDescent="0.25">
      <c r="A6083"/>
      <c r="B6083"/>
      <c r="C6083"/>
      <c r="D6083"/>
      <c r="E6083" s="148"/>
      <c r="F6083" s="148"/>
      <c r="G6083" s="149"/>
      <c r="H6083" s="148"/>
      <c r="I6083"/>
    </row>
    <row r="6084" spans="1:9" x14ac:dyDescent="0.25">
      <c r="A6084"/>
      <c r="B6084"/>
      <c r="C6084"/>
      <c r="D6084"/>
      <c r="E6084" s="148"/>
      <c r="F6084" s="148"/>
      <c r="G6084" s="149"/>
      <c r="H6084" s="148"/>
      <c r="I6084"/>
    </row>
    <row r="6085" spans="1:9" x14ac:dyDescent="0.25">
      <c r="A6085"/>
      <c r="B6085"/>
      <c r="C6085"/>
      <c r="D6085"/>
      <c r="E6085" s="148"/>
      <c r="F6085" s="148"/>
      <c r="G6085" s="149"/>
      <c r="H6085" s="148"/>
      <c r="I6085"/>
    </row>
    <row r="6086" spans="1:9" x14ac:dyDescent="0.25">
      <c r="A6086"/>
      <c r="B6086"/>
      <c r="C6086"/>
      <c r="D6086"/>
      <c r="E6086" s="148"/>
      <c r="F6086" s="148"/>
      <c r="G6086" s="149"/>
      <c r="H6086" s="148"/>
      <c r="I6086"/>
    </row>
    <row r="6087" spans="1:9" x14ac:dyDescent="0.25">
      <c r="A6087"/>
      <c r="B6087"/>
      <c r="C6087"/>
      <c r="D6087"/>
      <c r="E6087" s="148"/>
      <c r="F6087" s="148"/>
      <c r="G6087" s="149"/>
      <c r="H6087" s="148"/>
      <c r="I6087"/>
    </row>
    <row r="6088" spans="1:9" x14ac:dyDescent="0.25">
      <c r="A6088"/>
      <c r="B6088"/>
      <c r="C6088"/>
      <c r="D6088"/>
      <c r="E6088" s="148"/>
      <c r="F6088" s="148"/>
      <c r="G6088" s="149"/>
      <c r="H6088" s="148"/>
      <c r="I6088"/>
    </row>
    <row r="6089" spans="1:9" x14ac:dyDescent="0.25">
      <c r="A6089"/>
      <c r="B6089"/>
      <c r="C6089"/>
      <c r="D6089"/>
      <c r="E6089" s="148"/>
      <c r="F6089" s="148"/>
      <c r="G6089" s="149"/>
      <c r="H6089" s="148"/>
      <c r="I6089"/>
    </row>
    <row r="6090" spans="1:9" x14ac:dyDescent="0.25">
      <c r="A6090"/>
      <c r="B6090"/>
      <c r="C6090"/>
      <c r="D6090"/>
      <c r="E6090" s="148"/>
      <c r="F6090" s="148"/>
      <c r="G6090" s="149"/>
      <c r="H6090" s="148"/>
      <c r="I6090"/>
    </row>
    <row r="6091" spans="1:9" x14ac:dyDescent="0.25">
      <c r="A6091"/>
      <c r="B6091"/>
      <c r="C6091"/>
      <c r="D6091"/>
      <c r="E6091" s="148"/>
      <c r="F6091" s="148"/>
      <c r="G6091" s="149"/>
      <c r="H6091" s="148"/>
      <c r="I6091"/>
    </row>
    <row r="6092" spans="1:9" x14ac:dyDescent="0.25">
      <c r="A6092"/>
      <c r="B6092"/>
      <c r="C6092"/>
      <c r="D6092"/>
      <c r="E6092" s="148"/>
      <c r="F6092" s="148"/>
      <c r="G6092" s="149"/>
      <c r="H6092" s="148"/>
      <c r="I6092"/>
    </row>
    <row r="6093" spans="1:9" x14ac:dyDescent="0.25">
      <c r="A6093"/>
      <c r="B6093"/>
      <c r="C6093"/>
      <c r="D6093"/>
      <c r="E6093" s="148"/>
      <c r="F6093" s="148"/>
      <c r="G6093" s="149"/>
      <c r="H6093" s="148"/>
      <c r="I6093"/>
    </row>
    <row r="6094" spans="1:9" x14ac:dyDescent="0.25">
      <c r="A6094"/>
      <c r="B6094"/>
      <c r="C6094"/>
      <c r="D6094"/>
      <c r="E6094" s="148"/>
      <c r="F6094" s="148"/>
      <c r="G6094" s="149"/>
      <c r="H6094" s="148"/>
      <c r="I6094"/>
    </row>
    <row r="6095" spans="1:9" x14ac:dyDescent="0.25">
      <c r="A6095"/>
      <c r="B6095"/>
      <c r="C6095"/>
      <c r="D6095"/>
      <c r="E6095" s="148"/>
      <c r="F6095" s="148"/>
      <c r="G6095" s="149"/>
      <c r="H6095" s="148"/>
      <c r="I6095"/>
    </row>
    <row r="6096" spans="1:9" x14ac:dyDescent="0.25">
      <c r="A6096"/>
      <c r="B6096"/>
      <c r="C6096"/>
      <c r="D6096"/>
      <c r="E6096" s="148"/>
      <c r="F6096" s="148"/>
      <c r="G6096" s="149"/>
      <c r="H6096" s="148"/>
      <c r="I6096"/>
    </row>
    <row r="6097" spans="1:9" x14ac:dyDescent="0.25">
      <c r="A6097"/>
      <c r="B6097"/>
      <c r="C6097"/>
      <c r="D6097"/>
      <c r="E6097" s="148"/>
      <c r="F6097" s="148"/>
      <c r="G6097" s="149"/>
      <c r="H6097" s="148"/>
      <c r="I6097"/>
    </row>
    <row r="6098" spans="1:9" x14ac:dyDescent="0.25">
      <c r="A6098"/>
      <c r="B6098"/>
      <c r="C6098"/>
      <c r="D6098"/>
      <c r="E6098" s="148"/>
      <c r="F6098" s="148"/>
      <c r="G6098" s="149"/>
      <c r="H6098" s="148"/>
      <c r="I6098"/>
    </row>
    <row r="6099" spans="1:9" x14ac:dyDescent="0.25">
      <c r="A6099"/>
      <c r="B6099"/>
      <c r="C6099"/>
      <c r="D6099"/>
      <c r="E6099" s="148"/>
      <c r="F6099" s="148"/>
      <c r="G6099" s="149"/>
      <c r="H6099" s="148"/>
      <c r="I6099"/>
    </row>
    <row r="6100" spans="1:9" x14ac:dyDescent="0.25">
      <c r="A6100"/>
      <c r="B6100"/>
      <c r="C6100"/>
      <c r="D6100"/>
      <c r="E6100" s="148"/>
      <c r="F6100" s="148"/>
      <c r="G6100" s="149"/>
      <c r="H6100" s="148"/>
      <c r="I6100"/>
    </row>
    <row r="6101" spans="1:9" x14ac:dyDescent="0.25">
      <c r="A6101"/>
      <c r="B6101"/>
      <c r="C6101"/>
      <c r="D6101"/>
      <c r="E6101" s="148"/>
      <c r="F6101" s="148"/>
      <c r="G6101" s="149"/>
      <c r="H6101" s="148"/>
      <c r="I6101"/>
    </row>
    <row r="6102" spans="1:9" x14ac:dyDescent="0.25">
      <c r="A6102"/>
      <c r="B6102"/>
      <c r="C6102"/>
      <c r="D6102"/>
      <c r="E6102" s="148"/>
      <c r="F6102" s="148"/>
      <c r="G6102" s="149"/>
      <c r="H6102" s="148"/>
      <c r="I6102"/>
    </row>
    <row r="6103" spans="1:9" x14ac:dyDescent="0.25">
      <c r="A6103"/>
      <c r="B6103"/>
      <c r="C6103"/>
      <c r="D6103"/>
      <c r="E6103" s="148"/>
      <c r="F6103" s="148"/>
      <c r="G6103" s="149"/>
      <c r="H6103" s="148"/>
      <c r="I6103"/>
    </row>
    <row r="6104" spans="1:9" x14ac:dyDescent="0.25">
      <c r="A6104"/>
      <c r="B6104"/>
      <c r="C6104"/>
      <c r="D6104"/>
      <c r="E6104" s="148"/>
      <c r="F6104" s="148"/>
      <c r="G6104" s="149"/>
      <c r="H6104" s="148"/>
      <c r="I6104"/>
    </row>
    <row r="6105" spans="1:9" x14ac:dyDescent="0.25">
      <c r="A6105"/>
      <c r="B6105"/>
      <c r="C6105"/>
      <c r="D6105"/>
      <c r="E6105" s="148"/>
      <c r="F6105" s="148"/>
      <c r="G6105" s="149"/>
      <c r="H6105" s="148"/>
      <c r="I6105"/>
    </row>
    <row r="6106" spans="1:9" x14ac:dyDescent="0.25">
      <c r="A6106"/>
      <c r="B6106"/>
      <c r="C6106"/>
      <c r="D6106"/>
      <c r="E6106" s="148"/>
      <c r="F6106" s="148"/>
      <c r="G6106" s="149"/>
      <c r="H6106" s="148"/>
      <c r="I6106"/>
    </row>
    <row r="6107" spans="1:9" x14ac:dyDescent="0.25">
      <c r="A6107"/>
      <c r="B6107"/>
      <c r="C6107"/>
      <c r="D6107"/>
      <c r="E6107" s="148"/>
      <c r="F6107" s="148"/>
      <c r="G6107" s="149"/>
      <c r="H6107" s="148"/>
      <c r="I6107"/>
    </row>
    <row r="6108" spans="1:9" x14ac:dyDescent="0.25">
      <c r="A6108"/>
      <c r="B6108"/>
      <c r="C6108"/>
      <c r="D6108"/>
      <c r="E6108" s="148"/>
      <c r="F6108" s="148"/>
      <c r="G6108" s="149"/>
      <c r="H6108" s="148"/>
      <c r="I6108"/>
    </row>
    <row r="6109" spans="1:9" x14ac:dyDescent="0.25">
      <c r="A6109"/>
      <c r="B6109"/>
      <c r="C6109"/>
      <c r="D6109"/>
      <c r="E6109" s="148"/>
      <c r="F6109" s="148"/>
      <c r="G6109" s="149"/>
      <c r="H6109" s="148"/>
      <c r="I6109"/>
    </row>
    <row r="6110" spans="1:9" x14ac:dyDescent="0.25">
      <c r="A6110"/>
      <c r="B6110"/>
      <c r="C6110"/>
      <c r="D6110"/>
      <c r="E6110" s="148"/>
      <c r="F6110" s="148"/>
      <c r="G6110" s="149"/>
      <c r="H6110" s="148"/>
      <c r="I6110"/>
    </row>
    <row r="6111" spans="1:9" x14ac:dyDescent="0.25">
      <c r="A6111"/>
      <c r="B6111"/>
      <c r="C6111"/>
      <c r="D6111"/>
      <c r="E6111" s="148"/>
      <c r="F6111" s="148"/>
      <c r="G6111" s="149"/>
      <c r="H6111" s="148"/>
      <c r="I6111"/>
    </row>
    <row r="6112" spans="1:9" x14ac:dyDescent="0.25">
      <c r="A6112"/>
      <c r="B6112"/>
      <c r="C6112"/>
      <c r="D6112"/>
      <c r="E6112" s="148"/>
      <c r="F6112" s="148"/>
      <c r="G6112" s="149"/>
      <c r="H6112" s="148"/>
      <c r="I6112"/>
    </row>
    <row r="6113" spans="1:9" x14ac:dyDescent="0.25">
      <c r="A6113"/>
      <c r="B6113"/>
      <c r="C6113"/>
      <c r="D6113"/>
      <c r="E6113" s="148"/>
      <c r="F6113" s="148"/>
      <c r="G6113" s="149"/>
      <c r="H6113" s="148"/>
      <c r="I6113"/>
    </row>
    <row r="6114" spans="1:9" x14ac:dyDescent="0.25">
      <c r="A6114"/>
      <c r="B6114"/>
      <c r="C6114"/>
      <c r="D6114"/>
      <c r="E6114" s="148"/>
      <c r="F6114" s="148"/>
      <c r="G6114" s="149"/>
      <c r="H6114" s="148"/>
      <c r="I6114"/>
    </row>
    <row r="6115" spans="1:9" x14ac:dyDescent="0.25">
      <c r="A6115"/>
      <c r="B6115"/>
      <c r="C6115"/>
      <c r="D6115"/>
      <c r="E6115" s="148"/>
      <c r="F6115" s="148"/>
      <c r="G6115" s="149"/>
      <c r="H6115" s="148"/>
      <c r="I6115"/>
    </row>
    <row r="6116" spans="1:9" x14ac:dyDescent="0.25">
      <c r="A6116"/>
      <c r="B6116"/>
      <c r="C6116"/>
      <c r="D6116"/>
      <c r="E6116" s="148"/>
      <c r="F6116" s="148"/>
      <c r="G6116" s="149"/>
      <c r="H6116" s="148"/>
      <c r="I6116"/>
    </row>
    <row r="6117" spans="1:9" x14ac:dyDescent="0.25">
      <c r="A6117"/>
      <c r="B6117"/>
      <c r="C6117"/>
      <c r="D6117"/>
      <c r="E6117" s="148"/>
      <c r="F6117" s="148"/>
      <c r="G6117" s="149"/>
      <c r="H6117" s="148"/>
      <c r="I6117"/>
    </row>
    <row r="6118" spans="1:9" x14ac:dyDescent="0.25">
      <c r="A6118"/>
      <c r="B6118"/>
      <c r="C6118"/>
      <c r="D6118"/>
      <c r="E6118" s="148"/>
      <c r="F6118" s="148"/>
      <c r="G6118" s="149"/>
      <c r="H6118" s="148"/>
      <c r="I6118"/>
    </row>
    <row r="6119" spans="1:9" x14ac:dyDescent="0.25">
      <c r="A6119"/>
      <c r="B6119"/>
      <c r="C6119"/>
      <c r="D6119"/>
      <c r="E6119" s="148"/>
      <c r="F6119" s="148"/>
      <c r="G6119" s="149"/>
      <c r="H6119" s="148"/>
      <c r="I6119"/>
    </row>
    <row r="6120" spans="1:9" x14ac:dyDescent="0.25">
      <c r="A6120"/>
      <c r="B6120"/>
      <c r="C6120"/>
      <c r="D6120"/>
      <c r="E6120" s="148"/>
      <c r="F6120" s="148"/>
      <c r="G6120" s="149"/>
      <c r="H6120" s="148"/>
      <c r="I6120"/>
    </row>
    <row r="6121" spans="1:9" x14ac:dyDescent="0.25">
      <c r="A6121"/>
      <c r="B6121"/>
      <c r="C6121"/>
      <c r="D6121"/>
      <c r="E6121" s="148"/>
      <c r="F6121" s="148"/>
      <c r="G6121" s="149"/>
      <c r="H6121" s="148"/>
      <c r="I6121"/>
    </row>
    <row r="6122" spans="1:9" x14ac:dyDescent="0.25">
      <c r="A6122"/>
      <c r="B6122"/>
      <c r="C6122"/>
      <c r="D6122"/>
      <c r="E6122" s="148"/>
      <c r="F6122" s="148"/>
      <c r="G6122" s="149"/>
      <c r="H6122" s="148"/>
      <c r="I6122"/>
    </row>
    <row r="6123" spans="1:9" x14ac:dyDescent="0.25">
      <c r="A6123"/>
      <c r="B6123"/>
      <c r="C6123"/>
      <c r="D6123"/>
      <c r="E6123" s="148"/>
      <c r="F6123" s="148"/>
      <c r="G6123" s="149"/>
      <c r="H6123" s="148"/>
      <c r="I6123"/>
    </row>
    <row r="6124" spans="1:9" x14ac:dyDescent="0.25">
      <c r="A6124"/>
      <c r="B6124"/>
      <c r="C6124"/>
      <c r="D6124"/>
      <c r="E6124" s="148"/>
      <c r="F6124" s="148"/>
      <c r="G6124" s="149"/>
      <c r="H6124" s="148"/>
      <c r="I6124"/>
    </row>
    <row r="6125" spans="1:9" x14ac:dyDescent="0.25">
      <c r="A6125"/>
      <c r="B6125"/>
      <c r="C6125"/>
      <c r="D6125"/>
      <c r="E6125" s="148"/>
      <c r="F6125" s="148"/>
      <c r="G6125" s="149"/>
      <c r="H6125" s="148"/>
      <c r="I6125"/>
    </row>
    <row r="6126" spans="1:9" x14ac:dyDescent="0.25">
      <c r="A6126"/>
      <c r="B6126"/>
      <c r="C6126"/>
      <c r="D6126"/>
      <c r="E6126" s="148"/>
      <c r="F6126" s="148"/>
      <c r="G6126" s="149"/>
      <c r="H6126" s="148"/>
      <c r="I6126"/>
    </row>
    <row r="6127" spans="1:9" x14ac:dyDescent="0.25">
      <c r="A6127"/>
      <c r="B6127"/>
      <c r="C6127"/>
      <c r="D6127"/>
      <c r="E6127" s="148"/>
      <c r="F6127" s="148"/>
      <c r="G6127" s="149"/>
      <c r="H6127" s="148"/>
      <c r="I6127"/>
    </row>
    <row r="6128" spans="1:9" x14ac:dyDescent="0.25">
      <c r="A6128"/>
      <c r="B6128"/>
      <c r="C6128"/>
      <c r="D6128"/>
      <c r="E6128" s="148"/>
      <c r="F6128" s="148"/>
      <c r="G6128" s="149"/>
      <c r="H6128" s="148"/>
      <c r="I6128"/>
    </row>
    <row r="6129" spans="1:9" x14ac:dyDescent="0.25">
      <c r="A6129"/>
      <c r="B6129"/>
      <c r="C6129"/>
      <c r="D6129"/>
      <c r="E6129" s="148"/>
      <c r="F6129" s="148"/>
      <c r="G6129" s="149"/>
      <c r="H6129" s="148"/>
      <c r="I6129"/>
    </row>
    <row r="6130" spans="1:9" x14ac:dyDescent="0.25">
      <c r="A6130"/>
      <c r="B6130"/>
      <c r="C6130"/>
      <c r="D6130"/>
      <c r="E6130" s="148"/>
      <c r="F6130" s="148"/>
      <c r="G6130" s="149"/>
      <c r="H6130" s="148"/>
      <c r="I6130"/>
    </row>
    <row r="6131" spans="1:9" x14ac:dyDescent="0.25">
      <c r="A6131"/>
      <c r="B6131"/>
      <c r="C6131"/>
      <c r="D6131"/>
      <c r="E6131" s="148"/>
      <c r="F6131" s="148"/>
      <c r="G6131" s="149"/>
      <c r="H6131" s="148"/>
      <c r="I6131"/>
    </row>
    <row r="6132" spans="1:9" x14ac:dyDescent="0.25">
      <c r="A6132"/>
      <c r="B6132"/>
      <c r="C6132"/>
      <c r="D6132"/>
      <c r="E6132" s="148"/>
      <c r="F6132" s="148"/>
      <c r="G6132" s="149"/>
      <c r="H6132" s="148"/>
      <c r="I6132"/>
    </row>
    <row r="6133" spans="1:9" x14ac:dyDescent="0.25">
      <c r="A6133"/>
      <c r="B6133"/>
      <c r="C6133"/>
      <c r="D6133"/>
      <c r="E6133" s="148"/>
      <c r="F6133" s="148"/>
      <c r="G6133" s="149"/>
      <c r="H6133" s="148"/>
      <c r="I6133"/>
    </row>
    <row r="6134" spans="1:9" x14ac:dyDescent="0.25">
      <c r="A6134"/>
      <c r="B6134"/>
      <c r="C6134"/>
      <c r="D6134"/>
      <c r="E6134" s="148"/>
      <c r="F6134" s="148"/>
      <c r="G6134" s="149"/>
      <c r="H6134" s="148"/>
      <c r="I6134"/>
    </row>
    <row r="6135" spans="1:9" x14ac:dyDescent="0.25">
      <c r="A6135"/>
      <c r="B6135"/>
      <c r="C6135"/>
      <c r="D6135"/>
      <c r="E6135" s="148"/>
      <c r="F6135" s="148"/>
      <c r="G6135" s="149"/>
      <c r="H6135" s="148"/>
      <c r="I6135"/>
    </row>
    <row r="6136" spans="1:9" x14ac:dyDescent="0.25">
      <c r="A6136"/>
      <c r="B6136"/>
      <c r="C6136"/>
      <c r="D6136"/>
      <c r="E6136" s="148"/>
      <c r="F6136" s="148"/>
      <c r="G6136" s="149"/>
      <c r="H6136" s="148"/>
      <c r="I6136"/>
    </row>
    <row r="6137" spans="1:9" x14ac:dyDescent="0.25">
      <c r="A6137"/>
      <c r="B6137"/>
      <c r="C6137"/>
      <c r="D6137"/>
      <c r="E6137" s="148"/>
      <c r="F6137" s="148"/>
      <c r="G6137" s="149"/>
      <c r="H6137" s="148"/>
      <c r="I6137"/>
    </row>
    <row r="6138" spans="1:9" x14ac:dyDescent="0.25">
      <c r="A6138"/>
      <c r="B6138"/>
      <c r="C6138"/>
      <c r="D6138"/>
      <c r="E6138" s="148"/>
      <c r="F6138" s="148"/>
      <c r="G6138" s="149"/>
      <c r="H6138" s="148"/>
      <c r="I6138"/>
    </row>
    <row r="6139" spans="1:9" x14ac:dyDescent="0.25">
      <c r="A6139"/>
      <c r="B6139"/>
      <c r="C6139"/>
      <c r="D6139"/>
      <c r="E6139" s="148"/>
      <c r="F6139" s="148"/>
      <c r="G6139" s="149"/>
      <c r="H6139" s="148"/>
      <c r="I6139"/>
    </row>
    <row r="6140" spans="1:9" x14ac:dyDescent="0.25">
      <c r="A6140"/>
      <c r="B6140"/>
      <c r="C6140"/>
      <c r="D6140"/>
      <c r="E6140" s="148"/>
      <c r="F6140" s="148"/>
      <c r="G6140" s="149"/>
      <c r="H6140" s="148"/>
      <c r="I6140"/>
    </row>
    <row r="6141" spans="1:9" x14ac:dyDescent="0.25">
      <c r="A6141"/>
      <c r="B6141"/>
      <c r="C6141"/>
      <c r="D6141"/>
      <c r="E6141" s="148"/>
      <c r="F6141" s="148"/>
      <c r="G6141" s="149"/>
      <c r="H6141" s="148"/>
      <c r="I6141"/>
    </row>
    <row r="6142" spans="1:9" x14ac:dyDescent="0.25">
      <c r="A6142"/>
      <c r="B6142"/>
      <c r="C6142"/>
      <c r="D6142"/>
      <c r="E6142" s="148"/>
      <c r="F6142" s="148"/>
      <c r="G6142" s="149"/>
      <c r="H6142" s="148"/>
      <c r="I6142"/>
    </row>
    <row r="6143" spans="1:9" x14ac:dyDescent="0.25">
      <c r="A6143"/>
      <c r="B6143"/>
      <c r="C6143"/>
      <c r="D6143"/>
      <c r="E6143" s="148"/>
      <c r="F6143" s="148"/>
      <c r="G6143" s="149"/>
      <c r="H6143" s="148"/>
      <c r="I6143"/>
    </row>
    <row r="6144" spans="1:9" x14ac:dyDescent="0.25">
      <c r="A6144"/>
      <c r="B6144"/>
      <c r="C6144"/>
      <c r="D6144"/>
      <c r="E6144" s="148"/>
      <c r="F6144" s="148"/>
      <c r="G6144" s="149"/>
      <c r="H6144" s="148"/>
      <c r="I6144"/>
    </row>
    <row r="6145" spans="1:9" x14ac:dyDescent="0.25">
      <c r="A6145"/>
      <c r="B6145"/>
      <c r="C6145"/>
      <c r="D6145"/>
      <c r="E6145" s="148"/>
      <c r="F6145" s="148"/>
      <c r="G6145" s="149"/>
      <c r="H6145" s="148"/>
      <c r="I6145"/>
    </row>
    <row r="6146" spans="1:9" x14ac:dyDescent="0.25">
      <c r="A6146"/>
      <c r="B6146"/>
      <c r="C6146"/>
      <c r="D6146"/>
      <c r="E6146" s="148"/>
      <c r="F6146" s="148"/>
      <c r="G6146" s="149"/>
      <c r="H6146" s="148"/>
      <c r="I6146"/>
    </row>
    <row r="6147" spans="1:9" x14ac:dyDescent="0.25">
      <c r="A6147"/>
      <c r="B6147"/>
      <c r="C6147"/>
      <c r="D6147"/>
      <c r="E6147" s="148"/>
      <c r="F6147" s="148"/>
      <c r="G6147" s="149"/>
      <c r="H6147" s="148"/>
      <c r="I6147"/>
    </row>
    <row r="6148" spans="1:9" x14ac:dyDescent="0.25">
      <c r="A6148"/>
      <c r="B6148"/>
      <c r="C6148"/>
      <c r="D6148"/>
      <c r="E6148" s="148"/>
      <c r="F6148" s="148"/>
      <c r="G6148" s="149"/>
      <c r="H6148" s="148"/>
      <c r="I6148"/>
    </row>
    <row r="6149" spans="1:9" x14ac:dyDescent="0.25">
      <c r="A6149"/>
      <c r="B6149"/>
      <c r="C6149"/>
      <c r="D6149"/>
      <c r="E6149" s="148"/>
      <c r="F6149" s="148"/>
      <c r="G6149" s="149"/>
      <c r="H6149" s="148"/>
      <c r="I6149"/>
    </row>
    <row r="6150" spans="1:9" x14ac:dyDescent="0.25">
      <c r="A6150"/>
      <c r="B6150"/>
      <c r="C6150"/>
      <c r="D6150"/>
      <c r="E6150" s="148"/>
      <c r="F6150" s="148"/>
      <c r="G6150" s="149"/>
      <c r="H6150" s="148"/>
      <c r="I6150"/>
    </row>
    <row r="6151" spans="1:9" x14ac:dyDescent="0.25">
      <c r="A6151"/>
      <c r="B6151"/>
      <c r="C6151"/>
      <c r="D6151"/>
      <c r="E6151" s="148"/>
      <c r="F6151" s="148"/>
      <c r="G6151" s="149"/>
      <c r="H6151" s="148"/>
      <c r="I6151"/>
    </row>
    <row r="6152" spans="1:9" x14ac:dyDescent="0.25">
      <c r="A6152"/>
      <c r="B6152"/>
      <c r="C6152"/>
      <c r="D6152"/>
      <c r="E6152" s="148"/>
      <c r="F6152" s="148"/>
      <c r="G6152" s="149"/>
      <c r="H6152" s="148"/>
      <c r="I6152"/>
    </row>
    <row r="6153" spans="1:9" x14ac:dyDescent="0.25">
      <c r="A6153"/>
      <c r="B6153"/>
      <c r="C6153"/>
      <c r="D6153"/>
      <c r="E6153" s="148"/>
      <c r="F6153" s="148"/>
      <c r="G6153" s="149"/>
      <c r="H6153" s="148"/>
      <c r="I6153"/>
    </row>
    <row r="6154" spans="1:9" x14ac:dyDescent="0.25">
      <c r="A6154"/>
      <c r="B6154"/>
      <c r="C6154"/>
      <c r="D6154"/>
      <c r="E6154" s="148"/>
      <c r="F6154" s="148"/>
      <c r="G6154" s="149"/>
      <c r="H6154" s="148"/>
      <c r="I6154"/>
    </row>
    <row r="6155" spans="1:9" x14ac:dyDescent="0.25">
      <c r="A6155"/>
      <c r="B6155"/>
      <c r="C6155"/>
      <c r="D6155"/>
      <c r="E6155" s="148"/>
      <c r="F6155" s="148"/>
      <c r="G6155" s="149"/>
      <c r="H6155" s="148"/>
      <c r="I6155"/>
    </row>
    <row r="6156" spans="1:9" x14ac:dyDescent="0.25">
      <c r="A6156"/>
      <c r="B6156"/>
      <c r="C6156"/>
      <c r="D6156"/>
      <c r="E6156" s="148"/>
      <c r="F6156" s="148"/>
      <c r="G6156" s="149"/>
      <c r="H6156" s="148"/>
      <c r="I6156"/>
    </row>
    <row r="6157" spans="1:9" x14ac:dyDescent="0.25">
      <c r="A6157"/>
      <c r="B6157"/>
      <c r="C6157"/>
      <c r="D6157"/>
      <c r="E6157" s="148"/>
      <c r="F6157" s="148"/>
      <c r="G6157" s="149"/>
      <c r="H6157" s="148"/>
      <c r="I6157"/>
    </row>
    <row r="6158" spans="1:9" x14ac:dyDescent="0.25">
      <c r="A6158"/>
      <c r="B6158"/>
      <c r="C6158"/>
      <c r="D6158"/>
      <c r="E6158" s="148"/>
      <c r="F6158" s="148"/>
      <c r="G6158" s="149"/>
      <c r="H6158" s="148"/>
      <c r="I6158"/>
    </row>
    <row r="6159" spans="1:9" x14ac:dyDescent="0.25">
      <c r="A6159"/>
      <c r="B6159"/>
      <c r="C6159"/>
      <c r="D6159"/>
      <c r="E6159" s="148"/>
      <c r="F6159" s="148"/>
      <c r="G6159" s="149"/>
      <c r="H6159" s="148"/>
      <c r="I6159"/>
    </row>
    <row r="6160" spans="1:9" x14ac:dyDescent="0.25">
      <c r="A6160"/>
      <c r="B6160"/>
      <c r="C6160"/>
      <c r="D6160"/>
      <c r="E6160" s="148"/>
      <c r="F6160" s="148"/>
      <c r="G6160" s="149"/>
      <c r="H6160" s="148"/>
      <c r="I6160"/>
    </row>
    <row r="6161" spans="1:9" x14ac:dyDescent="0.25">
      <c r="A6161"/>
      <c r="B6161"/>
      <c r="C6161"/>
      <c r="D6161"/>
      <c r="E6161" s="148"/>
      <c r="F6161" s="148"/>
      <c r="G6161" s="149"/>
      <c r="H6161" s="148"/>
      <c r="I6161"/>
    </row>
    <row r="6162" spans="1:9" x14ac:dyDescent="0.25">
      <c r="A6162"/>
      <c r="B6162"/>
      <c r="C6162"/>
      <c r="D6162"/>
      <c r="E6162" s="148"/>
      <c r="F6162" s="148"/>
      <c r="G6162" s="149"/>
      <c r="H6162" s="148"/>
      <c r="I6162"/>
    </row>
    <row r="6163" spans="1:9" x14ac:dyDescent="0.25">
      <c r="A6163"/>
      <c r="B6163"/>
      <c r="C6163"/>
      <c r="D6163"/>
      <c r="E6163" s="148"/>
      <c r="F6163" s="148"/>
      <c r="G6163" s="149"/>
      <c r="H6163" s="148"/>
      <c r="I6163"/>
    </row>
    <row r="6164" spans="1:9" x14ac:dyDescent="0.25">
      <c r="A6164"/>
      <c r="B6164"/>
      <c r="C6164"/>
      <c r="D6164"/>
      <c r="E6164" s="148"/>
      <c r="F6164" s="148"/>
      <c r="G6164" s="149"/>
      <c r="H6164" s="148"/>
      <c r="I6164"/>
    </row>
    <row r="6165" spans="1:9" x14ac:dyDescent="0.25">
      <c r="A6165"/>
      <c r="B6165"/>
      <c r="C6165"/>
      <c r="D6165"/>
      <c r="E6165" s="148"/>
      <c r="F6165" s="148"/>
      <c r="G6165" s="149"/>
      <c r="H6165" s="148"/>
      <c r="I6165"/>
    </row>
    <row r="6166" spans="1:9" x14ac:dyDescent="0.25">
      <c r="A6166"/>
      <c r="B6166"/>
      <c r="C6166"/>
      <c r="D6166"/>
      <c r="E6166" s="148"/>
      <c r="F6166" s="148"/>
      <c r="G6166" s="149"/>
      <c r="H6166" s="148"/>
      <c r="I6166"/>
    </row>
    <row r="6167" spans="1:9" x14ac:dyDescent="0.25">
      <c r="A6167"/>
      <c r="B6167"/>
      <c r="C6167"/>
      <c r="D6167"/>
      <c r="E6167" s="148"/>
      <c r="F6167" s="148"/>
      <c r="G6167" s="149"/>
      <c r="H6167" s="148"/>
      <c r="I6167"/>
    </row>
    <row r="6168" spans="1:9" x14ac:dyDescent="0.25">
      <c r="A6168"/>
      <c r="B6168"/>
      <c r="C6168"/>
      <c r="D6168"/>
      <c r="E6168" s="148"/>
      <c r="F6168" s="148"/>
      <c r="G6168" s="149"/>
      <c r="H6168" s="148"/>
      <c r="I6168"/>
    </row>
    <row r="6169" spans="1:9" x14ac:dyDescent="0.25">
      <c r="A6169"/>
      <c r="B6169"/>
      <c r="C6169"/>
      <c r="D6169"/>
      <c r="E6169" s="148"/>
      <c r="F6169" s="148"/>
      <c r="G6169" s="149"/>
      <c r="H6169" s="148"/>
      <c r="I6169"/>
    </row>
    <row r="6170" spans="1:9" x14ac:dyDescent="0.25">
      <c r="A6170"/>
      <c r="B6170"/>
      <c r="C6170"/>
      <c r="D6170"/>
      <c r="E6170" s="148"/>
      <c r="F6170" s="148"/>
      <c r="G6170" s="149"/>
      <c r="H6170" s="148"/>
      <c r="I6170"/>
    </row>
    <row r="6171" spans="1:9" x14ac:dyDescent="0.25">
      <c r="A6171"/>
      <c r="B6171"/>
      <c r="C6171"/>
      <c r="D6171"/>
      <c r="E6171" s="148"/>
      <c r="F6171" s="148"/>
      <c r="G6171" s="149"/>
      <c r="H6171" s="148"/>
      <c r="I6171"/>
    </row>
    <row r="6172" spans="1:9" x14ac:dyDescent="0.25">
      <c r="A6172"/>
      <c r="B6172"/>
      <c r="C6172"/>
      <c r="D6172"/>
      <c r="E6172" s="148"/>
      <c r="F6172" s="148"/>
      <c r="G6172" s="149"/>
      <c r="H6172" s="148"/>
      <c r="I6172"/>
    </row>
    <row r="6173" spans="1:9" x14ac:dyDescent="0.25">
      <c r="A6173"/>
      <c r="B6173"/>
      <c r="C6173"/>
      <c r="D6173"/>
      <c r="E6173" s="148"/>
      <c r="F6173" s="148"/>
      <c r="G6173" s="149"/>
      <c r="H6173" s="148"/>
      <c r="I6173"/>
    </row>
    <row r="6174" spans="1:9" x14ac:dyDescent="0.25">
      <c r="A6174"/>
      <c r="B6174"/>
      <c r="C6174"/>
      <c r="D6174"/>
      <c r="E6174" s="148"/>
      <c r="F6174" s="148"/>
      <c r="G6174" s="149"/>
      <c r="H6174" s="148"/>
      <c r="I6174"/>
    </row>
    <row r="6175" spans="1:9" x14ac:dyDescent="0.25">
      <c r="A6175"/>
      <c r="B6175"/>
      <c r="C6175"/>
      <c r="D6175"/>
      <c r="E6175" s="148"/>
      <c r="F6175" s="148"/>
      <c r="G6175" s="149"/>
      <c r="H6175" s="148"/>
      <c r="I6175"/>
    </row>
    <row r="6176" spans="1:9" x14ac:dyDescent="0.25">
      <c r="A6176"/>
      <c r="B6176"/>
      <c r="C6176"/>
      <c r="D6176"/>
      <c r="E6176" s="148"/>
      <c r="F6176" s="148"/>
      <c r="G6176" s="149"/>
      <c r="H6176" s="148"/>
      <c r="I6176"/>
    </row>
    <row r="6177" spans="1:9" x14ac:dyDescent="0.25">
      <c r="A6177"/>
      <c r="B6177"/>
      <c r="C6177"/>
      <c r="D6177"/>
      <c r="E6177" s="148"/>
      <c r="F6177" s="148"/>
      <c r="G6177" s="149"/>
      <c r="H6177" s="148"/>
      <c r="I6177"/>
    </row>
    <row r="6178" spans="1:9" x14ac:dyDescent="0.25">
      <c r="A6178"/>
      <c r="B6178"/>
      <c r="C6178"/>
      <c r="D6178"/>
      <c r="E6178" s="148"/>
      <c r="F6178" s="148"/>
      <c r="G6178" s="149"/>
      <c r="H6178" s="148"/>
      <c r="I6178"/>
    </row>
    <row r="6179" spans="1:9" x14ac:dyDescent="0.25">
      <c r="A6179"/>
      <c r="B6179"/>
      <c r="C6179"/>
      <c r="D6179"/>
      <c r="E6179" s="148"/>
      <c r="F6179" s="148"/>
      <c r="G6179" s="149"/>
      <c r="H6179" s="148"/>
      <c r="I6179"/>
    </row>
    <row r="6180" spans="1:9" x14ac:dyDescent="0.25">
      <c r="A6180"/>
      <c r="B6180"/>
      <c r="C6180"/>
      <c r="D6180"/>
      <c r="E6180" s="148"/>
      <c r="F6180" s="148"/>
      <c r="G6180" s="149"/>
      <c r="H6180" s="148"/>
      <c r="I6180"/>
    </row>
    <row r="6181" spans="1:9" x14ac:dyDescent="0.25">
      <c r="A6181"/>
      <c r="B6181"/>
      <c r="C6181"/>
      <c r="D6181"/>
      <c r="E6181" s="148"/>
      <c r="F6181" s="148"/>
      <c r="G6181" s="149"/>
      <c r="H6181" s="148"/>
      <c r="I6181"/>
    </row>
    <row r="6182" spans="1:9" x14ac:dyDescent="0.25">
      <c r="A6182"/>
      <c r="B6182"/>
      <c r="C6182"/>
      <c r="D6182"/>
      <c r="E6182" s="148"/>
      <c r="F6182" s="148"/>
      <c r="G6182" s="149"/>
      <c r="H6182" s="148"/>
      <c r="I6182"/>
    </row>
    <row r="6183" spans="1:9" x14ac:dyDescent="0.25">
      <c r="A6183"/>
      <c r="B6183"/>
      <c r="C6183"/>
      <c r="D6183"/>
      <c r="E6183" s="148"/>
      <c r="F6183" s="148"/>
      <c r="G6183" s="149"/>
      <c r="H6183" s="148"/>
      <c r="I6183"/>
    </row>
    <row r="6184" spans="1:9" x14ac:dyDescent="0.25">
      <c r="A6184"/>
      <c r="B6184"/>
      <c r="C6184"/>
      <c r="D6184"/>
      <c r="E6184" s="148"/>
      <c r="F6184" s="148"/>
      <c r="G6184" s="149"/>
      <c r="H6184" s="148"/>
      <c r="I6184"/>
    </row>
    <row r="6185" spans="1:9" x14ac:dyDescent="0.25">
      <c r="A6185"/>
      <c r="B6185"/>
      <c r="C6185"/>
      <c r="D6185"/>
      <c r="E6185" s="148"/>
      <c r="F6185" s="148"/>
      <c r="G6185" s="149"/>
      <c r="H6185" s="148"/>
      <c r="I6185"/>
    </row>
    <row r="6186" spans="1:9" x14ac:dyDescent="0.25">
      <c r="A6186"/>
      <c r="B6186"/>
      <c r="C6186"/>
      <c r="D6186"/>
      <c r="E6186" s="148"/>
      <c r="F6186" s="148"/>
      <c r="G6186" s="149"/>
      <c r="H6186" s="148"/>
      <c r="I6186"/>
    </row>
    <row r="6187" spans="1:9" x14ac:dyDescent="0.25">
      <c r="A6187"/>
      <c r="B6187"/>
      <c r="C6187"/>
      <c r="D6187"/>
      <c r="E6187" s="148"/>
      <c r="F6187" s="148"/>
      <c r="G6187" s="149"/>
      <c r="H6187" s="148"/>
      <c r="I6187"/>
    </row>
    <row r="6188" spans="1:9" x14ac:dyDescent="0.25">
      <c r="A6188"/>
      <c r="B6188"/>
      <c r="C6188"/>
      <c r="D6188"/>
      <c r="E6188" s="148"/>
      <c r="F6188" s="148"/>
      <c r="G6188" s="149"/>
      <c r="H6188" s="148"/>
      <c r="I6188"/>
    </row>
    <row r="6189" spans="1:9" x14ac:dyDescent="0.25">
      <c r="A6189"/>
      <c r="B6189"/>
      <c r="C6189"/>
      <c r="D6189"/>
      <c r="E6189" s="148"/>
      <c r="F6189" s="148"/>
      <c r="G6189" s="149"/>
      <c r="H6189" s="148"/>
      <c r="I6189"/>
    </row>
    <row r="6190" spans="1:9" x14ac:dyDescent="0.25">
      <c r="A6190"/>
      <c r="B6190"/>
      <c r="C6190"/>
      <c r="D6190"/>
      <c r="E6190" s="148"/>
      <c r="F6190" s="148"/>
      <c r="G6190" s="149"/>
      <c r="H6190" s="148"/>
      <c r="I6190"/>
    </row>
    <row r="6191" spans="1:9" x14ac:dyDescent="0.25">
      <c r="A6191"/>
      <c r="B6191"/>
      <c r="C6191"/>
      <c r="D6191"/>
      <c r="E6191" s="148"/>
      <c r="F6191" s="148"/>
      <c r="G6191" s="149"/>
      <c r="H6191" s="148"/>
      <c r="I6191"/>
    </row>
    <row r="6192" spans="1:9" x14ac:dyDescent="0.25">
      <c r="A6192"/>
      <c r="B6192"/>
      <c r="C6192"/>
      <c r="D6192"/>
      <c r="E6192" s="148"/>
      <c r="F6192" s="148"/>
      <c r="G6192" s="149"/>
      <c r="H6192" s="148"/>
      <c r="I6192"/>
    </row>
    <row r="6193" spans="1:9" x14ac:dyDescent="0.25">
      <c r="A6193"/>
      <c r="B6193"/>
      <c r="C6193"/>
      <c r="D6193"/>
      <c r="E6193" s="148"/>
      <c r="F6193" s="148"/>
      <c r="G6193" s="149"/>
      <c r="H6193" s="148"/>
      <c r="I6193"/>
    </row>
    <row r="6194" spans="1:9" x14ac:dyDescent="0.25">
      <c r="A6194"/>
      <c r="B6194"/>
      <c r="C6194"/>
      <c r="D6194"/>
      <c r="E6194" s="148"/>
      <c r="F6194" s="148"/>
      <c r="G6194" s="149"/>
      <c r="H6194" s="148"/>
      <c r="I6194"/>
    </row>
    <row r="6195" spans="1:9" x14ac:dyDescent="0.25">
      <c r="A6195"/>
      <c r="B6195"/>
      <c r="C6195"/>
      <c r="D6195"/>
      <c r="E6195" s="148"/>
      <c r="F6195" s="148"/>
      <c r="G6195" s="149"/>
      <c r="H6195" s="148"/>
      <c r="I6195"/>
    </row>
    <row r="6196" spans="1:9" x14ac:dyDescent="0.25">
      <c r="A6196"/>
      <c r="B6196"/>
      <c r="C6196"/>
      <c r="D6196"/>
      <c r="E6196" s="148"/>
      <c r="F6196" s="148"/>
      <c r="G6196" s="149"/>
      <c r="H6196" s="148"/>
      <c r="I6196"/>
    </row>
    <row r="6197" spans="1:9" x14ac:dyDescent="0.25">
      <c r="A6197"/>
      <c r="B6197"/>
      <c r="C6197"/>
      <c r="D6197"/>
      <c r="E6197" s="148"/>
      <c r="F6197" s="148"/>
      <c r="G6197" s="149"/>
      <c r="H6197" s="148"/>
      <c r="I6197"/>
    </row>
    <row r="6198" spans="1:9" x14ac:dyDescent="0.25">
      <c r="A6198"/>
      <c r="B6198"/>
      <c r="C6198"/>
      <c r="D6198"/>
      <c r="E6198" s="148"/>
      <c r="F6198" s="148"/>
      <c r="G6198" s="149"/>
      <c r="H6198" s="148"/>
      <c r="I6198"/>
    </row>
    <row r="6199" spans="1:9" x14ac:dyDescent="0.25">
      <c r="A6199"/>
      <c r="B6199"/>
      <c r="C6199"/>
      <c r="D6199"/>
      <c r="E6199" s="148"/>
      <c r="F6199" s="148"/>
      <c r="G6199" s="149"/>
      <c r="H6199" s="148"/>
      <c r="I6199"/>
    </row>
    <row r="6200" spans="1:9" x14ac:dyDescent="0.25">
      <c r="A6200"/>
      <c r="B6200"/>
      <c r="C6200"/>
      <c r="D6200"/>
      <c r="E6200" s="148"/>
      <c r="F6200" s="148"/>
      <c r="G6200" s="149"/>
      <c r="H6200" s="148"/>
      <c r="I6200"/>
    </row>
    <row r="6201" spans="1:9" x14ac:dyDescent="0.25">
      <c r="A6201"/>
      <c r="B6201"/>
      <c r="C6201"/>
      <c r="D6201"/>
      <c r="E6201" s="148"/>
      <c r="F6201" s="148"/>
      <c r="G6201" s="149"/>
      <c r="H6201" s="148"/>
      <c r="I6201"/>
    </row>
    <row r="6202" spans="1:9" x14ac:dyDescent="0.25">
      <c r="A6202"/>
      <c r="B6202"/>
      <c r="C6202"/>
      <c r="D6202"/>
      <c r="E6202" s="148"/>
      <c r="F6202" s="148"/>
      <c r="G6202" s="149"/>
      <c r="H6202" s="148"/>
      <c r="I6202"/>
    </row>
    <row r="6203" spans="1:9" x14ac:dyDescent="0.25">
      <c r="A6203"/>
      <c r="B6203"/>
      <c r="C6203"/>
      <c r="D6203"/>
      <c r="E6203" s="148"/>
      <c r="F6203" s="148"/>
      <c r="G6203" s="149"/>
      <c r="H6203" s="148"/>
      <c r="I6203"/>
    </row>
    <row r="6204" spans="1:9" x14ac:dyDescent="0.25">
      <c r="A6204"/>
      <c r="B6204"/>
      <c r="C6204"/>
      <c r="D6204"/>
      <c r="E6204" s="148"/>
      <c r="F6204" s="148"/>
      <c r="G6204" s="149"/>
      <c r="H6204" s="148"/>
      <c r="I6204"/>
    </row>
    <row r="6205" spans="1:9" x14ac:dyDescent="0.25">
      <c r="A6205"/>
      <c r="B6205"/>
      <c r="C6205"/>
      <c r="D6205"/>
      <c r="E6205" s="148"/>
      <c r="F6205" s="148"/>
      <c r="G6205" s="149"/>
      <c r="H6205" s="148"/>
      <c r="I6205"/>
    </row>
    <row r="6206" spans="1:9" x14ac:dyDescent="0.25">
      <c r="A6206"/>
      <c r="B6206"/>
      <c r="C6206"/>
      <c r="D6206"/>
      <c r="E6206" s="148"/>
      <c r="F6206" s="148"/>
      <c r="G6206" s="149"/>
      <c r="H6206" s="148"/>
      <c r="I6206"/>
    </row>
    <row r="6207" spans="1:9" x14ac:dyDescent="0.25">
      <c r="A6207"/>
      <c r="B6207"/>
      <c r="C6207"/>
      <c r="D6207"/>
      <c r="E6207" s="148"/>
      <c r="F6207" s="148"/>
      <c r="G6207" s="149"/>
      <c r="H6207" s="148"/>
      <c r="I6207"/>
    </row>
    <row r="6208" spans="1:9" x14ac:dyDescent="0.25">
      <c r="A6208"/>
      <c r="B6208"/>
      <c r="C6208"/>
      <c r="D6208"/>
      <c r="E6208" s="148"/>
      <c r="F6208" s="148"/>
      <c r="G6208" s="149"/>
      <c r="H6208" s="148"/>
      <c r="I6208"/>
    </row>
    <row r="6209" spans="1:9" x14ac:dyDescent="0.25">
      <c r="A6209"/>
      <c r="B6209"/>
      <c r="C6209"/>
      <c r="D6209"/>
      <c r="E6209" s="148"/>
      <c r="F6209" s="148"/>
      <c r="G6209" s="149"/>
      <c r="H6209" s="148"/>
      <c r="I6209"/>
    </row>
    <row r="6210" spans="1:9" x14ac:dyDescent="0.25">
      <c r="A6210"/>
      <c r="B6210"/>
      <c r="C6210"/>
      <c r="D6210"/>
      <c r="E6210" s="148"/>
      <c r="F6210" s="148"/>
      <c r="G6210" s="149"/>
      <c r="H6210" s="148"/>
      <c r="I6210"/>
    </row>
    <row r="6211" spans="1:9" x14ac:dyDescent="0.25">
      <c r="A6211"/>
      <c r="B6211"/>
      <c r="C6211"/>
      <c r="D6211"/>
      <c r="E6211" s="148"/>
      <c r="F6211" s="148"/>
      <c r="G6211" s="149"/>
      <c r="H6211" s="148"/>
      <c r="I6211"/>
    </row>
    <row r="6212" spans="1:9" x14ac:dyDescent="0.25">
      <c r="A6212"/>
      <c r="B6212"/>
      <c r="C6212"/>
      <c r="D6212"/>
      <c r="E6212" s="148"/>
      <c r="F6212" s="148"/>
      <c r="G6212" s="149"/>
      <c r="H6212" s="148"/>
      <c r="I6212"/>
    </row>
    <row r="6213" spans="1:9" x14ac:dyDescent="0.25">
      <c r="A6213"/>
      <c r="B6213"/>
      <c r="C6213"/>
      <c r="D6213"/>
      <c r="E6213" s="148"/>
      <c r="F6213" s="148"/>
      <c r="G6213" s="149"/>
      <c r="H6213" s="148"/>
      <c r="I6213"/>
    </row>
    <row r="6214" spans="1:9" x14ac:dyDescent="0.25">
      <c r="A6214"/>
      <c r="B6214"/>
      <c r="C6214"/>
      <c r="D6214"/>
      <c r="E6214" s="148"/>
      <c r="F6214" s="148"/>
      <c r="G6214" s="149"/>
      <c r="H6214" s="148"/>
      <c r="I6214"/>
    </row>
    <row r="6215" spans="1:9" x14ac:dyDescent="0.25">
      <c r="A6215"/>
      <c r="B6215"/>
      <c r="C6215"/>
      <c r="D6215"/>
      <c r="E6215" s="148"/>
      <c r="F6215" s="148"/>
      <c r="G6215" s="149"/>
      <c r="H6215" s="148"/>
      <c r="I6215"/>
    </row>
    <row r="6216" spans="1:9" x14ac:dyDescent="0.25">
      <c r="A6216"/>
      <c r="B6216"/>
      <c r="C6216"/>
      <c r="D6216"/>
      <c r="E6216" s="148"/>
      <c r="F6216" s="148"/>
      <c r="G6216" s="149"/>
      <c r="H6216" s="148"/>
      <c r="I6216"/>
    </row>
    <row r="6217" spans="1:9" x14ac:dyDescent="0.25">
      <c r="A6217"/>
      <c r="B6217"/>
      <c r="C6217"/>
      <c r="D6217"/>
      <c r="E6217" s="148"/>
      <c r="F6217" s="148"/>
      <c r="G6217" s="149"/>
      <c r="H6217" s="148"/>
      <c r="I6217"/>
    </row>
    <row r="6218" spans="1:9" x14ac:dyDescent="0.25">
      <c r="A6218"/>
      <c r="B6218"/>
      <c r="C6218"/>
      <c r="D6218"/>
      <c r="E6218" s="148"/>
      <c r="F6218" s="148"/>
      <c r="G6218" s="149"/>
      <c r="H6218" s="148"/>
      <c r="I6218"/>
    </row>
    <row r="6219" spans="1:9" x14ac:dyDescent="0.25">
      <c r="A6219"/>
      <c r="B6219"/>
      <c r="C6219"/>
      <c r="D6219"/>
      <c r="E6219" s="148"/>
      <c r="F6219" s="148"/>
      <c r="G6219" s="149"/>
      <c r="H6219" s="148"/>
      <c r="I6219"/>
    </row>
    <row r="6220" spans="1:9" x14ac:dyDescent="0.25">
      <c r="A6220"/>
      <c r="B6220"/>
      <c r="C6220"/>
      <c r="D6220"/>
      <c r="E6220" s="148"/>
      <c r="F6220" s="148"/>
      <c r="G6220" s="149"/>
      <c r="H6220" s="148"/>
      <c r="I6220"/>
    </row>
    <row r="6221" spans="1:9" x14ac:dyDescent="0.25">
      <c r="A6221"/>
      <c r="B6221"/>
      <c r="C6221"/>
      <c r="D6221"/>
      <c r="E6221" s="148"/>
      <c r="F6221" s="148"/>
      <c r="G6221" s="149"/>
      <c r="H6221" s="148"/>
      <c r="I6221"/>
    </row>
    <row r="6222" spans="1:9" x14ac:dyDescent="0.25">
      <c r="A6222"/>
      <c r="B6222"/>
      <c r="C6222"/>
      <c r="D6222"/>
      <c r="E6222" s="148"/>
      <c r="F6222" s="148"/>
      <c r="G6222" s="149"/>
      <c r="H6222" s="148"/>
      <c r="I6222"/>
    </row>
    <row r="6223" spans="1:9" x14ac:dyDescent="0.25">
      <c r="A6223"/>
      <c r="B6223"/>
      <c r="C6223"/>
      <c r="D6223"/>
      <c r="E6223" s="148"/>
      <c r="F6223" s="148"/>
      <c r="G6223" s="149"/>
      <c r="H6223" s="148"/>
      <c r="I6223"/>
    </row>
    <row r="6224" spans="1:9" x14ac:dyDescent="0.25">
      <c r="A6224"/>
      <c r="B6224"/>
      <c r="C6224"/>
      <c r="D6224"/>
      <c r="E6224" s="148"/>
      <c r="F6224" s="148"/>
      <c r="G6224" s="149"/>
      <c r="H6224" s="148"/>
      <c r="I6224"/>
    </row>
    <row r="6225" spans="1:9" x14ac:dyDescent="0.25">
      <c r="A6225"/>
      <c r="B6225"/>
      <c r="C6225"/>
      <c r="D6225"/>
      <c r="E6225" s="148"/>
      <c r="F6225" s="148"/>
      <c r="G6225" s="149"/>
      <c r="H6225" s="148"/>
      <c r="I6225"/>
    </row>
    <row r="6226" spans="1:9" x14ac:dyDescent="0.25">
      <c r="A6226"/>
      <c r="B6226"/>
      <c r="C6226"/>
      <c r="D6226"/>
      <c r="E6226" s="148"/>
      <c r="F6226" s="148"/>
      <c r="G6226" s="149"/>
      <c r="H6226" s="148"/>
      <c r="I6226"/>
    </row>
    <row r="6227" spans="1:9" x14ac:dyDescent="0.25">
      <c r="A6227"/>
      <c r="B6227"/>
      <c r="C6227"/>
      <c r="D6227"/>
      <c r="E6227" s="148"/>
      <c r="F6227" s="148"/>
      <c r="G6227" s="149"/>
      <c r="H6227" s="148"/>
      <c r="I6227"/>
    </row>
    <row r="6228" spans="1:9" x14ac:dyDescent="0.25">
      <c r="A6228"/>
      <c r="B6228"/>
      <c r="C6228"/>
      <c r="D6228"/>
      <c r="E6228" s="148"/>
      <c r="F6228" s="148"/>
      <c r="G6228" s="149"/>
      <c r="H6228" s="148"/>
      <c r="I6228"/>
    </row>
    <row r="6229" spans="1:9" x14ac:dyDescent="0.25">
      <c r="A6229"/>
      <c r="B6229"/>
      <c r="C6229"/>
      <c r="D6229"/>
      <c r="E6229" s="148"/>
      <c r="F6229" s="148"/>
      <c r="G6229" s="149"/>
      <c r="H6229" s="148"/>
      <c r="I6229"/>
    </row>
    <row r="6230" spans="1:9" x14ac:dyDescent="0.25">
      <c r="A6230"/>
      <c r="B6230"/>
      <c r="C6230"/>
      <c r="D6230"/>
      <c r="E6230" s="148"/>
      <c r="F6230" s="148"/>
      <c r="G6230" s="149"/>
      <c r="H6230" s="148"/>
      <c r="I6230"/>
    </row>
    <row r="6231" spans="1:9" x14ac:dyDescent="0.25">
      <c r="A6231"/>
      <c r="B6231"/>
      <c r="C6231"/>
      <c r="D6231"/>
      <c r="E6231" s="148"/>
      <c r="F6231" s="148"/>
      <c r="G6231" s="149"/>
      <c r="H6231" s="148"/>
      <c r="I6231"/>
    </row>
    <row r="6232" spans="1:9" x14ac:dyDescent="0.25">
      <c r="A6232"/>
      <c r="B6232"/>
      <c r="C6232"/>
      <c r="D6232"/>
      <c r="E6232" s="148"/>
      <c r="F6232" s="148"/>
      <c r="G6232" s="149"/>
      <c r="H6232" s="148"/>
      <c r="I6232"/>
    </row>
    <row r="6233" spans="1:9" x14ac:dyDescent="0.25">
      <c r="A6233"/>
      <c r="B6233"/>
      <c r="C6233"/>
      <c r="D6233"/>
      <c r="E6233" s="148"/>
      <c r="F6233" s="148"/>
      <c r="G6233" s="149"/>
      <c r="H6233" s="148"/>
      <c r="I6233"/>
    </row>
    <row r="6234" spans="1:9" x14ac:dyDescent="0.25">
      <c r="A6234"/>
      <c r="B6234"/>
      <c r="C6234"/>
      <c r="D6234"/>
      <c r="E6234" s="148"/>
      <c r="F6234" s="148"/>
      <c r="G6234" s="149"/>
      <c r="H6234" s="148"/>
      <c r="I6234"/>
    </row>
    <row r="6235" spans="1:9" x14ac:dyDescent="0.25">
      <c r="A6235"/>
      <c r="B6235"/>
      <c r="C6235"/>
      <c r="D6235"/>
      <c r="E6235" s="148"/>
      <c r="F6235" s="148"/>
      <c r="G6235" s="149"/>
      <c r="H6235" s="148"/>
      <c r="I6235"/>
    </row>
    <row r="6236" spans="1:9" x14ac:dyDescent="0.25">
      <c r="A6236"/>
      <c r="B6236"/>
      <c r="C6236"/>
      <c r="D6236"/>
      <c r="E6236" s="148"/>
      <c r="F6236" s="148"/>
      <c r="G6236" s="149"/>
      <c r="H6236" s="148"/>
      <c r="I6236"/>
    </row>
    <row r="6237" spans="1:9" x14ac:dyDescent="0.25">
      <c r="A6237"/>
      <c r="B6237"/>
      <c r="C6237"/>
      <c r="D6237"/>
      <c r="E6237" s="148"/>
      <c r="F6237" s="148"/>
      <c r="G6237" s="149"/>
      <c r="H6237" s="148"/>
      <c r="I6237"/>
    </row>
    <row r="6238" spans="1:9" x14ac:dyDescent="0.25">
      <c r="A6238"/>
      <c r="B6238"/>
      <c r="C6238"/>
      <c r="D6238"/>
      <c r="E6238" s="148"/>
      <c r="F6238" s="148"/>
      <c r="G6238" s="149"/>
      <c r="H6238" s="148"/>
      <c r="I6238"/>
    </row>
    <row r="6239" spans="1:9" x14ac:dyDescent="0.25">
      <c r="A6239"/>
      <c r="B6239"/>
      <c r="C6239"/>
      <c r="D6239"/>
      <c r="E6239" s="148"/>
      <c r="F6239" s="148"/>
      <c r="G6239" s="149"/>
      <c r="H6239" s="148"/>
      <c r="I6239"/>
    </row>
    <row r="6240" spans="1:9" x14ac:dyDescent="0.25">
      <c r="A6240"/>
      <c r="B6240"/>
      <c r="C6240"/>
      <c r="D6240"/>
      <c r="E6240" s="148"/>
      <c r="F6240" s="148"/>
      <c r="G6240" s="149"/>
      <c r="H6240" s="148"/>
      <c r="I6240"/>
    </row>
    <row r="6241" spans="1:9" x14ac:dyDescent="0.25">
      <c r="A6241"/>
      <c r="B6241"/>
      <c r="C6241"/>
      <c r="D6241"/>
      <c r="E6241" s="148"/>
      <c r="F6241" s="148"/>
      <c r="G6241" s="149"/>
      <c r="H6241" s="148"/>
      <c r="I6241"/>
    </row>
    <row r="6242" spans="1:9" x14ac:dyDescent="0.25">
      <c r="A6242"/>
      <c r="B6242"/>
      <c r="C6242"/>
      <c r="D6242"/>
      <c r="E6242" s="148"/>
      <c r="F6242" s="148"/>
      <c r="G6242" s="149"/>
      <c r="H6242" s="148"/>
      <c r="I6242"/>
    </row>
    <row r="6243" spans="1:9" x14ac:dyDescent="0.25">
      <c r="A6243"/>
      <c r="B6243"/>
      <c r="C6243"/>
      <c r="D6243"/>
      <c r="E6243" s="148"/>
      <c r="F6243" s="148"/>
      <c r="G6243" s="149"/>
      <c r="H6243" s="148"/>
      <c r="I6243"/>
    </row>
    <row r="6244" spans="1:9" x14ac:dyDescent="0.25">
      <c r="A6244"/>
      <c r="B6244"/>
      <c r="C6244"/>
      <c r="D6244"/>
      <c r="E6244" s="148"/>
      <c r="F6244" s="148"/>
      <c r="G6244" s="149"/>
      <c r="H6244" s="148"/>
      <c r="I6244"/>
    </row>
    <row r="6245" spans="1:9" x14ac:dyDescent="0.25">
      <c r="A6245"/>
      <c r="B6245"/>
      <c r="C6245"/>
      <c r="D6245"/>
      <c r="E6245" s="148"/>
      <c r="F6245" s="148"/>
      <c r="G6245" s="149"/>
      <c r="H6245" s="148"/>
      <c r="I6245"/>
    </row>
    <row r="6246" spans="1:9" x14ac:dyDescent="0.25">
      <c r="A6246"/>
      <c r="B6246"/>
      <c r="C6246"/>
      <c r="D6246"/>
      <c r="E6246" s="148"/>
      <c r="F6246" s="148"/>
      <c r="G6246" s="149"/>
      <c r="H6246" s="148"/>
      <c r="I6246"/>
    </row>
    <row r="6247" spans="1:9" x14ac:dyDescent="0.25">
      <c r="A6247"/>
      <c r="B6247"/>
      <c r="C6247"/>
      <c r="D6247"/>
      <c r="E6247" s="148"/>
      <c r="F6247" s="148"/>
      <c r="G6247" s="149"/>
      <c r="H6247" s="148"/>
      <c r="I6247"/>
    </row>
    <row r="6248" spans="1:9" x14ac:dyDescent="0.25">
      <c r="A6248"/>
      <c r="B6248"/>
      <c r="C6248"/>
      <c r="D6248"/>
      <c r="E6248" s="148"/>
      <c r="F6248" s="148"/>
      <c r="G6248" s="149"/>
      <c r="H6248" s="148"/>
      <c r="I6248"/>
    </row>
    <row r="6249" spans="1:9" x14ac:dyDescent="0.25">
      <c r="A6249"/>
      <c r="B6249"/>
      <c r="C6249"/>
      <c r="D6249"/>
      <c r="E6249" s="148"/>
      <c r="F6249" s="148"/>
      <c r="G6249" s="149"/>
      <c r="H6249" s="148"/>
      <c r="I6249"/>
    </row>
    <row r="6250" spans="1:9" x14ac:dyDescent="0.25">
      <c r="A6250"/>
      <c r="B6250"/>
      <c r="C6250"/>
      <c r="D6250"/>
      <c r="E6250" s="148"/>
      <c r="F6250" s="148"/>
      <c r="G6250" s="149"/>
      <c r="H6250" s="148"/>
      <c r="I6250"/>
    </row>
    <row r="6251" spans="1:9" x14ac:dyDescent="0.25">
      <c r="A6251"/>
      <c r="B6251"/>
      <c r="C6251"/>
      <c r="D6251"/>
      <c r="E6251" s="148"/>
      <c r="F6251" s="148"/>
      <c r="G6251" s="149"/>
      <c r="H6251" s="148"/>
      <c r="I6251"/>
    </row>
    <row r="6252" spans="1:9" x14ac:dyDescent="0.25">
      <c r="A6252"/>
      <c r="B6252"/>
      <c r="C6252"/>
      <c r="D6252"/>
      <c r="E6252" s="148"/>
      <c r="F6252" s="148"/>
      <c r="G6252" s="149"/>
      <c r="H6252" s="148"/>
      <c r="I6252"/>
    </row>
    <row r="6253" spans="1:9" x14ac:dyDescent="0.25">
      <c r="A6253"/>
      <c r="B6253"/>
      <c r="C6253"/>
      <c r="D6253"/>
      <c r="E6253" s="148"/>
      <c r="F6253" s="148"/>
      <c r="G6253" s="149"/>
      <c r="H6253" s="148"/>
      <c r="I6253"/>
    </row>
    <row r="6254" spans="1:9" x14ac:dyDescent="0.25">
      <c r="A6254"/>
      <c r="B6254"/>
      <c r="C6254"/>
      <c r="D6254"/>
      <c r="E6254" s="148"/>
      <c r="F6254" s="148"/>
      <c r="G6254" s="149"/>
      <c r="H6254" s="148"/>
      <c r="I6254"/>
    </row>
    <row r="6255" spans="1:9" x14ac:dyDescent="0.25">
      <c r="A6255"/>
      <c r="B6255"/>
      <c r="C6255"/>
      <c r="D6255"/>
      <c r="E6255" s="148"/>
      <c r="F6255" s="148"/>
      <c r="G6255" s="149"/>
      <c r="H6255" s="148"/>
      <c r="I6255"/>
    </row>
    <row r="6256" spans="1:9" x14ac:dyDescent="0.25">
      <c r="A6256"/>
      <c r="B6256"/>
      <c r="C6256"/>
      <c r="D6256"/>
      <c r="E6256" s="148"/>
      <c r="F6256" s="148"/>
      <c r="G6256" s="149"/>
      <c r="H6256" s="148"/>
      <c r="I6256"/>
    </row>
    <row r="6257" spans="1:9" x14ac:dyDescent="0.25">
      <c r="A6257"/>
      <c r="B6257"/>
      <c r="C6257"/>
      <c r="D6257"/>
      <c r="E6257" s="148"/>
      <c r="F6257" s="148"/>
      <c r="G6257" s="149"/>
      <c r="H6257" s="148"/>
      <c r="I6257"/>
    </row>
    <row r="6258" spans="1:9" x14ac:dyDescent="0.25">
      <c r="A6258"/>
      <c r="B6258"/>
      <c r="C6258"/>
      <c r="D6258"/>
      <c r="E6258" s="148"/>
      <c r="F6258" s="148"/>
      <c r="G6258" s="149"/>
      <c r="H6258" s="148"/>
      <c r="I6258"/>
    </row>
    <row r="6259" spans="1:9" x14ac:dyDescent="0.25">
      <c r="A6259"/>
      <c r="B6259"/>
      <c r="C6259"/>
      <c r="D6259"/>
      <c r="E6259" s="148"/>
      <c r="F6259" s="148"/>
      <c r="G6259" s="149"/>
      <c r="H6259" s="148"/>
      <c r="I6259"/>
    </row>
    <row r="6260" spans="1:9" x14ac:dyDescent="0.25">
      <c r="A6260"/>
      <c r="B6260"/>
      <c r="C6260"/>
      <c r="D6260"/>
      <c r="E6260" s="148"/>
      <c r="F6260" s="148"/>
      <c r="G6260" s="149"/>
      <c r="H6260" s="148"/>
      <c r="I6260"/>
    </row>
    <row r="6261" spans="1:9" x14ac:dyDescent="0.25">
      <c r="A6261"/>
      <c r="B6261"/>
      <c r="C6261"/>
      <c r="D6261"/>
      <c r="E6261" s="148"/>
      <c r="F6261" s="148"/>
      <c r="G6261" s="149"/>
      <c r="H6261" s="148"/>
      <c r="I6261"/>
    </row>
    <row r="6262" spans="1:9" x14ac:dyDescent="0.25">
      <c r="A6262"/>
      <c r="B6262"/>
      <c r="C6262"/>
      <c r="D6262"/>
      <c r="E6262" s="148"/>
      <c r="F6262" s="148"/>
      <c r="G6262" s="149"/>
      <c r="H6262" s="148"/>
      <c r="I6262"/>
    </row>
    <row r="6263" spans="1:9" x14ac:dyDescent="0.25">
      <c r="A6263"/>
      <c r="B6263"/>
      <c r="C6263"/>
      <c r="D6263"/>
      <c r="E6263" s="148"/>
      <c r="F6263" s="148"/>
      <c r="G6263" s="149"/>
      <c r="H6263" s="148"/>
      <c r="I6263"/>
    </row>
    <row r="6264" spans="1:9" x14ac:dyDescent="0.25">
      <c r="A6264"/>
      <c r="B6264"/>
      <c r="C6264"/>
      <c r="D6264"/>
      <c r="E6264" s="148"/>
      <c r="F6264" s="148"/>
      <c r="G6264" s="149"/>
      <c r="H6264" s="148"/>
      <c r="I6264"/>
    </row>
    <row r="6265" spans="1:9" x14ac:dyDescent="0.25">
      <c r="A6265"/>
      <c r="B6265"/>
      <c r="C6265"/>
      <c r="D6265"/>
      <c r="E6265" s="148"/>
      <c r="F6265" s="148"/>
      <c r="G6265" s="149"/>
      <c r="H6265" s="148"/>
      <c r="I6265"/>
    </row>
    <row r="6266" spans="1:9" x14ac:dyDescent="0.25">
      <c r="A6266"/>
      <c r="B6266"/>
      <c r="C6266"/>
      <c r="D6266"/>
      <c r="E6266" s="148"/>
      <c r="F6266" s="148"/>
      <c r="G6266" s="149"/>
      <c r="H6266" s="148"/>
      <c r="I6266"/>
    </row>
    <row r="6267" spans="1:9" x14ac:dyDescent="0.25">
      <c r="A6267"/>
      <c r="B6267"/>
      <c r="C6267"/>
      <c r="D6267"/>
      <c r="E6267" s="148"/>
      <c r="F6267" s="148"/>
      <c r="G6267" s="149"/>
      <c r="H6267" s="148"/>
      <c r="I6267"/>
    </row>
    <row r="6268" spans="1:9" x14ac:dyDescent="0.25">
      <c r="A6268"/>
      <c r="B6268"/>
      <c r="C6268"/>
      <c r="D6268"/>
      <c r="E6268" s="148"/>
      <c r="F6268" s="148"/>
      <c r="G6268" s="149"/>
      <c r="H6268" s="148"/>
      <c r="I6268"/>
    </row>
    <row r="6269" spans="1:9" x14ac:dyDescent="0.25">
      <c r="A6269"/>
      <c r="B6269"/>
      <c r="C6269"/>
      <c r="D6269"/>
      <c r="E6269" s="148"/>
      <c r="F6269" s="148"/>
      <c r="G6269" s="149"/>
      <c r="H6269" s="148"/>
      <c r="I6269"/>
    </row>
    <row r="6270" spans="1:9" x14ac:dyDescent="0.25">
      <c r="A6270"/>
      <c r="B6270"/>
      <c r="C6270"/>
      <c r="D6270"/>
      <c r="E6270" s="148"/>
      <c r="F6270" s="148"/>
      <c r="G6270" s="149"/>
      <c r="H6270" s="148"/>
      <c r="I6270"/>
    </row>
    <row r="6271" spans="1:9" x14ac:dyDescent="0.25">
      <c r="A6271"/>
      <c r="B6271"/>
      <c r="C6271"/>
      <c r="D6271"/>
      <c r="E6271" s="148"/>
      <c r="F6271" s="148"/>
      <c r="G6271" s="149"/>
      <c r="H6271" s="148"/>
      <c r="I6271"/>
    </row>
    <row r="6272" spans="1:9" x14ac:dyDescent="0.25">
      <c r="A6272"/>
      <c r="B6272"/>
      <c r="C6272"/>
      <c r="D6272"/>
      <c r="E6272" s="148"/>
      <c r="F6272" s="148"/>
      <c r="G6272" s="149"/>
      <c r="H6272" s="148"/>
      <c r="I6272"/>
    </row>
    <row r="6273" spans="1:9" x14ac:dyDescent="0.25">
      <c r="A6273"/>
      <c r="B6273"/>
      <c r="C6273"/>
      <c r="D6273"/>
      <c r="E6273" s="148"/>
      <c r="F6273" s="148"/>
      <c r="G6273" s="149"/>
      <c r="H6273" s="148"/>
      <c r="I6273"/>
    </row>
    <row r="6274" spans="1:9" x14ac:dyDescent="0.25">
      <c r="A6274"/>
      <c r="B6274"/>
      <c r="C6274"/>
      <c r="D6274"/>
      <c r="E6274" s="148"/>
      <c r="F6274" s="148"/>
      <c r="G6274" s="149"/>
      <c r="H6274" s="148"/>
      <c r="I6274"/>
    </row>
    <row r="6275" spans="1:9" x14ac:dyDescent="0.25">
      <c r="A6275"/>
      <c r="B6275"/>
      <c r="C6275"/>
      <c r="D6275"/>
      <c r="E6275" s="148"/>
      <c r="F6275" s="148"/>
      <c r="G6275" s="149"/>
      <c r="H6275" s="148"/>
      <c r="I6275"/>
    </row>
    <row r="6276" spans="1:9" x14ac:dyDescent="0.25">
      <c r="A6276"/>
      <c r="B6276"/>
      <c r="C6276"/>
      <c r="D6276"/>
      <c r="E6276" s="148"/>
      <c r="F6276" s="148"/>
      <c r="G6276" s="149"/>
      <c r="H6276" s="148"/>
      <c r="I6276"/>
    </row>
    <row r="6277" spans="1:9" x14ac:dyDescent="0.25">
      <c r="A6277"/>
      <c r="B6277"/>
      <c r="C6277"/>
      <c r="D6277"/>
      <c r="E6277" s="148"/>
      <c r="F6277" s="148"/>
      <c r="G6277" s="149"/>
      <c r="H6277" s="148"/>
      <c r="I6277"/>
    </row>
    <row r="6278" spans="1:9" x14ac:dyDescent="0.25">
      <c r="A6278"/>
      <c r="B6278"/>
      <c r="C6278"/>
      <c r="D6278"/>
      <c r="E6278" s="148"/>
      <c r="F6278" s="148"/>
      <c r="G6278" s="149"/>
      <c r="H6278" s="148"/>
      <c r="I6278"/>
    </row>
    <row r="6279" spans="1:9" x14ac:dyDescent="0.25">
      <c r="A6279"/>
      <c r="B6279"/>
      <c r="C6279"/>
      <c r="D6279"/>
      <c r="E6279" s="148"/>
      <c r="F6279" s="148"/>
      <c r="G6279" s="149"/>
      <c r="H6279" s="148"/>
      <c r="I6279"/>
    </row>
    <row r="6280" spans="1:9" x14ac:dyDescent="0.25">
      <c r="A6280"/>
      <c r="B6280"/>
      <c r="C6280"/>
      <c r="D6280"/>
      <c r="E6280" s="148"/>
      <c r="F6280" s="148"/>
      <c r="G6280" s="149"/>
      <c r="H6280" s="148"/>
      <c r="I6280"/>
    </row>
    <row r="6281" spans="1:9" x14ac:dyDescent="0.25">
      <c r="A6281"/>
      <c r="B6281"/>
      <c r="C6281"/>
      <c r="D6281"/>
      <c r="E6281" s="148"/>
      <c r="F6281" s="148"/>
      <c r="G6281" s="149"/>
      <c r="H6281" s="148"/>
      <c r="I6281"/>
    </row>
    <row r="6282" spans="1:9" x14ac:dyDescent="0.25">
      <c r="A6282"/>
      <c r="B6282"/>
      <c r="C6282"/>
      <c r="D6282"/>
      <c r="E6282" s="148"/>
      <c r="F6282" s="148"/>
      <c r="G6282" s="149"/>
      <c r="H6282" s="148"/>
      <c r="I6282"/>
    </row>
    <row r="6283" spans="1:9" x14ac:dyDescent="0.25">
      <c r="A6283"/>
      <c r="B6283"/>
      <c r="C6283"/>
      <c r="D6283"/>
      <c r="E6283" s="148"/>
      <c r="F6283" s="148"/>
      <c r="G6283" s="149"/>
      <c r="H6283" s="148"/>
      <c r="I6283"/>
    </row>
    <row r="6284" spans="1:9" x14ac:dyDescent="0.25">
      <c r="A6284"/>
      <c r="B6284"/>
      <c r="C6284"/>
      <c r="D6284"/>
      <c r="E6284" s="148"/>
      <c r="F6284" s="148"/>
      <c r="G6284" s="149"/>
      <c r="H6284" s="148"/>
      <c r="I6284"/>
    </row>
    <row r="6285" spans="1:9" x14ac:dyDescent="0.25">
      <c r="A6285"/>
      <c r="B6285"/>
      <c r="C6285"/>
      <c r="D6285"/>
      <c r="E6285" s="148"/>
      <c r="F6285" s="148"/>
      <c r="G6285" s="149"/>
      <c r="H6285" s="148"/>
      <c r="I6285"/>
    </row>
    <row r="6286" spans="1:9" x14ac:dyDescent="0.25">
      <c r="A6286"/>
      <c r="B6286"/>
      <c r="C6286"/>
      <c r="D6286"/>
      <c r="E6286" s="148"/>
      <c r="F6286" s="148"/>
      <c r="G6286" s="149"/>
      <c r="H6286" s="148"/>
      <c r="I6286"/>
    </row>
    <row r="6287" spans="1:9" x14ac:dyDescent="0.25">
      <c r="A6287"/>
      <c r="B6287"/>
      <c r="C6287"/>
      <c r="D6287"/>
      <c r="E6287" s="148"/>
      <c r="F6287" s="148"/>
      <c r="G6287" s="149"/>
      <c r="H6287" s="148"/>
      <c r="I6287"/>
    </row>
    <row r="6288" spans="1:9" x14ac:dyDescent="0.25">
      <c r="A6288"/>
      <c r="B6288"/>
      <c r="C6288"/>
      <c r="D6288"/>
      <c r="E6288" s="148"/>
      <c r="F6288" s="148"/>
      <c r="G6288" s="149"/>
      <c r="H6288" s="148"/>
      <c r="I6288"/>
    </row>
    <row r="6289" spans="1:9" x14ac:dyDescent="0.25">
      <c r="A6289"/>
      <c r="B6289"/>
      <c r="C6289"/>
      <c r="D6289"/>
      <c r="E6289" s="148"/>
      <c r="F6289" s="148"/>
      <c r="G6289" s="149"/>
      <c r="H6289" s="148"/>
      <c r="I6289"/>
    </row>
    <row r="6290" spans="1:9" x14ac:dyDescent="0.25">
      <c r="A6290"/>
      <c r="B6290"/>
      <c r="C6290"/>
      <c r="D6290"/>
      <c r="E6290" s="148"/>
      <c r="F6290" s="148"/>
      <c r="G6290" s="149"/>
      <c r="H6290" s="148"/>
      <c r="I6290"/>
    </row>
    <row r="6291" spans="1:9" x14ac:dyDescent="0.25">
      <c r="A6291"/>
      <c r="B6291"/>
      <c r="C6291"/>
      <c r="D6291"/>
      <c r="E6291" s="148"/>
      <c r="F6291" s="148"/>
      <c r="G6291" s="149"/>
      <c r="H6291" s="148"/>
      <c r="I6291"/>
    </row>
    <row r="6292" spans="1:9" x14ac:dyDescent="0.25">
      <c r="A6292"/>
      <c r="B6292"/>
      <c r="C6292"/>
      <c r="D6292"/>
      <c r="E6292" s="148"/>
      <c r="F6292" s="148"/>
      <c r="G6292" s="149"/>
      <c r="H6292" s="148"/>
      <c r="I6292"/>
    </row>
    <row r="6293" spans="1:9" x14ac:dyDescent="0.25">
      <c r="A6293"/>
      <c r="B6293"/>
      <c r="C6293"/>
      <c r="D6293"/>
      <c r="E6293" s="148"/>
      <c r="F6293" s="148"/>
      <c r="G6293" s="149"/>
      <c r="H6293" s="148"/>
      <c r="I6293"/>
    </row>
    <row r="6294" spans="1:9" x14ac:dyDescent="0.25">
      <c r="A6294"/>
      <c r="B6294"/>
      <c r="C6294"/>
      <c r="D6294"/>
      <c r="E6294" s="148"/>
      <c r="F6294" s="148"/>
      <c r="G6294" s="149"/>
      <c r="H6294" s="148"/>
      <c r="I6294"/>
    </row>
    <row r="6295" spans="1:9" x14ac:dyDescent="0.25">
      <c r="A6295"/>
      <c r="B6295"/>
      <c r="C6295"/>
      <c r="D6295"/>
      <c r="E6295" s="148"/>
      <c r="F6295" s="148"/>
      <c r="G6295" s="149"/>
      <c r="H6295" s="148"/>
      <c r="I6295"/>
    </row>
    <row r="6296" spans="1:9" x14ac:dyDescent="0.25">
      <c r="A6296"/>
      <c r="B6296"/>
      <c r="C6296"/>
      <c r="D6296"/>
      <c r="E6296" s="148"/>
      <c r="F6296" s="148"/>
      <c r="G6296" s="149"/>
      <c r="H6296" s="148"/>
      <c r="I6296"/>
    </row>
    <row r="6297" spans="1:9" x14ac:dyDescent="0.25">
      <c r="A6297"/>
      <c r="B6297"/>
      <c r="C6297"/>
      <c r="D6297"/>
      <c r="E6297" s="148"/>
      <c r="F6297" s="148"/>
      <c r="G6297" s="149"/>
      <c r="H6297" s="148"/>
      <c r="I6297"/>
    </row>
    <row r="6298" spans="1:9" x14ac:dyDescent="0.25">
      <c r="A6298"/>
      <c r="B6298"/>
      <c r="C6298"/>
      <c r="D6298"/>
      <c r="E6298" s="148"/>
      <c r="F6298" s="148"/>
      <c r="G6298" s="149"/>
      <c r="H6298" s="148"/>
      <c r="I6298"/>
    </row>
    <row r="6299" spans="1:9" x14ac:dyDescent="0.25">
      <c r="A6299"/>
      <c r="B6299"/>
      <c r="C6299"/>
      <c r="D6299"/>
      <c r="E6299" s="148"/>
      <c r="F6299" s="148"/>
      <c r="G6299" s="149"/>
      <c r="H6299" s="148"/>
      <c r="I6299"/>
    </row>
    <row r="6300" spans="1:9" x14ac:dyDescent="0.25">
      <c r="A6300"/>
      <c r="B6300"/>
      <c r="C6300"/>
      <c r="D6300"/>
      <c r="E6300" s="148"/>
      <c r="F6300" s="148"/>
      <c r="G6300" s="149"/>
      <c r="H6300" s="148"/>
      <c r="I6300"/>
    </row>
    <row r="6301" spans="1:9" x14ac:dyDescent="0.25">
      <c r="A6301"/>
      <c r="B6301"/>
      <c r="C6301"/>
      <c r="D6301"/>
      <c r="E6301" s="148"/>
      <c r="F6301" s="148"/>
      <c r="G6301" s="149"/>
      <c r="H6301" s="148"/>
      <c r="I6301"/>
    </row>
    <row r="6302" spans="1:9" x14ac:dyDescent="0.25">
      <c r="A6302"/>
      <c r="B6302"/>
      <c r="C6302"/>
      <c r="D6302"/>
      <c r="E6302" s="148"/>
      <c r="F6302" s="148"/>
      <c r="G6302" s="149"/>
      <c r="H6302" s="148"/>
      <c r="I6302"/>
    </row>
    <row r="6303" spans="1:9" x14ac:dyDescent="0.25">
      <c r="A6303"/>
      <c r="B6303"/>
      <c r="C6303"/>
      <c r="D6303"/>
      <c r="E6303" s="148"/>
      <c r="F6303" s="148"/>
      <c r="G6303" s="149"/>
      <c r="H6303" s="148"/>
      <c r="I6303"/>
    </row>
    <row r="6304" spans="1:9" x14ac:dyDescent="0.25">
      <c r="A6304"/>
      <c r="B6304"/>
      <c r="C6304"/>
      <c r="D6304"/>
      <c r="E6304" s="148"/>
      <c r="F6304" s="148"/>
      <c r="G6304" s="149"/>
      <c r="H6304" s="148"/>
      <c r="I6304"/>
    </row>
    <row r="6305" spans="1:9" x14ac:dyDescent="0.25">
      <c r="A6305"/>
      <c r="B6305"/>
      <c r="C6305"/>
      <c r="D6305"/>
      <c r="E6305" s="148"/>
      <c r="F6305" s="148"/>
      <c r="G6305" s="149"/>
      <c r="H6305" s="148"/>
      <c r="I6305"/>
    </row>
    <row r="6306" spans="1:9" x14ac:dyDescent="0.25">
      <c r="A6306"/>
      <c r="B6306"/>
      <c r="C6306"/>
      <c r="D6306"/>
      <c r="E6306" s="148"/>
      <c r="F6306" s="148"/>
      <c r="G6306" s="149"/>
      <c r="H6306" s="148"/>
      <c r="I6306"/>
    </row>
    <row r="6307" spans="1:9" x14ac:dyDescent="0.25">
      <c r="A6307"/>
      <c r="B6307"/>
      <c r="C6307"/>
      <c r="D6307"/>
      <c r="E6307" s="148"/>
      <c r="F6307" s="148"/>
      <c r="G6307" s="149"/>
      <c r="H6307" s="148"/>
      <c r="I6307"/>
    </row>
    <row r="6308" spans="1:9" x14ac:dyDescent="0.25">
      <c r="A6308"/>
      <c r="B6308"/>
      <c r="C6308"/>
      <c r="D6308"/>
      <c r="E6308" s="148"/>
      <c r="F6308" s="148"/>
      <c r="G6308" s="149"/>
      <c r="H6308" s="148"/>
      <c r="I6308"/>
    </row>
    <row r="6309" spans="1:9" x14ac:dyDescent="0.25">
      <c r="A6309"/>
      <c r="B6309"/>
      <c r="C6309"/>
      <c r="D6309"/>
      <c r="E6309" s="148"/>
      <c r="F6309" s="148"/>
      <c r="G6309" s="149"/>
      <c r="H6309" s="148"/>
      <c r="I6309"/>
    </row>
    <row r="6310" spans="1:9" x14ac:dyDescent="0.25">
      <c r="A6310"/>
      <c r="B6310"/>
      <c r="C6310"/>
      <c r="D6310"/>
      <c r="E6310" s="148"/>
      <c r="F6310" s="148"/>
      <c r="G6310" s="149"/>
      <c r="H6310" s="148"/>
      <c r="I6310"/>
    </row>
    <row r="6311" spans="1:9" x14ac:dyDescent="0.25">
      <c r="A6311"/>
      <c r="B6311"/>
      <c r="C6311"/>
      <c r="D6311"/>
      <c r="E6311" s="148"/>
      <c r="F6311" s="148"/>
      <c r="G6311" s="149"/>
      <c r="H6311" s="148"/>
      <c r="I6311"/>
    </row>
    <row r="6312" spans="1:9" x14ac:dyDescent="0.25">
      <c r="A6312"/>
      <c r="B6312"/>
      <c r="C6312"/>
      <c r="D6312"/>
      <c r="E6312" s="148"/>
      <c r="F6312" s="148"/>
      <c r="G6312" s="149"/>
      <c r="H6312" s="148"/>
      <c r="I6312"/>
    </row>
    <row r="6313" spans="1:9" x14ac:dyDescent="0.25">
      <c r="A6313"/>
      <c r="B6313"/>
      <c r="C6313"/>
      <c r="D6313"/>
      <c r="E6313" s="148"/>
      <c r="F6313" s="148"/>
      <c r="G6313" s="149"/>
      <c r="H6313" s="148"/>
      <c r="I6313"/>
    </row>
    <row r="6314" spans="1:9" x14ac:dyDescent="0.25">
      <c r="A6314"/>
      <c r="B6314"/>
      <c r="C6314"/>
      <c r="D6314"/>
      <c r="E6314" s="148"/>
      <c r="F6314" s="148"/>
      <c r="G6314" s="149"/>
      <c r="H6314" s="148"/>
      <c r="I6314"/>
    </row>
    <row r="6315" spans="1:9" x14ac:dyDescent="0.25">
      <c r="A6315"/>
      <c r="B6315"/>
      <c r="C6315"/>
      <c r="D6315"/>
      <c r="E6315" s="148"/>
      <c r="F6315" s="148"/>
      <c r="G6315" s="149"/>
      <c r="H6315" s="148"/>
      <c r="I6315"/>
    </row>
    <row r="6316" spans="1:9" x14ac:dyDescent="0.25">
      <c r="A6316"/>
      <c r="B6316"/>
      <c r="C6316"/>
      <c r="D6316"/>
      <c r="E6316" s="148"/>
      <c r="F6316" s="148"/>
      <c r="G6316" s="149"/>
      <c r="H6316" s="148"/>
      <c r="I6316"/>
    </row>
    <row r="6317" spans="1:9" x14ac:dyDescent="0.25">
      <c r="A6317"/>
      <c r="B6317"/>
      <c r="C6317"/>
      <c r="D6317"/>
      <c r="E6317" s="148"/>
      <c r="F6317" s="148"/>
      <c r="G6317" s="149"/>
      <c r="H6317" s="148"/>
      <c r="I6317"/>
    </row>
    <row r="6318" spans="1:9" x14ac:dyDescent="0.25">
      <c r="A6318"/>
      <c r="B6318"/>
      <c r="C6318"/>
      <c r="D6318"/>
      <c r="E6318" s="148"/>
      <c r="F6318" s="148"/>
      <c r="G6318" s="149"/>
      <c r="H6318" s="148"/>
      <c r="I6318"/>
    </row>
    <row r="6319" spans="1:9" x14ac:dyDescent="0.25">
      <c r="A6319"/>
      <c r="B6319"/>
      <c r="C6319"/>
      <c r="D6319"/>
      <c r="E6319" s="148"/>
      <c r="F6319" s="148"/>
      <c r="G6319" s="149"/>
      <c r="H6319" s="148"/>
      <c r="I6319"/>
    </row>
    <row r="6320" spans="1:9" x14ac:dyDescent="0.25">
      <c r="A6320"/>
      <c r="B6320"/>
      <c r="C6320"/>
      <c r="D6320"/>
      <c r="E6320" s="148"/>
      <c r="F6320" s="148"/>
      <c r="G6320" s="149"/>
      <c r="H6320" s="148"/>
      <c r="I6320"/>
    </row>
    <row r="6321" spans="1:9" x14ac:dyDescent="0.25">
      <c r="A6321"/>
      <c r="B6321"/>
      <c r="C6321"/>
      <c r="D6321"/>
      <c r="E6321" s="148"/>
      <c r="F6321" s="148"/>
      <c r="G6321" s="149"/>
      <c r="H6321" s="148"/>
      <c r="I6321"/>
    </row>
    <row r="6322" spans="1:9" x14ac:dyDescent="0.25">
      <c r="A6322"/>
      <c r="B6322"/>
      <c r="C6322"/>
      <c r="D6322"/>
      <c r="E6322" s="148"/>
      <c r="F6322" s="148"/>
      <c r="G6322" s="149"/>
      <c r="H6322" s="148"/>
      <c r="I6322"/>
    </row>
    <row r="6323" spans="1:9" x14ac:dyDescent="0.25">
      <c r="A6323"/>
      <c r="B6323"/>
      <c r="C6323"/>
      <c r="D6323"/>
      <c r="E6323" s="148"/>
      <c r="F6323" s="148"/>
      <c r="G6323" s="149"/>
      <c r="H6323" s="148"/>
      <c r="I6323"/>
    </row>
    <row r="6324" spans="1:9" x14ac:dyDescent="0.25">
      <c r="A6324"/>
      <c r="B6324"/>
      <c r="C6324"/>
      <c r="D6324"/>
      <c r="E6324" s="148"/>
      <c r="F6324" s="148"/>
      <c r="G6324" s="149"/>
      <c r="H6324" s="148"/>
      <c r="I6324"/>
    </row>
    <row r="6325" spans="1:9" x14ac:dyDescent="0.25">
      <c r="A6325"/>
      <c r="B6325"/>
      <c r="C6325"/>
      <c r="D6325"/>
      <c r="E6325" s="148"/>
      <c r="F6325" s="148"/>
      <c r="G6325" s="149"/>
      <c r="H6325" s="148"/>
      <c r="I6325"/>
    </row>
    <row r="6326" spans="1:9" x14ac:dyDescent="0.25">
      <c r="A6326"/>
      <c r="B6326"/>
      <c r="C6326"/>
      <c r="D6326"/>
      <c r="E6326" s="148"/>
      <c r="F6326" s="148"/>
      <c r="G6326" s="149"/>
      <c r="H6326" s="148"/>
      <c r="I6326"/>
    </row>
    <row r="6327" spans="1:9" x14ac:dyDescent="0.25">
      <c r="A6327"/>
      <c r="B6327"/>
      <c r="C6327"/>
      <c r="D6327"/>
      <c r="E6327" s="148"/>
      <c r="F6327" s="148"/>
      <c r="G6327" s="149"/>
      <c r="H6327" s="148"/>
      <c r="I6327"/>
    </row>
    <row r="6328" spans="1:9" x14ac:dyDescent="0.25">
      <c r="A6328"/>
      <c r="B6328"/>
      <c r="C6328"/>
      <c r="D6328"/>
      <c r="E6328" s="148"/>
      <c r="F6328" s="148"/>
      <c r="G6328" s="149"/>
      <c r="H6328" s="148"/>
      <c r="I6328"/>
    </row>
    <row r="6329" spans="1:9" x14ac:dyDescent="0.25">
      <c r="A6329"/>
      <c r="B6329"/>
      <c r="C6329"/>
      <c r="D6329"/>
      <c r="E6329" s="148"/>
      <c r="F6329" s="148"/>
      <c r="G6329" s="149"/>
      <c r="H6329" s="148"/>
      <c r="I6329"/>
    </row>
    <row r="6330" spans="1:9" x14ac:dyDescent="0.25">
      <c r="A6330"/>
      <c r="B6330"/>
      <c r="C6330"/>
      <c r="D6330"/>
      <c r="E6330" s="148"/>
      <c r="F6330" s="148"/>
      <c r="G6330" s="149"/>
      <c r="H6330" s="148"/>
      <c r="I6330"/>
    </row>
    <row r="6331" spans="1:9" x14ac:dyDescent="0.25">
      <c r="A6331"/>
      <c r="B6331"/>
      <c r="C6331"/>
      <c r="D6331"/>
      <c r="E6331" s="148"/>
      <c r="F6331" s="148"/>
      <c r="G6331" s="149"/>
      <c r="H6331" s="148"/>
      <c r="I6331"/>
    </row>
    <row r="6332" spans="1:9" x14ac:dyDescent="0.25">
      <c r="A6332"/>
      <c r="B6332"/>
      <c r="C6332"/>
      <c r="D6332"/>
      <c r="E6332" s="148"/>
      <c r="F6332" s="148"/>
      <c r="G6332" s="149"/>
      <c r="H6332" s="148"/>
      <c r="I6332"/>
    </row>
    <row r="6333" spans="1:9" x14ac:dyDescent="0.25">
      <c r="A6333"/>
      <c r="B6333"/>
      <c r="C6333"/>
      <c r="D6333"/>
      <c r="E6333" s="148"/>
      <c r="F6333" s="148"/>
      <c r="G6333" s="149"/>
      <c r="H6333" s="148"/>
      <c r="I6333"/>
    </row>
    <row r="6334" spans="1:9" x14ac:dyDescent="0.25">
      <c r="A6334"/>
      <c r="B6334"/>
      <c r="C6334"/>
      <c r="D6334"/>
      <c r="E6334" s="148"/>
      <c r="F6334" s="148"/>
      <c r="G6334" s="149"/>
      <c r="H6334" s="148"/>
      <c r="I6334"/>
    </row>
    <row r="6335" spans="1:9" x14ac:dyDescent="0.25">
      <c r="A6335"/>
      <c r="B6335"/>
      <c r="C6335"/>
      <c r="D6335"/>
      <c r="E6335" s="148"/>
      <c r="F6335" s="148"/>
      <c r="G6335" s="149"/>
      <c r="H6335" s="148"/>
      <c r="I6335"/>
    </row>
    <row r="6336" spans="1:9" x14ac:dyDescent="0.25">
      <c r="A6336"/>
      <c r="B6336"/>
      <c r="C6336"/>
      <c r="D6336"/>
      <c r="E6336" s="148"/>
      <c r="F6336" s="148"/>
      <c r="G6336" s="149"/>
      <c r="H6336" s="148"/>
      <c r="I6336"/>
    </row>
    <row r="6337" spans="1:9" x14ac:dyDescent="0.25">
      <c r="A6337"/>
      <c r="B6337"/>
      <c r="C6337"/>
      <c r="D6337"/>
      <c r="E6337" s="148"/>
      <c r="F6337" s="148"/>
      <c r="G6337" s="149"/>
      <c r="H6337" s="148"/>
      <c r="I6337"/>
    </row>
    <row r="6338" spans="1:9" x14ac:dyDescent="0.25">
      <c r="A6338"/>
      <c r="B6338"/>
      <c r="C6338"/>
      <c r="D6338"/>
      <c r="E6338" s="148"/>
      <c r="F6338" s="148"/>
      <c r="G6338" s="149"/>
      <c r="H6338" s="148"/>
      <c r="I6338"/>
    </row>
    <row r="6339" spans="1:9" x14ac:dyDescent="0.25">
      <c r="A6339"/>
      <c r="B6339"/>
      <c r="C6339"/>
      <c r="D6339"/>
      <c r="E6339" s="148"/>
      <c r="F6339" s="148"/>
      <c r="G6339" s="149"/>
      <c r="H6339" s="148"/>
      <c r="I6339"/>
    </row>
    <row r="6340" spans="1:9" x14ac:dyDescent="0.25">
      <c r="A6340"/>
      <c r="B6340"/>
      <c r="C6340"/>
      <c r="D6340"/>
      <c r="E6340" s="148"/>
      <c r="F6340" s="148"/>
      <c r="G6340" s="149"/>
      <c r="H6340" s="148"/>
      <c r="I6340"/>
    </row>
    <row r="6341" spans="1:9" x14ac:dyDescent="0.25">
      <c r="A6341"/>
      <c r="B6341"/>
      <c r="C6341"/>
      <c r="D6341"/>
      <c r="E6341" s="148"/>
      <c r="F6341" s="148"/>
      <c r="G6341" s="149"/>
      <c r="H6341" s="148"/>
      <c r="I6341"/>
    </row>
    <row r="6342" spans="1:9" x14ac:dyDescent="0.25">
      <c r="A6342"/>
      <c r="B6342"/>
      <c r="C6342"/>
      <c r="D6342"/>
      <c r="E6342" s="148"/>
      <c r="F6342" s="148"/>
      <c r="G6342" s="149"/>
      <c r="H6342" s="148"/>
      <c r="I6342"/>
    </row>
    <row r="6343" spans="1:9" x14ac:dyDescent="0.25">
      <c r="A6343"/>
      <c r="B6343"/>
      <c r="C6343"/>
      <c r="D6343"/>
      <c r="E6343" s="148"/>
      <c r="F6343" s="148"/>
      <c r="G6343" s="149"/>
      <c r="H6343" s="148"/>
      <c r="I6343"/>
    </row>
    <row r="6344" spans="1:9" x14ac:dyDescent="0.25">
      <c r="A6344"/>
      <c r="B6344"/>
      <c r="C6344"/>
      <c r="D6344"/>
      <c r="E6344" s="148"/>
      <c r="F6344" s="148"/>
      <c r="G6344" s="149"/>
      <c r="H6344" s="148"/>
      <c r="I6344"/>
    </row>
    <row r="6345" spans="1:9" x14ac:dyDescent="0.25">
      <c r="A6345"/>
      <c r="B6345"/>
      <c r="C6345"/>
      <c r="D6345"/>
      <c r="E6345" s="148"/>
      <c r="F6345" s="148"/>
      <c r="G6345" s="149"/>
      <c r="H6345" s="148"/>
      <c r="I6345"/>
    </row>
    <row r="6346" spans="1:9" x14ac:dyDescent="0.25">
      <c r="A6346"/>
      <c r="B6346"/>
      <c r="C6346"/>
      <c r="D6346"/>
      <c r="E6346" s="148"/>
      <c r="F6346" s="148"/>
      <c r="G6346" s="149"/>
      <c r="H6346" s="148"/>
      <c r="I6346"/>
    </row>
    <row r="6347" spans="1:9" x14ac:dyDescent="0.25">
      <c r="A6347"/>
      <c r="B6347"/>
      <c r="C6347"/>
      <c r="D6347"/>
      <c r="E6347" s="148"/>
      <c r="F6347" s="148"/>
      <c r="G6347" s="149"/>
      <c r="H6347" s="148"/>
      <c r="I6347"/>
    </row>
    <row r="6348" spans="1:9" x14ac:dyDescent="0.25">
      <c r="A6348"/>
      <c r="B6348"/>
      <c r="C6348"/>
      <c r="D6348"/>
      <c r="E6348" s="148"/>
      <c r="F6348" s="148"/>
      <c r="G6348" s="149"/>
      <c r="H6348" s="148"/>
      <c r="I6348"/>
    </row>
    <row r="6349" spans="1:9" x14ac:dyDescent="0.25">
      <c r="A6349"/>
      <c r="B6349"/>
      <c r="C6349"/>
      <c r="D6349"/>
      <c r="E6349" s="148"/>
      <c r="F6349" s="148"/>
      <c r="G6349" s="149"/>
      <c r="H6349" s="148"/>
      <c r="I6349"/>
    </row>
    <row r="6350" spans="1:9" x14ac:dyDescent="0.25">
      <c r="A6350"/>
      <c r="B6350"/>
      <c r="C6350"/>
      <c r="D6350"/>
      <c r="E6350" s="148"/>
      <c r="F6350" s="148"/>
      <c r="G6350" s="149"/>
      <c r="H6350" s="148"/>
      <c r="I6350"/>
    </row>
    <row r="6351" spans="1:9" x14ac:dyDescent="0.25">
      <c r="A6351"/>
      <c r="B6351"/>
      <c r="C6351"/>
      <c r="D6351"/>
      <c r="E6351" s="148"/>
      <c r="F6351" s="148"/>
      <c r="G6351" s="149"/>
      <c r="H6351" s="148"/>
      <c r="I6351"/>
    </row>
    <row r="6352" spans="1:9" x14ac:dyDescent="0.25">
      <c r="A6352"/>
      <c r="B6352"/>
      <c r="C6352"/>
      <c r="D6352"/>
      <c r="E6352" s="148"/>
      <c r="F6352" s="148"/>
      <c r="G6352" s="149"/>
      <c r="H6352" s="148"/>
      <c r="I6352"/>
    </row>
    <row r="6353" spans="1:9" x14ac:dyDescent="0.25">
      <c r="A6353"/>
      <c r="B6353"/>
      <c r="C6353"/>
      <c r="D6353"/>
      <c r="E6353" s="148"/>
      <c r="F6353" s="148"/>
      <c r="G6353" s="149"/>
      <c r="H6353" s="148"/>
      <c r="I6353"/>
    </row>
    <row r="6354" spans="1:9" x14ac:dyDescent="0.25">
      <c r="A6354"/>
      <c r="B6354"/>
      <c r="C6354"/>
      <c r="D6354"/>
      <c r="E6354" s="148"/>
      <c r="F6354" s="148"/>
      <c r="G6354" s="149"/>
      <c r="H6354" s="148"/>
      <c r="I6354"/>
    </row>
    <row r="6355" spans="1:9" x14ac:dyDescent="0.25">
      <c r="A6355"/>
      <c r="B6355"/>
      <c r="C6355"/>
      <c r="D6355"/>
      <c r="E6355" s="148"/>
      <c r="F6355" s="148"/>
      <c r="G6355" s="149"/>
      <c r="H6355" s="148"/>
      <c r="I6355"/>
    </row>
    <row r="6356" spans="1:9" x14ac:dyDescent="0.25">
      <c r="A6356"/>
      <c r="B6356"/>
      <c r="C6356"/>
      <c r="D6356"/>
      <c r="E6356" s="148"/>
      <c r="F6356" s="148"/>
      <c r="G6356" s="149"/>
      <c r="H6356" s="148"/>
      <c r="I6356"/>
    </row>
    <row r="6357" spans="1:9" x14ac:dyDescent="0.25">
      <c r="A6357"/>
      <c r="B6357"/>
      <c r="C6357"/>
      <c r="D6357"/>
      <c r="E6357" s="148"/>
      <c r="F6357" s="148"/>
      <c r="G6357" s="149"/>
      <c r="H6357" s="148"/>
      <c r="I6357"/>
    </row>
    <row r="6358" spans="1:9" x14ac:dyDescent="0.25">
      <c r="A6358"/>
      <c r="B6358"/>
      <c r="C6358"/>
      <c r="D6358"/>
      <c r="E6358" s="148"/>
      <c r="F6358" s="148"/>
      <c r="G6358" s="149"/>
      <c r="H6358" s="148"/>
      <c r="I6358"/>
    </row>
    <row r="6359" spans="1:9" x14ac:dyDescent="0.25">
      <c r="A6359"/>
      <c r="B6359"/>
      <c r="C6359"/>
      <c r="D6359"/>
      <c r="E6359" s="148"/>
      <c r="F6359" s="148"/>
      <c r="G6359" s="149"/>
      <c r="H6359" s="148"/>
      <c r="I6359"/>
    </row>
    <row r="6360" spans="1:9" x14ac:dyDescent="0.25">
      <c r="A6360"/>
      <c r="B6360"/>
      <c r="C6360"/>
      <c r="D6360"/>
      <c r="E6360" s="148"/>
      <c r="F6360" s="148"/>
      <c r="G6360" s="149"/>
      <c r="H6360" s="148"/>
      <c r="I6360"/>
    </row>
    <row r="6361" spans="1:9" x14ac:dyDescent="0.25">
      <c r="A6361"/>
      <c r="B6361"/>
      <c r="C6361"/>
      <c r="D6361"/>
      <c r="E6361" s="148"/>
      <c r="F6361" s="148"/>
      <c r="G6361" s="149"/>
      <c r="H6361" s="148"/>
      <c r="I6361"/>
    </row>
    <row r="6362" spans="1:9" x14ac:dyDescent="0.25">
      <c r="A6362"/>
      <c r="B6362"/>
      <c r="C6362"/>
      <c r="D6362"/>
      <c r="E6362" s="148"/>
      <c r="F6362" s="148"/>
      <c r="G6362" s="149"/>
      <c r="H6362" s="148"/>
      <c r="I6362"/>
    </row>
    <row r="6363" spans="1:9" x14ac:dyDescent="0.25">
      <c r="A6363"/>
      <c r="B6363"/>
      <c r="C6363"/>
      <c r="D6363"/>
      <c r="E6363" s="148"/>
      <c r="F6363" s="148"/>
      <c r="G6363" s="149"/>
      <c r="H6363" s="148"/>
      <c r="I6363"/>
    </row>
    <row r="6364" spans="1:9" x14ac:dyDescent="0.25">
      <c r="A6364"/>
      <c r="B6364"/>
      <c r="C6364"/>
      <c r="D6364"/>
      <c r="E6364" s="148"/>
      <c r="F6364" s="148"/>
      <c r="G6364" s="149"/>
      <c r="H6364" s="148"/>
      <c r="I6364"/>
    </row>
    <row r="6365" spans="1:9" x14ac:dyDescent="0.25">
      <c r="A6365"/>
      <c r="B6365"/>
      <c r="C6365"/>
      <c r="D6365"/>
      <c r="E6365" s="148"/>
      <c r="F6365" s="148"/>
      <c r="G6365" s="149"/>
      <c r="H6365" s="148"/>
      <c r="I6365"/>
    </row>
    <row r="6366" spans="1:9" x14ac:dyDescent="0.25">
      <c r="A6366"/>
      <c r="B6366"/>
      <c r="C6366"/>
      <c r="D6366"/>
      <c r="E6366" s="148"/>
      <c r="F6366" s="148"/>
      <c r="G6366" s="149"/>
      <c r="H6366" s="148"/>
      <c r="I6366"/>
    </row>
    <row r="6367" spans="1:9" x14ac:dyDescent="0.25">
      <c r="A6367"/>
      <c r="B6367"/>
      <c r="C6367"/>
      <c r="D6367"/>
      <c r="E6367" s="148"/>
      <c r="F6367" s="148"/>
      <c r="G6367" s="149"/>
      <c r="H6367" s="148"/>
      <c r="I6367"/>
    </row>
    <row r="6368" spans="1:9" x14ac:dyDescent="0.25">
      <c r="A6368"/>
      <c r="B6368"/>
      <c r="C6368"/>
      <c r="D6368"/>
      <c r="E6368" s="148"/>
      <c r="F6368" s="148"/>
      <c r="G6368" s="149"/>
      <c r="H6368" s="148"/>
      <c r="I6368"/>
    </row>
    <row r="6369" spans="1:9" x14ac:dyDescent="0.25">
      <c r="A6369"/>
      <c r="B6369"/>
      <c r="C6369"/>
      <c r="D6369"/>
      <c r="E6369" s="148"/>
      <c r="F6369" s="148"/>
      <c r="G6369" s="149"/>
      <c r="H6369" s="148"/>
      <c r="I6369"/>
    </row>
    <row r="6370" spans="1:9" x14ac:dyDescent="0.25">
      <c r="A6370"/>
      <c r="B6370"/>
      <c r="C6370"/>
      <c r="D6370"/>
      <c r="E6370" s="148"/>
      <c r="F6370" s="148"/>
      <c r="G6370" s="149"/>
      <c r="H6370" s="148"/>
      <c r="I6370"/>
    </row>
    <row r="6371" spans="1:9" x14ac:dyDescent="0.25">
      <c r="A6371"/>
      <c r="B6371"/>
      <c r="C6371"/>
      <c r="D6371"/>
      <c r="E6371" s="148"/>
      <c r="F6371" s="148"/>
      <c r="G6371" s="149"/>
      <c r="H6371" s="148"/>
      <c r="I6371"/>
    </row>
    <row r="6372" spans="1:9" x14ac:dyDescent="0.25">
      <c r="A6372"/>
      <c r="B6372"/>
      <c r="C6372"/>
      <c r="D6372"/>
      <c r="E6372" s="148"/>
      <c r="F6372" s="148"/>
      <c r="G6372" s="149"/>
      <c r="H6372" s="148"/>
      <c r="I6372"/>
    </row>
    <row r="6373" spans="1:9" x14ac:dyDescent="0.25">
      <c r="A6373"/>
      <c r="B6373"/>
      <c r="C6373"/>
      <c r="D6373"/>
      <c r="E6373" s="148"/>
      <c r="F6373" s="148"/>
      <c r="G6373" s="149"/>
      <c r="H6373" s="148"/>
      <c r="I6373"/>
    </row>
    <row r="6374" spans="1:9" x14ac:dyDescent="0.25">
      <c r="A6374"/>
      <c r="B6374"/>
      <c r="C6374"/>
      <c r="D6374"/>
      <c r="E6374" s="148"/>
      <c r="F6374" s="148"/>
      <c r="G6374" s="149"/>
      <c r="H6374" s="148"/>
      <c r="I6374"/>
    </row>
    <row r="6375" spans="1:9" x14ac:dyDescent="0.25">
      <c r="A6375"/>
      <c r="B6375"/>
      <c r="C6375"/>
      <c r="D6375"/>
      <c r="E6375" s="148"/>
      <c r="F6375" s="148"/>
      <c r="G6375" s="149"/>
      <c r="H6375" s="148"/>
      <c r="I6375"/>
    </row>
    <row r="6376" spans="1:9" x14ac:dyDescent="0.25">
      <c r="A6376"/>
      <c r="B6376"/>
      <c r="C6376"/>
      <c r="D6376"/>
      <c r="E6376" s="148"/>
      <c r="F6376" s="148"/>
      <c r="G6376" s="149"/>
      <c r="H6376" s="148"/>
      <c r="I6376"/>
    </row>
    <row r="6377" spans="1:9" x14ac:dyDescent="0.25">
      <c r="A6377"/>
      <c r="B6377"/>
      <c r="C6377"/>
      <c r="D6377"/>
      <c r="E6377" s="148"/>
      <c r="F6377" s="148"/>
      <c r="G6377" s="149"/>
      <c r="H6377" s="148"/>
      <c r="I6377"/>
    </row>
    <row r="6378" spans="1:9" x14ac:dyDescent="0.25">
      <c r="A6378"/>
      <c r="B6378"/>
      <c r="C6378"/>
      <c r="D6378"/>
      <c r="E6378" s="148"/>
      <c r="F6378" s="148"/>
      <c r="G6378" s="149"/>
      <c r="H6378" s="148"/>
      <c r="I6378"/>
    </row>
    <row r="6379" spans="1:9" x14ac:dyDescent="0.25">
      <c r="A6379"/>
      <c r="B6379"/>
      <c r="C6379"/>
      <c r="D6379"/>
      <c r="E6379" s="148"/>
      <c r="F6379" s="148"/>
      <c r="G6379" s="149"/>
      <c r="H6379" s="148"/>
      <c r="I6379"/>
    </row>
    <row r="6380" spans="1:9" x14ac:dyDescent="0.25">
      <c r="A6380"/>
      <c r="B6380"/>
      <c r="C6380"/>
      <c r="D6380"/>
      <c r="E6380" s="148"/>
      <c r="F6380" s="148"/>
      <c r="G6380" s="149"/>
      <c r="H6380" s="148"/>
      <c r="I6380"/>
    </row>
    <row r="6381" spans="1:9" x14ac:dyDescent="0.25">
      <c r="A6381"/>
      <c r="B6381"/>
      <c r="C6381"/>
      <c r="D6381"/>
      <c r="E6381" s="148"/>
      <c r="F6381" s="148"/>
      <c r="G6381" s="149"/>
      <c r="H6381" s="148"/>
      <c r="I6381"/>
    </row>
    <row r="6382" spans="1:9" x14ac:dyDescent="0.25">
      <c r="A6382"/>
      <c r="B6382"/>
      <c r="C6382"/>
      <c r="D6382"/>
      <c r="E6382" s="148"/>
      <c r="F6382" s="148"/>
      <c r="G6382" s="149"/>
      <c r="H6382" s="148"/>
      <c r="I6382"/>
    </row>
    <row r="6383" spans="1:9" x14ac:dyDescent="0.25">
      <c r="A6383"/>
      <c r="B6383"/>
      <c r="C6383"/>
      <c r="D6383"/>
      <c r="E6383" s="148"/>
      <c r="F6383" s="148"/>
      <c r="G6383" s="149"/>
      <c r="H6383" s="148"/>
      <c r="I6383"/>
    </row>
    <row r="6384" spans="1:9" x14ac:dyDescent="0.25">
      <c r="A6384"/>
      <c r="B6384"/>
      <c r="C6384"/>
      <c r="D6384"/>
      <c r="E6384" s="148"/>
      <c r="F6384" s="148"/>
      <c r="G6384" s="149"/>
      <c r="H6384" s="148"/>
      <c r="I6384"/>
    </row>
    <row r="6385" spans="1:9" x14ac:dyDescent="0.25">
      <c r="A6385"/>
      <c r="B6385"/>
      <c r="C6385"/>
      <c r="D6385"/>
      <c r="E6385" s="148"/>
      <c r="F6385" s="148"/>
      <c r="G6385" s="149"/>
      <c r="H6385" s="148"/>
      <c r="I6385"/>
    </row>
    <row r="6386" spans="1:9" x14ac:dyDescent="0.25">
      <c r="A6386"/>
      <c r="B6386"/>
      <c r="C6386"/>
      <c r="D6386"/>
      <c r="E6386" s="148"/>
      <c r="F6386" s="148"/>
      <c r="G6386" s="149"/>
      <c r="H6386" s="148"/>
      <c r="I6386"/>
    </row>
    <row r="6387" spans="1:9" x14ac:dyDescent="0.25">
      <c r="A6387"/>
      <c r="B6387"/>
      <c r="C6387"/>
      <c r="D6387"/>
      <c r="E6387" s="148"/>
      <c r="F6387" s="148"/>
      <c r="G6387" s="149"/>
      <c r="H6387" s="148"/>
      <c r="I6387"/>
    </row>
    <row r="6388" spans="1:9" x14ac:dyDescent="0.25">
      <c r="A6388"/>
      <c r="B6388"/>
      <c r="C6388"/>
      <c r="D6388"/>
      <c r="E6388" s="148"/>
      <c r="F6388" s="148"/>
      <c r="G6388" s="149"/>
      <c r="H6388" s="148"/>
      <c r="I6388"/>
    </row>
    <row r="6389" spans="1:9" x14ac:dyDescent="0.25">
      <c r="A6389"/>
      <c r="B6389"/>
      <c r="C6389"/>
      <c r="D6389"/>
      <c r="E6389" s="148"/>
      <c r="F6389" s="148"/>
      <c r="G6389" s="149"/>
      <c r="H6389" s="148"/>
      <c r="I6389"/>
    </row>
    <row r="6390" spans="1:9" x14ac:dyDescent="0.25">
      <c r="A6390"/>
      <c r="B6390"/>
      <c r="C6390"/>
      <c r="D6390"/>
      <c r="E6390" s="148"/>
      <c r="F6390" s="148"/>
      <c r="G6390" s="149"/>
      <c r="H6390" s="148"/>
      <c r="I6390"/>
    </row>
    <row r="6391" spans="1:9" x14ac:dyDescent="0.25">
      <c r="A6391"/>
      <c r="B6391"/>
      <c r="C6391"/>
      <c r="D6391"/>
      <c r="E6391" s="148"/>
      <c r="F6391" s="148"/>
      <c r="G6391" s="149"/>
      <c r="H6391" s="148"/>
      <c r="I6391"/>
    </row>
    <row r="6392" spans="1:9" x14ac:dyDescent="0.25">
      <c r="A6392"/>
      <c r="B6392"/>
      <c r="C6392"/>
      <c r="D6392"/>
      <c r="E6392" s="148"/>
      <c r="F6392" s="148"/>
      <c r="G6392" s="149"/>
      <c r="H6392" s="148"/>
      <c r="I6392"/>
    </row>
    <row r="6393" spans="1:9" x14ac:dyDescent="0.25">
      <c r="A6393"/>
      <c r="B6393"/>
      <c r="C6393"/>
      <c r="D6393"/>
      <c r="E6393" s="148"/>
      <c r="F6393" s="148"/>
      <c r="G6393" s="149"/>
      <c r="H6393" s="148"/>
      <c r="I6393"/>
    </row>
    <row r="6394" spans="1:9" x14ac:dyDescent="0.25">
      <c r="A6394"/>
      <c r="B6394"/>
      <c r="C6394"/>
      <c r="D6394"/>
      <c r="E6394" s="148"/>
      <c r="F6394" s="148"/>
      <c r="G6394" s="149"/>
      <c r="H6394" s="148"/>
      <c r="I6394"/>
    </row>
    <row r="6395" spans="1:9" x14ac:dyDescent="0.25">
      <c r="A6395"/>
      <c r="B6395"/>
      <c r="C6395"/>
      <c r="D6395"/>
      <c r="E6395" s="148"/>
      <c r="F6395" s="148"/>
      <c r="G6395" s="149"/>
      <c r="H6395" s="148"/>
      <c r="I6395"/>
    </row>
    <row r="6396" spans="1:9" x14ac:dyDescent="0.25">
      <c r="A6396"/>
      <c r="B6396"/>
      <c r="C6396"/>
      <c r="D6396"/>
      <c r="E6396" s="148"/>
      <c r="F6396" s="148"/>
      <c r="G6396" s="149"/>
      <c r="H6396" s="148"/>
      <c r="I6396"/>
    </row>
    <row r="6397" spans="1:9" x14ac:dyDescent="0.25">
      <c r="A6397"/>
      <c r="B6397"/>
      <c r="C6397"/>
      <c r="D6397"/>
      <c r="E6397" s="148"/>
      <c r="F6397" s="148"/>
      <c r="G6397" s="149"/>
      <c r="H6397" s="148"/>
      <c r="I6397"/>
    </row>
    <row r="6398" spans="1:9" x14ac:dyDescent="0.25">
      <c r="A6398"/>
      <c r="B6398"/>
      <c r="C6398"/>
      <c r="D6398"/>
      <c r="E6398" s="148"/>
      <c r="F6398" s="148"/>
      <c r="G6398" s="149"/>
      <c r="H6398" s="148"/>
      <c r="I6398"/>
    </row>
    <row r="6399" spans="1:9" x14ac:dyDescent="0.25">
      <c r="A6399"/>
      <c r="B6399"/>
      <c r="C6399"/>
      <c r="D6399"/>
      <c r="E6399" s="148"/>
      <c r="F6399" s="148"/>
      <c r="G6399" s="149"/>
      <c r="H6399" s="148"/>
      <c r="I6399"/>
    </row>
    <row r="6400" spans="1:9" x14ac:dyDescent="0.25">
      <c r="A6400"/>
      <c r="B6400"/>
      <c r="C6400"/>
      <c r="D6400"/>
      <c r="E6400" s="148"/>
      <c r="F6400" s="148"/>
      <c r="G6400" s="149"/>
      <c r="H6400" s="148"/>
      <c r="I6400"/>
    </row>
    <row r="6401" spans="1:9" x14ac:dyDescent="0.25">
      <c r="A6401"/>
      <c r="B6401"/>
      <c r="C6401"/>
      <c r="D6401"/>
      <c r="E6401" s="148"/>
      <c r="F6401" s="148"/>
      <c r="G6401" s="149"/>
      <c r="H6401" s="148"/>
      <c r="I6401"/>
    </row>
    <row r="6402" spans="1:9" x14ac:dyDescent="0.25">
      <c r="A6402"/>
      <c r="B6402"/>
      <c r="C6402"/>
      <c r="D6402"/>
      <c r="E6402" s="148"/>
      <c r="F6402" s="148"/>
      <c r="G6402" s="149"/>
      <c r="H6402" s="148"/>
      <c r="I6402"/>
    </row>
    <row r="6403" spans="1:9" x14ac:dyDescent="0.25">
      <c r="A6403"/>
      <c r="B6403"/>
      <c r="C6403"/>
      <c r="D6403"/>
      <c r="E6403" s="148"/>
      <c r="F6403" s="148"/>
      <c r="G6403" s="149"/>
      <c r="H6403" s="148"/>
      <c r="I6403"/>
    </row>
    <row r="6404" spans="1:9" x14ac:dyDescent="0.25">
      <c r="A6404"/>
      <c r="B6404"/>
      <c r="C6404"/>
      <c r="D6404"/>
      <c r="E6404" s="148"/>
      <c r="F6404" s="148"/>
      <c r="G6404" s="149"/>
      <c r="H6404" s="148"/>
      <c r="I6404"/>
    </row>
    <row r="6405" spans="1:9" x14ac:dyDescent="0.25">
      <c r="A6405"/>
      <c r="B6405"/>
      <c r="C6405"/>
      <c r="D6405"/>
      <c r="E6405" s="148"/>
      <c r="F6405" s="148"/>
      <c r="G6405" s="149"/>
      <c r="H6405" s="148"/>
      <c r="I6405"/>
    </row>
    <row r="6406" spans="1:9" x14ac:dyDescent="0.25">
      <c r="A6406"/>
      <c r="B6406"/>
      <c r="C6406"/>
      <c r="D6406"/>
      <c r="E6406" s="148"/>
      <c r="F6406" s="148"/>
      <c r="G6406" s="149"/>
      <c r="H6406" s="148"/>
      <c r="I6406"/>
    </row>
    <row r="6407" spans="1:9" x14ac:dyDescent="0.25">
      <c r="A6407"/>
      <c r="B6407"/>
      <c r="C6407"/>
      <c r="D6407"/>
      <c r="E6407" s="148"/>
      <c r="F6407" s="148"/>
      <c r="G6407" s="149"/>
      <c r="H6407" s="148"/>
      <c r="I6407"/>
    </row>
    <row r="6408" spans="1:9" x14ac:dyDescent="0.25">
      <c r="A6408"/>
      <c r="B6408"/>
      <c r="C6408"/>
      <c r="D6408"/>
      <c r="E6408" s="148"/>
      <c r="F6408" s="148"/>
      <c r="G6408" s="149"/>
      <c r="H6408" s="148"/>
      <c r="I6408"/>
    </row>
    <row r="6409" spans="1:9" x14ac:dyDescent="0.25">
      <c r="A6409"/>
      <c r="B6409"/>
      <c r="C6409"/>
      <c r="D6409"/>
      <c r="E6409" s="148"/>
      <c r="F6409" s="148"/>
      <c r="G6409" s="149"/>
      <c r="H6409" s="148"/>
      <c r="I6409"/>
    </row>
    <row r="6410" spans="1:9" x14ac:dyDescent="0.25">
      <c r="A6410"/>
      <c r="B6410"/>
      <c r="C6410"/>
      <c r="D6410"/>
      <c r="E6410" s="148"/>
      <c r="F6410" s="148"/>
      <c r="G6410" s="149"/>
      <c r="H6410" s="148"/>
      <c r="I6410"/>
    </row>
    <row r="6411" spans="1:9" x14ac:dyDescent="0.25">
      <c r="A6411"/>
      <c r="B6411"/>
      <c r="C6411"/>
      <c r="D6411"/>
      <c r="E6411" s="148"/>
      <c r="F6411" s="148"/>
      <c r="G6411" s="149"/>
      <c r="H6411" s="148"/>
      <c r="I6411"/>
    </row>
    <row r="6412" spans="1:9" x14ac:dyDescent="0.25">
      <c r="A6412"/>
      <c r="B6412"/>
      <c r="C6412"/>
      <c r="D6412"/>
      <c r="E6412" s="148"/>
      <c r="F6412" s="148"/>
      <c r="G6412" s="149"/>
      <c r="H6412" s="148"/>
      <c r="I6412"/>
    </row>
    <row r="6413" spans="1:9" x14ac:dyDescent="0.25">
      <c r="A6413"/>
      <c r="B6413"/>
      <c r="C6413"/>
      <c r="D6413"/>
      <c r="E6413" s="148"/>
      <c r="F6413" s="148"/>
      <c r="G6413" s="149"/>
      <c r="H6413" s="148"/>
      <c r="I6413"/>
    </row>
    <row r="6414" spans="1:9" x14ac:dyDescent="0.25">
      <c r="A6414"/>
      <c r="B6414"/>
      <c r="C6414"/>
      <c r="D6414"/>
      <c r="E6414" s="148"/>
      <c r="F6414" s="148"/>
      <c r="G6414" s="149"/>
      <c r="H6414" s="148"/>
      <c r="I6414"/>
    </row>
    <row r="6415" spans="1:9" x14ac:dyDescent="0.25">
      <c r="A6415"/>
      <c r="B6415"/>
      <c r="C6415"/>
      <c r="D6415"/>
      <c r="E6415" s="148"/>
      <c r="F6415" s="148"/>
      <c r="G6415" s="149"/>
      <c r="H6415" s="148"/>
      <c r="I6415"/>
    </row>
    <row r="6416" spans="1:9" x14ac:dyDescent="0.25">
      <c r="A6416"/>
      <c r="B6416"/>
      <c r="C6416"/>
      <c r="D6416"/>
      <c r="E6416" s="148"/>
      <c r="F6416" s="148"/>
      <c r="G6416" s="149"/>
      <c r="H6416" s="148"/>
      <c r="I6416"/>
    </row>
    <row r="6417" spans="1:9" x14ac:dyDescent="0.25">
      <c r="A6417"/>
      <c r="B6417"/>
      <c r="C6417"/>
      <c r="D6417"/>
      <c r="E6417" s="148"/>
      <c r="F6417" s="148"/>
      <c r="G6417" s="149"/>
      <c r="H6417" s="148"/>
      <c r="I6417"/>
    </row>
    <row r="6418" spans="1:9" x14ac:dyDescent="0.25">
      <c r="A6418"/>
      <c r="B6418"/>
      <c r="C6418"/>
      <c r="D6418"/>
      <c r="E6418" s="148"/>
      <c r="F6418" s="148"/>
      <c r="G6418" s="149"/>
      <c r="H6418" s="148"/>
      <c r="I6418"/>
    </row>
    <row r="6419" spans="1:9" x14ac:dyDescent="0.25">
      <c r="A6419"/>
      <c r="B6419"/>
      <c r="C6419"/>
      <c r="D6419"/>
      <c r="E6419" s="148"/>
      <c r="F6419" s="148"/>
      <c r="G6419" s="149"/>
      <c r="H6419" s="148"/>
      <c r="I6419"/>
    </row>
    <row r="6420" spans="1:9" x14ac:dyDescent="0.25">
      <c r="A6420"/>
      <c r="B6420"/>
      <c r="C6420"/>
      <c r="D6420"/>
      <c r="E6420" s="148"/>
      <c r="F6420" s="148"/>
      <c r="G6420" s="149"/>
      <c r="H6420" s="148"/>
      <c r="I6420"/>
    </row>
    <row r="6421" spans="1:9" x14ac:dyDescent="0.25">
      <c r="A6421"/>
      <c r="B6421"/>
      <c r="C6421"/>
      <c r="D6421"/>
      <c r="E6421" s="148"/>
      <c r="F6421" s="148"/>
      <c r="G6421" s="149"/>
      <c r="H6421" s="148"/>
      <c r="I6421"/>
    </row>
    <row r="6422" spans="1:9" x14ac:dyDescent="0.25">
      <c r="A6422"/>
      <c r="B6422"/>
      <c r="C6422"/>
      <c r="D6422"/>
      <c r="E6422" s="148"/>
      <c r="F6422" s="148"/>
      <c r="G6422" s="149"/>
      <c r="H6422" s="148"/>
      <c r="I6422"/>
    </row>
    <row r="6423" spans="1:9" x14ac:dyDescent="0.25">
      <c r="A6423"/>
      <c r="B6423"/>
      <c r="C6423"/>
      <c r="D6423"/>
      <c r="E6423" s="148"/>
      <c r="F6423" s="148"/>
      <c r="G6423" s="149"/>
      <c r="H6423" s="148"/>
      <c r="I6423"/>
    </row>
    <row r="6424" spans="1:9" x14ac:dyDescent="0.25">
      <c r="A6424"/>
      <c r="B6424"/>
      <c r="C6424"/>
      <c r="D6424"/>
      <c r="E6424" s="148"/>
      <c r="F6424" s="148"/>
      <c r="G6424" s="149"/>
      <c r="H6424" s="148"/>
      <c r="I6424"/>
    </row>
    <row r="6425" spans="1:9" x14ac:dyDescent="0.25">
      <c r="A6425"/>
      <c r="B6425"/>
      <c r="C6425"/>
      <c r="D6425"/>
      <c r="E6425" s="148"/>
      <c r="F6425" s="148"/>
      <c r="G6425" s="149"/>
      <c r="H6425" s="148"/>
      <c r="I6425"/>
    </row>
    <row r="6426" spans="1:9" x14ac:dyDescent="0.25">
      <c r="A6426"/>
      <c r="B6426"/>
      <c r="C6426"/>
      <c r="D6426"/>
      <c r="E6426" s="148"/>
      <c r="F6426" s="148"/>
      <c r="G6426" s="149"/>
      <c r="H6426" s="148"/>
      <c r="I6426"/>
    </row>
    <row r="6427" spans="1:9" x14ac:dyDescent="0.25">
      <c r="A6427"/>
      <c r="B6427"/>
      <c r="C6427"/>
      <c r="D6427"/>
      <c r="E6427" s="148"/>
      <c r="F6427" s="148"/>
      <c r="G6427" s="149"/>
      <c r="H6427" s="148"/>
      <c r="I6427"/>
    </row>
    <row r="6428" spans="1:9" x14ac:dyDescent="0.25">
      <c r="A6428"/>
      <c r="B6428"/>
      <c r="C6428"/>
      <c r="D6428"/>
      <c r="E6428" s="148"/>
      <c r="F6428" s="148"/>
      <c r="G6428" s="149"/>
      <c r="H6428" s="148"/>
      <c r="I6428"/>
    </row>
    <row r="6429" spans="1:9" x14ac:dyDescent="0.25">
      <c r="A6429"/>
      <c r="B6429"/>
      <c r="C6429"/>
      <c r="D6429"/>
      <c r="E6429" s="148"/>
      <c r="F6429" s="148"/>
      <c r="G6429" s="149"/>
      <c r="H6429" s="148"/>
      <c r="I6429"/>
    </row>
    <row r="6430" spans="1:9" x14ac:dyDescent="0.25">
      <c r="A6430"/>
      <c r="B6430"/>
      <c r="C6430"/>
      <c r="D6430"/>
      <c r="E6430" s="148"/>
      <c r="F6430" s="148"/>
      <c r="G6430" s="149"/>
      <c r="H6430" s="148"/>
      <c r="I6430"/>
    </row>
    <row r="6431" spans="1:9" x14ac:dyDescent="0.25">
      <c r="A6431"/>
      <c r="B6431"/>
      <c r="C6431"/>
      <c r="D6431"/>
      <c r="E6431" s="148"/>
      <c r="F6431" s="148"/>
      <c r="G6431" s="149"/>
      <c r="H6431" s="148"/>
      <c r="I6431"/>
    </row>
    <row r="6432" spans="1:9" x14ac:dyDescent="0.25">
      <c r="A6432"/>
      <c r="B6432"/>
      <c r="C6432"/>
      <c r="D6432"/>
      <c r="E6432" s="148"/>
      <c r="F6432" s="148"/>
      <c r="G6432" s="149"/>
      <c r="H6432" s="148"/>
      <c r="I6432"/>
    </row>
    <row r="6433" spans="1:9" x14ac:dyDescent="0.25">
      <c r="A6433"/>
      <c r="B6433"/>
      <c r="C6433"/>
      <c r="D6433"/>
      <c r="E6433" s="148"/>
      <c r="F6433" s="148"/>
      <c r="G6433" s="149"/>
      <c r="H6433" s="148"/>
      <c r="I6433"/>
    </row>
    <row r="6434" spans="1:9" x14ac:dyDescent="0.25">
      <c r="A6434"/>
      <c r="B6434"/>
      <c r="C6434"/>
      <c r="D6434"/>
      <c r="E6434" s="148"/>
      <c r="F6434" s="148"/>
      <c r="G6434" s="149"/>
      <c r="H6434" s="148"/>
      <c r="I6434"/>
    </row>
    <row r="6435" spans="1:9" x14ac:dyDescent="0.25">
      <c r="A6435"/>
      <c r="B6435"/>
      <c r="C6435"/>
      <c r="D6435"/>
      <c r="E6435" s="148"/>
      <c r="F6435" s="148"/>
      <c r="G6435" s="149"/>
      <c r="H6435" s="148"/>
      <c r="I6435"/>
    </row>
    <row r="6436" spans="1:9" x14ac:dyDescent="0.25">
      <c r="A6436"/>
      <c r="B6436"/>
      <c r="C6436"/>
      <c r="D6436"/>
      <c r="E6436" s="148"/>
      <c r="F6436" s="148"/>
      <c r="G6436" s="149"/>
      <c r="H6436" s="148"/>
      <c r="I6436"/>
    </row>
    <row r="6437" spans="1:9" x14ac:dyDescent="0.25">
      <c r="A6437"/>
      <c r="B6437"/>
      <c r="C6437"/>
      <c r="D6437"/>
      <c r="E6437" s="148"/>
      <c r="F6437" s="148"/>
      <c r="G6437" s="149"/>
      <c r="H6437" s="148"/>
      <c r="I6437"/>
    </row>
    <row r="6438" spans="1:9" x14ac:dyDescent="0.25">
      <c r="A6438"/>
      <c r="B6438"/>
      <c r="C6438"/>
      <c r="D6438"/>
      <c r="E6438" s="148"/>
      <c r="F6438" s="148"/>
      <c r="G6438" s="149"/>
      <c r="H6438" s="148"/>
      <c r="I6438"/>
    </row>
    <row r="6439" spans="1:9" x14ac:dyDescent="0.25">
      <c r="A6439"/>
      <c r="B6439"/>
      <c r="C6439"/>
      <c r="D6439"/>
      <c r="E6439" s="148"/>
      <c r="F6439" s="148"/>
      <c r="G6439" s="149"/>
      <c r="H6439" s="148"/>
      <c r="I6439"/>
    </row>
    <row r="6440" spans="1:9" x14ac:dyDescent="0.25">
      <c r="A6440"/>
      <c r="B6440"/>
      <c r="C6440"/>
      <c r="D6440"/>
      <c r="E6440" s="148"/>
      <c r="F6440" s="148"/>
      <c r="G6440" s="149"/>
      <c r="H6440" s="148"/>
      <c r="I6440"/>
    </row>
    <row r="6441" spans="1:9" x14ac:dyDescent="0.25">
      <c r="A6441"/>
      <c r="B6441"/>
      <c r="C6441"/>
      <c r="D6441"/>
      <c r="E6441" s="148"/>
      <c r="F6441" s="148"/>
      <c r="G6441" s="149"/>
      <c r="H6441" s="148"/>
      <c r="I6441"/>
    </row>
    <row r="6442" spans="1:9" x14ac:dyDescent="0.25">
      <c r="A6442"/>
      <c r="B6442"/>
      <c r="C6442"/>
      <c r="D6442"/>
      <c r="E6442" s="148"/>
      <c r="F6442" s="148"/>
      <c r="G6442" s="149"/>
      <c r="H6442" s="148"/>
      <c r="I6442"/>
    </row>
    <row r="6443" spans="1:9" x14ac:dyDescent="0.25">
      <c r="A6443"/>
      <c r="B6443"/>
      <c r="C6443"/>
      <c r="D6443"/>
      <c r="E6443" s="148"/>
      <c r="F6443" s="148"/>
      <c r="G6443" s="149"/>
      <c r="H6443" s="148"/>
      <c r="I6443"/>
    </row>
    <row r="6444" spans="1:9" x14ac:dyDescent="0.25">
      <c r="A6444"/>
      <c r="B6444"/>
      <c r="C6444"/>
      <c r="D6444"/>
      <c r="E6444" s="148"/>
      <c r="F6444" s="148"/>
      <c r="G6444" s="149"/>
      <c r="H6444" s="148"/>
      <c r="I6444"/>
    </row>
    <row r="6445" spans="1:9" x14ac:dyDescent="0.25">
      <c r="A6445"/>
      <c r="B6445"/>
      <c r="C6445"/>
      <c r="D6445"/>
      <c r="E6445" s="148"/>
      <c r="F6445" s="148"/>
      <c r="G6445" s="149"/>
      <c r="H6445" s="148"/>
      <c r="I6445"/>
    </row>
    <row r="6446" spans="1:9" x14ac:dyDescent="0.25">
      <c r="A6446"/>
      <c r="B6446"/>
      <c r="C6446"/>
      <c r="D6446"/>
      <c r="E6446" s="148"/>
      <c r="F6446" s="148"/>
      <c r="G6446" s="149"/>
      <c r="H6446" s="148"/>
      <c r="I6446"/>
    </row>
    <row r="6447" spans="1:9" x14ac:dyDescent="0.25">
      <c r="A6447"/>
      <c r="B6447"/>
      <c r="C6447"/>
      <c r="D6447"/>
      <c r="E6447" s="148"/>
      <c r="F6447" s="148"/>
      <c r="G6447" s="149"/>
      <c r="H6447" s="148"/>
      <c r="I6447"/>
    </row>
    <row r="6448" spans="1:9" x14ac:dyDescent="0.25">
      <c r="A6448"/>
      <c r="B6448"/>
      <c r="C6448"/>
      <c r="D6448"/>
      <c r="E6448" s="148"/>
      <c r="F6448" s="148"/>
      <c r="G6448" s="149"/>
      <c r="H6448" s="148"/>
      <c r="I6448"/>
    </row>
    <row r="6449" spans="1:9" x14ac:dyDescent="0.25">
      <c r="A6449"/>
      <c r="B6449"/>
      <c r="C6449"/>
      <c r="D6449"/>
      <c r="E6449" s="148"/>
      <c r="F6449" s="148"/>
      <c r="G6449" s="149"/>
      <c r="H6449" s="148"/>
      <c r="I6449"/>
    </row>
    <row r="6450" spans="1:9" x14ac:dyDescent="0.25">
      <c r="A6450"/>
      <c r="B6450"/>
      <c r="C6450"/>
      <c r="D6450"/>
      <c r="E6450" s="148"/>
      <c r="F6450" s="148"/>
      <c r="G6450" s="149"/>
      <c r="H6450" s="148"/>
      <c r="I6450"/>
    </row>
    <row r="6451" spans="1:9" x14ac:dyDescent="0.25">
      <c r="A6451"/>
      <c r="B6451"/>
      <c r="C6451"/>
      <c r="D6451"/>
      <c r="E6451" s="148"/>
      <c r="F6451" s="148"/>
      <c r="G6451" s="149"/>
      <c r="H6451" s="148"/>
      <c r="I6451"/>
    </row>
    <row r="6452" spans="1:9" x14ac:dyDescent="0.25">
      <c r="A6452"/>
      <c r="B6452"/>
      <c r="C6452"/>
      <c r="D6452"/>
      <c r="E6452" s="148"/>
      <c r="F6452" s="148"/>
      <c r="G6452" s="149"/>
      <c r="H6452" s="148"/>
      <c r="I6452"/>
    </row>
    <row r="6453" spans="1:9" x14ac:dyDescent="0.25">
      <c r="A6453"/>
      <c r="B6453"/>
      <c r="C6453"/>
      <c r="D6453"/>
      <c r="E6453" s="148"/>
      <c r="F6453" s="148"/>
      <c r="G6453" s="149"/>
      <c r="H6453" s="148"/>
      <c r="I6453"/>
    </row>
    <row r="6454" spans="1:9" x14ac:dyDescent="0.25">
      <c r="A6454"/>
      <c r="B6454"/>
      <c r="C6454"/>
      <c r="D6454"/>
      <c r="E6454" s="148"/>
      <c r="F6454" s="148"/>
      <c r="G6454" s="149"/>
      <c r="H6454" s="148"/>
      <c r="I6454"/>
    </row>
    <row r="6455" spans="1:9" x14ac:dyDescent="0.25">
      <c r="A6455"/>
      <c r="B6455"/>
      <c r="C6455"/>
      <c r="D6455"/>
      <c r="E6455" s="148"/>
      <c r="F6455" s="148"/>
      <c r="G6455" s="149"/>
      <c r="H6455" s="148"/>
      <c r="I6455"/>
    </row>
    <row r="6456" spans="1:9" x14ac:dyDescent="0.25">
      <c r="A6456"/>
      <c r="B6456"/>
      <c r="C6456"/>
      <c r="D6456"/>
      <c r="E6456" s="148"/>
      <c r="F6456" s="148"/>
      <c r="G6456" s="149"/>
      <c r="H6456" s="148"/>
      <c r="I6456"/>
    </row>
    <row r="6457" spans="1:9" x14ac:dyDescent="0.25">
      <c r="A6457"/>
      <c r="B6457"/>
      <c r="C6457"/>
      <c r="D6457"/>
      <c r="E6457" s="148"/>
      <c r="F6457" s="148"/>
      <c r="G6457" s="149"/>
      <c r="H6457" s="148"/>
      <c r="I6457"/>
    </row>
    <row r="6458" spans="1:9" x14ac:dyDescent="0.25">
      <c r="A6458"/>
      <c r="B6458"/>
      <c r="C6458"/>
      <c r="D6458"/>
      <c r="E6458" s="148"/>
      <c r="F6458" s="148"/>
      <c r="G6458" s="149"/>
      <c r="H6458" s="148"/>
      <c r="I6458"/>
    </row>
    <row r="6459" spans="1:9" x14ac:dyDescent="0.25">
      <c r="A6459"/>
      <c r="B6459"/>
      <c r="C6459"/>
      <c r="D6459"/>
      <c r="E6459" s="148"/>
      <c r="F6459" s="148"/>
      <c r="G6459" s="149"/>
      <c r="H6459" s="148"/>
      <c r="I6459"/>
    </row>
    <row r="6460" spans="1:9" x14ac:dyDescent="0.25">
      <c r="A6460"/>
      <c r="B6460"/>
      <c r="C6460"/>
      <c r="D6460"/>
      <c r="E6460" s="148"/>
      <c r="F6460" s="148"/>
      <c r="G6460" s="149"/>
      <c r="H6460" s="148"/>
      <c r="I6460"/>
    </row>
    <row r="6461" spans="1:9" x14ac:dyDescent="0.25">
      <c r="A6461"/>
      <c r="B6461"/>
      <c r="C6461"/>
      <c r="D6461"/>
      <c r="E6461" s="148"/>
      <c r="F6461" s="148"/>
      <c r="G6461" s="149"/>
      <c r="H6461" s="148"/>
      <c r="I6461"/>
    </row>
    <row r="6462" spans="1:9" x14ac:dyDescent="0.25">
      <c r="A6462"/>
      <c r="B6462"/>
      <c r="C6462"/>
      <c r="D6462"/>
      <c r="E6462" s="148"/>
      <c r="F6462" s="148"/>
      <c r="G6462" s="149"/>
      <c r="H6462" s="148"/>
      <c r="I6462"/>
    </row>
    <row r="6463" spans="1:9" x14ac:dyDescent="0.25">
      <c r="A6463"/>
      <c r="B6463"/>
      <c r="C6463"/>
      <c r="D6463"/>
      <c r="E6463" s="148"/>
      <c r="F6463" s="148"/>
      <c r="G6463" s="149"/>
      <c r="H6463" s="148"/>
      <c r="I6463"/>
    </row>
    <row r="6464" spans="1:9" x14ac:dyDescent="0.25">
      <c r="A6464"/>
      <c r="B6464"/>
      <c r="C6464"/>
      <c r="D6464"/>
      <c r="E6464" s="148"/>
      <c r="F6464" s="148"/>
      <c r="G6464" s="149"/>
      <c r="H6464" s="148"/>
      <c r="I6464"/>
    </row>
    <row r="6465" spans="1:9" x14ac:dyDescent="0.25">
      <c r="A6465"/>
      <c r="B6465"/>
      <c r="C6465"/>
      <c r="D6465"/>
      <c r="E6465" s="148"/>
      <c r="F6465" s="148"/>
      <c r="G6465" s="149"/>
      <c r="H6465" s="148"/>
      <c r="I6465"/>
    </row>
    <row r="6466" spans="1:9" x14ac:dyDescent="0.25">
      <c r="A6466"/>
      <c r="B6466"/>
      <c r="C6466"/>
      <c r="D6466"/>
      <c r="E6466" s="148"/>
      <c r="F6466" s="148"/>
      <c r="G6466" s="149"/>
      <c r="H6466" s="148"/>
      <c r="I6466"/>
    </row>
    <row r="6467" spans="1:9" x14ac:dyDescent="0.25">
      <c r="A6467"/>
      <c r="B6467"/>
      <c r="C6467"/>
      <c r="D6467"/>
      <c r="E6467" s="148"/>
      <c r="F6467" s="148"/>
      <c r="G6467" s="149"/>
      <c r="H6467" s="148"/>
      <c r="I6467"/>
    </row>
    <row r="6468" spans="1:9" x14ac:dyDescent="0.25">
      <c r="A6468"/>
      <c r="B6468"/>
      <c r="C6468"/>
      <c r="D6468"/>
      <c r="E6468" s="148"/>
      <c r="F6468" s="148"/>
      <c r="G6468" s="149"/>
      <c r="H6468" s="148"/>
      <c r="I6468"/>
    </row>
    <row r="6469" spans="1:9" x14ac:dyDescent="0.25">
      <c r="A6469"/>
      <c r="B6469"/>
      <c r="C6469"/>
      <c r="D6469"/>
      <c r="E6469" s="148"/>
      <c r="F6469" s="148"/>
      <c r="G6469" s="149"/>
      <c r="H6469" s="148"/>
      <c r="I6469"/>
    </row>
    <row r="6470" spans="1:9" x14ac:dyDescent="0.25">
      <c r="A6470"/>
      <c r="B6470"/>
      <c r="C6470"/>
      <c r="D6470"/>
      <c r="E6470" s="148"/>
      <c r="F6470" s="148"/>
      <c r="G6470" s="149"/>
      <c r="H6470" s="148"/>
      <c r="I6470"/>
    </row>
    <row r="6471" spans="1:9" x14ac:dyDescent="0.25">
      <c r="A6471"/>
      <c r="B6471"/>
      <c r="C6471"/>
      <c r="D6471"/>
      <c r="E6471" s="148"/>
      <c r="F6471" s="148"/>
      <c r="G6471" s="149"/>
      <c r="H6471" s="148"/>
      <c r="I6471"/>
    </row>
    <row r="6472" spans="1:9" x14ac:dyDescent="0.25">
      <c r="A6472"/>
      <c r="B6472"/>
      <c r="C6472"/>
      <c r="D6472"/>
      <c r="E6472" s="148"/>
      <c r="F6472" s="148"/>
      <c r="G6472" s="149"/>
      <c r="H6472" s="148"/>
      <c r="I6472"/>
    </row>
    <row r="6473" spans="1:9" x14ac:dyDescent="0.25">
      <c r="A6473"/>
      <c r="B6473"/>
      <c r="C6473"/>
      <c r="D6473"/>
      <c r="E6473" s="148"/>
      <c r="F6473" s="148"/>
      <c r="G6473" s="149"/>
      <c r="H6473" s="148"/>
      <c r="I6473"/>
    </row>
    <row r="6474" spans="1:9" x14ac:dyDescent="0.25">
      <c r="A6474"/>
      <c r="B6474"/>
      <c r="C6474"/>
      <c r="D6474"/>
      <c r="E6474" s="148"/>
      <c r="F6474" s="148"/>
      <c r="G6474" s="149"/>
      <c r="H6474" s="148"/>
      <c r="I6474"/>
    </row>
    <row r="6475" spans="1:9" x14ac:dyDescent="0.25">
      <c r="A6475"/>
      <c r="B6475"/>
      <c r="C6475"/>
      <c r="D6475"/>
      <c r="E6475" s="148"/>
      <c r="F6475" s="148"/>
      <c r="G6475" s="149"/>
      <c r="H6475" s="148"/>
      <c r="I6475"/>
    </row>
    <row r="6476" spans="1:9" x14ac:dyDescent="0.25">
      <c r="A6476"/>
      <c r="B6476"/>
      <c r="C6476"/>
      <c r="D6476"/>
      <c r="E6476" s="148"/>
      <c r="F6476" s="148"/>
      <c r="G6476" s="149"/>
      <c r="H6476" s="148"/>
      <c r="I6476"/>
    </row>
    <row r="6477" spans="1:9" x14ac:dyDescent="0.25">
      <c r="A6477"/>
      <c r="B6477"/>
      <c r="C6477"/>
      <c r="D6477"/>
      <c r="E6477" s="148"/>
      <c r="F6477" s="148"/>
      <c r="G6477" s="149"/>
      <c r="H6477" s="148"/>
      <c r="I6477"/>
    </row>
    <row r="6478" spans="1:9" x14ac:dyDescent="0.25">
      <c r="A6478"/>
      <c r="B6478"/>
      <c r="C6478"/>
      <c r="D6478"/>
      <c r="E6478" s="148"/>
      <c r="F6478" s="148"/>
      <c r="G6478" s="149"/>
      <c r="H6478" s="148"/>
      <c r="I6478"/>
    </row>
    <row r="6479" spans="1:9" x14ac:dyDescent="0.25">
      <c r="A6479"/>
      <c r="B6479"/>
      <c r="C6479"/>
      <c r="D6479"/>
      <c r="E6479" s="148"/>
      <c r="F6479" s="148"/>
      <c r="G6479" s="149"/>
      <c r="H6479" s="148"/>
      <c r="I6479"/>
    </row>
    <row r="6480" spans="1:9" x14ac:dyDescent="0.25">
      <c r="A6480"/>
      <c r="B6480"/>
      <c r="C6480"/>
      <c r="D6480"/>
      <c r="E6480" s="148"/>
      <c r="F6480" s="148"/>
      <c r="G6480" s="149"/>
      <c r="H6480" s="148"/>
      <c r="I6480"/>
    </row>
    <row r="6481" spans="1:9" x14ac:dyDescent="0.25">
      <c r="A6481"/>
      <c r="B6481"/>
      <c r="C6481"/>
      <c r="D6481"/>
      <c r="E6481" s="148"/>
      <c r="F6481" s="148"/>
      <c r="G6481" s="149"/>
      <c r="H6481" s="148"/>
      <c r="I6481"/>
    </row>
    <row r="6482" spans="1:9" x14ac:dyDescent="0.25">
      <c r="A6482"/>
      <c r="B6482"/>
      <c r="C6482"/>
      <c r="D6482"/>
      <c r="E6482" s="148"/>
      <c r="F6482" s="148"/>
      <c r="G6482" s="149"/>
      <c r="H6482" s="148"/>
      <c r="I6482"/>
    </row>
    <row r="6483" spans="1:9" x14ac:dyDescent="0.25">
      <c r="A6483"/>
      <c r="B6483"/>
      <c r="C6483"/>
      <c r="D6483"/>
      <c r="E6483" s="148"/>
      <c r="F6483" s="148"/>
      <c r="G6483" s="149"/>
      <c r="H6483" s="148"/>
      <c r="I6483"/>
    </row>
    <row r="6484" spans="1:9" x14ac:dyDescent="0.25">
      <c r="A6484"/>
      <c r="B6484"/>
      <c r="C6484"/>
      <c r="D6484"/>
      <c r="E6484" s="148"/>
      <c r="F6484" s="148"/>
      <c r="G6484" s="149"/>
      <c r="H6484" s="148"/>
      <c r="I6484"/>
    </row>
    <row r="6485" spans="1:9" x14ac:dyDescent="0.25">
      <c r="A6485"/>
      <c r="B6485"/>
      <c r="C6485"/>
      <c r="D6485"/>
      <c r="E6485" s="148"/>
      <c r="F6485" s="148"/>
      <c r="G6485" s="149"/>
      <c r="H6485" s="148"/>
      <c r="I6485"/>
    </row>
    <row r="6486" spans="1:9" x14ac:dyDescent="0.25">
      <c r="A6486"/>
      <c r="B6486"/>
      <c r="C6486"/>
      <c r="D6486"/>
      <c r="E6486" s="148"/>
      <c r="F6486" s="148"/>
      <c r="G6486" s="149"/>
      <c r="H6486" s="148"/>
      <c r="I6486"/>
    </row>
    <row r="6487" spans="1:9" x14ac:dyDescent="0.25">
      <c r="A6487"/>
      <c r="B6487"/>
      <c r="C6487"/>
      <c r="D6487"/>
      <c r="E6487" s="148"/>
      <c r="F6487" s="148"/>
      <c r="G6487" s="149"/>
      <c r="H6487" s="148"/>
      <c r="I6487"/>
    </row>
    <row r="6488" spans="1:9" x14ac:dyDescent="0.25">
      <c r="A6488"/>
      <c r="B6488"/>
      <c r="C6488"/>
      <c r="D6488"/>
      <c r="E6488" s="148"/>
      <c r="F6488" s="148"/>
      <c r="G6488" s="149"/>
      <c r="H6488" s="148"/>
      <c r="I6488"/>
    </row>
    <row r="6489" spans="1:9" x14ac:dyDescent="0.25">
      <c r="A6489"/>
      <c r="B6489"/>
      <c r="C6489"/>
      <c r="D6489"/>
      <c r="E6489" s="148"/>
      <c r="F6489" s="148"/>
      <c r="G6489" s="149"/>
      <c r="H6489" s="148"/>
      <c r="I6489"/>
    </row>
    <row r="6490" spans="1:9" x14ac:dyDescent="0.25">
      <c r="A6490"/>
      <c r="B6490"/>
      <c r="C6490"/>
      <c r="D6490"/>
      <c r="E6490" s="148"/>
      <c r="F6490" s="148"/>
      <c r="G6490" s="149"/>
      <c r="H6490" s="148"/>
      <c r="I6490"/>
    </row>
    <row r="6491" spans="1:9" x14ac:dyDescent="0.25">
      <c r="A6491"/>
      <c r="B6491"/>
      <c r="C6491"/>
      <c r="D6491"/>
      <c r="E6491" s="148"/>
      <c r="F6491" s="148"/>
      <c r="G6491" s="149"/>
      <c r="H6491" s="148"/>
      <c r="I6491"/>
    </row>
    <row r="6492" spans="1:9" x14ac:dyDescent="0.25">
      <c r="A6492"/>
      <c r="B6492"/>
      <c r="C6492"/>
      <c r="D6492"/>
      <c r="E6492" s="148"/>
      <c r="F6492" s="148"/>
      <c r="G6492" s="149"/>
      <c r="H6492" s="148"/>
      <c r="I6492"/>
    </row>
    <row r="6493" spans="1:9" x14ac:dyDescent="0.25">
      <c r="A6493"/>
      <c r="B6493"/>
      <c r="C6493"/>
      <c r="D6493"/>
      <c r="E6493" s="148"/>
      <c r="F6493" s="148"/>
      <c r="G6493" s="149"/>
      <c r="H6493" s="148"/>
      <c r="I6493"/>
    </row>
    <row r="6494" spans="1:9" x14ac:dyDescent="0.25">
      <c r="A6494"/>
      <c r="B6494"/>
      <c r="C6494"/>
      <c r="D6494"/>
      <c r="E6494" s="148"/>
      <c r="F6494" s="148"/>
      <c r="G6494" s="149"/>
      <c r="H6494" s="148"/>
      <c r="I6494"/>
    </row>
    <row r="6495" spans="1:9" x14ac:dyDescent="0.25">
      <c r="A6495"/>
      <c r="B6495"/>
      <c r="C6495"/>
      <c r="D6495"/>
      <c r="E6495" s="148"/>
      <c r="F6495" s="148"/>
      <c r="G6495" s="149"/>
      <c r="H6495" s="148"/>
      <c r="I6495"/>
    </row>
    <row r="6496" spans="1:9" x14ac:dyDescent="0.25">
      <c r="A6496"/>
      <c r="B6496"/>
      <c r="C6496"/>
      <c r="D6496"/>
      <c r="E6496" s="148"/>
      <c r="F6496" s="148"/>
      <c r="G6496" s="149"/>
      <c r="H6496" s="148"/>
      <c r="I6496"/>
    </row>
    <row r="6497" spans="1:9" x14ac:dyDescent="0.25">
      <c r="A6497"/>
      <c r="B6497"/>
      <c r="C6497"/>
      <c r="D6497"/>
      <c r="E6497" s="148"/>
      <c r="F6497" s="148"/>
      <c r="G6497" s="149"/>
      <c r="H6497" s="148"/>
      <c r="I6497"/>
    </row>
    <row r="6498" spans="1:9" x14ac:dyDescent="0.25">
      <c r="A6498"/>
      <c r="B6498"/>
      <c r="C6498"/>
      <c r="D6498"/>
      <c r="E6498" s="148"/>
      <c r="F6498" s="148"/>
      <c r="G6498" s="149"/>
      <c r="H6498" s="148"/>
      <c r="I6498"/>
    </row>
    <row r="6499" spans="1:9" x14ac:dyDescent="0.25">
      <c r="A6499"/>
      <c r="B6499"/>
      <c r="C6499"/>
      <c r="D6499"/>
      <c r="E6499" s="148"/>
      <c r="F6499" s="148"/>
      <c r="G6499" s="149"/>
      <c r="H6499" s="148"/>
      <c r="I6499"/>
    </row>
    <row r="6500" spans="1:9" x14ac:dyDescent="0.25">
      <c r="A6500"/>
      <c r="B6500"/>
      <c r="C6500"/>
      <c r="D6500"/>
      <c r="E6500" s="148"/>
      <c r="F6500" s="148"/>
      <c r="G6500" s="149"/>
      <c r="H6500" s="148"/>
      <c r="I6500"/>
    </row>
    <row r="6501" spans="1:9" x14ac:dyDescent="0.25">
      <c r="A6501"/>
      <c r="B6501"/>
      <c r="C6501"/>
      <c r="D6501"/>
      <c r="E6501" s="148"/>
      <c r="F6501" s="148"/>
      <c r="G6501" s="149"/>
      <c r="H6501" s="148"/>
      <c r="I6501"/>
    </row>
    <row r="6502" spans="1:9" x14ac:dyDescent="0.25">
      <c r="A6502"/>
      <c r="B6502"/>
      <c r="C6502"/>
      <c r="D6502"/>
      <c r="E6502" s="148"/>
      <c r="F6502" s="148"/>
      <c r="G6502" s="149"/>
      <c r="H6502" s="148"/>
      <c r="I6502"/>
    </row>
    <row r="6503" spans="1:9" x14ac:dyDescent="0.25">
      <c r="A6503"/>
      <c r="B6503"/>
      <c r="C6503"/>
      <c r="D6503"/>
      <c r="E6503" s="148"/>
      <c r="F6503" s="148"/>
      <c r="G6503" s="149"/>
      <c r="H6503" s="148"/>
      <c r="I6503"/>
    </row>
    <row r="6504" spans="1:9" x14ac:dyDescent="0.25">
      <c r="A6504"/>
      <c r="B6504"/>
      <c r="C6504"/>
      <c r="D6504"/>
      <c r="E6504" s="148"/>
      <c r="F6504" s="148"/>
      <c r="G6504" s="149"/>
      <c r="H6504" s="148"/>
      <c r="I6504"/>
    </row>
    <row r="6505" spans="1:9" x14ac:dyDescent="0.25">
      <c r="A6505"/>
      <c r="B6505"/>
      <c r="C6505"/>
      <c r="D6505"/>
      <c r="E6505" s="148"/>
      <c r="F6505" s="148"/>
      <c r="G6505" s="149"/>
      <c r="H6505" s="148"/>
      <c r="I6505"/>
    </row>
    <row r="6506" spans="1:9" x14ac:dyDescent="0.25">
      <c r="A6506"/>
      <c r="B6506"/>
      <c r="C6506"/>
      <c r="D6506"/>
      <c r="E6506" s="148"/>
      <c r="F6506" s="148"/>
      <c r="G6506" s="149"/>
      <c r="H6506" s="148"/>
      <c r="I6506"/>
    </row>
    <row r="6507" spans="1:9" x14ac:dyDescent="0.25">
      <c r="A6507"/>
      <c r="B6507"/>
      <c r="C6507"/>
      <c r="D6507"/>
      <c r="E6507" s="148"/>
      <c r="F6507" s="148"/>
      <c r="G6507" s="149"/>
      <c r="H6507" s="148"/>
      <c r="I6507"/>
    </row>
    <row r="6508" spans="1:9" x14ac:dyDescent="0.25">
      <c r="A6508"/>
      <c r="B6508"/>
      <c r="C6508"/>
      <c r="D6508"/>
      <c r="E6508" s="148"/>
      <c r="F6508" s="148"/>
      <c r="G6508" s="149"/>
      <c r="H6508" s="148"/>
      <c r="I6508"/>
    </row>
    <row r="6509" spans="1:9" x14ac:dyDescent="0.25">
      <c r="A6509"/>
      <c r="B6509"/>
      <c r="C6509"/>
      <c r="D6509"/>
      <c r="E6509" s="148"/>
      <c r="F6509" s="148"/>
      <c r="G6509" s="149"/>
      <c r="H6509" s="148"/>
      <c r="I6509"/>
    </row>
    <row r="6510" spans="1:9" x14ac:dyDescent="0.25">
      <c r="A6510"/>
      <c r="B6510"/>
      <c r="C6510"/>
      <c r="D6510"/>
      <c r="E6510" s="148"/>
      <c r="F6510" s="148"/>
      <c r="G6510" s="149"/>
      <c r="H6510" s="148"/>
      <c r="I6510"/>
    </row>
    <row r="6511" spans="1:9" x14ac:dyDescent="0.25">
      <c r="A6511"/>
      <c r="B6511"/>
      <c r="C6511"/>
      <c r="D6511"/>
      <c r="E6511" s="148"/>
      <c r="F6511" s="148"/>
      <c r="G6511" s="149"/>
      <c r="H6511" s="148"/>
      <c r="I6511"/>
    </row>
    <row r="6512" spans="1:9" x14ac:dyDescent="0.25">
      <c r="A6512"/>
      <c r="B6512"/>
      <c r="C6512"/>
      <c r="D6512"/>
      <c r="E6512" s="148"/>
      <c r="F6512" s="148"/>
      <c r="G6512" s="149"/>
      <c r="H6512" s="148"/>
      <c r="I6512"/>
    </row>
    <row r="6513" spans="1:9" x14ac:dyDescent="0.25">
      <c r="A6513"/>
      <c r="B6513"/>
      <c r="C6513"/>
      <c r="D6513"/>
      <c r="E6513" s="148"/>
      <c r="F6513" s="148"/>
      <c r="G6513" s="149"/>
      <c r="H6513" s="148"/>
      <c r="I6513"/>
    </row>
    <row r="6514" spans="1:9" x14ac:dyDescent="0.25">
      <c r="A6514"/>
      <c r="B6514"/>
      <c r="C6514"/>
      <c r="D6514"/>
      <c r="E6514" s="148"/>
      <c r="F6514" s="148"/>
      <c r="G6514" s="149"/>
      <c r="H6514" s="148"/>
      <c r="I6514"/>
    </row>
    <row r="6515" spans="1:9" x14ac:dyDescent="0.25">
      <c r="A6515"/>
      <c r="B6515"/>
      <c r="C6515"/>
      <c r="D6515"/>
      <c r="E6515" s="148"/>
      <c r="F6515" s="148"/>
      <c r="G6515" s="149"/>
      <c r="H6515" s="148"/>
      <c r="I6515"/>
    </row>
    <row r="6516" spans="1:9" x14ac:dyDescent="0.25">
      <c r="A6516"/>
      <c r="B6516"/>
      <c r="C6516"/>
      <c r="D6516"/>
      <c r="E6516" s="148"/>
      <c r="F6516" s="148"/>
      <c r="G6516" s="149"/>
      <c r="H6516" s="148"/>
      <c r="I6516"/>
    </row>
    <row r="6517" spans="1:9" x14ac:dyDescent="0.25">
      <c r="A6517"/>
      <c r="B6517"/>
      <c r="C6517"/>
      <c r="D6517"/>
      <c r="E6517" s="148"/>
      <c r="F6517" s="148"/>
      <c r="G6517" s="149"/>
      <c r="H6517" s="148"/>
      <c r="I6517"/>
    </row>
    <row r="6518" spans="1:9" x14ac:dyDescent="0.25">
      <c r="A6518"/>
      <c r="B6518"/>
      <c r="C6518"/>
      <c r="D6518"/>
      <c r="E6518" s="148"/>
      <c r="F6518" s="148"/>
      <c r="G6518" s="149"/>
      <c r="H6518" s="148"/>
      <c r="I6518"/>
    </row>
    <row r="6519" spans="1:9" x14ac:dyDescent="0.25">
      <c r="A6519"/>
      <c r="B6519"/>
      <c r="C6519"/>
      <c r="D6519"/>
      <c r="E6519" s="148"/>
      <c r="F6519" s="148"/>
      <c r="G6519" s="149"/>
      <c r="H6519" s="148"/>
      <c r="I6519"/>
    </row>
    <row r="6520" spans="1:9" x14ac:dyDescent="0.25">
      <c r="A6520"/>
      <c r="B6520"/>
      <c r="C6520"/>
      <c r="D6520"/>
      <c r="E6520" s="148"/>
      <c r="F6520" s="148"/>
      <c r="G6520" s="149"/>
      <c r="H6520" s="148"/>
      <c r="I6520"/>
    </row>
    <row r="6521" spans="1:9" x14ac:dyDescent="0.25">
      <c r="A6521"/>
      <c r="B6521"/>
      <c r="C6521"/>
      <c r="D6521"/>
      <c r="E6521" s="148"/>
      <c r="F6521" s="148"/>
      <c r="G6521" s="149"/>
      <c r="H6521" s="148"/>
      <c r="I6521"/>
    </row>
    <row r="6522" spans="1:9" x14ac:dyDescent="0.25">
      <c r="A6522"/>
      <c r="B6522"/>
      <c r="C6522"/>
      <c r="D6522"/>
      <c r="E6522" s="148"/>
      <c r="F6522" s="148"/>
      <c r="G6522" s="149"/>
      <c r="H6522" s="148"/>
      <c r="I6522"/>
    </row>
    <row r="6523" spans="1:9" x14ac:dyDescent="0.25">
      <c r="A6523"/>
      <c r="B6523"/>
      <c r="C6523"/>
      <c r="D6523"/>
      <c r="E6523" s="148"/>
      <c r="F6523" s="148"/>
      <c r="G6523" s="149"/>
      <c r="H6523" s="148"/>
      <c r="I6523"/>
    </row>
    <row r="6524" spans="1:9" x14ac:dyDescent="0.25">
      <c r="A6524"/>
      <c r="B6524"/>
      <c r="C6524"/>
      <c r="D6524"/>
      <c r="E6524" s="148"/>
      <c r="F6524" s="148"/>
      <c r="G6524" s="149"/>
      <c r="H6524" s="148"/>
      <c r="I6524"/>
    </row>
    <row r="6525" spans="1:9" x14ac:dyDescent="0.25">
      <c r="A6525"/>
      <c r="B6525"/>
      <c r="C6525"/>
      <c r="D6525"/>
      <c r="E6525" s="148"/>
      <c r="F6525" s="148"/>
      <c r="G6525" s="149"/>
      <c r="H6525" s="148"/>
      <c r="I6525"/>
    </row>
    <row r="6526" spans="1:9" x14ac:dyDescent="0.25">
      <c r="A6526"/>
      <c r="B6526"/>
      <c r="C6526"/>
      <c r="D6526"/>
      <c r="E6526" s="148"/>
      <c r="F6526" s="148"/>
      <c r="G6526" s="149"/>
      <c r="H6526" s="148"/>
      <c r="I6526"/>
    </row>
    <row r="6527" spans="1:9" x14ac:dyDescent="0.25">
      <c r="A6527"/>
      <c r="B6527"/>
      <c r="C6527"/>
      <c r="D6527"/>
      <c r="E6527" s="148"/>
      <c r="F6527" s="148"/>
      <c r="G6527" s="149"/>
      <c r="H6527" s="148"/>
      <c r="I6527"/>
    </row>
    <row r="6528" spans="1:9" x14ac:dyDescent="0.25">
      <c r="A6528"/>
      <c r="B6528"/>
      <c r="C6528"/>
      <c r="D6528"/>
      <c r="E6528" s="148"/>
      <c r="F6528" s="148"/>
      <c r="G6528" s="149"/>
      <c r="H6528" s="148"/>
      <c r="I6528"/>
    </row>
    <row r="6529" spans="1:9" x14ac:dyDescent="0.25">
      <c r="A6529"/>
      <c r="B6529"/>
      <c r="C6529"/>
      <c r="D6529"/>
      <c r="E6529" s="148"/>
      <c r="F6529" s="148"/>
      <c r="G6529" s="149"/>
      <c r="H6529" s="148"/>
      <c r="I6529"/>
    </row>
    <row r="6530" spans="1:9" x14ac:dyDescent="0.25">
      <c r="A6530"/>
      <c r="B6530"/>
      <c r="C6530"/>
      <c r="D6530"/>
      <c r="E6530" s="148"/>
      <c r="F6530" s="148"/>
      <c r="G6530" s="149"/>
      <c r="H6530" s="148"/>
      <c r="I6530"/>
    </row>
    <row r="6531" spans="1:9" x14ac:dyDescent="0.25">
      <c r="A6531"/>
      <c r="B6531"/>
      <c r="C6531"/>
      <c r="D6531"/>
      <c r="E6531" s="148"/>
      <c r="F6531" s="148"/>
      <c r="G6531" s="149"/>
      <c r="H6531" s="148"/>
      <c r="I6531"/>
    </row>
    <row r="6532" spans="1:9" x14ac:dyDescent="0.25">
      <c r="A6532"/>
      <c r="B6532"/>
      <c r="C6532"/>
      <c r="D6532"/>
      <c r="E6532" s="148"/>
      <c r="F6532" s="148"/>
      <c r="G6532" s="149"/>
      <c r="H6532" s="148"/>
      <c r="I6532"/>
    </row>
    <row r="6533" spans="1:9" x14ac:dyDescent="0.25">
      <c r="A6533"/>
      <c r="B6533"/>
      <c r="C6533"/>
      <c r="D6533"/>
      <c r="E6533" s="148"/>
      <c r="F6533" s="148"/>
      <c r="G6533" s="149"/>
      <c r="H6533" s="148"/>
      <c r="I6533"/>
    </row>
    <row r="6534" spans="1:9" x14ac:dyDescent="0.25">
      <c r="A6534"/>
      <c r="B6534"/>
      <c r="C6534"/>
      <c r="D6534"/>
      <c r="E6534" s="148"/>
      <c r="F6534" s="148"/>
      <c r="G6534" s="149"/>
      <c r="H6534" s="148"/>
      <c r="I6534"/>
    </row>
    <row r="6535" spans="1:9" x14ac:dyDescent="0.25">
      <c r="A6535"/>
      <c r="B6535"/>
      <c r="C6535"/>
      <c r="D6535"/>
      <c r="E6535" s="148"/>
      <c r="F6535" s="148"/>
      <c r="G6535" s="149"/>
      <c r="H6535" s="148"/>
      <c r="I6535"/>
    </row>
    <row r="6536" spans="1:9" x14ac:dyDescent="0.25">
      <c r="A6536"/>
      <c r="B6536"/>
      <c r="C6536"/>
      <c r="D6536"/>
      <c r="E6536" s="148"/>
      <c r="F6536" s="148"/>
      <c r="G6536" s="149"/>
      <c r="H6536" s="148"/>
      <c r="I6536"/>
    </row>
    <row r="6537" spans="1:9" x14ac:dyDescent="0.25">
      <c r="A6537"/>
      <c r="B6537"/>
      <c r="C6537"/>
      <c r="D6537"/>
      <c r="E6537" s="148"/>
      <c r="F6537" s="148"/>
      <c r="G6537" s="149"/>
      <c r="H6537" s="148"/>
      <c r="I6537"/>
    </row>
    <row r="6538" spans="1:9" x14ac:dyDescent="0.25">
      <c r="A6538"/>
      <c r="B6538"/>
      <c r="C6538"/>
      <c r="D6538"/>
      <c r="E6538" s="148"/>
      <c r="F6538" s="148"/>
      <c r="G6538" s="149"/>
      <c r="H6538" s="148"/>
      <c r="I6538"/>
    </row>
    <row r="6539" spans="1:9" x14ac:dyDescent="0.25">
      <c r="A6539"/>
      <c r="B6539"/>
      <c r="C6539"/>
      <c r="D6539"/>
      <c r="E6539" s="148"/>
      <c r="F6539" s="148"/>
      <c r="G6539" s="149"/>
      <c r="H6539" s="148"/>
      <c r="I6539"/>
    </row>
    <row r="6540" spans="1:9" x14ac:dyDescent="0.25">
      <c r="A6540"/>
      <c r="B6540"/>
      <c r="C6540"/>
      <c r="D6540"/>
      <c r="E6540" s="148"/>
      <c r="F6540" s="148"/>
      <c r="G6540" s="149"/>
      <c r="H6540" s="148"/>
      <c r="I6540"/>
    </row>
    <row r="6541" spans="1:9" x14ac:dyDescent="0.25">
      <c r="A6541"/>
      <c r="B6541"/>
      <c r="C6541"/>
      <c r="D6541"/>
      <c r="E6541" s="148"/>
      <c r="F6541" s="148"/>
      <c r="G6541" s="149"/>
      <c r="H6541" s="148"/>
      <c r="I6541"/>
    </row>
    <row r="6542" spans="1:9" x14ac:dyDescent="0.25">
      <c r="A6542"/>
      <c r="B6542"/>
      <c r="C6542"/>
      <c r="D6542"/>
      <c r="E6542" s="148"/>
      <c r="F6542" s="148"/>
      <c r="G6542" s="149"/>
      <c r="H6542" s="148"/>
      <c r="I6542"/>
    </row>
    <row r="6543" spans="1:9" x14ac:dyDescent="0.25">
      <c r="A6543"/>
      <c r="B6543"/>
      <c r="C6543"/>
      <c r="D6543"/>
      <c r="E6543" s="148"/>
      <c r="F6543" s="148"/>
      <c r="G6543" s="149"/>
      <c r="H6543" s="148"/>
      <c r="I6543"/>
    </row>
    <row r="6544" spans="1:9" x14ac:dyDescent="0.25">
      <c r="A6544"/>
      <c r="B6544"/>
      <c r="C6544"/>
      <c r="D6544"/>
      <c r="E6544" s="148"/>
      <c r="F6544" s="148"/>
      <c r="G6544" s="149"/>
      <c r="H6544" s="148"/>
      <c r="I6544"/>
    </row>
    <row r="6545" spans="1:9" x14ac:dyDescent="0.25">
      <c r="A6545"/>
      <c r="B6545"/>
      <c r="C6545"/>
      <c r="D6545"/>
      <c r="E6545" s="148"/>
      <c r="F6545" s="148"/>
      <c r="G6545" s="149"/>
      <c r="H6545" s="148"/>
      <c r="I6545"/>
    </row>
    <row r="6546" spans="1:9" x14ac:dyDescent="0.25">
      <c r="A6546"/>
      <c r="B6546"/>
      <c r="C6546"/>
      <c r="D6546"/>
      <c r="E6546" s="148"/>
      <c r="F6546" s="148"/>
      <c r="G6546" s="149"/>
      <c r="H6546" s="148"/>
      <c r="I6546"/>
    </row>
    <row r="6547" spans="1:9" x14ac:dyDescent="0.25">
      <c r="A6547"/>
      <c r="B6547"/>
      <c r="C6547"/>
      <c r="D6547"/>
      <c r="E6547" s="148"/>
      <c r="F6547" s="148"/>
      <c r="G6547" s="149"/>
      <c r="H6547" s="148"/>
      <c r="I6547"/>
    </row>
    <row r="6548" spans="1:9" x14ac:dyDescent="0.25">
      <c r="A6548"/>
      <c r="B6548"/>
      <c r="C6548"/>
      <c r="D6548"/>
      <c r="E6548" s="148"/>
      <c r="F6548" s="148"/>
      <c r="G6548" s="149"/>
      <c r="H6548" s="148"/>
      <c r="I6548"/>
    </row>
    <row r="6549" spans="1:9" x14ac:dyDescent="0.25">
      <c r="A6549"/>
      <c r="B6549"/>
      <c r="C6549"/>
      <c r="D6549"/>
      <c r="E6549" s="148"/>
      <c r="F6549" s="148"/>
      <c r="G6549" s="149"/>
      <c r="H6549" s="148"/>
      <c r="I6549"/>
    </row>
    <row r="6550" spans="1:9" x14ac:dyDescent="0.25">
      <c r="A6550"/>
      <c r="B6550"/>
      <c r="C6550"/>
      <c r="D6550"/>
      <c r="E6550" s="148"/>
      <c r="F6550" s="148"/>
      <c r="G6550" s="149"/>
      <c r="H6550" s="148"/>
      <c r="I6550"/>
    </row>
    <row r="6551" spans="1:9" x14ac:dyDescent="0.25">
      <c r="A6551"/>
      <c r="B6551"/>
      <c r="C6551"/>
      <c r="D6551"/>
      <c r="E6551" s="148"/>
      <c r="F6551" s="148"/>
      <c r="G6551" s="149"/>
      <c r="H6551" s="148"/>
      <c r="I6551"/>
    </row>
    <row r="6552" spans="1:9" x14ac:dyDescent="0.25">
      <c r="A6552"/>
      <c r="B6552"/>
      <c r="C6552"/>
      <c r="D6552"/>
      <c r="E6552" s="148"/>
      <c r="F6552" s="148"/>
      <c r="G6552" s="149"/>
      <c r="H6552" s="148"/>
      <c r="I6552"/>
    </row>
    <row r="6553" spans="1:9" x14ac:dyDescent="0.25">
      <c r="A6553"/>
      <c r="B6553"/>
      <c r="C6553"/>
      <c r="D6553"/>
      <c r="E6553" s="148"/>
      <c r="F6553" s="148"/>
      <c r="G6553" s="149"/>
      <c r="H6553" s="148"/>
      <c r="I6553"/>
    </row>
    <row r="6554" spans="1:9" x14ac:dyDescent="0.25">
      <c r="A6554"/>
      <c r="B6554"/>
      <c r="C6554"/>
      <c r="D6554"/>
      <c r="E6554" s="148"/>
      <c r="F6554" s="148"/>
      <c r="G6554" s="149"/>
      <c r="H6554" s="148"/>
      <c r="I6554"/>
    </row>
    <row r="6555" spans="1:9" x14ac:dyDescent="0.25">
      <c r="A6555"/>
      <c r="B6555"/>
      <c r="C6555"/>
      <c r="D6555"/>
      <c r="E6555" s="148"/>
      <c r="F6555" s="148"/>
      <c r="G6555" s="149"/>
      <c r="H6555" s="148"/>
      <c r="I6555"/>
    </row>
    <row r="6556" spans="1:9" x14ac:dyDescent="0.25">
      <c r="A6556"/>
      <c r="B6556"/>
      <c r="C6556"/>
      <c r="D6556"/>
      <c r="E6556" s="148"/>
      <c r="F6556" s="148"/>
      <c r="G6556" s="149"/>
      <c r="H6556" s="148"/>
      <c r="I6556"/>
    </row>
    <row r="6557" spans="1:9" x14ac:dyDescent="0.25">
      <c r="A6557"/>
      <c r="B6557"/>
      <c r="C6557"/>
      <c r="D6557"/>
      <c r="E6557" s="148"/>
      <c r="F6557" s="148"/>
      <c r="G6557" s="149"/>
      <c r="H6557" s="148"/>
      <c r="I6557"/>
    </row>
    <row r="6558" spans="1:9" x14ac:dyDescent="0.25">
      <c r="A6558"/>
      <c r="B6558"/>
      <c r="C6558"/>
      <c r="D6558"/>
      <c r="E6558" s="148"/>
      <c r="F6558" s="148"/>
      <c r="G6558" s="149"/>
      <c r="H6558" s="148"/>
      <c r="I6558"/>
    </row>
    <row r="6559" spans="1:9" x14ac:dyDescent="0.25">
      <c r="A6559"/>
      <c r="B6559"/>
      <c r="C6559"/>
      <c r="D6559"/>
      <c r="E6559" s="148"/>
      <c r="F6559" s="148"/>
      <c r="G6559" s="149"/>
      <c r="H6559" s="148"/>
      <c r="I6559"/>
    </row>
    <row r="6560" spans="1:9" x14ac:dyDescent="0.25">
      <c r="A6560"/>
      <c r="B6560"/>
      <c r="C6560"/>
      <c r="D6560"/>
      <c r="E6560" s="148"/>
      <c r="F6560" s="148"/>
      <c r="G6560" s="149"/>
      <c r="H6560" s="148"/>
      <c r="I6560"/>
    </row>
    <row r="6561" spans="1:9" x14ac:dyDescent="0.25">
      <c r="A6561"/>
      <c r="B6561"/>
      <c r="C6561"/>
      <c r="D6561"/>
      <c r="E6561" s="148"/>
      <c r="F6561" s="148"/>
      <c r="G6561" s="149"/>
      <c r="H6561" s="148"/>
      <c r="I6561"/>
    </row>
    <row r="6562" spans="1:9" x14ac:dyDescent="0.25">
      <c r="A6562"/>
      <c r="B6562"/>
      <c r="C6562"/>
      <c r="D6562"/>
      <c r="E6562" s="148"/>
      <c r="F6562" s="148"/>
      <c r="G6562" s="149"/>
      <c r="H6562" s="148"/>
      <c r="I6562"/>
    </row>
    <row r="6563" spans="1:9" x14ac:dyDescent="0.25">
      <c r="A6563"/>
      <c r="B6563"/>
      <c r="C6563"/>
      <c r="D6563"/>
      <c r="E6563" s="148"/>
      <c r="F6563" s="148"/>
      <c r="G6563" s="149"/>
      <c r="H6563" s="148"/>
      <c r="I6563"/>
    </row>
    <row r="6564" spans="1:9" x14ac:dyDescent="0.25">
      <c r="A6564"/>
      <c r="B6564"/>
      <c r="C6564"/>
      <c r="D6564"/>
      <c r="E6564" s="148"/>
      <c r="F6564" s="148"/>
      <c r="G6564" s="149"/>
      <c r="H6564" s="148"/>
      <c r="I6564"/>
    </row>
    <row r="6565" spans="1:9" x14ac:dyDescent="0.25">
      <c r="A6565"/>
      <c r="B6565"/>
      <c r="C6565"/>
      <c r="D6565"/>
      <c r="E6565" s="148"/>
      <c r="F6565" s="148"/>
      <c r="G6565" s="149"/>
      <c r="H6565" s="148"/>
      <c r="I6565"/>
    </row>
    <row r="6566" spans="1:9" x14ac:dyDescent="0.25">
      <c r="A6566"/>
      <c r="B6566"/>
      <c r="C6566"/>
      <c r="D6566"/>
      <c r="E6566" s="148"/>
      <c r="F6566" s="148"/>
      <c r="G6566" s="149"/>
      <c r="H6566" s="148"/>
      <c r="I6566"/>
    </row>
    <row r="6567" spans="1:9" x14ac:dyDescent="0.25">
      <c r="A6567"/>
      <c r="B6567"/>
      <c r="C6567"/>
      <c r="D6567"/>
      <c r="E6567" s="148"/>
      <c r="F6567" s="148"/>
      <c r="G6567" s="149"/>
      <c r="H6567" s="148"/>
      <c r="I6567"/>
    </row>
    <row r="6568" spans="1:9" x14ac:dyDescent="0.25">
      <c r="A6568"/>
      <c r="B6568"/>
      <c r="C6568"/>
      <c r="D6568"/>
      <c r="E6568" s="148"/>
      <c r="F6568" s="148"/>
      <c r="G6568" s="149"/>
      <c r="H6568" s="148"/>
      <c r="I6568"/>
    </row>
    <row r="6569" spans="1:9" x14ac:dyDescent="0.25">
      <c r="A6569"/>
      <c r="B6569"/>
      <c r="C6569"/>
      <c r="D6569"/>
      <c r="E6569" s="148"/>
      <c r="F6569" s="148"/>
      <c r="G6569" s="149"/>
      <c r="H6569" s="148"/>
      <c r="I6569"/>
    </row>
    <row r="6570" spans="1:9" x14ac:dyDescent="0.25">
      <c r="A6570"/>
      <c r="B6570"/>
      <c r="C6570"/>
      <c r="D6570"/>
      <c r="E6570" s="148"/>
      <c r="F6570" s="148"/>
      <c r="G6570" s="149"/>
      <c r="H6570" s="148"/>
      <c r="I6570"/>
    </row>
    <row r="6571" spans="1:9" x14ac:dyDescent="0.25">
      <c r="A6571"/>
      <c r="B6571"/>
      <c r="C6571"/>
      <c r="D6571"/>
      <c r="E6571" s="148"/>
      <c r="F6571" s="148"/>
      <c r="G6571" s="149"/>
      <c r="H6571" s="148"/>
      <c r="I6571"/>
    </row>
    <row r="6572" spans="1:9" x14ac:dyDescent="0.25">
      <c r="A6572"/>
      <c r="B6572"/>
      <c r="C6572"/>
      <c r="D6572"/>
      <c r="E6572" s="148"/>
      <c r="F6572" s="148"/>
      <c r="G6572" s="149"/>
      <c r="H6572" s="148"/>
      <c r="I6572"/>
    </row>
    <row r="6573" spans="1:9" x14ac:dyDescent="0.25">
      <c r="A6573"/>
      <c r="B6573"/>
      <c r="C6573"/>
      <c r="D6573"/>
      <c r="E6573" s="148"/>
      <c r="F6573" s="148"/>
      <c r="G6573" s="149"/>
      <c r="H6573" s="148"/>
      <c r="I6573"/>
    </row>
    <row r="6574" spans="1:9" x14ac:dyDescent="0.25">
      <c r="A6574"/>
      <c r="B6574"/>
      <c r="C6574"/>
      <c r="D6574"/>
      <c r="E6574" s="148"/>
      <c r="F6574" s="148"/>
      <c r="G6574" s="149"/>
      <c r="H6574" s="148"/>
      <c r="I6574"/>
    </row>
    <row r="6575" spans="1:9" x14ac:dyDescent="0.25">
      <c r="A6575"/>
      <c r="B6575"/>
      <c r="C6575"/>
      <c r="D6575"/>
      <c r="E6575" s="148"/>
      <c r="F6575" s="148"/>
      <c r="G6575" s="149"/>
      <c r="H6575" s="148"/>
      <c r="I6575"/>
    </row>
    <row r="6576" spans="1:9" x14ac:dyDescent="0.25">
      <c r="A6576"/>
      <c r="B6576"/>
      <c r="C6576"/>
      <c r="D6576"/>
      <c r="E6576" s="148"/>
      <c r="F6576" s="148"/>
      <c r="G6576" s="149"/>
      <c r="H6576" s="148"/>
      <c r="I6576"/>
    </row>
    <row r="6577" spans="1:9" x14ac:dyDescent="0.25">
      <c r="A6577"/>
      <c r="B6577"/>
      <c r="C6577"/>
      <c r="D6577"/>
      <c r="E6577" s="148"/>
      <c r="F6577" s="148"/>
      <c r="G6577" s="149"/>
      <c r="H6577" s="148"/>
      <c r="I6577"/>
    </row>
    <row r="6578" spans="1:9" x14ac:dyDescent="0.25">
      <c r="A6578"/>
      <c r="B6578"/>
      <c r="C6578"/>
      <c r="D6578"/>
      <c r="E6578" s="148"/>
      <c r="F6578" s="148"/>
      <c r="G6578" s="149"/>
      <c r="H6578" s="148"/>
      <c r="I6578"/>
    </row>
    <row r="6579" spans="1:9" x14ac:dyDescent="0.25">
      <c r="A6579"/>
      <c r="B6579"/>
      <c r="C6579"/>
      <c r="D6579"/>
      <c r="E6579" s="148"/>
      <c r="F6579" s="148"/>
      <c r="G6579" s="149"/>
      <c r="H6579" s="148"/>
      <c r="I6579"/>
    </row>
    <row r="6580" spans="1:9" x14ac:dyDescent="0.25">
      <c r="A6580"/>
      <c r="B6580"/>
      <c r="C6580"/>
      <c r="D6580"/>
      <c r="E6580" s="148"/>
      <c r="F6580" s="148"/>
      <c r="G6580" s="149"/>
      <c r="H6580" s="148"/>
      <c r="I6580"/>
    </row>
    <row r="6581" spans="1:9" x14ac:dyDescent="0.25">
      <c r="A6581"/>
      <c r="B6581"/>
      <c r="C6581"/>
      <c r="D6581"/>
      <c r="E6581" s="148"/>
      <c r="F6581" s="148"/>
      <c r="G6581" s="149"/>
      <c r="H6581" s="148"/>
      <c r="I6581"/>
    </row>
    <row r="6582" spans="1:9" x14ac:dyDescent="0.25">
      <c r="A6582"/>
      <c r="B6582"/>
      <c r="C6582"/>
      <c r="D6582"/>
      <c r="E6582" s="148"/>
      <c r="F6582" s="148"/>
      <c r="G6582" s="149"/>
      <c r="H6582" s="148"/>
      <c r="I6582"/>
    </row>
    <row r="6583" spans="1:9" x14ac:dyDescent="0.25">
      <c r="A6583"/>
      <c r="B6583"/>
      <c r="C6583"/>
      <c r="D6583"/>
      <c r="E6583" s="148"/>
      <c r="F6583" s="148"/>
      <c r="G6583" s="149"/>
      <c r="H6583" s="148"/>
      <c r="I6583"/>
    </row>
    <row r="6584" spans="1:9" x14ac:dyDescent="0.25">
      <c r="A6584"/>
      <c r="B6584"/>
      <c r="C6584"/>
      <c r="D6584"/>
      <c r="E6584" s="148"/>
      <c r="F6584" s="148"/>
      <c r="G6584" s="149"/>
      <c r="H6584" s="148"/>
      <c r="I6584"/>
    </row>
    <row r="6585" spans="1:9" x14ac:dyDescent="0.25">
      <c r="A6585"/>
      <c r="B6585"/>
      <c r="C6585"/>
      <c r="D6585"/>
      <c r="E6585" s="148"/>
      <c r="F6585" s="148"/>
      <c r="G6585" s="149"/>
      <c r="H6585" s="148"/>
      <c r="I6585"/>
    </row>
    <row r="6586" spans="1:9" x14ac:dyDescent="0.25">
      <c r="A6586"/>
      <c r="B6586"/>
      <c r="C6586"/>
      <c r="D6586"/>
      <c r="E6586" s="148"/>
      <c r="F6586" s="148"/>
      <c r="G6586" s="149"/>
      <c r="H6586" s="148"/>
      <c r="I6586"/>
    </row>
    <row r="6587" spans="1:9" x14ac:dyDescent="0.25">
      <c r="A6587"/>
      <c r="B6587"/>
      <c r="C6587"/>
      <c r="D6587"/>
      <c r="E6587" s="148"/>
      <c r="F6587" s="148"/>
      <c r="G6587" s="149"/>
      <c r="H6587" s="148"/>
      <c r="I6587"/>
    </row>
    <row r="6588" spans="1:9" x14ac:dyDescent="0.25">
      <c r="A6588"/>
      <c r="B6588"/>
      <c r="C6588"/>
      <c r="D6588"/>
      <c r="E6588" s="148"/>
      <c r="F6588" s="148"/>
      <c r="G6588" s="149"/>
      <c r="H6588" s="148"/>
      <c r="I6588"/>
    </row>
    <row r="6589" spans="1:9" x14ac:dyDescent="0.25">
      <c r="A6589"/>
      <c r="B6589"/>
      <c r="C6589"/>
      <c r="D6589"/>
      <c r="E6589" s="148"/>
      <c r="F6589" s="148"/>
      <c r="G6589" s="149"/>
      <c r="H6589" s="148"/>
      <c r="I6589"/>
    </row>
    <row r="6590" spans="1:9" x14ac:dyDescent="0.25">
      <c r="A6590"/>
      <c r="B6590"/>
      <c r="C6590"/>
      <c r="D6590"/>
      <c r="E6590" s="148"/>
      <c r="F6590" s="148"/>
      <c r="G6590" s="149"/>
      <c r="H6590" s="148"/>
      <c r="I6590"/>
    </row>
    <row r="6591" spans="1:9" x14ac:dyDescent="0.25">
      <c r="A6591"/>
      <c r="B6591"/>
      <c r="C6591"/>
      <c r="D6591"/>
      <c r="E6591" s="148"/>
      <c r="F6591" s="148"/>
      <c r="G6591" s="149"/>
      <c r="H6591" s="148"/>
      <c r="I6591"/>
    </row>
    <row r="6592" spans="1:9" x14ac:dyDescent="0.25">
      <c r="A6592"/>
      <c r="B6592"/>
      <c r="C6592"/>
      <c r="D6592"/>
      <c r="E6592" s="148"/>
      <c r="F6592" s="148"/>
      <c r="G6592" s="149"/>
      <c r="H6592" s="148"/>
      <c r="I6592"/>
    </row>
    <row r="6593" spans="1:9" x14ac:dyDescent="0.25">
      <c r="A6593"/>
      <c r="B6593"/>
      <c r="C6593"/>
      <c r="D6593"/>
      <c r="E6593" s="148"/>
      <c r="F6593" s="148"/>
      <c r="G6593" s="149"/>
      <c r="H6593" s="148"/>
      <c r="I6593"/>
    </row>
    <row r="6594" spans="1:9" x14ac:dyDescent="0.25">
      <c r="A6594"/>
      <c r="B6594"/>
      <c r="C6594"/>
      <c r="D6594"/>
      <c r="E6594" s="148"/>
      <c r="F6594" s="148"/>
      <c r="G6594" s="149"/>
      <c r="H6594" s="148"/>
      <c r="I6594"/>
    </row>
    <row r="6595" spans="1:9" x14ac:dyDescent="0.25">
      <c r="A6595"/>
      <c r="B6595"/>
      <c r="C6595"/>
      <c r="D6595"/>
      <c r="E6595" s="148"/>
      <c r="F6595" s="148"/>
      <c r="G6595" s="149"/>
      <c r="H6595" s="148"/>
      <c r="I6595"/>
    </row>
    <row r="6596" spans="1:9" x14ac:dyDescent="0.25">
      <c r="A6596"/>
      <c r="B6596"/>
      <c r="C6596"/>
      <c r="D6596"/>
      <c r="E6596" s="148"/>
      <c r="F6596" s="148"/>
      <c r="G6596" s="149"/>
      <c r="H6596" s="148"/>
      <c r="I6596"/>
    </row>
    <row r="6597" spans="1:9" x14ac:dyDescent="0.25">
      <c r="A6597"/>
      <c r="B6597"/>
      <c r="C6597"/>
      <c r="D6597"/>
      <c r="E6597" s="148"/>
      <c r="F6597" s="148"/>
      <c r="G6597" s="149"/>
      <c r="H6597" s="148"/>
      <c r="I6597"/>
    </row>
    <row r="6598" spans="1:9" x14ac:dyDescent="0.25">
      <c r="A6598"/>
      <c r="B6598"/>
      <c r="C6598"/>
      <c r="D6598"/>
      <c r="E6598" s="148"/>
      <c r="F6598" s="148"/>
      <c r="G6598" s="149"/>
      <c r="H6598" s="148"/>
      <c r="I6598"/>
    </row>
    <row r="6599" spans="1:9" x14ac:dyDescent="0.25">
      <c r="A6599"/>
      <c r="B6599"/>
      <c r="C6599"/>
      <c r="D6599"/>
      <c r="E6599" s="148"/>
      <c r="F6599" s="148"/>
      <c r="G6599" s="149"/>
      <c r="H6599" s="148"/>
      <c r="I6599"/>
    </row>
    <row r="6600" spans="1:9" x14ac:dyDescent="0.25">
      <c r="A6600"/>
      <c r="B6600"/>
      <c r="C6600"/>
      <c r="D6600"/>
      <c r="E6600" s="148"/>
      <c r="F6600" s="148"/>
      <c r="G6600" s="149"/>
      <c r="H6600" s="148"/>
      <c r="I6600"/>
    </row>
    <row r="6601" spans="1:9" x14ac:dyDescent="0.25">
      <c r="A6601"/>
      <c r="B6601"/>
      <c r="C6601"/>
      <c r="D6601"/>
      <c r="E6601" s="148"/>
      <c r="F6601" s="148"/>
      <c r="G6601" s="149"/>
      <c r="H6601" s="148"/>
      <c r="I6601"/>
    </row>
    <row r="6602" spans="1:9" x14ac:dyDescent="0.25">
      <c r="A6602"/>
      <c r="B6602"/>
      <c r="C6602"/>
      <c r="D6602"/>
      <c r="E6602" s="148"/>
      <c r="F6602" s="148"/>
      <c r="G6602" s="149"/>
      <c r="H6602" s="148"/>
      <c r="I6602"/>
    </row>
    <row r="6603" spans="1:9" x14ac:dyDescent="0.25">
      <c r="A6603"/>
      <c r="B6603"/>
      <c r="C6603"/>
      <c r="D6603"/>
      <c r="E6603" s="148"/>
      <c r="F6603" s="148"/>
      <c r="G6603" s="149"/>
      <c r="H6603" s="148"/>
      <c r="I6603"/>
    </row>
    <row r="6604" spans="1:9" x14ac:dyDescent="0.25">
      <c r="A6604"/>
      <c r="B6604"/>
      <c r="C6604"/>
      <c r="D6604"/>
      <c r="E6604" s="148"/>
      <c r="F6604" s="148"/>
      <c r="G6604" s="149"/>
      <c r="H6604" s="148"/>
      <c r="I6604"/>
    </row>
    <row r="6605" spans="1:9" x14ac:dyDescent="0.25">
      <c r="A6605"/>
      <c r="B6605"/>
      <c r="C6605"/>
      <c r="D6605"/>
      <c r="E6605" s="148"/>
      <c r="F6605" s="148"/>
      <c r="G6605" s="149"/>
      <c r="H6605" s="148"/>
      <c r="I6605"/>
    </row>
    <row r="6606" spans="1:9" x14ac:dyDescent="0.25">
      <c r="A6606"/>
      <c r="B6606"/>
      <c r="C6606"/>
      <c r="D6606"/>
      <c r="E6606" s="148"/>
      <c r="F6606" s="148"/>
      <c r="G6606" s="149"/>
      <c r="H6606" s="148"/>
      <c r="I6606"/>
    </row>
    <row r="6607" spans="1:9" x14ac:dyDescent="0.25">
      <c r="A6607"/>
      <c r="B6607"/>
      <c r="C6607"/>
      <c r="D6607"/>
      <c r="E6607" s="148"/>
      <c r="F6607" s="148"/>
      <c r="G6607" s="149"/>
      <c r="H6607" s="148"/>
      <c r="I6607"/>
    </row>
    <row r="6608" spans="1:9" x14ac:dyDescent="0.25">
      <c r="A6608"/>
      <c r="B6608"/>
      <c r="C6608"/>
      <c r="D6608"/>
      <c r="E6608" s="148"/>
      <c r="F6608" s="148"/>
      <c r="G6608" s="149"/>
      <c r="H6608" s="148"/>
      <c r="I6608"/>
    </row>
    <row r="6609" spans="1:9" x14ac:dyDescent="0.25">
      <c r="A6609"/>
      <c r="B6609"/>
      <c r="C6609"/>
      <c r="D6609"/>
      <c r="E6609" s="148"/>
      <c r="F6609" s="148"/>
      <c r="G6609" s="149"/>
      <c r="H6609" s="148"/>
      <c r="I6609"/>
    </row>
    <row r="6610" spans="1:9" x14ac:dyDescent="0.25">
      <c r="A6610"/>
      <c r="B6610"/>
      <c r="C6610"/>
      <c r="D6610"/>
      <c r="E6610" s="148"/>
      <c r="F6610" s="148"/>
      <c r="G6610" s="149"/>
      <c r="H6610" s="148"/>
      <c r="I6610"/>
    </row>
    <row r="6611" spans="1:9" x14ac:dyDescent="0.25">
      <c r="A6611"/>
      <c r="B6611"/>
      <c r="C6611"/>
      <c r="D6611"/>
      <c r="E6611" s="148"/>
      <c r="F6611" s="148"/>
      <c r="G6611" s="149"/>
      <c r="H6611" s="148"/>
      <c r="I6611"/>
    </row>
    <row r="6612" spans="1:9" x14ac:dyDescent="0.25">
      <c r="A6612"/>
      <c r="B6612"/>
      <c r="C6612"/>
      <c r="D6612"/>
      <c r="E6612" s="148"/>
      <c r="F6612" s="148"/>
      <c r="G6612" s="149"/>
      <c r="H6612" s="148"/>
      <c r="I6612"/>
    </row>
    <row r="6613" spans="1:9" x14ac:dyDescent="0.25">
      <c r="A6613"/>
      <c r="B6613"/>
      <c r="C6613"/>
      <c r="D6613"/>
      <c r="E6613" s="148"/>
      <c r="F6613" s="148"/>
      <c r="G6613" s="149"/>
      <c r="H6613" s="148"/>
      <c r="I6613"/>
    </row>
    <row r="6614" spans="1:9" x14ac:dyDescent="0.25">
      <c r="A6614"/>
      <c r="B6614"/>
      <c r="C6614"/>
      <c r="D6614"/>
      <c r="E6614" s="148"/>
      <c r="F6614" s="148"/>
      <c r="G6614" s="149"/>
      <c r="H6614" s="148"/>
      <c r="I6614"/>
    </row>
    <row r="6615" spans="1:9" x14ac:dyDescent="0.25">
      <c r="A6615"/>
      <c r="B6615"/>
      <c r="C6615"/>
      <c r="D6615"/>
      <c r="E6615" s="148"/>
      <c r="F6615" s="148"/>
      <c r="G6615" s="149"/>
      <c r="H6615" s="148"/>
      <c r="I6615"/>
    </row>
    <row r="6616" spans="1:9" x14ac:dyDescent="0.25">
      <c r="A6616"/>
      <c r="B6616"/>
      <c r="C6616"/>
      <c r="D6616"/>
      <c r="E6616" s="148"/>
      <c r="F6616" s="148"/>
      <c r="G6616" s="149"/>
      <c r="H6616" s="148"/>
      <c r="I6616"/>
    </row>
    <row r="6617" spans="1:9" x14ac:dyDescent="0.25">
      <c r="A6617"/>
      <c r="B6617"/>
      <c r="C6617"/>
      <c r="D6617"/>
      <c r="E6617" s="148"/>
      <c r="F6617" s="148"/>
      <c r="G6617" s="149"/>
      <c r="H6617" s="148"/>
      <c r="I6617"/>
    </row>
    <row r="6618" spans="1:9" x14ac:dyDescent="0.25">
      <c r="A6618"/>
      <c r="B6618"/>
      <c r="C6618"/>
      <c r="D6618"/>
      <c r="E6618" s="148"/>
      <c r="F6618" s="148"/>
      <c r="G6618" s="149"/>
      <c r="H6618" s="148"/>
      <c r="I6618"/>
    </row>
    <row r="6619" spans="1:9" x14ac:dyDescent="0.25">
      <c r="A6619"/>
      <c r="B6619"/>
      <c r="C6619"/>
      <c r="D6619"/>
      <c r="E6619" s="148"/>
      <c r="F6619" s="148"/>
      <c r="G6619" s="149"/>
      <c r="H6619" s="148"/>
      <c r="I6619"/>
    </row>
    <row r="6620" spans="1:9" x14ac:dyDescent="0.25">
      <c r="A6620"/>
      <c r="B6620"/>
      <c r="C6620"/>
      <c r="D6620"/>
      <c r="E6620" s="148"/>
      <c r="F6620" s="148"/>
      <c r="G6620" s="149"/>
      <c r="H6620" s="148"/>
      <c r="I6620"/>
    </row>
    <row r="6621" spans="1:9" x14ac:dyDescent="0.25">
      <c r="A6621"/>
      <c r="B6621"/>
      <c r="C6621"/>
      <c r="D6621"/>
      <c r="E6621" s="148"/>
      <c r="F6621" s="148"/>
      <c r="G6621" s="149"/>
      <c r="H6621" s="148"/>
      <c r="I6621"/>
    </row>
    <row r="6622" spans="1:9" x14ac:dyDescent="0.25">
      <c r="A6622"/>
      <c r="B6622"/>
      <c r="C6622"/>
      <c r="D6622"/>
      <c r="E6622" s="148"/>
      <c r="F6622" s="148"/>
      <c r="G6622" s="149"/>
      <c r="H6622" s="148"/>
      <c r="I6622"/>
    </row>
    <row r="6623" spans="1:9" x14ac:dyDescent="0.25">
      <c r="A6623"/>
      <c r="B6623"/>
      <c r="C6623"/>
      <c r="D6623"/>
      <c r="E6623" s="148"/>
      <c r="F6623" s="148"/>
      <c r="G6623" s="149"/>
      <c r="H6623" s="148"/>
      <c r="I6623"/>
    </row>
    <row r="6624" spans="1:9" x14ac:dyDescent="0.25">
      <c r="A6624"/>
      <c r="B6624"/>
      <c r="C6624"/>
      <c r="D6624"/>
      <c r="E6624" s="148"/>
      <c r="F6624" s="148"/>
      <c r="G6624" s="149"/>
      <c r="H6624" s="148"/>
      <c r="I6624"/>
    </row>
    <row r="6625" spans="1:9" x14ac:dyDescent="0.25">
      <c r="A6625"/>
      <c r="B6625"/>
      <c r="C6625"/>
      <c r="D6625"/>
      <c r="E6625" s="148"/>
      <c r="F6625" s="148"/>
      <c r="G6625" s="149"/>
      <c r="H6625" s="148"/>
      <c r="I6625"/>
    </row>
    <row r="6626" spans="1:9" x14ac:dyDescent="0.25">
      <c r="A6626"/>
      <c r="B6626"/>
      <c r="C6626"/>
      <c r="D6626"/>
      <c r="E6626" s="148"/>
      <c r="F6626" s="148"/>
      <c r="G6626" s="149"/>
      <c r="H6626" s="148"/>
      <c r="I6626"/>
    </row>
    <row r="6627" spans="1:9" x14ac:dyDescent="0.25">
      <c r="A6627"/>
      <c r="B6627"/>
      <c r="C6627"/>
      <c r="D6627"/>
      <c r="E6627" s="148"/>
      <c r="F6627" s="148"/>
      <c r="G6627" s="149"/>
      <c r="H6627" s="148"/>
      <c r="I6627"/>
    </row>
    <row r="6628" spans="1:9" x14ac:dyDescent="0.25">
      <c r="A6628"/>
      <c r="B6628"/>
      <c r="C6628"/>
      <c r="D6628"/>
      <c r="E6628" s="148"/>
      <c r="F6628" s="148"/>
      <c r="G6628" s="149"/>
      <c r="H6628" s="148"/>
      <c r="I6628"/>
    </row>
    <row r="6629" spans="1:9" x14ac:dyDescent="0.25">
      <c r="A6629"/>
      <c r="B6629"/>
      <c r="C6629"/>
      <c r="D6629"/>
      <c r="E6629" s="148"/>
      <c r="F6629" s="148"/>
      <c r="G6629" s="149"/>
      <c r="H6629" s="148"/>
      <c r="I6629"/>
    </row>
    <row r="6630" spans="1:9" x14ac:dyDescent="0.25">
      <c r="A6630"/>
      <c r="B6630"/>
      <c r="C6630"/>
      <c r="D6630"/>
      <c r="E6630" s="148"/>
      <c r="F6630" s="148"/>
      <c r="G6630" s="149"/>
      <c r="H6630" s="148"/>
      <c r="I6630"/>
    </row>
    <row r="6631" spans="1:9" x14ac:dyDescent="0.25">
      <c r="A6631"/>
      <c r="B6631"/>
      <c r="C6631"/>
      <c r="D6631"/>
      <c r="E6631" s="148"/>
      <c r="F6631" s="148"/>
      <c r="G6631" s="149"/>
      <c r="H6631" s="148"/>
      <c r="I6631"/>
    </row>
    <row r="6632" spans="1:9" x14ac:dyDescent="0.25">
      <c r="A6632"/>
      <c r="B6632"/>
      <c r="C6632"/>
      <c r="D6632"/>
      <c r="E6632" s="148"/>
      <c r="F6632" s="148"/>
      <c r="G6632" s="149"/>
      <c r="H6632" s="148"/>
      <c r="I6632"/>
    </row>
    <row r="6633" spans="1:9" x14ac:dyDescent="0.25">
      <c r="A6633"/>
      <c r="B6633"/>
      <c r="C6633"/>
      <c r="D6633"/>
      <c r="E6633" s="148"/>
      <c r="F6633" s="148"/>
      <c r="G6633" s="149"/>
      <c r="H6633" s="148"/>
      <c r="I6633"/>
    </row>
    <row r="6634" spans="1:9" x14ac:dyDescent="0.25">
      <c r="A6634"/>
      <c r="B6634"/>
      <c r="C6634"/>
      <c r="D6634"/>
      <c r="E6634" s="148"/>
      <c r="F6634" s="148"/>
      <c r="G6634" s="149"/>
      <c r="H6634" s="148"/>
      <c r="I6634"/>
    </row>
    <row r="6635" spans="1:9" x14ac:dyDescent="0.25">
      <c r="A6635"/>
      <c r="B6635"/>
      <c r="C6635"/>
      <c r="D6635"/>
      <c r="E6635" s="148"/>
      <c r="F6635" s="148"/>
      <c r="G6635" s="149"/>
      <c r="H6635" s="148"/>
      <c r="I6635"/>
    </row>
    <row r="6636" spans="1:9" x14ac:dyDescent="0.25">
      <c r="A6636"/>
      <c r="B6636"/>
      <c r="C6636"/>
      <c r="D6636"/>
      <c r="E6636" s="148"/>
      <c r="F6636" s="148"/>
      <c r="G6636" s="149"/>
      <c r="H6636" s="148"/>
      <c r="I6636"/>
    </row>
    <row r="6637" spans="1:9" x14ac:dyDescent="0.25">
      <c r="A6637"/>
      <c r="B6637"/>
      <c r="C6637"/>
      <c r="D6637"/>
      <c r="E6637" s="148"/>
      <c r="F6637" s="148"/>
      <c r="G6637" s="149"/>
      <c r="H6637" s="148"/>
      <c r="I6637"/>
    </row>
    <row r="6638" spans="1:9" x14ac:dyDescent="0.25">
      <c r="A6638"/>
      <c r="B6638"/>
      <c r="C6638"/>
      <c r="D6638"/>
      <c r="E6638" s="148"/>
      <c r="F6638" s="148"/>
      <c r="G6638" s="149"/>
      <c r="H6638" s="148"/>
      <c r="I6638"/>
    </row>
    <row r="6639" spans="1:9" x14ac:dyDescent="0.25">
      <c r="A6639"/>
      <c r="B6639"/>
      <c r="C6639"/>
      <c r="D6639"/>
      <c r="E6639" s="148"/>
      <c r="F6639" s="148"/>
      <c r="G6639" s="149"/>
      <c r="H6639" s="148"/>
      <c r="I6639"/>
    </row>
    <row r="6640" spans="1:9" x14ac:dyDescent="0.25">
      <c r="A6640"/>
      <c r="B6640"/>
      <c r="C6640"/>
      <c r="D6640"/>
      <c r="E6640" s="148"/>
      <c r="F6640" s="148"/>
      <c r="G6640" s="149"/>
      <c r="H6640" s="148"/>
      <c r="I6640"/>
    </row>
    <row r="6641" spans="1:9" x14ac:dyDescent="0.25">
      <c r="A6641"/>
      <c r="B6641"/>
      <c r="C6641"/>
      <c r="D6641"/>
      <c r="E6641" s="148"/>
      <c r="F6641" s="148"/>
      <c r="G6641" s="149"/>
      <c r="H6641" s="148"/>
      <c r="I6641"/>
    </row>
    <row r="6642" spans="1:9" x14ac:dyDescent="0.25">
      <c r="A6642"/>
      <c r="B6642"/>
      <c r="C6642"/>
      <c r="D6642"/>
      <c r="E6642" s="148"/>
      <c r="F6642" s="148"/>
      <c r="G6642" s="149"/>
      <c r="H6642" s="148"/>
      <c r="I6642"/>
    </row>
    <row r="6643" spans="1:9" x14ac:dyDescent="0.25">
      <c r="A6643"/>
      <c r="B6643"/>
      <c r="C6643"/>
      <c r="D6643"/>
      <c r="E6643" s="148"/>
      <c r="F6643" s="148"/>
      <c r="G6643" s="149"/>
      <c r="H6643" s="148"/>
      <c r="I6643"/>
    </row>
    <row r="6644" spans="1:9" x14ac:dyDescent="0.25">
      <c r="A6644"/>
      <c r="B6644"/>
      <c r="C6644"/>
      <c r="D6644"/>
      <c r="E6644" s="148"/>
      <c r="F6644" s="148"/>
      <c r="G6644" s="149"/>
      <c r="H6644" s="148"/>
      <c r="I6644"/>
    </row>
    <row r="6645" spans="1:9" x14ac:dyDescent="0.25">
      <c r="A6645"/>
      <c r="B6645"/>
      <c r="C6645"/>
      <c r="D6645"/>
      <c r="E6645" s="148"/>
      <c r="F6645" s="148"/>
      <c r="G6645" s="149"/>
      <c r="H6645" s="148"/>
      <c r="I6645"/>
    </row>
    <row r="6646" spans="1:9" x14ac:dyDescent="0.25">
      <c r="A6646"/>
      <c r="B6646"/>
      <c r="C6646"/>
      <c r="D6646"/>
      <c r="E6646" s="148"/>
      <c r="F6646" s="148"/>
      <c r="G6646" s="149"/>
      <c r="H6646" s="148"/>
      <c r="I6646"/>
    </row>
    <row r="6647" spans="1:9" x14ac:dyDescent="0.25">
      <c r="A6647"/>
      <c r="B6647"/>
      <c r="C6647"/>
      <c r="D6647"/>
      <c r="E6647" s="148"/>
      <c r="F6647" s="148"/>
      <c r="G6647" s="149"/>
      <c r="H6647" s="148"/>
      <c r="I6647"/>
    </row>
    <row r="6648" spans="1:9" x14ac:dyDescent="0.25">
      <c r="A6648"/>
      <c r="B6648"/>
      <c r="C6648"/>
      <c r="D6648"/>
      <c r="E6648" s="148"/>
      <c r="F6648" s="148"/>
      <c r="G6648" s="149"/>
      <c r="H6648" s="148"/>
      <c r="I6648"/>
    </row>
    <row r="6649" spans="1:9" x14ac:dyDescent="0.25">
      <c r="A6649"/>
      <c r="B6649"/>
      <c r="C6649"/>
      <c r="D6649"/>
      <c r="E6649" s="148"/>
      <c r="F6649" s="148"/>
      <c r="G6649" s="149"/>
      <c r="H6649" s="148"/>
      <c r="I6649"/>
    </row>
    <row r="6650" spans="1:9" x14ac:dyDescent="0.25">
      <c r="A6650"/>
      <c r="B6650"/>
      <c r="C6650"/>
      <c r="D6650"/>
      <c r="E6650" s="148"/>
      <c r="F6650" s="148"/>
      <c r="G6650" s="149"/>
      <c r="H6650" s="148"/>
      <c r="I6650"/>
    </row>
    <row r="6651" spans="1:9" x14ac:dyDescent="0.25">
      <c r="A6651"/>
      <c r="B6651"/>
      <c r="C6651"/>
      <c r="D6651"/>
      <c r="E6651" s="148"/>
      <c r="F6651" s="148"/>
      <c r="G6651" s="149"/>
      <c r="H6651" s="148"/>
      <c r="I6651"/>
    </row>
    <row r="6652" spans="1:9" x14ac:dyDescent="0.25">
      <c r="A6652"/>
      <c r="B6652"/>
      <c r="C6652"/>
      <c r="D6652"/>
      <c r="E6652" s="148"/>
      <c r="F6652" s="148"/>
      <c r="G6652" s="149"/>
      <c r="H6652" s="148"/>
      <c r="I6652"/>
    </row>
    <row r="6653" spans="1:9" x14ac:dyDescent="0.25">
      <c r="A6653"/>
      <c r="B6653"/>
      <c r="C6653"/>
      <c r="D6653"/>
      <c r="E6653" s="148"/>
      <c r="F6653" s="148"/>
      <c r="G6653" s="149"/>
      <c r="H6653" s="148"/>
      <c r="I6653"/>
    </row>
    <row r="6654" spans="1:9" x14ac:dyDescent="0.25">
      <c r="A6654"/>
      <c r="B6654"/>
      <c r="C6654"/>
      <c r="D6654"/>
      <c r="E6654" s="148"/>
      <c r="F6654" s="148"/>
      <c r="G6654" s="149"/>
      <c r="H6654" s="148"/>
      <c r="I6654"/>
    </row>
    <row r="6655" spans="1:9" x14ac:dyDescent="0.25">
      <c r="A6655"/>
      <c r="B6655"/>
      <c r="C6655"/>
      <c r="D6655"/>
      <c r="E6655" s="148"/>
      <c r="F6655" s="148"/>
      <c r="G6655" s="149"/>
      <c r="H6655" s="148"/>
      <c r="I6655"/>
    </row>
    <row r="6656" spans="1:9" x14ac:dyDescent="0.25">
      <c r="A6656"/>
      <c r="B6656"/>
      <c r="C6656"/>
      <c r="D6656"/>
      <c r="E6656" s="148"/>
      <c r="F6656" s="148"/>
      <c r="G6656" s="149"/>
      <c r="H6656" s="148"/>
      <c r="I6656"/>
    </row>
    <row r="6657" spans="1:9" x14ac:dyDescent="0.25">
      <c r="A6657"/>
      <c r="B6657"/>
      <c r="C6657"/>
      <c r="D6657"/>
      <c r="E6657" s="148"/>
      <c r="F6657" s="148"/>
      <c r="G6657" s="149"/>
      <c r="H6657" s="148"/>
      <c r="I6657"/>
    </row>
    <row r="6658" spans="1:9" x14ac:dyDescent="0.25">
      <c r="A6658"/>
      <c r="B6658"/>
      <c r="C6658"/>
      <c r="D6658"/>
      <c r="E6658" s="148"/>
      <c r="F6658" s="148"/>
      <c r="G6658" s="149"/>
      <c r="H6658" s="148"/>
      <c r="I6658"/>
    </row>
    <row r="6659" spans="1:9" x14ac:dyDescent="0.25">
      <c r="A6659"/>
      <c r="B6659"/>
      <c r="C6659"/>
      <c r="D6659"/>
      <c r="E6659" s="148"/>
      <c r="F6659" s="148"/>
      <c r="G6659" s="149"/>
      <c r="H6659" s="148"/>
      <c r="I6659"/>
    </row>
    <row r="6660" spans="1:9" x14ac:dyDescent="0.25">
      <c r="A6660"/>
      <c r="B6660"/>
      <c r="C6660"/>
      <c r="D6660"/>
      <c r="E6660" s="148"/>
      <c r="F6660" s="148"/>
      <c r="G6660" s="149"/>
      <c r="H6660" s="148"/>
      <c r="I6660"/>
    </row>
    <row r="6661" spans="1:9" x14ac:dyDescent="0.25">
      <c r="A6661"/>
      <c r="B6661"/>
      <c r="C6661"/>
      <c r="D6661"/>
      <c r="E6661" s="148"/>
      <c r="F6661" s="148"/>
      <c r="G6661" s="149"/>
      <c r="H6661" s="148"/>
      <c r="I6661"/>
    </row>
    <row r="6662" spans="1:9" x14ac:dyDescent="0.25">
      <c r="A6662"/>
      <c r="B6662"/>
      <c r="C6662"/>
      <c r="D6662"/>
      <c r="E6662" s="148"/>
      <c r="F6662" s="148"/>
      <c r="G6662" s="149"/>
      <c r="H6662" s="148"/>
      <c r="I6662"/>
    </row>
    <row r="6663" spans="1:9" x14ac:dyDescent="0.25">
      <c r="A6663"/>
      <c r="B6663"/>
      <c r="C6663"/>
      <c r="D6663"/>
      <c r="E6663" s="148"/>
      <c r="F6663" s="148"/>
      <c r="G6663" s="149"/>
      <c r="H6663" s="148"/>
      <c r="I6663"/>
    </row>
    <row r="6664" spans="1:9" x14ac:dyDescent="0.25">
      <c r="A6664"/>
      <c r="B6664"/>
      <c r="C6664"/>
      <c r="D6664"/>
      <c r="E6664" s="148"/>
      <c r="F6664" s="148"/>
      <c r="G6664" s="149"/>
      <c r="H6664" s="148"/>
      <c r="I6664"/>
    </row>
    <row r="6665" spans="1:9" x14ac:dyDescent="0.25">
      <c r="A6665"/>
      <c r="B6665"/>
      <c r="C6665"/>
      <c r="D6665"/>
      <c r="E6665" s="148"/>
      <c r="F6665" s="148"/>
      <c r="G6665" s="149"/>
      <c r="H6665" s="148"/>
      <c r="I6665"/>
    </row>
    <row r="6666" spans="1:9" x14ac:dyDescent="0.25">
      <c r="A6666"/>
      <c r="B6666"/>
      <c r="C6666"/>
      <c r="D6666"/>
      <c r="E6666" s="148"/>
      <c r="F6666" s="148"/>
      <c r="G6666" s="149"/>
      <c r="H6666" s="148"/>
      <c r="I6666"/>
    </row>
    <row r="6667" spans="1:9" x14ac:dyDescent="0.25">
      <c r="A6667"/>
      <c r="B6667"/>
      <c r="C6667"/>
      <c r="D6667"/>
      <c r="E6667" s="148"/>
      <c r="F6667" s="148"/>
      <c r="G6667" s="149"/>
      <c r="H6667" s="148"/>
      <c r="I6667"/>
    </row>
    <row r="6668" spans="1:9" x14ac:dyDescent="0.25">
      <c r="A6668"/>
      <c r="B6668"/>
      <c r="C6668"/>
      <c r="D6668"/>
      <c r="E6668" s="148"/>
      <c r="F6668" s="148"/>
      <c r="G6668" s="149"/>
      <c r="H6668" s="148"/>
      <c r="I6668"/>
    </row>
    <row r="6669" spans="1:9" x14ac:dyDescent="0.25">
      <c r="A6669"/>
      <c r="B6669"/>
      <c r="C6669"/>
      <c r="D6669"/>
      <c r="E6669" s="148"/>
      <c r="F6669" s="148"/>
      <c r="G6669" s="149"/>
      <c r="H6669" s="148"/>
      <c r="I6669"/>
    </row>
    <row r="6670" spans="1:9" x14ac:dyDescent="0.25">
      <c r="A6670"/>
      <c r="B6670"/>
      <c r="C6670"/>
      <c r="D6670"/>
      <c r="E6670" s="148"/>
      <c r="F6670" s="148"/>
      <c r="G6670" s="149"/>
      <c r="H6670" s="148"/>
      <c r="I6670"/>
    </row>
    <row r="6671" spans="1:9" x14ac:dyDescent="0.25">
      <c r="A6671"/>
      <c r="B6671"/>
      <c r="C6671"/>
      <c r="D6671"/>
      <c r="E6671" s="148"/>
      <c r="F6671" s="148"/>
      <c r="G6671" s="149"/>
      <c r="H6671" s="148"/>
      <c r="I6671"/>
    </row>
    <row r="6672" spans="1:9" x14ac:dyDescent="0.25">
      <c r="A6672"/>
      <c r="B6672"/>
      <c r="C6672"/>
      <c r="D6672"/>
      <c r="E6672" s="148"/>
      <c r="F6672" s="148"/>
      <c r="G6672" s="149"/>
      <c r="H6672" s="148"/>
      <c r="I6672"/>
    </row>
    <row r="6673" spans="1:9" x14ac:dyDescent="0.25">
      <c r="A6673"/>
      <c r="B6673"/>
      <c r="C6673"/>
      <c r="D6673"/>
      <c r="E6673" s="148"/>
      <c r="F6673" s="148"/>
      <c r="G6673" s="149"/>
      <c r="H6673" s="148"/>
      <c r="I6673"/>
    </row>
    <row r="6674" spans="1:9" x14ac:dyDescent="0.25">
      <c r="A6674"/>
      <c r="B6674"/>
      <c r="C6674"/>
      <c r="D6674"/>
      <c r="E6674" s="148"/>
      <c r="F6674" s="148"/>
      <c r="G6674" s="149"/>
      <c r="H6674" s="148"/>
      <c r="I6674"/>
    </row>
    <row r="6675" spans="1:9" x14ac:dyDescent="0.25">
      <c r="A6675"/>
      <c r="B6675"/>
      <c r="C6675"/>
      <c r="D6675"/>
      <c r="E6675" s="148"/>
      <c r="F6675" s="148"/>
      <c r="G6675" s="149"/>
      <c r="H6675" s="148"/>
      <c r="I6675"/>
    </row>
    <row r="6676" spans="1:9" x14ac:dyDescent="0.25">
      <c r="A6676"/>
      <c r="B6676"/>
      <c r="C6676"/>
      <c r="D6676"/>
      <c r="E6676" s="148"/>
      <c r="F6676" s="148"/>
      <c r="G6676" s="149"/>
      <c r="H6676" s="148"/>
      <c r="I6676"/>
    </row>
    <row r="6677" spans="1:9" x14ac:dyDescent="0.25">
      <c r="A6677"/>
      <c r="B6677"/>
      <c r="C6677"/>
      <c r="D6677"/>
      <c r="E6677" s="148"/>
      <c r="F6677" s="148"/>
      <c r="G6677" s="149"/>
      <c r="H6677" s="148"/>
      <c r="I6677"/>
    </row>
    <row r="6678" spans="1:9" x14ac:dyDescent="0.25">
      <c r="A6678"/>
      <c r="B6678"/>
      <c r="C6678"/>
      <c r="D6678"/>
      <c r="E6678" s="148"/>
      <c r="F6678" s="148"/>
      <c r="G6678" s="149"/>
      <c r="H6678" s="148"/>
      <c r="I6678"/>
    </row>
    <row r="6679" spans="1:9" x14ac:dyDescent="0.25">
      <c r="A6679"/>
      <c r="B6679"/>
      <c r="C6679"/>
      <c r="D6679"/>
      <c r="E6679" s="148"/>
      <c r="F6679" s="148"/>
      <c r="G6679" s="149"/>
      <c r="H6679" s="148"/>
      <c r="I6679"/>
    </row>
    <row r="6680" spans="1:9" x14ac:dyDescent="0.25">
      <c r="A6680"/>
      <c r="B6680"/>
      <c r="C6680"/>
      <c r="D6680"/>
      <c r="E6680" s="148"/>
      <c r="F6680" s="148"/>
      <c r="G6680" s="149"/>
      <c r="H6680" s="148"/>
      <c r="I6680"/>
    </row>
    <row r="6681" spans="1:9" x14ac:dyDescent="0.25">
      <c r="A6681"/>
      <c r="B6681"/>
      <c r="C6681"/>
      <c r="D6681"/>
      <c r="E6681" s="148"/>
      <c r="F6681" s="148"/>
      <c r="G6681" s="149"/>
      <c r="H6681" s="148"/>
      <c r="I6681"/>
    </row>
    <row r="6682" spans="1:9" x14ac:dyDescent="0.25">
      <c r="A6682"/>
      <c r="B6682"/>
      <c r="C6682"/>
      <c r="D6682"/>
      <c r="E6682" s="148"/>
      <c r="F6682" s="148"/>
      <c r="G6682" s="149"/>
      <c r="H6682" s="148"/>
      <c r="I6682"/>
    </row>
    <row r="6683" spans="1:9" x14ac:dyDescent="0.25">
      <c r="A6683"/>
      <c r="B6683"/>
      <c r="C6683"/>
      <c r="D6683"/>
      <c r="E6683" s="148"/>
      <c r="F6683" s="148"/>
      <c r="G6683" s="149"/>
      <c r="H6683" s="148"/>
      <c r="I6683"/>
    </row>
    <row r="6684" spans="1:9" x14ac:dyDescent="0.25">
      <c r="A6684"/>
      <c r="B6684"/>
      <c r="C6684"/>
      <c r="D6684"/>
      <c r="E6684" s="148"/>
      <c r="F6684" s="148"/>
      <c r="G6684" s="149"/>
      <c r="H6684" s="148"/>
      <c r="I6684"/>
    </row>
    <row r="6685" spans="1:9" x14ac:dyDescent="0.25">
      <c r="A6685"/>
      <c r="B6685"/>
      <c r="C6685"/>
      <c r="D6685"/>
      <c r="E6685" s="148"/>
      <c r="F6685" s="148"/>
      <c r="G6685" s="149"/>
      <c r="H6685" s="148"/>
      <c r="I6685"/>
    </row>
    <row r="6686" spans="1:9" x14ac:dyDescent="0.25">
      <c r="A6686"/>
      <c r="B6686"/>
      <c r="C6686"/>
      <c r="D6686"/>
      <c r="E6686" s="148"/>
      <c r="F6686" s="148"/>
      <c r="G6686" s="149"/>
      <c r="H6686" s="148"/>
      <c r="I6686"/>
    </row>
    <row r="6687" spans="1:9" x14ac:dyDescent="0.25">
      <c r="A6687"/>
      <c r="B6687"/>
      <c r="C6687"/>
      <c r="D6687"/>
      <c r="E6687" s="148"/>
      <c r="F6687" s="148"/>
      <c r="G6687" s="149"/>
      <c r="H6687" s="148"/>
      <c r="I6687"/>
    </row>
    <row r="6688" spans="1:9" x14ac:dyDescent="0.25">
      <c r="A6688"/>
      <c r="B6688"/>
      <c r="C6688"/>
      <c r="D6688"/>
      <c r="E6688" s="148"/>
      <c r="F6688" s="148"/>
      <c r="G6688" s="149"/>
      <c r="H6688" s="148"/>
      <c r="I6688"/>
    </row>
    <row r="6689" spans="1:9" x14ac:dyDescent="0.25">
      <c r="A6689"/>
      <c r="B6689"/>
      <c r="C6689"/>
      <c r="D6689"/>
      <c r="E6689" s="148"/>
      <c r="F6689" s="148"/>
      <c r="G6689" s="149"/>
      <c r="H6689" s="148"/>
      <c r="I6689"/>
    </row>
    <row r="6690" spans="1:9" x14ac:dyDescent="0.25">
      <c r="A6690"/>
      <c r="B6690"/>
      <c r="C6690"/>
      <c r="D6690"/>
      <c r="E6690" s="148"/>
      <c r="F6690" s="148"/>
      <c r="G6690" s="149"/>
      <c r="H6690" s="148"/>
      <c r="I6690"/>
    </row>
    <row r="6691" spans="1:9" x14ac:dyDescent="0.25">
      <c r="A6691"/>
      <c r="B6691"/>
      <c r="C6691"/>
      <c r="D6691"/>
      <c r="E6691" s="148"/>
      <c r="F6691" s="148"/>
      <c r="G6691" s="149"/>
      <c r="H6691" s="148"/>
      <c r="I6691"/>
    </row>
    <row r="6692" spans="1:9" x14ac:dyDescent="0.25">
      <c r="A6692"/>
      <c r="B6692"/>
      <c r="C6692"/>
      <c r="D6692"/>
      <c r="E6692" s="148"/>
      <c r="F6692" s="148"/>
      <c r="G6692" s="149"/>
      <c r="H6692" s="148"/>
      <c r="I6692"/>
    </row>
    <row r="6693" spans="1:9" x14ac:dyDescent="0.25">
      <c r="A6693"/>
      <c r="B6693"/>
      <c r="C6693"/>
      <c r="D6693"/>
      <c r="E6693" s="148"/>
      <c r="F6693" s="148"/>
      <c r="G6693" s="149"/>
      <c r="H6693" s="148"/>
      <c r="I6693"/>
    </row>
    <row r="6694" spans="1:9" x14ac:dyDescent="0.25">
      <c r="A6694"/>
      <c r="B6694"/>
      <c r="C6694"/>
      <c r="D6694"/>
      <c r="E6694" s="148"/>
      <c r="F6694" s="148"/>
      <c r="G6694" s="149"/>
      <c r="H6694" s="148"/>
      <c r="I6694"/>
    </row>
    <row r="6695" spans="1:9" x14ac:dyDescent="0.25">
      <c r="A6695"/>
      <c r="B6695"/>
      <c r="C6695"/>
      <c r="D6695"/>
      <c r="E6695" s="148"/>
      <c r="F6695" s="148"/>
      <c r="G6695" s="149"/>
      <c r="H6695" s="148"/>
      <c r="I6695"/>
    </row>
    <row r="6696" spans="1:9" x14ac:dyDescent="0.25">
      <c r="A6696"/>
      <c r="B6696"/>
      <c r="C6696"/>
      <c r="D6696"/>
      <c r="E6696" s="148"/>
      <c r="F6696" s="148"/>
      <c r="G6696" s="149"/>
      <c r="H6696" s="148"/>
      <c r="I6696"/>
    </row>
    <row r="6697" spans="1:9" x14ac:dyDescent="0.25">
      <c r="A6697"/>
      <c r="B6697"/>
      <c r="C6697"/>
      <c r="D6697"/>
      <c r="E6697" s="148"/>
      <c r="F6697" s="148"/>
      <c r="G6697" s="149"/>
      <c r="H6697" s="148"/>
      <c r="I6697"/>
    </row>
    <row r="6698" spans="1:9" x14ac:dyDescent="0.25">
      <c r="A6698"/>
      <c r="B6698"/>
      <c r="C6698"/>
      <c r="D6698"/>
      <c r="E6698" s="148"/>
      <c r="F6698" s="148"/>
      <c r="G6698" s="149"/>
      <c r="H6698" s="148"/>
      <c r="I6698"/>
    </row>
    <row r="6699" spans="1:9" x14ac:dyDescent="0.25">
      <c r="A6699"/>
      <c r="B6699"/>
      <c r="C6699"/>
      <c r="D6699"/>
      <c r="E6699" s="148"/>
      <c r="F6699" s="148"/>
      <c r="G6699" s="149"/>
      <c r="H6699" s="148"/>
      <c r="I6699"/>
    </row>
    <row r="6700" spans="1:9" x14ac:dyDescent="0.25">
      <c r="A6700"/>
      <c r="B6700"/>
      <c r="C6700"/>
      <c r="D6700"/>
      <c r="E6700" s="148"/>
      <c r="F6700" s="148"/>
      <c r="G6700" s="149"/>
      <c r="H6700" s="148"/>
      <c r="I6700"/>
    </row>
    <row r="6701" spans="1:9" x14ac:dyDescent="0.25">
      <c r="A6701"/>
      <c r="B6701"/>
      <c r="C6701"/>
      <c r="D6701"/>
      <c r="E6701" s="148"/>
      <c r="F6701" s="148"/>
      <c r="G6701" s="149"/>
      <c r="H6701" s="148"/>
      <c r="I6701"/>
    </row>
    <row r="6702" spans="1:9" x14ac:dyDescent="0.25">
      <c r="A6702"/>
      <c r="B6702"/>
      <c r="C6702"/>
      <c r="D6702"/>
      <c r="E6702" s="148"/>
      <c r="F6702" s="148"/>
      <c r="G6702" s="149"/>
      <c r="H6702" s="148"/>
      <c r="I6702"/>
    </row>
    <row r="6703" spans="1:9" x14ac:dyDescent="0.25">
      <c r="A6703"/>
      <c r="B6703"/>
      <c r="C6703"/>
      <c r="D6703"/>
      <c r="E6703" s="148"/>
      <c r="F6703" s="148"/>
      <c r="G6703" s="149"/>
      <c r="H6703" s="148"/>
      <c r="I6703"/>
    </row>
    <row r="6704" spans="1:9" x14ac:dyDescent="0.25">
      <c r="A6704"/>
      <c r="B6704"/>
      <c r="C6704"/>
      <c r="D6704"/>
      <c r="E6704" s="148"/>
      <c r="F6704" s="148"/>
      <c r="G6704" s="149"/>
      <c r="H6704" s="148"/>
      <c r="I6704"/>
    </row>
    <row r="6705" spans="1:9" x14ac:dyDescent="0.25">
      <c r="A6705"/>
      <c r="B6705"/>
      <c r="C6705"/>
      <c r="D6705"/>
      <c r="E6705" s="148"/>
      <c r="F6705" s="148"/>
      <c r="G6705" s="149"/>
      <c r="H6705" s="148"/>
      <c r="I6705"/>
    </row>
    <row r="6706" spans="1:9" x14ac:dyDescent="0.25">
      <c r="A6706"/>
      <c r="B6706"/>
      <c r="C6706"/>
      <c r="D6706"/>
      <c r="E6706" s="148"/>
      <c r="F6706" s="148"/>
      <c r="G6706" s="149"/>
      <c r="H6706" s="148"/>
      <c r="I6706"/>
    </row>
    <row r="6707" spans="1:9" x14ac:dyDescent="0.25">
      <c r="A6707"/>
      <c r="B6707"/>
      <c r="C6707"/>
      <c r="D6707"/>
      <c r="E6707" s="148"/>
      <c r="F6707" s="148"/>
      <c r="G6707" s="149"/>
      <c r="H6707" s="148"/>
      <c r="I6707"/>
    </row>
    <row r="6708" spans="1:9" x14ac:dyDescent="0.25">
      <c r="A6708"/>
      <c r="B6708"/>
      <c r="C6708"/>
      <c r="D6708"/>
      <c r="E6708" s="148"/>
      <c r="F6708" s="148"/>
      <c r="G6708" s="149"/>
      <c r="H6708" s="148"/>
      <c r="I6708"/>
    </row>
    <row r="6709" spans="1:9" x14ac:dyDescent="0.25">
      <c r="A6709"/>
      <c r="B6709"/>
      <c r="C6709"/>
      <c r="D6709"/>
      <c r="E6709" s="148"/>
      <c r="F6709" s="148"/>
      <c r="G6709" s="149"/>
      <c r="H6709" s="148"/>
      <c r="I6709"/>
    </row>
    <row r="6710" spans="1:9" x14ac:dyDescent="0.25">
      <c r="A6710"/>
      <c r="B6710"/>
      <c r="C6710"/>
      <c r="D6710"/>
      <c r="E6710" s="148"/>
      <c r="F6710" s="148"/>
      <c r="G6710" s="149"/>
      <c r="H6710" s="148"/>
      <c r="I6710"/>
    </row>
    <row r="6711" spans="1:9" x14ac:dyDescent="0.25">
      <c r="A6711"/>
      <c r="B6711"/>
      <c r="C6711"/>
      <c r="D6711"/>
      <c r="E6711" s="148"/>
      <c r="F6711" s="148"/>
      <c r="G6711" s="149"/>
      <c r="H6711" s="148"/>
      <c r="I6711"/>
    </row>
    <row r="6712" spans="1:9" x14ac:dyDescent="0.25">
      <c r="A6712"/>
      <c r="B6712"/>
      <c r="C6712"/>
      <c r="D6712"/>
      <c r="E6712" s="148"/>
      <c r="F6712" s="148"/>
      <c r="G6712" s="149"/>
      <c r="H6712" s="148"/>
      <c r="I6712"/>
    </row>
    <row r="6713" spans="1:9" x14ac:dyDescent="0.25">
      <c r="A6713"/>
      <c r="B6713"/>
      <c r="C6713"/>
      <c r="D6713"/>
      <c r="E6713" s="148"/>
      <c r="F6713" s="148"/>
      <c r="G6713" s="149"/>
      <c r="H6713" s="148"/>
      <c r="I6713"/>
    </row>
    <row r="6714" spans="1:9" x14ac:dyDescent="0.25">
      <c r="A6714"/>
      <c r="B6714"/>
      <c r="C6714"/>
      <c r="D6714"/>
      <c r="E6714" s="148"/>
      <c r="F6714" s="148"/>
      <c r="G6714" s="149"/>
      <c r="H6714" s="148"/>
      <c r="I6714"/>
    </row>
    <row r="6715" spans="1:9" x14ac:dyDescent="0.25">
      <c r="A6715"/>
      <c r="B6715"/>
      <c r="C6715"/>
      <c r="D6715"/>
      <c r="E6715" s="148"/>
      <c r="F6715" s="148"/>
      <c r="G6715" s="149"/>
      <c r="H6715" s="148"/>
      <c r="I6715"/>
    </row>
    <row r="6716" spans="1:9" x14ac:dyDescent="0.25">
      <c r="A6716"/>
      <c r="B6716"/>
      <c r="C6716"/>
      <c r="D6716"/>
      <c r="E6716" s="148"/>
      <c r="F6716" s="148"/>
      <c r="G6716" s="149"/>
      <c r="H6716" s="148"/>
      <c r="I6716"/>
    </row>
    <row r="6717" spans="1:9" x14ac:dyDescent="0.25">
      <c r="A6717"/>
      <c r="B6717"/>
      <c r="C6717"/>
      <c r="D6717"/>
      <c r="E6717" s="148"/>
      <c r="F6717" s="148"/>
      <c r="G6717" s="149"/>
      <c r="H6717" s="148"/>
      <c r="I6717"/>
    </row>
    <row r="6718" spans="1:9" x14ac:dyDescent="0.25">
      <c r="A6718"/>
      <c r="B6718"/>
      <c r="C6718"/>
      <c r="D6718"/>
      <c r="E6718" s="148"/>
      <c r="F6718" s="148"/>
      <c r="G6718" s="149"/>
      <c r="H6718" s="148"/>
      <c r="I6718"/>
    </row>
    <row r="6719" spans="1:9" x14ac:dyDescent="0.25">
      <c r="A6719"/>
      <c r="B6719"/>
      <c r="C6719"/>
      <c r="D6719"/>
      <c r="E6719" s="148"/>
      <c r="F6719" s="148"/>
      <c r="G6719" s="149"/>
      <c r="H6719" s="148"/>
      <c r="I6719"/>
    </row>
    <row r="6720" spans="1:9" x14ac:dyDescent="0.25">
      <c r="A6720"/>
      <c r="B6720"/>
      <c r="C6720"/>
      <c r="D6720"/>
      <c r="E6720" s="148"/>
      <c r="F6720" s="148"/>
      <c r="G6720" s="149"/>
      <c r="H6720" s="148"/>
      <c r="I6720"/>
    </row>
    <row r="6721" spans="1:9" x14ac:dyDescent="0.25">
      <c r="A6721"/>
      <c r="B6721"/>
      <c r="C6721"/>
      <c r="D6721"/>
      <c r="E6721" s="148"/>
      <c r="F6721" s="148"/>
      <c r="G6721" s="149"/>
      <c r="H6721" s="148"/>
      <c r="I6721"/>
    </row>
    <row r="6722" spans="1:9" x14ac:dyDescent="0.25">
      <c r="A6722"/>
      <c r="B6722"/>
      <c r="C6722"/>
      <c r="D6722"/>
      <c r="E6722" s="148"/>
      <c r="F6722" s="148"/>
      <c r="G6722" s="149"/>
      <c r="H6722" s="148"/>
      <c r="I6722"/>
    </row>
    <row r="6723" spans="1:9" x14ac:dyDescent="0.25">
      <c r="A6723"/>
      <c r="B6723"/>
      <c r="C6723"/>
      <c r="D6723"/>
      <c r="E6723" s="148"/>
      <c r="F6723" s="148"/>
      <c r="G6723" s="149"/>
      <c r="H6723" s="148"/>
      <c r="I6723"/>
    </row>
    <row r="6724" spans="1:9" x14ac:dyDescent="0.25">
      <c r="A6724"/>
      <c r="B6724"/>
      <c r="C6724"/>
      <c r="D6724"/>
      <c r="E6724" s="148"/>
      <c r="F6724" s="148"/>
      <c r="G6724" s="149"/>
      <c r="H6724" s="148"/>
      <c r="I6724"/>
    </row>
    <row r="6725" spans="1:9" x14ac:dyDescent="0.25">
      <c r="A6725"/>
      <c r="B6725"/>
      <c r="C6725"/>
      <c r="D6725"/>
      <c r="E6725" s="148"/>
      <c r="F6725" s="148"/>
      <c r="G6725" s="149"/>
      <c r="H6725" s="148"/>
      <c r="I6725"/>
    </row>
    <row r="6726" spans="1:9" x14ac:dyDescent="0.25">
      <c r="A6726"/>
      <c r="B6726"/>
      <c r="C6726"/>
      <c r="D6726"/>
      <c r="E6726" s="148"/>
      <c r="F6726" s="148"/>
      <c r="G6726" s="149"/>
      <c r="H6726" s="148"/>
      <c r="I6726"/>
    </row>
    <row r="6727" spans="1:9" x14ac:dyDescent="0.25">
      <c r="A6727"/>
      <c r="B6727"/>
      <c r="C6727"/>
      <c r="D6727"/>
      <c r="E6727" s="148"/>
      <c r="F6727" s="148"/>
      <c r="G6727" s="149"/>
      <c r="H6727" s="148"/>
      <c r="I6727"/>
    </row>
    <row r="6728" spans="1:9" x14ac:dyDescent="0.25">
      <c r="A6728"/>
      <c r="B6728"/>
      <c r="C6728"/>
      <c r="D6728"/>
      <c r="E6728" s="148"/>
      <c r="F6728" s="148"/>
      <c r="G6728" s="149"/>
      <c r="H6728" s="148"/>
      <c r="I6728"/>
    </row>
    <row r="6729" spans="1:9" x14ac:dyDescent="0.25">
      <c r="A6729"/>
      <c r="B6729"/>
      <c r="C6729"/>
      <c r="D6729"/>
      <c r="E6729" s="148"/>
      <c r="F6729" s="148"/>
      <c r="G6729" s="149"/>
      <c r="H6729" s="148"/>
      <c r="I6729"/>
    </row>
    <row r="6730" spans="1:9" x14ac:dyDescent="0.25">
      <c r="A6730"/>
      <c r="B6730"/>
      <c r="C6730"/>
      <c r="D6730"/>
      <c r="E6730" s="148"/>
      <c r="F6730" s="148"/>
      <c r="G6730" s="149"/>
      <c r="H6730" s="148"/>
      <c r="I6730"/>
    </row>
    <row r="6731" spans="1:9" x14ac:dyDescent="0.25">
      <c r="A6731"/>
      <c r="B6731"/>
      <c r="C6731"/>
      <c r="D6731"/>
      <c r="E6731" s="148"/>
      <c r="F6731" s="148"/>
      <c r="G6731" s="149"/>
      <c r="H6731" s="148"/>
      <c r="I6731"/>
    </row>
    <row r="6732" spans="1:9" x14ac:dyDescent="0.25">
      <c r="A6732"/>
      <c r="B6732"/>
      <c r="C6732"/>
      <c r="D6732"/>
      <c r="E6732" s="148"/>
      <c r="F6732" s="148"/>
      <c r="G6732" s="149"/>
      <c r="H6732" s="148"/>
      <c r="I6732"/>
    </row>
    <row r="6733" spans="1:9" x14ac:dyDescent="0.25">
      <c r="A6733"/>
      <c r="B6733"/>
      <c r="C6733"/>
      <c r="D6733"/>
      <c r="E6733" s="148"/>
      <c r="F6733" s="148"/>
      <c r="G6733" s="149"/>
      <c r="H6733" s="148"/>
      <c r="I6733"/>
    </row>
    <row r="6734" spans="1:9" x14ac:dyDescent="0.25">
      <c r="A6734"/>
      <c r="B6734"/>
      <c r="C6734"/>
      <c r="D6734"/>
      <c r="E6734" s="148"/>
      <c r="F6734" s="148"/>
      <c r="G6734" s="149"/>
      <c r="H6734" s="148"/>
      <c r="I6734"/>
    </row>
    <row r="6735" spans="1:9" x14ac:dyDescent="0.25">
      <c r="A6735"/>
      <c r="B6735"/>
      <c r="C6735"/>
      <c r="D6735"/>
      <c r="E6735" s="148"/>
      <c r="F6735" s="148"/>
      <c r="G6735" s="149"/>
      <c r="H6735" s="148"/>
      <c r="I6735"/>
    </row>
    <row r="6736" spans="1:9" x14ac:dyDescent="0.25">
      <c r="A6736"/>
      <c r="B6736"/>
      <c r="C6736"/>
      <c r="D6736"/>
      <c r="E6736" s="148"/>
      <c r="F6736" s="148"/>
      <c r="G6736" s="149"/>
      <c r="H6736" s="148"/>
      <c r="I6736"/>
    </row>
    <row r="6737" spans="1:9" x14ac:dyDescent="0.25">
      <c r="A6737"/>
      <c r="B6737"/>
      <c r="C6737"/>
      <c r="D6737"/>
      <c r="E6737" s="148"/>
      <c r="F6737" s="148"/>
      <c r="G6737" s="149"/>
      <c r="H6737" s="148"/>
      <c r="I6737"/>
    </row>
    <row r="6738" spans="1:9" x14ac:dyDescent="0.25">
      <c r="A6738"/>
      <c r="B6738"/>
      <c r="C6738"/>
      <c r="D6738"/>
      <c r="E6738" s="148"/>
      <c r="F6738" s="148"/>
      <c r="G6738" s="149"/>
      <c r="H6738" s="148"/>
      <c r="I6738"/>
    </row>
    <row r="6739" spans="1:9" x14ac:dyDescent="0.25">
      <c r="A6739"/>
      <c r="B6739"/>
      <c r="C6739"/>
      <c r="D6739"/>
      <c r="E6739" s="148"/>
      <c r="F6739" s="148"/>
      <c r="G6739" s="149"/>
      <c r="H6739" s="148"/>
      <c r="I6739"/>
    </row>
    <row r="6740" spans="1:9" x14ac:dyDescent="0.25">
      <c r="A6740"/>
      <c r="B6740"/>
      <c r="C6740"/>
      <c r="D6740"/>
      <c r="E6740" s="148"/>
      <c r="F6740" s="148"/>
      <c r="G6740" s="149"/>
      <c r="H6740" s="148"/>
      <c r="I6740"/>
    </row>
    <row r="6741" spans="1:9" x14ac:dyDescent="0.25">
      <c r="A6741"/>
      <c r="B6741"/>
      <c r="C6741"/>
      <c r="D6741"/>
      <c r="E6741" s="148"/>
      <c r="F6741" s="148"/>
      <c r="G6741" s="149"/>
      <c r="H6741" s="148"/>
      <c r="I6741"/>
    </row>
    <row r="6742" spans="1:9" x14ac:dyDescent="0.25">
      <c r="A6742"/>
      <c r="B6742"/>
      <c r="C6742"/>
      <c r="D6742"/>
      <c r="E6742" s="148"/>
      <c r="F6742" s="148"/>
      <c r="G6742" s="149"/>
      <c r="H6742" s="148"/>
      <c r="I6742"/>
    </row>
    <row r="6743" spans="1:9" x14ac:dyDescent="0.25">
      <c r="A6743"/>
      <c r="B6743"/>
      <c r="C6743"/>
      <c r="D6743"/>
      <c r="E6743" s="148"/>
      <c r="F6743" s="148"/>
      <c r="G6743" s="149"/>
      <c r="H6743" s="148"/>
      <c r="I6743"/>
    </row>
    <row r="6744" spans="1:9" x14ac:dyDescent="0.25">
      <c r="A6744"/>
      <c r="B6744"/>
      <c r="C6744"/>
      <c r="D6744"/>
      <c r="E6744" s="148"/>
      <c r="F6744" s="148"/>
      <c r="G6744" s="149"/>
      <c r="H6744" s="148"/>
      <c r="I6744"/>
    </row>
    <row r="6745" spans="1:9" x14ac:dyDescent="0.25">
      <c r="A6745"/>
      <c r="B6745"/>
      <c r="C6745"/>
      <c r="D6745"/>
      <c r="E6745" s="148"/>
      <c r="F6745" s="148"/>
      <c r="G6745" s="149"/>
      <c r="H6745" s="148"/>
      <c r="I6745"/>
    </row>
    <row r="6746" spans="1:9" x14ac:dyDescent="0.25">
      <c r="A6746"/>
      <c r="B6746"/>
      <c r="C6746"/>
      <c r="D6746"/>
      <c r="E6746" s="148"/>
      <c r="F6746" s="148"/>
      <c r="G6746" s="149"/>
      <c r="H6746" s="148"/>
      <c r="I6746"/>
    </row>
    <row r="6747" spans="1:9" x14ac:dyDescent="0.25">
      <c r="A6747"/>
      <c r="B6747"/>
      <c r="C6747"/>
      <c r="D6747"/>
      <c r="E6747" s="148"/>
      <c r="F6747" s="148"/>
      <c r="G6747" s="149"/>
      <c r="H6747" s="148"/>
      <c r="I6747"/>
    </row>
    <row r="6748" spans="1:9" x14ac:dyDescent="0.25">
      <c r="A6748"/>
      <c r="B6748"/>
      <c r="C6748"/>
      <c r="D6748"/>
      <c r="E6748" s="148"/>
      <c r="F6748" s="148"/>
      <c r="G6748" s="149"/>
      <c r="H6748" s="148"/>
      <c r="I6748"/>
    </row>
    <row r="6749" spans="1:9" x14ac:dyDescent="0.25">
      <c r="A6749"/>
      <c r="B6749"/>
      <c r="C6749"/>
      <c r="D6749"/>
      <c r="E6749" s="148"/>
      <c r="F6749" s="148"/>
      <c r="G6749" s="149"/>
      <c r="H6749" s="148"/>
      <c r="I6749"/>
    </row>
    <row r="6750" spans="1:9" x14ac:dyDescent="0.25">
      <c r="A6750"/>
      <c r="B6750"/>
      <c r="C6750"/>
      <c r="D6750"/>
      <c r="E6750" s="148"/>
      <c r="F6750" s="148"/>
      <c r="G6750" s="149"/>
      <c r="H6750" s="148"/>
      <c r="I6750"/>
    </row>
    <row r="6751" spans="1:9" x14ac:dyDescent="0.25">
      <c r="A6751"/>
      <c r="B6751"/>
      <c r="C6751"/>
      <c r="D6751"/>
      <c r="E6751" s="148"/>
      <c r="F6751" s="148"/>
      <c r="G6751" s="149"/>
      <c r="H6751" s="148"/>
      <c r="I6751"/>
    </row>
    <row r="6752" spans="1:9" x14ac:dyDescent="0.25">
      <c r="A6752"/>
      <c r="B6752"/>
      <c r="C6752"/>
      <c r="D6752"/>
      <c r="E6752" s="148"/>
      <c r="F6752" s="148"/>
      <c r="G6752" s="149"/>
      <c r="H6752" s="148"/>
      <c r="I6752"/>
    </row>
    <row r="6753" spans="1:9" x14ac:dyDescent="0.25">
      <c r="A6753"/>
      <c r="B6753"/>
      <c r="C6753"/>
      <c r="D6753"/>
      <c r="E6753" s="148"/>
      <c r="F6753" s="148"/>
      <c r="G6753" s="149"/>
      <c r="H6753" s="148"/>
      <c r="I6753"/>
    </row>
    <row r="6754" spans="1:9" x14ac:dyDescent="0.25">
      <c r="A6754"/>
      <c r="B6754"/>
      <c r="C6754"/>
      <c r="D6754"/>
      <c r="E6754" s="148"/>
      <c r="F6754" s="148"/>
      <c r="G6754" s="149"/>
      <c r="H6754" s="148"/>
      <c r="I6754"/>
    </row>
    <row r="6755" spans="1:9" x14ac:dyDescent="0.25">
      <c r="A6755"/>
      <c r="B6755"/>
      <c r="C6755"/>
      <c r="D6755"/>
      <c r="E6755" s="148"/>
      <c r="F6755" s="148"/>
      <c r="G6755" s="149"/>
      <c r="H6755" s="148"/>
      <c r="I6755"/>
    </row>
    <row r="6756" spans="1:9" x14ac:dyDescent="0.25">
      <c r="A6756"/>
      <c r="B6756"/>
      <c r="C6756"/>
      <c r="D6756"/>
      <c r="E6756" s="148"/>
      <c r="F6756" s="148"/>
      <c r="G6756" s="149"/>
      <c r="H6756" s="148"/>
      <c r="I6756"/>
    </row>
    <row r="6757" spans="1:9" x14ac:dyDescent="0.25">
      <c r="A6757"/>
      <c r="B6757"/>
      <c r="C6757"/>
      <c r="D6757"/>
      <c r="E6757" s="148"/>
      <c r="F6757" s="148"/>
      <c r="G6757" s="149"/>
      <c r="H6757" s="148"/>
      <c r="I6757"/>
    </row>
    <row r="6758" spans="1:9" x14ac:dyDescent="0.25">
      <c r="A6758"/>
      <c r="B6758"/>
      <c r="C6758"/>
      <c r="D6758"/>
      <c r="E6758" s="148"/>
      <c r="F6758" s="148"/>
      <c r="G6758" s="149"/>
      <c r="H6758" s="148"/>
      <c r="I6758"/>
    </row>
    <row r="6759" spans="1:9" x14ac:dyDescent="0.25">
      <c r="A6759"/>
      <c r="B6759"/>
      <c r="C6759"/>
      <c r="D6759"/>
      <c r="E6759" s="148"/>
      <c r="F6759" s="148"/>
      <c r="G6759" s="149"/>
      <c r="H6759" s="148"/>
      <c r="I6759"/>
    </row>
    <row r="6760" spans="1:9" x14ac:dyDescent="0.25">
      <c r="A6760"/>
      <c r="B6760"/>
      <c r="C6760"/>
      <c r="D6760"/>
      <c r="E6760" s="148"/>
      <c r="F6760" s="148"/>
      <c r="G6760" s="149"/>
      <c r="H6760" s="148"/>
      <c r="I6760"/>
    </row>
    <row r="6761" spans="1:9" x14ac:dyDescent="0.25">
      <c r="A6761"/>
      <c r="B6761"/>
      <c r="C6761"/>
      <c r="D6761"/>
      <c r="E6761" s="148"/>
      <c r="F6761" s="148"/>
      <c r="G6761" s="149"/>
      <c r="H6761" s="148"/>
      <c r="I6761"/>
    </row>
    <row r="6762" spans="1:9" x14ac:dyDescent="0.25">
      <c r="A6762"/>
      <c r="B6762"/>
      <c r="C6762"/>
      <c r="D6762"/>
      <c r="E6762" s="148"/>
      <c r="F6762" s="148"/>
      <c r="G6762" s="149"/>
      <c r="H6762" s="148"/>
      <c r="I6762"/>
    </row>
    <row r="6763" spans="1:9" x14ac:dyDescent="0.25">
      <c r="A6763"/>
      <c r="B6763"/>
      <c r="C6763"/>
      <c r="D6763"/>
      <c r="E6763" s="148"/>
      <c r="F6763" s="148"/>
      <c r="G6763" s="149"/>
      <c r="H6763" s="148"/>
      <c r="I6763"/>
    </row>
    <row r="6764" spans="1:9" x14ac:dyDescent="0.25">
      <c r="A6764"/>
      <c r="B6764"/>
      <c r="C6764"/>
      <c r="D6764"/>
      <c r="E6764" s="148"/>
      <c r="F6764" s="148"/>
      <c r="G6764" s="149"/>
      <c r="H6764" s="148"/>
      <c r="I6764"/>
    </row>
    <row r="6765" spans="1:9" x14ac:dyDescent="0.25">
      <c r="A6765"/>
      <c r="B6765"/>
      <c r="C6765"/>
      <c r="D6765"/>
      <c r="E6765" s="148"/>
      <c r="F6765" s="148"/>
      <c r="G6765" s="149"/>
      <c r="H6765" s="148"/>
      <c r="I6765"/>
    </row>
    <row r="6766" spans="1:9" x14ac:dyDescent="0.25">
      <c r="A6766"/>
      <c r="B6766"/>
      <c r="C6766"/>
      <c r="D6766"/>
      <c r="E6766" s="148"/>
      <c r="F6766" s="148"/>
      <c r="G6766" s="149"/>
      <c r="H6766" s="148"/>
      <c r="I6766"/>
    </row>
    <row r="6767" spans="1:9" x14ac:dyDescent="0.25">
      <c r="A6767"/>
      <c r="B6767"/>
      <c r="C6767"/>
      <c r="D6767"/>
      <c r="E6767" s="148"/>
      <c r="F6767" s="148"/>
      <c r="G6767" s="149"/>
      <c r="H6767" s="148"/>
      <c r="I6767"/>
    </row>
    <row r="6768" spans="1:9" x14ac:dyDescent="0.25">
      <c r="A6768"/>
      <c r="B6768"/>
      <c r="C6768"/>
      <c r="D6768"/>
      <c r="E6768" s="148"/>
      <c r="F6768" s="148"/>
      <c r="G6768" s="149"/>
      <c r="H6768" s="148"/>
      <c r="I6768"/>
    </row>
    <row r="6769" spans="1:9" x14ac:dyDescent="0.25">
      <c r="A6769"/>
      <c r="B6769"/>
      <c r="C6769"/>
      <c r="D6769"/>
      <c r="E6769" s="148"/>
      <c r="F6769" s="148"/>
      <c r="G6769" s="149"/>
      <c r="H6769" s="148"/>
      <c r="I6769"/>
    </row>
    <row r="6770" spans="1:9" x14ac:dyDescent="0.25">
      <c r="A6770"/>
      <c r="B6770"/>
      <c r="C6770"/>
      <c r="D6770"/>
      <c r="E6770" s="148"/>
      <c r="F6770" s="148"/>
      <c r="G6770" s="149"/>
      <c r="H6770" s="148"/>
      <c r="I6770"/>
    </row>
    <row r="6771" spans="1:9" x14ac:dyDescent="0.25">
      <c r="A6771"/>
      <c r="B6771"/>
      <c r="C6771"/>
      <c r="D6771"/>
      <c r="E6771" s="148"/>
      <c r="F6771" s="148"/>
      <c r="G6771" s="149"/>
      <c r="H6771" s="148"/>
      <c r="I6771"/>
    </row>
    <row r="6772" spans="1:9" x14ac:dyDescent="0.25">
      <c r="A6772"/>
      <c r="B6772"/>
      <c r="C6772"/>
      <c r="D6772"/>
      <c r="E6772" s="148"/>
      <c r="F6772" s="148"/>
      <c r="G6772" s="149"/>
      <c r="H6772" s="148"/>
      <c r="I6772"/>
    </row>
    <row r="6773" spans="1:9" x14ac:dyDescent="0.25">
      <c r="A6773"/>
      <c r="B6773"/>
      <c r="C6773"/>
      <c r="D6773"/>
      <c r="E6773" s="148"/>
      <c r="F6773" s="148"/>
      <c r="G6773" s="149"/>
      <c r="H6773" s="148"/>
      <c r="I6773"/>
    </row>
    <row r="6774" spans="1:9" x14ac:dyDescent="0.25">
      <c r="A6774"/>
      <c r="B6774"/>
      <c r="C6774"/>
      <c r="D6774"/>
      <c r="E6774" s="148"/>
      <c r="F6774" s="148"/>
      <c r="G6774" s="149"/>
      <c r="H6774" s="148"/>
      <c r="I6774"/>
    </row>
    <row r="6775" spans="1:9" x14ac:dyDescent="0.25">
      <c r="A6775"/>
      <c r="B6775"/>
      <c r="C6775"/>
      <c r="D6775"/>
      <c r="E6775" s="148"/>
      <c r="F6775" s="148"/>
      <c r="G6775" s="149"/>
      <c r="H6775" s="148"/>
      <c r="I6775"/>
    </row>
    <row r="6776" spans="1:9" x14ac:dyDescent="0.25">
      <c r="A6776"/>
      <c r="B6776"/>
      <c r="C6776"/>
      <c r="D6776"/>
      <c r="E6776" s="148"/>
      <c r="F6776" s="148"/>
      <c r="G6776" s="149"/>
      <c r="H6776" s="148"/>
      <c r="I6776"/>
    </row>
    <row r="6777" spans="1:9" x14ac:dyDescent="0.25">
      <c r="A6777"/>
      <c r="B6777"/>
      <c r="C6777"/>
      <c r="D6777"/>
      <c r="E6777" s="148"/>
      <c r="F6777" s="148"/>
      <c r="G6777" s="149"/>
      <c r="H6777" s="148"/>
      <c r="I6777"/>
    </row>
    <row r="6778" spans="1:9" x14ac:dyDescent="0.25">
      <c r="A6778"/>
      <c r="B6778"/>
      <c r="C6778"/>
      <c r="D6778"/>
      <c r="E6778" s="148"/>
      <c r="F6778" s="148"/>
      <c r="G6778" s="149"/>
      <c r="H6778" s="148"/>
      <c r="I6778"/>
    </row>
    <row r="6779" spans="1:9" x14ac:dyDescent="0.25">
      <c r="A6779"/>
      <c r="B6779"/>
      <c r="C6779"/>
      <c r="D6779"/>
      <c r="E6779" s="148"/>
      <c r="F6779" s="148"/>
      <c r="G6779" s="149"/>
      <c r="H6779" s="148"/>
      <c r="I6779"/>
    </row>
    <row r="6780" spans="1:9" x14ac:dyDescent="0.25">
      <c r="A6780"/>
      <c r="B6780"/>
      <c r="C6780"/>
      <c r="D6780"/>
      <c r="E6780" s="148"/>
      <c r="F6780" s="148"/>
      <c r="G6780" s="149"/>
      <c r="H6780" s="148"/>
      <c r="I6780"/>
    </row>
    <row r="6781" spans="1:9" x14ac:dyDescent="0.25">
      <c r="A6781"/>
      <c r="B6781"/>
      <c r="C6781"/>
      <c r="D6781"/>
      <c r="E6781" s="148"/>
      <c r="F6781" s="148"/>
      <c r="G6781" s="149"/>
      <c r="H6781" s="148"/>
      <c r="I6781"/>
    </row>
    <row r="6782" spans="1:9" x14ac:dyDescent="0.25">
      <c r="A6782"/>
      <c r="B6782"/>
      <c r="C6782"/>
      <c r="D6782"/>
      <c r="E6782" s="148"/>
      <c r="F6782" s="148"/>
      <c r="G6782" s="149"/>
      <c r="H6782" s="148"/>
      <c r="I6782"/>
    </row>
    <row r="6783" spans="1:9" x14ac:dyDescent="0.25">
      <c r="A6783"/>
      <c r="B6783"/>
      <c r="C6783"/>
      <c r="D6783"/>
      <c r="E6783" s="148"/>
      <c r="F6783" s="148"/>
      <c r="G6783" s="149"/>
      <c r="H6783" s="148"/>
      <c r="I6783"/>
    </row>
    <row r="6784" spans="1:9" x14ac:dyDescent="0.25">
      <c r="A6784"/>
      <c r="B6784"/>
      <c r="C6784"/>
      <c r="D6784"/>
      <c r="E6784" s="148"/>
      <c r="F6784" s="148"/>
      <c r="G6784" s="149"/>
      <c r="H6784" s="148"/>
      <c r="I6784"/>
    </row>
    <row r="6785" spans="1:9" x14ac:dyDescent="0.25">
      <c r="A6785"/>
      <c r="B6785"/>
      <c r="C6785"/>
      <c r="D6785"/>
      <c r="E6785" s="148"/>
      <c r="F6785" s="148"/>
      <c r="G6785" s="149"/>
      <c r="H6785" s="148"/>
      <c r="I6785"/>
    </row>
    <row r="6786" spans="1:9" x14ac:dyDescent="0.25">
      <c r="A6786"/>
      <c r="B6786"/>
      <c r="C6786"/>
      <c r="D6786"/>
      <c r="E6786" s="148"/>
      <c r="F6786" s="148"/>
      <c r="G6786" s="149"/>
      <c r="H6786" s="148"/>
      <c r="I6786"/>
    </row>
    <row r="6787" spans="1:9" x14ac:dyDescent="0.25">
      <c r="A6787"/>
      <c r="B6787"/>
      <c r="C6787"/>
      <c r="D6787"/>
      <c r="E6787" s="148"/>
      <c r="F6787" s="148"/>
      <c r="G6787" s="149"/>
      <c r="H6787" s="148"/>
      <c r="I6787"/>
    </row>
    <row r="6788" spans="1:9" x14ac:dyDescent="0.25">
      <c r="A6788"/>
      <c r="B6788"/>
      <c r="C6788"/>
      <c r="D6788"/>
      <c r="E6788" s="148"/>
      <c r="F6788" s="148"/>
      <c r="G6788" s="149"/>
      <c r="H6788" s="148"/>
      <c r="I6788"/>
    </row>
    <row r="6789" spans="1:9" x14ac:dyDescent="0.25">
      <c r="A6789"/>
      <c r="B6789"/>
      <c r="C6789"/>
      <c r="D6789"/>
      <c r="E6789" s="148"/>
      <c r="F6789" s="148"/>
      <c r="G6789" s="149"/>
      <c r="H6789" s="148"/>
      <c r="I6789"/>
    </row>
    <row r="6790" spans="1:9" x14ac:dyDescent="0.25">
      <c r="A6790"/>
      <c r="B6790"/>
      <c r="C6790"/>
      <c r="D6790"/>
      <c r="E6790" s="148"/>
      <c r="F6790" s="148"/>
      <c r="G6790" s="149"/>
      <c r="H6790" s="148"/>
      <c r="I6790"/>
    </row>
    <row r="6791" spans="1:9" x14ac:dyDescent="0.25">
      <c r="A6791"/>
      <c r="B6791"/>
      <c r="C6791"/>
      <c r="D6791"/>
      <c r="E6791" s="148"/>
      <c r="F6791" s="148"/>
      <c r="G6791" s="149"/>
      <c r="H6791" s="148"/>
      <c r="I6791"/>
    </row>
    <row r="6792" spans="1:9" x14ac:dyDescent="0.25">
      <c r="A6792"/>
      <c r="B6792"/>
      <c r="C6792"/>
      <c r="D6792"/>
      <c r="E6792" s="148"/>
      <c r="F6792" s="148"/>
      <c r="G6792" s="149"/>
      <c r="H6792" s="148"/>
      <c r="I6792"/>
    </row>
    <row r="6793" spans="1:9" x14ac:dyDescent="0.25">
      <c r="A6793"/>
      <c r="B6793"/>
      <c r="C6793"/>
      <c r="D6793"/>
      <c r="E6793" s="148"/>
      <c r="F6793" s="148"/>
      <c r="G6793" s="149"/>
      <c r="H6793" s="148"/>
      <c r="I6793"/>
    </row>
    <row r="6794" spans="1:9" x14ac:dyDescent="0.25">
      <c r="A6794"/>
      <c r="B6794"/>
      <c r="C6794"/>
      <c r="D6794"/>
      <c r="E6794" s="148"/>
      <c r="F6794" s="148"/>
      <c r="G6794" s="149"/>
      <c r="H6794" s="148"/>
      <c r="I6794"/>
    </row>
    <row r="6795" spans="1:9" x14ac:dyDescent="0.25">
      <c r="A6795"/>
      <c r="B6795"/>
      <c r="C6795"/>
      <c r="D6795"/>
      <c r="E6795" s="148"/>
      <c r="F6795" s="148"/>
      <c r="G6795" s="149"/>
      <c r="H6795" s="148"/>
      <c r="I6795"/>
    </row>
    <row r="6796" spans="1:9" x14ac:dyDescent="0.25">
      <c r="A6796"/>
      <c r="B6796"/>
      <c r="C6796"/>
      <c r="D6796"/>
      <c r="E6796" s="148"/>
      <c r="F6796" s="148"/>
      <c r="G6796" s="149"/>
      <c r="H6796" s="148"/>
      <c r="I6796"/>
    </row>
    <row r="6797" spans="1:9" x14ac:dyDescent="0.25">
      <c r="A6797"/>
      <c r="B6797"/>
      <c r="C6797"/>
      <c r="D6797"/>
      <c r="E6797" s="148"/>
      <c r="F6797" s="148"/>
      <c r="G6797" s="149"/>
      <c r="H6797" s="148"/>
      <c r="I6797"/>
    </row>
    <row r="6798" spans="1:9" x14ac:dyDescent="0.25">
      <c r="A6798"/>
      <c r="B6798"/>
      <c r="C6798"/>
      <c r="D6798"/>
      <c r="E6798" s="148"/>
      <c r="F6798" s="148"/>
      <c r="G6798" s="149"/>
      <c r="H6798" s="148"/>
      <c r="I6798"/>
    </row>
    <row r="6799" spans="1:9" x14ac:dyDescent="0.25">
      <c r="A6799"/>
      <c r="B6799"/>
      <c r="C6799"/>
      <c r="D6799"/>
      <c r="E6799" s="148"/>
      <c r="F6799" s="148"/>
      <c r="G6799" s="149"/>
      <c r="H6799" s="148"/>
      <c r="I6799"/>
    </row>
    <row r="6800" spans="1:9" x14ac:dyDescent="0.25">
      <c r="A6800"/>
      <c r="B6800"/>
      <c r="C6800"/>
      <c r="D6800"/>
      <c r="E6800" s="148"/>
      <c r="F6800" s="148"/>
      <c r="G6800" s="149"/>
      <c r="H6800" s="148"/>
      <c r="I6800"/>
    </row>
    <row r="6801" spans="1:9" x14ac:dyDescent="0.25">
      <c r="A6801"/>
      <c r="B6801"/>
      <c r="C6801"/>
      <c r="D6801"/>
      <c r="E6801" s="148"/>
      <c r="F6801" s="148"/>
      <c r="G6801" s="149"/>
      <c r="H6801" s="148"/>
      <c r="I6801"/>
    </row>
    <row r="6802" spans="1:9" x14ac:dyDescent="0.25">
      <c r="A6802"/>
      <c r="B6802"/>
      <c r="C6802"/>
      <c r="D6802"/>
      <c r="E6802" s="148"/>
      <c r="F6802" s="148"/>
      <c r="G6802" s="149"/>
      <c r="H6802" s="148"/>
      <c r="I6802"/>
    </row>
    <row r="6803" spans="1:9" x14ac:dyDescent="0.25">
      <c r="A6803"/>
      <c r="B6803"/>
      <c r="C6803"/>
      <c r="D6803"/>
      <c r="E6803" s="148"/>
      <c r="F6803" s="148"/>
      <c r="G6803" s="149"/>
      <c r="H6803" s="148"/>
      <c r="I6803"/>
    </row>
    <row r="6804" spans="1:9" x14ac:dyDescent="0.25">
      <c r="A6804"/>
      <c r="B6804"/>
      <c r="C6804"/>
      <c r="D6804"/>
      <c r="E6804" s="148"/>
      <c r="F6804" s="148"/>
      <c r="G6804" s="149"/>
      <c r="H6804" s="148"/>
      <c r="I6804"/>
    </row>
    <row r="6805" spans="1:9" x14ac:dyDescent="0.25">
      <c r="A6805"/>
      <c r="B6805"/>
      <c r="C6805"/>
      <c r="D6805"/>
      <c r="E6805" s="148"/>
      <c r="F6805" s="148"/>
      <c r="G6805" s="149"/>
      <c r="H6805" s="148"/>
      <c r="I6805"/>
    </row>
    <row r="6806" spans="1:9" x14ac:dyDescent="0.25">
      <c r="A6806"/>
      <c r="B6806"/>
      <c r="C6806"/>
      <c r="D6806"/>
      <c r="E6806" s="148"/>
      <c r="F6806" s="148"/>
      <c r="G6806" s="149"/>
      <c r="H6806" s="148"/>
      <c r="I6806"/>
    </row>
    <row r="6807" spans="1:9" x14ac:dyDescent="0.25">
      <c r="A6807"/>
      <c r="B6807"/>
      <c r="C6807"/>
      <c r="D6807"/>
      <c r="E6807" s="148"/>
      <c r="F6807" s="148"/>
      <c r="G6807" s="149"/>
      <c r="H6807" s="148"/>
      <c r="I6807"/>
    </row>
    <row r="6808" spans="1:9" x14ac:dyDescent="0.25">
      <c r="A6808"/>
      <c r="B6808"/>
      <c r="C6808"/>
      <c r="D6808"/>
      <c r="E6808" s="148"/>
      <c r="F6808" s="148"/>
      <c r="G6808" s="149"/>
      <c r="H6808" s="148"/>
      <c r="I6808"/>
    </row>
    <row r="6809" spans="1:9" x14ac:dyDescent="0.25">
      <c r="A6809"/>
      <c r="B6809"/>
      <c r="C6809"/>
      <c r="D6809"/>
      <c r="E6809" s="148"/>
      <c r="F6809" s="148"/>
      <c r="G6809" s="149"/>
      <c r="H6809" s="148"/>
      <c r="I6809"/>
    </row>
    <row r="6810" spans="1:9" x14ac:dyDescent="0.25">
      <c r="A6810"/>
      <c r="B6810"/>
      <c r="C6810"/>
      <c r="D6810"/>
      <c r="E6810" s="148"/>
      <c r="F6810" s="148"/>
      <c r="G6810" s="149"/>
      <c r="H6810" s="148"/>
      <c r="I6810"/>
    </row>
    <row r="6811" spans="1:9" x14ac:dyDescent="0.25">
      <c r="A6811"/>
      <c r="B6811"/>
      <c r="C6811"/>
      <c r="D6811"/>
      <c r="E6811" s="148"/>
      <c r="F6811" s="148"/>
      <c r="G6811" s="149"/>
      <c r="H6811" s="148"/>
      <c r="I6811"/>
    </row>
    <row r="6812" spans="1:9" x14ac:dyDescent="0.25">
      <c r="A6812"/>
      <c r="B6812"/>
      <c r="C6812"/>
      <c r="D6812"/>
      <c r="E6812" s="148"/>
      <c r="F6812" s="148"/>
      <c r="G6812" s="149"/>
      <c r="H6812" s="148"/>
      <c r="I6812"/>
    </row>
    <row r="6813" spans="1:9" x14ac:dyDescent="0.25">
      <c r="A6813"/>
      <c r="B6813"/>
      <c r="C6813"/>
      <c r="D6813"/>
      <c r="E6813" s="148"/>
      <c r="F6813" s="148"/>
      <c r="G6813" s="149"/>
      <c r="H6813" s="148"/>
      <c r="I6813"/>
    </row>
    <row r="6814" spans="1:9" x14ac:dyDescent="0.25">
      <c r="A6814"/>
      <c r="B6814"/>
      <c r="C6814"/>
      <c r="D6814"/>
      <c r="E6814" s="148"/>
      <c r="F6814" s="148"/>
      <c r="G6814" s="149"/>
      <c r="H6814" s="148"/>
      <c r="I6814"/>
    </row>
    <row r="6815" spans="1:9" x14ac:dyDescent="0.25">
      <c r="A6815"/>
      <c r="B6815"/>
      <c r="C6815"/>
      <c r="D6815"/>
      <c r="E6815" s="148"/>
      <c r="F6815" s="148"/>
      <c r="G6815" s="149"/>
      <c r="H6815" s="148"/>
      <c r="I6815"/>
    </row>
    <row r="6816" spans="1:9" x14ac:dyDescent="0.25">
      <c r="A6816"/>
      <c r="B6816"/>
      <c r="C6816"/>
      <c r="D6816"/>
      <c r="E6816" s="148"/>
      <c r="F6816" s="148"/>
      <c r="G6816" s="149"/>
      <c r="H6816" s="148"/>
      <c r="I6816"/>
    </row>
    <row r="6817" spans="1:9" x14ac:dyDescent="0.25">
      <c r="A6817"/>
      <c r="B6817"/>
      <c r="C6817"/>
      <c r="D6817"/>
      <c r="E6817" s="148"/>
      <c r="F6817" s="148"/>
      <c r="G6817" s="149"/>
      <c r="H6817" s="148"/>
      <c r="I6817"/>
    </row>
    <row r="6818" spans="1:9" x14ac:dyDescent="0.25">
      <c r="A6818"/>
      <c r="B6818"/>
      <c r="C6818"/>
      <c r="D6818"/>
      <c r="E6818" s="148"/>
      <c r="F6818" s="148"/>
      <c r="G6818" s="149"/>
      <c r="H6818" s="148"/>
      <c r="I6818"/>
    </row>
    <row r="6819" spans="1:9" x14ac:dyDescent="0.25">
      <c r="A6819"/>
      <c r="B6819"/>
      <c r="C6819"/>
      <c r="D6819"/>
      <c r="E6819" s="148"/>
      <c r="F6819" s="148"/>
      <c r="G6819" s="149"/>
      <c r="H6819" s="148"/>
      <c r="I6819"/>
    </row>
    <row r="6820" spans="1:9" x14ac:dyDescent="0.25">
      <c r="A6820"/>
      <c r="B6820"/>
      <c r="C6820"/>
      <c r="D6820"/>
      <c r="E6820" s="148"/>
      <c r="F6820" s="148"/>
      <c r="G6820" s="149"/>
      <c r="H6820" s="148"/>
      <c r="I6820"/>
    </row>
    <row r="6821" spans="1:9" x14ac:dyDescent="0.25">
      <c r="A6821"/>
      <c r="B6821"/>
      <c r="C6821"/>
      <c r="D6821"/>
      <c r="E6821" s="148"/>
      <c r="F6821" s="148"/>
      <c r="G6821" s="149"/>
      <c r="H6821" s="148"/>
      <c r="I6821"/>
    </row>
    <row r="6822" spans="1:9" x14ac:dyDescent="0.25">
      <c r="A6822"/>
      <c r="B6822"/>
      <c r="C6822"/>
      <c r="D6822"/>
      <c r="E6822" s="148"/>
      <c r="F6822" s="148"/>
      <c r="G6822" s="149"/>
      <c r="H6822" s="148"/>
      <c r="I6822"/>
    </row>
    <row r="6823" spans="1:9" x14ac:dyDescent="0.25">
      <c r="A6823"/>
      <c r="B6823"/>
      <c r="C6823"/>
      <c r="D6823"/>
      <c r="E6823" s="148"/>
      <c r="F6823" s="148"/>
      <c r="G6823" s="149"/>
      <c r="H6823" s="148"/>
      <c r="I6823"/>
    </row>
    <row r="6824" spans="1:9" x14ac:dyDescent="0.25">
      <c r="A6824"/>
      <c r="B6824"/>
      <c r="C6824"/>
      <c r="D6824"/>
      <c r="E6824" s="148"/>
      <c r="F6824" s="148"/>
      <c r="G6824" s="149"/>
      <c r="H6824" s="148"/>
      <c r="I6824"/>
    </row>
    <row r="6825" spans="1:9" x14ac:dyDescent="0.25">
      <c r="A6825"/>
      <c r="B6825"/>
      <c r="C6825"/>
      <c r="D6825"/>
      <c r="E6825" s="148"/>
      <c r="F6825" s="148"/>
      <c r="G6825" s="149"/>
      <c r="H6825" s="148"/>
      <c r="I6825"/>
    </row>
    <row r="6826" spans="1:9" x14ac:dyDescent="0.25">
      <c r="A6826"/>
      <c r="B6826"/>
      <c r="C6826"/>
      <c r="D6826"/>
      <c r="E6826" s="148"/>
      <c r="F6826" s="148"/>
      <c r="G6826" s="149"/>
      <c r="H6826" s="148"/>
      <c r="I6826"/>
    </row>
    <row r="6827" spans="1:9" x14ac:dyDescent="0.25">
      <c r="A6827"/>
      <c r="B6827"/>
      <c r="C6827"/>
      <c r="D6827"/>
      <c r="E6827" s="148"/>
      <c r="F6827" s="148"/>
      <c r="G6827" s="149"/>
      <c r="H6827" s="148"/>
      <c r="I6827"/>
    </row>
    <row r="6828" spans="1:9" x14ac:dyDescent="0.25">
      <c r="A6828"/>
      <c r="B6828"/>
      <c r="C6828"/>
      <c r="D6828"/>
      <c r="E6828" s="148"/>
      <c r="F6828" s="148"/>
      <c r="G6828" s="149"/>
      <c r="H6828" s="148"/>
      <c r="I6828"/>
    </row>
    <row r="6829" spans="1:9" x14ac:dyDescent="0.25">
      <c r="A6829"/>
      <c r="B6829"/>
      <c r="C6829"/>
      <c r="D6829"/>
      <c r="E6829" s="148"/>
      <c r="F6829" s="148"/>
      <c r="G6829" s="149"/>
      <c r="H6829" s="148"/>
      <c r="I6829"/>
    </row>
    <row r="6830" spans="1:9" x14ac:dyDescent="0.25">
      <c r="A6830"/>
      <c r="B6830"/>
      <c r="C6830"/>
      <c r="D6830"/>
      <c r="E6830" s="148"/>
      <c r="F6830" s="148"/>
      <c r="G6830" s="149"/>
      <c r="H6830" s="148"/>
      <c r="I6830"/>
    </row>
    <row r="6831" spans="1:9" x14ac:dyDescent="0.25">
      <c r="A6831"/>
      <c r="B6831"/>
      <c r="C6831"/>
      <c r="D6831"/>
      <c r="E6831" s="148"/>
      <c r="F6831" s="148"/>
      <c r="G6831" s="149"/>
      <c r="H6831" s="148"/>
      <c r="I6831"/>
    </row>
    <row r="6832" spans="1:9" x14ac:dyDescent="0.25">
      <c r="A6832"/>
      <c r="B6832"/>
      <c r="C6832"/>
      <c r="D6832"/>
      <c r="E6832" s="148"/>
      <c r="F6832" s="148"/>
      <c r="G6832" s="149"/>
      <c r="H6832" s="148"/>
      <c r="I6832"/>
    </row>
    <row r="6833" spans="1:9" x14ac:dyDescent="0.25">
      <c r="A6833"/>
      <c r="B6833"/>
      <c r="C6833"/>
      <c r="D6833"/>
      <c r="E6833" s="148"/>
      <c r="F6833" s="148"/>
      <c r="G6833" s="149"/>
      <c r="H6833" s="148"/>
      <c r="I6833"/>
    </row>
    <row r="6834" spans="1:9" x14ac:dyDescent="0.25">
      <c r="A6834"/>
      <c r="B6834"/>
      <c r="C6834"/>
      <c r="D6834"/>
      <c r="E6834" s="148"/>
      <c r="F6834" s="148"/>
      <c r="G6834" s="149"/>
      <c r="H6834" s="148"/>
      <c r="I6834"/>
    </row>
    <row r="6835" spans="1:9" x14ac:dyDescent="0.25">
      <c r="A6835"/>
      <c r="B6835"/>
      <c r="C6835"/>
      <c r="D6835"/>
      <c r="E6835" s="148"/>
      <c r="F6835" s="148"/>
      <c r="G6835" s="149"/>
      <c r="H6835" s="148"/>
      <c r="I6835"/>
    </row>
    <row r="6836" spans="1:9" x14ac:dyDescent="0.25">
      <c r="A6836"/>
      <c r="B6836"/>
      <c r="C6836"/>
      <c r="D6836"/>
      <c r="E6836" s="148"/>
      <c r="F6836" s="148"/>
      <c r="G6836" s="149"/>
      <c r="H6836" s="148"/>
      <c r="I6836"/>
    </row>
    <row r="6837" spans="1:9" x14ac:dyDescent="0.25">
      <c r="A6837"/>
      <c r="B6837"/>
      <c r="C6837"/>
      <c r="D6837"/>
      <c r="E6837" s="148"/>
      <c r="F6837" s="148"/>
      <c r="G6837" s="149"/>
      <c r="H6837" s="148"/>
      <c r="I6837"/>
    </row>
    <row r="6838" spans="1:9" x14ac:dyDescent="0.25">
      <c r="A6838"/>
      <c r="B6838"/>
      <c r="C6838"/>
      <c r="D6838"/>
      <c r="E6838" s="148"/>
      <c r="F6838" s="148"/>
      <c r="G6838" s="149"/>
      <c r="H6838" s="148"/>
      <c r="I6838"/>
    </row>
    <row r="6839" spans="1:9" x14ac:dyDescent="0.25">
      <c r="A6839"/>
      <c r="B6839"/>
      <c r="C6839"/>
      <c r="D6839"/>
      <c r="E6839" s="148"/>
      <c r="F6839" s="148"/>
      <c r="G6839" s="149"/>
      <c r="H6839" s="148"/>
      <c r="I6839"/>
    </row>
    <row r="6840" spans="1:9" x14ac:dyDescent="0.25">
      <c r="A6840"/>
      <c r="B6840"/>
      <c r="C6840"/>
      <c r="D6840"/>
      <c r="E6840" s="148"/>
      <c r="F6840" s="148"/>
      <c r="G6840" s="149"/>
      <c r="H6840" s="148"/>
      <c r="I6840"/>
    </row>
    <row r="6841" spans="1:9" x14ac:dyDescent="0.25">
      <c r="A6841"/>
      <c r="B6841"/>
      <c r="C6841"/>
      <c r="D6841"/>
      <c r="E6841" s="148"/>
      <c r="F6841" s="148"/>
      <c r="G6841" s="149"/>
      <c r="H6841" s="148"/>
      <c r="I6841"/>
    </row>
    <row r="6842" spans="1:9" x14ac:dyDescent="0.25">
      <c r="A6842"/>
      <c r="B6842"/>
      <c r="C6842"/>
      <c r="D6842"/>
      <c r="E6842" s="148"/>
      <c r="F6842" s="148"/>
      <c r="G6842" s="149"/>
      <c r="H6842" s="148"/>
      <c r="I6842"/>
    </row>
    <row r="6843" spans="1:9" x14ac:dyDescent="0.25">
      <c r="A6843"/>
      <c r="B6843"/>
      <c r="C6843"/>
      <c r="D6843"/>
      <c r="E6843" s="148"/>
      <c r="F6843" s="148"/>
      <c r="G6843" s="149"/>
      <c r="H6843" s="148"/>
      <c r="I6843"/>
    </row>
    <row r="6844" spans="1:9" x14ac:dyDescent="0.25">
      <c r="A6844"/>
      <c r="B6844"/>
      <c r="C6844"/>
      <c r="D6844"/>
      <c r="E6844" s="148"/>
      <c r="F6844" s="148"/>
      <c r="G6844" s="149"/>
      <c r="H6844" s="148"/>
      <c r="I6844"/>
    </row>
    <row r="6845" spans="1:9" x14ac:dyDescent="0.25">
      <c r="A6845"/>
      <c r="B6845"/>
      <c r="C6845"/>
      <c r="D6845"/>
      <c r="E6845" s="148"/>
      <c r="F6845" s="148"/>
      <c r="G6845" s="149"/>
      <c r="H6845" s="148"/>
      <c r="I6845"/>
    </row>
    <row r="6846" spans="1:9" x14ac:dyDescent="0.25">
      <c r="A6846"/>
      <c r="B6846"/>
      <c r="C6846"/>
      <c r="D6846"/>
      <c r="E6846" s="148"/>
      <c r="F6846" s="148"/>
      <c r="G6846" s="149"/>
      <c r="H6846" s="148"/>
      <c r="I6846"/>
    </row>
    <row r="6847" spans="1:9" x14ac:dyDescent="0.25">
      <c r="A6847"/>
      <c r="B6847"/>
      <c r="C6847"/>
      <c r="D6847"/>
      <c r="E6847" s="148"/>
      <c r="F6847" s="148"/>
      <c r="G6847" s="149"/>
      <c r="H6847" s="148"/>
      <c r="I6847"/>
    </row>
    <row r="6848" spans="1:9" x14ac:dyDescent="0.25">
      <c r="A6848"/>
      <c r="B6848"/>
      <c r="C6848"/>
      <c r="D6848"/>
      <c r="E6848" s="148"/>
      <c r="F6848" s="148"/>
      <c r="G6848" s="149"/>
      <c r="H6848" s="148"/>
      <c r="I6848"/>
    </row>
    <row r="6849" spans="1:9" x14ac:dyDescent="0.25">
      <c r="A6849"/>
      <c r="B6849"/>
      <c r="C6849"/>
      <c r="D6849"/>
      <c r="E6849" s="148"/>
      <c r="F6849" s="148"/>
      <c r="G6849" s="149"/>
      <c r="H6849" s="148"/>
      <c r="I6849"/>
    </row>
    <row r="6850" spans="1:9" x14ac:dyDescent="0.25">
      <c r="A6850"/>
      <c r="B6850"/>
      <c r="C6850"/>
      <c r="D6850"/>
      <c r="E6850" s="148"/>
      <c r="F6850" s="148"/>
      <c r="G6850" s="149"/>
      <c r="H6850" s="148"/>
      <c r="I6850"/>
    </row>
    <row r="6851" spans="1:9" x14ac:dyDescent="0.25">
      <c r="A6851"/>
      <c r="B6851"/>
      <c r="C6851"/>
      <c r="D6851"/>
      <c r="E6851" s="148"/>
      <c r="F6851" s="148"/>
      <c r="G6851" s="149"/>
      <c r="H6851" s="148"/>
      <c r="I6851"/>
    </row>
    <row r="6852" spans="1:9" x14ac:dyDescent="0.25">
      <c r="A6852"/>
      <c r="B6852"/>
      <c r="C6852"/>
      <c r="D6852"/>
      <c r="E6852" s="148"/>
      <c r="F6852" s="148"/>
      <c r="G6852" s="149"/>
      <c r="H6852" s="148"/>
      <c r="I6852"/>
    </row>
    <row r="6853" spans="1:9" x14ac:dyDescent="0.25">
      <c r="A6853"/>
      <c r="B6853"/>
      <c r="C6853"/>
      <c r="D6853"/>
      <c r="E6853" s="148"/>
      <c r="F6853" s="148"/>
      <c r="G6853" s="149"/>
      <c r="H6853" s="148"/>
      <c r="I6853"/>
    </row>
    <row r="6854" spans="1:9" x14ac:dyDescent="0.25">
      <c r="A6854"/>
      <c r="B6854"/>
      <c r="C6854"/>
      <c r="D6854"/>
      <c r="E6854" s="148"/>
      <c r="F6854" s="148"/>
      <c r="G6854" s="149"/>
      <c r="H6854" s="148"/>
      <c r="I6854"/>
    </row>
    <row r="6855" spans="1:9" x14ac:dyDescent="0.25">
      <c r="A6855"/>
      <c r="B6855"/>
      <c r="C6855"/>
      <c r="D6855"/>
      <c r="E6855" s="148"/>
      <c r="F6855" s="148"/>
      <c r="G6855" s="149"/>
      <c r="H6855" s="148"/>
      <c r="I6855"/>
    </row>
    <row r="6856" spans="1:9" x14ac:dyDescent="0.25">
      <c r="A6856"/>
      <c r="B6856"/>
      <c r="C6856"/>
      <c r="D6856"/>
      <c r="E6856" s="148"/>
      <c r="F6856" s="148"/>
      <c r="G6856" s="149"/>
      <c r="H6856" s="148"/>
      <c r="I6856"/>
    </row>
    <row r="6857" spans="1:9" x14ac:dyDescent="0.25">
      <c r="A6857"/>
      <c r="B6857"/>
      <c r="C6857"/>
      <c r="D6857"/>
      <c r="E6857" s="148"/>
      <c r="F6857" s="148"/>
      <c r="G6857" s="149"/>
      <c r="H6857" s="148"/>
      <c r="I6857"/>
    </row>
    <row r="6858" spans="1:9" x14ac:dyDescent="0.25">
      <c r="A6858"/>
      <c r="B6858"/>
      <c r="C6858"/>
      <c r="D6858"/>
      <c r="E6858" s="148"/>
      <c r="F6858" s="148"/>
      <c r="G6858" s="149"/>
      <c r="H6858" s="148"/>
      <c r="I6858"/>
    </row>
    <row r="6859" spans="1:9" x14ac:dyDescent="0.25">
      <c r="A6859"/>
      <c r="B6859"/>
      <c r="C6859"/>
      <c r="D6859"/>
      <c r="E6859" s="148"/>
      <c r="F6859" s="148"/>
      <c r="G6859" s="149"/>
      <c r="H6859" s="148"/>
      <c r="I6859"/>
    </row>
    <row r="6860" spans="1:9" x14ac:dyDescent="0.25">
      <c r="A6860"/>
      <c r="B6860"/>
      <c r="C6860"/>
      <c r="D6860"/>
      <c r="E6860" s="148"/>
      <c r="F6860" s="148"/>
      <c r="G6860" s="149"/>
      <c r="H6860" s="148"/>
      <c r="I6860"/>
    </row>
    <row r="6861" spans="1:9" x14ac:dyDescent="0.25">
      <c r="A6861"/>
      <c r="B6861"/>
      <c r="C6861"/>
      <c r="D6861"/>
      <c r="E6861" s="148"/>
      <c r="F6861" s="148"/>
      <c r="G6861" s="149"/>
      <c r="H6861" s="148"/>
      <c r="I6861"/>
    </row>
    <row r="6862" spans="1:9" x14ac:dyDescent="0.25">
      <c r="A6862"/>
      <c r="B6862"/>
      <c r="C6862"/>
      <c r="D6862"/>
      <c r="E6862" s="148"/>
      <c r="F6862" s="148"/>
      <c r="G6862" s="149"/>
      <c r="H6862" s="148"/>
      <c r="I6862"/>
    </row>
    <row r="6863" spans="1:9" x14ac:dyDescent="0.25">
      <c r="A6863"/>
      <c r="B6863"/>
      <c r="C6863"/>
      <c r="D6863"/>
      <c r="E6863" s="148"/>
      <c r="F6863" s="148"/>
      <c r="G6863" s="149"/>
      <c r="H6863" s="148"/>
      <c r="I6863"/>
    </row>
    <row r="6864" spans="1:9" x14ac:dyDescent="0.25">
      <c r="A6864"/>
      <c r="B6864"/>
      <c r="C6864"/>
      <c r="D6864"/>
      <c r="E6864" s="148"/>
      <c r="F6864" s="148"/>
      <c r="G6864" s="149"/>
      <c r="H6864" s="148"/>
      <c r="I6864"/>
    </row>
    <row r="6865" spans="1:9" x14ac:dyDescent="0.25">
      <c r="A6865"/>
      <c r="B6865"/>
      <c r="C6865"/>
      <c r="D6865"/>
      <c r="E6865" s="148"/>
      <c r="F6865" s="148"/>
      <c r="G6865" s="149"/>
      <c r="H6865" s="148"/>
      <c r="I6865"/>
    </row>
    <row r="6866" spans="1:9" x14ac:dyDescent="0.25">
      <c r="A6866"/>
      <c r="B6866"/>
      <c r="C6866"/>
      <c r="D6866"/>
      <c r="E6866" s="148"/>
      <c r="F6866" s="148"/>
      <c r="G6866" s="149"/>
      <c r="H6866" s="148"/>
      <c r="I6866"/>
    </row>
    <row r="6867" spans="1:9" x14ac:dyDescent="0.25">
      <c r="A6867"/>
      <c r="B6867"/>
      <c r="C6867"/>
      <c r="D6867"/>
      <c r="E6867" s="148"/>
      <c r="F6867" s="148"/>
      <c r="G6867" s="149"/>
      <c r="H6867" s="148"/>
      <c r="I6867"/>
    </row>
    <row r="6868" spans="1:9" x14ac:dyDescent="0.25">
      <c r="A6868"/>
      <c r="B6868"/>
      <c r="C6868"/>
      <c r="D6868"/>
      <c r="E6868" s="148"/>
      <c r="F6868" s="148"/>
      <c r="G6868" s="149"/>
      <c r="H6868" s="148"/>
      <c r="I6868"/>
    </row>
    <row r="6869" spans="1:9" x14ac:dyDescent="0.25">
      <c r="A6869"/>
      <c r="B6869"/>
      <c r="C6869"/>
      <c r="D6869"/>
      <c r="E6869" s="148"/>
      <c r="F6869" s="148"/>
      <c r="G6869" s="149"/>
      <c r="H6869" s="148"/>
      <c r="I6869"/>
    </row>
    <row r="6870" spans="1:9" x14ac:dyDescent="0.25">
      <c r="A6870"/>
      <c r="B6870"/>
      <c r="C6870"/>
      <c r="D6870"/>
      <c r="E6870" s="148"/>
      <c r="F6870" s="148"/>
      <c r="G6870" s="149"/>
      <c r="H6870" s="148"/>
      <c r="I6870"/>
    </row>
    <row r="6871" spans="1:9" x14ac:dyDescent="0.25">
      <c r="A6871"/>
      <c r="B6871"/>
      <c r="C6871"/>
      <c r="D6871"/>
      <c r="E6871" s="148"/>
      <c r="F6871" s="148"/>
      <c r="G6871" s="149"/>
      <c r="H6871" s="148"/>
      <c r="I6871"/>
    </row>
    <row r="6872" spans="1:9" x14ac:dyDescent="0.25">
      <c r="A6872"/>
      <c r="B6872"/>
      <c r="C6872"/>
      <c r="D6872"/>
      <c r="E6872" s="148"/>
      <c r="F6872" s="148"/>
      <c r="G6872" s="149"/>
      <c r="H6872" s="148"/>
      <c r="I6872"/>
    </row>
    <row r="6873" spans="1:9" x14ac:dyDescent="0.25">
      <c r="A6873"/>
      <c r="B6873"/>
      <c r="C6873"/>
      <c r="D6873"/>
      <c r="E6873" s="148"/>
      <c r="F6873" s="148"/>
      <c r="G6873" s="149"/>
      <c r="H6873" s="148"/>
      <c r="I6873"/>
    </row>
    <row r="6874" spans="1:9" x14ac:dyDescent="0.25">
      <c r="A6874"/>
      <c r="B6874"/>
      <c r="C6874"/>
      <c r="D6874"/>
      <c r="E6874" s="148"/>
      <c r="F6874" s="148"/>
      <c r="G6874" s="149"/>
      <c r="H6874" s="148"/>
      <c r="I6874"/>
    </row>
    <row r="6875" spans="1:9" x14ac:dyDescent="0.25">
      <c r="A6875"/>
      <c r="B6875"/>
      <c r="C6875"/>
      <c r="D6875"/>
      <c r="E6875" s="148"/>
      <c r="F6875" s="148"/>
      <c r="G6875" s="149"/>
      <c r="H6875" s="148"/>
      <c r="I6875"/>
    </row>
    <row r="6876" spans="1:9" x14ac:dyDescent="0.25">
      <c r="A6876"/>
      <c r="B6876"/>
      <c r="C6876"/>
      <c r="D6876"/>
      <c r="E6876" s="148"/>
      <c r="F6876" s="148"/>
      <c r="G6876" s="149"/>
      <c r="H6876" s="148"/>
      <c r="I6876"/>
    </row>
    <row r="6877" spans="1:9" x14ac:dyDescent="0.25">
      <c r="A6877"/>
      <c r="B6877"/>
      <c r="C6877"/>
      <c r="D6877"/>
      <c r="E6877" s="148"/>
      <c r="F6877" s="148"/>
      <c r="G6877" s="149"/>
      <c r="H6877" s="148"/>
      <c r="I6877"/>
    </row>
    <row r="6878" spans="1:9" x14ac:dyDescent="0.25">
      <c r="A6878"/>
      <c r="B6878"/>
      <c r="C6878"/>
      <c r="D6878"/>
      <c r="E6878" s="148"/>
      <c r="F6878" s="148"/>
      <c r="G6878" s="149"/>
      <c r="H6878" s="148"/>
      <c r="I6878"/>
    </row>
    <row r="6879" spans="1:9" x14ac:dyDescent="0.25">
      <c r="A6879"/>
      <c r="B6879"/>
      <c r="C6879"/>
      <c r="D6879"/>
      <c r="E6879" s="148"/>
      <c r="F6879" s="148"/>
      <c r="G6879" s="149"/>
      <c r="H6879" s="148"/>
      <c r="I6879"/>
    </row>
    <row r="6880" spans="1:9" x14ac:dyDescent="0.25">
      <c r="A6880"/>
      <c r="B6880"/>
      <c r="C6880"/>
      <c r="D6880"/>
      <c r="E6880" s="148"/>
      <c r="F6880" s="148"/>
      <c r="G6880" s="149"/>
      <c r="H6880" s="148"/>
      <c r="I6880"/>
    </row>
    <row r="6881" spans="1:9" x14ac:dyDescent="0.25">
      <c r="A6881"/>
      <c r="B6881"/>
      <c r="C6881"/>
      <c r="D6881"/>
      <c r="E6881" s="148"/>
      <c r="F6881" s="148"/>
      <c r="G6881" s="149"/>
      <c r="H6881" s="148"/>
      <c r="I6881"/>
    </row>
    <row r="6882" spans="1:9" x14ac:dyDescent="0.25">
      <c r="A6882"/>
      <c r="B6882"/>
      <c r="C6882"/>
      <c r="D6882"/>
      <c r="E6882" s="148"/>
      <c r="F6882" s="148"/>
      <c r="G6882" s="149"/>
      <c r="H6882" s="148"/>
      <c r="I6882"/>
    </row>
    <row r="6883" spans="1:9" x14ac:dyDescent="0.25">
      <c r="A6883"/>
      <c r="B6883"/>
      <c r="C6883"/>
      <c r="D6883"/>
      <c r="E6883" s="148"/>
      <c r="F6883" s="148"/>
      <c r="G6883" s="149"/>
      <c r="H6883" s="148"/>
      <c r="I6883"/>
    </row>
    <row r="6884" spans="1:9" x14ac:dyDescent="0.25">
      <c r="A6884"/>
      <c r="B6884"/>
      <c r="C6884"/>
      <c r="D6884"/>
      <c r="E6884" s="148"/>
      <c r="F6884" s="148"/>
      <c r="G6884" s="149"/>
      <c r="H6884" s="148"/>
      <c r="I6884"/>
    </row>
    <row r="6885" spans="1:9" x14ac:dyDescent="0.25">
      <c r="A6885"/>
      <c r="B6885"/>
      <c r="C6885"/>
      <c r="D6885"/>
      <c r="E6885" s="148"/>
      <c r="F6885" s="148"/>
      <c r="G6885" s="149"/>
      <c r="H6885" s="148"/>
      <c r="I6885"/>
    </row>
    <row r="6886" spans="1:9" x14ac:dyDescent="0.25">
      <c r="A6886"/>
      <c r="B6886"/>
      <c r="C6886"/>
      <c r="D6886"/>
      <c r="E6886" s="148"/>
      <c r="F6886" s="148"/>
      <c r="G6886" s="149"/>
      <c r="H6886" s="148"/>
      <c r="I6886"/>
    </row>
    <row r="6887" spans="1:9" x14ac:dyDescent="0.25">
      <c r="A6887"/>
      <c r="B6887"/>
      <c r="C6887"/>
      <c r="D6887"/>
      <c r="E6887" s="148"/>
      <c r="F6887" s="148"/>
      <c r="G6887" s="149"/>
      <c r="H6887" s="148"/>
      <c r="I6887"/>
    </row>
    <row r="6888" spans="1:9" x14ac:dyDescent="0.25">
      <c r="A6888"/>
      <c r="B6888"/>
      <c r="C6888"/>
      <c r="D6888"/>
      <c r="E6888" s="148"/>
      <c r="F6888" s="148"/>
      <c r="G6888" s="149"/>
      <c r="H6888" s="148"/>
      <c r="I6888"/>
    </row>
    <row r="6889" spans="1:9" x14ac:dyDescent="0.25">
      <c r="A6889"/>
      <c r="B6889"/>
      <c r="C6889"/>
      <c r="D6889"/>
      <c r="E6889" s="148"/>
      <c r="F6889" s="148"/>
      <c r="G6889" s="149"/>
      <c r="H6889" s="148"/>
      <c r="I6889"/>
    </row>
    <row r="6890" spans="1:9" x14ac:dyDescent="0.25">
      <c r="A6890"/>
      <c r="B6890"/>
      <c r="C6890"/>
      <c r="D6890"/>
      <c r="E6890" s="148"/>
      <c r="F6890" s="148"/>
      <c r="G6890" s="149"/>
      <c r="H6890" s="148"/>
      <c r="I6890"/>
    </row>
    <row r="6891" spans="1:9" x14ac:dyDescent="0.25">
      <c r="A6891"/>
      <c r="B6891"/>
      <c r="C6891"/>
      <c r="D6891"/>
      <c r="E6891" s="148"/>
      <c r="F6891" s="148"/>
      <c r="G6891" s="149"/>
      <c r="H6891" s="148"/>
      <c r="I6891"/>
    </row>
    <row r="6892" spans="1:9" x14ac:dyDescent="0.25">
      <c r="A6892"/>
      <c r="B6892"/>
      <c r="C6892"/>
      <c r="D6892"/>
      <c r="E6892" s="148"/>
      <c r="F6892" s="148"/>
      <c r="G6892" s="149"/>
      <c r="H6892" s="148"/>
      <c r="I6892"/>
    </row>
    <row r="6893" spans="1:9" x14ac:dyDescent="0.25">
      <c r="A6893"/>
      <c r="B6893"/>
      <c r="C6893"/>
      <c r="D6893"/>
      <c r="E6893" s="148"/>
      <c r="F6893" s="148"/>
      <c r="G6893" s="149"/>
      <c r="H6893" s="148"/>
      <c r="I6893"/>
    </row>
    <row r="6894" spans="1:9" x14ac:dyDescent="0.25">
      <c r="A6894"/>
      <c r="B6894"/>
      <c r="C6894"/>
      <c r="D6894"/>
      <c r="E6894" s="148"/>
      <c r="F6894" s="148"/>
      <c r="G6894" s="149"/>
      <c r="H6894" s="148"/>
      <c r="I6894"/>
    </row>
    <row r="6895" spans="1:9" x14ac:dyDescent="0.25">
      <c r="A6895"/>
      <c r="B6895"/>
      <c r="C6895"/>
      <c r="D6895"/>
      <c r="E6895" s="148"/>
      <c r="F6895" s="148"/>
      <c r="G6895" s="149"/>
      <c r="H6895" s="148"/>
      <c r="I6895"/>
    </row>
    <row r="6896" spans="1:9" x14ac:dyDescent="0.25">
      <c r="A6896"/>
      <c r="B6896"/>
      <c r="C6896"/>
      <c r="D6896"/>
      <c r="E6896" s="148"/>
      <c r="F6896" s="148"/>
      <c r="G6896" s="149"/>
      <c r="H6896" s="148"/>
      <c r="I6896"/>
    </row>
    <row r="6897" spans="1:9" x14ac:dyDescent="0.25">
      <c r="A6897"/>
      <c r="B6897"/>
      <c r="C6897"/>
      <c r="D6897"/>
      <c r="E6897" s="148"/>
      <c r="F6897" s="148"/>
      <c r="G6897" s="149"/>
      <c r="H6897" s="148"/>
      <c r="I6897"/>
    </row>
    <row r="6898" spans="1:9" x14ac:dyDescent="0.25">
      <c r="A6898"/>
      <c r="B6898"/>
      <c r="C6898"/>
      <c r="D6898"/>
      <c r="E6898" s="148"/>
      <c r="F6898" s="148"/>
      <c r="G6898" s="149"/>
      <c r="H6898" s="148"/>
      <c r="I6898"/>
    </row>
    <row r="6899" spans="1:9" x14ac:dyDescent="0.25">
      <c r="A6899"/>
      <c r="B6899"/>
      <c r="C6899"/>
      <c r="D6899"/>
      <c r="E6899" s="148"/>
      <c r="F6899" s="148"/>
      <c r="G6899" s="149"/>
      <c r="H6899" s="148"/>
      <c r="I6899"/>
    </row>
    <row r="6900" spans="1:9" x14ac:dyDescent="0.25">
      <c r="A6900"/>
      <c r="B6900"/>
      <c r="C6900"/>
      <c r="D6900"/>
      <c r="E6900" s="148"/>
      <c r="F6900" s="148"/>
      <c r="G6900" s="149"/>
      <c r="H6900" s="148"/>
      <c r="I6900"/>
    </row>
    <row r="6901" spans="1:9" x14ac:dyDescent="0.25">
      <c r="A6901"/>
      <c r="B6901"/>
      <c r="C6901"/>
      <c r="D6901"/>
      <c r="E6901" s="148"/>
      <c r="F6901" s="148"/>
      <c r="G6901" s="149"/>
      <c r="H6901" s="148"/>
      <c r="I6901"/>
    </row>
    <row r="6902" spans="1:9" x14ac:dyDescent="0.25">
      <c r="A6902"/>
      <c r="B6902"/>
      <c r="C6902"/>
      <c r="D6902"/>
      <c r="E6902" s="148"/>
      <c r="F6902" s="148"/>
      <c r="G6902" s="149"/>
      <c r="H6902" s="148"/>
      <c r="I6902"/>
    </row>
    <row r="6903" spans="1:9" x14ac:dyDescent="0.25">
      <c r="A6903"/>
      <c r="B6903"/>
      <c r="C6903"/>
      <c r="D6903"/>
      <c r="E6903" s="148"/>
      <c r="F6903" s="148"/>
      <c r="G6903" s="149"/>
      <c r="H6903" s="148"/>
      <c r="I6903"/>
    </row>
    <row r="6904" spans="1:9" x14ac:dyDescent="0.25">
      <c r="A6904"/>
      <c r="B6904"/>
      <c r="C6904"/>
      <c r="D6904"/>
      <c r="E6904" s="148"/>
      <c r="F6904" s="148"/>
      <c r="G6904" s="149"/>
      <c r="H6904" s="148"/>
      <c r="I6904"/>
    </row>
    <row r="6905" spans="1:9" x14ac:dyDescent="0.25">
      <c r="A6905"/>
      <c r="B6905"/>
      <c r="C6905"/>
      <c r="D6905"/>
      <c r="E6905" s="148"/>
      <c r="F6905" s="148"/>
      <c r="G6905" s="149"/>
      <c r="H6905" s="148"/>
      <c r="I6905"/>
    </row>
    <row r="6906" spans="1:9" x14ac:dyDescent="0.25">
      <c r="A6906"/>
      <c r="B6906"/>
      <c r="C6906"/>
      <c r="D6906"/>
      <c r="E6906" s="148"/>
      <c r="F6906" s="148"/>
      <c r="G6906" s="149"/>
      <c r="H6906" s="148"/>
      <c r="I6906"/>
    </row>
    <row r="6907" spans="1:9" x14ac:dyDescent="0.25">
      <c r="A6907"/>
      <c r="B6907"/>
      <c r="C6907"/>
      <c r="D6907"/>
      <c r="E6907" s="148"/>
      <c r="F6907" s="148"/>
      <c r="G6907" s="149"/>
      <c r="H6907" s="148"/>
      <c r="I6907"/>
    </row>
    <row r="6908" spans="1:9" x14ac:dyDescent="0.25">
      <c r="A6908"/>
      <c r="B6908"/>
      <c r="C6908"/>
      <c r="D6908"/>
      <c r="E6908" s="148"/>
      <c r="F6908" s="148"/>
      <c r="G6908" s="149"/>
      <c r="H6908" s="148"/>
      <c r="I6908"/>
    </row>
    <row r="6909" spans="1:9" x14ac:dyDescent="0.25">
      <c r="A6909"/>
      <c r="B6909"/>
      <c r="C6909"/>
      <c r="D6909"/>
      <c r="E6909" s="148"/>
      <c r="F6909" s="148"/>
      <c r="G6909" s="149"/>
      <c r="H6909" s="148"/>
      <c r="I6909"/>
    </row>
    <row r="6910" spans="1:9" x14ac:dyDescent="0.25">
      <c r="A6910"/>
      <c r="B6910"/>
      <c r="C6910"/>
      <c r="D6910"/>
      <c r="E6910" s="148"/>
      <c r="F6910" s="148"/>
      <c r="G6910" s="149"/>
      <c r="H6910" s="148"/>
      <c r="I6910"/>
    </row>
    <row r="6911" spans="1:9" x14ac:dyDescent="0.25">
      <c r="A6911"/>
      <c r="B6911"/>
      <c r="C6911"/>
      <c r="D6911"/>
      <c r="E6911" s="148"/>
      <c r="F6911" s="148"/>
      <c r="G6911" s="149"/>
      <c r="H6911" s="148"/>
      <c r="I6911"/>
    </row>
    <row r="6912" spans="1:9" x14ac:dyDescent="0.25">
      <c r="A6912"/>
      <c r="B6912"/>
      <c r="C6912"/>
      <c r="D6912"/>
      <c r="E6912" s="148"/>
      <c r="F6912" s="148"/>
      <c r="G6912" s="149"/>
      <c r="H6912" s="148"/>
      <c r="I6912"/>
    </row>
    <row r="6913" spans="1:9" x14ac:dyDescent="0.25">
      <c r="A6913"/>
      <c r="B6913"/>
      <c r="C6913"/>
      <c r="D6913"/>
      <c r="E6913" s="148"/>
      <c r="F6913" s="148"/>
      <c r="G6913" s="149"/>
      <c r="H6913" s="148"/>
      <c r="I6913"/>
    </row>
    <row r="6914" spans="1:9" x14ac:dyDescent="0.25">
      <c r="A6914"/>
      <c r="B6914"/>
      <c r="C6914"/>
      <c r="D6914"/>
      <c r="E6914" s="148"/>
      <c r="F6914" s="148"/>
      <c r="G6914" s="149"/>
      <c r="H6914" s="148"/>
      <c r="I6914"/>
    </row>
    <row r="6915" spans="1:9" x14ac:dyDescent="0.25">
      <c r="A6915"/>
      <c r="B6915"/>
      <c r="C6915"/>
      <c r="D6915"/>
      <c r="E6915" s="148"/>
      <c r="F6915" s="148"/>
      <c r="G6915" s="149"/>
      <c r="H6915" s="148"/>
      <c r="I6915"/>
    </row>
    <row r="6916" spans="1:9" x14ac:dyDescent="0.25">
      <c r="A6916"/>
      <c r="B6916"/>
      <c r="C6916"/>
      <c r="D6916"/>
      <c r="E6916" s="148"/>
      <c r="F6916" s="148"/>
      <c r="G6916" s="149"/>
      <c r="H6916" s="148"/>
      <c r="I6916"/>
    </row>
    <row r="6917" spans="1:9" x14ac:dyDescent="0.25">
      <c r="A6917"/>
      <c r="B6917"/>
      <c r="C6917"/>
      <c r="D6917"/>
      <c r="E6917" s="148"/>
      <c r="F6917" s="148"/>
      <c r="G6917" s="149"/>
      <c r="H6917" s="148"/>
      <c r="I6917"/>
    </row>
    <row r="6918" spans="1:9" x14ac:dyDescent="0.25">
      <c r="A6918"/>
      <c r="B6918"/>
      <c r="C6918"/>
      <c r="D6918"/>
      <c r="E6918" s="148"/>
      <c r="F6918" s="148"/>
      <c r="G6918" s="149"/>
      <c r="H6918" s="148"/>
      <c r="I6918"/>
    </row>
    <row r="6919" spans="1:9" x14ac:dyDescent="0.25">
      <c r="A6919"/>
      <c r="B6919"/>
      <c r="C6919"/>
      <c r="D6919"/>
      <c r="E6919" s="148"/>
      <c r="F6919" s="148"/>
      <c r="G6919" s="149"/>
      <c r="H6919" s="148"/>
      <c r="I6919"/>
    </row>
    <row r="6920" spans="1:9" x14ac:dyDescent="0.25">
      <c r="A6920"/>
      <c r="B6920"/>
      <c r="C6920"/>
      <c r="D6920"/>
      <c r="E6920" s="148"/>
      <c r="F6920" s="148"/>
      <c r="G6920" s="149"/>
      <c r="H6920" s="148"/>
      <c r="I6920"/>
    </row>
    <row r="6921" spans="1:9" x14ac:dyDescent="0.25">
      <c r="A6921"/>
      <c r="B6921"/>
      <c r="C6921"/>
      <c r="D6921"/>
      <c r="E6921" s="148"/>
      <c r="F6921" s="148"/>
      <c r="G6921" s="149"/>
      <c r="H6921" s="148"/>
      <c r="I6921"/>
    </row>
    <row r="6922" spans="1:9" x14ac:dyDescent="0.25">
      <c r="A6922"/>
      <c r="B6922"/>
      <c r="C6922"/>
      <c r="D6922"/>
      <c r="E6922" s="148"/>
      <c r="F6922" s="148"/>
      <c r="G6922" s="149"/>
      <c r="H6922" s="148"/>
      <c r="I6922"/>
    </row>
    <row r="6923" spans="1:9" x14ac:dyDescent="0.25">
      <c r="A6923"/>
      <c r="B6923"/>
      <c r="C6923"/>
      <c r="D6923"/>
      <c r="E6923" s="148"/>
      <c r="F6923" s="148"/>
      <c r="G6923" s="149"/>
      <c r="H6923" s="148"/>
      <c r="I6923"/>
    </row>
    <row r="6924" spans="1:9" x14ac:dyDescent="0.25">
      <c r="A6924"/>
      <c r="B6924"/>
      <c r="C6924"/>
      <c r="D6924"/>
      <c r="E6924" s="148"/>
      <c r="F6924" s="148"/>
      <c r="G6924" s="149"/>
      <c r="H6924" s="148"/>
      <c r="I6924"/>
    </row>
    <row r="6925" spans="1:9" x14ac:dyDescent="0.25">
      <c r="A6925"/>
      <c r="B6925"/>
      <c r="C6925"/>
      <c r="D6925"/>
      <c r="E6925" s="148"/>
      <c r="F6925" s="148"/>
      <c r="G6925" s="149"/>
      <c r="H6925" s="148"/>
      <c r="I6925"/>
    </row>
    <row r="6926" spans="1:9" x14ac:dyDescent="0.25">
      <c r="A6926"/>
      <c r="B6926"/>
      <c r="C6926"/>
      <c r="D6926"/>
      <c r="E6926" s="148"/>
      <c r="F6926" s="148"/>
      <c r="G6926" s="149"/>
      <c r="H6926" s="148"/>
      <c r="I6926"/>
    </row>
    <row r="6927" spans="1:9" x14ac:dyDescent="0.25">
      <c r="A6927"/>
      <c r="B6927"/>
      <c r="C6927"/>
      <c r="D6927"/>
      <c r="E6927" s="148"/>
      <c r="F6927" s="148"/>
      <c r="G6927" s="149"/>
      <c r="H6927" s="148"/>
      <c r="I6927"/>
    </row>
    <row r="6928" spans="1:9" x14ac:dyDescent="0.25">
      <c r="A6928"/>
      <c r="B6928"/>
      <c r="C6928"/>
      <c r="D6928"/>
      <c r="E6928" s="148"/>
      <c r="F6928" s="148"/>
      <c r="G6928" s="149"/>
      <c r="H6928" s="148"/>
      <c r="I6928"/>
    </row>
    <row r="6929" spans="1:9" x14ac:dyDescent="0.25">
      <c r="A6929"/>
      <c r="B6929"/>
      <c r="C6929"/>
      <c r="D6929"/>
      <c r="E6929" s="148"/>
      <c r="F6929" s="148"/>
      <c r="G6929" s="149"/>
      <c r="H6929" s="148"/>
      <c r="I6929"/>
    </row>
    <row r="6930" spans="1:9" x14ac:dyDescent="0.25">
      <c r="A6930"/>
      <c r="B6930"/>
      <c r="C6930"/>
      <c r="D6930"/>
      <c r="E6930" s="148"/>
      <c r="F6930" s="148"/>
      <c r="G6930" s="149"/>
      <c r="H6930" s="148"/>
      <c r="I6930"/>
    </row>
    <row r="6931" spans="1:9" x14ac:dyDescent="0.25">
      <c r="A6931"/>
      <c r="B6931"/>
      <c r="C6931"/>
      <c r="D6931"/>
      <c r="E6931" s="148"/>
      <c r="F6931" s="148"/>
      <c r="G6931" s="149"/>
      <c r="H6931" s="148"/>
      <c r="I6931"/>
    </row>
    <row r="6932" spans="1:9" x14ac:dyDescent="0.25">
      <c r="A6932"/>
      <c r="B6932"/>
      <c r="C6932"/>
      <c r="D6932"/>
      <c r="E6932" s="148"/>
      <c r="F6932" s="148"/>
      <c r="G6932" s="149"/>
      <c r="H6932" s="148"/>
      <c r="I6932"/>
    </row>
    <row r="6933" spans="1:9" x14ac:dyDescent="0.25">
      <c r="A6933"/>
      <c r="B6933"/>
      <c r="C6933"/>
      <c r="D6933"/>
      <c r="E6933" s="148"/>
      <c r="F6933" s="148"/>
      <c r="G6933" s="149"/>
      <c r="H6933" s="148"/>
      <c r="I6933"/>
    </row>
    <row r="6934" spans="1:9" x14ac:dyDescent="0.25">
      <c r="A6934"/>
      <c r="B6934"/>
      <c r="C6934"/>
      <c r="D6934"/>
      <c r="E6934" s="148"/>
      <c r="F6934" s="148"/>
      <c r="G6934" s="149"/>
      <c r="H6934" s="148"/>
      <c r="I6934"/>
    </row>
    <row r="6935" spans="1:9" x14ac:dyDescent="0.25">
      <c r="A6935"/>
      <c r="B6935"/>
      <c r="C6935"/>
      <c r="D6935"/>
      <c r="E6935" s="148"/>
      <c r="F6935" s="148"/>
      <c r="G6935" s="149"/>
      <c r="H6935" s="148"/>
      <c r="I6935"/>
    </row>
    <row r="6936" spans="1:9" x14ac:dyDescent="0.25">
      <c r="A6936"/>
      <c r="B6936"/>
      <c r="C6936"/>
      <c r="D6936"/>
      <c r="E6936" s="148"/>
      <c r="F6936" s="148"/>
      <c r="G6936" s="149"/>
      <c r="H6936" s="148"/>
      <c r="I6936"/>
    </row>
    <row r="6937" spans="1:9" x14ac:dyDescent="0.25">
      <c r="A6937"/>
      <c r="B6937"/>
      <c r="C6937"/>
      <c r="D6937"/>
      <c r="E6937" s="148"/>
      <c r="F6937" s="148"/>
      <c r="G6937" s="149"/>
      <c r="H6937" s="148"/>
      <c r="I6937"/>
    </row>
    <row r="6938" spans="1:9" x14ac:dyDescent="0.25">
      <c r="A6938"/>
      <c r="B6938"/>
      <c r="C6938"/>
      <c r="D6938"/>
      <c r="E6938" s="148"/>
      <c r="F6938" s="148"/>
      <c r="G6938" s="149"/>
      <c r="H6938" s="148"/>
      <c r="I6938"/>
    </row>
    <row r="6939" spans="1:9" x14ac:dyDescent="0.25">
      <c r="A6939"/>
      <c r="B6939"/>
      <c r="C6939"/>
      <c r="D6939"/>
      <c r="E6939" s="148"/>
      <c r="F6939" s="148"/>
      <c r="G6939" s="149"/>
      <c r="H6939" s="148"/>
      <c r="I6939"/>
    </row>
    <row r="6940" spans="1:9" x14ac:dyDescent="0.25">
      <c r="A6940"/>
      <c r="B6940"/>
      <c r="C6940"/>
      <c r="D6940"/>
      <c r="E6940" s="148"/>
      <c r="F6940" s="148"/>
      <c r="G6940" s="149"/>
      <c r="H6940" s="148"/>
      <c r="I6940"/>
    </row>
    <row r="6941" spans="1:9" x14ac:dyDescent="0.25">
      <c r="A6941"/>
      <c r="B6941"/>
      <c r="C6941"/>
      <c r="D6941"/>
      <c r="E6941" s="148"/>
      <c r="F6941" s="148"/>
      <c r="G6941" s="149"/>
      <c r="H6941" s="148"/>
      <c r="I6941"/>
    </row>
    <row r="6942" spans="1:9" x14ac:dyDescent="0.25">
      <c r="A6942"/>
      <c r="B6942"/>
      <c r="C6942"/>
      <c r="D6942"/>
      <c r="E6942" s="148"/>
      <c r="F6942" s="148"/>
      <c r="G6942" s="149"/>
      <c r="H6942" s="148"/>
      <c r="I6942"/>
    </row>
    <row r="6943" spans="1:9" x14ac:dyDescent="0.25">
      <c r="A6943"/>
      <c r="B6943"/>
      <c r="C6943"/>
      <c r="D6943"/>
      <c r="E6943" s="148"/>
      <c r="F6943" s="148"/>
      <c r="G6943" s="149"/>
      <c r="H6943" s="148"/>
      <c r="I6943"/>
    </row>
    <row r="6944" spans="1:9" x14ac:dyDescent="0.25">
      <c r="A6944"/>
      <c r="B6944"/>
      <c r="C6944"/>
      <c r="D6944"/>
      <c r="E6944" s="148"/>
      <c r="F6944" s="148"/>
      <c r="G6944" s="149"/>
      <c r="H6944" s="148"/>
      <c r="I6944"/>
    </row>
    <row r="6945" spans="1:9" x14ac:dyDescent="0.25">
      <c r="A6945"/>
      <c r="B6945"/>
      <c r="C6945"/>
      <c r="D6945"/>
      <c r="E6945" s="148"/>
      <c r="F6945" s="148"/>
      <c r="G6945" s="149"/>
      <c r="H6945" s="148"/>
      <c r="I6945"/>
    </row>
    <row r="6946" spans="1:9" x14ac:dyDescent="0.25">
      <c r="A6946"/>
      <c r="B6946"/>
      <c r="C6946"/>
      <c r="D6946"/>
      <c r="E6946" s="148"/>
      <c r="F6946" s="148"/>
      <c r="G6946" s="149"/>
      <c r="H6946" s="148"/>
      <c r="I6946"/>
    </row>
    <row r="6947" spans="1:9" x14ac:dyDescent="0.25">
      <c r="A6947"/>
      <c r="B6947"/>
      <c r="C6947"/>
      <c r="D6947"/>
      <c r="E6947" s="148"/>
      <c r="F6947" s="148"/>
      <c r="G6947" s="149"/>
      <c r="H6947" s="148"/>
      <c r="I6947"/>
    </row>
    <row r="6948" spans="1:9" x14ac:dyDescent="0.25">
      <c r="A6948"/>
      <c r="B6948"/>
      <c r="C6948"/>
      <c r="D6948"/>
      <c r="E6948" s="148"/>
      <c r="F6948" s="148"/>
      <c r="G6948" s="149"/>
      <c r="H6948" s="148"/>
      <c r="I6948"/>
    </row>
    <row r="6949" spans="1:9" x14ac:dyDescent="0.25">
      <c r="A6949"/>
      <c r="B6949"/>
      <c r="C6949"/>
      <c r="D6949"/>
      <c r="E6949" s="148"/>
      <c r="F6949" s="148"/>
      <c r="G6949" s="149"/>
      <c r="H6949" s="148"/>
      <c r="I6949"/>
    </row>
    <row r="6950" spans="1:9" x14ac:dyDescent="0.25">
      <c r="A6950"/>
      <c r="B6950"/>
      <c r="C6950"/>
      <c r="D6950"/>
      <c r="E6950" s="148"/>
      <c r="F6950" s="148"/>
      <c r="G6950" s="149"/>
      <c r="H6950" s="148"/>
      <c r="I6950"/>
    </row>
    <row r="6951" spans="1:9" x14ac:dyDescent="0.25">
      <c r="A6951"/>
      <c r="B6951"/>
      <c r="C6951"/>
      <c r="D6951"/>
      <c r="E6951" s="148"/>
      <c r="F6951" s="148"/>
      <c r="G6951" s="149"/>
      <c r="H6951" s="148"/>
      <c r="I6951"/>
    </row>
    <row r="6952" spans="1:9" x14ac:dyDescent="0.25">
      <c r="A6952"/>
      <c r="B6952"/>
      <c r="C6952"/>
      <c r="D6952"/>
      <c r="E6952" s="148"/>
      <c r="F6952" s="148"/>
      <c r="G6952" s="149"/>
      <c r="H6952" s="148"/>
      <c r="I6952"/>
    </row>
    <row r="6953" spans="1:9" x14ac:dyDescent="0.25">
      <c r="A6953"/>
      <c r="B6953"/>
      <c r="C6953"/>
      <c r="D6953"/>
      <c r="E6953" s="148"/>
      <c r="F6953" s="148"/>
      <c r="G6953" s="149"/>
      <c r="H6953" s="148"/>
      <c r="I6953"/>
    </row>
    <row r="6954" spans="1:9" x14ac:dyDescent="0.25">
      <c r="A6954"/>
      <c r="B6954"/>
      <c r="C6954"/>
      <c r="D6954"/>
      <c r="E6954" s="148"/>
      <c r="F6954" s="148"/>
      <c r="G6954" s="149"/>
      <c r="H6954" s="148"/>
      <c r="I6954"/>
    </row>
    <row r="6955" spans="1:9" x14ac:dyDescent="0.25">
      <c r="A6955"/>
      <c r="B6955"/>
      <c r="C6955"/>
      <c r="D6955"/>
      <c r="E6955" s="148"/>
      <c r="F6955" s="148"/>
      <c r="G6955" s="149"/>
      <c r="H6955" s="148"/>
      <c r="I6955"/>
    </row>
    <row r="6956" spans="1:9" x14ac:dyDescent="0.25">
      <c r="A6956"/>
      <c r="B6956"/>
      <c r="C6956"/>
      <c r="D6956"/>
      <c r="E6956" s="148"/>
      <c r="F6956" s="148"/>
      <c r="G6956" s="149"/>
      <c r="H6956" s="148"/>
      <c r="I6956"/>
    </row>
    <row r="6957" spans="1:9" x14ac:dyDescent="0.25">
      <c r="A6957"/>
      <c r="B6957"/>
      <c r="C6957"/>
      <c r="D6957"/>
      <c r="E6957" s="148"/>
      <c r="F6957" s="148"/>
      <c r="G6957" s="149"/>
      <c r="H6957" s="148"/>
      <c r="I6957"/>
    </row>
    <row r="6958" spans="1:9" x14ac:dyDescent="0.25">
      <c r="A6958"/>
      <c r="B6958"/>
      <c r="C6958"/>
      <c r="D6958"/>
      <c r="E6958" s="148"/>
      <c r="F6958" s="148"/>
      <c r="G6958" s="149"/>
      <c r="H6958" s="148"/>
      <c r="I6958"/>
    </row>
    <row r="6959" spans="1:9" x14ac:dyDescent="0.25">
      <c r="A6959"/>
      <c r="B6959"/>
      <c r="C6959"/>
      <c r="D6959"/>
      <c r="E6959" s="148"/>
      <c r="F6959" s="148"/>
      <c r="G6959" s="149"/>
      <c r="H6959" s="148"/>
      <c r="I6959"/>
    </row>
    <row r="6960" spans="1:9" x14ac:dyDescent="0.25">
      <c r="A6960"/>
      <c r="B6960"/>
      <c r="C6960"/>
      <c r="D6960"/>
      <c r="E6960" s="148"/>
      <c r="F6960" s="148"/>
      <c r="G6960" s="149"/>
      <c r="H6960" s="148"/>
      <c r="I6960"/>
    </row>
    <row r="6961" spans="1:9" x14ac:dyDescent="0.25">
      <c r="A6961"/>
      <c r="B6961"/>
      <c r="C6961"/>
      <c r="D6961"/>
      <c r="E6961" s="148"/>
      <c r="F6961" s="148"/>
      <c r="G6961" s="149"/>
      <c r="H6961" s="148"/>
      <c r="I6961"/>
    </row>
    <row r="6962" spans="1:9" x14ac:dyDescent="0.25">
      <c r="A6962"/>
      <c r="B6962"/>
      <c r="C6962"/>
      <c r="D6962"/>
      <c r="E6962" s="148"/>
      <c r="F6962" s="148"/>
      <c r="G6962" s="149"/>
      <c r="H6962" s="148"/>
      <c r="I6962"/>
    </row>
    <row r="6963" spans="1:9" x14ac:dyDescent="0.25">
      <c r="A6963"/>
      <c r="B6963"/>
      <c r="C6963"/>
      <c r="D6963"/>
      <c r="E6963" s="148"/>
      <c r="F6963" s="148"/>
      <c r="G6963" s="149"/>
      <c r="H6963" s="148"/>
      <c r="I6963"/>
    </row>
    <row r="6964" spans="1:9" x14ac:dyDescent="0.25">
      <c r="A6964"/>
      <c r="B6964"/>
      <c r="C6964"/>
      <c r="D6964"/>
      <c r="E6964" s="148"/>
      <c r="F6964" s="148"/>
      <c r="G6964" s="149"/>
      <c r="H6964" s="148"/>
      <c r="I6964"/>
    </row>
    <row r="6965" spans="1:9" x14ac:dyDescent="0.25">
      <c r="A6965"/>
      <c r="B6965"/>
      <c r="C6965"/>
      <c r="D6965"/>
      <c r="E6965" s="148"/>
      <c r="F6965" s="148"/>
      <c r="G6965" s="149"/>
      <c r="H6965" s="148"/>
      <c r="I6965"/>
    </row>
    <row r="6966" spans="1:9" x14ac:dyDescent="0.25">
      <c r="A6966"/>
      <c r="B6966"/>
      <c r="C6966"/>
      <c r="D6966"/>
      <c r="E6966" s="148"/>
      <c r="F6966" s="148"/>
      <c r="G6966" s="149"/>
      <c r="H6966" s="148"/>
      <c r="I6966"/>
    </row>
    <row r="6967" spans="1:9" x14ac:dyDescent="0.25">
      <c r="A6967"/>
      <c r="B6967"/>
      <c r="C6967"/>
      <c r="D6967"/>
      <c r="E6967" s="148"/>
      <c r="F6967" s="148"/>
      <c r="G6967" s="149"/>
      <c r="H6967" s="148"/>
      <c r="I6967"/>
    </row>
    <row r="6968" spans="1:9" x14ac:dyDescent="0.25">
      <c r="A6968"/>
      <c r="B6968"/>
      <c r="C6968"/>
      <c r="D6968"/>
      <c r="E6968" s="148"/>
      <c r="F6968" s="148"/>
      <c r="G6968" s="149"/>
      <c r="H6968" s="148"/>
      <c r="I6968"/>
    </row>
    <row r="6969" spans="1:9" x14ac:dyDescent="0.25">
      <c r="A6969"/>
      <c r="B6969"/>
      <c r="C6969"/>
      <c r="D6969"/>
      <c r="E6969" s="148"/>
      <c r="F6969" s="148"/>
      <c r="G6969" s="149"/>
      <c r="H6969" s="148"/>
      <c r="I6969"/>
    </row>
    <row r="6970" spans="1:9" x14ac:dyDescent="0.25">
      <c r="A6970"/>
      <c r="B6970"/>
      <c r="C6970"/>
      <c r="D6970"/>
      <c r="E6970" s="148"/>
      <c r="F6970" s="148"/>
      <c r="G6970" s="149"/>
      <c r="H6970" s="148"/>
      <c r="I6970"/>
    </row>
    <row r="6971" spans="1:9" x14ac:dyDescent="0.25">
      <c r="A6971"/>
      <c r="B6971"/>
      <c r="C6971"/>
      <c r="D6971"/>
      <c r="E6971" s="148"/>
      <c r="F6971" s="148"/>
      <c r="G6971" s="149"/>
      <c r="H6971" s="148"/>
      <c r="I6971"/>
    </row>
    <row r="6972" spans="1:9" x14ac:dyDescent="0.25">
      <c r="A6972"/>
      <c r="B6972"/>
      <c r="C6972"/>
      <c r="D6972"/>
      <c r="E6972" s="148"/>
      <c r="F6972" s="148"/>
      <c r="G6972" s="149"/>
      <c r="H6972" s="148"/>
      <c r="I6972"/>
    </row>
    <row r="6973" spans="1:9" x14ac:dyDescent="0.25">
      <c r="A6973"/>
      <c r="B6973"/>
      <c r="C6973"/>
      <c r="D6973"/>
      <c r="E6973" s="148"/>
      <c r="F6973" s="148"/>
      <c r="G6973" s="149"/>
      <c r="H6973" s="148"/>
      <c r="I6973"/>
    </row>
    <row r="6974" spans="1:9" x14ac:dyDescent="0.25">
      <c r="A6974"/>
      <c r="B6974"/>
      <c r="C6974"/>
      <c r="D6974"/>
      <c r="E6974" s="148"/>
      <c r="F6974" s="148"/>
      <c r="G6974" s="149"/>
      <c r="H6974" s="148"/>
      <c r="I6974"/>
    </row>
    <row r="6975" spans="1:9" x14ac:dyDescent="0.25">
      <c r="A6975"/>
      <c r="B6975"/>
      <c r="C6975"/>
      <c r="D6975"/>
      <c r="E6975" s="148"/>
      <c r="F6975" s="148"/>
      <c r="G6975" s="149"/>
      <c r="H6975" s="148"/>
      <c r="I6975"/>
    </row>
    <row r="6976" spans="1:9" x14ac:dyDescent="0.25">
      <c r="A6976"/>
      <c r="B6976"/>
      <c r="C6976"/>
      <c r="D6976"/>
      <c r="E6976" s="148"/>
      <c r="F6976" s="148"/>
      <c r="G6976" s="149"/>
      <c r="H6976" s="148"/>
      <c r="I6976"/>
    </row>
    <row r="6977" spans="1:9" x14ac:dyDescent="0.25">
      <c r="A6977"/>
      <c r="B6977"/>
      <c r="C6977"/>
      <c r="D6977"/>
      <c r="E6977" s="148"/>
      <c r="F6977" s="148"/>
      <c r="G6977" s="149"/>
      <c r="H6977" s="148"/>
      <c r="I6977"/>
    </row>
    <row r="6978" spans="1:9" x14ac:dyDescent="0.25">
      <c r="A6978"/>
      <c r="B6978"/>
      <c r="C6978"/>
      <c r="D6978"/>
      <c r="E6978" s="148"/>
      <c r="F6978" s="148"/>
      <c r="G6978" s="149"/>
      <c r="H6978" s="148"/>
      <c r="I6978"/>
    </row>
    <row r="6979" spans="1:9" x14ac:dyDescent="0.25">
      <c r="A6979"/>
      <c r="B6979"/>
      <c r="C6979"/>
      <c r="D6979"/>
      <c r="E6979" s="148"/>
      <c r="F6979" s="148"/>
      <c r="G6979" s="149"/>
      <c r="H6979" s="148"/>
      <c r="I6979"/>
    </row>
    <row r="6980" spans="1:9" x14ac:dyDescent="0.25">
      <c r="A6980"/>
      <c r="B6980"/>
      <c r="C6980"/>
      <c r="D6980"/>
      <c r="E6980" s="148"/>
      <c r="F6980" s="148"/>
      <c r="G6980" s="149"/>
      <c r="H6980" s="148"/>
      <c r="I6980"/>
    </row>
    <row r="6981" spans="1:9" x14ac:dyDescent="0.25">
      <c r="A6981"/>
      <c r="B6981"/>
      <c r="C6981"/>
      <c r="D6981"/>
      <c r="E6981" s="148"/>
      <c r="F6981" s="148"/>
      <c r="G6981" s="149"/>
      <c r="H6981" s="148"/>
      <c r="I6981"/>
    </row>
    <row r="6982" spans="1:9" x14ac:dyDescent="0.25">
      <c r="A6982"/>
      <c r="B6982"/>
      <c r="C6982"/>
      <c r="D6982"/>
      <c r="E6982" s="148"/>
      <c r="F6982" s="148"/>
      <c r="G6982" s="149"/>
      <c r="H6982" s="148"/>
      <c r="I6982"/>
    </row>
    <row r="6983" spans="1:9" x14ac:dyDescent="0.25">
      <c r="A6983"/>
      <c r="B6983"/>
      <c r="C6983"/>
      <c r="D6983"/>
      <c r="E6983" s="148"/>
      <c r="F6983" s="148"/>
      <c r="G6983" s="149"/>
      <c r="H6983" s="148"/>
      <c r="I6983"/>
    </row>
    <row r="6984" spans="1:9" x14ac:dyDescent="0.25">
      <c r="A6984"/>
      <c r="B6984"/>
      <c r="C6984"/>
      <c r="D6984"/>
      <c r="E6984" s="148"/>
      <c r="F6984" s="148"/>
      <c r="G6984" s="149"/>
      <c r="H6984" s="148"/>
      <c r="I6984"/>
    </row>
    <row r="6985" spans="1:9" x14ac:dyDescent="0.25">
      <c r="A6985"/>
      <c r="B6985"/>
      <c r="C6985"/>
      <c r="D6985"/>
      <c r="E6985" s="148"/>
      <c r="F6985" s="148"/>
      <c r="G6985" s="149"/>
      <c r="H6985" s="148"/>
      <c r="I6985"/>
    </row>
    <row r="6986" spans="1:9" x14ac:dyDescent="0.25">
      <c r="A6986"/>
      <c r="B6986"/>
      <c r="C6986"/>
      <c r="D6986"/>
      <c r="E6986" s="148"/>
      <c r="F6986" s="148"/>
      <c r="G6986" s="149"/>
      <c r="H6986" s="148"/>
      <c r="I6986"/>
    </row>
    <row r="6987" spans="1:9" x14ac:dyDescent="0.25">
      <c r="A6987"/>
      <c r="B6987"/>
      <c r="C6987"/>
      <c r="D6987"/>
      <c r="E6987" s="148"/>
      <c r="F6987" s="148"/>
      <c r="G6987" s="149"/>
      <c r="H6987" s="148"/>
      <c r="I6987"/>
    </row>
    <row r="6988" spans="1:9" x14ac:dyDescent="0.25">
      <c r="A6988"/>
      <c r="B6988"/>
      <c r="C6988"/>
      <c r="D6988"/>
      <c r="E6988" s="148"/>
      <c r="F6988" s="148"/>
      <c r="G6988" s="149"/>
      <c r="H6988" s="148"/>
      <c r="I6988"/>
    </row>
    <row r="6989" spans="1:9" x14ac:dyDescent="0.25">
      <c r="A6989"/>
      <c r="B6989"/>
      <c r="C6989"/>
      <c r="D6989"/>
      <c r="E6989" s="148"/>
      <c r="F6989" s="148"/>
      <c r="G6989" s="149"/>
      <c r="H6989" s="148"/>
      <c r="I6989"/>
    </row>
    <row r="6990" spans="1:9" x14ac:dyDescent="0.25">
      <c r="A6990"/>
      <c r="B6990"/>
      <c r="C6990"/>
      <c r="D6990"/>
      <c r="E6990" s="148"/>
      <c r="F6990" s="148"/>
      <c r="G6990" s="149"/>
      <c r="H6990" s="148"/>
      <c r="I6990"/>
    </row>
    <row r="6991" spans="1:9" x14ac:dyDescent="0.25">
      <c r="A6991"/>
      <c r="B6991"/>
      <c r="C6991"/>
      <c r="D6991"/>
      <c r="E6991" s="148"/>
      <c r="F6991" s="148"/>
      <c r="G6991" s="149"/>
      <c r="H6991" s="148"/>
      <c r="I6991"/>
    </row>
    <row r="6992" spans="1:9" x14ac:dyDescent="0.25">
      <c r="A6992"/>
      <c r="B6992"/>
      <c r="C6992"/>
      <c r="D6992"/>
      <c r="E6992" s="148"/>
      <c r="F6992" s="148"/>
      <c r="G6992" s="149"/>
      <c r="H6992" s="148"/>
      <c r="I6992"/>
    </row>
    <row r="6993" spans="1:9" x14ac:dyDescent="0.25">
      <c r="A6993"/>
      <c r="B6993"/>
      <c r="C6993"/>
      <c r="D6993"/>
      <c r="E6993" s="148"/>
      <c r="F6993" s="148"/>
      <c r="G6993" s="149"/>
      <c r="H6993" s="148"/>
      <c r="I6993"/>
    </row>
    <row r="6994" spans="1:9" x14ac:dyDescent="0.25">
      <c r="A6994"/>
      <c r="B6994"/>
      <c r="C6994"/>
      <c r="D6994"/>
      <c r="E6994" s="148"/>
      <c r="F6994" s="148"/>
      <c r="G6994" s="149"/>
      <c r="H6994" s="148"/>
      <c r="I6994"/>
    </row>
    <row r="6995" spans="1:9" x14ac:dyDescent="0.25">
      <c r="A6995"/>
      <c r="B6995"/>
      <c r="C6995"/>
      <c r="D6995"/>
      <c r="E6995" s="148"/>
      <c r="F6995" s="148"/>
      <c r="G6995" s="149"/>
      <c r="H6995" s="148"/>
      <c r="I6995"/>
    </row>
    <row r="6996" spans="1:9" x14ac:dyDescent="0.25">
      <c r="A6996"/>
      <c r="B6996"/>
      <c r="C6996"/>
      <c r="D6996"/>
      <c r="E6996" s="148"/>
      <c r="F6996" s="148"/>
      <c r="G6996" s="149"/>
      <c r="H6996" s="148"/>
      <c r="I6996"/>
    </row>
    <row r="6997" spans="1:9" x14ac:dyDescent="0.25">
      <c r="A6997"/>
      <c r="B6997"/>
      <c r="C6997"/>
      <c r="D6997"/>
      <c r="E6997" s="148"/>
      <c r="F6997" s="148"/>
      <c r="G6997" s="149"/>
      <c r="H6997" s="148"/>
      <c r="I6997"/>
    </row>
    <row r="6998" spans="1:9" x14ac:dyDescent="0.25">
      <c r="A6998"/>
      <c r="B6998"/>
      <c r="C6998"/>
      <c r="D6998"/>
      <c r="E6998" s="148"/>
      <c r="F6998" s="148"/>
      <c r="G6998" s="149"/>
      <c r="H6998" s="148"/>
      <c r="I6998"/>
    </row>
    <row r="6999" spans="1:9" x14ac:dyDescent="0.25">
      <c r="A6999"/>
      <c r="B6999"/>
      <c r="C6999"/>
      <c r="D6999"/>
      <c r="E6999" s="148"/>
      <c r="F6999" s="148"/>
      <c r="G6999" s="149"/>
      <c r="H6999" s="148"/>
      <c r="I6999"/>
    </row>
    <row r="7000" spans="1:9" x14ac:dyDescent="0.25">
      <c r="A7000"/>
      <c r="B7000"/>
      <c r="C7000"/>
      <c r="D7000"/>
      <c r="E7000" s="148"/>
      <c r="F7000" s="148"/>
      <c r="G7000" s="149"/>
      <c r="H7000" s="148"/>
      <c r="I7000"/>
    </row>
    <row r="7001" spans="1:9" x14ac:dyDescent="0.25">
      <c r="A7001"/>
      <c r="B7001"/>
      <c r="C7001"/>
      <c r="D7001"/>
      <c r="E7001" s="148"/>
      <c r="F7001" s="148"/>
      <c r="G7001" s="149"/>
      <c r="H7001" s="148"/>
      <c r="I7001"/>
    </row>
    <row r="7002" spans="1:9" x14ac:dyDescent="0.25">
      <c r="A7002"/>
      <c r="B7002"/>
      <c r="C7002"/>
      <c r="D7002"/>
      <c r="E7002" s="148"/>
      <c r="F7002" s="148"/>
      <c r="G7002" s="149"/>
      <c r="H7002" s="148"/>
      <c r="I7002"/>
    </row>
    <row r="7003" spans="1:9" x14ac:dyDescent="0.25">
      <c r="A7003"/>
      <c r="B7003"/>
      <c r="C7003"/>
      <c r="D7003"/>
      <c r="E7003" s="148"/>
      <c r="F7003" s="148"/>
      <c r="G7003" s="149"/>
      <c r="H7003" s="148"/>
      <c r="I7003"/>
    </row>
    <row r="7004" spans="1:9" x14ac:dyDescent="0.25">
      <c r="A7004"/>
      <c r="B7004"/>
      <c r="C7004"/>
      <c r="D7004"/>
      <c r="E7004" s="148"/>
      <c r="F7004" s="148"/>
      <c r="G7004" s="149"/>
      <c r="H7004" s="148"/>
      <c r="I7004"/>
    </row>
    <row r="7005" spans="1:9" x14ac:dyDescent="0.25">
      <c r="A7005"/>
      <c r="B7005"/>
      <c r="C7005"/>
      <c r="D7005"/>
      <c r="E7005" s="148"/>
      <c r="F7005" s="148"/>
      <c r="G7005" s="149"/>
      <c r="H7005" s="148"/>
      <c r="I7005"/>
    </row>
    <row r="7006" spans="1:9" x14ac:dyDescent="0.25">
      <c r="A7006"/>
      <c r="B7006"/>
      <c r="C7006"/>
      <c r="D7006"/>
      <c r="E7006" s="148"/>
      <c r="F7006" s="148"/>
      <c r="G7006" s="149"/>
      <c r="H7006" s="148"/>
      <c r="I7006"/>
    </row>
    <row r="7007" spans="1:9" x14ac:dyDescent="0.25">
      <c r="A7007"/>
      <c r="B7007"/>
      <c r="C7007"/>
      <c r="D7007"/>
      <c r="E7007" s="148"/>
      <c r="F7007" s="148"/>
      <c r="G7007" s="149"/>
      <c r="H7007" s="148"/>
      <c r="I7007"/>
    </row>
    <row r="7008" spans="1:9" x14ac:dyDescent="0.25">
      <c r="A7008"/>
      <c r="B7008"/>
      <c r="C7008"/>
      <c r="D7008"/>
      <c r="E7008" s="148"/>
      <c r="F7008" s="148"/>
      <c r="G7008" s="149"/>
      <c r="H7008" s="148"/>
      <c r="I7008"/>
    </row>
    <row r="7009" spans="1:9" x14ac:dyDescent="0.25">
      <c r="A7009"/>
      <c r="B7009"/>
      <c r="C7009"/>
      <c r="D7009"/>
      <c r="E7009" s="148"/>
      <c r="F7009" s="148"/>
      <c r="G7009" s="149"/>
      <c r="H7009" s="148"/>
      <c r="I7009"/>
    </row>
    <row r="7010" spans="1:9" x14ac:dyDescent="0.25">
      <c r="A7010"/>
      <c r="B7010"/>
      <c r="C7010"/>
      <c r="D7010"/>
      <c r="E7010" s="148"/>
      <c r="F7010" s="148"/>
      <c r="G7010" s="149"/>
      <c r="H7010" s="148"/>
      <c r="I7010"/>
    </row>
    <row r="7011" spans="1:9" x14ac:dyDescent="0.25">
      <c r="A7011"/>
      <c r="B7011"/>
      <c r="C7011"/>
      <c r="D7011"/>
      <c r="E7011" s="148"/>
      <c r="F7011" s="148"/>
      <c r="G7011" s="149"/>
      <c r="H7011" s="148"/>
      <c r="I7011"/>
    </row>
    <row r="7012" spans="1:9" x14ac:dyDescent="0.25">
      <c r="A7012"/>
      <c r="B7012"/>
      <c r="C7012"/>
      <c r="D7012"/>
      <c r="E7012" s="148"/>
      <c r="F7012" s="148"/>
      <c r="G7012" s="149"/>
      <c r="H7012" s="148"/>
      <c r="I7012"/>
    </row>
    <row r="7013" spans="1:9" x14ac:dyDescent="0.25">
      <c r="A7013"/>
      <c r="B7013"/>
      <c r="C7013"/>
      <c r="D7013"/>
      <c r="E7013" s="148"/>
      <c r="F7013" s="148"/>
      <c r="G7013" s="149"/>
      <c r="H7013" s="148"/>
      <c r="I7013"/>
    </row>
    <row r="7014" spans="1:9" x14ac:dyDescent="0.25">
      <c r="A7014"/>
      <c r="B7014"/>
      <c r="C7014"/>
      <c r="D7014"/>
      <c r="E7014" s="148"/>
      <c r="F7014" s="148"/>
      <c r="G7014" s="149"/>
      <c r="H7014" s="148"/>
      <c r="I7014"/>
    </row>
    <row r="7015" spans="1:9" x14ac:dyDescent="0.25">
      <c r="A7015"/>
      <c r="B7015"/>
      <c r="C7015"/>
      <c r="D7015"/>
      <c r="E7015" s="148"/>
      <c r="F7015" s="148"/>
      <c r="G7015" s="149"/>
      <c r="H7015" s="148"/>
      <c r="I7015"/>
    </row>
    <row r="7016" spans="1:9" x14ac:dyDescent="0.25">
      <c r="A7016"/>
      <c r="B7016"/>
      <c r="C7016"/>
      <c r="D7016"/>
      <c r="E7016" s="148"/>
      <c r="F7016" s="148"/>
      <c r="G7016" s="149"/>
      <c r="H7016" s="148"/>
      <c r="I7016"/>
    </row>
    <row r="7017" spans="1:9" x14ac:dyDescent="0.25">
      <c r="A7017"/>
      <c r="B7017"/>
      <c r="C7017"/>
      <c r="D7017"/>
      <c r="E7017" s="148"/>
      <c r="F7017" s="148"/>
      <c r="G7017" s="149"/>
      <c r="H7017" s="148"/>
      <c r="I7017"/>
    </row>
    <row r="7018" spans="1:9" x14ac:dyDescent="0.25">
      <c r="A7018"/>
      <c r="B7018"/>
      <c r="C7018"/>
      <c r="D7018"/>
      <c r="E7018" s="148"/>
      <c r="F7018" s="148"/>
      <c r="G7018" s="149"/>
      <c r="H7018" s="148"/>
      <c r="I7018"/>
    </row>
    <row r="7019" spans="1:9" x14ac:dyDescent="0.25">
      <c r="A7019"/>
      <c r="B7019"/>
      <c r="C7019"/>
      <c r="D7019"/>
      <c r="E7019" s="148"/>
      <c r="F7019" s="148"/>
      <c r="G7019" s="149"/>
      <c r="H7019" s="148"/>
      <c r="I7019"/>
    </row>
    <row r="7020" spans="1:9" x14ac:dyDescent="0.25">
      <c r="A7020"/>
      <c r="B7020"/>
      <c r="C7020"/>
      <c r="D7020"/>
      <c r="E7020" s="148"/>
      <c r="F7020" s="148"/>
      <c r="G7020" s="149"/>
      <c r="H7020" s="148"/>
      <c r="I7020"/>
    </row>
    <row r="7021" spans="1:9" x14ac:dyDescent="0.25">
      <c r="A7021"/>
      <c r="B7021"/>
      <c r="C7021"/>
      <c r="D7021"/>
      <c r="E7021" s="148"/>
      <c r="F7021" s="148"/>
      <c r="G7021" s="149"/>
      <c r="H7021" s="148"/>
      <c r="I7021"/>
    </row>
    <row r="7022" spans="1:9" x14ac:dyDescent="0.25">
      <c r="A7022"/>
      <c r="B7022"/>
      <c r="C7022"/>
      <c r="D7022"/>
      <c r="E7022" s="148"/>
      <c r="F7022" s="148"/>
      <c r="G7022" s="149"/>
      <c r="H7022" s="148"/>
      <c r="I7022"/>
    </row>
    <row r="7023" spans="1:9" x14ac:dyDescent="0.25">
      <c r="A7023"/>
      <c r="B7023"/>
      <c r="C7023"/>
      <c r="D7023"/>
      <c r="E7023" s="148"/>
      <c r="F7023" s="148"/>
      <c r="G7023" s="149"/>
      <c r="H7023" s="148"/>
      <c r="I7023"/>
    </row>
    <row r="7024" spans="1:9" x14ac:dyDescent="0.25">
      <c r="A7024"/>
      <c r="B7024"/>
      <c r="C7024"/>
      <c r="D7024"/>
      <c r="E7024" s="148"/>
      <c r="F7024" s="148"/>
      <c r="G7024" s="149"/>
      <c r="H7024" s="148"/>
      <c r="I7024"/>
    </row>
    <row r="7025" spans="1:9" x14ac:dyDescent="0.25">
      <c r="A7025"/>
      <c r="B7025"/>
      <c r="C7025"/>
      <c r="D7025"/>
      <c r="E7025" s="148"/>
      <c r="F7025" s="148"/>
      <c r="G7025" s="149"/>
      <c r="H7025" s="148"/>
      <c r="I7025"/>
    </row>
    <row r="7026" spans="1:9" x14ac:dyDescent="0.25">
      <c r="A7026"/>
      <c r="B7026"/>
      <c r="C7026"/>
      <c r="D7026"/>
      <c r="E7026" s="148"/>
      <c r="F7026" s="148"/>
      <c r="G7026" s="149"/>
      <c r="H7026" s="148"/>
      <c r="I7026"/>
    </row>
    <row r="7027" spans="1:9" x14ac:dyDescent="0.25">
      <c r="A7027"/>
      <c r="B7027"/>
      <c r="C7027"/>
      <c r="D7027"/>
      <c r="E7027" s="148"/>
      <c r="F7027" s="148"/>
      <c r="G7027" s="149"/>
      <c r="H7027" s="148"/>
      <c r="I7027"/>
    </row>
    <row r="7028" spans="1:9" x14ac:dyDescent="0.25">
      <c r="A7028"/>
      <c r="B7028"/>
      <c r="C7028"/>
      <c r="D7028"/>
      <c r="E7028" s="148"/>
      <c r="F7028" s="148"/>
      <c r="G7028" s="149"/>
      <c r="H7028" s="148"/>
      <c r="I7028"/>
    </row>
    <row r="7029" spans="1:9" x14ac:dyDescent="0.25">
      <c r="A7029"/>
      <c r="B7029"/>
      <c r="C7029"/>
      <c r="D7029"/>
      <c r="E7029" s="148"/>
      <c r="F7029" s="148"/>
      <c r="G7029" s="149"/>
      <c r="H7029" s="148"/>
      <c r="I7029"/>
    </row>
    <row r="7030" spans="1:9" x14ac:dyDescent="0.25">
      <c r="A7030"/>
      <c r="B7030"/>
      <c r="C7030"/>
      <c r="D7030"/>
      <c r="E7030" s="148"/>
      <c r="F7030" s="148"/>
      <c r="G7030" s="149"/>
      <c r="H7030" s="148"/>
      <c r="I7030"/>
    </row>
    <row r="7031" spans="1:9" x14ac:dyDescent="0.25">
      <c r="A7031"/>
      <c r="B7031"/>
      <c r="C7031"/>
      <c r="D7031"/>
      <c r="E7031" s="148"/>
      <c r="F7031" s="148"/>
      <c r="G7031" s="149"/>
      <c r="H7031" s="148"/>
      <c r="I7031"/>
    </row>
    <row r="7032" spans="1:9" x14ac:dyDescent="0.25">
      <c r="A7032"/>
      <c r="B7032"/>
      <c r="C7032"/>
      <c r="D7032"/>
      <c r="E7032" s="148"/>
      <c r="F7032" s="148"/>
      <c r="G7032" s="149"/>
      <c r="H7032" s="148"/>
      <c r="I7032"/>
    </row>
    <row r="7033" spans="1:9" x14ac:dyDescent="0.25">
      <c r="A7033"/>
      <c r="B7033"/>
      <c r="C7033"/>
      <c r="D7033"/>
      <c r="E7033" s="148"/>
      <c r="F7033" s="148"/>
      <c r="G7033" s="149"/>
      <c r="H7033" s="148"/>
      <c r="I7033"/>
    </row>
    <row r="7034" spans="1:9" x14ac:dyDescent="0.25">
      <c r="A7034"/>
      <c r="B7034"/>
      <c r="C7034"/>
      <c r="D7034"/>
      <c r="E7034" s="148"/>
      <c r="F7034" s="148"/>
      <c r="G7034" s="149"/>
      <c r="H7034" s="148"/>
      <c r="I7034"/>
    </row>
    <row r="7035" spans="1:9" x14ac:dyDescent="0.25">
      <c r="A7035"/>
      <c r="B7035"/>
      <c r="C7035"/>
      <c r="D7035"/>
      <c r="E7035" s="148"/>
      <c r="F7035" s="148"/>
      <c r="G7035" s="149"/>
      <c r="H7035" s="148"/>
      <c r="I7035"/>
    </row>
    <row r="7036" spans="1:9" x14ac:dyDescent="0.25">
      <c r="A7036"/>
      <c r="B7036"/>
      <c r="C7036"/>
      <c r="D7036"/>
      <c r="E7036" s="148"/>
      <c r="F7036" s="148"/>
      <c r="G7036" s="149"/>
      <c r="H7036" s="148"/>
      <c r="I7036"/>
    </row>
    <row r="7037" spans="1:9" x14ac:dyDescent="0.25">
      <c r="A7037"/>
      <c r="B7037"/>
      <c r="C7037"/>
      <c r="D7037"/>
      <c r="E7037" s="148"/>
      <c r="F7037" s="148"/>
      <c r="G7037" s="149"/>
      <c r="H7037" s="148"/>
      <c r="I7037"/>
    </row>
    <row r="7038" spans="1:9" x14ac:dyDescent="0.25">
      <c r="A7038"/>
      <c r="B7038"/>
      <c r="C7038"/>
      <c r="D7038"/>
      <c r="E7038" s="148"/>
      <c r="F7038" s="148"/>
      <c r="G7038" s="149"/>
      <c r="H7038" s="148"/>
      <c r="I7038"/>
    </row>
    <row r="7039" spans="1:9" x14ac:dyDescent="0.25">
      <c r="A7039"/>
      <c r="B7039"/>
      <c r="C7039"/>
      <c r="D7039"/>
      <c r="E7039" s="148"/>
      <c r="F7039" s="148"/>
      <c r="G7039" s="149"/>
      <c r="H7039" s="148"/>
      <c r="I7039"/>
    </row>
    <row r="7040" spans="1:9" x14ac:dyDescent="0.25">
      <c r="A7040"/>
      <c r="B7040"/>
      <c r="C7040"/>
      <c r="D7040"/>
      <c r="E7040" s="148"/>
      <c r="F7040" s="148"/>
      <c r="G7040" s="149"/>
      <c r="H7040" s="148"/>
      <c r="I7040"/>
    </row>
    <row r="7041" spans="1:9" x14ac:dyDescent="0.25">
      <c r="A7041"/>
      <c r="B7041"/>
      <c r="C7041"/>
      <c r="D7041"/>
      <c r="E7041" s="148"/>
      <c r="F7041" s="148"/>
      <c r="G7041" s="149"/>
      <c r="H7041" s="148"/>
      <c r="I7041"/>
    </row>
    <row r="7042" spans="1:9" x14ac:dyDescent="0.25">
      <c r="A7042"/>
      <c r="B7042"/>
      <c r="C7042"/>
      <c r="D7042"/>
      <c r="E7042" s="148"/>
      <c r="F7042" s="148"/>
      <c r="G7042" s="149"/>
      <c r="H7042" s="148"/>
      <c r="I7042"/>
    </row>
    <row r="7043" spans="1:9" x14ac:dyDescent="0.25">
      <c r="A7043"/>
      <c r="B7043"/>
      <c r="C7043"/>
      <c r="D7043"/>
      <c r="E7043" s="148"/>
      <c r="F7043" s="148"/>
      <c r="G7043" s="149"/>
      <c r="H7043" s="148"/>
      <c r="I7043"/>
    </row>
    <row r="7044" spans="1:9" x14ac:dyDescent="0.25">
      <c r="A7044"/>
      <c r="B7044"/>
      <c r="C7044"/>
      <c r="D7044"/>
      <c r="E7044" s="148"/>
      <c r="F7044" s="148"/>
      <c r="G7044" s="149"/>
      <c r="H7044" s="148"/>
      <c r="I7044"/>
    </row>
    <row r="7045" spans="1:9" x14ac:dyDescent="0.25">
      <c r="A7045"/>
      <c r="B7045"/>
      <c r="C7045"/>
      <c r="D7045"/>
      <c r="E7045" s="148"/>
      <c r="F7045" s="148"/>
      <c r="G7045" s="149"/>
      <c r="H7045" s="148"/>
      <c r="I7045"/>
    </row>
    <row r="7046" spans="1:9" x14ac:dyDescent="0.25">
      <c r="A7046"/>
      <c r="B7046"/>
      <c r="C7046"/>
      <c r="D7046"/>
      <c r="E7046" s="148"/>
      <c r="F7046" s="148"/>
      <c r="G7046" s="149"/>
      <c r="H7046" s="148"/>
      <c r="I7046"/>
    </row>
    <row r="7047" spans="1:9" x14ac:dyDescent="0.25">
      <c r="A7047"/>
      <c r="B7047"/>
      <c r="C7047"/>
      <c r="D7047"/>
      <c r="E7047" s="148"/>
      <c r="F7047" s="148"/>
      <c r="G7047" s="149"/>
      <c r="H7047" s="148"/>
      <c r="I7047"/>
    </row>
    <row r="7048" spans="1:9" x14ac:dyDescent="0.25">
      <c r="A7048"/>
      <c r="B7048"/>
      <c r="C7048"/>
      <c r="D7048"/>
      <c r="E7048" s="148"/>
      <c r="F7048" s="148"/>
      <c r="G7048" s="149"/>
      <c r="H7048" s="148"/>
      <c r="I7048"/>
    </row>
    <row r="7049" spans="1:9" x14ac:dyDescent="0.25">
      <c r="A7049"/>
      <c r="B7049"/>
      <c r="C7049"/>
      <c r="D7049"/>
      <c r="E7049" s="148"/>
      <c r="F7049" s="148"/>
      <c r="G7049" s="149"/>
      <c r="H7049" s="148"/>
      <c r="I7049"/>
    </row>
    <row r="7050" spans="1:9" x14ac:dyDescent="0.25">
      <c r="A7050"/>
      <c r="B7050"/>
      <c r="C7050"/>
      <c r="D7050"/>
      <c r="E7050" s="148"/>
      <c r="F7050" s="148"/>
      <c r="G7050" s="149"/>
      <c r="H7050" s="148"/>
      <c r="I7050"/>
    </row>
    <row r="7051" spans="1:9" x14ac:dyDescent="0.25">
      <c r="A7051"/>
      <c r="B7051"/>
      <c r="C7051"/>
      <c r="D7051"/>
      <c r="E7051" s="148"/>
      <c r="F7051" s="148"/>
      <c r="G7051" s="149"/>
      <c r="H7051" s="148"/>
      <c r="I7051"/>
    </row>
    <row r="7052" spans="1:9" x14ac:dyDescent="0.25">
      <c r="A7052"/>
      <c r="B7052"/>
      <c r="C7052"/>
      <c r="D7052"/>
      <c r="E7052" s="148"/>
      <c r="F7052" s="148"/>
      <c r="G7052" s="149"/>
      <c r="H7052" s="148"/>
      <c r="I7052"/>
    </row>
    <row r="7053" spans="1:9" x14ac:dyDescent="0.25">
      <c r="A7053"/>
      <c r="B7053"/>
      <c r="C7053"/>
      <c r="D7053"/>
      <c r="E7053" s="148"/>
      <c r="F7053" s="148"/>
      <c r="G7053" s="149"/>
      <c r="H7053" s="148"/>
      <c r="I7053"/>
    </row>
    <row r="7054" spans="1:9" x14ac:dyDescent="0.25">
      <c r="A7054"/>
      <c r="B7054"/>
      <c r="C7054"/>
      <c r="D7054"/>
      <c r="E7054" s="148"/>
      <c r="F7054" s="148"/>
      <c r="G7054" s="149"/>
      <c r="H7054" s="148"/>
      <c r="I7054"/>
    </row>
    <row r="7055" spans="1:9" x14ac:dyDescent="0.25">
      <c r="A7055"/>
      <c r="B7055"/>
      <c r="C7055"/>
      <c r="D7055"/>
      <c r="E7055" s="148"/>
      <c r="F7055" s="148"/>
      <c r="G7055" s="149"/>
      <c r="H7055" s="148"/>
      <c r="I7055"/>
    </row>
    <row r="7056" spans="1:9" x14ac:dyDescent="0.25">
      <c r="A7056"/>
      <c r="B7056"/>
      <c r="C7056"/>
      <c r="D7056"/>
      <c r="E7056" s="148"/>
      <c r="F7056" s="148"/>
      <c r="G7056" s="149"/>
      <c r="H7056" s="148"/>
      <c r="I7056"/>
    </row>
    <row r="7057" spans="1:9" x14ac:dyDescent="0.25">
      <c r="A7057"/>
      <c r="B7057"/>
      <c r="C7057"/>
      <c r="D7057"/>
      <c r="E7057" s="148"/>
      <c r="F7057" s="148"/>
      <c r="G7057" s="149"/>
      <c r="H7057" s="148"/>
      <c r="I7057"/>
    </row>
    <row r="7058" spans="1:9" x14ac:dyDescent="0.25">
      <c r="A7058"/>
      <c r="B7058"/>
      <c r="C7058"/>
      <c r="D7058"/>
      <c r="E7058" s="148"/>
      <c r="F7058" s="148"/>
      <c r="G7058" s="149"/>
      <c r="H7058" s="148"/>
      <c r="I7058"/>
    </row>
    <row r="7059" spans="1:9" x14ac:dyDescent="0.25">
      <c r="A7059"/>
      <c r="B7059"/>
      <c r="C7059"/>
      <c r="D7059"/>
      <c r="E7059" s="148"/>
      <c r="F7059" s="148"/>
      <c r="G7059" s="149"/>
      <c r="H7059" s="148"/>
      <c r="I7059"/>
    </row>
    <row r="7060" spans="1:9" x14ac:dyDescent="0.25">
      <c r="A7060"/>
      <c r="B7060"/>
      <c r="C7060"/>
      <c r="D7060"/>
      <c r="E7060" s="148"/>
      <c r="F7060" s="148"/>
      <c r="G7060" s="149"/>
      <c r="H7060" s="148"/>
      <c r="I7060"/>
    </row>
    <row r="7061" spans="1:9" x14ac:dyDescent="0.25">
      <c r="A7061"/>
      <c r="B7061"/>
      <c r="C7061"/>
      <c r="D7061"/>
      <c r="E7061" s="148"/>
      <c r="F7061" s="148"/>
      <c r="G7061" s="149"/>
      <c r="H7061" s="148"/>
      <c r="I7061"/>
    </row>
    <row r="7062" spans="1:9" x14ac:dyDescent="0.25">
      <c r="A7062"/>
      <c r="B7062"/>
      <c r="C7062"/>
      <c r="D7062"/>
      <c r="E7062" s="148"/>
      <c r="F7062" s="148"/>
      <c r="G7062" s="149"/>
      <c r="H7062" s="148"/>
      <c r="I7062"/>
    </row>
    <row r="7063" spans="1:9" x14ac:dyDescent="0.25">
      <c r="A7063"/>
      <c r="B7063"/>
      <c r="C7063"/>
      <c r="D7063"/>
      <c r="E7063" s="148"/>
      <c r="F7063" s="148"/>
      <c r="G7063" s="149"/>
      <c r="H7063" s="148"/>
      <c r="I7063"/>
    </row>
    <row r="7064" spans="1:9" x14ac:dyDescent="0.25">
      <c r="A7064"/>
      <c r="B7064"/>
      <c r="C7064"/>
      <c r="D7064"/>
      <c r="E7064" s="148"/>
      <c r="F7064" s="148"/>
      <c r="G7064" s="149"/>
      <c r="H7064" s="148"/>
      <c r="I7064"/>
    </row>
    <row r="7065" spans="1:9" x14ac:dyDescent="0.25">
      <c r="A7065"/>
      <c r="B7065"/>
      <c r="C7065"/>
      <c r="D7065"/>
      <c r="E7065" s="148"/>
      <c r="F7065" s="148"/>
      <c r="G7065" s="149"/>
      <c r="H7065" s="148"/>
      <c r="I7065"/>
    </row>
    <row r="7066" spans="1:9" x14ac:dyDescent="0.25">
      <c r="A7066"/>
      <c r="B7066"/>
      <c r="C7066"/>
      <c r="D7066"/>
      <c r="E7066" s="148"/>
      <c r="F7066" s="148"/>
      <c r="G7066" s="149"/>
      <c r="H7066" s="148"/>
      <c r="I7066"/>
    </row>
    <row r="7067" spans="1:9" x14ac:dyDescent="0.25">
      <c r="A7067"/>
      <c r="B7067"/>
      <c r="C7067"/>
      <c r="D7067"/>
      <c r="E7067" s="148"/>
      <c r="F7067" s="148"/>
      <c r="G7067" s="149"/>
      <c r="H7067" s="148"/>
      <c r="I7067"/>
    </row>
    <row r="7068" spans="1:9" x14ac:dyDescent="0.25">
      <c r="A7068"/>
      <c r="B7068"/>
      <c r="C7068"/>
      <c r="D7068"/>
      <c r="E7068" s="148"/>
      <c r="F7068" s="148"/>
      <c r="G7068" s="149"/>
      <c r="H7068" s="148"/>
      <c r="I7068"/>
    </row>
    <row r="7069" spans="1:9" x14ac:dyDescent="0.25">
      <c r="A7069"/>
      <c r="B7069"/>
      <c r="C7069"/>
      <c r="D7069"/>
      <c r="E7069" s="148"/>
      <c r="F7069" s="148"/>
      <c r="G7069" s="149"/>
      <c r="H7069" s="148"/>
      <c r="I7069"/>
    </row>
    <row r="7070" spans="1:9" x14ac:dyDescent="0.25">
      <c r="A7070"/>
      <c r="B7070"/>
      <c r="C7070"/>
      <c r="D7070"/>
      <c r="E7070" s="148"/>
      <c r="F7070" s="148"/>
      <c r="G7070" s="149"/>
      <c r="H7070" s="148"/>
      <c r="I7070"/>
    </row>
    <row r="7071" spans="1:9" x14ac:dyDescent="0.25">
      <c r="A7071"/>
      <c r="B7071"/>
      <c r="C7071"/>
      <c r="D7071"/>
      <c r="E7071" s="148"/>
      <c r="F7071" s="148"/>
      <c r="G7071" s="149"/>
      <c r="H7071" s="148"/>
      <c r="I7071"/>
    </row>
    <row r="7072" spans="1:9" x14ac:dyDescent="0.25">
      <c r="A7072"/>
      <c r="B7072"/>
      <c r="C7072"/>
      <c r="D7072"/>
      <c r="E7072" s="148"/>
      <c r="F7072" s="148"/>
      <c r="G7072" s="149"/>
      <c r="H7072" s="148"/>
      <c r="I7072"/>
    </row>
    <row r="7073" spans="1:9" x14ac:dyDescent="0.25">
      <c r="A7073"/>
      <c r="B7073"/>
      <c r="C7073"/>
      <c r="D7073"/>
      <c r="E7073" s="148"/>
      <c r="F7073" s="148"/>
      <c r="G7073" s="149"/>
      <c r="H7073" s="148"/>
      <c r="I7073"/>
    </row>
    <row r="7074" spans="1:9" x14ac:dyDescent="0.25">
      <c r="A7074"/>
      <c r="B7074"/>
      <c r="C7074"/>
      <c r="D7074"/>
      <c r="E7074" s="148"/>
      <c r="F7074" s="148"/>
      <c r="G7074" s="149"/>
      <c r="H7074" s="148"/>
      <c r="I7074"/>
    </row>
    <row r="7075" spans="1:9" x14ac:dyDescent="0.25">
      <c r="A7075"/>
      <c r="B7075"/>
      <c r="C7075"/>
      <c r="D7075"/>
      <c r="E7075" s="148"/>
      <c r="F7075" s="148"/>
      <c r="G7075" s="149"/>
      <c r="H7075" s="148"/>
      <c r="I7075"/>
    </row>
    <row r="7076" spans="1:9" x14ac:dyDescent="0.25">
      <c r="A7076"/>
      <c r="B7076"/>
      <c r="C7076"/>
      <c r="D7076"/>
      <c r="E7076" s="148"/>
      <c r="F7076" s="148"/>
      <c r="G7076" s="149"/>
      <c r="H7076" s="148"/>
      <c r="I7076"/>
    </row>
    <row r="7077" spans="1:9" x14ac:dyDescent="0.25">
      <c r="A7077"/>
      <c r="B7077"/>
      <c r="C7077"/>
      <c r="D7077"/>
      <c r="E7077" s="148"/>
      <c r="F7077" s="148"/>
      <c r="G7077" s="149"/>
      <c r="H7077" s="148"/>
      <c r="I7077"/>
    </row>
    <row r="7078" spans="1:9" x14ac:dyDescent="0.25">
      <c r="A7078"/>
      <c r="B7078"/>
      <c r="C7078"/>
      <c r="D7078"/>
      <c r="E7078" s="148"/>
      <c r="F7078" s="148"/>
      <c r="G7078" s="149"/>
      <c r="H7078" s="148"/>
      <c r="I7078"/>
    </row>
    <row r="7079" spans="1:9" x14ac:dyDescent="0.25">
      <c r="A7079"/>
      <c r="B7079"/>
      <c r="C7079"/>
      <c r="D7079"/>
      <c r="E7079" s="148"/>
      <c r="F7079" s="148"/>
      <c r="G7079" s="149"/>
      <c r="H7079" s="148"/>
      <c r="I7079"/>
    </row>
    <row r="7080" spans="1:9" x14ac:dyDescent="0.25">
      <c r="A7080"/>
      <c r="B7080"/>
      <c r="C7080"/>
      <c r="D7080"/>
      <c r="E7080" s="148"/>
      <c r="F7080" s="148"/>
      <c r="G7080" s="149"/>
      <c r="H7080" s="148"/>
      <c r="I7080"/>
    </row>
    <row r="7081" spans="1:9" x14ac:dyDescent="0.25">
      <c r="A7081"/>
      <c r="B7081"/>
      <c r="C7081"/>
      <c r="D7081"/>
      <c r="E7081" s="148"/>
      <c r="F7081" s="148"/>
      <c r="G7081" s="149"/>
      <c r="H7081" s="148"/>
      <c r="I7081"/>
    </row>
    <row r="7082" spans="1:9" x14ac:dyDescent="0.25">
      <c r="A7082"/>
      <c r="B7082"/>
      <c r="C7082"/>
      <c r="D7082"/>
      <c r="E7082" s="148"/>
      <c r="F7082" s="148"/>
      <c r="G7082" s="149"/>
      <c r="H7082" s="148"/>
      <c r="I7082"/>
    </row>
    <row r="7083" spans="1:9" x14ac:dyDescent="0.25">
      <c r="A7083"/>
      <c r="B7083"/>
      <c r="C7083"/>
      <c r="D7083"/>
      <c r="E7083" s="148"/>
      <c r="F7083" s="148"/>
      <c r="G7083" s="149"/>
      <c r="H7083" s="148"/>
      <c r="I7083"/>
    </row>
    <row r="7084" spans="1:9" x14ac:dyDescent="0.25">
      <c r="A7084"/>
      <c r="B7084"/>
      <c r="C7084"/>
      <c r="D7084"/>
      <c r="E7084" s="148"/>
      <c r="F7084" s="148"/>
      <c r="G7084" s="149"/>
      <c r="H7084" s="148"/>
      <c r="I7084"/>
    </row>
    <row r="7085" spans="1:9" x14ac:dyDescent="0.25">
      <c r="A7085"/>
      <c r="B7085"/>
      <c r="C7085"/>
      <c r="D7085"/>
      <c r="E7085" s="148"/>
      <c r="F7085" s="148"/>
      <c r="G7085" s="149"/>
      <c r="H7085" s="148"/>
      <c r="I7085"/>
    </row>
    <row r="7086" spans="1:9" x14ac:dyDescent="0.25">
      <c r="A7086"/>
      <c r="B7086"/>
      <c r="C7086"/>
      <c r="D7086"/>
      <c r="E7086" s="148"/>
      <c r="F7086" s="148"/>
      <c r="G7086" s="149"/>
      <c r="H7086" s="148"/>
      <c r="I7086"/>
    </row>
    <row r="7087" spans="1:9" x14ac:dyDescent="0.25">
      <c r="A7087"/>
      <c r="B7087"/>
      <c r="C7087"/>
      <c r="D7087"/>
      <c r="E7087" s="148"/>
      <c r="F7087" s="148"/>
      <c r="G7087" s="149"/>
      <c r="H7087" s="148"/>
      <c r="I7087"/>
    </row>
    <row r="7088" spans="1:9" x14ac:dyDescent="0.25">
      <c r="A7088"/>
      <c r="B7088"/>
      <c r="C7088"/>
      <c r="D7088"/>
      <c r="E7088" s="148"/>
      <c r="F7088" s="148"/>
      <c r="G7088" s="149"/>
      <c r="H7088" s="148"/>
      <c r="I7088"/>
    </row>
    <row r="7089" spans="1:9" x14ac:dyDescent="0.25">
      <c r="A7089"/>
      <c r="B7089"/>
      <c r="C7089"/>
      <c r="D7089"/>
      <c r="E7089" s="148"/>
      <c r="F7089" s="148"/>
      <c r="G7089" s="149"/>
      <c r="H7089" s="148"/>
      <c r="I7089"/>
    </row>
    <row r="7090" spans="1:9" x14ac:dyDescent="0.25">
      <c r="A7090"/>
      <c r="B7090"/>
      <c r="C7090"/>
      <c r="D7090"/>
      <c r="E7090" s="148"/>
      <c r="F7090" s="148"/>
      <c r="G7090" s="149"/>
      <c r="H7090" s="148"/>
      <c r="I7090"/>
    </row>
    <row r="7091" spans="1:9" x14ac:dyDescent="0.25">
      <c r="A7091"/>
      <c r="B7091"/>
      <c r="C7091"/>
      <c r="D7091"/>
      <c r="E7091" s="148"/>
      <c r="F7091" s="148"/>
      <c r="G7091" s="149"/>
      <c r="H7091" s="148"/>
      <c r="I7091"/>
    </row>
    <row r="7092" spans="1:9" x14ac:dyDescent="0.25">
      <c r="A7092"/>
      <c r="B7092"/>
      <c r="C7092"/>
      <c r="D7092"/>
      <c r="E7092" s="148"/>
      <c r="F7092" s="148"/>
      <c r="G7092" s="149"/>
      <c r="H7092" s="148"/>
      <c r="I7092"/>
    </row>
    <row r="7093" spans="1:9" x14ac:dyDescent="0.25">
      <c r="A7093"/>
      <c r="B7093"/>
      <c r="C7093"/>
      <c r="D7093"/>
      <c r="E7093" s="148"/>
      <c r="F7093" s="148"/>
      <c r="G7093" s="149"/>
      <c r="H7093" s="148"/>
      <c r="I7093"/>
    </row>
    <row r="7094" spans="1:9" x14ac:dyDescent="0.25">
      <c r="A7094"/>
      <c r="B7094"/>
      <c r="C7094"/>
      <c r="D7094"/>
      <c r="E7094" s="148"/>
      <c r="F7094" s="148"/>
      <c r="G7094" s="149"/>
      <c r="H7094" s="148"/>
      <c r="I7094"/>
    </row>
    <row r="7095" spans="1:9" x14ac:dyDescent="0.25">
      <c r="A7095"/>
      <c r="B7095"/>
      <c r="C7095"/>
      <c r="D7095"/>
      <c r="E7095" s="148"/>
      <c r="F7095" s="148"/>
      <c r="G7095" s="149"/>
      <c r="H7095" s="148"/>
      <c r="I7095"/>
    </row>
    <row r="7096" spans="1:9" x14ac:dyDescent="0.25">
      <c r="A7096"/>
      <c r="B7096"/>
      <c r="C7096"/>
      <c r="D7096"/>
      <c r="E7096" s="148"/>
      <c r="F7096" s="148"/>
      <c r="G7096" s="149"/>
      <c r="H7096" s="148"/>
      <c r="I7096"/>
    </row>
    <row r="7097" spans="1:9" x14ac:dyDescent="0.25">
      <c r="A7097"/>
      <c r="B7097"/>
      <c r="C7097"/>
      <c r="D7097"/>
      <c r="E7097" s="148"/>
      <c r="F7097" s="148"/>
      <c r="G7097" s="149"/>
      <c r="H7097" s="148"/>
      <c r="I7097"/>
    </row>
    <row r="7098" spans="1:9" x14ac:dyDescent="0.25">
      <c r="A7098"/>
      <c r="B7098"/>
      <c r="C7098"/>
      <c r="D7098"/>
      <c r="E7098" s="148"/>
      <c r="F7098" s="148"/>
      <c r="G7098" s="149"/>
      <c r="H7098" s="148"/>
      <c r="I7098"/>
    </row>
    <row r="7099" spans="1:9" x14ac:dyDescent="0.25">
      <c r="A7099"/>
      <c r="B7099"/>
      <c r="C7099"/>
      <c r="D7099"/>
      <c r="E7099" s="148"/>
      <c r="F7099" s="148"/>
      <c r="G7099" s="149"/>
      <c r="H7099" s="148"/>
      <c r="I7099"/>
    </row>
    <row r="7100" spans="1:9" x14ac:dyDescent="0.25">
      <c r="A7100"/>
      <c r="B7100"/>
      <c r="C7100"/>
      <c r="D7100"/>
      <c r="E7100" s="148"/>
      <c r="F7100" s="148"/>
      <c r="G7100" s="149"/>
      <c r="H7100" s="148"/>
      <c r="I7100"/>
    </row>
    <row r="7101" spans="1:9" x14ac:dyDescent="0.25">
      <c r="A7101"/>
      <c r="B7101"/>
      <c r="C7101"/>
      <c r="D7101"/>
      <c r="E7101" s="148"/>
      <c r="F7101" s="148"/>
      <c r="G7101" s="149"/>
      <c r="H7101" s="148"/>
      <c r="I7101"/>
    </row>
    <row r="7102" spans="1:9" x14ac:dyDescent="0.25">
      <c r="A7102"/>
      <c r="B7102"/>
      <c r="C7102"/>
      <c r="D7102"/>
      <c r="E7102" s="148"/>
      <c r="F7102" s="148"/>
      <c r="G7102" s="149"/>
      <c r="H7102" s="148"/>
      <c r="I7102"/>
    </row>
    <row r="7103" spans="1:9" x14ac:dyDescent="0.25">
      <c r="A7103"/>
      <c r="B7103"/>
      <c r="C7103"/>
      <c r="D7103"/>
      <c r="E7103" s="148"/>
      <c r="F7103" s="148"/>
      <c r="G7103" s="149"/>
      <c r="H7103" s="148"/>
      <c r="I7103"/>
    </row>
    <row r="7104" spans="1:9" x14ac:dyDescent="0.25">
      <c r="A7104"/>
      <c r="B7104"/>
      <c r="C7104"/>
      <c r="D7104"/>
      <c r="E7104" s="148"/>
      <c r="F7104" s="148"/>
      <c r="G7104" s="149"/>
      <c r="H7104" s="148"/>
      <c r="I7104"/>
    </row>
    <row r="7105" spans="1:9" x14ac:dyDescent="0.25">
      <c r="A7105"/>
      <c r="B7105"/>
      <c r="C7105"/>
      <c r="D7105"/>
      <c r="E7105" s="148"/>
      <c r="F7105" s="148"/>
      <c r="G7105" s="149"/>
      <c r="H7105" s="148"/>
      <c r="I7105"/>
    </row>
    <row r="7106" spans="1:9" x14ac:dyDescent="0.25">
      <c r="A7106"/>
      <c r="B7106"/>
      <c r="C7106"/>
      <c r="D7106"/>
      <c r="E7106" s="148"/>
      <c r="F7106" s="148"/>
      <c r="G7106" s="149"/>
      <c r="H7106" s="148"/>
      <c r="I7106"/>
    </row>
    <row r="7107" spans="1:9" x14ac:dyDescent="0.25">
      <c r="A7107"/>
      <c r="B7107"/>
      <c r="C7107"/>
      <c r="D7107"/>
      <c r="E7107" s="148"/>
      <c r="F7107" s="148"/>
      <c r="G7107" s="149"/>
      <c r="H7107" s="148"/>
      <c r="I7107"/>
    </row>
    <row r="7108" spans="1:9" x14ac:dyDescent="0.25">
      <c r="A7108"/>
      <c r="B7108"/>
      <c r="C7108"/>
      <c r="D7108"/>
      <c r="E7108" s="148"/>
      <c r="F7108" s="148"/>
      <c r="G7108" s="149"/>
      <c r="H7108" s="148"/>
      <c r="I7108"/>
    </row>
    <row r="7109" spans="1:9" x14ac:dyDescent="0.25">
      <c r="A7109"/>
      <c r="B7109"/>
      <c r="C7109"/>
      <c r="D7109"/>
      <c r="E7109" s="148"/>
      <c r="F7109" s="148"/>
      <c r="G7109" s="149"/>
      <c r="H7109" s="148"/>
      <c r="I7109"/>
    </row>
    <row r="7110" spans="1:9" x14ac:dyDescent="0.25">
      <c r="A7110"/>
      <c r="B7110"/>
      <c r="C7110"/>
      <c r="D7110"/>
      <c r="E7110" s="148"/>
      <c r="F7110" s="148"/>
      <c r="G7110" s="149"/>
      <c r="H7110" s="148"/>
      <c r="I7110"/>
    </row>
    <row r="7111" spans="1:9" x14ac:dyDescent="0.25">
      <c r="A7111"/>
      <c r="B7111"/>
      <c r="C7111"/>
      <c r="D7111"/>
      <c r="E7111" s="148"/>
      <c r="F7111" s="148"/>
      <c r="G7111" s="149"/>
      <c r="H7111" s="148"/>
      <c r="I7111"/>
    </row>
    <row r="7112" spans="1:9" x14ac:dyDescent="0.25">
      <c r="A7112"/>
      <c r="B7112"/>
      <c r="C7112"/>
      <c r="D7112"/>
      <c r="E7112" s="148"/>
      <c r="F7112" s="148"/>
      <c r="G7112" s="149"/>
      <c r="H7112" s="148"/>
      <c r="I7112"/>
    </row>
    <row r="7113" spans="1:9" x14ac:dyDescent="0.25">
      <c r="A7113"/>
      <c r="B7113"/>
      <c r="C7113"/>
      <c r="D7113"/>
      <c r="E7113" s="148"/>
      <c r="F7113" s="148"/>
      <c r="G7113" s="149"/>
      <c r="H7113" s="148"/>
      <c r="I7113"/>
    </row>
    <row r="7114" spans="1:9" x14ac:dyDescent="0.25">
      <c r="A7114"/>
      <c r="B7114"/>
      <c r="C7114"/>
      <c r="D7114"/>
      <c r="E7114" s="148"/>
      <c r="F7114" s="148"/>
      <c r="G7114" s="149"/>
      <c r="H7114" s="148"/>
      <c r="I7114"/>
    </row>
    <row r="7115" spans="1:9" x14ac:dyDescent="0.25">
      <c r="A7115"/>
      <c r="B7115"/>
      <c r="C7115"/>
      <c r="D7115"/>
      <c r="E7115" s="148"/>
      <c r="F7115" s="148"/>
      <c r="G7115" s="149"/>
      <c r="H7115" s="148"/>
      <c r="I7115"/>
    </row>
    <row r="7116" spans="1:9" x14ac:dyDescent="0.25">
      <c r="A7116"/>
      <c r="B7116"/>
      <c r="C7116"/>
      <c r="D7116"/>
      <c r="E7116" s="148"/>
      <c r="F7116" s="148"/>
      <c r="G7116" s="149"/>
      <c r="H7116" s="148"/>
      <c r="I7116"/>
    </row>
    <row r="7117" spans="1:9" x14ac:dyDescent="0.25">
      <c r="A7117"/>
      <c r="B7117"/>
      <c r="C7117"/>
      <c r="D7117"/>
      <c r="E7117" s="148"/>
      <c r="F7117" s="148"/>
      <c r="G7117" s="149"/>
      <c r="H7117" s="148"/>
      <c r="I7117"/>
    </row>
    <row r="7118" spans="1:9" x14ac:dyDescent="0.25">
      <c r="A7118"/>
      <c r="B7118"/>
      <c r="C7118"/>
      <c r="D7118"/>
      <c r="E7118" s="148"/>
      <c r="F7118" s="148"/>
      <c r="G7118" s="149"/>
      <c r="H7118" s="148"/>
      <c r="I7118"/>
    </row>
    <row r="7119" spans="1:9" x14ac:dyDescent="0.25">
      <c r="A7119"/>
      <c r="B7119"/>
      <c r="C7119"/>
      <c r="D7119"/>
      <c r="E7119" s="148"/>
      <c r="F7119" s="148"/>
      <c r="G7119" s="149"/>
      <c r="H7119" s="148"/>
      <c r="I7119"/>
    </row>
    <row r="7120" spans="1:9" x14ac:dyDescent="0.25">
      <c r="A7120"/>
      <c r="B7120"/>
      <c r="C7120"/>
      <c r="D7120"/>
      <c r="E7120" s="148"/>
      <c r="F7120" s="148"/>
      <c r="G7120" s="149"/>
      <c r="H7120" s="148"/>
      <c r="I7120"/>
    </row>
    <row r="7121" spans="1:9" x14ac:dyDescent="0.25">
      <c r="A7121"/>
      <c r="B7121"/>
      <c r="C7121"/>
      <c r="D7121"/>
      <c r="E7121" s="148"/>
      <c r="F7121" s="148"/>
      <c r="G7121" s="149"/>
      <c r="H7121" s="148"/>
      <c r="I7121"/>
    </row>
    <row r="7122" spans="1:9" x14ac:dyDescent="0.25">
      <c r="A7122"/>
      <c r="B7122"/>
      <c r="C7122"/>
      <c r="D7122"/>
      <c r="E7122" s="148"/>
      <c r="F7122" s="148"/>
      <c r="G7122" s="149"/>
      <c r="H7122" s="148"/>
      <c r="I7122"/>
    </row>
    <row r="7123" spans="1:9" x14ac:dyDescent="0.25">
      <c r="A7123"/>
      <c r="B7123"/>
      <c r="C7123"/>
      <c r="D7123"/>
      <c r="E7123" s="148"/>
      <c r="F7123" s="148"/>
      <c r="G7123" s="149"/>
      <c r="H7123" s="148"/>
      <c r="I7123"/>
    </row>
    <row r="7124" spans="1:9" x14ac:dyDescent="0.25">
      <c r="A7124"/>
      <c r="B7124"/>
      <c r="C7124"/>
      <c r="D7124"/>
      <c r="E7124" s="148"/>
      <c r="F7124" s="148"/>
      <c r="G7124" s="149"/>
      <c r="H7124" s="148"/>
      <c r="I7124"/>
    </row>
    <row r="7125" spans="1:9" x14ac:dyDescent="0.25">
      <c r="A7125"/>
      <c r="B7125"/>
      <c r="C7125"/>
      <c r="D7125"/>
      <c r="E7125" s="148"/>
      <c r="F7125" s="148"/>
      <c r="G7125" s="149"/>
      <c r="H7125" s="148"/>
      <c r="I7125"/>
    </row>
    <row r="7126" spans="1:9" x14ac:dyDescent="0.25">
      <c r="A7126"/>
      <c r="B7126"/>
      <c r="C7126"/>
      <c r="D7126"/>
      <c r="E7126" s="148"/>
      <c r="F7126" s="148"/>
      <c r="G7126" s="149"/>
      <c r="H7126" s="148"/>
      <c r="I7126"/>
    </row>
    <row r="7127" spans="1:9" x14ac:dyDescent="0.25">
      <c r="A7127"/>
      <c r="B7127"/>
      <c r="C7127"/>
      <c r="D7127"/>
      <c r="E7127" s="148"/>
      <c r="F7127" s="148"/>
      <c r="G7127" s="149"/>
      <c r="H7127" s="148"/>
      <c r="I7127"/>
    </row>
    <row r="7128" spans="1:9" x14ac:dyDescent="0.25">
      <c r="A7128"/>
      <c r="B7128"/>
      <c r="C7128"/>
      <c r="D7128"/>
      <c r="E7128" s="148"/>
      <c r="F7128" s="148"/>
      <c r="G7128" s="149"/>
      <c r="H7128" s="148"/>
      <c r="I7128"/>
    </row>
    <row r="7129" spans="1:9" x14ac:dyDescent="0.25">
      <c r="A7129"/>
      <c r="B7129"/>
      <c r="C7129"/>
      <c r="D7129"/>
      <c r="E7129" s="148"/>
      <c r="F7129" s="148"/>
      <c r="G7129" s="149"/>
      <c r="H7129" s="148"/>
      <c r="I7129"/>
    </row>
    <row r="7130" spans="1:9" x14ac:dyDescent="0.25">
      <c r="A7130"/>
      <c r="B7130"/>
      <c r="C7130"/>
      <c r="D7130"/>
      <c r="E7130" s="148"/>
      <c r="F7130" s="148"/>
      <c r="G7130" s="149"/>
      <c r="H7130" s="148"/>
      <c r="I7130"/>
    </row>
    <row r="7131" spans="1:9" x14ac:dyDescent="0.25">
      <c r="A7131"/>
      <c r="B7131"/>
      <c r="C7131"/>
      <c r="D7131"/>
      <c r="E7131" s="148"/>
      <c r="F7131" s="148"/>
      <c r="G7131" s="149"/>
      <c r="H7131" s="148"/>
      <c r="I7131"/>
    </row>
    <row r="7132" spans="1:9" x14ac:dyDescent="0.25">
      <c r="A7132"/>
      <c r="B7132"/>
      <c r="C7132"/>
      <c r="D7132"/>
      <c r="E7132" s="148"/>
      <c r="F7132" s="148"/>
      <c r="G7132" s="149"/>
      <c r="H7132" s="148"/>
      <c r="I7132"/>
    </row>
    <row r="7133" spans="1:9" x14ac:dyDescent="0.25">
      <c r="A7133"/>
      <c r="B7133"/>
      <c r="C7133"/>
      <c r="D7133"/>
      <c r="E7133" s="148"/>
      <c r="F7133" s="148"/>
      <c r="G7133" s="149"/>
      <c r="H7133" s="148"/>
      <c r="I7133"/>
    </row>
    <row r="7134" spans="1:9" x14ac:dyDescent="0.25">
      <c r="A7134"/>
      <c r="B7134"/>
      <c r="C7134"/>
      <c r="D7134"/>
      <c r="E7134" s="148"/>
      <c r="F7134" s="148"/>
      <c r="G7134" s="149"/>
      <c r="H7134" s="148"/>
      <c r="I7134"/>
    </row>
    <row r="7135" spans="1:9" x14ac:dyDescent="0.25">
      <c r="A7135"/>
      <c r="B7135"/>
      <c r="C7135"/>
      <c r="D7135"/>
      <c r="E7135" s="148"/>
      <c r="F7135" s="148"/>
      <c r="G7135" s="149"/>
      <c r="H7135" s="148"/>
      <c r="I7135"/>
    </row>
    <row r="7136" spans="1:9" x14ac:dyDescent="0.25">
      <c r="A7136"/>
      <c r="B7136"/>
      <c r="C7136"/>
      <c r="D7136"/>
      <c r="E7136" s="148"/>
      <c r="F7136" s="148"/>
      <c r="G7136" s="149"/>
      <c r="H7136" s="148"/>
      <c r="I7136"/>
    </row>
    <row r="7137" spans="1:9" x14ac:dyDescent="0.25">
      <c r="A7137"/>
      <c r="B7137"/>
      <c r="C7137"/>
      <c r="D7137"/>
      <c r="E7137" s="148"/>
      <c r="F7137" s="148"/>
      <c r="G7137" s="149"/>
      <c r="H7137" s="148"/>
      <c r="I7137"/>
    </row>
    <row r="7138" spans="1:9" x14ac:dyDescent="0.25">
      <c r="A7138"/>
      <c r="B7138"/>
      <c r="C7138"/>
      <c r="D7138"/>
      <c r="E7138" s="148"/>
      <c r="F7138" s="148"/>
      <c r="G7138" s="149"/>
      <c r="H7138" s="148"/>
      <c r="I7138"/>
    </row>
    <row r="7139" spans="1:9" x14ac:dyDescent="0.25">
      <c r="A7139"/>
      <c r="B7139"/>
      <c r="C7139"/>
      <c r="D7139"/>
      <c r="E7139" s="148"/>
      <c r="F7139" s="148"/>
      <c r="G7139" s="149"/>
      <c r="H7139" s="148"/>
      <c r="I7139"/>
    </row>
    <row r="7140" spans="1:9" x14ac:dyDescent="0.25">
      <c r="A7140"/>
      <c r="B7140"/>
      <c r="C7140"/>
      <c r="D7140"/>
      <c r="E7140" s="148"/>
      <c r="F7140" s="148"/>
      <c r="G7140" s="149"/>
      <c r="H7140" s="148"/>
      <c r="I7140"/>
    </row>
    <row r="7141" spans="1:9" x14ac:dyDescent="0.25">
      <c r="A7141"/>
      <c r="B7141"/>
      <c r="C7141"/>
      <c r="D7141"/>
      <c r="E7141" s="148"/>
      <c r="F7141" s="148"/>
      <c r="G7141" s="149"/>
      <c r="H7141" s="148"/>
      <c r="I7141"/>
    </row>
    <row r="7142" spans="1:9" x14ac:dyDescent="0.25">
      <c r="A7142"/>
      <c r="B7142"/>
      <c r="C7142"/>
      <c r="D7142"/>
      <c r="E7142" s="148"/>
      <c r="F7142" s="148"/>
      <c r="G7142" s="149"/>
      <c r="H7142" s="148"/>
      <c r="I7142"/>
    </row>
    <row r="7143" spans="1:9" x14ac:dyDescent="0.25">
      <c r="A7143"/>
      <c r="B7143"/>
      <c r="C7143"/>
      <c r="D7143"/>
      <c r="E7143" s="148"/>
      <c r="F7143" s="148"/>
      <c r="G7143" s="149"/>
      <c r="H7143" s="148"/>
      <c r="I7143"/>
    </row>
    <row r="7144" spans="1:9" x14ac:dyDescent="0.25">
      <c r="A7144"/>
      <c r="B7144"/>
      <c r="C7144"/>
      <c r="D7144"/>
      <c r="E7144" s="148"/>
      <c r="F7144" s="148"/>
      <c r="G7144" s="149"/>
      <c r="H7144" s="148"/>
      <c r="I7144"/>
    </row>
    <row r="7145" spans="1:9" x14ac:dyDescent="0.25">
      <c r="A7145"/>
      <c r="B7145"/>
      <c r="C7145"/>
      <c r="D7145"/>
      <c r="E7145" s="148"/>
      <c r="F7145" s="148"/>
      <c r="G7145" s="149"/>
      <c r="H7145" s="148"/>
      <c r="I7145"/>
    </row>
    <row r="7146" spans="1:9" x14ac:dyDescent="0.25">
      <c r="A7146"/>
      <c r="B7146"/>
      <c r="C7146"/>
      <c r="D7146"/>
      <c r="E7146" s="148"/>
      <c r="F7146" s="148"/>
      <c r="G7146" s="149"/>
      <c r="H7146" s="148"/>
      <c r="I7146"/>
    </row>
    <row r="7147" spans="1:9" x14ac:dyDescent="0.25">
      <c r="A7147"/>
      <c r="B7147"/>
      <c r="C7147"/>
      <c r="D7147"/>
      <c r="E7147" s="148"/>
      <c r="F7147" s="148"/>
      <c r="G7147" s="149"/>
      <c r="H7147" s="148"/>
      <c r="I7147"/>
    </row>
    <row r="7148" spans="1:9" x14ac:dyDescent="0.25">
      <c r="A7148"/>
      <c r="B7148"/>
      <c r="C7148"/>
      <c r="D7148"/>
      <c r="E7148" s="148"/>
      <c r="F7148" s="148"/>
      <c r="G7148" s="149"/>
      <c r="H7148" s="148"/>
      <c r="I7148"/>
    </row>
    <row r="7149" spans="1:9" x14ac:dyDescent="0.25">
      <c r="A7149"/>
      <c r="B7149"/>
      <c r="C7149"/>
      <c r="D7149"/>
      <c r="E7149" s="148"/>
      <c r="F7149" s="148"/>
      <c r="G7149" s="149"/>
      <c r="H7149" s="148"/>
      <c r="I7149"/>
    </row>
    <row r="7150" spans="1:9" x14ac:dyDescent="0.25">
      <c r="A7150"/>
      <c r="B7150"/>
      <c r="C7150"/>
      <c r="D7150"/>
      <c r="E7150" s="148"/>
      <c r="F7150" s="148"/>
      <c r="G7150" s="149"/>
      <c r="H7150" s="148"/>
      <c r="I7150"/>
    </row>
    <row r="7151" spans="1:9" x14ac:dyDescent="0.25">
      <c r="A7151"/>
      <c r="B7151"/>
      <c r="C7151"/>
      <c r="D7151"/>
      <c r="E7151" s="148"/>
      <c r="F7151" s="148"/>
      <c r="G7151" s="149"/>
      <c r="H7151" s="148"/>
      <c r="I7151"/>
    </row>
    <row r="7152" spans="1:9" x14ac:dyDescent="0.25">
      <c r="A7152"/>
      <c r="B7152"/>
      <c r="C7152"/>
      <c r="D7152"/>
      <c r="E7152" s="148"/>
      <c r="F7152" s="148"/>
      <c r="G7152" s="149"/>
      <c r="H7152" s="148"/>
      <c r="I7152"/>
    </row>
    <row r="7153" spans="1:9" x14ac:dyDescent="0.25">
      <c r="A7153"/>
      <c r="B7153"/>
      <c r="C7153"/>
      <c r="D7153"/>
      <c r="E7153" s="148"/>
      <c r="F7153" s="148"/>
      <c r="G7153" s="149"/>
      <c r="H7153" s="148"/>
      <c r="I7153"/>
    </row>
    <row r="7154" spans="1:9" x14ac:dyDescent="0.25">
      <c r="A7154"/>
      <c r="B7154"/>
      <c r="C7154"/>
      <c r="D7154"/>
      <c r="E7154" s="148"/>
      <c r="F7154" s="148"/>
      <c r="G7154" s="149"/>
      <c r="H7154" s="148"/>
      <c r="I7154"/>
    </row>
    <row r="7155" spans="1:9" x14ac:dyDescent="0.25">
      <c r="A7155"/>
      <c r="B7155"/>
      <c r="C7155"/>
      <c r="D7155"/>
      <c r="E7155" s="148"/>
      <c r="F7155" s="148"/>
      <c r="G7155" s="149"/>
      <c r="H7155" s="148"/>
      <c r="I7155"/>
    </row>
    <row r="7156" spans="1:9" x14ac:dyDescent="0.25">
      <c r="A7156"/>
      <c r="B7156"/>
      <c r="C7156"/>
      <c r="D7156"/>
      <c r="E7156" s="148"/>
      <c r="F7156" s="148"/>
      <c r="G7156" s="149"/>
      <c r="H7156" s="148"/>
      <c r="I7156"/>
    </row>
    <row r="7157" spans="1:9" x14ac:dyDescent="0.25">
      <c r="A7157"/>
      <c r="B7157"/>
      <c r="C7157"/>
      <c r="D7157"/>
      <c r="E7157" s="148"/>
      <c r="F7157" s="148"/>
      <c r="G7157" s="149"/>
      <c r="H7157" s="148"/>
      <c r="I7157"/>
    </row>
    <row r="7158" spans="1:9" x14ac:dyDescent="0.25">
      <c r="A7158"/>
      <c r="B7158"/>
      <c r="C7158"/>
      <c r="D7158"/>
      <c r="E7158" s="148"/>
      <c r="F7158" s="148"/>
      <c r="G7158" s="149"/>
      <c r="H7158" s="148"/>
      <c r="I7158"/>
    </row>
    <row r="7159" spans="1:9" x14ac:dyDescent="0.25">
      <c r="A7159"/>
      <c r="B7159"/>
      <c r="C7159"/>
      <c r="D7159"/>
      <c r="E7159" s="148"/>
      <c r="F7159" s="148"/>
      <c r="G7159" s="149"/>
      <c r="H7159" s="148"/>
      <c r="I7159"/>
    </row>
    <row r="7160" spans="1:9" x14ac:dyDescent="0.25">
      <c r="A7160"/>
      <c r="B7160"/>
      <c r="C7160"/>
      <c r="D7160"/>
      <c r="E7160" s="148"/>
      <c r="F7160" s="148"/>
      <c r="G7160" s="149"/>
      <c r="H7160" s="148"/>
      <c r="I7160"/>
    </row>
    <row r="7161" spans="1:9" x14ac:dyDescent="0.25">
      <c r="A7161"/>
      <c r="B7161"/>
      <c r="C7161"/>
      <c r="D7161"/>
      <c r="E7161" s="148"/>
      <c r="F7161" s="148"/>
      <c r="G7161" s="149"/>
      <c r="H7161" s="148"/>
      <c r="I7161"/>
    </row>
    <row r="7162" spans="1:9" x14ac:dyDescent="0.25">
      <c r="A7162"/>
      <c r="B7162"/>
      <c r="C7162"/>
      <c r="D7162"/>
      <c r="E7162" s="148"/>
      <c r="F7162" s="148"/>
      <c r="G7162" s="149"/>
      <c r="H7162" s="148"/>
      <c r="I7162"/>
    </row>
    <row r="7163" spans="1:9" x14ac:dyDescent="0.25">
      <c r="A7163"/>
      <c r="B7163"/>
      <c r="C7163"/>
      <c r="D7163"/>
      <c r="E7163" s="148"/>
      <c r="F7163" s="148"/>
      <c r="G7163" s="149"/>
      <c r="H7163" s="148"/>
      <c r="I7163"/>
    </row>
    <row r="7164" spans="1:9" x14ac:dyDescent="0.25">
      <c r="A7164"/>
      <c r="B7164"/>
      <c r="C7164"/>
      <c r="D7164"/>
      <c r="E7164" s="148"/>
      <c r="F7164" s="148"/>
      <c r="G7164" s="149"/>
      <c r="H7164" s="148"/>
      <c r="I7164"/>
    </row>
    <row r="7165" spans="1:9" x14ac:dyDescent="0.25">
      <c r="A7165"/>
      <c r="B7165"/>
      <c r="C7165"/>
      <c r="D7165"/>
      <c r="E7165" s="148"/>
      <c r="F7165" s="148"/>
      <c r="G7165" s="149"/>
      <c r="H7165" s="148"/>
      <c r="I7165"/>
    </row>
    <row r="7166" spans="1:9" x14ac:dyDescent="0.25">
      <c r="A7166"/>
      <c r="B7166"/>
      <c r="C7166"/>
      <c r="D7166"/>
      <c r="E7166" s="148"/>
      <c r="F7166" s="148"/>
      <c r="G7166" s="149"/>
      <c r="H7166" s="148"/>
      <c r="I7166"/>
    </row>
    <row r="7167" spans="1:9" x14ac:dyDescent="0.25">
      <c r="A7167"/>
      <c r="B7167"/>
      <c r="C7167"/>
      <c r="D7167"/>
      <c r="E7167" s="148"/>
      <c r="F7167" s="148"/>
      <c r="G7167" s="149"/>
      <c r="H7167" s="148"/>
      <c r="I7167"/>
    </row>
    <row r="7168" spans="1:9" x14ac:dyDescent="0.25">
      <c r="A7168"/>
      <c r="B7168"/>
      <c r="C7168"/>
      <c r="D7168"/>
      <c r="E7168" s="148"/>
      <c r="F7168" s="148"/>
      <c r="G7168" s="149"/>
      <c r="H7168" s="148"/>
      <c r="I7168"/>
    </row>
    <row r="7169" spans="1:9" x14ac:dyDescent="0.25">
      <c r="A7169"/>
      <c r="B7169"/>
      <c r="C7169"/>
      <c r="D7169"/>
      <c r="E7169" s="148"/>
      <c r="F7169" s="148"/>
      <c r="G7169" s="149"/>
      <c r="H7169" s="148"/>
      <c r="I7169"/>
    </row>
    <row r="7170" spans="1:9" x14ac:dyDescent="0.25">
      <c r="A7170"/>
      <c r="B7170"/>
      <c r="C7170"/>
      <c r="D7170"/>
      <c r="E7170" s="148"/>
      <c r="F7170" s="148"/>
      <c r="G7170" s="149"/>
      <c r="H7170" s="148"/>
      <c r="I7170"/>
    </row>
    <row r="7171" spans="1:9" x14ac:dyDescent="0.25">
      <c r="A7171"/>
      <c r="B7171"/>
      <c r="C7171"/>
      <c r="D7171"/>
      <c r="E7171" s="148"/>
      <c r="F7171" s="148"/>
      <c r="G7171" s="149"/>
      <c r="H7171" s="148"/>
      <c r="I7171"/>
    </row>
    <row r="7172" spans="1:9" x14ac:dyDescent="0.25">
      <c r="A7172"/>
      <c r="B7172"/>
      <c r="C7172"/>
      <c r="D7172"/>
      <c r="E7172" s="148"/>
      <c r="F7172" s="148"/>
      <c r="G7172" s="149"/>
      <c r="H7172" s="148"/>
      <c r="I7172"/>
    </row>
    <row r="7173" spans="1:9" x14ac:dyDescent="0.25">
      <c r="A7173"/>
      <c r="B7173"/>
      <c r="C7173"/>
      <c r="D7173"/>
      <c r="E7173" s="148"/>
      <c r="F7173" s="148"/>
      <c r="G7173" s="149"/>
      <c r="H7173" s="148"/>
      <c r="I7173"/>
    </row>
    <row r="7174" spans="1:9" x14ac:dyDescent="0.25">
      <c r="A7174"/>
      <c r="B7174"/>
      <c r="C7174"/>
      <c r="D7174"/>
      <c r="E7174" s="148"/>
      <c r="F7174" s="148"/>
      <c r="G7174" s="149"/>
      <c r="H7174" s="148"/>
      <c r="I7174"/>
    </row>
    <row r="7175" spans="1:9" x14ac:dyDescent="0.25">
      <c r="A7175"/>
      <c r="B7175"/>
      <c r="C7175"/>
      <c r="D7175"/>
      <c r="E7175" s="148"/>
      <c r="F7175" s="148"/>
      <c r="G7175" s="149"/>
      <c r="H7175" s="148"/>
      <c r="I7175"/>
    </row>
    <row r="7176" spans="1:9" x14ac:dyDescent="0.25">
      <c r="A7176"/>
      <c r="B7176"/>
      <c r="C7176"/>
      <c r="D7176"/>
      <c r="E7176" s="148"/>
      <c r="F7176" s="148"/>
      <c r="G7176" s="149"/>
      <c r="H7176" s="148"/>
      <c r="I7176"/>
    </row>
    <row r="7177" spans="1:9" x14ac:dyDescent="0.25">
      <c r="A7177"/>
      <c r="B7177"/>
      <c r="C7177"/>
      <c r="D7177"/>
      <c r="E7177" s="148"/>
      <c r="F7177" s="148"/>
      <c r="G7177" s="149"/>
      <c r="H7177" s="148"/>
      <c r="I7177"/>
    </row>
    <row r="7178" spans="1:9" x14ac:dyDescent="0.25">
      <c r="A7178"/>
      <c r="B7178"/>
      <c r="C7178"/>
      <c r="D7178"/>
      <c r="E7178" s="148"/>
      <c r="F7178" s="148"/>
      <c r="G7178" s="149"/>
      <c r="H7178" s="148"/>
      <c r="I7178"/>
    </row>
    <row r="7179" spans="1:9" x14ac:dyDescent="0.25">
      <c r="A7179"/>
      <c r="B7179"/>
      <c r="C7179"/>
      <c r="D7179"/>
      <c r="E7179" s="148"/>
      <c r="F7179" s="148"/>
      <c r="G7179" s="149"/>
      <c r="H7179" s="148"/>
      <c r="I7179"/>
    </row>
    <row r="7180" spans="1:9" x14ac:dyDescent="0.25">
      <c r="A7180"/>
      <c r="B7180"/>
      <c r="C7180"/>
      <c r="D7180"/>
      <c r="E7180" s="148"/>
      <c r="F7180" s="148"/>
      <c r="G7180" s="149"/>
      <c r="H7180" s="148"/>
      <c r="I7180"/>
    </row>
    <row r="7181" spans="1:9" x14ac:dyDescent="0.25">
      <c r="A7181"/>
      <c r="B7181"/>
      <c r="C7181"/>
      <c r="D7181"/>
      <c r="E7181" s="148"/>
      <c r="F7181" s="148"/>
      <c r="G7181" s="149"/>
      <c r="H7181" s="148"/>
      <c r="I7181"/>
    </row>
    <row r="7182" spans="1:9" x14ac:dyDescent="0.25">
      <c r="A7182"/>
      <c r="B7182"/>
      <c r="C7182"/>
      <c r="D7182"/>
      <c r="E7182" s="148"/>
      <c r="F7182" s="148"/>
      <c r="G7182" s="149"/>
      <c r="H7182" s="148"/>
      <c r="I7182"/>
    </row>
    <row r="7183" spans="1:9" x14ac:dyDescent="0.25">
      <c r="A7183"/>
      <c r="B7183"/>
      <c r="C7183"/>
      <c r="D7183"/>
      <c r="E7183" s="148"/>
      <c r="F7183" s="148"/>
      <c r="G7183" s="149"/>
      <c r="H7183" s="148"/>
      <c r="I7183"/>
    </row>
    <row r="7184" spans="1:9" x14ac:dyDescent="0.25">
      <c r="A7184"/>
      <c r="B7184"/>
      <c r="C7184"/>
      <c r="D7184"/>
      <c r="E7184" s="148"/>
      <c r="F7184" s="148"/>
      <c r="G7184" s="149"/>
      <c r="H7184" s="148"/>
      <c r="I7184"/>
    </row>
    <row r="7185" spans="1:9" x14ac:dyDescent="0.25">
      <c r="A7185"/>
      <c r="B7185"/>
      <c r="C7185"/>
      <c r="D7185"/>
      <c r="E7185" s="148"/>
      <c r="F7185" s="148"/>
      <c r="G7185" s="149"/>
      <c r="H7185" s="148"/>
      <c r="I7185"/>
    </row>
    <row r="7186" spans="1:9" x14ac:dyDescent="0.25">
      <c r="A7186"/>
      <c r="B7186"/>
      <c r="C7186"/>
      <c r="D7186"/>
      <c r="E7186" s="148"/>
      <c r="F7186" s="148"/>
      <c r="G7186" s="149"/>
      <c r="H7186" s="148"/>
      <c r="I7186"/>
    </row>
    <row r="7187" spans="1:9" x14ac:dyDescent="0.25">
      <c r="A7187"/>
      <c r="B7187"/>
      <c r="C7187"/>
      <c r="D7187"/>
      <c r="E7187" s="148"/>
      <c r="F7187" s="148"/>
      <c r="G7187" s="149"/>
      <c r="H7187" s="148"/>
      <c r="I7187"/>
    </row>
    <row r="7188" spans="1:9" x14ac:dyDescent="0.25">
      <c r="A7188"/>
      <c r="B7188"/>
      <c r="C7188"/>
      <c r="D7188"/>
      <c r="E7188" s="148"/>
      <c r="F7188" s="148"/>
      <c r="G7188" s="149"/>
      <c r="H7188" s="148"/>
      <c r="I7188"/>
    </row>
    <row r="7189" spans="1:9" x14ac:dyDescent="0.25">
      <c r="A7189"/>
      <c r="B7189"/>
      <c r="C7189"/>
      <c r="D7189"/>
      <c r="E7189" s="148"/>
      <c r="F7189" s="148"/>
      <c r="G7189" s="149"/>
      <c r="H7189" s="148"/>
      <c r="I7189"/>
    </row>
    <row r="7190" spans="1:9" x14ac:dyDescent="0.25">
      <c r="A7190"/>
      <c r="B7190"/>
      <c r="C7190"/>
      <c r="D7190"/>
      <c r="E7190" s="148"/>
      <c r="F7190" s="148"/>
      <c r="G7190" s="149"/>
      <c r="H7190" s="148"/>
      <c r="I7190"/>
    </row>
    <row r="7191" spans="1:9" x14ac:dyDescent="0.25">
      <c r="A7191"/>
      <c r="B7191"/>
      <c r="C7191"/>
      <c r="D7191"/>
      <c r="E7191" s="148"/>
      <c r="F7191" s="148"/>
      <c r="G7191" s="149"/>
      <c r="H7191" s="148"/>
      <c r="I7191"/>
    </row>
    <row r="7192" spans="1:9" x14ac:dyDescent="0.25">
      <c r="A7192"/>
      <c r="B7192"/>
      <c r="C7192"/>
      <c r="D7192"/>
      <c r="E7192" s="148"/>
      <c r="F7192" s="148"/>
      <c r="G7192" s="149"/>
      <c r="H7192" s="148"/>
      <c r="I7192"/>
    </row>
    <row r="7193" spans="1:9" x14ac:dyDescent="0.25">
      <c r="A7193"/>
      <c r="B7193"/>
      <c r="C7193"/>
      <c r="D7193"/>
      <c r="E7193" s="148"/>
      <c r="F7193" s="148"/>
      <c r="G7193" s="149"/>
      <c r="H7193" s="148"/>
      <c r="I7193"/>
    </row>
    <row r="7194" spans="1:9" x14ac:dyDescent="0.25">
      <c r="A7194"/>
      <c r="B7194"/>
      <c r="C7194"/>
      <c r="D7194"/>
      <c r="E7194" s="148"/>
      <c r="F7194" s="148"/>
      <c r="G7194" s="149"/>
      <c r="H7194" s="148"/>
      <c r="I7194"/>
    </row>
    <row r="7195" spans="1:9" x14ac:dyDescent="0.25">
      <c r="A7195"/>
      <c r="B7195"/>
      <c r="C7195"/>
      <c r="D7195"/>
      <c r="E7195" s="148"/>
      <c r="F7195" s="148"/>
      <c r="G7195" s="149"/>
      <c r="H7195" s="148"/>
      <c r="I7195"/>
    </row>
    <row r="7196" spans="1:9" x14ac:dyDescent="0.25">
      <c r="A7196"/>
      <c r="B7196"/>
      <c r="C7196"/>
      <c r="D7196"/>
      <c r="E7196" s="148"/>
      <c r="F7196" s="148"/>
      <c r="G7196" s="149"/>
      <c r="H7196" s="148"/>
      <c r="I7196"/>
    </row>
    <row r="7197" spans="1:9" x14ac:dyDescent="0.25">
      <c r="A7197"/>
      <c r="B7197"/>
      <c r="C7197"/>
      <c r="D7197"/>
      <c r="E7197" s="148"/>
      <c r="F7197" s="148"/>
      <c r="G7197" s="149"/>
      <c r="H7197" s="148"/>
      <c r="I7197"/>
    </row>
    <row r="7198" spans="1:9" x14ac:dyDescent="0.25">
      <c r="A7198"/>
      <c r="B7198"/>
      <c r="C7198"/>
      <c r="D7198"/>
      <c r="E7198" s="148"/>
      <c r="F7198" s="148"/>
      <c r="G7198" s="149"/>
      <c r="H7198" s="148"/>
      <c r="I7198"/>
    </row>
    <row r="7199" spans="1:9" x14ac:dyDescent="0.25">
      <c r="A7199"/>
      <c r="B7199"/>
      <c r="C7199"/>
      <c r="D7199"/>
      <c r="E7199" s="148"/>
      <c r="F7199" s="148"/>
      <c r="G7199" s="149"/>
      <c r="H7199" s="148"/>
      <c r="I7199"/>
    </row>
    <row r="7200" spans="1:9" x14ac:dyDescent="0.25">
      <c r="A7200"/>
      <c r="B7200"/>
      <c r="C7200"/>
      <c r="D7200"/>
      <c r="E7200" s="148"/>
      <c r="F7200" s="148"/>
      <c r="G7200" s="149"/>
      <c r="H7200" s="148"/>
      <c r="I7200"/>
    </row>
    <row r="7201" spans="1:9" x14ac:dyDescent="0.25">
      <c r="A7201"/>
      <c r="B7201"/>
      <c r="C7201"/>
      <c r="D7201"/>
      <c r="E7201" s="148"/>
      <c r="F7201" s="148"/>
      <c r="G7201" s="149"/>
      <c r="H7201" s="148"/>
      <c r="I7201"/>
    </row>
    <row r="7202" spans="1:9" x14ac:dyDescent="0.25">
      <c r="A7202"/>
      <c r="B7202"/>
      <c r="C7202"/>
      <c r="D7202"/>
      <c r="E7202" s="148"/>
      <c r="F7202" s="148"/>
      <c r="G7202" s="149"/>
      <c r="H7202" s="148"/>
      <c r="I7202"/>
    </row>
    <row r="7203" spans="1:9" x14ac:dyDescent="0.25">
      <c r="A7203"/>
      <c r="B7203"/>
      <c r="C7203"/>
      <c r="D7203"/>
      <c r="E7203" s="148"/>
      <c r="F7203" s="148"/>
      <c r="G7203" s="149"/>
      <c r="H7203" s="148"/>
      <c r="I7203"/>
    </row>
    <row r="7204" spans="1:9" x14ac:dyDescent="0.25">
      <c r="A7204"/>
      <c r="B7204"/>
      <c r="C7204"/>
      <c r="D7204"/>
      <c r="E7204" s="148"/>
      <c r="F7204" s="148"/>
      <c r="G7204" s="149"/>
      <c r="H7204" s="148"/>
      <c r="I7204"/>
    </row>
    <row r="7205" spans="1:9" x14ac:dyDescent="0.25">
      <c r="A7205"/>
      <c r="B7205"/>
      <c r="C7205"/>
      <c r="D7205"/>
      <c r="E7205" s="148"/>
      <c r="F7205" s="148"/>
      <c r="G7205" s="149"/>
      <c r="H7205" s="148"/>
      <c r="I7205"/>
    </row>
    <row r="7206" spans="1:9" x14ac:dyDescent="0.25">
      <c r="A7206"/>
      <c r="B7206"/>
      <c r="C7206"/>
      <c r="D7206"/>
      <c r="E7206" s="148"/>
      <c r="F7206" s="148"/>
      <c r="G7206" s="149"/>
      <c r="H7206" s="148"/>
      <c r="I7206"/>
    </row>
    <row r="7207" spans="1:9" x14ac:dyDescent="0.25">
      <c r="A7207"/>
      <c r="B7207"/>
      <c r="C7207"/>
      <c r="D7207"/>
      <c r="E7207" s="148"/>
      <c r="F7207" s="148"/>
      <c r="G7207" s="149"/>
      <c r="H7207" s="148"/>
      <c r="I7207"/>
    </row>
    <row r="7208" spans="1:9" x14ac:dyDescent="0.25">
      <c r="A7208"/>
      <c r="B7208"/>
      <c r="C7208"/>
      <c r="D7208"/>
      <c r="E7208" s="148"/>
      <c r="F7208" s="148"/>
      <c r="G7208" s="149"/>
      <c r="H7208" s="148"/>
      <c r="I7208"/>
    </row>
    <row r="7209" spans="1:9" x14ac:dyDescent="0.25">
      <c r="A7209"/>
      <c r="B7209"/>
      <c r="C7209"/>
      <c r="D7209"/>
      <c r="E7209" s="148"/>
      <c r="F7209" s="148"/>
      <c r="G7209" s="149"/>
      <c r="H7209" s="148"/>
      <c r="I7209"/>
    </row>
    <row r="7210" spans="1:9" x14ac:dyDescent="0.25">
      <c r="A7210"/>
      <c r="B7210"/>
      <c r="C7210"/>
      <c r="D7210"/>
      <c r="E7210" s="148"/>
      <c r="F7210" s="148"/>
      <c r="G7210" s="149"/>
      <c r="H7210" s="148"/>
      <c r="I7210"/>
    </row>
    <row r="7211" spans="1:9" x14ac:dyDescent="0.25">
      <c r="A7211"/>
      <c r="B7211"/>
      <c r="C7211"/>
      <c r="D7211"/>
      <c r="E7211" s="148"/>
      <c r="F7211" s="148"/>
      <c r="G7211" s="149"/>
      <c r="H7211" s="148"/>
      <c r="I7211"/>
    </row>
    <row r="7212" spans="1:9" x14ac:dyDescent="0.25">
      <c r="A7212"/>
      <c r="B7212"/>
      <c r="C7212"/>
      <c r="D7212"/>
      <c r="E7212" s="148"/>
      <c r="F7212" s="148"/>
      <c r="G7212" s="149"/>
      <c r="H7212" s="148"/>
      <c r="I7212"/>
    </row>
    <row r="7213" spans="1:9" x14ac:dyDescent="0.25">
      <c r="A7213"/>
      <c r="B7213"/>
      <c r="C7213"/>
      <c r="D7213"/>
      <c r="E7213" s="148"/>
      <c r="F7213" s="148"/>
      <c r="G7213" s="149"/>
      <c r="H7213" s="148"/>
      <c r="I7213"/>
    </row>
    <row r="7214" spans="1:9" x14ac:dyDescent="0.25">
      <c r="A7214"/>
      <c r="B7214"/>
      <c r="C7214"/>
      <c r="D7214"/>
      <c r="E7214" s="148"/>
      <c r="F7214" s="148"/>
      <c r="G7214" s="149"/>
      <c r="H7214" s="148"/>
      <c r="I7214"/>
    </row>
    <row r="7215" spans="1:9" x14ac:dyDescent="0.25">
      <c r="A7215"/>
      <c r="B7215"/>
      <c r="C7215"/>
      <c r="D7215"/>
      <c r="E7215" s="148"/>
      <c r="F7215" s="148"/>
      <c r="G7215" s="149"/>
      <c r="H7215" s="148"/>
      <c r="I7215"/>
    </row>
    <row r="7216" spans="1:9" x14ac:dyDescent="0.25">
      <c r="A7216"/>
      <c r="B7216"/>
      <c r="C7216"/>
      <c r="D7216"/>
      <c r="E7216" s="148"/>
      <c r="F7216" s="148"/>
      <c r="G7216" s="149"/>
      <c r="H7216" s="148"/>
      <c r="I7216"/>
    </row>
    <row r="7217" spans="1:9" x14ac:dyDescent="0.25">
      <c r="A7217"/>
      <c r="B7217"/>
      <c r="C7217"/>
      <c r="D7217"/>
      <c r="E7217" s="148"/>
      <c r="F7217" s="148"/>
      <c r="G7217" s="149"/>
      <c r="H7217" s="148"/>
      <c r="I7217"/>
    </row>
    <row r="7218" spans="1:9" x14ac:dyDescent="0.25">
      <c r="A7218"/>
      <c r="B7218"/>
      <c r="C7218"/>
      <c r="D7218"/>
      <c r="E7218" s="148"/>
      <c r="F7218" s="148"/>
      <c r="G7218" s="149"/>
      <c r="H7218" s="148"/>
      <c r="I7218"/>
    </row>
    <row r="7219" spans="1:9" x14ac:dyDescent="0.25">
      <c r="A7219"/>
      <c r="B7219"/>
      <c r="C7219"/>
      <c r="D7219"/>
      <c r="E7219" s="148"/>
      <c r="F7219" s="148"/>
      <c r="G7219" s="149"/>
      <c r="H7219" s="148"/>
      <c r="I7219"/>
    </row>
    <row r="7220" spans="1:9" x14ac:dyDescent="0.25">
      <c r="A7220"/>
      <c r="B7220"/>
      <c r="C7220"/>
      <c r="D7220"/>
      <c r="E7220" s="148"/>
      <c r="F7220" s="148"/>
      <c r="G7220" s="149"/>
      <c r="H7220" s="148"/>
      <c r="I7220"/>
    </row>
    <row r="7221" spans="1:9" x14ac:dyDescent="0.25">
      <c r="A7221"/>
      <c r="B7221"/>
      <c r="C7221"/>
      <c r="D7221"/>
      <c r="E7221" s="148"/>
      <c r="F7221" s="148"/>
      <c r="G7221" s="149"/>
      <c r="H7221" s="148"/>
      <c r="I7221"/>
    </row>
    <row r="7222" spans="1:9" x14ac:dyDescent="0.25">
      <c r="A7222"/>
      <c r="B7222"/>
      <c r="C7222"/>
      <c r="D7222"/>
      <c r="E7222" s="148"/>
      <c r="F7222" s="148"/>
      <c r="G7222" s="149"/>
      <c r="H7222" s="148"/>
      <c r="I7222"/>
    </row>
    <row r="7223" spans="1:9" x14ac:dyDescent="0.25">
      <c r="A7223"/>
      <c r="B7223"/>
      <c r="C7223"/>
      <c r="D7223"/>
      <c r="E7223" s="148"/>
      <c r="F7223" s="148"/>
      <c r="G7223" s="149"/>
      <c r="H7223" s="148"/>
      <c r="I7223"/>
    </row>
    <row r="7224" spans="1:9" x14ac:dyDescent="0.25">
      <c r="A7224"/>
      <c r="B7224"/>
      <c r="C7224"/>
      <c r="D7224"/>
      <c r="E7224" s="148"/>
      <c r="F7224" s="148"/>
      <c r="G7224" s="149"/>
      <c r="H7224" s="148"/>
      <c r="I7224"/>
    </row>
    <row r="7225" spans="1:9" x14ac:dyDescent="0.25">
      <c r="A7225"/>
      <c r="B7225"/>
      <c r="C7225"/>
      <c r="D7225"/>
      <c r="E7225" s="148"/>
      <c r="F7225" s="148"/>
      <c r="G7225" s="149"/>
      <c r="H7225" s="148"/>
      <c r="I7225"/>
    </row>
    <row r="7226" spans="1:9" x14ac:dyDescent="0.25">
      <c r="A7226"/>
      <c r="B7226"/>
      <c r="C7226"/>
      <c r="D7226"/>
      <c r="E7226" s="148"/>
      <c r="F7226" s="148"/>
      <c r="G7226" s="149"/>
      <c r="H7226" s="148"/>
      <c r="I7226"/>
    </row>
    <row r="7227" spans="1:9" x14ac:dyDescent="0.25">
      <c r="A7227"/>
      <c r="B7227"/>
      <c r="C7227"/>
      <c r="D7227"/>
      <c r="E7227" s="148"/>
      <c r="F7227" s="148"/>
      <c r="G7227" s="149"/>
      <c r="H7227" s="148"/>
      <c r="I7227"/>
    </row>
    <row r="7228" spans="1:9" x14ac:dyDescent="0.25">
      <c r="A7228"/>
      <c r="B7228"/>
      <c r="C7228"/>
      <c r="D7228"/>
      <c r="E7228" s="148"/>
      <c r="F7228" s="148"/>
      <c r="G7228" s="149"/>
      <c r="H7228" s="148"/>
      <c r="I7228"/>
    </row>
    <row r="7229" spans="1:9" x14ac:dyDescent="0.25">
      <c r="A7229"/>
      <c r="B7229"/>
      <c r="C7229"/>
      <c r="D7229"/>
      <c r="E7229" s="148"/>
      <c r="F7229" s="148"/>
      <c r="G7229" s="149"/>
      <c r="H7229" s="148"/>
      <c r="I7229"/>
    </row>
    <row r="7230" spans="1:9" x14ac:dyDescent="0.25">
      <c r="A7230"/>
      <c r="B7230"/>
      <c r="C7230"/>
      <c r="D7230"/>
      <c r="E7230" s="148"/>
      <c r="F7230" s="148"/>
      <c r="G7230" s="149"/>
      <c r="H7230" s="148"/>
      <c r="I7230"/>
    </row>
    <row r="7231" spans="1:9" x14ac:dyDescent="0.25">
      <c r="A7231"/>
      <c r="B7231"/>
      <c r="C7231"/>
      <c r="D7231"/>
      <c r="E7231" s="148"/>
      <c r="F7231" s="148"/>
      <c r="G7231" s="149"/>
      <c r="H7231" s="148"/>
      <c r="I7231"/>
    </row>
    <row r="7232" spans="1:9" x14ac:dyDescent="0.25">
      <c r="A7232"/>
      <c r="B7232"/>
      <c r="C7232"/>
      <c r="D7232"/>
      <c r="E7232" s="148"/>
      <c r="F7232" s="148"/>
      <c r="G7232" s="149"/>
      <c r="H7232" s="148"/>
      <c r="I7232"/>
    </row>
    <row r="7233" spans="1:9" x14ac:dyDescent="0.25">
      <c r="A7233"/>
      <c r="B7233"/>
      <c r="C7233"/>
      <c r="D7233"/>
      <c r="E7233" s="148"/>
      <c r="F7233" s="148"/>
      <c r="G7233" s="149"/>
      <c r="H7233" s="148"/>
      <c r="I7233"/>
    </row>
    <row r="7234" spans="1:9" x14ac:dyDescent="0.25">
      <c r="A7234"/>
      <c r="B7234"/>
      <c r="C7234"/>
      <c r="D7234"/>
      <c r="E7234" s="148"/>
      <c r="F7234" s="148"/>
      <c r="G7234" s="149"/>
      <c r="H7234" s="148"/>
      <c r="I7234"/>
    </row>
    <row r="7235" spans="1:9" x14ac:dyDescent="0.25">
      <c r="A7235"/>
      <c r="B7235"/>
      <c r="C7235"/>
      <c r="D7235"/>
      <c r="E7235" s="148"/>
      <c r="F7235" s="148"/>
      <c r="G7235" s="149"/>
      <c r="H7235" s="148"/>
      <c r="I7235"/>
    </row>
    <row r="7236" spans="1:9" x14ac:dyDescent="0.25">
      <c r="A7236"/>
      <c r="B7236"/>
      <c r="C7236"/>
      <c r="D7236"/>
      <c r="E7236" s="148"/>
      <c r="F7236" s="148"/>
      <c r="G7236" s="149"/>
      <c r="H7236" s="148"/>
      <c r="I7236"/>
    </row>
    <row r="7237" spans="1:9" x14ac:dyDescent="0.25">
      <c r="A7237"/>
      <c r="B7237"/>
      <c r="C7237"/>
      <c r="D7237"/>
      <c r="E7237" s="148"/>
      <c r="F7237" s="148"/>
      <c r="G7237" s="149"/>
      <c r="H7237" s="148"/>
      <c r="I7237"/>
    </row>
    <row r="7238" spans="1:9" x14ac:dyDescent="0.25">
      <c r="A7238"/>
      <c r="B7238"/>
      <c r="C7238"/>
      <c r="D7238"/>
      <c r="E7238" s="148"/>
      <c r="F7238" s="148"/>
      <c r="G7238" s="149"/>
      <c r="H7238" s="148"/>
      <c r="I7238"/>
    </row>
    <row r="7239" spans="1:9" x14ac:dyDescent="0.25">
      <c r="A7239"/>
      <c r="B7239"/>
      <c r="C7239"/>
      <c r="D7239"/>
      <c r="E7239" s="148"/>
      <c r="F7239" s="148"/>
      <c r="G7239" s="149"/>
      <c r="H7239" s="148"/>
      <c r="I7239"/>
    </row>
    <row r="7240" spans="1:9" x14ac:dyDescent="0.25">
      <c r="A7240"/>
      <c r="B7240"/>
      <c r="C7240"/>
      <c r="D7240"/>
      <c r="E7240" s="148"/>
      <c r="F7240" s="148"/>
      <c r="G7240" s="149"/>
      <c r="H7240" s="148"/>
      <c r="I7240"/>
    </row>
    <row r="7241" spans="1:9" x14ac:dyDescent="0.25">
      <c r="A7241"/>
      <c r="B7241"/>
      <c r="C7241"/>
      <c r="D7241"/>
      <c r="E7241" s="148"/>
      <c r="F7241" s="148"/>
      <c r="G7241" s="149"/>
      <c r="H7241" s="148"/>
      <c r="I7241"/>
    </row>
    <row r="7242" spans="1:9" x14ac:dyDescent="0.25">
      <c r="A7242"/>
      <c r="B7242"/>
      <c r="C7242"/>
      <c r="D7242"/>
      <c r="E7242" s="148"/>
      <c r="F7242" s="148"/>
      <c r="G7242" s="149"/>
      <c r="H7242" s="148"/>
      <c r="I7242"/>
    </row>
    <row r="7243" spans="1:9" x14ac:dyDescent="0.25">
      <c r="A7243"/>
      <c r="B7243"/>
      <c r="C7243"/>
      <c r="D7243"/>
      <c r="E7243" s="148"/>
      <c r="F7243" s="148"/>
      <c r="G7243" s="149"/>
      <c r="H7243" s="148"/>
      <c r="I7243"/>
    </row>
    <row r="7244" spans="1:9" x14ac:dyDescent="0.25">
      <c r="A7244"/>
      <c r="B7244"/>
      <c r="C7244"/>
      <c r="D7244"/>
      <c r="E7244" s="148"/>
      <c r="F7244" s="148"/>
      <c r="G7244" s="149"/>
      <c r="H7244" s="148"/>
      <c r="I7244"/>
    </row>
    <row r="7245" spans="1:9" x14ac:dyDescent="0.25">
      <c r="A7245"/>
      <c r="B7245"/>
      <c r="C7245"/>
      <c r="D7245"/>
      <c r="E7245" s="148"/>
      <c r="F7245" s="148"/>
      <c r="G7245" s="149"/>
      <c r="H7245" s="148"/>
      <c r="I7245"/>
    </row>
    <row r="7246" spans="1:9" x14ac:dyDescent="0.25">
      <c r="A7246"/>
      <c r="B7246"/>
      <c r="C7246"/>
      <c r="D7246"/>
      <c r="E7246" s="148"/>
      <c r="F7246" s="148"/>
      <c r="G7246" s="149"/>
      <c r="H7246" s="148"/>
      <c r="I7246"/>
    </row>
    <row r="7247" spans="1:9" x14ac:dyDescent="0.25">
      <c r="A7247"/>
      <c r="B7247"/>
      <c r="C7247"/>
      <c r="D7247"/>
      <c r="E7247" s="148"/>
      <c r="F7247" s="148"/>
      <c r="G7247" s="149"/>
      <c r="H7247" s="148"/>
      <c r="I7247"/>
    </row>
    <row r="7248" spans="1:9" x14ac:dyDescent="0.25">
      <c r="A7248"/>
      <c r="B7248"/>
      <c r="C7248"/>
      <c r="D7248"/>
      <c r="E7248" s="148"/>
      <c r="F7248" s="148"/>
      <c r="G7248" s="149"/>
      <c r="H7248" s="148"/>
      <c r="I7248"/>
    </row>
    <row r="7249" spans="1:9" x14ac:dyDescent="0.25">
      <c r="A7249"/>
      <c r="B7249"/>
      <c r="C7249"/>
      <c r="D7249"/>
      <c r="E7249" s="148"/>
      <c r="F7249" s="148"/>
      <c r="G7249" s="149"/>
      <c r="H7249" s="148"/>
      <c r="I7249"/>
    </row>
    <row r="7250" spans="1:9" x14ac:dyDescent="0.25">
      <c r="A7250"/>
      <c r="B7250"/>
      <c r="C7250"/>
      <c r="D7250"/>
      <c r="E7250" s="148"/>
      <c r="F7250" s="148"/>
      <c r="G7250" s="149"/>
      <c r="H7250" s="148"/>
      <c r="I7250"/>
    </row>
    <row r="7251" spans="1:9" x14ac:dyDescent="0.25">
      <c r="A7251"/>
      <c r="B7251"/>
      <c r="C7251"/>
      <c r="D7251"/>
      <c r="E7251" s="148"/>
      <c r="F7251" s="148"/>
      <c r="G7251" s="149"/>
      <c r="H7251" s="148"/>
      <c r="I7251"/>
    </row>
    <row r="7252" spans="1:9" x14ac:dyDescent="0.25">
      <c r="A7252"/>
      <c r="B7252"/>
      <c r="C7252"/>
      <c r="D7252"/>
      <c r="E7252" s="148"/>
      <c r="F7252" s="148"/>
      <c r="G7252" s="149"/>
      <c r="H7252" s="148"/>
      <c r="I7252"/>
    </row>
    <row r="7253" spans="1:9" x14ac:dyDescent="0.25">
      <c r="A7253"/>
      <c r="B7253"/>
      <c r="C7253"/>
      <c r="D7253"/>
      <c r="E7253" s="148"/>
      <c r="F7253" s="148"/>
      <c r="G7253" s="149"/>
      <c r="H7253" s="148"/>
      <c r="I7253"/>
    </row>
    <row r="7254" spans="1:9" x14ac:dyDescent="0.25">
      <c r="A7254"/>
      <c r="B7254"/>
      <c r="C7254"/>
      <c r="D7254"/>
      <c r="E7254" s="148"/>
      <c r="F7254" s="148"/>
      <c r="G7254" s="149"/>
      <c r="H7254" s="148"/>
      <c r="I7254"/>
    </row>
    <row r="7255" spans="1:9" x14ac:dyDescent="0.25">
      <c r="A7255"/>
      <c r="B7255"/>
      <c r="C7255"/>
      <c r="D7255"/>
      <c r="E7255" s="148"/>
      <c r="F7255" s="148"/>
      <c r="G7255" s="149"/>
      <c r="H7255" s="148"/>
      <c r="I7255"/>
    </row>
    <row r="7256" spans="1:9" x14ac:dyDescent="0.25">
      <c r="A7256"/>
      <c r="B7256"/>
      <c r="C7256"/>
      <c r="D7256"/>
      <c r="E7256" s="148"/>
      <c r="F7256" s="148"/>
      <c r="G7256" s="149"/>
      <c r="H7256" s="148"/>
      <c r="I7256"/>
    </row>
    <row r="7257" spans="1:9" x14ac:dyDescent="0.25">
      <c r="A7257"/>
      <c r="B7257"/>
      <c r="C7257"/>
      <c r="D7257"/>
      <c r="E7257" s="148"/>
      <c r="F7257" s="148"/>
      <c r="G7257" s="149"/>
      <c r="H7257" s="148"/>
      <c r="I7257"/>
    </row>
    <row r="7258" spans="1:9" x14ac:dyDescent="0.25">
      <c r="A7258"/>
      <c r="B7258"/>
      <c r="C7258"/>
      <c r="D7258"/>
      <c r="E7258" s="148"/>
      <c r="F7258" s="148"/>
      <c r="G7258" s="149"/>
      <c r="H7258" s="148"/>
      <c r="I7258"/>
    </row>
    <row r="7259" spans="1:9" x14ac:dyDescent="0.25">
      <c r="A7259"/>
      <c r="B7259"/>
      <c r="C7259"/>
      <c r="D7259"/>
      <c r="E7259" s="148"/>
      <c r="F7259" s="148"/>
      <c r="G7259" s="149"/>
      <c r="H7259" s="148"/>
      <c r="I7259"/>
    </row>
    <row r="7260" spans="1:9" x14ac:dyDescent="0.25">
      <c r="A7260"/>
      <c r="B7260"/>
      <c r="C7260"/>
      <c r="D7260"/>
      <c r="E7260" s="148"/>
      <c r="F7260" s="148"/>
      <c r="G7260" s="149"/>
      <c r="H7260" s="148"/>
      <c r="I7260"/>
    </row>
    <row r="7261" spans="1:9" x14ac:dyDescent="0.25">
      <c r="A7261"/>
      <c r="B7261"/>
      <c r="C7261"/>
      <c r="D7261"/>
      <c r="E7261" s="148"/>
      <c r="F7261" s="148"/>
      <c r="G7261" s="149"/>
      <c r="H7261" s="148"/>
      <c r="I7261"/>
    </row>
    <row r="7262" spans="1:9" x14ac:dyDescent="0.25">
      <c r="A7262"/>
      <c r="B7262"/>
      <c r="C7262"/>
      <c r="D7262"/>
      <c r="E7262" s="148"/>
      <c r="F7262" s="148"/>
      <c r="G7262" s="149"/>
      <c r="H7262" s="148"/>
      <c r="I7262"/>
    </row>
    <row r="7263" spans="1:9" x14ac:dyDescent="0.25">
      <c r="A7263"/>
      <c r="B7263"/>
      <c r="C7263"/>
      <c r="D7263"/>
      <c r="E7263" s="148"/>
      <c r="F7263" s="148"/>
      <c r="G7263" s="149"/>
      <c r="H7263" s="148"/>
      <c r="I7263"/>
    </row>
    <row r="7264" spans="1:9" x14ac:dyDescent="0.25">
      <c r="A7264"/>
      <c r="B7264"/>
      <c r="C7264"/>
      <c r="D7264"/>
      <c r="E7264" s="148"/>
      <c r="F7264" s="148"/>
      <c r="G7264" s="149"/>
      <c r="H7264" s="148"/>
      <c r="I7264"/>
    </row>
    <row r="7265" spans="1:9" x14ac:dyDescent="0.25">
      <c r="A7265"/>
      <c r="B7265"/>
      <c r="C7265"/>
      <c r="D7265"/>
      <c r="E7265" s="148"/>
      <c r="F7265" s="148"/>
      <c r="G7265" s="149"/>
      <c r="H7265" s="148"/>
      <c r="I7265"/>
    </row>
    <row r="7266" spans="1:9" x14ac:dyDescent="0.25">
      <c r="A7266"/>
      <c r="B7266"/>
      <c r="C7266"/>
      <c r="D7266"/>
      <c r="E7266" s="148"/>
      <c r="F7266" s="148"/>
      <c r="G7266" s="149"/>
      <c r="H7266" s="148"/>
      <c r="I7266"/>
    </row>
    <row r="7267" spans="1:9" x14ac:dyDescent="0.25">
      <c r="A7267"/>
      <c r="B7267"/>
      <c r="C7267"/>
      <c r="D7267"/>
      <c r="E7267" s="148"/>
      <c r="F7267" s="148"/>
      <c r="G7267" s="149"/>
      <c r="H7267" s="148"/>
      <c r="I7267"/>
    </row>
    <row r="7268" spans="1:9" x14ac:dyDescent="0.25">
      <c r="A7268"/>
      <c r="B7268"/>
      <c r="C7268"/>
      <c r="D7268"/>
      <c r="E7268" s="148"/>
      <c r="F7268" s="148"/>
      <c r="G7268" s="149"/>
      <c r="H7268" s="148"/>
      <c r="I7268"/>
    </row>
    <row r="7269" spans="1:9" x14ac:dyDescent="0.25">
      <c r="A7269"/>
      <c r="B7269"/>
      <c r="C7269"/>
      <c r="D7269"/>
      <c r="E7269" s="148"/>
      <c r="F7269" s="148"/>
      <c r="G7269" s="149"/>
      <c r="H7269" s="148"/>
      <c r="I7269"/>
    </row>
    <row r="7270" spans="1:9" x14ac:dyDescent="0.25">
      <c r="A7270"/>
      <c r="B7270"/>
      <c r="C7270"/>
      <c r="D7270"/>
      <c r="E7270" s="148"/>
      <c r="F7270" s="148"/>
      <c r="G7270" s="149"/>
      <c r="H7270" s="148"/>
      <c r="I7270"/>
    </row>
    <row r="7271" spans="1:9" x14ac:dyDescent="0.25">
      <c r="A7271"/>
      <c r="B7271"/>
      <c r="C7271"/>
      <c r="D7271"/>
      <c r="E7271" s="148"/>
      <c r="F7271" s="148"/>
      <c r="G7271" s="149"/>
      <c r="H7271" s="148"/>
      <c r="I7271"/>
    </row>
    <row r="7272" spans="1:9" x14ac:dyDescent="0.25">
      <c r="A7272"/>
      <c r="B7272"/>
      <c r="C7272"/>
      <c r="D7272"/>
      <c r="E7272" s="148"/>
      <c r="F7272" s="148"/>
      <c r="G7272" s="149"/>
      <c r="H7272" s="148"/>
      <c r="I7272"/>
    </row>
    <row r="7273" spans="1:9" x14ac:dyDescent="0.25">
      <c r="A7273"/>
      <c r="B7273"/>
      <c r="C7273"/>
      <c r="D7273"/>
      <c r="E7273" s="148"/>
      <c r="F7273" s="148"/>
      <c r="G7273" s="149"/>
      <c r="H7273" s="148"/>
      <c r="I7273"/>
    </row>
    <row r="7274" spans="1:9" x14ac:dyDescent="0.25">
      <c r="A7274"/>
      <c r="B7274"/>
      <c r="C7274"/>
      <c r="D7274"/>
      <c r="E7274" s="148"/>
      <c r="F7274" s="148"/>
      <c r="G7274" s="149"/>
      <c r="H7274" s="148"/>
      <c r="I7274"/>
    </row>
    <row r="7275" spans="1:9" x14ac:dyDescent="0.25">
      <c r="A7275"/>
      <c r="B7275"/>
      <c r="C7275"/>
      <c r="D7275"/>
      <c r="E7275" s="148"/>
      <c r="F7275" s="148"/>
      <c r="G7275" s="149"/>
      <c r="H7275" s="148"/>
      <c r="I7275"/>
    </row>
    <row r="7276" spans="1:9" x14ac:dyDescent="0.25">
      <c r="A7276"/>
      <c r="B7276"/>
      <c r="C7276"/>
      <c r="D7276"/>
      <c r="E7276" s="148"/>
      <c r="F7276" s="148"/>
      <c r="G7276" s="149"/>
      <c r="H7276" s="148"/>
      <c r="I7276"/>
    </row>
    <row r="7277" spans="1:9" x14ac:dyDescent="0.25">
      <c r="A7277"/>
      <c r="B7277"/>
      <c r="C7277"/>
      <c r="D7277"/>
      <c r="E7277" s="148"/>
      <c r="F7277" s="148"/>
      <c r="G7277" s="149"/>
      <c r="H7277" s="148"/>
      <c r="I7277"/>
    </row>
    <row r="7278" spans="1:9" x14ac:dyDescent="0.25">
      <c r="A7278"/>
      <c r="B7278"/>
      <c r="C7278"/>
      <c r="D7278"/>
      <c r="E7278" s="148"/>
      <c r="F7278" s="148"/>
      <c r="G7278" s="149"/>
      <c r="H7278" s="148"/>
      <c r="I7278"/>
    </row>
    <row r="7279" spans="1:9" x14ac:dyDescent="0.25">
      <c r="A7279"/>
      <c r="B7279"/>
      <c r="C7279"/>
      <c r="D7279"/>
      <c r="E7279" s="148"/>
      <c r="F7279" s="148"/>
      <c r="G7279" s="149"/>
      <c r="H7279" s="148"/>
      <c r="I7279"/>
    </row>
    <row r="7280" spans="1:9" x14ac:dyDescent="0.25">
      <c r="A7280"/>
      <c r="B7280"/>
      <c r="C7280"/>
      <c r="D7280"/>
      <c r="E7280" s="148"/>
      <c r="F7280" s="148"/>
      <c r="G7280" s="149"/>
      <c r="H7280" s="148"/>
      <c r="I7280"/>
    </row>
    <row r="7281" spans="1:9" x14ac:dyDescent="0.25">
      <c r="A7281"/>
      <c r="B7281"/>
      <c r="C7281"/>
      <c r="D7281"/>
      <c r="E7281" s="148"/>
      <c r="F7281" s="148"/>
      <c r="G7281" s="149"/>
      <c r="H7281" s="148"/>
      <c r="I7281"/>
    </row>
    <row r="7282" spans="1:9" x14ac:dyDescent="0.25">
      <c r="A7282"/>
      <c r="B7282"/>
      <c r="C7282"/>
      <c r="D7282"/>
      <c r="E7282" s="148"/>
      <c r="F7282" s="148"/>
      <c r="G7282" s="149"/>
      <c r="H7282" s="148"/>
      <c r="I7282"/>
    </row>
    <row r="7283" spans="1:9" x14ac:dyDescent="0.25">
      <c r="A7283"/>
      <c r="B7283"/>
      <c r="C7283"/>
      <c r="D7283"/>
      <c r="E7283" s="148"/>
      <c r="F7283" s="148"/>
      <c r="G7283" s="149"/>
      <c r="H7283" s="148"/>
      <c r="I7283"/>
    </row>
    <row r="7284" spans="1:9" x14ac:dyDescent="0.25">
      <c r="A7284"/>
      <c r="B7284"/>
      <c r="C7284"/>
      <c r="D7284"/>
      <c r="E7284" s="148"/>
      <c r="F7284" s="148"/>
      <c r="G7284" s="149"/>
      <c r="H7284" s="148"/>
      <c r="I7284"/>
    </row>
    <row r="7285" spans="1:9" x14ac:dyDescent="0.25">
      <c r="A7285"/>
      <c r="B7285"/>
      <c r="C7285"/>
      <c r="D7285"/>
      <c r="E7285" s="148"/>
      <c r="F7285" s="148"/>
      <c r="G7285" s="149"/>
      <c r="H7285" s="148"/>
      <c r="I7285"/>
    </row>
    <row r="7286" spans="1:9" x14ac:dyDescent="0.25">
      <c r="A7286"/>
      <c r="B7286"/>
      <c r="C7286"/>
      <c r="D7286"/>
      <c r="E7286" s="148"/>
      <c r="F7286" s="148"/>
      <c r="G7286" s="149"/>
      <c r="H7286" s="148"/>
      <c r="I7286"/>
    </row>
    <row r="7287" spans="1:9" x14ac:dyDescent="0.25">
      <c r="A7287"/>
      <c r="B7287"/>
      <c r="C7287"/>
      <c r="D7287"/>
      <c r="E7287" s="148"/>
      <c r="F7287" s="148"/>
      <c r="G7287" s="149"/>
      <c r="H7287" s="148"/>
      <c r="I7287"/>
    </row>
    <row r="7288" spans="1:9" x14ac:dyDescent="0.25">
      <c r="A7288"/>
      <c r="B7288"/>
      <c r="C7288"/>
      <c r="D7288"/>
      <c r="E7288" s="148"/>
      <c r="F7288" s="148"/>
      <c r="G7288" s="149"/>
      <c r="H7288" s="148"/>
      <c r="I7288"/>
    </row>
    <row r="7289" spans="1:9" x14ac:dyDescent="0.25">
      <c r="A7289"/>
      <c r="B7289"/>
      <c r="C7289"/>
      <c r="D7289"/>
      <c r="E7289" s="148"/>
      <c r="F7289" s="148"/>
      <c r="G7289" s="149"/>
      <c r="H7289" s="148"/>
      <c r="I7289"/>
    </row>
    <row r="7290" spans="1:9" x14ac:dyDescent="0.25">
      <c r="A7290"/>
      <c r="B7290"/>
      <c r="C7290"/>
      <c r="D7290"/>
      <c r="E7290" s="148"/>
      <c r="F7290" s="148"/>
      <c r="G7290" s="149"/>
      <c r="H7290" s="148"/>
      <c r="I7290"/>
    </row>
    <row r="7291" spans="1:9" x14ac:dyDescent="0.25">
      <c r="A7291"/>
      <c r="B7291"/>
      <c r="C7291"/>
      <c r="D7291"/>
      <c r="E7291" s="148"/>
      <c r="F7291" s="148"/>
      <c r="G7291" s="149"/>
      <c r="H7291" s="148"/>
      <c r="I7291"/>
    </row>
    <row r="7292" spans="1:9" x14ac:dyDescent="0.25">
      <c r="A7292"/>
      <c r="B7292"/>
      <c r="C7292"/>
      <c r="D7292"/>
      <c r="E7292" s="148"/>
      <c r="F7292" s="148"/>
      <c r="G7292" s="149"/>
      <c r="H7292" s="148"/>
      <c r="I7292"/>
    </row>
    <row r="7293" spans="1:9" x14ac:dyDescent="0.25">
      <c r="A7293"/>
      <c r="B7293"/>
      <c r="C7293"/>
      <c r="D7293"/>
      <c r="E7293" s="148"/>
      <c r="F7293" s="148"/>
      <c r="G7293" s="149"/>
      <c r="H7293" s="148"/>
      <c r="I7293"/>
    </row>
    <row r="7294" spans="1:9" x14ac:dyDescent="0.25">
      <c r="A7294"/>
      <c r="B7294"/>
      <c r="C7294"/>
      <c r="D7294"/>
      <c r="E7294" s="148"/>
      <c r="F7294" s="148"/>
      <c r="G7294" s="149"/>
      <c r="H7294" s="148"/>
      <c r="I7294"/>
    </row>
    <row r="7295" spans="1:9" x14ac:dyDescent="0.25">
      <c r="A7295"/>
      <c r="B7295"/>
      <c r="C7295"/>
      <c r="D7295"/>
      <c r="E7295" s="148"/>
      <c r="F7295" s="148"/>
      <c r="G7295" s="149"/>
      <c r="H7295" s="148"/>
      <c r="I7295"/>
    </row>
    <row r="7296" spans="1:9" x14ac:dyDescent="0.25">
      <c r="A7296"/>
      <c r="B7296"/>
      <c r="C7296"/>
      <c r="D7296"/>
      <c r="E7296" s="148"/>
      <c r="F7296" s="148"/>
      <c r="G7296" s="149"/>
      <c r="H7296" s="148"/>
      <c r="I7296"/>
    </row>
    <row r="7297" spans="1:9" x14ac:dyDescent="0.25">
      <c r="A7297"/>
      <c r="B7297"/>
      <c r="C7297"/>
      <c r="D7297"/>
      <c r="E7297" s="148"/>
      <c r="F7297" s="148"/>
      <c r="G7297" s="149"/>
      <c r="H7297" s="148"/>
      <c r="I7297"/>
    </row>
    <row r="7298" spans="1:9" x14ac:dyDescent="0.25">
      <c r="A7298"/>
      <c r="B7298"/>
      <c r="C7298"/>
      <c r="D7298"/>
      <c r="E7298" s="148"/>
      <c r="F7298" s="148"/>
      <c r="G7298" s="149"/>
      <c r="H7298" s="148"/>
      <c r="I7298"/>
    </row>
    <row r="7299" spans="1:9" x14ac:dyDescent="0.25">
      <c r="A7299"/>
      <c r="B7299"/>
      <c r="C7299"/>
      <c r="D7299"/>
      <c r="E7299" s="148"/>
      <c r="F7299" s="148"/>
      <c r="G7299" s="149"/>
      <c r="H7299" s="148"/>
      <c r="I7299"/>
    </row>
    <row r="7300" spans="1:9" x14ac:dyDescent="0.25">
      <c r="A7300"/>
      <c r="B7300"/>
      <c r="C7300"/>
      <c r="D7300"/>
      <c r="E7300" s="148"/>
      <c r="F7300" s="148"/>
      <c r="G7300" s="149"/>
      <c r="H7300" s="148"/>
      <c r="I7300"/>
    </row>
    <row r="7301" spans="1:9" x14ac:dyDescent="0.25">
      <c r="A7301"/>
      <c r="B7301"/>
      <c r="C7301"/>
      <c r="D7301"/>
      <c r="E7301" s="148"/>
      <c r="F7301" s="148"/>
      <c r="G7301" s="149"/>
      <c r="H7301" s="148"/>
      <c r="I7301"/>
    </row>
    <row r="7302" spans="1:9" x14ac:dyDescent="0.25">
      <c r="A7302"/>
      <c r="B7302"/>
      <c r="C7302"/>
      <c r="D7302"/>
      <c r="E7302" s="148"/>
      <c r="F7302" s="148"/>
      <c r="G7302" s="149"/>
      <c r="H7302" s="148"/>
      <c r="I7302"/>
    </row>
    <row r="7303" spans="1:9" x14ac:dyDescent="0.25">
      <c r="A7303"/>
      <c r="B7303"/>
      <c r="C7303"/>
      <c r="D7303"/>
      <c r="E7303" s="148"/>
      <c r="F7303" s="148"/>
      <c r="G7303" s="149"/>
      <c r="H7303" s="148"/>
      <c r="I7303"/>
    </row>
    <row r="7304" spans="1:9" x14ac:dyDescent="0.25">
      <c r="A7304"/>
      <c r="B7304"/>
      <c r="C7304"/>
      <c r="D7304"/>
      <c r="E7304" s="148"/>
      <c r="F7304" s="148"/>
      <c r="G7304" s="149"/>
      <c r="H7304" s="148"/>
      <c r="I7304"/>
    </row>
    <row r="7305" spans="1:9" x14ac:dyDescent="0.25">
      <c r="A7305"/>
      <c r="B7305"/>
      <c r="C7305"/>
      <c r="D7305"/>
      <c r="E7305" s="148"/>
      <c r="F7305" s="148"/>
      <c r="G7305" s="149"/>
      <c r="H7305" s="148"/>
      <c r="I7305"/>
    </row>
    <row r="7306" spans="1:9" x14ac:dyDescent="0.25">
      <c r="A7306"/>
      <c r="B7306"/>
      <c r="C7306"/>
      <c r="D7306"/>
      <c r="E7306" s="148"/>
      <c r="F7306" s="148"/>
      <c r="G7306" s="149"/>
      <c r="H7306" s="148"/>
      <c r="I7306"/>
    </row>
    <row r="7307" spans="1:9" x14ac:dyDescent="0.25">
      <c r="A7307"/>
      <c r="B7307"/>
      <c r="C7307"/>
      <c r="D7307"/>
      <c r="E7307" s="148"/>
      <c r="F7307" s="148"/>
      <c r="G7307" s="149"/>
      <c r="H7307" s="148"/>
      <c r="I7307"/>
    </row>
    <row r="7308" spans="1:9" x14ac:dyDescent="0.25">
      <c r="A7308"/>
      <c r="B7308"/>
      <c r="C7308"/>
      <c r="D7308"/>
      <c r="E7308" s="148"/>
      <c r="F7308" s="148"/>
      <c r="G7308" s="149"/>
      <c r="H7308" s="148"/>
      <c r="I7308"/>
    </row>
    <row r="7309" spans="1:9" x14ac:dyDescent="0.25">
      <c r="A7309"/>
      <c r="B7309"/>
      <c r="C7309"/>
      <c r="D7309"/>
      <c r="E7309" s="148"/>
      <c r="F7309" s="148"/>
      <c r="G7309" s="149"/>
      <c r="H7309" s="148"/>
      <c r="I7309"/>
    </row>
    <row r="7310" spans="1:9" x14ac:dyDescent="0.25">
      <c r="A7310"/>
      <c r="B7310"/>
      <c r="C7310"/>
      <c r="D7310"/>
      <c r="E7310" s="148"/>
      <c r="F7310" s="148"/>
      <c r="G7310" s="149"/>
      <c r="H7310" s="148"/>
      <c r="I7310"/>
    </row>
    <row r="7311" spans="1:9" x14ac:dyDescent="0.25">
      <c r="A7311"/>
      <c r="B7311"/>
      <c r="C7311"/>
      <c r="D7311"/>
      <c r="E7311" s="148"/>
      <c r="F7311" s="148"/>
      <c r="G7311" s="149"/>
      <c r="H7311" s="148"/>
      <c r="I7311"/>
    </row>
    <row r="7312" spans="1:9" x14ac:dyDescent="0.25">
      <c r="A7312"/>
      <c r="B7312"/>
      <c r="C7312"/>
      <c r="D7312"/>
      <c r="E7312" s="148"/>
      <c r="F7312" s="148"/>
      <c r="G7312" s="149"/>
      <c r="H7312" s="148"/>
      <c r="I7312"/>
    </row>
    <row r="7313" spans="1:9" x14ac:dyDescent="0.25">
      <c r="A7313"/>
      <c r="B7313"/>
      <c r="C7313"/>
      <c r="D7313"/>
      <c r="E7313" s="148"/>
      <c r="F7313" s="148"/>
      <c r="G7313" s="149"/>
      <c r="H7313" s="148"/>
      <c r="I7313"/>
    </row>
    <row r="7314" spans="1:9" x14ac:dyDescent="0.25">
      <c r="A7314"/>
      <c r="B7314"/>
      <c r="C7314"/>
      <c r="D7314"/>
      <c r="E7314" s="148"/>
      <c r="F7314" s="148"/>
      <c r="G7314" s="149"/>
      <c r="H7314" s="148"/>
      <c r="I7314"/>
    </row>
    <row r="7315" spans="1:9" x14ac:dyDescent="0.25">
      <c r="A7315"/>
      <c r="B7315"/>
      <c r="C7315"/>
      <c r="D7315"/>
      <c r="E7315" s="148"/>
      <c r="F7315" s="148"/>
      <c r="G7315" s="149"/>
      <c r="H7315" s="148"/>
      <c r="I7315"/>
    </row>
    <row r="7316" spans="1:9" x14ac:dyDescent="0.25">
      <c r="A7316"/>
      <c r="B7316"/>
      <c r="C7316"/>
      <c r="D7316"/>
      <c r="E7316" s="148"/>
      <c r="F7316" s="148"/>
      <c r="G7316" s="149"/>
      <c r="H7316" s="148"/>
      <c r="I7316"/>
    </row>
    <row r="7317" spans="1:9" x14ac:dyDescent="0.25">
      <c r="A7317"/>
      <c r="B7317"/>
      <c r="C7317"/>
      <c r="D7317"/>
      <c r="E7317" s="148"/>
      <c r="F7317" s="148"/>
      <c r="G7317" s="149"/>
      <c r="H7317" s="148"/>
      <c r="I7317"/>
    </row>
    <row r="7318" spans="1:9" x14ac:dyDescent="0.25">
      <c r="A7318"/>
      <c r="B7318"/>
      <c r="C7318"/>
      <c r="D7318"/>
      <c r="E7318" s="148"/>
      <c r="F7318" s="148"/>
      <c r="G7318" s="149"/>
      <c r="H7318" s="148"/>
      <c r="I7318"/>
    </row>
    <row r="7319" spans="1:9" x14ac:dyDescent="0.25">
      <c r="A7319"/>
      <c r="B7319"/>
      <c r="C7319"/>
      <c r="D7319"/>
      <c r="E7319" s="148"/>
      <c r="F7319" s="148"/>
      <c r="G7319" s="149"/>
      <c r="H7319" s="148"/>
      <c r="I7319"/>
    </row>
    <row r="7320" spans="1:9" x14ac:dyDescent="0.25">
      <c r="A7320"/>
      <c r="B7320"/>
      <c r="C7320"/>
      <c r="D7320"/>
      <c r="E7320" s="148"/>
      <c r="F7320" s="148"/>
      <c r="G7320" s="149"/>
      <c r="H7320" s="148"/>
      <c r="I7320"/>
    </row>
    <row r="7321" spans="1:9" x14ac:dyDescent="0.25">
      <c r="A7321"/>
      <c r="B7321"/>
      <c r="C7321"/>
      <c r="D7321"/>
      <c r="E7321" s="148"/>
      <c r="F7321" s="148"/>
      <c r="G7321" s="149"/>
      <c r="H7321" s="148"/>
      <c r="I7321"/>
    </row>
    <row r="7322" spans="1:9" x14ac:dyDescent="0.25">
      <c r="A7322"/>
      <c r="B7322"/>
      <c r="C7322"/>
      <c r="D7322"/>
      <c r="E7322" s="148"/>
      <c r="F7322" s="148"/>
      <c r="G7322" s="149"/>
      <c r="H7322" s="148"/>
      <c r="I7322"/>
    </row>
    <row r="7323" spans="1:9" x14ac:dyDescent="0.25">
      <c r="A7323"/>
      <c r="B7323"/>
      <c r="C7323"/>
      <c r="D7323"/>
      <c r="E7323" s="148"/>
      <c r="F7323" s="148"/>
      <c r="G7323" s="149"/>
      <c r="H7323" s="148"/>
      <c r="I7323"/>
    </row>
    <row r="7324" spans="1:9" x14ac:dyDescent="0.25">
      <c r="A7324"/>
      <c r="B7324"/>
      <c r="C7324"/>
      <c r="D7324"/>
      <c r="E7324" s="148"/>
      <c r="F7324" s="148"/>
      <c r="G7324" s="149"/>
      <c r="H7324" s="148"/>
      <c r="I7324"/>
    </row>
    <row r="7325" spans="1:9" x14ac:dyDescent="0.25">
      <c r="A7325"/>
      <c r="B7325"/>
      <c r="C7325"/>
      <c r="D7325"/>
      <c r="E7325" s="148"/>
      <c r="F7325" s="148"/>
      <c r="G7325" s="149"/>
      <c r="H7325" s="148"/>
      <c r="I7325"/>
    </row>
    <row r="7326" spans="1:9" x14ac:dyDescent="0.25">
      <c r="A7326"/>
      <c r="B7326"/>
      <c r="C7326"/>
      <c r="D7326"/>
      <c r="E7326" s="148"/>
      <c r="F7326" s="148"/>
      <c r="G7326" s="149"/>
      <c r="H7326" s="148"/>
      <c r="I7326"/>
    </row>
    <row r="7327" spans="1:9" x14ac:dyDescent="0.25">
      <c r="A7327"/>
      <c r="B7327"/>
      <c r="C7327"/>
      <c r="D7327"/>
      <c r="E7327" s="148"/>
      <c r="F7327" s="148"/>
      <c r="G7327" s="149"/>
      <c r="H7327" s="148"/>
      <c r="I7327"/>
    </row>
    <row r="7328" spans="1:9" x14ac:dyDescent="0.25">
      <c r="A7328"/>
      <c r="B7328"/>
      <c r="C7328"/>
      <c r="D7328"/>
      <c r="E7328" s="148"/>
      <c r="F7328" s="148"/>
      <c r="G7328" s="149"/>
      <c r="H7328" s="148"/>
      <c r="I7328"/>
    </row>
    <row r="7329" spans="1:9" x14ac:dyDescent="0.25">
      <c r="A7329"/>
      <c r="B7329"/>
      <c r="C7329"/>
      <c r="D7329"/>
      <c r="E7329" s="148"/>
      <c r="F7329" s="148"/>
      <c r="G7329" s="149"/>
      <c r="H7329" s="148"/>
      <c r="I7329"/>
    </row>
    <row r="7330" spans="1:9" x14ac:dyDescent="0.25">
      <c r="A7330"/>
      <c r="B7330"/>
      <c r="C7330"/>
      <c r="D7330"/>
      <c r="E7330" s="148"/>
      <c r="F7330" s="148"/>
      <c r="G7330" s="149"/>
      <c r="H7330" s="148"/>
      <c r="I7330"/>
    </row>
    <row r="7331" spans="1:9" x14ac:dyDescent="0.25">
      <c r="A7331"/>
      <c r="B7331"/>
      <c r="C7331"/>
      <c r="D7331"/>
      <c r="E7331" s="148"/>
      <c r="F7331" s="148"/>
      <c r="G7331" s="149"/>
      <c r="H7331" s="148"/>
      <c r="I7331"/>
    </row>
    <row r="7332" spans="1:9" x14ac:dyDescent="0.25">
      <c r="A7332"/>
      <c r="B7332"/>
      <c r="C7332"/>
      <c r="D7332"/>
      <c r="E7332" s="148"/>
      <c r="F7332" s="148"/>
      <c r="G7332" s="149"/>
      <c r="H7332" s="148"/>
      <c r="I7332"/>
    </row>
    <row r="7333" spans="1:9" x14ac:dyDescent="0.25">
      <c r="A7333"/>
      <c r="B7333"/>
      <c r="C7333"/>
      <c r="D7333"/>
      <c r="E7333" s="148"/>
      <c r="F7333" s="148"/>
      <c r="G7333" s="149"/>
      <c r="H7333" s="148"/>
      <c r="I7333"/>
    </row>
    <row r="7334" spans="1:9" x14ac:dyDescent="0.25">
      <c r="A7334"/>
      <c r="B7334"/>
      <c r="C7334"/>
      <c r="D7334"/>
      <c r="E7334" s="148"/>
      <c r="F7334" s="148"/>
      <c r="G7334" s="149"/>
      <c r="H7334" s="148"/>
      <c r="I7334"/>
    </row>
    <row r="7335" spans="1:9" x14ac:dyDescent="0.25">
      <c r="A7335"/>
      <c r="B7335"/>
      <c r="C7335"/>
      <c r="D7335"/>
      <c r="E7335" s="148"/>
      <c r="F7335" s="148"/>
      <c r="G7335" s="149"/>
      <c r="H7335" s="148"/>
      <c r="I7335"/>
    </row>
    <row r="7336" spans="1:9" x14ac:dyDescent="0.25">
      <c r="A7336"/>
      <c r="B7336"/>
      <c r="C7336"/>
      <c r="D7336"/>
      <c r="E7336" s="148"/>
      <c r="F7336" s="148"/>
      <c r="G7336" s="149"/>
      <c r="H7336" s="148"/>
      <c r="I7336"/>
    </row>
    <row r="7337" spans="1:9" x14ac:dyDescent="0.25">
      <c r="A7337"/>
      <c r="B7337"/>
      <c r="C7337"/>
      <c r="D7337"/>
      <c r="E7337" s="148"/>
      <c r="F7337" s="148"/>
      <c r="G7337" s="149"/>
      <c r="H7337" s="148"/>
      <c r="I7337"/>
    </row>
    <row r="7338" spans="1:9" x14ac:dyDescent="0.25">
      <c r="A7338"/>
      <c r="B7338"/>
      <c r="C7338"/>
      <c r="D7338"/>
      <c r="E7338" s="148"/>
      <c r="F7338" s="148"/>
      <c r="G7338" s="149"/>
      <c r="H7338" s="148"/>
      <c r="I7338"/>
    </row>
    <row r="7339" spans="1:9" x14ac:dyDescent="0.25">
      <c r="A7339"/>
      <c r="B7339"/>
      <c r="C7339"/>
      <c r="D7339"/>
      <c r="E7339" s="148"/>
      <c r="F7339" s="148"/>
      <c r="G7339" s="149"/>
      <c r="H7339" s="148"/>
      <c r="I7339"/>
    </row>
    <row r="7340" spans="1:9" x14ac:dyDescent="0.25">
      <c r="A7340"/>
      <c r="B7340"/>
      <c r="C7340"/>
      <c r="D7340"/>
      <c r="E7340" s="148"/>
      <c r="F7340" s="148"/>
      <c r="G7340" s="149"/>
      <c r="H7340" s="148"/>
      <c r="I7340"/>
    </row>
    <row r="7341" spans="1:9" x14ac:dyDescent="0.25">
      <c r="A7341"/>
      <c r="B7341"/>
      <c r="C7341"/>
      <c r="D7341"/>
      <c r="E7341" s="148"/>
      <c r="F7341" s="148"/>
      <c r="G7341" s="149"/>
      <c r="H7341" s="148"/>
      <c r="I7341"/>
    </row>
    <row r="7342" spans="1:9" x14ac:dyDescent="0.25">
      <c r="A7342"/>
      <c r="B7342"/>
      <c r="C7342"/>
      <c r="D7342"/>
      <c r="E7342" s="148"/>
      <c r="F7342" s="148"/>
      <c r="G7342" s="149"/>
      <c r="H7342" s="148"/>
      <c r="I7342"/>
    </row>
    <row r="7343" spans="1:9" x14ac:dyDescent="0.25">
      <c r="A7343"/>
      <c r="B7343"/>
      <c r="C7343"/>
      <c r="D7343"/>
      <c r="E7343" s="148"/>
      <c r="F7343" s="148"/>
      <c r="G7343" s="149"/>
      <c r="H7343" s="148"/>
      <c r="I7343"/>
    </row>
    <row r="7344" spans="1:9" x14ac:dyDescent="0.25">
      <c r="A7344"/>
      <c r="B7344"/>
      <c r="C7344"/>
      <c r="D7344"/>
      <c r="E7344" s="148"/>
      <c r="F7344" s="148"/>
      <c r="G7344" s="149"/>
      <c r="H7344" s="148"/>
      <c r="I7344"/>
    </row>
    <row r="7345" spans="1:9" x14ac:dyDescent="0.25">
      <c r="A7345"/>
      <c r="B7345"/>
      <c r="C7345"/>
      <c r="D7345"/>
      <c r="E7345" s="148"/>
      <c r="F7345" s="148"/>
      <c r="G7345" s="149"/>
      <c r="H7345" s="148"/>
      <c r="I7345"/>
    </row>
    <row r="7346" spans="1:9" x14ac:dyDescent="0.25">
      <c r="A7346"/>
      <c r="B7346"/>
      <c r="C7346"/>
      <c r="D7346"/>
      <c r="E7346" s="148"/>
      <c r="F7346" s="148"/>
      <c r="G7346" s="149"/>
      <c r="H7346" s="148"/>
      <c r="I7346"/>
    </row>
    <row r="7347" spans="1:9" x14ac:dyDescent="0.25">
      <c r="A7347"/>
      <c r="B7347"/>
      <c r="C7347"/>
      <c r="D7347"/>
      <c r="E7347" s="148"/>
      <c r="F7347" s="148"/>
      <c r="G7347" s="149"/>
      <c r="H7347" s="148"/>
      <c r="I7347"/>
    </row>
    <row r="7348" spans="1:9" x14ac:dyDescent="0.25">
      <c r="A7348"/>
      <c r="B7348"/>
      <c r="C7348"/>
      <c r="D7348"/>
      <c r="E7348" s="148"/>
      <c r="F7348" s="148"/>
      <c r="G7348" s="149"/>
      <c r="H7348" s="148"/>
      <c r="I7348"/>
    </row>
    <row r="7349" spans="1:9" x14ac:dyDescent="0.25">
      <c r="A7349"/>
      <c r="B7349"/>
      <c r="C7349"/>
      <c r="D7349"/>
      <c r="E7349" s="148"/>
      <c r="F7349" s="148"/>
      <c r="G7349" s="149"/>
      <c r="H7349" s="148"/>
      <c r="I7349"/>
    </row>
    <row r="7350" spans="1:9" x14ac:dyDescent="0.25">
      <c r="A7350"/>
      <c r="B7350"/>
      <c r="C7350"/>
      <c r="D7350"/>
      <c r="E7350" s="148"/>
      <c r="F7350" s="148"/>
      <c r="G7350" s="149"/>
      <c r="H7350" s="148"/>
      <c r="I7350"/>
    </row>
    <row r="7351" spans="1:9" x14ac:dyDescent="0.25">
      <c r="A7351"/>
      <c r="B7351"/>
      <c r="C7351"/>
      <c r="D7351"/>
      <c r="E7351" s="148"/>
      <c r="F7351" s="148"/>
      <c r="G7351" s="149"/>
      <c r="H7351" s="148"/>
      <c r="I7351"/>
    </row>
    <row r="7352" spans="1:9" x14ac:dyDescent="0.25">
      <c r="A7352"/>
      <c r="B7352"/>
      <c r="C7352"/>
      <c r="D7352"/>
      <c r="E7352" s="148"/>
      <c r="F7352" s="148"/>
      <c r="G7352" s="149"/>
      <c r="H7352" s="148"/>
      <c r="I7352"/>
    </row>
    <row r="7353" spans="1:9" x14ac:dyDescent="0.25">
      <c r="A7353"/>
      <c r="B7353"/>
      <c r="C7353"/>
      <c r="D7353"/>
      <c r="E7353" s="148"/>
      <c r="F7353" s="148"/>
      <c r="G7353" s="149"/>
      <c r="H7353" s="148"/>
      <c r="I7353"/>
    </row>
    <row r="7354" spans="1:9" x14ac:dyDescent="0.25">
      <c r="A7354"/>
      <c r="B7354"/>
      <c r="C7354"/>
      <c r="D7354"/>
      <c r="E7354" s="148"/>
      <c r="F7354" s="148"/>
      <c r="G7354" s="149"/>
      <c r="H7354" s="148"/>
      <c r="I7354"/>
    </row>
    <row r="7355" spans="1:9" x14ac:dyDescent="0.25">
      <c r="A7355"/>
      <c r="B7355"/>
      <c r="C7355"/>
      <c r="D7355"/>
      <c r="E7355" s="148"/>
      <c r="F7355" s="148"/>
      <c r="G7355" s="149"/>
      <c r="H7355" s="148"/>
      <c r="I7355"/>
    </row>
    <row r="7356" spans="1:9" x14ac:dyDescent="0.25">
      <c r="A7356"/>
      <c r="B7356"/>
      <c r="C7356"/>
      <c r="D7356"/>
      <c r="E7356" s="148"/>
      <c r="F7356" s="148"/>
      <c r="G7356" s="149"/>
      <c r="H7356" s="148"/>
      <c r="I7356"/>
    </row>
    <row r="7357" spans="1:9" x14ac:dyDescent="0.25">
      <c r="A7357"/>
      <c r="B7357"/>
      <c r="C7357"/>
      <c r="D7357"/>
      <c r="E7357" s="148"/>
      <c r="F7357" s="148"/>
      <c r="G7357" s="149"/>
      <c r="H7357" s="148"/>
      <c r="I7357"/>
    </row>
    <row r="7358" spans="1:9" x14ac:dyDescent="0.25">
      <c r="A7358"/>
      <c r="B7358"/>
      <c r="C7358"/>
      <c r="D7358"/>
      <c r="E7358" s="148"/>
      <c r="F7358" s="148"/>
      <c r="G7358" s="149"/>
      <c r="H7358" s="148"/>
      <c r="I7358"/>
    </row>
    <row r="7359" spans="1:9" x14ac:dyDescent="0.25">
      <c r="A7359"/>
      <c r="B7359"/>
      <c r="C7359"/>
      <c r="D7359"/>
      <c r="E7359" s="148"/>
      <c r="F7359" s="148"/>
      <c r="G7359" s="149"/>
      <c r="H7359" s="148"/>
      <c r="I7359"/>
    </row>
    <row r="7360" spans="1:9" x14ac:dyDescent="0.25">
      <c r="A7360"/>
      <c r="B7360"/>
      <c r="C7360"/>
      <c r="D7360"/>
      <c r="E7360" s="148"/>
      <c r="F7360" s="148"/>
      <c r="G7360" s="149"/>
      <c r="H7360" s="148"/>
      <c r="I7360"/>
    </row>
    <row r="7361" spans="1:9" x14ac:dyDescent="0.25">
      <c r="A7361"/>
      <c r="B7361"/>
      <c r="C7361"/>
      <c r="D7361"/>
      <c r="E7361" s="148"/>
      <c r="F7361" s="148"/>
      <c r="G7361" s="149"/>
      <c r="H7361" s="148"/>
      <c r="I7361"/>
    </row>
    <row r="7362" spans="1:9" x14ac:dyDescent="0.25">
      <c r="A7362"/>
      <c r="B7362"/>
      <c r="C7362"/>
      <c r="D7362"/>
      <c r="E7362" s="148"/>
      <c r="F7362" s="148"/>
      <c r="G7362" s="149"/>
      <c r="H7362" s="148"/>
      <c r="I7362"/>
    </row>
    <row r="7363" spans="1:9" x14ac:dyDescent="0.25">
      <c r="A7363"/>
      <c r="B7363"/>
      <c r="C7363"/>
      <c r="D7363"/>
      <c r="E7363" s="148"/>
      <c r="F7363" s="148"/>
      <c r="G7363" s="149"/>
      <c r="H7363" s="148"/>
      <c r="I7363"/>
    </row>
    <row r="7364" spans="1:9" x14ac:dyDescent="0.25">
      <c r="A7364"/>
      <c r="B7364"/>
      <c r="C7364"/>
      <c r="D7364"/>
      <c r="E7364" s="148"/>
      <c r="F7364" s="148"/>
      <c r="G7364" s="149"/>
      <c r="H7364" s="148"/>
      <c r="I7364"/>
    </row>
    <row r="7365" spans="1:9" x14ac:dyDescent="0.25">
      <c r="A7365"/>
      <c r="B7365"/>
      <c r="C7365"/>
      <c r="D7365"/>
      <c r="E7365" s="148"/>
      <c r="F7365" s="148"/>
      <c r="G7365" s="149"/>
      <c r="H7365" s="148"/>
      <c r="I7365"/>
    </row>
    <row r="7366" spans="1:9" x14ac:dyDescent="0.25">
      <c r="A7366"/>
      <c r="B7366"/>
      <c r="C7366"/>
      <c r="D7366"/>
      <c r="E7366" s="148"/>
      <c r="F7366" s="148"/>
      <c r="G7366" s="149"/>
      <c r="H7366" s="148"/>
      <c r="I7366"/>
    </row>
    <row r="7367" spans="1:9" x14ac:dyDescent="0.25">
      <c r="A7367"/>
      <c r="B7367"/>
      <c r="C7367"/>
      <c r="D7367"/>
      <c r="E7367" s="148"/>
      <c r="F7367" s="148"/>
      <c r="G7367" s="149"/>
      <c r="H7367" s="148"/>
      <c r="I7367"/>
    </row>
    <row r="7368" spans="1:9" x14ac:dyDescent="0.25">
      <c r="A7368"/>
      <c r="B7368"/>
      <c r="C7368"/>
      <c r="D7368"/>
      <c r="E7368" s="148"/>
      <c r="F7368" s="148"/>
      <c r="G7368" s="149"/>
      <c r="H7368" s="148"/>
      <c r="I7368"/>
    </row>
    <row r="7369" spans="1:9" x14ac:dyDescent="0.25">
      <c r="A7369"/>
      <c r="B7369"/>
      <c r="C7369"/>
      <c r="D7369"/>
      <c r="E7369" s="148"/>
      <c r="F7369" s="148"/>
      <c r="G7369" s="149"/>
      <c r="H7369" s="148"/>
      <c r="I7369"/>
    </row>
    <row r="7370" spans="1:9" x14ac:dyDescent="0.25">
      <c r="A7370"/>
      <c r="B7370"/>
      <c r="C7370"/>
      <c r="D7370"/>
      <c r="E7370" s="148"/>
      <c r="F7370" s="148"/>
      <c r="G7370" s="149"/>
      <c r="H7370" s="148"/>
      <c r="I7370"/>
    </row>
    <row r="7371" spans="1:9" x14ac:dyDescent="0.25">
      <c r="A7371"/>
      <c r="B7371"/>
      <c r="C7371"/>
      <c r="D7371"/>
      <c r="E7371" s="148"/>
      <c r="F7371" s="148"/>
      <c r="G7371" s="149"/>
      <c r="H7371" s="148"/>
      <c r="I7371"/>
    </row>
    <row r="7372" spans="1:9" x14ac:dyDescent="0.25">
      <c r="A7372"/>
      <c r="B7372"/>
      <c r="C7372"/>
      <c r="D7372"/>
      <c r="E7372" s="148"/>
      <c r="F7372" s="148"/>
      <c r="G7372" s="149"/>
      <c r="H7372" s="148"/>
      <c r="I7372"/>
    </row>
    <row r="7373" spans="1:9" x14ac:dyDescent="0.25">
      <c r="A7373"/>
      <c r="B7373"/>
      <c r="C7373"/>
      <c r="D7373"/>
      <c r="E7373" s="148"/>
      <c r="F7373" s="148"/>
      <c r="G7373" s="149"/>
      <c r="H7373" s="148"/>
      <c r="I7373"/>
    </row>
    <row r="7374" spans="1:9" x14ac:dyDescent="0.25">
      <c r="A7374"/>
      <c r="B7374"/>
      <c r="C7374"/>
      <c r="D7374"/>
      <c r="E7374" s="148"/>
      <c r="F7374" s="148"/>
      <c r="G7374" s="149"/>
      <c r="H7374" s="148"/>
      <c r="I7374"/>
    </row>
    <row r="7375" spans="1:9" x14ac:dyDescent="0.25">
      <c r="A7375"/>
      <c r="B7375"/>
      <c r="C7375"/>
      <c r="D7375"/>
      <c r="E7375" s="148"/>
      <c r="F7375" s="148"/>
      <c r="G7375" s="149"/>
      <c r="H7375" s="148"/>
      <c r="I7375"/>
    </row>
    <row r="7376" spans="1:9" x14ac:dyDescent="0.25">
      <c r="A7376"/>
      <c r="B7376"/>
      <c r="C7376"/>
      <c r="D7376"/>
      <c r="E7376" s="148"/>
      <c r="F7376" s="148"/>
      <c r="G7376" s="149"/>
      <c r="H7376" s="148"/>
      <c r="I7376"/>
    </row>
    <row r="7377" spans="1:9" x14ac:dyDescent="0.25">
      <c r="A7377"/>
      <c r="B7377"/>
      <c r="C7377"/>
      <c r="D7377"/>
      <c r="E7377" s="148"/>
      <c r="F7377" s="148"/>
      <c r="G7377" s="149"/>
      <c r="H7377" s="148"/>
      <c r="I7377"/>
    </row>
    <row r="7378" spans="1:9" x14ac:dyDescent="0.25">
      <c r="A7378"/>
      <c r="B7378"/>
      <c r="C7378"/>
      <c r="D7378"/>
      <c r="E7378" s="148"/>
      <c r="F7378" s="148"/>
      <c r="G7378" s="149"/>
      <c r="H7378" s="148"/>
      <c r="I7378"/>
    </row>
    <row r="7379" spans="1:9" x14ac:dyDescent="0.25">
      <c r="A7379"/>
      <c r="B7379"/>
      <c r="C7379"/>
      <c r="D7379"/>
      <c r="E7379" s="148"/>
      <c r="F7379" s="148"/>
      <c r="G7379" s="149"/>
      <c r="H7379" s="148"/>
      <c r="I7379"/>
    </row>
    <row r="7380" spans="1:9" x14ac:dyDescent="0.25">
      <c r="A7380"/>
      <c r="B7380"/>
      <c r="C7380"/>
      <c r="D7380"/>
      <c r="E7380" s="148"/>
      <c r="F7380" s="148"/>
      <c r="G7380" s="149"/>
      <c r="H7380" s="148"/>
      <c r="I7380"/>
    </row>
    <row r="7381" spans="1:9" x14ac:dyDescent="0.25">
      <c r="A7381"/>
      <c r="B7381"/>
      <c r="C7381"/>
      <c r="D7381"/>
      <c r="E7381" s="148"/>
      <c r="F7381" s="148"/>
      <c r="G7381" s="149"/>
      <c r="H7381" s="148"/>
      <c r="I7381"/>
    </row>
    <row r="7382" spans="1:9" x14ac:dyDescent="0.25">
      <c r="A7382"/>
      <c r="B7382"/>
      <c r="C7382"/>
      <c r="D7382"/>
      <c r="E7382" s="148"/>
      <c r="F7382" s="148"/>
      <c r="G7382" s="149"/>
      <c r="H7382" s="148"/>
      <c r="I7382"/>
    </row>
    <row r="7383" spans="1:9" x14ac:dyDescent="0.25">
      <c r="A7383"/>
      <c r="B7383"/>
      <c r="C7383"/>
      <c r="D7383"/>
      <c r="E7383" s="148"/>
      <c r="F7383" s="148"/>
      <c r="G7383" s="149"/>
      <c r="H7383" s="148"/>
      <c r="I7383"/>
    </row>
    <row r="7384" spans="1:9" x14ac:dyDescent="0.25">
      <c r="A7384"/>
      <c r="B7384"/>
      <c r="C7384"/>
      <c r="D7384"/>
      <c r="E7384" s="148"/>
      <c r="F7384" s="148"/>
      <c r="G7384" s="149"/>
      <c r="H7384" s="148"/>
      <c r="I7384"/>
    </row>
    <row r="7385" spans="1:9" x14ac:dyDescent="0.25">
      <c r="A7385"/>
      <c r="B7385"/>
      <c r="C7385"/>
      <c r="D7385"/>
      <c r="E7385" s="148"/>
      <c r="F7385" s="148"/>
      <c r="G7385" s="149"/>
      <c r="H7385" s="148"/>
      <c r="I7385"/>
    </row>
    <row r="7386" spans="1:9" x14ac:dyDescent="0.25">
      <c r="A7386"/>
      <c r="B7386"/>
      <c r="C7386"/>
      <c r="D7386"/>
      <c r="E7386" s="148"/>
      <c r="F7386" s="148"/>
      <c r="G7386" s="149"/>
      <c r="H7386" s="148"/>
      <c r="I7386"/>
    </row>
    <row r="7387" spans="1:9" x14ac:dyDescent="0.25">
      <c r="A7387"/>
      <c r="B7387"/>
      <c r="C7387"/>
      <c r="D7387"/>
      <c r="E7387" s="148"/>
      <c r="F7387" s="148"/>
      <c r="G7387" s="149"/>
      <c r="H7387" s="148"/>
      <c r="I7387"/>
    </row>
    <row r="7388" spans="1:9" x14ac:dyDescent="0.25">
      <c r="A7388"/>
      <c r="B7388"/>
      <c r="C7388"/>
      <c r="D7388"/>
      <c r="E7388" s="148"/>
      <c r="F7388" s="148"/>
      <c r="G7388" s="149"/>
      <c r="H7388" s="148"/>
      <c r="I7388"/>
    </row>
    <row r="7389" spans="1:9" x14ac:dyDescent="0.25">
      <c r="A7389"/>
      <c r="B7389"/>
      <c r="C7389"/>
      <c r="D7389"/>
      <c r="E7389" s="148"/>
      <c r="F7389" s="148"/>
      <c r="G7389" s="149"/>
      <c r="H7389" s="148"/>
      <c r="I7389"/>
    </row>
    <row r="7390" spans="1:9" x14ac:dyDescent="0.25">
      <c r="A7390"/>
      <c r="B7390"/>
      <c r="C7390"/>
      <c r="D7390"/>
      <c r="E7390" s="148"/>
      <c r="F7390" s="148"/>
      <c r="G7390" s="149"/>
      <c r="H7390" s="148"/>
      <c r="I7390"/>
    </row>
    <row r="7391" spans="1:9" x14ac:dyDescent="0.25">
      <c r="A7391"/>
      <c r="B7391"/>
      <c r="C7391"/>
      <c r="D7391"/>
      <c r="E7391" s="148"/>
      <c r="F7391" s="148"/>
      <c r="G7391" s="149"/>
      <c r="H7391" s="148"/>
      <c r="I7391"/>
    </row>
    <row r="7392" spans="1:9" x14ac:dyDescent="0.25">
      <c r="A7392"/>
      <c r="B7392"/>
      <c r="C7392"/>
      <c r="D7392"/>
      <c r="E7392" s="148"/>
      <c r="F7392" s="148"/>
      <c r="G7392" s="149"/>
      <c r="H7392" s="148"/>
      <c r="I7392"/>
    </row>
    <row r="7393" spans="1:9" x14ac:dyDescent="0.25">
      <c r="A7393"/>
      <c r="B7393"/>
      <c r="C7393"/>
      <c r="D7393"/>
      <c r="E7393" s="148"/>
      <c r="F7393" s="148"/>
      <c r="G7393" s="149"/>
      <c r="H7393" s="148"/>
      <c r="I7393"/>
    </row>
    <row r="7394" spans="1:9" x14ac:dyDescent="0.25">
      <c r="A7394"/>
      <c r="B7394"/>
      <c r="C7394"/>
      <c r="D7394"/>
      <c r="E7394" s="148"/>
      <c r="F7394" s="148"/>
      <c r="G7394" s="149"/>
      <c r="H7394" s="148"/>
      <c r="I7394"/>
    </row>
    <row r="7395" spans="1:9" x14ac:dyDescent="0.25">
      <c r="A7395"/>
      <c r="B7395"/>
      <c r="C7395"/>
      <c r="D7395"/>
      <c r="E7395" s="148"/>
      <c r="F7395" s="148"/>
      <c r="G7395" s="149"/>
      <c r="H7395" s="148"/>
      <c r="I7395"/>
    </row>
    <row r="7396" spans="1:9" x14ac:dyDescent="0.25">
      <c r="A7396"/>
      <c r="B7396"/>
      <c r="C7396"/>
      <c r="D7396"/>
      <c r="E7396" s="148"/>
      <c r="F7396" s="148"/>
      <c r="G7396" s="149"/>
      <c r="H7396" s="148"/>
      <c r="I7396"/>
    </row>
    <row r="7397" spans="1:9" x14ac:dyDescent="0.25">
      <c r="A7397"/>
      <c r="B7397"/>
      <c r="C7397"/>
      <c r="D7397"/>
      <c r="E7397" s="148"/>
      <c r="F7397" s="148"/>
      <c r="G7397" s="149"/>
      <c r="H7397" s="148"/>
      <c r="I7397"/>
    </row>
    <row r="7398" spans="1:9" x14ac:dyDescent="0.25">
      <c r="A7398"/>
      <c r="B7398"/>
      <c r="C7398"/>
      <c r="D7398"/>
      <c r="E7398" s="148"/>
      <c r="F7398" s="148"/>
      <c r="G7398" s="149"/>
      <c r="H7398" s="148"/>
      <c r="I7398"/>
    </row>
    <row r="7399" spans="1:9" x14ac:dyDescent="0.25">
      <c r="A7399"/>
      <c r="B7399"/>
      <c r="C7399"/>
      <c r="D7399"/>
      <c r="E7399" s="148"/>
      <c r="F7399" s="148"/>
      <c r="G7399" s="149"/>
      <c r="H7399" s="148"/>
      <c r="I7399"/>
    </row>
    <row r="7400" spans="1:9" x14ac:dyDescent="0.25">
      <c r="A7400"/>
      <c r="B7400"/>
      <c r="C7400"/>
      <c r="D7400"/>
      <c r="E7400" s="148"/>
      <c r="F7400" s="148"/>
      <c r="G7400" s="149"/>
      <c r="H7400" s="148"/>
      <c r="I7400"/>
    </row>
    <row r="7401" spans="1:9" x14ac:dyDescent="0.25">
      <c r="A7401"/>
      <c r="B7401"/>
      <c r="C7401"/>
      <c r="D7401"/>
      <c r="E7401" s="148"/>
      <c r="F7401" s="148"/>
      <c r="G7401" s="149"/>
      <c r="H7401" s="148"/>
      <c r="I7401"/>
    </row>
    <row r="7402" spans="1:9" x14ac:dyDescent="0.25">
      <c r="A7402"/>
      <c r="B7402"/>
      <c r="C7402"/>
      <c r="D7402"/>
      <c r="E7402" s="148"/>
      <c r="F7402" s="148"/>
      <c r="G7402" s="149"/>
      <c r="H7402" s="148"/>
      <c r="I7402"/>
    </row>
    <row r="7403" spans="1:9" x14ac:dyDescent="0.25">
      <c r="A7403"/>
      <c r="B7403"/>
      <c r="C7403"/>
      <c r="D7403"/>
      <c r="E7403" s="148"/>
      <c r="F7403" s="148"/>
      <c r="G7403" s="149"/>
      <c r="H7403" s="148"/>
      <c r="I7403"/>
    </row>
    <row r="7404" spans="1:9" x14ac:dyDescent="0.25">
      <c r="A7404"/>
      <c r="B7404"/>
      <c r="C7404"/>
      <c r="D7404"/>
      <c r="E7404" s="148"/>
      <c r="F7404" s="148"/>
      <c r="G7404" s="149"/>
      <c r="H7404" s="148"/>
      <c r="I7404"/>
    </row>
    <row r="7405" spans="1:9" x14ac:dyDescent="0.25">
      <c r="A7405"/>
      <c r="B7405"/>
      <c r="C7405"/>
      <c r="D7405"/>
      <c r="E7405" s="148"/>
      <c r="F7405" s="148"/>
      <c r="G7405" s="149"/>
      <c r="H7405" s="148"/>
      <c r="I7405"/>
    </row>
    <row r="7406" spans="1:9" x14ac:dyDescent="0.25">
      <c r="A7406"/>
      <c r="B7406"/>
      <c r="C7406"/>
      <c r="D7406"/>
      <c r="E7406" s="148"/>
      <c r="F7406" s="148"/>
      <c r="G7406" s="149"/>
      <c r="H7406" s="148"/>
      <c r="I7406"/>
    </row>
    <row r="7407" spans="1:9" x14ac:dyDescent="0.25">
      <c r="A7407"/>
      <c r="B7407"/>
      <c r="C7407"/>
      <c r="D7407"/>
      <c r="E7407" s="148"/>
      <c r="F7407" s="148"/>
      <c r="G7407" s="149"/>
      <c r="H7407" s="148"/>
      <c r="I7407"/>
    </row>
    <row r="7408" spans="1:9" x14ac:dyDescent="0.25">
      <c r="A7408"/>
      <c r="B7408"/>
      <c r="C7408"/>
      <c r="D7408"/>
      <c r="E7408" s="148"/>
      <c r="F7408" s="148"/>
      <c r="G7408" s="149"/>
      <c r="H7408" s="148"/>
      <c r="I7408"/>
    </row>
    <row r="7409" spans="1:9" x14ac:dyDescent="0.25">
      <c r="A7409"/>
      <c r="B7409"/>
      <c r="C7409"/>
      <c r="D7409"/>
      <c r="E7409" s="148"/>
      <c r="F7409" s="148"/>
      <c r="G7409" s="149"/>
      <c r="H7409" s="148"/>
      <c r="I7409"/>
    </row>
    <row r="7410" spans="1:9" x14ac:dyDescent="0.25">
      <c r="A7410"/>
      <c r="B7410"/>
      <c r="C7410"/>
      <c r="D7410"/>
      <c r="E7410" s="148"/>
      <c r="F7410" s="148"/>
      <c r="G7410" s="149"/>
      <c r="H7410" s="148"/>
      <c r="I7410"/>
    </row>
    <row r="7411" spans="1:9" x14ac:dyDescent="0.25">
      <c r="A7411"/>
      <c r="B7411"/>
      <c r="C7411"/>
      <c r="D7411"/>
      <c r="E7411" s="148"/>
      <c r="F7411" s="148"/>
      <c r="G7411" s="149"/>
      <c r="H7411" s="148"/>
      <c r="I7411"/>
    </row>
    <row r="7412" spans="1:9" x14ac:dyDescent="0.25">
      <c r="A7412"/>
      <c r="B7412"/>
      <c r="C7412"/>
      <c r="D7412"/>
      <c r="E7412" s="148"/>
      <c r="F7412" s="148"/>
      <c r="G7412" s="149"/>
      <c r="H7412" s="148"/>
      <c r="I7412"/>
    </row>
    <row r="7413" spans="1:9" x14ac:dyDescent="0.25">
      <c r="A7413"/>
      <c r="B7413"/>
      <c r="C7413"/>
      <c r="D7413"/>
      <c r="E7413" s="148"/>
      <c r="F7413" s="148"/>
      <c r="G7413" s="149"/>
      <c r="H7413" s="148"/>
      <c r="I7413"/>
    </row>
    <row r="7414" spans="1:9" x14ac:dyDescent="0.25">
      <c r="A7414"/>
      <c r="B7414"/>
      <c r="C7414"/>
      <c r="D7414"/>
      <c r="E7414" s="148"/>
      <c r="F7414" s="148"/>
      <c r="G7414" s="149"/>
      <c r="H7414" s="148"/>
      <c r="I7414"/>
    </row>
    <row r="7415" spans="1:9" x14ac:dyDescent="0.25">
      <c r="A7415"/>
      <c r="B7415"/>
      <c r="C7415"/>
      <c r="D7415"/>
      <c r="E7415" s="148"/>
      <c r="F7415" s="148"/>
      <c r="G7415" s="149"/>
      <c r="H7415" s="148"/>
      <c r="I7415"/>
    </row>
    <row r="7416" spans="1:9" x14ac:dyDescent="0.25">
      <c r="A7416"/>
      <c r="B7416"/>
      <c r="C7416"/>
      <c r="D7416"/>
      <c r="E7416" s="148"/>
      <c r="F7416" s="148"/>
      <c r="G7416" s="149"/>
      <c r="H7416" s="148"/>
      <c r="I7416"/>
    </row>
    <row r="7417" spans="1:9" x14ac:dyDescent="0.25">
      <c r="A7417"/>
      <c r="B7417"/>
      <c r="C7417"/>
      <c r="D7417"/>
      <c r="E7417" s="148"/>
      <c r="F7417" s="148"/>
      <c r="G7417" s="149"/>
      <c r="H7417" s="148"/>
      <c r="I7417"/>
    </row>
    <row r="7418" spans="1:9" x14ac:dyDescent="0.25">
      <c r="A7418"/>
      <c r="B7418"/>
      <c r="C7418"/>
      <c r="D7418"/>
      <c r="E7418" s="148"/>
      <c r="F7418" s="148"/>
      <c r="G7418" s="149"/>
      <c r="H7418" s="148"/>
      <c r="I7418"/>
    </row>
    <row r="7419" spans="1:9" x14ac:dyDescent="0.25">
      <c r="A7419"/>
      <c r="B7419"/>
      <c r="C7419"/>
      <c r="D7419"/>
      <c r="E7419" s="148"/>
      <c r="F7419" s="148"/>
      <c r="G7419" s="149"/>
      <c r="H7419" s="148"/>
      <c r="I7419"/>
    </row>
    <row r="7420" spans="1:9" x14ac:dyDescent="0.25">
      <c r="A7420"/>
      <c r="B7420"/>
      <c r="C7420"/>
      <c r="D7420"/>
      <c r="E7420" s="148"/>
      <c r="F7420" s="148"/>
      <c r="G7420" s="149"/>
      <c r="H7420" s="148"/>
      <c r="I7420"/>
    </row>
    <row r="7421" spans="1:9" x14ac:dyDescent="0.25">
      <c r="A7421"/>
      <c r="B7421"/>
      <c r="C7421"/>
      <c r="D7421"/>
      <c r="E7421" s="148"/>
      <c r="F7421" s="148"/>
      <c r="G7421" s="149"/>
      <c r="H7421" s="148"/>
      <c r="I7421"/>
    </row>
    <row r="7422" spans="1:9" x14ac:dyDescent="0.25">
      <c r="A7422"/>
      <c r="B7422"/>
      <c r="C7422"/>
      <c r="D7422"/>
      <c r="E7422" s="148"/>
      <c r="F7422" s="148"/>
      <c r="G7422" s="149"/>
      <c r="H7422" s="148"/>
      <c r="I7422"/>
    </row>
    <row r="7423" spans="1:9" x14ac:dyDescent="0.25">
      <c r="A7423"/>
      <c r="B7423"/>
      <c r="C7423"/>
      <c r="D7423"/>
      <c r="E7423" s="148"/>
      <c r="F7423" s="148"/>
      <c r="G7423" s="149"/>
      <c r="H7423" s="148"/>
      <c r="I7423"/>
    </row>
    <row r="7424" spans="1:9" x14ac:dyDescent="0.25">
      <c r="A7424"/>
      <c r="B7424"/>
      <c r="C7424"/>
      <c r="D7424"/>
      <c r="E7424" s="148"/>
      <c r="F7424" s="148"/>
      <c r="G7424" s="149"/>
      <c r="H7424" s="148"/>
      <c r="I7424"/>
    </row>
    <row r="7425" spans="1:9" x14ac:dyDescent="0.25">
      <c r="A7425"/>
      <c r="B7425"/>
      <c r="C7425"/>
      <c r="D7425"/>
      <c r="E7425" s="148"/>
      <c r="F7425" s="148"/>
      <c r="G7425" s="149"/>
      <c r="H7425" s="148"/>
      <c r="I7425"/>
    </row>
    <row r="7426" spans="1:9" x14ac:dyDescent="0.25">
      <c r="A7426"/>
      <c r="B7426"/>
      <c r="C7426"/>
      <c r="D7426"/>
      <c r="E7426" s="148"/>
      <c r="F7426" s="148"/>
      <c r="G7426" s="149"/>
      <c r="H7426" s="148"/>
      <c r="I7426"/>
    </row>
    <row r="7427" spans="1:9" x14ac:dyDescent="0.25">
      <c r="A7427"/>
      <c r="B7427"/>
      <c r="C7427"/>
      <c r="D7427"/>
      <c r="E7427" s="148"/>
      <c r="F7427" s="148"/>
      <c r="G7427" s="149"/>
      <c r="H7427" s="148"/>
      <c r="I7427"/>
    </row>
    <row r="7428" spans="1:9" x14ac:dyDescent="0.25">
      <c r="A7428"/>
      <c r="B7428"/>
      <c r="C7428"/>
      <c r="D7428"/>
      <c r="E7428" s="148"/>
      <c r="F7428" s="148"/>
      <c r="G7428" s="149"/>
      <c r="H7428" s="148"/>
      <c r="I7428"/>
    </row>
    <row r="7429" spans="1:9" x14ac:dyDescent="0.25">
      <c r="A7429"/>
      <c r="B7429"/>
      <c r="C7429"/>
      <c r="D7429"/>
      <c r="E7429" s="148"/>
      <c r="F7429" s="148"/>
      <c r="G7429" s="149"/>
      <c r="H7429" s="148"/>
      <c r="I7429"/>
    </row>
    <row r="7430" spans="1:9" x14ac:dyDescent="0.25">
      <c r="A7430"/>
      <c r="B7430"/>
      <c r="C7430"/>
      <c r="D7430"/>
      <c r="E7430" s="148"/>
      <c r="F7430" s="148"/>
      <c r="G7430" s="149"/>
      <c r="H7430" s="148"/>
      <c r="I7430"/>
    </row>
    <row r="7431" spans="1:9" x14ac:dyDescent="0.25">
      <c r="A7431"/>
      <c r="B7431"/>
      <c r="C7431"/>
      <c r="D7431"/>
      <c r="E7431" s="148"/>
      <c r="F7431" s="148"/>
      <c r="G7431" s="149"/>
      <c r="H7431" s="148"/>
      <c r="I7431"/>
    </row>
    <row r="7432" spans="1:9" x14ac:dyDescent="0.25">
      <c r="A7432"/>
      <c r="B7432"/>
      <c r="C7432"/>
      <c r="D7432"/>
      <c r="E7432" s="148"/>
      <c r="F7432" s="148"/>
      <c r="G7432" s="149"/>
      <c r="H7432" s="148"/>
      <c r="I7432"/>
    </row>
    <row r="7433" spans="1:9" x14ac:dyDescent="0.25">
      <c r="A7433"/>
      <c r="B7433"/>
      <c r="C7433"/>
      <c r="D7433"/>
      <c r="E7433" s="148"/>
      <c r="F7433" s="148"/>
      <c r="G7433" s="149"/>
      <c r="H7433" s="148"/>
      <c r="I7433"/>
    </row>
    <row r="7434" spans="1:9" x14ac:dyDescent="0.25">
      <c r="A7434"/>
      <c r="B7434"/>
      <c r="C7434"/>
      <c r="D7434"/>
      <c r="E7434" s="148"/>
      <c r="F7434" s="148"/>
      <c r="G7434" s="149"/>
      <c r="H7434" s="148"/>
      <c r="I7434"/>
    </row>
    <row r="7435" spans="1:9" x14ac:dyDescent="0.25">
      <c r="A7435"/>
      <c r="B7435"/>
      <c r="C7435"/>
      <c r="D7435"/>
      <c r="E7435" s="148"/>
      <c r="F7435" s="148"/>
      <c r="G7435" s="149"/>
      <c r="H7435" s="148"/>
      <c r="I7435"/>
    </row>
    <row r="7436" spans="1:9" x14ac:dyDescent="0.25">
      <c r="A7436"/>
      <c r="B7436"/>
      <c r="C7436"/>
      <c r="D7436"/>
      <c r="E7436" s="148"/>
      <c r="F7436" s="148"/>
      <c r="G7436" s="149"/>
      <c r="H7436" s="148"/>
      <c r="I7436"/>
    </row>
    <row r="7437" spans="1:9" x14ac:dyDescent="0.25">
      <c r="A7437"/>
      <c r="B7437"/>
      <c r="C7437"/>
      <c r="D7437"/>
      <c r="E7437" s="148"/>
      <c r="F7437" s="148"/>
      <c r="G7437" s="149"/>
      <c r="H7437" s="148"/>
      <c r="I7437"/>
    </row>
    <row r="7438" spans="1:9" x14ac:dyDescent="0.25">
      <c r="A7438"/>
      <c r="B7438"/>
      <c r="C7438"/>
      <c r="D7438"/>
      <c r="E7438" s="148"/>
      <c r="F7438" s="148"/>
      <c r="G7438" s="149"/>
      <c r="H7438" s="148"/>
      <c r="I7438"/>
    </row>
    <row r="7439" spans="1:9" x14ac:dyDescent="0.25">
      <c r="A7439"/>
      <c r="B7439"/>
      <c r="C7439"/>
      <c r="D7439"/>
      <c r="E7439" s="148"/>
      <c r="F7439" s="148"/>
      <c r="G7439" s="149"/>
      <c r="H7439" s="148"/>
      <c r="I7439"/>
    </row>
    <row r="7440" spans="1:9" x14ac:dyDescent="0.25">
      <c r="A7440"/>
      <c r="B7440"/>
      <c r="C7440"/>
      <c r="D7440"/>
      <c r="E7440" s="148"/>
      <c r="F7440" s="148"/>
      <c r="G7440" s="149"/>
      <c r="H7440" s="148"/>
      <c r="I7440"/>
    </row>
    <row r="7441" spans="1:9" x14ac:dyDescent="0.25">
      <c r="A7441"/>
      <c r="B7441"/>
      <c r="C7441"/>
      <c r="D7441"/>
      <c r="E7441" s="148"/>
      <c r="F7441" s="148"/>
      <c r="G7441" s="149"/>
      <c r="H7441" s="148"/>
      <c r="I7441"/>
    </row>
    <row r="7442" spans="1:9" x14ac:dyDescent="0.25">
      <c r="A7442"/>
      <c r="B7442"/>
      <c r="C7442"/>
      <c r="D7442"/>
      <c r="E7442" s="148"/>
      <c r="F7442" s="148"/>
      <c r="G7442" s="149"/>
      <c r="H7442" s="148"/>
      <c r="I7442"/>
    </row>
    <row r="7443" spans="1:9" x14ac:dyDescent="0.25">
      <c r="A7443"/>
      <c r="B7443"/>
      <c r="C7443"/>
      <c r="D7443"/>
      <c r="E7443" s="148"/>
      <c r="F7443" s="148"/>
      <c r="G7443" s="149"/>
      <c r="H7443" s="148"/>
      <c r="I7443"/>
    </row>
    <row r="7444" spans="1:9" x14ac:dyDescent="0.25">
      <c r="A7444"/>
      <c r="B7444"/>
      <c r="C7444"/>
      <c r="D7444"/>
      <c r="E7444" s="148"/>
      <c r="F7444" s="148"/>
      <c r="G7444" s="149"/>
      <c r="H7444" s="148"/>
      <c r="I7444"/>
    </row>
    <row r="7445" spans="1:9" x14ac:dyDescent="0.25">
      <c r="A7445"/>
      <c r="B7445"/>
      <c r="C7445"/>
      <c r="D7445"/>
      <c r="E7445" s="148"/>
      <c r="F7445" s="148"/>
      <c r="G7445" s="149"/>
      <c r="H7445" s="148"/>
      <c r="I7445"/>
    </row>
    <row r="7446" spans="1:9" x14ac:dyDescent="0.25">
      <c r="A7446"/>
      <c r="B7446"/>
      <c r="C7446"/>
      <c r="D7446"/>
      <c r="E7446" s="148"/>
      <c r="F7446" s="148"/>
      <c r="G7446" s="149"/>
      <c r="H7446" s="148"/>
      <c r="I7446"/>
    </row>
    <row r="7447" spans="1:9" x14ac:dyDescent="0.25">
      <c r="A7447"/>
      <c r="B7447"/>
      <c r="C7447"/>
      <c r="D7447"/>
      <c r="E7447" s="148"/>
      <c r="F7447" s="148"/>
      <c r="G7447" s="149"/>
      <c r="H7447" s="148"/>
      <c r="I7447"/>
    </row>
    <row r="7448" spans="1:9" x14ac:dyDescent="0.25">
      <c r="A7448"/>
      <c r="B7448"/>
      <c r="C7448"/>
      <c r="D7448"/>
      <c r="E7448" s="148"/>
      <c r="F7448" s="148"/>
      <c r="G7448" s="149"/>
      <c r="H7448" s="148"/>
      <c r="I7448"/>
    </row>
    <row r="7449" spans="1:9" x14ac:dyDescent="0.25">
      <c r="A7449"/>
      <c r="B7449"/>
      <c r="C7449"/>
      <c r="D7449"/>
      <c r="E7449" s="148"/>
      <c r="F7449" s="148"/>
      <c r="G7449" s="149"/>
      <c r="H7449" s="148"/>
      <c r="I7449"/>
    </row>
    <row r="7450" spans="1:9" x14ac:dyDescent="0.25">
      <c r="A7450"/>
      <c r="B7450"/>
      <c r="C7450"/>
      <c r="D7450"/>
      <c r="E7450" s="148"/>
      <c r="F7450" s="148"/>
      <c r="G7450" s="149"/>
      <c r="H7450" s="148"/>
      <c r="I7450"/>
    </row>
    <row r="7451" spans="1:9" x14ac:dyDescent="0.25">
      <c r="A7451"/>
      <c r="B7451"/>
      <c r="C7451"/>
      <c r="D7451"/>
      <c r="E7451" s="148"/>
      <c r="F7451" s="148"/>
      <c r="G7451" s="149"/>
      <c r="H7451" s="148"/>
      <c r="I7451"/>
    </row>
    <row r="7452" spans="1:9" x14ac:dyDescent="0.25">
      <c r="A7452"/>
      <c r="B7452"/>
      <c r="C7452"/>
      <c r="D7452"/>
      <c r="E7452" s="148"/>
      <c r="F7452" s="148"/>
      <c r="G7452" s="149"/>
      <c r="H7452" s="148"/>
      <c r="I7452"/>
    </row>
    <row r="7453" spans="1:9" x14ac:dyDescent="0.25">
      <c r="A7453"/>
      <c r="B7453"/>
      <c r="C7453"/>
      <c r="D7453"/>
      <c r="E7453" s="148"/>
      <c r="F7453" s="148"/>
      <c r="G7453" s="149"/>
      <c r="H7453" s="148"/>
      <c r="I7453"/>
    </row>
    <row r="7454" spans="1:9" x14ac:dyDescent="0.25">
      <c r="A7454"/>
      <c r="B7454"/>
      <c r="C7454"/>
      <c r="D7454"/>
      <c r="E7454" s="148"/>
      <c r="F7454" s="148"/>
      <c r="G7454" s="149"/>
      <c r="H7454" s="148"/>
      <c r="I7454"/>
    </row>
    <row r="7455" spans="1:9" x14ac:dyDescent="0.25">
      <c r="A7455"/>
      <c r="B7455"/>
      <c r="C7455"/>
      <c r="D7455"/>
      <c r="E7455" s="148"/>
      <c r="F7455" s="148"/>
      <c r="G7455" s="149"/>
      <c r="H7455" s="148"/>
      <c r="I7455"/>
    </row>
    <row r="7456" spans="1:9" x14ac:dyDescent="0.25">
      <c r="A7456"/>
      <c r="B7456"/>
      <c r="C7456"/>
      <c r="D7456"/>
      <c r="E7456" s="148"/>
      <c r="F7456" s="148"/>
      <c r="G7456" s="149"/>
      <c r="H7456" s="148"/>
      <c r="I7456"/>
    </row>
    <row r="7457" spans="1:9" x14ac:dyDescent="0.25">
      <c r="A7457"/>
      <c r="B7457"/>
      <c r="C7457"/>
      <c r="D7457"/>
      <c r="E7457" s="148"/>
      <c r="F7457" s="148"/>
      <c r="G7457" s="149"/>
      <c r="H7457" s="148"/>
      <c r="I7457"/>
    </row>
    <row r="7458" spans="1:9" x14ac:dyDescent="0.25">
      <c r="A7458"/>
      <c r="B7458"/>
      <c r="C7458"/>
      <c r="D7458"/>
      <c r="E7458" s="148"/>
      <c r="F7458" s="148"/>
      <c r="G7458" s="149"/>
      <c r="H7458" s="148"/>
      <c r="I7458"/>
    </row>
    <row r="7459" spans="1:9" x14ac:dyDescent="0.25">
      <c r="A7459"/>
      <c r="B7459"/>
      <c r="C7459"/>
      <c r="D7459"/>
      <c r="E7459" s="148"/>
      <c r="F7459" s="148"/>
      <c r="G7459" s="149"/>
      <c r="H7459" s="148"/>
      <c r="I7459"/>
    </row>
    <row r="7460" spans="1:9" x14ac:dyDescent="0.25">
      <c r="A7460"/>
      <c r="B7460"/>
      <c r="C7460"/>
      <c r="D7460"/>
      <c r="E7460" s="148"/>
      <c r="F7460" s="148"/>
      <c r="G7460" s="149"/>
      <c r="H7460" s="148"/>
      <c r="I7460"/>
    </row>
    <row r="7461" spans="1:9" x14ac:dyDescent="0.25">
      <c r="A7461"/>
      <c r="B7461"/>
      <c r="C7461"/>
      <c r="D7461"/>
      <c r="E7461" s="148"/>
      <c r="F7461" s="148"/>
      <c r="G7461" s="149"/>
      <c r="H7461" s="148"/>
      <c r="I7461"/>
    </row>
    <row r="7462" spans="1:9" x14ac:dyDescent="0.25">
      <c r="A7462"/>
      <c r="B7462"/>
      <c r="C7462"/>
      <c r="D7462"/>
      <c r="E7462" s="148"/>
      <c r="F7462" s="148"/>
      <c r="G7462" s="149"/>
      <c r="H7462" s="148"/>
      <c r="I7462"/>
    </row>
    <row r="7463" spans="1:9" x14ac:dyDescent="0.25">
      <c r="A7463"/>
      <c r="B7463"/>
      <c r="C7463"/>
      <c r="D7463"/>
      <c r="E7463" s="148"/>
      <c r="F7463" s="148"/>
      <c r="G7463" s="149"/>
      <c r="H7463" s="148"/>
      <c r="I7463"/>
    </row>
    <row r="7464" spans="1:9" x14ac:dyDescent="0.25">
      <c r="A7464"/>
      <c r="B7464"/>
      <c r="C7464"/>
      <c r="D7464"/>
      <c r="E7464" s="148"/>
      <c r="F7464" s="148"/>
      <c r="G7464" s="149"/>
      <c r="H7464" s="148"/>
      <c r="I7464"/>
    </row>
    <row r="7465" spans="1:9" x14ac:dyDescent="0.25">
      <c r="A7465"/>
      <c r="B7465"/>
      <c r="C7465"/>
      <c r="D7465"/>
      <c r="E7465" s="148"/>
      <c r="F7465" s="148"/>
      <c r="G7465" s="149"/>
      <c r="H7465" s="148"/>
      <c r="I7465"/>
    </row>
    <row r="7466" spans="1:9" x14ac:dyDescent="0.25">
      <c r="A7466"/>
      <c r="B7466"/>
      <c r="C7466"/>
      <c r="D7466"/>
      <c r="E7466" s="148"/>
      <c r="F7466" s="148"/>
      <c r="G7466" s="149"/>
      <c r="H7466" s="148"/>
      <c r="I7466"/>
    </row>
    <row r="7467" spans="1:9" x14ac:dyDescent="0.25">
      <c r="A7467"/>
      <c r="B7467"/>
      <c r="C7467"/>
      <c r="D7467"/>
      <c r="E7467" s="148"/>
      <c r="F7467" s="148"/>
      <c r="G7467" s="149"/>
      <c r="H7467" s="148"/>
      <c r="I7467"/>
    </row>
    <row r="7468" spans="1:9" x14ac:dyDescent="0.25">
      <c r="A7468"/>
      <c r="B7468"/>
      <c r="C7468"/>
      <c r="D7468"/>
      <c r="E7468" s="148"/>
      <c r="F7468" s="148"/>
      <c r="G7468" s="149"/>
      <c r="H7468" s="148"/>
      <c r="I7468"/>
    </row>
    <row r="7469" spans="1:9" x14ac:dyDescent="0.25">
      <c r="A7469"/>
      <c r="B7469"/>
      <c r="C7469"/>
      <c r="D7469"/>
      <c r="E7469" s="148"/>
      <c r="F7469" s="148"/>
      <c r="G7469" s="149"/>
      <c r="H7469" s="148"/>
      <c r="I7469"/>
    </row>
    <row r="7470" spans="1:9" x14ac:dyDescent="0.25">
      <c r="A7470"/>
      <c r="B7470"/>
      <c r="C7470"/>
      <c r="D7470"/>
      <c r="E7470" s="148"/>
      <c r="F7470" s="148"/>
      <c r="G7470" s="149"/>
      <c r="H7470" s="148"/>
      <c r="I7470"/>
    </row>
    <row r="7471" spans="1:9" x14ac:dyDescent="0.25">
      <c r="A7471"/>
      <c r="B7471"/>
      <c r="C7471"/>
      <c r="D7471"/>
      <c r="E7471" s="148"/>
      <c r="F7471" s="148"/>
      <c r="G7471" s="149"/>
      <c r="H7471" s="148"/>
      <c r="I7471"/>
    </row>
    <row r="7472" spans="1:9" x14ac:dyDescent="0.25">
      <c r="A7472"/>
      <c r="B7472"/>
      <c r="C7472"/>
      <c r="D7472"/>
      <c r="E7472" s="148"/>
      <c r="F7472" s="148"/>
      <c r="G7472" s="149"/>
      <c r="H7472" s="148"/>
      <c r="I7472"/>
    </row>
    <row r="7473" spans="1:9" x14ac:dyDescent="0.25">
      <c r="A7473"/>
      <c r="B7473"/>
      <c r="C7473"/>
      <c r="D7473"/>
      <c r="E7473" s="148"/>
      <c r="F7473" s="148"/>
      <c r="G7473" s="149"/>
      <c r="H7473" s="148"/>
      <c r="I7473"/>
    </row>
    <row r="7474" spans="1:9" x14ac:dyDescent="0.25">
      <c r="A7474"/>
      <c r="B7474"/>
      <c r="C7474"/>
      <c r="D7474"/>
      <c r="E7474" s="148"/>
      <c r="F7474" s="148"/>
      <c r="G7474" s="149"/>
      <c r="H7474" s="148"/>
      <c r="I7474"/>
    </row>
    <row r="7475" spans="1:9" x14ac:dyDescent="0.25">
      <c r="A7475"/>
      <c r="B7475"/>
      <c r="C7475"/>
      <c r="D7475"/>
      <c r="E7475" s="148"/>
      <c r="F7475" s="148"/>
      <c r="G7475" s="149"/>
      <c r="H7475" s="148"/>
      <c r="I7475"/>
    </row>
    <row r="7476" spans="1:9" x14ac:dyDescent="0.25">
      <c r="A7476"/>
      <c r="B7476"/>
      <c r="C7476"/>
      <c r="D7476"/>
      <c r="E7476" s="148"/>
      <c r="F7476" s="148"/>
      <c r="G7476" s="149"/>
      <c r="H7476" s="148"/>
      <c r="I7476"/>
    </row>
    <row r="7477" spans="1:9" x14ac:dyDescent="0.25">
      <c r="A7477"/>
      <c r="B7477"/>
      <c r="C7477"/>
      <c r="D7477"/>
      <c r="E7477" s="148"/>
      <c r="F7477" s="148"/>
      <c r="G7477" s="149"/>
      <c r="H7477" s="148"/>
      <c r="I7477"/>
    </row>
    <row r="7478" spans="1:9" x14ac:dyDescent="0.25">
      <c r="A7478"/>
      <c r="B7478"/>
      <c r="C7478"/>
      <c r="D7478"/>
      <c r="E7478" s="148"/>
      <c r="F7478" s="148"/>
      <c r="G7478" s="149"/>
      <c r="H7478" s="148"/>
      <c r="I7478"/>
    </row>
    <row r="7479" spans="1:9" x14ac:dyDescent="0.25">
      <c r="A7479"/>
      <c r="B7479"/>
      <c r="C7479"/>
      <c r="D7479"/>
      <c r="E7479" s="148"/>
      <c r="F7479" s="148"/>
      <c r="G7479" s="149"/>
      <c r="H7479" s="148"/>
      <c r="I7479"/>
    </row>
    <row r="7480" spans="1:9" x14ac:dyDescent="0.25">
      <c r="A7480"/>
      <c r="B7480"/>
      <c r="C7480"/>
      <c r="D7480"/>
      <c r="E7480" s="148"/>
      <c r="F7480" s="148"/>
      <c r="G7480" s="149"/>
      <c r="H7480" s="148"/>
      <c r="I7480"/>
    </row>
    <row r="7481" spans="1:9" x14ac:dyDescent="0.25">
      <c r="A7481"/>
      <c r="B7481"/>
      <c r="C7481"/>
      <c r="D7481"/>
      <c r="E7481" s="148"/>
      <c r="F7481" s="148"/>
      <c r="G7481" s="149"/>
      <c r="H7481" s="148"/>
      <c r="I7481"/>
    </row>
    <row r="7482" spans="1:9" x14ac:dyDescent="0.25">
      <c r="A7482"/>
      <c r="B7482"/>
      <c r="C7482"/>
      <c r="D7482"/>
      <c r="E7482" s="148"/>
      <c r="F7482" s="148"/>
      <c r="G7482" s="149"/>
      <c r="H7482" s="148"/>
      <c r="I7482"/>
    </row>
    <row r="7483" spans="1:9" x14ac:dyDescent="0.25">
      <c r="A7483"/>
      <c r="B7483"/>
      <c r="C7483"/>
      <c r="D7483"/>
      <c r="E7483" s="148"/>
      <c r="F7483" s="148"/>
      <c r="G7483" s="149"/>
      <c r="H7483" s="148"/>
      <c r="I7483"/>
    </row>
    <row r="7484" spans="1:9" x14ac:dyDescent="0.25">
      <c r="A7484"/>
      <c r="B7484"/>
      <c r="C7484"/>
      <c r="D7484"/>
      <c r="E7484" s="148"/>
      <c r="F7484" s="148"/>
      <c r="G7484" s="149"/>
      <c r="H7484" s="148"/>
      <c r="I7484"/>
    </row>
    <row r="7485" spans="1:9" x14ac:dyDescent="0.25">
      <c r="A7485"/>
      <c r="B7485"/>
      <c r="C7485"/>
      <c r="D7485"/>
      <c r="E7485" s="148"/>
      <c r="F7485" s="148"/>
      <c r="G7485" s="149"/>
      <c r="H7485" s="148"/>
      <c r="I7485"/>
    </row>
    <row r="7486" spans="1:9" x14ac:dyDescent="0.25">
      <c r="A7486"/>
      <c r="B7486"/>
      <c r="C7486"/>
      <c r="D7486"/>
      <c r="E7486" s="148"/>
      <c r="F7486" s="148"/>
      <c r="G7486" s="149"/>
      <c r="H7486" s="148"/>
      <c r="I7486"/>
    </row>
    <row r="7487" spans="1:9" x14ac:dyDescent="0.25">
      <c r="A7487"/>
      <c r="B7487"/>
      <c r="C7487"/>
      <c r="D7487"/>
      <c r="E7487" s="148"/>
      <c r="F7487" s="148"/>
      <c r="G7487" s="149"/>
      <c r="H7487" s="148"/>
      <c r="I7487"/>
    </row>
    <row r="7488" spans="1:9" x14ac:dyDescent="0.25">
      <c r="A7488"/>
      <c r="B7488"/>
      <c r="C7488"/>
      <c r="D7488"/>
      <c r="E7488" s="148"/>
      <c r="F7488" s="148"/>
      <c r="G7488" s="149"/>
      <c r="H7488" s="148"/>
      <c r="I7488"/>
    </row>
    <row r="7489" spans="1:9" x14ac:dyDescent="0.25">
      <c r="A7489"/>
      <c r="B7489"/>
      <c r="C7489"/>
      <c r="D7489"/>
      <c r="E7489" s="148"/>
      <c r="F7489" s="148"/>
      <c r="G7489" s="149"/>
      <c r="H7489" s="148"/>
      <c r="I7489"/>
    </row>
    <row r="7490" spans="1:9" x14ac:dyDescent="0.25">
      <c r="A7490"/>
      <c r="B7490"/>
      <c r="C7490"/>
      <c r="D7490"/>
      <c r="E7490" s="148"/>
      <c r="F7490" s="148"/>
      <c r="G7490" s="149"/>
      <c r="H7490" s="148"/>
      <c r="I7490"/>
    </row>
    <row r="7491" spans="1:9" x14ac:dyDescent="0.25">
      <c r="A7491"/>
      <c r="B7491"/>
      <c r="C7491"/>
      <c r="D7491"/>
      <c r="E7491" s="148"/>
      <c r="F7491" s="148"/>
      <c r="G7491" s="149"/>
      <c r="H7491" s="148"/>
      <c r="I7491"/>
    </row>
    <row r="7492" spans="1:9" x14ac:dyDescent="0.25">
      <c r="A7492"/>
      <c r="B7492"/>
      <c r="C7492"/>
      <c r="D7492"/>
      <c r="E7492" s="148"/>
      <c r="F7492" s="148"/>
      <c r="G7492" s="149"/>
      <c r="H7492" s="148"/>
      <c r="I7492"/>
    </row>
    <row r="7493" spans="1:9" x14ac:dyDescent="0.25">
      <c r="A7493"/>
      <c r="B7493"/>
      <c r="C7493"/>
      <c r="D7493"/>
      <c r="E7493" s="148"/>
      <c r="F7493" s="148"/>
      <c r="G7493" s="149"/>
      <c r="H7493" s="148"/>
      <c r="I7493"/>
    </row>
    <row r="7494" spans="1:9" x14ac:dyDescent="0.25">
      <c r="A7494"/>
      <c r="B7494"/>
      <c r="C7494"/>
      <c r="D7494"/>
      <c r="E7494" s="148"/>
      <c r="F7494" s="148"/>
      <c r="G7494" s="149"/>
      <c r="H7494" s="148"/>
      <c r="I7494"/>
    </row>
    <row r="7495" spans="1:9" x14ac:dyDescent="0.25">
      <c r="A7495"/>
      <c r="B7495"/>
      <c r="C7495"/>
      <c r="D7495"/>
      <c r="E7495" s="148"/>
      <c r="F7495" s="148"/>
      <c r="G7495" s="149"/>
      <c r="H7495" s="148"/>
      <c r="I7495"/>
    </row>
    <row r="7496" spans="1:9" x14ac:dyDescent="0.25">
      <c r="A7496"/>
      <c r="B7496"/>
      <c r="C7496"/>
      <c r="D7496"/>
      <c r="E7496" s="148"/>
      <c r="F7496" s="148"/>
      <c r="G7496" s="149"/>
      <c r="H7496" s="148"/>
      <c r="I7496"/>
    </row>
    <row r="7497" spans="1:9" x14ac:dyDescent="0.25">
      <c r="A7497"/>
      <c r="B7497"/>
      <c r="C7497"/>
      <c r="D7497"/>
      <c r="E7497" s="148"/>
      <c r="F7497" s="148"/>
      <c r="G7497" s="149"/>
      <c r="H7497" s="148"/>
      <c r="I7497"/>
    </row>
    <row r="7498" spans="1:9" x14ac:dyDescent="0.25">
      <c r="A7498"/>
      <c r="B7498"/>
      <c r="C7498"/>
      <c r="D7498"/>
      <c r="E7498" s="148"/>
      <c r="F7498" s="148"/>
      <c r="G7498" s="149"/>
      <c r="H7498" s="148"/>
      <c r="I7498"/>
    </row>
    <row r="7499" spans="1:9" x14ac:dyDescent="0.25">
      <c r="A7499"/>
      <c r="B7499"/>
      <c r="C7499"/>
      <c r="D7499"/>
      <c r="E7499" s="148"/>
      <c r="F7499" s="148"/>
      <c r="G7499" s="149"/>
      <c r="H7499" s="148"/>
      <c r="I7499"/>
    </row>
    <row r="7500" spans="1:9" x14ac:dyDescent="0.25">
      <c r="A7500"/>
      <c r="B7500"/>
      <c r="C7500"/>
      <c r="D7500"/>
      <c r="E7500" s="148"/>
      <c r="F7500" s="148"/>
      <c r="G7500" s="149"/>
      <c r="H7500" s="148"/>
      <c r="I7500"/>
    </row>
    <row r="7501" spans="1:9" x14ac:dyDescent="0.25">
      <c r="A7501"/>
      <c r="B7501"/>
      <c r="C7501"/>
      <c r="D7501"/>
      <c r="E7501" s="148"/>
      <c r="F7501" s="148"/>
      <c r="G7501" s="149"/>
      <c r="H7501" s="148"/>
      <c r="I7501"/>
    </row>
    <row r="7502" spans="1:9" x14ac:dyDescent="0.25">
      <c r="A7502"/>
      <c r="B7502"/>
      <c r="C7502"/>
      <c r="D7502"/>
      <c r="E7502" s="148"/>
      <c r="F7502" s="148"/>
      <c r="G7502" s="149"/>
      <c r="H7502" s="148"/>
      <c r="I7502"/>
    </row>
    <row r="7503" spans="1:9" x14ac:dyDescent="0.25">
      <c r="A7503"/>
      <c r="B7503"/>
      <c r="C7503"/>
      <c r="D7503"/>
      <c r="E7503" s="148"/>
      <c r="F7503" s="148"/>
      <c r="G7503" s="149"/>
      <c r="H7503" s="148"/>
      <c r="I7503"/>
    </row>
    <row r="7504" spans="1:9" x14ac:dyDescent="0.25">
      <c r="A7504"/>
      <c r="B7504"/>
      <c r="C7504"/>
      <c r="D7504"/>
      <c r="E7504" s="148"/>
      <c r="F7504" s="148"/>
      <c r="G7504" s="149"/>
      <c r="H7504" s="148"/>
      <c r="I7504"/>
    </row>
    <row r="7505" spans="1:9" x14ac:dyDescent="0.25">
      <c r="A7505"/>
      <c r="B7505"/>
      <c r="C7505"/>
      <c r="D7505"/>
      <c r="E7505" s="148"/>
      <c r="F7505" s="148"/>
      <c r="G7505" s="149"/>
      <c r="H7505" s="148"/>
      <c r="I7505"/>
    </row>
    <row r="7506" spans="1:9" x14ac:dyDescent="0.25">
      <c r="A7506"/>
      <c r="B7506"/>
      <c r="C7506"/>
      <c r="D7506"/>
      <c r="E7506" s="148"/>
      <c r="F7506" s="148"/>
      <c r="G7506" s="149"/>
      <c r="H7506" s="148"/>
      <c r="I7506"/>
    </row>
    <row r="7507" spans="1:9" x14ac:dyDescent="0.25">
      <c r="A7507"/>
      <c r="B7507"/>
      <c r="C7507"/>
      <c r="D7507"/>
      <c r="E7507" s="148"/>
      <c r="F7507" s="148"/>
      <c r="G7507" s="149"/>
      <c r="H7507" s="148"/>
      <c r="I7507"/>
    </row>
    <row r="7508" spans="1:9" x14ac:dyDescent="0.25">
      <c r="A7508"/>
      <c r="B7508"/>
      <c r="C7508"/>
      <c r="D7508"/>
      <c r="E7508" s="148"/>
      <c r="F7508" s="148"/>
      <c r="G7508" s="149"/>
      <c r="H7508" s="148"/>
      <c r="I7508"/>
    </row>
    <row r="7509" spans="1:9" x14ac:dyDescent="0.25">
      <c r="A7509"/>
      <c r="B7509"/>
      <c r="C7509"/>
      <c r="D7509"/>
      <c r="E7509" s="148"/>
      <c r="F7509" s="148"/>
      <c r="G7509" s="149"/>
      <c r="H7509" s="148"/>
      <c r="I7509"/>
    </row>
    <row r="7510" spans="1:9" x14ac:dyDescent="0.25">
      <c r="A7510"/>
      <c r="B7510"/>
      <c r="C7510"/>
      <c r="D7510"/>
      <c r="E7510" s="148"/>
      <c r="F7510" s="148"/>
      <c r="G7510" s="149"/>
      <c r="H7510" s="148"/>
      <c r="I7510"/>
    </row>
    <row r="7511" spans="1:9" x14ac:dyDescent="0.25">
      <c r="A7511"/>
      <c r="B7511"/>
      <c r="C7511"/>
      <c r="D7511"/>
      <c r="E7511" s="148"/>
      <c r="F7511" s="148"/>
      <c r="G7511" s="149"/>
      <c r="H7511" s="148"/>
      <c r="I7511"/>
    </row>
    <row r="7512" spans="1:9" x14ac:dyDescent="0.25">
      <c r="A7512"/>
      <c r="B7512"/>
      <c r="C7512"/>
      <c r="D7512"/>
      <c r="E7512" s="148"/>
      <c r="F7512" s="148"/>
      <c r="G7512" s="149"/>
      <c r="H7512" s="148"/>
      <c r="I7512"/>
    </row>
    <row r="7513" spans="1:9" x14ac:dyDescent="0.25">
      <c r="A7513"/>
      <c r="B7513"/>
      <c r="C7513"/>
      <c r="D7513"/>
      <c r="E7513" s="148"/>
      <c r="F7513" s="148"/>
      <c r="G7513" s="149"/>
      <c r="H7513" s="148"/>
      <c r="I7513"/>
    </row>
    <row r="7514" spans="1:9" x14ac:dyDescent="0.25">
      <c r="A7514"/>
      <c r="B7514"/>
      <c r="C7514"/>
      <c r="D7514"/>
      <c r="E7514" s="148"/>
      <c r="F7514" s="148"/>
      <c r="G7514" s="149"/>
      <c r="H7514" s="148"/>
      <c r="I7514"/>
    </row>
    <row r="7515" spans="1:9" x14ac:dyDescent="0.25">
      <c r="A7515"/>
      <c r="B7515"/>
      <c r="C7515"/>
      <c r="D7515"/>
      <c r="E7515" s="148"/>
      <c r="F7515" s="148"/>
      <c r="G7515" s="149"/>
      <c r="H7515" s="148"/>
      <c r="I7515"/>
    </row>
    <row r="7516" spans="1:9" x14ac:dyDescent="0.25">
      <c r="A7516"/>
      <c r="B7516"/>
      <c r="C7516"/>
      <c r="D7516"/>
      <c r="E7516" s="148"/>
      <c r="F7516" s="148"/>
      <c r="G7516" s="149"/>
      <c r="H7516" s="148"/>
      <c r="I7516"/>
    </row>
    <row r="7517" spans="1:9" x14ac:dyDescent="0.25">
      <c r="A7517"/>
      <c r="B7517"/>
      <c r="C7517"/>
      <c r="D7517"/>
      <c r="E7517" s="148"/>
      <c r="F7517" s="148"/>
      <c r="G7517" s="149"/>
      <c r="H7517" s="148"/>
      <c r="I7517"/>
    </row>
    <row r="7518" spans="1:9" x14ac:dyDescent="0.25">
      <c r="A7518"/>
      <c r="B7518"/>
      <c r="C7518"/>
      <c r="D7518"/>
      <c r="E7518" s="148"/>
      <c r="F7518" s="148"/>
      <c r="G7518" s="149"/>
      <c r="H7518" s="148"/>
      <c r="I7518"/>
    </row>
    <row r="7519" spans="1:9" x14ac:dyDescent="0.25">
      <c r="A7519"/>
      <c r="B7519"/>
      <c r="C7519"/>
      <c r="D7519"/>
      <c r="E7519" s="148"/>
      <c r="F7519" s="148"/>
      <c r="G7519" s="149"/>
      <c r="H7519" s="148"/>
      <c r="I7519"/>
    </row>
    <row r="7520" spans="1:9" x14ac:dyDescent="0.25">
      <c r="A7520"/>
      <c r="B7520"/>
      <c r="C7520"/>
      <c r="D7520"/>
      <c r="E7520" s="148"/>
      <c r="F7520" s="148"/>
      <c r="G7520" s="149"/>
      <c r="H7520" s="148"/>
      <c r="I7520"/>
    </row>
    <row r="7521" spans="1:9" x14ac:dyDescent="0.25">
      <c r="A7521"/>
      <c r="B7521"/>
      <c r="C7521"/>
      <c r="D7521"/>
      <c r="E7521" s="148"/>
      <c r="F7521" s="148"/>
      <c r="G7521" s="149"/>
      <c r="H7521" s="148"/>
      <c r="I7521"/>
    </row>
    <row r="7522" spans="1:9" x14ac:dyDescent="0.25">
      <c r="A7522"/>
      <c r="B7522"/>
      <c r="C7522"/>
      <c r="D7522"/>
      <c r="E7522" s="148"/>
      <c r="F7522" s="148"/>
      <c r="G7522" s="149"/>
      <c r="H7522" s="148"/>
      <c r="I7522"/>
    </row>
    <row r="7523" spans="1:9" x14ac:dyDescent="0.25">
      <c r="A7523"/>
      <c r="B7523"/>
      <c r="C7523"/>
      <c r="D7523"/>
      <c r="E7523" s="148"/>
      <c r="F7523" s="148"/>
      <c r="G7523" s="149"/>
      <c r="H7523" s="148"/>
      <c r="I7523"/>
    </row>
    <row r="7524" spans="1:9" x14ac:dyDescent="0.25">
      <c r="A7524"/>
      <c r="B7524"/>
      <c r="C7524"/>
      <c r="D7524"/>
      <c r="E7524" s="148"/>
      <c r="F7524" s="148"/>
      <c r="G7524" s="149"/>
      <c r="H7524" s="148"/>
      <c r="I7524"/>
    </row>
    <row r="7525" spans="1:9" x14ac:dyDescent="0.25">
      <c r="A7525"/>
      <c r="B7525"/>
      <c r="C7525"/>
      <c r="D7525"/>
      <c r="E7525" s="148"/>
      <c r="F7525" s="148"/>
      <c r="G7525" s="149"/>
      <c r="H7525" s="148"/>
      <c r="I7525"/>
    </row>
    <row r="7526" spans="1:9" x14ac:dyDescent="0.25">
      <c r="A7526"/>
      <c r="B7526"/>
      <c r="C7526"/>
      <c r="D7526"/>
      <c r="E7526" s="148"/>
      <c r="F7526" s="148"/>
      <c r="G7526" s="149"/>
      <c r="H7526" s="148"/>
      <c r="I7526"/>
    </row>
    <row r="7527" spans="1:9" x14ac:dyDescent="0.25">
      <c r="A7527"/>
      <c r="B7527"/>
      <c r="C7527"/>
      <c r="D7527"/>
      <c r="E7527" s="148"/>
      <c r="F7527" s="148"/>
      <c r="G7527" s="149"/>
      <c r="H7527" s="148"/>
      <c r="I7527"/>
    </row>
    <row r="7528" spans="1:9" x14ac:dyDescent="0.25">
      <c r="A7528"/>
      <c r="B7528"/>
      <c r="C7528"/>
      <c r="D7528"/>
      <c r="E7528" s="148"/>
      <c r="F7528" s="148"/>
      <c r="G7528" s="149"/>
      <c r="H7528" s="148"/>
      <c r="I7528"/>
    </row>
    <row r="7529" spans="1:9" x14ac:dyDescent="0.25">
      <c r="A7529"/>
      <c r="B7529"/>
      <c r="C7529"/>
      <c r="D7529"/>
      <c r="E7529" s="148"/>
      <c r="F7529" s="148"/>
      <c r="G7529" s="149"/>
      <c r="H7529" s="148"/>
      <c r="I7529"/>
    </row>
    <row r="7530" spans="1:9" x14ac:dyDescent="0.25">
      <c r="A7530"/>
      <c r="B7530"/>
      <c r="C7530"/>
      <c r="D7530"/>
      <c r="E7530" s="148"/>
      <c r="F7530" s="148"/>
      <c r="G7530" s="149"/>
      <c r="H7530" s="148"/>
      <c r="I7530"/>
    </row>
    <row r="7531" spans="1:9" x14ac:dyDescent="0.25">
      <c r="A7531"/>
      <c r="B7531"/>
      <c r="C7531"/>
      <c r="D7531"/>
      <c r="E7531" s="148"/>
      <c r="F7531" s="148"/>
      <c r="G7531" s="149"/>
      <c r="H7531" s="148"/>
      <c r="I7531"/>
    </row>
    <row r="7532" spans="1:9" x14ac:dyDescent="0.25">
      <c r="A7532"/>
      <c r="B7532"/>
      <c r="C7532"/>
      <c r="D7532"/>
      <c r="E7532" s="148"/>
      <c r="F7532" s="148"/>
      <c r="G7532" s="149"/>
      <c r="H7532" s="148"/>
      <c r="I7532"/>
    </row>
    <row r="7533" spans="1:9" x14ac:dyDescent="0.25">
      <c r="A7533"/>
      <c r="B7533"/>
      <c r="C7533"/>
      <c r="D7533"/>
      <c r="E7533" s="148"/>
      <c r="F7533" s="148"/>
      <c r="G7533" s="149"/>
      <c r="H7533" s="148"/>
      <c r="I7533"/>
    </row>
    <row r="7534" spans="1:9" x14ac:dyDescent="0.25">
      <c r="A7534"/>
      <c r="B7534"/>
      <c r="C7534"/>
      <c r="D7534"/>
      <c r="E7534" s="148"/>
      <c r="F7534" s="148"/>
      <c r="G7534" s="149"/>
      <c r="H7534" s="148"/>
      <c r="I7534"/>
    </row>
    <row r="7535" spans="1:9" x14ac:dyDescent="0.25">
      <c r="A7535"/>
      <c r="B7535"/>
      <c r="C7535"/>
      <c r="D7535"/>
      <c r="E7535" s="148"/>
      <c r="F7535" s="148"/>
      <c r="G7535" s="149"/>
      <c r="H7535" s="148"/>
      <c r="I7535"/>
    </row>
    <row r="7536" spans="1:9" x14ac:dyDescent="0.25">
      <c r="A7536"/>
      <c r="B7536"/>
      <c r="C7536"/>
      <c r="D7536"/>
      <c r="E7536" s="148"/>
      <c r="F7536" s="148"/>
      <c r="G7536" s="149"/>
      <c r="H7536" s="148"/>
      <c r="I7536"/>
    </row>
    <row r="7537" spans="1:9" x14ac:dyDescent="0.25">
      <c r="A7537"/>
      <c r="B7537"/>
      <c r="C7537"/>
      <c r="D7537"/>
      <c r="E7537" s="148"/>
      <c r="F7537" s="148"/>
      <c r="G7537" s="149"/>
      <c r="H7537" s="148"/>
      <c r="I7537"/>
    </row>
    <row r="7538" spans="1:9" x14ac:dyDescent="0.25">
      <c r="A7538"/>
      <c r="B7538"/>
      <c r="C7538"/>
      <c r="D7538"/>
      <c r="E7538" s="148"/>
      <c r="F7538" s="148"/>
      <c r="G7538" s="149"/>
      <c r="H7538" s="148"/>
      <c r="I7538"/>
    </row>
    <row r="7539" spans="1:9" x14ac:dyDescent="0.25">
      <c r="A7539"/>
      <c r="B7539"/>
      <c r="C7539"/>
      <c r="D7539"/>
      <c r="E7539" s="148"/>
      <c r="F7539" s="148"/>
      <c r="G7539" s="149"/>
      <c r="H7539" s="148"/>
      <c r="I7539"/>
    </row>
    <row r="7540" spans="1:9" x14ac:dyDescent="0.25">
      <c r="A7540"/>
      <c r="B7540"/>
      <c r="C7540"/>
      <c r="D7540"/>
      <c r="E7540" s="148"/>
      <c r="F7540" s="148"/>
      <c r="G7540" s="149"/>
      <c r="H7540" s="148"/>
      <c r="I7540"/>
    </row>
    <row r="7541" spans="1:9" x14ac:dyDescent="0.25">
      <c r="A7541"/>
      <c r="B7541"/>
      <c r="C7541"/>
      <c r="D7541"/>
      <c r="E7541" s="148"/>
      <c r="F7541" s="148"/>
      <c r="G7541" s="149"/>
      <c r="H7541" s="148"/>
      <c r="I7541"/>
    </row>
    <row r="7542" spans="1:9" x14ac:dyDescent="0.25">
      <c r="A7542"/>
      <c r="B7542"/>
      <c r="C7542"/>
      <c r="D7542"/>
      <c r="E7542" s="148"/>
      <c r="F7542" s="148"/>
      <c r="G7542" s="149"/>
      <c r="H7542" s="148"/>
      <c r="I7542"/>
    </row>
    <row r="7543" spans="1:9" x14ac:dyDescent="0.25">
      <c r="A7543"/>
      <c r="B7543"/>
      <c r="C7543"/>
      <c r="D7543"/>
      <c r="E7543" s="148"/>
      <c r="F7543" s="148"/>
      <c r="G7543" s="149"/>
      <c r="H7543" s="148"/>
      <c r="I7543"/>
    </row>
    <row r="7544" spans="1:9" x14ac:dyDescent="0.25">
      <c r="A7544"/>
      <c r="B7544"/>
      <c r="C7544"/>
      <c r="D7544"/>
      <c r="E7544" s="148"/>
      <c r="F7544" s="148"/>
      <c r="G7544" s="149"/>
      <c r="H7544" s="148"/>
      <c r="I7544"/>
    </row>
    <row r="7545" spans="1:9" x14ac:dyDescent="0.25">
      <c r="A7545"/>
      <c r="B7545"/>
      <c r="C7545"/>
      <c r="D7545"/>
      <c r="E7545" s="148"/>
      <c r="F7545" s="148"/>
      <c r="G7545" s="149"/>
      <c r="H7545" s="148"/>
      <c r="I7545"/>
    </row>
    <row r="7546" spans="1:9" x14ac:dyDescent="0.25">
      <c r="A7546"/>
      <c r="B7546"/>
      <c r="C7546"/>
      <c r="D7546"/>
      <c r="E7546" s="148"/>
      <c r="F7546" s="148"/>
      <c r="G7546" s="149"/>
      <c r="H7546" s="148"/>
      <c r="I7546"/>
    </row>
    <row r="7547" spans="1:9" x14ac:dyDescent="0.25">
      <c r="A7547"/>
      <c r="B7547"/>
      <c r="C7547"/>
      <c r="D7547"/>
      <c r="E7547" s="148"/>
      <c r="F7547" s="148"/>
      <c r="G7547" s="149"/>
      <c r="H7547" s="148"/>
      <c r="I7547"/>
    </row>
    <row r="7548" spans="1:9" x14ac:dyDescent="0.25">
      <c r="A7548"/>
      <c r="B7548"/>
      <c r="C7548"/>
      <c r="D7548"/>
      <c r="E7548" s="148"/>
      <c r="F7548" s="148"/>
      <c r="G7548" s="149"/>
      <c r="H7548" s="148"/>
      <c r="I7548"/>
    </row>
    <row r="7549" spans="1:9" x14ac:dyDescent="0.25">
      <c r="A7549"/>
      <c r="B7549"/>
      <c r="C7549"/>
      <c r="D7549"/>
      <c r="E7549" s="148"/>
      <c r="F7549" s="148"/>
      <c r="G7549" s="149"/>
      <c r="H7549" s="148"/>
      <c r="I7549"/>
    </row>
    <row r="7550" spans="1:9" x14ac:dyDescent="0.25">
      <c r="A7550"/>
      <c r="B7550"/>
      <c r="C7550"/>
      <c r="D7550"/>
      <c r="E7550" s="148"/>
      <c r="F7550" s="148"/>
      <c r="G7550" s="149"/>
      <c r="H7550" s="148"/>
      <c r="I7550"/>
    </row>
    <row r="7551" spans="1:9" x14ac:dyDescent="0.25">
      <c r="A7551"/>
      <c r="B7551"/>
      <c r="C7551"/>
      <c r="D7551"/>
      <c r="E7551" s="148"/>
      <c r="F7551" s="148"/>
      <c r="G7551" s="149"/>
      <c r="H7551" s="148"/>
      <c r="I7551"/>
    </row>
    <row r="7552" spans="1:9" x14ac:dyDescent="0.25">
      <c r="A7552"/>
      <c r="B7552"/>
      <c r="C7552"/>
      <c r="D7552"/>
      <c r="E7552" s="148"/>
      <c r="F7552" s="148"/>
      <c r="G7552" s="149"/>
      <c r="H7552" s="148"/>
      <c r="I7552"/>
    </row>
    <row r="7553" spans="1:9" x14ac:dyDescent="0.25">
      <c r="A7553"/>
      <c r="B7553"/>
      <c r="C7553"/>
      <c r="D7553"/>
      <c r="E7553" s="148"/>
      <c r="F7553" s="148"/>
      <c r="G7553" s="149"/>
      <c r="H7553" s="148"/>
      <c r="I7553"/>
    </row>
    <row r="7554" spans="1:9" x14ac:dyDescent="0.25">
      <c r="A7554"/>
      <c r="B7554"/>
      <c r="C7554"/>
      <c r="D7554"/>
      <c r="E7554" s="148"/>
      <c r="F7554" s="148"/>
      <c r="G7554" s="149"/>
      <c r="H7554" s="148"/>
      <c r="I7554"/>
    </row>
    <row r="7555" spans="1:9" x14ac:dyDescent="0.25">
      <c r="A7555"/>
      <c r="B7555"/>
      <c r="C7555"/>
      <c r="D7555"/>
      <c r="E7555" s="148"/>
      <c r="F7555" s="148"/>
      <c r="G7555" s="149"/>
      <c r="H7555" s="148"/>
      <c r="I7555"/>
    </row>
    <row r="7556" spans="1:9" x14ac:dyDescent="0.25">
      <c r="A7556"/>
      <c r="B7556"/>
      <c r="C7556"/>
      <c r="D7556"/>
      <c r="E7556" s="148"/>
      <c r="F7556" s="148"/>
      <c r="G7556" s="149"/>
      <c r="H7556" s="148"/>
      <c r="I7556"/>
    </row>
    <row r="7557" spans="1:9" x14ac:dyDescent="0.25">
      <c r="A7557"/>
      <c r="B7557"/>
      <c r="C7557"/>
      <c r="D7557"/>
      <c r="E7557" s="148"/>
      <c r="F7557" s="148"/>
      <c r="G7557" s="149"/>
      <c r="H7557" s="148"/>
      <c r="I7557"/>
    </row>
    <row r="7558" spans="1:9" x14ac:dyDescent="0.25">
      <c r="A7558"/>
      <c r="B7558"/>
      <c r="C7558"/>
      <c r="D7558"/>
      <c r="E7558" s="148"/>
      <c r="F7558" s="148"/>
      <c r="G7558" s="149"/>
      <c r="H7558" s="148"/>
      <c r="I7558"/>
    </row>
    <row r="7559" spans="1:9" x14ac:dyDescent="0.25">
      <c r="A7559"/>
      <c r="B7559"/>
      <c r="C7559"/>
      <c r="D7559"/>
      <c r="E7559" s="148"/>
      <c r="F7559" s="148"/>
      <c r="G7559" s="149"/>
      <c r="H7559" s="148"/>
      <c r="I7559"/>
    </row>
    <row r="7560" spans="1:9" x14ac:dyDescent="0.25">
      <c r="A7560"/>
      <c r="B7560"/>
      <c r="C7560"/>
      <c r="D7560"/>
      <c r="E7560" s="148"/>
      <c r="F7560" s="148"/>
      <c r="G7560" s="149"/>
      <c r="H7560" s="148"/>
      <c r="I7560"/>
    </row>
    <row r="7561" spans="1:9" x14ac:dyDescent="0.25">
      <c r="A7561"/>
      <c r="B7561"/>
      <c r="C7561"/>
      <c r="D7561"/>
      <c r="E7561" s="148"/>
      <c r="F7561" s="148"/>
      <c r="G7561" s="149"/>
      <c r="H7561" s="148"/>
      <c r="I7561"/>
    </row>
    <row r="7562" spans="1:9" x14ac:dyDescent="0.25">
      <c r="A7562"/>
      <c r="B7562"/>
      <c r="C7562"/>
      <c r="D7562"/>
      <c r="E7562" s="148"/>
      <c r="F7562" s="148"/>
      <c r="G7562" s="149"/>
      <c r="H7562" s="148"/>
      <c r="I7562"/>
    </row>
    <row r="7563" spans="1:9" x14ac:dyDescent="0.25">
      <c r="A7563"/>
      <c r="B7563"/>
      <c r="C7563"/>
      <c r="D7563"/>
      <c r="E7563" s="148"/>
      <c r="F7563" s="148"/>
      <c r="G7563" s="149"/>
      <c r="H7563" s="148"/>
      <c r="I7563"/>
    </row>
    <row r="7564" spans="1:9" x14ac:dyDescent="0.25">
      <c r="A7564"/>
      <c r="B7564"/>
      <c r="C7564"/>
      <c r="D7564"/>
      <c r="E7564" s="148"/>
      <c r="F7564" s="148"/>
      <c r="G7564" s="149"/>
      <c r="H7564" s="148"/>
      <c r="I7564"/>
    </row>
    <row r="7565" spans="1:9" x14ac:dyDescent="0.25">
      <c r="A7565"/>
      <c r="B7565"/>
      <c r="C7565"/>
      <c r="D7565"/>
      <c r="E7565" s="148"/>
      <c r="F7565" s="148"/>
      <c r="G7565" s="149"/>
      <c r="H7565" s="148"/>
      <c r="I7565"/>
    </row>
    <row r="7566" spans="1:9" x14ac:dyDescent="0.25">
      <c r="A7566"/>
      <c r="B7566"/>
      <c r="C7566"/>
      <c r="D7566"/>
      <c r="E7566" s="148"/>
      <c r="F7566" s="148"/>
      <c r="G7566" s="149"/>
      <c r="H7566" s="148"/>
      <c r="I7566"/>
    </row>
    <row r="7567" spans="1:9" x14ac:dyDescent="0.25">
      <c r="A7567"/>
      <c r="B7567"/>
      <c r="C7567"/>
      <c r="D7567"/>
      <c r="E7567" s="148"/>
      <c r="F7567" s="148"/>
      <c r="G7567" s="149"/>
      <c r="H7567" s="148"/>
      <c r="I7567"/>
    </row>
    <row r="7568" spans="1:9" x14ac:dyDescent="0.25">
      <c r="A7568"/>
      <c r="B7568"/>
      <c r="C7568"/>
      <c r="D7568"/>
      <c r="E7568" s="148"/>
      <c r="F7568" s="148"/>
      <c r="G7568" s="149"/>
      <c r="H7568" s="148"/>
      <c r="I7568"/>
    </row>
    <row r="7569" spans="1:9" x14ac:dyDescent="0.25">
      <c r="A7569"/>
      <c r="B7569"/>
      <c r="C7569"/>
      <c r="D7569"/>
      <c r="E7569" s="148"/>
      <c r="F7569" s="148"/>
      <c r="G7569" s="149"/>
      <c r="H7569" s="148"/>
      <c r="I7569"/>
    </row>
    <row r="7570" spans="1:9" x14ac:dyDescent="0.25">
      <c r="A7570"/>
      <c r="B7570"/>
      <c r="C7570"/>
      <c r="D7570"/>
      <c r="E7570" s="148"/>
      <c r="F7570" s="148"/>
      <c r="G7570" s="149"/>
      <c r="H7570" s="148"/>
      <c r="I7570"/>
    </row>
    <row r="7571" spans="1:9" x14ac:dyDescent="0.25">
      <c r="A7571"/>
      <c r="B7571"/>
      <c r="C7571"/>
      <c r="D7571"/>
      <c r="E7571" s="148"/>
      <c r="F7571" s="148"/>
      <c r="G7571" s="149"/>
      <c r="H7571" s="148"/>
      <c r="I7571"/>
    </row>
    <row r="7572" spans="1:9" x14ac:dyDescent="0.25">
      <c r="A7572"/>
      <c r="B7572"/>
      <c r="C7572"/>
      <c r="D7572"/>
      <c r="E7572" s="148"/>
      <c r="F7572" s="148"/>
      <c r="G7572" s="149"/>
      <c r="H7572" s="148"/>
      <c r="I7572"/>
    </row>
    <row r="7573" spans="1:9" x14ac:dyDescent="0.25">
      <c r="A7573"/>
      <c r="B7573"/>
      <c r="C7573"/>
      <c r="D7573"/>
      <c r="E7573" s="148"/>
      <c r="F7573" s="148"/>
      <c r="G7573" s="149"/>
      <c r="H7573" s="148"/>
      <c r="I7573"/>
    </row>
    <row r="7574" spans="1:9" x14ac:dyDescent="0.25">
      <c r="A7574"/>
      <c r="B7574"/>
      <c r="C7574"/>
      <c r="D7574"/>
      <c r="E7574" s="148"/>
      <c r="F7574" s="148"/>
      <c r="G7574" s="149"/>
      <c r="H7574" s="148"/>
      <c r="I7574"/>
    </row>
    <row r="7575" spans="1:9" x14ac:dyDescent="0.25">
      <c r="A7575"/>
      <c r="B7575"/>
      <c r="C7575"/>
      <c r="D7575"/>
      <c r="E7575" s="148"/>
      <c r="F7575" s="148"/>
      <c r="G7575" s="149"/>
      <c r="H7575" s="148"/>
      <c r="I7575"/>
    </row>
    <row r="7576" spans="1:9" x14ac:dyDescent="0.25">
      <c r="A7576"/>
      <c r="B7576"/>
      <c r="C7576"/>
      <c r="D7576"/>
      <c r="E7576" s="148"/>
      <c r="F7576" s="148"/>
      <c r="G7576" s="149"/>
      <c r="H7576" s="148"/>
      <c r="I7576"/>
    </row>
    <row r="7577" spans="1:9" x14ac:dyDescent="0.25">
      <c r="A7577"/>
      <c r="B7577"/>
      <c r="C7577"/>
      <c r="D7577"/>
      <c r="E7577" s="148"/>
      <c r="F7577" s="148"/>
      <c r="G7577" s="149"/>
      <c r="H7577" s="148"/>
      <c r="I7577"/>
    </row>
    <row r="7578" spans="1:9" x14ac:dyDescent="0.25">
      <c r="A7578"/>
      <c r="B7578"/>
      <c r="C7578"/>
      <c r="D7578"/>
      <c r="E7578" s="148"/>
      <c r="F7578" s="148"/>
      <c r="G7578" s="149"/>
      <c r="H7578" s="148"/>
      <c r="I7578"/>
    </row>
    <row r="7579" spans="1:9" x14ac:dyDescent="0.25">
      <c r="A7579"/>
      <c r="B7579"/>
      <c r="C7579"/>
      <c r="D7579"/>
      <c r="E7579" s="148"/>
      <c r="F7579" s="148"/>
      <c r="G7579" s="149"/>
      <c r="H7579" s="148"/>
      <c r="I7579"/>
    </row>
    <row r="7580" spans="1:9" x14ac:dyDescent="0.25">
      <c r="A7580"/>
      <c r="B7580"/>
      <c r="C7580"/>
      <c r="D7580"/>
      <c r="E7580" s="148"/>
      <c r="F7580" s="148"/>
      <c r="G7580" s="149"/>
      <c r="H7580" s="148"/>
      <c r="I7580"/>
    </row>
    <row r="7581" spans="1:9" x14ac:dyDescent="0.25">
      <c r="A7581"/>
      <c r="B7581"/>
      <c r="C7581"/>
      <c r="D7581"/>
      <c r="E7581" s="148"/>
      <c r="F7581" s="148"/>
      <c r="G7581" s="149"/>
      <c r="H7581" s="148"/>
      <c r="I7581"/>
    </row>
    <row r="7582" spans="1:9" x14ac:dyDescent="0.25">
      <c r="A7582"/>
      <c r="B7582"/>
      <c r="C7582"/>
      <c r="D7582"/>
      <c r="E7582" s="148"/>
      <c r="F7582" s="148"/>
      <c r="G7582" s="149"/>
      <c r="H7582" s="148"/>
      <c r="I7582"/>
    </row>
    <row r="7583" spans="1:9" x14ac:dyDescent="0.25">
      <c r="A7583"/>
      <c r="B7583"/>
      <c r="C7583"/>
      <c r="D7583"/>
      <c r="E7583" s="148"/>
      <c r="F7583" s="148"/>
      <c r="G7583" s="149"/>
      <c r="H7583" s="148"/>
      <c r="I7583"/>
    </row>
    <row r="7584" spans="1:9" x14ac:dyDescent="0.25">
      <c r="A7584"/>
      <c r="B7584"/>
      <c r="C7584"/>
      <c r="D7584"/>
      <c r="E7584" s="148"/>
      <c r="F7584" s="148"/>
      <c r="G7584" s="149"/>
      <c r="H7584" s="148"/>
      <c r="I7584"/>
    </row>
    <row r="7585" spans="1:9" x14ac:dyDescent="0.25">
      <c r="A7585"/>
      <c r="B7585"/>
      <c r="C7585"/>
      <c r="D7585"/>
      <c r="E7585" s="148"/>
      <c r="F7585" s="148"/>
      <c r="G7585" s="149"/>
      <c r="H7585" s="148"/>
      <c r="I7585"/>
    </row>
    <row r="7586" spans="1:9" x14ac:dyDescent="0.25">
      <c r="A7586"/>
      <c r="B7586"/>
      <c r="C7586"/>
      <c r="D7586"/>
      <c r="E7586" s="148"/>
      <c r="F7586" s="148"/>
      <c r="G7586" s="149"/>
      <c r="H7586" s="148"/>
      <c r="I7586"/>
    </row>
    <row r="7587" spans="1:9" x14ac:dyDescent="0.25">
      <c r="A7587"/>
      <c r="B7587"/>
      <c r="C7587"/>
      <c r="D7587"/>
      <c r="E7587" s="148"/>
      <c r="F7587" s="148"/>
      <c r="G7587" s="149"/>
      <c r="H7587" s="148"/>
      <c r="I7587"/>
    </row>
    <row r="7588" spans="1:9" x14ac:dyDescent="0.25">
      <c r="A7588"/>
      <c r="B7588"/>
      <c r="C7588"/>
      <c r="D7588"/>
      <c r="E7588" s="148"/>
      <c r="F7588" s="148"/>
      <c r="G7588" s="149"/>
      <c r="H7588" s="148"/>
      <c r="I7588"/>
    </row>
    <row r="7589" spans="1:9" x14ac:dyDescent="0.25">
      <c r="A7589"/>
      <c r="B7589"/>
      <c r="C7589"/>
      <c r="D7589"/>
      <c r="E7589" s="148"/>
      <c r="F7589" s="148"/>
      <c r="G7589" s="149"/>
      <c r="H7589" s="148"/>
      <c r="I7589"/>
    </row>
    <row r="7590" spans="1:9" x14ac:dyDescent="0.25">
      <c r="A7590"/>
      <c r="B7590"/>
      <c r="C7590"/>
      <c r="D7590"/>
      <c r="E7590" s="148"/>
      <c r="F7590" s="148"/>
      <c r="G7590" s="149"/>
      <c r="H7590" s="148"/>
      <c r="I7590"/>
    </row>
    <row r="7591" spans="1:9" x14ac:dyDescent="0.25">
      <c r="A7591"/>
      <c r="B7591"/>
      <c r="C7591"/>
      <c r="D7591"/>
      <c r="E7591" s="148"/>
      <c r="F7591" s="148"/>
      <c r="G7591" s="149"/>
      <c r="H7591" s="148"/>
      <c r="I7591"/>
    </row>
    <row r="7592" spans="1:9" x14ac:dyDescent="0.25">
      <c r="A7592"/>
      <c r="B7592"/>
      <c r="C7592"/>
      <c r="D7592"/>
      <c r="E7592" s="148"/>
      <c r="F7592" s="148"/>
      <c r="G7592" s="149"/>
      <c r="H7592" s="148"/>
      <c r="I7592"/>
    </row>
    <row r="7593" spans="1:9" x14ac:dyDescent="0.25">
      <c r="A7593"/>
      <c r="B7593"/>
      <c r="C7593"/>
      <c r="D7593"/>
      <c r="E7593" s="148"/>
      <c r="F7593" s="148"/>
      <c r="G7593" s="149"/>
      <c r="H7593" s="148"/>
      <c r="I7593"/>
    </row>
    <row r="7594" spans="1:9" x14ac:dyDescent="0.25">
      <c r="A7594"/>
      <c r="B7594"/>
      <c r="C7594"/>
      <c r="D7594"/>
      <c r="E7594" s="148"/>
      <c r="F7594" s="148"/>
      <c r="G7594" s="149"/>
      <c r="H7594" s="148"/>
      <c r="I7594"/>
    </row>
    <row r="7595" spans="1:9" x14ac:dyDescent="0.25">
      <c r="A7595"/>
      <c r="B7595"/>
      <c r="C7595"/>
      <c r="D7595"/>
      <c r="E7595" s="148"/>
      <c r="F7595" s="148"/>
      <c r="G7595" s="149"/>
      <c r="H7595" s="148"/>
      <c r="I7595"/>
    </row>
    <row r="7596" spans="1:9" x14ac:dyDescent="0.25">
      <c r="A7596"/>
      <c r="B7596"/>
      <c r="C7596"/>
      <c r="D7596"/>
      <c r="E7596" s="148"/>
      <c r="F7596" s="148"/>
      <c r="G7596" s="149"/>
      <c r="H7596" s="148"/>
      <c r="I7596"/>
    </row>
    <row r="7597" spans="1:9" x14ac:dyDescent="0.25">
      <c r="A7597"/>
      <c r="B7597"/>
      <c r="C7597"/>
      <c r="D7597"/>
      <c r="E7597" s="148"/>
      <c r="F7597" s="148"/>
      <c r="G7597" s="149"/>
      <c r="H7597" s="148"/>
      <c r="I7597"/>
    </row>
    <row r="7598" spans="1:9" x14ac:dyDescent="0.25">
      <c r="A7598"/>
      <c r="B7598"/>
      <c r="C7598"/>
      <c r="D7598"/>
      <c r="E7598" s="148"/>
      <c r="F7598" s="148"/>
      <c r="G7598" s="149"/>
      <c r="H7598" s="148"/>
      <c r="I7598"/>
    </row>
    <row r="7599" spans="1:9" x14ac:dyDescent="0.25">
      <c r="A7599"/>
      <c r="B7599"/>
      <c r="C7599"/>
      <c r="D7599"/>
      <c r="E7599" s="148"/>
      <c r="F7599" s="148"/>
      <c r="G7599" s="149"/>
      <c r="H7599" s="148"/>
      <c r="I7599"/>
    </row>
    <row r="7600" spans="1:9" x14ac:dyDescent="0.25">
      <c r="A7600"/>
      <c r="B7600"/>
      <c r="C7600"/>
      <c r="D7600"/>
      <c r="E7600" s="148"/>
      <c r="F7600" s="148"/>
      <c r="G7600" s="149"/>
      <c r="H7600" s="148"/>
      <c r="I7600"/>
    </row>
    <row r="7601" spans="1:9" x14ac:dyDescent="0.25">
      <c r="A7601"/>
      <c r="B7601"/>
      <c r="C7601"/>
      <c r="D7601"/>
      <c r="E7601" s="148"/>
      <c r="F7601" s="148"/>
      <c r="G7601" s="149"/>
      <c r="H7601" s="148"/>
      <c r="I7601"/>
    </row>
    <row r="7602" spans="1:9" x14ac:dyDescent="0.25">
      <c r="A7602"/>
      <c r="B7602"/>
      <c r="C7602"/>
      <c r="D7602"/>
      <c r="E7602" s="148"/>
      <c r="F7602" s="148"/>
      <c r="G7602" s="149"/>
      <c r="H7602" s="148"/>
      <c r="I7602"/>
    </row>
    <row r="7603" spans="1:9" x14ac:dyDescent="0.25">
      <c r="A7603"/>
      <c r="B7603"/>
      <c r="C7603"/>
      <c r="D7603"/>
      <c r="E7603" s="148"/>
      <c r="F7603" s="148"/>
      <c r="G7603" s="149"/>
      <c r="H7603" s="148"/>
      <c r="I7603"/>
    </row>
    <row r="7604" spans="1:9" x14ac:dyDescent="0.25">
      <c r="A7604"/>
      <c r="B7604"/>
      <c r="C7604"/>
      <c r="D7604"/>
      <c r="E7604" s="148"/>
      <c r="F7604" s="148"/>
      <c r="G7604" s="149"/>
      <c r="H7604" s="148"/>
      <c r="I7604"/>
    </row>
    <row r="7605" spans="1:9" x14ac:dyDescent="0.25">
      <c r="A7605"/>
      <c r="B7605"/>
      <c r="C7605"/>
      <c r="D7605"/>
      <c r="E7605" s="148"/>
      <c r="F7605" s="148"/>
      <c r="G7605" s="149"/>
      <c r="H7605" s="148"/>
      <c r="I7605"/>
    </row>
    <row r="7606" spans="1:9" x14ac:dyDescent="0.25">
      <c r="A7606"/>
      <c r="B7606"/>
      <c r="C7606"/>
      <c r="D7606"/>
      <c r="E7606" s="148"/>
      <c r="F7606" s="148"/>
      <c r="G7606" s="149"/>
      <c r="H7606" s="148"/>
      <c r="I7606"/>
    </row>
    <row r="7607" spans="1:9" x14ac:dyDescent="0.25">
      <c r="A7607"/>
      <c r="B7607"/>
      <c r="C7607"/>
      <c r="D7607"/>
      <c r="E7607" s="148"/>
      <c r="F7607" s="148"/>
      <c r="G7607" s="149"/>
      <c r="H7607" s="148"/>
      <c r="I7607"/>
    </row>
    <row r="7608" spans="1:9" x14ac:dyDescent="0.25">
      <c r="A7608"/>
      <c r="B7608"/>
      <c r="C7608"/>
      <c r="D7608"/>
      <c r="E7608" s="148"/>
      <c r="F7608" s="148"/>
      <c r="G7608" s="149"/>
      <c r="H7608" s="148"/>
      <c r="I7608"/>
    </row>
    <row r="7609" spans="1:9" x14ac:dyDescent="0.25">
      <c r="A7609"/>
      <c r="B7609"/>
      <c r="C7609"/>
      <c r="D7609"/>
      <c r="E7609" s="148"/>
      <c r="F7609" s="148"/>
      <c r="G7609" s="149"/>
      <c r="H7609" s="148"/>
      <c r="I7609"/>
    </row>
    <row r="7610" spans="1:9" x14ac:dyDescent="0.25">
      <c r="A7610"/>
      <c r="B7610"/>
      <c r="C7610"/>
      <c r="D7610"/>
      <c r="E7610" s="148"/>
      <c r="F7610" s="148"/>
      <c r="G7610" s="149"/>
      <c r="H7610" s="148"/>
      <c r="I7610"/>
    </row>
    <row r="7611" spans="1:9" x14ac:dyDescent="0.25">
      <c r="A7611"/>
      <c r="B7611"/>
      <c r="C7611"/>
      <c r="D7611"/>
      <c r="E7611" s="148"/>
      <c r="F7611" s="148"/>
      <c r="G7611" s="149"/>
      <c r="H7611" s="148"/>
      <c r="I7611"/>
    </row>
    <row r="7612" spans="1:9" x14ac:dyDescent="0.25">
      <c r="A7612"/>
      <c r="B7612"/>
      <c r="C7612"/>
      <c r="D7612"/>
      <c r="E7612" s="148"/>
      <c r="F7612" s="148"/>
      <c r="G7612" s="149"/>
      <c r="H7612" s="148"/>
      <c r="I7612"/>
    </row>
    <row r="7613" spans="1:9" x14ac:dyDescent="0.25">
      <c r="A7613"/>
      <c r="B7613"/>
      <c r="C7613"/>
      <c r="D7613"/>
      <c r="E7613" s="148"/>
      <c r="F7613" s="148"/>
      <c r="G7613" s="149"/>
      <c r="H7613" s="148"/>
      <c r="I7613"/>
    </row>
    <row r="7614" spans="1:9" x14ac:dyDescent="0.25">
      <c r="A7614"/>
      <c r="B7614"/>
      <c r="C7614"/>
      <c r="D7614"/>
      <c r="E7614" s="148"/>
      <c r="F7614" s="148"/>
      <c r="G7614" s="149"/>
      <c r="H7614" s="148"/>
      <c r="I7614"/>
    </row>
    <row r="7615" spans="1:9" x14ac:dyDescent="0.25">
      <c r="A7615"/>
      <c r="B7615"/>
      <c r="C7615"/>
      <c r="D7615"/>
      <c r="E7615" s="148"/>
      <c r="F7615" s="148"/>
      <c r="G7615" s="149"/>
      <c r="H7615" s="148"/>
      <c r="I7615"/>
    </row>
    <row r="7616" spans="1:9" x14ac:dyDescent="0.25">
      <c r="A7616"/>
      <c r="B7616"/>
      <c r="C7616"/>
      <c r="D7616"/>
      <c r="E7616" s="148"/>
      <c r="F7616" s="148"/>
      <c r="G7616" s="149"/>
      <c r="H7616" s="148"/>
      <c r="I7616"/>
    </row>
    <row r="7617" spans="1:9" x14ac:dyDescent="0.25">
      <c r="A7617"/>
      <c r="B7617"/>
      <c r="C7617"/>
      <c r="D7617"/>
      <c r="E7617" s="148"/>
      <c r="F7617" s="148"/>
      <c r="G7617" s="149"/>
      <c r="H7617" s="148"/>
      <c r="I7617"/>
    </row>
    <row r="7618" spans="1:9" x14ac:dyDescent="0.25">
      <c r="A7618"/>
      <c r="B7618"/>
      <c r="C7618"/>
      <c r="D7618"/>
      <c r="E7618" s="148"/>
      <c r="F7618" s="148"/>
      <c r="G7618" s="149"/>
      <c r="H7618" s="148"/>
      <c r="I7618"/>
    </row>
    <row r="7619" spans="1:9" x14ac:dyDescent="0.25">
      <c r="A7619"/>
      <c r="B7619"/>
      <c r="C7619"/>
      <c r="D7619"/>
      <c r="E7619" s="148"/>
      <c r="F7619" s="148"/>
      <c r="G7619" s="149"/>
      <c r="H7619" s="148"/>
      <c r="I7619"/>
    </row>
    <row r="7620" spans="1:9" x14ac:dyDescent="0.25">
      <c r="A7620"/>
      <c r="B7620"/>
      <c r="C7620"/>
      <c r="D7620"/>
      <c r="E7620" s="148"/>
      <c r="F7620" s="148"/>
      <c r="G7620" s="149"/>
      <c r="H7620" s="148"/>
      <c r="I7620"/>
    </row>
    <row r="7621" spans="1:9" x14ac:dyDescent="0.25">
      <c r="A7621"/>
      <c r="B7621"/>
      <c r="C7621"/>
      <c r="D7621"/>
      <c r="E7621" s="148"/>
      <c r="F7621" s="148"/>
      <c r="G7621" s="149"/>
      <c r="H7621" s="148"/>
      <c r="I7621"/>
    </row>
    <row r="7622" spans="1:9" x14ac:dyDescent="0.25">
      <c r="A7622"/>
      <c r="B7622"/>
      <c r="C7622"/>
      <c r="D7622"/>
      <c r="E7622" s="148"/>
      <c r="F7622" s="148"/>
      <c r="G7622" s="149"/>
      <c r="H7622" s="148"/>
      <c r="I7622"/>
    </row>
    <row r="7623" spans="1:9" x14ac:dyDescent="0.25">
      <c r="A7623"/>
      <c r="B7623"/>
      <c r="C7623"/>
      <c r="D7623"/>
      <c r="E7623" s="148"/>
      <c r="F7623" s="148"/>
      <c r="G7623" s="149"/>
      <c r="H7623" s="148"/>
      <c r="I7623"/>
    </row>
    <row r="7624" spans="1:9" x14ac:dyDescent="0.25">
      <c r="A7624"/>
      <c r="B7624"/>
      <c r="C7624"/>
      <c r="D7624"/>
      <c r="E7624" s="148"/>
      <c r="F7624" s="148"/>
      <c r="G7624" s="149"/>
      <c r="H7624" s="148"/>
      <c r="I7624"/>
    </row>
    <row r="7625" spans="1:9" x14ac:dyDescent="0.25">
      <c r="A7625"/>
      <c r="B7625"/>
      <c r="C7625"/>
      <c r="D7625"/>
      <c r="E7625" s="148"/>
      <c r="F7625" s="148"/>
      <c r="G7625" s="149"/>
      <c r="H7625" s="148"/>
      <c r="I7625"/>
    </row>
    <row r="7626" spans="1:9" x14ac:dyDescent="0.25">
      <c r="A7626"/>
      <c r="B7626"/>
      <c r="C7626"/>
      <c r="D7626"/>
      <c r="E7626" s="148"/>
      <c r="F7626" s="148"/>
      <c r="G7626" s="149"/>
      <c r="H7626" s="148"/>
      <c r="I7626"/>
    </row>
    <row r="7627" spans="1:9" x14ac:dyDescent="0.25">
      <c r="A7627"/>
      <c r="B7627"/>
      <c r="C7627"/>
      <c r="D7627"/>
      <c r="E7627" s="148"/>
      <c r="F7627" s="148"/>
      <c r="G7627" s="149"/>
      <c r="H7627" s="148"/>
      <c r="I7627"/>
    </row>
    <row r="7628" spans="1:9" x14ac:dyDescent="0.25">
      <c r="A7628"/>
      <c r="B7628"/>
      <c r="C7628"/>
      <c r="D7628"/>
      <c r="E7628" s="148"/>
      <c r="F7628" s="148"/>
      <c r="G7628" s="149"/>
      <c r="H7628" s="148"/>
      <c r="I7628"/>
    </row>
    <row r="7629" spans="1:9" x14ac:dyDescent="0.25">
      <c r="A7629"/>
      <c r="B7629"/>
      <c r="C7629"/>
      <c r="D7629"/>
      <c r="E7629" s="148"/>
      <c r="F7629" s="148"/>
      <c r="G7629" s="149"/>
      <c r="H7629" s="148"/>
      <c r="I7629"/>
    </row>
    <row r="7630" spans="1:9" x14ac:dyDescent="0.25">
      <c r="A7630"/>
      <c r="B7630"/>
      <c r="C7630"/>
      <c r="D7630"/>
      <c r="E7630" s="148"/>
      <c r="F7630" s="148"/>
      <c r="G7630" s="149"/>
      <c r="H7630" s="148"/>
      <c r="I7630"/>
    </row>
    <row r="7631" spans="1:9" x14ac:dyDescent="0.25">
      <c r="A7631"/>
      <c r="B7631"/>
      <c r="C7631"/>
      <c r="D7631"/>
      <c r="E7631" s="148"/>
      <c r="F7631" s="148"/>
      <c r="G7631" s="149"/>
      <c r="H7631" s="148"/>
      <c r="I7631"/>
    </row>
    <row r="7632" spans="1:9" x14ac:dyDescent="0.25">
      <c r="A7632"/>
      <c r="B7632"/>
      <c r="C7632"/>
      <c r="D7632"/>
      <c r="E7632" s="148"/>
      <c r="F7632" s="148"/>
      <c r="G7632" s="149"/>
      <c r="H7632" s="148"/>
      <c r="I7632"/>
    </row>
    <row r="7633" spans="1:9" x14ac:dyDescent="0.25">
      <c r="A7633"/>
      <c r="B7633"/>
      <c r="C7633"/>
      <c r="D7633"/>
      <c r="E7633" s="148"/>
      <c r="F7633" s="148"/>
      <c r="G7633" s="149"/>
      <c r="H7633" s="148"/>
      <c r="I7633"/>
    </row>
    <row r="7634" spans="1:9" x14ac:dyDescent="0.25">
      <c r="A7634"/>
      <c r="B7634"/>
      <c r="C7634"/>
      <c r="D7634"/>
      <c r="E7634" s="148"/>
      <c r="F7634" s="148"/>
      <c r="G7634" s="149"/>
      <c r="H7634" s="148"/>
      <c r="I7634"/>
    </row>
    <row r="7635" spans="1:9" x14ac:dyDescent="0.25">
      <c r="A7635"/>
      <c r="B7635"/>
      <c r="C7635"/>
      <c r="D7635"/>
      <c r="E7635" s="148"/>
      <c r="F7635" s="148"/>
      <c r="G7635" s="149"/>
      <c r="H7635" s="148"/>
      <c r="I7635"/>
    </row>
    <row r="7636" spans="1:9" x14ac:dyDescent="0.25">
      <c r="A7636"/>
      <c r="B7636"/>
      <c r="C7636"/>
      <c r="D7636"/>
      <c r="E7636" s="148"/>
      <c r="F7636" s="148"/>
      <c r="G7636" s="149"/>
      <c r="H7636" s="148"/>
      <c r="I7636"/>
    </row>
    <row r="7637" spans="1:9" x14ac:dyDescent="0.25">
      <c r="A7637"/>
      <c r="B7637"/>
      <c r="C7637"/>
      <c r="D7637"/>
      <c r="E7637" s="148"/>
      <c r="F7637" s="148"/>
      <c r="G7637" s="149"/>
      <c r="H7637" s="148"/>
      <c r="I7637"/>
    </row>
    <row r="7638" spans="1:9" x14ac:dyDescent="0.25">
      <c r="A7638"/>
      <c r="B7638"/>
      <c r="C7638"/>
      <c r="D7638"/>
      <c r="E7638" s="148"/>
      <c r="F7638" s="148"/>
      <c r="G7638" s="149"/>
      <c r="H7638" s="148"/>
      <c r="I7638"/>
    </row>
    <row r="7639" spans="1:9" x14ac:dyDescent="0.25">
      <c r="A7639"/>
      <c r="B7639"/>
      <c r="C7639"/>
      <c r="D7639"/>
      <c r="E7639" s="148"/>
      <c r="F7639" s="148"/>
      <c r="G7639" s="149"/>
      <c r="H7639" s="148"/>
      <c r="I7639"/>
    </row>
    <row r="7640" spans="1:9" x14ac:dyDescent="0.25">
      <c r="A7640"/>
      <c r="B7640"/>
      <c r="C7640"/>
      <c r="D7640"/>
      <c r="E7640" s="148"/>
      <c r="F7640" s="148"/>
      <c r="G7640" s="149"/>
      <c r="H7640" s="148"/>
      <c r="I7640"/>
    </row>
    <row r="7641" spans="1:9" x14ac:dyDescent="0.25">
      <c r="A7641"/>
      <c r="B7641"/>
      <c r="C7641"/>
      <c r="D7641"/>
      <c r="E7641" s="148"/>
      <c r="F7641" s="148"/>
      <c r="G7641" s="149"/>
      <c r="H7641" s="148"/>
      <c r="I7641"/>
    </row>
    <row r="7642" spans="1:9" x14ac:dyDescent="0.25">
      <c r="A7642"/>
      <c r="B7642"/>
      <c r="C7642"/>
      <c r="D7642"/>
      <c r="E7642" s="148"/>
      <c r="F7642" s="148"/>
      <c r="G7642" s="149"/>
      <c r="H7642" s="148"/>
      <c r="I7642"/>
    </row>
    <row r="7643" spans="1:9" x14ac:dyDescent="0.25">
      <c r="A7643"/>
      <c r="B7643"/>
      <c r="C7643"/>
      <c r="D7643"/>
      <c r="E7643" s="148"/>
      <c r="F7643" s="148"/>
      <c r="G7643" s="149"/>
      <c r="H7643" s="148"/>
      <c r="I7643"/>
    </row>
    <row r="7644" spans="1:9" x14ac:dyDescent="0.25">
      <c r="A7644"/>
      <c r="B7644"/>
      <c r="C7644"/>
      <c r="D7644"/>
      <c r="E7644" s="148"/>
      <c r="F7644" s="148"/>
      <c r="G7644" s="149"/>
      <c r="H7644" s="148"/>
      <c r="I7644"/>
    </row>
    <row r="7645" spans="1:9" x14ac:dyDescent="0.25">
      <c r="A7645"/>
      <c r="B7645"/>
      <c r="C7645"/>
      <c r="D7645"/>
      <c r="E7645" s="148"/>
      <c r="F7645" s="148"/>
      <c r="G7645" s="149"/>
      <c r="H7645" s="148"/>
      <c r="I7645"/>
    </row>
    <row r="7646" spans="1:9" x14ac:dyDescent="0.25">
      <c r="A7646"/>
      <c r="B7646"/>
      <c r="C7646"/>
      <c r="D7646"/>
      <c r="E7646" s="148"/>
      <c r="F7646" s="148"/>
      <c r="G7646" s="149"/>
      <c r="H7646" s="148"/>
      <c r="I7646"/>
    </row>
    <row r="7647" spans="1:9" x14ac:dyDescent="0.25">
      <c r="A7647"/>
      <c r="B7647"/>
      <c r="C7647"/>
      <c r="D7647"/>
      <c r="E7647" s="148"/>
      <c r="F7647" s="148"/>
      <c r="G7647" s="149"/>
      <c r="H7647" s="148"/>
      <c r="I7647"/>
    </row>
    <row r="7648" spans="1:9" x14ac:dyDescent="0.25">
      <c r="A7648"/>
      <c r="B7648"/>
      <c r="C7648"/>
      <c r="D7648"/>
      <c r="E7648" s="148"/>
      <c r="F7648" s="148"/>
      <c r="G7648" s="149"/>
      <c r="H7648" s="148"/>
      <c r="I7648"/>
    </row>
    <row r="7649" spans="1:9" x14ac:dyDescent="0.25">
      <c r="A7649"/>
      <c r="B7649"/>
      <c r="C7649"/>
      <c r="D7649"/>
      <c r="E7649" s="148"/>
      <c r="F7649" s="148"/>
      <c r="G7649" s="149"/>
      <c r="H7649" s="148"/>
      <c r="I7649"/>
    </row>
    <row r="7650" spans="1:9" x14ac:dyDescent="0.25">
      <c r="A7650"/>
      <c r="B7650"/>
      <c r="C7650"/>
      <c r="D7650"/>
      <c r="E7650" s="148"/>
      <c r="F7650" s="148"/>
      <c r="G7650" s="149"/>
      <c r="H7650" s="148"/>
      <c r="I7650"/>
    </row>
    <row r="7651" spans="1:9" x14ac:dyDescent="0.25">
      <c r="A7651"/>
      <c r="B7651"/>
      <c r="C7651"/>
      <c r="D7651"/>
      <c r="E7651" s="148"/>
      <c r="F7651" s="148"/>
      <c r="G7651" s="149"/>
      <c r="H7651" s="148"/>
      <c r="I7651"/>
    </row>
    <row r="7652" spans="1:9" x14ac:dyDescent="0.25">
      <c r="A7652"/>
      <c r="B7652"/>
      <c r="C7652"/>
      <c r="D7652"/>
      <c r="E7652" s="148"/>
      <c r="F7652" s="148"/>
      <c r="G7652" s="149"/>
      <c r="H7652" s="148"/>
      <c r="I7652"/>
    </row>
    <row r="7653" spans="1:9" x14ac:dyDescent="0.25">
      <c r="A7653"/>
      <c r="B7653"/>
      <c r="C7653"/>
      <c r="D7653"/>
      <c r="E7653" s="148"/>
      <c r="F7653" s="148"/>
      <c r="G7653" s="149"/>
      <c r="H7653" s="148"/>
      <c r="I7653"/>
    </row>
    <row r="7654" spans="1:9" x14ac:dyDescent="0.25">
      <c r="A7654"/>
      <c r="B7654"/>
      <c r="C7654"/>
      <c r="D7654"/>
      <c r="E7654" s="148"/>
      <c r="F7654" s="148"/>
      <c r="G7654" s="149"/>
      <c r="H7654" s="148"/>
      <c r="I7654"/>
    </row>
    <row r="7655" spans="1:9" x14ac:dyDescent="0.25">
      <c r="A7655"/>
      <c r="B7655"/>
      <c r="C7655"/>
      <c r="D7655"/>
      <c r="E7655" s="148"/>
      <c r="F7655" s="148"/>
      <c r="G7655" s="149"/>
      <c r="H7655" s="148"/>
      <c r="I7655"/>
    </row>
    <row r="7656" spans="1:9" x14ac:dyDescent="0.25">
      <c r="A7656"/>
      <c r="B7656"/>
      <c r="C7656"/>
      <c r="D7656"/>
      <c r="E7656" s="148"/>
      <c r="F7656" s="148"/>
      <c r="G7656" s="149"/>
      <c r="H7656" s="148"/>
      <c r="I7656"/>
    </row>
    <row r="7657" spans="1:9" x14ac:dyDescent="0.25">
      <c r="A7657"/>
      <c r="B7657"/>
      <c r="C7657"/>
      <c r="D7657"/>
      <c r="E7657" s="148"/>
      <c r="F7657" s="148"/>
      <c r="G7657" s="149"/>
      <c r="H7657" s="148"/>
      <c r="I7657"/>
    </row>
    <row r="7658" spans="1:9" x14ac:dyDescent="0.25">
      <c r="A7658"/>
      <c r="B7658"/>
      <c r="C7658"/>
      <c r="D7658"/>
      <c r="E7658" s="148"/>
      <c r="F7658" s="148"/>
      <c r="G7658" s="149"/>
      <c r="H7658" s="148"/>
      <c r="I7658"/>
    </row>
    <row r="7659" spans="1:9" x14ac:dyDescent="0.25">
      <c r="A7659"/>
      <c r="B7659"/>
      <c r="C7659"/>
      <c r="D7659"/>
      <c r="E7659" s="148"/>
      <c r="F7659" s="148"/>
      <c r="G7659" s="149"/>
      <c r="H7659" s="148"/>
      <c r="I7659"/>
    </row>
    <row r="7660" spans="1:9" x14ac:dyDescent="0.25">
      <c r="A7660"/>
      <c r="B7660"/>
      <c r="C7660"/>
      <c r="D7660"/>
      <c r="E7660" s="148"/>
      <c r="F7660" s="148"/>
      <c r="G7660" s="149"/>
      <c r="H7660" s="148"/>
      <c r="I7660"/>
    </row>
    <row r="7661" spans="1:9" x14ac:dyDescent="0.25">
      <c r="A7661"/>
      <c r="B7661"/>
      <c r="C7661"/>
      <c r="D7661"/>
      <c r="E7661" s="148"/>
      <c r="F7661" s="148"/>
      <c r="G7661" s="149"/>
      <c r="H7661" s="148"/>
      <c r="I7661"/>
    </row>
    <row r="7662" spans="1:9" x14ac:dyDescent="0.25">
      <c r="A7662"/>
      <c r="B7662"/>
      <c r="C7662"/>
      <c r="D7662"/>
      <c r="E7662" s="148"/>
      <c r="F7662" s="148"/>
      <c r="G7662" s="149"/>
      <c r="H7662" s="148"/>
      <c r="I7662"/>
    </row>
    <row r="7663" spans="1:9" x14ac:dyDescent="0.25">
      <c r="A7663"/>
      <c r="B7663"/>
      <c r="C7663"/>
      <c r="D7663"/>
      <c r="E7663" s="148"/>
      <c r="F7663" s="148"/>
      <c r="G7663" s="149"/>
      <c r="H7663" s="148"/>
      <c r="I7663"/>
    </row>
    <row r="7664" spans="1:9" x14ac:dyDescent="0.25">
      <c r="A7664"/>
      <c r="B7664"/>
      <c r="C7664"/>
      <c r="D7664"/>
      <c r="E7664" s="148"/>
      <c r="F7664" s="148"/>
      <c r="G7664" s="149"/>
      <c r="H7664" s="148"/>
      <c r="I7664"/>
    </row>
    <row r="7665" spans="1:9" x14ac:dyDescent="0.25">
      <c r="A7665"/>
      <c r="B7665"/>
      <c r="C7665"/>
      <c r="D7665"/>
      <c r="E7665" s="148"/>
      <c r="F7665" s="148"/>
      <c r="G7665" s="149"/>
      <c r="H7665" s="148"/>
      <c r="I7665"/>
    </row>
    <row r="7666" spans="1:9" x14ac:dyDescent="0.25">
      <c r="A7666"/>
      <c r="B7666"/>
      <c r="C7666"/>
      <c r="D7666"/>
      <c r="E7666" s="148"/>
      <c r="F7666" s="148"/>
      <c r="G7666" s="149"/>
      <c r="H7666" s="148"/>
      <c r="I7666"/>
    </row>
    <row r="7667" spans="1:9" x14ac:dyDescent="0.25">
      <c r="A7667"/>
      <c r="B7667"/>
      <c r="C7667"/>
      <c r="D7667"/>
      <c r="E7667" s="148"/>
      <c r="F7667" s="148"/>
      <c r="G7667" s="149"/>
      <c r="H7667" s="148"/>
      <c r="I7667"/>
    </row>
    <row r="7668" spans="1:9" x14ac:dyDescent="0.25">
      <c r="A7668"/>
      <c r="B7668"/>
      <c r="C7668"/>
      <c r="D7668"/>
      <c r="E7668" s="148"/>
      <c r="F7668" s="148"/>
      <c r="G7668" s="149"/>
      <c r="H7668" s="148"/>
      <c r="I7668"/>
    </row>
    <row r="7669" spans="1:9" x14ac:dyDescent="0.25">
      <c r="A7669"/>
      <c r="B7669"/>
      <c r="C7669"/>
      <c r="D7669"/>
      <c r="E7669" s="148"/>
      <c r="F7669" s="148"/>
      <c r="G7669" s="149"/>
      <c r="H7669" s="148"/>
      <c r="I7669"/>
    </row>
    <row r="7670" spans="1:9" x14ac:dyDescent="0.25">
      <c r="A7670"/>
      <c r="B7670"/>
      <c r="C7670"/>
      <c r="D7670"/>
      <c r="E7670" s="148"/>
      <c r="F7670" s="148"/>
      <c r="G7670" s="149"/>
      <c r="H7670" s="148"/>
      <c r="I7670"/>
    </row>
    <row r="7671" spans="1:9" x14ac:dyDescent="0.25">
      <c r="A7671"/>
      <c r="B7671"/>
      <c r="C7671"/>
      <c r="D7671"/>
      <c r="E7671" s="148"/>
      <c r="F7671" s="148"/>
      <c r="G7671" s="149"/>
      <c r="H7671" s="148"/>
      <c r="I7671"/>
    </row>
    <row r="7672" spans="1:9" x14ac:dyDescent="0.25">
      <c r="A7672"/>
      <c r="B7672"/>
      <c r="C7672"/>
      <c r="D7672"/>
      <c r="E7672" s="148"/>
      <c r="F7672" s="148"/>
      <c r="G7672" s="149"/>
      <c r="H7672" s="148"/>
      <c r="I7672"/>
    </row>
    <row r="7673" spans="1:9" x14ac:dyDescent="0.25">
      <c r="A7673"/>
      <c r="B7673"/>
      <c r="C7673"/>
      <c r="D7673"/>
      <c r="E7673" s="148"/>
      <c r="F7673" s="148"/>
      <c r="G7673" s="149"/>
      <c r="H7673" s="148"/>
      <c r="I7673"/>
    </row>
    <row r="7674" spans="1:9" x14ac:dyDescent="0.25">
      <c r="A7674"/>
      <c r="B7674"/>
      <c r="C7674"/>
      <c r="D7674"/>
      <c r="E7674" s="148"/>
      <c r="F7674" s="148"/>
      <c r="G7674" s="149"/>
      <c r="H7674" s="148"/>
      <c r="I7674"/>
    </row>
    <row r="7675" spans="1:9" x14ac:dyDescent="0.25">
      <c r="A7675"/>
      <c r="B7675"/>
      <c r="C7675"/>
      <c r="D7675"/>
      <c r="E7675" s="148"/>
      <c r="F7675" s="148"/>
      <c r="G7675" s="149"/>
      <c r="H7675" s="148"/>
      <c r="I7675"/>
    </row>
    <row r="7676" spans="1:9" x14ac:dyDescent="0.25">
      <c r="A7676"/>
      <c r="B7676"/>
      <c r="C7676"/>
      <c r="D7676"/>
      <c r="E7676" s="148"/>
      <c r="F7676" s="148"/>
      <c r="G7676" s="149"/>
      <c r="H7676" s="148"/>
      <c r="I7676"/>
    </row>
    <row r="7677" spans="1:9" x14ac:dyDescent="0.25">
      <c r="A7677"/>
      <c r="B7677"/>
      <c r="C7677"/>
      <c r="D7677"/>
      <c r="E7677" s="148"/>
      <c r="F7677" s="148"/>
      <c r="G7677" s="149"/>
      <c r="H7677" s="148"/>
      <c r="I7677"/>
    </row>
    <row r="7678" spans="1:9" x14ac:dyDescent="0.25">
      <c r="A7678"/>
      <c r="B7678"/>
      <c r="C7678"/>
      <c r="D7678"/>
      <c r="E7678" s="148"/>
      <c r="F7678" s="148"/>
      <c r="G7678" s="149"/>
      <c r="H7678" s="148"/>
      <c r="I7678"/>
    </row>
    <row r="7679" spans="1:9" x14ac:dyDescent="0.25">
      <c r="A7679"/>
      <c r="B7679"/>
      <c r="C7679"/>
      <c r="D7679"/>
      <c r="E7679" s="148"/>
      <c r="F7679" s="148"/>
      <c r="G7679" s="149"/>
      <c r="H7679" s="148"/>
      <c r="I7679"/>
    </row>
    <row r="7680" spans="1:9" x14ac:dyDescent="0.25">
      <c r="A7680"/>
      <c r="B7680"/>
      <c r="C7680"/>
      <c r="D7680"/>
      <c r="E7680" s="148"/>
      <c r="F7680" s="148"/>
      <c r="G7680" s="149"/>
      <c r="H7680" s="148"/>
      <c r="I7680"/>
    </row>
    <row r="7681" spans="1:9" x14ac:dyDescent="0.25">
      <c r="A7681"/>
      <c r="B7681"/>
      <c r="C7681"/>
      <c r="D7681"/>
      <c r="E7681" s="148"/>
      <c r="F7681" s="148"/>
      <c r="G7681" s="149"/>
      <c r="H7681" s="148"/>
      <c r="I7681"/>
    </row>
    <row r="7682" spans="1:9" x14ac:dyDescent="0.25">
      <c r="A7682"/>
      <c r="B7682"/>
      <c r="C7682"/>
      <c r="D7682"/>
      <c r="E7682" s="148"/>
      <c r="F7682" s="148"/>
      <c r="G7682" s="149"/>
      <c r="H7682" s="148"/>
      <c r="I7682"/>
    </row>
    <row r="7683" spans="1:9" x14ac:dyDescent="0.25">
      <c r="A7683"/>
      <c r="B7683"/>
      <c r="C7683"/>
      <c r="D7683"/>
      <c r="E7683" s="148"/>
      <c r="F7683" s="148"/>
      <c r="G7683" s="149"/>
      <c r="H7683" s="148"/>
      <c r="I7683"/>
    </row>
    <row r="7684" spans="1:9" x14ac:dyDescent="0.25">
      <c r="A7684"/>
      <c r="B7684"/>
      <c r="C7684"/>
      <c r="D7684"/>
      <c r="E7684" s="148"/>
      <c r="F7684" s="148"/>
      <c r="G7684" s="149"/>
      <c r="H7684" s="148"/>
      <c r="I7684"/>
    </row>
    <row r="7685" spans="1:9" x14ac:dyDescent="0.25">
      <c r="A7685"/>
      <c r="B7685"/>
      <c r="C7685"/>
      <c r="D7685"/>
      <c r="E7685" s="148"/>
      <c r="F7685" s="148"/>
      <c r="G7685" s="149"/>
      <c r="H7685" s="148"/>
      <c r="I7685"/>
    </row>
    <row r="7686" spans="1:9" x14ac:dyDescent="0.25">
      <c r="A7686"/>
      <c r="B7686"/>
      <c r="C7686"/>
      <c r="D7686"/>
      <c r="E7686" s="148"/>
      <c r="F7686" s="148"/>
      <c r="G7686" s="149"/>
      <c r="H7686" s="148"/>
      <c r="I7686"/>
    </row>
    <row r="7687" spans="1:9" x14ac:dyDescent="0.25">
      <c r="A7687"/>
      <c r="B7687"/>
      <c r="C7687"/>
      <c r="D7687"/>
      <c r="E7687" s="148"/>
      <c r="F7687" s="148"/>
      <c r="G7687" s="149"/>
      <c r="H7687" s="148"/>
      <c r="I7687"/>
    </row>
    <row r="7688" spans="1:9" x14ac:dyDescent="0.25">
      <c r="A7688"/>
      <c r="B7688"/>
      <c r="C7688"/>
      <c r="D7688"/>
      <c r="E7688" s="148"/>
      <c r="F7688" s="148"/>
      <c r="G7688" s="149"/>
      <c r="H7688" s="148"/>
      <c r="I7688"/>
    </row>
    <row r="7689" spans="1:9" x14ac:dyDescent="0.25">
      <c r="A7689"/>
      <c r="B7689"/>
      <c r="C7689"/>
      <c r="D7689"/>
      <c r="E7689" s="148"/>
      <c r="F7689" s="148"/>
      <c r="G7689" s="149"/>
      <c r="H7689" s="148"/>
      <c r="I7689"/>
    </row>
    <row r="7690" spans="1:9" x14ac:dyDescent="0.25">
      <c r="A7690"/>
      <c r="B7690"/>
      <c r="C7690"/>
      <c r="D7690"/>
      <c r="E7690" s="148"/>
      <c r="F7690" s="148"/>
      <c r="G7690" s="149"/>
      <c r="H7690" s="148"/>
      <c r="I7690"/>
    </row>
    <row r="7691" spans="1:9" x14ac:dyDescent="0.25">
      <c r="A7691"/>
      <c r="B7691"/>
      <c r="C7691"/>
      <c r="D7691"/>
      <c r="E7691" s="148"/>
      <c r="F7691" s="148"/>
      <c r="G7691" s="149"/>
      <c r="H7691" s="148"/>
      <c r="I7691"/>
    </row>
    <row r="7692" spans="1:9" x14ac:dyDescent="0.25">
      <c r="A7692"/>
      <c r="B7692"/>
      <c r="C7692"/>
      <c r="D7692"/>
      <c r="E7692" s="148"/>
      <c r="F7692" s="148"/>
      <c r="G7692" s="149"/>
      <c r="H7692" s="148"/>
      <c r="I7692"/>
    </row>
    <row r="7693" spans="1:9" x14ac:dyDescent="0.25">
      <c r="A7693"/>
      <c r="B7693"/>
      <c r="C7693"/>
      <c r="D7693"/>
      <c r="E7693" s="148"/>
      <c r="F7693" s="148"/>
      <c r="G7693" s="149"/>
      <c r="H7693" s="148"/>
      <c r="I7693"/>
    </row>
    <row r="7694" spans="1:9" x14ac:dyDescent="0.25">
      <c r="A7694"/>
      <c r="B7694"/>
      <c r="C7694"/>
      <c r="D7694"/>
      <c r="E7694" s="148"/>
      <c r="F7694" s="148"/>
      <c r="G7694" s="149"/>
      <c r="H7694" s="148"/>
      <c r="I7694"/>
    </row>
    <row r="7695" spans="1:9" x14ac:dyDescent="0.25">
      <c r="A7695"/>
      <c r="B7695"/>
      <c r="C7695"/>
      <c r="D7695"/>
      <c r="E7695" s="148"/>
      <c r="F7695" s="148"/>
      <c r="G7695" s="149"/>
      <c r="H7695" s="148"/>
      <c r="I7695"/>
    </row>
    <row r="7696" spans="1:9" x14ac:dyDescent="0.25">
      <c r="A7696"/>
      <c r="B7696"/>
      <c r="C7696"/>
      <c r="D7696"/>
      <c r="E7696" s="148"/>
      <c r="F7696" s="148"/>
      <c r="G7696" s="149"/>
      <c r="H7696" s="148"/>
      <c r="I7696"/>
    </row>
    <row r="7697" spans="1:9" x14ac:dyDescent="0.25">
      <c r="A7697"/>
      <c r="B7697"/>
      <c r="C7697"/>
      <c r="D7697"/>
      <c r="E7697" s="148"/>
      <c r="F7697" s="148"/>
      <c r="G7697" s="149"/>
      <c r="H7697" s="148"/>
      <c r="I7697"/>
    </row>
    <row r="7698" spans="1:9" x14ac:dyDescent="0.25">
      <c r="A7698"/>
      <c r="B7698"/>
      <c r="C7698"/>
      <c r="D7698"/>
      <c r="E7698" s="148"/>
      <c r="F7698" s="148"/>
      <c r="G7698" s="149"/>
      <c r="H7698" s="148"/>
      <c r="I7698"/>
    </row>
    <row r="7699" spans="1:9" x14ac:dyDescent="0.25">
      <c r="A7699"/>
      <c r="B7699"/>
      <c r="C7699"/>
      <c r="D7699"/>
      <c r="E7699" s="148"/>
      <c r="F7699" s="148"/>
      <c r="G7699" s="149"/>
      <c r="H7699" s="148"/>
      <c r="I7699"/>
    </row>
    <row r="7700" spans="1:9" x14ac:dyDescent="0.25">
      <c r="A7700"/>
      <c r="B7700"/>
      <c r="C7700"/>
      <c r="D7700"/>
      <c r="E7700" s="148"/>
      <c r="F7700" s="148"/>
      <c r="G7700" s="149"/>
      <c r="H7700" s="148"/>
      <c r="I7700"/>
    </row>
    <row r="7701" spans="1:9" x14ac:dyDescent="0.25">
      <c r="A7701"/>
      <c r="B7701"/>
      <c r="C7701"/>
      <c r="D7701"/>
      <c r="E7701" s="148"/>
      <c r="F7701" s="148"/>
      <c r="G7701" s="149"/>
      <c r="H7701" s="148"/>
      <c r="I7701"/>
    </row>
    <row r="7702" spans="1:9" x14ac:dyDescent="0.25">
      <c r="A7702"/>
      <c r="B7702"/>
      <c r="C7702"/>
      <c r="D7702"/>
      <c r="E7702" s="148"/>
      <c r="F7702" s="148"/>
      <c r="G7702" s="149"/>
      <c r="H7702" s="148"/>
      <c r="I7702"/>
    </row>
    <row r="7703" spans="1:9" x14ac:dyDescent="0.25">
      <c r="A7703"/>
      <c r="B7703"/>
      <c r="C7703"/>
      <c r="D7703"/>
      <c r="E7703" s="148"/>
      <c r="F7703" s="148"/>
      <c r="G7703" s="149"/>
      <c r="H7703" s="148"/>
      <c r="I7703"/>
    </row>
    <row r="7704" spans="1:9" x14ac:dyDescent="0.25">
      <c r="A7704"/>
      <c r="B7704"/>
      <c r="C7704"/>
      <c r="D7704"/>
      <c r="E7704" s="148"/>
      <c r="F7704" s="148"/>
      <c r="G7704" s="149"/>
      <c r="H7704" s="148"/>
      <c r="I7704"/>
    </row>
    <row r="7705" spans="1:9" x14ac:dyDescent="0.25">
      <c r="A7705"/>
      <c r="B7705"/>
      <c r="C7705"/>
      <c r="D7705"/>
      <c r="E7705" s="148"/>
      <c r="F7705" s="148"/>
      <c r="G7705" s="149"/>
      <c r="H7705" s="148"/>
      <c r="I7705"/>
    </row>
    <row r="7706" spans="1:9" x14ac:dyDescent="0.25">
      <c r="A7706"/>
      <c r="B7706"/>
      <c r="C7706"/>
      <c r="D7706"/>
      <c r="E7706" s="148"/>
      <c r="F7706" s="148"/>
      <c r="G7706" s="149"/>
      <c r="H7706" s="148"/>
      <c r="I7706"/>
    </row>
    <row r="7707" spans="1:9" x14ac:dyDescent="0.25">
      <c r="A7707"/>
      <c r="B7707"/>
      <c r="C7707"/>
      <c r="D7707"/>
      <c r="E7707" s="148"/>
      <c r="F7707" s="148"/>
      <c r="G7707" s="149"/>
      <c r="H7707" s="148"/>
      <c r="I7707"/>
    </row>
    <row r="7708" spans="1:9" x14ac:dyDescent="0.25">
      <c r="A7708"/>
      <c r="B7708"/>
      <c r="C7708"/>
      <c r="D7708"/>
      <c r="E7708" s="148"/>
      <c r="F7708" s="148"/>
      <c r="G7708" s="149"/>
      <c r="H7708" s="148"/>
      <c r="I7708"/>
    </row>
    <row r="7709" spans="1:9" x14ac:dyDescent="0.25">
      <c r="A7709"/>
      <c r="B7709"/>
      <c r="C7709"/>
      <c r="D7709"/>
      <c r="E7709" s="148"/>
      <c r="F7709" s="148"/>
      <c r="G7709" s="149"/>
      <c r="H7709" s="148"/>
      <c r="I7709"/>
    </row>
    <row r="7710" spans="1:9" x14ac:dyDescent="0.25">
      <c r="A7710"/>
      <c r="B7710"/>
      <c r="C7710"/>
      <c r="D7710"/>
      <c r="E7710" s="148"/>
      <c r="F7710" s="148"/>
      <c r="G7710" s="149"/>
      <c r="H7710" s="148"/>
      <c r="I7710"/>
    </row>
    <row r="7711" spans="1:9" x14ac:dyDescent="0.25">
      <c r="A7711"/>
      <c r="B7711"/>
      <c r="C7711"/>
      <c r="D7711"/>
      <c r="E7711" s="148"/>
      <c r="F7711" s="148"/>
      <c r="G7711" s="149"/>
      <c r="H7711" s="148"/>
      <c r="I7711"/>
    </row>
    <row r="7712" spans="1:9" x14ac:dyDescent="0.25">
      <c r="A7712"/>
      <c r="B7712"/>
      <c r="C7712"/>
      <c r="D7712"/>
      <c r="E7712" s="148"/>
      <c r="F7712" s="148"/>
      <c r="G7712" s="149"/>
      <c r="H7712" s="148"/>
      <c r="I7712"/>
    </row>
    <row r="7713" spans="1:9" x14ac:dyDescent="0.25">
      <c r="A7713"/>
      <c r="B7713"/>
      <c r="C7713"/>
      <c r="D7713"/>
      <c r="E7713" s="148"/>
      <c r="F7713" s="148"/>
      <c r="G7713" s="149"/>
      <c r="H7713" s="148"/>
      <c r="I7713"/>
    </row>
    <row r="7714" spans="1:9" x14ac:dyDescent="0.25">
      <c r="A7714"/>
      <c r="B7714"/>
      <c r="C7714"/>
      <c r="D7714"/>
      <c r="E7714" s="148"/>
      <c r="F7714" s="148"/>
      <c r="G7714" s="149"/>
      <c r="H7714" s="148"/>
      <c r="I7714"/>
    </row>
    <row r="7715" spans="1:9" x14ac:dyDescent="0.25">
      <c r="A7715"/>
      <c r="B7715"/>
      <c r="C7715"/>
      <c r="D7715"/>
      <c r="E7715" s="148"/>
      <c r="F7715" s="148"/>
      <c r="G7715" s="149"/>
      <c r="H7715" s="148"/>
      <c r="I7715"/>
    </row>
    <row r="7716" spans="1:9" x14ac:dyDescent="0.25">
      <c r="A7716"/>
      <c r="B7716"/>
      <c r="C7716"/>
      <c r="D7716"/>
      <c r="E7716" s="148"/>
      <c r="F7716" s="148"/>
      <c r="G7716" s="149"/>
      <c r="H7716" s="148"/>
      <c r="I7716"/>
    </row>
    <row r="7717" spans="1:9" x14ac:dyDescent="0.25">
      <c r="A7717"/>
      <c r="B7717"/>
      <c r="C7717"/>
      <c r="D7717"/>
      <c r="E7717" s="148"/>
      <c r="F7717" s="148"/>
      <c r="G7717" s="149"/>
      <c r="H7717" s="148"/>
      <c r="I7717"/>
    </row>
    <row r="7718" spans="1:9" x14ac:dyDescent="0.25">
      <c r="A7718"/>
      <c r="B7718"/>
      <c r="C7718"/>
      <c r="D7718"/>
      <c r="E7718" s="148"/>
      <c r="F7718" s="148"/>
      <c r="G7718" s="149"/>
      <c r="H7718" s="148"/>
      <c r="I7718"/>
    </row>
    <row r="7719" spans="1:9" x14ac:dyDescent="0.25">
      <c r="A7719"/>
      <c r="B7719"/>
      <c r="C7719"/>
      <c r="D7719"/>
      <c r="E7719" s="148"/>
      <c r="F7719" s="148"/>
      <c r="G7719" s="149"/>
      <c r="H7719" s="148"/>
      <c r="I7719"/>
    </row>
    <row r="7720" spans="1:9" x14ac:dyDescent="0.25">
      <c r="A7720"/>
      <c r="B7720"/>
      <c r="C7720"/>
      <c r="D7720"/>
      <c r="E7720" s="148"/>
      <c r="F7720" s="148"/>
      <c r="G7720" s="149"/>
      <c r="H7720" s="148"/>
      <c r="I7720"/>
    </row>
    <row r="7721" spans="1:9" x14ac:dyDescent="0.25">
      <c r="A7721"/>
      <c r="B7721"/>
      <c r="C7721"/>
      <c r="D7721"/>
      <c r="E7721" s="148"/>
      <c r="F7721" s="148"/>
      <c r="G7721" s="149"/>
      <c r="H7721" s="148"/>
      <c r="I7721"/>
    </row>
    <row r="7722" spans="1:9" x14ac:dyDescent="0.25">
      <c r="A7722"/>
      <c r="B7722"/>
      <c r="C7722"/>
      <c r="D7722"/>
      <c r="E7722" s="148"/>
      <c r="F7722" s="148"/>
      <c r="G7722" s="149"/>
      <c r="H7722" s="148"/>
      <c r="I7722"/>
    </row>
    <row r="7723" spans="1:9" x14ac:dyDescent="0.25">
      <c r="A7723"/>
      <c r="B7723"/>
      <c r="C7723"/>
      <c r="D7723"/>
      <c r="E7723" s="148"/>
      <c r="F7723" s="148"/>
      <c r="G7723" s="149"/>
      <c r="H7723" s="148"/>
      <c r="I7723"/>
    </row>
    <row r="7724" spans="1:9" x14ac:dyDescent="0.25">
      <c r="A7724"/>
      <c r="B7724"/>
      <c r="C7724"/>
      <c r="D7724"/>
      <c r="E7724" s="148"/>
      <c r="F7724" s="148"/>
      <c r="G7724" s="149"/>
      <c r="H7724" s="148"/>
      <c r="I7724"/>
    </row>
    <row r="7725" spans="1:9" x14ac:dyDescent="0.25">
      <c r="A7725"/>
      <c r="B7725"/>
      <c r="C7725"/>
      <c r="D7725"/>
      <c r="E7725" s="148"/>
      <c r="F7725" s="148"/>
      <c r="G7725" s="149"/>
      <c r="H7725" s="148"/>
      <c r="I7725"/>
    </row>
    <row r="7726" spans="1:9" x14ac:dyDescent="0.25">
      <c r="A7726"/>
      <c r="B7726"/>
      <c r="C7726"/>
      <c r="D7726"/>
      <c r="E7726" s="148"/>
      <c r="F7726" s="148"/>
      <c r="G7726" s="149"/>
      <c r="H7726" s="148"/>
      <c r="I7726"/>
    </row>
    <row r="7727" spans="1:9" x14ac:dyDescent="0.25">
      <c r="A7727"/>
      <c r="B7727"/>
      <c r="C7727"/>
      <c r="D7727"/>
      <c r="E7727" s="148"/>
      <c r="F7727" s="148"/>
      <c r="G7727" s="149"/>
      <c r="H7727" s="148"/>
      <c r="I7727"/>
    </row>
    <row r="7728" spans="1:9" x14ac:dyDescent="0.25">
      <c r="A7728"/>
      <c r="B7728"/>
      <c r="C7728"/>
      <c r="D7728"/>
      <c r="E7728" s="148"/>
      <c r="F7728" s="148"/>
      <c r="G7728" s="149"/>
      <c r="H7728" s="148"/>
      <c r="I7728"/>
    </row>
    <row r="7729" spans="1:9" x14ac:dyDescent="0.25">
      <c r="A7729"/>
      <c r="B7729"/>
      <c r="C7729"/>
      <c r="D7729"/>
      <c r="E7729" s="148"/>
      <c r="F7729" s="148"/>
      <c r="G7729" s="149"/>
      <c r="H7729" s="148"/>
      <c r="I7729"/>
    </row>
    <row r="7730" spans="1:9" x14ac:dyDescent="0.25">
      <c r="A7730"/>
      <c r="B7730"/>
      <c r="C7730"/>
      <c r="D7730"/>
      <c r="E7730" s="148"/>
      <c r="F7730" s="148"/>
      <c r="G7730" s="149"/>
      <c r="H7730" s="148"/>
      <c r="I7730"/>
    </row>
    <row r="7731" spans="1:9" x14ac:dyDescent="0.25">
      <c r="A7731"/>
      <c r="B7731"/>
      <c r="C7731"/>
      <c r="D7731"/>
      <c r="E7731" s="148"/>
      <c r="F7731" s="148"/>
      <c r="G7731" s="149"/>
      <c r="H7731" s="148"/>
      <c r="I7731"/>
    </row>
    <row r="7732" spans="1:9" x14ac:dyDescent="0.25">
      <c r="A7732"/>
      <c r="B7732"/>
      <c r="C7732"/>
      <c r="D7732"/>
      <c r="E7732" s="148"/>
      <c r="F7732" s="148"/>
      <c r="G7732" s="149"/>
      <c r="H7732" s="148"/>
      <c r="I7732"/>
    </row>
    <row r="7733" spans="1:9" x14ac:dyDescent="0.25">
      <c r="A7733"/>
      <c r="B7733"/>
      <c r="C7733"/>
      <c r="D7733"/>
      <c r="E7733" s="148"/>
      <c r="F7733" s="148"/>
      <c r="G7733" s="149"/>
      <c r="H7733" s="148"/>
      <c r="I7733"/>
    </row>
    <row r="7734" spans="1:9" x14ac:dyDescent="0.25">
      <c r="A7734"/>
      <c r="B7734"/>
      <c r="C7734"/>
      <c r="D7734"/>
      <c r="E7734" s="148"/>
      <c r="F7734" s="148"/>
      <c r="G7734" s="149"/>
      <c r="H7734" s="148"/>
      <c r="I7734"/>
    </row>
    <row r="7735" spans="1:9" x14ac:dyDescent="0.25">
      <c r="A7735"/>
      <c r="B7735"/>
      <c r="C7735"/>
      <c r="D7735"/>
      <c r="E7735" s="148"/>
      <c r="F7735" s="148"/>
      <c r="G7735" s="149"/>
      <c r="H7735" s="148"/>
      <c r="I7735"/>
    </row>
    <row r="7736" spans="1:9" x14ac:dyDescent="0.25">
      <c r="A7736"/>
      <c r="B7736"/>
      <c r="C7736"/>
      <c r="D7736"/>
      <c r="E7736" s="148"/>
      <c r="F7736" s="148"/>
      <c r="G7736" s="149"/>
      <c r="H7736" s="148"/>
      <c r="I7736"/>
    </row>
    <row r="7737" spans="1:9" x14ac:dyDescent="0.25">
      <c r="A7737"/>
      <c r="B7737"/>
      <c r="C7737"/>
      <c r="D7737"/>
      <c r="E7737" s="148"/>
      <c r="F7737" s="148"/>
      <c r="G7737" s="149"/>
      <c r="H7737" s="148"/>
      <c r="I7737"/>
    </row>
    <row r="7738" spans="1:9" x14ac:dyDescent="0.25">
      <c r="A7738"/>
      <c r="B7738"/>
      <c r="C7738"/>
      <c r="D7738"/>
      <c r="E7738" s="148"/>
      <c r="F7738" s="148"/>
      <c r="G7738" s="149"/>
      <c r="H7738" s="148"/>
      <c r="I7738"/>
    </row>
    <row r="7739" spans="1:9" x14ac:dyDescent="0.25">
      <c r="A7739"/>
      <c r="B7739"/>
      <c r="C7739"/>
      <c r="D7739"/>
      <c r="E7739" s="148"/>
      <c r="F7739" s="148"/>
      <c r="G7739" s="149"/>
      <c r="H7739" s="148"/>
      <c r="I7739"/>
    </row>
    <row r="7740" spans="1:9" x14ac:dyDescent="0.25">
      <c r="A7740"/>
      <c r="B7740"/>
      <c r="C7740"/>
      <c r="D7740"/>
      <c r="E7740" s="148"/>
      <c r="F7740" s="148"/>
      <c r="G7740" s="149"/>
      <c r="H7740" s="148"/>
      <c r="I7740"/>
    </row>
    <row r="7741" spans="1:9" x14ac:dyDescent="0.25">
      <c r="A7741"/>
      <c r="B7741"/>
      <c r="C7741"/>
      <c r="D7741"/>
      <c r="E7741" s="148"/>
      <c r="F7741" s="148"/>
      <c r="G7741" s="149"/>
      <c r="H7741" s="148"/>
      <c r="I7741"/>
    </row>
    <row r="7742" spans="1:9" x14ac:dyDescent="0.25">
      <c r="A7742"/>
      <c r="B7742"/>
      <c r="C7742"/>
      <c r="D7742"/>
      <c r="E7742" s="148"/>
      <c r="F7742" s="148"/>
      <c r="G7742" s="149"/>
      <c r="H7742" s="148"/>
      <c r="I7742"/>
    </row>
    <row r="7743" spans="1:9" x14ac:dyDescent="0.25">
      <c r="A7743"/>
      <c r="B7743"/>
      <c r="C7743"/>
      <c r="D7743"/>
      <c r="E7743" s="148"/>
      <c r="F7743" s="148"/>
      <c r="G7743" s="149"/>
      <c r="H7743" s="148"/>
      <c r="I7743"/>
    </row>
    <row r="7744" spans="1:9" x14ac:dyDescent="0.25">
      <c r="A7744"/>
      <c r="B7744"/>
      <c r="C7744"/>
      <c r="D7744"/>
      <c r="E7744" s="148"/>
      <c r="F7744" s="148"/>
      <c r="G7744" s="149"/>
      <c r="H7744" s="148"/>
      <c r="I7744"/>
    </row>
    <row r="7745" spans="1:9" x14ac:dyDescent="0.25">
      <c r="A7745"/>
      <c r="B7745"/>
      <c r="C7745"/>
      <c r="D7745"/>
      <c r="E7745" s="148"/>
      <c r="F7745" s="148"/>
      <c r="G7745" s="149"/>
      <c r="H7745" s="148"/>
      <c r="I7745"/>
    </row>
    <row r="7746" spans="1:9" x14ac:dyDescent="0.25">
      <c r="A7746"/>
      <c r="B7746"/>
      <c r="C7746"/>
      <c r="D7746"/>
      <c r="E7746" s="148"/>
      <c r="F7746" s="148"/>
      <c r="G7746" s="149"/>
      <c r="H7746" s="148"/>
      <c r="I7746"/>
    </row>
    <row r="7747" spans="1:9" x14ac:dyDescent="0.25">
      <c r="A7747"/>
      <c r="B7747"/>
      <c r="C7747"/>
      <c r="D7747"/>
      <c r="E7747" s="148"/>
      <c r="F7747" s="148"/>
      <c r="G7747" s="149"/>
      <c r="H7747" s="148"/>
      <c r="I7747"/>
    </row>
    <row r="7748" spans="1:9" x14ac:dyDescent="0.25">
      <c r="A7748"/>
      <c r="B7748"/>
      <c r="C7748"/>
      <c r="D7748"/>
      <c r="E7748" s="148"/>
      <c r="F7748" s="148"/>
      <c r="G7748" s="149"/>
      <c r="H7748" s="148"/>
      <c r="I7748"/>
    </row>
    <row r="7749" spans="1:9" x14ac:dyDescent="0.25">
      <c r="A7749"/>
      <c r="B7749"/>
      <c r="C7749"/>
      <c r="D7749"/>
      <c r="E7749" s="148"/>
      <c r="F7749" s="148"/>
      <c r="G7749" s="149"/>
      <c r="H7749" s="148"/>
      <c r="I7749"/>
    </row>
    <row r="7750" spans="1:9" x14ac:dyDescent="0.25">
      <c r="A7750"/>
      <c r="B7750"/>
      <c r="C7750"/>
      <c r="D7750"/>
      <c r="E7750" s="148"/>
      <c r="F7750" s="148"/>
      <c r="G7750" s="149"/>
      <c r="H7750" s="148"/>
      <c r="I7750"/>
    </row>
    <row r="7751" spans="1:9" x14ac:dyDescent="0.25">
      <c r="A7751"/>
      <c r="B7751"/>
      <c r="C7751"/>
      <c r="D7751"/>
      <c r="E7751" s="148"/>
      <c r="F7751" s="148"/>
      <c r="G7751" s="149"/>
      <c r="H7751" s="148"/>
      <c r="I7751"/>
    </row>
    <row r="7752" spans="1:9" x14ac:dyDescent="0.25">
      <c r="A7752"/>
      <c r="B7752"/>
      <c r="C7752"/>
      <c r="D7752"/>
      <c r="E7752" s="148"/>
      <c r="F7752" s="148"/>
      <c r="G7752" s="149"/>
      <c r="H7752" s="148"/>
      <c r="I7752"/>
    </row>
    <row r="7753" spans="1:9" x14ac:dyDescent="0.25">
      <c r="A7753"/>
      <c r="B7753"/>
      <c r="C7753"/>
      <c r="D7753"/>
      <c r="E7753" s="148"/>
      <c r="F7753" s="148"/>
      <c r="G7753" s="149"/>
      <c r="H7753" s="148"/>
      <c r="I7753"/>
    </row>
    <row r="7754" spans="1:9" x14ac:dyDescent="0.25">
      <c r="A7754"/>
      <c r="B7754"/>
      <c r="C7754"/>
      <c r="D7754"/>
      <c r="E7754" s="148"/>
      <c r="F7754" s="148"/>
      <c r="G7754" s="149"/>
      <c r="H7754" s="148"/>
      <c r="I7754"/>
    </row>
    <row r="7755" spans="1:9" x14ac:dyDescent="0.25">
      <c r="A7755"/>
      <c r="B7755"/>
      <c r="C7755"/>
      <c r="D7755"/>
      <c r="E7755" s="148"/>
      <c r="F7755" s="148"/>
      <c r="G7755" s="149"/>
      <c r="H7755" s="148"/>
      <c r="I7755"/>
    </row>
    <row r="7756" spans="1:9" x14ac:dyDescent="0.25">
      <c r="A7756"/>
      <c r="B7756"/>
      <c r="C7756"/>
      <c r="D7756"/>
      <c r="E7756" s="148"/>
      <c r="F7756" s="148"/>
      <c r="G7756" s="149"/>
      <c r="H7756" s="148"/>
      <c r="I7756"/>
    </row>
    <row r="7757" spans="1:9" x14ac:dyDescent="0.25">
      <c r="A7757"/>
      <c r="B7757"/>
      <c r="C7757"/>
      <c r="D7757"/>
      <c r="E7757" s="148"/>
      <c r="F7757" s="148"/>
      <c r="G7757" s="149"/>
      <c r="H7757" s="148"/>
      <c r="I7757"/>
    </row>
    <row r="7758" spans="1:9" x14ac:dyDescent="0.25">
      <c r="A7758"/>
      <c r="B7758"/>
      <c r="C7758"/>
      <c r="D7758"/>
      <c r="E7758" s="148"/>
      <c r="F7758" s="148"/>
      <c r="G7758" s="149"/>
      <c r="H7758" s="148"/>
      <c r="I7758"/>
    </row>
    <row r="7759" spans="1:9" x14ac:dyDescent="0.25">
      <c r="A7759"/>
      <c r="B7759"/>
      <c r="C7759"/>
      <c r="D7759"/>
      <c r="E7759" s="148"/>
      <c r="F7759" s="148"/>
      <c r="G7759" s="149"/>
      <c r="H7759" s="148"/>
      <c r="I7759"/>
    </row>
    <row r="7760" spans="1:9" x14ac:dyDescent="0.25">
      <c r="A7760"/>
      <c r="B7760"/>
      <c r="C7760"/>
      <c r="D7760"/>
      <c r="E7760" s="148"/>
      <c r="F7760" s="148"/>
      <c r="G7760" s="149"/>
      <c r="H7760" s="148"/>
      <c r="I7760"/>
    </row>
    <row r="7761" spans="1:9" x14ac:dyDescent="0.25">
      <c r="A7761"/>
      <c r="B7761"/>
      <c r="C7761"/>
      <c r="D7761"/>
      <c r="E7761" s="148"/>
      <c r="F7761" s="148"/>
      <c r="G7761" s="149"/>
      <c r="H7761" s="148"/>
      <c r="I7761"/>
    </row>
    <row r="7762" spans="1:9" x14ac:dyDescent="0.25">
      <c r="A7762"/>
      <c r="B7762"/>
      <c r="C7762"/>
      <c r="D7762"/>
      <c r="E7762" s="148"/>
      <c r="F7762" s="148"/>
      <c r="G7762" s="149"/>
      <c r="H7762" s="148"/>
      <c r="I7762"/>
    </row>
    <row r="7763" spans="1:9" x14ac:dyDescent="0.25">
      <c r="A7763"/>
      <c r="B7763"/>
      <c r="C7763"/>
      <c r="D7763"/>
      <c r="E7763" s="148"/>
      <c r="F7763" s="148"/>
      <c r="G7763" s="149"/>
      <c r="H7763" s="148"/>
      <c r="I7763"/>
    </row>
    <row r="7764" spans="1:9" x14ac:dyDescent="0.25">
      <c r="A7764"/>
      <c r="B7764"/>
      <c r="C7764"/>
      <c r="D7764"/>
      <c r="E7764" s="148"/>
      <c r="F7764" s="148"/>
      <c r="G7764" s="149"/>
      <c r="H7764" s="148"/>
      <c r="I7764"/>
    </row>
    <row r="7765" spans="1:9" x14ac:dyDescent="0.25">
      <c r="A7765"/>
      <c r="B7765"/>
      <c r="C7765"/>
      <c r="D7765"/>
      <c r="E7765" s="148"/>
      <c r="F7765" s="148"/>
      <c r="G7765" s="149"/>
      <c r="H7765" s="148"/>
      <c r="I7765"/>
    </row>
    <row r="7766" spans="1:9" x14ac:dyDescent="0.25">
      <c r="A7766"/>
      <c r="B7766"/>
      <c r="C7766"/>
      <c r="D7766"/>
      <c r="E7766" s="148"/>
      <c r="F7766" s="148"/>
      <c r="G7766" s="149"/>
      <c r="H7766" s="148"/>
      <c r="I7766"/>
    </row>
    <row r="7767" spans="1:9" x14ac:dyDescent="0.25">
      <c r="A7767"/>
      <c r="B7767"/>
      <c r="C7767"/>
      <c r="D7767"/>
      <c r="E7767" s="148"/>
      <c r="F7767" s="148"/>
      <c r="G7767" s="149"/>
      <c r="H7767" s="148"/>
      <c r="I7767"/>
    </row>
    <row r="7768" spans="1:9" x14ac:dyDescent="0.25">
      <c r="A7768"/>
      <c r="B7768"/>
      <c r="C7768"/>
      <c r="D7768"/>
      <c r="E7768" s="148"/>
      <c r="F7768" s="148"/>
      <c r="G7768" s="149"/>
      <c r="H7768" s="148"/>
      <c r="I7768"/>
    </row>
    <row r="7769" spans="1:9" x14ac:dyDescent="0.25">
      <c r="A7769"/>
      <c r="B7769"/>
      <c r="C7769"/>
      <c r="D7769"/>
      <c r="E7769" s="148"/>
      <c r="F7769" s="148"/>
      <c r="G7769" s="149"/>
      <c r="H7769" s="148"/>
      <c r="I7769"/>
    </row>
    <row r="7770" spans="1:9" x14ac:dyDescent="0.25">
      <c r="A7770"/>
      <c r="B7770"/>
      <c r="C7770"/>
      <c r="D7770"/>
      <c r="E7770" s="148"/>
      <c r="F7770" s="148"/>
      <c r="G7770" s="149"/>
      <c r="H7770" s="148"/>
      <c r="I7770"/>
    </row>
    <row r="7771" spans="1:9" x14ac:dyDescent="0.25">
      <c r="A7771"/>
      <c r="B7771"/>
      <c r="C7771"/>
      <c r="D7771"/>
      <c r="E7771" s="148"/>
      <c r="F7771" s="148"/>
      <c r="G7771" s="149"/>
      <c r="H7771" s="148"/>
      <c r="I7771"/>
    </row>
    <row r="7772" spans="1:9" x14ac:dyDescent="0.25">
      <c r="A7772"/>
      <c r="B7772"/>
      <c r="C7772"/>
      <c r="D7772"/>
      <c r="E7772" s="148"/>
      <c r="F7772" s="148"/>
      <c r="G7772" s="149"/>
      <c r="H7772" s="148"/>
      <c r="I7772"/>
    </row>
    <row r="7773" spans="1:9" x14ac:dyDescent="0.25">
      <c r="A7773"/>
      <c r="B7773"/>
      <c r="C7773"/>
      <c r="D7773"/>
      <c r="E7773" s="148"/>
      <c r="F7773" s="148"/>
      <c r="G7773" s="149"/>
      <c r="H7773" s="148"/>
      <c r="I7773"/>
    </row>
    <row r="7774" spans="1:9" x14ac:dyDescent="0.25">
      <c r="A7774"/>
      <c r="B7774"/>
      <c r="C7774"/>
      <c r="D7774"/>
      <c r="E7774" s="148"/>
      <c r="F7774" s="148"/>
      <c r="G7774" s="149"/>
      <c r="H7774" s="148"/>
      <c r="I7774"/>
    </row>
    <row r="7775" spans="1:9" x14ac:dyDescent="0.25">
      <c r="A7775"/>
      <c r="B7775"/>
      <c r="C7775"/>
      <c r="D7775"/>
      <c r="E7775" s="148"/>
      <c r="F7775" s="148"/>
      <c r="G7775" s="149"/>
      <c r="H7775" s="148"/>
      <c r="I7775"/>
    </row>
    <row r="7776" spans="1:9" x14ac:dyDescent="0.25">
      <c r="A7776"/>
      <c r="B7776"/>
      <c r="C7776"/>
      <c r="D7776"/>
      <c r="E7776" s="148"/>
      <c r="F7776" s="148"/>
      <c r="G7776" s="149"/>
      <c r="H7776" s="148"/>
      <c r="I7776"/>
    </row>
    <row r="7777" spans="1:9" x14ac:dyDescent="0.25">
      <c r="A7777"/>
      <c r="B7777"/>
      <c r="C7777"/>
      <c r="D7777"/>
      <c r="E7777" s="148"/>
      <c r="F7777" s="148"/>
      <c r="G7777" s="149"/>
      <c r="H7777" s="148"/>
      <c r="I7777"/>
    </row>
    <row r="7778" spans="1:9" x14ac:dyDescent="0.25">
      <c r="A7778"/>
      <c r="B7778"/>
      <c r="C7778"/>
      <c r="D7778"/>
      <c r="E7778" s="148"/>
      <c r="F7778" s="148"/>
      <c r="G7778" s="149"/>
      <c r="H7778" s="148"/>
      <c r="I7778"/>
    </row>
    <row r="7779" spans="1:9" x14ac:dyDescent="0.25">
      <c r="A7779"/>
      <c r="B7779"/>
      <c r="C7779"/>
      <c r="D7779"/>
      <c r="E7779" s="148"/>
      <c r="F7779" s="148"/>
      <c r="G7779" s="149"/>
      <c r="H7779" s="148"/>
      <c r="I7779"/>
    </row>
    <row r="7780" spans="1:9" x14ac:dyDescent="0.25">
      <c r="A7780"/>
      <c r="B7780"/>
      <c r="C7780"/>
      <c r="D7780"/>
      <c r="E7780" s="148"/>
      <c r="F7780" s="148"/>
      <c r="G7780" s="149"/>
      <c r="H7780" s="148"/>
      <c r="I7780"/>
    </row>
    <row r="7781" spans="1:9" x14ac:dyDescent="0.25">
      <c r="A7781"/>
      <c r="B7781"/>
      <c r="C7781"/>
      <c r="D7781"/>
      <c r="E7781" s="148"/>
      <c r="F7781" s="148"/>
      <c r="G7781" s="149"/>
      <c r="H7781" s="148"/>
      <c r="I7781"/>
    </row>
    <row r="7782" spans="1:9" x14ac:dyDescent="0.25">
      <c r="A7782"/>
      <c r="B7782"/>
      <c r="C7782"/>
      <c r="D7782"/>
      <c r="E7782" s="148"/>
      <c r="F7782" s="148"/>
      <c r="G7782" s="149"/>
      <c r="H7782" s="148"/>
      <c r="I7782"/>
    </row>
    <row r="7783" spans="1:9" x14ac:dyDescent="0.25">
      <c r="A7783"/>
      <c r="B7783"/>
      <c r="C7783"/>
      <c r="D7783"/>
      <c r="E7783" s="148"/>
      <c r="F7783" s="148"/>
      <c r="G7783" s="149"/>
      <c r="H7783" s="148"/>
      <c r="I7783"/>
    </row>
    <row r="7784" spans="1:9" x14ac:dyDescent="0.25">
      <c r="A7784"/>
      <c r="B7784"/>
      <c r="C7784"/>
      <c r="D7784"/>
      <c r="E7784" s="148"/>
      <c r="F7784" s="148"/>
      <c r="G7784" s="149"/>
      <c r="H7784" s="148"/>
      <c r="I7784"/>
    </row>
    <row r="7785" spans="1:9" x14ac:dyDescent="0.25">
      <c r="A7785"/>
      <c r="B7785"/>
      <c r="C7785"/>
      <c r="D7785"/>
      <c r="E7785" s="148"/>
      <c r="F7785" s="148"/>
      <c r="G7785" s="149"/>
      <c r="H7785" s="148"/>
      <c r="I7785"/>
    </row>
    <row r="7786" spans="1:9" x14ac:dyDescent="0.25">
      <c r="A7786"/>
      <c r="B7786"/>
      <c r="C7786"/>
      <c r="D7786"/>
      <c r="E7786" s="148"/>
      <c r="F7786" s="148"/>
      <c r="G7786" s="149"/>
      <c r="H7786" s="148"/>
      <c r="I7786"/>
    </row>
    <row r="7787" spans="1:9" x14ac:dyDescent="0.25">
      <c r="A7787"/>
      <c r="B7787"/>
      <c r="C7787"/>
      <c r="D7787"/>
      <c r="E7787" s="148"/>
      <c r="F7787" s="148"/>
      <c r="G7787" s="149"/>
      <c r="H7787" s="148"/>
      <c r="I7787"/>
    </row>
    <row r="7788" spans="1:9" x14ac:dyDescent="0.25">
      <c r="A7788"/>
      <c r="B7788"/>
      <c r="C7788"/>
      <c r="D7788"/>
      <c r="E7788" s="148"/>
      <c r="F7788" s="148"/>
      <c r="G7788" s="149"/>
      <c r="H7788" s="148"/>
      <c r="I7788"/>
    </row>
    <row r="7789" spans="1:9" x14ac:dyDescent="0.25">
      <c r="A7789"/>
      <c r="B7789"/>
      <c r="C7789"/>
      <c r="D7789"/>
      <c r="E7789" s="148"/>
      <c r="F7789" s="148"/>
      <c r="G7789" s="149"/>
      <c r="H7789" s="148"/>
      <c r="I7789"/>
    </row>
    <row r="7790" spans="1:9" x14ac:dyDescent="0.25">
      <c r="A7790"/>
      <c r="B7790"/>
      <c r="C7790"/>
      <c r="D7790"/>
      <c r="E7790" s="148"/>
      <c r="F7790" s="148"/>
      <c r="G7790" s="149"/>
      <c r="H7790" s="148"/>
      <c r="I7790"/>
    </row>
    <row r="7791" spans="1:9" x14ac:dyDescent="0.25">
      <c r="A7791"/>
      <c r="B7791"/>
      <c r="C7791"/>
      <c r="D7791"/>
      <c r="E7791" s="148"/>
      <c r="F7791" s="148"/>
      <c r="G7791" s="149"/>
      <c r="H7791" s="148"/>
      <c r="I7791"/>
    </row>
    <row r="7792" spans="1:9" x14ac:dyDescent="0.25">
      <c r="A7792"/>
      <c r="B7792"/>
      <c r="C7792"/>
      <c r="D7792"/>
      <c r="E7792" s="148"/>
      <c r="F7792" s="148"/>
      <c r="G7792" s="149"/>
      <c r="H7792" s="148"/>
      <c r="I7792"/>
    </row>
    <row r="7793" spans="1:9" x14ac:dyDescent="0.25">
      <c r="A7793"/>
      <c r="B7793"/>
      <c r="C7793"/>
      <c r="D7793"/>
      <c r="E7793" s="148"/>
      <c r="F7793" s="148"/>
      <c r="G7793" s="149"/>
      <c r="H7793" s="148"/>
      <c r="I7793"/>
    </row>
    <row r="7794" spans="1:9" x14ac:dyDescent="0.25">
      <c r="A7794"/>
      <c r="B7794"/>
      <c r="C7794"/>
      <c r="D7794"/>
      <c r="E7794" s="148"/>
      <c r="F7794" s="148"/>
      <c r="G7794" s="149"/>
      <c r="H7794" s="148"/>
      <c r="I7794"/>
    </row>
    <row r="7795" spans="1:9" x14ac:dyDescent="0.25">
      <c r="A7795"/>
      <c r="B7795"/>
      <c r="C7795"/>
      <c r="D7795"/>
      <c r="E7795" s="148"/>
      <c r="F7795" s="148"/>
      <c r="G7795" s="149"/>
      <c r="H7795" s="148"/>
      <c r="I7795"/>
    </row>
    <row r="7796" spans="1:9" x14ac:dyDescent="0.25">
      <c r="A7796"/>
      <c r="B7796"/>
      <c r="C7796"/>
      <c r="D7796"/>
      <c r="E7796" s="148"/>
      <c r="F7796" s="148"/>
      <c r="G7796" s="149"/>
      <c r="H7796" s="148"/>
      <c r="I7796"/>
    </row>
    <row r="7797" spans="1:9" x14ac:dyDescent="0.25">
      <c r="A7797"/>
      <c r="B7797"/>
      <c r="C7797"/>
      <c r="D7797"/>
      <c r="E7797" s="148"/>
      <c r="F7797" s="148"/>
      <c r="G7797" s="149"/>
      <c r="H7797" s="148"/>
      <c r="I7797"/>
    </row>
    <row r="7798" spans="1:9" x14ac:dyDescent="0.25">
      <c r="A7798"/>
      <c r="B7798"/>
      <c r="C7798"/>
      <c r="D7798"/>
      <c r="E7798" s="148"/>
      <c r="F7798" s="148"/>
      <c r="G7798" s="149"/>
      <c r="H7798" s="148"/>
      <c r="I7798"/>
    </row>
    <row r="7799" spans="1:9" x14ac:dyDescent="0.25">
      <c r="A7799"/>
      <c r="B7799"/>
      <c r="C7799"/>
      <c r="D7799"/>
      <c r="E7799" s="148"/>
      <c r="F7799" s="148"/>
      <c r="G7799" s="149"/>
      <c r="H7799" s="148"/>
      <c r="I7799"/>
    </row>
    <row r="7800" spans="1:9" x14ac:dyDescent="0.25">
      <c r="A7800"/>
      <c r="B7800"/>
      <c r="C7800"/>
      <c r="D7800"/>
      <c r="E7800" s="148"/>
      <c r="F7800" s="148"/>
      <c r="G7800" s="149"/>
      <c r="H7800" s="148"/>
      <c r="I7800"/>
    </row>
    <row r="7801" spans="1:9" x14ac:dyDescent="0.25">
      <c r="A7801"/>
      <c r="B7801"/>
      <c r="C7801"/>
      <c r="D7801"/>
      <c r="E7801" s="148"/>
      <c r="F7801" s="148"/>
      <c r="G7801" s="149"/>
      <c r="H7801" s="148"/>
      <c r="I7801"/>
    </row>
    <row r="7802" spans="1:9" x14ac:dyDescent="0.25">
      <c r="A7802"/>
      <c r="B7802"/>
      <c r="C7802"/>
      <c r="D7802"/>
      <c r="E7802" s="148"/>
      <c r="F7802" s="148"/>
      <c r="G7802" s="149"/>
      <c r="H7802" s="148"/>
      <c r="I7802"/>
    </row>
    <row r="7803" spans="1:9" x14ac:dyDescent="0.25">
      <c r="A7803"/>
      <c r="B7803"/>
      <c r="C7803"/>
      <c r="D7803"/>
      <c r="E7803" s="148"/>
      <c r="F7803" s="148"/>
      <c r="G7803" s="149"/>
      <c r="H7803" s="148"/>
      <c r="I7803"/>
    </row>
    <row r="7804" spans="1:9" x14ac:dyDescent="0.25">
      <c r="A7804"/>
      <c r="B7804"/>
      <c r="C7804"/>
      <c r="D7804"/>
      <c r="E7804" s="148"/>
      <c r="F7804" s="148"/>
      <c r="G7804" s="149"/>
      <c r="H7804" s="148"/>
      <c r="I7804"/>
    </row>
    <row r="7805" spans="1:9" x14ac:dyDescent="0.25">
      <c r="A7805"/>
      <c r="B7805"/>
      <c r="C7805"/>
      <c r="D7805"/>
      <c r="E7805" s="148"/>
      <c r="F7805" s="148"/>
      <c r="G7805" s="149"/>
      <c r="H7805" s="148"/>
      <c r="I7805"/>
    </row>
    <row r="7806" spans="1:9" x14ac:dyDescent="0.25">
      <c r="A7806"/>
      <c r="B7806"/>
      <c r="C7806"/>
      <c r="D7806"/>
      <c r="E7806" s="148"/>
      <c r="F7806" s="148"/>
      <c r="G7806" s="149"/>
      <c r="H7806" s="148"/>
      <c r="I7806"/>
    </row>
    <row r="7807" spans="1:9" x14ac:dyDescent="0.25">
      <c r="A7807"/>
      <c r="B7807"/>
      <c r="C7807"/>
      <c r="D7807"/>
      <c r="E7807" s="148"/>
      <c r="F7807" s="148"/>
      <c r="G7807" s="149"/>
      <c r="H7807" s="148"/>
      <c r="I7807"/>
    </row>
    <row r="7808" spans="1:9" x14ac:dyDescent="0.25">
      <c r="A7808"/>
      <c r="B7808"/>
      <c r="C7808"/>
      <c r="D7808"/>
      <c r="E7808" s="148"/>
      <c r="F7808" s="148"/>
      <c r="G7808" s="149"/>
      <c r="H7808" s="148"/>
      <c r="I7808"/>
    </row>
    <row r="7809" spans="1:9" x14ac:dyDescent="0.25">
      <c r="A7809"/>
      <c r="B7809"/>
      <c r="C7809"/>
      <c r="D7809"/>
      <c r="E7809" s="148"/>
      <c r="F7809" s="148"/>
      <c r="G7809" s="149"/>
      <c r="H7809" s="148"/>
      <c r="I7809"/>
    </row>
    <row r="7810" spans="1:9" x14ac:dyDescent="0.25">
      <c r="A7810"/>
      <c r="B7810"/>
      <c r="C7810"/>
      <c r="D7810"/>
      <c r="E7810" s="148"/>
      <c r="F7810" s="148"/>
      <c r="G7810" s="149"/>
      <c r="H7810" s="148"/>
      <c r="I7810"/>
    </row>
    <row r="7811" spans="1:9" x14ac:dyDescent="0.25">
      <c r="A7811"/>
      <c r="B7811"/>
      <c r="C7811"/>
      <c r="D7811"/>
      <c r="E7811" s="148"/>
      <c r="F7811" s="148"/>
      <c r="G7811" s="149"/>
      <c r="H7811" s="148"/>
      <c r="I7811"/>
    </row>
    <row r="7812" spans="1:9" x14ac:dyDescent="0.25">
      <c r="A7812"/>
      <c r="B7812"/>
      <c r="C7812"/>
      <c r="D7812"/>
      <c r="E7812" s="148"/>
      <c r="F7812" s="148"/>
      <c r="G7812" s="149"/>
      <c r="H7812" s="148"/>
      <c r="I7812"/>
    </row>
    <row r="7813" spans="1:9" x14ac:dyDescent="0.25">
      <c r="A7813"/>
      <c r="B7813"/>
      <c r="C7813"/>
      <c r="D7813"/>
      <c r="E7813" s="148"/>
      <c r="F7813" s="148"/>
      <c r="G7813" s="149"/>
      <c r="H7813" s="148"/>
      <c r="I7813"/>
    </row>
    <row r="7814" spans="1:9" x14ac:dyDescent="0.25">
      <c r="A7814"/>
      <c r="B7814"/>
      <c r="C7814"/>
      <c r="D7814"/>
      <c r="E7814" s="148"/>
      <c r="F7814" s="148"/>
      <c r="G7814" s="149"/>
      <c r="H7814" s="148"/>
      <c r="I7814"/>
    </row>
    <row r="7815" spans="1:9" x14ac:dyDescent="0.25">
      <c r="A7815"/>
      <c r="B7815"/>
      <c r="C7815"/>
      <c r="D7815"/>
      <c r="E7815" s="148"/>
      <c r="F7815" s="148"/>
      <c r="G7815" s="149"/>
      <c r="H7815" s="148"/>
      <c r="I7815"/>
    </row>
    <row r="7816" spans="1:9" x14ac:dyDescent="0.25">
      <c r="A7816"/>
      <c r="B7816"/>
      <c r="C7816"/>
      <c r="D7816"/>
      <c r="E7816" s="148"/>
      <c r="F7816" s="148"/>
      <c r="G7816" s="149"/>
      <c r="H7816" s="148"/>
      <c r="I7816"/>
    </row>
    <row r="7817" spans="1:9" x14ac:dyDescent="0.25">
      <c r="A7817"/>
      <c r="B7817"/>
      <c r="C7817"/>
      <c r="D7817"/>
      <c r="E7817" s="148"/>
      <c r="F7817" s="148"/>
      <c r="G7817" s="149"/>
      <c r="H7817" s="148"/>
      <c r="I7817"/>
    </row>
    <row r="7818" spans="1:9" x14ac:dyDescent="0.25">
      <c r="A7818"/>
      <c r="B7818"/>
      <c r="C7818"/>
      <c r="D7818"/>
      <c r="E7818" s="148"/>
      <c r="F7818" s="148"/>
      <c r="G7818" s="149"/>
      <c r="H7818" s="148"/>
      <c r="I7818"/>
    </row>
    <row r="7819" spans="1:9" x14ac:dyDescent="0.25">
      <c r="A7819"/>
      <c r="B7819"/>
      <c r="C7819"/>
      <c r="D7819"/>
      <c r="E7819" s="148"/>
      <c r="F7819" s="148"/>
      <c r="G7819" s="149"/>
      <c r="H7819" s="148"/>
      <c r="I7819"/>
    </row>
    <row r="7820" spans="1:9" x14ac:dyDescent="0.25">
      <c r="A7820"/>
      <c r="B7820"/>
      <c r="C7820"/>
      <c r="D7820"/>
      <c r="E7820" s="148"/>
      <c r="F7820" s="148"/>
      <c r="G7820" s="149"/>
      <c r="H7820" s="148"/>
      <c r="I7820"/>
    </row>
    <row r="7821" spans="1:9" x14ac:dyDescent="0.25">
      <c r="A7821"/>
      <c r="B7821"/>
      <c r="C7821"/>
      <c r="D7821"/>
      <c r="E7821" s="148"/>
      <c r="F7821" s="148"/>
      <c r="G7821" s="149"/>
      <c r="H7821" s="148"/>
      <c r="I7821"/>
    </row>
    <row r="7822" spans="1:9" x14ac:dyDescent="0.25">
      <c r="A7822"/>
      <c r="B7822"/>
      <c r="C7822"/>
      <c r="D7822"/>
      <c r="E7822" s="148"/>
      <c r="F7822" s="148"/>
      <c r="G7822" s="149"/>
      <c r="H7822" s="148"/>
      <c r="I7822"/>
    </row>
    <row r="7823" spans="1:9" x14ac:dyDescent="0.25">
      <c r="A7823"/>
      <c r="B7823"/>
      <c r="C7823"/>
      <c r="D7823"/>
      <c r="E7823" s="148"/>
      <c r="F7823" s="148"/>
      <c r="G7823" s="149"/>
      <c r="H7823" s="148"/>
      <c r="I7823"/>
    </row>
    <row r="7824" spans="1:9" x14ac:dyDescent="0.25">
      <c r="A7824"/>
      <c r="B7824"/>
      <c r="C7824"/>
      <c r="D7824"/>
      <c r="E7824" s="148"/>
      <c r="F7824" s="148"/>
      <c r="G7824" s="149"/>
      <c r="H7824" s="148"/>
      <c r="I7824"/>
    </row>
    <row r="7825" spans="1:9" x14ac:dyDescent="0.25">
      <c r="A7825"/>
      <c r="B7825"/>
      <c r="C7825"/>
      <c r="D7825"/>
      <c r="E7825" s="148"/>
      <c r="F7825" s="148"/>
      <c r="G7825" s="149"/>
      <c r="H7825" s="148"/>
      <c r="I7825"/>
    </row>
    <row r="7826" spans="1:9" x14ac:dyDescent="0.25">
      <c r="A7826"/>
      <c r="B7826"/>
      <c r="C7826"/>
      <c r="D7826"/>
      <c r="E7826" s="148"/>
      <c r="F7826" s="148"/>
      <c r="G7826" s="149"/>
      <c r="H7826" s="148"/>
      <c r="I7826"/>
    </row>
    <row r="7827" spans="1:9" x14ac:dyDescent="0.25">
      <c r="A7827"/>
      <c r="B7827"/>
      <c r="C7827"/>
      <c r="D7827"/>
      <c r="E7827" s="148"/>
      <c r="F7827" s="148"/>
      <c r="G7827" s="149"/>
      <c r="H7827" s="148"/>
      <c r="I7827"/>
    </row>
    <row r="7828" spans="1:9" x14ac:dyDescent="0.25">
      <c r="A7828"/>
      <c r="B7828"/>
      <c r="C7828"/>
      <c r="D7828"/>
      <c r="E7828" s="148"/>
      <c r="F7828" s="148"/>
      <c r="G7828" s="149"/>
      <c r="H7828" s="148"/>
      <c r="I7828"/>
    </row>
    <row r="7829" spans="1:9" x14ac:dyDescent="0.25">
      <c r="A7829"/>
      <c r="B7829"/>
      <c r="C7829"/>
      <c r="D7829"/>
      <c r="E7829" s="148"/>
      <c r="F7829" s="148"/>
      <c r="G7829" s="149"/>
      <c r="H7829" s="148"/>
      <c r="I7829"/>
    </row>
    <row r="7830" spans="1:9" x14ac:dyDescent="0.25">
      <c r="A7830"/>
      <c r="B7830"/>
      <c r="C7830"/>
      <c r="D7830"/>
      <c r="E7830" s="148"/>
      <c r="F7830" s="148"/>
      <c r="G7830" s="149"/>
      <c r="H7830" s="148"/>
      <c r="I7830"/>
    </row>
    <row r="7831" spans="1:9" x14ac:dyDescent="0.25">
      <c r="A7831"/>
      <c r="B7831"/>
      <c r="C7831"/>
      <c r="D7831"/>
      <c r="E7831" s="148"/>
      <c r="F7831" s="148"/>
      <c r="G7831" s="149"/>
      <c r="H7831" s="148"/>
      <c r="I7831"/>
    </row>
    <row r="7832" spans="1:9" x14ac:dyDescent="0.25">
      <c r="A7832"/>
      <c r="B7832"/>
      <c r="C7832"/>
      <c r="D7832"/>
      <c r="E7832" s="148"/>
      <c r="F7832" s="148"/>
      <c r="G7832" s="149"/>
      <c r="H7832" s="148"/>
      <c r="I7832"/>
    </row>
    <row r="7833" spans="1:9" x14ac:dyDescent="0.25">
      <c r="A7833"/>
      <c r="B7833"/>
      <c r="C7833"/>
      <c r="D7833"/>
      <c r="E7833" s="148"/>
      <c r="F7833" s="148"/>
      <c r="G7833" s="149"/>
      <c r="H7833" s="148"/>
      <c r="I7833"/>
    </row>
    <row r="7834" spans="1:9" x14ac:dyDescent="0.25">
      <c r="A7834"/>
      <c r="B7834"/>
      <c r="C7834"/>
      <c r="D7834"/>
      <c r="E7834" s="148"/>
      <c r="F7834" s="148"/>
      <c r="G7834" s="149"/>
      <c r="H7834" s="148"/>
      <c r="I7834"/>
    </row>
    <row r="7835" spans="1:9" x14ac:dyDescent="0.25">
      <c r="A7835"/>
      <c r="B7835"/>
      <c r="C7835"/>
      <c r="D7835"/>
      <c r="E7835" s="148"/>
      <c r="F7835" s="148"/>
      <c r="G7835" s="149"/>
      <c r="H7835" s="148"/>
      <c r="I7835"/>
    </row>
    <row r="7836" spans="1:9" x14ac:dyDescent="0.25">
      <c r="A7836"/>
      <c r="B7836"/>
      <c r="C7836"/>
      <c r="D7836"/>
      <c r="E7836" s="148"/>
      <c r="F7836" s="148"/>
      <c r="G7836" s="149"/>
      <c r="H7836" s="148"/>
      <c r="I7836"/>
    </row>
    <row r="7837" spans="1:9" x14ac:dyDescent="0.25">
      <c r="A7837"/>
      <c r="B7837"/>
      <c r="C7837"/>
      <c r="D7837"/>
      <c r="E7837" s="148"/>
      <c r="F7837" s="148"/>
      <c r="G7837" s="149"/>
      <c r="H7837" s="148"/>
      <c r="I7837"/>
    </row>
    <row r="7838" spans="1:9" x14ac:dyDescent="0.25">
      <c r="A7838"/>
      <c r="B7838"/>
      <c r="C7838"/>
      <c r="D7838"/>
      <c r="E7838" s="148"/>
      <c r="F7838" s="148"/>
      <c r="G7838" s="149"/>
      <c r="H7838" s="148"/>
      <c r="I7838"/>
    </row>
    <row r="7839" spans="1:9" x14ac:dyDescent="0.25">
      <c r="A7839"/>
      <c r="B7839"/>
      <c r="C7839"/>
      <c r="D7839"/>
      <c r="E7839" s="148"/>
      <c r="F7839" s="148"/>
      <c r="G7839" s="149"/>
      <c r="H7839" s="148"/>
      <c r="I7839"/>
    </row>
    <row r="7840" spans="1:9" x14ac:dyDescent="0.25">
      <c r="A7840"/>
      <c r="B7840"/>
      <c r="C7840"/>
      <c r="D7840"/>
      <c r="E7840" s="148"/>
      <c r="F7840" s="148"/>
      <c r="G7840" s="149"/>
      <c r="H7840" s="148"/>
      <c r="I7840"/>
    </row>
    <row r="7841" spans="1:9" x14ac:dyDescent="0.25">
      <c r="A7841"/>
      <c r="B7841"/>
      <c r="C7841"/>
      <c r="D7841"/>
      <c r="E7841" s="148"/>
      <c r="F7841" s="148"/>
      <c r="G7841" s="149"/>
      <c r="H7841" s="148"/>
      <c r="I7841"/>
    </row>
    <row r="7842" spans="1:9" x14ac:dyDescent="0.25">
      <c r="A7842"/>
      <c r="B7842"/>
      <c r="C7842"/>
      <c r="D7842"/>
      <c r="E7842" s="148"/>
      <c r="F7842" s="148"/>
      <c r="G7842" s="149"/>
      <c r="H7842" s="148"/>
      <c r="I7842"/>
    </row>
    <row r="7843" spans="1:9" x14ac:dyDescent="0.25">
      <c r="A7843"/>
      <c r="B7843"/>
      <c r="C7843"/>
      <c r="D7843"/>
      <c r="E7843" s="148"/>
      <c r="F7843" s="148"/>
      <c r="G7843" s="149"/>
      <c r="H7843" s="148"/>
      <c r="I7843"/>
    </row>
    <row r="7844" spans="1:9" x14ac:dyDescent="0.25">
      <c r="A7844"/>
      <c r="B7844"/>
      <c r="C7844"/>
      <c r="D7844"/>
      <c r="E7844" s="148"/>
      <c r="F7844" s="148"/>
      <c r="G7844" s="149"/>
      <c r="H7844" s="148"/>
      <c r="I7844"/>
    </row>
    <row r="7845" spans="1:9" x14ac:dyDescent="0.25">
      <c r="A7845"/>
      <c r="B7845"/>
      <c r="C7845"/>
      <c r="D7845"/>
      <c r="E7845" s="148"/>
      <c r="F7845" s="148"/>
      <c r="G7845" s="149"/>
      <c r="H7845" s="148"/>
      <c r="I7845"/>
    </row>
    <row r="7846" spans="1:9" x14ac:dyDescent="0.25">
      <c r="A7846"/>
      <c r="B7846"/>
      <c r="C7846"/>
      <c r="D7846"/>
      <c r="E7846" s="148"/>
      <c r="F7846" s="148"/>
      <c r="G7846" s="149"/>
      <c r="H7846" s="148"/>
      <c r="I7846"/>
    </row>
    <row r="7847" spans="1:9" x14ac:dyDescent="0.25">
      <c r="A7847"/>
      <c r="B7847"/>
      <c r="C7847"/>
      <c r="D7847"/>
      <c r="E7847" s="148"/>
      <c r="F7847" s="148"/>
      <c r="G7847" s="149"/>
      <c r="H7847" s="148"/>
      <c r="I7847"/>
    </row>
    <row r="7848" spans="1:9" x14ac:dyDescent="0.25">
      <c r="A7848"/>
      <c r="B7848"/>
      <c r="C7848"/>
      <c r="D7848"/>
      <c r="E7848" s="148"/>
      <c r="F7848" s="148"/>
      <c r="G7848" s="149"/>
      <c r="H7848" s="148"/>
      <c r="I7848"/>
    </row>
    <row r="7849" spans="1:9" x14ac:dyDescent="0.25">
      <c r="A7849"/>
      <c r="B7849"/>
      <c r="C7849"/>
      <c r="D7849"/>
      <c r="E7849" s="148"/>
      <c r="F7849" s="148"/>
      <c r="G7849" s="149"/>
      <c r="H7849" s="148"/>
      <c r="I7849"/>
    </row>
    <row r="7850" spans="1:9" x14ac:dyDescent="0.25">
      <c r="A7850"/>
      <c r="B7850"/>
      <c r="C7850"/>
      <c r="D7850"/>
      <c r="E7850" s="148"/>
      <c r="F7850" s="148"/>
      <c r="G7850" s="149"/>
      <c r="H7850" s="148"/>
      <c r="I7850"/>
    </row>
    <row r="7851" spans="1:9" x14ac:dyDescent="0.25">
      <c r="A7851"/>
      <c r="B7851"/>
      <c r="C7851"/>
      <c r="D7851"/>
      <c r="E7851" s="148"/>
      <c r="F7851" s="148"/>
      <c r="G7851" s="149"/>
      <c r="H7851" s="148"/>
      <c r="I7851"/>
    </row>
    <row r="7852" spans="1:9" x14ac:dyDescent="0.25">
      <c r="A7852"/>
      <c r="B7852"/>
      <c r="C7852"/>
      <c r="D7852"/>
      <c r="E7852" s="148"/>
      <c r="F7852" s="148"/>
      <c r="G7852" s="149"/>
      <c r="H7852" s="148"/>
      <c r="I7852"/>
    </row>
    <row r="7853" spans="1:9" x14ac:dyDescent="0.25">
      <c r="A7853"/>
      <c r="B7853"/>
      <c r="C7853"/>
      <c r="D7853"/>
      <c r="E7853" s="148"/>
      <c r="F7853" s="148"/>
      <c r="G7853" s="149"/>
      <c r="H7853" s="148"/>
      <c r="I7853"/>
    </row>
    <row r="7854" spans="1:9" x14ac:dyDescent="0.25">
      <c r="A7854"/>
      <c r="B7854"/>
      <c r="C7854"/>
      <c r="D7854"/>
      <c r="E7854" s="148"/>
      <c r="F7854" s="148"/>
      <c r="G7854" s="149"/>
      <c r="H7854" s="148"/>
      <c r="I7854"/>
    </row>
    <row r="7855" spans="1:9" x14ac:dyDescent="0.25">
      <c r="A7855"/>
      <c r="B7855"/>
      <c r="C7855"/>
      <c r="D7855"/>
      <c r="E7855" s="148"/>
      <c r="F7855" s="148"/>
      <c r="G7855" s="149"/>
      <c r="H7855" s="148"/>
      <c r="I7855"/>
    </row>
    <row r="7856" spans="1:9" x14ac:dyDescent="0.25">
      <c r="A7856"/>
      <c r="B7856"/>
      <c r="C7856"/>
      <c r="D7856"/>
      <c r="E7856" s="148"/>
      <c r="F7856" s="148"/>
      <c r="G7856" s="149"/>
      <c r="H7856" s="148"/>
      <c r="I7856"/>
    </row>
    <row r="7857" spans="1:9" x14ac:dyDescent="0.25">
      <c r="A7857"/>
      <c r="B7857"/>
      <c r="C7857"/>
      <c r="D7857"/>
      <c r="E7857" s="148"/>
      <c r="F7857" s="148"/>
      <c r="G7857" s="149"/>
      <c r="H7857" s="148"/>
      <c r="I7857"/>
    </row>
    <row r="7858" spans="1:9" x14ac:dyDescent="0.25">
      <c r="A7858"/>
      <c r="B7858"/>
      <c r="C7858"/>
      <c r="D7858"/>
      <c r="E7858" s="148"/>
      <c r="F7858" s="148"/>
      <c r="G7858" s="149"/>
      <c r="H7858" s="148"/>
      <c r="I7858"/>
    </row>
    <row r="7859" spans="1:9" x14ac:dyDescent="0.25">
      <c r="A7859"/>
      <c r="B7859"/>
      <c r="C7859"/>
      <c r="D7859"/>
      <c r="E7859" s="148"/>
      <c r="F7859" s="148"/>
      <c r="G7859" s="149"/>
      <c r="H7859" s="148"/>
      <c r="I7859"/>
    </row>
    <row r="7860" spans="1:9" x14ac:dyDescent="0.25">
      <c r="A7860"/>
      <c r="B7860"/>
      <c r="C7860"/>
      <c r="D7860"/>
      <c r="E7860" s="148"/>
      <c r="F7860" s="148"/>
      <c r="G7860" s="149"/>
      <c r="H7860" s="148"/>
      <c r="I7860"/>
    </row>
    <row r="7861" spans="1:9" x14ac:dyDescent="0.25">
      <c r="A7861"/>
      <c r="B7861"/>
      <c r="C7861"/>
      <c r="D7861"/>
      <c r="E7861" s="148"/>
      <c r="F7861" s="148"/>
      <c r="G7861" s="149"/>
      <c r="H7861" s="148"/>
      <c r="I7861"/>
    </row>
    <row r="7862" spans="1:9" x14ac:dyDescent="0.25">
      <c r="A7862"/>
      <c r="B7862"/>
      <c r="C7862"/>
      <c r="D7862"/>
      <c r="E7862" s="148"/>
      <c r="F7862" s="148"/>
      <c r="G7862" s="149"/>
      <c r="H7862" s="148"/>
      <c r="I7862"/>
    </row>
    <row r="7863" spans="1:9" x14ac:dyDescent="0.25">
      <c r="A7863"/>
      <c r="B7863"/>
      <c r="C7863"/>
      <c r="D7863"/>
      <c r="E7863" s="148"/>
      <c r="F7863" s="148"/>
      <c r="G7863" s="149"/>
      <c r="H7863" s="148"/>
      <c r="I7863"/>
    </row>
    <row r="7864" spans="1:9" x14ac:dyDescent="0.25">
      <c r="A7864"/>
      <c r="B7864"/>
      <c r="C7864"/>
      <c r="D7864"/>
      <c r="E7864" s="148"/>
      <c r="F7864" s="148"/>
      <c r="G7864" s="149"/>
      <c r="H7864" s="148"/>
      <c r="I7864"/>
    </row>
    <row r="7865" spans="1:9" x14ac:dyDescent="0.25">
      <c r="A7865"/>
      <c r="B7865"/>
      <c r="C7865"/>
      <c r="D7865"/>
      <c r="E7865" s="148"/>
      <c r="F7865" s="148"/>
      <c r="G7865" s="149"/>
      <c r="H7865" s="148"/>
      <c r="I7865"/>
    </row>
    <row r="7866" spans="1:9" x14ac:dyDescent="0.25">
      <c r="A7866"/>
      <c r="B7866"/>
      <c r="C7866"/>
      <c r="D7866"/>
      <c r="E7866" s="148"/>
      <c r="F7866" s="148"/>
      <c r="G7866" s="149"/>
      <c r="H7866" s="148"/>
      <c r="I7866"/>
    </row>
    <row r="7867" spans="1:9" x14ac:dyDescent="0.25">
      <c r="A7867"/>
      <c r="B7867"/>
      <c r="C7867"/>
      <c r="D7867"/>
      <c r="E7867" s="148"/>
      <c r="F7867" s="148"/>
      <c r="G7867" s="149"/>
      <c r="H7867" s="148"/>
      <c r="I7867"/>
    </row>
    <row r="7868" spans="1:9" x14ac:dyDescent="0.25">
      <c r="A7868"/>
      <c r="B7868"/>
      <c r="C7868"/>
      <c r="D7868"/>
      <c r="E7868" s="148"/>
      <c r="F7868" s="148"/>
      <c r="G7868" s="149"/>
      <c r="H7868" s="148"/>
      <c r="I7868"/>
    </row>
    <row r="7869" spans="1:9" x14ac:dyDescent="0.25">
      <c r="A7869"/>
      <c r="B7869"/>
      <c r="C7869"/>
      <c r="D7869"/>
      <c r="E7869" s="148"/>
      <c r="F7869" s="148"/>
      <c r="G7869" s="149"/>
      <c r="H7869" s="148"/>
      <c r="I7869"/>
    </row>
    <row r="7870" spans="1:9" x14ac:dyDescent="0.25">
      <c r="A7870"/>
      <c r="B7870"/>
      <c r="C7870"/>
      <c r="D7870"/>
      <c r="E7870" s="148"/>
      <c r="F7870" s="148"/>
      <c r="G7870" s="149"/>
      <c r="H7870" s="148"/>
      <c r="I7870"/>
    </row>
    <row r="7871" spans="1:9" x14ac:dyDescent="0.25">
      <c r="A7871"/>
      <c r="B7871"/>
      <c r="C7871"/>
      <c r="D7871"/>
      <c r="E7871" s="148"/>
      <c r="F7871" s="148"/>
      <c r="G7871" s="149"/>
      <c r="H7871" s="148"/>
      <c r="I7871"/>
    </row>
    <row r="7872" spans="1:9" x14ac:dyDescent="0.25">
      <c r="A7872"/>
      <c r="B7872"/>
      <c r="C7872"/>
      <c r="D7872"/>
      <c r="E7872" s="148"/>
      <c r="F7872" s="148"/>
      <c r="G7872" s="149"/>
      <c r="H7872" s="148"/>
      <c r="I7872"/>
    </row>
    <row r="7873" spans="1:9" x14ac:dyDescent="0.25">
      <c r="A7873"/>
      <c r="B7873"/>
      <c r="C7873"/>
      <c r="D7873"/>
      <c r="E7873" s="148"/>
      <c r="F7873" s="148"/>
      <c r="G7873" s="149"/>
      <c r="H7873" s="148"/>
      <c r="I7873"/>
    </row>
    <row r="7874" spans="1:9" x14ac:dyDescent="0.25">
      <c r="A7874"/>
      <c r="B7874"/>
      <c r="C7874"/>
      <c r="D7874"/>
      <c r="E7874" s="148"/>
      <c r="F7874" s="148"/>
      <c r="G7874" s="149"/>
      <c r="H7874" s="148"/>
      <c r="I7874"/>
    </row>
    <row r="7875" spans="1:9" x14ac:dyDescent="0.25">
      <c r="A7875"/>
      <c r="B7875"/>
      <c r="C7875"/>
      <c r="D7875"/>
      <c r="E7875" s="148"/>
      <c r="F7875" s="148"/>
      <c r="G7875" s="149"/>
      <c r="H7875" s="148"/>
      <c r="I7875"/>
    </row>
    <row r="7876" spans="1:9" x14ac:dyDescent="0.25">
      <c r="A7876"/>
      <c r="B7876"/>
      <c r="C7876"/>
      <c r="D7876"/>
      <c r="E7876" s="148"/>
      <c r="F7876" s="148"/>
      <c r="G7876" s="149"/>
      <c r="H7876" s="148"/>
      <c r="I7876"/>
    </row>
    <row r="7877" spans="1:9" x14ac:dyDescent="0.25">
      <c r="A7877"/>
      <c r="B7877"/>
      <c r="C7877"/>
      <c r="D7877"/>
      <c r="E7877" s="148"/>
      <c r="F7877" s="148"/>
      <c r="G7877" s="149"/>
      <c r="H7877" s="148"/>
      <c r="I7877"/>
    </row>
    <row r="7878" spans="1:9" x14ac:dyDescent="0.25">
      <c r="A7878"/>
      <c r="B7878"/>
      <c r="C7878"/>
      <c r="D7878"/>
      <c r="E7878" s="148"/>
      <c r="F7878" s="148"/>
      <c r="G7878" s="149"/>
      <c r="H7878" s="148"/>
      <c r="I7878"/>
    </row>
    <row r="7879" spans="1:9" x14ac:dyDescent="0.25">
      <c r="A7879"/>
      <c r="B7879"/>
      <c r="C7879"/>
      <c r="D7879"/>
      <c r="E7879" s="148"/>
      <c r="F7879" s="148"/>
      <c r="G7879" s="149"/>
      <c r="H7879" s="148"/>
      <c r="I7879"/>
    </row>
    <row r="7880" spans="1:9" x14ac:dyDescent="0.25">
      <c r="A7880"/>
      <c r="B7880"/>
      <c r="C7880"/>
      <c r="D7880"/>
      <c r="E7880" s="148"/>
      <c r="F7880" s="148"/>
      <c r="G7880" s="149"/>
      <c r="H7880" s="148"/>
      <c r="I7880"/>
    </row>
    <row r="7881" spans="1:9" x14ac:dyDescent="0.25">
      <c r="A7881"/>
      <c r="B7881"/>
      <c r="C7881"/>
      <c r="D7881"/>
      <c r="E7881" s="148"/>
      <c r="F7881" s="148"/>
      <c r="G7881" s="149"/>
      <c r="H7881" s="148"/>
      <c r="I7881"/>
    </row>
    <row r="7882" spans="1:9" x14ac:dyDescent="0.25">
      <c r="A7882"/>
      <c r="B7882"/>
      <c r="C7882"/>
      <c r="D7882"/>
      <c r="E7882" s="148"/>
      <c r="F7882" s="148"/>
      <c r="G7882" s="149"/>
      <c r="H7882" s="148"/>
      <c r="I7882"/>
    </row>
    <row r="7883" spans="1:9" x14ac:dyDescent="0.25">
      <c r="A7883"/>
      <c r="B7883"/>
      <c r="C7883"/>
      <c r="D7883"/>
      <c r="E7883" s="148"/>
      <c r="F7883" s="148"/>
      <c r="G7883" s="149"/>
      <c r="H7883" s="148"/>
      <c r="I7883"/>
    </row>
    <row r="7884" spans="1:9" x14ac:dyDescent="0.25">
      <c r="A7884"/>
      <c r="B7884"/>
      <c r="C7884"/>
      <c r="D7884"/>
      <c r="E7884" s="148"/>
      <c r="F7884" s="148"/>
      <c r="G7884" s="149"/>
      <c r="H7884" s="148"/>
      <c r="I7884"/>
    </row>
    <row r="7885" spans="1:9" x14ac:dyDescent="0.25">
      <c r="A7885"/>
      <c r="B7885"/>
      <c r="C7885"/>
      <c r="D7885"/>
      <c r="E7885" s="148"/>
      <c r="F7885" s="148"/>
      <c r="G7885" s="149"/>
      <c r="H7885" s="148"/>
      <c r="I7885"/>
    </row>
    <row r="7886" spans="1:9" x14ac:dyDescent="0.25">
      <c r="A7886"/>
      <c r="B7886"/>
      <c r="C7886"/>
      <c r="D7886"/>
      <c r="E7886" s="148"/>
      <c r="F7886" s="148"/>
      <c r="G7886" s="149"/>
      <c r="H7886" s="148"/>
      <c r="I7886"/>
    </row>
    <row r="7887" spans="1:9" x14ac:dyDescent="0.25">
      <c r="A7887"/>
      <c r="B7887"/>
      <c r="C7887"/>
      <c r="D7887"/>
      <c r="E7887" s="148"/>
      <c r="F7887" s="148"/>
      <c r="G7887" s="149"/>
      <c r="H7887" s="148"/>
      <c r="I7887"/>
    </row>
    <row r="7888" spans="1:9" x14ac:dyDescent="0.25">
      <c r="A7888"/>
      <c r="B7888"/>
      <c r="C7888"/>
      <c r="D7888"/>
      <c r="E7888" s="148"/>
      <c r="F7888" s="148"/>
      <c r="G7888" s="149"/>
      <c r="H7888" s="148"/>
      <c r="I7888"/>
    </row>
    <row r="7889" spans="1:9" x14ac:dyDescent="0.25">
      <c r="A7889"/>
      <c r="B7889"/>
      <c r="C7889"/>
      <c r="D7889"/>
      <c r="E7889" s="148"/>
      <c r="F7889" s="148"/>
      <c r="G7889" s="149"/>
      <c r="H7889" s="148"/>
      <c r="I7889"/>
    </row>
    <row r="7890" spans="1:9" x14ac:dyDescent="0.25">
      <c r="A7890"/>
      <c r="B7890"/>
      <c r="C7890"/>
      <c r="D7890"/>
      <c r="E7890" s="148"/>
      <c r="F7890" s="148"/>
      <c r="G7890" s="149"/>
      <c r="H7890" s="148"/>
      <c r="I7890"/>
    </row>
    <row r="7891" spans="1:9" x14ac:dyDescent="0.25">
      <c r="A7891"/>
      <c r="B7891"/>
      <c r="C7891"/>
      <c r="D7891"/>
      <c r="E7891" s="148"/>
      <c r="F7891" s="148"/>
      <c r="G7891" s="149"/>
      <c r="H7891" s="148"/>
      <c r="I7891"/>
    </row>
    <row r="7892" spans="1:9" x14ac:dyDescent="0.25">
      <c r="A7892"/>
      <c r="B7892"/>
      <c r="C7892"/>
      <c r="D7892"/>
      <c r="E7892" s="148"/>
      <c r="F7892" s="148"/>
      <c r="G7892" s="149"/>
      <c r="H7892" s="148"/>
      <c r="I7892"/>
    </row>
    <row r="7893" spans="1:9" x14ac:dyDescent="0.25">
      <c r="A7893"/>
      <c r="B7893"/>
      <c r="C7893"/>
      <c r="D7893"/>
      <c r="E7893" s="148"/>
      <c r="F7893" s="148"/>
      <c r="G7893" s="149"/>
      <c r="H7893" s="148"/>
      <c r="I7893"/>
    </row>
    <row r="7894" spans="1:9" x14ac:dyDescent="0.25">
      <c r="A7894"/>
      <c r="B7894"/>
      <c r="C7894"/>
      <c r="D7894"/>
      <c r="E7894" s="148"/>
      <c r="F7894" s="148"/>
      <c r="G7894" s="149"/>
      <c r="H7894" s="148"/>
      <c r="I7894"/>
    </row>
    <row r="7895" spans="1:9" x14ac:dyDescent="0.25">
      <c r="A7895"/>
      <c r="B7895"/>
      <c r="C7895"/>
      <c r="D7895"/>
      <c r="E7895" s="148"/>
      <c r="F7895" s="148"/>
      <c r="G7895" s="149"/>
      <c r="H7895" s="148"/>
      <c r="I7895"/>
    </row>
    <row r="7896" spans="1:9" x14ac:dyDescent="0.25">
      <c r="A7896"/>
      <c r="B7896"/>
      <c r="C7896"/>
      <c r="D7896"/>
      <c r="E7896" s="148"/>
      <c r="F7896" s="148"/>
      <c r="G7896" s="149"/>
      <c r="H7896" s="148"/>
      <c r="I7896"/>
    </row>
    <row r="7897" spans="1:9" x14ac:dyDescent="0.25">
      <c r="A7897"/>
      <c r="B7897"/>
      <c r="C7897"/>
      <c r="D7897"/>
      <c r="E7897" s="148"/>
      <c r="F7897" s="148"/>
      <c r="G7897" s="149"/>
      <c r="H7897" s="148"/>
      <c r="I7897"/>
    </row>
    <row r="7898" spans="1:9" x14ac:dyDescent="0.25">
      <c r="A7898"/>
      <c r="B7898"/>
      <c r="C7898"/>
      <c r="D7898"/>
      <c r="E7898" s="148"/>
      <c r="F7898" s="148"/>
      <c r="G7898" s="149"/>
      <c r="H7898" s="148"/>
      <c r="I7898"/>
    </row>
    <row r="7899" spans="1:9" x14ac:dyDescent="0.25">
      <c r="A7899"/>
      <c r="B7899"/>
      <c r="C7899"/>
      <c r="D7899"/>
      <c r="E7899" s="148"/>
      <c r="F7899" s="148"/>
      <c r="G7899" s="149"/>
      <c r="H7899" s="148"/>
      <c r="I7899"/>
    </row>
    <row r="7900" spans="1:9" x14ac:dyDescent="0.25">
      <c r="A7900"/>
      <c r="B7900"/>
      <c r="C7900"/>
      <c r="D7900"/>
      <c r="E7900" s="148"/>
      <c r="F7900" s="148"/>
      <c r="G7900" s="149"/>
      <c r="H7900" s="148"/>
      <c r="I7900"/>
    </row>
    <row r="7901" spans="1:9" x14ac:dyDescent="0.25">
      <c r="A7901"/>
      <c r="B7901"/>
      <c r="C7901"/>
      <c r="D7901"/>
      <c r="E7901" s="148"/>
      <c r="F7901" s="148"/>
      <c r="G7901" s="149"/>
      <c r="H7901" s="148"/>
      <c r="I7901"/>
    </row>
    <row r="7902" spans="1:9" x14ac:dyDescent="0.25">
      <c r="A7902"/>
      <c r="B7902"/>
      <c r="C7902"/>
      <c r="D7902"/>
      <c r="E7902" s="148"/>
      <c r="F7902" s="148"/>
      <c r="G7902" s="149"/>
      <c r="H7902" s="148"/>
      <c r="I7902"/>
    </row>
    <row r="7903" spans="1:9" x14ac:dyDescent="0.25">
      <c r="A7903"/>
      <c r="B7903"/>
      <c r="C7903"/>
      <c r="D7903"/>
      <c r="E7903" s="148"/>
      <c r="F7903" s="148"/>
      <c r="G7903" s="149"/>
      <c r="H7903" s="148"/>
      <c r="I7903"/>
    </row>
    <row r="7904" spans="1:9" x14ac:dyDescent="0.25">
      <c r="A7904"/>
      <c r="B7904"/>
      <c r="C7904"/>
      <c r="D7904"/>
      <c r="E7904" s="148"/>
      <c r="F7904" s="148"/>
      <c r="G7904" s="149"/>
      <c r="H7904" s="148"/>
      <c r="I7904"/>
    </row>
    <row r="7905" spans="1:9" x14ac:dyDescent="0.25">
      <c r="A7905"/>
      <c r="B7905"/>
      <c r="C7905"/>
      <c r="D7905"/>
      <c r="E7905" s="148"/>
      <c r="F7905" s="148"/>
      <c r="G7905" s="149"/>
      <c r="H7905" s="148"/>
      <c r="I7905"/>
    </row>
    <row r="7906" spans="1:9" x14ac:dyDescent="0.25">
      <c r="A7906"/>
      <c r="B7906"/>
      <c r="C7906"/>
      <c r="D7906"/>
      <c r="E7906" s="148"/>
      <c r="F7906" s="148"/>
      <c r="G7906" s="149"/>
      <c r="H7906" s="148"/>
      <c r="I7906"/>
    </row>
    <row r="7907" spans="1:9" x14ac:dyDescent="0.25">
      <c r="A7907"/>
      <c r="B7907"/>
      <c r="C7907"/>
      <c r="D7907"/>
      <c r="E7907" s="148"/>
      <c r="F7907" s="148"/>
      <c r="G7907" s="149"/>
      <c r="H7907" s="148"/>
      <c r="I7907"/>
    </row>
    <row r="7908" spans="1:9" x14ac:dyDescent="0.25">
      <c r="A7908"/>
      <c r="B7908"/>
      <c r="C7908"/>
      <c r="D7908"/>
      <c r="E7908" s="148"/>
      <c r="F7908" s="148"/>
      <c r="G7908" s="149"/>
      <c r="H7908" s="148"/>
      <c r="I7908"/>
    </row>
    <row r="7909" spans="1:9" x14ac:dyDescent="0.25">
      <c r="A7909"/>
      <c r="B7909"/>
      <c r="C7909"/>
      <c r="D7909"/>
      <c r="E7909" s="148"/>
      <c r="F7909" s="148"/>
      <c r="G7909" s="149"/>
      <c r="H7909" s="148"/>
      <c r="I7909"/>
    </row>
    <row r="7910" spans="1:9" x14ac:dyDescent="0.25">
      <c r="A7910"/>
      <c r="B7910"/>
      <c r="C7910"/>
      <c r="D7910"/>
      <c r="E7910" s="148"/>
      <c r="F7910" s="148"/>
      <c r="G7910" s="149"/>
      <c r="H7910" s="148"/>
      <c r="I7910"/>
    </row>
    <row r="7911" spans="1:9" x14ac:dyDescent="0.25">
      <c r="A7911"/>
      <c r="B7911"/>
      <c r="C7911"/>
      <c r="D7911"/>
      <c r="E7911" s="148"/>
      <c r="F7911" s="148"/>
      <c r="G7911" s="149"/>
      <c r="H7911" s="148"/>
      <c r="I7911"/>
    </row>
    <row r="7912" spans="1:9" x14ac:dyDescent="0.25">
      <c r="A7912"/>
      <c r="B7912"/>
      <c r="C7912"/>
      <c r="D7912"/>
      <c r="E7912" s="148"/>
      <c r="F7912" s="148"/>
      <c r="G7912" s="149"/>
      <c r="H7912" s="148"/>
      <c r="I7912"/>
    </row>
    <row r="7913" spans="1:9" x14ac:dyDescent="0.25">
      <c r="A7913"/>
      <c r="B7913"/>
      <c r="C7913"/>
      <c r="D7913"/>
      <c r="E7913" s="148"/>
      <c r="F7913" s="148"/>
      <c r="G7913" s="149"/>
      <c r="H7913" s="148"/>
      <c r="I7913"/>
    </row>
    <row r="7914" spans="1:9" x14ac:dyDescent="0.25">
      <c r="A7914"/>
      <c r="B7914"/>
      <c r="C7914"/>
      <c r="D7914"/>
      <c r="E7914" s="148"/>
      <c r="F7914" s="148"/>
      <c r="G7914" s="149"/>
      <c r="H7914" s="148"/>
      <c r="I7914"/>
    </row>
    <row r="7915" spans="1:9" x14ac:dyDescent="0.25">
      <c r="A7915"/>
      <c r="B7915"/>
      <c r="C7915"/>
      <c r="D7915"/>
      <c r="E7915" s="148"/>
      <c r="F7915" s="148"/>
      <c r="G7915" s="149"/>
      <c r="H7915" s="148"/>
      <c r="I7915"/>
    </row>
    <row r="7916" spans="1:9" x14ac:dyDescent="0.25">
      <c r="A7916"/>
      <c r="B7916"/>
      <c r="C7916"/>
      <c r="D7916"/>
      <c r="E7916" s="148"/>
      <c r="F7916" s="148"/>
      <c r="G7916" s="149"/>
      <c r="H7916" s="148"/>
      <c r="I7916"/>
    </row>
    <row r="7917" spans="1:9" x14ac:dyDescent="0.25">
      <c r="A7917"/>
      <c r="B7917"/>
      <c r="C7917"/>
      <c r="D7917"/>
      <c r="E7917" s="148"/>
      <c r="F7917" s="148"/>
      <c r="G7917" s="149"/>
      <c r="H7917" s="148"/>
      <c r="I7917"/>
    </row>
    <row r="7918" spans="1:9" x14ac:dyDescent="0.25">
      <c r="A7918"/>
      <c r="B7918"/>
      <c r="C7918"/>
      <c r="D7918"/>
      <c r="E7918" s="148"/>
      <c r="F7918" s="148"/>
      <c r="G7918" s="149"/>
      <c r="H7918" s="148"/>
      <c r="I7918"/>
    </row>
    <row r="7919" spans="1:9" x14ac:dyDescent="0.25">
      <c r="A7919"/>
      <c r="B7919"/>
      <c r="C7919"/>
      <c r="D7919"/>
      <c r="E7919" s="148"/>
      <c r="F7919" s="148"/>
      <c r="G7919" s="149"/>
      <c r="H7919" s="148"/>
      <c r="I7919"/>
    </row>
    <row r="7920" spans="1:9" x14ac:dyDescent="0.25">
      <c r="A7920"/>
      <c r="B7920"/>
      <c r="C7920"/>
      <c r="D7920"/>
      <c r="E7920" s="148"/>
      <c r="F7920" s="148"/>
      <c r="G7920" s="149"/>
      <c r="H7920" s="148"/>
      <c r="I7920"/>
    </row>
    <row r="7921" spans="1:9" x14ac:dyDescent="0.25">
      <c r="A7921"/>
      <c r="B7921"/>
      <c r="C7921"/>
      <c r="D7921"/>
      <c r="E7921" s="148"/>
      <c r="F7921" s="148"/>
      <c r="G7921" s="149"/>
      <c r="H7921" s="148"/>
      <c r="I7921"/>
    </row>
    <row r="7922" spans="1:9" x14ac:dyDescent="0.25">
      <c r="A7922"/>
      <c r="B7922"/>
      <c r="C7922"/>
      <c r="D7922"/>
      <c r="E7922" s="148"/>
      <c r="F7922" s="148"/>
      <c r="G7922" s="149"/>
      <c r="H7922" s="148"/>
      <c r="I7922"/>
    </row>
    <row r="7923" spans="1:9" x14ac:dyDescent="0.25">
      <c r="A7923"/>
      <c r="B7923"/>
      <c r="C7923"/>
      <c r="D7923"/>
      <c r="E7923" s="148"/>
      <c r="F7923" s="148"/>
      <c r="G7923" s="149"/>
      <c r="H7923" s="148"/>
      <c r="I7923"/>
    </row>
    <row r="7924" spans="1:9" x14ac:dyDescent="0.25">
      <c r="A7924"/>
      <c r="B7924"/>
      <c r="C7924"/>
      <c r="D7924"/>
      <c r="E7924" s="148"/>
      <c r="F7924" s="148"/>
      <c r="G7924" s="149"/>
      <c r="H7924" s="148"/>
      <c r="I7924"/>
    </row>
    <row r="7925" spans="1:9" x14ac:dyDescent="0.25">
      <c r="A7925"/>
      <c r="B7925"/>
      <c r="C7925"/>
      <c r="D7925"/>
      <c r="E7925" s="148"/>
      <c r="F7925" s="148"/>
      <c r="G7925" s="149"/>
      <c r="H7925" s="148"/>
      <c r="I7925"/>
    </row>
    <row r="7926" spans="1:9" x14ac:dyDescent="0.25">
      <c r="A7926"/>
      <c r="B7926"/>
      <c r="C7926"/>
      <c r="D7926"/>
      <c r="E7926" s="148"/>
      <c r="F7926" s="148"/>
      <c r="G7926" s="149"/>
      <c r="H7926" s="148"/>
      <c r="I7926"/>
    </row>
    <row r="7927" spans="1:9" x14ac:dyDescent="0.25">
      <c r="A7927"/>
      <c r="B7927"/>
      <c r="C7927"/>
      <c r="D7927"/>
      <c r="E7927" s="148"/>
      <c r="F7927" s="148"/>
      <c r="G7927" s="149"/>
      <c r="H7927" s="148"/>
      <c r="I7927"/>
    </row>
    <row r="7928" spans="1:9" x14ac:dyDescent="0.25">
      <c r="A7928"/>
      <c r="B7928"/>
      <c r="C7928"/>
      <c r="D7928"/>
      <c r="E7928" s="148"/>
      <c r="F7928" s="148"/>
      <c r="G7928" s="149"/>
      <c r="H7928" s="148"/>
      <c r="I7928"/>
    </row>
    <row r="7929" spans="1:9" x14ac:dyDescent="0.25">
      <c r="A7929"/>
      <c r="B7929"/>
      <c r="C7929"/>
      <c r="D7929"/>
      <c r="E7929" s="148"/>
      <c r="F7929" s="148"/>
      <c r="G7929" s="149"/>
      <c r="H7929" s="148"/>
      <c r="I7929"/>
    </row>
    <row r="7930" spans="1:9" x14ac:dyDescent="0.25">
      <c r="A7930"/>
      <c r="B7930"/>
      <c r="C7930"/>
      <c r="D7930"/>
      <c r="E7930" s="148"/>
      <c r="F7930" s="148"/>
      <c r="G7930" s="149"/>
      <c r="H7930" s="148"/>
      <c r="I7930"/>
    </row>
    <row r="7931" spans="1:9" x14ac:dyDescent="0.25">
      <c r="A7931"/>
      <c r="B7931"/>
      <c r="C7931"/>
      <c r="D7931"/>
      <c r="E7931" s="148"/>
      <c r="F7931" s="148"/>
      <c r="G7931" s="149"/>
      <c r="H7931" s="148"/>
      <c r="I7931"/>
    </row>
    <row r="7932" spans="1:9" x14ac:dyDescent="0.25">
      <c r="A7932"/>
      <c r="B7932"/>
      <c r="C7932"/>
      <c r="D7932"/>
      <c r="E7932" s="148"/>
      <c r="F7932" s="148"/>
      <c r="G7932" s="149"/>
      <c r="H7932" s="148"/>
      <c r="I7932"/>
    </row>
    <row r="7933" spans="1:9" x14ac:dyDescent="0.25">
      <c r="A7933"/>
      <c r="B7933"/>
      <c r="C7933"/>
      <c r="D7933"/>
      <c r="E7933" s="148"/>
      <c r="F7933" s="148"/>
      <c r="G7933" s="149"/>
      <c r="H7933" s="148"/>
      <c r="I7933"/>
    </row>
    <row r="7934" spans="1:9" x14ac:dyDescent="0.25">
      <c r="A7934"/>
      <c r="B7934"/>
      <c r="C7934"/>
      <c r="D7934"/>
      <c r="E7934" s="148"/>
      <c r="F7934" s="148"/>
      <c r="G7934" s="149"/>
      <c r="H7934" s="148"/>
      <c r="I7934"/>
    </row>
    <row r="7935" spans="1:9" x14ac:dyDescent="0.25">
      <c r="A7935"/>
      <c r="B7935"/>
      <c r="C7935"/>
      <c r="D7935"/>
      <c r="E7935" s="148"/>
      <c r="F7935" s="148"/>
      <c r="G7935" s="149"/>
      <c r="H7935" s="148"/>
      <c r="I7935"/>
    </row>
    <row r="7936" spans="1:9" x14ac:dyDescent="0.25">
      <c r="A7936"/>
      <c r="B7936"/>
      <c r="C7936"/>
      <c r="D7936"/>
      <c r="E7936" s="148"/>
      <c r="F7936" s="148"/>
      <c r="G7936" s="149"/>
      <c r="H7936" s="148"/>
      <c r="I7936"/>
    </row>
    <row r="7937" spans="1:9" x14ac:dyDescent="0.25">
      <c r="A7937"/>
      <c r="B7937"/>
      <c r="C7937"/>
      <c r="D7937"/>
      <c r="E7937" s="148"/>
      <c r="F7937" s="148"/>
      <c r="G7937" s="149"/>
      <c r="H7937" s="148"/>
      <c r="I7937"/>
    </row>
    <row r="7938" spans="1:9" x14ac:dyDescent="0.25">
      <c r="A7938"/>
      <c r="B7938"/>
      <c r="C7938"/>
      <c r="D7938"/>
      <c r="E7938" s="148"/>
      <c r="F7938" s="148"/>
      <c r="G7938" s="149"/>
      <c r="H7938" s="148"/>
      <c r="I7938"/>
    </row>
    <row r="7939" spans="1:9" x14ac:dyDescent="0.25">
      <c r="A7939"/>
      <c r="B7939"/>
      <c r="C7939"/>
      <c r="D7939"/>
      <c r="E7939" s="148"/>
      <c r="F7939" s="148"/>
      <c r="G7939" s="149"/>
      <c r="H7939" s="148"/>
      <c r="I7939"/>
    </row>
    <row r="7940" spans="1:9" x14ac:dyDescent="0.25">
      <c r="A7940"/>
      <c r="B7940"/>
      <c r="C7940"/>
      <c r="D7940"/>
      <c r="E7940" s="148"/>
      <c r="F7940" s="148"/>
      <c r="G7940" s="149"/>
      <c r="H7940" s="148"/>
      <c r="I7940"/>
    </row>
    <row r="7941" spans="1:9" x14ac:dyDescent="0.25">
      <c r="A7941"/>
      <c r="B7941"/>
      <c r="C7941"/>
      <c r="D7941"/>
      <c r="E7941" s="148"/>
      <c r="F7941" s="148"/>
      <c r="G7941" s="149"/>
      <c r="H7941" s="148"/>
      <c r="I7941"/>
    </row>
    <row r="7942" spans="1:9" x14ac:dyDescent="0.25">
      <c r="A7942"/>
      <c r="B7942"/>
      <c r="C7942"/>
      <c r="D7942"/>
      <c r="E7942" s="148"/>
      <c r="F7942" s="148"/>
      <c r="G7942" s="149"/>
      <c r="H7942" s="148"/>
      <c r="I7942"/>
    </row>
    <row r="7943" spans="1:9" x14ac:dyDescent="0.25">
      <c r="A7943"/>
      <c r="B7943"/>
      <c r="C7943"/>
      <c r="D7943"/>
      <c r="E7943" s="148"/>
      <c r="F7943" s="148"/>
      <c r="G7943" s="149"/>
      <c r="H7943" s="148"/>
      <c r="I7943"/>
    </row>
    <row r="7944" spans="1:9" x14ac:dyDescent="0.25">
      <c r="A7944"/>
      <c r="B7944"/>
      <c r="C7944"/>
      <c r="D7944"/>
      <c r="E7944" s="148"/>
      <c r="F7944" s="148"/>
      <c r="G7944" s="149"/>
      <c r="H7944" s="148"/>
      <c r="I7944"/>
    </row>
    <row r="7945" spans="1:9" x14ac:dyDescent="0.25">
      <c r="A7945"/>
      <c r="B7945"/>
      <c r="C7945"/>
      <c r="D7945"/>
      <c r="E7945" s="148"/>
      <c r="F7945" s="148"/>
      <c r="G7945" s="149"/>
      <c r="H7945" s="148"/>
      <c r="I7945"/>
    </row>
    <row r="7946" spans="1:9" x14ac:dyDescent="0.25">
      <c r="A7946"/>
      <c r="B7946"/>
      <c r="C7946"/>
      <c r="D7946"/>
      <c r="E7946" s="148"/>
      <c r="F7946" s="148"/>
      <c r="G7946" s="149"/>
      <c r="H7946" s="148"/>
      <c r="I7946"/>
    </row>
    <row r="7947" spans="1:9" x14ac:dyDescent="0.25">
      <c r="A7947"/>
      <c r="B7947"/>
      <c r="C7947"/>
      <c r="D7947"/>
      <c r="E7947" s="148"/>
      <c r="F7947" s="148"/>
      <c r="G7947" s="149"/>
      <c r="H7947" s="148"/>
      <c r="I7947"/>
    </row>
    <row r="7948" spans="1:9" x14ac:dyDescent="0.25">
      <c r="A7948"/>
      <c r="B7948"/>
      <c r="C7948"/>
      <c r="D7948"/>
      <c r="E7948" s="148"/>
      <c r="F7948" s="148"/>
      <c r="G7948" s="149"/>
      <c r="H7948" s="148"/>
      <c r="I7948"/>
    </row>
    <row r="7949" spans="1:9" x14ac:dyDescent="0.25">
      <c r="A7949"/>
      <c r="B7949"/>
      <c r="C7949"/>
      <c r="D7949"/>
      <c r="E7949" s="148"/>
      <c r="F7949" s="148"/>
      <c r="G7949" s="149"/>
      <c r="H7949" s="148"/>
      <c r="I7949"/>
    </row>
    <row r="7950" spans="1:9" x14ac:dyDescent="0.25">
      <c r="A7950"/>
      <c r="B7950"/>
      <c r="C7950"/>
      <c r="D7950"/>
      <c r="E7950" s="148"/>
      <c r="F7950" s="148"/>
      <c r="G7950" s="149"/>
      <c r="H7950" s="148"/>
      <c r="I7950"/>
    </row>
    <row r="7951" spans="1:9" x14ac:dyDescent="0.25">
      <c r="A7951"/>
      <c r="B7951"/>
      <c r="C7951"/>
      <c r="D7951"/>
      <c r="E7951" s="148"/>
      <c r="F7951" s="148"/>
      <c r="G7951" s="149"/>
      <c r="H7951" s="148"/>
      <c r="I7951"/>
    </row>
    <row r="7952" spans="1:9" x14ac:dyDescent="0.25">
      <c r="A7952"/>
      <c r="B7952"/>
      <c r="C7952"/>
      <c r="D7952"/>
      <c r="E7952" s="148"/>
      <c r="F7952" s="148"/>
      <c r="G7952" s="149"/>
      <c r="H7952" s="148"/>
      <c r="I7952"/>
    </row>
    <row r="7953" spans="1:9" x14ac:dyDescent="0.25">
      <c r="A7953"/>
      <c r="B7953"/>
      <c r="C7953"/>
      <c r="D7953"/>
      <c r="E7953" s="148"/>
      <c r="F7953" s="148"/>
      <c r="G7953" s="149"/>
      <c r="H7953" s="148"/>
      <c r="I7953"/>
    </row>
    <row r="7954" spans="1:9" x14ac:dyDescent="0.25">
      <c r="A7954"/>
      <c r="B7954"/>
      <c r="C7954"/>
      <c r="D7954"/>
      <c r="E7954" s="148"/>
      <c r="F7954" s="148"/>
      <c r="G7954" s="149"/>
      <c r="H7954" s="148"/>
      <c r="I7954"/>
    </row>
    <row r="7955" spans="1:9" x14ac:dyDescent="0.25">
      <c r="A7955"/>
      <c r="B7955"/>
      <c r="C7955"/>
      <c r="D7955"/>
      <c r="E7955" s="148"/>
      <c r="F7955" s="148"/>
      <c r="G7955" s="149"/>
      <c r="H7955" s="148"/>
      <c r="I7955"/>
    </row>
    <row r="7956" spans="1:9" x14ac:dyDescent="0.25">
      <c r="A7956"/>
      <c r="B7956"/>
      <c r="C7956"/>
      <c r="D7956"/>
      <c r="E7956" s="148"/>
      <c r="F7956" s="148"/>
      <c r="G7956" s="149"/>
      <c r="H7956" s="148"/>
      <c r="I7956"/>
    </row>
    <row r="7957" spans="1:9" x14ac:dyDescent="0.25">
      <c r="A7957"/>
      <c r="B7957"/>
      <c r="C7957"/>
      <c r="D7957"/>
      <c r="E7957" s="148"/>
      <c r="F7957" s="148"/>
      <c r="G7957" s="149"/>
      <c r="H7957" s="148"/>
      <c r="I7957"/>
    </row>
    <row r="7958" spans="1:9" x14ac:dyDescent="0.25">
      <c r="A7958"/>
      <c r="B7958"/>
      <c r="C7958"/>
      <c r="D7958"/>
      <c r="E7958" s="148"/>
      <c r="F7958" s="148"/>
      <c r="G7958" s="149"/>
      <c r="H7958" s="148"/>
      <c r="I7958"/>
    </row>
    <row r="7959" spans="1:9" x14ac:dyDescent="0.25">
      <c r="A7959"/>
      <c r="B7959"/>
      <c r="C7959"/>
      <c r="D7959"/>
      <c r="E7959" s="148"/>
      <c r="F7959" s="148"/>
      <c r="G7959" s="149"/>
      <c r="H7959" s="148"/>
      <c r="I7959"/>
    </row>
    <row r="7960" spans="1:9" x14ac:dyDescent="0.25">
      <c r="A7960"/>
      <c r="B7960"/>
      <c r="C7960"/>
      <c r="D7960"/>
      <c r="E7960" s="148"/>
      <c r="F7960" s="148"/>
      <c r="G7960" s="149"/>
      <c r="H7960" s="148"/>
      <c r="I7960"/>
    </row>
    <row r="7961" spans="1:9" x14ac:dyDescent="0.25">
      <c r="A7961"/>
      <c r="B7961"/>
      <c r="C7961"/>
      <c r="D7961"/>
      <c r="E7961" s="148"/>
      <c r="F7961" s="148"/>
      <c r="G7961" s="149"/>
      <c r="H7961" s="148"/>
      <c r="I7961"/>
    </row>
    <row r="7962" spans="1:9" x14ac:dyDescent="0.25">
      <c r="A7962"/>
      <c r="B7962"/>
      <c r="C7962"/>
      <c r="D7962"/>
      <c r="E7962" s="148"/>
      <c r="F7962" s="148"/>
      <c r="G7962" s="149"/>
      <c r="H7962" s="148"/>
      <c r="I7962"/>
    </row>
    <row r="7963" spans="1:9" x14ac:dyDescent="0.25">
      <c r="A7963"/>
      <c r="B7963"/>
      <c r="C7963"/>
      <c r="D7963"/>
      <c r="E7963" s="148"/>
      <c r="F7963" s="148"/>
      <c r="G7963" s="149"/>
      <c r="H7963" s="148"/>
      <c r="I7963"/>
    </row>
    <row r="7964" spans="1:9" x14ac:dyDescent="0.25">
      <c r="A7964"/>
      <c r="B7964"/>
      <c r="C7964"/>
      <c r="D7964"/>
      <c r="E7964" s="148"/>
      <c r="F7964" s="148"/>
      <c r="G7964" s="149"/>
      <c r="H7964" s="148"/>
      <c r="I7964"/>
    </row>
    <row r="7965" spans="1:9" x14ac:dyDescent="0.25">
      <c r="A7965"/>
      <c r="B7965"/>
      <c r="C7965"/>
      <c r="D7965"/>
      <c r="E7965" s="148"/>
      <c r="F7965" s="148"/>
      <c r="G7965" s="149"/>
      <c r="H7965" s="148"/>
      <c r="I7965"/>
    </row>
    <row r="7966" spans="1:9" x14ac:dyDescent="0.25">
      <c r="A7966"/>
      <c r="B7966"/>
      <c r="C7966"/>
      <c r="D7966"/>
      <c r="E7966" s="148"/>
      <c r="F7966" s="148"/>
      <c r="G7966" s="149"/>
      <c r="H7966" s="148"/>
      <c r="I7966"/>
    </row>
    <row r="7967" spans="1:9" x14ac:dyDescent="0.25">
      <c r="A7967"/>
      <c r="B7967"/>
      <c r="C7967"/>
      <c r="D7967"/>
      <c r="E7967" s="148"/>
      <c r="F7967" s="148"/>
      <c r="G7967" s="149"/>
      <c r="H7967" s="148"/>
      <c r="I7967"/>
    </row>
    <row r="7968" spans="1:9" x14ac:dyDescent="0.25">
      <c r="A7968"/>
      <c r="B7968"/>
      <c r="C7968"/>
      <c r="D7968"/>
      <c r="E7968" s="148"/>
      <c r="F7968" s="148"/>
      <c r="G7968" s="149"/>
      <c r="H7968" s="148"/>
      <c r="I7968"/>
    </row>
    <row r="7969" spans="1:9" x14ac:dyDescent="0.25">
      <c r="A7969"/>
      <c r="B7969"/>
      <c r="C7969"/>
      <c r="D7969"/>
      <c r="E7969" s="148"/>
      <c r="F7969" s="148"/>
      <c r="G7969" s="149"/>
      <c r="H7969" s="148"/>
      <c r="I7969"/>
    </row>
    <row r="7970" spans="1:9" x14ac:dyDescent="0.25">
      <c r="A7970"/>
      <c r="B7970"/>
      <c r="C7970"/>
      <c r="D7970"/>
      <c r="E7970" s="148"/>
      <c r="F7970" s="148"/>
      <c r="G7970" s="149"/>
      <c r="H7970" s="148"/>
      <c r="I7970"/>
    </row>
    <row r="7971" spans="1:9" x14ac:dyDescent="0.25">
      <c r="A7971"/>
      <c r="B7971"/>
      <c r="C7971"/>
      <c r="D7971"/>
      <c r="E7971" s="148"/>
      <c r="F7971" s="148"/>
      <c r="G7971" s="149"/>
      <c r="H7971" s="148"/>
      <c r="I7971"/>
    </row>
    <row r="7972" spans="1:9" x14ac:dyDescent="0.25">
      <c r="A7972"/>
      <c r="B7972"/>
      <c r="C7972"/>
      <c r="D7972"/>
      <c r="E7972" s="148"/>
      <c r="F7972" s="148"/>
      <c r="G7972" s="149"/>
      <c r="H7972" s="148"/>
      <c r="I7972"/>
    </row>
    <row r="7973" spans="1:9" x14ac:dyDescent="0.25">
      <c r="A7973"/>
      <c r="B7973"/>
      <c r="C7973"/>
      <c r="D7973"/>
      <c r="E7973" s="148"/>
      <c r="F7973" s="148"/>
      <c r="G7973" s="149"/>
      <c r="H7973" s="148"/>
      <c r="I7973"/>
    </row>
    <row r="7974" spans="1:9" x14ac:dyDescent="0.25">
      <c r="A7974"/>
      <c r="B7974"/>
      <c r="C7974"/>
      <c r="D7974"/>
      <c r="E7974" s="148"/>
      <c r="F7974" s="148"/>
      <c r="G7974" s="149"/>
      <c r="H7974" s="148"/>
      <c r="I7974"/>
    </row>
    <row r="7975" spans="1:9" x14ac:dyDescent="0.25">
      <c r="A7975"/>
      <c r="B7975"/>
      <c r="C7975"/>
      <c r="D7975"/>
      <c r="E7975" s="148"/>
      <c r="F7975" s="148"/>
      <c r="G7975" s="149"/>
      <c r="H7975" s="148"/>
      <c r="I7975"/>
    </row>
    <row r="7976" spans="1:9" x14ac:dyDescent="0.25">
      <c r="A7976"/>
      <c r="B7976"/>
      <c r="C7976"/>
      <c r="D7976"/>
      <c r="E7976" s="148"/>
      <c r="F7976" s="148"/>
      <c r="G7976" s="149"/>
      <c r="H7976" s="148"/>
      <c r="I7976"/>
    </row>
    <row r="7977" spans="1:9" x14ac:dyDescent="0.25">
      <c r="A7977"/>
      <c r="B7977"/>
      <c r="C7977"/>
      <c r="D7977"/>
      <c r="E7977" s="148"/>
      <c r="F7977" s="148"/>
      <c r="G7977" s="149"/>
      <c r="H7977" s="148"/>
      <c r="I7977"/>
    </row>
    <row r="7978" spans="1:9" x14ac:dyDescent="0.25">
      <c r="A7978"/>
      <c r="B7978"/>
      <c r="C7978"/>
      <c r="D7978"/>
      <c r="E7978" s="148"/>
      <c r="F7978" s="148"/>
      <c r="G7978" s="149"/>
      <c r="H7978" s="148"/>
      <c r="I7978"/>
    </row>
    <row r="7979" spans="1:9" x14ac:dyDescent="0.25">
      <c r="A7979"/>
      <c r="B7979"/>
      <c r="C7979"/>
      <c r="D7979"/>
      <c r="E7979" s="148"/>
      <c r="F7979" s="148"/>
      <c r="G7979" s="149"/>
      <c r="H7979" s="148"/>
      <c r="I7979"/>
    </row>
    <row r="7980" spans="1:9" x14ac:dyDescent="0.25">
      <c r="A7980"/>
      <c r="B7980"/>
      <c r="C7980"/>
      <c r="D7980"/>
      <c r="E7980" s="148"/>
      <c r="F7980" s="148"/>
      <c r="G7980" s="149"/>
      <c r="H7980" s="148"/>
      <c r="I7980"/>
    </row>
    <row r="7981" spans="1:9" x14ac:dyDescent="0.25">
      <c r="A7981"/>
      <c r="B7981"/>
      <c r="C7981"/>
      <c r="D7981"/>
      <c r="E7981" s="148"/>
      <c r="F7981" s="148"/>
      <c r="G7981" s="149"/>
      <c r="H7981" s="148"/>
      <c r="I7981"/>
    </row>
    <row r="7982" spans="1:9" x14ac:dyDescent="0.25">
      <c r="A7982"/>
      <c r="B7982"/>
      <c r="C7982"/>
      <c r="D7982"/>
      <c r="E7982" s="148"/>
      <c r="F7982" s="148"/>
      <c r="G7982" s="149"/>
      <c r="H7982" s="148"/>
      <c r="I7982"/>
    </row>
    <row r="7983" spans="1:9" x14ac:dyDescent="0.25">
      <c r="A7983"/>
      <c r="B7983"/>
      <c r="C7983"/>
      <c r="D7983"/>
      <c r="E7983" s="148"/>
      <c r="F7983" s="148"/>
      <c r="G7983" s="149"/>
      <c r="H7983" s="148"/>
      <c r="I7983"/>
    </row>
    <row r="7984" spans="1:9" x14ac:dyDescent="0.25">
      <c r="A7984"/>
      <c r="B7984"/>
      <c r="C7984"/>
      <c r="D7984"/>
      <c r="E7984" s="148"/>
      <c r="F7984" s="148"/>
      <c r="G7984" s="149"/>
      <c r="H7984" s="148"/>
      <c r="I7984"/>
    </row>
    <row r="7985" spans="1:9" x14ac:dyDescent="0.25">
      <c r="A7985"/>
      <c r="B7985"/>
      <c r="C7985"/>
      <c r="D7985"/>
      <c r="E7985" s="148"/>
      <c r="F7985" s="148"/>
      <c r="G7985" s="149"/>
      <c r="H7985" s="148"/>
      <c r="I7985"/>
    </row>
    <row r="7986" spans="1:9" x14ac:dyDescent="0.25">
      <c r="A7986"/>
      <c r="B7986"/>
      <c r="C7986"/>
      <c r="D7986"/>
      <c r="E7986" s="148"/>
      <c r="F7986" s="148"/>
      <c r="G7986" s="149"/>
      <c r="H7986" s="148"/>
      <c r="I7986"/>
    </row>
    <row r="7987" spans="1:9" x14ac:dyDescent="0.25">
      <c r="A7987"/>
      <c r="B7987"/>
      <c r="C7987"/>
      <c r="D7987"/>
      <c r="E7987" s="148"/>
      <c r="F7987" s="148"/>
      <c r="G7987" s="149"/>
      <c r="H7987" s="148"/>
      <c r="I7987"/>
    </row>
    <row r="7988" spans="1:9" x14ac:dyDescent="0.25">
      <c r="A7988"/>
      <c r="B7988"/>
      <c r="C7988"/>
      <c r="D7988"/>
      <c r="E7988" s="148"/>
      <c r="F7988" s="148"/>
      <c r="G7988" s="149"/>
      <c r="H7988" s="148"/>
      <c r="I7988"/>
    </row>
    <row r="7989" spans="1:9" x14ac:dyDescent="0.25">
      <c r="A7989"/>
      <c r="B7989"/>
      <c r="C7989"/>
      <c r="D7989"/>
      <c r="E7989" s="148"/>
      <c r="F7989" s="148"/>
      <c r="G7989" s="149"/>
      <c r="H7989" s="148"/>
      <c r="I7989"/>
    </row>
    <row r="7990" spans="1:9" x14ac:dyDescent="0.25">
      <c r="A7990"/>
      <c r="B7990"/>
      <c r="C7990"/>
      <c r="D7990"/>
      <c r="E7990" s="148"/>
      <c r="F7990" s="148"/>
      <c r="G7990" s="149"/>
      <c r="H7990" s="148"/>
      <c r="I7990"/>
    </row>
    <row r="7991" spans="1:9" x14ac:dyDescent="0.25">
      <c r="A7991"/>
      <c r="B7991"/>
      <c r="C7991"/>
      <c r="D7991"/>
      <c r="E7991" s="148"/>
      <c r="F7991" s="148"/>
      <c r="G7991" s="149"/>
      <c r="H7991" s="148"/>
      <c r="I7991"/>
    </row>
    <row r="7992" spans="1:9" x14ac:dyDescent="0.25">
      <c r="A7992"/>
      <c r="B7992"/>
      <c r="C7992"/>
      <c r="D7992"/>
      <c r="E7992" s="148"/>
      <c r="F7992" s="148"/>
      <c r="G7992" s="149"/>
      <c r="H7992" s="148"/>
      <c r="I7992"/>
    </row>
    <row r="7993" spans="1:9" x14ac:dyDescent="0.25">
      <c r="A7993"/>
      <c r="B7993"/>
      <c r="C7993"/>
      <c r="D7993"/>
      <c r="E7993" s="148"/>
      <c r="F7993" s="148"/>
      <c r="G7993" s="149"/>
      <c r="H7993" s="148"/>
      <c r="I7993"/>
    </row>
    <row r="7994" spans="1:9" x14ac:dyDescent="0.25">
      <c r="A7994"/>
      <c r="B7994"/>
      <c r="C7994"/>
      <c r="D7994"/>
      <c r="E7994" s="148"/>
      <c r="F7994" s="148"/>
      <c r="G7994" s="149"/>
      <c r="H7994" s="148"/>
      <c r="I7994"/>
    </row>
    <row r="7995" spans="1:9" x14ac:dyDescent="0.25">
      <c r="A7995"/>
      <c r="B7995"/>
      <c r="C7995"/>
      <c r="D7995"/>
      <c r="E7995" s="148"/>
      <c r="F7995" s="148"/>
      <c r="G7995" s="149"/>
      <c r="H7995" s="148"/>
      <c r="I7995"/>
    </row>
    <row r="7996" spans="1:9" x14ac:dyDescent="0.25">
      <c r="A7996"/>
      <c r="B7996"/>
      <c r="C7996"/>
      <c r="D7996"/>
      <c r="E7996" s="148"/>
      <c r="F7996" s="148"/>
      <c r="G7996" s="149"/>
      <c r="H7996" s="148"/>
      <c r="I7996"/>
    </row>
    <row r="7997" spans="1:9" x14ac:dyDescent="0.25">
      <c r="A7997"/>
      <c r="B7997"/>
      <c r="C7997"/>
      <c r="D7997"/>
      <c r="E7997" s="148"/>
      <c r="F7997" s="148"/>
      <c r="G7997" s="149"/>
      <c r="H7997" s="148"/>
      <c r="I7997"/>
    </row>
    <row r="7998" spans="1:9" x14ac:dyDescent="0.25">
      <c r="A7998"/>
      <c r="B7998"/>
      <c r="C7998"/>
      <c r="D7998"/>
      <c r="E7998" s="148"/>
      <c r="F7998" s="148"/>
      <c r="G7998" s="149"/>
      <c r="H7998" s="148"/>
      <c r="I7998"/>
    </row>
    <row r="7999" spans="1:9" x14ac:dyDescent="0.25">
      <c r="A7999"/>
      <c r="B7999"/>
      <c r="C7999"/>
      <c r="D7999"/>
      <c r="E7999" s="148"/>
      <c r="F7999" s="148"/>
      <c r="G7999" s="149"/>
      <c r="H7999" s="148"/>
      <c r="I7999"/>
    </row>
    <row r="8000" spans="1:9" x14ac:dyDescent="0.25">
      <c r="A8000"/>
      <c r="B8000"/>
      <c r="C8000"/>
      <c r="D8000"/>
      <c r="E8000" s="148"/>
      <c r="F8000" s="148"/>
      <c r="G8000" s="149"/>
      <c r="H8000" s="148"/>
      <c r="I8000"/>
    </row>
    <row r="8001" spans="1:9" x14ac:dyDescent="0.25">
      <c r="A8001"/>
      <c r="B8001"/>
      <c r="C8001"/>
      <c r="D8001"/>
      <c r="E8001" s="148"/>
      <c r="F8001" s="148"/>
      <c r="G8001" s="149"/>
      <c r="H8001" s="148"/>
      <c r="I8001"/>
    </row>
    <row r="8002" spans="1:9" x14ac:dyDescent="0.25">
      <c r="A8002"/>
      <c r="B8002"/>
      <c r="C8002"/>
      <c r="D8002"/>
      <c r="E8002" s="148"/>
      <c r="F8002" s="148"/>
      <c r="G8002" s="149"/>
      <c r="H8002" s="148"/>
      <c r="I8002"/>
    </row>
    <row r="8003" spans="1:9" x14ac:dyDescent="0.25">
      <c r="A8003"/>
      <c r="B8003"/>
      <c r="C8003"/>
      <c r="D8003"/>
      <c r="E8003" s="148"/>
      <c r="F8003" s="148"/>
      <c r="G8003" s="149"/>
      <c r="H8003" s="148"/>
      <c r="I8003"/>
    </row>
    <row r="8004" spans="1:9" x14ac:dyDescent="0.25">
      <c r="A8004"/>
      <c r="B8004"/>
      <c r="C8004"/>
      <c r="D8004"/>
      <c r="E8004" s="148"/>
      <c r="F8004" s="148"/>
      <c r="G8004" s="149"/>
      <c r="H8004" s="148"/>
      <c r="I8004"/>
    </row>
    <row r="8005" spans="1:9" x14ac:dyDescent="0.25">
      <c r="A8005"/>
      <c r="B8005"/>
      <c r="C8005"/>
      <c r="D8005"/>
      <c r="E8005" s="148"/>
      <c r="F8005" s="148"/>
      <c r="G8005" s="149"/>
      <c r="H8005" s="148"/>
      <c r="I8005"/>
    </row>
    <row r="8006" spans="1:9" x14ac:dyDescent="0.25">
      <c r="A8006"/>
      <c r="B8006"/>
      <c r="C8006"/>
      <c r="D8006"/>
      <c r="E8006" s="148"/>
      <c r="F8006" s="148"/>
      <c r="G8006" s="149"/>
      <c r="H8006" s="148"/>
      <c r="I8006"/>
    </row>
    <row r="8007" spans="1:9" x14ac:dyDescent="0.25">
      <c r="A8007"/>
      <c r="B8007"/>
      <c r="C8007"/>
      <c r="D8007"/>
      <c r="E8007" s="148"/>
      <c r="F8007" s="148"/>
      <c r="G8007" s="149"/>
      <c r="H8007" s="148"/>
      <c r="I8007"/>
    </row>
    <row r="8008" spans="1:9" x14ac:dyDescent="0.25">
      <c r="A8008"/>
      <c r="B8008"/>
      <c r="C8008"/>
      <c r="D8008"/>
      <c r="E8008" s="148"/>
      <c r="F8008" s="148"/>
      <c r="G8008" s="149"/>
      <c r="H8008" s="148"/>
      <c r="I8008"/>
    </row>
    <row r="8009" spans="1:9" x14ac:dyDescent="0.25">
      <c r="A8009"/>
      <c r="B8009"/>
      <c r="C8009"/>
      <c r="D8009"/>
      <c r="E8009" s="148"/>
      <c r="F8009" s="148"/>
      <c r="G8009" s="149"/>
      <c r="H8009" s="148"/>
      <c r="I8009"/>
    </row>
    <row r="8010" spans="1:9" x14ac:dyDescent="0.25">
      <c r="A8010"/>
      <c r="B8010"/>
      <c r="C8010"/>
      <c r="D8010"/>
      <c r="E8010" s="148"/>
      <c r="F8010" s="148"/>
      <c r="G8010" s="149"/>
      <c r="H8010" s="148"/>
      <c r="I8010"/>
    </row>
    <row r="8011" spans="1:9" x14ac:dyDescent="0.25">
      <c r="A8011"/>
      <c r="B8011"/>
      <c r="C8011"/>
      <c r="D8011"/>
      <c r="E8011" s="148"/>
      <c r="F8011" s="148"/>
      <c r="G8011" s="149"/>
      <c r="H8011" s="148"/>
      <c r="I8011"/>
    </row>
    <row r="8012" spans="1:9" x14ac:dyDescent="0.25">
      <c r="A8012"/>
      <c r="B8012"/>
      <c r="C8012"/>
      <c r="D8012"/>
      <c r="E8012" s="148"/>
      <c r="F8012" s="148"/>
      <c r="G8012" s="149"/>
      <c r="H8012" s="148"/>
      <c r="I8012"/>
    </row>
    <row r="8013" spans="1:9" x14ac:dyDescent="0.25">
      <c r="A8013"/>
      <c r="B8013"/>
      <c r="C8013"/>
      <c r="D8013"/>
      <c r="E8013" s="148"/>
      <c r="F8013" s="148"/>
      <c r="G8013" s="149"/>
      <c r="H8013" s="148"/>
      <c r="I8013"/>
    </row>
    <row r="8014" spans="1:9" x14ac:dyDescent="0.25">
      <c r="A8014"/>
      <c r="B8014"/>
      <c r="C8014"/>
      <c r="D8014"/>
      <c r="E8014" s="148"/>
      <c r="F8014" s="148"/>
      <c r="G8014" s="149"/>
      <c r="H8014" s="148"/>
      <c r="I8014"/>
    </row>
    <row r="8015" spans="1:9" x14ac:dyDescent="0.25">
      <c r="A8015"/>
      <c r="B8015"/>
      <c r="C8015"/>
      <c r="D8015"/>
      <c r="E8015" s="148"/>
      <c r="F8015" s="148"/>
      <c r="G8015" s="149"/>
      <c r="H8015" s="148"/>
      <c r="I8015"/>
    </row>
    <row r="8016" spans="1:9" x14ac:dyDescent="0.25">
      <c r="A8016"/>
      <c r="B8016"/>
      <c r="C8016"/>
      <c r="D8016"/>
      <c r="E8016" s="148"/>
      <c r="F8016" s="148"/>
      <c r="G8016" s="149"/>
      <c r="H8016" s="148"/>
      <c r="I8016"/>
    </row>
    <row r="8017" spans="1:9" x14ac:dyDescent="0.25">
      <c r="A8017"/>
      <c r="B8017"/>
      <c r="C8017"/>
      <c r="D8017"/>
      <c r="E8017" s="148"/>
      <c r="F8017" s="148"/>
      <c r="G8017" s="149"/>
      <c r="H8017" s="148"/>
      <c r="I8017"/>
    </row>
    <row r="8018" spans="1:9" x14ac:dyDescent="0.25">
      <c r="A8018"/>
      <c r="B8018"/>
      <c r="C8018"/>
      <c r="D8018"/>
      <c r="E8018" s="148"/>
      <c r="F8018" s="148"/>
      <c r="G8018" s="149"/>
      <c r="H8018" s="148"/>
      <c r="I8018"/>
    </row>
    <row r="8019" spans="1:9" x14ac:dyDescent="0.25">
      <c r="A8019"/>
      <c r="B8019"/>
      <c r="C8019"/>
      <c r="D8019"/>
      <c r="E8019" s="148"/>
      <c r="F8019" s="148"/>
      <c r="G8019" s="149"/>
      <c r="H8019" s="148"/>
      <c r="I8019"/>
    </row>
    <row r="8020" spans="1:9" x14ac:dyDescent="0.25">
      <c r="A8020"/>
      <c r="B8020"/>
      <c r="C8020"/>
      <c r="D8020"/>
      <c r="E8020" s="148"/>
      <c r="F8020" s="148"/>
      <c r="G8020" s="149"/>
      <c r="H8020" s="148"/>
      <c r="I8020"/>
    </row>
    <row r="8021" spans="1:9" x14ac:dyDescent="0.25">
      <c r="A8021"/>
      <c r="B8021"/>
      <c r="C8021"/>
      <c r="D8021"/>
      <c r="E8021" s="148"/>
      <c r="F8021" s="148"/>
      <c r="G8021" s="149"/>
      <c r="H8021" s="148"/>
      <c r="I8021"/>
    </row>
    <row r="8022" spans="1:9" x14ac:dyDescent="0.25">
      <c r="A8022"/>
      <c r="B8022"/>
      <c r="C8022"/>
      <c r="D8022"/>
      <c r="E8022" s="148"/>
      <c r="F8022" s="148"/>
      <c r="G8022" s="149"/>
      <c r="H8022" s="148"/>
      <c r="I8022"/>
    </row>
    <row r="8023" spans="1:9" x14ac:dyDescent="0.25">
      <c r="A8023"/>
      <c r="B8023"/>
      <c r="C8023"/>
      <c r="D8023"/>
      <c r="E8023" s="148"/>
      <c r="F8023" s="148"/>
      <c r="G8023" s="149"/>
      <c r="H8023" s="148"/>
      <c r="I8023"/>
    </row>
    <row r="8024" spans="1:9" x14ac:dyDescent="0.25">
      <c r="A8024"/>
      <c r="B8024"/>
      <c r="C8024"/>
      <c r="D8024"/>
      <c r="E8024" s="148"/>
      <c r="F8024" s="148"/>
      <c r="G8024" s="149"/>
      <c r="H8024" s="148"/>
      <c r="I8024"/>
    </row>
    <row r="8025" spans="1:9" x14ac:dyDescent="0.25">
      <c r="A8025"/>
      <c r="B8025"/>
      <c r="C8025"/>
      <c r="D8025"/>
      <c r="E8025" s="148"/>
      <c r="F8025" s="148"/>
      <c r="G8025" s="149"/>
      <c r="H8025" s="148"/>
      <c r="I8025"/>
    </row>
    <row r="8026" spans="1:9" x14ac:dyDescent="0.25">
      <c r="A8026"/>
      <c r="B8026"/>
      <c r="C8026"/>
      <c r="D8026"/>
      <c r="E8026" s="148"/>
      <c r="F8026" s="148"/>
      <c r="G8026" s="149"/>
      <c r="H8026" s="148"/>
      <c r="I8026"/>
    </row>
    <row r="8027" spans="1:9" x14ac:dyDescent="0.25">
      <c r="A8027"/>
      <c r="B8027"/>
      <c r="C8027"/>
      <c r="D8027"/>
      <c r="E8027" s="148"/>
      <c r="F8027" s="148"/>
      <c r="G8027" s="149"/>
      <c r="H8027" s="148"/>
      <c r="I8027"/>
    </row>
    <row r="8028" spans="1:9" x14ac:dyDescent="0.25">
      <c r="A8028"/>
      <c r="B8028"/>
      <c r="C8028"/>
      <c r="D8028"/>
      <c r="E8028" s="148"/>
      <c r="F8028" s="148"/>
      <c r="G8028" s="149"/>
      <c r="H8028" s="148"/>
      <c r="I8028"/>
    </row>
    <row r="8029" spans="1:9" x14ac:dyDescent="0.25">
      <c r="A8029"/>
      <c r="B8029"/>
      <c r="C8029"/>
      <c r="D8029"/>
      <c r="E8029" s="148"/>
      <c r="F8029" s="148"/>
      <c r="G8029" s="149"/>
      <c r="H8029" s="148"/>
      <c r="I8029"/>
    </row>
    <row r="8030" spans="1:9" x14ac:dyDescent="0.25">
      <c r="A8030"/>
      <c r="B8030"/>
      <c r="C8030"/>
      <c r="D8030"/>
      <c r="E8030" s="148"/>
      <c r="F8030" s="148"/>
      <c r="G8030" s="149"/>
      <c r="H8030" s="148"/>
      <c r="I8030"/>
    </row>
    <row r="8031" spans="1:9" x14ac:dyDescent="0.25">
      <c r="A8031"/>
      <c r="B8031"/>
      <c r="C8031"/>
      <c r="D8031"/>
      <c r="E8031" s="148"/>
      <c r="F8031" s="148"/>
      <c r="G8031" s="149"/>
      <c r="H8031" s="148"/>
      <c r="I8031"/>
    </row>
    <row r="8032" spans="1:9" x14ac:dyDescent="0.25">
      <c r="A8032"/>
      <c r="B8032"/>
      <c r="C8032"/>
      <c r="D8032"/>
      <c r="E8032" s="148"/>
      <c r="F8032" s="148"/>
      <c r="G8032" s="149"/>
      <c r="H8032" s="148"/>
      <c r="I8032"/>
    </row>
    <row r="8033" spans="1:9" x14ac:dyDescent="0.25">
      <c r="A8033"/>
      <c r="B8033"/>
      <c r="C8033"/>
      <c r="D8033"/>
      <c r="E8033" s="148"/>
      <c r="F8033" s="148"/>
      <c r="G8033" s="149"/>
      <c r="H8033" s="148"/>
      <c r="I8033"/>
    </row>
    <row r="8034" spans="1:9" x14ac:dyDescent="0.25">
      <c r="A8034"/>
      <c r="B8034"/>
      <c r="C8034"/>
      <c r="D8034"/>
      <c r="E8034" s="148"/>
      <c r="F8034" s="148"/>
      <c r="G8034" s="149"/>
      <c r="H8034" s="148"/>
      <c r="I8034"/>
    </row>
    <row r="8035" spans="1:9" x14ac:dyDescent="0.25">
      <c r="A8035"/>
      <c r="B8035"/>
      <c r="C8035"/>
      <c r="D8035"/>
      <c r="E8035" s="148"/>
      <c r="F8035" s="148"/>
      <c r="G8035" s="149"/>
      <c r="H8035" s="148"/>
      <c r="I8035"/>
    </row>
    <row r="8036" spans="1:9" x14ac:dyDescent="0.25">
      <c r="A8036"/>
      <c r="B8036"/>
      <c r="C8036"/>
      <c r="D8036"/>
      <c r="E8036" s="148"/>
      <c r="F8036" s="148"/>
      <c r="G8036" s="149"/>
      <c r="H8036" s="148"/>
      <c r="I8036"/>
    </row>
    <row r="8037" spans="1:9" x14ac:dyDescent="0.25">
      <c r="A8037"/>
      <c r="B8037"/>
      <c r="C8037"/>
      <c r="D8037"/>
      <c r="E8037" s="148"/>
      <c r="F8037" s="148"/>
      <c r="G8037" s="149"/>
      <c r="H8037" s="148"/>
      <c r="I8037"/>
    </row>
    <row r="8038" spans="1:9" x14ac:dyDescent="0.25">
      <c r="A8038"/>
      <c r="B8038"/>
      <c r="C8038"/>
      <c r="D8038"/>
      <c r="E8038" s="148"/>
      <c r="F8038" s="148"/>
      <c r="G8038" s="149"/>
      <c r="H8038" s="148"/>
      <c r="I8038"/>
    </row>
    <row r="8039" spans="1:9" x14ac:dyDescent="0.25">
      <c r="A8039"/>
      <c r="B8039"/>
      <c r="C8039"/>
      <c r="D8039"/>
      <c r="E8039" s="148"/>
      <c r="F8039" s="148"/>
      <c r="G8039" s="149"/>
      <c r="H8039" s="148"/>
      <c r="I8039"/>
    </row>
    <row r="8040" spans="1:9" x14ac:dyDescent="0.25">
      <c r="A8040"/>
      <c r="B8040"/>
      <c r="C8040"/>
      <c r="D8040"/>
      <c r="E8040" s="148"/>
      <c r="F8040" s="148"/>
      <c r="G8040" s="149"/>
      <c r="H8040" s="148"/>
      <c r="I8040"/>
    </row>
    <row r="8041" spans="1:9" x14ac:dyDescent="0.25">
      <c r="A8041"/>
      <c r="B8041"/>
      <c r="C8041"/>
      <c r="D8041"/>
      <c r="E8041" s="148"/>
      <c r="F8041" s="148"/>
      <c r="G8041" s="149"/>
      <c r="H8041" s="148"/>
      <c r="I8041"/>
    </row>
    <row r="8042" spans="1:9" x14ac:dyDescent="0.25">
      <c r="A8042"/>
      <c r="B8042"/>
      <c r="C8042"/>
      <c r="D8042"/>
      <c r="E8042" s="148"/>
      <c r="F8042" s="148"/>
      <c r="G8042" s="149"/>
      <c r="H8042" s="148"/>
      <c r="I8042"/>
    </row>
    <row r="8043" spans="1:9" x14ac:dyDescent="0.25">
      <c r="A8043"/>
      <c r="B8043"/>
      <c r="C8043"/>
      <c r="D8043"/>
      <c r="E8043" s="148"/>
      <c r="F8043" s="148"/>
      <c r="G8043" s="149"/>
      <c r="H8043" s="148"/>
      <c r="I8043"/>
    </row>
    <row r="8044" spans="1:9" x14ac:dyDescent="0.25">
      <c r="A8044"/>
      <c r="B8044"/>
      <c r="C8044"/>
      <c r="D8044"/>
      <c r="E8044" s="148"/>
      <c r="F8044" s="148"/>
      <c r="G8044" s="149"/>
      <c r="H8044" s="148"/>
      <c r="I8044"/>
    </row>
    <row r="8045" spans="1:9" x14ac:dyDescent="0.25">
      <c r="A8045"/>
      <c r="B8045"/>
      <c r="C8045"/>
      <c r="D8045"/>
      <c r="E8045" s="148"/>
      <c r="F8045" s="148"/>
      <c r="G8045" s="149"/>
      <c r="H8045" s="148"/>
      <c r="I8045"/>
    </row>
    <row r="8046" spans="1:9" x14ac:dyDescent="0.25">
      <c r="A8046"/>
      <c r="B8046"/>
      <c r="C8046"/>
      <c r="D8046"/>
      <c r="E8046" s="148"/>
      <c r="F8046" s="148"/>
      <c r="G8046" s="149"/>
      <c r="H8046" s="148"/>
      <c r="I8046"/>
    </row>
    <row r="8047" spans="1:9" x14ac:dyDescent="0.25">
      <c r="A8047"/>
      <c r="B8047"/>
      <c r="C8047"/>
      <c r="D8047"/>
      <c r="E8047" s="148"/>
      <c r="F8047" s="148"/>
      <c r="G8047" s="149"/>
      <c r="H8047" s="148"/>
      <c r="I8047"/>
    </row>
    <row r="8048" spans="1:9" x14ac:dyDescent="0.25">
      <c r="A8048"/>
      <c r="B8048"/>
      <c r="C8048"/>
      <c r="D8048"/>
      <c r="E8048" s="148"/>
      <c r="F8048" s="148"/>
      <c r="G8048" s="149"/>
      <c r="H8048" s="148"/>
      <c r="I8048"/>
    </row>
    <row r="8049" spans="1:9" x14ac:dyDescent="0.25">
      <c r="A8049"/>
      <c r="B8049"/>
      <c r="C8049"/>
      <c r="D8049"/>
      <c r="E8049" s="148"/>
      <c r="F8049" s="148"/>
      <c r="G8049" s="149"/>
      <c r="H8049" s="148"/>
      <c r="I8049"/>
    </row>
    <row r="8050" spans="1:9" x14ac:dyDescent="0.25">
      <c r="A8050"/>
      <c r="B8050"/>
      <c r="C8050"/>
      <c r="D8050"/>
      <c r="E8050" s="148"/>
      <c r="F8050" s="148"/>
      <c r="G8050" s="149"/>
      <c r="H8050" s="148"/>
      <c r="I8050"/>
    </row>
    <row r="8051" spans="1:9" x14ac:dyDescent="0.25">
      <c r="A8051"/>
      <c r="B8051"/>
      <c r="C8051"/>
      <c r="D8051"/>
      <c r="E8051" s="148"/>
      <c r="F8051" s="148"/>
      <c r="G8051" s="149"/>
      <c r="H8051" s="148"/>
      <c r="I8051"/>
    </row>
    <row r="8052" spans="1:9" x14ac:dyDescent="0.25">
      <c r="A8052"/>
      <c r="B8052"/>
      <c r="C8052"/>
      <c r="D8052"/>
      <c r="E8052" s="148"/>
      <c r="F8052" s="148"/>
      <c r="G8052" s="149"/>
      <c r="H8052" s="148"/>
      <c r="I8052"/>
    </row>
    <row r="8053" spans="1:9" x14ac:dyDescent="0.25">
      <c r="A8053"/>
      <c r="B8053"/>
      <c r="C8053"/>
      <c r="D8053"/>
      <c r="E8053" s="148"/>
      <c r="F8053" s="148"/>
      <c r="G8053" s="149"/>
      <c r="H8053" s="148"/>
      <c r="I8053"/>
    </row>
    <row r="8054" spans="1:9" x14ac:dyDescent="0.25">
      <c r="A8054"/>
      <c r="B8054"/>
      <c r="C8054"/>
      <c r="D8054"/>
      <c r="E8054" s="148"/>
      <c r="F8054" s="148"/>
      <c r="G8054" s="149"/>
      <c r="H8054" s="148"/>
      <c r="I8054"/>
    </row>
    <row r="8055" spans="1:9" x14ac:dyDescent="0.25">
      <c r="A8055"/>
      <c r="B8055"/>
      <c r="C8055"/>
      <c r="D8055"/>
      <c r="E8055" s="148"/>
      <c r="F8055" s="148"/>
      <c r="G8055" s="149"/>
      <c r="H8055" s="148"/>
      <c r="I8055"/>
    </row>
    <row r="8056" spans="1:9" x14ac:dyDescent="0.25">
      <c r="A8056"/>
      <c r="B8056"/>
      <c r="C8056"/>
      <c r="D8056"/>
      <c r="E8056" s="148"/>
      <c r="F8056" s="148"/>
      <c r="G8056" s="149"/>
      <c r="H8056" s="148"/>
      <c r="I8056"/>
    </row>
    <row r="8057" spans="1:9" x14ac:dyDescent="0.25">
      <c r="A8057"/>
      <c r="B8057"/>
      <c r="C8057"/>
      <c r="D8057"/>
      <c r="E8057" s="148"/>
      <c r="F8057" s="148"/>
      <c r="G8057" s="149"/>
      <c r="H8057" s="148"/>
      <c r="I8057"/>
    </row>
    <row r="8058" spans="1:9" x14ac:dyDescent="0.25">
      <c r="A8058"/>
      <c r="B8058"/>
      <c r="C8058"/>
      <c r="D8058"/>
      <c r="E8058" s="148"/>
      <c r="F8058" s="148"/>
      <c r="G8058" s="149"/>
      <c r="H8058" s="148"/>
      <c r="I8058"/>
    </row>
    <row r="8059" spans="1:9" x14ac:dyDescent="0.25">
      <c r="A8059"/>
      <c r="B8059"/>
      <c r="C8059"/>
      <c r="D8059"/>
      <c r="E8059" s="148"/>
      <c r="F8059" s="148"/>
      <c r="G8059" s="149"/>
      <c r="H8059" s="148"/>
      <c r="I8059"/>
    </row>
    <row r="8060" spans="1:9" x14ac:dyDescent="0.25">
      <c r="A8060"/>
      <c r="B8060"/>
      <c r="C8060"/>
      <c r="D8060"/>
      <c r="E8060" s="148"/>
      <c r="F8060" s="148"/>
      <c r="G8060" s="149"/>
      <c r="H8060" s="148"/>
      <c r="I8060"/>
    </row>
    <row r="8061" spans="1:9" x14ac:dyDescent="0.25">
      <c r="A8061"/>
      <c r="B8061"/>
      <c r="C8061"/>
      <c r="D8061"/>
      <c r="E8061" s="148"/>
      <c r="F8061" s="148"/>
      <c r="G8061" s="149"/>
      <c r="H8061" s="148"/>
      <c r="I8061"/>
    </row>
    <row r="8062" spans="1:9" x14ac:dyDescent="0.25">
      <c r="A8062"/>
      <c r="B8062"/>
      <c r="C8062"/>
      <c r="D8062"/>
      <c r="E8062" s="148"/>
      <c r="F8062" s="148"/>
      <c r="G8062" s="149"/>
      <c r="H8062" s="148"/>
      <c r="I8062"/>
    </row>
    <row r="8063" spans="1:9" x14ac:dyDescent="0.25">
      <c r="A8063"/>
      <c r="B8063"/>
      <c r="C8063"/>
      <c r="D8063"/>
      <c r="E8063" s="148"/>
      <c r="F8063" s="148"/>
      <c r="G8063" s="149"/>
      <c r="H8063" s="148"/>
      <c r="I8063"/>
    </row>
    <row r="8064" spans="1:9" x14ac:dyDescent="0.25">
      <c r="A8064"/>
      <c r="B8064"/>
      <c r="C8064"/>
      <c r="D8064"/>
      <c r="E8064" s="148"/>
      <c r="F8064" s="148"/>
      <c r="G8064" s="149"/>
      <c r="H8064" s="148"/>
      <c r="I8064"/>
    </row>
    <row r="8065" spans="1:9" x14ac:dyDescent="0.25">
      <c r="A8065"/>
      <c r="B8065"/>
      <c r="C8065"/>
      <c r="D8065"/>
      <c r="E8065" s="148"/>
      <c r="F8065" s="148"/>
      <c r="G8065" s="149"/>
      <c r="H8065" s="148"/>
      <c r="I8065"/>
    </row>
    <row r="8066" spans="1:9" x14ac:dyDescent="0.25">
      <c r="A8066"/>
      <c r="B8066"/>
      <c r="C8066"/>
      <c r="D8066"/>
      <c r="E8066" s="148"/>
      <c r="F8066" s="148"/>
      <c r="G8066" s="149"/>
      <c r="H8066" s="148"/>
      <c r="I8066"/>
    </row>
    <row r="8067" spans="1:9" x14ac:dyDescent="0.25">
      <c r="A8067"/>
      <c r="B8067"/>
      <c r="C8067"/>
      <c r="D8067"/>
      <c r="E8067" s="148"/>
      <c r="F8067" s="148"/>
      <c r="G8067" s="149"/>
      <c r="H8067" s="148"/>
      <c r="I8067"/>
    </row>
    <row r="8068" spans="1:9" x14ac:dyDescent="0.25">
      <c r="A8068"/>
      <c r="B8068"/>
      <c r="C8068"/>
      <c r="D8068"/>
      <c r="E8068" s="148"/>
      <c r="F8068" s="148"/>
      <c r="G8068" s="149"/>
      <c r="H8068" s="148"/>
      <c r="I8068"/>
    </row>
    <row r="8069" spans="1:9" x14ac:dyDescent="0.25">
      <c r="A8069"/>
      <c r="B8069"/>
      <c r="C8069"/>
      <c r="D8069"/>
      <c r="E8069" s="148"/>
      <c r="F8069" s="148"/>
      <c r="G8069" s="149"/>
      <c r="H8069" s="148"/>
      <c r="I8069"/>
    </row>
    <row r="8070" spans="1:9" x14ac:dyDescent="0.25">
      <c r="A8070"/>
      <c r="B8070"/>
      <c r="C8070"/>
      <c r="D8070"/>
      <c r="E8070" s="148"/>
      <c r="F8070" s="148"/>
      <c r="G8070" s="149"/>
      <c r="H8070" s="148"/>
      <c r="I8070"/>
    </row>
    <row r="8071" spans="1:9" x14ac:dyDescent="0.25">
      <c r="A8071"/>
      <c r="B8071"/>
      <c r="C8071"/>
      <c r="D8071"/>
      <c r="E8071" s="148"/>
      <c r="F8071" s="148"/>
      <c r="G8071" s="149"/>
      <c r="H8071" s="148"/>
      <c r="I8071"/>
    </row>
    <row r="8072" spans="1:9" x14ac:dyDescent="0.25">
      <c r="A8072"/>
      <c r="B8072"/>
      <c r="C8072"/>
      <c r="D8072"/>
      <c r="E8072" s="148"/>
      <c r="F8072" s="148"/>
      <c r="G8072" s="149"/>
      <c r="H8072" s="148"/>
      <c r="I8072"/>
    </row>
    <row r="8073" spans="1:9" x14ac:dyDescent="0.25">
      <c r="A8073"/>
      <c r="B8073"/>
      <c r="C8073"/>
      <c r="D8073"/>
      <c r="E8073" s="148"/>
      <c r="F8073" s="148"/>
      <c r="G8073" s="149"/>
      <c r="H8073" s="148"/>
      <c r="I8073"/>
    </row>
    <row r="8074" spans="1:9" x14ac:dyDescent="0.25">
      <c r="A8074"/>
      <c r="B8074"/>
      <c r="C8074"/>
      <c r="D8074"/>
      <c r="E8074" s="148"/>
      <c r="F8074" s="148"/>
      <c r="G8074" s="149"/>
      <c r="H8074" s="148"/>
      <c r="I8074"/>
    </row>
    <row r="8075" spans="1:9" x14ac:dyDescent="0.25">
      <c r="A8075"/>
      <c r="B8075"/>
      <c r="C8075"/>
      <c r="D8075"/>
      <c r="E8075" s="148"/>
      <c r="F8075" s="148"/>
      <c r="G8075" s="149"/>
      <c r="H8075" s="148"/>
      <c r="I8075"/>
    </row>
    <row r="8076" spans="1:9" x14ac:dyDescent="0.25">
      <c r="A8076"/>
      <c r="B8076"/>
      <c r="C8076"/>
      <c r="D8076"/>
      <c r="E8076" s="148"/>
      <c r="F8076" s="148"/>
      <c r="G8076" s="149"/>
      <c r="H8076" s="148"/>
      <c r="I8076"/>
    </row>
    <row r="8077" spans="1:9" x14ac:dyDescent="0.25">
      <c r="A8077"/>
      <c r="B8077"/>
      <c r="C8077"/>
      <c r="D8077"/>
      <c r="E8077" s="148"/>
      <c r="F8077" s="148"/>
      <c r="G8077" s="149"/>
      <c r="H8077" s="148"/>
      <c r="I8077"/>
    </row>
    <row r="8078" spans="1:9" x14ac:dyDescent="0.25">
      <c r="A8078"/>
      <c r="B8078"/>
      <c r="C8078"/>
      <c r="D8078"/>
      <c r="E8078" s="148"/>
      <c r="F8078" s="148"/>
      <c r="G8078" s="149"/>
      <c r="H8078" s="148"/>
      <c r="I8078"/>
    </row>
    <row r="8079" spans="1:9" x14ac:dyDescent="0.25">
      <c r="A8079"/>
      <c r="B8079"/>
      <c r="C8079"/>
      <c r="D8079"/>
      <c r="E8079" s="148"/>
      <c r="F8079" s="148"/>
      <c r="G8079" s="149"/>
      <c r="H8079" s="148"/>
      <c r="I8079"/>
    </row>
    <row r="8080" spans="1:9" x14ac:dyDescent="0.25">
      <c r="A8080"/>
      <c r="B8080"/>
      <c r="C8080"/>
      <c r="D8080"/>
      <c r="E8080" s="148"/>
      <c r="F8080" s="148"/>
      <c r="G8080" s="149"/>
      <c r="H8080" s="148"/>
      <c r="I8080"/>
    </row>
    <row r="8081" spans="1:9" x14ac:dyDescent="0.25">
      <c r="A8081"/>
      <c r="B8081"/>
      <c r="C8081"/>
      <c r="D8081"/>
      <c r="E8081" s="148"/>
      <c r="F8081" s="148"/>
      <c r="G8081" s="149"/>
      <c r="H8081" s="148"/>
      <c r="I8081"/>
    </row>
    <row r="8082" spans="1:9" x14ac:dyDescent="0.25">
      <c r="A8082"/>
      <c r="B8082"/>
      <c r="C8082"/>
      <c r="D8082"/>
      <c r="E8082" s="148"/>
      <c r="F8082" s="148"/>
      <c r="G8082" s="149"/>
      <c r="H8082" s="148"/>
      <c r="I8082"/>
    </row>
    <row r="8083" spans="1:9" x14ac:dyDescent="0.25">
      <c r="A8083"/>
      <c r="B8083"/>
      <c r="C8083"/>
      <c r="D8083"/>
      <c r="E8083" s="148"/>
      <c r="F8083" s="148"/>
      <c r="G8083" s="149"/>
      <c r="H8083" s="148"/>
      <c r="I8083"/>
    </row>
    <row r="8084" spans="1:9" x14ac:dyDescent="0.25">
      <c r="A8084"/>
      <c r="B8084"/>
      <c r="C8084"/>
      <c r="D8084"/>
      <c r="E8084" s="148"/>
      <c r="F8084" s="148"/>
      <c r="G8084" s="149"/>
      <c r="H8084" s="148"/>
      <c r="I8084"/>
    </row>
    <row r="8085" spans="1:9" x14ac:dyDescent="0.25">
      <c r="A8085"/>
      <c r="B8085"/>
      <c r="C8085"/>
      <c r="D8085"/>
      <c r="E8085" s="148"/>
      <c r="F8085" s="148"/>
      <c r="G8085" s="149"/>
      <c r="H8085" s="148"/>
      <c r="I8085"/>
    </row>
    <row r="8086" spans="1:9" x14ac:dyDescent="0.25">
      <c r="A8086"/>
      <c r="B8086"/>
      <c r="C8086"/>
      <c r="D8086"/>
      <c r="E8086" s="148"/>
      <c r="F8086" s="148"/>
      <c r="G8086" s="149"/>
      <c r="H8086" s="148"/>
      <c r="I8086"/>
    </row>
    <row r="8087" spans="1:9" x14ac:dyDescent="0.25">
      <c r="A8087"/>
      <c r="B8087"/>
      <c r="C8087"/>
      <c r="D8087"/>
      <c r="E8087" s="148"/>
      <c r="F8087" s="148"/>
      <c r="G8087" s="149"/>
      <c r="H8087" s="148"/>
      <c r="I8087"/>
    </row>
    <row r="8088" spans="1:9" x14ac:dyDescent="0.25">
      <c r="A8088"/>
      <c r="B8088"/>
      <c r="C8088"/>
      <c r="D8088"/>
      <c r="E8088" s="148"/>
      <c r="F8088" s="148"/>
      <c r="G8088" s="149"/>
      <c r="H8088" s="148"/>
      <c r="I8088"/>
    </row>
    <row r="8089" spans="1:9" x14ac:dyDescent="0.25">
      <c r="A8089"/>
      <c r="B8089"/>
      <c r="C8089"/>
      <c r="D8089"/>
      <c r="E8089" s="148"/>
      <c r="F8089" s="148"/>
      <c r="G8089" s="149"/>
      <c r="H8089" s="148"/>
      <c r="I8089"/>
    </row>
    <row r="8090" spans="1:9" x14ac:dyDescent="0.25">
      <c r="A8090"/>
      <c r="B8090"/>
      <c r="C8090"/>
      <c r="D8090"/>
      <c r="E8090" s="148"/>
      <c r="F8090" s="148"/>
      <c r="G8090" s="149"/>
      <c r="H8090" s="148"/>
      <c r="I8090"/>
    </row>
    <row r="8091" spans="1:9" x14ac:dyDescent="0.25">
      <c r="A8091"/>
      <c r="B8091"/>
      <c r="C8091"/>
      <c r="D8091"/>
      <c r="E8091" s="148"/>
      <c r="F8091" s="148"/>
      <c r="G8091" s="149"/>
      <c r="H8091" s="148"/>
      <c r="I8091"/>
    </row>
    <row r="8092" spans="1:9" x14ac:dyDescent="0.25">
      <c r="A8092"/>
      <c r="B8092"/>
      <c r="C8092"/>
      <c r="D8092"/>
      <c r="E8092" s="148"/>
      <c r="F8092" s="148"/>
      <c r="G8092" s="149"/>
      <c r="H8092" s="148"/>
      <c r="I8092"/>
    </row>
    <row r="8093" spans="1:9" x14ac:dyDescent="0.25">
      <c r="A8093"/>
      <c r="B8093"/>
      <c r="C8093"/>
      <c r="D8093"/>
      <c r="E8093" s="148"/>
      <c r="F8093" s="148"/>
      <c r="G8093" s="149"/>
      <c r="H8093" s="148"/>
      <c r="I8093"/>
    </row>
    <row r="8094" spans="1:9" x14ac:dyDescent="0.25">
      <c r="A8094"/>
      <c r="B8094"/>
      <c r="C8094"/>
      <c r="D8094"/>
      <c r="E8094" s="148"/>
      <c r="F8094" s="148"/>
      <c r="G8094" s="149"/>
      <c r="H8094" s="148"/>
      <c r="I8094"/>
    </row>
    <row r="8095" spans="1:9" x14ac:dyDescent="0.25">
      <c r="A8095"/>
      <c r="B8095"/>
      <c r="C8095"/>
      <c r="D8095"/>
      <c r="E8095" s="148"/>
      <c r="F8095" s="148"/>
      <c r="G8095" s="149"/>
      <c r="H8095" s="148"/>
      <c r="I8095"/>
    </row>
    <row r="8096" spans="1:9" x14ac:dyDescent="0.25">
      <c r="A8096"/>
      <c r="B8096"/>
      <c r="C8096"/>
      <c r="D8096"/>
      <c r="E8096" s="148"/>
      <c r="F8096" s="148"/>
      <c r="G8096" s="149"/>
      <c r="H8096" s="148"/>
      <c r="I8096"/>
    </row>
    <row r="8097" spans="1:9" x14ac:dyDescent="0.25">
      <c r="A8097"/>
      <c r="B8097"/>
      <c r="C8097"/>
      <c r="D8097"/>
      <c r="E8097" s="148"/>
      <c r="F8097" s="148"/>
      <c r="G8097" s="149"/>
      <c r="H8097" s="148"/>
      <c r="I8097"/>
    </row>
    <row r="8098" spans="1:9" x14ac:dyDescent="0.25">
      <c r="A8098"/>
      <c r="B8098"/>
      <c r="C8098"/>
      <c r="D8098"/>
      <c r="E8098" s="148"/>
      <c r="F8098" s="148"/>
      <c r="G8098" s="149"/>
      <c r="H8098" s="148"/>
      <c r="I8098"/>
    </row>
    <row r="8099" spans="1:9" x14ac:dyDescent="0.25">
      <c r="A8099"/>
      <c r="B8099"/>
      <c r="C8099"/>
      <c r="D8099"/>
      <c r="E8099" s="148"/>
      <c r="F8099" s="148"/>
      <c r="G8099" s="149"/>
      <c r="H8099" s="148"/>
      <c r="I8099"/>
    </row>
    <row r="8100" spans="1:9" x14ac:dyDescent="0.25">
      <c r="A8100"/>
      <c r="B8100"/>
      <c r="C8100"/>
      <c r="D8100"/>
      <c r="E8100" s="148"/>
      <c r="F8100" s="148"/>
      <c r="G8100" s="149"/>
      <c r="H8100" s="148"/>
      <c r="I8100"/>
    </row>
    <row r="8101" spans="1:9" x14ac:dyDescent="0.25">
      <c r="A8101"/>
      <c r="B8101"/>
      <c r="C8101"/>
      <c r="D8101"/>
      <c r="E8101" s="148"/>
      <c r="F8101" s="148"/>
      <c r="G8101" s="149"/>
      <c r="H8101" s="148"/>
      <c r="I8101"/>
    </row>
    <row r="8102" spans="1:9" x14ac:dyDescent="0.25">
      <c r="A8102"/>
      <c r="B8102"/>
      <c r="C8102"/>
      <c r="D8102"/>
      <c r="E8102" s="148"/>
      <c r="F8102" s="148"/>
      <c r="G8102" s="149"/>
      <c r="H8102" s="148"/>
      <c r="I8102"/>
    </row>
    <row r="8103" spans="1:9" x14ac:dyDescent="0.25">
      <c r="A8103"/>
      <c r="B8103"/>
      <c r="C8103"/>
      <c r="D8103"/>
      <c r="E8103" s="148"/>
      <c r="F8103" s="148"/>
      <c r="G8103" s="149"/>
      <c r="H8103" s="148"/>
      <c r="I8103"/>
    </row>
    <row r="8104" spans="1:9" x14ac:dyDescent="0.25">
      <c r="A8104"/>
      <c r="B8104"/>
      <c r="C8104"/>
      <c r="D8104"/>
      <c r="E8104" s="148"/>
      <c r="F8104" s="148"/>
      <c r="G8104" s="149"/>
      <c r="H8104" s="148"/>
      <c r="I8104"/>
    </row>
    <row r="8105" spans="1:9" x14ac:dyDescent="0.25">
      <c r="A8105"/>
      <c r="B8105"/>
      <c r="C8105"/>
      <c r="D8105"/>
      <c r="E8105" s="148"/>
      <c r="F8105" s="148"/>
      <c r="G8105" s="149"/>
      <c r="H8105" s="148"/>
      <c r="I8105"/>
    </row>
    <row r="8106" spans="1:9" x14ac:dyDescent="0.25">
      <c r="A8106"/>
      <c r="B8106"/>
      <c r="C8106"/>
      <c r="D8106"/>
      <c r="E8106" s="148"/>
      <c r="F8106" s="148"/>
      <c r="G8106" s="149"/>
      <c r="H8106" s="148"/>
      <c r="I8106"/>
    </row>
    <row r="8107" spans="1:9" x14ac:dyDescent="0.25">
      <c r="A8107"/>
      <c r="B8107"/>
      <c r="C8107"/>
      <c r="D8107"/>
      <c r="E8107" s="148"/>
      <c r="F8107" s="148"/>
      <c r="G8107" s="149"/>
      <c r="H8107" s="148"/>
      <c r="I8107"/>
    </row>
    <row r="8108" spans="1:9" x14ac:dyDescent="0.25">
      <c r="A8108"/>
      <c r="B8108"/>
      <c r="C8108"/>
      <c r="D8108"/>
      <c r="E8108" s="148"/>
      <c r="F8108" s="148"/>
      <c r="G8108" s="149"/>
      <c r="H8108" s="148"/>
      <c r="I8108"/>
    </row>
    <row r="8109" spans="1:9" x14ac:dyDescent="0.25">
      <c r="A8109"/>
      <c r="B8109"/>
      <c r="C8109"/>
      <c r="D8109"/>
      <c r="E8109" s="148"/>
      <c r="F8109" s="148"/>
      <c r="G8109" s="149"/>
      <c r="H8109" s="148"/>
      <c r="I8109"/>
    </row>
    <row r="8110" spans="1:9" x14ac:dyDescent="0.25">
      <c r="A8110"/>
      <c r="B8110"/>
      <c r="C8110"/>
      <c r="D8110"/>
      <c r="E8110" s="148"/>
      <c r="F8110" s="148"/>
      <c r="G8110" s="149"/>
      <c r="H8110" s="148"/>
      <c r="I8110"/>
    </row>
    <row r="8111" spans="1:9" x14ac:dyDescent="0.25">
      <c r="A8111"/>
      <c r="B8111"/>
      <c r="C8111"/>
      <c r="D8111"/>
      <c r="E8111" s="148"/>
      <c r="F8111" s="148"/>
      <c r="G8111" s="149"/>
      <c r="H8111" s="148"/>
      <c r="I8111"/>
    </row>
    <row r="8112" spans="1:9" x14ac:dyDescent="0.25">
      <c r="A8112"/>
      <c r="B8112"/>
      <c r="C8112"/>
      <c r="D8112"/>
      <c r="E8112" s="148"/>
      <c r="F8112" s="148"/>
      <c r="G8112" s="149"/>
      <c r="H8112" s="148"/>
      <c r="I8112"/>
    </row>
    <row r="8113" spans="1:9" x14ac:dyDescent="0.25">
      <c r="A8113"/>
      <c r="B8113"/>
      <c r="C8113"/>
      <c r="D8113"/>
      <c r="E8113" s="148"/>
      <c r="F8113" s="148"/>
      <c r="G8113" s="149"/>
      <c r="H8113" s="148"/>
      <c r="I8113"/>
    </row>
    <row r="8114" spans="1:9" x14ac:dyDescent="0.25">
      <c r="A8114"/>
      <c r="B8114"/>
      <c r="C8114"/>
      <c r="D8114"/>
      <c r="E8114" s="148"/>
      <c r="F8114" s="148"/>
      <c r="G8114" s="149"/>
      <c r="H8114" s="148"/>
      <c r="I8114"/>
    </row>
    <row r="8115" spans="1:9" x14ac:dyDescent="0.25">
      <c r="A8115"/>
      <c r="B8115"/>
      <c r="C8115"/>
      <c r="D8115"/>
      <c r="E8115" s="148"/>
      <c r="F8115" s="148"/>
      <c r="G8115" s="149"/>
      <c r="H8115" s="148"/>
      <c r="I8115"/>
    </row>
    <row r="8116" spans="1:9" x14ac:dyDescent="0.25">
      <c r="A8116"/>
      <c r="B8116"/>
      <c r="C8116"/>
      <c r="D8116"/>
      <c r="E8116" s="148"/>
      <c r="F8116" s="148"/>
      <c r="G8116" s="149"/>
      <c r="H8116" s="148"/>
      <c r="I8116"/>
    </row>
    <row r="8117" spans="1:9" x14ac:dyDescent="0.25">
      <c r="A8117"/>
      <c r="B8117"/>
      <c r="C8117"/>
      <c r="D8117"/>
      <c r="E8117" s="148"/>
      <c r="F8117" s="148"/>
      <c r="G8117" s="149"/>
      <c r="H8117" s="148"/>
      <c r="I8117"/>
    </row>
    <row r="8118" spans="1:9" x14ac:dyDescent="0.25">
      <c r="A8118"/>
      <c r="B8118"/>
      <c r="C8118"/>
      <c r="D8118"/>
      <c r="E8118" s="148"/>
      <c r="F8118" s="148"/>
      <c r="G8118" s="149"/>
      <c r="H8118" s="148"/>
      <c r="I8118"/>
    </row>
    <row r="8119" spans="1:9" x14ac:dyDescent="0.25">
      <c r="A8119"/>
      <c r="B8119"/>
      <c r="C8119"/>
      <c r="D8119"/>
      <c r="E8119" s="148"/>
      <c r="F8119" s="148"/>
      <c r="G8119" s="149"/>
      <c r="H8119" s="148"/>
      <c r="I8119"/>
    </row>
    <row r="8120" spans="1:9" x14ac:dyDescent="0.25">
      <c r="A8120"/>
      <c r="B8120"/>
      <c r="C8120"/>
      <c r="D8120"/>
      <c r="E8120" s="148"/>
      <c r="F8120" s="148"/>
      <c r="G8120" s="149"/>
      <c r="H8120" s="148"/>
      <c r="I8120"/>
    </row>
    <row r="8121" spans="1:9" x14ac:dyDescent="0.25">
      <c r="A8121"/>
      <c r="B8121"/>
      <c r="C8121"/>
      <c r="D8121"/>
      <c r="E8121" s="148"/>
      <c r="F8121" s="148"/>
      <c r="G8121" s="149"/>
      <c r="H8121" s="148"/>
      <c r="I8121"/>
    </row>
    <row r="8122" spans="1:9" x14ac:dyDescent="0.25">
      <c r="A8122"/>
      <c r="B8122"/>
      <c r="C8122"/>
      <c r="D8122"/>
      <c r="E8122" s="148"/>
      <c r="F8122" s="148"/>
      <c r="G8122" s="149"/>
      <c r="H8122" s="148"/>
      <c r="I8122"/>
    </row>
    <row r="8123" spans="1:9" x14ac:dyDescent="0.25">
      <c r="A8123"/>
      <c r="B8123"/>
      <c r="C8123"/>
      <c r="D8123"/>
      <c r="E8123" s="148"/>
      <c r="F8123" s="148"/>
      <c r="G8123" s="149"/>
      <c r="H8123" s="148"/>
      <c r="I8123"/>
    </row>
    <row r="8124" spans="1:9" x14ac:dyDescent="0.25">
      <c r="A8124"/>
      <c r="B8124"/>
      <c r="C8124"/>
      <c r="D8124"/>
      <c r="E8124" s="148"/>
      <c r="F8124" s="148"/>
      <c r="G8124" s="149"/>
      <c r="H8124" s="148"/>
      <c r="I8124"/>
    </row>
    <row r="8125" spans="1:9" x14ac:dyDescent="0.25">
      <c r="A8125"/>
      <c r="B8125"/>
      <c r="C8125"/>
      <c r="D8125"/>
      <c r="E8125" s="148"/>
      <c r="F8125" s="148"/>
      <c r="G8125" s="149"/>
      <c r="H8125" s="148"/>
      <c r="I8125"/>
    </row>
    <row r="8126" spans="1:9" x14ac:dyDescent="0.25">
      <c r="A8126"/>
      <c r="B8126"/>
      <c r="C8126"/>
      <c r="D8126"/>
      <c r="E8126" s="148"/>
      <c r="F8126" s="148"/>
      <c r="G8126" s="149"/>
      <c r="H8126" s="148"/>
      <c r="I8126"/>
    </row>
    <row r="8127" spans="1:9" x14ac:dyDescent="0.25">
      <c r="A8127"/>
      <c r="B8127"/>
      <c r="C8127"/>
      <c r="D8127"/>
      <c r="E8127" s="148"/>
      <c r="F8127" s="148"/>
      <c r="G8127" s="149"/>
      <c r="H8127" s="148"/>
      <c r="I8127"/>
    </row>
    <row r="8128" spans="1:9" x14ac:dyDescent="0.25">
      <c r="A8128"/>
      <c r="B8128"/>
      <c r="C8128"/>
      <c r="D8128"/>
      <c r="E8128" s="148"/>
      <c r="F8128" s="148"/>
      <c r="G8128" s="149"/>
      <c r="H8128" s="148"/>
      <c r="I8128"/>
    </row>
    <row r="8129" spans="1:9" x14ac:dyDescent="0.25">
      <c r="A8129"/>
      <c r="B8129"/>
      <c r="C8129"/>
      <c r="D8129"/>
      <c r="E8129" s="148"/>
      <c r="F8129" s="148"/>
      <c r="G8129" s="149"/>
      <c r="H8129" s="148"/>
      <c r="I8129"/>
    </row>
    <row r="8130" spans="1:9" x14ac:dyDescent="0.25">
      <c r="A8130"/>
      <c r="B8130"/>
      <c r="C8130"/>
      <c r="D8130"/>
      <c r="E8130" s="148"/>
      <c r="F8130" s="148"/>
      <c r="G8130" s="149"/>
      <c r="H8130" s="148"/>
      <c r="I8130"/>
    </row>
    <row r="8131" spans="1:9" x14ac:dyDescent="0.25">
      <c r="A8131"/>
      <c r="B8131"/>
      <c r="C8131"/>
      <c r="D8131"/>
      <c r="E8131" s="148"/>
      <c r="F8131" s="148"/>
      <c r="G8131" s="149"/>
      <c r="H8131" s="148"/>
      <c r="I8131"/>
    </row>
    <row r="8132" spans="1:9" x14ac:dyDescent="0.25">
      <c r="A8132"/>
      <c r="B8132"/>
      <c r="C8132"/>
      <c r="D8132"/>
      <c r="E8132" s="148"/>
      <c r="F8132" s="148"/>
      <c r="G8132" s="149"/>
      <c r="H8132" s="148"/>
      <c r="I8132"/>
    </row>
    <row r="8133" spans="1:9" x14ac:dyDescent="0.25">
      <c r="A8133"/>
      <c r="B8133"/>
      <c r="C8133"/>
      <c r="D8133"/>
      <c r="E8133" s="148"/>
      <c r="F8133" s="148"/>
      <c r="G8133" s="149"/>
      <c r="H8133" s="148"/>
      <c r="I8133"/>
    </row>
    <row r="8134" spans="1:9" x14ac:dyDescent="0.25">
      <c r="A8134"/>
      <c r="B8134"/>
      <c r="C8134"/>
      <c r="D8134"/>
      <c r="E8134" s="148"/>
      <c r="F8134" s="148"/>
      <c r="G8134" s="149"/>
      <c r="H8134" s="148"/>
      <c r="I8134"/>
    </row>
    <row r="8135" spans="1:9" x14ac:dyDescent="0.25">
      <c r="A8135"/>
      <c r="B8135"/>
      <c r="C8135"/>
      <c r="D8135"/>
      <c r="E8135" s="148"/>
      <c r="F8135" s="148"/>
      <c r="G8135" s="149"/>
      <c r="H8135" s="148"/>
      <c r="I8135"/>
    </row>
    <row r="8136" spans="1:9" x14ac:dyDescent="0.25">
      <c r="A8136"/>
      <c r="B8136"/>
      <c r="C8136"/>
      <c r="D8136"/>
      <c r="E8136" s="148"/>
      <c r="F8136" s="148"/>
      <c r="G8136" s="149"/>
      <c r="H8136" s="148"/>
      <c r="I8136"/>
    </row>
    <row r="8137" spans="1:9" x14ac:dyDescent="0.25">
      <c r="A8137"/>
      <c r="B8137"/>
      <c r="C8137"/>
      <c r="D8137"/>
      <c r="E8137" s="148"/>
      <c r="F8137" s="148"/>
      <c r="G8137" s="149"/>
      <c r="H8137" s="148"/>
      <c r="I8137"/>
    </row>
    <row r="8138" spans="1:9" x14ac:dyDescent="0.25">
      <c r="A8138"/>
      <c r="B8138"/>
      <c r="C8138"/>
      <c r="D8138"/>
      <c r="E8138" s="148"/>
      <c r="F8138" s="148"/>
      <c r="G8138" s="149"/>
      <c r="H8138" s="148"/>
      <c r="I8138"/>
    </row>
    <row r="8139" spans="1:9" x14ac:dyDescent="0.25">
      <c r="A8139"/>
      <c r="B8139"/>
      <c r="C8139"/>
      <c r="D8139"/>
      <c r="E8139" s="148"/>
      <c r="F8139" s="148"/>
      <c r="G8139" s="149"/>
      <c r="H8139" s="148"/>
      <c r="I8139"/>
    </row>
    <row r="8140" spans="1:9" x14ac:dyDescent="0.25">
      <c r="A8140"/>
      <c r="B8140"/>
      <c r="C8140"/>
      <c r="D8140"/>
      <c r="E8140" s="148"/>
      <c r="F8140" s="148"/>
      <c r="G8140" s="149"/>
      <c r="H8140" s="148"/>
      <c r="I8140"/>
    </row>
    <row r="8141" spans="1:9" x14ac:dyDescent="0.25">
      <c r="A8141"/>
      <c r="B8141"/>
      <c r="C8141"/>
      <c r="D8141"/>
      <c r="E8141" s="148"/>
      <c r="F8141" s="148"/>
      <c r="G8141" s="149"/>
      <c r="H8141" s="148"/>
      <c r="I8141"/>
    </row>
    <row r="8142" spans="1:9" x14ac:dyDescent="0.25">
      <c r="A8142"/>
      <c r="B8142"/>
      <c r="C8142"/>
      <c r="D8142"/>
      <c r="E8142" s="148"/>
      <c r="F8142" s="148"/>
      <c r="G8142" s="149"/>
      <c r="H8142" s="148"/>
      <c r="I8142"/>
    </row>
    <row r="8143" spans="1:9" x14ac:dyDescent="0.25">
      <c r="A8143"/>
      <c r="B8143"/>
      <c r="C8143"/>
      <c r="D8143"/>
      <c r="E8143" s="148"/>
      <c r="F8143" s="148"/>
      <c r="G8143" s="149"/>
      <c r="H8143" s="148"/>
      <c r="I8143"/>
    </row>
    <row r="8144" spans="1:9" x14ac:dyDescent="0.25">
      <c r="A8144"/>
      <c r="B8144"/>
      <c r="C8144"/>
      <c r="D8144"/>
      <c r="E8144" s="148"/>
      <c r="F8144" s="148"/>
      <c r="G8144" s="149"/>
      <c r="H8144" s="148"/>
      <c r="I8144"/>
    </row>
    <row r="8145" spans="1:9" x14ac:dyDescent="0.25">
      <c r="A8145"/>
      <c r="B8145"/>
      <c r="C8145"/>
      <c r="D8145"/>
      <c r="E8145" s="148"/>
      <c r="F8145" s="148"/>
      <c r="G8145" s="149"/>
      <c r="H8145" s="148"/>
      <c r="I8145"/>
    </row>
    <row r="8146" spans="1:9" x14ac:dyDescent="0.25">
      <c r="A8146"/>
      <c r="B8146"/>
      <c r="C8146"/>
      <c r="D8146"/>
      <c r="E8146" s="148"/>
      <c r="F8146" s="148"/>
      <c r="G8146" s="149"/>
      <c r="H8146" s="148"/>
      <c r="I8146"/>
    </row>
    <row r="8147" spans="1:9" x14ac:dyDescent="0.25">
      <c r="A8147"/>
      <c r="B8147"/>
      <c r="C8147"/>
      <c r="D8147"/>
      <c r="E8147" s="148"/>
      <c r="F8147" s="148"/>
      <c r="G8147" s="149"/>
      <c r="H8147" s="148"/>
      <c r="I8147"/>
    </row>
    <row r="8148" spans="1:9" x14ac:dyDescent="0.25">
      <c r="A8148"/>
      <c r="B8148"/>
      <c r="C8148"/>
      <c r="D8148"/>
      <c r="E8148" s="148"/>
      <c r="F8148" s="148"/>
      <c r="G8148" s="149"/>
      <c r="H8148" s="148"/>
      <c r="I8148"/>
    </row>
    <row r="8149" spans="1:9" x14ac:dyDescent="0.25">
      <c r="A8149"/>
      <c r="B8149"/>
      <c r="C8149"/>
      <c r="D8149"/>
      <c r="E8149" s="148"/>
      <c r="F8149" s="148"/>
      <c r="G8149" s="149"/>
      <c r="H8149" s="148"/>
      <c r="I8149"/>
    </row>
    <row r="8150" spans="1:9" x14ac:dyDescent="0.25">
      <c r="A8150"/>
      <c r="B8150"/>
      <c r="C8150"/>
      <c r="D8150"/>
      <c r="E8150" s="148"/>
      <c r="F8150" s="148"/>
      <c r="G8150" s="149"/>
      <c r="H8150" s="148"/>
      <c r="I8150"/>
    </row>
    <row r="8151" spans="1:9" x14ac:dyDescent="0.25">
      <c r="A8151"/>
      <c r="B8151"/>
      <c r="C8151"/>
      <c r="D8151"/>
      <c r="E8151" s="148"/>
      <c r="F8151" s="148"/>
      <c r="G8151" s="149"/>
      <c r="H8151" s="148"/>
      <c r="I8151"/>
    </row>
    <row r="8152" spans="1:9" x14ac:dyDescent="0.25">
      <c r="A8152"/>
      <c r="B8152"/>
      <c r="C8152"/>
      <c r="D8152"/>
      <c r="E8152" s="148"/>
      <c r="F8152" s="148"/>
      <c r="G8152" s="149"/>
      <c r="H8152" s="148"/>
      <c r="I8152"/>
    </row>
    <row r="8153" spans="1:9" x14ac:dyDescent="0.25">
      <c r="A8153"/>
      <c r="B8153"/>
      <c r="C8153"/>
      <c r="D8153"/>
      <c r="E8153" s="148"/>
      <c r="F8153" s="148"/>
      <c r="G8153" s="149"/>
      <c r="H8153" s="148"/>
      <c r="I8153"/>
    </row>
    <row r="8154" spans="1:9" x14ac:dyDescent="0.25">
      <c r="A8154"/>
      <c r="B8154"/>
      <c r="C8154"/>
      <c r="D8154"/>
      <c r="E8154" s="148"/>
      <c r="F8154" s="148"/>
      <c r="G8154" s="149"/>
      <c r="H8154" s="148"/>
      <c r="I8154"/>
    </row>
    <row r="8155" spans="1:9" x14ac:dyDescent="0.25">
      <c r="A8155"/>
      <c r="B8155"/>
      <c r="C8155"/>
      <c r="D8155"/>
      <c r="E8155" s="148"/>
      <c r="F8155" s="148"/>
      <c r="G8155" s="149"/>
      <c r="H8155" s="148"/>
      <c r="I8155"/>
    </row>
    <row r="8156" spans="1:9" x14ac:dyDescent="0.25">
      <c r="A8156"/>
      <c r="B8156"/>
      <c r="C8156"/>
      <c r="D8156"/>
      <c r="E8156" s="148"/>
      <c r="F8156" s="148"/>
      <c r="G8156" s="149"/>
      <c r="H8156" s="148"/>
      <c r="I8156"/>
    </row>
    <row r="8157" spans="1:9" x14ac:dyDescent="0.25">
      <c r="A8157"/>
      <c r="B8157"/>
      <c r="C8157"/>
      <c r="D8157"/>
      <c r="E8157" s="148"/>
      <c r="F8157" s="148"/>
      <c r="G8157" s="149"/>
      <c r="H8157" s="148"/>
      <c r="I8157"/>
    </row>
    <row r="8158" spans="1:9" x14ac:dyDescent="0.25">
      <c r="A8158"/>
      <c r="B8158"/>
      <c r="C8158"/>
      <c r="D8158"/>
      <c r="E8158" s="148"/>
      <c r="F8158" s="148"/>
      <c r="G8158" s="149"/>
      <c r="H8158" s="148"/>
      <c r="I8158"/>
    </row>
    <row r="8159" spans="1:9" x14ac:dyDescent="0.25">
      <c r="A8159"/>
      <c r="B8159"/>
      <c r="C8159"/>
      <c r="D8159"/>
      <c r="E8159" s="148"/>
      <c r="F8159" s="148"/>
      <c r="G8159" s="149"/>
      <c r="H8159" s="148"/>
      <c r="I8159"/>
    </row>
    <row r="8160" spans="1:9" x14ac:dyDescent="0.25">
      <c r="A8160"/>
      <c r="B8160"/>
      <c r="C8160"/>
      <c r="D8160"/>
      <c r="E8160" s="148"/>
      <c r="F8160" s="148"/>
      <c r="G8160" s="149"/>
      <c r="H8160" s="148"/>
      <c r="I8160"/>
    </row>
    <row r="8161" spans="1:9" x14ac:dyDescent="0.25">
      <c r="A8161"/>
      <c r="B8161"/>
      <c r="C8161"/>
      <c r="D8161"/>
      <c r="E8161" s="148"/>
      <c r="F8161" s="148"/>
      <c r="G8161" s="149"/>
      <c r="H8161" s="148"/>
      <c r="I8161"/>
    </row>
    <row r="8162" spans="1:9" x14ac:dyDescent="0.25">
      <c r="A8162"/>
      <c r="B8162"/>
      <c r="C8162"/>
      <c r="D8162"/>
      <c r="E8162" s="148"/>
      <c r="F8162" s="148"/>
      <c r="G8162" s="149"/>
      <c r="H8162" s="148"/>
      <c r="I8162"/>
    </row>
    <row r="8163" spans="1:9" x14ac:dyDescent="0.25">
      <c r="A8163"/>
      <c r="B8163"/>
      <c r="C8163"/>
      <c r="D8163"/>
      <c r="E8163" s="148"/>
      <c r="F8163" s="148"/>
      <c r="G8163" s="149"/>
      <c r="H8163" s="148"/>
      <c r="I8163"/>
    </row>
    <row r="8164" spans="1:9" x14ac:dyDescent="0.25">
      <c r="A8164"/>
      <c r="B8164"/>
      <c r="C8164"/>
      <c r="D8164"/>
      <c r="E8164" s="148"/>
      <c r="F8164" s="148"/>
      <c r="G8164" s="149"/>
      <c r="H8164" s="148"/>
      <c r="I8164"/>
    </row>
    <row r="8165" spans="1:9" x14ac:dyDescent="0.25">
      <c r="A8165"/>
      <c r="B8165"/>
      <c r="C8165"/>
      <c r="D8165"/>
      <c r="E8165" s="148"/>
      <c r="F8165" s="148"/>
      <c r="G8165" s="149"/>
      <c r="H8165" s="148"/>
      <c r="I8165"/>
    </row>
    <row r="8166" spans="1:9" x14ac:dyDescent="0.25">
      <c r="A8166"/>
      <c r="B8166"/>
      <c r="C8166"/>
      <c r="D8166"/>
      <c r="E8166" s="148"/>
      <c r="F8166" s="148"/>
      <c r="G8166" s="149"/>
      <c r="H8166" s="148"/>
      <c r="I8166"/>
    </row>
    <row r="8167" spans="1:9" x14ac:dyDescent="0.25">
      <c r="A8167"/>
      <c r="B8167"/>
      <c r="C8167"/>
      <c r="D8167"/>
      <c r="E8167" s="148"/>
      <c r="F8167" s="148"/>
      <c r="G8167" s="149"/>
      <c r="H8167" s="148"/>
      <c r="I8167"/>
    </row>
    <row r="8168" spans="1:9" x14ac:dyDescent="0.25">
      <c r="A8168"/>
      <c r="B8168"/>
      <c r="C8168"/>
      <c r="D8168"/>
      <c r="E8168" s="148"/>
      <c r="F8168" s="148"/>
      <c r="G8168" s="149"/>
      <c r="H8168" s="148"/>
      <c r="I8168"/>
    </row>
    <row r="8169" spans="1:9" x14ac:dyDescent="0.25">
      <c r="A8169"/>
      <c r="B8169"/>
      <c r="C8169"/>
      <c r="D8169"/>
      <c r="E8169" s="148"/>
      <c r="F8169" s="148"/>
      <c r="G8169" s="149"/>
      <c r="H8169" s="148"/>
      <c r="I8169"/>
    </row>
    <row r="8170" spans="1:9" x14ac:dyDescent="0.25">
      <c r="A8170"/>
      <c r="B8170"/>
      <c r="C8170"/>
      <c r="D8170"/>
      <c r="E8170" s="148"/>
      <c r="F8170" s="148"/>
      <c r="G8170" s="149"/>
      <c r="H8170" s="148"/>
      <c r="I8170"/>
    </row>
    <row r="8171" spans="1:9" x14ac:dyDescent="0.25">
      <c r="A8171"/>
      <c r="B8171"/>
      <c r="C8171"/>
      <c r="D8171"/>
      <c r="E8171" s="148"/>
      <c r="F8171" s="148"/>
      <c r="G8171" s="149"/>
      <c r="H8171" s="148"/>
      <c r="I8171"/>
    </row>
    <row r="8172" spans="1:9" x14ac:dyDescent="0.25">
      <c r="A8172"/>
      <c r="B8172"/>
      <c r="C8172"/>
      <c r="D8172"/>
      <c r="E8172" s="148"/>
      <c r="F8172" s="148"/>
      <c r="G8172" s="149"/>
      <c r="H8172" s="148"/>
      <c r="I8172"/>
    </row>
    <row r="8173" spans="1:9" x14ac:dyDescent="0.25">
      <c r="A8173"/>
      <c r="B8173"/>
      <c r="C8173"/>
      <c r="D8173"/>
      <c r="E8173" s="148"/>
      <c r="F8173" s="148"/>
      <c r="G8173" s="149"/>
      <c r="H8173" s="148"/>
      <c r="I8173"/>
    </row>
    <row r="8174" spans="1:9" x14ac:dyDescent="0.25">
      <c r="A8174"/>
      <c r="B8174"/>
      <c r="C8174"/>
      <c r="D8174"/>
      <c r="E8174" s="148"/>
      <c r="F8174" s="148"/>
      <c r="G8174" s="149"/>
      <c r="H8174" s="148"/>
      <c r="I8174"/>
    </row>
    <row r="8175" spans="1:9" x14ac:dyDescent="0.25">
      <c r="A8175"/>
      <c r="B8175"/>
      <c r="C8175"/>
      <c r="D8175"/>
      <c r="E8175" s="148"/>
      <c r="F8175" s="148"/>
      <c r="G8175" s="149"/>
      <c r="H8175" s="148"/>
      <c r="I8175"/>
    </row>
    <row r="8176" spans="1:9" x14ac:dyDescent="0.25">
      <c r="A8176"/>
      <c r="B8176"/>
      <c r="C8176"/>
      <c r="D8176"/>
      <c r="E8176" s="148"/>
      <c r="F8176" s="148"/>
      <c r="G8176" s="149"/>
      <c r="H8176" s="148"/>
      <c r="I8176"/>
    </row>
    <row r="8177" spans="1:9" x14ac:dyDescent="0.25">
      <c r="A8177"/>
      <c r="B8177"/>
      <c r="C8177"/>
      <c r="D8177"/>
      <c r="E8177" s="148"/>
      <c r="F8177" s="148"/>
      <c r="G8177" s="149"/>
      <c r="H8177" s="148"/>
      <c r="I8177"/>
    </row>
    <row r="8178" spans="1:9" x14ac:dyDescent="0.25">
      <c r="A8178"/>
      <c r="B8178"/>
      <c r="C8178"/>
      <c r="D8178"/>
      <c r="E8178" s="148"/>
      <c r="F8178" s="148"/>
      <c r="G8178" s="149"/>
      <c r="H8178" s="148"/>
      <c r="I8178"/>
    </row>
    <row r="8179" spans="1:9" x14ac:dyDescent="0.25">
      <c r="A8179"/>
      <c r="B8179"/>
      <c r="C8179"/>
      <c r="D8179"/>
      <c r="E8179" s="148"/>
      <c r="F8179" s="148"/>
      <c r="G8179" s="149"/>
      <c r="H8179" s="148"/>
      <c r="I8179"/>
    </row>
    <row r="8180" spans="1:9" x14ac:dyDescent="0.25">
      <c r="A8180"/>
      <c r="B8180"/>
      <c r="C8180"/>
      <c r="D8180"/>
      <c r="E8180" s="148"/>
      <c r="F8180" s="148"/>
      <c r="G8180" s="149"/>
      <c r="H8180" s="148"/>
      <c r="I8180"/>
    </row>
    <row r="8181" spans="1:9" x14ac:dyDescent="0.25">
      <c r="A8181"/>
      <c r="B8181"/>
      <c r="C8181"/>
      <c r="D8181"/>
      <c r="E8181" s="148"/>
      <c r="F8181" s="148"/>
      <c r="G8181" s="149"/>
      <c r="H8181" s="148"/>
      <c r="I8181"/>
    </row>
    <row r="8182" spans="1:9" x14ac:dyDescent="0.25">
      <c r="A8182"/>
      <c r="B8182"/>
      <c r="C8182"/>
      <c r="D8182"/>
      <c r="E8182" s="148"/>
      <c r="F8182" s="148"/>
      <c r="G8182" s="149"/>
      <c r="H8182" s="148"/>
      <c r="I8182"/>
    </row>
    <row r="8183" spans="1:9" x14ac:dyDescent="0.25">
      <c r="A8183"/>
      <c r="B8183"/>
      <c r="C8183"/>
      <c r="D8183"/>
      <c r="E8183" s="148"/>
      <c r="F8183" s="148"/>
      <c r="G8183" s="149"/>
      <c r="H8183" s="148"/>
      <c r="I8183"/>
    </row>
    <row r="8184" spans="1:9" x14ac:dyDescent="0.25">
      <c r="A8184"/>
      <c r="B8184"/>
      <c r="C8184"/>
      <c r="D8184"/>
      <c r="E8184" s="148"/>
      <c r="F8184" s="148"/>
      <c r="G8184" s="149"/>
      <c r="H8184" s="148"/>
      <c r="I8184"/>
    </row>
    <row r="8185" spans="1:9" x14ac:dyDescent="0.25">
      <c r="A8185"/>
      <c r="B8185"/>
      <c r="C8185"/>
      <c r="D8185"/>
      <c r="E8185" s="148"/>
      <c r="F8185" s="148"/>
      <c r="G8185" s="149"/>
      <c r="H8185" s="148"/>
      <c r="I8185"/>
    </row>
    <row r="8186" spans="1:9" x14ac:dyDescent="0.25">
      <c r="A8186"/>
      <c r="B8186"/>
      <c r="C8186"/>
      <c r="D8186"/>
      <c r="E8186" s="148"/>
      <c r="F8186" s="148"/>
      <c r="G8186" s="149"/>
      <c r="H8186" s="148"/>
      <c r="I8186"/>
    </row>
    <row r="8187" spans="1:9" x14ac:dyDescent="0.25">
      <c r="A8187"/>
      <c r="B8187"/>
      <c r="C8187"/>
      <c r="D8187"/>
      <c r="E8187" s="148"/>
      <c r="F8187" s="148"/>
      <c r="G8187" s="149"/>
      <c r="H8187" s="148"/>
      <c r="I8187"/>
    </row>
    <row r="8188" spans="1:9" x14ac:dyDescent="0.25">
      <c r="A8188"/>
      <c r="B8188"/>
      <c r="C8188"/>
      <c r="D8188"/>
      <c r="E8188" s="148"/>
      <c r="F8188" s="148"/>
      <c r="G8188" s="149"/>
      <c r="H8188" s="148"/>
      <c r="I8188"/>
    </row>
    <row r="8189" spans="1:9" x14ac:dyDescent="0.25">
      <c r="A8189"/>
      <c r="B8189"/>
      <c r="C8189"/>
      <c r="D8189"/>
      <c r="E8189" s="148"/>
      <c r="F8189" s="148"/>
      <c r="G8189" s="149"/>
      <c r="H8189" s="148"/>
      <c r="I8189"/>
    </row>
    <row r="8190" spans="1:9" x14ac:dyDescent="0.25">
      <c r="A8190"/>
      <c r="B8190"/>
      <c r="C8190"/>
      <c r="D8190"/>
      <c r="E8190" s="148"/>
      <c r="F8190" s="148"/>
      <c r="G8190" s="149"/>
      <c r="H8190" s="148"/>
      <c r="I8190"/>
    </row>
    <row r="8191" spans="1:9" x14ac:dyDescent="0.25">
      <c r="A8191"/>
      <c r="B8191"/>
      <c r="C8191"/>
      <c r="D8191"/>
      <c r="E8191" s="148"/>
      <c r="F8191" s="148"/>
      <c r="G8191" s="149"/>
      <c r="H8191" s="148"/>
      <c r="I8191"/>
    </row>
    <row r="8192" spans="1:9" x14ac:dyDescent="0.25">
      <c r="A8192"/>
      <c r="B8192"/>
      <c r="C8192"/>
      <c r="D8192"/>
      <c r="E8192" s="148"/>
      <c r="F8192" s="148"/>
      <c r="G8192" s="149"/>
      <c r="H8192" s="148"/>
      <c r="I8192"/>
    </row>
    <row r="8193" spans="1:9" x14ac:dyDescent="0.25">
      <c r="A8193"/>
      <c r="B8193"/>
      <c r="C8193"/>
      <c r="D8193"/>
      <c r="E8193" s="148"/>
      <c r="F8193" s="148"/>
      <c r="G8193" s="149"/>
      <c r="H8193" s="148"/>
      <c r="I8193"/>
    </row>
    <row r="8194" spans="1:9" x14ac:dyDescent="0.25">
      <c r="A8194"/>
      <c r="B8194"/>
      <c r="C8194"/>
      <c r="D8194"/>
      <c r="E8194" s="148"/>
      <c r="F8194" s="148"/>
      <c r="G8194" s="149"/>
      <c r="H8194" s="148"/>
      <c r="I8194"/>
    </row>
    <row r="8195" spans="1:9" x14ac:dyDescent="0.25">
      <c r="A8195"/>
      <c r="B8195"/>
      <c r="C8195"/>
      <c r="D8195"/>
      <c r="E8195" s="148"/>
      <c r="F8195" s="148"/>
      <c r="G8195" s="149"/>
      <c r="H8195" s="148"/>
      <c r="I8195"/>
    </row>
    <row r="8196" spans="1:9" x14ac:dyDescent="0.25">
      <c r="A8196"/>
      <c r="B8196"/>
      <c r="C8196"/>
      <c r="D8196"/>
      <c r="E8196" s="148"/>
      <c r="F8196" s="148"/>
      <c r="G8196" s="149"/>
      <c r="H8196" s="148"/>
      <c r="I8196"/>
    </row>
    <row r="8197" spans="1:9" x14ac:dyDescent="0.25">
      <c r="A8197"/>
      <c r="B8197"/>
      <c r="C8197"/>
      <c r="D8197"/>
      <c r="E8197" s="148"/>
      <c r="F8197" s="148"/>
      <c r="G8197" s="149"/>
      <c r="H8197" s="148"/>
      <c r="I8197"/>
    </row>
    <row r="8198" spans="1:9" x14ac:dyDescent="0.25">
      <c r="A8198"/>
      <c r="B8198"/>
      <c r="C8198"/>
      <c r="D8198"/>
      <c r="E8198" s="148"/>
      <c r="F8198" s="148"/>
      <c r="G8198" s="149"/>
      <c r="H8198" s="148"/>
      <c r="I8198"/>
    </row>
    <row r="8199" spans="1:9" x14ac:dyDescent="0.25">
      <c r="A8199"/>
      <c r="B8199"/>
      <c r="C8199"/>
      <c r="D8199"/>
      <c r="E8199" s="148"/>
      <c r="F8199" s="148"/>
      <c r="G8199" s="149"/>
      <c r="H8199" s="148"/>
      <c r="I8199"/>
    </row>
    <row r="8200" spans="1:9" x14ac:dyDescent="0.25">
      <c r="A8200"/>
      <c r="B8200"/>
      <c r="C8200"/>
      <c r="D8200"/>
      <c r="E8200" s="148"/>
      <c r="F8200" s="148"/>
      <c r="G8200" s="149"/>
      <c r="H8200" s="148"/>
      <c r="I8200"/>
    </row>
    <row r="8201" spans="1:9" x14ac:dyDescent="0.25">
      <c r="A8201"/>
      <c r="B8201"/>
      <c r="C8201"/>
      <c r="D8201"/>
      <c r="E8201" s="148"/>
      <c r="F8201" s="148"/>
      <c r="G8201" s="149"/>
      <c r="H8201" s="148"/>
      <c r="I8201"/>
    </row>
    <row r="8202" spans="1:9" x14ac:dyDescent="0.25">
      <c r="A8202"/>
      <c r="B8202"/>
      <c r="C8202"/>
      <c r="D8202"/>
      <c r="E8202" s="148"/>
      <c r="F8202" s="148"/>
      <c r="G8202" s="149"/>
      <c r="H8202" s="148"/>
      <c r="I8202"/>
    </row>
    <row r="8203" spans="1:9" x14ac:dyDescent="0.25">
      <c r="A8203"/>
      <c r="B8203"/>
      <c r="C8203"/>
      <c r="D8203"/>
      <c r="E8203" s="148"/>
      <c r="F8203" s="148"/>
      <c r="G8203" s="149"/>
      <c r="H8203" s="148"/>
      <c r="I8203"/>
    </row>
    <row r="8204" spans="1:9" x14ac:dyDescent="0.25">
      <c r="A8204"/>
      <c r="B8204"/>
      <c r="C8204"/>
      <c r="D8204"/>
      <c r="E8204" s="148"/>
      <c r="F8204" s="148"/>
      <c r="G8204" s="149"/>
      <c r="H8204" s="148"/>
      <c r="I8204"/>
    </row>
    <row r="8205" spans="1:9" x14ac:dyDescent="0.25">
      <c r="A8205"/>
      <c r="B8205"/>
      <c r="C8205"/>
      <c r="D8205"/>
      <c r="E8205" s="148"/>
      <c r="F8205" s="148"/>
      <c r="G8205" s="149"/>
      <c r="H8205" s="148"/>
      <c r="I8205"/>
    </row>
    <row r="8206" spans="1:9" x14ac:dyDescent="0.25">
      <c r="A8206"/>
      <c r="B8206"/>
      <c r="C8206"/>
      <c r="D8206"/>
      <c r="E8206" s="148"/>
      <c r="F8206" s="148"/>
      <c r="G8206" s="149"/>
      <c r="H8206" s="148"/>
      <c r="I8206"/>
    </row>
    <row r="8207" spans="1:9" x14ac:dyDescent="0.25">
      <c r="A8207"/>
      <c r="B8207"/>
      <c r="C8207"/>
      <c r="D8207"/>
      <c r="E8207" s="148"/>
      <c r="F8207" s="148"/>
      <c r="G8207" s="149"/>
      <c r="H8207" s="148"/>
      <c r="I8207"/>
    </row>
    <row r="8208" spans="1:9" x14ac:dyDescent="0.25">
      <c r="A8208"/>
      <c r="B8208"/>
      <c r="C8208"/>
      <c r="D8208"/>
      <c r="E8208" s="148"/>
      <c r="F8208" s="148"/>
      <c r="G8208" s="149"/>
      <c r="H8208" s="148"/>
      <c r="I8208"/>
    </row>
    <row r="8209" spans="1:9" x14ac:dyDescent="0.25">
      <c r="A8209"/>
      <c r="B8209"/>
      <c r="C8209"/>
      <c r="D8209"/>
      <c r="E8209" s="148"/>
      <c r="F8209" s="148"/>
      <c r="G8209" s="149"/>
      <c r="H8209" s="148"/>
      <c r="I8209"/>
    </row>
    <row r="8210" spans="1:9" x14ac:dyDescent="0.25">
      <c r="A8210"/>
      <c r="B8210"/>
      <c r="C8210"/>
      <c r="D8210"/>
      <c r="E8210" s="148"/>
      <c r="F8210" s="148"/>
      <c r="G8210" s="149"/>
      <c r="H8210" s="148"/>
      <c r="I8210"/>
    </row>
    <row r="8211" spans="1:9" x14ac:dyDescent="0.25">
      <c r="A8211"/>
      <c r="B8211"/>
      <c r="C8211"/>
      <c r="D8211"/>
      <c r="E8211" s="148"/>
      <c r="F8211" s="148"/>
      <c r="G8211" s="149"/>
      <c r="H8211" s="148"/>
      <c r="I8211"/>
    </row>
    <row r="8212" spans="1:9" x14ac:dyDescent="0.25">
      <c r="A8212"/>
      <c r="B8212"/>
      <c r="C8212"/>
      <c r="D8212"/>
      <c r="E8212" s="148"/>
      <c r="F8212" s="148"/>
      <c r="G8212" s="149"/>
      <c r="H8212" s="148"/>
      <c r="I8212"/>
    </row>
    <row r="8213" spans="1:9" x14ac:dyDescent="0.25">
      <c r="A8213"/>
      <c r="B8213"/>
      <c r="C8213"/>
      <c r="D8213"/>
      <c r="E8213" s="148"/>
      <c r="F8213" s="148"/>
      <c r="G8213" s="149"/>
      <c r="H8213" s="148"/>
      <c r="I8213"/>
    </row>
    <row r="8214" spans="1:9" x14ac:dyDescent="0.25">
      <c r="A8214"/>
      <c r="B8214"/>
      <c r="C8214"/>
      <c r="D8214"/>
      <c r="E8214" s="148"/>
      <c r="F8214" s="148"/>
      <c r="G8214" s="149"/>
      <c r="H8214" s="148"/>
      <c r="I8214"/>
    </row>
    <row r="8215" spans="1:9" x14ac:dyDescent="0.25">
      <c r="A8215"/>
      <c r="B8215"/>
      <c r="C8215"/>
      <c r="D8215"/>
      <c r="E8215" s="148"/>
      <c r="F8215" s="148"/>
      <c r="G8215" s="149"/>
      <c r="H8215" s="148"/>
      <c r="I8215"/>
    </row>
    <row r="8216" spans="1:9" x14ac:dyDescent="0.25">
      <c r="A8216"/>
      <c r="B8216"/>
      <c r="C8216"/>
      <c r="D8216"/>
      <c r="E8216" s="148"/>
      <c r="F8216" s="148"/>
      <c r="G8216" s="149"/>
      <c r="H8216" s="148"/>
      <c r="I8216"/>
    </row>
    <row r="8217" spans="1:9" x14ac:dyDescent="0.25">
      <c r="A8217"/>
      <c r="B8217"/>
      <c r="C8217"/>
      <c r="D8217"/>
      <c r="E8217" s="148"/>
      <c r="F8217" s="148"/>
      <c r="G8217" s="149"/>
      <c r="H8217" s="148"/>
      <c r="I8217"/>
    </row>
    <row r="8218" spans="1:9" x14ac:dyDescent="0.25">
      <c r="A8218"/>
      <c r="B8218"/>
      <c r="C8218"/>
      <c r="D8218"/>
      <c r="E8218" s="148"/>
      <c r="F8218" s="148"/>
      <c r="G8218" s="149"/>
      <c r="H8218" s="148"/>
      <c r="I8218"/>
    </row>
    <row r="8219" spans="1:9" x14ac:dyDescent="0.25">
      <c r="A8219"/>
      <c r="B8219"/>
      <c r="C8219"/>
      <c r="D8219"/>
      <c r="E8219" s="148"/>
      <c r="F8219" s="148"/>
      <c r="G8219" s="149"/>
      <c r="H8219" s="148"/>
      <c r="I8219"/>
    </row>
    <row r="8220" spans="1:9" x14ac:dyDescent="0.25">
      <c r="A8220"/>
      <c r="B8220"/>
      <c r="C8220"/>
      <c r="D8220"/>
      <c r="E8220" s="148"/>
      <c r="F8220" s="148"/>
      <c r="G8220" s="149"/>
      <c r="H8220" s="148"/>
      <c r="I8220"/>
    </row>
    <row r="8221" spans="1:9" x14ac:dyDescent="0.25">
      <c r="A8221"/>
      <c r="B8221"/>
      <c r="C8221"/>
      <c r="D8221"/>
      <c r="E8221" s="148"/>
      <c r="F8221" s="148"/>
      <c r="G8221" s="149"/>
      <c r="H8221" s="148"/>
      <c r="I8221"/>
    </row>
    <row r="8222" spans="1:9" x14ac:dyDescent="0.25">
      <c r="A8222"/>
      <c r="B8222"/>
      <c r="C8222"/>
      <c r="D8222"/>
      <c r="E8222" s="148"/>
      <c r="F8222" s="148"/>
      <c r="G8222" s="149"/>
      <c r="H8222" s="148"/>
      <c r="I8222"/>
    </row>
    <row r="8223" spans="1:9" x14ac:dyDescent="0.25">
      <c r="A8223"/>
      <c r="B8223"/>
      <c r="C8223"/>
      <c r="D8223"/>
      <c r="E8223" s="148"/>
      <c r="F8223" s="148"/>
      <c r="G8223" s="149"/>
      <c r="H8223" s="148"/>
      <c r="I8223"/>
    </row>
    <row r="8224" spans="1:9" x14ac:dyDescent="0.25">
      <c r="A8224"/>
      <c r="B8224"/>
      <c r="C8224"/>
      <c r="D8224"/>
      <c r="E8224" s="148"/>
      <c r="F8224" s="148"/>
      <c r="G8224" s="149"/>
      <c r="H8224" s="148"/>
      <c r="I8224"/>
    </row>
    <row r="8225" spans="1:9" x14ac:dyDescent="0.25">
      <c r="A8225"/>
      <c r="B8225"/>
      <c r="C8225"/>
      <c r="D8225"/>
      <c r="E8225" s="148"/>
      <c r="F8225" s="148"/>
      <c r="G8225" s="149"/>
      <c r="H8225" s="148"/>
      <c r="I8225"/>
    </row>
    <row r="8226" spans="1:9" x14ac:dyDescent="0.25">
      <c r="A8226"/>
      <c r="B8226"/>
      <c r="C8226"/>
      <c r="D8226"/>
      <c r="E8226" s="148"/>
      <c r="F8226" s="148"/>
      <c r="G8226" s="149"/>
      <c r="H8226" s="148"/>
      <c r="I8226"/>
    </row>
    <row r="8227" spans="1:9" x14ac:dyDescent="0.25">
      <c r="A8227"/>
      <c r="B8227"/>
      <c r="C8227"/>
      <c r="D8227"/>
      <c r="E8227" s="148"/>
      <c r="F8227" s="148"/>
      <c r="G8227" s="149"/>
      <c r="H8227" s="148"/>
      <c r="I8227"/>
    </row>
    <row r="8228" spans="1:9" x14ac:dyDescent="0.25">
      <c r="A8228"/>
      <c r="B8228"/>
      <c r="C8228"/>
      <c r="D8228"/>
      <c r="E8228" s="148"/>
      <c r="F8228" s="148"/>
      <c r="G8228" s="149"/>
      <c r="H8228" s="148"/>
      <c r="I8228"/>
    </row>
    <row r="8229" spans="1:9" x14ac:dyDescent="0.25">
      <c r="A8229"/>
      <c r="B8229"/>
      <c r="C8229"/>
      <c r="D8229"/>
      <c r="E8229" s="148"/>
      <c r="F8229" s="148"/>
      <c r="G8229" s="149"/>
      <c r="H8229" s="148"/>
      <c r="I8229"/>
    </row>
    <row r="8230" spans="1:9" x14ac:dyDescent="0.25">
      <c r="A8230"/>
      <c r="B8230"/>
      <c r="C8230"/>
      <c r="D8230"/>
      <c r="E8230" s="148"/>
      <c r="F8230" s="148"/>
      <c r="G8230" s="149"/>
      <c r="H8230" s="148"/>
      <c r="I8230"/>
    </row>
    <row r="8231" spans="1:9" x14ac:dyDescent="0.25">
      <c r="A8231"/>
      <c r="B8231"/>
      <c r="C8231"/>
      <c r="D8231"/>
      <c r="E8231" s="148"/>
      <c r="F8231" s="148"/>
      <c r="G8231" s="149"/>
      <c r="H8231" s="148"/>
      <c r="I8231"/>
    </row>
    <row r="8232" spans="1:9" x14ac:dyDescent="0.25">
      <c r="A8232"/>
      <c r="B8232"/>
      <c r="C8232"/>
      <c r="D8232"/>
      <c r="E8232" s="148"/>
      <c r="F8232" s="148"/>
      <c r="G8232" s="149"/>
      <c r="H8232" s="148"/>
      <c r="I8232"/>
    </row>
    <row r="8233" spans="1:9" x14ac:dyDescent="0.25">
      <c r="A8233"/>
      <c r="B8233"/>
      <c r="C8233"/>
      <c r="D8233"/>
      <c r="E8233" s="148"/>
      <c r="F8233" s="148"/>
      <c r="G8233" s="149"/>
      <c r="H8233" s="148"/>
      <c r="I8233"/>
    </row>
    <row r="8234" spans="1:9" x14ac:dyDescent="0.25">
      <c r="A8234"/>
      <c r="B8234"/>
      <c r="C8234"/>
      <c r="D8234"/>
      <c r="E8234" s="148"/>
      <c r="F8234" s="148"/>
      <c r="G8234" s="149"/>
      <c r="H8234" s="148"/>
      <c r="I8234"/>
    </row>
    <row r="8235" spans="1:9" x14ac:dyDescent="0.25">
      <c r="A8235"/>
      <c r="B8235"/>
      <c r="C8235"/>
      <c r="D8235"/>
      <c r="E8235" s="148"/>
      <c r="F8235" s="148"/>
      <c r="G8235" s="149"/>
      <c r="H8235" s="148"/>
      <c r="I8235"/>
    </row>
    <row r="8236" spans="1:9" x14ac:dyDescent="0.25">
      <c r="A8236"/>
      <c r="B8236"/>
      <c r="C8236"/>
      <c r="D8236"/>
      <c r="E8236" s="148"/>
      <c r="F8236" s="148"/>
      <c r="G8236" s="149"/>
      <c r="H8236" s="148"/>
      <c r="I8236"/>
    </row>
    <row r="8237" spans="1:9" x14ac:dyDescent="0.25">
      <c r="A8237"/>
      <c r="B8237"/>
      <c r="C8237"/>
      <c r="D8237"/>
      <c r="E8237" s="148"/>
      <c r="F8237" s="148"/>
      <c r="G8237" s="149"/>
      <c r="H8237" s="148"/>
      <c r="I8237"/>
    </row>
    <row r="8238" spans="1:9" x14ac:dyDescent="0.25">
      <c r="A8238"/>
      <c r="B8238"/>
      <c r="C8238"/>
      <c r="D8238"/>
      <c r="E8238" s="148"/>
      <c r="F8238" s="148"/>
      <c r="G8238" s="149"/>
      <c r="H8238" s="148"/>
      <c r="I8238"/>
    </row>
    <row r="8239" spans="1:9" x14ac:dyDescent="0.25">
      <c r="A8239"/>
      <c r="B8239"/>
      <c r="C8239"/>
      <c r="D8239"/>
      <c r="E8239" s="148"/>
      <c r="F8239" s="148"/>
      <c r="G8239" s="149"/>
      <c r="H8239" s="148"/>
      <c r="I8239"/>
    </row>
    <row r="8240" spans="1:9" x14ac:dyDescent="0.25">
      <c r="A8240"/>
      <c r="B8240"/>
      <c r="C8240"/>
      <c r="D8240"/>
      <c r="E8240" s="148"/>
      <c r="F8240" s="148"/>
      <c r="G8240" s="149"/>
      <c r="H8240" s="148"/>
      <c r="I8240"/>
    </row>
    <row r="8241" spans="1:9" x14ac:dyDescent="0.25">
      <c r="A8241"/>
      <c r="B8241"/>
      <c r="C8241"/>
      <c r="D8241"/>
      <c r="E8241" s="148"/>
      <c r="F8241" s="148"/>
      <c r="G8241" s="149"/>
      <c r="H8241" s="148"/>
      <c r="I8241"/>
    </row>
    <row r="8242" spans="1:9" x14ac:dyDescent="0.25">
      <c r="A8242"/>
      <c r="B8242"/>
      <c r="C8242"/>
      <c r="D8242"/>
      <c r="E8242" s="148"/>
      <c r="F8242" s="148"/>
      <c r="G8242" s="149"/>
      <c r="H8242" s="148"/>
      <c r="I8242"/>
    </row>
    <row r="8243" spans="1:9" x14ac:dyDescent="0.25">
      <c r="A8243"/>
      <c r="B8243"/>
      <c r="C8243"/>
      <c r="D8243"/>
      <c r="E8243" s="148"/>
      <c r="F8243" s="148"/>
      <c r="G8243" s="149"/>
      <c r="H8243" s="148"/>
      <c r="I8243"/>
    </row>
    <row r="8244" spans="1:9" x14ac:dyDescent="0.25">
      <c r="A8244"/>
      <c r="B8244"/>
      <c r="C8244"/>
      <c r="D8244"/>
      <c r="E8244" s="148"/>
      <c r="F8244" s="148"/>
      <c r="G8244" s="149"/>
      <c r="H8244" s="148"/>
      <c r="I8244"/>
    </row>
    <row r="8245" spans="1:9" x14ac:dyDescent="0.25">
      <c r="A8245"/>
      <c r="B8245"/>
      <c r="C8245"/>
      <c r="D8245"/>
      <c r="E8245" s="148"/>
      <c r="F8245" s="148"/>
      <c r="G8245" s="149"/>
      <c r="H8245" s="148"/>
      <c r="I8245"/>
    </row>
    <row r="8246" spans="1:9" x14ac:dyDescent="0.25">
      <c r="A8246"/>
      <c r="B8246"/>
      <c r="C8246"/>
      <c r="D8246"/>
      <c r="E8246" s="148"/>
      <c r="F8246" s="148"/>
      <c r="G8246" s="149"/>
      <c r="H8246" s="148"/>
      <c r="I8246"/>
    </row>
    <row r="8247" spans="1:9" x14ac:dyDescent="0.25">
      <c r="A8247"/>
      <c r="B8247"/>
      <c r="C8247"/>
      <c r="D8247"/>
      <c r="E8247" s="148"/>
      <c r="F8247" s="148"/>
      <c r="G8247" s="149"/>
      <c r="H8247" s="148"/>
      <c r="I8247"/>
    </row>
    <row r="8248" spans="1:9" x14ac:dyDescent="0.25">
      <c r="A8248"/>
      <c r="B8248"/>
      <c r="C8248"/>
      <c r="D8248"/>
      <c r="E8248" s="148"/>
      <c r="F8248" s="148"/>
      <c r="G8248" s="149"/>
      <c r="H8248" s="148"/>
      <c r="I8248"/>
    </row>
    <row r="8249" spans="1:9" x14ac:dyDescent="0.25">
      <c r="A8249"/>
      <c r="B8249"/>
      <c r="C8249"/>
      <c r="D8249"/>
      <c r="E8249" s="148"/>
      <c r="F8249" s="148"/>
      <c r="G8249" s="149"/>
      <c r="H8249" s="148"/>
      <c r="I8249"/>
    </row>
    <row r="8250" spans="1:9" x14ac:dyDescent="0.25">
      <c r="A8250"/>
      <c r="B8250"/>
      <c r="C8250"/>
      <c r="D8250"/>
      <c r="E8250" s="148"/>
      <c r="F8250" s="148"/>
      <c r="G8250" s="149"/>
      <c r="H8250" s="148"/>
      <c r="I8250"/>
    </row>
    <row r="8251" spans="1:9" x14ac:dyDescent="0.25">
      <c r="A8251"/>
      <c r="B8251"/>
      <c r="C8251"/>
      <c r="D8251"/>
      <c r="E8251" s="148"/>
      <c r="F8251" s="148"/>
      <c r="G8251" s="149"/>
      <c r="H8251" s="148"/>
      <c r="I8251"/>
    </row>
    <row r="8252" spans="1:9" x14ac:dyDescent="0.25">
      <c r="A8252"/>
      <c r="B8252"/>
      <c r="C8252"/>
      <c r="D8252"/>
      <c r="E8252" s="148"/>
      <c r="F8252" s="148"/>
      <c r="G8252" s="149"/>
      <c r="H8252" s="148"/>
      <c r="I8252"/>
    </row>
    <row r="8253" spans="1:9" x14ac:dyDescent="0.25">
      <c r="A8253"/>
      <c r="B8253"/>
      <c r="C8253"/>
      <c r="D8253"/>
      <c r="E8253" s="148"/>
      <c r="F8253" s="148"/>
      <c r="G8253" s="149"/>
      <c r="H8253" s="148"/>
      <c r="I8253"/>
    </row>
    <row r="8254" spans="1:9" x14ac:dyDescent="0.25">
      <c r="A8254"/>
      <c r="B8254"/>
      <c r="C8254"/>
      <c r="D8254"/>
      <c r="E8254" s="148"/>
      <c r="F8254" s="148"/>
      <c r="G8254" s="149"/>
      <c r="H8254" s="148"/>
      <c r="I8254"/>
    </row>
    <row r="8255" spans="1:9" x14ac:dyDescent="0.25">
      <c r="A8255"/>
      <c r="B8255"/>
      <c r="C8255"/>
      <c r="D8255"/>
      <c r="E8255" s="148"/>
      <c r="F8255" s="148"/>
      <c r="G8255" s="149"/>
      <c r="H8255" s="148"/>
      <c r="I8255"/>
    </row>
    <row r="8256" spans="1:9" x14ac:dyDescent="0.25">
      <c r="A8256"/>
      <c r="B8256"/>
      <c r="C8256"/>
      <c r="D8256"/>
      <c r="E8256" s="148"/>
      <c r="F8256" s="148"/>
      <c r="G8256" s="149"/>
      <c r="H8256" s="148"/>
      <c r="I8256"/>
    </row>
    <row r="8257" spans="1:9" x14ac:dyDescent="0.25">
      <c r="A8257"/>
      <c r="B8257"/>
      <c r="C8257"/>
      <c r="D8257"/>
      <c r="E8257" s="148"/>
      <c r="F8257" s="148"/>
      <c r="G8257" s="149"/>
      <c r="H8257" s="148"/>
      <c r="I8257"/>
    </row>
    <row r="8258" spans="1:9" x14ac:dyDescent="0.25">
      <c r="A8258"/>
      <c r="B8258"/>
      <c r="C8258"/>
      <c r="D8258"/>
      <c r="E8258" s="148"/>
      <c r="F8258" s="148"/>
      <c r="G8258" s="149"/>
      <c r="H8258" s="148"/>
      <c r="I8258"/>
    </row>
    <row r="8259" spans="1:9" x14ac:dyDescent="0.25">
      <c r="A8259"/>
      <c r="B8259"/>
      <c r="C8259"/>
      <c r="D8259"/>
      <c r="E8259" s="148"/>
      <c r="F8259" s="148"/>
      <c r="G8259" s="149"/>
      <c r="H8259" s="148"/>
      <c r="I8259"/>
    </row>
    <row r="8260" spans="1:9" x14ac:dyDescent="0.25">
      <c r="A8260"/>
      <c r="B8260"/>
      <c r="C8260"/>
      <c r="D8260"/>
      <c r="E8260" s="148"/>
      <c r="F8260" s="148"/>
      <c r="G8260" s="149"/>
      <c r="H8260" s="148"/>
      <c r="I8260"/>
    </row>
    <row r="8261" spans="1:9" x14ac:dyDescent="0.25">
      <c r="A8261"/>
      <c r="B8261"/>
      <c r="C8261"/>
      <c r="D8261"/>
      <c r="E8261" s="148"/>
      <c r="F8261" s="148"/>
      <c r="G8261" s="149"/>
      <c r="H8261" s="148"/>
      <c r="I8261"/>
    </row>
    <row r="8262" spans="1:9" x14ac:dyDescent="0.25">
      <c r="A8262"/>
      <c r="B8262"/>
      <c r="C8262"/>
      <c r="D8262"/>
      <c r="E8262" s="148"/>
      <c r="F8262" s="148"/>
      <c r="G8262" s="149"/>
      <c r="H8262" s="148"/>
      <c r="I8262"/>
    </row>
    <row r="8263" spans="1:9" x14ac:dyDescent="0.25">
      <c r="A8263"/>
      <c r="B8263"/>
      <c r="C8263"/>
      <c r="D8263"/>
      <c r="E8263" s="148"/>
      <c r="F8263" s="148"/>
      <c r="G8263" s="149"/>
      <c r="H8263" s="148"/>
      <c r="I8263"/>
    </row>
    <row r="8264" spans="1:9" x14ac:dyDescent="0.25">
      <c r="A8264"/>
      <c r="B8264"/>
      <c r="C8264"/>
      <c r="D8264"/>
      <c r="E8264" s="148"/>
      <c r="F8264" s="148"/>
      <c r="G8264" s="149"/>
      <c r="H8264" s="148"/>
      <c r="I8264"/>
    </row>
    <row r="8265" spans="1:9" x14ac:dyDescent="0.25">
      <c r="A8265"/>
      <c r="B8265"/>
      <c r="C8265"/>
      <c r="D8265"/>
      <c r="E8265" s="148"/>
      <c r="F8265" s="148"/>
      <c r="G8265" s="149"/>
      <c r="H8265" s="148"/>
      <c r="I8265"/>
    </row>
    <row r="8266" spans="1:9" x14ac:dyDescent="0.25">
      <c r="A8266"/>
      <c r="B8266"/>
      <c r="C8266"/>
      <c r="D8266"/>
      <c r="E8266" s="148"/>
      <c r="F8266" s="148"/>
      <c r="G8266" s="149"/>
      <c r="H8266" s="148"/>
      <c r="I8266"/>
    </row>
    <row r="8267" spans="1:9" x14ac:dyDescent="0.25">
      <c r="A8267"/>
      <c r="B8267"/>
      <c r="C8267"/>
      <c r="D8267"/>
      <c r="E8267" s="148"/>
      <c r="F8267" s="148"/>
      <c r="G8267" s="149"/>
      <c r="H8267" s="148"/>
      <c r="I8267"/>
    </row>
    <row r="8268" spans="1:9" x14ac:dyDescent="0.25">
      <c r="A8268"/>
      <c r="B8268"/>
      <c r="C8268"/>
      <c r="D8268"/>
      <c r="E8268" s="148"/>
      <c r="F8268" s="148"/>
      <c r="G8268" s="149"/>
      <c r="H8268" s="148"/>
      <c r="I8268"/>
    </row>
    <row r="8269" spans="1:9" x14ac:dyDescent="0.25">
      <c r="A8269"/>
      <c r="B8269"/>
      <c r="C8269"/>
      <c r="D8269"/>
      <c r="E8269" s="148"/>
      <c r="F8269" s="148"/>
      <c r="G8269" s="149"/>
      <c r="H8269" s="148"/>
      <c r="I8269"/>
    </row>
    <row r="8270" spans="1:9" x14ac:dyDescent="0.25">
      <c r="A8270"/>
      <c r="B8270"/>
      <c r="C8270"/>
      <c r="D8270"/>
      <c r="E8270" s="148"/>
      <c r="F8270" s="148"/>
      <c r="G8270" s="149"/>
      <c r="H8270" s="148"/>
      <c r="I8270"/>
    </row>
    <row r="8271" spans="1:9" x14ac:dyDescent="0.25">
      <c r="A8271"/>
      <c r="B8271"/>
      <c r="C8271"/>
      <c r="D8271"/>
      <c r="E8271" s="148"/>
      <c r="F8271" s="148"/>
      <c r="G8271" s="149"/>
      <c r="H8271" s="148"/>
      <c r="I8271"/>
    </row>
    <row r="8272" spans="1:9" x14ac:dyDescent="0.25">
      <c r="A8272"/>
      <c r="B8272"/>
      <c r="C8272"/>
      <c r="D8272"/>
      <c r="E8272" s="148"/>
      <c r="F8272" s="148"/>
      <c r="G8272" s="149"/>
      <c r="H8272" s="148"/>
      <c r="I8272"/>
    </row>
    <row r="8273" spans="1:9" x14ac:dyDescent="0.25">
      <c r="A8273"/>
      <c r="B8273"/>
      <c r="C8273"/>
      <c r="D8273"/>
      <c r="E8273" s="148"/>
      <c r="F8273" s="148"/>
      <c r="G8273" s="149"/>
      <c r="H8273" s="148"/>
      <c r="I8273"/>
    </row>
    <row r="8274" spans="1:9" x14ac:dyDescent="0.25">
      <c r="A8274"/>
      <c r="B8274"/>
      <c r="C8274"/>
      <c r="D8274"/>
      <c r="E8274" s="148"/>
      <c r="F8274" s="148"/>
      <c r="G8274" s="149"/>
      <c r="H8274" s="148"/>
      <c r="I8274"/>
    </row>
    <row r="8275" spans="1:9" x14ac:dyDescent="0.25">
      <c r="A8275"/>
      <c r="B8275"/>
      <c r="C8275"/>
      <c r="D8275"/>
      <c r="E8275" s="148"/>
      <c r="F8275" s="148"/>
      <c r="G8275" s="149"/>
      <c r="H8275" s="148"/>
      <c r="I8275"/>
    </row>
    <row r="8276" spans="1:9" x14ac:dyDescent="0.25">
      <c r="A8276"/>
      <c r="B8276"/>
      <c r="C8276"/>
      <c r="D8276"/>
      <c r="E8276" s="148"/>
      <c r="F8276" s="148"/>
      <c r="G8276" s="149"/>
      <c r="H8276" s="148"/>
      <c r="I8276"/>
    </row>
    <row r="8277" spans="1:9" x14ac:dyDescent="0.25">
      <c r="A8277"/>
      <c r="B8277"/>
      <c r="C8277"/>
      <c r="D8277"/>
      <c r="E8277" s="148"/>
      <c r="F8277" s="148"/>
      <c r="G8277" s="149"/>
      <c r="H8277" s="148"/>
      <c r="I8277"/>
    </row>
    <row r="8278" spans="1:9" x14ac:dyDescent="0.25">
      <c r="A8278"/>
      <c r="B8278"/>
      <c r="C8278"/>
      <c r="D8278"/>
      <c r="E8278" s="148"/>
      <c r="F8278" s="148"/>
      <c r="G8278" s="149"/>
      <c r="H8278" s="148"/>
      <c r="I8278"/>
    </row>
    <row r="8279" spans="1:9" x14ac:dyDescent="0.25">
      <c r="A8279"/>
      <c r="B8279"/>
      <c r="C8279"/>
      <c r="D8279"/>
      <c r="E8279" s="148"/>
      <c r="F8279" s="148"/>
      <c r="G8279" s="149"/>
      <c r="H8279" s="148"/>
      <c r="I8279"/>
    </row>
    <row r="8280" spans="1:9" x14ac:dyDescent="0.25">
      <c r="A8280"/>
      <c r="B8280"/>
      <c r="C8280"/>
      <c r="D8280"/>
      <c r="E8280" s="148"/>
      <c r="F8280" s="148"/>
      <c r="G8280" s="149"/>
      <c r="H8280" s="148"/>
      <c r="I8280"/>
    </row>
    <row r="8281" spans="1:9" x14ac:dyDescent="0.25">
      <c r="A8281"/>
      <c r="B8281"/>
      <c r="C8281"/>
      <c r="D8281"/>
      <c r="E8281" s="148"/>
      <c r="F8281" s="148"/>
      <c r="G8281" s="149"/>
      <c r="H8281" s="148"/>
      <c r="I8281"/>
    </row>
    <row r="8282" spans="1:9" x14ac:dyDescent="0.25">
      <c r="A8282"/>
      <c r="B8282"/>
      <c r="C8282"/>
      <c r="D8282"/>
      <c r="E8282" s="148"/>
      <c r="F8282" s="148"/>
      <c r="G8282" s="149"/>
      <c r="H8282" s="148"/>
      <c r="I8282"/>
    </row>
    <row r="8283" spans="1:9" x14ac:dyDescent="0.25">
      <c r="A8283"/>
      <c r="B8283"/>
      <c r="C8283"/>
      <c r="D8283"/>
      <c r="E8283" s="148"/>
      <c r="F8283" s="148"/>
      <c r="G8283" s="149"/>
      <c r="H8283" s="148"/>
      <c r="I8283"/>
    </row>
    <row r="8284" spans="1:9" x14ac:dyDescent="0.25">
      <c r="A8284"/>
      <c r="B8284"/>
      <c r="C8284"/>
      <c r="D8284"/>
      <c r="E8284" s="148"/>
      <c r="F8284" s="148"/>
      <c r="G8284" s="149"/>
      <c r="H8284" s="148"/>
      <c r="I8284"/>
    </row>
    <row r="8285" spans="1:9" x14ac:dyDescent="0.25">
      <c r="A8285"/>
      <c r="B8285"/>
      <c r="C8285"/>
      <c r="D8285"/>
      <c r="E8285" s="148"/>
      <c r="F8285" s="148"/>
      <c r="G8285" s="149"/>
      <c r="H8285" s="148"/>
      <c r="I8285"/>
    </row>
    <row r="8286" spans="1:9" x14ac:dyDescent="0.25">
      <c r="A8286"/>
      <c r="B8286"/>
      <c r="C8286"/>
      <c r="D8286"/>
      <c r="E8286" s="148"/>
      <c r="F8286" s="148"/>
      <c r="G8286" s="149"/>
      <c r="H8286" s="148"/>
      <c r="I8286"/>
    </row>
    <row r="8287" spans="1:9" x14ac:dyDescent="0.25">
      <c r="A8287"/>
      <c r="B8287"/>
      <c r="C8287"/>
      <c r="D8287"/>
      <c r="E8287" s="148"/>
      <c r="F8287" s="148"/>
      <c r="G8287" s="149"/>
      <c r="H8287" s="148"/>
      <c r="I8287"/>
    </row>
    <row r="8288" spans="1:9" x14ac:dyDescent="0.25">
      <c r="A8288"/>
      <c r="B8288"/>
      <c r="C8288"/>
      <c r="D8288"/>
      <c r="E8288" s="148"/>
      <c r="F8288" s="148"/>
      <c r="G8288" s="149"/>
      <c r="H8288" s="148"/>
      <c r="I8288"/>
    </row>
    <row r="8289" spans="1:9" x14ac:dyDescent="0.25">
      <c r="A8289"/>
      <c r="B8289"/>
      <c r="C8289"/>
      <c r="D8289"/>
      <c r="E8289" s="148"/>
      <c r="F8289" s="148"/>
      <c r="G8289" s="149"/>
      <c r="H8289" s="148"/>
      <c r="I8289"/>
    </row>
    <row r="8290" spans="1:9" x14ac:dyDescent="0.25">
      <c r="A8290"/>
      <c r="B8290"/>
      <c r="C8290"/>
      <c r="D8290"/>
      <c r="E8290" s="148"/>
      <c r="F8290" s="148"/>
      <c r="G8290" s="149"/>
      <c r="H8290" s="148"/>
      <c r="I8290"/>
    </row>
    <row r="8291" spans="1:9" x14ac:dyDescent="0.25">
      <c r="A8291"/>
      <c r="B8291"/>
      <c r="C8291"/>
      <c r="D8291"/>
      <c r="E8291" s="148"/>
      <c r="F8291" s="148"/>
      <c r="G8291" s="149"/>
      <c r="H8291" s="148"/>
      <c r="I8291"/>
    </row>
    <row r="8292" spans="1:9" x14ac:dyDescent="0.25">
      <c r="A8292"/>
      <c r="B8292"/>
      <c r="C8292"/>
      <c r="D8292"/>
      <c r="E8292" s="148"/>
      <c r="F8292" s="148"/>
      <c r="G8292" s="149"/>
      <c r="H8292" s="148"/>
      <c r="I8292"/>
    </row>
    <row r="8293" spans="1:9" x14ac:dyDescent="0.25">
      <c r="A8293"/>
      <c r="B8293"/>
      <c r="C8293"/>
      <c r="D8293"/>
      <c r="E8293" s="148"/>
      <c r="F8293" s="148"/>
      <c r="G8293" s="149"/>
      <c r="H8293" s="148"/>
      <c r="I8293"/>
    </row>
    <row r="8294" spans="1:9" x14ac:dyDescent="0.25">
      <c r="A8294"/>
      <c r="B8294"/>
      <c r="C8294"/>
      <c r="D8294"/>
      <c r="E8294" s="148"/>
      <c r="F8294" s="148"/>
      <c r="G8294" s="149"/>
      <c r="H8294" s="148"/>
      <c r="I8294"/>
    </row>
    <row r="8295" spans="1:9" x14ac:dyDescent="0.25">
      <c r="A8295"/>
      <c r="B8295"/>
      <c r="C8295"/>
      <c r="D8295"/>
      <c r="E8295" s="148"/>
      <c r="F8295" s="148"/>
      <c r="G8295" s="149"/>
      <c r="H8295" s="148"/>
      <c r="I8295"/>
    </row>
    <row r="8296" spans="1:9" x14ac:dyDescent="0.25">
      <c r="A8296"/>
      <c r="B8296"/>
      <c r="C8296"/>
      <c r="D8296"/>
      <c r="E8296" s="148"/>
      <c r="F8296" s="148"/>
      <c r="G8296" s="149"/>
      <c r="H8296" s="148"/>
      <c r="I8296"/>
    </row>
    <row r="8297" spans="1:9" x14ac:dyDescent="0.25">
      <c r="A8297"/>
      <c r="B8297"/>
      <c r="C8297"/>
      <c r="D8297"/>
      <c r="E8297" s="148"/>
      <c r="F8297" s="148"/>
      <c r="G8297" s="149"/>
      <c r="H8297" s="148"/>
      <c r="I8297"/>
    </row>
    <row r="8298" spans="1:9" x14ac:dyDescent="0.25">
      <c r="A8298"/>
      <c r="B8298"/>
      <c r="C8298"/>
      <c r="D8298"/>
      <c r="E8298" s="148"/>
      <c r="F8298" s="148"/>
      <c r="G8298" s="149"/>
      <c r="H8298" s="148"/>
      <c r="I8298"/>
    </row>
    <row r="8299" spans="1:9" x14ac:dyDescent="0.25">
      <c r="A8299"/>
      <c r="B8299"/>
      <c r="C8299"/>
      <c r="D8299"/>
      <c r="E8299" s="148"/>
      <c r="F8299" s="148"/>
      <c r="G8299" s="149"/>
      <c r="H8299" s="148"/>
      <c r="I8299"/>
    </row>
    <row r="8300" spans="1:9" x14ac:dyDescent="0.25">
      <c r="A8300"/>
      <c r="B8300"/>
      <c r="C8300"/>
      <c r="D8300"/>
      <c r="E8300" s="148"/>
      <c r="F8300" s="148"/>
      <c r="G8300" s="149"/>
      <c r="H8300" s="148"/>
      <c r="I8300"/>
    </row>
    <row r="8301" spans="1:9" x14ac:dyDescent="0.25">
      <c r="A8301"/>
      <c r="B8301"/>
      <c r="C8301"/>
      <c r="D8301"/>
      <c r="E8301" s="148"/>
      <c r="F8301" s="148"/>
      <c r="G8301" s="149"/>
      <c r="H8301" s="148"/>
      <c r="I8301"/>
    </row>
    <row r="8302" spans="1:9" x14ac:dyDescent="0.25">
      <c r="A8302"/>
      <c r="B8302"/>
      <c r="C8302"/>
      <c r="D8302"/>
      <c r="E8302" s="148"/>
      <c r="F8302" s="148"/>
      <c r="G8302" s="149"/>
      <c r="H8302" s="148"/>
      <c r="I8302"/>
    </row>
    <row r="8303" spans="1:9" x14ac:dyDescent="0.25">
      <c r="A8303"/>
      <c r="B8303"/>
      <c r="C8303"/>
      <c r="D8303"/>
      <c r="E8303" s="148"/>
      <c r="F8303" s="148"/>
      <c r="G8303" s="149"/>
      <c r="H8303" s="148"/>
      <c r="I8303"/>
    </row>
    <row r="8304" spans="1:9" x14ac:dyDescent="0.25">
      <c r="A8304"/>
      <c r="B8304"/>
      <c r="C8304"/>
      <c r="D8304"/>
      <c r="E8304" s="148"/>
      <c r="F8304" s="148"/>
      <c r="G8304" s="149"/>
      <c r="H8304" s="148"/>
      <c r="I8304"/>
    </row>
    <row r="8305" spans="1:9" x14ac:dyDescent="0.25">
      <c r="A8305"/>
      <c r="B8305"/>
      <c r="C8305"/>
      <c r="D8305"/>
      <c r="E8305" s="148"/>
      <c r="F8305" s="148"/>
      <c r="G8305" s="149"/>
      <c r="H8305" s="148"/>
      <c r="I8305"/>
    </row>
    <row r="8306" spans="1:9" x14ac:dyDescent="0.25">
      <c r="A8306"/>
      <c r="B8306"/>
      <c r="C8306"/>
      <c r="D8306"/>
      <c r="E8306" s="148"/>
      <c r="F8306" s="148"/>
      <c r="G8306" s="149"/>
      <c r="H8306" s="148"/>
      <c r="I8306"/>
    </row>
    <row r="8307" spans="1:9" x14ac:dyDescent="0.25">
      <c r="A8307"/>
      <c r="B8307"/>
      <c r="C8307"/>
      <c r="D8307"/>
      <c r="E8307" s="148"/>
      <c r="F8307" s="148"/>
      <c r="G8307" s="149"/>
      <c r="H8307" s="148"/>
      <c r="I8307"/>
    </row>
    <row r="8308" spans="1:9" x14ac:dyDescent="0.25">
      <c r="A8308"/>
      <c r="B8308"/>
      <c r="C8308"/>
      <c r="D8308"/>
      <c r="E8308" s="148"/>
      <c r="F8308" s="148"/>
      <c r="G8308" s="149"/>
      <c r="H8308" s="148"/>
      <c r="I8308"/>
    </row>
    <row r="8309" spans="1:9" x14ac:dyDescent="0.25">
      <c r="A8309"/>
      <c r="B8309"/>
      <c r="C8309"/>
      <c r="D8309"/>
      <c r="E8309" s="148"/>
      <c r="F8309" s="148"/>
      <c r="G8309" s="149"/>
      <c r="H8309" s="148"/>
      <c r="I8309"/>
    </row>
    <row r="8310" spans="1:9" x14ac:dyDescent="0.25">
      <c r="A8310"/>
      <c r="B8310"/>
      <c r="C8310"/>
      <c r="D8310"/>
      <c r="E8310" s="148"/>
      <c r="F8310" s="148"/>
      <c r="G8310" s="149"/>
      <c r="H8310" s="148"/>
      <c r="I8310"/>
    </row>
    <row r="8311" spans="1:9" x14ac:dyDescent="0.25">
      <c r="A8311"/>
      <c r="B8311"/>
      <c r="C8311"/>
      <c r="D8311"/>
      <c r="E8311" s="148"/>
      <c r="F8311" s="148"/>
      <c r="G8311" s="149"/>
      <c r="H8311" s="148"/>
      <c r="I8311"/>
    </row>
    <row r="8312" spans="1:9" x14ac:dyDescent="0.25">
      <c r="A8312"/>
      <c r="B8312"/>
      <c r="C8312"/>
      <c r="D8312"/>
      <c r="E8312" s="148"/>
      <c r="F8312" s="148"/>
      <c r="G8312" s="149"/>
      <c r="H8312" s="148"/>
      <c r="I8312"/>
    </row>
    <row r="8313" spans="1:9" x14ac:dyDescent="0.25">
      <c r="A8313"/>
      <c r="B8313"/>
      <c r="C8313"/>
      <c r="D8313"/>
      <c r="E8313" s="148"/>
      <c r="F8313" s="148"/>
      <c r="G8313" s="149"/>
      <c r="H8313" s="148"/>
      <c r="I8313"/>
    </row>
    <row r="8314" spans="1:9" x14ac:dyDescent="0.25">
      <c r="A8314"/>
      <c r="B8314"/>
      <c r="C8314"/>
      <c r="D8314"/>
      <c r="E8314" s="148"/>
      <c r="F8314" s="148"/>
      <c r="G8314" s="149"/>
      <c r="H8314" s="148"/>
      <c r="I8314"/>
    </row>
    <row r="8315" spans="1:9" x14ac:dyDescent="0.25">
      <c r="A8315"/>
      <c r="B8315"/>
      <c r="C8315"/>
      <c r="D8315"/>
      <c r="E8315" s="148"/>
      <c r="F8315" s="148"/>
      <c r="G8315" s="149"/>
      <c r="H8315" s="148"/>
      <c r="I8315"/>
    </row>
    <row r="8316" spans="1:9" x14ac:dyDescent="0.25">
      <c r="A8316"/>
      <c r="B8316"/>
      <c r="C8316"/>
      <c r="D8316"/>
      <c r="E8316" s="148"/>
      <c r="F8316" s="148"/>
      <c r="G8316" s="149"/>
      <c r="H8316" s="148"/>
      <c r="I8316"/>
    </row>
    <row r="8317" spans="1:9" x14ac:dyDescent="0.25">
      <c r="A8317"/>
      <c r="B8317"/>
      <c r="C8317"/>
      <c r="D8317"/>
      <c r="E8317" s="148"/>
      <c r="F8317" s="148"/>
      <c r="G8317" s="149"/>
      <c r="H8317" s="148"/>
      <c r="I8317"/>
    </row>
    <row r="8318" spans="1:9" x14ac:dyDescent="0.25">
      <c r="A8318"/>
      <c r="B8318"/>
      <c r="C8318"/>
      <c r="D8318"/>
      <c r="E8318" s="148"/>
      <c r="F8318" s="148"/>
      <c r="G8318" s="149"/>
      <c r="H8318" s="148"/>
      <c r="I8318"/>
    </row>
    <row r="8319" spans="1:9" x14ac:dyDescent="0.25">
      <c r="A8319"/>
      <c r="B8319"/>
      <c r="C8319"/>
      <c r="D8319"/>
      <c r="E8319" s="148"/>
      <c r="F8319" s="148"/>
      <c r="G8319" s="149"/>
      <c r="H8319" s="148"/>
      <c r="I8319"/>
    </row>
    <row r="8320" spans="1:9" x14ac:dyDescent="0.25">
      <c r="A8320"/>
      <c r="B8320"/>
      <c r="C8320"/>
      <c r="D8320"/>
      <c r="E8320" s="148"/>
      <c r="F8320" s="148"/>
      <c r="G8320" s="149"/>
      <c r="H8320" s="148"/>
      <c r="I8320"/>
    </row>
    <row r="8321" spans="1:9" x14ac:dyDescent="0.25">
      <c r="A8321"/>
      <c r="B8321"/>
      <c r="C8321"/>
      <c r="D8321"/>
      <c r="E8321" s="148"/>
      <c r="F8321" s="148"/>
      <c r="G8321" s="149"/>
      <c r="H8321" s="148"/>
      <c r="I8321"/>
    </row>
    <row r="8322" spans="1:9" x14ac:dyDescent="0.25">
      <c r="A8322"/>
      <c r="B8322"/>
      <c r="C8322"/>
      <c r="D8322"/>
      <c r="E8322" s="148"/>
      <c r="F8322" s="148"/>
      <c r="G8322" s="149"/>
      <c r="H8322" s="148"/>
      <c r="I8322"/>
    </row>
    <row r="8323" spans="1:9" x14ac:dyDescent="0.25">
      <c r="A8323"/>
      <c r="B8323"/>
      <c r="C8323"/>
      <c r="D8323"/>
      <c r="E8323" s="148"/>
      <c r="F8323" s="148"/>
      <c r="G8323" s="149"/>
      <c r="H8323" s="148"/>
      <c r="I8323"/>
    </row>
    <row r="8324" spans="1:9" x14ac:dyDescent="0.25">
      <c r="A8324"/>
      <c r="B8324"/>
      <c r="C8324"/>
      <c r="D8324"/>
      <c r="E8324" s="148"/>
      <c r="F8324" s="148"/>
      <c r="G8324" s="149"/>
      <c r="H8324" s="148"/>
      <c r="I8324"/>
    </row>
    <row r="8325" spans="1:9" x14ac:dyDescent="0.25">
      <c r="A8325"/>
      <c r="B8325"/>
      <c r="C8325"/>
      <c r="D8325"/>
      <c r="E8325" s="148"/>
      <c r="F8325" s="148"/>
      <c r="G8325" s="149"/>
      <c r="H8325" s="148"/>
      <c r="I8325"/>
    </row>
    <row r="8326" spans="1:9" x14ac:dyDescent="0.25">
      <c r="A8326"/>
      <c r="B8326"/>
      <c r="C8326"/>
      <c r="D8326"/>
      <c r="E8326" s="148"/>
      <c r="F8326" s="148"/>
      <c r="G8326" s="149"/>
      <c r="H8326" s="148"/>
      <c r="I8326"/>
    </row>
    <row r="8327" spans="1:9" x14ac:dyDescent="0.25">
      <c r="A8327"/>
      <c r="B8327"/>
      <c r="C8327"/>
      <c r="D8327"/>
      <c r="E8327" s="148"/>
      <c r="F8327" s="148"/>
      <c r="G8327" s="149"/>
      <c r="H8327" s="148"/>
      <c r="I8327"/>
    </row>
    <row r="8328" spans="1:9" x14ac:dyDescent="0.25">
      <c r="A8328"/>
      <c r="B8328"/>
      <c r="C8328"/>
      <c r="D8328"/>
      <c r="E8328" s="148"/>
      <c r="F8328" s="148"/>
      <c r="G8328" s="149"/>
      <c r="H8328" s="148"/>
      <c r="I8328"/>
    </row>
    <row r="8329" spans="1:9" x14ac:dyDescent="0.25">
      <c r="A8329"/>
      <c r="B8329"/>
      <c r="C8329"/>
      <c r="D8329"/>
      <c r="E8329" s="148"/>
      <c r="F8329" s="148"/>
      <c r="G8329" s="149"/>
      <c r="H8329" s="148"/>
      <c r="I8329"/>
    </row>
    <row r="8330" spans="1:9" x14ac:dyDescent="0.25">
      <c r="A8330"/>
      <c r="B8330"/>
      <c r="C8330"/>
      <c r="D8330"/>
      <c r="E8330" s="148"/>
      <c r="F8330" s="148"/>
      <c r="G8330" s="149"/>
      <c r="H8330" s="148"/>
      <c r="I8330"/>
    </row>
    <row r="8331" spans="1:9" x14ac:dyDescent="0.25">
      <c r="A8331"/>
      <c r="B8331"/>
      <c r="C8331"/>
      <c r="D8331"/>
      <c r="E8331" s="148"/>
      <c r="F8331" s="148"/>
      <c r="G8331" s="149"/>
      <c r="H8331" s="148"/>
      <c r="I8331"/>
    </row>
    <row r="8332" spans="1:9" x14ac:dyDescent="0.25">
      <c r="A8332"/>
      <c r="B8332"/>
      <c r="C8332"/>
      <c r="D8332"/>
      <c r="E8332" s="148"/>
      <c r="F8332" s="148"/>
      <c r="G8332" s="149"/>
      <c r="H8332" s="148"/>
      <c r="I8332"/>
    </row>
    <row r="8333" spans="1:9" x14ac:dyDescent="0.25">
      <c r="A8333"/>
      <c r="B8333"/>
      <c r="C8333"/>
      <c r="D8333"/>
      <c r="E8333" s="148"/>
      <c r="F8333" s="148"/>
      <c r="G8333" s="149"/>
      <c r="H8333" s="148"/>
      <c r="I8333"/>
    </row>
    <row r="8334" spans="1:9" x14ac:dyDescent="0.25">
      <c r="A8334"/>
      <c r="B8334"/>
      <c r="C8334"/>
      <c r="D8334"/>
      <c r="E8334" s="148"/>
      <c r="F8334" s="148"/>
      <c r="G8334" s="149"/>
      <c r="H8334" s="148"/>
      <c r="I8334"/>
    </row>
    <row r="8335" spans="1:9" x14ac:dyDescent="0.25">
      <c r="A8335"/>
      <c r="B8335"/>
      <c r="C8335"/>
      <c r="D8335"/>
      <c r="E8335" s="148"/>
      <c r="F8335" s="148"/>
      <c r="G8335" s="149"/>
      <c r="H8335" s="148"/>
      <c r="I8335"/>
    </row>
    <row r="8336" spans="1:9" x14ac:dyDescent="0.25">
      <c r="A8336"/>
      <c r="B8336"/>
      <c r="C8336"/>
      <c r="D8336"/>
      <c r="E8336" s="148"/>
      <c r="F8336" s="148"/>
      <c r="G8336" s="149"/>
      <c r="H8336" s="148"/>
      <c r="I8336"/>
    </row>
    <row r="8337" spans="1:9" x14ac:dyDescent="0.25">
      <c r="A8337"/>
      <c r="B8337"/>
      <c r="C8337"/>
      <c r="D8337"/>
      <c r="E8337" s="148"/>
      <c r="F8337" s="148"/>
      <c r="G8337" s="149"/>
      <c r="H8337" s="148"/>
      <c r="I8337"/>
    </row>
    <row r="8338" spans="1:9" x14ac:dyDescent="0.25">
      <c r="A8338"/>
      <c r="B8338"/>
      <c r="C8338"/>
      <c r="D8338"/>
      <c r="E8338" s="148"/>
      <c r="F8338" s="148"/>
      <c r="G8338" s="149"/>
      <c r="H8338" s="148"/>
      <c r="I8338"/>
    </row>
    <row r="8339" spans="1:9" x14ac:dyDescent="0.25">
      <c r="A8339"/>
      <c r="B8339"/>
      <c r="C8339"/>
      <c r="D8339"/>
      <c r="E8339" s="148"/>
      <c r="F8339" s="148"/>
      <c r="G8339" s="149"/>
      <c r="H8339" s="148"/>
      <c r="I8339"/>
    </row>
    <row r="8340" spans="1:9" x14ac:dyDescent="0.25">
      <c r="A8340"/>
      <c r="B8340"/>
      <c r="C8340"/>
      <c r="D8340"/>
      <c r="E8340" s="148"/>
      <c r="F8340" s="148"/>
      <c r="G8340" s="149"/>
      <c r="H8340" s="148"/>
      <c r="I8340"/>
    </row>
    <row r="8341" spans="1:9" x14ac:dyDescent="0.25">
      <c r="A8341"/>
      <c r="B8341"/>
      <c r="C8341"/>
      <c r="D8341"/>
      <c r="E8341" s="148"/>
      <c r="F8341" s="148"/>
      <c r="G8341" s="149"/>
      <c r="H8341" s="148"/>
      <c r="I8341"/>
    </row>
    <row r="8342" spans="1:9" x14ac:dyDescent="0.25">
      <c r="A8342"/>
      <c r="B8342"/>
      <c r="C8342"/>
      <c r="D8342"/>
      <c r="E8342" s="148"/>
      <c r="F8342" s="148"/>
      <c r="G8342" s="149"/>
      <c r="H8342" s="148"/>
      <c r="I8342"/>
    </row>
    <row r="8343" spans="1:9" x14ac:dyDescent="0.25">
      <c r="A8343"/>
      <c r="B8343"/>
      <c r="C8343"/>
      <c r="D8343"/>
      <c r="E8343" s="148"/>
      <c r="F8343" s="148"/>
      <c r="G8343" s="149"/>
      <c r="H8343" s="148"/>
      <c r="I8343"/>
    </row>
    <row r="8344" spans="1:9" x14ac:dyDescent="0.25">
      <c r="A8344"/>
      <c r="B8344"/>
      <c r="C8344"/>
      <c r="D8344"/>
      <c r="E8344" s="148"/>
      <c r="F8344" s="148"/>
      <c r="G8344" s="149"/>
      <c r="H8344" s="148"/>
      <c r="I8344"/>
    </row>
    <row r="8345" spans="1:9" x14ac:dyDescent="0.25">
      <c r="A8345"/>
      <c r="B8345"/>
      <c r="C8345"/>
      <c r="D8345"/>
      <c r="E8345" s="148"/>
      <c r="F8345" s="148"/>
      <c r="G8345" s="149"/>
      <c r="H8345" s="148"/>
      <c r="I8345"/>
    </row>
    <row r="8346" spans="1:9" x14ac:dyDescent="0.25">
      <c r="A8346"/>
      <c r="B8346"/>
      <c r="C8346"/>
      <c r="D8346"/>
      <c r="E8346" s="148"/>
      <c r="F8346" s="148"/>
      <c r="G8346" s="149"/>
      <c r="H8346" s="148"/>
      <c r="I8346"/>
    </row>
    <row r="8347" spans="1:9" x14ac:dyDescent="0.25">
      <c r="A8347"/>
      <c r="B8347"/>
      <c r="C8347"/>
      <c r="D8347"/>
      <c r="E8347" s="148"/>
      <c r="F8347" s="148"/>
      <c r="G8347" s="149"/>
      <c r="H8347" s="148"/>
      <c r="I8347"/>
    </row>
    <row r="8348" spans="1:9" x14ac:dyDescent="0.25">
      <c r="A8348"/>
      <c r="B8348"/>
      <c r="C8348"/>
      <c r="D8348"/>
      <c r="E8348" s="148"/>
      <c r="F8348" s="148"/>
      <c r="G8348" s="149"/>
      <c r="H8348" s="148"/>
      <c r="I8348"/>
    </row>
    <row r="8349" spans="1:9" x14ac:dyDescent="0.25">
      <c r="A8349"/>
      <c r="B8349"/>
      <c r="C8349"/>
      <c r="D8349"/>
      <c r="E8349" s="148"/>
      <c r="F8349" s="148"/>
      <c r="G8349" s="149"/>
      <c r="H8349" s="148"/>
      <c r="I8349"/>
    </row>
    <row r="8350" spans="1:9" x14ac:dyDescent="0.25">
      <c r="A8350"/>
      <c r="B8350"/>
      <c r="C8350"/>
      <c r="D8350"/>
      <c r="E8350" s="148"/>
      <c r="F8350" s="148"/>
      <c r="G8350" s="149"/>
      <c r="H8350" s="148"/>
      <c r="I8350"/>
    </row>
    <row r="8351" spans="1:9" x14ac:dyDescent="0.25">
      <c r="A8351"/>
      <c r="B8351"/>
      <c r="C8351"/>
      <c r="D8351"/>
      <c r="E8351" s="148"/>
      <c r="F8351" s="148"/>
      <c r="G8351" s="149"/>
      <c r="H8351" s="148"/>
      <c r="I8351"/>
    </row>
    <row r="8352" spans="1:9" x14ac:dyDescent="0.25">
      <c r="A8352"/>
      <c r="B8352"/>
      <c r="C8352"/>
      <c r="D8352"/>
      <c r="E8352" s="148"/>
      <c r="F8352" s="148"/>
      <c r="G8352" s="149"/>
      <c r="H8352" s="148"/>
      <c r="I8352"/>
    </row>
    <row r="8353" spans="1:9" x14ac:dyDescent="0.25">
      <c r="A8353"/>
      <c r="B8353"/>
      <c r="C8353"/>
      <c r="D8353"/>
      <c r="E8353" s="148"/>
      <c r="F8353" s="148"/>
      <c r="G8353" s="149"/>
      <c r="H8353" s="148"/>
      <c r="I8353"/>
    </row>
    <row r="8354" spans="1:9" x14ac:dyDescent="0.25">
      <c r="A8354"/>
      <c r="B8354"/>
      <c r="C8354"/>
      <c r="D8354"/>
      <c r="E8354" s="148"/>
      <c r="F8354" s="148"/>
      <c r="G8354" s="149"/>
      <c r="H8354" s="148"/>
      <c r="I8354"/>
    </row>
    <row r="8355" spans="1:9" x14ac:dyDescent="0.25">
      <c r="A8355"/>
      <c r="B8355"/>
      <c r="C8355"/>
      <c r="D8355"/>
      <c r="E8355" s="148"/>
      <c r="F8355" s="148"/>
      <c r="G8355" s="149"/>
      <c r="H8355" s="148"/>
      <c r="I8355"/>
    </row>
    <row r="8356" spans="1:9" x14ac:dyDescent="0.25">
      <c r="A8356"/>
      <c r="B8356"/>
      <c r="C8356"/>
      <c r="D8356"/>
      <c r="E8356" s="148"/>
      <c r="F8356" s="148"/>
      <c r="G8356" s="149"/>
      <c r="H8356" s="148"/>
      <c r="I8356"/>
    </row>
    <row r="8357" spans="1:9" x14ac:dyDescent="0.25">
      <c r="A8357"/>
      <c r="B8357"/>
      <c r="C8357"/>
      <c r="D8357"/>
      <c r="E8357" s="148"/>
      <c r="F8357" s="148"/>
      <c r="G8357" s="149"/>
      <c r="H8357" s="148"/>
      <c r="I8357"/>
    </row>
    <row r="8358" spans="1:9" x14ac:dyDescent="0.25">
      <c r="A8358"/>
      <c r="B8358"/>
      <c r="C8358"/>
      <c r="D8358"/>
      <c r="E8358" s="148"/>
      <c r="F8358" s="148"/>
      <c r="G8358" s="149"/>
      <c r="H8358" s="148"/>
      <c r="I8358"/>
    </row>
    <row r="8359" spans="1:9" x14ac:dyDescent="0.25">
      <c r="A8359"/>
      <c r="B8359"/>
      <c r="C8359"/>
      <c r="D8359"/>
      <c r="E8359" s="148"/>
      <c r="F8359" s="148"/>
      <c r="G8359" s="149"/>
      <c r="H8359" s="148"/>
      <c r="I8359"/>
    </row>
    <row r="8360" spans="1:9" x14ac:dyDescent="0.25">
      <c r="A8360"/>
      <c r="B8360"/>
      <c r="C8360"/>
      <c r="D8360"/>
      <c r="E8360" s="148"/>
      <c r="F8360" s="148"/>
      <c r="G8360" s="149"/>
      <c r="H8360" s="148"/>
      <c r="I8360"/>
    </row>
    <row r="8361" spans="1:9" x14ac:dyDescent="0.25">
      <c r="A8361"/>
      <c r="B8361"/>
      <c r="C8361"/>
      <c r="D8361"/>
      <c r="E8361" s="148"/>
      <c r="F8361" s="148"/>
      <c r="G8361" s="149"/>
      <c r="H8361" s="148"/>
      <c r="I8361"/>
    </row>
    <row r="8362" spans="1:9" x14ac:dyDescent="0.25">
      <c r="A8362"/>
      <c r="B8362"/>
      <c r="C8362"/>
      <c r="D8362"/>
      <c r="E8362" s="148"/>
      <c r="F8362" s="148"/>
      <c r="G8362" s="149"/>
      <c r="H8362" s="148"/>
      <c r="I8362"/>
    </row>
    <row r="8363" spans="1:9" x14ac:dyDescent="0.25">
      <c r="A8363"/>
      <c r="B8363"/>
      <c r="C8363"/>
      <c r="D8363"/>
      <c r="E8363" s="148"/>
      <c r="F8363" s="148"/>
      <c r="G8363" s="149"/>
      <c r="H8363" s="148"/>
      <c r="I8363"/>
    </row>
    <row r="8364" spans="1:9" x14ac:dyDescent="0.25">
      <c r="A8364"/>
      <c r="B8364"/>
      <c r="C8364"/>
      <c r="D8364"/>
      <c r="E8364" s="148"/>
      <c r="F8364" s="148"/>
      <c r="G8364" s="149"/>
      <c r="H8364" s="148"/>
      <c r="I8364"/>
    </row>
    <row r="8365" spans="1:9" x14ac:dyDescent="0.25">
      <c r="A8365"/>
      <c r="B8365"/>
      <c r="C8365"/>
      <c r="D8365"/>
      <c r="E8365" s="148"/>
      <c r="F8365" s="148"/>
      <c r="G8365" s="149"/>
      <c r="H8365" s="148"/>
      <c r="I8365"/>
    </row>
    <row r="8366" spans="1:9" x14ac:dyDescent="0.25">
      <c r="A8366"/>
      <c r="B8366"/>
      <c r="C8366"/>
      <c r="D8366"/>
      <c r="E8366" s="148"/>
      <c r="F8366" s="148"/>
      <c r="G8366" s="149"/>
      <c r="H8366" s="148"/>
      <c r="I8366"/>
    </row>
    <row r="8367" spans="1:9" x14ac:dyDescent="0.25">
      <c r="A8367"/>
      <c r="B8367"/>
      <c r="C8367"/>
      <c r="D8367"/>
      <c r="E8367" s="148"/>
      <c r="F8367" s="148"/>
      <c r="G8367" s="149"/>
      <c r="H8367" s="148"/>
      <c r="I8367"/>
    </row>
    <row r="8368" spans="1:9" x14ac:dyDescent="0.25">
      <c r="A8368"/>
      <c r="B8368"/>
      <c r="C8368"/>
      <c r="D8368"/>
      <c r="E8368" s="148"/>
      <c r="F8368" s="148"/>
      <c r="G8368" s="149"/>
      <c r="H8368" s="148"/>
      <c r="I8368"/>
    </row>
    <row r="8369" spans="1:9" x14ac:dyDescent="0.25">
      <c r="A8369"/>
      <c r="B8369"/>
      <c r="C8369"/>
      <c r="D8369"/>
      <c r="E8369" s="148"/>
      <c r="F8369" s="148"/>
      <c r="G8369" s="149"/>
      <c r="H8369" s="148"/>
      <c r="I8369"/>
    </row>
    <row r="8370" spans="1:9" x14ac:dyDescent="0.25">
      <c r="A8370"/>
      <c r="B8370"/>
      <c r="C8370"/>
      <c r="D8370"/>
      <c r="E8370" s="148"/>
      <c r="F8370" s="148"/>
      <c r="G8370" s="149"/>
      <c r="H8370" s="148"/>
      <c r="I8370"/>
    </row>
    <row r="8371" spans="1:9" x14ac:dyDescent="0.25">
      <c r="A8371"/>
      <c r="B8371"/>
      <c r="C8371"/>
      <c r="D8371"/>
      <c r="E8371" s="148"/>
      <c r="F8371" s="148"/>
      <c r="G8371" s="149"/>
      <c r="H8371" s="148"/>
      <c r="I8371"/>
    </row>
    <row r="8372" spans="1:9" x14ac:dyDescent="0.25">
      <c r="A8372"/>
      <c r="B8372"/>
      <c r="C8372"/>
      <c r="D8372"/>
      <c r="E8372" s="148"/>
      <c r="F8372" s="148"/>
      <c r="G8372" s="149"/>
      <c r="H8372" s="148"/>
      <c r="I8372"/>
    </row>
    <row r="8373" spans="1:9" x14ac:dyDescent="0.25">
      <c r="A8373"/>
      <c r="B8373"/>
      <c r="C8373"/>
      <c r="D8373"/>
      <c r="E8373" s="148"/>
      <c r="F8373" s="148"/>
      <c r="G8373" s="149"/>
      <c r="H8373" s="148"/>
      <c r="I8373"/>
    </row>
    <row r="8374" spans="1:9" x14ac:dyDescent="0.25">
      <c r="A8374"/>
      <c r="B8374"/>
      <c r="C8374"/>
      <c r="D8374"/>
      <c r="E8374" s="148"/>
      <c r="F8374" s="148"/>
      <c r="G8374" s="149"/>
      <c r="H8374" s="148"/>
      <c r="I8374"/>
    </row>
    <row r="8375" spans="1:9" x14ac:dyDescent="0.25">
      <c r="A8375"/>
      <c r="B8375"/>
      <c r="C8375"/>
      <c r="D8375"/>
      <c r="E8375" s="148"/>
      <c r="F8375" s="148"/>
      <c r="G8375" s="149"/>
      <c r="H8375" s="148"/>
      <c r="I8375"/>
    </row>
    <row r="8376" spans="1:9" x14ac:dyDescent="0.25">
      <c r="A8376"/>
      <c r="B8376"/>
      <c r="C8376"/>
      <c r="D8376"/>
      <c r="E8376" s="148"/>
      <c r="F8376" s="148"/>
      <c r="G8376" s="149"/>
      <c r="H8376" s="148"/>
      <c r="I8376"/>
    </row>
    <row r="8377" spans="1:9" x14ac:dyDescent="0.25">
      <c r="A8377"/>
      <c r="B8377"/>
      <c r="C8377"/>
      <c r="D8377"/>
      <c r="E8377" s="148"/>
      <c r="F8377" s="148"/>
      <c r="G8377" s="149"/>
      <c r="H8377" s="148"/>
      <c r="I8377"/>
    </row>
    <row r="8378" spans="1:9" x14ac:dyDescent="0.25">
      <c r="A8378"/>
      <c r="B8378"/>
      <c r="C8378"/>
      <c r="D8378"/>
      <c r="E8378" s="148"/>
      <c r="F8378" s="148"/>
      <c r="G8378" s="149"/>
      <c r="H8378" s="148"/>
      <c r="I8378"/>
    </row>
    <row r="8379" spans="1:9" x14ac:dyDescent="0.25">
      <c r="A8379"/>
      <c r="B8379"/>
      <c r="C8379"/>
      <c r="D8379"/>
      <c r="E8379" s="148"/>
      <c r="F8379" s="148"/>
      <c r="G8379" s="149"/>
      <c r="H8379" s="148"/>
      <c r="I8379"/>
    </row>
    <row r="8380" spans="1:9" x14ac:dyDescent="0.25">
      <c r="A8380"/>
      <c r="B8380"/>
      <c r="C8380"/>
      <c r="D8380"/>
      <c r="E8380" s="148"/>
      <c r="F8380" s="148"/>
      <c r="G8380" s="149"/>
      <c r="H8380" s="148"/>
      <c r="I8380"/>
    </row>
    <row r="8381" spans="1:9" x14ac:dyDescent="0.25">
      <c r="A8381"/>
      <c r="B8381"/>
      <c r="C8381"/>
      <c r="D8381"/>
      <c r="E8381" s="148"/>
      <c r="F8381" s="148"/>
      <c r="G8381" s="149"/>
      <c r="H8381" s="148"/>
      <c r="I8381"/>
    </row>
    <row r="8382" spans="1:9" x14ac:dyDescent="0.25">
      <c r="A8382"/>
      <c r="B8382"/>
      <c r="C8382"/>
      <c r="D8382"/>
      <c r="E8382" s="148"/>
      <c r="F8382" s="148"/>
      <c r="G8382" s="149"/>
      <c r="H8382" s="148"/>
      <c r="I8382"/>
    </row>
    <row r="8383" spans="1:9" x14ac:dyDescent="0.25">
      <c r="A8383"/>
      <c r="B8383"/>
      <c r="C8383"/>
      <c r="D8383"/>
      <c r="E8383" s="148"/>
      <c r="F8383" s="148"/>
      <c r="G8383" s="149"/>
      <c r="H8383" s="148"/>
      <c r="I8383"/>
    </row>
    <row r="8384" spans="1:9" x14ac:dyDescent="0.25">
      <c r="A8384"/>
      <c r="B8384"/>
      <c r="C8384"/>
      <c r="D8384"/>
      <c r="E8384" s="148"/>
      <c r="F8384" s="148"/>
      <c r="G8384" s="149"/>
      <c r="H8384" s="148"/>
      <c r="I8384"/>
    </row>
    <row r="8385" spans="1:9" x14ac:dyDescent="0.25">
      <c r="A8385"/>
      <c r="B8385"/>
      <c r="C8385"/>
      <c r="D8385"/>
      <c r="E8385" s="148"/>
      <c r="F8385" s="148"/>
      <c r="G8385" s="149"/>
      <c r="H8385" s="148"/>
      <c r="I8385"/>
    </row>
    <row r="8386" spans="1:9" x14ac:dyDescent="0.25">
      <c r="A8386"/>
      <c r="B8386"/>
      <c r="C8386"/>
      <c r="D8386"/>
      <c r="E8386" s="148"/>
      <c r="F8386" s="148"/>
      <c r="G8386" s="149"/>
      <c r="H8386" s="148"/>
      <c r="I8386"/>
    </row>
    <row r="8387" spans="1:9" x14ac:dyDescent="0.25">
      <c r="A8387"/>
      <c r="B8387"/>
      <c r="C8387"/>
      <c r="D8387"/>
      <c r="E8387" s="148"/>
      <c r="F8387" s="148"/>
      <c r="G8387" s="149"/>
      <c r="H8387" s="148"/>
      <c r="I8387"/>
    </row>
    <row r="8388" spans="1:9" x14ac:dyDescent="0.25">
      <c r="A8388"/>
      <c r="B8388"/>
      <c r="C8388"/>
      <c r="D8388"/>
      <c r="E8388" s="148"/>
      <c r="F8388" s="148"/>
      <c r="G8388" s="149"/>
      <c r="H8388" s="148"/>
      <c r="I8388"/>
    </row>
    <row r="8389" spans="1:9" x14ac:dyDescent="0.25">
      <c r="A8389"/>
      <c r="B8389"/>
      <c r="C8389"/>
      <c r="D8389"/>
      <c r="E8389" s="148"/>
      <c r="F8389" s="148"/>
      <c r="G8389" s="149"/>
      <c r="H8389" s="148"/>
      <c r="I8389"/>
    </row>
    <row r="8390" spans="1:9" x14ac:dyDescent="0.25">
      <c r="A8390"/>
      <c r="B8390"/>
      <c r="C8390"/>
      <c r="D8390"/>
      <c r="E8390" s="148"/>
      <c r="F8390" s="148"/>
      <c r="G8390" s="149"/>
      <c r="H8390" s="148"/>
      <c r="I8390"/>
    </row>
    <row r="8391" spans="1:9" x14ac:dyDescent="0.25">
      <c r="A8391"/>
      <c r="B8391"/>
      <c r="C8391"/>
      <c r="D8391"/>
      <c r="E8391" s="148"/>
      <c r="F8391" s="148"/>
      <c r="G8391" s="149"/>
      <c r="H8391" s="148"/>
      <c r="I8391"/>
    </row>
    <row r="8392" spans="1:9" x14ac:dyDescent="0.25">
      <c r="A8392"/>
      <c r="B8392"/>
      <c r="C8392"/>
      <c r="D8392"/>
      <c r="E8392" s="148"/>
      <c r="F8392" s="148"/>
      <c r="G8392" s="149"/>
      <c r="H8392" s="148"/>
      <c r="I8392"/>
    </row>
    <row r="8393" spans="1:9" x14ac:dyDescent="0.25">
      <c r="A8393"/>
      <c r="B8393"/>
      <c r="C8393"/>
      <c r="D8393"/>
      <c r="E8393" s="148"/>
      <c r="F8393" s="148"/>
      <c r="G8393" s="149"/>
      <c r="H8393" s="148"/>
      <c r="I8393"/>
    </row>
    <row r="8394" spans="1:9" x14ac:dyDescent="0.25">
      <c r="A8394"/>
      <c r="B8394"/>
      <c r="C8394"/>
      <c r="D8394"/>
      <c r="E8394" s="148"/>
      <c r="F8394" s="148"/>
      <c r="G8394" s="149"/>
      <c r="H8394" s="148"/>
      <c r="I8394"/>
    </row>
    <row r="8395" spans="1:9" x14ac:dyDescent="0.25">
      <c r="A8395"/>
      <c r="B8395"/>
      <c r="C8395"/>
      <c r="D8395"/>
      <c r="E8395" s="148"/>
      <c r="F8395" s="148"/>
      <c r="G8395" s="149"/>
      <c r="H8395" s="148"/>
      <c r="I8395"/>
    </row>
    <row r="8396" spans="1:9" x14ac:dyDescent="0.25">
      <c r="A8396"/>
      <c r="B8396"/>
      <c r="C8396"/>
      <c r="D8396"/>
      <c r="E8396" s="148"/>
      <c r="F8396" s="148"/>
      <c r="G8396" s="149"/>
      <c r="H8396" s="148"/>
      <c r="I8396"/>
    </row>
    <row r="8397" spans="1:9" x14ac:dyDescent="0.25">
      <c r="A8397"/>
      <c r="B8397"/>
      <c r="C8397"/>
      <c r="D8397"/>
      <c r="E8397" s="148"/>
      <c r="F8397" s="148"/>
      <c r="G8397" s="149"/>
      <c r="H8397" s="148"/>
      <c r="I8397"/>
    </row>
    <row r="8398" spans="1:9" x14ac:dyDescent="0.25">
      <c r="A8398"/>
      <c r="B8398"/>
      <c r="C8398"/>
      <c r="D8398"/>
      <c r="E8398" s="148"/>
      <c r="F8398" s="148"/>
      <c r="G8398" s="149"/>
      <c r="H8398" s="148"/>
      <c r="I8398"/>
    </row>
    <row r="8399" spans="1:9" x14ac:dyDescent="0.25">
      <c r="A8399"/>
      <c r="B8399"/>
      <c r="C8399"/>
      <c r="D8399"/>
      <c r="E8399" s="148"/>
      <c r="F8399" s="148"/>
      <c r="G8399" s="149"/>
      <c r="H8399" s="148"/>
      <c r="I8399"/>
    </row>
    <row r="8400" spans="1:9" x14ac:dyDescent="0.25">
      <c r="A8400"/>
      <c r="B8400"/>
      <c r="C8400"/>
      <c r="D8400"/>
      <c r="E8400" s="148"/>
      <c r="F8400" s="148"/>
      <c r="G8400" s="149"/>
      <c r="H8400" s="148"/>
      <c r="I8400"/>
    </row>
    <row r="8401" spans="1:9" x14ac:dyDescent="0.25">
      <c r="A8401"/>
      <c r="B8401"/>
      <c r="C8401"/>
      <c r="D8401"/>
      <c r="E8401" s="148"/>
      <c r="F8401" s="148"/>
      <c r="G8401" s="149"/>
      <c r="H8401" s="148"/>
      <c r="I8401"/>
    </row>
    <row r="8402" spans="1:9" x14ac:dyDescent="0.25">
      <c r="A8402"/>
      <c r="B8402"/>
      <c r="C8402"/>
      <c r="D8402"/>
      <c r="E8402" s="148"/>
      <c r="F8402" s="148"/>
      <c r="G8402" s="149"/>
      <c r="H8402" s="148"/>
      <c r="I8402"/>
    </row>
    <row r="8403" spans="1:9" x14ac:dyDescent="0.25">
      <c r="A8403"/>
      <c r="B8403"/>
      <c r="C8403"/>
      <c r="D8403"/>
      <c r="E8403" s="148"/>
      <c r="F8403" s="148"/>
      <c r="G8403" s="149"/>
      <c r="H8403" s="148"/>
      <c r="I8403"/>
    </row>
    <row r="8404" spans="1:9" x14ac:dyDescent="0.25">
      <c r="A8404"/>
      <c r="B8404"/>
      <c r="C8404"/>
      <c r="D8404"/>
      <c r="E8404" s="148"/>
      <c r="F8404" s="148"/>
      <c r="G8404" s="149"/>
      <c r="H8404" s="148"/>
      <c r="I8404"/>
    </row>
    <row r="8405" spans="1:9" x14ac:dyDescent="0.25">
      <c r="A8405"/>
      <c r="B8405"/>
      <c r="C8405"/>
      <c r="D8405"/>
      <c r="E8405" s="148"/>
      <c r="F8405" s="148"/>
      <c r="G8405" s="149"/>
      <c r="H8405" s="148"/>
      <c r="I8405"/>
    </row>
    <row r="8406" spans="1:9" x14ac:dyDescent="0.25">
      <c r="A8406"/>
      <c r="B8406"/>
      <c r="C8406"/>
      <c r="D8406"/>
      <c r="E8406" s="148"/>
      <c r="F8406" s="148"/>
      <c r="G8406" s="149"/>
      <c r="H8406" s="148"/>
      <c r="I8406"/>
    </row>
    <row r="8407" spans="1:9" x14ac:dyDescent="0.25">
      <c r="A8407"/>
      <c r="B8407"/>
      <c r="C8407"/>
      <c r="D8407"/>
      <c r="E8407" s="148"/>
      <c r="F8407" s="148"/>
      <c r="G8407" s="149"/>
      <c r="H8407" s="148"/>
      <c r="I8407"/>
    </row>
    <row r="8408" spans="1:9" x14ac:dyDescent="0.25">
      <c r="A8408"/>
      <c r="B8408"/>
      <c r="C8408"/>
      <c r="D8408"/>
      <c r="E8408" s="148"/>
      <c r="F8408" s="148"/>
      <c r="G8408" s="149"/>
      <c r="H8408" s="148"/>
      <c r="I8408"/>
    </row>
    <row r="8409" spans="1:9" x14ac:dyDescent="0.25">
      <c r="A8409"/>
      <c r="B8409"/>
      <c r="C8409"/>
      <c r="D8409"/>
      <c r="E8409" s="148"/>
      <c r="F8409" s="148"/>
      <c r="G8409" s="149"/>
      <c r="H8409" s="148"/>
      <c r="I8409"/>
    </row>
    <row r="8410" spans="1:9" x14ac:dyDescent="0.25">
      <c r="A8410"/>
      <c r="B8410"/>
      <c r="C8410"/>
      <c r="D8410"/>
      <c r="E8410" s="148"/>
      <c r="F8410" s="148"/>
      <c r="G8410" s="149"/>
      <c r="H8410" s="148"/>
      <c r="I8410"/>
    </row>
    <row r="8411" spans="1:9" x14ac:dyDescent="0.25">
      <c r="A8411"/>
      <c r="B8411"/>
      <c r="C8411"/>
      <c r="D8411"/>
      <c r="E8411" s="148"/>
      <c r="F8411" s="148"/>
      <c r="G8411" s="149"/>
      <c r="H8411" s="148"/>
      <c r="I8411"/>
    </row>
    <row r="8412" spans="1:9" x14ac:dyDescent="0.25">
      <c r="A8412"/>
      <c r="B8412"/>
      <c r="C8412"/>
      <c r="D8412"/>
      <c r="E8412" s="148"/>
      <c r="F8412" s="148"/>
      <c r="G8412" s="149"/>
      <c r="H8412" s="148"/>
      <c r="I8412"/>
    </row>
    <row r="8413" spans="1:9" x14ac:dyDescent="0.25">
      <c r="A8413"/>
      <c r="B8413"/>
      <c r="C8413"/>
      <c r="D8413"/>
      <c r="E8413" s="148"/>
      <c r="F8413" s="148"/>
      <c r="G8413" s="149"/>
      <c r="H8413" s="148"/>
      <c r="I8413"/>
    </row>
    <row r="8414" spans="1:9" x14ac:dyDescent="0.25">
      <c r="A8414"/>
      <c r="B8414"/>
      <c r="C8414"/>
      <c r="D8414"/>
      <c r="E8414" s="148"/>
      <c r="F8414" s="148"/>
      <c r="G8414" s="149"/>
      <c r="H8414" s="148"/>
      <c r="I8414"/>
    </row>
    <row r="8415" spans="1:9" x14ac:dyDescent="0.25">
      <c r="A8415"/>
      <c r="B8415"/>
      <c r="C8415"/>
      <c r="D8415"/>
      <c r="E8415" s="148"/>
      <c r="F8415" s="148"/>
      <c r="G8415" s="149"/>
      <c r="H8415" s="148"/>
      <c r="I8415"/>
    </row>
    <row r="8416" spans="1:9" x14ac:dyDescent="0.25">
      <c r="A8416"/>
      <c r="B8416"/>
      <c r="C8416"/>
      <c r="D8416"/>
      <c r="E8416" s="148"/>
      <c r="F8416" s="148"/>
      <c r="G8416" s="149"/>
      <c r="H8416" s="148"/>
      <c r="I8416"/>
    </row>
    <row r="8417" spans="1:9" x14ac:dyDescent="0.25">
      <c r="A8417"/>
      <c r="B8417"/>
      <c r="C8417"/>
      <c r="D8417"/>
      <c r="E8417" s="148"/>
      <c r="F8417" s="148"/>
      <c r="G8417" s="149"/>
      <c r="H8417" s="148"/>
      <c r="I8417"/>
    </row>
    <row r="8418" spans="1:9" x14ac:dyDescent="0.25">
      <c r="A8418"/>
      <c r="B8418"/>
      <c r="C8418"/>
      <c r="D8418"/>
      <c r="E8418" s="148"/>
      <c r="F8418" s="148"/>
      <c r="G8418" s="149"/>
      <c r="H8418" s="148"/>
      <c r="I8418"/>
    </row>
    <row r="8419" spans="1:9" x14ac:dyDescent="0.25">
      <c r="A8419"/>
      <c r="B8419"/>
      <c r="C8419"/>
      <c r="D8419"/>
      <c r="E8419" s="148"/>
      <c r="F8419" s="148"/>
      <c r="G8419" s="149"/>
      <c r="H8419" s="148"/>
      <c r="I8419"/>
    </row>
    <row r="8420" spans="1:9" x14ac:dyDescent="0.25">
      <c r="A8420"/>
      <c r="B8420"/>
      <c r="C8420"/>
      <c r="D8420"/>
      <c r="E8420" s="148"/>
      <c r="F8420" s="148"/>
      <c r="G8420" s="149"/>
      <c r="H8420" s="148"/>
      <c r="I8420"/>
    </row>
    <row r="8421" spans="1:9" x14ac:dyDescent="0.25">
      <c r="A8421"/>
      <c r="B8421"/>
      <c r="C8421"/>
      <c r="D8421"/>
      <c r="E8421" s="148"/>
      <c r="F8421" s="148"/>
      <c r="G8421" s="149"/>
      <c r="H8421" s="148"/>
      <c r="I8421"/>
    </row>
    <row r="8422" spans="1:9" x14ac:dyDescent="0.25">
      <c r="A8422"/>
      <c r="B8422"/>
      <c r="C8422"/>
      <c r="D8422"/>
      <c r="E8422" s="148"/>
      <c r="F8422" s="148"/>
      <c r="G8422" s="149"/>
      <c r="H8422" s="148"/>
      <c r="I8422"/>
    </row>
    <row r="8423" spans="1:9" x14ac:dyDescent="0.25">
      <c r="A8423"/>
      <c r="B8423"/>
      <c r="C8423"/>
      <c r="D8423"/>
      <c r="E8423" s="148"/>
      <c r="F8423" s="148"/>
      <c r="G8423" s="149"/>
      <c r="H8423" s="148"/>
      <c r="I8423"/>
    </row>
    <row r="8424" spans="1:9" x14ac:dyDescent="0.25">
      <c r="A8424"/>
      <c r="B8424"/>
      <c r="C8424"/>
      <c r="D8424"/>
      <c r="E8424" s="148"/>
      <c r="F8424" s="148"/>
      <c r="G8424" s="149"/>
      <c r="H8424" s="148"/>
      <c r="I8424"/>
    </row>
    <row r="8425" spans="1:9" x14ac:dyDescent="0.25">
      <c r="A8425"/>
      <c r="B8425"/>
      <c r="C8425"/>
      <c r="D8425"/>
      <c r="E8425" s="148"/>
      <c r="F8425" s="148"/>
      <c r="G8425" s="149"/>
      <c r="H8425" s="148"/>
      <c r="I8425"/>
    </row>
    <row r="8426" spans="1:9" x14ac:dyDescent="0.25">
      <c r="A8426"/>
      <c r="B8426"/>
      <c r="C8426"/>
      <c r="D8426"/>
      <c r="E8426" s="148"/>
      <c r="F8426" s="148"/>
      <c r="G8426" s="149"/>
      <c r="H8426" s="148"/>
      <c r="I8426"/>
    </row>
    <row r="8427" spans="1:9" x14ac:dyDescent="0.25">
      <c r="A8427"/>
      <c r="B8427"/>
      <c r="C8427"/>
      <c r="D8427"/>
      <c r="E8427" s="148"/>
      <c r="F8427" s="148"/>
      <c r="G8427" s="149"/>
      <c r="H8427" s="148"/>
      <c r="I8427"/>
    </row>
    <row r="8428" spans="1:9" x14ac:dyDescent="0.25">
      <c r="A8428"/>
      <c r="B8428"/>
      <c r="C8428"/>
      <c r="D8428"/>
      <c r="E8428" s="148"/>
      <c r="F8428" s="148"/>
      <c r="G8428" s="149"/>
      <c r="H8428" s="148"/>
      <c r="I8428"/>
    </row>
    <row r="8429" spans="1:9" x14ac:dyDescent="0.25">
      <c r="A8429"/>
      <c r="B8429"/>
      <c r="C8429"/>
      <c r="D8429"/>
      <c r="E8429" s="148"/>
      <c r="F8429" s="148"/>
      <c r="G8429" s="149"/>
      <c r="H8429" s="148"/>
      <c r="I8429"/>
    </row>
    <row r="8430" spans="1:9" x14ac:dyDescent="0.25">
      <c r="A8430"/>
      <c r="B8430"/>
      <c r="C8430"/>
      <c r="D8430"/>
      <c r="E8430" s="148"/>
      <c r="F8430" s="148"/>
      <c r="G8430" s="149"/>
      <c r="H8430" s="148"/>
      <c r="I8430"/>
    </row>
    <row r="8431" spans="1:9" x14ac:dyDescent="0.25">
      <c r="A8431"/>
      <c r="B8431"/>
      <c r="C8431"/>
      <c r="D8431"/>
      <c r="E8431" s="148"/>
      <c r="F8431" s="148"/>
      <c r="G8431" s="149"/>
      <c r="H8431" s="148"/>
      <c r="I8431"/>
    </row>
    <row r="8432" spans="1:9" x14ac:dyDescent="0.25">
      <c r="A8432"/>
      <c r="B8432"/>
      <c r="C8432"/>
      <c r="D8432"/>
      <c r="E8432" s="148"/>
      <c r="F8432" s="148"/>
      <c r="G8432" s="149"/>
      <c r="H8432" s="148"/>
      <c r="I8432"/>
    </row>
    <row r="8433" spans="1:9" x14ac:dyDescent="0.25">
      <c r="A8433"/>
      <c r="B8433"/>
      <c r="C8433"/>
      <c r="D8433"/>
      <c r="E8433" s="148"/>
      <c r="F8433" s="148"/>
      <c r="G8433" s="149"/>
      <c r="H8433" s="148"/>
      <c r="I8433"/>
    </row>
    <row r="8434" spans="1:9" x14ac:dyDescent="0.25">
      <c r="A8434"/>
      <c r="B8434"/>
      <c r="C8434"/>
      <c r="D8434"/>
      <c r="E8434" s="148"/>
      <c r="F8434" s="148"/>
      <c r="G8434" s="149"/>
      <c r="H8434" s="148"/>
      <c r="I8434"/>
    </row>
    <row r="8435" spans="1:9" x14ac:dyDescent="0.25">
      <c r="A8435"/>
      <c r="B8435"/>
      <c r="C8435"/>
      <c r="D8435"/>
      <c r="E8435" s="148"/>
      <c r="F8435" s="148"/>
      <c r="G8435" s="149"/>
      <c r="H8435" s="148"/>
      <c r="I8435"/>
    </row>
    <row r="8436" spans="1:9" x14ac:dyDescent="0.25">
      <c r="A8436"/>
      <c r="B8436"/>
      <c r="C8436"/>
      <c r="D8436"/>
      <c r="E8436" s="148"/>
      <c r="F8436" s="148"/>
      <c r="G8436" s="149"/>
      <c r="H8436" s="148"/>
      <c r="I8436"/>
    </row>
    <row r="8437" spans="1:9" x14ac:dyDescent="0.25">
      <c r="A8437"/>
      <c r="B8437"/>
      <c r="C8437"/>
      <c r="D8437"/>
      <c r="E8437" s="148"/>
      <c r="F8437" s="148"/>
      <c r="G8437" s="149"/>
      <c r="H8437" s="148"/>
      <c r="I8437"/>
    </row>
    <row r="8438" spans="1:9" x14ac:dyDescent="0.25">
      <c r="A8438"/>
      <c r="B8438"/>
      <c r="C8438"/>
      <c r="D8438"/>
      <c r="E8438" s="148"/>
      <c r="F8438" s="148"/>
      <c r="G8438" s="149"/>
      <c r="H8438" s="148"/>
      <c r="I8438"/>
    </row>
    <row r="8439" spans="1:9" x14ac:dyDescent="0.25">
      <c r="A8439"/>
      <c r="B8439"/>
      <c r="C8439"/>
      <c r="D8439"/>
      <c r="E8439" s="148"/>
      <c r="F8439" s="148"/>
      <c r="G8439" s="149"/>
      <c r="H8439" s="148"/>
      <c r="I8439"/>
    </row>
    <row r="8440" spans="1:9" x14ac:dyDescent="0.25">
      <c r="A8440"/>
      <c r="B8440"/>
      <c r="C8440"/>
      <c r="D8440"/>
      <c r="E8440" s="148"/>
      <c r="F8440" s="148"/>
      <c r="G8440" s="149"/>
      <c r="H8440" s="148"/>
      <c r="I8440"/>
    </row>
    <row r="8441" spans="1:9" x14ac:dyDescent="0.25">
      <c r="A8441"/>
      <c r="B8441"/>
      <c r="C8441"/>
      <c r="D8441"/>
      <c r="E8441" s="148"/>
      <c r="F8441" s="148"/>
      <c r="G8441" s="149"/>
      <c r="H8441" s="148"/>
      <c r="I8441"/>
    </row>
    <row r="8442" spans="1:9" x14ac:dyDescent="0.25">
      <c r="A8442"/>
      <c r="B8442"/>
      <c r="C8442"/>
      <c r="D8442"/>
      <c r="E8442" s="148"/>
      <c r="F8442" s="148"/>
      <c r="G8442" s="149"/>
      <c r="H8442" s="148"/>
      <c r="I8442"/>
    </row>
    <row r="8443" spans="1:9" x14ac:dyDescent="0.25">
      <c r="A8443"/>
      <c r="B8443"/>
      <c r="C8443"/>
      <c r="D8443"/>
      <c r="E8443" s="148"/>
      <c r="F8443" s="148"/>
      <c r="G8443" s="149"/>
      <c r="H8443" s="148"/>
      <c r="I8443"/>
    </row>
    <row r="8444" spans="1:9" x14ac:dyDescent="0.25">
      <c r="A8444"/>
      <c r="B8444"/>
      <c r="C8444"/>
      <c r="D8444"/>
      <c r="E8444" s="148"/>
      <c r="F8444" s="148"/>
      <c r="G8444" s="149"/>
      <c r="H8444" s="148"/>
      <c r="I8444"/>
    </row>
    <row r="8445" spans="1:9" x14ac:dyDescent="0.25">
      <c r="A8445"/>
      <c r="B8445"/>
      <c r="C8445"/>
      <c r="D8445"/>
      <c r="E8445" s="148"/>
      <c r="F8445" s="148"/>
      <c r="G8445" s="149"/>
      <c r="H8445" s="148"/>
      <c r="I8445"/>
    </row>
    <row r="8446" spans="1:9" x14ac:dyDescent="0.25">
      <c r="A8446"/>
      <c r="B8446"/>
      <c r="C8446"/>
      <c r="D8446"/>
      <c r="E8446" s="148"/>
      <c r="F8446" s="148"/>
      <c r="G8446" s="149"/>
      <c r="H8446" s="148"/>
      <c r="I8446"/>
    </row>
    <row r="8447" spans="1:9" x14ac:dyDescent="0.25">
      <c r="A8447"/>
      <c r="B8447"/>
      <c r="C8447"/>
      <c r="D8447"/>
      <c r="E8447" s="148"/>
      <c r="F8447" s="148"/>
      <c r="G8447" s="149"/>
      <c r="H8447" s="148"/>
      <c r="I8447"/>
    </row>
    <row r="8448" spans="1:9" x14ac:dyDescent="0.25">
      <c r="A8448"/>
      <c r="B8448"/>
      <c r="C8448"/>
      <c r="D8448"/>
      <c r="E8448" s="148"/>
      <c r="F8448" s="148"/>
      <c r="G8448" s="149"/>
      <c r="H8448" s="148"/>
      <c r="I8448"/>
    </row>
    <row r="8449" spans="1:9" x14ac:dyDescent="0.25">
      <c r="A8449"/>
      <c r="B8449"/>
      <c r="C8449"/>
      <c r="D8449"/>
      <c r="E8449" s="148"/>
      <c r="F8449" s="148"/>
      <c r="G8449" s="149"/>
      <c r="H8449" s="148"/>
      <c r="I8449"/>
    </row>
    <row r="8450" spans="1:9" x14ac:dyDescent="0.25">
      <c r="A8450"/>
      <c r="B8450"/>
      <c r="C8450"/>
      <c r="D8450"/>
      <c r="E8450" s="148"/>
      <c r="F8450" s="148"/>
      <c r="G8450" s="149"/>
      <c r="H8450" s="148"/>
      <c r="I8450"/>
    </row>
    <row r="8451" spans="1:9" x14ac:dyDescent="0.25">
      <c r="A8451"/>
      <c r="B8451"/>
      <c r="C8451"/>
      <c r="D8451"/>
      <c r="E8451" s="148"/>
      <c r="F8451" s="148"/>
      <c r="G8451" s="149"/>
      <c r="H8451" s="148"/>
      <c r="I8451"/>
    </row>
    <row r="8452" spans="1:9" x14ac:dyDescent="0.25">
      <c r="A8452"/>
      <c r="B8452"/>
      <c r="C8452"/>
      <c r="D8452"/>
      <c r="E8452" s="148"/>
      <c r="F8452" s="148"/>
      <c r="G8452" s="149"/>
      <c r="H8452" s="148"/>
      <c r="I8452"/>
    </row>
    <row r="8453" spans="1:9" x14ac:dyDescent="0.25">
      <c r="A8453"/>
      <c r="B8453"/>
      <c r="C8453"/>
      <c r="D8453"/>
      <c r="E8453" s="148"/>
      <c r="F8453" s="148"/>
      <c r="G8453" s="149"/>
      <c r="H8453" s="148"/>
      <c r="I8453"/>
    </row>
    <row r="8454" spans="1:9" x14ac:dyDescent="0.25">
      <c r="A8454"/>
      <c r="B8454"/>
      <c r="C8454"/>
      <c r="D8454"/>
      <c r="E8454" s="148"/>
      <c r="F8454" s="148"/>
      <c r="G8454" s="149"/>
      <c r="H8454" s="148"/>
      <c r="I8454"/>
    </row>
    <row r="8455" spans="1:9" x14ac:dyDescent="0.25">
      <c r="A8455"/>
      <c r="B8455"/>
      <c r="C8455"/>
      <c r="D8455"/>
      <c r="E8455" s="148"/>
      <c r="F8455" s="148"/>
      <c r="G8455" s="149"/>
      <c r="H8455" s="148"/>
      <c r="I8455"/>
    </row>
    <row r="8456" spans="1:9" x14ac:dyDescent="0.25">
      <c r="A8456"/>
      <c r="B8456"/>
      <c r="C8456"/>
      <c r="D8456"/>
      <c r="E8456" s="148"/>
      <c r="F8456" s="148"/>
      <c r="G8456" s="149"/>
      <c r="H8456" s="148"/>
      <c r="I8456"/>
    </row>
    <row r="8457" spans="1:9" x14ac:dyDescent="0.25">
      <c r="A8457"/>
      <c r="B8457"/>
      <c r="C8457"/>
      <c r="D8457"/>
      <c r="E8457" s="148"/>
      <c r="F8457" s="148"/>
      <c r="G8457" s="149"/>
      <c r="H8457" s="148"/>
      <c r="I8457"/>
    </row>
    <row r="8458" spans="1:9" x14ac:dyDescent="0.25">
      <c r="A8458"/>
      <c r="B8458"/>
      <c r="C8458"/>
      <c r="D8458"/>
      <c r="E8458" s="148"/>
      <c r="F8458" s="148"/>
      <c r="G8458" s="149"/>
      <c r="H8458" s="148"/>
      <c r="I8458"/>
    </row>
    <row r="8459" spans="1:9" x14ac:dyDescent="0.25">
      <c r="A8459"/>
      <c r="B8459"/>
      <c r="C8459"/>
      <c r="D8459"/>
      <c r="E8459" s="148"/>
      <c r="F8459" s="148"/>
      <c r="G8459" s="149"/>
      <c r="H8459" s="148"/>
      <c r="I8459"/>
    </row>
    <row r="8460" spans="1:9" x14ac:dyDescent="0.25">
      <c r="A8460"/>
      <c r="B8460"/>
      <c r="C8460"/>
      <c r="D8460"/>
      <c r="E8460" s="148"/>
      <c r="F8460" s="148"/>
      <c r="G8460" s="149"/>
      <c r="H8460" s="148"/>
      <c r="I8460"/>
    </row>
    <row r="8461" spans="1:9" x14ac:dyDescent="0.25">
      <c r="A8461"/>
      <c r="B8461"/>
      <c r="C8461"/>
      <c r="D8461"/>
      <c r="E8461" s="148"/>
      <c r="F8461" s="148"/>
      <c r="G8461" s="149"/>
      <c r="H8461" s="148"/>
      <c r="I8461"/>
    </row>
    <row r="8462" spans="1:9" x14ac:dyDescent="0.25">
      <c r="A8462"/>
      <c r="B8462"/>
      <c r="C8462"/>
      <c r="D8462"/>
      <c r="E8462" s="148"/>
      <c r="F8462" s="148"/>
      <c r="G8462" s="149"/>
      <c r="H8462" s="148"/>
      <c r="I8462"/>
    </row>
    <row r="8463" spans="1:9" x14ac:dyDescent="0.25">
      <c r="A8463"/>
      <c r="B8463"/>
      <c r="C8463"/>
      <c r="D8463"/>
      <c r="E8463" s="148"/>
      <c r="F8463" s="148"/>
      <c r="G8463" s="149"/>
      <c r="H8463" s="148"/>
      <c r="I8463"/>
    </row>
    <row r="8464" spans="1:9" x14ac:dyDescent="0.25">
      <c r="A8464"/>
      <c r="B8464"/>
      <c r="C8464"/>
      <c r="D8464"/>
      <c r="E8464" s="148"/>
      <c r="F8464" s="148"/>
      <c r="G8464" s="149"/>
      <c r="H8464" s="148"/>
      <c r="I8464"/>
    </row>
    <row r="8465" spans="1:9" x14ac:dyDescent="0.25">
      <c r="A8465"/>
      <c r="B8465"/>
      <c r="C8465"/>
      <c r="D8465"/>
      <c r="E8465" s="148"/>
      <c r="F8465" s="148"/>
      <c r="G8465" s="149"/>
      <c r="H8465" s="148"/>
      <c r="I8465"/>
    </row>
    <row r="8466" spans="1:9" x14ac:dyDescent="0.25">
      <c r="A8466"/>
      <c r="B8466"/>
      <c r="C8466"/>
      <c r="D8466"/>
      <c r="E8466" s="148"/>
      <c r="F8466" s="148"/>
      <c r="G8466" s="149"/>
      <c r="H8466" s="148"/>
      <c r="I8466"/>
    </row>
    <row r="8467" spans="1:9" x14ac:dyDescent="0.25">
      <c r="A8467"/>
      <c r="B8467"/>
      <c r="C8467"/>
      <c r="D8467"/>
      <c r="E8467" s="148"/>
      <c r="F8467" s="148"/>
      <c r="G8467" s="149"/>
      <c r="H8467" s="148"/>
      <c r="I8467"/>
    </row>
    <row r="8468" spans="1:9" x14ac:dyDescent="0.25">
      <c r="A8468"/>
      <c r="B8468"/>
      <c r="C8468"/>
      <c r="D8468"/>
      <c r="E8468" s="148"/>
      <c r="F8468" s="148"/>
      <c r="G8468" s="149"/>
      <c r="H8468" s="148"/>
      <c r="I8468"/>
    </row>
    <row r="8469" spans="1:9" x14ac:dyDescent="0.25">
      <c r="A8469"/>
      <c r="B8469"/>
      <c r="C8469"/>
      <c r="D8469"/>
      <c r="E8469" s="148"/>
      <c r="F8469" s="148"/>
      <c r="G8469" s="149"/>
      <c r="H8469" s="148"/>
      <c r="I8469"/>
    </row>
    <row r="8470" spans="1:9" x14ac:dyDescent="0.25">
      <c r="A8470"/>
      <c r="B8470"/>
      <c r="C8470"/>
      <c r="D8470"/>
      <c r="E8470" s="148"/>
      <c r="F8470" s="148"/>
      <c r="G8470" s="149"/>
      <c r="H8470" s="148"/>
      <c r="I8470"/>
    </row>
    <row r="8471" spans="1:9" x14ac:dyDescent="0.25">
      <c r="A8471"/>
      <c r="B8471"/>
      <c r="C8471"/>
      <c r="D8471"/>
      <c r="E8471" s="148"/>
      <c r="F8471" s="148"/>
      <c r="G8471" s="149"/>
      <c r="H8471" s="148"/>
      <c r="I8471"/>
    </row>
    <row r="8472" spans="1:9" x14ac:dyDescent="0.25">
      <c r="A8472"/>
      <c r="B8472"/>
      <c r="C8472"/>
      <c r="D8472"/>
      <c r="E8472" s="148"/>
      <c r="F8472" s="148"/>
      <c r="G8472" s="149"/>
      <c r="H8472" s="148"/>
      <c r="I8472"/>
    </row>
    <row r="8473" spans="1:9" x14ac:dyDescent="0.25">
      <c r="A8473"/>
      <c r="B8473"/>
      <c r="C8473"/>
      <c r="D8473"/>
      <c r="E8473" s="148"/>
      <c r="F8473" s="148"/>
      <c r="G8473" s="149"/>
      <c r="H8473" s="148"/>
      <c r="I8473"/>
    </row>
    <row r="8474" spans="1:9" x14ac:dyDescent="0.25">
      <c r="A8474"/>
      <c r="B8474"/>
      <c r="C8474"/>
      <c r="D8474"/>
      <c r="E8474" s="148"/>
      <c r="F8474" s="148"/>
      <c r="G8474" s="149"/>
      <c r="H8474" s="148"/>
      <c r="I8474"/>
    </row>
    <row r="8475" spans="1:9" x14ac:dyDescent="0.25">
      <c r="A8475"/>
      <c r="B8475"/>
      <c r="C8475"/>
      <c r="D8475"/>
      <c r="E8475" s="148"/>
      <c r="F8475" s="148"/>
      <c r="G8475" s="149"/>
      <c r="H8475" s="148"/>
      <c r="I8475"/>
    </row>
    <row r="8476" spans="1:9" x14ac:dyDescent="0.25">
      <c r="A8476"/>
      <c r="B8476"/>
      <c r="C8476"/>
      <c r="D8476"/>
      <c r="E8476" s="148"/>
      <c r="F8476" s="148"/>
      <c r="G8476" s="149"/>
      <c r="H8476" s="148"/>
      <c r="I8476"/>
    </row>
    <row r="8477" spans="1:9" x14ac:dyDescent="0.25">
      <c r="A8477"/>
      <c r="B8477"/>
      <c r="C8477"/>
      <c r="D8477"/>
      <c r="E8477" s="148"/>
      <c r="F8477" s="148"/>
      <c r="G8477" s="149"/>
      <c r="H8477" s="148"/>
      <c r="I8477"/>
    </row>
    <row r="8478" spans="1:9" x14ac:dyDescent="0.25">
      <c r="A8478"/>
      <c r="B8478"/>
      <c r="C8478"/>
      <c r="D8478"/>
      <c r="E8478" s="148"/>
      <c r="F8478" s="148"/>
      <c r="G8478" s="149"/>
      <c r="H8478" s="148"/>
      <c r="I8478"/>
    </row>
    <row r="8479" spans="1:9" x14ac:dyDescent="0.25">
      <c r="A8479"/>
      <c r="B8479"/>
      <c r="C8479"/>
      <c r="D8479"/>
      <c r="E8479" s="148"/>
      <c r="F8479" s="148"/>
      <c r="G8479" s="149"/>
      <c r="H8479" s="148"/>
      <c r="I8479"/>
    </row>
    <row r="8480" spans="1:9" x14ac:dyDescent="0.25">
      <c r="A8480"/>
      <c r="B8480"/>
      <c r="C8480"/>
      <c r="D8480"/>
      <c r="E8480" s="148"/>
      <c r="F8480" s="148"/>
      <c r="G8480" s="149"/>
      <c r="H8480" s="148"/>
      <c r="I8480"/>
    </row>
    <row r="8481" spans="1:9" x14ac:dyDescent="0.25">
      <c r="A8481"/>
      <c r="B8481"/>
      <c r="C8481"/>
      <c r="D8481"/>
      <c r="E8481" s="148"/>
      <c r="F8481" s="148"/>
      <c r="G8481" s="149"/>
      <c r="H8481" s="148"/>
      <c r="I8481"/>
    </row>
    <row r="8482" spans="1:9" x14ac:dyDescent="0.25">
      <c r="A8482"/>
      <c r="B8482"/>
      <c r="C8482"/>
      <c r="D8482"/>
      <c r="E8482" s="148"/>
      <c r="F8482" s="148"/>
      <c r="G8482" s="149"/>
      <c r="H8482" s="148"/>
      <c r="I8482"/>
    </row>
    <row r="8483" spans="1:9" x14ac:dyDescent="0.25">
      <c r="A8483"/>
      <c r="B8483"/>
      <c r="C8483"/>
      <c r="D8483"/>
      <c r="E8483" s="148"/>
      <c r="F8483" s="148"/>
      <c r="G8483" s="149"/>
      <c r="H8483" s="148"/>
      <c r="I8483"/>
    </row>
    <row r="8484" spans="1:9" x14ac:dyDescent="0.25">
      <c r="A8484"/>
      <c r="B8484"/>
      <c r="C8484"/>
      <c r="D8484"/>
      <c r="E8484" s="148"/>
      <c r="F8484" s="148"/>
      <c r="G8484" s="149"/>
      <c r="H8484" s="148"/>
      <c r="I8484"/>
    </row>
    <row r="8485" spans="1:9" x14ac:dyDescent="0.25">
      <c r="A8485"/>
      <c r="B8485"/>
      <c r="C8485"/>
      <c r="D8485"/>
      <c r="E8485" s="148"/>
      <c r="F8485" s="148"/>
      <c r="G8485" s="149"/>
      <c r="H8485" s="148"/>
      <c r="I8485"/>
    </row>
    <row r="8486" spans="1:9" x14ac:dyDescent="0.25">
      <c r="A8486"/>
      <c r="B8486"/>
      <c r="C8486"/>
      <c r="D8486"/>
      <c r="E8486" s="148"/>
      <c r="F8486" s="148"/>
      <c r="G8486" s="149"/>
      <c r="H8486" s="148"/>
      <c r="I8486"/>
    </row>
    <row r="8487" spans="1:9" x14ac:dyDescent="0.25">
      <c r="A8487"/>
      <c r="B8487"/>
      <c r="C8487"/>
      <c r="D8487"/>
      <c r="E8487" s="148"/>
      <c r="F8487" s="148"/>
      <c r="G8487" s="149"/>
      <c r="H8487" s="148"/>
      <c r="I8487"/>
    </row>
    <row r="8488" spans="1:9" x14ac:dyDescent="0.25">
      <c r="A8488"/>
      <c r="B8488"/>
      <c r="C8488"/>
      <c r="D8488"/>
      <c r="E8488" s="148"/>
      <c r="F8488" s="148"/>
      <c r="G8488" s="149"/>
      <c r="H8488" s="148"/>
      <c r="I8488"/>
    </row>
    <row r="8489" spans="1:9" x14ac:dyDescent="0.25">
      <c r="A8489"/>
      <c r="B8489"/>
      <c r="C8489"/>
      <c r="D8489"/>
      <c r="E8489" s="148"/>
      <c r="F8489" s="148"/>
      <c r="G8489" s="149"/>
      <c r="H8489" s="148"/>
      <c r="I8489"/>
    </row>
    <row r="8490" spans="1:9" x14ac:dyDescent="0.25">
      <c r="A8490"/>
      <c r="B8490"/>
      <c r="C8490"/>
      <c r="D8490"/>
      <c r="E8490" s="148"/>
      <c r="F8490" s="148"/>
      <c r="G8490" s="149"/>
      <c r="H8490" s="148"/>
      <c r="I8490"/>
    </row>
    <row r="8491" spans="1:9" x14ac:dyDescent="0.25">
      <c r="A8491"/>
      <c r="B8491"/>
      <c r="C8491"/>
      <c r="D8491"/>
      <c r="E8491" s="148"/>
      <c r="F8491" s="148"/>
      <c r="G8491" s="149"/>
      <c r="H8491" s="148"/>
      <c r="I8491"/>
    </row>
    <row r="8492" spans="1:9" x14ac:dyDescent="0.25">
      <c r="A8492"/>
      <c r="B8492"/>
      <c r="C8492"/>
      <c r="D8492"/>
      <c r="E8492" s="148"/>
      <c r="F8492" s="148"/>
      <c r="G8492" s="149"/>
      <c r="H8492" s="148"/>
      <c r="I8492"/>
    </row>
    <row r="8493" spans="1:9" x14ac:dyDescent="0.25">
      <c r="A8493"/>
      <c r="B8493"/>
      <c r="C8493"/>
      <c r="D8493"/>
      <c r="E8493" s="148"/>
      <c r="F8493" s="148"/>
      <c r="G8493" s="149"/>
      <c r="H8493" s="148"/>
      <c r="I8493"/>
    </row>
    <row r="8494" spans="1:9" x14ac:dyDescent="0.25">
      <c r="A8494"/>
      <c r="B8494"/>
      <c r="C8494"/>
      <c r="D8494"/>
      <c r="E8494" s="148"/>
      <c r="F8494" s="148"/>
      <c r="G8494" s="149"/>
      <c r="H8494" s="148"/>
      <c r="I8494"/>
    </row>
    <row r="8495" spans="1:9" x14ac:dyDescent="0.25">
      <c r="A8495"/>
      <c r="B8495"/>
      <c r="C8495"/>
      <c r="D8495"/>
      <c r="E8495" s="148"/>
      <c r="F8495" s="148"/>
      <c r="G8495" s="149"/>
      <c r="H8495" s="148"/>
      <c r="I8495"/>
    </row>
    <row r="8496" spans="1:9" x14ac:dyDescent="0.25">
      <c r="A8496"/>
      <c r="B8496"/>
      <c r="C8496"/>
      <c r="D8496"/>
      <c r="E8496" s="148"/>
      <c r="F8496" s="148"/>
      <c r="G8496" s="149"/>
      <c r="H8496" s="148"/>
      <c r="I8496"/>
    </row>
    <row r="8497" spans="1:9" x14ac:dyDescent="0.25">
      <c r="A8497"/>
      <c r="B8497"/>
      <c r="C8497"/>
      <c r="D8497"/>
      <c r="E8497" s="148"/>
      <c r="F8497" s="148"/>
      <c r="G8497" s="149"/>
      <c r="H8497" s="148"/>
      <c r="I8497"/>
    </row>
    <row r="8498" spans="1:9" x14ac:dyDescent="0.25">
      <c r="A8498"/>
      <c r="B8498"/>
      <c r="C8498"/>
      <c r="D8498"/>
      <c r="E8498" s="148"/>
      <c r="F8498" s="148"/>
      <c r="G8498" s="149"/>
      <c r="H8498" s="148"/>
      <c r="I8498"/>
    </row>
    <row r="8499" spans="1:9" x14ac:dyDescent="0.25">
      <c r="A8499"/>
      <c r="B8499"/>
      <c r="C8499"/>
      <c r="D8499"/>
      <c r="E8499" s="148"/>
      <c r="F8499" s="148"/>
      <c r="G8499" s="149"/>
      <c r="H8499" s="148"/>
      <c r="I8499"/>
    </row>
    <row r="8500" spans="1:9" x14ac:dyDescent="0.25">
      <c r="A8500"/>
      <c r="B8500"/>
      <c r="C8500"/>
      <c r="D8500"/>
      <c r="E8500" s="148"/>
      <c r="F8500" s="148"/>
      <c r="G8500" s="149"/>
      <c r="H8500" s="148"/>
      <c r="I8500"/>
    </row>
    <row r="8501" spans="1:9" x14ac:dyDescent="0.25">
      <c r="A8501"/>
      <c r="B8501"/>
      <c r="C8501"/>
      <c r="D8501"/>
      <c r="E8501" s="148"/>
      <c r="F8501" s="148"/>
      <c r="G8501" s="149"/>
      <c r="H8501" s="148"/>
      <c r="I8501"/>
    </row>
    <row r="8502" spans="1:9" x14ac:dyDescent="0.25">
      <c r="A8502"/>
      <c r="B8502"/>
      <c r="C8502"/>
      <c r="D8502"/>
      <c r="E8502" s="148"/>
      <c r="F8502" s="148"/>
      <c r="G8502" s="149"/>
      <c r="H8502" s="148"/>
      <c r="I8502"/>
    </row>
    <row r="8503" spans="1:9" x14ac:dyDescent="0.25">
      <c r="A8503"/>
      <c r="B8503"/>
      <c r="C8503"/>
      <c r="D8503"/>
      <c r="E8503" s="148"/>
      <c r="F8503" s="148"/>
      <c r="G8503" s="149"/>
      <c r="H8503" s="148"/>
      <c r="I8503"/>
    </row>
    <row r="8504" spans="1:9" x14ac:dyDescent="0.25">
      <c r="A8504"/>
      <c r="B8504"/>
      <c r="C8504"/>
      <c r="D8504"/>
      <c r="E8504" s="148"/>
      <c r="F8504" s="148"/>
      <c r="G8504" s="149"/>
      <c r="H8504" s="148"/>
      <c r="I8504"/>
    </row>
    <row r="8505" spans="1:9" x14ac:dyDescent="0.25">
      <c r="A8505"/>
      <c r="B8505"/>
      <c r="C8505"/>
      <c r="D8505"/>
      <c r="E8505" s="148"/>
      <c r="F8505" s="148"/>
      <c r="G8505" s="149"/>
      <c r="H8505" s="148"/>
      <c r="I8505"/>
    </row>
    <row r="8506" spans="1:9" x14ac:dyDescent="0.25">
      <c r="A8506"/>
      <c r="B8506"/>
      <c r="C8506"/>
      <c r="D8506"/>
      <c r="E8506" s="148"/>
      <c r="F8506" s="148"/>
      <c r="G8506" s="149"/>
      <c r="H8506" s="148"/>
      <c r="I8506"/>
    </row>
    <row r="8507" spans="1:9" x14ac:dyDescent="0.25">
      <c r="A8507"/>
      <c r="B8507"/>
      <c r="C8507"/>
      <c r="D8507"/>
      <c r="E8507" s="148"/>
      <c r="F8507" s="148"/>
      <c r="G8507" s="149"/>
      <c r="H8507" s="148"/>
      <c r="I8507"/>
    </row>
    <row r="8508" spans="1:9" x14ac:dyDescent="0.25">
      <c r="A8508"/>
      <c r="B8508"/>
      <c r="C8508"/>
      <c r="D8508"/>
      <c r="E8508" s="148"/>
      <c r="F8508" s="148"/>
      <c r="G8508" s="149"/>
      <c r="H8508" s="148"/>
      <c r="I8508"/>
    </row>
    <row r="8509" spans="1:9" x14ac:dyDescent="0.25">
      <c r="A8509"/>
      <c r="B8509"/>
      <c r="C8509"/>
      <c r="D8509"/>
      <c r="E8509" s="148"/>
      <c r="F8509" s="148"/>
      <c r="G8509" s="149"/>
      <c r="H8509" s="148"/>
      <c r="I8509"/>
    </row>
    <row r="8510" spans="1:9" x14ac:dyDescent="0.25">
      <c r="A8510"/>
      <c r="B8510"/>
      <c r="C8510"/>
      <c r="D8510"/>
      <c r="E8510" s="148"/>
      <c r="F8510" s="148"/>
      <c r="G8510" s="149"/>
      <c r="H8510" s="148"/>
      <c r="I8510"/>
    </row>
    <row r="8511" spans="1:9" x14ac:dyDescent="0.25">
      <c r="A8511"/>
      <c r="B8511"/>
      <c r="C8511"/>
      <c r="D8511"/>
      <c r="E8511" s="148"/>
      <c r="F8511" s="148"/>
      <c r="G8511" s="149"/>
      <c r="H8511" s="148"/>
      <c r="I8511"/>
    </row>
    <row r="8512" spans="1:9" x14ac:dyDescent="0.25">
      <c r="A8512"/>
      <c r="B8512"/>
      <c r="C8512"/>
      <c r="D8512"/>
      <c r="E8512" s="148"/>
      <c r="F8512" s="148"/>
      <c r="G8512" s="149"/>
      <c r="H8512" s="148"/>
      <c r="I8512"/>
    </row>
    <row r="8513" spans="1:9" x14ac:dyDescent="0.25">
      <c r="A8513"/>
      <c r="B8513"/>
      <c r="C8513"/>
      <c r="D8513"/>
      <c r="E8513" s="148"/>
      <c r="F8513" s="148"/>
      <c r="G8513" s="149"/>
      <c r="H8513" s="148"/>
      <c r="I8513"/>
    </row>
    <row r="8514" spans="1:9" x14ac:dyDescent="0.25">
      <c r="A8514"/>
      <c r="B8514"/>
      <c r="C8514"/>
      <c r="D8514"/>
      <c r="E8514" s="148"/>
      <c r="F8514" s="148"/>
      <c r="G8514" s="149"/>
      <c r="H8514" s="148"/>
      <c r="I8514"/>
    </row>
    <row r="8515" spans="1:9" x14ac:dyDescent="0.25">
      <c r="A8515"/>
      <c r="B8515"/>
      <c r="C8515"/>
      <c r="D8515"/>
      <c r="E8515" s="148"/>
      <c r="F8515" s="148"/>
      <c r="G8515" s="149"/>
      <c r="H8515" s="148"/>
      <c r="I8515"/>
    </row>
    <row r="8516" spans="1:9" x14ac:dyDescent="0.25">
      <c r="A8516"/>
      <c r="B8516"/>
      <c r="C8516"/>
      <c r="D8516"/>
      <c r="E8516" s="148"/>
      <c r="F8516" s="148"/>
      <c r="G8516" s="149"/>
      <c r="H8516" s="148"/>
      <c r="I8516"/>
    </row>
    <row r="8517" spans="1:9" x14ac:dyDescent="0.25">
      <c r="A8517"/>
      <c r="B8517"/>
      <c r="C8517"/>
      <c r="D8517"/>
      <c r="E8517" s="148"/>
      <c r="F8517" s="148"/>
      <c r="G8517" s="149"/>
      <c r="H8517" s="148"/>
      <c r="I8517"/>
    </row>
    <row r="8518" spans="1:9" x14ac:dyDescent="0.25">
      <c r="A8518"/>
      <c r="B8518"/>
      <c r="C8518"/>
      <c r="D8518"/>
      <c r="E8518" s="148"/>
      <c r="F8518" s="148"/>
      <c r="G8518" s="149"/>
      <c r="H8518" s="148"/>
      <c r="I8518"/>
    </row>
    <row r="8519" spans="1:9" x14ac:dyDescent="0.25">
      <c r="A8519"/>
      <c r="B8519"/>
      <c r="C8519"/>
      <c r="D8519"/>
      <c r="E8519" s="148"/>
      <c r="F8519" s="148"/>
      <c r="G8519" s="149"/>
      <c r="H8519" s="148"/>
      <c r="I8519"/>
    </row>
    <row r="8520" spans="1:9" x14ac:dyDescent="0.25">
      <c r="A8520"/>
      <c r="B8520"/>
      <c r="C8520"/>
      <c r="D8520"/>
      <c r="E8520" s="148"/>
      <c r="F8520" s="148"/>
      <c r="G8520" s="149"/>
      <c r="H8520" s="148"/>
      <c r="I8520"/>
    </row>
    <row r="8521" spans="1:9" x14ac:dyDescent="0.25">
      <c r="A8521"/>
      <c r="B8521"/>
      <c r="C8521"/>
      <c r="D8521"/>
      <c r="E8521" s="148"/>
      <c r="F8521" s="148"/>
      <c r="G8521" s="149"/>
      <c r="H8521" s="148"/>
      <c r="I8521"/>
    </row>
    <row r="8522" spans="1:9" x14ac:dyDescent="0.25">
      <c r="A8522"/>
      <c r="B8522"/>
      <c r="C8522"/>
      <c r="D8522"/>
      <c r="E8522" s="148"/>
      <c r="F8522" s="148"/>
      <c r="G8522" s="149"/>
      <c r="H8522" s="148"/>
      <c r="I8522"/>
    </row>
    <row r="8523" spans="1:9" x14ac:dyDescent="0.25">
      <c r="A8523"/>
      <c r="B8523"/>
      <c r="C8523"/>
      <c r="D8523"/>
      <c r="E8523" s="148"/>
      <c r="F8523" s="148"/>
      <c r="G8523" s="149"/>
      <c r="H8523" s="148"/>
      <c r="I8523"/>
    </row>
    <row r="8524" spans="1:9" x14ac:dyDescent="0.25">
      <c r="A8524"/>
      <c r="B8524"/>
      <c r="C8524"/>
      <c r="D8524"/>
      <c r="E8524" s="148"/>
      <c r="F8524" s="148"/>
      <c r="G8524" s="149"/>
      <c r="H8524" s="148"/>
      <c r="I8524"/>
    </row>
    <row r="8525" spans="1:9" x14ac:dyDescent="0.25">
      <c r="A8525"/>
      <c r="B8525"/>
      <c r="C8525"/>
      <c r="D8525"/>
      <c r="E8525" s="148"/>
      <c r="F8525" s="148"/>
      <c r="G8525" s="149"/>
      <c r="H8525" s="148"/>
      <c r="I8525"/>
    </row>
    <row r="8526" spans="1:9" x14ac:dyDescent="0.25">
      <c r="A8526"/>
      <c r="B8526"/>
      <c r="C8526"/>
      <c r="D8526"/>
      <c r="E8526" s="148"/>
      <c r="F8526" s="148"/>
      <c r="G8526" s="149"/>
      <c r="H8526" s="148"/>
      <c r="I8526"/>
    </row>
    <row r="8527" spans="1:9" x14ac:dyDescent="0.25">
      <c r="A8527"/>
      <c r="B8527"/>
      <c r="C8527"/>
      <c r="D8527"/>
      <c r="E8527" s="148"/>
      <c r="F8527" s="148"/>
      <c r="G8527" s="149"/>
      <c r="H8527" s="148"/>
      <c r="I8527"/>
    </row>
    <row r="8528" spans="1:9" x14ac:dyDescent="0.25">
      <c r="A8528"/>
      <c r="B8528"/>
      <c r="C8528"/>
      <c r="D8528"/>
      <c r="E8528" s="148"/>
      <c r="F8528" s="148"/>
      <c r="G8528" s="149"/>
      <c r="H8528" s="148"/>
      <c r="I8528"/>
    </row>
    <row r="8529" spans="1:9" x14ac:dyDescent="0.25">
      <c r="A8529"/>
      <c r="B8529"/>
      <c r="C8529"/>
      <c r="D8529"/>
      <c r="E8529" s="148"/>
      <c r="F8529" s="148"/>
      <c r="G8529" s="149"/>
      <c r="H8529" s="148"/>
      <c r="I8529"/>
    </row>
    <row r="8530" spans="1:9" x14ac:dyDescent="0.25">
      <c r="A8530"/>
      <c r="B8530"/>
      <c r="C8530"/>
      <c r="D8530"/>
      <c r="E8530" s="148"/>
      <c r="F8530" s="148"/>
      <c r="G8530" s="149"/>
      <c r="H8530" s="148"/>
      <c r="I8530"/>
    </row>
    <row r="8531" spans="1:9" x14ac:dyDescent="0.25">
      <c r="A8531"/>
      <c r="B8531"/>
      <c r="C8531"/>
      <c r="D8531"/>
      <c r="E8531" s="148"/>
      <c r="F8531" s="148"/>
      <c r="G8531" s="149"/>
      <c r="H8531" s="148"/>
      <c r="I8531"/>
    </row>
    <row r="8532" spans="1:9" x14ac:dyDescent="0.25">
      <c r="A8532"/>
      <c r="B8532"/>
      <c r="C8532"/>
      <c r="D8532"/>
      <c r="E8532" s="148"/>
      <c r="F8532" s="148"/>
      <c r="G8532" s="149"/>
      <c r="H8532" s="148"/>
      <c r="I8532"/>
    </row>
    <row r="8533" spans="1:9" x14ac:dyDescent="0.25">
      <c r="A8533"/>
      <c r="B8533"/>
      <c r="C8533"/>
      <c r="D8533"/>
      <c r="E8533" s="148"/>
      <c r="F8533" s="148"/>
      <c r="G8533" s="149"/>
      <c r="H8533" s="148"/>
      <c r="I8533"/>
    </row>
    <row r="8534" spans="1:9" x14ac:dyDescent="0.25">
      <c r="A8534"/>
      <c r="B8534"/>
      <c r="C8534"/>
      <c r="D8534"/>
      <c r="E8534" s="148"/>
      <c r="F8534" s="148"/>
      <c r="G8534" s="149"/>
      <c r="H8534" s="148"/>
      <c r="I8534"/>
    </row>
    <row r="8535" spans="1:9" x14ac:dyDescent="0.25">
      <c r="A8535"/>
      <c r="B8535"/>
      <c r="C8535"/>
      <c r="D8535"/>
      <c r="E8535" s="148"/>
      <c r="F8535" s="148"/>
      <c r="G8535" s="149"/>
      <c r="H8535" s="148"/>
      <c r="I8535"/>
    </row>
    <row r="8536" spans="1:9" x14ac:dyDescent="0.25">
      <c r="A8536"/>
      <c r="B8536"/>
      <c r="C8536"/>
      <c r="D8536"/>
      <c r="E8536" s="148"/>
      <c r="F8536" s="148"/>
      <c r="G8536" s="149"/>
      <c r="H8536" s="148"/>
      <c r="I8536"/>
    </row>
    <row r="8537" spans="1:9" x14ac:dyDescent="0.25">
      <c r="A8537"/>
      <c r="B8537"/>
      <c r="C8537"/>
      <c r="D8537"/>
      <c r="E8537" s="148"/>
      <c r="F8537" s="148"/>
      <c r="G8537" s="149"/>
      <c r="H8537" s="148"/>
      <c r="I8537"/>
    </row>
    <row r="8538" spans="1:9" x14ac:dyDescent="0.25">
      <c r="A8538"/>
      <c r="B8538"/>
      <c r="C8538"/>
      <c r="D8538"/>
      <c r="E8538" s="148"/>
      <c r="F8538" s="148"/>
      <c r="G8538" s="149"/>
      <c r="H8538" s="148"/>
      <c r="I8538"/>
    </row>
    <row r="8539" spans="1:9" x14ac:dyDescent="0.25">
      <c r="A8539"/>
      <c r="B8539"/>
      <c r="C8539"/>
      <c r="D8539"/>
      <c r="E8539" s="148"/>
      <c r="F8539" s="148"/>
      <c r="G8539" s="149"/>
      <c r="H8539" s="148"/>
      <c r="I8539"/>
    </row>
    <row r="8540" spans="1:9" x14ac:dyDescent="0.25">
      <c r="A8540"/>
      <c r="B8540"/>
      <c r="C8540"/>
      <c r="D8540"/>
      <c r="E8540" s="148"/>
      <c r="F8540" s="148"/>
      <c r="G8540" s="149"/>
      <c r="H8540" s="148"/>
      <c r="I8540"/>
    </row>
    <row r="8541" spans="1:9" x14ac:dyDescent="0.25">
      <c r="A8541"/>
      <c r="B8541"/>
      <c r="C8541"/>
      <c r="D8541"/>
      <c r="E8541" s="148"/>
      <c r="F8541" s="148"/>
      <c r="G8541" s="149"/>
      <c r="H8541" s="148"/>
      <c r="I8541"/>
    </row>
    <row r="8542" spans="1:9" x14ac:dyDescent="0.25">
      <c r="A8542"/>
      <c r="B8542"/>
      <c r="C8542"/>
      <c r="D8542"/>
      <c r="E8542" s="148"/>
      <c r="F8542" s="148"/>
      <c r="G8542" s="149"/>
      <c r="H8542" s="148"/>
      <c r="I8542"/>
    </row>
    <row r="8543" spans="1:9" x14ac:dyDescent="0.25">
      <c r="A8543"/>
      <c r="B8543"/>
      <c r="C8543"/>
      <c r="D8543"/>
      <c r="E8543" s="148"/>
      <c r="F8543" s="148"/>
      <c r="G8543" s="149"/>
      <c r="H8543" s="148"/>
      <c r="I8543"/>
    </row>
    <row r="8544" spans="1:9" x14ac:dyDescent="0.25">
      <c r="A8544"/>
      <c r="B8544"/>
      <c r="C8544"/>
      <c r="D8544"/>
      <c r="E8544" s="148"/>
      <c r="F8544" s="148"/>
      <c r="G8544" s="149"/>
      <c r="H8544" s="148"/>
      <c r="I8544"/>
    </row>
    <row r="8545" spans="1:9" x14ac:dyDescent="0.25">
      <c r="A8545"/>
      <c r="B8545"/>
      <c r="C8545"/>
      <c r="D8545"/>
      <c r="E8545" s="148"/>
      <c r="F8545" s="148"/>
      <c r="G8545" s="149"/>
      <c r="H8545" s="148"/>
      <c r="I8545"/>
    </row>
    <row r="8546" spans="1:9" x14ac:dyDescent="0.25">
      <c r="A8546"/>
      <c r="B8546"/>
      <c r="C8546"/>
      <c r="D8546"/>
      <c r="E8546" s="148"/>
      <c r="F8546" s="148"/>
      <c r="G8546" s="149"/>
      <c r="H8546" s="148"/>
      <c r="I8546"/>
    </row>
    <row r="8547" spans="1:9" x14ac:dyDescent="0.25">
      <c r="A8547"/>
      <c r="B8547"/>
      <c r="C8547"/>
      <c r="D8547"/>
      <c r="E8547" s="148"/>
      <c r="F8547" s="148"/>
      <c r="G8547" s="149"/>
      <c r="H8547" s="148"/>
      <c r="I8547"/>
    </row>
    <row r="8548" spans="1:9" x14ac:dyDescent="0.25">
      <c r="A8548"/>
      <c r="B8548"/>
      <c r="C8548"/>
      <c r="D8548"/>
      <c r="E8548" s="148"/>
      <c r="F8548" s="148"/>
      <c r="G8548" s="149"/>
      <c r="H8548" s="148"/>
      <c r="I8548"/>
    </row>
    <row r="8549" spans="1:9" x14ac:dyDescent="0.25">
      <c r="A8549"/>
      <c r="B8549"/>
      <c r="C8549"/>
      <c r="D8549"/>
      <c r="E8549" s="148"/>
      <c r="F8549" s="148"/>
      <c r="G8549" s="149"/>
      <c r="H8549" s="148"/>
      <c r="I8549"/>
    </row>
    <row r="8550" spans="1:9" x14ac:dyDescent="0.25">
      <c r="A8550"/>
      <c r="B8550"/>
      <c r="C8550"/>
      <c r="D8550"/>
      <c r="E8550" s="148"/>
      <c r="F8550" s="148"/>
      <c r="G8550" s="149"/>
      <c r="H8550" s="148"/>
      <c r="I8550"/>
    </row>
    <row r="8551" spans="1:9" x14ac:dyDescent="0.25">
      <c r="A8551"/>
      <c r="B8551"/>
      <c r="C8551"/>
      <c r="D8551"/>
      <c r="E8551" s="148"/>
      <c r="F8551" s="148"/>
      <c r="G8551" s="149"/>
      <c r="H8551" s="148"/>
      <c r="I8551"/>
    </row>
    <row r="8552" spans="1:9" x14ac:dyDescent="0.25">
      <c r="A8552"/>
      <c r="B8552"/>
      <c r="C8552"/>
      <c r="D8552"/>
      <c r="E8552" s="148"/>
      <c r="F8552" s="148"/>
      <c r="G8552" s="149"/>
      <c r="H8552" s="148"/>
      <c r="I8552"/>
    </row>
    <row r="8553" spans="1:9" x14ac:dyDescent="0.25">
      <c r="A8553"/>
      <c r="B8553"/>
      <c r="C8553"/>
      <c r="D8553"/>
      <c r="E8553" s="148"/>
      <c r="F8553" s="148"/>
      <c r="G8553" s="149"/>
      <c r="H8553" s="148"/>
      <c r="I8553"/>
    </row>
    <row r="8554" spans="1:9" x14ac:dyDescent="0.25">
      <c r="A8554"/>
      <c r="B8554"/>
      <c r="C8554"/>
      <c r="D8554"/>
      <c r="E8554" s="148"/>
      <c r="F8554" s="148"/>
      <c r="G8554" s="149"/>
      <c r="H8554" s="148"/>
      <c r="I8554"/>
    </row>
    <row r="8555" spans="1:9" x14ac:dyDescent="0.25">
      <c r="A8555"/>
      <c r="B8555"/>
      <c r="C8555"/>
      <c r="D8555"/>
      <c r="E8555" s="148"/>
      <c r="F8555" s="148"/>
      <c r="G8555" s="149"/>
      <c r="H8555" s="148"/>
      <c r="I8555"/>
    </row>
    <row r="8556" spans="1:9" x14ac:dyDescent="0.25">
      <c r="A8556"/>
      <c r="B8556"/>
      <c r="C8556"/>
      <c r="D8556"/>
      <c r="E8556" s="148"/>
      <c r="F8556" s="148"/>
      <c r="G8556" s="149"/>
      <c r="H8556" s="148"/>
      <c r="I8556"/>
    </row>
    <row r="8557" spans="1:9" x14ac:dyDescent="0.25">
      <c r="A8557"/>
      <c r="B8557"/>
      <c r="C8557"/>
      <c r="D8557"/>
      <c r="E8557" s="148"/>
      <c r="F8557" s="148"/>
      <c r="G8557" s="149"/>
      <c r="H8557" s="148"/>
      <c r="I8557"/>
    </row>
    <row r="8558" spans="1:9" x14ac:dyDescent="0.25">
      <c r="A8558"/>
      <c r="B8558"/>
      <c r="C8558"/>
      <c r="D8558"/>
      <c r="E8558" s="148"/>
      <c r="F8558" s="148"/>
      <c r="G8558" s="149"/>
      <c r="H8558" s="148"/>
      <c r="I8558"/>
    </row>
    <row r="8559" spans="1:9" x14ac:dyDescent="0.25">
      <c r="A8559"/>
      <c r="B8559"/>
      <c r="C8559"/>
      <c r="D8559"/>
      <c r="E8559" s="148"/>
      <c r="F8559" s="148"/>
      <c r="G8559" s="149"/>
      <c r="H8559" s="148"/>
      <c r="I8559"/>
    </row>
    <row r="8560" spans="1:9" x14ac:dyDescent="0.25">
      <c r="A8560"/>
      <c r="B8560"/>
      <c r="C8560"/>
      <c r="D8560"/>
      <c r="E8560" s="148"/>
      <c r="F8560" s="148"/>
      <c r="G8560" s="149"/>
      <c r="H8560" s="148"/>
      <c r="I8560"/>
    </row>
    <row r="8561" spans="1:9" x14ac:dyDescent="0.25">
      <c r="A8561"/>
      <c r="B8561"/>
      <c r="C8561"/>
      <c r="D8561"/>
      <c r="E8561" s="148"/>
      <c r="F8561" s="148"/>
      <c r="G8561" s="149"/>
      <c r="H8561" s="148"/>
      <c r="I8561"/>
    </row>
    <row r="8562" spans="1:9" x14ac:dyDescent="0.25">
      <c r="A8562"/>
      <c r="B8562"/>
      <c r="C8562"/>
      <c r="D8562"/>
      <c r="E8562" s="148"/>
      <c r="F8562" s="148"/>
      <c r="G8562" s="149"/>
      <c r="H8562" s="148"/>
      <c r="I8562"/>
    </row>
    <row r="8563" spans="1:9" x14ac:dyDescent="0.25">
      <c r="A8563"/>
      <c r="B8563"/>
      <c r="C8563"/>
      <c r="D8563"/>
      <c r="E8563" s="148"/>
      <c r="F8563" s="148"/>
      <c r="G8563" s="149"/>
      <c r="H8563" s="148"/>
      <c r="I8563"/>
    </row>
    <row r="8564" spans="1:9" x14ac:dyDescent="0.25">
      <c r="A8564"/>
      <c r="B8564"/>
      <c r="C8564"/>
      <c r="D8564"/>
      <c r="E8564" s="148"/>
      <c r="F8564" s="148"/>
      <c r="G8564" s="149"/>
      <c r="H8564" s="148"/>
      <c r="I8564"/>
    </row>
    <row r="8565" spans="1:9" x14ac:dyDescent="0.25">
      <c r="A8565"/>
      <c r="B8565"/>
      <c r="C8565"/>
      <c r="D8565"/>
      <c r="E8565" s="148"/>
      <c r="F8565" s="148"/>
      <c r="G8565" s="149"/>
      <c r="H8565" s="148"/>
      <c r="I8565"/>
    </row>
    <row r="8566" spans="1:9" x14ac:dyDescent="0.25">
      <c r="A8566"/>
      <c r="B8566"/>
      <c r="C8566"/>
      <c r="D8566"/>
      <c r="E8566" s="148"/>
      <c r="F8566" s="148"/>
      <c r="G8566" s="149"/>
      <c r="H8566" s="148"/>
      <c r="I8566"/>
    </row>
    <row r="8567" spans="1:9" x14ac:dyDescent="0.25">
      <c r="A8567"/>
      <c r="B8567"/>
      <c r="C8567"/>
      <c r="D8567"/>
      <c r="E8567" s="148"/>
      <c r="F8567" s="148"/>
      <c r="G8567" s="149"/>
      <c r="H8567" s="148"/>
      <c r="I8567"/>
    </row>
    <row r="8568" spans="1:9" x14ac:dyDescent="0.25">
      <c r="A8568"/>
      <c r="B8568"/>
      <c r="C8568"/>
      <c r="D8568"/>
      <c r="E8568" s="148"/>
      <c r="F8568" s="148"/>
      <c r="G8568" s="149"/>
      <c r="H8568" s="148"/>
      <c r="I8568"/>
    </row>
    <row r="8569" spans="1:9" x14ac:dyDescent="0.25">
      <c r="A8569"/>
      <c r="B8569"/>
      <c r="C8569"/>
      <c r="D8569"/>
      <c r="E8569" s="148"/>
      <c r="F8569" s="148"/>
      <c r="G8569" s="149"/>
      <c r="H8569" s="148"/>
      <c r="I8569"/>
    </row>
    <row r="8570" spans="1:9" x14ac:dyDescent="0.25">
      <c r="A8570"/>
      <c r="B8570"/>
      <c r="C8570"/>
      <c r="D8570"/>
      <c r="E8570" s="148"/>
      <c r="F8570" s="148"/>
      <c r="G8570" s="149"/>
      <c r="H8570" s="148"/>
      <c r="I8570"/>
    </row>
    <row r="8571" spans="1:9" x14ac:dyDescent="0.25">
      <c r="A8571"/>
      <c r="B8571"/>
      <c r="C8571"/>
      <c r="D8571"/>
      <c r="E8571" s="148"/>
      <c r="F8571" s="148"/>
      <c r="G8571" s="149"/>
      <c r="H8571" s="148"/>
      <c r="I8571"/>
    </row>
    <row r="8572" spans="1:9" x14ac:dyDescent="0.25">
      <c r="A8572"/>
      <c r="B8572"/>
      <c r="C8572"/>
      <c r="D8572"/>
      <c r="E8572" s="148"/>
      <c r="F8572" s="148"/>
      <c r="G8572" s="149"/>
      <c r="H8572" s="148"/>
      <c r="I8572"/>
    </row>
    <row r="8573" spans="1:9" x14ac:dyDescent="0.25">
      <c r="A8573"/>
      <c r="B8573"/>
      <c r="C8573"/>
      <c r="D8573"/>
      <c r="E8573" s="148"/>
      <c r="F8573" s="148"/>
      <c r="G8573" s="149"/>
      <c r="H8573" s="148"/>
      <c r="I8573"/>
    </row>
    <row r="8574" spans="1:9" x14ac:dyDescent="0.25">
      <c r="A8574"/>
      <c r="B8574"/>
      <c r="C8574"/>
      <c r="D8574"/>
      <c r="E8574" s="148"/>
      <c r="F8574" s="148"/>
      <c r="G8574" s="149"/>
      <c r="H8574" s="148"/>
      <c r="I8574"/>
    </row>
    <row r="8575" spans="1:9" x14ac:dyDescent="0.25">
      <c r="A8575"/>
      <c r="B8575"/>
      <c r="C8575"/>
      <c r="D8575"/>
      <c r="E8575" s="148"/>
      <c r="F8575" s="148"/>
      <c r="G8575" s="149"/>
      <c r="H8575" s="148"/>
      <c r="I8575"/>
    </row>
    <row r="8576" spans="1:9" x14ac:dyDescent="0.25">
      <c r="A8576"/>
      <c r="B8576"/>
      <c r="C8576"/>
      <c r="D8576"/>
      <c r="E8576" s="148"/>
      <c r="F8576" s="148"/>
      <c r="G8576" s="149"/>
      <c r="H8576" s="148"/>
      <c r="I8576"/>
    </row>
    <row r="8577" spans="1:9" x14ac:dyDescent="0.25">
      <c r="A8577"/>
      <c r="B8577"/>
      <c r="C8577"/>
      <c r="D8577"/>
      <c r="E8577" s="148"/>
      <c r="F8577" s="148"/>
      <c r="G8577" s="149"/>
      <c r="H8577" s="148"/>
      <c r="I8577"/>
    </row>
    <row r="8578" spans="1:9" x14ac:dyDescent="0.25">
      <c r="A8578"/>
      <c r="B8578"/>
      <c r="C8578"/>
      <c r="D8578"/>
      <c r="E8578" s="148"/>
      <c r="F8578" s="148"/>
      <c r="G8578" s="149"/>
      <c r="H8578" s="148"/>
      <c r="I8578"/>
    </row>
    <row r="8579" spans="1:9" x14ac:dyDescent="0.25">
      <c r="A8579"/>
      <c r="B8579"/>
      <c r="C8579"/>
      <c r="D8579"/>
      <c r="E8579" s="148"/>
      <c r="F8579" s="148"/>
      <c r="G8579" s="149"/>
      <c r="H8579" s="148"/>
      <c r="I8579"/>
    </row>
    <row r="8580" spans="1:9" x14ac:dyDescent="0.25">
      <c r="A8580"/>
      <c r="B8580"/>
      <c r="C8580"/>
      <c r="D8580"/>
      <c r="E8580" s="148"/>
      <c r="F8580" s="148"/>
      <c r="G8580" s="149"/>
      <c r="H8580" s="148"/>
      <c r="I8580"/>
    </row>
    <row r="8581" spans="1:9" x14ac:dyDescent="0.25">
      <c r="A8581"/>
      <c r="B8581"/>
      <c r="C8581"/>
      <c r="D8581"/>
      <c r="E8581" s="148"/>
      <c r="F8581" s="148"/>
      <c r="G8581" s="149"/>
      <c r="H8581" s="148"/>
      <c r="I8581"/>
    </row>
    <row r="8582" spans="1:9" x14ac:dyDescent="0.25">
      <c r="A8582"/>
      <c r="B8582"/>
      <c r="C8582"/>
      <c r="D8582"/>
      <c r="E8582" s="148"/>
      <c r="F8582" s="148"/>
      <c r="G8582" s="149"/>
      <c r="H8582" s="148"/>
      <c r="I8582"/>
    </row>
    <row r="8583" spans="1:9" x14ac:dyDescent="0.25">
      <c r="A8583"/>
      <c r="B8583"/>
      <c r="C8583"/>
      <c r="D8583"/>
      <c r="E8583" s="148"/>
      <c r="F8583" s="148"/>
      <c r="G8583" s="149"/>
      <c r="H8583" s="148"/>
      <c r="I8583"/>
    </row>
    <row r="8584" spans="1:9" x14ac:dyDescent="0.25">
      <c r="A8584"/>
      <c r="B8584"/>
      <c r="C8584"/>
      <c r="D8584"/>
      <c r="E8584" s="148"/>
      <c r="F8584" s="148"/>
      <c r="G8584" s="149"/>
      <c r="H8584" s="148"/>
      <c r="I8584"/>
    </row>
    <row r="8585" spans="1:9" x14ac:dyDescent="0.25">
      <c r="A8585"/>
      <c r="B8585"/>
      <c r="C8585"/>
      <c r="D8585"/>
      <c r="E8585" s="148"/>
      <c r="F8585" s="148"/>
      <c r="G8585" s="149"/>
      <c r="H8585" s="148"/>
      <c r="I8585"/>
    </row>
    <row r="8586" spans="1:9" x14ac:dyDescent="0.25">
      <c r="A8586"/>
      <c r="B8586"/>
      <c r="C8586"/>
      <c r="D8586"/>
      <c r="E8586" s="148"/>
      <c r="F8586" s="148"/>
      <c r="G8586" s="149"/>
      <c r="H8586" s="148"/>
      <c r="I8586"/>
    </row>
    <row r="8587" spans="1:9" x14ac:dyDescent="0.25">
      <c r="A8587"/>
      <c r="B8587"/>
      <c r="C8587"/>
      <c r="D8587"/>
      <c r="E8587" s="148"/>
      <c r="F8587" s="148"/>
      <c r="G8587" s="149"/>
      <c r="H8587" s="148"/>
      <c r="I8587"/>
    </row>
    <row r="8588" spans="1:9" x14ac:dyDescent="0.25">
      <c r="A8588"/>
      <c r="B8588"/>
      <c r="C8588"/>
      <c r="D8588"/>
      <c r="E8588" s="148"/>
      <c r="F8588" s="148"/>
      <c r="G8588" s="149"/>
      <c r="H8588" s="148"/>
      <c r="I8588"/>
    </row>
    <row r="8589" spans="1:9" x14ac:dyDescent="0.25">
      <c r="A8589"/>
      <c r="B8589"/>
      <c r="C8589"/>
      <c r="D8589"/>
      <c r="E8589" s="148"/>
      <c r="F8589" s="148"/>
      <c r="G8589" s="149"/>
      <c r="H8589" s="148"/>
      <c r="I8589"/>
    </row>
    <row r="8590" spans="1:9" x14ac:dyDescent="0.25">
      <c r="A8590"/>
      <c r="B8590"/>
      <c r="C8590"/>
      <c r="D8590"/>
      <c r="E8590" s="148"/>
      <c r="F8590" s="148"/>
      <c r="G8590" s="149"/>
      <c r="H8590" s="148"/>
      <c r="I8590"/>
    </row>
    <row r="8591" spans="1:9" x14ac:dyDescent="0.25">
      <c r="A8591"/>
      <c r="B8591"/>
      <c r="C8591"/>
      <c r="D8591"/>
      <c r="E8591" s="148"/>
      <c r="F8591" s="148"/>
      <c r="G8591" s="149"/>
      <c r="H8591" s="148"/>
      <c r="I8591"/>
    </row>
    <row r="8592" spans="1:9" x14ac:dyDescent="0.25">
      <c r="A8592"/>
      <c r="B8592"/>
      <c r="C8592"/>
      <c r="D8592"/>
      <c r="E8592" s="148"/>
      <c r="F8592" s="148"/>
      <c r="G8592" s="149"/>
      <c r="H8592" s="148"/>
      <c r="I8592"/>
    </row>
    <row r="8593" spans="1:9" x14ac:dyDescent="0.25">
      <c r="A8593"/>
      <c r="B8593"/>
      <c r="C8593"/>
      <c r="D8593"/>
      <c r="E8593" s="148"/>
      <c r="F8593" s="148"/>
      <c r="G8593" s="149"/>
      <c r="H8593" s="148"/>
      <c r="I8593"/>
    </row>
    <row r="8594" spans="1:9" x14ac:dyDescent="0.25">
      <c r="A8594"/>
      <c r="B8594"/>
      <c r="C8594"/>
      <c r="D8594"/>
      <c r="E8594" s="148"/>
      <c r="F8594" s="148"/>
      <c r="G8594" s="149"/>
      <c r="H8594" s="148"/>
      <c r="I8594"/>
    </row>
    <row r="8595" spans="1:9" x14ac:dyDescent="0.25">
      <c r="A8595"/>
      <c r="B8595"/>
      <c r="C8595"/>
      <c r="D8595"/>
      <c r="E8595" s="148"/>
      <c r="F8595" s="148"/>
      <c r="G8595" s="149"/>
      <c r="H8595" s="148"/>
      <c r="I8595"/>
    </row>
    <row r="8596" spans="1:9" x14ac:dyDescent="0.25">
      <c r="A8596"/>
      <c r="B8596"/>
      <c r="C8596"/>
      <c r="D8596"/>
      <c r="E8596" s="148"/>
      <c r="F8596" s="148"/>
      <c r="G8596" s="149"/>
      <c r="H8596" s="148"/>
      <c r="I8596"/>
    </row>
    <row r="8597" spans="1:9" x14ac:dyDescent="0.25">
      <c r="A8597"/>
      <c r="B8597"/>
      <c r="C8597"/>
      <c r="D8597"/>
      <c r="E8597" s="148"/>
      <c r="F8597" s="148"/>
      <c r="G8597" s="149"/>
      <c r="H8597" s="148"/>
      <c r="I8597"/>
    </row>
    <row r="8598" spans="1:9" x14ac:dyDescent="0.25">
      <c r="A8598"/>
      <c r="B8598"/>
      <c r="C8598"/>
      <c r="D8598"/>
      <c r="E8598" s="148"/>
      <c r="F8598" s="148"/>
      <c r="G8598" s="149"/>
      <c r="H8598" s="148"/>
      <c r="I8598"/>
    </row>
    <row r="8599" spans="1:9" x14ac:dyDescent="0.25">
      <c r="A8599"/>
      <c r="B8599"/>
      <c r="C8599"/>
      <c r="D8599"/>
      <c r="E8599" s="148"/>
      <c r="F8599" s="148"/>
      <c r="G8599" s="149"/>
      <c r="H8599" s="148"/>
      <c r="I8599"/>
    </row>
    <row r="8600" spans="1:9" x14ac:dyDescent="0.25">
      <c r="A8600"/>
      <c r="B8600"/>
      <c r="C8600"/>
      <c r="D8600"/>
      <c r="E8600" s="148"/>
      <c r="F8600" s="148"/>
      <c r="G8600" s="149"/>
      <c r="H8600" s="148"/>
      <c r="I8600"/>
    </row>
    <row r="8601" spans="1:9" x14ac:dyDescent="0.25">
      <c r="A8601"/>
      <c r="B8601"/>
      <c r="C8601"/>
      <c r="D8601"/>
      <c r="E8601" s="148"/>
      <c r="F8601" s="148"/>
      <c r="G8601" s="149"/>
      <c r="H8601" s="148"/>
      <c r="I8601"/>
    </row>
    <row r="8602" spans="1:9" x14ac:dyDescent="0.25">
      <c r="A8602"/>
      <c r="B8602"/>
      <c r="C8602"/>
      <c r="D8602"/>
      <c r="E8602" s="148"/>
      <c r="F8602" s="148"/>
      <c r="G8602" s="149"/>
      <c r="H8602" s="148"/>
      <c r="I8602"/>
    </row>
    <row r="8603" spans="1:9" x14ac:dyDescent="0.25">
      <c r="A8603"/>
      <c r="B8603"/>
      <c r="C8603"/>
      <c r="D8603"/>
      <c r="E8603" s="148"/>
      <c r="F8603" s="148"/>
      <c r="G8603" s="149"/>
      <c r="H8603" s="148"/>
      <c r="I8603"/>
    </row>
    <row r="8604" spans="1:9" x14ac:dyDescent="0.25">
      <c r="A8604"/>
      <c r="B8604"/>
      <c r="C8604"/>
      <c r="D8604"/>
      <c r="E8604" s="148"/>
      <c r="F8604" s="148"/>
      <c r="G8604" s="149"/>
      <c r="H8604" s="148"/>
      <c r="I8604"/>
    </row>
    <row r="8605" spans="1:9" x14ac:dyDescent="0.25">
      <c r="A8605"/>
      <c r="B8605"/>
      <c r="C8605"/>
      <c r="D8605"/>
      <c r="E8605" s="148"/>
      <c r="F8605" s="148"/>
      <c r="G8605" s="149"/>
      <c r="H8605" s="148"/>
      <c r="I8605"/>
    </row>
    <row r="8606" spans="1:9" x14ac:dyDescent="0.25">
      <c r="A8606"/>
      <c r="B8606"/>
      <c r="C8606"/>
      <c r="D8606"/>
      <c r="E8606" s="148"/>
      <c r="F8606" s="148"/>
      <c r="G8606" s="149"/>
      <c r="H8606" s="148"/>
      <c r="I8606"/>
    </row>
    <row r="8607" spans="1:9" x14ac:dyDescent="0.25">
      <c r="A8607"/>
      <c r="B8607"/>
      <c r="C8607"/>
      <c r="D8607"/>
      <c r="E8607" s="148"/>
      <c r="F8607" s="148"/>
      <c r="G8607" s="149"/>
      <c r="H8607" s="148"/>
      <c r="I8607"/>
    </row>
    <row r="8608" spans="1:9" x14ac:dyDescent="0.25">
      <c r="A8608"/>
      <c r="B8608"/>
      <c r="C8608"/>
      <c r="D8608"/>
      <c r="E8608" s="148"/>
      <c r="F8608" s="148"/>
      <c r="G8608" s="149"/>
      <c r="H8608" s="148"/>
      <c r="I8608"/>
    </row>
    <row r="8609" spans="1:9" x14ac:dyDescent="0.25">
      <c r="A8609"/>
      <c r="B8609"/>
      <c r="C8609"/>
      <c r="D8609"/>
      <c r="E8609" s="148"/>
      <c r="F8609" s="148"/>
      <c r="G8609" s="149"/>
      <c r="H8609" s="148"/>
      <c r="I8609"/>
    </row>
    <row r="8610" spans="1:9" x14ac:dyDescent="0.25">
      <c r="A8610"/>
      <c r="B8610"/>
      <c r="C8610"/>
      <c r="D8610"/>
      <c r="E8610" s="148"/>
      <c r="F8610" s="148"/>
      <c r="G8610" s="149"/>
      <c r="H8610" s="148"/>
      <c r="I8610"/>
    </row>
    <row r="8611" spans="1:9" x14ac:dyDescent="0.25">
      <c r="A8611"/>
      <c r="B8611"/>
      <c r="C8611"/>
      <c r="D8611"/>
      <c r="E8611" s="148"/>
      <c r="F8611" s="148"/>
      <c r="G8611" s="149"/>
      <c r="H8611" s="148"/>
      <c r="I8611"/>
    </row>
    <row r="8612" spans="1:9" x14ac:dyDescent="0.25">
      <c r="A8612"/>
      <c r="B8612"/>
      <c r="C8612"/>
      <c r="D8612"/>
      <c r="E8612" s="148"/>
      <c r="F8612" s="148"/>
      <c r="G8612" s="149"/>
      <c r="H8612" s="148"/>
      <c r="I8612"/>
    </row>
    <row r="8613" spans="1:9" x14ac:dyDescent="0.25">
      <c r="A8613"/>
      <c r="B8613"/>
      <c r="C8613"/>
      <c r="D8613"/>
      <c r="E8613" s="148"/>
      <c r="F8613" s="148"/>
      <c r="G8613" s="149"/>
      <c r="H8613" s="148"/>
      <c r="I8613"/>
    </row>
    <row r="8614" spans="1:9" x14ac:dyDescent="0.25">
      <c r="A8614"/>
      <c r="B8614"/>
      <c r="C8614"/>
      <c r="D8614"/>
      <c r="E8614" s="148"/>
      <c r="F8614" s="148"/>
      <c r="G8614" s="149"/>
      <c r="H8614" s="148"/>
      <c r="I8614"/>
    </row>
    <row r="8615" spans="1:9" x14ac:dyDescent="0.25">
      <c r="A8615"/>
      <c r="B8615"/>
      <c r="C8615"/>
      <c r="D8615"/>
      <c r="E8615" s="148"/>
      <c r="F8615" s="148"/>
      <c r="G8615" s="149"/>
      <c r="H8615" s="148"/>
      <c r="I8615"/>
    </row>
    <row r="8616" spans="1:9" x14ac:dyDescent="0.25">
      <c r="A8616"/>
      <c r="B8616"/>
      <c r="C8616"/>
      <c r="D8616"/>
      <c r="E8616" s="148"/>
      <c r="F8616" s="148"/>
      <c r="G8616" s="149"/>
      <c r="H8616" s="148"/>
      <c r="I8616"/>
    </row>
    <row r="8617" spans="1:9" x14ac:dyDescent="0.25">
      <c r="A8617"/>
      <c r="B8617"/>
      <c r="C8617"/>
      <c r="D8617"/>
      <c r="E8617" s="148"/>
      <c r="F8617" s="148"/>
      <c r="G8617" s="149"/>
      <c r="H8617" s="148"/>
      <c r="I8617"/>
    </row>
    <row r="8618" spans="1:9" x14ac:dyDescent="0.25">
      <c r="A8618"/>
      <c r="B8618"/>
      <c r="C8618"/>
      <c r="D8618"/>
      <c r="E8618" s="148"/>
      <c r="F8618" s="148"/>
      <c r="G8618" s="149"/>
      <c r="H8618" s="148"/>
      <c r="I8618"/>
    </row>
    <row r="8619" spans="1:9" x14ac:dyDescent="0.25">
      <c r="A8619"/>
      <c r="B8619"/>
      <c r="C8619"/>
      <c r="D8619"/>
      <c r="E8619" s="148"/>
      <c r="F8619" s="148"/>
      <c r="G8619" s="149"/>
      <c r="H8619" s="148"/>
      <c r="I8619"/>
    </row>
    <row r="8620" spans="1:9" x14ac:dyDescent="0.25">
      <c r="A8620"/>
      <c r="B8620"/>
      <c r="C8620"/>
      <c r="D8620"/>
      <c r="E8620" s="148"/>
      <c r="F8620" s="148"/>
      <c r="G8620" s="149"/>
      <c r="H8620" s="148"/>
      <c r="I8620"/>
    </row>
    <row r="8621" spans="1:9" x14ac:dyDescent="0.25">
      <c r="A8621"/>
      <c r="B8621"/>
      <c r="C8621"/>
      <c r="D8621"/>
      <c r="E8621" s="148"/>
      <c r="F8621" s="148"/>
      <c r="G8621" s="149"/>
      <c r="H8621" s="148"/>
      <c r="I8621"/>
    </row>
    <row r="8622" spans="1:9" x14ac:dyDescent="0.25">
      <c r="A8622"/>
      <c r="B8622"/>
      <c r="C8622"/>
      <c r="D8622"/>
      <c r="E8622" s="148"/>
      <c r="F8622" s="148"/>
      <c r="G8622" s="149"/>
      <c r="H8622" s="148"/>
      <c r="I8622"/>
    </row>
    <row r="8623" spans="1:9" x14ac:dyDescent="0.25">
      <c r="A8623"/>
      <c r="B8623"/>
      <c r="C8623"/>
      <c r="D8623"/>
      <c r="E8623" s="148"/>
      <c r="F8623" s="148"/>
      <c r="G8623" s="149"/>
      <c r="H8623" s="148"/>
      <c r="I8623"/>
    </row>
    <row r="8624" spans="1:9" x14ac:dyDescent="0.25">
      <c r="A8624"/>
      <c r="B8624"/>
      <c r="C8624"/>
      <c r="D8624"/>
      <c r="E8624" s="148"/>
      <c r="F8624" s="148"/>
      <c r="G8624" s="149"/>
      <c r="H8624" s="148"/>
      <c r="I8624"/>
    </row>
    <row r="8625" spans="1:9" x14ac:dyDescent="0.25">
      <c r="A8625"/>
      <c r="B8625"/>
      <c r="C8625"/>
      <c r="D8625"/>
      <c r="E8625" s="148"/>
      <c r="F8625" s="148"/>
      <c r="G8625" s="149"/>
      <c r="H8625" s="148"/>
      <c r="I8625"/>
    </row>
    <row r="8626" spans="1:9" x14ac:dyDescent="0.25">
      <c r="A8626"/>
      <c r="B8626"/>
      <c r="C8626"/>
      <c r="D8626"/>
      <c r="E8626" s="148"/>
      <c r="F8626" s="148"/>
      <c r="G8626" s="149"/>
      <c r="H8626" s="148"/>
      <c r="I8626"/>
    </row>
    <row r="8627" spans="1:9" x14ac:dyDescent="0.25">
      <c r="A8627"/>
      <c r="B8627"/>
      <c r="C8627"/>
      <c r="D8627"/>
      <c r="E8627" s="148"/>
      <c r="F8627" s="148"/>
      <c r="G8627" s="149"/>
      <c r="H8627" s="148"/>
      <c r="I8627"/>
    </row>
    <row r="8628" spans="1:9" x14ac:dyDescent="0.25">
      <c r="A8628"/>
      <c r="B8628"/>
      <c r="C8628"/>
      <c r="D8628"/>
      <c r="E8628" s="148"/>
      <c r="F8628" s="148"/>
      <c r="G8628" s="149"/>
      <c r="H8628" s="148"/>
      <c r="I8628"/>
    </row>
    <row r="8629" spans="1:9" x14ac:dyDescent="0.25">
      <c r="A8629"/>
      <c r="B8629"/>
      <c r="C8629"/>
      <c r="D8629"/>
      <c r="E8629" s="148"/>
      <c r="F8629" s="148"/>
      <c r="G8629" s="149"/>
      <c r="H8629" s="148"/>
      <c r="I8629"/>
    </row>
    <row r="8630" spans="1:9" x14ac:dyDescent="0.25">
      <c r="A8630"/>
      <c r="B8630"/>
      <c r="C8630"/>
      <c r="D8630"/>
      <c r="E8630" s="148"/>
      <c r="F8630" s="148"/>
      <c r="G8630" s="149"/>
      <c r="H8630" s="148"/>
      <c r="I8630"/>
    </row>
    <row r="8631" spans="1:9" x14ac:dyDescent="0.25">
      <c r="A8631"/>
      <c r="B8631"/>
      <c r="C8631"/>
      <c r="D8631"/>
      <c r="E8631" s="148"/>
      <c r="F8631" s="148"/>
      <c r="G8631" s="149"/>
      <c r="H8631" s="148"/>
      <c r="I8631"/>
    </row>
    <row r="8632" spans="1:9" x14ac:dyDescent="0.25">
      <c r="A8632"/>
      <c r="B8632"/>
      <c r="C8632"/>
      <c r="D8632"/>
      <c r="E8632" s="148"/>
      <c r="F8632" s="148"/>
      <c r="G8632" s="149"/>
      <c r="H8632" s="148"/>
      <c r="I8632"/>
    </row>
    <row r="8633" spans="1:9" x14ac:dyDescent="0.25">
      <c r="A8633"/>
      <c r="B8633"/>
      <c r="C8633"/>
      <c r="D8633"/>
      <c r="E8633" s="148"/>
      <c r="F8633" s="148"/>
      <c r="G8633" s="149"/>
      <c r="H8633" s="148"/>
      <c r="I8633"/>
    </row>
    <row r="8634" spans="1:9" x14ac:dyDescent="0.25">
      <c r="A8634"/>
      <c r="B8634"/>
      <c r="C8634"/>
      <c r="D8634"/>
      <c r="E8634" s="148"/>
      <c r="F8634" s="148"/>
      <c r="G8634" s="149"/>
      <c r="H8634" s="148"/>
      <c r="I8634"/>
    </row>
    <row r="8635" spans="1:9" x14ac:dyDescent="0.25">
      <c r="A8635"/>
      <c r="B8635"/>
      <c r="C8635"/>
      <c r="D8635"/>
      <c r="E8635" s="148"/>
      <c r="F8635" s="148"/>
      <c r="G8635" s="149"/>
      <c r="H8635" s="148"/>
      <c r="I8635"/>
    </row>
    <row r="8636" spans="1:9" x14ac:dyDescent="0.25">
      <c r="A8636"/>
      <c r="B8636"/>
      <c r="C8636"/>
      <c r="D8636"/>
      <c r="E8636" s="148"/>
      <c r="F8636" s="148"/>
      <c r="G8636" s="149"/>
      <c r="H8636" s="148"/>
      <c r="I8636"/>
    </row>
    <row r="8637" spans="1:9" x14ac:dyDescent="0.25">
      <c r="A8637"/>
      <c r="B8637"/>
      <c r="C8637"/>
      <c r="D8637"/>
      <c r="E8637" s="148"/>
      <c r="F8637" s="148"/>
      <c r="G8637" s="149"/>
      <c r="H8637" s="148"/>
      <c r="I8637"/>
    </row>
    <row r="8638" spans="1:9" x14ac:dyDescent="0.25">
      <c r="A8638"/>
      <c r="B8638"/>
      <c r="C8638"/>
      <c r="D8638"/>
      <c r="E8638" s="148"/>
      <c r="F8638" s="148"/>
      <c r="G8638" s="149"/>
      <c r="H8638" s="148"/>
      <c r="I8638"/>
    </row>
    <row r="8639" spans="1:9" x14ac:dyDescent="0.25">
      <c r="A8639"/>
      <c r="B8639"/>
      <c r="C8639"/>
      <c r="D8639"/>
      <c r="E8639" s="148"/>
      <c r="F8639" s="148"/>
      <c r="G8639" s="149"/>
      <c r="H8639" s="148"/>
      <c r="I8639"/>
    </row>
    <row r="8640" spans="1:9" x14ac:dyDescent="0.25">
      <c r="A8640"/>
      <c r="B8640"/>
      <c r="C8640"/>
      <c r="D8640"/>
      <c r="E8640" s="148"/>
      <c r="F8640" s="148"/>
      <c r="G8640" s="149"/>
      <c r="H8640" s="148"/>
      <c r="I8640"/>
    </row>
    <row r="8641" spans="1:9" x14ac:dyDescent="0.25">
      <c r="A8641"/>
      <c r="B8641"/>
      <c r="C8641"/>
      <c r="D8641"/>
      <c r="E8641" s="148"/>
      <c r="F8641" s="148"/>
      <c r="G8641" s="149"/>
      <c r="H8641" s="148"/>
      <c r="I8641"/>
    </row>
    <row r="8642" spans="1:9" x14ac:dyDescent="0.25">
      <c r="A8642"/>
      <c r="B8642"/>
      <c r="C8642"/>
      <c r="D8642"/>
      <c r="E8642" s="148"/>
      <c r="F8642" s="148"/>
      <c r="G8642" s="149"/>
      <c r="H8642" s="148"/>
      <c r="I8642"/>
    </row>
    <row r="8643" spans="1:9" x14ac:dyDescent="0.25">
      <c r="A8643"/>
      <c r="B8643"/>
      <c r="C8643"/>
      <c r="D8643"/>
      <c r="E8643" s="148"/>
      <c r="F8643" s="148"/>
      <c r="G8643" s="149"/>
      <c r="H8643" s="148"/>
      <c r="I8643"/>
    </row>
    <row r="8644" spans="1:9" x14ac:dyDescent="0.25">
      <c r="A8644"/>
      <c r="B8644"/>
      <c r="C8644"/>
      <c r="D8644"/>
      <c r="E8644" s="148"/>
      <c r="F8644" s="148"/>
      <c r="G8644" s="149"/>
      <c r="H8644" s="148"/>
      <c r="I8644"/>
    </row>
    <row r="8645" spans="1:9" x14ac:dyDescent="0.25">
      <c r="A8645"/>
      <c r="B8645"/>
      <c r="C8645"/>
      <c r="D8645"/>
      <c r="E8645" s="148"/>
      <c r="F8645" s="148"/>
      <c r="G8645" s="149"/>
      <c r="H8645" s="148"/>
      <c r="I8645"/>
    </row>
    <row r="8646" spans="1:9" x14ac:dyDescent="0.25">
      <c r="A8646"/>
      <c r="B8646"/>
      <c r="C8646"/>
      <c r="D8646"/>
      <c r="E8646" s="148"/>
      <c r="F8646" s="148"/>
      <c r="G8646" s="149"/>
      <c r="H8646" s="148"/>
      <c r="I8646"/>
    </row>
    <row r="8647" spans="1:9" x14ac:dyDescent="0.25">
      <c r="A8647"/>
      <c r="B8647"/>
      <c r="C8647"/>
      <c r="D8647"/>
      <c r="E8647" s="148"/>
      <c r="F8647" s="148"/>
      <c r="G8647" s="149"/>
      <c r="H8647" s="148"/>
      <c r="I8647"/>
    </row>
    <row r="8648" spans="1:9" x14ac:dyDescent="0.25">
      <c r="A8648"/>
      <c r="B8648"/>
      <c r="C8648"/>
      <c r="D8648"/>
      <c r="E8648" s="148"/>
      <c r="F8648" s="148"/>
      <c r="G8648" s="149"/>
      <c r="H8648" s="148"/>
      <c r="I8648"/>
    </row>
    <row r="8649" spans="1:9" x14ac:dyDescent="0.25">
      <c r="A8649"/>
      <c r="B8649"/>
      <c r="C8649"/>
      <c r="D8649"/>
      <c r="E8649" s="148"/>
      <c r="F8649" s="148"/>
      <c r="G8649" s="149"/>
      <c r="H8649" s="148"/>
      <c r="I8649"/>
    </row>
    <row r="8650" spans="1:9" x14ac:dyDescent="0.25">
      <c r="A8650"/>
      <c r="B8650"/>
      <c r="C8650"/>
      <c r="D8650"/>
      <c r="E8650" s="148"/>
      <c r="F8650" s="148"/>
      <c r="G8650" s="149"/>
      <c r="H8650" s="148"/>
      <c r="I8650"/>
    </row>
    <row r="8651" spans="1:9" x14ac:dyDescent="0.25">
      <c r="A8651"/>
      <c r="B8651"/>
      <c r="C8651"/>
      <c r="D8651"/>
      <c r="E8651" s="148"/>
      <c r="F8651" s="148"/>
      <c r="G8651" s="149"/>
      <c r="H8651" s="148"/>
      <c r="I8651"/>
    </row>
    <row r="8652" spans="1:9" x14ac:dyDescent="0.25">
      <c r="A8652"/>
      <c r="B8652"/>
      <c r="C8652"/>
      <c r="D8652"/>
      <c r="E8652" s="148"/>
      <c r="F8652" s="148"/>
      <c r="G8652" s="149"/>
      <c r="H8652" s="148"/>
      <c r="I8652"/>
    </row>
    <row r="8653" spans="1:9" x14ac:dyDescent="0.25">
      <c r="A8653"/>
      <c r="B8653"/>
      <c r="C8653"/>
      <c r="D8653"/>
      <c r="E8653" s="148"/>
      <c r="F8653" s="148"/>
      <c r="G8653" s="149"/>
      <c r="H8653" s="148"/>
      <c r="I8653"/>
    </row>
    <row r="8654" spans="1:9" x14ac:dyDescent="0.25">
      <c r="A8654"/>
      <c r="B8654"/>
      <c r="C8654"/>
      <c r="D8654"/>
      <c r="E8654" s="148"/>
      <c r="F8654" s="148"/>
      <c r="G8654" s="149"/>
      <c r="H8654" s="148"/>
      <c r="I8654"/>
    </row>
    <row r="8655" spans="1:9" x14ac:dyDescent="0.25">
      <c r="A8655"/>
      <c r="B8655"/>
      <c r="C8655"/>
      <c r="D8655"/>
      <c r="E8655" s="148"/>
      <c r="F8655" s="148"/>
      <c r="G8655" s="149"/>
      <c r="H8655" s="148"/>
      <c r="I8655"/>
    </row>
    <row r="8656" spans="1:9" x14ac:dyDescent="0.25">
      <c r="A8656"/>
      <c r="B8656"/>
      <c r="C8656"/>
      <c r="D8656"/>
      <c r="E8656" s="148"/>
      <c r="F8656" s="148"/>
      <c r="G8656" s="149"/>
      <c r="H8656" s="148"/>
      <c r="I8656"/>
    </row>
    <row r="8657" spans="1:9" x14ac:dyDescent="0.25">
      <c r="A8657"/>
      <c r="B8657"/>
      <c r="C8657"/>
      <c r="D8657"/>
      <c r="E8657" s="148"/>
      <c r="F8657" s="148"/>
      <c r="G8657" s="149"/>
      <c r="H8657" s="148"/>
      <c r="I8657"/>
    </row>
    <row r="8658" spans="1:9" x14ac:dyDescent="0.25">
      <c r="A8658"/>
      <c r="B8658"/>
      <c r="C8658"/>
      <c r="D8658"/>
      <c r="E8658" s="148"/>
      <c r="F8658" s="148"/>
      <c r="G8658" s="149"/>
      <c r="H8658" s="148"/>
      <c r="I8658"/>
    </row>
    <row r="8659" spans="1:9" x14ac:dyDescent="0.25">
      <c r="A8659"/>
      <c r="B8659"/>
      <c r="C8659"/>
      <c r="D8659"/>
      <c r="E8659" s="148"/>
      <c r="F8659" s="148"/>
      <c r="G8659" s="149"/>
      <c r="H8659" s="148"/>
      <c r="I8659"/>
    </row>
    <row r="8660" spans="1:9" x14ac:dyDescent="0.25">
      <c r="A8660"/>
      <c r="B8660"/>
      <c r="C8660"/>
      <c r="D8660"/>
      <c r="E8660" s="148"/>
      <c r="F8660" s="148"/>
      <c r="G8660" s="149"/>
      <c r="H8660" s="148"/>
      <c r="I8660"/>
    </row>
    <row r="8661" spans="1:9" x14ac:dyDescent="0.25">
      <c r="A8661"/>
      <c r="B8661"/>
      <c r="C8661"/>
      <c r="D8661"/>
      <c r="E8661" s="148"/>
      <c r="F8661" s="148"/>
      <c r="G8661" s="149"/>
      <c r="H8661" s="148"/>
      <c r="I8661"/>
    </row>
    <row r="8662" spans="1:9" x14ac:dyDescent="0.25">
      <c r="A8662"/>
      <c r="B8662"/>
      <c r="C8662"/>
      <c r="D8662"/>
      <c r="E8662" s="148"/>
      <c r="F8662" s="148"/>
      <c r="G8662" s="149"/>
      <c r="H8662" s="148"/>
      <c r="I8662"/>
    </row>
    <row r="8663" spans="1:9" x14ac:dyDescent="0.25">
      <c r="A8663"/>
      <c r="B8663"/>
      <c r="C8663"/>
      <c r="D8663"/>
      <c r="E8663" s="148"/>
      <c r="F8663" s="148"/>
      <c r="G8663" s="149"/>
      <c r="H8663" s="148"/>
      <c r="I8663"/>
    </row>
    <row r="8664" spans="1:9" x14ac:dyDescent="0.25">
      <c r="A8664"/>
      <c r="B8664"/>
      <c r="C8664"/>
      <c r="D8664"/>
      <c r="E8664" s="148"/>
      <c r="F8664" s="148"/>
      <c r="G8664" s="149"/>
      <c r="H8664" s="148"/>
      <c r="I8664"/>
    </row>
    <row r="8665" spans="1:9" x14ac:dyDescent="0.25">
      <c r="A8665"/>
      <c r="B8665"/>
      <c r="C8665"/>
      <c r="D8665"/>
      <c r="E8665" s="148"/>
      <c r="F8665" s="148"/>
      <c r="G8665" s="149"/>
      <c r="H8665" s="148"/>
      <c r="I8665"/>
    </row>
    <row r="8666" spans="1:9" x14ac:dyDescent="0.25">
      <c r="A8666"/>
      <c r="B8666"/>
      <c r="C8666"/>
      <c r="D8666"/>
      <c r="E8666" s="148"/>
      <c r="F8666" s="148"/>
      <c r="G8666" s="149"/>
      <c r="H8666" s="148"/>
      <c r="I8666"/>
    </row>
    <row r="8667" spans="1:9" x14ac:dyDescent="0.25">
      <c r="A8667"/>
      <c r="B8667"/>
      <c r="C8667"/>
      <c r="D8667"/>
      <c r="E8667" s="148"/>
      <c r="F8667" s="148"/>
      <c r="G8667" s="149"/>
      <c r="H8667" s="148"/>
      <c r="I8667"/>
    </row>
    <row r="8668" spans="1:9" x14ac:dyDescent="0.25">
      <c r="A8668"/>
      <c r="B8668"/>
      <c r="C8668"/>
      <c r="D8668"/>
      <c r="E8668" s="148"/>
      <c r="F8668" s="148"/>
      <c r="G8668" s="149"/>
      <c r="H8668" s="148"/>
      <c r="I8668"/>
    </row>
    <row r="8669" spans="1:9" x14ac:dyDescent="0.25">
      <c r="A8669"/>
      <c r="B8669"/>
      <c r="C8669"/>
      <c r="D8669"/>
      <c r="E8669" s="148"/>
      <c r="F8669" s="148"/>
      <c r="G8669" s="149"/>
      <c r="H8669" s="148"/>
      <c r="I8669"/>
    </row>
    <row r="8670" spans="1:9" x14ac:dyDescent="0.25">
      <c r="A8670"/>
      <c r="B8670"/>
      <c r="C8670"/>
      <c r="D8670"/>
      <c r="E8670" s="148"/>
      <c r="F8670" s="148"/>
      <c r="G8670" s="149"/>
      <c r="H8670" s="148"/>
      <c r="I8670"/>
    </row>
    <row r="8671" spans="1:9" x14ac:dyDescent="0.25">
      <c r="A8671"/>
      <c r="B8671"/>
      <c r="C8671"/>
      <c r="D8671"/>
      <c r="E8671" s="148"/>
      <c r="F8671" s="148"/>
      <c r="G8671" s="149"/>
      <c r="H8671" s="148"/>
      <c r="I8671"/>
    </row>
    <row r="8672" spans="1:9" x14ac:dyDescent="0.25">
      <c r="A8672"/>
      <c r="B8672"/>
      <c r="C8672"/>
      <c r="D8672"/>
      <c r="E8672" s="148"/>
      <c r="F8672" s="148"/>
      <c r="G8672" s="149"/>
      <c r="H8672" s="148"/>
      <c r="I8672"/>
    </row>
    <row r="8673" spans="1:9" x14ac:dyDescent="0.25">
      <c r="A8673"/>
      <c r="B8673"/>
      <c r="C8673"/>
      <c r="D8673"/>
      <c r="E8673" s="148"/>
      <c r="F8673" s="148"/>
      <c r="G8673" s="149"/>
      <c r="H8673" s="148"/>
      <c r="I8673"/>
    </row>
    <row r="8674" spans="1:9" x14ac:dyDescent="0.25">
      <c r="A8674"/>
      <c r="B8674"/>
      <c r="C8674"/>
      <c r="D8674"/>
      <c r="E8674" s="148"/>
      <c r="F8674" s="148"/>
      <c r="G8674" s="149"/>
      <c r="H8674" s="148"/>
      <c r="I8674"/>
    </row>
    <row r="8675" spans="1:9" x14ac:dyDescent="0.25">
      <c r="A8675"/>
      <c r="B8675"/>
      <c r="C8675"/>
      <c r="D8675"/>
      <c r="E8675" s="148"/>
      <c r="F8675" s="148"/>
      <c r="G8675" s="149"/>
      <c r="H8675" s="148"/>
      <c r="I8675"/>
    </row>
    <row r="8676" spans="1:9" x14ac:dyDescent="0.25">
      <c r="A8676"/>
      <c r="B8676"/>
      <c r="C8676"/>
      <c r="D8676"/>
      <c r="E8676" s="148"/>
      <c r="F8676" s="148"/>
      <c r="G8676" s="149"/>
      <c r="H8676" s="148"/>
      <c r="I8676"/>
    </row>
    <row r="8677" spans="1:9" x14ac:dyDescent="0.25">
      <c r="A8677"/>
      <c r="B8677"/>
      <c r="C8677"/>
      <c r="D8677"/>
      <c r="E8677" s="148"/>
      <c r="F8677" s="148"/>
      <c r="G8677" s="149"/>
      <c r="H8677" s="148"/>
      <c r="I8677"/>
    </row>
    <row r="8678" spans="1:9" x14ac:dyDescent="0.25">
      <c r="A8678"/>
      <c r="B8678"/>
      <c r="C8678"/>
      <c r="D8678"/>
      <c r="E8678" s="148"/>
      <c r="F8678" s="148"/>
      <c r="G8678" s="149"/>
      <c r="H8678" s="148"/>
      <c r="I8678"/>
    </row>
    <row r="8679" spans="1:9" x14ac:dyDescent="0.25">
      <c r="A8679"/>
      <c r="B8679"/>
      <c r="C8679"/>
      <c r="D8679"/>
      <c r="E8679" s="148"/>
      <c r="F8679" s="148"/>
      <c r="G8679" s="149"/>
      <c r="H8679" s="148"/>
      <c r="I8679"/>
    </row>
    <row r="8680" spans="1:9" x14ac:dyDescent="0.25">
      <c r="A8680"/>
      <c r="B8680"/>
      <c r="C8680"/>
      <c r="D8680"/>
      <c r="E8680" s="148"/>
      <c r="F8680" s="148"/>
      <c r="G8680" s="149"/>
      <c r="H8680" s="148"/>
      <c r="I8680"/>
    </row>
    <row r="8681" spans="1:9" x14ac:dyDescent="0.25">
      <c r="A8681"/>
      <c r="B8681"/>
      <c r="C8681"/>
      <c r="D8681"/>
      <c r="E8681" s="148"/>
      <c r="F8681" s="148"/>
      <c r="G8681" s="149"/>
      <c r="H8681" s="148"/>
      <c r="I8681"/>
    </row>
    <row r="8682" spans="1:9" x14ac:dyDescent="0.25">
      <c r="A8682"/>
      <c r="B8682"/>
      <c r="C8682"/>
      <c r="D8682"/>
      <c r="E8682" s="148"/>
      <c r="F8682" s="148"/>
      <c r="G8682" s="149"/>
      <c r="H8682" s="148"/>
      <c r="I8682"/>
    </row>
    <row r="8683" spans="1:9" x14ac:dyDescent="0.25">
      <c r="A8683"/>
      <c r="B8683"/>
      <c r="C8683"/>
      <c r="D8683"/>
      <c r="E8683" s="148"/>
      <c r="F8683" s="148"/>
      <c r="G8683" s="149"/>
      <c r="H8683" s="148"/>
      <c r="I8683"/>
    </row>
    <row r="8684" spans="1:9" x14ac:dyDescent="0.25">
      <c r="A8684"/>
      <c r="B8684"/>
      <c r="C8684"/>
      <c r="D8684"/>
      <c r="E8684" s="148"/>
      <c r="F8684" s="148"/>
      <c r="G8684" s="149"/>
      <c r="H8684" s="148"/>
      <c r="I8684"/>
    </row>
    <row r="8685" spans="1:9" x14ac:dyDescent="0.25">
      <c r="A8685"/>
      <c r="B8685"/>
      <c r="C8685"/>
      <c r="D8685"/>
      <c r="E8685" s="148"/>
      <c r="F8685" s="148"/>
      <c r="G8685" s="149"/>
      <c r="H8685" s="148"/>
      <c r="I8685"/>
    </row>
    <row r="8686" spans="1:9" x14ac:dyDescent="0.25">
      <c r="A8686"/>
      <c r="B8686"/>
      <c r="C8686"/>
      <c r="D8686"/>
      <c r="E8686" s="148"/>
      <c r="F8686" s="148"/>
      <c r="G8686" s="149"/>
      <c r="H8686" s="148"/>
      <c r="I8686"/>
    </row>
    <row r="8687" spans="1:9" x14ac:dyDescent="0.25">
      <c r="A8687"/>
      <c r="B8687"/>
      <c r="C8687"/>
      <c r="D8687"/>
      <c r="E8687" s="148"/>
      <c r="F8687" s="148"/>
      <c r="G8687" s="149"/>
      <c r="H8687" s="148"/>
      <c r="I8687"/>
    </row>
    <row r="8688" spans="1:9" x14ac:dyDescent="0.25">
      <c r="A8688"/>
      <c r="B8688"/>
      <c r="C8688"/>
      <c r="D8688"/>
      <c r="E8688" s="148"/>
      <c r="F8688" s="148"/>
      <c r="G8688" s="149"/>
      <c r="H8688" s="148"/>
      <c r="I8688"/>
    </row>
    <row r="8689" spans="1:9" x14ac:dyDescent="0.25">
      <c r="A8689"/>
      <c r="B8689"/>
      <c r="C8689"/>
      <c r="D8689"/>
      <c r="E8689" s="148"/>
      <c r="F8689" s="148"/>
      <c r="G8689" s="149"/>
      <c r="H8689" s="148"/>
      <c r="I8689"/>
    </row>
    <row r="8690" spans="1:9" x14ac:dyDescent="0.25">
      <c r="A8690"/>
      <c r="B8690"/>
      <c r="C8690"/>
      <c r="D8690"/>
      <c r="E8690" s="148"/>
      <c r="F8690" s="148"/>
      <c r="G8690" s="149"/>
      <c r="H8690" s="148"/>
      <c r="I8690"/>
    </row>
    <row r="8691" spans="1:9" x14ac:dyDescent="0.25">
      <c r="A8691"/>
      <c r="B8691"/>
      <c r="C8691"/>
      <c r="D8691"/>
      <c r="E8691" s="148"/>
      <c r="F8691" s="148"/>
      <c r="G8691" s="149"/>
      <c r="H8691" s="148"/>
      <c r="I8691"/>
    </row>
    <row r="8692" spans="1:9" x14ac:dyDescent="0.25">
      <c r="A8692"/>
      <c r="B8692"/>
      <c r="C8692"/>
      <c r="D8692"/>
      <c r="E8692" s="148"/>
      <c r="F8692" s="148"/>
      <c r="G8692" s="149"/>
      <c r="H8692" s="148"/>
      <c r="I8692"/>
    </row>
    <row r="8693" spans="1:9" x14ac:dyDescent="0.25">
      <c r="A8693"/>
      <c r="B8693"/>
      <c r="C8693"/>
      <c r="D8693"/>
      <c r="E8693" s="148"/>
      <c r="F8693" s="148"/>
      <c r="G8693" s="149"/>
      <c r="H8693" s="148"/>
      <c r="I8693"/>
    </row>
    <row r="8694" spans="1:9" x14ac:dyDescent="0.25">
      <c r="A8694"/>
      <c r="B8694"/>
      <c r="C8694"/>
      <c r="D8694"/>
      <c r="E8694" s="148"/>
      <c r="F8694" s="148"/>
      <c r="G8694" s="149"/>
      <c r="H8694" s="148"/>
      <c r="I8694"/>
    </row>
    <row r="8695" spans="1:9" x14ac:dyDescent="0.25">
      <c r="A8695"/>
      <c r="B8695"/>
      <c r="C8695"/>
      <c r="D8695"/>
      <c r="E8695" s="148"/>
      <c r="F8695" s="148"/>
      <c r="G8695" s="149"/>
      <c r="H8695" s="148"/>
      <c r="I8695"/>
    </row>
    <row r="8696" spans="1:9" x14ac:dyDescent="0.25">
      <c r="A8696"/>
      <c r="B8696"/>
      <c r="C8696"/>
      <c r="D8696"/>
      <c r="E8696" s="148"/>
      <c r="F8696" s="148"/>
      <c r="G8696" s="149"/>
      <c r="H8696" s="148"/>
      <c r="I8696"/>
    </row>
    <row r="8697" spans="1:9" x14ac:dyDescent="0.25">
      <c r="A8697"/>
      <c r="B8697"/>
      <c r="C8697"/>
      <c r="D8697"/>
      <c r="E8697" s="148"/>
      <c r="F8697" s="148"/>
      <c r="G8697" s="149"/>
      <c r="H8697" s="148"/>
      <c r="I8697"/>
    </row>
    <row r="8698" spans="1:9" x14ac:dyDescent="0.25">
      <c r="A8698"/>
      <c r="B8698"/>
      <c r="C8698"/>
      <c r="D8698"/>
      <c r="E8698" s="148"/>
      <c r="F8698" s="148"/>
      <c r="G8698" s="149"/>
      <c r="H8698" s="148"/>
      <c r="I8698"/>
    </row>
    <row r="8699" spans="1:9" x14ac:dyDescent="0.25">
      <c r="A8699"/>
      <c r="B8699"/>
      <c r="C8699"/>
      <c r="D8699"/>
      <c r="E8699" s="148"/>
      <c r="F8699" s="148"/>
      <c r="G8699" s="149"/>
      <c r="H8699" s="148"/>
      <c r="I8699"/>
    </row>
    <row r="8700" spans="1:9" x14ac:dyDescent="0.25">
      <c r="A8700"/>
      <c r="B8700"/>
      <c r="C8700"/>
      <c r="D8700"/>
      <c r="E8700" s="148"/>
      <c r="F8700" s="148"/>
      <c r="G8700" s="149"/>
      <c r="H8700" s="148"/>
      <c r="I8700"/>
    </row>
    <row r="8701" spans="1:9" x14ac:dyDescent="0.25">
      <c r="A8701"/>
      <c r="B8701"/>
      <c r="C8701"/>
      <c r="D8701"/>
      <c r="E8701" s="148"/>
      <c r="F8701" s="148"/>
      <c r="G8701" s="149"/>
      <c r="H8701" s="148"/>
      <c r="I8701"/>
    </row>
    <row r="8702" spans="1:9" x14ac:dyDescent="0.25">
      <c r="A8702"/>
      <c r="B8702"/>
      <c r="C8702"/>
      <c r="D8702"/>
      <c r="E8702" s="148"/>
      <c r="F8702" s="148"/>
      <c r="G8702" s="149"/>
      <c r="H8702" s="148"/>
      <c r="I8702"/>
    </row>
    <row r="8703" spans="1:9" x14ac:dyDescent="0.25">
      <c r="A8703"/>
      <c r="B8703"/>
      <c r="C8703"/>
      <c r="D8703"/>
      <c r="E8703" s="148"/>
      <c r="F8703" s="148"/>
      <c r="G8703" s="149"/>
      <c r="H8703" s="148"/>
      <c r="I8703"/>
    </row>
    <row r="8704" spans="1:9" x14ac:dyDescent="0.25">
      <c r="A8704"/>
      <c r="B8704"/>
      <c r="C8704"/>
      <c r="D8704"/>
      <c r="E8704" s="148"/>
      <c r="F8704" s="148"/>
      <c r="G8704" s="149"/>
      <c r="H8704" s="148"/>
      <c r="I8704"/>
    </row>
    <row r="8705" spans="1:9" x14ac:dyDescent="0.25">
      <c r="A8705"/>
      <c r="B8705"/>
      <c r="C8705"/>
      <c r="D8705"/>
      <c r="E8705" s="148"/>
      <c r="F8705" s="148"/>
      <c r="G8705" s="149"/>
      <c r="H8705" s="148"/>
      <c r="I8705"/>
    </row>
    <row r="8706" spans="1:9" x14ac:dyDescent="0.25">
      <c r="A8706"/>
      <c r="B8706"/>
      <c r="C8706"/>
      <c r="D8706"/>
      <c r="E8706" s="148"/>
      <c r="F8706" s="148"/>
      <c r="G8706" s="149"/>
      <c r="H8706" s="148"/>
      <c r="I8706"/>
    </row>
    <row r="8707" spans="1:9" x14ac:dyDescent="0.25">
      <c r="A8707"/>
      <c r="B8707"/>
      <c r="C8707"/>
      <c r="D8707"/>
      <c r="E8707" s="148"/>
      <c r="F8707" s="148"/>
      <c r="G8707" s="149"/>
      <c r="H8707" s="148"/>
      <c r="I8707"/>
    </row>
    <row r="8708" spans="1:9" x14ac:dyDescent="0.25">
      <c r="A8708"/>
      <c r="B8708"/>
      <c r="C8708"/>
      <c r="D8708"/>
      <c r="E8708" s="148"/>
      <c r="F8708" s="148"/>
      <c r="G8708" s="149"/>
      <c r="H8708" s="148"/>
      <c r="I8708"/>
    </row>
    <row r="8709" spans="1:9" x14ac:dyDescent="0.25">
      <c r="A8709"/>
      <c r="B8709"/>
      <c r="C8709"/>
      <c r="D8709"/>
      <c r="E8709" s="148"/>
      <c r="F8709" s="148"/>
      <c r="G8709" s="149"/>
      <c r="H8709" s="148"/>
      <c r="I8709"/>
    </row>
    <row r="8710" spans="1:9" x14ac:dyDescent="0.25">
      <c r="A8710"/>
      <c r="B8710"/>
      <c r="C8710"/>
      <c r="D8710"/>
      <c r="E8710" s="148"/>
      <c r="F8710" s="148"/>
      <c r="G8710" s="149"/>
      <c r="H8710" s="148"/>
      <c r="I8710"/>
    </row>
    <row r="8711" spans="1:9" x14ac:dyDescent="0.25">
      <c r="A8711"/>
      <c r="B8711"/>
      <c r="C8711"/>
      <c r="D8711"/>
      <c r="E8711" s="148"/>
      <c r="F8711" s="148"/>
      <c r="G8711" s="149"/>
      <c r="H8711" s="148"/>
      <c r="I8711"/>
    </row>
    <row r="8712" spans="1:9" x14ac:dyDescent="0.25">
      <c r="A8712"/>
      <c r="B8712"/>
      <c r="C8712"/>
      <c r="D8712"/>
      <c r="E8712" s="148"/>
      <c r="F8712" s="148"/>
      <c r="G8712" s="149"/>
      <c r="H8712" s="148"/>
      <c r="I8712"/>
    </row>
    <row r="8713" spans="1:9" x14ac:dyDescent="0.25">
      <c r="A8713"/>
      <c r="B8713"/>
      <c r="C8713"/>
      <c r="D8713"/>
      <c r="E8713" s="148"/>
      <c r="F8713" s="148"/>
      <c r="G8713" s="149"/>
      <c r="H8713" s="148"/>
      <c r="I8713"/>
    </row>
    <row r="8714" spans="1:9" x14ac:dyDescent="0.25">
      <c r="A8714"/>
      <c r="B8714"/>
      <c r="C8714"/>
      <c r="D8714"/>
      <c r="E8714" s="148"/>
      <c r="F8714" s="148"/>
      <c r="G8714" s="149"/>
      <c r="H8714" s="148"/>
      <c r="I8714"/>
    </row>
    <row r="8715" spans="1:9" x14ac:dyDescent="0.25">
      <c r="A8715"/>
      <c r="B8715"/>
      <c r="C8715"/>
      <c r="D8715"/>
      <c r="E8715" s="148"/>
      <c r="F8715" s="148"/>
      <c r="G8715" s="149"/>
      <c r="H8715" s="148"/>
      <c r="I8715"/>
    </row>
    <row r="8716" spans="1:9" x14ac:dyDescent="0.25">
      <c r="A8716"/>
      <c r="B8716"/>
      <c r="C8716"/>
      <c r="D8716"/>
      <c r="E8716" s="148"/>
      <c r="F8716" s="148"/>
      <c r="G8716" s="149"/>
      <c r="H8716" s="148"/>
      <c r="I8716"/>
    </row>
    <row r="8717" spans="1:9" x14ac:dyDescent="0.25">
      <c r="A8717"/>
      <c r="B8717"/>
      <c r="C8717"/>
      <c r="D8717"/>
      <c r="E8717" s="148"/>
      <c r="F8717" s="148"/>
      <c r="G8717" s="149"/>
      <c r="H8717" s="148"/>
      <c r="I8717"/>
    </row>
    <row r="8718" spans="1:9" x14ac:dyDescent="0.25">
      <c r="A8718"/>
      <c r="B8718"/>
      <c r="C8718"/>
      <c r="D8718"/>
      <c r="E8718" s="148"/>
      <c r="F8718" s="148"/>
      <c r="G8718" s="149"/>
      <c r="H8718" s="148"/>
      <c r="I8718"/>
    </row>
    <row r="8719" spans="1:9" x14ac:dyDescent="0.25">
      <c r="A8719"/>
      <c r="B8719"/>
      <c r="C8719"/>
      <c r="D8719"/>
      <c r="E8719" s="148"/>
      <c r="F8719" s="148"/>
      <c r="G8719" s="149"/>
      <c r="H8719" s="148"/>
      <c r="I8719"/>
    </row>
    <row r="8720" spans="1:9" x14ac:dyDescent="0.25">
      <c r="A8720"/>
      <c r="B8720"/>
      <c r="C8720"/>
      <c r="D8720"/>
      <c r="E8720" s="148"/>
      <c r="F8720" s="148"/>
      <c r="G8720" s="149"/>
      <c r="H8720" s="148"/>
      <c r="I8720"/>
    </row>
    <row r="8721" spans="1:9" x14ac:dyDescent="0.25">
      <c r="A8721"/>
      <c r="B8721"/>
      <c r="C8721"/>
      <c r="D8721"/>
      <c r="E8721" s="148"/>
      <c r="F8721" s="148"/>
      <c r="G8721" s="149"/>
      <c r="H8721" s="148"/>
      <c r="I8721"/>
    </row>
    <row r="8722" spans="1:9" x14ac:dyDescent="0.25">
      <c r="A8722"/>
      <c r="B8722"/>
      <c r="C8722"/>
      <c r="D8722"/>
      <c r="E8722" s="148"/>
      <c r="F8722" s="148"/>
      <c r="G8722" s="149"/>
      <c r="H8722" s="148"/>
      <c r="I8722"/>
    </row>
    <row r="8723" spans="1:9" x14ac:dyDescent="0.25">
      <c r="A8723"/>
      <c r="B8723"/>
      <c r="C8723"/>
      <c r="D8723"/>
      <c r="E8723" s="148"/>
      <c r="F8723" s="148"/>
      <c r="G8723" s="149"/>
      <c r="H8723" s="148"/>
      <c r="I8723"/>
    </row>
    <row r="8724" spans="1:9" x14ac:dyDescent="0.25">
      <c r="A8724"/>
      <c r="B8724"/>
      <c r="C8724"/>
      <c r="D8724"/>
      <c r="E8724" s="148"/>
      <c r="F8724" s="148"/>
      <c r="G8724" s="149"/>
      <c r="H8724" s="148"/>
      <c r="I8724"/>
    </row>
    <row r="8725" spans="1:9" x14ac:dyDescent="0.25">
      <c r="A8725"/>
      <c r="B8725"/>
      <c r="C8725"/>
      <c r="D8725"/>
      <c r="E8725" s="148"/>
      <c r="F8725" s="148"/>
      <c r="G8725" s="149"/>
      <c r="H8725" s="148"/>
      <c r="I8725"/>
    </row>
    <row r="8726" spans="1:9" x14ac:dyDescent="0.25">
      <c r="A8726"/>
      <c r="B8726"/>
      <c r="C8726"/>
      <c r="D8726"/>
      <c r="E8726" s="148"/>
      <c r="F8726" s="148"/>
      <c r="G8726" s="149"/>
      <c r="H8726" s="148"/>
      <c r="I8726"/>
    </row>
    <row r="8727" spans="1:9" x14ac:dyDescent="0.25">
      <c r="A8727"/>
      <c r="B8727"/>
      <c r="C8727"/>
      <c r="D8727"/>
      <c r="E8727" s="148"/>
      <c r="F8727" s="148"/>
      <c r="G8727" s="149"/>
      <c r="H8727" s="148"/>
      <c r="I8727"/>
    </row>
    <row r="8728" spans="1:9" x14ac:dyDescent="0.25">
      <c r="A8728"/>
      <c r="B8728"/>
      <c r="C8728"/>
      <c r="D8728"/>
      <c r="E8728" s="148"/>
      <c r="F8728" s="148"/>
      <c r="G8728" s="149"/>
      <c r="H8728" s="148"/>
      <c r="I8728"/>
    </row>
    <row r="8729" spans="1:9" x14ac:dyDescent="0.25">
      <c r="A8729"/>
      <c r="B8729"/>
      <c r="C8729"/>
      <c r="D8729"/>
      <c r="E8729" s="148"/>
      <c r="F8729" s="148"/>
      <c r="G8729" s="149"/>
      <c r="H8729" s="148"/>
      <c r="I8729"/>
    </row>
    <row r="8730" spans="1:9" x14ac:dyDescent="0.25">
      <c r="A8730"/>
      <c r="B8730"/>
      <c r="C8730"/>
      <c r="D8730"/>
      <c r="E8730" s="148"/>
      <c r="F8730" s="148"/>
      <c r="G8730" s="149"/>
      <c r="H8730" s="148"/>
      <c r="I8730"/>
    </row>
    <row r="8731" spans="1:9" x14ac:dyDescent="0.25">
      <c r="A8731"/>
      <c r="B8731"/>
      <c r="C8731"/>
      <c r="D8731"/>
      <c r="E8731" s="148"/>
      <c r="F8731" s="148"/>
      <c r="G8731" s="149"/>
      <c r="H8731" s="148"/>
      <c r="I8731"/>
    </row>
    <row r="8732" spans="1:9" x14ac:dyDescent="0.25">
      <c r="A8732"/>
      <c r="B8732"/>
      <c r="C8732"/>
      <c r="D8732"/>
      <c r="E8732" s="148"/>
      <c r="F8732" s="148"/>
      <c r="G8732" s="149"/>
      <c r="H8732" s="148"/>
      <c r="I8732"/>
    </row>
    <row r="8733" spans="1:9" x14ac:dyDescent="0.25">
      <c r="A8733"/>
      <c r="B8733"/>
      <c r="C8733"/>
      <c r="D8733"/>
      <c r="E8733" s="148"/>
      <c r="F8733" s="148"/>
      <c r="G8733" s="149"/>
      <c r="H8733" s="148"/>
      <c r="I8733"/>
    </row>
    <row r="8734" spans="1:9" x14ac:dyDescent="0.25">
      <c r="A8734"/>
      <c r="B8734"/>
      <c r="C8734"/>
      <c r="D8734"/>
      <c r="E8734" s="148"/>
      <c r="F8734" s="148"/>
      <c r="G8734" s="149"/>
      <c r="H8734" s="148"/>
      <c r="I8734"/>
    </row>
    <row r="8735" spans="1:9" x14ac:dyDescent="0.25">
      <c r="A8735"/>
      <c r="B8735"/>
      <c r="C8735"/>
      <c r="D8735"/>
      <c r="E8735" s="148"/>
      <c r="F8735" s="148"/>
      <c r="G8735" s="149"/>
      <c r="H8735" s="148"/>
      <c r="I8735"/>
    </row>
    <row r="8736" spans="1:9" x14ac:dyDescent="0.25">
      <c r="A8736"/>
      <c r="B8736"/>
      <c r="C8736"/>
      <c r="D8736"/>
      <c r="E8736" s="148"/>
      <c r="F8736" s="148"/>
      <c r="G8736" s="149"/>
      <c r="H8736" s="148"/>
      <c r="I8736"/>
    </row>
    <row r="8737" spans="1:9" x14ac:dyDescent="0.25">
      <c r="A8737"/>
      <c r="B8737"/>
      <c r="C8737"/>
      <c r="D8737"/>
      <c r="E8737" s="148"/>
      <c r="F8737" s="148"/>
      <c r="G8737" s="149"/>
      <c r="H8737" s="148"/>
      <c r="I8737"/>
    </row>
    <row r="8738" spans="1:9" x14ac:dyDescent="0.25">
      <c r="A8738"/>
      <c r="B8738"/>
      <c r="C8738"/>
      <c r="D8738"/>
      <c r="E8738" s="148"/>
      <c r="F8738" s="148"/>
      <c r="G8738" s="149"/>
      <c r="H8738" s="148"/>
      <c r="I8738"/>
    </row>
    <row r="8739" spans="1:9" x14ac:dyDescent="0.25">
      <c r="A8739"/>
      <c r="B8739"/>
      <c r="C8739"/>
      <c r="D8739"/>
      <c r="E8739" s="148"/>
      <c r="F8739" s="148"/>
      <c r="G8739" s="149"/>
      <c r="H8739" s="148"/>
      <c r="I8739"/>
    </row>
    <row r="8740" spans="1:9" x14ac:dyDescent="0.25">
      <c r="A8740"/>
      <c r="B8740"/>
      <c r="C8740"/>
      <c r="D8740"/>
      <c r="E8740" s="148"/>
      <c r="F8740" s="148"/>
      <c r="G8740" s="149"/>
      <c r="H8740" s="148"/>
      <c r="I8740"/>
    </row>
    <row r="8741" spans="1:9" x14ac:dyDescent="0.25">
      <c r="A8741"/>
      <c r="B8741"/>
      <c r="C8741"/>
      <c r="D8741"/>
      <c r="E8741" s="148"/>
      <c r="F8741" s="148"/>
      <c r="G8741" s="149"/>
      <c r="H8741" s="148"/>
      <c r="I8741"/>
    </row>
    <row r="8742" spans="1:9" x14ac:dyDescent="0.25">
      <c r="A8742"/>
      <c r="B8742"/>
      <c r="C8742"/>
      <c r="D8742"/>
      <c r="E8742" s="148"/>
      <c r="F8742" s="148"/>
      <c r="G8742" s="149"/>
      <c r="H8742" s="148"/>
      <c r="I8742"/>
    </row>
    <row r="8743" spans="1:9" x14ac:dyDescent="0.25">
      <c r="A8743"/>
      <c r="B8743"/>
      <c r="C8743"/>
      <c r="D8743"/>
      <c r="E8743" s="148"/>
      <c r="F8743" s="148"/>
      <c r="G8743" s="149"/>
      <c r="H8743" s="148"/>
      <c r="I8743"/>
    </row>
    <row r="8744" spans="1:9" x14ac:dyDescent="0.25">
      <c r="A8744"/>
      <c r="B8744"/>
      <c r="C8744"/>
      <c r="D8744"/>
      <c r="E8744" s="148"/>
      <c r="F8744" s="148"/>
      <c r="G8744" s="149"/>
      <c r="H8744" s="148"/>
      <c r="I8744"/>
    </row>
    <row r="8745" spans="1:9" x14ac:dyDescent="0.25">
      <c r="A8745"/>
      <c r="B8745"/>
      <c r="C8745"/>
      <c r="D8745"/>
      <c r="E8745" s="148"/>
      <c r="F8745" s="148"/>
      <c r="G8745" s="149"/>
      <c r="H8745" s="148"/>
      <c r="I8745"/>
    </row>
    <row r="8746" spans="1:9" x14ac:dyDescent="0.25">
      <c r="A8746"/>
      <c r="B8746"/>
      <c r="C8746"/>
      <c r="D8746"/>
      <c r="E8746" s="148"/>
      <c r="F8746" s="148"/>
      <c r="G8746" s="149"/>
      <c r="H8746" s="148"/>
      <c r="I8746"/>
    </row>
    <row r="8747" spans="1:9" x14ac:dyDescent="0.25">
      <c r="A8747"/>
      <c r="B8747"/>
      <c r="C8747"/>
      <c r="D8747"/>
      <c r="E8747" s="148"/>
      <c r="F8747" s="148"/>
      <c r="G8747" s="149"/>
      <c r="H8747" s="148"/>
      <c r="I8747"/>
    </row>
    <row r="8748" spans="1:9" x14ac:dyDescent="0.25">
      <c r="A8748"/>
      <c r="B8748"/>
      <c r="C8748"/>
      <c r="D8748"/>
      <c r="E8748" s="148"/>
      <c r="F8748" s="148"/>
      <c r="G8748" s="149"/>
      <c r="H8748" s="148"/>
      <c r="I8748"/>
    </row>
    <row r="8749" spans="1:9" x14ac:dyDescent="0.25">
      <c r="A8749"/>
      <c r="B8749"/>
      <c r="C8749"/>
      <c r="D8749"/>
      <c r="E8749" s="148"/>
      <c r="F8749" s="148"/>
      <c r="G8749" s="149"/>
      <c r="H8749" s="148"/>
      <c r="I8749"/>
    </row>
    <row r="8750" spans="1:9" x14ac:dyDescent="0.25">
      <c r="A8750"/>
      <c r="B8750"/>
      <c r="C8750"/>
      <c r="D8750"/>
      <c r="E8750" s="148"/>
      <c r="F8750" s="148"/>
      <c r="G8750" s="149"/>
      <c r="H8750" s="148"/>
      <c r="I8750"/>
    </row>
    <row r="8751" spans="1:9" x14ac:dyDescent="0.25">
      <c r="A8751"/>
      <c r="B8751"/>
      <c r="C8751"/>
      <c r="D8751"/>
      <c r="E8751" s="148"/>
      <c r="F8751" s="148"/>
      <c r="G8751" s="149"/>
      <c r="H8751" s="148"/>
      <c r="I8751"/>
    </row>
    <row r="8752" spans="1:9" x14ac:dyDescent="0.25">
      <c r="A8752"/>
      <c r="B8752"/>
      <c r="C8752"/>
      <c r="D8752"/>
      <c r="E8752" s="148"/>
      <c r="F8752" s="148"/>
      <c r="G8752" s="149"/>
      <c r="H8752" s="148"/>
      <c r="I8752"/>
    </row>
    <row r="8753" spans="1:9" x14ac:dyDescent="0.25">
      <c r="A8753"/>
      <c r="B8753"/>
      <c r="C8753"/>
      <c r="D8753"/>
      <c r="E8753" s="148"/>
      <c r="F8753" s="148"/>
      <c r="G8753" s="149"/>
      <c r="H8753" s="148"/>
      <c r="I8753"/>
    </row>
    <row r="8754" spans="1:9" x14ac:dyDescent="0.25">
      <c r="A8754"/>
      <c r="B8754"/>
      <c r="C8754"/>
      <c r="D8754"/>
      <c r="E8754" s="148"/>
      <c r="F8754" s="148"/>
      <c r="G8754" s="149"/>
      <c r="H8754" s="148"/>
      <c r="I8754"/>
    </row>
    <row r="8755" spans="1:9" x14ac:dyDescent="0.25">
      <c r="A8755"/>
      <c r="B8755"/>
      <c r="C8755"/>
      <c r="D8755"/>
      <c r="E8755" s="148"/>
      <c r="F8755" s="148"/>
      <c r="G8755" s="149"/>
      <c r="H8755" s="148"/>
      <c r="I8755"/>
    </row>
    <row r="8756" spans="1:9" x14ac:dyDescent="0.25">
      <c r="A8756"/>
      <c r="B8756"/>
      <c r="C8756"/>
      <c r="D8756"/>
      <c r="E8756" s="148"/>
      <c r="F8756" s="148"/>
      <c r="G8756" s="149"/>
      <c r="H8756" s="148"/>
      <c r="I8756"/>
    </row>
    <row r="8757" spans="1:9" x14ac:dyDescent="0.25">
      <c r="A8757"/>
      <c r="B8757"/>
      <c r="C8757"/>
      <c r="D8757"/>
      <c r="E8757" s="148"/>
      <c r="F8757" s="148"/>
      <c r="G8757" s="149"/>
      <c r="H8757" s="148"/>
      <c r="I8757"/>
    </row>
    <row r="8758" spans="1:9" x14ac:dyDescent="0.25">
      <c r="A8758"/>
      <c r="B8758"/>
      <c r="C8758"/>
      <c r="D8758"/>
      <c r="E8758" s="148"/>
      <c r="F8758" s="148"/>
      <c r="G8758" s="149"/>
      <c r="H8758" s="148"/>
      <c r="I8758"/>
    </row>
    <row r="8759" spans="1:9" x14ac:dyDescent="0.25">
      <c r="A8759"/>
      <c r="B8759"/>
      <c r="C8759"/>
      <c r="D8759"/>
      <c r="E8759" s="148"/>
      <c r="F8759" s="148"/>
      <c r="G8759" s="149"/>
      <c r="H8759" s="148"/>
      <c r="I8759"/>
    </row>
    <row r="8760" spans="1:9" x14ac:dyDescent="0.25">
      <c r="A8760"/>
      <c r="B8760"/>
      <c r="C8760"/>
      <c r="D8760"/>
      <c r="E8760" s="148"/>
      <c r="F8760" s="148"/>
      <c r="G8760" s="149"/>
      <c r="H8760" s="148"/>
      <c r="I8760"/>
    </row>
    <row r="8761" spans="1:9" x14ac:dyDescent="0.25">
      <c r="A8761"/>
      <c r="B8761"/>
      <c r="C8761"/>
      <c r="D8761"/>
      <c r="E8761" s="148"/>
      <c r="F8761" s="148"/>
      <c r="G8761" s="149"/>
      <c r="H8761" s="148"/>
      <c r="I8761"/>
    </row>
    <row r="8762" spans="1:9" x14ac:dyDescent="0.25">
      <c r="A8762"/>
      <c r="B8762"/>
      <c r="C8762"/>
      <c r="D8762"/>
      <c r="E8762" s="148"/>
      <c r="F8762" s="148"/>
      <c r="G8762" s="149"/>
      <c r="H8762" s="148"/>
      <c r="I8762"/>
    </row>
    <row r="8763" spans="1:9" x14ac:dyDescent="0.25">
      <c r="A8763"/>
      <c r="B8763"/>
      <c r="C8763"/>
      <c r="D8763"/>
      <c r="E8763" s="148"/>
      <c r="F8763" s="148"/>
      <c r="G8763" s="149"/>
      <c r="H8763" s="148"/>
      <c r="I8763"/>
    </row>
    <row r="8764" spans="1:9" x14ac:dyDescent="0.25">
      <c r="A8764"/>
      <c r="B8764"/>
      <c r="C8764"/>
      <c r="D8764"/>
      <c r="E8764" s="148"/>
      <c r="F8764" s="148"/>
      <c r="G8764" s="149"/>
      <c r="H8764" s="148"/>
      <c r="I8764"/>
    </row>
    <row r="8765" spans="1:9" x14ac:dyDescent="0.25">
      <c r="A8765"/>
      <c r="B8765"/>
      <c r="C8765"/>
      <c r="D8765"/>
      <c r="E8765" s="148"/>
      <c r="F8765" s="148"/>
      <c r="G8765" s="149"/>
      <c r="H8765" s="148"/>
      <c r="I8765"/>
    </row>
    <row r="8766" spans="1:9" x14ac:dyDescent="0.25">
      <c r="A8766"/>
      <c r="B8766"/>
      <c r="C8766"/>
      <c r="D8766"/>
      <c r="E8766" s="148"/>
      <c r="F8766" s="148"/>
      <c r="G8766" s="149"/>
      <c r="H8766" s="148"/>
      <c r="I8766"/>
    </row>
    <row r="8767" spans="1:9" x14ac:dyDescent="0.25">
      <c r="A8767"/>
      <c r="B8767"/>
      <c r="C8767"/>
      <c r="D8767"/>
      <c r="E8767" s="148"/>
      <c r="F8767" s="148"/>
      <c r="G8767" s="149"/>
      <c r="H8767" s="148"/>
      <c r="I8767"/>
    </row>
    <row r="8768" spans="1:9" x14ac:dyDescent="0.25">
      <c r="A8768"/>
      <c r="B8768"/>
      <c r="C8768"/>
      <c r="D8768"/>
      <c r="E8768" s="148"/>
      <c r="F8768" s="148"/>
      <c r="G8768" s="149"/>
      <c r="H8768" s="148"/>
      <c r="I8768"/>
    </row>
    <row r="8769" spans="1:9" x14ac:dyDescent="0.25">
      <c r="A8769"/>
      <c r="B8769"/>
      <c r="C8769"/>
      <c r="D8769"/>
      <c r="E8769" s="148"/>
      <c r="F8769" s="148"/>
      <c r="G8769" s="149"/>
      <c r="H8769" s="148"/>
      <c r="I8769"/>
    </row>
    <row r="8770" spans="1:9" x14ac:dyDescent="0.25">
      <c r="A8770"/>
      <c r="B8770"/>
      <c r="C8770"/>
      <c r="D8770"/>
      <c r="E8770" s="148"/>
      <c r="F8770" s="148"/>
      <c r="G8770" s="149"/>
      <c r="H8770" s="148"/>
      <c r="I8770"/>
    </row>
    <row r="8771" spans="1:9" x14ac:dyDescent="0.25">
      <c r="A8771"/>
      <c r="B8771"/>
      <c r="C8771"/>
      <c r="D8771"/>
      <c r="E8771" s="148"/>
      <c r="F8771" s="148"/>
      <c r="G8771" s="149"/>
      <c r="H8771" s="148"/>
      <c r="I8771"/>
    </row>
    <row r="8772" spans="1:9" x14ac:dyDescent="0.25">
      <c r="A8772"/>
      <c r="B8772"/>
      <c r="C8772"/>
      <c r="D8772"/>
      <c r="E8772" s="148"/>
      <c r="F8772" s="148"/>
      <c r="G8772" s="149"/>
      <c r="H8772" s="148"/>
      <c r="I8772"/>
    </row>
    <row r="8773" spans="1:9" x14ac:dyDescent="0.25">
      <c r="A8773"/>
      <c r="B8773"/>
      <c r="C8773"/>
      <c r="D8773"/>
      <c r="E8773" s="148"/>
      <c r="F8773" s="148"/>
      <c r="G8773" s="149"/>
      <c r="H8773" s="148"/>
      <c r="I8773"/>
    </row>
    <row r="8774" spans="1:9" x14ac:dyDescent="0.25">
      <c r="A8774"/>
      <c r="B8774"/>
      <c r="C8774"/>
      <c r="D8774"/>
      <c r="E8774" s="148"/>
      <c r="F8774" s="148"/>
      <c r="G8774" s="149"/>
      <c r="H8774" s="148"/>
      <c r="I8774"/>
    </row>
    <row r="8775" spans="1:9" x14ac:dyDescent="0.25">
      <c r="A8775"/>
      <c r="B8775"/>
      <c r="C8775"/>
      <c r="D8775"/>
      <c r="E8775" s="148"/>
      <c r="F8775" s="148"/>
      <c r="G8775" s="149"/>
      <c r="H8775" s="148"/>
      <c r="I8775"/>
    </row>
    <row r="8776" spans="1:9" x14ac:dyDescent="0.25">
      <c r="A8776"/>
      <c r="B8776"/>
      <c r="C8776"/>
      <c r="D8776"/>
      <c r="E8776" s="148"/>
      <c r="F8776" s="148"/>
      <c r="G8776" s="149"/>
      <c r="H8776" s="148"/>
      <c r="I8776"/>
    </row>
    <row r="8777" spans="1:9" x14ac:dyDescent="0.25">
      <c r="A8777"/>
      <c r="B8777"/>
      <c r="C8777"/>
      <c r="D8777"/>
      <c r="E8777" s="148"/>
      <c r="F8777" s="148"/>
      <c r="G8777" s="149"/>
      <c r="H8777" s="148"/>
      <c r="I8777"/>
    </row>
    <row r="8778" spans="1:9" x14ac:dyDescent="0.25">
      <c r="A8778"/>
      <c r="B8778"/>
      <c r="C8778"/>
      <c r="D8778"/>
      <c r="E8778" s="148"/>
      <c r="F8778" s="148"/>
      <c r="G8778" s="149"/>
      <c r="H8778" s="148"/>
      <c r="I8778"/>
    </row>
    <row r="8779" spans="1:9" x14ac:dyDescent="0.25">
      <c r="A8779"/>
      <c r="B8779"/>
      <c r="C8779"/>
      <c r="D8779"/>
      <c r="E8779" s="148"/>
      <c r="F8779" s="148"/>
      <c r="G8779" s="149"/>
      <c r="H8779" s="148"/>
      <c r="I8779"/>
    </row>
    <row r="8780" spans="1:9" x14ac:dyDescent="0.25">
      <c r="A8780"/>
      <c r="B8780"/>
      <c r="C8780"/>
      <c r="D8780"/>
      <c r="E8780" s="148"/>
      <c r="F8780" s="148"/>
      <c r="G8780" s="149"/>
      <c r="H8780" s="148"/>
      <c r="I8780"/>
    </row>
    <row r="8781" spans="1:9" x14ac:dyDescent="0.25">
      <c r="A8781"/>
      <c r="B8781"/>
      <c r="C8781"/>
      <c r="D8781"/>
      <c r="E8781" s="148"/>
      <c r="F8781" s="148"/>
      <c r="G8781" s="149"/>
      <c r="H8781" s="148"/>
      <c r="I8781"/>
    </row>
    <row r="8782" spans="1:9" x14ac:dyDescent="0.25">
      <c r="A8782"/>
      <c r="B8782"/>
      <c r="C8782"/>
      <c r="D8782"/>
      <c r="E8782" s="148"/>
      <c r="F8782" s="148"/>
      <c r="G8782" s="149"/>
      <c r="H8782" s="148"/>
      <c r="I8782"/>
    </row>
    <row r="8783" spans="1:9" x14ac:dyDescent="0.25">
      <c r="A8783"/>
      <c r="B8783"/>
      <c r="C8783"/>
      <c r="D8783"/>
      <c r="E8783" s="148"/>
      <c r="F8783" s="148"/>
      <c r="G8783" s="149"/>
      <c r="H8783" s="148"/>
      <c r="I8783"/>
    </row>
    <row r="8784" spans="1:9" x14ac:dyDescent="0.25">
      <c r="A8784"/>
      <c r="B8784"/>
      <c r="C8784"/>
      <c r="D8784"/>
      <c r="E8784" s="148"/>
      <c r="F8784" s="148"/>
      <c r="G8784" s="149"/>
      <c r="H8784" s="148"/>
      <c r="I8784"/>
    </row>
    <row r="8785" spans="1:9" x14ac:dyDescent="0.25">
      <c r="A8785"/>
      <c r="B8785"/>
      <c r="C8785"/>
      <c r="D8785"/>
      <c r="E8785" s="148"/>
      <c r="F8785" s="148"/>
      <c r="G8785" s="149"/>
      <c r="H8785" s="148"/>
      <c r="I8785"/>
    </row>
    <row r="8786" spans="1:9" x14ac:dyDescent="0.25">
      <c r="A8786"/>
      <c r="B8786"/>
      <c r="C8786"/>
      <c r="D8786"/>
      <c r="E8786" s="148"/>
      <c r="F8786" s="148"/>
      <c r="G8786" s="149"/>
      <c r="H8786" s="148"/>
      <c r="I8786"/>
    </row>
    <row r="8787" spans="1:9" x14ac:dyDescent="0.25">
      <c r="A8787"/>
      <c r="B8787"/>
      <c r="C8787"/>
      <c r="D8787"/>
      <c r="E8787" s="148"/>
      <c r="F8787" s="148"/>
      <c r="G8787" s="149"/>
      <c r="H8787" s="148"/>
      <c r="I8787"/>
    </row>
    <row r="8788" spans="1:9" x14ac:dyDescent="0.25">
      <c r="A8788"/>
      <c r="B8788"/>
      <c r="C8788"/>
      <c r="D8788"/>
      <c r="E8788" s="148"/>
      <c r="F8788" s="148"/>
      <c r="G8788" s="149"/>
      <c r="H8788" s="148"/>
      <c r="I8788"/>
    </row>
    <row r="8789" spans="1:9" x14ac:dyDescent="0.25">
      <c r="A8789"/>
      <c r="B8789"/>
      <c r="C8789"/>
      <c r="D8789"/>
      <c r="E8789" s="148"/>
      <c r="F8789" s="148"/>
      <c r="G8789" s="149"/>
      <c r="H8789" s="148"/>
      <c r="I8789"/>
    </row>
    <row r="8790" spans="1:9" x14ac:dyDescent="0.25">
      <c r="A8790"/>
      <c r="B8790"/>
      <c r="C8790"/>
      <c r="D8790"/>
      <c r="E8790" s="148"/>
      <c r="F8790" s="148"/>
      <c r="G8790" s="149"/>
      <c r="H8790" s="148"/>
      <c r="I8790"/>
    </row>
    <row r="8791" spans="1:9" x14ac:dyDescent="0.25">
      <c r="A8791"/>
      <c r="B8791"/>
      <c r="C8791"/>
      <c r="D8791"/>
      <c r="E8791" s="148"/>
      <c r="F8791" s="148"/>
      <c r="G8791" s="149"/>
      <c r="H8791" s="148"/>
      <c r="I8791"/>
    </row>
    <row r="8792" spans="1:9" x14ac:dyDescent="0.25">
      <c r="A8792"/>
      <c r="B8792"/>
      <c r="C8792"/>
      <c r="D8792"/>
      <c r="E8792" s="148"/>
      <c r="F8792" s="148"/>
      <c r="G8792" s="149"/>
      <c r="H8792" s="148"/>
      <c r="I8792"/>
    </row>
    <row r="8793" spans="1:9" x14ac:dyDescent="0.25">
      <c r="A8793"/>
      <c r="B8793"/>
      <c r="C8793"/>
      <c r="D8793"/>
      <c r="E8793" s="148"/>
      <c r="F8793" s="148"/>
      <c r="G8793" s="149"/>
      <c r="H8793" s="148"/>
      <c r="I8793"/>
    </row>
    <row r="8794" spans="1:9" x14ac:dyDescent="0.25">
      <c r="A8794"/>
      <c r="B8794"/>
      <c r="C8794"/>
      <c r="D8794"/>
      <c r="E8794" s="148"/>
      <c r="F8794" s="148"/>
      <c r="G8794" s="149"/>
      <c r="H8794" s="148"/>
      <c r="I8794"/>
    </row>
    <row r="8795" spans="1:9" x14ac:dyDescent="0.25">
      <c r="A8795"/>
      <c r="B8795"/>
      <c r="C8795"/>
      <c r="D8795"/>
      <c r="E8795" s="148"/>
      <c r="F8795" s="148"/>
      <c r="G8795" s="149"/>
      <c r="H8795" s="148"/>
      <c r="I8795"/>
    </row>
    <row r="8796" spans="1:9" x14ac:dyDescent="0.25">
      <c r="A8796"/>
      <c r="B8796"/>
      <c r="C8796"/>
      <c r="D8796"/>
      <c r="E8796" s="148"/>
      <c r="F8796" s="148"/>
      <c r="G8796" s="149"/>
      <c r="H8796" s="148"/>
      <c r="I8796"/>
    </row>
    <row r="8797" spans="1:9" x14ac:dyDescent="0.25">
      <c r="A8797"/>
      <c r="B8797"/>
      <c r="C8797"/>
      <c r="D8797"/>
      <c r="E8797" s="148"/>
      <c r="F8797" s="148"/>
      <c r="G8797" s="149"/>
      <c r="H8797" s="148"/>
      <c r="I8797"/>
    </row>
    <row r="8798" spans="1:9" x14ac:dyDescent="0.25">
      <c r="A8798"/>
      <c r="B8798"/>
      <c r="C8798"/>
      <c r="D8798"/>
      <c r="E8798" s="148"/>
      <c r="F8798" s="148"/>
      <c r="G8798" s="149"/>
      <c r="H8798" s="148"/>
      <c r="I8798"/>
    </row>
    <row r="8799" spans="1:9" x14ac:dyDescent="0.25">
      <c r="A8799"/>
      <c r="B8799"/>
      <c r="C8799"/>
      <c r="D8799"/>
      <c r="E8799" s="148"/>
      <c r="F8799" s="148"/>
      <c r="G8799" s="149"/>
      <c r="H8799" s="148"/>
      <c r="I8799"/>
    </row>
    <row r="8800" spans="1:9" x14ac:dyDescent="0.25">
      <c r="A8800"/>
      <c r="B8800"/>
      <c r="C8800"/>
      <c r="D8800"/>
      <c r="E8800" s="148"/>
      <c r="F8800" s="148"/>
      <c r="G8800" s="149"/>
      <c r="H8800" s="148"/>
      <c r="I8800"/>
    </row>
    <row r="8801" spans="1:9" x14ac:dyDescent="0.25">
      <c r="A8801"/>
      <c r="B8801"/>
      <c r="C8801"/>
      <c r="D8801"/>
      <c r="E8801" s="148"/>
      <c r="F8801" s="148"/>
      <c r="G8801" s="149"/>
      <c r="H8801" s="148"/>
      <c r="I8801"/>
    </row>
    <row r="8802" spans="1:9" x14ac:dyDescent="0.25">
      <c r="A8802"/>
      <c r="B8802"/>
      <c r="C8802"/>
      <c r="D8802"/>
      <c r="E8802" s="148"/>
      <c r="F8802" s="148"/>
      <c r="G8802" s="149"/>
      <c r="H8802" s="148"/>
      <c r="I8802"/>
    </row>
    <row r="8803" spans="1:9" x14ac:dyDescent="0.25">
      <c r="A8803"/>
      <c r="B8803"/>
      <c r="C8803"/>
      <c r="D8803"/>
      <c r="E8803" s="148"/>
      <c r="F8803" s="148"/>
      <c r="G8803" s="149"/>
      <c r="H8803" s="148"/>
      <c r="I8803"/>
    </row>
    <row r="8804" spans="1:9" x14ac:dyDescent="0.25">
      <c r="A8804"/>
      <c r="B8804"/>
      <c r="C8804"/>
      <c r="D8804"/>
      <c r="E8804" s="148"/>
      <c r="F8804" s="148"/>
      <c r="G8804" s="149"/>
      <c r="H8804" s="148"/>
      <c r="I8804"/>
    </row>
    <row r="8805" spans="1:9" x14ac:dyDescent="0.25">
      <c r="A8805"/>
      <c r="B8805"/>
      <c r="C8805"/>
      <c r="D8805"/>
      <c r="E8805" s="148"/>
      <c r="F8805" s="148"/>
      <c r="G8805" s="149"/>
      <c r="H8805" s="148"/>
      <c r="I8805"/>
    </row>
    <row r="8806" spans="1:9" x14ac:dyDescent="0.25">
      <c r="A8806"/>
      <c r="B8806"/>
      <c r="C8806"/>
      <c r="D8806"/>
      <c r="E8806" s="148"/>
      <c r="F8806" s="148"/>
      <c r="G8806" s="149"/>
      <c r="H8806" s="148"/>
      <c r="I8806"/>
    </row>
    <row r="8807" spans="1:9" x14ac:dyDescent="0.25">
      <c r="A8807"/>
      <c r="B8807"/>
      <c r="C8807"/>
      <c r="D8807"/>
      <c r="E8807" s="148"/>
      <c r="F8807" s="148"/>
      <c r="G8807" s="149"/>
      <c r="H8807" s="148"/>
      <c r="I8807"/>
    </row>
    <row r="8808" spans="1:9" x14ac:dyDescent="0.25">
      <c r="A8808"/>
      <c r="B8808"/>
      <c r="C8808"/>
      <c r="D8808"/>
      <c r="E8808" s="148"/>
      <c r="F8808" s="148"/>
      <c r="G8808" s="149"/>
      <c r="H8808" s="148"/>
      <c r="I8808"/>
    </row>
    <row r="8809" spans="1:9" x14ac:dyDescent="0.25">
      <c r="A8809"/>
      <c r="B8809"/>
      <c r="C8809"/>
      <c r="D8809"/>
      <c r="E8809" s="148"/>
      <c r="F8809" s="148"/>
      <c r="G8809" s="149"/>
      <c r="H8809" s="148"/>
      <c r="I8809"/>
    </row>
    <row r="8810" spans="1:9" x14ac:dyDescent="0.25">
      <c r="A8810"/>
      <c r="B8810"/>
      <c r="C8810"/>
      <c r="D8810"/>
      <c r="E8810" s="148"/>
      <c r="F8810" s="148"/>
      <c r="G8810" s="149"/>
      <c r="H8810" s="148"/>
      <c r="I8810"/>
    </row>
    <row r="8811" spans="1:9" x14ac:dyDescent="0.25">
      <c r="A8811"/>
      <c r="B8811"/>
      <c r="C8811"/>
      <c r="D8811"/>
      <c r="E8811" s="148"/>
      <c r="F8811" s="148"/>
      <c r="G8811" s="149"/>
      <c r="H8811" s="148"/>
      <c r="I8811"/>
    </row>
    <row r="8812" spans="1:9" x14ac:dyDescent="0.25">
      <c r="A8812"/>
      <c r="B8812"/>
      <c r="C8812"/>
      <c r="D8812"/>
      <c r="E8812" s="148"/>
      <c r="F8812" s="148"/>
      <c r="G8812" s="149"/>
      <c r="H8812" s="148"/>
      <c r="I8812"/>
    </row>
    <row r="8813" spans="1:9" x14ac:dyDescent="0.25">
      <c r="A8813"/>
      <c r="B8813"/>
      <c r="C8813"/>
      <c r="D8813"/>
      <c r="E8813" s="148"/>
      <c r="F8813" s="148"/>
      <c r="G8813" s="149"/>
      <c r="H8813" s="148"/>
      <c r="I8813"/>
    </row>
    <row r="8814" spans="1:9" x14ac:dyDescent="0.25">
      <c r="A8814"/>
      <c r="B8814"/>
      <c r="C8814"/>
      <c r="D8814"/>
      <c r="E8814" s="148"/>
      <c r="F8814" s="148"/>
      <c r="G8814" s="149"/>
      <c r="H8814" s="148"/>
      <c r="I8814"/>
    </row>
    <row r="8815" spans="1:9" x14ac:dyDescent="0.25">
      <c r="A8815"/>
      <c r="B8815"/>
      <c r="C8815"/>
      <c r="D8815"/>
      <c r="E8815" s="148"/>
      <c r="F8815" s="148"/>
      <c r="G8815" s="149"/>
      <c r="H8815" s="148"/>
      <c r="I8815"/>
    </row>
    <row r="8816" spans="1:9" x14ac:dyDescent="0.25">
      <c r="A8816"/>
      <c r="B8816"/>
      <c r="C8816"/>
      <c r="D8816"/>
      <c r="E8816" s="148"/>
      <c r="F8816" s="148"/>
      <c r="G8816" s="149"/>
      <c r="H8816" s="148"/>
      <c r="I8816"/>
    </row>
    <row r="8817" spans="1:9" x14ac:dyDescent="0.25">
      <c r="A8817"/>
      <c r="B8817"/>
      <c r="C8817"/>
      <c r="D8817"/>
      <c r="E8817" s="148"/>
      <c r="F8817" s="148"/>
      <c r="G8817" s="149"/>
      <c r="H8817" s="148"/>
      <c r="I8817"/>
    </row>
    <row r="8818" spans="1:9" x14ac:dyDescent="0.25">
      <c r="A8818"/>
      <c r="B8818"/>
      <c r="C8818"/>
      <c r="D8818"/>
      <c r="E8818" s="148"/>
      <c r="F8818" s="148"/>
      <c r="G8818" s="149"/>
      <c r="H8818" s="148"/>
      <c r="I8818"/>
    </row>
    <row r="8819" spans="1:9" x14ac:dyDescent="0.25">
      <c r="A8819"/>
      <c r="B8819"/>
      <c r="C8819"/>
      <c r="D8819"/>
      <c r="E8819" s="148"/>
      <c r="F8819" s="148"/>
      <c r="G8819" s="149"/>
      <c r="H8819" s="148"/>
      <c r="I8819"/>
    </row>
    <row r="8820" spans="1:9" x14ac:dyDescent="0.25">
      <c r="A8820"/>
      <c r="B8820"/>
      <c r="C8820"/>
      <c r="D8820"/>
      <c r="E8820" s="148"/>
      <c r="F8820" s="148"/>
      <c r="G8820" s="149"/>
      <c r="H8820" s="148"/>
      <c r="I8820"/>
    </row>
    <row r="8821" spans="1:9" x14ac:dyDescent="0.25">
      <c r="A8821"/>
      <c r="B8821"/>
      <c r="C8821"/>
      <c r="D8821"/>
      <c r="E8821" s="148"/>
      <c r="F8821" s="148"/>
      <c r="G8821" s="149"/>
      <c r="H8821" s="148"/>
      <c r="I8821"/>
    </row>
    <row r="8822" spans="1:9" x14ac:dyDescent="0.25">
      <c r="A8822"/>
      <c r="B8822"/>
      <c r="C8822"/>
      <c r="D8822"/>
      <c r="E8822" s="148"/>
      <c r="F8822" s="148"/>
      <c r="G8822" s="149"/>
      <c r="H8822" s="148"/>
      <c r="I8822"/>
    </row>
    <row r="8823" spans="1:9" x14ac:dyDescent="0.25">
      <c r="A8823"/>
      <c r="B8823"/>
      <c r="C8823"/>
      <c r="D8823"/>
      <c r="E8823" s="148"/>
      <c r="F8823" s="148"/>
      <c r="G8823" s="149"/>
      <c r="H8823" s="148"/>
      <c r="I8823"/>
    </row>
    <row r="8824" spans="1:9" x14ac:dyDescent="0.25">
      <c r="A8824"/>
      <c r="B8824"/>
      <c r="C8824"/>
      <c r="D8824"/>
      <c r="E8824" s="148"/>
      <c r="F8824" s="148"/>
      <c r="G8824" s="149"/>
      <c r="H8824" s="148"/>
      <c r="I8824"/>
    </row>
    <row r="8825" spans="1:9" x14ac:dyDescent="0.25">
      <c r="A8825"/>
      <c r="B8825"/>
      <c r="C8825"/>
      <c r="D8825"/>
      <c r="E8825" s="148"/>
      <c r="F8825" s="148"/>
      <c r="G8825" s="149"/>
      <c r="H8825" s="148"/>
      <c r="I8825"/>
    </row>
    <row r="8826" spans="1:9" x14ac:dyDescent="0.25">
      <c r="A8826"/>
      <c r="B8826"/>
      <c r="C8826"/>
      <c r="D8826"/>
      <c r="E8826" s="148"/>
      <c r="F8826" s="148"/>
      <c r="G8826" s="149"/>
      <c r="H8826" s="148"/>
      <c r="I8826"/>
    </row>
    <row r="8827" spans="1:9" x14ac:dyDescent="0.25">
      <c r="A8827"/>
      <c r="B8827"/>
      <c r="C8827"/>
      <c r="D8827"/>
      <c r="E8827" s="148"/>
      <c r="F8827" s="148"/>
      <c r="G8827" s="149"/>
      <c r="H8827" s="148"/>
      <c r="I8827"/>
    </row>
    <row r="8828" spans="1:9" x14ac:dyDescent="0.25">
      <c r="A8828"/>
      <c r="B8828"/>
      <c r="C8828"/>
      <c r="D8828"/>
      <c r="E8828" s="148"/>
      <c r="F8828" s="148"/>
      <c r="G8828" s="149"/>
      <c r="H8828" s="148"/>
      <c r="I8828"/>
    </row>
    <row r="8829" spans="1:9" x14ac:dyDescent="0.25">
      <c r="A8829"/>
      <c r="B8829"/>
      <c r="C8829"/>
      <c r="D8829"/>
      <c r="E8829" s="148"/>
      <c r="F8829" s="148"/>
      <c r="G8829" s="149"/>
      <c r="H8829" s="148"/>
      <c r="I8829"/>
    </row>
    <row r="8830" spans="1:9" x14ac:dyDescent="0.25">
      <c r="A8830"/>
      <c r="B8830"/>
      <c r="C8830"/>
      <c r="D8830"/>
      <c r="E8830" s="148"/>
      <c r="F8830" s="148"/>
      <c r="G8830" s="149"/>
      <c r="H8830" s="148"/>
      <c r="I8830"/>
    </row>
    <row r="8831" spans="1:9" x14ac:dyDescent="0.25">
      <c r="A8831"/>
      <c r="B8831"/>
      <c r="C8831"/>
      <c r="D8831"/>
      <c r="E8831" s="148"/>
      <c r="F8831" s="148"/>
      <c r="G8831" s="149"/>
      <c r="H8831" s="148"/>
      <c r="I8831"/>
    </row>
    <row r="8832" spans="1:9" x14ac:dyDescent="0.25">
      <c r="A8832"/>
      <c r="B8832"/>
      <c r="C8832"/>
      <c r="D8832"/>
      <c r="E8832" s="148"/>
      <c r="F8832" s="148"/>
      <c r="G8832" s="149"/>
      <c r="H8832" s="148"/>
      <c r="I8832"/>
    </row>
    <row r="8833" spans="1:9" x14ac:dyDescent="0.25">
      <c r="A8833"/>
      <c r="B8833"/>
      <c r="C8833"/>
      <c r="D8833"/>
      <c r="E8833" s="148"/>
      <c r="F8833" s="148"/>
      <c r="G8833" s="149"/>
      <c r="H8833" s="148"/>
      <c r="I8833"/>
    </row>
    <row r="8834" spans="1:9" x14ac:dyDescent="0.25">
      <c r="A8834"/>
      <c r="B8834"/>
      <c r="C8834"/>
      <c r="D8834"/>
      <c r="E8834" s="148"/>
      <c r="F8834" s="148"/>
      <c r="G8834" s="149"/>
      <c r="H8834" s="148"/>
      <c r="I8834"/>
    </row>
    <row r="8835" spans="1:9" x14ac:dyDescent="0.25">
      <c r="A8835"/>
      <c r="B8835"/>
      <c r="C8835"/>
      <c r="D8835"/>
      <c r="E8835" s="148"/>
      <c r="F8835" s="148"/>
      <c r="G8835" s="149"/>
      <c r="H8835" s="148"/>
      <c r="I8835"/>
    </row>
    <row r="8836" spans="1:9" x14ac:dyDescent="0.25">
      <c r="A8836"/>
      <c r="B8836"/>
      <c r="C8836"/>
      <c r="D8836"/>
      <c r="E8836" s="148"/>
      <c r="F8836" s="148"/>
      <c r="G8836" s="149"/>
      <c r="H8836" s="148"/>
      <c r="I8836"/>
    </row>
    <row r="8837" spans="1:9" x14ac:dyDescent="0.25">
      <c r="A8837"/>
      <c r="B8837"/>
      <c r="C8837"/>
      <c r="D8837"/>
      <c r="E8837" s="148"/>
      <c r="F8837" s="148"/>
      <c r="G8837" s="149"/>
      <c r="H8837" s="148"/>
      <c r="I8837"/>
    </row>
    <row r="8838" spans="1:9" x14ac:dyDescent="0.25">
      <c r="A8838"/>
      <c r="B8838"/>
      <c r="C8838"/>
      <c r="D8838"/>
      <c r="E8838" s="148"/>
      <c r="F8838" s="148"/>
      <c r="G8838" s="149"/>
      <c r="H8838" s="148"/>
      <c r="I8838"/>
    </row>
    <row r="8839" spans="1:9" x14ac:dyDescent="0.25">
      <c r="A8839"/>
      <c r="B8839"/>
      <c r="C8839"/>
      <c r="D8839"/>
      <c r="E8839" s="148"/>
      <c r="F8839" s="148"/>
      <c r="G8839" s="149"/>
      <c r="H8839" s="148"/>
      <c r="I8839"/>
    </row>
    <row r="8840" spans="1:9" x14ac:dyDescent="0.25">
      <c r="A8840"/>
      <c r="B8840"/>
      <c r="C8840"/>
      <c r="D8840"/>
      <c r="E8840" s="148"/>
      <c r="F8840" s="148"/>
      <c r="G8840" s="149"/>
      <c r="H8840" s="148"/>
      <c r="I8840"/>
    </row>
    <row r="8841" spans="1:9" x14ac:dyDescent="0.25">
      <c r="A8841"/>
      <c r="B8841"/>
      <c r="C8841"/>
      <c r="D8841"/>
      <c r="E8841" s="148"/>
      <c r="F8841" s="148"/>
      <c r="G8841" s="149"/>
      <c r="H8841" s="148"/>
      <c r="I8841"/>
    </row>
    <row r="8842" spans="1:9" x14ac:dyDescent="0.25">
      <c r="A8842"/>
      <c r="B8842"/>
      <c r="C8842"/>
      <c r="D8842"/>
      <c r="E8842" s="148"/>
      <c r="F8842" s="148"/>
      <c r="G8842" s="149"/>
      <c r="H8842" s="148"/>
      <c r="I8842"/>
    </row>
    <row r="8843" spans="1:9" x14ac:dyDescent="0.25">
      <c r="A8843"/>
      <c r="B8843"/>
      <c r="C8843"/>
      <c r="D8843"/>
      <c r="E8843" s="148"/>
      <c r="F8843" s="148"/>
      <c r="G8843" s="149"/>
      <c r="H8843" s="148"/>
      <c r="I8843"/>
    </row>
    <row r="8844" spans="1:9" x14ac:dyDescent="0.25">
      <c r="A8844"/>
      <c r="B8844"/>
      <c r="C8844"/>
      <c r="D8844"/>
      <c r="E8844" s="148"/>
      <c r="F8844" s="148"/>
      <c r="G8844" s="149"/>
      <c r="H8844" s="148"/>
      <c r="I8844"/>
    </row>
    <row r="8845" spans="1:9" x14ac:dyDescent="0.25">
      <c r="A8845"/>
      <c r="B8845"/>
      <c r="C8845"/>
      <c r="D8845"/>
      <c r="E8845" s="148"/>
      <c r="F8845" s="148"/>
      <c r="G8845" s="149"/>
      <c r="H8845" s="148"/>
      <c r="I8845"/>
    </row>
    <row r="8846" spans="1:9" x14ac:dyDescent="0.25">
      <c r="A8846"/>
      <c r="B8846"/>
      <c r="C8846"/>
      <c r="D8846"/>
      <c r="E8846" s="148"/>
      <c r="F8846" s="148"/>
      <c r="G8846" s="149"/>
      <c r="H8846" s="148"/>
      <c r="I8846"/>
    </row>
    <row r="8847" spans="1:9" x14ac:dyDescent="0.25">
      <c r="A8847"/>
      <c r="B8847"/>
      <c r="C8847"/>
      <c r="D8847"/>
      <c r="E8847" s="148"/>
      <c r="F8847" s="148"/>
      <c r="G8847" s="149"/>
      <c r="H8847" s="148"/>
      <c r="I8847"/>
    </row>
    <row r="8848" spans="1:9" x14ac:dyDescent="0.25">
      <c r="A8848"/>
      <c r="B8848"/>
      <c r="C8848"/>
      <c r="D8848"/>
      <c r="E8848" s="148"/>
      <c r="F8848" s="148"/>
      <c r="G8848" s="149"/>
      <c r="H8848" s="148"/>
      <c r="I8848"/>
    </row>
    <row r="8849" spans="1:9" x14ac:dyDescent="0.25">
      <c r="A8849"/>
      <c r="B8849"/>
      <c r="C8849"/>
      <c r="D8849"/>
      <c r="E8849" s="148"/>
      <c r="F8849" s="148"/>
      <c r="G8849" s="149"/>
      <c r="H8849" s="148"/>
      <c r="I8849"/>
    </row>
    <row r="8850" spans="1:9" x14ac:dyDescent="0.25">
      <c r="A8850"/>
      <c r="B8850"/>
      <c r="C8850"/>
      <c r="D8850"/>
      <c r="E8850" s="148"/>
      <c r="F8850" s="148"/>
      <c r="G8850" s="149"/>
      <c r="H8850" s="148"/>
      <c r="I8850"/>
    </row>
    <row r="8851" spans="1:9" x14ac:dyDescent="0.25">
      <c r="A8851"/>
      <c r="B8851"/>
      <c r="C8851"/>
      <c r="D8851"/>
      <c r="E8851" s="148"/>
      <c r="F8851" s="148"/>
      <c r="G8851" s="149"/>
      <c r="H8851" s="148"/>
      <c r="I8851"/>
    </row>
    <row r="8852" spans="1:9" x14ac:dyDescent="0.25">
      <c r="A8852"/>
      <c r="B8852"/>
      <c r="C8852"/>
      <c r="D8852"/>
      <c r="E8852" s="148"/>
      <c r="F8852" s="148"/>
      <c r="G8852" s="149"/>
      <c r="H8852" s="148"/>
      <c r="I8852"/>
    </row>
    <row r="8853" spans="1:9" x14ac:dyDescent="0.25">
      <c r="A8853"/>
      <c r="B8853"/>
      <c r="C8853"/>
      <c r="D8853"/>
      <c r="E8853" s="148"/>
      <c r="F8853" s="148"/>
      <c r="G8853" s="149"/>
      <c r="H8853" s="148"/>
      <c r="I8853"/>
    </row>
    <row r="8854" spans="1:9" x14ac:dyDescent="0.25">
      <c r="A8854"/>
      <c r="B8854"/>
      <c r="C8854"/>
      <c r="D8854"/>
      <c r="E8854" s="148"/>
      <c r="F8854" s="148"/>
      <c r="G8854" s="149"/>
      <c r="H8854" s="148"/>
      <c r="I8854"/>
    </row>
    <row r="8855" spans="1:9" x14ac:dyDescent="0.25">
      <c r="A8855"/>
      <c r="B8855"/>
      <c r="C8855"/>
      <c r="D8855"/>
      <c r="E8855" s="148"/>
      <c r="F8855" s="148"/>
      <c r="G8855" s="149"/>
      <c r="H8855" s="148"/>
      <c r="I8855"/>
    </row>
    <row r="8856" spans="1:9" x14ac:dyDescent="0.25">
      <c r="A8856"/>
      <c r="B8856"/>
      <c r="C8856"/>
      <c r="D8856"/>
      <c r="E8856" s="148"/>
      <c r="F8856" s="148"/>
      <c r="G8856" s="149"/>
      <c r="H8856" s="148"/>
      <c r="I8856"/>
    </row>
    <row r="8857" spans="1:9" x14ac:dyDescent="0.25">
      <c r="A8857"/>
      <c r="B8857"/>
      <c r="C8857"/>
      <c r="D8857"/>
      <c r="E8857" s="148"/>
      <c r="F8857" s="148"/>
      <c r="G8857" s="149"/>
      <c r="H8857" s="148"/>
      <c r="I8857"/>
    </row>
    <row r="8858" spans="1:9" x14ac:dyDescent="0.25">
      <c r="A8858"/>
      <c r="B8858"/>
      <c r="C8858"/>
      <c r="D8858"/>
      <c r="E8858" s="148"/>
      <c r="F8858" s="148"/>
      <c r="G8858" s="149"/>
      <c r="H8858" s="148"/>
      <c r="I8858"/>
    </row>
    <row r="8859" spans="1:9" x14ac:dyDescent="0.25">
      <c r="A8859"/>
      <c r="B8859"/>
      <c r="C8859"/>
      <c r="D8859"/>
      <c r="E8859" s="148"/>
      <c r="F8859" s="148"/>
      <c r="G8859" s="149"/>
      <c r="H8859" s="148"/>
      <c r="I8859"/>
    </row>
    <row r="8860" spans="1:9" x14ac:dyDescent="0.25">
      <c r="A8860"/>
      <c r="B8860"/>
      <c r="C8860"/>
      <c r="D8860"/>
      <c r="E8860" s="148"/>
      <c r="F8860" s="148"/>
      <c r="G8860" s="149"/>
      <c r="H8860" s="148"/>
      <c r="I8860"/>
    </row>
    <row r="8861" spans="1:9" x14ac:dyDescent="0.25">
      <c r="A8861"/>
      <c r="B8861"/>
      <c r="C8861"/>
      <c r="D8861"/>
      <c r="E8861" s="148"/>
      <c r="F8861" s="148"/>
      <c r="G8861" s="149"/>
      <c r="H8861" s="148"/>
      <c r="I8861"/>
    </row>
    <row r="8862" spans="1:9" x14ac:dyDescent="0.25">
      <c r="A8862"/>
      <c r="B8862"/>
      <c r="C8862"/>
      <c r="D8862"/>
      <c r="E8862" s="148"/>
      <c r="F8862" s="148"/>
      <c r="G8862" s="149"/>
      <c r="H8862" s="148"/>
      <c r="I8862"/>
    </row>
    <row r="8863" spans="1:9" x14ac:dyDescent="0.25">
      <c r="A8863"/>
      <c r="B8863"/>
      <c r="C8863"/>
      <c r="D8863"/>
      <c r="E8863" s="148"/>
      <c r="F8863" s="148"/>
      <c r="G8863" s="149"/>
      <c r="H8863" s="148"/>
      <c r="I8863"/>
    </row>
    <row r="8864" spans="1:9" x14ac:dyDescent="0.25">
      <c r="A8864"/>
      <c r="B8864"/>
      <c r="C8864"/>
      <c r="D8864"/>
      <c r="E8864" s="148"/>
      <c r="F8864" s="148"/>
      <c r="G8864" s="149"/>
      <c r="H8864" s="148"/>
      <c r="I8864"/>
    </row>
    <row r="8865" spans="1:9" x14ac:dyDescent="0.25">
      <c r="A8865"/>
      <c r="B8865"/>
      <c r="C8865"/>
      <c r="D8865"/>
      <c r="E8865" s="148"/>
      <c r="F8865" s="148"/>
      <c r="G8865" s="149"/>
      <c r="H8865" s="148"/>
      <c r="I8865"/>
    </row>
    <row r="8866" spans="1:9" x14ac:dyDescent="0.25">
      <c r="A8866"/>
      <c r="B8866"/>
      <c r="C8866"/>
      <c r="D8866"/>
      <c r="E8866" s="148"/>
      <c r="F8866" s="148"/>
      <c r="G8866" s="149"/>
      <c r="H8866" s="148"/>
      <c r="I8866"/>
    </row>
    <row r="8867" spans="1:9" x14ac:dyDescent="0.25">
      <c r="A8867"/>
      <c r="B8867"/>
      <c r="C8867"/>
      <c r="D8867"/>
      <c r="E8867" s="148"/>
      <c r="F8867" s="148"/>
      <c r="G8867" s="149"/>
      <c r="H8867" s="148"/>
      <c r="I8867"/>
    </row>
    <row r="8868" spans="1:9" x14ac:dyDescent="0.25">
      <c r="A8868"/>
      <c r="B8868"/>
      <c r="C8868"/>
      <c r="D8868"/>
      <c r="E8868" s="148"/>
      <c r="F8868" s="148"/>
      <c r="G8868" s="149"/>
      <c r="H8868" s="148"/>
      <c r="I8868"/>
    </row>
    <row r="8869" spans="1:9" x14ac:dyDescent="0.25">
      <c r="A8869"/>
      <c r="B8869"/>
      <c r="C8869"/>
      <c r="D8869"/>
      <c r="E8869" s="148"/>
      <c r="F8869" s="148"/>
      <c r="G8869" s="149"/>
      <c r="H8869" s="148"/>
      <c r="I8869"/>
    </row>
    <row r="8870" spans="1:9" x14ac:dyDescent="0.25">
      <c r="A8870"/>
      <c r="B8870"/>
      <c r="C8870"/>
      <c r="D8870"/>
      <c r="E8870" s="148"/>
      <c r="F8870" s="148"/>
      <c r="G8870" s="149"/>
      <c r="H8870" s="148"/>
      <c r="I8870"/>
    </row>
    <row r="8871" spans="1:9" x14ac:dyDescent="0.25">
      <c r="A8871"/>
      <c r="B8871"/>
      <c r="C8871"/>
      <c r="D8871"/>
      <c r="E8871" s="148"/>
      <c r="F8871" s="148"/>
      <c r="G8871" s="149"/>
      <c r="H8871" s="148"/>
      <c r="I8871"/>
    </row>
    <row r="8872" spans="1:9" x14ac:dyDescent="0.25">
      <c r="A8872"/>
      <c r="B8872"/>
      <c r="C8872"/>
      <c r="D8872"/>
      <c r="E8872" s="148"/>
      <c r="F8872" s="148"/>
      <c r="G8872" s="149"/>
      <c r="H8872" s="148"/>
      <c r="I8872"/>
    </row>
    <row r="8873" spans="1:9" x14ac:dyDescent="0.25">
      <c r="A8873"/>
      <c r="B8873"/>
      <c r="C8873"/>
      <c r="D8873"/>
      <c r="E8873" s="148"/>
      <c r="F8873" s="148"/>
      <c r="G8873" s="149"/>
      <c r="H8873" s="148"/>
      <c r="I8873"/>
    </row>
    <row r="8874" spans="1:9" x14ac:dyDescent="0.25">
      <c r="A8874"/>
      <c r="B8874"/>
      <c r="C8874"/>
      <c r="D8874"/>
      <c r="E8874" s="148"/>
      <c r="F8874" s="148"/>
      <c r="G8874" s="149"/>
      <c r="H8874" s="148"/>
      <c r="I8874"/>
    </row>
    <row r="8875" spans="1:9" x14ac:dyDescent="0.25">
      <c r="A8875"/>
      <c r="B8875"/>
      <c r="C8875"/>
      <c r="D8875"/>
      <c r="E8875" s="148"/>
      <c r="F8875" s="148"/>
      <c r="G8875" s="149"/>
      <c r="H8875" s="148"/>
      <c r="I8875"/>
    </row>
    <row r="8876" spans="1:9" x14ac:dyDescent="0.25">
      <c r="A8876"/>
      <c r="B8876"/>
      <c r="C8876"/>
      <c r="D8876"/>
      <c r="E8876" s="148"/>
      <c r="F8876" s="148"/>
      <c r="G8876" s="149"/>
      <c r="H8876" s="148"/>
      <c r="I8876"/>
    </row>
    <row r="8877" spans="1:9" x14ac:dyDescent="0.25">
      <c r="A8877"/>
      <c r="B8877"/>
      <c r="C8877"/>
      <c r="D8877"/>
      <c r="E8877" s="148"/>
      <c r="F8877" s="148"/>
      <c r="G8877" s="149"/>
      <c r="H8877" s="148"/>
      <c r="I8877"/>
    </row>
    <row r="8878" spans="1:9" x14ac:dyDescent="0.25">
      <c r="A8878"/>
      <c r="B8878"/>
      <c r="C8878"/>
      <c r="D8878"/>
      <c r="E8878" s="148"/>
      <c r="F8878" s="148"/>
      <c r="G8878" s="149"/>
      <c r="H8878" s="148"/>
      <c r="I8878"/>
    </row>
    <row r="8879" spans="1:9" x14ac:dyDescent="0.25">
      <c r="A8879"/>
      <c r="B8879"/>
      <c r="C8879"/>
      <c r="D8879"/>
      <c r="E8879" s="148"/>
      <c r="F8879" s="148"/>
      <c r="G8879" s="149"/>
      <c r="H8879" s="148"/>
      <c r="I8879"/>
    </row>
    <row r="8880" spans="1:9" x14ac:dyDescent="0.25">
      <c r="A8880"/>
      <c r="B8880"/>
      <c r="C8880"/>
      <c r="D8880"/>
      <c r="E8880" s="148"/>
      <c r="F8880" s="148"/>
      <c r="G8880" s="149"/>
      <c r="H8880" s="148"/>
      <c r="I8880"/>
    </row>
    <row r="8881" spans="1:9" x14ac:dyDescent="0.25">
      <c r="A8881"/>
      <c r="B8881"/>
      <c r="C8881"/>
      <c r="D8881"/>
      <c r="E8881" s="148"/>
      <c r="F8881" s="148"/>
      <c r="G8881" s="149"/>
      <c r="H8881" s="148"/>
      <c r="I8881"/>
    </row>
    <row r="8882" spans="1:9" x14ac:dyDescent="0.25">
      <c r="A8882"/>
      <c r="B8882"/>
      <c r="C8882"/>
      <c r="D8882"/>
      <c r="E8882" s="148"/>
      <c r="F8882" s="148"/>
      <c r="G8882" s="149"/>
      <c r="H8882" s="148"/>
      <c r="I8882"/>
    </row>
    <row r="8883" spans="1:9" x14ac:dyDescent="0.25">
      <c r="A8883"/>
      <c r="B8883"/>
      <c r="C8883"/>
      <c r="D8883"/>
      <c r="E8883" s="148"/>
      <c r="F8883" s="148"/>
      <c r="G8883" s="149"/>
      <c r="H8883" s="148"/>
      <c r="I8883"/>
    </row>
    <row r="8884" spans="1:9" x14ac:dyDescent="0.25">
      <c r="A8884"/>
      <c r="B8884"/>
      <c r="C8884"/>
      <c r="D8884"/>
      <c r="E8884" s="148"/>
      <c r="F8884" s="148"/>
      <c r="G8884" s="149"/>
      <c r="H8884" s="148"/>
      <c r="I8884"/>
    </row>
    <row r="8885" spans="1:9" x14ac:dyDescent="0.25">
      <c r="A8885"/>
      <c r="B8885"/>
      <c r="C8885"/>
      <c r="D8885"/>
      <c r="E8885" s="148"/>
      <c r="F8885" s="148"/>
      <c r="G8885" s="149"/>
      <c r="H8885" s="148"/>
      <c r="I8885"/>
    </row>
    <row r="8886" spans="1:9" x14ac:dyDescent="0.25">
      <c r="A8886"/>
      <c r="B8886"/>
      <c r="C8886"/>
      <c r="D8886"/>
      <c r="E8886" s="148"/>
      <c r="F8886" s="148"/>
      <c r="G8886" s="149"/>
      <c r="H8886" s="148"/>
      <c r="I8886"/>
    </row>
    <row r="8887" spans="1:9" x14ac:dyDescent="0.25">
      <c r="A8887"/>
      <c r="B8887"/>
      <c r="C8887"/>
      <c r="D8887"/>
      <c r="E8887" s="148"/>
      <c r="F8887" s="148"/>
      <c r="G8887" s="149"/>
      <c r="H8887" s="148"/>
      <c r="I8887"/>
    </row>
    <row r="8888" spans="1:9" x14ac:dyDescent="0.25">
      <c r="A8888"/>
      <c r="B8888"/>
      <c r="C8888"/>
      <c r="D8888"/>
      <c r="E8888" s="148"/>
      <c r="F8888" s="148"/>
      <c r="G8888" s="149"/>
      <c r="H8888" s="148"/>
      <c r="I8888"/>
    </row>
    <row r="8889" spans="1:9" x14ac:dyDescent="0.25">
      <c r="A8889"/>
      <c r="B8889"/>
      <c r="C8889"/>
      <c r="D8889"/>
      <c r="E8889" s="148"/>
      <c r="F8889" s="148"/>
      <c r="G8889" s="149"/>
      <c r="H8889" s="148"/>
      <c r="I8889"/>
    </row>
    <row r="8890" spans="1:9" x14ac:dyDescent="0.25">
      <c r="A8890"/>
      <c r="B8890"/>
      <c r="C8890"/>
      <c r="D8890"/>
      <c r="E8890" s="148"/>
      <c r="F8890" s="148"/>
      <c r="G8890" s="149"/>
      <c r="H8890" s="148"/>
      <c r="I8890"/>
    </row>
    <row r="8891" spans="1:9" x14ac:dyDescent="0.25">
      <c r="A8891"/>
      <c r="B8891"/>
      <c r="C8891"/>
      <c r="D8891"/>
      <c r="E8891" s="148"/>
      <c r="F8891" s="148"/>
      <c r="G8891" s="149"/>
      <c r="H8891" s="148"/>
      <c r="I8891"/>
    </row>
    <row r="8892" spans="1:9" x14ac:dyDescent="0.25">
      <c r="A8892"/>
      <c r="B8892"/>
      <c r="C8892"/>
      <c r="D8892"/>
      <c r="E8892" s="148"/>
      <c r="F8892" s="148"/>
      <c r="G8892" s="149"/>
      <c r="H8892" s="148"/>
      <c r="I8892"/>
    </row>
    <row r="8893" spans="1:9" x14ac:dyDescent="0.25">
      <c r="A8893"/>
      <c r="B8893"/>
      <c r="C8893"/>
      <c r="D8893"/>
      <c r="E8893" s="148"/>
      <c r="F8893" s="148"/>
      <c r="G8893" s="149"/>
      <c r="H8893" s="148"/>
      <c r="I8893"/>
    </row>
    <row r="8894" spans="1:9" x14ac:dyDescent="0.25">
      <c r="A8894"/>
      <c r="B8894"/>
      <c r="C8894"/>
      <c r="D8894"/>
      <c r="E8894" s="148"/>
      <c r="F8894" s="148"/>
      <c r="G8894" s="149"/>
      <c r="H8894" s="148"/>
      <c r="I8894"/>
    </row>
    <row r="8895" spans="1:9" x14ac:dyDescent="0.25">
      <c r="A8895"/>
      <c r="B8895"/>
      <c r="C8895"/>
      <c r="D8895"/>
      <c r="E8895" s="148"/>
      <c r="F8895" s="148"/>
      <c r="G8895" s="149"/>
      <c r="H8895" s="148"/>
      <c r="I8895"/>
    </row>
    <row r="8896" spans="1:9" x14ac:dyDescent="0.25">
      <c r="A8896"/>
      <c r="B8896"/>
      <c r="C8896"/>
      <c r="D8896"/>
      <c r="E8896" s="148"/>
      <c r="F8896" s="148"/>
      <c r="G8896" s="149"/>
      <c r="H8896" s="148"/>
      <c r="I8896"/>
    </row>
    <row r="8897" spans="1:9" x14ac:dyDescent="0.25">
      <c r="A8897"/>
      <c r="B8897"/>
      <c r="C8897"/>
      <c r="D8897"/>
      <c r="E8897" s="148"/>
      <c r="F8897" s="148"/>
      <c r="G8897" s="149"/>
      <c r="H8897" s="148"/>
      <c r="I8897"/>
    </row>
    <row r="8898" spans="1:9" x14ac:dyDescent="0.25">
      <c r="A8898"/>
      <c r="B8898"/>
      <c r="C8898"/>
      <c r="D8898"/>
      <c r="E8898" s="148"/>
      <c r="F8898" s="148"/>
      <c r="G8898" s="149"/>
      <c r="H8898" s="148"/>
      <c r="I8898"/>
    </row>
    <row r="8899" spans="1:9" x14ac:dyDescent="0.25">
      <c r="A8899"/>
      <c r="B8899"/>
      <c r="C8899"/>
      <c r="D8899"/>
      <c r="E8899" s="148"/>
      <c r="F8899" s="148"/>
      <c r="G8899" s="149"/>
      <c r="H8899" s="148"/>
      <c r="I8899"/>
    </row>
    <row r="8900" spans="1:9" x14ac:dyDescent="0.25">
      <c r="A8900"/>
      <c r="B8900"/>
      <c r="C8900"/>
      <c r="D8900"/>
      <c r="E8900" s="148"/>
      <c r="F8900" s="148"/>
      <c r="G8900" s="149"/>
      <c r="H8900" s="148"/>
      <c r="I8900"/>
    </row>
    <row r="8901" spans="1:9" x14ac:dyDescent="0.25">
      <c r="A8901"/>
      <c r="B8901"/>
      <c r="C8901"/>
      <c r="D8901"/>
      <c r="E8901" s="148"/>
      <c r="F8901" s="148"/>
      <c r="G8901" s="149"/>
      <c r="H8901" s="148"/>
      <c r="I8901"/>
    </row>
    <row r="8902" spans="1:9" x14ac:dyDescent="0.25">
      <c r="A8902"/>
      <c r="B8902"/>
      <c r="C8902"/>
      <c r="D8902"/>
      <c r="E8902" s="148"/>
      <c r="F8902" s="148"/>
      <c r="G8902" s="149"/>
      <c r="H8902" s="148"/>
      <c r="I8902"/>
    </row>
    <row r="8903" spans="1:9" x14ac:dyDescent="0.25">
      <c r="A8903"/>
      <c r="B8903"/>
      <c r="C8903"/>
      <c r="D8903"/>
      <c r="E8903" s="148"/>
      <c r="F8903" s="148"/>
      <c r="G8903" s="149"/>
      <c r="H8903" s="148"/>
      <c r="I8903"/>
    </row>
    <row r="8904" spans="1:9" x14ac:dyDescent="0.25">
      <c r="A8904"/>
      <c r="B8904"/>
      <c r="C8904"/>
      <c r="D8904"/>
      <c r="E8904" s="148"/>
      <c r="F8904" s="148"/>
      <c r="G8904" s="149"/>
      <c r="H8904" s="148"/>
      <c r="I8904"/>
    </row>
    <row r="8905" spans="1:9" x14ac:dyDescent="0.25">
      <c r="A8905"/>
      <c r="B8905"/>
      <c r="C8905"/>
      <c r="D8905"/>
      <c r="E8905" s="148"/>
      <c r="F8905" s="148"/>
      <c r="G8905" s="149"/>
      <c r="H8905" s="148"/>
      <c r="I8905"/>
    </row>
    <row r="8906" spans="1:9" x14ac:dyDescent="0.25">
      <c r="A8906"/>
      <c r="B8906"/>
      <c r="C8906"/>
      <c r="D8906"/>
      <c r="E8906" s="148"/>
      <c r="F8906" s="148"/>
      <c r="G8906" s="149"/>
      <c r="H8906" s="148"/>
      <c r="I8906"/>
    </row>
    <row r="8907" spans="1:9" x14ac:dyDescent="0.25">
      <c r="A8907"/>
      <c r="B8907"/>
      <c r="C8907"/>
      <c r="D8907"/>
      <c r="E8907" s="148"/>
      <c r="F8907" s="148"/>
      <c r="G8907" s="149"/>
      <c r="H8907" s="148"/>
      <c r="I8907"/>
    </row>
    <row r="8908" spans="1:9" x14ac:dyDescent="0.25">
      <c r="A8908"/>
      <c r="B8908"/>
      <c r="C8908"/>
      <c r="D8908"/>
      <c r="E8908" s="148"/>
      <c r="F8908" s="148"/>
      <c r="G8908" s="149"/>
      <c r="H8908" s="148"/>
      <c r="I8908"/>
    </row>
    <row r="8909" spans="1:9" x14ac:dyDescent="0.25">
      <c r="A8909"/>
      <c r="B8909"/>
      <c r="C8909"/>
      <c r="D8909"/>
      <c r="E8909" s="148"/>
      <c r="F8909" s="148"/>
      <c r="G8909" s="149"/>
      <c r="H8909" s="148"/>
      <c r="I8909"/>
    </row>
    <row r="8910" spans="1:9" x14ac:dyDescent="0.25">
      <c r="A8910"/>
      <c r="B8910"/>
      <c r="C8910"/>
      <c r="D8910"/>
      <c r="E8910" s="148"/>
      <c r="F8910" s="148"/>
      <c r="G8910" s="149"/>
      <c r="H8910" s="148"/>
      <c r="I8910"/>
    </row>
    <row r="8911" spans="1:9" x14ac:dyDescent="0.25">
      <c r="A8911"/>
      <c r="B8911"/>
      <c r="C8911"/>
      <c r="D8911"/>
      <c r="E8911" s="148"/>
      <c r="F8911" s="148"/>
      <c r="G8911" s="149"/>
      <c r="H8911" s="148"/>
      <c r="I8911"/>
    </row>
    <row r="8912" spans="1:9" x14ac:dyDescent="0.25">
      <c r="A8912"/>
      <c r="B8912"/>
      <c r="C8912"/>
      <c r="D8912"/>
      <c r="E8912" s="148"/>
      <c r="F8912" s="148"/>
      <c r="G8912" s="149"/>
      <c r="H8912" s="148"/>
      <c r="I8912"/>
    </row>
    <row r="8913" spans="1:9" x14ac:dyDescent="0.25">
      <c r="A8913"/>
      <c r="B8913"/>
      <c r="C8913"/>
      <c r="D8913"/>
      <c r="E8913" s="148"/>
      <c r="F8913" s="148"/>
      <c r="G8913" s="149"/>
      <c r="H8913" s="148"/>
      <c r="I8913"/>
    </row>
    <row r="8914" spans="1:9" x14ac:dyDescent="0.25">
      <c r="A8914"/>
      <c r="B8914"/>
      <c r="C8914"/>
      <c r="D8914"/>
      <c r="E8914" s="148"/>
      <c r="F8914" s="148"/>
      <c r="G8914" s="149"/>
      <c r="H8914" s="148"/>
      <c r="I8914"/>
    </row>
    <row r="8915" spans="1:9" x14ac:dyDescent="0.25">
      <c r="A8915"/>
      <c r="B8915"/>
      <c r="C8915"/>
      <c r="D8915"/>
      <c r="E8915" s="148"/>
      <c r="F8915" s="148"/>
      <c r="G8915" s="149"/>
      <c r="H8915" s="148"/>
      <c r="I8915"/>
    </row>
    <row r="8916" spans="1:9" x14ac:dyDescent="0.25">
      <c r="A8916"/>
      <c r="B8916"/>
      <c r="C8916"/>
      <c r="D8916"/>
      <c r="E8916" s="148"/>
      <c r="F8916" s="148"/>
      <c r="G8916" s="149"/>
      <c r="H8916" s="148"/>
      <c r="I8916"/>
    </row>
    <row r="8917" spans="1:9" x14ac:dyDescent="0.25">
      <c r="A8917"/>
      <c r="B8917"/>
      <c r="C8917"/>
      <c r="D8917"/>
      <c r="E8917" s="148"/>
      <c r="F8917" s="148"/>
      <c r="G8917" s="149"/>
      <c r="H8917" s="148"/>
      <c r="I8917"/>
    </row>
    <row r="8918" spans="1:9" x14ac:dyDescent="0.25">
      <c r="A8918"/>
      <c r="B8918"/>
      <c r="C8918"/>
      <c r="D8918"/>
      <c r="E8918" s="148"/>
      <c r="F8918" s="148"/>
      <c r="G8918" s="149"/>
      <c r="H8918" s="148"/>
      <c r="I8918"/>
    </row>
    <row r="8919" spans="1:9" x14ac:dyDescent="0.25">
      <c r="A8919"/>
      <c r="B8919"/>
      <c r="C8919"/>
      <c r="D8919"/>
      <c r="E8919" s="148"/>
      <c r="F8919" s="148"/>
      <c r="G8919" s="149"/>
      <c r="H8919" s="148"/>
      <c r="I8919"/>
    </row>
    <row r="8920" spans="1:9" x14ac:dyDescent="0.25">
      <c r="A8920"/>
      <c r="B8920"/>
      <c r="C8920"/>
      <c r="D8920"/>
      <c r="E8920" s="148"/>
      <c r="F8920" s="148"/>
      <c r="G8920" s="149"/>
      <c r="H8920" s="148"/>
      <c r="I8920"/>
    </row>
    <row r="8921" spans="1:9" x14ac:dyDescent="0.25">
      <c r="A8921"/>
      <c r="B8921"/>
      <c r="C8921"/>
      <c r="D8921"/>
      <c r="E8921" s="148"/>
      <c r="F8921" s="148"/>
      <c r="G8921" s="149"/>
      <c r="H8921" s="148"/>
      <c r="I8921"/>
    </row>
    <row r="8922" spans="1:9" x14ac:dyDescent="0.25">
      <c r="A8922"/>
      <c r="B8922"/>
      <c r="C8922"/>
      <c r="D8922"/>
      <c r="E8922" s="148"/>
      <c r="F8922" s="148"/>
      <c r="G8922" s="149"/>
      <c r="H8922" s="148"/>
      <c r="I8922"/>
    </row>
    <row r="8923" spans="1:9" x14ac:dyDescent="0.25">
      <c r="A8923"/>
      <c r="B8923"/>
      <c r="C8923"/>
      <c r="D8923"/>
      <c r="E8923" s="148"/>
      <c r="F8923" s="148"/>
      <c r="G8923" s="149"/>
      <c r="H8923" s="148"/>
      <c r="I8923"/>
    </row>
    <row r="8924" spans="1:9" x14ac:dyDescent="0.25">
      <c r="A8924"/>
      <c r="B8924"/>
      <c r="C8924"/>
      <c r="D8924"/>
      <c r="E8924" s="148"/>
      <c r="F8924" s="148"/>
      <c r="G8924" s="149"/>
      <c r="H8924" s="148"/>
      <c r="I8924"/>
    </row>
    <row r="8925" spans="1:9" x14ac:dyDescent="0.25">
      <c r="A8925"/>
      <c r="B8925"/>
      <c r="C8925"/>
      <c r="D8925"/>
      <c r="E8925" s="148"/>
      <c r="F8925" s="148"/>
      <c r="G8925" s="149"/>
      <c r="H8925" s="148"/>
      <c r="I8925"/>
    </row>
    <row r="8926" spans="1:9" x14ac:dyDescent="0.25">
      <c r="A8926"/>
      <c r="B8926"/>
      <c r="C8926"/>
      <c r="D8926"/>
      <c r="E8926" s="148"/>
      <c r="F8926" s="148"/>
      <c r="G8926" s="149"/>
      <c r="H8926" s="148"/>
      <c r="I8926"/>
    </row>
    <row r="8927" spans="1:9" x14ac:dyDescent="0.25">
      <c r="A8927"/>
      <c r="B8927"/>
      <c r="C8927"/>
      <c r="D8927"/>
      <c r="E8927" s="148"/>
      <c r="F8927" s="148"/>
      <c r="G8927" s="149"/>
      <c r="H8927" s="148"/>
      <c r="I8927"/>
    </row>
    <row r="8928" spans="1:9" x14ac:dyDescent="0.25">
      <c r="A8928"/>
      <c r="B8928"/>
      <c r="C8928"/>
      <c r="D8928"/>
      <c r="E8928" s="148"/>
      <c r="F8928" s="148"/>
      <c r="G8928" s="149"/>
      <c r="H8928" s="148"/>
      <c r="I8928"/>
    </row>
    <row r="8929" spans="1:9" x14ac:dyDescent="0.25">
      <c r="A8929"/>
      <c r="B8929"/>
      <c r="C8929"/>
      <c r="D8929"/>
      <c r="E8929" s="148"/>
      <c r="F8929" s="148"/>
      <c r="G8929" s="149"/>
      <c r="H8929" s="148"/>
      <c r="I8929"/>
    </row>
    <row r="8930" spans="1:9" x14ac:dyDescent="0.25">
      <c r="A8930"/>
      <c r="B8930"/>
      <c r="C8930"/>
      <c r="D8930"/>
      <c r="E8930" s="148"/>
      <c r="F8930" s="148"/>
      <c r="G8930" s="149"/>
      <c r="H8930" s="148"/>
      <c r="I8930"/>
    </row>
    <row r="8931" spans="1:9" x14ac:dyDescent="0.25">
      <c r="A8931"/>
      <c r="B8931"/>
      <c r="C8931"/>
      <c r="D8931"/>
      <c r="E8931" s="148"/>
      <c r="F8931" s="148"/>
      <c r="G8931" s="149"/>
      <c r="H8931" s="148"/>
      <c r="I8931"/>
    </row>
    <row r="8932" spans="1:9" x14ac:dyDescent="0.25">
      <c r="A8932"/>
      <c r="B8932"/>
      <c r="C8932"/>
      <c r="D8932"/>
      <c r="E8932" s="148"/>
      <c r="F8932" s="148"/>
      <c r="G8932" s="149"/>
      <c r="H8932" s="148"/>
      <c r="I8932"/>
    </row>
    <row r="8933" spans="1:9" x14ac:dyDescent="0.25">
      <c r="A8933"/>
      <c r="B8933"/>
      <c r="C8933"/>
      <c r="D8933"/>
      <c r="E8933" s="148"/>
      <c r="F8933" s="148"/>
      <c r="G8933" s="149"/>
      <c r="H8933" s="148"/>
      <c r="I8933"/>
    </row>
    <row r="8934" spans="1:9" x14ac:dyDescent="0.25">
      <c r="A8934"/>
      <c r="B8934"/>
      <c r="C8934"/>
      <c r="D8934"/>
      <c r="E8934" s="148"/>
      <c r="F8934" s="148"/>
      <c r="G8934" s="149"/>
      <c r="H8934" s="148"/>
      <c r="I8934"/>
    </row>
    <row r="8935" spans="1:9" x14ac:dyDescent="0.25">
      <c r="A8935"/>
      <c r="B8935"/>
      <c r="C8935"/>
      <c r="D8935"/>
      <c r="E8935" s="148"/>
      <c r="F8935" s="148"/>
      <c r="G8935" s="149"/>
      <c r="H8935" s="148"/>
      <c r="I8935"/>
    </row>
    <row r="8936" spans="1:9" x14ac:dyDescent="0.25">
      <c r="A8936"/>
      <c r="B8936"/>
      <c r="C8936"/>
      <c r="D8936"/>
      <c r="E8936" s="148"/>
      <c r="F8936" s="148"/>
      <c r="G8936" s="149"/>
      <c r="H8936" s="148"/>
      <c r="I8936"/>
    </row>
    <row r="8937" spans="1:9" x14ac:dyDescent="0.25">
      <c r="A8937"/>
      <c r="B8937"/>
      <c r="C8937"/>
      <c r="D8937"/>
      <c r="E8937" s="148"/>
      <c r="F8937" s="148"/>
      <c r="G8937" s="149"/>
      <c r="H8937" s="148"/>
      <c r="I8937"/>
    </row>
    <row r="8938" spans="1:9" x14ac:dyDescent="0.25">
      <c r="A8938"/>
      <c r="B8938"/>
      <c r="C8938"/>
      <c r="D8938"/>
      <c r="E8938" s="148"/>
      <c r="F8938" s="148"/>
      <c r="G8938" s="149"/>
      <c r="H8938" s="148"/>
      <c r="I8938"/>
    </row>
    <row r="8939" spans="1:9" x14ac:dyDescent="0.25">
      <c r="A8939"/>
      <c r="B8939"/>
      <c r="C8939"/>
      <c r="D8939"/>
      <c r="E8939" s="148"/>
      <c r="F8939" s="148"/>
      <c r="G8939" s="149"/>
      <c r="H8939" s="148"/>
      <c r="I8939"/>
    </row>
    <row r="8940" spans="1:9" x14ac:dyDescent="0.25">
      <c r="A8940"/>
      <c r="B8940"/>
      <c r="C8940"/>
      <c r="D8940"/>
      <c r="E8940" s="148"/>
      <c r="F8940" s="148"/>
      <c r="G8940" s="149"/>
      <c r="H8940" s="148"/>
      <c r="I8940"/>
    </row>
    <row r="8941" spans="1:9" x14ac:dyDescent="0.25">
      <c r="A8941"/>
      <c r="B8941"/>
      <c r="C8941"/>
      <c r="D8941"/>
      <c r="E8941" s="148"/>
      <c r="F8941" s="148"/>
      <c r="G8941" s="149"/>
      <c r="H8941" s="148"/>
      <c r="I8941"/>
    </row>
    <row r="8942" spans="1:9" x14ac:dyDescent="0.25">
      <c r="A8942"/>
      <c r="B8942"/>
      <c r="C8942"/>
      <c r="D8942"/>
      <c r="E8942" s="148"/>
      <c r="F8942" s="148"/>
      <c r="G8942" s="149"/>
      <c r="H8942" s="148"/>
      <c r="I8942"/>
    </row>
    <row r="8943" spans="1:9" x14ac:dyDescent="0.25">
      <c r="A8943"/>
      <c r="B8943"/>
      <c r="C8943"/>
      <c r="D8943"/>
      <c r="E8943" s="148"/>
      <c r="F8943" s="148"/>
      <c r="G8943" s="149"/>
      <c r="H8943" s="148"/>
      <c r="I8943"/>
    </row>
    <row r="8944" spans="1:9" x14ac:dyDescent="0.25">
      <c r="A8944"/>
      <c r="B8944"/>
      <c r="C8944"/>
      <c r="D8944"/>
      <c r="E8944" s="148"/>
      <c r="F8944" s="148"/>
      <c r="G8944" s="149"/>
      <c r="H8944" s="148"/>
      <c r="I8944"/>
    </row>
    <row r="8945" spans="1:9" x14ac:dyDescent="0.25">
      <c r="A8945"/>
      <c r="B8945"/>
      <c r="C8945"/>
      <c r="D8945"/>
      <c r="E8945" s="148"/>
      <c r="F8945" s="148"/>
      <c r="G8945" s="149"/>
      <c r="H8945" s="148"/>
      <c r="I8945"/>
    </row>
    <row r="8946" spans="1:9" x14ac:dyDescent="0.25">
      <c r="A8946"/>
      <c r="B8946"/>
      <c r="C8946"/>
      <c r="D8946"/>
      <c r="E8946" s="148"/>
      <c r="F8946" s="148"/>
      <c r="G8946" s="149"/>
      <c r="H8946" s="148"/>
      <c r="I8946"/>
    </row>
    <row r="8947" spans="1:9" x14ac:dyDescent="0.25">
      <c r="A8947"/>
      <c r="B8947"/>
      <c r="C8947"/>
      <c r="D8947"/>
      <c r="E8947" s="148"/>
      <c r="F8947" s="148"/>
      <c r="G8947" s="149"/>
      <c r="H8947" s="148"/>
      <c r="I8947"/>
    </row>
    <row r="8948" spans="1:9" x14ac:dyDescent="0.25">
      <c r="A8948"/>
      <c r="B8948"/>
      <c r="C8948"/>
      <c r="D8948"/>
      <c r="E8948" s="148"/>
      <c r="F8948" s="148"/>
      <c r="G8948" s="149"/>
      <c r="H8948" s="148"/>
      <c r="I8948"/>
    </row>
    <row r="8949" spans="1:9" x14ac:dyDescent="0.25">
      <c r="A8949"/>
      <c r="B8949"/>
      <c r="C8949"/>
      <c r="D8949"/>
      <c r="E8949" s="148"/>
      <c r="F8949" s="148"/>
      <c r="G8949" s="149"/>
      <c r="H8949" s="148"/>
      <c r="I8949"/>
    </row>
    <row r="8950" spans="1:9" x14ac:dyDescent="0.25">
      <c r="A8950"/>
      <c r="B8950"/>
      <c r="C8950"/>
      <c r="D8950"/>
      <c r="E8950" s="148"/>
      <c r="F8950" s="148"/>
      <c r="G8950" s="149"/>
      <c r="H8950" s="148"/>
      <c r="I8950"/>
    </row>
    <row r="8951" spans="1:9" x14ac:dyDescent="0.25">
      <c r="A8951"/>
      <c r="B8951"/>
      <c r="C8951"/>
      <c r="D8951"/>
      <c r="E8951" s="148"/>
      <c r="F8951" s="148"/>
      <c r="G8951" s="149"/>
      <c r="H8951" s="148"/>
      <c r="I8951"/>
    </row>
    <row r="8952" spans="1:9" x14ac:dyDescent="0.25">
      <c r="A8952"/>
      <c r="B8952"/>
      <c r="C8952"/>
      <c r="D8952"/>
      <c r="E8952" s="148"/>
      <c r="F8952" s="148"/>
      <c r="G8952" s="149"/>
      <c r="H8952" s="148"/>
      <c r="I8952"/>
    </row>
    <row r="8953" spans="1:9" x14ac:dyDescent="0.25">
      <c r="A8953"/>
      <c r="B8953"/>
      <c r="C8953"/>
      <c r="D8953"/>
      <c r="E8953" s="148"/>
      <c r="F8953" s="148"/>
      <c r="G8953" s="149"/>
      <c r="H8953" s="148"/>
      <c r="I8953"/>
    </row>
    <row r="8954" spans="1:9" x14ac:dyDescent="0.25">
      <c r="A8954"/>
      <c r="B8954"/>
      <c r="C8954"/>
      <c r="D8954"/>
      <c r="E8954" s="148"/>
      <c r="F8954" s="148"/>
      <c r="G8954" s="149"/>
      <c r="H8954" s="148"/>
      <c r="I8954"/>
    </row>
    <row r="8955" spans="1:9" x14ac:dyDescent="0.25">
      <c r="A8955"/>
      <c r="B8955"/>
      <c r="C8955"/>
      <c r="D8955"/>
      <c r="E8955" s="148"/>
      <c r="F8955" s="148"/>
      <c r="G8955" s="149"/>
      <c r="H8955" s="148"/>
      <c r="I8955"/>
    </row>
    <row r="8956" spans="1:9" x14ac:dyDescent="0.25">
      <c r="A8956"/>
      <c r="B8956"/>
      <c r="C8956"/>
      <c r="D8956"/>
      <c r="E8956" s="148"/>
      <c r="F8956" s="148"/>
      <c r="G8956" s="149"/>
      <c r="H8956" s="148"/>
      <c r="I8956"/>
    </row>
    <row r="8957" spans="1:9" x14ac:dyDescent="0.25">
      <c r="A8957"/>
      <c r="B8957"/>
      <c r="C8957"/>
      <c r="D8957"/>
      <c r="E8957" s="148"/>
      <c r="F8957" s="148"/>
      <c r="G8957" s="149"/>
      <c r="H8957" s="148"/>
      <c r="I8957"/>
    </row>
    <row r="8958" spans="1:9" x14ac:dyDescent="0.25">
      <c r="A8958"/>
      <c r="B8958"/>
      <c r="C8958"/>
      <c r="D8958"/>
      <c r="E8958" s="148"/>
      <c r="F8958" s="148"/>
      <c r="G8958" s="149"/>
      <c r="H8958" s="148"/>
      <c r="I8958"/>
    </row>
    <row r="8959" spans="1:9" x14ac:dyDescent="0.25">
      <c r="A8959"/>
      <c r="B8959"/>
      <c r="C8959"/>
      <c r="D8959"/>
      <c r="E8959" s="148"/>
      <c r="F8959" s="148"/>
      <c r="G8959" s="149"/>
      <c r="H8959" s="148"/>
      <c r="I8959"/>
    </row>
    <row r="8960" spans="1:9" x14ac:dyDescent="0.25">
      <c r="A8960"/>
      <c r="B8960"/>
      <c r="C8960"/>
      <c r="D8960"/>
      <c r="E8960" s="148"/>
      <c r="F8960" s="148"/>
      <c r="G8960" s="149"/>
      <c r="H8960" s="148"/>
      <c r="I8960"/>
    </row>
    <row r="8961" spans="1:9" x14ac:dyDescent="0.25">
      <c r="A8961"/>
      <c r="B8961"/>
      <c r="C8961"/>
      <c r="D8961"/>
      <c r="E8961" s="148"/>
      <c r="F8961" s="148"/>
      <c r="G8961" s="149"/>
      <c r="H8961" s="148"/>
      <c r="I8961"/>
    </row>
    <row r="8962" spans="1:9" x14ac:dyDescent="0.25">
      <c r="A8962"/>
      <c r="B8962"/>
      <c r="C8962"/>
      <c r="D8962"/>
      <c r="E8962" s="148"/>
      <c r="F8962" s="148"/>
      <c r="G8962" s="149"/>
      <c r="H8962" s="148"/>
      <c r="I8962"/>
    </row>
    <row r="8963" spans="1:9" x14ac:dyDescent="0.25">
      <c r="A8963"/>
      <c r="B8963"/>
      <c r="C8963"/>
      <c r="D8963"/>
      <c r="E8963" s="148"/>
      <c r="F8963" s="148"/>
      <c r="G8963" s="149"/>
      <c r="H8963" s="148"/>
      <c r="I8963"/>
    </row>
    <row r="8964" spans="1:9" x14ac:dyDescent="0.25">
      <c r="A8964"/>
      <c r="B8964"/>
      <c r="C8964"/>
      <c r="D8964"/>
      <c r="E8964" s="148"/>
      <c r="F8964" s="148"/>
      <c r="G8964" s="149"/>
      <c r="H8964" s="148"/>
      <c r="I8964"/>
    </row>
    <row r="8965" spans="1:9" x14ac:dyDescent="0.25">
      <c r="A8965"/>
      <c r="B8965"/>
      <c r="C8965"/>
      <c r="D8965"/>
      <c r="E8965" s="148"/>
      <c r="F8965" s="148"/>
      <c r="G8965" s="149"/>
      <c r="H8965" s="148"/>
      <c r="I8965"/>
    </row>
    <row r="8966" spans="1:9" x14ac:dyDescent="0.25">
      <c r="A8966"/>
      <c r="B8966"/>
      <c r="C8966"/>
      <c r="D8966"/>
      <c r="E8966" s="148"/>
      <c r="F8966" s="148"/>
      <c r="G8966" s="149"/>
      <c r="H8966" s="148"/>
      <c r="I8966"/>
    </row>
    <row r="8967" spans="1:9" x14ac:dyDescent="0.25">
      <c r="A8967"/>
      <c r="B8967"/>
      <c r="C8967"/>
      <c r="D8967"/>
      <c r="E8967" s="148"/>
      <c r="F8967" s="148"/>
      <c r="G8967" s="149"/>
      <c r="H8967" s="148"/>
      <c r="I8967"/>
    </row>
    <row r="8968" spans="1:9" x14ac:dyDescent="0.25">
      <c r="A8968"/>
      <c r="B8968"/>
      <c r="C8968"/>
      <c r="D8968"/>
      <c r="E8968" s="148"/>
      <c r="F8968" s="148"/>
      <c r="G8968" s="149"/>
      <c r="H8968" s="148"/>
      <c r="I8968"/>
    </row>
    <row r="8969" spans="1:9" x14ac:dyDescent="0.25">
      <c r="A8969"/>
      <c r="B8969"/>
      <c r="C8969"/>
      <c r="D8969"/>
      <c r="E8969" s="148"/>
      <c r="F8969" s="148"/>
      <c r="G8969" s="149"/>
      <c r="H8969" s="148"/>
      <c r="I8969"/>
    </row>
    <row r="8970" spans="1:9" x14ac:dyDescent="0.25">
      <c r="A8970"/>
      <c r="B8970"/>
      <c r="C8970"/>
      <c r="D8970"/>
      <c r="E8970" s="148"/>
      <c r="F8970" s="148"/>
      <c r="G8970" s="149"/>
      <c r="H8970" s="148"/>
      <c r="I8970"/>
    </row>
    <row r="8971" spans="1:9" x14ac:dyDescent="0.25">
      <c r="A8971"/>
      <c r="B8971"/>
      <c r="C8971"/>
      <c r="D8971"/>
      <c r="E8971" s="148"/>
      <c r="F8971" s="148"/>
      <c r="G8971" s="149"/>
      <c r="H8971" s="148"/>
      <c r="I8971"/>
    </row>
    <row r="8972" spans="1:9" x14ac:dyDescent="0.25">
      <c r="A8972"/>
      <c r="B8972"/>
      <c r="C8972"/>
      <c r="D8972"/>
      <c r="E8972" s="148"/>
      <c r="F8972" s="148"/>
      <c r="G8972" s="149"/>
      <c r="H8972" s="148"/>
      <c r="I8972"/>
    </row>
    <row r="8973" spans="1:9" x14ac:dyDescent="0.25">
      <c r="A8973"/>
      <c r="B8973"/>
      <c r="C8973"/>
      <c r="D8973"/>
      <c r="E8973" s="148"/>
      <c r="F8973" s="148"/>
      <c r="G8973" s="149"/>
      <c r="H8973" s="148"/>
      <c r="I8973"/>
    </row>
    <row r="8974" spans="1:9" x14ac:dyDescent="0.25">
      <c r="A8974"/>
      <c r="B8974"/>
      <c r="C8974"/>
      <c r="D8974"/>
      <c r="E8974" s="148"/>
      <c r="F8974" s="148"/>
      <c r="G8974" s="149"/>
      <c r="H8974" s="148"/>
      <c r="I8974"/>
    </row>
    <row r="8975" spans="1:9" x14ac:dyDescent="0.25">
      <c r="A8975"/>
      <c r="B8975"/>
      <c r="C8975"/>
      <c r="D8975"/>
      <c r="E8975" s="148"/>
      <c r="F8975" s="148"/>
      <c r="G8975" s="149"/>
      <c r="H8975" s="148"/>
      <c r="I8975"/>
    </row>
    <row r="8976" spans="1:9" x14ac:dyDescent="0.25">
      <c r="A8976"/>
      <c r="B8976"/>
      <c r="C8976"/>
      <c r="D8976"/>
      <c r="E8976" s="148"/>
      <c r="F8976" s="148"/>
      <c r="G8976" s="149"/>
      <c r="H8976" s="148"/>
      <c r="I8976"/>
    </row>
    <row r="8977" spans="1:9" x14ac:dyDescent="0.25">
      <c r="A8977"/>
      <c r="B8977"/>
      <c r="C8977"/>
      <c r="D8977"/>
      <c r="E8977" s="148"/>
      <c r="F8977" s="148"/>
      <c r="G8977" s="149"/>
      <c r="H8977" s="148"/>
      <c r="I8977"/>
    </row>
    <row r="8978" spans="1:9" x14ac:dyDescent="0.25">
      <c r="A8978"/>
      <c r="B8978"/>
      <c r="C8978"/>
      <c r="D8978"/>
      <c r="E8978" s="148"/>
      <c r="F8978" s="148"/>
      <c r="G8978" s="149"/>
      <c r="H8978" s="148"/>
      <c r="I8978"/>
    </row>
    <row r="8979" spans="1:9" x14ac:dyDescent="0.25">
      <c r="A8979"/>
      <c r="B8979"/>
      <c r="C8979"/>
      <c r="D8979"/>
      <c r="E8979" s="148"/>
      <c r="F8979" s="148"/>
      <c r="G8979" s="149"/>
      <c r="H8979" s="148"/>
      <c r="I8979"/>
    </row>
    <row r="8980" spans="1:9" x14ac:dyDescent="0.25">
      <c r="A8980"/>
      <c r="B8980"/>
      <c r="C8980"/>
      <c r="D8980"/>
      <c r="E8980" s="148"/>
      <c r="F8980" s="148"/>
      <c r="G8980" s="149"/>
      <c r="H8980" s="148"/>
      <c r="I8980"/>
    </row>
    <row r="8981" spans="1:9" x14ac:dyDescent="0.25">
      <c r="A8981"/>
      <c r="B8981"/>
      <c r="C8981"/>
      <c r="D8981"/>
      <c r="E8981" s="148"/>
      <c r="F8981" s="148"/>
      <c r="G8981" s="149"/>
      <c r="H8981" s="148"/>
      <c r="I8981"/>
    </row>
    <row r="8982" spans="1:9" x14ac:dyDescent="0.25">
      <c r="A8982"/>
      <c r="B8982"/>
      <c r="C8982"/>
      <c r="D8982"/>
      <c r="E8982" s="148"/>
      <c r="F8982" s="148"/>
      <c r="G8982" s="149"/>
      <c r="H8982" s="148"/>
      <c r="I8982"/>
    </row>
    <row r="8983" spans="1:9" x14ac:dyDescent="0.25">
      <c r="A8983"/>
      <c r="B8983"/>
      <c r="C8983"/>
      <c r="D8983"/>
      <c r="E8983" s="148"/>
      <c r="F8983" s="148"/>
      <c r="G8983" s="149"/>
      <c r="H8983" s="148"/>
      <c r="I8983"/>
    </row>
    <row r="8984" spans="1:9" x14ac:dyDescent="0.25">
      <c r="A8984"/>
      <c r="B8984"/>
      <c r="C8984"/>
      <c r="D8984"/>
      <c r="E8984" s="148"/>
      <c r="F8984" s="148"/>
      <c r="G8984" s="149"/>
      <c r="H8984" s="148"/>
      <c r="I8984"/>
    </row>
    <row r="8985" spans="1:9" x14ac:dyDescent="0.25">
      <c r="A8985"/>
      <c r="B8985"/>
      <c r="C8985"/>
      <c r="D8985"/>
      <c r="E8985" s="148"/>
      <c r="F8985" s="148"/>
      <c r="G8985" s="149"/>
      <c r="H8985" s="148"/>
      <c r="I8985"/>
    </row>
    <row r="8986" spans="1:9" x14ac:dyDescent="0.25">
      <c r="A8986"/>
      <c r="B8986"/>
      <c r="C8986"/>
      <c r="D8986"/>
      <c r="E8986" s="148"/>
      <c r="F8986" s="148"/>
      <c r="G8986" s="149"/>
      <c r="H8986" s="148"/>
      <c r="I8986"/>
    </row>
    <row r="8987" spans="1:9" x14ac:dyDescent="0.25">
      <c r="A8987"/>
      <c r="B8987"/>
      <c r="C8987"/>
      <c r="D8987"/>
      <c r="E8987" s="148"/>
      <c r="F8987" s="148"/>
      <c r="G8987" s="149"/>
      <c r="H8987" s="148"/>
      <c r="I8987"/>
    </row>
    <row r="8988" spans="1:9" x14ac:dyDescent="0.25">
      <c r="A8988"/>
      <c r="B8988"/>
      <c r="C8988"/>
      <c r="D8988"/>
      <c r="E8988" s="148"/>
      <c r="F8988" s="148"/>
      <c r="G8988" s="149"/>
      <c r="H8988" s="148"/>
      <c r="I8988"/>
    </row>
    <row r="8989" spans="1:9" x14ac:dyDescent="0.25">
      <c r="A8989"/>
      <c r="B8989"/>
      <c r="C8989"/>
      <c r="D8989"/>
      <c r="E8989" s="148"/>
      <c r="F8989" s="148"/>
      <c r="G8989" s="149"/>
      <c r="H8989" s="148"/>
      <c r="I8989"/>
    </row>
    <row r="8990" spans="1:9" x14ac:dyDescent="0.25">
      <c r="A8990"/>
      <c r="B8990"/>
      <c r="C8990"/>
      <c r="D8990"/>
      <c r="E8990" s="148"/>
      <c r="F8990" s="148"/>
      <c r="G8990" s="149"/>
      <c r="H8990" s="148"/>
      <c r="I8990"/>
    </row>
    <row r="8991" spans="1:9" x14ac:dyDescent="0.25">
      <c r="A8991"/>
      <c r="B8991"/>
      <c r="C8991"/>
      <c r="D8991"/>
      <c r="E8991" s="148"/>
      <c r="F8991" s="148"/>
      <c r="G8991" s="149"/>
      <c r="H8991" s="148"/>
      <c r="I8991"/>
    </row>
    <row r="8992" spans="1:9" x14ac:dyDescent="0.25">
      <c r="A8992"/>
      <c r="B8992"/>
      <c r="C8992"/>
      <c r="D8992"/>
      <c r="E8992" s="148"/>
      <c r="F8992" s="148"/>
      <c r="G8992" s="149"/>
      <c r="H8992" s="148"/>
      <c r="I8992"/>
    </row>
    <row r="8993" spans="1:9" x14ac:dyDescent="0.25">
      <c r="A8993"/>
      <c r="B8993"/>
      <c r="C8993"/>
      <c r="D8993"/>
      <c r="E8993" s="148"/>
      <c r="F8993" s="148"/>
      <c r="G8993" s="149"/>
      <c r="H8993" s="148"/>
      <c r="I8993"/>
    </row>
    <row r="8994" spans="1:9" x14ac:dyDescent="0.25">
      <c r="A8994"/>
      <c r="B8994"/>
      <c r="C8994"/>
      <c r="D8994"/>
      <c r="E8994" s="148"/>
      <c r="F8994" s="148"/>
      <c r="G8994" s="149"/>
      <c r="H8994" s="148"/>
      <c r="I8994"/>
    </row>
    <row r="8995" spans="1:9" x14ac:dyDescent="0.25">
      <c r="A8995"/>
      <c r="B8995"/>
      <c r="C8995"/>
      <c r="D8995"/>
      <c r="E8995" s="148"/>
      <c r="F8995" s="148"/>
      <c r="G8995" s="149"/>
      <c r="H8995" s="148"/>
      <c r="I8995"/>
    </row>
    <row r="8996" spans="1:9" x14ac:dyDescent="0.25">
      <c r="A8996"/>
      <c r="B8996"/>
      <c r="C8996"/>
      <c r="D8996"/>
      <c r="E8996" s="148"/>
      <c r="F8996" s="148"/>
      <c r="G8996" s="149"/>
      <c r="H8996" s="148"/>
      <c r="I8996"/>
    </row>
    <row r="8997" spans="1:9" x14ac:dyDescent="0.25">
      <c r="A8997"/>
      <c r="B8997"/>
      <c r="C8997"/>
      <c r="D8997"/>
      <c r="E8997" s="148"/>
      <c r="F8997" s="148"/>
      <c r="G8997" s="149"/>
      <c r="H8997" s="148"/>
      <c r="I8997"/>
    </row>
    <row r="8998" spans="1:9" x14ac:dyDescent="0.25">
      <c r="A8998"/>
      <c r="B8998"/>
      <c r="C8998"/>
      <c r="D8998"/>
      <c r="E8998" s="148"/>
      <c r="F8998" s="148"/>
      <c r="G8998" s="149"/>
      <c r="H8998" s="148"/>
      <c r="I8998"/>
    </row>
    <row r="8999" spans="1:9" x14ac:dyDescent="0.25">
      <c r="A8999"/>
      <c r="B8999"/>
      <c r="C8999"/>
      <c r="D8999"/>
      <c r="E8999" s="148"/>
      <c r="F8999" s="148"/>
      <c r="G8999" s="149"/>
      <c r="H8999" s="148"/>
      <c r="I8999"/>
    </row>
    <row r="9000" spans="1:9" x14ac:dyDescent="0.25">
      <c r="A9000"/>
      <c r="B9000"/>
      <c r="C9000"/>
      <c r="D9000"/>
      <c r="E9000" s="148"/>
      <c r="F9000" s="148"/>
      <c r="G9000" s="149"/>
      <c r="H9000" s="148"/>
      <c r="I9000"/>
    </row>
    <row r="9001" spans="1:9" x14ac:dyDescent="0.25">
      <c r="A9001"/>
      <c r="B9001"/>
      <c r="C9001"/>
      <c r="D9001"/>
      <c r="E9001" s="148"/>
      <c r="F9001" s="148"/>
      <c r="G9001" s="149"/>
      <c r="H9001" s="148"/>
      <c r="I9001"/>
    </row>
    <row r="9002" spans="1:9" x14ac:dyDescent="0.25">
      <c r="A9002"/>
      <c r="B9002"/>
      <c r="C9002"/>
      <c r="D9002"/>
      <c r="E9002" s="148"/>
      <c r="F9002" s="148"/>
      <c r="G9002" s="149"/>
      <c r="H9002" s="148"/>
      <c r="I9002"/>
    </row>
    <row r="9003" spans="1:9" x14ac:dyDescent="0.25">
      <c r="A9003"/>
      <c r="B9003"/>
      <c r="C9003"/>
      <c r="D9003"/>
      <c r="E9003" s="148"/>
      <c r="F9003" s="148"/>
      <c r="G9003" s="149"/>
      <c r="H9003" s="148"/>
      <c r="I9003"/>
    </row>
    <row r="9004" spans="1:9" x14ac:dyDescent="0.25">
      <c r="A9004"/>
      <c r="B9004"/>
      <c r="C9004"/>
      <c r="D9004"/>
      <c r="E9004" s="148"/>
      <c r="F9004" s="148"/>
      <c r="G9004" s="149"/>
      <c r="H9004" s="148"/>
      <c r="I9004"/>
    </row>
    <row r="9005" spans="1:9" x14ac:dyDescent="0.25">
      <c r="A9005"/>
      <c r="B9005"/>
      <c r="C9005"/>
      <c r="D9005"/>
      <c r="E9005" s="148"/>
      <c r="F9005" s="148"/>
      <c r="G9005" s="149"/>
      <c r="H9005" s="148"/>
      <c r="I9005"/>
    </row>
    <row r="9006" spans="1:9" x14ac:dyDescent="0.25">
      <c r="A9006"/>
      <c r="B9006"/>
      <c r="C9006"/>
      <c r="D9006"/>
      <c r="E9006" s="148"/>
      <c r="F9006" s="148"/>
      <c r="G9006" s="149"/>
      <c r="H9006" s="148"/>
      <c r="I9006"/>
    </row>
    <row r="9007" spans="1:9" x14ac:dyDescent="0.25">
      <c r="A9007"/>
      <c r="B9007"/>
      <c r="C9007"/>
      <c r="D9007"/>
      <c r="E9007" s="148"/>
      <c r="F9007" s="148"/>
      <c r="G9007" s="149"/>
      <c r="H9007" s="148"/>
      <c r="I9007"/>
    </row>
    <row r="9008" spans="1:9" x14ac:dyDescent="0.25">
      <c r="A9008"/>
      <c r="B9008"/>
      <c r="C9008"/>
      <c r="D9008"/>
      <c r="E9008" s="148"/>
      <c r="F9008" s="148"/>
      <c r="G9008" s="149"/>
      <c r="H9008" s="148"/>
      <c r="I9008"/>
    </row>
    <row r="9009" spans="1:9" x14ac:dyDescent="0.25">
      <c r="A9009"/>
      <c r="B9009"/>
      <c r="C9009"/>
      <c r="D9009"/>
      <c r="E9009" s="148"/>
      <c r="F9009" s="148"/>
      <c r="G9009" s="149"/>
      <c r="H9009" s="148"/>
      <c r="I9009"/>
    </row>
    <row r="9010" spans="1:9" x14ac:dyDescent="0.25">
      <c r="A9010"/>
      <c r="B9010"/>
      <c r="C9010"/>
      <c r="D9010"/>
      <c r="E9010" s="148"/>
      <c r="F9010" s="148"/>
      <c r="G9010" s="149"/>
      <c r="H9010" s="148"/>
      <c r="I9010"/>
    </row>
    <row r="9011" spans="1:9" x14ac:dyDescent="0.25">
      <c r="A9011"/>
      <c r="B9011"/>
      <c r="C9011"/>
      <c r="D9011"/>
      <c r="E9011" s="148"/>
      <c r="F9011" s="148"/>
      <c r="G9011" s="149"/>
      <c r="H9011" s="148"/>
      <c r="I9011"/>
    </row>
    <row r="9012" spans="1:9" x14ac:dyDescent="0.25">
      <c r="A9012"/>
      <c r="B9012"/>
      <c r="C9012"/>
      <c r="D9012"/>
      <c r="E9012" s="148"/>
      <c r="F9012" s="148"/>
      <c r="G9012" s="149"/>
      <c r="H9012" s="148"/>
      <c r="I9012"/>
    </row>
    <row r="9013" spans="1:9" x14ac:dyDescent="0.25">
      <c r="A9013"/>
      <c r="B9013"/>
      <c r="C9013"/>
      <c r="D9013"/>
      <c r="E9013" s="148"/>
      <c r="F9013" s="148"/>
      <c r="G9013" s="149"/>
      <c r="H9013" s="148"/>
      <c r="I9013"/>
    </row>
    <row r="9014" spans="1:9" x14ac:dyDescent="0.25">
      <c r="A9014"/>
      <c r="B9014"/>
      <c r="C9014"/>
      <c r="D9014"/>
      <c r="E9014" s="148"/>
      <c r="F9014" s="148"/>
      <c r="G9014" s="149"/>
      <c r="H9014" s="148"/>
      <c r="I9014"/>
    </row>
    <row r="9015" spans="1:9" x14ac:dyDescent="0.25">
      <c r="A9015"/>
      <c r="B9015"/>
      <c r="C9015"/>
      <c r="D9015"/>
      <c r="E9015" s="148"/>
      <c r="F9015" s="148"/>
      <c r="G9015" s="149"/>
      <c r="H9015" s="148"/>
      <c r="I9015"/>
    </row>
    <row r="9016" spans="1:9" x14ac:dyDescent="0.25">
      <c r="A9016"/>
      <c r="B9016"/>
      <c r="C9016"/>
      <c r="D9016"/>
      <c r="E9016" s="148"/>
      <c r="F9016" s="148"/>
      <c r="G9016" s="149"/>
      <c r="H9016" s="148"/>
      <c r="I9016"/>
    </row>
    <row r="9017" spans="1:9" x14ac:dyDescent="0.25">
      <c r="A9017"/>
      <c r="B9017"/>
      <c r="C9017"/>
      <c r="D9017"/>
      <c r="E9017" s="148"/>
      <c r="F9017" s="148"/>
      <c r="G9017" s="149"/>
      <c r="H9017" s="148"/>
      <c r="I9017"/>
    </row>
    <row r="9018" spans="1:9" x14ac:dyDescent="0.25">
      <c r="A9018"/>
      <c r="B9018"/>
      <c r="C9018"/>
      <c r="D9018"/>
      <c r="E9018" s="148"/>
      <c r="F9018" s="148"/>
      <c r="G9018" s="149"/>
      <c r="H9018" s="148"/>
      <c r="I9018"/>
    </row>
    <row r="9019" spans="1:9" x14ac:dyDescent="0.25">
      <c r="A9019"/>
      <c r="B9019"/>
      <c r="C9019"/>
      <c r="D9019"/>
      <c r="E9019" s="148"/>
      <c r="F9019" s="148"/>
      <c r="G9019" s="149"/>
      <c r="H9019" s="148"/>
      <c r="I9019"/>
    </row>
    <row r="9020" spans="1:9" x14ac:dyDescent="0.25">
      <c r="A9020"/>
      <c r="B9020"/>
      <c r="C9020"/>
      <c r="D9020"/>
      <c r="E9020" s="148"/>
      <c r="F9020" s="148"/>
      <c r="G9020" s="149"/>
      <c r="H9020" s="148"/>
      <c r="I9020"/>
    </row>
    <row r="9021" spans="1:9" x14ac:dyDescent="0.25">
      <c r="A9021"/>
      <c r="B9021"/>
      <c r="C9021"/>
      <c r="D9021"/>
      <c r="E9021" s="148"/>
      <c r="F9021" s="148"/>
      <c r="G9021" s="149"/>
      <c r="H9021" s="148"/>
      <c r="I9021"/>
    </row>
    <row r="9022" spans="1:9" x14ac:dyDescent="0.25">
      <c r="A9022"/>
      <c r="B9022"/>
      <c r="C9022"/>
      <c r="D9022"/>
      <c r="E9022" s="148"/>
      <c r="F9022" s="148"/>
      <c r="G9022" s="149"/>
      <c r="H9022" s="148"/>
      <c r="I9022"/>
    </row>
    <row r="9023" spans="1:9" x14ac:dyDescent="0.25">
      <c r="A9023"/>
      <c r="B9023"/>
      <c r="C9023"/>
      <c r="D9023"/>
      <c r="E9023" s="148"/>
      <c r="F9023" s="148"/>
      <c r="G9023" s="149"/>
      <c r="H9023" s="148"/>
      <c r="I9023"/>
    </row>
    <row r="9024" spans="1:9" x14ac:dyDescent="0.25">
      <c r="A9024"/>
      <c r="B9024"/>
      <c r="C9024"/>
      <c r="D9024"/>
      <c r="E9024" s="148"/>
      <c r="F9024" s="148"/>
      <c r="G9024" s="149"/>
      <c r="H9024" s="148"/>
      <c r="I9024"/>
    </row>
    <row r="9025" spans="1:9" x14ac:dyDescent="0.25">
      <c r="A9025"/>
      <c r="B9025"/>
      <c r="C9025"/>
      <c r="D9025"/>
      <c r="E9025" s="148"/>
      <c r="F9025" s="148"/>
      <c r="G9025" s="149"/>
      <c r="H9025" s="148"/>
      <c r="I9025"/>
    </row>
    <row r="9026" spans="1:9" x14ac:dyDescent="0.25">
      <c r="A9026"/>
      <c r="B9026"/>
      <c r="C9026"/>
      <c r="D9026"/>
      <c r="E9026" s="148"/>
      <c r="F9026" s="148"/>
      <c r="G9026" s="149"/>
      <c r="H9026" s="148"/>
      <c r="I9026"/>
    </row>
    <row r="9027" spans="1:9" x14ac:dyDescent="0.25">
      <c r="A9027"/>
      <c r="B9027"/>
      <c r="C9027"/>
      <c r="D9027"/>
      <c r="E9027" s="148"/>
      <c r="F9027" s="148"/>
      <c r="G9027" s="149"/>
      <c r="H9027" s="148"/>
      <c r="I9027"/>
    </row>
    <row r="9028" spans="1:9" x14ac:dyDescent="0.25">
      <c r="A9028"/>
      <c r="B9028"/>
      <c r="C9028"/>
      <c r="D9028"/>
      <c r="E9028" s="148"/>
      <c r="F9028" s="148"/>
      <c r="G9028" s="149"/>
      <c r="H9028" s="148"/>
      <c r="I9028"/>
    </row>
    <row r="9029" spans="1:9" x14ac:dyDescent="0.25">
      <c r="A9029"/>
      <c r="B9029"/>
      <c r="C9029"/>
      <c r="D9029"/>
      <c r="E9029" s="148"/>
      <c r="F9029" s="148"/>
      <c r="G9029" s="149"/>
      <c r="H9029" s="148"/>
      <c r="I9029"/>
    </row>
    <row r="9030" spans="1:9" x14ac:dyDescent="0.25">
      <c r="A9030"/>
      <c r="B9030"/>
      <c r="C9030"/>
      <c r="D9030"/>
      <c r="E9030" s="148"/>
      <c r="F9030" s="148"/>
      <c r="G9030" s="149"/>
      <c r="H9030" s="148"/>
      <c r="I9030"/>
    </row>
    <row r="9031" spans="1:9" x14ac:dyDescent="0.25">
      <c r="A9031"/>
      <c r="B9031"/>
      <c r="C9031"/>
      <c r="D9031"/>
      <c r="E9031" s="148"/>
      <c r="F9031" s="148"/>
      <c r="G9031" s="149"/>
      <c r="H9031" s="148"/>
      <c r="I9031"/>
    </row>
    <row r="9032" spans="1:9" x14ac:dyDescent="0.25">
      <c r="A9032"/>
      <c r="B9032"/>
      <c r="C9032"/>
      <c r="D9032"/>
      <c r="E9032" s="148"/>
      <c r="F9032" s="148"/>
      <c r="G9032" s="149"/>
      <c r="H9032" s="148"/>
      <c r="I9032"/>
    </row>
    <row r="9033" spans="1:9" x14ac:dyDescent="0.25">
      <c r="A9033"/>
      <c r="B9033"/>
      <c r="C9033"/>
      <c r="D9033"/>
      <c r="E9033" s="148"/>
      <c r="F9033" s="148"/>
      <c r="G9033" s="149"/>
      <c r="H9033" s="148"/>
      <c r="I9033"/>
    </row>
    <row r="9034" spans="1:9" x14ac:dyDescent="0.25">
      <c r="A9034"/>
      <c r="B9034"/>
      <c r="C9034"/>
      <c r="D9034"/>
      <c r="E9034" s="148"/>
      <c r="F9034" s="148"/>
      <c r="G9034" s="149"/>
      <c r="H9034" s="148"/>
      <c r="I9034"/>
    </row>
    <row r="9035" spans="1:9" x14ac:dyDescent="0.25">
      <c r="A9035"/>
      <c r="B9035"/>
      <c r="C9035"/>
      <c r="D9035"/>
      <c r="E9035" s="148"/>
      <c r="F9035" s="148"/>
      <c r="G9035" s="149"/>
      <c r="H9035" s="148"/>
      <c r="I9035"/>
    </row>
    <row r="9036" spans="1:9" x14ac:dyDescent="0.25">
      <c r="A9036"/>
      <c r="B9036"/>
      <c r="C9036"/>
      <c r="D9036"/>
      <c r="E9036" s="148"/>
      <c r="F9036" s="148"/>
      <c r="G9036" s="149"/>
      <c r="H9036" s="148"/>
      <c r="I9036"/>
    </row>
    <row r="9037" spans="1:9" x14ac:dyDescent="0.25">
      <c r="A9037"/>
      <c r="B9037"/>
      <c r="C9037"/>
      <c r="D9037"/>
      <c r="E9037" s="148"/>
      <c r="F9037" s="148"/>
      <c r="G9037" s="149"/>
      <c r="H9037" s="148"/>
      <c r="I9037"/>
    </row>
    <row r="9038" spans="1:9" x14ac:dyDescent="0.25">
      <c r="A9038"/>
      <c r="B9038"/>
      <c r="C9038"/>
      <c r="D9038"/>
      <c r="E9038" s="148"/>
      <c r="F9038" s="148"/>
      <c r="G9038" s="149"/>
      <c r="H9038" s="148"/>
      <c r="I9038"/>
    </row>
    <row r="9039" spans="1:9" x14ac:dyDescent="0.25">
      <c r="A9039"/>
      <c r="B9039"/>
      <c r="C9039"/>
      <c r="D9039"/>
      <c r="E9039" s="148"/>
      <c r="F9039" s="148"/>
      <c r="G9039" s="149"/>
      <c r="H9039" s="148"/>
      <c r="I9039"/>
    </row>
    <row r="9040" spans="1:9" x14ac:dyDescent="0.25">
      <c r="A9040"/>
      <c r="B9040"/>
      <c r="C9040"/>
      <c r="D9040"/>
      <c r="E9040" s="148"/>
      <c r="F9040" s="148"/>
      <c r="G9040" s="149"/>
      <c r="H9040" s="148"/>
      <c r="I9040"/>
    </row>
    <row r="9041" spans="1:9" x14ac:dyDescent="0.25">
      <c r="A9041"/>
      <c r="B9041"/>
      <c r="C9041"/>
      <c r="D9041"/>
      <c r="E9041" s="148"/>
      <c r="F9041" s="148"/>
      <c r="G9041" s="149"/>
      <c r="H9041" s="148"/>
      <c r="I9041"/>
    </row>
    <row r="9042" spans="1:9" x14ac:dyDescent="0.25">
      <c r="A9042"/>
      <c r="B9042"/>
      <c r="C9042"/>
      <c r="D9042"/>
      <c r="E9042" s="148"/>
      <c r="F9042" s="148"/>
      <c r="G9042" s="149"/>
      <c r="H9042" s="148"/>
      <c r="I9042"/>
    </row>
    <row r="9043" spans="1:9" x14ac:dyDescent="0.25">
      <c r="A9043"/>
      <c r="B9043"/>
      <c r="C9043"/>
      <c r="D9043"/>
      <c r="E9043" s="148"/>
      <c r="F9043" s="148"/>
      <c r="G9043" s="149"/>
      <c r="H9043" s="148"/>
      <c r="I9043"/>
    </row>
    <row r="9044" spans="1:9" x14ac:dyDescent="0.25">
      <c r="A9044"/>
      <c r="B9044"/>
      <c r="C9044"/>
      <c r="D9044"/>
      <c r="E9044" s="148"/>
      <c r="F9044" s="148"/>
      <c r="G9044" s="149"/>
      <c r="H9044" s="148"/>
      <c r="I9044"/>
    </row>
    <row r="9045" spans="1:9" x14ac:dyDescent="0.25">
      <c r="A9045"/>
      <c r="B9045"/>
      <c r="C9045"/>
      <c r="D9045"/>
      <c r="E9045" s="148"/>
      <c r="F9045" s="148"/>
      <c r="G9045" s="149"/>
      <c r="H9045" s="148"/>
      <c r="I9045"/>
    </row>
    <row r="9046" spans="1:9" x14ac:dyDescent="0.25">
      <c r="A9046"/>
      <c r="B9046"/>
      <c r="C9046"/>
      <c r="D9046"/>
      <c r="E9046" s="148"/>
      <c r="F9046" s="148"/>
      <c r="G9046" s="149"/>
      <c r="H9046" s="148"/>
      <c r="I9046"/>
    </row>
    <row r="9047" spans="1:9" x14ac:dyDescent="0.25">
      <c r="A9047"/>
      <c r="B9047"/>
      <c r="C9047"/>
      <c r="D9047"/>
      <c r="E9047" s="148"/>
      <c r="F9047" s="148"/>
      <c r="G9047" s="149"/>
      <c r="H9047" s="148"/>
      <c r="I9047"/>
    </row>
    <row r="9048" spans="1:9" x14ac:dyDescent="0.25">
      <c r="A9048"/>
      <c r="B9048"/>
      <c r="C9048"/>
      <c r="D9048"/>
      <c r="E9048" s="148"/>
      <c r="F9048" s="148"/>
      <c r="G9048" s="149"/>
      <c r="H9048" s="148"/>
      <c r="I9048"/>
    </row>
    <row r="9049" spans="1:9" x14ac:dyDescent="0.25">
      <c r="A9049"/>
      <c r="B9049"/>
      <c r="C9049"/>
      <c r="D9049"/>
      <c r="E9049" s="148"/>
      <c r="F9049" s="148"/>
      <c r="G9049" s="149"/>
      <c r="H9049" s="148"/>
      <c r="I9049"/>
    </row>
    <row r="9050" spans="1:9" x14ac:dyDescent="0.25">
      <c r="A9050"/>
      <c r="B9050"/>
      <c r="C9050"/>
      <c r="D9050"/>
      <c r="E9050" s="148"/>
      <c r="F9050" s="148"/>
      <c r="G9050" s="149"/>
      <c r="H9050" s="148"/>
      <c r="I9050"/>
    </row>
    <row r="9051" spans="1:9" x14ac:dyDescent="0.25">
      <c r="A9051"/>
      <c r="B9051"/>
      <c r="C9051"/>
      <c r="D9051"/>
      <c r="E9051" s="148"/>
      <c r="F9051" s="148"/>
      <c r="G9051" s="149"/>
      <c r="H9051" s="148"/>
      <c r="I9051"/>
    </row>
    <row r="9052" spans="1:9" x14ac:dyDescent="0.25">
      <c r="A9052"/>
      <c r="B9052"/>
      <c r="C9052"/>
      <c r="D9052"/>
      <c r="E9052" s="148"/>
      <c r="F9052" s="148"/>
      <c r="G9052" s="149"/>
      <c r="H9052" s="148"/>
      <c r="I9052"/>
    </row>
    <row r="9053" spans="1:9" x14ac:dyDescent="0.25">
      <c r="A9053"/>
      <c r="B9053"/>
      <c r="C9053"/>
      <c r="D9053"/>
      <c r="E9053" s="148"/>
      <c r="F9053" s="148"/>
      <c r="G9053" s="149"/>
      <c r="H9053" s="148"/>
      <c r="I9053"/>
    </row>
    <row r="9054" spans="1:9" x14ac:dyDescent="0.25">
      <c r="A9054"/>
      <c r="B9054"/>
      <c r="C9054"/>
      <c r="D9054"/>
      <c r="E9054" s="148"/>
      <c r="F9054" s="148"/>
      <c r="G9054" s="149"/>
      <c r="H9054" s="148"/>
      <c r="I9054"/>
    </row>
    <row r="9055" spans="1:9" x14ac:dyDescent="0.25">
      <c r="A9055"/>
      <c r="B9055"/>
      <c r="C9055"/>
      <c r="D9055"/>
      <c r="E9055" s="148"/>
      <c r="F9055" s="148"/>
      <c r="G9055" s="149"/>
      <c r="H9055" s="148"/>
      <c r="I9055"/>
    </row>
    <row r="9056" spans="1:9" x14ac:dyDescent="0.25">
      <c r="A9056"/>
      <c r="B9056"/>
      <c r="C9056"/>
      <c r="D9056"/>
      <c r="E9056" s="148"/>
      <c r="F9056" s="148"/>
      <c r="G9056" s="149"/>
      <c r="H9056" s="148"/>
      <c r="I9056"/>
    </row>
    <row r="9057" spans="1:9" x14ac:dyDescent="0.25">
      <c r="A9057"/>
      <c r="B9057"/>
      <c r="C9057"/>
      <c r="D9057"/>
      <c r="E9057" s="148"/>
      <c r="F9057" s="148"/>
      <c r="G9057" s="149"/>
      <c r="H9057" s="148"/>
      <c r="I9057"/>
    </row>
    <row r="9058" spans="1:9" x14ac:dyDescent="0.25">
      <c r="A9058"/>
      <c r="B9058"/>
      <c r="C9058"/>
      <c r="D9058"/>
      <c r="E9058" s="148"/>
      <c r="F9058" s="148"/>
      <c r="G9058" s="149"/>
      <c r="H9058" s="148"/>
      <c r="I9058"/>
    </row>
    <row r="9059" spans="1:9" x14ac:dyDescent="0.25">
      <c r="A9059"/>
      <c r="B9059"/>
      <c r="C9059"/>
      <c r="D9059"/>
      <c r="E9059" s="148"/>
      <c r="F9059" s="148"/>
      <c r="G9059" s="149"/>
      <c r="H9059" s="148"/>
      <c r="I9059"/>
    </row>
    <row r="9060" spans="1:9" x14ac:dyDescent="0.25">
      <c r="A9060"/>
      <c r="B9060"/>
      <c r="C9060"/>
      <c r="D9060"/>
      <c r="E9060" s="148"/>
      <c r="F9060" s="148"/>
      <c r="G9060" s="149"/>
      <c r="H9060" s="148"/>
      <c r="I9060"/>
    </row>
    <row r="9061" spans="1:9" x14ac:dyDescent="0.25">
      <c r="A9061"/>
      <c r="B9061"/>
      <c r="C9061"/>
      <c r="D9061"/>
      <c r="E9061" s="148"/>
      <c r="F9061" s="148"/>
      <c r="G9061" s="149"/>
      <c r="H9061" s="148"/>
      <c r="I9061"/>
    </row>
    <row r="9062" spans="1:9" x14ac:dyDescent="0.25">
      <c r="A9062"/>
      <c r="B9062"/>
      <c r="C9062"/>
      <c r="D9062"/>
      <c r="E9062" s="148"/>
      <c r="F9062" s="148"/>
      <c r="G9062" s="149"/>
      <c r="H9062" s="148"/>
      <c r="I9062"/>
    </row>
    <row r="9063" spans="1:9" x14ac:dyDescent="0.25">
      <c r="A9063"/>
      <c r="B9063"/>
      <c r="C9063"/>
      <c r="D9063"/>
      <c r="E9063" s="148"/>
      <c r="F9063" s="148"/>
      <c r="G9063" s="149"/>
      <c r="H9063" s="148"/>
      <c r="I9063"/>
    </row>
    <row r="9064" spans="1:9" x14ac:dyDescent="0.25">
      <c r="A9064"/>
      <c r="B9064"/>
      <c r="C9064"/>
      <c r="D9064"/>
      <c r="E9064" s="148"/>
      <c r="F9064" s="148"/>
      <c r="G9064" s="149"/>
      <c r="H9064" s="148"/>
      <c r="I9064"/>
    </row>
    <row r="9065" spans="1:9" x14ac:dyDescent="0.25">
      <c r="A9065"/>
      <c r="B9065"/>
      <c r="C9065"/>
      <c r="D9065"/>
      <c r="E9065" s="148"/>
      <c r="F9065" s="148"/>
      <c r="G9065" s="149"/>
      <c r="H9065" s="148"/>
      <c r="I9065"/>
    </row>
    <row r="9066" spans="1:9" x14ac:dyDescent="0.25">
      <c r="A9066"/>
      <c r="B9066"/>
      <c r="C9066"/>
      <c r="D9066"/>
      <c r="E9066" s="148"/>
      <c r="F9066" s="148"/>
      <c r="G9066" s="149"/>
      <c r="H9066" s="148"/>
      <c r="I9066"/>
    </row>
    <row r="9067" spans="1:9" x14ac:dyDescent="0.25">
      <c r="A9067"/>
      <c r="B9067"/>
      <c r="C9067"/>
      <c r="D9067"/>
      <c r="E9067" s="148"/>
      <c r="F9067" s="148"/>
      <c r="G9067" s="149"/>
      <c r="H9067" s="148"/>
      <c r="I9067"/>
    </row>
    <row r="9068" spans="1:9" x14ac:dyDescent="0.25">
      <c r="A9068"/>
      <c r="B9068"/>
      <c r="C9068"/>
      <c r="D9068"/>
      <c r="E9068" s="148"/>
      <c r="F9068" s="148"/>
      <c r="G9068" s="149"/>
      <c r="H9068" s="148"/>
      <c r="I9068"/>
    </row>
    <row r="9069" spans="1:9" x14ac:dyDescent="0.25">
      <c r="A9069"/>
      <c r="B9069"/>
      <c r="C9069"/>
      <c r="D9069"/>
      <c r="E9069" s="148"/>
      <c r="F9069" s="148"/>
      <c r="G9069" s="149"/>
      <c r="H9069" s="148"/>
      <c r="I9069"/>
    </row>
    <row r="9070" spans="1:9" x14ac:dyDescent="0.25">
      <c r="A9070"/>
      <c r="B9070"/>
      <c r="C9070"/>
      <c r="D9070"/>
      <c r="E9070" s="148"/>
      <c r="F9070" s="148"/>
      <c r="G9070" s="149"/>
      <c r="H9070" s="148"/>
      <c r="I9070"/>
    </row>
    <row r="9071" spans="1:9" x14ac:dyDescent="0.25">
      <c r="A9071"/>
      <c r="B9071"/>
      <c r="C9071"/>
      <c r="D9071"/>
      <c r="E9071" s="148"/>
      <c r="F9071" s="148"/>
      <c r="G9071" s="149"/>
      <c r="H9071" s="148"/>
      <c r="I9071"/>
    </row>
    <row r="9072" spans="1:9" x14ac:dyDescent="0.25">
      <c r="A9072"/>
      <c r="B9072"/>
      <c r="C9072"/>
      <c r="D9072"/>
      <c r="E9072" s="148"/>
      <c r="F9072" s="148"/>
      <c r="G9072" s="149"/>
      <c r="H9072" s="148"/>
      <c r="I9072"/>
    </row>
    <row r="9073" spans="1:9" x14ac:dyDescent="0.25">
      <c r="A9073"/>
      <c r="B9073"/>
      <c r="C9073"/>
      <c r="D9073"/>
      <c r="E9073" s="148"/>
      <c r="F9073" s="148"/>
      <c r="G9073" s="149"/>
      <c r="H9073" s="148"/>
      <c r="I9073"/>
    </row>
    <row r="9074" spans="1:9" x14ac:dyDescent="0.25">
      <c r="A9074"/>
      <c r="B9074"/>
      <c r="C9074"/>
      <c r="D9074"/>
      <c r="E9074" s="148"/>
      <c r="F9074" s="148"/>
      <c r="G9074" s="149"/>
      <c r="H9074" s="148"/>
      <c r="I9074"/>
    </row>
    <row r="9075" spans="1:9" x14ac:dyDescent="0.25">
      <c r="A9075"/>
      <c r="B9075"/>
      <c r="C9075"/>
      <c r="D9075"/>
      <c r="E9075" s="148"/>
      <c r="F9075" s="148"/>
      <c r="G9075" s="149"/>
      <c r="H9075" s="148"/>
      <c r="I9075"/>
    </row>
    <row r="9076" spans="1:9" x14ac:dyDescent="0.25">
      <c r="A9076"/>
      <c r="B9076"/>
      <c r="C9076"/>
      <c r="D9076"/>
      <c r="E9076" s="148"/>
      <c r="F9076" s="148"/>
      <c r="G9076" s="149"/>
      <c r="H9076" s="148"/>
      <c r="I9076"/>
    </row>
    <row r="9077" spans="1:9" x14ac:dyDescent="0.25">
      <c r="A9077"/>
      <c r="B9077"/>
      <c r="C9077"/>
      <c r="D9077"/>
      <c r="E9077" s="148"/>
      <c r="F9077" s="148"/>
      <c r="G9077" s="149"/>
      <c r="H9077" s="148"/>
      <c r="I9077"/>
    </row>
    <row r="9078" spans="1:9" x14ac:dyDescent="0.25">
      <c r="A9078"/>
      <c r="B9078"/>
      <c r="C9078"/>
      <c r="D9078"/>
      <c r="E9078" s="148"/>
      <c r="F9078" s="148"/>
      <c r="G9078" s="149"/>
      <c r="H9078" s="148"/>
      <c r="I9078"/>
    </row>
    <row r="9079" spans="1:9" x14ac:dyDescent="0.25">
      <c r="A9079"/>
      <c r="B9079"/>
      <c r="C9079"/>
      <c r="D9079"/>
      <c r="E9079" s="148"/>
      <c r="F9079" s="148"/>
      <c r="G9079" s="149"/>
      <c r="H9079" s="148"/>
      <c r="I9079"/>
    </row>
    <row r="9080" spans="1:9" x14ac:dyDescent="0.25">
      <c r="A9080"/>
      <c r="B9080"/>
      <c r="C9080"/>
      <c r="D9080"/>
      <c r="E9080" s="148"/>
      <c r="F9080" s="148"/>
      <c r="G9080" s="149"/>
      <c r="H9080" s="148"/>
      <c r="I9080"/>
    </row>
    <row r="9081" spans="1:9" x14ac:dyDescent="0.25">
      <c r="A9081"/>
      <c r="B9081"/>
      <c r="C9081"/>
      <c r="D9081"/>
      <c r="E9081" s="148"/>
      <c r="F9081" s="148"/>
      <c r="G9081" s="149"/>
      <c r="H9081" s="148"/>
      <c r="I9081"/>
    </row>
    <row r="9082" spans="1:9" x14ac:dyDescent="0.25">
      <c r="A9082"/>
      <c r="B9082"/>
      <c r="C9082"/>
      <c r="D9082"/>
      <c r="E9082" s="148"/>
      <c r="F9082" s="148"/>
      <c r="G9082" s="149"/>
      <c r="H9082" s="148"/>
      <c r="I9082"/>
    </row>
    <row r="9083" spans="1:9" x14ac:dyDescent="0.25">
      <c r="A9083"/>
      <c r="B9083"/>
      <c r="C9083"/>
      <c r="D9083"/>
      <c r="E9083" s="148"/>
      <c r="F9083" s="148"/>
      <c r="G9083" s="149"/>
      <c r="H9083" s="148"/>
      <c r="I9083"/>
    </row>
    <row r="9084" spans="1:9" x14ac:dyDescent="0.25">
      <c r="A9084"/>
      <c r="B9084"/>
      <c r="C9084"/>
      <c r="D9084"/>
      <c r="E9084" s="148"/>
      <c r="F9084" s="148"/>
      <c r="G9084" s="149"/>
      <c r="H9084" s="148"/>
      <c r="I9084"/>
    </row>
    <row r="9085" spans="1:9" x14ac:dyDescent="0.25">
      <c r="A9085"/>
      <c r="B9085"/>
      <c r="C9085"/>
      <c r="D9085"/>
      <c r="E9085" s="148"/>
      <c r="F9085" s="148"/>
      <c r="G9085" s="149"/>
      <c r="H9085" s="148"/>
      <c r="I9085"/>
    </row>
    <row r="9086" spans="1:9" x14ac:dyDescent="0.25">
      <c r="A9086"/>
      <c r="B9086"/>
      <c r="C9086"/>
      <c r="D9086"/>
      <c r="E9086" s="148"/>
      <c r="F9086" s="148"/>
      <c r="G9086" s="149"/>
      <c r="H9086" s="148"/>
      <c r="I9086"/>
    </row>
    <row r="9087" spans="1:9" x14ac:dyDescent="0.25">
      <c r="A9087"/>
      <c r="B9087"/>
      <c r="C9087"/>
      <c r="D9087"/>
      <c r="E9087" s="148"/>
      <c r="F9087" s="148"/>
      <c r="G9087" s="149"/>
      <c r="H9087" s="148"/>
      <c r="I9087"/>
    </row>
    <row r="9088" spans="1:9" x14ac:dyDescent="0.25">
      <c r="A9088"/>
      <c r="B9088"/>
      <c r="C9088"/>
      <c r="D9088"/>
      <c r="E9088" s="148"/>
      <c r="F9088" s="148"/>
      <c r="G9088" s="149"/>
      <c r="H9088" s="148"/>
      <c r="I9088"/>
    </row>
    <row r="9089" spans="1:9" x14ac:dyDescent="0.25">
      <c r="A9089"/>
      <c r="B9089"/>
      <c r="C9089"/>
      <c r="D9089"/>
      <c r="E9089" s="148"/>
      <c r="F9089" s="148"/>
      <c r="G9089" s="149"/>
      <c r="H9089" s="148"/>
      <c r="I9089"/>
    </row>
    <row r="9090" spans="1:9" x14ac:dyDescent="0.25">
      <c r="A9090"/>
      <c r="B9090"/>
      <c r="C9090"/>
      <c r="D9090"/>
      <c r="E9090" s="148"/>
      <c r="F9090" s="148"/>
      <c r="G9090" s="149"/>
      <c r="H9090" s="148"/>
      <c r="I9090"/>
    </row>
    <row r="9091" spans="1:9" x14ac:dyDescent="0.25">
      <c r="A9091"/>
      <c r="B9091"/>
      <c r="C9091"/>
      <c r="D9091"/>
      <c r="E9091" s="148"/>
      <c r="F9091" s="148"/>
      <c r="G9091" s="149"/>
      <c r="H9091" s="148"/>
      <c r="I9091"/>
    </row>
    <row r="9092" spans="1:9" x14ac:dyDescent="0.25">
      <c r="A9092"/>
      <c r="B9092"/>
      <c r="C9092"/>
      <c r="D9092"/>
      <c r="E9092" s="148"/>
      <c r="F9092" s="148"/>
      <c r="G9092" s="149"/>
      <c r="H9092" s="148"/>
      <c r="I9092"/>
    </row>
    <row r="9093" spans="1:9" x14ac:dyDescent="0.25">
      <c r="A9093"/>
      <c r="B9093"/>
      <c r="C9093"/>
      <c r="D9093"/>
      <c r="E9093" s="148"/>
      <c r="F9093" s="148"/>
      <c r="G9093" s="149"/>
      <c r="H9093" s="148"/>
      <c r="I9093"/>
    </row>
    <row r="9094" spans="1:9" x14ac:dyDescent="0.25">
      <c r="A9094"/>
      <c r="B9094"/>
      <c r="C9094"/>
      <c r="D9094"/>
      <c r="E9094" s="148"/>
      <c r="F9094" s="148"/>
      <c r="G9094" s="149"/>
      <c r="H9094" s="148"/>
      <c r="I9094"/>
    </row>
    <row r="9095" spans="1:9" x14ac:dyDescent="0.25">
      <c r="A9095"/>
      <c r="B9095"/>
      <c r="C9095"/>
      <c r="D9095"/>
      <c r="E9095" s="148"/>
      <c r="F9095" s="148"/>
      <c r="G9095" s="149"/>
      <c r="H9095" s="148"/>
      <c r="I9095"/>
    </row>
    <row r="9096" spans="1:9" x14ac:dyDescent="0.25">
      <c r="A9096"/>
      <c r="B9096"/>
      <c r="C9096"/>
      <c r="D9096"/>
      <c r="E9096" s="148"/>
      <c r="F9096" s="148"/>
      <c r="G9096" s="149"/>
      <c r="H9096" s="148"/>
      <c r="I9096"/>
    </row>
    <row r="9097" spans="1:9" x14ac:dyDescent="0.25">
      <c r="A9097"/>
      <c r="B9097"/>
      <c r="C9097"/>
      <c r="D9097"/>
      <c r="E9097" s="148"/>
      <c r="F9097" s="148"/>
      <c r="G9097" s="149"/>
      <c r="H9097" s="148"/>
      <c r="I9097"/>
    </row>
    <row r="9098" spans="1:9" x14ac:dyDescent="0.25">
      <c r="A9098"/>
      <c r="B9098"/>
      <c r="C9098"/>
      <c r="D9098"/>
      <c r="E9098" s="148"/>
      <c r="F9098" s="148"/>
      <c r="G9098" s="149"/>
      <c r="H9098" s="148"/>
      <c r="I9098"/>
    </row>
    <row r="9099" spans="1:9" x14ac:dyDescent="0.25">
      <c r="A9099"/>
      <c r="B9099"/>
      <c r="C9099"/>
      <c r="D9099"/>
      <c r="E9099" s="148"/>
      <c r="F9099" s="148"/>
      <c r="G9099" s="149"/>
      <c r="H9099" s="148"/>
      <c r="I9099"/>
    </row>
    <row r="9100" spans="1:9" x14ac:dyDescent="0.25">
      <c r="A9100"/>
      <c r="B9100"/>
      <c r="C9100"/>
      <c r="D9100"/>
      <c r="E9100" s="148"/>
      <c r="F9100" s="148"/>
      <c r="G9100" s="149"/>
      <c r="H9100" s="148"/>
      <c r="I9100"/>
    </row>
    <row r="9101" spans="1:9" x14ac:dyDescent="0.25">
      <c r="A9101"/>
      <c r="B9101"/>
      <c r="C9101"/>
      <c r="D9101"/>
      <c r="E9101" s="148"/>
      <c r="F9101" s="148"/>
      <c r="G9101" s="149"/>
      <c r="H9101" s="148"/>
      <c r="I9101"/>
    </row>
    <row r="9102" spans="1:9" x14ac:dyDescent="0.25">
      <c r="A9102"/>
      <c r="B9102"/>
      <c r="C9102"/>
      <c r="D9102"/>
      <c r="E9102" s="148"/>
      <c r="F9102" s="148"/>
      <c r="G9102" s="149"/>
      <c r="H9102" s="148"/>
      <c r="I9102"/>
    </row>
    <row r="9103" spans="1:9" x14ac:dyDescent="0.25">
      <c r="A9103"/>
      <c r="B9103"/>
      <c r="C9103"/>
      <c r="D9103"/>
      <c r="E9103" s="148"/>
      <c r="F9103" s="148"/>
      <c r="G9103" s="149"/>
      <c r="H9103" s="148"/>
      <c r="I9103"/>
    </row>
    <row r="9104" spans="1:9" x14ac:dyDescent="0.25">
      <c r="A9104"/>
      <c r="B9104"/>
      <c r="C9104"/>
      <c r="D9104"/>
      <c r="E9104" s="148"/>
      <c r="F9104" s="148"/>
      <c r="G9104" s="149"/>
      <c r="H9104" s="148"/>
      <c r="I9104"/>
    </row>
    <row r="9105" spans="1:9" x14ac:dyDescent="0.25">
      <c r="A9105"/>
      <c r="B9105"/>
      <c r="C9105"/>
      <c r="D9105"/>
      <c r="E9105" s="148"/>
      <c r="F9105" s="148"/>
      <c r="G9105" s="149"/>
      <c r="H9105" s="148"/>
      <c r="I9105"/>
    </row>
    <row r="9106" spans="1:9" x14ac:dyDescent="0.25">
      <c r="A9106"/>
      <c r="B9106"/>
      <c r="C9106"/>
      <c r="D9106"/>
      <c r="E9106" s="148"/>
      <c r="F9106" s="148"/>
      <c r="G9106" s="149"/>
      <c r="H9106" s="148"/>
      <c r="I9106"/>
    </row>
    <row r="9107" spans="1:9" x14ac:dyDescent="0.25">
      <c r="A9107"/>
      <c r="B9107"/>
      <c r="C9107"/>
      <c r="D9107"/>
      <c r="E9107" s="148"/>
      <c r="F9107" s="148"/>
      <c r="G9107" s="149"/>
      <c r="H9107" s="148"/>
      <c r="I9107"/>
    </row>
    <row r="9108" spans="1:9" x14ac:dyDescent="0.25">
      <c r="A9108"/>
      <c r="B9108"/>
      <c r="C9108"/>
      <c r="D9108"/>
      <c r="E9108" s="148"/>
      <c r="F9108" s="148"/>
      <c r="G9108" s="149"/>
      <c r="H9108" s="148"/>
      <c r="I9108"/>
    </row>
    <row r="9109" spans="1:9" x14ac:dyDescent="0.25">
      <c r="A9109"/>
      <c r="B9109"/>
      <c r="C9109"/>
      <c r="D9109"/>
      <c r="E9109" s="148"/>
      <c r="F9109" s="148"/>
      <c r="G9109" s="149"/>
      <c r="H9109" s="148"/>
      <c r="I9109"/>
    </row>
    <row r="9110" spans="1:9" x14ac:dyDescent="0.25">
      <c r="A9110"/>
      <c r="B9110"/>
      <c r="C9110"/>
      <c r="D9110"/>
      <c r="E9110" s="148"/>
      <c r="F9110" s="148"/>
      <c r="G9110" s="149"/>
      <c r="H9110" s="148"/>
      <c r="I9110"/>
    </row>
    <row r="9111" spans="1:9" x14ac:dyDescent="0.25">
      <c r="A9111"/>
      <c r="B9111"/>
      <c r="C9111"/>
      <c r="D9111"/>
      <c r="E9111" s="148"/>
      <c r="F9111" s="148"/>
      <c r="G9111" s="149"/>
      <c r="H9111" s="148"/>
      <c r="I9111"/>
    </row>
    <row r="9112" spans="1:9" x14ac:dyDescent="0.25">
      <c r="A9112"/>
      <c r="B9112"/>
      <c r="C9112"/>
      <c r="D9112"/>
      <c r="E9112" s="148"/>
      <c r="F9112" s="148"/>
      <c r="G9112" s="149"/>
      <c r="H9112" s="148"/>
      <c r="I9112"/>
    </row>
    <row r="9113" spans="1:9" x14ac:dyDescent="0.25">
      <c r="A9113"/>
      <c r="B9113"/>
      <c r="C9113"/>
      <c r="D9113"/>
      <c r="E9113" s="148"/>
      <c r="F9113" s="148"/>
      <c r="G9113" s="149"/>
      <c r="H9113" s="148"/>
      <c r="I9113"/>
    </row>
    <row r="9114" spans="1:9" x14ac:dyDescent="0.25">
      <c r="A9114"/>
      <c r="B9114"/>
      <c r="C9114"/>
      <c r="D9114"/>
      <c r="E9114" s="148"/>
      <c r="F9114" s="148"/>
      <c r="G9114" s="149"/>
      <c r="H9114" s="148"/>
      <c r="I9114"/>
    </row>
    <row r="9115" spans="1:9" x14ac:dyDescent="0.25">
      <c r="A9115"/>
      <c r="B9115"/>
      <c r="C9115"/>
      <c r="D9115"/>
      <c r="E9115" s="148"/>
      <c r="F9115" s="148"/>
      <c r="G9115" s="149"/>
      <c r="H9115" s="148"/>
      <c r="I9115"/>
    </row>
    <row r="9116" spans="1:9" x14ac:dyDescent="0.25">
      <c r="A9116"/>
      <c r="B9116"/>
      <c r="C9116"/>
      <c r="D9116"/>
      <c r="E9116" s="148"/>
      <c r="F9116" s="148"/>
      <c r="G9116" s="149"/>
      <c r="H9116" s="148"/>
      <c r="I9116"/>
    </row>
    <row r="9117" spans="1:9" x14ac:dyDescent="0.25">
      <c r="A9117"/>
      <c r="B9117"/>
      <c r="C9117"/>
      <c r="D9117"/>
      <c r="E9117" s="148"/>
      <c r="F9117" s="148"/>
      <c r="G9117" s="149"/>
      <c r="H9117" s="148"/>
      <c r="I9117"/>
    </row>
    <row r="9118" spans="1:9" x14ac:dyDescent="0.25">
      <c r="A9118"/>
      <c r="B9118"/>
      <c r="C9118"/>
      <c r="D9118"/>
      <c r="E9118" s="148"/>
      <c r="F9118" s="148"/>
      <c r="G9118" s="149"/>
      <c r="H9118" s="148"/>
      <c r="I9118"/>
    </row>
    <row r="9119" spans="1:9" x14ac:dyDescent="0.25">
      <c r="A9119"/>
      <c r="B9119"/>
      <c r="C9119"/>
      <c r="D9119"/>
      <c r="E9119" s="148"/>
      <c r="F9119" s="148"/>
      <c r="G9119" s="149"/>
      <c r="H9119" s="148"/>
      <c r="I9119"/>
    </row>
    <row r="9120" spans="1:9" x14ac:dyDescent="0.25">
      <c r="A9120"/>
      <c r="B9120"/>
      <c r="C9120"/>
      <c r="D9120"/>
      <c r="E9120" s="148"/>
      <c r="F9120" s="148"/>
      <c r="G9120" s="149"/>
      <c r="H9120" s="148"/>
      <c r="I9120"/>
    </row>
    <row r="9121" spans="1:9" x14ac:dyDescent="0.25">
      <c r="A9121"/>
      <c r="B9121"/>
      <c r="C9121"/>
      <c r="D9121"/>
      <c r="E9121" s="148"/>
      <c r="F9121" s="148"/>
      <c r="G9121" s="149"/>
      <c r="H9121" s="148"/>
      <c r="I9121"/>
    </row>
    <row r="9122" spans="1:9" x14ac:dyDescent="0.25">
      <c r="A9122"/>
      <c r="B9122"/>
      <c r="C9122"/>
      <c r="D9122"/>
      <c r="E9122" s="148"/>
      <c r="F9122" s="148"/>
      <c r="G9122" s="149"/>
      <c r="H9122" s="148"/>
      <c r="I9122"/>
    </row>
    <row r="9123" spans="1:9" x14ac:dyDescent="0.25">
      <c r="A9123"/>
      <c r="B9123"/>
      <c r="C9123"/>
      <c r="D9123"/>
      <c r="E9123" s="148"/>
      <c r="F9123" s="148"/>
      <c r="G9123" s="149"/>
      <c r="H9123" s="148"/>
      <c r="I9123"/>
    </row>
    <row r="9124" spans="1:9" x14ac:dyDescent="0.25">
      <c r="A9124"/>
      <c r="B9124"/>
      <c r="C9124"/>
      <c r="D9124"/>
      <c r="E9124" s="148"/>
      <c r="F9124" s="148"/>
      <c r="G9124" s="149"/>
      <c r="H9124" s="148"/>
      <c r="I9124"/>
    </row>
    <row r="9125" spans="1:9" x14ac:dyDescent="0.25">
      <c r="A9125"/>
      <c r="B9125"/>
      <c r="C9125"/>
      <c r="D9125"/>
      <c r="E9125" s="148"/>
      <c r="F9125" s="148"/>
      <c r="G9125" s="149"/>
      <c r="H9125" s="148"/>
      <c r="I9125"/>
    </row>
    <row r="9126" spans="1:9" x14ac:dyDescent="0.25">
      <c r="A9126"/>
      <c r="B9126"/>
      <c r="C9126"/>
      <c r="D9126"/>
      <c r="E9126" s="148"/>
      <c r="F9126" s="148"/>
      <c r="G9126" s="149"/>
      <c r="H9126" s="148"/>
      <c r="I9126"/>
    </row>
    <row r="9127" spans="1:9" x14ac:dyDescent="0.25">
      <c r="A9127"/>
      <c r="B9127"/>
      <c r="C9127"/>
      <c r="D9127"/>
      <c r="E9127" s="148"/>
      <c r="F9127" s="148"/>
      <c r="G9127" s="149"/>
      <c r="H9127" s="148"/>
      <c r="I9127"/>
    </row>
    <row r="9128" spans="1:9" x14ac:dyDescent="0.25">
      <c r="A9128"/>
      <c r="B9128"/>
      <c r="C9128"/>
      <c r="D9128"/>
      <c r="E9128" s="148"/>
      <c r="F9128" s="148"/>
      <c r="G9128" s="149"/>
      <c r="H9128" s="148"/>
      <c r="I9128"/>
    </row>
    <row r="9129" spans="1:9" x14ac:dyDescent="0.25">
      <c r="A9129"/>
      <c r="B9129"/>
      <c r="C9129"/>
      <c r="D9129"/>
      <c r="E9129" s="148"/>
      <c r="F9129" s="148"/>
      <c r="G9129" s="149"/>
      <c r="H9129" s="148"/>
      <c r="I9129"/>
    </row>
    <row r="9130" spans="1:9" x14ac:dyDescent="0.25">
      <c r="A9130"/>
      <c r="B9130"/>
      <c r="C9130"/>
      <c r="D9130"/>
      <c r="E9130" s="148"/>
      <c r="F9130" s="148"/>
      <c r="G9130" s="149"/>
      <c r="H9130" s="148"/>
      <c r="I9130"/>
    </row>
    <row r="9131" spans="1:9" x14ac:dyDescent="0.25">
      <c r="A9131"/>
      <c r="B9131"/>
      <c r="C9131"/>
      <c r="D9131"/>
      <c r="E9131" s="148"/>
      <c r="F9131" s="148"/>
      <c r="G9131" s="149"/>
      <c r="H9131" s="148"/>
      <c r="I9131"/>
    </row>
    <row r="9132" spans="1:9" x14ac:dyDescent="0.25">
      <c r="A9132"/>
      <c r="B9132"/>
      <c r="C9132"/>
      <c r="D9132"/>
      <c r="E9132" s="148"/>
      <c r="F9132" s="148"/>
      <c r="G9132" s="149"/>
      <c r="H9132" s="148"/>
      <c r="I9132"/>
    </row>
    <row r="9133" spans="1:9" x14ac:dyDescent="0.25">
      <c r="A9133"/>
      <c r="B9133"/>
      <c r="C9133"/>
      <c r="D9133"/>
      <c r="E9133" s="148"/>
      <c r="F9133" s="148"/>
      <c r="G9133" s="149"/>
      <c r="H9133" s="148"/>
      <c r="I9133"/>
    </row>
    <row r="9134" spans="1:9" x14ac:dyDescent="0.25">
      <c r="A9134"/>
      <c r="B9134"/>
      <c r="C9134"/>
      <c r="D9134"/>
      <c r="E9134" s="148"/>
      <c r="F9134" s="148"/>
      <c r="G9134" s="149"/>
      <c r="H9134" s="148"/>
      <c r="I9134"/>
    </row>
    <row r="9135" spans="1:9" x14ac:dyDescent="0.25">
      <c r="A9135"/>
      <c r="B9135"/>
      <c r="C9135"/>
      <c r="D9135"/>
      <c r="E9135" s="148"/>
      <c r="F9135" s="148"/>
      <c r="G9135" s="149"/>
      <c r="H9135" s="148"/>
      <c r="I9135"/>
    </row>
    <row r="9136" spans="1:9" x14ac:dyDescent="0.25">
      <c r="A9136"/>
      <c r="B9136"/>
      <c r="C9136"/>
      <c r="D9136"/>
      <c r="E9136" s="148"/>
      <c r="F9136" s="148"/>
      <c r="G9136" s="149"/>
      <c r="H9136" s="148"/>
      <c r="I9136"/>
    </row>
    <row r="9137" spans="1:9" x14ac:dyDescent="0.25">
      <c r="A9137"/>
      <c r="B9137"/>
      <c r="C9137"/>
      <c r="D9137"/>
      <c r="E9137" s="148"/>
      <c r="F9137" s="148"/>
      <c r="G9137" s="149"/>
      <c r="H9137" s="148"/>
      <c r="I9137"/>
    </row>
    <row r="9138" spans="1:9" x14ac:dyDescent="0.25">
      <c r="A9138"/>
      <c r="B9138"/>
      <c r="C9138"/>
      <c r="D9138"/>
      <c r="E9138" s="148"/>
      <c r="F9138" s="148"/>
      <c r="G9138" s="149"/>
      <c r="H9138" s="148"/>
      <c r="I9138"/>
    </row>
    <row r="9139" spans="1:9" x14ac:dyDescent="0.25">
      <c r="A9139"/>
      <c r="B9139"/>
      <c r="C9139"/>
      <c r="D9139"/>
      <c r="E9139" s="148"/>
      <c r="F9139" s="148"/>
      <c r="G9139" s="149"/>
      <c r="H9139" s="148"/>
      <c r="I9139"/>
    </row>
    <row r="9140" spans="1:9" x14ac:dyDescent="0.25">
      <c r="A9140"/>
      <c r="B9140"/>
      <c r="C9140"/>
      <c r="D9140"/>
      <c r="E9140" s="148"/>
      <c r="F9140" s="148"/>
      <c r="G9140" s="149"/>
      <c r="H9140" s="148"/>
      <c r="I9140"/>
    </row>
    <row r="9141" spans="1:9" x14ac:dyDescent="0.25">
      <c r="A9141"/>
      <c r="B9141"/>
      <c r="C9141"/>
      <c r="D9141"/>
      <c r="E9141" s="148"/>
      <c r="F9141" s="148"/>
      <c r="G9141" s="149"/>
      <c r="H9141" s="148"/>
      <c r="I9141"/>
    </row>
    <row r="9142" spans="1:9" x14ac:dyDescent="0.25">
      <c r="A9142"/>
      <c r="B9142"/>
      <c r="C9142"/>
      <c r="D9142"/>
      <c r="E9142" s="148"/>
      <c r="F9142" s="148"/>
      <c r="G9142" s="149"/>
      <c r="H9142" s="148"/>
      <c r="I9142"/>
    </row>
    <row r="9143" spans="1:9" x14ac:dyDescent="0.25">
      <c r="A9143"/>
      <c r="B9143"/>
      <c r="C9143"/>
      <c r="D9143"/>
      <c r="E9143" s="148"/>
      <c r="F9143" s="148"/>
      <c r="G9143" s="149"/>
      <c r="H9143" s="148"/>
      <c r="I9143"/>
    </row>
    <row r="9144" spans="1:9" x14ac:dyDescent="0.25">
      <c r="A9144"/>
      <c r="B9144"/>
      <c r="C9144"/>
      <c r="D9144"/>
      <c r="E9144" s="148"/>
      <c r="F9144" s="148"/>
      <c r="G9144" s="149"/>
      <c r="H9144" s="148"/>
      <c r="I9144"/>
    </row>
    <row r="9145" spans="1:9" x14ac:dyDescent="0.25">
      <c r="A9145"/>
      <c r="B9145"/>
      <c r="C9145"/>
      <c r="D9145"/>
      <c r="E9145" s="148"/>
      <c r="F9145" s="148"/>
      <c r="G9145" s="149"/>
      <c r="H9145" s="148"/>
      <c r="I9145"/>
    </row>
    <row r="9146" spans="1:9" x14ac:dyDescent="0.25">
      <c r="A9146"/>
      <c r="B9146"/>
      <c r="C9146"/>
      <c r="D9146"/>
      <c r="E9146" s="148"/>
      <c r="F9146" s="148"/>
      <c r="G9146" s="149"/>
      <c r="H9146" s="148"/>
      <c r="I9146"/>
    </row>
    <row r="9147" spans="1:9" x14ac:dyDescent="0.25">
      <c r="A9147"/>
      <c r="B9147"/>
      <c r="C9147"/>
      <c r="D9147"/>
      <c r="E9147" s="148"/>
      <c r="F9147" s="148"/>
      <c r="G9147" s="149"/>
      <c r="H9147" s="148"/>
      <c r="I9147"/>
    </row>
    <row r="9148" spans="1:9" x14ac:dyDescent="0.25">
      <c r="A9148"/>
      <c r="B9148"/>
      <c r="C9148"/>
      <c r="D9148"/>
      <c r="E9148" s="148"/>
      <c r="F9148" s="148"/>
      <c r="G9148" s="149"/>
      <c r="H9148" s="148"/>
      <c r="I9148"/>
    </row>
    <row r="9149" spans="1:9" x14ac:dyDescent="0.25">
      <c r="A9149"/>
      <c r="B9149"/>
      <c r="C9149"/>
      <c r="D9149"/>
      <c r="E9149" s="148"/>
      <c r="F9149" s="148"/>
      <c r="G9149" s="149"/>
      <c r="H9149" s="148"/>
      <c r="I9149"/>
    </row>
    <row r="9150" spans="1:9" x14ac:dyDescent="0.25">
      <c r="A9150"/>
      <c r="B9150"/>
      <c r="C9150"/>
      <c r="D9150"/>
      <c r="E9150" s="148"/>
      <c r="F9150" s="148"/>
      <c r="G9150" s="149"/>
      <c r="H9150" s="148"/>
      <c r="I9150"/>
    </row>
    <row r="9151" spans="1:9" x14ac:dyDescent="0.25">
      <c r="A9151"/>
      <c r="B9151"/>
      <c r="C9151"/>
      <c r="D9151"/>
      <c r="E9151" s="148"/>
      <c r="F9151" s="148"/>
      <c r="G9151" s="149"/>
      <c r="H9151" s="148"/>
      <c r="I9151"/>
    </row>
    <row r="9152" spans="1:9" x14ac:dyDescent="0.25">
      <c r="A9152"/>
      <c r="B9152"/>
      <c r="C9152"/>
      <c r="D9152"/>
      <c r="E9152" s="148"/>
      <c r="F9152" s="148"/>
      <c r="G9152" s="149"/>
      <c r="H9152" s="148"/>
      <c r="I9152"/>
    </row>
    <row r="9153" spans="1:9" x14ac:dyDescent="0.25">
      <c r="A9153"/>
      <c r="B9153"/>
      <c r="C9153"/>
      <c r="D9153"/>
      <c r="E9153" s="148"/>
      <c r="F9153" s="148"/>
      <c r="G9153" s="149"/>
      <c r="H9153" s="148"/>
      <c r="I9153"/>
    </row>
    <row r="9154" spans="1:9" x14ac:dyDescent="0.25">
      <c r="A9154"/>
      <c r="B9154"/>
      <c r="C9154"/>
      <c r="D9154"/>
      <c r="E9154" s="148"/>
      <c r="F9154" s="148"/>
      <c r="G9154" s="149"/>
      <c r="H9154" s="148"/>
      <c r="I9154"/>
    </row>
    <row r="9155" spans="1:9" x14ac:dyDescent="0.25">
      <c r="A9155"/>
      <c r="B9155"/>
      <c r="C9155"/>
      <c r="D9155"/>
      <c r="E9155" s="148"/>
      <c r="F9155" s="148"/>
      <c r="G9155" s="149"/>
      <c r="H9155" s="148"/>
      <c r="I9155"/>
    </row>
    <row r="9156" spans="1:9" x14ac:dyDescent="0.25">
      <c r="A9156"/>
      <c r="B9156"/>
      <c r="C9156"/>
      <c r="D9156"/>
      <c r="E9156" s="148"/>
      <c r="F9156" s="148"/>
      <c r="G9156" s="149"/>
      <c r="H9156" s="148"/>
      <c r="I9156"/>
    </row>
    <row r="9157" spans="1:9" x14ac:dyDescent="0.25">
      <c r="A9157"/>
      <c r="B9157"/>
      <c r="C9157"/>
      <c r="D9157"/>
      <c r="E9157" s="148"/>
      <c r="F9157" s="148"/>
      <c r="G9157" s="149"/>
      <c r="H9157" s="148"/>
      <c r="I9157"/>
    </row>
    <row r="9158" spans="1:9" x14ac:dyDescent="0.25">
      <c r="A9158"/>
      <c r="B9158"/>
      <c r="C9158"/>
      <c r="D9158"/>
      <c r="E9158" s="148"/>
      <c r="F9158" s="148"/>
      <c r="G9158" s="149"/>
      <c r="H9158" s="148"/>
      <c r="I9158"/>
    </row>
    <row r="9159" spans="1:9" x14ac:dyDescent="0.25">
      <c r="A9159"/>
      <c r="B9159"/>
      <c r="C9159"/>
      <c r="D9159"/>
      <c r="E9159" s="148"/>
      <c r="F9159" s="148"/>
      <c r="G9159" s="149"/>
      <c r="H9159" s="148"/>
      <c r="I9159"/>
    </row>
    <row r="9160" spans="1:9" x14ac:dyDescent="0.25">
      <c r="A9160"/>
      <c r="B9160"/>
      <c r="C9160"/>
      <c r="D9160"/>
      <c r="E9160" s="148"/>
      <c r="F9160" s="148"/>
      <c r="G9160" s="149"/>
      <c r="H9160" s="148"/>
      <c r="I9160"/>
    </row>
    <row r="9161" spans="1:9" x14ac:dyDescent="0.25">
      <c r="A9161"/>
      <c r="B9161"/>
      <c r="C9161"/>
      <c r="D9161"/>
      <c r="E9161" s="148"/>
      <c r="F9161" s="148"/>
      <c r="G9161" s="149"/>
      <c r="H9161" s="148"/>
      <c r="I9161"/>
    </row>
    <row r="9162" spans="1:9" x14ac:dyDescent="0.25">
      <c r="A9162"/>
      <c r="B9162"/>
      <c r="C9162"/>
      <c r="D9162"/>
      <c r="E9162" s="148"/>
      <c r="F9162" s="148"/>
      <c r="G9162" s="149"/>
      <c r="H9162" s="148"/>
      <c r="I9162"/>
    </row>
    <row r="9163" spans="1:9" x14ac:dyDescent="0.25">
      <c r="A9163"/>
      <c r="B9163"/>
      <c r="C9163"/>
      <c r="D9163"/>
      <c r="E9163" s="148"/>
      <c r="F9163" s="148"/>
      <c r="G9163" s="149"/>
      <c r="H9163" s="148"/>
      <c r="I9163"/>
    </row>
    <row r="9164" spans="1:9" x14ac:dyDescent="0.25">
      <c r="A9164"/>
      <c r="B9164"/>
      <c r="C9164"/>
      <c r="D9164"/>
      <c r="E9164" s="148"/>
      <c r="F9164" s="148"/>
      <c r="G9164" s="149"/>
      <c r="H9164" s="148"/>
      <c r="I9164"/>
    </row>
    <row r="9165" spans="1:9" x14ac:dyDescent="0.25">
      <c r="A9165"/>
      <c r="B9165"/>
      <c r="C9165"/>
      <c r="D9165"/>
      <c r="E9165" s="148"/>
      <c r="F9165" s="148"/>
      <c r="G9165" s="149"/>
      <c r="H9165" s="148"/>
      <c r="I9165"/>
    </row>
    <row r="9166" spans="1:9" x14ac:dyDescent="0.25">
      <c r="A9166"/>
      <c r="B9166"/>
      <c r="C9166"/>
      <c r="D9166"/>
      <c r="E9166" s="148"/>
      <c r="F9166" s="148"/>
      <c r="G9166" s="149"/>
      <c r="H9166" s="148"/>
      <c r="I9166"/>
    </row>
    <row r="9167" spans="1:9" x14ac:dyDescent="0.25">
      <c r="A9167"/>
      <c r="B9167"/>
      <c r="C9167"/>
      <c r="D9167"/>
      <c r="E9167" s="148"/>
      <c r="F9167" s="148"/>
      <c r="G9167" s="149"/>
      <c r="H9167" s="148"/>
      <c r="I9167"/>
    </row>
    <row r="9168" spans="1:9" x14ac:dyDescent="0.25">
      <c r="A9168"/>
      <c r="B9168"/>
      <c r="C9168"/>
      <c r="D9168"/>
      <c r="E9168" s="148"/>
      <c r="F9168" s="148"/>
      <c r="G9168" s="149"/>
      <c r="H9168" s="148"/>
      <c r="I9168"/>
    </row>
    <row r="9169" spans="1:9" x14ac:dyDescent="0.25">
      <c r="A9169"/>
      <c r="B9169"/>
      <c r="C9169"/>
      <c r="D9169"/>
      <c r="E9169" s="148"/>
      <c r="F9169" s="148"/>
      <c r="G9169" s="149"/>
      <c r="H9169" s="148"/>
      <c r="I9169"/>
    </row>
    <row r="9170" spans="1:9" x14ac:dyDescent="0.25">
      <c r="A9170"/>
      <c r="B9170"/>
      <c r="C9170"/>
      <c r="D9170"/>
      <c r="E9170" s="148"/>
      <c r="F9170" s="148"/>
      <c r="G9170" s="149"/>
      <c r="H9170" s="148"/>
      <c r="I9170"/>
    </row>
    <row r="9171" spans="1:9" x14ac:dyDescent="0.25">
      <c r="A9171"/>
      <c r="B9171"/>
      <c r="C9171"/>
      <c r="D9171"/>
      <c r="E9171" s="148"/>
      <c r="F9171" s="148"/>
      <c r="G9171" s="149"/>
      <c r="H9171" s="148"/>
      <c r="I9171"/>
    </row>
    <row r="9172" spans="1:9" x14ac:dyDescent="0.25">
      <c r="A9172"/>
      <c r="B9172"/>
      <c r="C9172"/>
      <c r="D9172"/>
      <c r="E9172" s="148"/>
      <c r="F9172" s="148"/>
      <c r="G9172" s="149"/>
      <c r="H9172" s="148"/>
      <c r="I9172"/>
    </row>
    <row r="9173" spans="1:9" x14ac:dyDescent="0.25">
      <c r="A9173"/>
      <c r="B9173"/>
      <c r="C9173"/>
      <c r="D9173"/>
      <c r="E9173" s="148"/>
      <c r="F9173" s="148"/>
      <c r="G9173" s="149"/>
      <c r="H9173" s="148"/>
      <c r="I9173"/>
    </row>
    <row r="9174" spans="1:9" x14ac:dyDescent="0.25">
      <c r="A9174"/>
      <c r="B9174"/>
      <c r="C9174"/>
      <c r="D9174"/>
      <c r="E9174" s="148"/>
      <c r="F9174" s="148"/>
      <c r="G9174" s="149"/>
      <c r="H9174" s="148"/>
      <c r="I9174"/>
    </row>
    <row r="9175" spans="1:9" x14ac:dyDescent="0.25">
      <c r="A9175"/>
      <c r="B9175"/>
      <c r="C9175"/>
      <c r="D9175"/>
      <c r="E9175" s="148"/>
      <c r="F9175" s="148"/>
      <c r="G9175" s="149"/>
      <c r="H9175" s="148"/>
      <c r="I9175"/>
    </row>
    <row r="9176" spans="1:9" x14ac:dyDescent="0.25">
      <c r="A9176"/>
      <c r="B9176"/>
      <c r="C9176"/>
      <c r="D9176"/>
      <c r="E9176" s="148"/>
      <c r="F9176" s="148"/>
      <c r="G9176" s="149"/>
      <c r="H9176" s="148"/>
      <c r="I9176"/>
    </row>
    <row r="9177" spans="1:9" x14ac:dyDescent="0.25">
      <c r="A9177"/>
      <c r="B9177"/>
      <c r="C9177"/>
      <c r="D9177"/>
      <c r="E9177" s="148"/>
      <c r="F9177" s="148"/>
      <c r="G9177" s="149"/>
      <c r="H9177" s="148"/>
      <c r="I9177"/>
    </row>
    <row r="9178" spans="1:9" x14ac:dyDescent="0.25">
      <c r="A9178"/>
      <c r="B9178"/>
      <c r="C9178"/>
      <c r="D9178"/>
      <c r="E9178" s="148"/>
      <c r="F9178" s="148"/>
      <c r="G9178" s="149"/>
      <c r="H9178" s="148"/>
      <c r="I9178"/>
    </row>
    <row r="9179" spans="1:9" x14ac:dyDescent="0.25">
      <c r="A9179"/>
      <c r="B9179"/>
      <c r="C9179"/>
      <c r="D9179"/>
      <c r="E9179" s="148"/>
      <c r="F9179" s="148"/>
      <c r="G9179" s="149"/>
      <c r="H9179" s="148"/>
      <c r="I9179"/>
    </row>
    <row r="9180" spans="1:9" x14ac:dyDescent="0.25">
      <c r="A9180"/>
      <c r="B9180"/>
      <c r="C9180"/>
      <c r="D9180"/>
      <c r="E9180" s="148"/>
      <c r="F9180" s="148"/>
      <c r="G9180" s="149"/>
      <c r="H9180" s="148"/>
      <c r="I9180"/>
    </row>
    <row r="9181" spans="1:9" x14ac:dyDescent="0.25">
      <c r="A9181"/>
      <c r="B9181"/>
      <c r="C9181"/>
      <c r="D9181"/>
      <c r="E9181" s="148"/>
      <c r="F9181" s="148"/>
      <c r="G9181" s="149"/>
      <c r="H9181" s="148"/>
      <c r="I9181"/>
    </row>
    <row r="9182" spans="1:9" x14ac:dyDescent="0.25">
      <c r="A9182"/>
      <c r="B9182"/>
      <c r="C9182"/>
      <c r="D9182"/>
      <c r="E9182" s="148"/>
      <c r="F9182" s="148"/>
      <c r="G9182" s="149"/>
      <c r="H9182" s="148"/>
      <c r="I9182"/>
    </row>
    <row r="9183" spans="1:9" x14ac:dyDescent="0.25">
      <c r="A9183"/>
      <c r="B9183"/>
      <c r="C9183"/>
      <c r="D9183"/>
      <c r="E9183" s="148"/>
      <c r="F9183" s="148"/>
      <c r="G9183" s="149"/>
      <c r="H9183" s="148"/>
      <c r="I9183"/>
    </row>
    <row r="9184" spans="1:9" x14ac:dyDescent="0.25">
      <c r="A9184"/>
      <c r="B9184"/>
      <c r="C9184"/>
      <c r="D9184"/>
      <c r="E9184" s="148"/>
      <c r="F9184" s="148"/>
      <c r="G9184" s="149"/>
      <c r="H9184" s="148"/>
      <c r="I9184"/>
    </row>
    <row r="9185" spans="1:9" x14ac:dyDescent="0.25">
      <c r="A9185"/>
      <c r="B9185"/>
      <c r="C9185"/>
      <c r="D9185"/>
      <c r="E9185" s="148"/>
      <c r="F9185" s="148"/>
      <c r="G9185" s="149"/>
      <c r="H9185" s="148"/>
      <c r="I9185"/>
    </row>
    <row r="9186" spans="1:9" x14ac:dyDescent="0.25">
      <c r="A9186"/>
      <c r="B9186"/>
      <c r="C9186"/>
      <c r="D9186"/>
      <c r="E9186" s="148"/>
      <c r="F9186" s="148"/>
      <c r="G9186" s="149"/>
      <c r="H9186" s="148"/>
      <c r="I9186"/>
    </row>
    <row r="9187" spans="1:9" x14ac:dyDescent="0.25">
      <c r="A9187"/>
      <c r="B9187"/>
      <c r="C9187"/>
      <c r="D9187"/>
      <c r="E9187" s="148"/>
      <c r="F9187" s="148"/>
      <c r="G9187" s="149"/>
      <c r="H9187" s="148"/>
      <c r="I9187"/>
    </row>
    <row r="9188" spans="1:9" x14ac:dyDescent="0.25">
      <c r="A9188"/>
      <c r="B9188"/>
      <c r="C9188"/>
      <c r="D9188"/>
      <c r="E9188" s="148"/>
      <c r="F9188" s="148"/>
      <c r="G9188" s="149"/>
      <c r="H9188" s="148"/>
      <c r="I9188"/>
    </row>
    <row r="9189" spans="1:9" x14ac:dyDescent="0.25">
      <c r="A9189"/>
      <c r="B9189"/>
      <c r="C9189"/>
      <c r="D9189"/>
      <c r="E9189" s="148"/>
      <c r="F9189" s="148"/>
      <c r="G9189" s="149"/>
      <c r="H9189" s="148"/>
      <c r="I9189"/>
    </row>
    <row r="9190" spans="1:9" x14ac:dyDescent="0.25">
      <c r="A9190"/>
      <c r="B9190"/>
      <c r="C9190"/>
      <c r="D9190"/>
      <c r="E9190" s="148"/>
      <c r="F9190" s="148"/>
      <c r="G9190" s="149"/>
      <c r="H9190" s="148"/>
      <c r="I9190"/>
    </row>
    <row r="9191" spans="1:9" x14ac:dyDescent="0.25">
      <c r="A9191"/>
      <c r="B9191"/>
      <c r="C9191"/>
      <c r="D9191"/>
      <c r="E9191" s="148"/>
      <c r="F9191" s="148"/>
      <c r="G9191" s="149"/>
      <c r="H9191" s="148"/>
      <c r="I9191"/>
    </row>
    <row r="9192" spans="1:9" x14ac:dyDescent="0.25">
      <c r="A9192"/>
      <c r="B9192"/>
      <c r="C9192"/>
      <c r="D9192"/>
      <c r="E9192" s="148"/>
      <c r="F9192" s="148"/>
      <c r="G9192" s="149"/>
      <c r="H9192" s="148"/>
      <c r="I9192"/>
    </row>
    <row r="9193" spans="1:9" x14ac:dyDescent="0.25">
      <c r="A9193"/>
      <c r="B9193"/>
      <c r="C9193"/>
      <c r="D9193"/>
      <c r="E9193" s="148"/>
      <c r="F9193" s="148"/>
      <c r="G9193" s="149"/>
      <c r="H9193" s="148"/>
      <c r="I9193"/>
    </row>
    <row r="9194" spans="1:9" x14ac:dyDescent="0.25">
      <c r="A9194"/>
      <c r="B9194"/>
      <c r="C9194"/>
      <c r="D9194"/>
      <c r="E9194" s="148"/>
      <c r="F9194" s="148"/>
      <c r="G9194" s="149"/>
      <c r="H9194" s="148"/>
      <c r="I9194"/>
    </row>
    <row r="9195" spans="1:9" x14ac:dyDescent="0.25">
      <c r="A9195"/>
      <c r="B9195"/>
      <c r="C9195"/>
      <c r="D9195"/>
      <c r="E9195" s="148"/>
      <c r="F9195" s="148"/>
      <c r="G9195" s="149"/>
      <c r="H9195" s="148"/>
      <c r="I9195"/>
    </row>
    <row r="9196" spans="1:9" x14ac:dyDescent="0.25">
      <c r="A9196"/>
      <c r="B9196"/>
      <c r="C9196"/>
      <c r="D9196"/>
      <c r="E9196" s="148"/>
      <c r="F9196" s="148"/>
      <c r="G9196" s="149"/>
      <c r="H9196" s="148"/>
      <c r="I9196"/>
    </row>
    <row r="9197" spans="1:9" x14ac:dyDescent="0.25">
      <c r="A9197"/>
      <c r="B9197"/>
      <c r="C9197"/>
      <c r="D9197"/>
      <c r="E9197" s="148"/>
      <c r="F9197" s="148"/>
      <c r="G9197" s="149"/>
      <c r="H9197" s="148"/>
      <c r="I9197"/>
    </row>
    <row r="9198" spans="1:9" x14ac:dyDescent="0.25">
      <c r="A9198"/>
      <c r="B9198"/>
      <c r="C9198"/>
      <c r="D9198"/>
      <c r="E9198" s="148"/>
      <c r="F9198" s="148"/>
      <c r="G9198" s="149"/>
      <c r="H9198" s="148"/>
      <c r="I9198"/>
    </row>
    <row r="9199" spans="1:9" x14ac:dyDescent="0.25">
      <c r="A9199"/>
      <c r="B9199"/>
      <c r="C9199"/>
      <c r="D9199"/>
      <c r="E9199" s="148"/>
      <c r="F9199" s="148"/>
      <c r="G9199" s="149"/>
      <c r="H9199" s="148"/>
      <c r="I9199"/>
    </row>
    <row r="9200" spans="1:9" x14ac:dyDescent="0.25">
      <c r="A9200"/>
      <c r="B9200"/>
      <c r="C9200"/>
      <c r="D9200"/>
      <c r="E9200" s="148"/>
      <c r="F9200" s="148"/>
      <c r="G9200" s="149"/>
      <c r="H9200" s="148"/>
      <c r="I9200"/>
    </row>
    <row r="9201" spans="1:9" x14ac:dyDescent="0.25">
      <c r="A9201"/>
      <c r="B9201"/>
      <c r="C9201"/>
      <c r="D9201"/>
      <c r="E9201" s="148"/>
      <c r="F9201" s="148"/>
      <c r="G9201" s="149"/>
      <c r="H9201" s="148"/>
      <c r="I9201"/>
    </row>
    <row r="9202" spans="1:9" x14ac:dyDescent="0.25">
      <c r="A9202"/>
      <c r="B9202"/>
      <c r="C9202"/>
      <c r="D9202"/>
      <c r="E9202" s="148"/>
      <c r="F9202" s="148"/>
      <c r="G9202" s="149"/>
      <c r="H9202" s="148"/>
      <c r="I9202"/>
    </row>
    <row r="9203" spans="1:9" x14ac:dyDescent="0.25">
      <c r="A9203"/>
      <c r="B9203"/>
      <c r="C9203"/>
      <c r="D9203"/>
      <c r="E9203" s="148"/>
      <c r="F9203" s="148"/>
      <c r="G9203" s="149"/>
      <c r="H9203" s="148"/>
      <c r="I9203"/>
    </row>
    <row r="9204" spans="1:9" x14ac:dyDescent="0.25">
      <c r="A9204"/>
      <c r="B9204"/>
      <c r="C9204"/>
      <c r="D9204"/>
      <c r="E9204" s="148"/>
      <c r="F9204" s="148"/>
      <c r="G9204" s="149"/>
      <c r="H9204" s="148"/>
      <c r="I9204"/>
    </row>
    <row r="9205" spans="1:9" x14ac:dyDescent="0.25">
      <c r="A9205"/>
      <c r="B9205"/>
      <c r="C9205"/>
      <c r="D9205"/>
      <c r="E9205" s="148"/>
      <c r="F9205" s="148"/>
      <c r="G9205" s="149"/>
      <c r="H9205" s="148"/>
      <c r="I9205"/>
    </row>
    <row r="9206" spans="1:9" x14ac:dyDescent="0.25">
      <c r="A9206"/>
      <c r="B9206"/>
      <c r="C9206"/>
      <c r="D9206"/>
      <c r="E9206" s="148"/>
      <c r="F9206" s="148"/>
      <c r="G9206" s="149"/>
      <c r="H9206" s="148"/>
      <c r="I9206"/>
    </row>
    <row r="9207" spans="1:9" x14ac:dyDescent="0.25">
      <c r="A9207"/>
      <c r="B9207"/>
      <c r="C9207"/>
      <c r="D9207"/>
      <c r="E9207" s="148"/>
      <c r="F9207" s="148"/>
      <c r="G9207" s="149"/>
      <c r="H9207" s="148"/>
      <c r="I9207"/>
    </row>
    <row r="9208" spans="1:9" x14ac:dyDescent="0.25">
      <c r="A9208"/>
      <c r="B9208"/>
      <c r="C9208"/>
      <c r="D9208"/>
      <c r="E9208" s="148"/>
      <c r="F9208" s="148"/>
      <c r="G9208" s="149"/>
      <c r="H9208" s="148"/>
      <c r="I9208"/>
    </row>
    <row r="9209" spans="1:9" x14ac:dyDescent="0.25">
      <c r="A9209"/>
      <c r="B9209"/>
      <c r="C9209"/>
      <c r="D9209"/>
      <c r="E9209" s="148"/>
      <c r="F9209" s="148"/>
      <c r="G9209" s="149"/>
      <c r="H9209" s="148"/>
      <c r="I9209"/>
    </row>
    <row r="9210" spans="1:9" x14ac:dyDescent="0.25">
      <c r="A9210"/>
      <c r="B9210"/>
      <c r="C9210"/>
      <c r="D9210"/>
      <c r="E9210" s="148"/>
      <c r="F9210" s="148"/>
      <c r="G9210" s="149"/>
      <c r="H9210" s="148"/>
      <c r="I9210"/>
    </row>
    <row r="9211" spans="1:9" x14ac:dyDescent="0.25">
      <c r="A9211"/>
      <c r="B9211"/>
      <c r="C9211"/>
      <c r="D9211"/>
      <c r="E9211" s="148"/>
      <c r="F9211" s="148"/>
      <c r="G9211" s="149"/>
      <c r="H9211" s="148"/>
      <c r="I9211"/>
    </row>
    <row r="9212" spans="1:9" x14ac:dyDescent="0.25">
      <c r="A9212"/>
      <c r="B9212"/>
      <c r="C9212"/>
      <c r="D9212"/>
      <c r="E9212" s="148"/>
      <c r="F9212" s="148"/>
      <c r="G9212" s="149"/>
      <c r="H9212" s="148"/>
      <c r="I9212"/>
    </row>
    <row r="9213" spans="1:9" x14ac:dyDescent="0.25">
      <c r="A9213"/>
      <c r="B9213"/>
      <c r="C9213"/>
      <c r="D9213"/>
      <c r="E9213" s="148"/>
      <c r="F9213" s="148"/>
      <c r="G9213" s="149"/>
      <c r="H9213" s="148"/>
      <c r="I9213"/>
    </row>
    <row r="9214" spans="1:9" x14ac:dyDescent="0.25">
      <c r="A9214"/>
      <c r="B9214"/>
      <c r="C9214"/>
      <c r="D9214"/>
      <c r="E9214" s="148"/>
      <c r="F9214" s="148"/>
      <c r="G9214" s="149"/>
      <c r="H9214" s="148"/>
      <c r="I9214"/>
    </row>
    <row r="9215" spans="1:9" x14ac:dyDescent="0.25">
      <c r="A9215"/>
      <c r="B9215"/>
      <c r="C9215"/>
      <c r="D9215"/>
      <c r="E9215" s="148"/>
      <c r="F9215" s="148"/>
      <c r="G9215" s="149"/>
      <c r="H9215" s="148"/>
      <c r="I9215"/>
    </row>
    <row r="9216" spans="1:9" x14ac:dyDescent="0.25">
      <c r="A9216"/>
      <c r="B9216"/>
      <c r="C9216"/>
      <c r="D9216"/>
      <c r="E9216" s="148"/>
      <c r="F9216" s="148"/>
      <c r="G9216" s="149"/>
      <c r="H9216" s="148"/>
      <c r="I9216"/>
    </row>
    <row r="9217" spans="1:9" x14ac:dyDescent="0.25">
      <c r="A9217"/>
      <c r="B9217"/>
      <c r="C9217"/>
      <c r="D9217"/>
      <c r="E9217" s="148"/>
      <c r="F9217" s="148"/>
      <c r="G9217" s="149"/>
      <c r="H9217" s="148"/>
      <c r="I9217"/>
    </row>
    <row r="9218" spans="1:9" x14ac:dyDescent="0.25">
      <c r="A9218"/>
      <c r="B9218"/>
      <c r="C9218"/>
      <c r="D9218"/>
      <c r="E9218" s="148"/>
      <c r="F9218" s="148"/>
      <c r="G9218" s="149"/>
      <c r="H9218" s="148"/>
      <c r="I9218"/>
    </row>
    <row r="9219" spans="1:9" x14ac:dyDescent="0.25">
      <c r="A9219"/>
      <c r="B9219"/>
      <c r="C9219"/>
      <c r="D9219"/>
      <c r="E9219" s="148"/>
      <c r="F9219" s="148"/>
      <c r="G9219" s="149"/>
      <c r="H9219" s="148"/>
      <c r="I9219"/>
    </row>
    <row r="9220" spans="1:9" x14ac:dyDescent="0.25">
      <c r="A9220"/>
      <c r="B9220"/>
      <c r="C9220"/>
      <c r="D9220"/>
      <c r="E9220" s="148"/>
      <c r="F9220" s="148"/>
      <c r="G9220" s="149"/>
      <c r="H9220" s="148"/>
      <c r="I9220"/>
    </row>
    <row r="9221" spans="1:9" x14ac:dyDescent="0.25">
      <c r="A9221"/>
      <c r="B9221"/>
      <c r="C9221"/>
      <c r="D9221"/>
      <c r="E9221" s="148"/>
      <c r="F9221" s="148"/>
      <c r="G9221" s="149"/>
      <c r="H9221" s="148"/>
      <c r="I9221"/>
    </row>
    <row r="9222" spans="1:9" x14ac:dyDescent="0.25">
      <c r="A9222"/>
      <c r="B9222"/>
      <c r="C9222"/>
      <c r="D9222"/>
      <c r="E9222" s="148"/>
      <c r="F9222" s="148"/>
      <c r="G9222" s="149"/>
      <c r="H9222" s="148"/>
      <c r="I9222"/>
    </row>
    <row r="9223" spans="1:9" x14ac:dyDescent="0.25">
      <c r="A9223"/>
      <c r="B9223"/>
      <c r="C9223"/>
      <c r="D9223"/>
      <c r="E9223" s="148"/>
      <c r="F9223" s="148"/>
      <c r="G9223" s="149"/>
      <c r="H9223" s="148"/>
      <c r="I9223"/>
    </row>
    <row r="9224" spans="1:9" x14ac:dyDescent="0.25">
      <c r="A9224"/>
      <c r="B9224"/>
      <c r="C9224"/>
      <c r="D9224"/>
      <c r="E9224" s="148"/>
      <c r="F9224" s="148"/>
      <c r="G9224" s="149"/>
      <c r="H9224" s="148"/>
      <c r="I9224"/>
    </row>
    <row r="9225" spans="1:9" x14ac:dyDescent="0.25">
      <c r="A9225"/>
      <c r="B9225"/>
      <c r="C9225"/>
      <c r="D9225"/>
      <c r="E9225" s="148"/>
      <c r="F9225" s="148"/>
      <c r="G9225" s="149"/>
      <c r="H9225" s="148"/>
      <c r="I9225"/>
    </row>
    <row r="9226" spans="1:9" x14ac:dyDescent="0.25">
      <c r="A9226"/>
      <c r="B9226"/>
      <c r="C9226"/>
      <c r="D9226"/>
      <c r="E9226" s="148"/>
      <c r="F9226" s="148"/>
      <c r="G9226" s="149"/>
      <c r="H9226" s="148"/>
      <c r="I9226"/>
    </row>
    <row r="9227" spans="1:9" x14ac:dyDescent="0.25">
      <c r="A9227"/>
      <c r="B9227"/>
      <c r="C9227"/>
      <c r="D9227"/>
      <c r="E9227" s="148"/>
      <c r="F9227" s="148"/>
      <c r="G9227" s="149"/>
      <c r="H9227" s="148"/>
      <c r="I9227"/>
    </row>
    <row r="9228" spans="1:9" x14ac:dyDescent="0.25">
      <c r="A9228"/>
      <c r="B9228"/>
      <c r="C9228"/>
      <c r="D9228"/>
      <c r="E9228" s="148"/>
      <c r="F9228" s="148"/>
      <c r="G9228" s="149"/>
      <c r="H9228" s="148"/>
      <c r="I9228"/>
    </row>
    <row r="9229" spans="1:9" x14ac:dyDescent="0.25">
      <c r="A9229"/>
      <c r="B9229"/>
      <c r="C9229"/>
      <c r="D9229"/>
      <c r="E9229" s="148"/>
      <c r="F9229" s="148"/>
      <c r="G9229" s="149"/>
      <c r="H9229" s="148"/>
      <c r="I9229"/>
    </row>
    <row r="9230" spans="1:9" x14ac:dyDescent="0.25">
      <c r="A9230"/>
      <c r="B9230"/>
      <c r="C9230"/>
      <c r="D9230"/>
      <c r="E9230" s="148"/>
      <c r="F9230" s="148"/>
      <c r="G9230" s="149"/>
      <c r="H9230" s="148"/>
      <c r="I9230"/>
    </row>
    <row r="9231" spans="1:9" x14ac:dyDescent="0.25">
      <c r="A9231"/>
      <c r="B9231"/>
      <c r="C9231"/>
      <c r="D9231"/>
      <c r="E9231" s="148"/>
      <c r="F9231" s="148"/>
      <c r="G9231" s="149"/>
      <c r="H9231" s="148"/>
      <c r="I9231"/>
    </row>
    <row r="9232" spans="1:9" x14ac:dyDescent="0.25">
      <c r="A9232"/>
      <c r="B9232"/>
      <c r="C9232"/>
      <c r="D9232"/>
      <c r="E9232" s="148"/>
      <c r="F9232" s="148"/>
      <c r="G9232" s="149"/>
      <c r="H9232" s="148"/>
      <c r="I9232"/>
    </row>
    <row r="9233" spans="1:9" x14ac:dyDescent="0.25">
      <c r="A9233"/>
      <c r="B9233"/>
      <c r="C9233"/>
      <c r="D9233"/>
      <c r="E9233" s="148"/>
      <c r="F9233" s="148"/>
      <c r="G9233" s="149"/>
      <c r="H9233" s="148"/>
      <c r="I9233"/>
    </row>
    <row r="9234" spans="1:9" x14ac:dyDescent="0.25">
      <c r="A9234"/>
      <c r="B9234"/>
      <c r="C9234"/>
      <c r="D9234"/>
      <c r="E9234" s="148"/>
      <c r="F9234" s="148"/>
      <c r="G9234" s="149"/>
      <c r="H9234" s="148"/>
      <c r="I9234"/>
    </row>
    <row r="9235" spans="1:9" x14ac:dyDescent="0.25">
      <c r="A9235"/>
      <c r="B9235"/>
      <c r="C9235"/>
      <c r="D9235"/>
      <c r="E9235" s="148"/>
      <c r="F9235" s="148"/>
      <c r="G9235" s="149"/>
      <c r="H9235" s="148"/>
      <c r="I9235"/>
    </row>
    <row r="9236" spans="1:9" x14ac:dyDescent="0.25">
      <c r="A9236"/>
      <c r="B9236"/>
      <c r="C9236"/>
      <c r="D9236"/>
      <c r="E9236" s="148"/>
      <c r="F9236" s="148"/>
      <c r="G9236" s="149"/>
      <c r="H9236" s="148"/>
      <c r="I9236"/>
    </row>
    <row r="9237" spans="1:9" x14ac:dyDescent="0.25">
      <c r="A9237"/>
      <c r="B9237"/>
      <c r="C9237"/>
      <c r="D9237"/>
      <c r="E9237" s="148"/>
      <c r="F9237" s="148"/>
      <c r="G9237" s="149"/>
      <c r="H9237" s="148"/>
      <c r="I9237"/>
    </row>
    <row r="9238" spans="1:9" x14ac:dyDescent="0.25">
      <c r="A9238"/>
      <c r="B9238"/>
      <c r="C9238"/>
      <c r="D9238"/>
      <c r="E9238" s="148"/>
      <c r="F9238" s="148"/>
      <c r="G9238" s="149"/>
      <c r="H9238" s="148"/>
      <c r="I9238"/>
    </row>
    <row r="9239" spans="1:9" x14ac:dyDescent="0.25">
      <c r="A9239"/>
      <c r="B9239"/>
      <c r="C9239"/>
      <c r="D9239"/>
      <c r="E9239" s="148"/>
      <c r="F9239" s="148"/>
      <c r="G9239" s="149"/>
      <c r="H9239" s="148"/>
      <c r="I9239"/>
    </row>
    <row r="9240" spans="1:9" x14ac:dyDescent="0.25">
      <c r="A9240"/>
      <c r="B9240"/>
      <c r="C9240"/>
      <c r="D9240"/>
      <c r="E9240" s="148"/>
      <c r="F9240" s="148"/>
      <c r="G9240" s="149"/>
      <c r="H9240" s="148"/>
      <c r="I9240"/>
    </row>
    <row r="9241" spans="1:9" x14ac:dyDescent="0.25">
      <c r="A9241"/>
      <c r="B9241"/>
      <c r="C9241"/>
      <c r="D9241"/>
      <c r="E9241" s="148"/>
      <c r="F9241" s="148"/>
      <c r="G9241" s="149"/>
      <c r="H9241" s="148"/>
      <c r="I9241"/>
    </row>
    <row r="9242" spans="1:9" x14ac:dyDescent="0.25">
      <c r="A9242"/>
      <c r="B9242"/>
      <c r="C9242"/>
      <c r="D9242"/>
      <c r="E9242" s="148"/>
      <c r="F9242" s="148"/>
      <c r="G9242" s="149"/>
      <c r="H9242" s="148"/>
      <c r="I9242"/>
    </row>
    <row r="9243" spans="1:9" x14ac:dyDescent="0.25">
      <c r="A9243"/>
      <c r="B9243"/>
      <c r="C9243"/>
      <c r="D9243"/>
      <c r="E9243" s="148"/>
      <c r="F9243" s="148"/>
      <c r="G9243" s="149"/>
      <c r="H9243" s="148"/>
      <c r="I9243"/>
    </row>
    <row r="9244" spans="1:9" x14ac:dyDescent="0.25">
      <c r="A9244"/>
      <c r="B9244"/>
      <c r="C9244"/>
      <c r="D9244"/>
      <c r="E9244" s="148"/>
      <c r="F9244" s="148"/>
      <c r="G9244" s="149"/>
      <c r="H9244" s="148"/>
      <c r="I9244"/>
    </row>
    <row r="9245" spans="1:9" x14ac:dyDescent="0.25">
      <c r="A9245"/>
      <c r="B9245"/>
      <c r="C9245"/>
      <c r="D9245"/>
      <c r="E9245" s="148"/>
      <c r="F9245" s="148"/>
      <c r="G9245" s="149"/>
      <c r="H9245" s="148"/>
      <c r="I9245"/>
    </row>
    <row r="9246" spans="1:9" x14ac:dyDescent="0.25">
      <c r="A9246"/>
      <c r="B9246"/>
      <c r="C9246"/>
      <c r="D9246"/>
      <c r="E9246" s="148"/>
      <c r="F9246" s="148"/>
      <c r="G9246" s="149"/>
      <c r="H9246" s="148"/>
      <c r="I9246"/>
    </row>
    <row r="9247" spans="1:9" x14ac:dyDescent="0.25">
      <c r="A9247"/>
      <c r="B9247"/>
      <c r="C9247"/>
      <c r="D9247"/>
      <c r="E9247" s="148"/>
      <c r="F9247" s="148"/>
      <c r="G9247" s="149"/>
      <c r="H9247" s="148"/>
      <c r="I9247"/>
    </row>
    <row r="9248" spans="1:9" x14ac:dyDescent="0.25">
      <c r="A9248"/>
      <c r="B9248"/>
      <c r="C9248"/>
      <c r="D9248"/>
      <c r="E9248" s="148"/>
      <c r="F9248" s="148"/>
      <c r="G9248" s="149"/>
      <c r="H9248" s="148"/>
      <c r="I9248"/>
    </row>
    <row r="9249" spans="1:9" x14ac:dyDescent="0.25">
      <c r="A9249"/>
      <c r="B9249"/>
      <c r="C9249"/>
      <c r="D9249"/>
      <c r="E9249" s="148"/>
      <c r="F9249" s="148"/>
      <c r="G9249" s="149"/>
      <c r="H9249" s="148"/>
      <c r="I9249"/>
    </row>
    <row r="9250" spans="1:9" x14ac:dyDescent="0.25">
      <c r="A9250"/>
      <c r="B9250"/>
      <c r="C9250"/>
      <c r="D9250"/>
      <c r="E9250" s="148"/>
      <c r="F9250" s="148"/>
      <c r="G9250" s="149"/>
      <c r="H9250" s="148"/>
      <c r="I9250"/>
    </row>
    <row r="9251" spans="1:9" x14ac:dyDescent="0.25">
      <c r="A9251"/>
      <c r="B9251"/>
      <c r="C9251"/>
      <c r="D9251"/>
      <c r="E9251" s="148"/>
      <c r="F9251" s="148"/>
      <c r="G9251" s="149"/>
      <c r="H9251" s="148"/>
      <c r="I9251"/>
    </row>
    <row r="9252" spans="1:9" x14ac:dyDescent="0.25">
      <c r="A9252"/>
      <c r="B9252"/>
      <c r="C9252"/>
      <c r="D9252"/>
      <c r="E9252" s="148"/>
      <c r="F9252" s="148"/>
      <c r="G9252" s="149"/>
      <c r="H9252" s="148"/>
      <c r="I9252"/>
    </row>
    <row r="9253" spans="1:9" x14ac:dyDescent="0.25">
      <c r="A9253"/>
      <c r="B9253"/>
      <c r="C9253"/>
      <c r="D9253"/>
      <c r="E9253" s="148"/>
      <c r="F9253" s="148"/>
      <c r="G9253" s="149"/>
      <c r="H9253" s="148"/>
      <c r="I9253"/>
    </row>
    <row r="9254" spans="1:9" x14ac:dyDescent="0.25">
      <c r="A9254"/>
      <c r="B9254"/>
      <c r="C9254"/>
      <c r="D9254"/>
      <c r="E9254" s="148"/>
      <c r="F9254" s="148"/>
      <c r="G9254" s="149"/>
      <c r="H9254" s="148"/>
      <c r="I9254"/>
    </row>
    <row r="9255" spans="1:9" x14ac:dyDescent="0.25">
      <c r="A9255"/>
      <c r="B9255"/>
      <c r="C9255"/>
      <c r="D9255"/>
      <c r="E9255" s="148"/>
      <c r="F9255" s="148"/>
      <c r="G9255" s="149"/>
      <c r="H9255" s="148"/>
      <c r="I9255"/>
    </row>
    <row r="9256" spans="1:9" x14ac:dyDescent="0.25">
      <c r="A9256"/>
      <c r="B9256"/>
      <c r="C9256"/>
      <c r="D9256"/>
      <c r="E9256" s="148"/>
      <c r="F9256" s="148"/>
      <c r="G9256" s="149"/>
      <c r="H9256" s="148"/>
      <c r="I9256"/>
    </row>
    <row r="9257" spans="1:9" x14ac:dyDescent="0.25">
      <c r="A9257"/>
      <c r="B9257"/>
      <c r="C9257"/>
      <c r="D9257"/>
      <c r="E9257" s="148"/>
      <c r="F9257" s="148"/>
      <c r="G9257" s="149"/>
      <c r="H9257" s="148"/>
      <c r="I9257"/>
    </row>
    <row r="9258" spans="1:9" x14ac:dyDescent="0.25">
      <c r="A9258"/>
      <c r="B9258"/>
      <c r="C9258"/>
      <c r="D9258"/>
      <c r="E9258" s="148"/>
      <c r="F9258" s="148"/>
      <c r="G9258" s="149"/>
      <c r="H9258" s="148"/>
      <c r="I9258"/>
    </row>
    <row r="9259" spans="1:9" x14ac:dyDescent="0.25">
      <c r="A9259"/>
      <c r="B9259"/>
      <c r="C9259"/>
      <c r="D9259"/>
      <c r="E9259" s="148"/>
      <c r="F9259" s="148"/>
      <c r="G9259" s="149"/>
      <c r="H9259" s="148"/>
      <c r="I9259"/>
    </row>
    <row r="9260" spans="1:9" x14ac:dyDescent="0.25">
      <c r="A9260"/>
      <c r="B9260"/>
      <c r="C9260"/>
      <c r="D9260"/>
      <c r="E9260" s="148"/>
      <c r="F9260" s="148"/>
      <c r="G9260" s="149"/>
      <c r="H9260" s="148"/>
      <c r="I9260"/>
    </row>
    <row r="9261" spans="1:9" x14ac:dyDescent="0.25">
      <c r="A9261"/>
      <c r="B9261"/>
      <c r="C9261"/>
      <c r="D9261"/>
      <c r="E9261" s="148"/>
      <c r="F9261" s="148"/>
      <c r="G9261" s="149"/>
      <c r="H9261" s="148"/>
      <c r="I9261"/>
    </row>
    <row r="9262" spans="1:9" x14ac:dyDescent="0.25">
      <c r="A9262"/>
      <c r="B9262"/>
      <c r="C9262"/>
      <c r="D9262"/>
      <c r="E9262" s="148"/>
      <c r="F9262" s="148"/>
      <c r="G9262" s="149"/>
      <c r="H9262" s="148"/>
      <c r="I9262"/>
    </row>
    <row r="9263" spans="1:9" x14ac:dyDescent="0.25">
      <c r="A9263"/>
      <c r="B9263"/>
      <c r="C9263"/>
      <c r="D9263"/>
      <c r="E9263" s="148"/>
      <c r="F9263" s="148"/>
      <c r="G9263" s="149"/>
      <c r="H9263" s="148"/>
      <c r="I9263"/>
    </row>
    <row r="9264" spans="1:9" x14ac:dyDescent="0.25">
      <c r="A9264"/>
      <c r="B9264"/>
      <c r="C9264"/>
      <c r="D9264"/>
      <c r="E9264" s="148"/>
      <c r="F9264" s="148"/>
      <c r="G9264" s="149"/>
      <c r="H9264" s="148"/>
      <c r="I9264"/>
    </row>
    <row r="9265" spans="1:9" x14ac:dyDescent="0.25">
      <c r="A9265"/>
      <c r="B9265"/>
      <c r="C9265"/>
      <c r="D9265"/>
      <c r="E9265" s="148"/>
      <c r="F9265" s="148"/>
      <c r="G9265" s="149"/>
      <c r="H9265" s="148"/>
      <c r="I9265"/>
    </row>
    <row r="9266" spans="1:9" x14ac:dyDescent="0.25">
      <c r="A9266"/>
      <c r="B9266"/>
      <c r="C9266"/>
      <c r="D9266"/>
      <c r="E9266" s="148"/>
      <c r="F9266" s="148"/>
      <c r="G9266" s="149"/>
      <c r="H9266" s="148"/>
      <c r="I9266"/>
    </row>
    <row r="9267" spans="1:9" x14ac:dyDescent="0.25">
      <c r="A9267"/>
      <c r="B9267"/>
      <c r="C9267"/>
      <c r="D9267"/>
      <c r="E9267" s="148"/>
      <c r="F9267" s="148"/>
      <c r="G9267" s="149"/>
      <c r="H9267" s="148"/>
      <c r="I9267"/>
    </row>
    <row r="9268" spans="1:9" x14ac:dyDescent="0.25">
      <c r="A9268"/>
      <c r="B9268"/>
      <c r="C9268"/>
      <c r="D9268"/>
      <c r="E9268" s="148"/>
      <c r="F9268" s="148"/>
      <c r="G9268" s="149"/>
      <c r="H9268" s="148"/>
      <c r="I9268"/>
    </row>
    <row r="9269" spans="1:9" x14ac:dyDescent="0.25">
      <c r="A9269"/>
      <c r="B9269"/>
      <c r="C9269"/>
      <c r="D9269"/>
      <c r="E9269" s="148"/>
      <c r="F9269" s="148"/>
      <c r="G9269" s="149"/>
      <c r="H9269" s="148"/>
      <c r="I9269"/>
    </row>
    <row r="9270" spans="1:9" x14ac:dyDescent="0.25">
      <c r="A9270"/>
      <c r="B9270"/>
      <c r="C9270"/>
      <c r="D9270"/>
      <c r="E9270" s="148"/>
      <c r="F9270" s="148"/>
      <c r="G9270" s="149"/>
      <c r="H9270" s="148"/>
      <c r="I9270"/>
    </row>
    <row r="9271" spans="1:9" x14ac:dyDescent="0.25">
      <c r="A9271"/>
      <c r="B9271"/>
      <c r="C9271"/>
      <c r="D9271"/>
      <c r="E9271" s="148"/>
      <c r="F9271" s="148"/>
      <c r="G9271" s="149"/>
      <c r="H9271" s="148"/>
      <c r="I9271"/>
    </row>
    <row r="9272" spans="1:9" x14ac:dyDescent="0.25">
      <c r="A9272"/>
      <c r="B9272"/>
      <c r="C9272"/>
      <c r="D9272"/>
      <c r="E9272" s="148"/>
      <c r="F9272" s="148"/>
      <c r="G9272" s="149"/>
      <c r="H9272" s="148"/>
      <c r="I9272"/>
    </row>
    <row r="9273" spans="1:9" x14ac:dyDescent="0.25">
      <c r="A9273"/>
      <c r="B9273"/>
      <c r="C9273"/>
      <c r="D9273"/>
      <c r="E9273" s="148"/>
      <c r="F9273" s="148"/>
      <c r="G9273" s="149"/>
      <c r="H9273" s="148"/>
      <c r="I9273"/>
    </row>
    <row r="9274" spans="1:9" x14ac:dyDescent="0.25">
      <c r="A9274"/>
      <c r="B9274"/>
      <c r="C9274"/>
      <c r="D9274"/>
      <c r="E9274" s="148"/>
      <c r="F9274" s="148"/>
      <c r="G9274" s="149"/>
      <c r="H9274" s="148"/>
      <c r="I9274"/>
    </row>
    <row r="9275" spans="1:9" x14ac:dyDescent="0.25">
      <c r="A9275"/>
      <c r="B9275"/>
      <c r="C9275"/>
      <c r="D9275"/>
      <c r="E9275" s="148"/>
      <c r="F9275" s="148"/>
      <c r="G9275" s="149"/>
      <c r="H9275" s="148"/>
      <c r="I9275"/>
    </row>
    <row r="9276" spans="1:9" x14ac:dyDescent="0.25">
      <c r="A9276"/>
      <c r="B9276"/>
      <c r="C9276"/>
      <c r="D9276"/>
      <c r="E9276" s="148"/>
      <c r="F9276" s="148"/>
      <c r="G9276" s="149"/>
      <c r="H9276" s="148"/>
      <c r="I9276"/>
    </row>
    <row r="9277" spans="1:9" x14ac:dyDescent="0.25">
      <c r="A9277"/>
      <c r="B9277"/>
      <c r="C9277"/>
      <c r="D9277"/>
      <c r="E9277" s="148"/>
      <c r="F9277" s="148"/>
      <c r="G9277" s="149"/>
      <c r="H9277" s="148"/>
      <c r="I9277"/>
    </row>
    <row r="9278" spans="1:9" x14ac:dyDescent="0.25">
      <c r="A9278"/>
      <c r="B9278"/>
      <c r="C9278"/>
      <c r="D9278"/>
      <c r="E9278" s="148"/>
      <c r="F9278" s="148"/>
      <c r="G9278" s="149"/>
      <c r="H9278" s="148"/>
      <c r="I9278"/>
    </row>
    <row r="9279" spans="1:9" x14ac:dyDescent="0.25">
      <c r="A9279"/>
      <c r="B9279"/>
      <c r="C9279"/>
      <c r="D9279"/>
      <c r="E9279" s="148"/>
      <c r="F9279" s="148"/>
      <c r="G9279" s="149"/>
      <c r="H9279" s="148"/>
      <c r="I9279"/>
    </row>
    <row r="9280" spans="1:9" x14ac:dyDescent="0.25">
      <c r="A9280"/>
      <c r="B9280"/>
      <c r="C9280"/>
      <c r="D9280"/>
      <c r="E9280" s="148"/>
      <c r="F9280" s="148"/>
      <c r="G9280" s="149"/>
      <c r="H9280" s="148"/>
      <c r="I9280"/>
    </row>
    <row r="9281" spans="1:9" x14ac:dyDescent="0.25">
      <c r="A9281"/>
      <c r="B9281"/>
      <c r="C9281"/>
      <c r="D9281"/>
      <c r="E9281" s="148"/>
      <c r="F9281" s="148"/>
      <c r="G9281" s="149"/>
      <c r="H9281" s="148"/>
      <c r="I9281"/>
    </row>
    <row r="9282" spans="1:9" x14ac:dyDescent="0.25">
      <c r="A9282"/>
      <c r="B9282"/>
      <c r="C9282"/>
      <c r="D9282"/>
      <c r="E9282" s="148"/>
      <c r="F9282" s="148"/>
      <c r="G9282" s="149"/>
      <c r="H9282" s="148"/>
      <c r="I9282"/>
    </row>
    <row r="9283" spans="1:9" x14ac:dyDescent="0.25">
      <c r="A9283"/>
      <c r="B9283"/>
      <c r="C9283"/>
      <c r="D9283"/>
      <c r="E9283" s="148"/>
      <c r="F9283" s="148"/>
      <c r="G9283" s="149"/>
      <c r="H9283" s="148"/>
      <c r="I9283"/>
    </row>
    <row r="9284" spans="1:9" x14ac:dyDescent="0.25">
      <c r="A9284"/>
      <c r="B9284"/>
      <c r="C9284"/>
      <c r="D9284"/>
      <c r="E9284" s="148"/>
      <c r="F9284" s="148"/>
      <c r="G9284" s="149"/>
      <c r="H9284" s="148"/>
      <c r="I9284"/>
    </row>
    <row r="9285" spans="1:9" x14ac:dyDescent="0.25">
      <c r="A9285"/>
      <c r="B9285"/>
      <c r="C9285"/>
      <c r="D9285"/>
      <c r="E9285" s="148"/>
      <c r="F9285" s="148"/>
      <c r="G9285" s="149"/>
      <c r="H9285" s="148"/>
      <c r="I9285"/>
    </row>
    <row r="9286" spans="1:9" x14ac:dyDescent="0.25">
      <c r="A9286"/>
      <c r="B9286"/>
      <c r="C9286"/>
      <c r="D9286"/>
      <c r="E9286" s="148"/>
      <c r="F9286" s="148"/>
      <c r="G9286" s="149"/>
      <c r="H9286" s="148"/>
      <c r="I9286"/>
    </row>
    <row r="9287" spans="1:9" x14ac:dyDescent="0.25">
      <c r="A9287"/>
      <c r="B9287"/>
      <c r="C9287"/>
      <c r="D9287"/>
      <c r="E9287" s="148"/>
      <c r="F9287" s="148"/>
      <c r="G9287" s="149"/>
      <c r="H9287" s="148"/>
      <c r="I9287"/>
    </row>
    <row r="9288" spans="1:9" x14ac:dyDescent="0.25">
      <c r="A9288"/>
      <c r="B9288"/>
      <c r="C9288"/>
      <c r="D9288"/>
      <c r="E9288" s="148"/>
      <c r="F9288" s="148"/>
      <c r="G9288" s="149"/>
      <c r="H9288" s="148"/>
      <c r="I9288"/>
    </row>
    <row r="9289" spans="1:9" x14ac:dyDescent="0.25">
      <c r="A9289"/>
      <c r="B9289"/>
      <c r="C9289"/>
      <c r="D9289"/>
      <c r="E9289" s="148"/>
      <c r="F9289" s="148"/>
      <c r="G9289" s="149"/>
      <c r="H9289" s="148"/>
      <c r="I9289"/>
    </row>
    <row r="9290" spans="1:9" x14ac:dyDescent="0.25">
      <c r="A9290"/>
      <c r="B9290"/>
      <c r="C9290"/>
      <c r="D9290"/>
      <c r="E9290" s="148"/>
      <c r="F9290" s="148"/>
      <c r="G9290" s="149"/>
      <c r="H9290" s="148"/>
      <c r="I9290"/>
    </row>
    <row r="9291" spans="1:9" x14ac:dyDescent="0.25">
      <c r="A9291"/>
      <c r="B9291"/>
      <c r="C9291"/>
      <c r="D9291"/>
      <c r="E9291" s="148"/>
      <c r="F9291" s="148"/>
      <c r="G9291" s="149"/>
      <c r="H9291" s="148"/>
      <c r="I9291"/>
    </row>
    <row r="9292" spans="1:9" x14ac:dyDescent="0.25">
      <c r="A9292"/>
      <c r="B9292"/>
      <c r="C9292"/>
      <c r="D9292"/>
      <c r="E9292" s="148"/>
      <c r="F9292" s="148"/>
      <c r="G9292" s="149"/>
      <c r="H9292" s="148"/>
      <c r="I9292"/>
    </row>
    <row r="9293" spans="1:9" x14ac:dyDescent="0.25">
      <c r="A9293"/>
      <c r="B9293"/>
      <c r="C9293"/>
      <c r="D9293"/>
      <c r="E9293" s="148"/>
      <c r="F9293" s="148"/>
      <c r="G9293" s="149"/>
      <c r="H9293" s="148"/>
      <c r="I9293"/>
    </row>
    <row r="9294" spans="1:9" x14ac:dyDescent="0.25">
      <c r="A9294"/>
      <c r="B9294"/>
      <c r="C9294"/>
      <c r="D9294"/>
      <c r="E9294" s="148"/>
      <c r="F9294" s="148"/>
      <c r="G9294" s="149"/>
      <c r="H9294" s="148"/>
      <c r="I9294"/>
    </row>
    <row r="9295" spans="1:9" x14ac:dyDescent="0.25">
      <c r="A9295"/>
      <c r="B9295"/>
      <c r="C9295"/>
      <c r="D9295"/>
      <c r="E9295" s="148"/>
      <c r="F9295" s="148"/>
      <c r="G9295" s="149"/>
      <c r="H9295" s="148"/>
      <c r="I9295"/>
    </row>
    <row r="9296" spans="1:9" x14ac:dyDescent="0.25">
      <c r="A9296"/>
      <c r="B9296"/>
      <c r="C9296"/>
      <c r="D9296"/>
      <c r="E9296" s="148"/>
      <c r="F9296" s="148"/>
      <c r="G9296" s="149"/>
      <c r="H9296" s="148"/>
      <c r="I9296"/>
    </row>
    <row r="9297" spans="1:9" x14ac:dyDescent="0.25">
      <c r="A9297"/>
      <c r="B9297"/>
      <c r="C9297"/>
      <c r="D9297"/>
      <c r="E9297" s="148"/>
      <c r="F9297" s="148"/>
      <c r="G9297" s="149"/>
      <c r="H9297" s="148"/>
      <c r="I9297"/>
    </row>
    <row r="9298" spans="1:9" x14ac:dyDescent="0.25">
      <c r="A9298"/>
      <c r="B9298"/>
      <c r="C9298"/>
      <c r="D9298"/>
      <c r="E9298" s="148"/>
      <c r="F9298" s="148"/>
      <c r="G9298" s="149"/>
      <c r="H9298" s="148"/>
      <c r="I9298"/>
    </row>
    <row r="9299" spans="1:9" x14ac:dyDescent="0.25">
      <c r="A9299"/>
      <c r="B9299"/>
      <c r="C9299"/>
      <c r="D9299"/>
      <c r="E9299" s="148"/>
      <c r="F9299" s="148"/>
      <c r="G9299" s="149"/>
      <c r="H9299" s="148"/>
      <c r="I9299"/>
    </row>
    <row r="9300" spans="1:9" x14ac:dyDescent="0.25">
      <c r="A9300"/>
      <c r="B9300"/>
      <c r="C9300"/>
      <c r="D9300"/>
      <c r="E9300" s="148"/>
      <c r="F9300" s="148"/>
      <c r="G9300" s="149"/>
      <c r="H9300" s="148"/>
      <c r="I9300"/>
    </row>
    <row r="9301" spans="1:9" x14ac:dyDescent="0.25">
      <c r="A9301"/>
      <c r="B9301"/>
      <c r="C9301"/>
      <c r="D9301"/>
      <c r="E9301" s="148"/>
      <c r="F9301" s="148"/>
      <c r="G9301" s="149"/>
      <c r="H9301" s="148"/>
      <c r="I9301"/>
    </row>
    <row r="9302" spans="1:9" x14ac:dyDescent="0.25">
      <c r="A9302"/>
      <c r="B9302"/>
      <c r="C9302"/>
      <c r="D9302"/>
      <c r="E9302" s="148"/>
      <c r="F9302" s="148"/>
      <c r="G9302" s="149"/>
      <c r="H9302" s="148"/>
      <c r="I9302"/>
    </row>
    <row r="9303" spans="1:9" x14ac:dyDescent="0.25">
      <c r="A9303"/>
      <c r="B9303"/>
      <c r="C9303"/>
      <c r="D9303"/>
      <c r="E9303" s="148"/>
      <c r="F9303" s="148"/>
      <c r="G9303" s="149"/>
      <c r="H9303" s="148"/>
      <c r="I9303"/>
    </row>
    <row r="9304" spans="1:9" x14ac:dyDescent="0.25">
      <c r="A9304"/>
      <c r="B9304"/>
      <c r="C9304"/>
      <c r="D9304"/>
      <c r="E9304" s="148"/>
      <c r="F9304" s="148"/>
      <c r="G9304" s="149"/>
      <c r="H9304" s="148"/>
      <c r="I9304"/>
    </row>
    <row r="9305" spans="1:9" x14ac:dyDescent="0.25">
      <c r="A9305"/>
      <c r="B9305"/>
      <c r="C9305"/>
      <c r="D9305"/>
      <c r="E9305" s="148"/>
      <c r="F9305" s="148"/>
      <c r="G9305" s="149"/>
      <c r="H9305" s="148"/>
      <c r="I9305"/>
    </row>
    <row r="9306" spans="1:9" x14ac:dyDescent="0.25">
      <c r="A9306"/>
      <c r="B9306"/>
      <c r="C9306"/>
      <c r="D9306"/>
      <c r="E9306" s="148"/>
      <c r="F9306" s="148"/>
      <c r="G9306" s="149"/>
      <c r="H9306" s="148"/>
      <c r="I9306"/>
    </row>
    <row r="9307" spans="1:9" x14ac:dyDescent="0.25">
      <c r="A9307"/>
      <c r="B9307"/>
      <c r="C9307"/>
      <c r="D9307"/>
      <c r="E9307" s="148"/>
      <c r="F9307" s="148"/>
      <c r="G9307" s="149"/>
      <c r="H9307" s="148"/>
      <c r="I9307"/>
    </row>
    <row r="9308" spans="1:9" x14ac:dyDescent="0.25">
      <c r="A9308"/>
      <c r="B9308"/>
      <c r="C9308"/>
      <c r="D9308"/>
      <c r="E9308" s="148"/>
      <c r="F9308" s="148"/>
      <c r="G9308" s="149"/>
      <c r="H9308" s="148"/>
      <c r="I9308"/>
    </row>
    <row r="9309" spans="1:9" x14ac:dyDescent="0.25">
      <c r="A9309"/>
      <c r="B9309"/>
      <c r="C9309"/>
      <c r="D9309"/>
      <c r="E9309" s="148"/>
      <c r="F9309" s="148"/>
      <c r="G9309" s="149"/>
      <c r="H9309" s="148"/>
      <c r="I9309"/>
    </row>
    <row r="9310" spans="1:9" x14ac:dyDescent="0.25">
      <c r="A9310"/>
      <c r="B9310"/>
      <c r="C9310"/>
      <c r="D9310"/>
      <c r="E9310" s="148"/>
      <c r="F9310" s="148"/>
      <c r="G9310" s="149"/>
      <c r="H9310" s="148"/>
      <c r="I9310"/>
    </row>
    <row r="9311" spans="1:9" x14ac:dyDescent="0.25">
      <c r="A9311"/>
      <c r="B9311"/>
      <c r="C9311"/>
      <c r="D9311"/>
      <c r="E9311" s="148"/>
      <c r="F9311" s="148"/>
      <c r="G9311" s="149"/>
      <c r="H9311" s="148"/>
      <c r="I9311"/>
    </row>
    <row r="9312" spans="1:9" x14ac:dyDescent="0.25">
      <c r="A9312"/>
      <c r="B9312"/>
      <c r="C9312"/>
      <c r="D9312"/>
      <c r="E9312" s="148"/>
      <c r="F9312" s="148"/>
      <c r="G9312" s="149"/>
      <c r="H9312" s="148"/>
      <c r="I9312"/>
    </row>
    <row r="9313" spans="1:9" x14ac:dyDescent="0.25">
      <c r="A9313"/>
      <c r="B9313"/>
      <c r="C9313"/>
      <c r="D9313"/>
      <c r="E9313" s="148"/>
      <c r="F9313" s="148"/>
      <c r="G9313" s="149"/>
      <c r="H9313" s="148"/>
      <c r="I9313"/>
    </row>
    <row r="9314" spans="1:9" x14ac:dyDescent="0.25">
      <c r="A9314"/>
      <c r="B9314"/>
      <c r="C9314"/>
      <c r="D9314"/>
      <c r="E9314" s="148"/>
      <c r="F9314" s="148"/>
      <c r="G9314" s="149"/>
      <c r="H9314" s="148"/>
      <c r="I9314"/>
    </row>
    <row r="9315" spans="1:9" x14ac:dyDescent="0.25">
      <c r="A9315"/>
      <c r="B9315"/>
      <c r="C9315"/>
      <c r="D9315"/>
      <c r="E9315" s="148"/>
      <c r="F9315" s="148"/>
      <c r="G9315" s="149"/>
      <c r="H9315" s="148"/>
      <c r="I9315"/>
    </row>
    <row r="9316" spans="1:9" x14ac:dyDescent="0.25">
      <c r="A9316"/>
      <c r="B9316"/>
      <c r="C9316"/>
      <c r="D9316"/>
      <c r="E9316" s="148"/>
      <c r="F9316" s="148"/>
      <c r="G9316" s="149"/>
      <c r="H9316" s="148"/>
      <c r="I9316"/>
    </row>
    <row r="9317" spans="1:9" x14ac:dyDescent="0.25">
      <c r="A9317"/>
      <c r="B9317"/>
      <c r="C9317"/>
      <c r="D9317"/>
      <c r="E9317" s="148"/>
      <c r="F9317" s="148"/>
      <c r="G9317" s="149"/>
      <c r="H9317" s="148"/>
      <c r="I9317"/>
    </row>
    <row r="9318" spans="1:9" x14ac:dyDescent="0.25">
      <c r="A9318"/>
      <c r="B9318"/>
      <c r="C9318"/>
      <c r="D9318"/>
      <c r="E9318" s="148"/>
      <c r="F9318" s="148"/>
      <c r="G9318" s="149"/>
      <c r="H9318" s="148"/>
      <c r="I9318"/>
    </row>
    <row r="9319" spans="1:9" x14ac:dyDescent="0.25">
      <c r="A9319"/>
      <c r="B9319"/>
      <c r="C9319"/>
      <c r="D9319"/>
      <c r="E9319" s="148"/>
      <c r="F9319" s="148"/>
      <c r="G9319" s="149"/>
      <c r="H9319" s="148"/>
      <c r="I9319"/>
    </row>
    <row r="9320" spans="1:9" x14ac:dyDescent="0.25">
      <c r="A9320"/>
      <c r="B9320"/>
      <c r="C9320"/>
      <c r="D9320"/>
      <c r="E9320" s="148"/>
      <c r="F9320" s="148"/>
      <c r="G9320" s="149"/>
      <c r="H9320" s="148"/>
      <c r="I9320"/>
    </row>
    <row r="9321" spans="1:9" x14ac:dyDescent="0.25">
      <c r="A9321"/>
      <c r="B9321"/>
      <c r="C9321"/>
      <c r="D9321"/>
      <c r="E9321" s="148"/>
      <c r="F9321" s="148"/>
      <c r="G9321" s="149"/>
      <c r="H9321" s="148"/>
      <c r="I9321"/>
    </row>
    <row r="9322" spans="1:9" x14ac:dyDescent="0.25">
      <c r="A9322"/>
      <c r="B9322"/>
      <c r="C9322"/>
      <c r="D9322"/>
      <c r="E9322" s="148"/>
      <c r="F9322" s="148"/>
      <c r="G9322" s="149"/>
      <c r="H9322" s="148"/>
      <c r="I9322"/>
    </row>
    <row r="9323" spans="1:9" x14ac:dyDescent="0.25">
      <c r="A9323"/>
      <c r="B9323"/>
      <c r="C9323"/>
      <c r="D9323"/>
      <c r="E9323" s="148"/>
      <c r="F9323" s="148"/>
      <c r="G9323" s="149"/>
      <c r="H9323" s="148"/>
      <c r="I9323"/>
    </row>
    <row r="9324" spans="1:9" x14ac:dyDescent="0.25">
      <c r="A9324"/>
      <c r="B9324"/>
      <c r="C9324"/>
      <c r="D9324"/>
      <c r="E9324" s="148"/>
      <c r="F9324" s="148"/>
      <c r="G9324" s="149"/>
      <c r="H9324" s="148"/>
      <c r="I9324"/>
    </row>
    <row r="9325" spans="1:9" x14ac:dyDescent="0.25">
      <c r="A9325"/>
      <c r="B9325"/>
      <c r="C9325"/>
      <c r="D9325"/>
      <c r="E9325" s="148"/>
      <c r="F9325" s="148"/>
      <c r="G9325" s="149"/>
      <c r="H9325" s="148"/>
      <c r="I9325"/>
    </row>
    <row r="9326" spans="1:9" x14ac:dyDescent="0.25">
      <c r="A9326"/>
      <c r="B9326"/>
      <c r="C9326"/>
      <c r="D9326"/>
      <c r="E9326" s="148"/>
      <c r="F9326" s="148"/>
      <c r="G9326" s="149"/>
      <c r="H9326" s="148"/>
      <c r="I9326"/>
    </row>
    <row r="9327" spans="1:9" x14ac:dyDescent="0.25">
      <c r="A9327"/>
      <c r="B9327"/>
      <c r="C9327"/>
      <c r="D9327"/>
      <c r="E9327" s="148"/>
      <c r="F9327" s="148"/>
      <c r="G9327" s="149"/>
      <c r="H9327" s="148"/>
      <c r="I9327"/>
    </row>
    <row r="9328" spans="1:9" x14ac:dyDescent="0.25">
      <c r="A9328"/>
      <c r="B9328"/>
      <c r="C9328"/>
      <c r="D9328"/>
      <c r="E9328" s="148"/>
      <c r="F9328" s="148"/>
      <c r="G9328" s="149"/>
      <c r="H9328" s="148"/>
      <c r="I9328"/>
    </row>
    <row r="9329" spans="1:9" x14ac:dyDescent="0.25">
      <c r="A9329"/>
      <c r="B9329"/>
      <c r="C9329"/>
      <c r="D9329"/>
      <c r="E9329" s="148"/>
      <c r="F9329" s="148"/>
      <c r="G9329" s="149"/>
      <c r="H9329" s="148"/>
      <c r="I9329"/>
    </row>
    <row r="9330" spans="1:9" x14ac:dyDescent="0.25">
      <c r="A9330"/>
      <c r="B9330"/>
      <c r="C9330"/>
      <c r="D9330"/>
      <c r="E9330" s="148"/>
      <c r="F9330" s="148"/>
      <c r="G9330" s="149"/>
      <c r="H9330" s="148"/>
      <c r="I9330"/>
    </row>
    <row r="9331" spans="1:9" x14ac:dyDescent="0.25">
      <c r="A9331"/>
      <c r="B9331"/>
      <c r="C9331"/>
      <c r="D9331"/>
      <c r="E9331" s="148"/>
      <c r="F9331" s="148"/>
      <c r="G9331" s="149"/>
      <c r="H9331" s="148"/>
      <c r="I9331"/>
    </row>
    <row r="9332" spans="1:9" x14ac:dyDescent="0.25">
      <c r="A9332"/>
      <c r="B9332"/>
      <c r="C9332"/>
      <c r="D9332"/>
      <c r="E9332" s="148"/>
      <c r="F9332" s="148"/>
      <c r="G9332" s="149"/>
      <c r="H9332" s="148"/>
      <c r="I9332"/>
    </row>
    <row r="9333" spans="1:9" x14ac:dyDescent="0.25">
      <c r="A9333"/>
      <c r="B9333"/>
      <c r="C9333"/>
      <c r="D9333"/>
      <c r="E9333" s="148"/>
      <c r="F9333" s="148"/>
      <c r="G9333" s="149"/>
      <c r="H9333" s="148"/>
      <c r="I9333"/>
    </row>
    <row r="9334" spans="1:9" x14ac:dyDescent="0.25">
      <c r="A9334"/>
      <c r="B9334"/>
      <c r="C9334"/>
      <c r="D9334"/>
      <c r="E9334" s="148"/>
      <c r="F9334" s="148"/>
      <c r="G9334" s="149"/>
      <c r="H9334" s="148"/>
      <c r="I9334"/>
    </row>
    <row r="9335" spans="1:9" x14ac:dyDescent="0.25">
      <c r="A9335"/>
      <c r="B9335"/>
      <c r="C9335"/>
      <c r="D9335"/>
      <c r="E9335" s="148"/>
      <c r="F9335" s="148"/>
      <c r="G9335" s="149"/>
      <c r="H9335" s="148"/>
      <c r="I9335"/>
    </row>
    <row r="9336" spans="1:9" x14ac:dyDescent="0.25">
      <c r="A9336"/>
      <c r="B9336"/>
      <c r="C9336"/>
      <c r="D9336"/>
      <c r="E9336" s="148"/>
      <c r="F9336" s="148"/>
      <c r="G9336" s="149"/>
      <c r="H9336" s="148"/>
      <c r="I9336"/>
    </row>
    <row r="9337" spans="1:9" x14ac:dyDescent="0.25">
      <c r="A9337"/>
      <c r="B9337"/>
      <c r="C9337"/>
      <c r="D9337"/>
      <c r="E9337" s="148"/>
      <c r="F9337" s="148"/>
      <c r="G9337" s="149"/>
      <c r="H9337" s="148"/>
      <c r="I9337"/>
    </row>
    <row r="9338" spans="1:9" x14ac:dyDescent="0.25">
      <c r="A9338"/>
      <c r="B9338"/>
      <c r="C9338"/>
      <c r="D9338"/>
      <c r="E9338" s="148"/>
      <c r="F9338" s="148"/>
      <c r="G9338" s="149"/>
      <c r="H9338" s="148"/>
      <c r="I9338"/>
    </row>
    <row r="9339" spans="1:9" x14ac:dyDescent="0.25">
      <c r="A9339"/>
      <c r="B9339"/>
      <c r="C9339"/>
      <c r="D9339"/>
      <c r="E9339" s="148"/>
      <c r="F9339" s="148"/>
      <c r="G9339" s="149"/>
      <c r="H9339" s="148"/>
      <c r="I9339"/>
    </row>
    <row r="9340" spans="1:9" x14ac:dyDescent="0.25">
      <c r="A9340"/>
      <c r="B9340"/>
      <c r="C9340"/>
      <c r="D9340"/>
      <c r="E9340" s="148"/>
      <c r="F9340" s="148"/>
      <c r="G9340" s="149"/>
      <c r="H9340" s="148"/>
      <c r="I9340"/>
    </row>
    <row r="9341" spans="1:9" x14ac:dyDescent="0.25">
      <c r="A9341"/>
      <c r="B9341"/>
      <c r="C9341"/>
      <c r="D9341"/>
      <c r="E9341" s="148"/>
      <c r="F9341" s="148"/>
      <c r="G9341" s="149"/>
      <c r="H9341" s="148"/>
      <c r="I9341"/>
    </row>
    <row r="9342" spans="1:9" x14ac:dyDescent="0.25">
      <c r="A9342"/>
      <c r="B9342"/>
      <c r="C9342"/>
      <c r="D9342"/>
      <c r="E9342" s="148"/>
      <c r="F9342" s="148"/>
      <c r="G9342" s="149"/>
      <c r="H9342" s="148"/>
      <c r="I9342"/>
    </row>
    <row r="9343" spans="1:9" x14ac:dyDescent="0.25">
      <c r="A9343"/>
      <c r="B9343"/>
      <c r="C9343"/>
      <c r="D9343"/>
      <c r="E9343" s="148"/>
      <c r="F9343" s="148"/>
      <c r="G9343" s="149"/>
      <c r="H9343" s="148"/>
      <c r="I9343"/>
    </row>
    <row r="9344" spans="1:9" x14ac:dyDescent="0.25">
      <c r="A9344"/>
      <c r="B9344"/>
      <c r="C9344"/>
      <c r="D9344"/>
      <c r="E9344" s="148"/>
      <c r="F9344" s="148"/>
      <c r="G9344" s="149"/>
      <c r="H9344" s="148"/>
      <c r="I9344"/>
    </row>
    <row r="9345" spans="1:9" x14ac:dyDescent="0.25">
      <c r="A9345"/>
      <c r="B9345"/>
      <c r="C9345"/>
      <c r="D9345"/>
      <c r="E9345" s="148"/>
      <c r="F9345" s="148"/>
      <c r="G9345" s="149"/>
      <c r="H9345" s="148"/>
      <c r="I9345"/>
    </row>
    <row r="9346" spans="1:9" x14ac:dyDescent="0.25">
      <c r="A9346"/>
      <c r="B9346"/>
      <c r="C9346"/>
      <c r="D9346"/>
      <c r="E9346" s="148"/>
      <c r="F9346" s="148"/>
      <c r="G9346" s="149"/>
      <c r="H9346" s="148"/>
      <c r="I9346"/>
    </row>
    <row r="9347" spans="1:9" x14ac:dyDescent="0.25">
      <c r="A9347"/>
      <c r="B9347"/>
      <c r="C9347"/>
      <c r="D9347"/>
      <c r="E9347" s="148"/>
      <c r="F9347" s="148"/>
      <c r="G9347" s="149"/>
      <c r="H9347" s="148"/>
      <c r="I9347"/>
    </row>
    <row r="9348" spans="1:9" x14ac:dyDescent="0.25">
      <c r="A9348"/>
      <c r="B9348"/>
      <c r="C9348"/>
      <c r="D9348"/>
      <c r="E9348" s="148"/>
      <c r="F9348" s="148"/>
      <c r="G9348" s="149"/>
      <c r="H9348" s="148"/>
      <c r="I9348"/>
    </row>
    <row r="9349" spans="1:9" x14ac:dyDescent="0.25">
      <c r="A9349"/>
      <c r="B9349"/>
      <c r="C9349"/>
      <c r="D9349"/>
      <c r="E9349" s="148"/>
      <c r="F9349" s="148"/>
      <c r="G9349" s="149"/>
      <c r="H9349" s="148"/>
      <c r="I9349"/>
    </row>
    <row r="9350" spans="1:9" x14ac:dyDescent="0.25">
      <c r="A9350"/>
      <c r="B9350"/>
      <c r="C9350"/>
      <c r="D9350"/>
      <c r="E9350" s="148"/>
      <c r="F9350" s="148"/>
      <c r="G9350" s="149"/>
      <c r="H9350" s="148"/>
      <c r="I9350"/>
    </row>
    <row r="9351" spans="1:9" x14ac:dyDescent="0.25">
      <c r="A9351"/>
      <c r="B9351"/>
      <c r="C9351"/>
      <c r="D9351"/>
      <c r="E9351" s="148"/>
      <c r="F9351" s="148"/>
      <c r="G9351" s="149"/>
      <c r="H9351" s="148"/>
      <c r="I9351"/>
    </row>
    <row r="9352" spans="1:9" x14ac:dyDescent="0.25">
      <c r="A9352"/>
      <c r="B9352"/>
      <c r="C9352"/>
      <c r="D9352"/>
      <c r="E9352" s="148"/>
      <c r="F9352" s="148"/>
      <c r="G9352" s="149"/>
      <c r="H9352" s="148"/>
      <c r="I9352"/>
    </row>
    <row r="9353" spans="1:9" x14ac:dyDescent="0.25">
      <c r="A9353"/>
      <c r="B9353"/>
      <c r="C9353"/>
      <c r="D9353"/>
      <c r="E9353" s="148"/>
      <c r="F9353" s="148"/>
      <c r="G9353" s="149"/>
      <c r="H9353" s="148"/>
      <c r="I9353"/>
    </row>
    <row r="9354" spans="1:9" x14ac:dyDescent="0.25">
      <c r="A9354"/>
      <c r="B9354"/>
      <c r="C9354"/>
      <c r="D9354"/>
      <c r="E9354" s="148"/>
      <c r="F9354" s="148"/>
      <c r="G9354" s="149"/>
      <c r="H9354" s="148"/>
      <c r="I9354"/>
    </row>
    <row r="9355" spans="1:9" x14ac:dyDescent="0.25">
      <c r="A9355"/>
      <c r="B9355"/>
      <c r="C9355"/>
      <c r="D9355"/>
      <c r="E9355" s="148"/>
      <c r="F9355" s="148"/>
      <c r="G9355" s="149"/>
      <c r="H9355" s="148"/>
      <c r="I9355"/>
    </row>
    <row r="9356" spans="1:9" x14ac:dyDescent="0.25">
      <c r="A9356"/>
      <c r="B9356"/>
      <c r="C9356"/>
      <c r="D9356"/>
      <c r="E9356" s="148"/>
      <c r="F9356" s="148"/>
      <c r="G9356" s="149"/>
      <c r="H9356" s="148"/>
      <c r="I9356"/>
    </row>
    <row r="9357" spans="1:9" x14ac:dyDescent="0.25">
      <c r="A9357"/>
      <c r="B9357"/>
      <c r="C9357"/>
      <c r="D9357"/>
      <c r="E9357" s="148"/>
      <c r="F9357" s="148"/>
      <c r="G9357" s="149"/>
      <c r="H9357" s="148"/>
      <c r="I9357"/>
    </row>
    <row r="9358" spans="1:9" x14ac:dyDescent="0.25">
      <c r="A9358"/>
      <c r="B9358"/>
      <c r="C9358"/>
      <c r="D9358"/>
      <c r="E9358" s="148"/>
      <c r="F9358" s="148"/>
      <c r="G9358" s="149"/>
      <c r="H9358" s="148"/>
      <c r="I9358"/>
    </row>
    <row r="9359" spans="1:9" x14ac:dyDescent="0.25">
      <c r="A9359"/>
      <c r="B9359"/>
      <c r="C9359"/>
      <c r="D9359"/>
      <c r="E9359" s="148"/>
      <c r="F9359" s="148"/>
      <c r="G9359" s="149"/>
      <c r="H9359" s="148"/>
      <c r="I9359"/>
    </row>
    <row r="9360" spans="1:9" x14ac:dyDescent="0.25">
      <c r="A9360"/>
      <c r="B9360"/>
      <c r="C9360"/>
      <c r="D9360"/>
      <c r="E9360" s="148"/>
      <c r="F9360" s="148"/>
      <c r="G9360" s="149"/>
      <c r="H9360" s="148"/>
      <c r="I9360"/>
    </row>
    <row r="9361" spans="1:9" x14ac:dyDescent="0.25">
      <c r="A9361"/>
      <c r="B9361"/>
      <c r="C9361"/>
      <c r="D9361"/>
      <c r="E9361" s="148"/>
      <c r="F9361" s="148"/>
      <c r="G9361" s="149"/>
      <c r="H9361" s="148"/>
      <c r="I9361"/>
    </row>
    <row r="9362" spans="1:9" x14ac:dyDescent="0.25">
      <c r="A9362"/>
      <c r="B9362"/>
      <c r="C9362"/>
      <c r="D9362"/>
      <c r="E9362" s="148"/>
      <c r="F9362" s="148"/>
      <c r="G9362" s="149"/>
      <c r="H9362" s="148"/>
      <c r="I9362"/>
    </row>
    <row r="9363" spans="1:9" x14ac:dyDescent="0.25">
      <c r="A9363"/>
      <c r="B9363"/>
      <c r="C9363"/>
      <c r="D9363"/>
      <c r="E9363" s="148"/>
      <c r="F9363" s="148"/>
      <c r="G9363" s="149"/>
      <c r="H9363" s="148"/>
      <c r="I9363"/>
    </row>
    <row r="9364" spans="1:9" x14ac:dyDescent="0.25">
      <c r="A9364"/>
      <c r="B9364"/>
      <c r="C9364"/>
      <c r="D9364"/>
      <c r="E9364" s="148"/>
      <c r="F9364" s="148"/>
      <c r="G9364" s="149"/>
      <c r="H9364" s="148"/>
      <c r="I9364"/>
    </row>
    <row r="9365" spans="1:9" x14ac:dyDescent="0.25">
      <c r="A9365"/>
      <c r="B9365"/>
      <c r="C9365"/>
      <c r="D9365"/>
      <c r="E9365" s="148"/>
      <c r="F9365" s="148"/>
      <c r="G9365" s="149"/>
      <c r="H9365" s="148"/>
      <c r="I9365"/>
    </row>
    <row r="9366" spans="1:9" x14ac:dyDescent="0.25">
      <c r="A9366"/>
      <c r="B9366"/>
      <c r="C9366"/>
      <c r="D9366"/>
      <c r="E9366" s="148"/>
      <c r="F9366" s="148"/>
      <c r="G9366" s="149"/>
      <c r="H9366" s="148"/>
      <c r="I9366"/>
    </row>
    <row r="9367" spans="1:9" x14ac:dyDescent="0.25">
      <c r="A9367"/>
      <c r="B9367"/>
      <c r="C9367"/>
      <c r="D9367"/>
      <c r="E9367" s="148"/>
      <c r="F9367" s="148"/>
      <c r="G9367" s="149"/>
      <c r="H9367" s="148"/>
      <c r="I9367"/>
    </row>
    <row r="9368" spans="1:9" x14ac:dyDescent="0.25">
      <c r="A9368"/>
      <c r="B9368"/>
      <c r="C9368"/>
      <c r="D9368"/>
      <c r="E9368" s="148"/>
      <c r="F9368" s="148"/>
      <c r="G9368" s="149"/>
      <c r="H9368" s="148"/>
      <c r="I9368"/>
    </row>
    <row r="9369" spans="1:9" x14ac:dyDescent="0.25">
      <c r="A9369"/>
      <c r="B9369"/>
      <c r="C9369"/>
      <c r="D9369"/>
      <c r="E9369" s="148"/>
      <c r="F9369" s="148"/>
      <c r="G9369" s="149"/>
      <c r="H9369" s="148"/>
      <c r="I9369"/>
    </row>
    <row r="9370" spans="1:9" x14ac:dyDescent="0.25">
      <c r="A9370"/>
      <c r="B9370"/>
      <c r="C9370"/>
      <c r="D9370"/>
      <c r="E9370" s="148"/>
      <c r="F9370" s="148"/>
      <c r="G9370" s="149"/>
      <c r="H9370" s="148"/>
      <c r="I9370"/>
    </row>
    <row r="9371" spans="1:9" x14ac:dyDescent="0.25">
      <c r="A9371"/>
      <c r="B9371"/>
      <c r="C9371"/>
      <c r="D9371"/>
      <c r="E9371" s="148"/>
      <c r="F9371" s="148"/>
      <c r="G9371" s="149"/>
      <c r="H9371" s="148"/>
      <c r="I9371"/>
    </row>
    <row r="9372" spans="1:9" x14ac:dyDescent="0.25">
      <c r="A9372"/>
      <c r="B9372"/>
      <c r="C9372"/>
      <c r="D9372"/>
      <c r="E9372" s="148"/>
      <c r="F9372" s="148"/>
      <c r="G9372" s="149"/>
      <c r="H9372" s="148"/>
      <c r="I9372"/>
    </row>
    <row r="9373" spans="1:9" x14ac:dyDescent="0.25">
      <c r="A9373"/>
      <c r="B9373"/>
      <c r="C9373"/>
      <c r="D9373"/>
      <c r="E9373" s="148"/>
      <c r="F9373" s="148"/>
      <c r="G9373" s="149"/>
      <c r="H9373" s="148"/>
      <c r="I9373"/>
    </row>
    <row r="9374" spans="1:9" x14ac:dyDescent="0.25">
      <c r="A9374"/>
      <c r="B9374"/>
      <c r="C9374"/>
      <c r="D9374"/>
      <c r="E9374" s="148"/>
      <c r="F9374" s="148"/>
      <c r="G9374" s="149"/>
      <c r="H9374" s="148"/>
      <c r="I9374"/>
    </row>
    <row r="9375" spans="1:9" x14ac:dyDescent="0.25">
      <c r="A9375"/>
      <c r="B9375"/>
      <c r="C9375"/>
      <c r="D9375"/>
      <c r="E9375" s="148"/>
      <c r="F9375" s="148"/>
      <c r="G9375" s="149"/>
      <c r="H9375" s="148"/>
      <c r="I9375"/>
    </row>
    <row r="9376" spans="1:9" x14ac:dyDescent="0.25">
      <c r="A9376"/>
      <c r="B9376"/>
      <c r="C9376"/>
      <c r="D9376"/>
      <c r="E9376" s="148"/>
      <c r="F9376" s="148"/>
      <c r="G9376" s="149"/>
      <c r="H9376" s="148"/>
      <c r="I9376"/>
    </row>
    <row r="9377" spans="1:9" x14ac:dyDescent="0.25">
      <c r="A9377"/>
      <c r="B9377"/>
      <c r="C9377"/>
      <c r="D9377"/>
      <c r="E9377" s="148"/>
      <c r="F9377" s="148"/>
      <c r="G9377" s="149"/>
      <c r="H9377" s="148"/>
      <c r="I9377"/>
    </row>
    <row r="9378" spans="1:9" x14ac:dyDescent="0.25">
      <c r="A9378"/>
      <c r="B9378"/>
      <c r="C9378"/>
      <c r="D9378"/>
      <c r="E9378" s="148"/>
      <c r="F9378" s="148"/>
      <c r="G9378" s="149"/>
      <c r="H9378" s="148"/>
      <c r="I9378"/>
    </row>
    <row r="9379" spans="1:9" x14ac:dyDescent="0.25">
      <c r="A9379"/>
      <c r="B9379"/>
      <c r="C9379"/>
      <c r="D9379"/>
      <c r="E9379" s="148"/>
      <c r="F9379" s="148"/>
      <c r="G9379" s="149"/>
      <c r="H9379" s="148"/>
      <c r="I9379"/>
    </row>
    <row r="9380" spans="1:9" x14ac:dyDescent="0.25">
      <c r="A9380"/>
      <c r="B9380"/>
      <c r="C9380"/>
      <c r="D9380"/>
      <c r="E9380" s="148"/>
      <c r="F9380" s="148"/>
      <c r="G9380" s="149"/>
      <c r="H9380" s="148"/>
      <c r="I9380"/>
    </row>
    <row r="9381" spans="1:9" x14ac:dyDescent="0.25">
      <c r="A9381"/>
      <c r="B9381"/>
      <c r="C9381"/>
      <c r="D9381"/>
      <c r="E9381" s="148"/>
      <c r="F9381" s="148"/>
      <c r="G9381" s="149"/>
      <c r="H9381" s="148"/>
      <c r="I9381"/>
    </row>
    <row r="9382" spans="1:9" x14ac:dyDescent="0.25">
      <c r="A9382"/>
      <c r="B9382"/>
      <c r="C9382"/>
      <c r="D9382"/>
      <c r="E9382" s="148"/>
      <c r="F9382" s="148"/>
      <c r="G9382" s="149"/>
      <c r="H9382" s="148"/>
      <c r="I9382"/>
    </row>
    <row r="9383" spans="1:9" x14ac:dyDescent="0.25">
      <c r="A9383"/>
      <c r="B9383"/>
      <c r="C9383"/>
      <c r="D9383"/>
      <c r="E9383" s="148"/>
      <c r="F9383" s="148"/>
      <c r="G9383" s="149"/>
      <c r="H9383" s="148"/>
      <c r="I9383"/>
    </row>
    <row r="9384" spans="1:9" x14ac:dyDescent="0.25">
      <c r="A9384"/>
      <c r="B9384"/>
      <c r="C9384"/>
      <c r="D9384"/>
      <c r="E9384" s="148"/>
      <c r="F9384" s="148"/>
      <c r="G9384" s="149"/>
      <c r="H9384" s="148"/>
      <c r="I9384"/>
    </row>
    <row r="9385" spans="1:9" x14ac:dyDescent="0.25">
      <c r="A9385"/>
      <c r="B9385"/>
      <c r="C9385"/>
      <c r="D9385"/>
      <c r="E9385" s="148"/>
      <c r="F9385" s="148"/>
      <c r="G9385" s="149"/>
      <c r="H9385" s="148"/>
      <c r="I9385"/>
    </row>
    <row r="9386" spans="1:9" x14ac:dyDescent="0.25">
      <c r="A9386"/>
      <c r="B9386"/>
      <c r="C9386"/>
      <c r="D9386"/>
      <c r="E9386" s="148"/>
      <c r="F9386" s="148"/>
      <c r="G9386" s="149"/>
      <c r="H9386" s="148"/>
      <c r="I9386"/>
    </row>
    <row r="9387" spans="1:9" x14ac:dyDescent="0.25">
      <c r="A9387"/>
      <c r="B9387"/>
      <c r="C9387"/>
      <c r="D9387"/>
      <c r="E9387" s="148"/>
      <c r="F9387" s="148"/>
      <c r="G9387" s="149"/>
      <c r="H9387" s="148"/>
      <c r="I9387"/>
    </row>
    <row r="9388" spans="1:9" x14ac:dyDescent="0.25">
      <c r="A9388"/>
      <c r="B9388"/>
      <c r="C9388"/>
      <c r="D9388"/>
      <c r="E9388" s="148"/>
      <c r="F9388" s="148"/>
      <c r="G9388" s="149"/>
      <c r="H9388" s="148"/>
      <c r="I9388"/>
    </row>
    <row r="9389" spans="1:9" x14ac:dyDescent="0.25">
      <c r="A9389"/>
      <c r="B9389"/>
      <c r="C9389"/>
      <c r="D9389"/>
      <c r="E9389" s="148"/>
      <c r="F9389" s="148"/>
      <c r="G9389" s="149"/>
      <c r="H9389" s="148"/>
      <c r="I9389"/>
    </row>
    <row r="9390" spans="1:9" x14ac:dyDescent="0.25">
      <c r="A9390"/>
      <c r="B9390"/>
      <c r="C9390"/>
      <c r="D9390"/>
      <c r="E9390" s="148"/>
      <c r="F9390" s="148"/>
      <c r="G9390" s="149"/>
      <c r="H9390" s="148"/>
      <c r="I9390"/>
    </row>
    <row r="9391" spans="1:9" x14ac:dyDescent="0.25">
      <c r="A9391"/>
      <c r="B9391"/>
      <c r="C9391"/>
      <c r="D9391"/>
      <c r="E9391" s="148"/>
      <c r="F9391" s="148"/>
      <c r="G9391" s="149"/>
      <c r="H9391" s="148"/>
      <c r="I9391"/>
    </row>
    <row r="9392" spans="1:9" x14ac:dyDescent="0.25">
      <c r="A9392"/>
      <c r="B9392"/>
      <c r="C9392"/>
      <c r="D9392"/>
      <c r="E9392" s="148"/>
      <c r="F9392" s="148"/>
      <c r="G9392" s="149"/>
      <c r="H9392" s="148"/>
      <c r="I9392"/>
    </row>
    <row r="9393" spans="1:9" x14ac:dyDescent="0.25">
      <c r="A9393"/>
      <c r="B9393"/>
      <c r="C9393"/>
      <c r="D9393"/>
      <c r="E9393" s="148"/>
      <c r="F9393" s="148"/>
      <c r="G9393" s="149"/>
      <c r="H9393" s="148"/>
      <c r="I9393"/>
    </row>
    <row r="9394" spans="1:9" x14ac:dyDescent="0.25">
      <c r="A9394"/>
      <c r="B9394"/>
      <c r="C9394"/>
      <c r="D9394"/>
      <c r="E9394" s="148"/>
      <c r="F9394" s="148"/>
      <c r="G9394" s="149"/>
      <c r="H9394" s="148"/>
      <c r="I9394"/>
    </row>
    <row r="9395" spans="1:9" x14ac:dyDescent="0.25">
      <c r="A9395"/>
      <c r="B9395"/>
      <c r="C9395"/>
      <c r="D9395"/>
      <c r="E9395" s="148"/>
      <c r="F9395" s="148"/>
      <c r="G9395" s="149"/>
      <c r="H9395" s="148"/>
      <c r="I9395"/>
    </row>
    <row r="9396" spans="1:9" x14ac:dyDescent="0.25">
      <c r="A9396"/>
      <c r="B9396"/>
      <c r="C9396"/>
      <c r="D9396"/>
      <c r="E9396" s="148"/>
      <c r="F9396" s="148"/>
      <c r="G9396" s="149"/>
      <c r="H9396" s="148"/>
      <c r="I9396"/>
    </row>
    <row r="9397" spans="1:9" x14ac:dyDescent="0.25">
      <c r="A9397"/>
      <c r="B9397"/>
      <c r="C9397"/>
      <c r="D9397"/>
      <c r="E9397" s="148"/>
      <c r="F9397" s="148"/>
      <c r="G9397" s="149"/>
      <c r="H9397" s="148"/>
      <c r="I9397"/>
    </row>
    <row r="9398" spans="1:9" x14ac:dyDescent="0.25">
      <c r="A9398"/>
      <c r="B9398"/>
      <c r="C9398"/>
      <c r="D9398"/>
      <c r="E9398" s="148"/>
      <c r="F9398" s="148"/>
      <c r="G9398" s="149"/>
      <c r="H9398" s="148"/>
      <c r="I9398"/>
    </row>
    <row r="9399" spans="1:9" x14ac:dyDescent="0.25">
      <c r="A9399"/>
      <c r="B9399"/>
      <c r="C9399"/>
      <c r="D9399"/>
      <c r="E9399" s="148"/>
      <c r="F9399" s="148"/>
      <c r="G9399" s="149"/>
      <c r="H9399" s="148"/>
      <c r="I9399"/>
    </row>
    <row r="9400" spans="1:9" x14ac:dyDescent="0.25">
      <c r="A9400"/>
      <c r="B9400"/>
      <c r="C9400"/>
      <c r="D9400"/>
      <c r="E9400" s="148"/>
      <c r="F9400" s="148"/>
      <c r="G9400" s="149"/>
      <c r="H9400" s="148"/>
      <c r="I9400"/>
    </row>
    <row r="9401" spans="1:9" x14ac:dyDescent="0.25">
      <c r="A9401"/>
      <c r="B9401"/>
      <c r="C9401"/>
      <c r="D9401"/>
      <c r="E9401" s="148"/>
      <c r="F9401" s="148"/>
      <c r="G9401" s="149"/>
      <c r="H9401" s="148"/>
      <c r="I9401"/>
    </row>
    <row r="9402" spans="1:9" x14ac:dyDescent="0.25">
      <c r="A9402"/>
      <c r="B9402"/>
      <c r="C9402"/>
      <c r="D9402"/>
      <c r="E9402" s="148"/>
      <c r="F9402" s="148"/>
      <c r="G9402" s="149"/>
      <c r="H9402" s="148"/>
      <c r="I9402"/>
    </row>
    <row r="9403" spans="1:9" x14ac:dyDescent="0.25">
      <c r="A9403"/>
      <c r="B9403"/>
      <c r="C9403"/>
      <c r="D9403"/>
      <c r="E9403" s="148"/>
      <c r="F9403" s="148"/>
      <c r="G9403" s="149"/>
      <c r="H9403" s="148"/>
      <c r="I9403"/>
    </row>
    <row r="9404" spans="1:9" x14ac:dyDescent="0.25">
      <c r="A9404"/>
      <c r="B9404"/>
      <c r="C9404"/>
      <c r="D9404"/>
      <c r="E9404" s="148"/>
      <c r="F9404" s="148"/>
      <c r="G9404" s="149"/>
      <c r="H9404" s="148"/>
      <c r="I9404"/>
    </row>
    <row r="9405" spans="1:9" x14ac:dyDescent="0.25">
      <c r="A9405"/>
      <c r="B9405"/>
      <c r="C9405"/>
      <c r="D9405"/>
      <c r="E9405" s="148"/>
      <c r="F9405" s="148"/>
      <c r="G9405" s="149"/>
      <c r="H9405" s="148"/>
      <c r="I9405"/>
    </row>
    <row r="9406" spans="1:9" x14ac:dyDescent="0.25">
      <c r="A9406"/>
      <c r="B9406"/>
      <c r="C9406"/>
      <c r="D9406"/>
      <c r="E9406" s="148"/>
      <c r="F9406" s="148"/>
      <c r="G9406" s="149"/>
      <c r="H9406" s="148"/>
      <c r="I9406"/>
    </row>
    <row r="9407" spans="1:9" x14ac:dyDescent="0.25">
      <c r="A9407"/>
      <c r="B9407"/>
      <c r="C9407"/>
      <c r="D9407"/>
      <c r="E9407" s="148"/>
      <c r="F9407" s="148"/>
      <c r="G9407" s="149"/>
      <c r="H9407" s="148"/>
      <c r="I9407"/>
    </row>
    <row r="9408" spans="1:9" x14ac:dyDescent="0.25">
      <c r="A9408"/>
      <c r="B9408"/>
      <c r="C9408"/>
      <c r="D9408"/>
      <c r="E9408" s="148"/>
      <c r="F9408" s="148"/>
      <c r="G9408" s="149"/>
      <c r="H9408" s="148"/>
      <c r="I9408"/>
    </row>
    <row r="9409" spans="1:9" x14ac:dyDescent="0.25">
      <c r="A9409"/>
      <c r="B9409"/>
      <c r="C9409"/>
      <c r="D9409"/>
      <c r="E9409" s="148"/>
      <c r="F9409" s="148"/>
      <c r="G9409" s="149"/>
      <c r="H9409" s="148"/>
      <c r="I9409"/>
    </row>
    <row r="9410" spans="1:9" x14ac:dyDescent="0.25">
      <c r="A9410"/>
      <c r="B9410"/>
      <c r="C9410"/>
      <c r="D9410"/>
      <c r="E9410" s="148"/>
      <c r="F9410" s="148"/>
      <c r="G9410" s="149"/>
      <c r="H9410" s="148"/>
      <c r="I9410"/>
    </row>
    <row r="9411" spans="1:9" x14ac:dyDescent="0.25">
      <c r="A9411"/>
      <c r="B9411"/>
      <c r="C9411"/>
      <c r="D9411"/>
      <c r="E9411" s="148"/>
      <c r="F9411" s="148"/>
      <c r="G9411" s="149"/>
      <c r="H9411" s="148"/>
      <c r="I9411"/>
    </row>
    <row r="9412" spans="1:9" x14ac:dyDescent="0.25">
      <c r="A9412"/>
      <c r="B9412"/>
      <c r="C9412"/>
      <c r="D9412"/>
      <c r="E9412" s="148"/>
      <c r="F9412" s="148"/>
      <c r="G9412" s="149"/>
      <c r="H9412" s="148"/>
      <c r="I9412"/>
    </row>
    <row r="9413" spans="1:9" x14ac:dyDescent="0.25">
      <c r="A9413"/>
      <c r="B9413"/>
      <c r="C9413"/>
      <c r="D9413"/>
      <c r="E9413" s="148"/>
      <c r="F9413" s="148"/>
      <c r="G9413" s="149"/>
      <c r="H9413" s="148"/>
      <c r="I9413"/>
    </row>
    <row r="9414" spans="1:9" x14ac:dyDescent="0.25">
      <c r="A9414"/>
      <c r="B9414"/>
      <c r="C9414"/>
      <c r="D9414"/>
      <c r="E9414" s="148"/>
      <c r="F9414" s="148"/>
      <c r="G9414" s="149"/>
      <c r="H9414" s="148"/>
      <c r="I9414"/>
    </row>
    <row r="9415" spans="1:9" x14ac:dyDescent="0.25">
      <c r="A9415"/>
      <c r="B9415"/>
      <c r="C9415"/>
      <c r="D9415"/>
      <c r="E9415" s="148"/>
      <c r="F9415" s="148"/>
      <c r="G9415" s="149"/>
      <c r="H9415" s="148"/>
      <c r="I9415"/>
    </row>
    <row r="9416" spans="1:9" x14ac:dyDescent="0.25">
      <c r="A9416"/>
      <c r="B9416"/>
      <c r="C9416"/>
      <c r="D9416"/>
      <c r="E9416" s="148"/>
      <c r="F9416" s="148"/>
      <c r="G9416" s="149"/>
      <c r="H9416" s="148"/>
      <c r="I9416"/>
    </row>
    <row r="9417" spans="1:9" x14ac:dyDescent="0.25">
      <c r="A9417"/>
      <c r="B9417"/>
      <c r="C9417"/>
      <c r="D9417"/>
      <c r="E9417" s="148"/>
      <c r="F9417" s="148"/>
      <c r="G9417" s="149"/>
      <c r="H9417" s="148"/>
      <c r="I9417"/>
    </row>
    <row r="9418" spans="1:9" x14ac:dyDescent="0.25">
      <c r="A9418"/>
      <c r="B9418"/>
      <c r="C9418"/>
      <c r="D9418"/>
      <c r="E9418" s="148"/>
      <c r="F9418" s="148"/>
      <c r="G9418" s="149"/>
      <c r="H9418" s="148"/>
      <c r="I9418"/>
    </row>
    <row r="9419" spans="1:9" x14ac:dyDescent="0.25">
      <c r="A9419"/>
      <c r="B9419"/>
      <c r="C9419"/>
      <c r="D9419"/>
      <c r="E9419" s="148"/>
      <c r="F9419" s="148"/>
      <c r="G9419" s="149"/>
      <c r="H9419" s="148"/>
      <c r="I9419"/>
    </row>
    <row r="9420" spans="1:9" x14ac:dyDescent="0.25">
      <c r="A9420"/>
      <c r="B9420"/>
      <c r="C9420"/>
      <c r="D9420"/>
      <c r="E9420" s="148"/>
      <c r="F9420" s="148"/>
      <c r="G9420" s="149"/>
      <c r="H9420" s="148"/>
      <c r="I9420"/>
    </row>
    <row r="9421" spans="1:9" x14ac:dyDescent="0.25">
      <c r="A9421"/>
      <c r="B9421"/>
      <c r="C9421"/>
      <c r="D9421"/>
      <c r="E9421" s="148"/>
      <c r="F9421" s="148"/>
      <c r="G9421" s="149"/>
      <c r="H9421" s="148"/>
      <c r="I9421"/>
    </row>
    <row r="9422" spans="1:9" x14ac:dyDescent="0.25">
      <c r="A9422"/>
      <c r="B9422"/>
      <c r="C9422"/>
      <c r="D9422"/>
      <c r="E9422" s="148"/>
      <c r="F9422" s="148"/>
      <c r="G9422" s="149"/>
      <c r="H9422" s="148"/>
      <c r="I9422"/>
    </row>
    <row r="9423" spans="1:9" x14ac:dyDescent="0.25">
      <c r="A9423"/>
      <c r="B9423"/>
      <c r="C9423"/>
      <c r="D9423"/>
      <c r="E9423" s="148"/>
      <c r="F9423" s="148"/>
      <c r="G9423" s="149"/>
      <c r="H9423" s="148"/>
      <c r="I9423"/>
    </row>
    <row r="9424" spans="1:9" x14ac:dyDescent="0.25">
      <c r="A9424"/>
      <c r="B9424"/>
      <c r="C9424"/>
      <c r="D9424"/>
      <c r="E9424" s="148"/>
      <c r="F9424" s="148"/>
      <c r="G9424" s="149"/>
      <c r="H9424" s="148"/>
      <c r="I9424"/>
    </row>
    <row r="9425" spans="1:9" x14ac:dyDescent="0.25">
      <c r="A9425"/>
      <c r="B9425"/>
      <c r="C9425"/>
      <c r="D9425"/>
      <c r="E9425" s="148"/>
      <c r="F9425" s="148"/>
      <c r="G9425" s="149"/>
      <c r="H9425" s="148"/>
      <c r="I9425"/>
    </row>
    <row r="9426" spans="1:9" x14ac:dyDescent="0.25">
      <c r="A9426"/>
      <c r="B9426"/>
      <c r="C9426"/>
      <c r="D9426"/>
      <c r="E9426" s="148"/>
      <c r="F9426" s="148"/>
      <c r="G9426" s="149"/>
      <c r="H9426" s="148"/>
      <c r="I9426"/>
    </row>
    <row r="9427" spans="1:9" x14ac:dyDescent="0.25">
      <c r="A9427"/>
      <c r="B9427"/>
      <c r="C9427"/>
      <c r="D9427"/>
      <c r="E9427" s="148"/>
      <c r="F9427" s="148"/>
      <c r="G9427" s="149"/>
      <c r="H9427" s="148"/>
      <c r="I9427"/>
    </row>
    <row r="9428" spans="1:9" x14ac:dyDescent="0.25">
      <c r="A9428"/>
      <c r="B9428"/>
      <c r="C9428"/>
      <c r="D9428"/>
      <c r="E9428" s="148"/>
      <c r="F9428" s="148"/>
      <c r="G9428" s="149"/>
      <c r="H9428" s="148"/>
      <c r="I9428"/>
    </row>
    <row r="9429" spans="1:9" x14ac:dyDescent="0.25">
      <c r="A9429"/>
      <c r="B9429"/>
      <c r="C9429"/>
      <c r="D9429"/>
      <c r="E9429" s="148"/>
      <c r="F9429" s="148"/>
      <c r="G9429" s="149"/>
      <c r="H9429" s="148"/>
      <c r="I9429"/>
    </row>
    <row r="9430" spans="1:9" x14ac:dyDescent="0.25">
      <c r="A9430"/>
      <c r="B9430"/>
      <c r="C9430"/>
      <c r="D9430"/>
      <c r="E9430" s="148"/>
      <c r="F9430" s="148"/>
      <c r="G9430" s="149"/>
      <c r="H9430" s="148"/>
      <c r="I9430"/>
    </row>
    <row r="9431" spans="1:9" x14ac:dyDescent="0.25">
      <c r="A9431"/>
      <c r="B9431"/>
      <c r="C9431"/>
      <c r="D9431"/>
      <c r="E9431" s="148"/>
      <c r="F9431" s="148"/>
      <c r="G9431" s="149"/>
      <c r="H9431" s="148"/>
      <c r="I9431"/>
    </row>
    <row r="9432" spans="1:9" x14ac:dyDescent="0.25">
      <c r="A9432"/>
      <c r="B9432"/>
      <c r="C9432"/>
      <c r="D9432"/>
      <c r="E9432" s="148"/>
      <c r="F9432" s="148"/>
      <c r="G9432" s="149"/>
      <c r="H9432" s="148"/>
      <c r="I9432"/>
    </row>
    <row r="9433" spans="1:9" x14ac:dyDescent="0.25">
      <c r="A9433"/>
      <c r="B9433"/>
      <c r="C9433"/>
      <c r="D9433"/>
      <c r="E9433" s="148"/>
      <c r="F9433" s="148"/>
      <c r="G9433" s="149"/>
      <c r="H9433" s="148"/>
      <c r="I9433"/>
    </row>
    <row r="9434" spans="1:9" x14ac:dyDescent="0.25">
      <c r="A9434"/>
      <c r="B9434"/>
      <c r="C9434"/>
      <c r="D9434"/>
      <c r="E9434" s="148"/>
      <c r="F9434" s="148"/>
      <c r="G9434" s="149"/>
      <c r="H9434" s="148"/>
      <c r="I9434"/>
    </row>
    <row r="9435" spans="1:9" x14ac:dyDescent="0.25">
      <c r="A9435"/>
      <c r="B9435"/>
      <c r="C9435"/>
      <c r="D9435"/>
      <c r="E9435" s="148"/>
      <c r="F9435" s="148"/>
      <c r="G9435" s="149"/>
      <c r="H9435" s="148"/>
      <c r="I9435"/>
    </row>
    <row r="9436" spans="1:9" x14ac:dyDescent="0.25">
      <c r="A9436"/>
      <c r="B9436"/>
      <c r="C9436"/>
      <c r="D9436"/>
      <c r="E9436" s="148"/>
      <c r="F9436" s="148"/>
      <c r="G9436" s="149"/>
      <c r="H9436" s="148"/>
      <c r="I9436"/>
    </row>
    <row r="9437" spans="1:9" x14ac:dyDescent="0.25">
      <c r="A9437"/>
      <c r="B9437"/>
      <c r="C9437"/>
      <c r="D9437"/>
      <c r="E9437" s="148"/>
      <c r="F9437" s="148"/>
      <c r="G9437" s="149"/>
      <c r="H9437" s="148"/>
      <c r="I9437"/>
    </row>
    <row r="9438" spans="1:9" x14ac:dyDescent="0.25">
      <c r="A9438"/>
      <c r="B9438"/>
      <c r="C9438"/>
      <c r="D9438"/>
      <c r="E9438" s="148"/>
      <c r="F9438" s="148"/>
      <c r="G9438" s="149"/>
      <c r="H9438" s="148"/>
      <c r="I9438"/>
    </row>
    <row r="9439" spans="1:9" x14ac:dyDescent="0.25">
      <c r="A9439"/>
      <c r="B9439"/>
      <c r="C9439"/>
      <c r="D9439"/>
      <c r="E9439" s="148"/>
      <c r="F9439" s="148"/>
      <c r="G9439" s="149"/>
      <c r="H9439" s="148"/>
      <c r="I9439"/>
    </row>
    <row r="9440" spans="1:9" x14ac:dyDescent="0.25">
      <c r="A9440"/>
      <c r="B9440"/>
      <c r="C9440"/>
      <c r="D9440"/>
      <c r="E9440" s="148"/>
      <c r="F9440" s="148"/>
      <c r="G9440" s="149"/>
      <c r="H9440" s="148"/>
      <c r="I9440"/>
    </row>
    <row r="9441" spans="1:9" x14ac:dyDescent="0.25">
      <c r="A9441"/>
      <c r="B9441"/>
      <c r="C9441"/>
      <c r="D9441"/>
      <c r="E9441" s="148"/>
      <c r="F9441" s="148"/>
      <c r="G9441" s="149"/>
      <c r="H9441" s="148"/>
      <c r="I9441"/>
    </row>
    <row r="9442" spans="1:9" x14ac:dyDescent="0.25">
      <c r="A9442"/>
      <c r="B9442"/>
      <c r="C9442"/>
      <c r="D9442"/>
      <c r="E9442" s="148"/>
      <c r="F9442" s="148"/>
      <c r="G9442" s="149"/>
      <c r="H9442" s="148"/>
      <c r="I9442"/>
    </row>
    <row r="9443" spans="1:9" x14ac:dyDescent="0.25">
      <c r="A9443"/>
      <c r="B9443"/>
      <c r="C9443"/>
      <c r="D9443"/>
      <c r="E9443" s="148"/>
      <c r="F9443" s="148"/>
      <c r="G9443" s="149"/>
      <c r="H9443" s="148"/>
      <c r="I9443"/>
    </row>
    <row r="9444" spans="1:9" x14ac:dyDescent="0.25">
      <c r="A9444"/>
      <c r="B9444"/>
      <c r="C9444"/>
      <c r="D9444"/>
      <c r="E9444" s="148"/>
      <c r="F9444" s="148"/>
      <c r="G9444" s="149"/>
      <c r="H9444" s="148"/>
      <c r="I9444"/>
    </row>
    <row r="9445" spans="1:9" x14ac:dyDescent="0.25">
      <c r="A9445"/>
      <c r="B9445"/>
      <c r="C9445"/>
      <c r="D9445"/>
      <c r="E9445" s="148"/>
      <c r="F9445" s="148"/>
      <c r="G9445" s="149"/>
      <c r="H9445" s="148"/>
      <c r="I9445"/>
    </row>
    <row r="9446" spans="1:9" x14ac:dyDescent="0.25">
      <c r="A9446"/>
      <c r="B9446"/>
      <c r="C9446"/>
      <c r="D9446"/>
      <c r="E9446" s="148"/>
      <c r="F9446" s="148"/>
      <c r="G9446" s="149"/>
      <c r="H9446" s="148"/>
      <c r="I9446"/>
    </row>
    <row r="9447" spans="1:9" x14ac:dyDescent="0.25">
      <c r="A9447"/>
      <c r="B9447"/>
      <c r="C9447"/>
      <c r="D9447"/>
      <c r="E9447" s="148"/>
      <c r="F9447" s="148"/>
      <c r="G9447" s="149"/>
      <c r="H9447" s="148"/>
      <c r="I9447"/>
    </row>
    <row r="9448" spans="1:9" x14ac:dyDescent="0.25">
      <c r="A9448"/>
      <c r="B9448"/>
      <c r="C9448"/>
      <c r="D9448"/>
      <c r="E9448" s="148"/>
      <c r="F9448" s="148"/>
      <c r="G9448" s="149"/>
      <c r="H9448" s="148"/>
      <c r="I9448"/>
    </row>
    <row r="9449" spans="1:9" x14ac:dyDescent="0.25">
      <c r="A9449"/>
      <c r="B9449"/>
      <c r="C9449"/>
      <c r="D9449"/>
      <c r="E9449" s="148"/>
      <c r="F9449" s="148"/>
      <c r="G9449" s="149"/>
      <c r="H9449" s="148"/>
      <c r="I9449"/>
    </row>
    <row r="9450" spans="1:9" x14ac:dyDescent="0.25">
      <c r="A9450"/>
      <c r="B9450"/>
      <c r="C9450"/>
      <c r="D9450"/>
      <c r="E9450" s="148"/>
      <c r="F9450" s="148"/>
      <c r="G9450" s="149"/>
      <c r="H9450" s="148"/>
      <c r="I9450"/>
    </row>
    <row r="9451" spans="1:9" x14ac:dyDescent="0.25">
      <c r="A9451"/>
      <c r="B9451"/>
      <c r="C9451"/>
      <c r="D9451"/>
      <c r="E9451" s="148"/>
      <c r="F9451" s="148"/>
      <c r="G9451" s="149"/>
      <c r="H9451" s="148"/>
      <c r="I9451"/>
    </row>
    <row r="9452" spans="1:9" x14ac:dyDescent="0.25">
      <c r="A9452"/>
      <c r="B9452"/>
      <c r="C9452"/>
      <c r="D9452"/>
      <c r="E9452" s="148"/>
      <c r="F9452" s="148"/>
      <c r="G9452" s="149"/>
      <c r="H9452" s="148"/>
      <c r="I9452"/>
    </row>
    <row r="9453" spans="1:9" x14ac:dyDescent="0.25">
      <c r="A9453"/>
      <c r="B9453"/>
      <c r="C9453"/>
      <c r="D9453"/>
      <c r="E9453" s="148"/>
      <c r="F9453" s="148"/>
      <c r="G9453" s="149"/>
      <c r="H9453" s="148"/>
      <c r="I9453"/>
    </row>
    <row r="9454" spans="1:9" x14ac:dyDescent="0.25">
      <c r="A9454"/>
      <c r="B9454"/>
      <c r="C9454"/>
      <c r="D9454"/>
      <c r="E9454" s="148"/>
      <c r="F9454" s="148"/>
      <c r="G9454" s="149"/>
      <c r="H9454" s="148"/>
      <c r="I9454"/>
    </row>
    <row r="9455" spans="1:9" x14ac:dyDescent="0.25">
      <c r="A9455"/>
      <c r="B9455"/>
      <c r="C9455"/>
      <c r="D9455"/>
      <c r="E9455" s="148"/>
      <c r="F9455" s="148"/>
      <c r="G9455" s="149"/>
      <c r="H9455" s="148"/>
      <c r="I9455"/>
    </row>
    <row r="9456" spans="1:9" x14ac:dyDescent="0.25">
      <c r="A9456"/>
      <c r="B9456"/>
      <c r="C9456"/>
      <c r="D9456"/>
      <c r="E9456" s="148"/>
      <c r="F9456" s="148"/>
      <c r="G9456" s="149"/>
      <c r="H9456" s="148"/>
      <c r="I9456"/>
    </row>
    <row r="9457" spans="1:9" x14ac:dyDescent="0.25">
      <c r="A9457"/>
      <c r="B9457"/>
      <c r="C9457"/>
      <c r="D9457"/>
      <c r="E9457" s="148"/>
      <c r="F9457" s="148"/>
      <c r="G9457" s="149"/>
      <c r="H9457" s="148"/>
      <c r="I9457"/>
    </row>
    <row r="9458" spans="1:9" x14ac:dyDescent="0.25">
      <c r="A9458"/>
      <c r="B9458"/>
      <c r="C9458"/>
      <c r="D9458"/>
      <c r="E9458" s="148"/>
      <c r="F9458" s="148"/>
      <c r="G9458" s="149"/>
      <c r="H9458" s="148"/>
      <c r="I9458"/>
    </row>
    <row r="9459" spans="1:9" x14ac:dyDescent="0.25">
      <c r="A9459"/>
      <c r="B9459"/>
      <c r="C9459"/>
      <c r="D9459"/>
      <c r="E9459" s="148"/>
      <c r="F9459" s="148"/>
      <c r="G9459" s="149"/>
      <c r="H9459" s="148"/>
      <c r="I9459"/>
    </row>
    <row r="9460" spans="1:9" x14ac:dyDescent="0.25">
      <c r="A9460"/>
      <c r="B9460"/>
      <c r="C9460"/>
      <c r="D9460"/>
      <c r="E9460" s="148"/>
      <c r="F9460" s="148"/>
      <c r="G9460" s="149"/>
      <c r="H9460" s="148"/>
      <c r="I9460"/>
    </row>
    <row r="9461" spans="1:9" x14ac:dyDescent="0.25">
      <c r="A9461"/>
      <c r="B9461"/>
      <c r="C9461"/>
      <c r="D9461"/>
      <c r="E9461" s="148"/>
      <c r="F9461" s="148"/>
      <c r="G9461" s="149"/>
      <c r="H9461" s="148"/>
      <c r="I9461"/>
    </row>
    <row r="9462" spans="1:9" x14ac:dyDescent="0.25">
      <c r="A9462"/>
      <c r="B9462"/>
      <c r="C9462"/>
      <c r="D9462"/>
      <c r="E9462" s="148"/>
      <c r="F9462" s="148"/>
      <c r="G9462" s="149"/>
      <c r="H9462" s="148"/>
      <c r="I9462"/>
    </row>
    <row r="9463" spans="1:9" x14ac:dyDescent="0.25">
      <c r="A9463"/>
      <c r="B9463"/>
      <c r="C9463"/>
      <c r="D9463"/>
      <c r="E9463" s="148"/>
      <c r="F9463" s="148"/>
      <c r="G9463" s="149"/>
      <c r="H9463" s="148"/>
      <c r="I9463"/>
    </row>
    <row r="9464" spans="1:9" x14ac:dyDescent="0.25">
      <c r="A9464"/>
      <c r="B9464"/>
      <c r="C9464"/>
      <c r="D9464"/>
      <c r="E9464" s="148"/>
      <c r="F9464" s="148"/>
      <c r="G9464" s="149"/>
      <c r="H9464" s="148"/>
      <c r="I9464"/>
    </row>
    <row r="9465" spans="1:9" x14ac:dyDescent="0.25">
      <c r="A9465"/>
      <c r="B9465"/>
      <c r="C9465"/>
      <c r="D9465"/>
      <c r="E9465" s="148"/>
      <c r="F9465" s="148"/>
      <c r="G9465" s="149"/>
      <c r="H9465" s="148"/>
      <c r="I9465"/>
    </row>
    <row r="9466" spans="1:9" x14ac:dyDescent="0.25">
      <c r="A9466"/>
      <c r="B9466"/>
      <c r="C9466"/>
      <c r="D9466"/>
      <c r="E9466" s="148"/>
      <c r="F9466" s="148"/>
      <c r="G9466" s="149"/>
      <c r="H9466" s="148"/>
      <c r="I9466"/>
    </row>
    <row r="9467" spans="1:9" x14ac:dyDescent="0.25">
      <c r="A9467"/>
      <c r="B9467"/>
      <c r="C9467"/>
      <c r="D9467"/>
      <c r="E9467" s="148"/>
      <c r="F9467" s="148"/>
      <c r="G9467" s="149"/>
      <c r="H9467" s="148"/>
      <c r="I9467"/>
    </row>
    <row r="9468" spans="1:9" x14ac:dyDescent="0.25">
      <c r="A9468"/>
      <c r="B9468"/>
      <c r="C9468"/>
      <c r="D9468"/>
      <c r="E9468" s="148"/>
      <c r="F9468" s="148"/>
      <c r="G9468" s="149"/>
      <c r="H9468" s="148"/>
      <c r="I9468"/>
    </row>
    <row r="9469" spans="1:9" x14ac:dyDescent="0.25">
      <c r="A9469"/>
      <c r="B9469"/>
      <c r="C9469"/>
      <c r="D9469"/>
      <c r="E9469" s="148"/>
      <c r="F9469" s="148"/>
      <c r="G9469" s="149"/>
      <c r="H9469" s="148"/>
      <c r="I9469"/>
    </row>
    <row r="9470" spans="1:9" x14ac:dyDescent="0.25">
      <c r="A9470"/>
      <c r="B9470"/>
      <c r="C9470"/>
      <c r="D9470"/>
      <c r="E9470" s="148"/>
      <c r="F9470" s="148"/>
      <c r="G9470" s="149"/>
      <c r="H9470" s="148"/>
      <c r="I9470"/>
    </row>
    <row r="9471" spans="1:9" x14ac:dyDescent="0.25">
      <c r="A9471"/>
      <c r="B9471"/>
      <c r="C9471"/>
      <c r="D9471"/>
      <c r="E9471" s="148"/>
      <c r="F9471" s="148"/>
      <c r="G9471" s="149"/>
      <c r="H9471" s="148"/>
      <c r="I9471"/>
    </row>
    <row r="9472" spans="1:9" x14ac:dyDescent="0.25">
      <c r="A9472"/>
      <c r="B9472"/>
      <c r="C9472"/>
      <c r="D9472"/>
      <c r="E9472" s="148"/>
      <c r="F9472" s="148"/>
      <c r="G9472" s="149"/>
      <c r="H9472" s="148"/>
      <c r="I9472"/>
    </row>
    <row r="9473" spans="1:9" x14ac:dyDescent="0.25">
      <c r="A9473"/>
      <c r="B9473"/>
      <c r="C9473"/>
      <c r="D9473"/>
      <c r="E9473" s="148"/>
      <c r="F9473" s="148"/>
      <c r="G9473" s="149"/>
      <c r="H9473" s="148"/>
      <c r="I9473"/>
    </row>
    <row r="9474" spans="1:9" x14ac:dyDescent="0.25">
      <c r="A9474"/>
      <c r="B9474"/>
      <c r="C9474"/>
      <c r="D9474"/>
      <c r="E9474" s="148"/>
      <c r="F9474" s="148"/>
      <c r="G9474" s="149"/>
      <c r="H9474" s="148"/>
      <c r="I9474"/>
    </row>
    <row r="9475" spans="1:9" x14ac:dyDescent="0.25">
      <c r="A9475"/>
      <c r="B9475"/>
      <c r="C9475"/>
      <c r="D9475"/>
      <c r="E9475" s="148"/>
      <c r="F9475" s="148"/>
      <c r="G9475" s="149"/>
      <c r="H9475" s="148"/>
      <c r="I9475"/>
    </row>
    <row r="9476" spans="1:9" x14ac:dyDescent="0.25">
      <c r="A9476"/>
      <c r="B9476"/>
      <c r="C9476"/>
      <c r="D9476"/>
      <c r="E9476" s="148"/>
      <c r="F9476" s="148"/>
      <c r="G9476" s="149"/>
      <c r="H9476" s="148"/>
      <c r="I9476"/>
    </row>
    <row r="9477" spans="1:9" x14ac:dyDescent="0.25">
      <c r="A9477"/>
      <c r="B9477"/>
      <c r="C9477"/>
      <c r="D9477"/>
      <c r="E9477" s="148"/>
      <c r="F9477" s="148"/>
      <c r="G9477" s="149"/>
      <c r="H9477" s="148"/>
      <c r="I9477"/>
    </row>
    <row r="9478" spans="1:9" x14ac:dyDescent="0.25">
      <c r="A9478"/>
      <c r="B9478"/>
      <c r="C9478"/>
      <c r="D9478"/>
      <c r="E9478" s="148"/>
      <c r="F9478" s="148"/>
      <c r="G9478" s="149"/>
      <c r="H9478" s="148"/>
      <c r="I9478"/>
    </row>
    <row r="9479" spans="1:9" x14ac:dyDescent="0.25">
      <c r="A9479"/>
      <c r="B9479"/>
      <c r="C9479"/>
      <c r="D9479"/>
      <c r="E9479" s="148"/>
      <c r="F9479" s="148"/>
      <c r="G9479" s="149"/>
      <c r="H9479" s="148"/>
      <c r="I9479"/>
    </row>
    <row r="9480" spans="1:9" x14ac:dyDescent="0.25">
      <c r="A9480"/>
      <c r="B9480"/>
      <c r="C9480"/>
      <c r="D9480"/>
      <c r="E9480" s="148"/>
      <c r="F9480" s="148"/>
      <c r="G9480" s="149"/>
      <c r="H9480" s="148"/>
      <c r="I9480"/>
    </row>
    <row r="9481" spans="1:9" x14ac:dyDescent="0.25">
      <c r="A9481"/>
      <c r="B9481"/>
      <c r="C9481"/>
      <c r="D9481"/>
      <c r="E9481" s="148"/>
      <c r="F9481" s="148"/>
      <c r="G9481" s="149"/>
      <c r="H9481" s="148"/>
      <c r="I9481"/>
    </row>
    <row r="9482" spans="1:9" x14ac:dyDescent="0.25">
      <c r="A9482"/>
      <c r="B9482"/>
      <c r="C9482"/>
      <c r="D9482"/>
      <c r="E9482" s="148"/>
      <c r="F9482" s="148"/>
      <c r="G9482" s="149"/>
      <c r="H9482" s="148"/>
      <c r="I9482"/>
    </row>
    <row r="9483" spans="1:9" x14ac:dyDescent="0.25">
      <c r="A9483"/>
      <c r="B9483"/>
      <c r="C9483"/>
      <c r="D9483"/>
      <c r="E9483" s="148"/>
      <c r="F9483" s="148"/>
      <c r="G9483" s="149"/>
      <c r="H9483" s="148"/>
      <c r="I9483"/>
    </row>
    <row r="9484" spans="1:9" x14ac:dyDescent="0.25">
      <c r="A9484"/>
      <c r="B9484"/>
      <c r="C9484"/>
      <c r="D9484"/>
      <c r="E9484" s="148"/>
      <c r="F9484" s="148"/>
      <c r="G9484" s="149"/>
      <c r="H9484" s="148"/>
      <c r="I9484"/>
    </row>
    <row r="9485" spans="1:9" x14ac:dyDescent="0.25">
      <c r="A9485"/>
      <c r="B9485"/>
      <c r="C9485"/>
      <c r="D9485"/>
      <c r="E9485" s="148"/>
      <c r="F9485" s="148"/>
      <c r="G9485" s="149"/>
      <c r="H9485" s="148"/>
      <c r="I9485"/>
    </row>
    <row r="9486" spans="1:9" x14ac:dyDescent="0.25">
      <c r="A9486"/>
      <c r="B9486"/>
      <c r="C9486"/>
      <c r="D9486"/>
      <c r="E9486" s="148"/>
      <c r="F9486" s="148"/>
      <c r="G9486" s="149"/>
      <c r="H9486" s="148"/>
      <c r="I9486"/>
    </row>
    <row r="9487" spans="1:9" x14ac:dyDescent="0.25">
      <c r="A9487"/>
      <c r="B9487"/>
      <c r="C9487"/>
      <c r="D9487"/>
      <c r="E9487" s="148"/>
      <c r="F9487" s="148"/>
      <c r="G9487" s="149"/>
      <c r="H9487" s="148"/>
      <c r="I9487"/>
    </row>
    <row r="9488" spans="1:9" x14ac:dyDescent="0.25">
      <c r="A9488"/>
      <c r="B9488"/>
      <c r="C9488"/>
      <c r="D9488"/>
      <c r="E9488" s="148"/>
      <c r="F9488" s="148"/>
      <c r="G9488" s="149"/>
      <c r="H9488" s="148"/>
      <c r="I9488"/>
    </row>
    <row r="9489" spans="1:9" x14ac:dyDescent="0.25">
      <c r="A9489"/>
      <c r="B9489"/>
      <c r="C9489"/>
      <c r="D9489"/>
      <c r="E9489" s="148"/>
      <c r="F9489" s="148"/>
      <c r="G9489" s="149"/>
      <c r="H9489" s="148"/>
      <c r="I9489"/>
    </row>
    <row r="9490" spans="1:9" x14ac:dyDescent="0.25">
      <c r="A9490"/>
      <c r="B9490"/>
      <c r="C9490"/>
      <c r="D9490"/>
      <c r="E9490" s="148"/>
      <c r="F9490" s="148"/>
      <c r="G9490" s="149"/>
      <c r="H9490" s="148"/>
      <c r="I9490"/>
    </row>
    <row r="9491" spans="1:9" x14ac:dyDescent="0.25">
      <c r="A9491"/>
      <c r="B9491"/>
      <c r="C9491"/>
      <c r="D9491"/>
      <c r="E9491" s="148"/>
      <c r="F9491" s="148"/>
      <c r="G9491" s="149"/>
      <c r="H9491" s="148"/>
      <c r="I9491"/>
    </row>
    <row r="9492" spans="1:9" x14ac:dyDescent="0.25">
      <c r="A9492"/>
      <c r="B9492"/>
      <c r="C9492"/>
      <c r="D9492"/>
      <c r="E9492" s="148"/>
      <c r="F9492" s="148"/>
      <c r="G9492" s="149"/>
      <c r="H9492" s="148"/>
      <c r="I9492"/>
    </row>
    <row r="9493" spans="1:9" x14ac:dyDescent="0.25">
      <c r="A9493"/>
      <c r="B9493"/>
      <c r="C9493"/>
      <c r="D9493"/>
      <c r="E9493" s="148"/>
      <c r="F9493" s="148"/>
      <c r="G9493" s="149"/>
      <c r="H9493" s="148"/>
      <c r="I9493"/>
    </row>
    <row r="9494" spans="1:9" x14ac:dyDescent="0.25">
      <c r="A9494"/>
      <c r="B9494"/>
      <c r="C9494"/>
      <c r="D9494"/>
      <c r="E9494" s="148"/>
      <c r="F9494" s="148"/>
      <c r="G9494" s="149"/>
      <c r="H9494" s="148"/>
      <c r="I9494"/>
    </row>
    <row r="9495" spans="1:9" x14ac:dyDescent="0.25">
      <c r="A9495"/>
      <c r="B9495"/>
      <c r="C9495"/>
      <c r="D9495"/>
      <c r="E9495" s="148"/>
      <c r="F9495" s="148"/>
      <c r="G9495" s="149"/>
      <c r="H9495" s="148"/>
      <c r="I9495"/>
    </row>
    <row r="9496" spans="1:9" x14ac:dyDescent="0.25">
      <c r="A9496"/>
      <c r="B9496"/>
      <c r="C9496"/>
      <c r="D9496"/>
      <c r="E9496" s="148"/>
      <c r="F9496" s="148"/>
      <c r="G9496" s="149"/>
      <c r="H9496" s="148"/>
      <c r="I9496"/>
    </row>
    <row r="9497" spans="1:9" x14ac:dyDescent="0.25">
      <c r="A9497"/>
      <c r="B9497"/>
      <c r="C9497"/>
      <c r="D9497"/>
      <c r="E9497" s="148"/>
      <c r="F9497" s="148"/>
      <c r="G9497" s="149"/>
      <c r="H9497" s="148"/>
      <c r="I9497"/>
    </row>
    <row r="9498" spans="1:9" x14ac:dyDescent="0.25">
      <c r="A9498"/>
      <c r="B9498"/>
      <c r="C9498"/>
      <c r="D9498"/>
      <c r="E9498" s="148"/>
      <c r="F9498" s="148"/>
      <c r="G9498" s="149"/>
      <c r="H9498" s="148"/>
      <c r="I9498"/>
    </row>
    <row r="9499" spans="1:9" x14ac:dyDescent="0.25">
      <c r="A9499"/>
      <c r="B9499"/>
      <c r="C9499"/>
      <c r="D9499"/>
      <c r="E9499" s="148"/>
      <c r="F9499" s="148"/>
      <c r="G9499" s="149"/>
      <c r="H9499" s="148"/>
      <c r="I9499"/>
    </row>
    <row r="9500" spans="1:9" x14ac:dyDescent="0.25">
      <c r="A9500"/>
      <c r="B9500"/>
      <c r="C9500"/>
      <c r="D9500"/>
      <c r="E9500" s="148"/>
      <c r="F9500" s="148"/>
      <c r="G9500" s="149"/>
      <c r="H9500" s="148"/>
      <c r="I9500"/>
    </row>
    <row r="9501" spans="1:9" x14ac:dyDescent="0.25">
      <c r="A9501"/>
      <c r="B9501"/>
      <c r="C9501"/>
      <c r="D9501"/>
      <c r="E9501" s="148"/>
      <c r="F9501" s="148"/>
      <c r="G9501" s="149"/>
      <c r="H9501" s="148"/>
      <c r="I9501"/>
    </row>
    <row r="9502" spans="1:9" x14ac:dyDescent="0.25">
      <c r="A9502"/>
      <c r="B9502"/>
      <c r="C9502"/>
      <c r="D9502"/>
      <c r="E9502" s="148"/>
      <c r="F9502" s="148"/>
      <c r="G9502" s="149"/>
      <c r="H9502" s="148"/>
      <c r="I9502"/>
    </row>
    <row r="9503" spans="1:9" x14ac:dyDescent="0.25">
      <c r="A9503"/>
      <c r="B9503"/>
      <c r="C9503"/>
      <c r="D9503"/>
      <c r="E9503" s="148"/>
      <c r="F9503" s="148"/>
      <c r="G9503" s="149"/>
      <c r="H9503" s="148"/>
      <c r="I9503"/>
    </row>
    <row r="9504" spans="1:9" x14ac:dyDescent="0.25">
      <c r="A9504"/>
      <c r="B9504"/>
      <c r="C9504"/>
      <c r="D9504"/>
      <c r="E9504" s="148"/>
      <c r="F9504" s="148"/>
      <c r="G9504" s="149"/>
      <c r="H9504" s="148"/>
      <c r="I9504"/>
    </row>
    <row r="9505" spans="1:9" x14ac:dyDescent="0.25">
      <c r="A9505"/>
      <c r="B9505"/>
      <c r="C9505"/>
      <c r="D9505"/>
      <c r="E9505" s="148"/>
      <c r="F9505" s="148"/>
      <c r="G9505" s="149"/>
      <c r="H9505" s="148"/>
      <c r="I9505"/>
    </row>
    <row r="9506" spans="1:9" x14ac:dyDescent="0.25">
      <c r="A9506"/>
      <c r="B9506"/>
      <c r="C9506"/>
      <c r="D9506"/>
      <c r="E9506" s="148"/>
      <c r="F9506" s="148"/>
      <c r="G9506" s="149"/>
      <c r="H9506" s="148"/>
      <c r="I9506"/>
    </row>
    <row r="9507" spans="1:9" x14ac:dyDescent="0.25">
      <c r="A9507"/>
      <c r="B9507"/>
      <c r="C9507"/>
      <c r="D9507"/>
      <c r="E9507" s="148"/>
      <c r="F9507" s="148"/>
      <c r="G9507" s="149"/>
      <c r="H9507" s="148"/>
      <c r="I9507"/>
    </row>
    <row r="9508" spans="1:9" x14ac:dyDescent="0.25">
      <c r="A9508"/>
      <c r="B9508"/>
      <c r="C9508"/>
      <c r="D9508"/>
      <c r="E9508" s="148"/>
      <c r="F9508" s="148"/>
      <c r="G9508" s="149"/>
      <c r="H9508" s="148"/>
      <c r="I9508"/>
    </row>
    <row r="9509" spans="1:9" x14ac:dyDescent="0.25">
      <c r="A9509"/>
      <c r="B9509"/>
      <c r="C9509"/>
      <c r="D9509"/>
      <c r="E9509" s="148"/>
      <c r="F9509" s="148"/>
      <c r="G9509" s="149"/>
      <c r="H9509" s="148"/>
      <c r="I9509"/>
    </row>
    <row r="9510" spans="1:9" x14ac:dyDescent="0.25">
      <c r="A9510"/>
      <c r="B9510"/>
      <c r="C9510"/>
      <c r="D9510"/>
      <c r="E9510" s="148"/>
      <c r="F9510" s="148"/>
      <c r="G9510" s="149"/>
      <c r="H9510" s="148"/>
      <c r="I9510"/>
    </row>
    <row r="9511" spans="1:9" x14ac:dyDescent="0.25">
      <c r="A9511"/>
      <c r="B9511"/>
      <c r="C9511"/>
      <c r="D9511"/>
      <c r="E9511" s="148"/>
      <c r="F9511" s="148"/>
      <c r="G9511" s="149"/>
      <c r="H9511" s="148"/>
      <c r="I9511"/>
    </row>
    <row r="9512" spans="1:9" x14ac:dyDescent="0.25">
      <c r="A9512"/>
      <c r="B9512"/>
      <c r="C9512"/>
      <c r="D9512"/>
      <c r="E9512" s="148"/>
      <c r="F9512" s="148"/>
      <c r="G9512" s="149"/>
      <c r="H9512" s="148"/>
      <c r="I9512"/>
    </row>
    <row r="9513" spans="1:9" x14ac:dyDescent="0.25">
      <c r="A9513"/>
      <c r="B9513"/>
      <c r="C9513"/>
      <c r="D9513"/>
      <c r="E9513" s="148"/>
      <c r="F9513" s="148"/>
      <c r="G9513" s="149"/>
      <c r="H9513" s="148"/>
      <c r="I9513"/>
    </row>
    <row r="9514" spans="1:9" x14ac:dyDescent="0.25">
      <c r="A9514"/>
      <c r="B9514"/>
      <c r="C9514"/>
      <c r="D9514"/>
      <c r="E9514" s="148"/>
      <c r="F9514" s="148"/>
      <c r="G9514" s="149"/>
      <c r="H9514" s="148"/>
      <c r="I9514"/>
    </row>
    <row r="9515" spans="1:9" x14ac:dyDescent="0.25">
      <c r="A9515"/>
      <c r="B9515"/>
      <c r="C9515"/>
      <c r="D9515"/>
      <c r="E9515" s="148"/>
      <c r="F9515" s="148"/>
      <c r="G9515" s="149"/>
      <c r="H9515" s="148"/>
      <c r="I9515"/>
    </row>
    <row r="9516" spans="1:9" x14ac:dyDescent="0.25">
      <c r="A9516"/>
      <c r="B9516"/>
      <c r="C9516"/>
      <c r="D9516"/>
      <c r="E9516" s="148"/>
      <c r="F9516" s="148"/>
      <c r="G9516" s="149"/>
      <c r="H9516" s="148"/>
      <c r="I9516"/>
    </row>
    <row r="9517" spans="1:9" x14ac:dyDescent="0.25">
      <c r="A9517"/>
      <c r="B9517"/>
      <c r="C9517"/>
      <c r="D9517"/>
      <c r="E9517" s="148"/>
      <c r="F9517" s="148"/>
      <c r="G9517" s="149"/>
      <c r="H9517" s="148"/>
      <c r="I9517"/>
    </row>
    <row r="9518" spans="1:9" x14ac:dyDescent="0.25">
      <c r="A9518"/>
      <c r="B9518"/>
      <c r="C9518"/>
      <c r="D9518"/>
      <c r="E9518" s="148"/>
      <c r="F9518" s="148"/>
      <c r="G9518" s="149"/>
      <c r="H9518" s="148"/>
      <c r="I9518"/>
    </row>
    <row r="9519" spans="1:9" x14ac:dyDescent="0.25">
      <c r="A9519"/>
      <c r="B9519"/>
      <c r="C9519"/>
      <c r="D9519"/>
      <c r="E9519" s="148"/>
      <c r="F9519" s="148"/>
      <c r="G9519" s="149"/>
      <c r="H9519" s="148"/>
      <c r="I9519"/>
    </row>
    <row r="9520" spans="1:9" x14ac:dyDescent="0.25">
      <c r="A9520"/>
      <c r="B9520"/>
      <c r="C9520"/>
      <c r="D9520"/>
      <c r="E9520" s="148"/>
      <c r="F9520" s="148"/>
      <c r="G9520" s="149"/>
      <c r="H9520" s="148"/>
      <c r="I9520"/>
    </row>
    <row r="9521" spans="1:9" x14ac:dyDescent="0.25">
      <c r="A9521"/>
      <c r="B9521"/>
      <c r="C9521"/>
      <c r="D9521"/>
      <c r="E9521" s="148"/>
      <c r="F9521" s="148"/>
      <c r="G9521" s="149"/>
      <c r="H9521" s="148"/>
      <c r="I9521"/>
    </row>
    <row r="9522" spans="1:9" x14ac:dyDescent="0.25">
      <c r="A9522"/>
      <c r="B9522"/>
      <c r="C9522"/>
      <c r="D9522"/>
      <c r="E9522" s="148"/>
      <c r="F9522" s="148"/>
      <c r="G9522" s="149"/>
      <c r="H9522" s="148"/>
      <c r="I9522"/>
    </row>
    <row r="9523" spans="1:9" x14ac:dyDescent="0.25">
      <c r="A9523"/>
      <c r="B9523"/>
      <c r="C9523"/>
      <c r="D9523"/>
      <c r="E9523" s="148"/>
      <c r="F9523" s="148"/>
      <c r="G9523" s="149"/>
      <c r="H9523" s="148"/>
      <c r="I9523"/>
    </row>
    <row r="9524" spans="1:9" x14ac:dyDescent="0.25">
      <c r="A9524"/>
      <c r="B9524"/>
      <c r="C9524"/>
      <c r="D9524"/>
      <c r="E9524" s="148"/>
      <c r="F9524" s="148"/>
      <c r="G9524" s="149"/>
      <c r="H9524" s="148"/>
      <c r="I9524"/>
    </row>
    <row r="9525" spans="1:9" x14ac:dyDescent="0.25">
      <c r="A9525"/>
      <c r="B9525"/>
      <c r="C9525"/>
      <c r="D9525"/>
      <c r="E9525" s="148"/>
      <c r="F9525" s="148"/>
      <c r="G9525" s="149"/>
      <c r="H9525" s="148"/>
      <c r="I9525"/>
    </row>
    <row r="9526" spans="1:9" x14ac:dyDescent="0.25">
      <c r="A9526"/>
      <c r="B9526"/>
      <c r="C9526"/>
      <c r="D9526"/>
      <c r="E9526" s="148"/>
      <c r="F9526" s="148"/>
      <c r="G9526" s="149"/>
      <c r="H9526" s="148"/>
      <c r="I9526"/>
    </row>
    <row r="9527" spans="1:9" x14ac:dyDescent="0.25">
      <c r="A9527"/>
      <c r="B9527"/>
      <c r="C9527"/>
      <c r="D9527"/>
      <c r="E9527" s="148"/>
      <c r="F9527" s="148"/>
      <c r="G9527" s="149"/>
      <c r="H9527" s="148"/>
      <c r="I9527"/>
    </row>
    <row r="9528" spans="1:9" x14ac:dyDescent="0.25">
      <c r="A9528"/>
      <c r="B9528"/>
      <c r="C9528"/>
      <c r="D9528"/>
      <c r="E9528" s="148"/>
      <c r="F9528" s="148"/>
      <c r="G9528" s="149"/>
      <c r="H9528" s="148"/>
      <c r="I9528"/>
    </row>
    <row r="9529" spans="1:9" x14ac:dyDescent="0.25">
      <c r="A9529"/>
      <c r="B9529"/>
      <c r="C9529"/>
      <c r="D9529"/>
      <c r="E9529" s="148"/>
      <c r="F9529" s="148"/>
      <c r="G9529" s="149"/>
      <c r="H9529" s="148"/>
      <c r="I9529"/>
    </row>
    <row r="9530" spans="1:9" x14ac:dyDescent="0.25">
      <c r="A9530"/>
      <c r="B9530"/>
      <c r="C9530"/>
      <c r="D9530"/>
      <c r="E9530" s="148"/>
      <c r="F9530" s="148"/>
      <c r="G9530" s="149"/>
      <c r="H9530" s="148"/>
      <c r="I9530"/>
    </row>
    <row r="9531" spans="1:9" x14ac:dyDescent="0.25">
      <c r="A9531"/>
      <c r="B9531"/>
      <c r="C9531"/>
      <c r="D9531"/>
      <c r="E9531" s="148"/>
      <c r="F9531" s="148"/>
      <c r="G9531" s="149"/>
      <c r="H9531" s="148"/>
      <c r="I9531"/>
    </row>
    <row r="9532" spans="1:9" x14ac:dyDescent="0.25">
      <c r="A9532"/>
      <c r="B9532"/>
      <c r="C9532"/>
      <c r="D9532"/>
      <c r="E9532" s="148"/>
      <c r="F9532" s="148"/>
      <c r="G9532" s="149"/>
      <c r="H9532" s="148"/>
      <c r="I9532"/>
    </row>
    <row r="9533" spans="1:9" x14ac:dyDescent="0.25">
      <c r="A9533"/>
      <c r="B9533"/>
      <c r="C9533"/>
      <c r="D9533"/>
      <c r="E9533" s="148"/>
      <c r="F9533" s="148"/>
      <c r="G9533" s="149"/>
      <c r="H9533" s="148"/>
      <c r="I9533"/>
    </row>
    <row r="9534" spans="1:9" x14ac:dyDescent="0.25">
      <c r="A9534"/>
      <c r="B9534"/>
      <c r="C9534"/>
      <c r="D9534"/>
      <c r="E9534" s="148"/>
      <c r="F9534" s="148"/>
      <c r="G9534" s="149"/>
      <c r="H9534" s="148"/>
      <c r="I9534"/>
    </row>
    <row r="9535" spans="1:9" x14ac:dyDescent="0.25">
      <c r="A9535"/>
      <c r="B9535"/>
      <c r="C9535"/>
      <c r="D9535"/>
      <c r="E9535" s="148"/>
      <c r="F9535" s="148"/>
      <c r="G9535" s="149"/>
      <c r="H9535" s="148"/>
      <c r="I9535"/>
    </row>
    <row r="9536" spans="1:9" x14ac:dyDescent="0.25">
      <c r="A9536"/>
      <c r="B9536"/>
      <c r="C9536"/>
      <c r="D9536"/>
      <c r="E9536" s="148"/>
      <c r="F9536" s="148"/>
      <c r="G9536" s="149"/>
      <c r="H9536" s="148"/>
      <c r="I9536"/>
    </row>
    <row r="9537" spans="1:9" x14ac:dyDescent="0.25">
      <c r="A9537"/>
      <c r="B9537"/>
      <c r="C9537"/>
      <c r="D9537"/>
      <c r="E9537" s="148"/>
      <c r="F9537" s="148"/>
      <c r="G9537" s="149"/>
      <c r="H9537" s="148"/>
      <c r="I9537"/>
    </row>
    <row r="9538" spans="1:9" x14ac:dyDescent="0.25">
      <c r="A9538"/>
      <c r="B9538"/>
      <c r="C9538"/>
      <c r="D9538"/>
      <c r="E9538" s="148"/>
      <c r="F9538" s="148"/>
      <c r="G9538" s="149"/>
      <c r="H9538" s="148"/>
      <c r="I9538"/>
    </row>
    <row r="9539" spans="1:9" x14ac:dyDescent="0.25">
      <c r="A9539"/>
      <c r="B9539"/>
      <c r="C9539"/>
      <c r="D9539"/>
      <c r="E9539" s="148"/>
      <c r="F9539" s="148"/>
      <c r="G9539" s="149"/>
      <c r="H9539" s="148"/>
      <c r="I9539"/>
    </row>
    <row r="9540" spans="1:9" x14ac:dyDescent="0.25">
      <c r="A9540"/>
      <c r="B9540"/>
      <c r="C9540"/>
      <c r="D9540"/>
      <c r="E9540" s="148"/>
      <c r="F9540" s="148"/>
      <c r="G9540" s="149"/>
      <c r="H9540" s="148"/>
      <c r="I9540"/>
    </row>
    <row r="9541" spans="1:9" x14ac:dyDescent="0.25">
      <c r="A9541"/>
      <c r="B9541"/>
      <c r="C9541"/>
      <c r="D9541"/>
      <c r="E9541" s="148"/>
      <c r="F9541" s="148"/>
      <c r="G9541" s="149"/>
      <c r="H9541" s="148"/>
      <c r="I9541"/>
    </row>
    <row r="9542" spans="1:9" x14ac:dyDescent="0.25">
      <c r="A9542"/>
      <c r="B9542"/>
      <c r="C9542"/>
      <c r="D9542"/>
      <c r="E9542" s="148"/>
      <c r="F9542" s="148"/>
      <c r="G9542" s="149"/>
      <c r="H9542" s="148"/>
      <c r="I9542"/>
    </row>
    <row r="9543" spans="1:9" x14ac:dyDescent="0.25">
      <c r="A9543"/>
      <c r="B9543"/>
      <c r="C9543"/>
      <c r="D9543"/>
      <c r="E9543" s="148"/>
      <c r="F9543" s="148"/>
      <c r="G9543" s="149"/>
      <c r="H9543" s="148"/>
      <c r="I9543"/>
    </row>
    <row r="9544" spans="1:9" x14ac:dyDescent="0.25">
      <c r="A9544"/>
      <c r="B9544"/>
      <c r="C9544"/>
      <c r="D9544"/>
      <c r="E9544" s="148"/>
      <c r="F9544" s="148"/>
      <c r="G9544" s="149"/>
      <c r="H9544" s="148"/>
      <c r="I9544"/>
    </row>
    <row r="9545" spans="1:9" x14ac:dyDescent="0.25">
      <c r="A9545"/>
      <c r="B9545"/>
      <c r="C9545"/>
      <c r="D9545"/>
      <c r="E9545" s="148"/>
      <c r="F9545" s="148"/>
      <c r="G9545" s="149"/>
      <c r="H9545" s="148"/>
      <c r="I9545"/>
    </row>
    <row r="9546" spans="1:9" x14ac:dyDescent="0.25">
      <c r="A9546"/>
      <c r="B9546"/>
      <c r="C9546"/>
      <c r="D9546"/>
      <c r="E9546" s="148"/>
      <c r="F9546" s="148"/>
      <c r="G9546" s="149"/>
      <c r="H9546" s="148"/>
      <c r="I9546"/>
    </row>
    <row r="9547" spans="1:9" x14ac:dyDescent="0.25">
      <c r="A9547"/>
      <c r="B9547"/>
      <c r="C9547"/>
      <c r="D9547"/>
      <c r="E9547" s="148"/>
      <c r="F9547" s="148"/>
      <c r="G9547" s="149"/>
      <c r="H9547" s="148"/>
      <c r="I9547"/>
    </row>
    <row r="9548" spans="1:9" x14ac:dyDescent="0.25">
      <c r="A9548"/>
      <c r="B9548"/>
      <c r="C9548"/>
      <c r="D9548"/>
      <c r="E9548" s="148"/>
      <c r="F9548" s="148"/>
      <c r="G9548" s="149"/>
      <c r="H9548" s="148"/>
      <c r="I9548"/>
    </row>
    <row r="9549" spans="1:9" x14ac:dyDescent="0.25">
      <c r="A9549"/>
      <c r="B9549"/>
      <c r="C9549"/>
      <c r="D9549"/>
      <c r="E9549" s="148"/>
      <c r="F9549" s="148"/>
      <c r="G9549" s="149"/>
      <c r="H9549" s="148"/>
      <c r="I9549"/>
    </row>
    <row r="9550" spans="1:9" x14ac:dyDescent="0.25">
      <c r="A9550"/>
      <c r="B9550"/>
      <c r="C9550"/>
      <c r="D9550"/>
      <c r="E9550" s="148"/>
      <c r="F9550" s="148"/>
      <c r="G9550" s="149"/>
      <c r="H9550" s="148"/>
      <c r="I9550"/>
    </row>
    <row r="9551" spans="1:9" x14ac:dyDescent="0.25">
      <c r="A9551"/>
      <c r="B9551"/>
      <c r="C9551"/>
      <c r="D9551"/>
      <c r="E9551" s="148"/>
      <c r="F9551" s="148"/>
      <c r="G9551" s="149"/>
      <c r="H9551" s="148"/>
      <c r="I9551"/>
    </row>
    <row r="9552" spans="1:9" x14ac:dyDescent="0.25">
      <c r="A9552"/>
      <c r="B9552"/>
      <c r="C9552"/>
      <c r="D9552"/>
      <c r="E9552" s="148"/>
      <c r="F9552" s="148"/>
      <c r="G9552" s="149"/>
      <c r="H9552" s="148"/>
      <c r="I9552"/>
    </row>
    <row r="9553" spans="1:9" x14ac:dyDescent="0.25">
      <c r="A9553"/>
      <c r="B9553"/>
      <c r="C9553"/>
      <c r="D9553"/>
      <c r="E9553" s="148"/>
      <c r="F9553" s="148"/>
      <c r="G9553" s="149"/>
      <c r="H9553" s="148"/>
      <c r="I9553"/>
    </row>
    <row r="9554" spans="1:9" x14ac:dyDescent="0.25">
      <c r="A9554"/>
      <c r="B9554"/>
      <c r="C9554"/>
      <c r="D9554"/>
      <c r="E9554" s="148"/>
      <c r="F9554" s="148"/>
      <c r="G9554" s="149"/>
      <c r="H9554" s="148"/>
      <c r="I9554"/>
    </row>
    <row r="9555" spans="1:9" x14ac:dyDescent="0.25">
      <c r="A9555"/>
      <c r="B9555"/>
      <c r="C9555"/>
      <c r="D9555"/>
      <c r="E9555" s="148"/>
      <c r="F9555" s="148"/>
      <c r="G9555" s="149"/>
      <c r="H9555" s="148"/>
      <c r="I9555"/>
    </row>
    <row r="9556" spans="1:9" x14ac:dyDescent="0.25">
      <c r="A9556"/>
      <c r="B9556"/>
      <c r="C9556"/>
      <c r="D9556"/>
      <c r="E9556" s="148"/>
      <c r="F9556" s="148"/>
      <c r="G9556" s="149"/>
      <c r="H9556" s="148"/>
      <c r="I9556"/>
    </row>
    <row r="9557" spans="1:9" x14ac:dyDescent="0.25">
      <c r="A9557"/>
      <c r="B9557"/>
      <c r="C9557"/>
      <c r="D9557"/>
      <c r="E9557" s="148"/>
      <c r="F9557" s="148"/>
      <c r="G9557" s="149"/>
      <c r="H9557" s="148"/>
      <c r="I9557"/>
    </row>
    <row r="9558" spans="1:9" x14ac:dyDescent="0.25">
      <c r="A9558"/>
      <c r="B9558"/>
      <c r="C9558"/>
      <c r="D9558"/>
      <c r="E9558" s="148"/>
      <c r="F9558" s="148"/>
      <c r="G9558" s="149"/>
      <c r="H9558" s="148"/>
      <c r="I9558"/>
    </row>
    <row r="9559" spans="1:9" x14ac:dyDescent="0.25">
      <c r="A9559"/>
      <c r="B9559"/>
      <c r="C9559"/>
      <c r="D9559"/>
      <c r="E9559" s="148"/>
      <c r="F9559" s="148"/>
      <c r="G9559" s="149"/>
      <c r="H9559" s="148"/>
      <c r="I9559"/>
    </row>
    <row r="9560" spans="1:9" x14ac:dyDescent="0.25">
      <c r="A9560"/>
      <c r="B9560"/>
      <c r="C9560"/>
      <c r="D9560"/>
      <c r="E9560" s="148"/>
      <c r="F9560" s="148"/>
      <c r="G9560" s="149"/>
      <c r="H9560" s="148"/>
      <c r="I9560"/>
    </row>
    <row r="9561" spans="1:9" x14ac:dyDescent="0.25">
      <c r="A9561"/>
      <c r="B9561"/>
      <c r="C9561"/>
      <c r="D9561"/>
      <c r="E9561" s="148"/>
      <c r="F9561" s="148"/>
      <c r="G9561" s="149"/>
      <c r="H9561" s="148"/>
      <c r="I9561"/>
    </row>
    <row r="9562" spans="1:9" x14ac:dyDescent="0.25">
      <c r="A9562"/>
      <c r="B9562"/>
      <c r="C9562"/>
      <c r="D9562"/>
      <c r="E9562" s="148"/>
      <c r="F9562" s="148"/>
      <c r="G9562" s="149"/>
      <c r="H9562" s="148"/>
      <c r="I9562"/>
    </row>
    <row r="9563" spans="1:9" x14ac:dyDescent="0.25">
      <c r="A9563"/>
      <c r="B9563"/>
      <c r="C9563"/>
      <c r="D9563"/>
      <c r="E9563" s="148"/>
      <c r="F9563" s="148"/>
      <c r="G9563" s="149"/>
      <c r="H9563" s="148"/>
      <c r="I9563"/>
    </row>
    <row r="9564" spans="1:9" x14ac:dyDescent="0.25">
      <c r="A9564"/>
      <c r="B9564"/>
      <c r="C9564"/>
      <c r="D9564"/>
      <c r="E9564" s="148"/>
      <c r="F9564" s="148"/>
      <c r="G9564" s="149"/>
      <c r="H9564" s="148"/>
      <c r="I9564"/>
    </row>
    <row r="9565" spans="1:9" x14ac:dyDescent="0.25">
      <c r="A9565"/>
      <c r="B9565"/>
      <c r="C9565"/>
      <c r="D9565"/>
      <c r="E9565" s="148"/>
      <c r="F9565" s="148"/>
      <c r="G9565" s="149"/>
      <c r="H9565" s="148"/>
      <c r="I9565"/>
    </row>
    <row r="9566" spans="1:9" x14ac:dyDescent="0.25">
      <c r="A9566"/>
      <c r="B9566"/>
      <c r="C9566"/>
      <c r="D9566"/>
      <c r="E9566" s="148"/>
      <c r="F9566" s="148"/>
      <c r="G9566" s="149"/>
      <c r="H9566" s="148"/>
      <c r="I9566"/>
    </row>
    <row r="9567" spans="1:9" x14ac:dyDescent="0.25">
      <c r="A9567"/>
      <c r="B9567"/>
      <c r="C9567"/>
      <c r="D9567"/>
      <c r="E9567" s="148"/>
      <c r="F9567" s="148"/>
      <c r="G9567" s="149"/>
      <c r="H9567" s="148"/>
      <c r="I9567"/>
    </row>
    <row r="9568" spans="1:9" x14ac:dyDescent="0.25">
      <c r="A9568"/>
      <c r="B9568"/>
      <c r="C9568"/>
      <c r="D9568"/>
      <c r="E9568" s="148"/>
      <c r="F9568" s="148"/>
      <c r="G9568" s="149"/>
      <c r="H9568" s="148"/>
      <c r="I9568"/>
    </row>
    <row r="9569" spans="1:9" x14ac:dyDescent="0.25">
      <c r="A9569"/>
      <c r="B9569"/>
      <c r="C9569"/>
      <c r="D9569"/>
      <c r="E9569" s="148"/>
      <c r="F9569" s="148"/>
      <c r="G9569" s="149"/>
      <c r="H9569" s="148"/>
      <c r="I9569"/>
    </row>
    <row r="9570" spans="1:9" x14ac:dyDescent="0.25">
      <c r="A9570"/>
      <c r="B9570"/>
      <c r="C9570"/>
      <c r="D9570"/>
      <c r="E9570" s="148"/>
      <c r="F9570" s="148"/>
      <c r="G9570" s="149"/>
      <c r="H9570" s="148"/>
      <c r="I9570"/>
    </row>
    <row r="9571" spans="1:9" x14ac:dyDescent="0.25">
      <c r="A9571"/>
      <c r="B9571"/>
      <c r="C9571"/>
      <c r="D9571"/>
      <c r="E9571" s="148"/>
      <c r="F9571" s="148"/>
      <c r="G9571" s="149"/>
      <c r="H9571" s="148"/>
      <c r="I9571"/>
    </row>
    <row r="9572" spans="1:9" x14ac:dyDescent="0.25">
      <c r="A9572"/>
      <c r="B9572"/>
      <c r="C9572"/>
      <c r="D9572"/>
      <c r="E9572" s="148"/>
      <c r="F9572" s="148"/>
      <c r="G9572" s="149"/>
      <c r="H9572" s="148"/>
      <c r="I9572"/>
    </row>
    <row r="9573" spans="1:9" x14ac:dyDescent="0.25">
      <c r="A9573"/>
      <c r="B9573"/>
      <c r="C9573"/>
      <c r="D9573"/>
      <c r="E9573" s="148"/>
      <c r="F9573" s="148"/>
      <c r="G9573" s="149"/>
      <c r="H9573" s="148"/>
      <c r="I9573"/>
    </row>
    <row r="9574" spans="1:9" x14ac:dyDescent="0.25">
      <c r="A9574"/>
      <c r="B9574"/>
      <c r="C9574"/>
      <c r="D9574"/>
      <c r="E9574" s="148"/>
      <c r="F9574" s="148"/>
      <c r="G9574" s="149"/>
      <c r="H9574" s="148"/>
      <c r="I9574"/>
    </row>
    <row r="9575" spans="1:9" x14ac:dyDescent="0.25">
      <c r="A9575"/>
      <c r="B9575"/>
      <c r="C9575"/>
      <c r="D9575"/>
      <c r="E9575" s="148"/>
      <c r="F9575" s="148"/>
      <c r="G9575" s="149"/>
      <c r="H9575" s="148"/>
      <c r="I9575"/>
    </row>
    <row r="9576" spans="1:9" x14ac:dyDescent="0.25">
      <c r="A9576"/>
      <c r="B9576"/>
      <c r="C9576"/>
      <c r="D9576"/>
      <c r="E9576" s="148"/>
      <c r="F9576" s="148"/>
      <c r="G9576" s="149"/>
      <c r="H9576" s="148"/>
      <c r="I9576"/>
    </row>
    <row r="9577" spans="1:9" x14ac:dyDescent="0.25">
      <c r="A9577"/>
      <c r="B9577"/>
      <c r="C9577"/>
      <c r="D9577"/>
      <c r="E9577" s="148"/>
      <c r="F9577" s="148"/>
      <c r="G9577" s="149"/>
      <c r="H9577" s="148"/>
      <c r="I9577"/>
    </row>
    <row r="9578" spans="1:9" x14ac:dyDescent="0.25">
      <c r="A9578"/>
      <c r="B9578"/>
      <c r="C9578"/>
      <c r="D9578"/>
      <c r="E9578" s="148"/>
      <c r="F9578" s="148"/>
      <c r="G9578" s="149"/>
      <c r="H9578" s="148"/>
      <c r="I9578"/>
    </row>
    <row r="9579" spans="1:9" x14ac:dyDescent="0.25">
      <c r="A9579"/>
      <c r="B9579"/>
      <c r="C9579"/>
      <c r="D9579"/>
      <c r="E9579" s="148"/>
      <c r="F9579" s="148"/>
      <c r="G9579" s="149"/>
      <c r="H9579" s="148"/>
      <c r="I9579"/>
    </row>
    <row r="9580" spans="1:9" x14ac:dyDescent="0.25">
      <c r="A9580"/>
      <c r="B9580"/>
      <c r="C9580"/>
      <c r="D9580"/>
      <c r="E9580" s="148"/>
      <c r="F9580" s="148"/>
      <c r="G9580" s="149"/>
      <c r="H9580" s="148"/>
      <c r="I9580"/>
    </row>
    <row r="9581" spans="1:9" x14ac:dyDescent="0.25">
      <c r="A9581"/>
      <c r="B9581"/>
      <c r="C9581"/>
      <c r="D9581"/>
      <c r="E9581" s="148"/>
      <c r="F9581" s="148"/>
      <c r="G9581" s="149"/>
      <c r="H9581" s="148"/>
      <c r="I9581"/>
    </row>
    <row r="9582" spans="1:9" x14ac:dyDescent="0.25">
      <c r="A9582"/>
      <c r="B9582"/>
      <c r="C9582"/>
      <c r="D9582"/>
      <c r="E9582" s="148"/>
      <c r="F9582" s="148"/>
      <c r="G9582" s="149"/>
      <c r="H9582" s="148"/>
      <c r="I9582"/>
    </row>
    <row r="9583" spans="1:9" x14ac:dyDescent="0.25">
      <c r="A9583"/>
      <c r="B9583"/>
      <c r="C9583"/>
      <c r="D9583"/>
      <c r="E9583" s="148"/>
      <c r="F9583" s="148"/>
      <c r="G9583" s="149"/>
      <c r="H9583" s="148"/>
      <c r="I9583"/>
    </row>
    <row r="9584" spans="1:9" x14ac:dyDescent="0.25">
      <c r="A9584"/>
      <c r="B9584"/>
      <c r="C9584"/>
      <c r="D9584"/>
      <c r="E9584" s="148"/>
      <c r="F9584" s="148"/>
      <c r="G9584" s="149"/>
      <c r="H9584" s="148"/>
      <c r="I9584"/>
    </row>
    <row r="9585" spans="1:9" x14ac:dyDescent="0.25">
      <c r="A9585"/>
      <c r="B9585"/>
      <c r="C9585"/>
      <c r="D9585"/>
      <c r="E9585" s="148"/>
      <c r="F9585" s="148"/>
      <c r="G9585" s="149"/>
      <c r="H9585" s="148"/>
      <c r="I9585"/>
    </row>
    <row r="9586" spans="1:9" x14ac:dyDescent="0.25">
      <c r="A9586"/>
      <c r="B9586"/>
      <c r="C9586"/>
      <c r="D9586"/>
      <c r="E9586" s="148"/>
      <c r="F9586" s="148"/>
      <c r="G9586" s="149"/>
      <c r="H9586" s="148"/>
      <c r="I9586"/>
    </row>
    <row r="9587" spans="1:9" x14ac:dyDescent="0.25">
      <c r="A9587"/>
      <c r="B9587"/>
      <c r="C9587"/>
      <c r="D9587"/>
      <c r="E9587" s="148"/>
      <c r="F9587" s="148"/>
      <c r="G9587" s="149"/>
      <c r="H9587" s="148"/>
      <c r="I9587"/>
    </row>
    <row r="9588" spans="1:9" x14ac:dyDescent="0.25">
      <c r="A9588"/>
      <c r="B9588"/>
      <c r="C9588"/>
      <c r="D9588"/>
      <c r="E9588" s="148"/>
      <c r="F9588" s="148"/>
      <c r="G9588" s="149"/>
      <c r="H9588" s="148"/>
      <c r="I9588"/>
    </row>
    <row r="9589" spans="1:9" x14ac:dyDescent="0.25">
      <c r="A9589"/>
      <c r="B9589"/>
      <c r="C9589"/>
      <c r="D9589"/>
      <c r="E9589" s="148"/>
      <c r="F9589" s="148"/>
      <c r="G9589" s="149"/>
      <c r="H9589" s="148"/>
      <c r="I9589"/>
    </row>
    <row r="9590" spans="1:9" x14ac:dyDescent="0.25">
      <c r="A9590"/>
      <c r="B9590"/>
      <c r="C9590"/>
      <c r="D9590"/>
      <c r="E9590" s="148"/>
      <c r="F9590" s="148"/>
      <c r="G9590" s="149"/>
      <c r="H9590" s="148"/>
      <c r="I9590"/>
    </row>
    <row r="9591" spans="1:9" x14ac:dyDescent="0.25">
      <c r="A9591"/>
      <c r="B9591"/>
      <c r="C9591"/>
      <c r="D9591"/>
      <c r="E9591" s="148"/>
      <c r="F9591" s="148"/>
      <c r="G9591" s="149"/>
      <c r="H9591" s="148"/>
      <c r="I9591"/>
    </row>
    <row r="9592" spans="1:9" x14ac:dyDescent="0.25">
      <c r="A9592"/>
      <c r="B9592"/>
      <c r="C9592"/>
      <c r="D9592"/>
      <c r="E9592" s="148"/>
      <c r="F9592" s="148"/>
      <c r="G9592" s="149"/>
      <c r="H9592" s="148"/>
      <c r="I9592"/>
    </row>
    <row r="9593" spans="1:9" x14ac:dyDescent="0.25">
      <c r="A9593"/>
      <c r="B9593"/>
      <c r="C9593"/>
      <c r="D9593"/>
      <c r="E9593" s="148"/>
      <c r="F9593" s="148"/>
      <c r="G9593" s="149"/>
      <c r="H9593" s="148"/>
      <c r="I9593"/>
    </row>
    <row r="9594" spans="1:9" x14ac:dyDescent="0.25">
      <c r="A9594"/>
      <c r="B9594"/>
      <c r="C9594"/>
      <c r="D9594"/>
      <c r="E9594" s="148"/>
      <c r="F9594" s="148"/>
      <c r="G9594" s="149"/>
      <c r="H9594" s="148"/>
      <c r="I9594"/>
    </row>
    <row r="9595" spans="1:9" x14ac:dyDescent="0.25">
      <c r="A9595"/>
      <c r="B9595"/>
      <c r="C9595"/>
      <c r="D9595"/>
      <c r="E9595" s="148"/>
      <c r="F9595" s="148"/>
      <c r="G9595" s="149"/>
      <c r="H9595" s="148"/>
      <c r="I9595"/>
    </row>
    <row r="9596" spans="1:9" x14ac:dyDescent="0.25">
      <c r="A9596"/>
      <c r="B9596"/>
      <c r="C9596"/>
      <c r="D9596"/>
      <c r="E9596" s="148"/>
      <c r="F9596" s="148"/>
      <c r="G9596" s="149"/>
      <c r="H9596" s="148"/>
      <c r="I9596"/>
    </row>
    <row r="9597" spans="1:9" x14ac:dyDescent="0.25">
      <c r="A9597"/>
      <c r="B9597"/>
      <c r="C9597"/>
      <c r="D9597"/>
      <c r="E9597" s="148"/>
      <c r="F9597" s="148"/>
      <c r="G9597" s="149"/>
      <c r="H9597" s="148"/>
      <c r="I9597"/>
    </row>
    <row r="9598" spans="1:9" x14ac:dyDescent="0.25">
      <c r="A9598"/>
      <c r="B9598"/>
      <c r="C9598"/>
      <c r="D9598"/>
      <c r="E9598" s="148"/>
      <c r="F9598" s="148"/>
      <c r="G9598" s="149"/>
      <c r="H9598" s="148"/>
      <c r="I9598"/>
    </row>
    <row r="9599" spans="1:9" x14ac:dyDescent="0.25">
      <c r="A9599"/>
      <c r="B9599"/>
      <c r="C9599"/>
      <c r="D9599"/>
      <c r="E9599" s="148"/>
      <c r="F9599" s="148"/>
      <c r="G9599" s="149"/>
      <c r="H9599" s="148"/>
      <c r="I9599"/>
    </row>
    <row r="9600" spans="1:9" x14ac:dyDescent="0.25">
      <c r="A9600"/>
      <c r="B9600"/>
      <c r="C9600"/>
      <c r="D9600"/>
      <c r="E9600" s="148"/>
      <c r="F9600" s="148"/>
      <c r="G9600" s="149"/>
      <c r="H9600" s="148"/>
      <c r="I9600"/>
    </row>
    <row r="9601" spans="1:9" x14ac:dyDescent="0.25">
      <c r="A9601"/>
      <c r="B9601"/>
      <c r="C9601"/>
      <c r="D9601"/>
      <c r="E9601" s="148"/>
      <c r="F9601" s="148"/>
      <c r="G9601" s="149"/>
      <c r="H9601" s="148"/>
      <c r="I9601"/>
    </row>
    <row r="9602" spans="1:9" x14ac:dyDescent="0.25">
      <c r="A9602"/>
      <c r="B9602"/>
      <c r="C9602"/>
      <c r="D9602"/>
      <c r="E9602" s="148"/>
      <c r="F9602" s="148"/>
      <c r="G9602" s="149"/>
      <c r="H9602" s="148"/>
      <c r="I9602"/>
    </row>
    <row r="9603" spans="1:9" x14ac:dyDescent="0.25">
      <c r="A9603"/>
      <c r="B9603"/>
      <c r="C9603"/>
      <c r="D9603"/>
      <c r="E9603" s="148"/>
      <c r="F9603" s="148"/>
      <c r="G9603" s="149"/>
      <c r="H9603" s="148"/>
      <c r="I9603"/>
    </row>
    <row r="9604" spans="1:9" x14ac:dyDescent="0.25">
      <c r="A9604"/>
      <c r="B9604"/>
      <c r="C9604"/>
      <c r="D9604"/>
      <c r="E9604" s="148"/>
      <c r="F9604" s="148"/>
      <c r="G9604" s="149"/>
      <c r="H9604" s="148"/>
      <c r="I9604"/>
    </row>
    <row r="9605" spans="1:9" x14ac:dyDescent="0.25">
      <c r="A9605"/>
      <c r="B9605"/>
      <c r="C9605"/>
      <c r="D9605"/>
      <c r="E9605" s="148"/>
      <c r="F9605" s="148"/>
      <c r="G9605" s="149"/>
      <c r="H9605" s="148"/>
      <c r="I9605"/>
    </row>
    <row r="9606" spans="1:9" x14ac:dyDescent="0.25">
      <c r="A9606"/>
      <c r="B9606"/>
      <c r="C9606"/>
      <c r="D9606"/>
      <c r="E9606" s="148"/>
      <c r="F9606" s="148"/>
      <c r="G9606" s="149"/>
      <c r="H9606" s="148"/>
      <c r="I9606"/>
    </row>
    <row r="9607" spans="1:9" x14ac:dyDescent="0.25">
      <c r="A9607"/>
      <c r="B9607"/>
      <c r="C9607"/>
      <c r="D9607"/>
      <c r="E9607" s="148"/>
      <c r="F9607" s="148"/>
      <c r="G9607" s="149"/>
      <c r="H9607" s="148"/>
      <c r="I9607"/>
    </row>
    <row r="9608" spans="1:9" x14ac:dyDescent="0.25">
      <c r="A9608"/>
      <c r="B9608"/>
      <c r="C9608"/>
      <c r="D9608"/>
      <c r="E9608" s="148"/>
      <c r="F9608" s="148"/>
      <c r="G9608" s="149"/>
      <c r="H9608" s="148"/>
      <c r="I9608"/>
    </row>
    <row r="9609" spans="1:9" x14ac:dyDescent="0.25">
      <c r="A9609"/>
      <c r="B9609"/>
      <c r="C9609"/>
      <c r="D9609"/>
      <c r="E9609" s="148"/>
      <c r="F9609" s="148"/>
      <c r="G9609" s="149"/>
      <c r="H9609" s="148"/>
      <c r="I9609"/>
    </row>
    <row r="9610" spans="1:9" x14ac:dyDescent="0.25">
      <c r="A9610"/>
      <c r="B9610"/>
      <c r="C9610"/>
      <c r="D9610"/>
      <c r="E9610" s="148"/>
      <c r="F9610" s="148"/>
      <c r="G9610" s="149"/>
      <c r="H9610" s="148"/>
      <c r="I9610"/>
    </row>
    <row r="9611" spans="1:9" x14ac:dyDescent="0.25">
      <c r="A9611"/>
      <c r="B9611"/>
      <c r="C9611"/>
      <c r="D9611"/>
      <c r="E9611" s="148"/>
      <c r="F9611" s="148"/>
      <c r="G9611" s="149"/>
      <c r="H9611" s="148"/>
      <c r="I9611"/>
    </row>
    <row r="9612" spans="1:9" x14ac:dyDescent="0.25">
      <c r="A9612"/>
      <c r="B9612"/>
      <c r="C9612"/>
      <c r="D9612"/>
      <c r="E9612" s="148"/>
      <c r="F9612" s="148"/>
      <c r="G9612" s="149"/>
      <c r="H9612" s="148"/>
      <c r="I9612"/>
    </row>
    <row r="9613" spans="1:9" x14ac:dyDescent="0.25">
      <c r="A9613"/>
      <c r="B9613"/>
      <c r="C9613"/>
      <c r="D9613"/>
      <c r="E9613" s="148"/>
      <c r="F9613" s="148"/>
      <c r="G9613" s="149"/>
      <c r="H9613" s="148"/>
      <c r="I9613"/>
    </row>
    <row r="9614" spans="1:9" x14ac:dyDescent="0.25">
      <c r="A9614"/>
      <c r="B9614"/>
      <c r="C9614"/>
      <c r="D9614"/>
      <c r="E9614" s="148"/>
      <c r="F9614" s="148"/>
      <c r="G9614" s="149"/>
      <c r="H9614" s="148"/>
      <c r="I9614"/>
    </row>
    <row r="9615" spans="1:9" x14ac:dyDescent="0.25">
      <c r="A9615"/>
      <c r="B9615"/>
      <c r="C9615"/>
      <c r="D9615"/>
      <c r="E9615" s="148"/>
      <c r="F9615" s="148"/>
      <c r="G9615" s="149"/>
      <c r="H9615" s="148"/>
      <c r="I9615"/>
    </row>
    <row r="9616" spans="1:9" x14ac:dyDescent="0.25">
      <c r="A9616"/>
      <c r="B9616"/>
      <c r="C9616"/>
      <c r="D9616"/>
      <c r="E9616" s="148"/>
      <c r="F9616" s="148"/>
      <c r="G9616" s="149"/>
      <c r="H9616" s="148"/>
      <c r="I9616"/>
    </row>
    <row r="9617" spans="1:9" x14ac:dyDescent="0.25">
      <c r="A9617"/>
      <c r="B9617"/>
      <c r="C9617"/>
      <c r="D9617"/>
      <c r="E9617" s="148"/>
      <c r="F9617" s="148"/>
      <c r="G9617" s="149"/>
      <c r="H9617" s="148"/>
      <c r="I9617"/>
    </row>
    <row r="9618" spans="1:9" x14ac:dyDescent="0.25">
      <c r="A9618"/>
      <c r="B9618"/>
      <c r="C9618"/>
      <c r="D9618"/>
      <c r="E9618" s="148"/>
      <c r="F9618" s="148"/>
      <c r="G9618" s="149"/>
      <c r="H9618" s="148"/>
      <c r="I9618"/>
    </row>
    <row r="9619" spans="1:9" x14ac:dyDescent="0.25">
      <c r="A9619"/>
      <c r="B9619"/>
      <c r="C9619"/>
      <c r="D9619"/>
      <c r="E9619" s="148"/>
      <c r="F9619" s="148"/>
      <c r="G9619" s="149"/>
      <c r="H9619" s="148"/>
      <c r="I9619"/>
    </row>
    <row r="9620" spans="1:9" x14ac:dyDescent="0.25">
      <c r="A9620"/>
      <c r="B9620"/>
      <c r="C9620"/>
      <c r="D9620"/>
      <c r="E9620" s="148"/>
      <c r="F9620" s="148"/>
      <c r="G9620" s="149"/>
      <c r="H9620" s="148"/>
      <c r="I9620"/>
    </row>
    <row r="9621" spans="1:9" x14ac:dyDescent="0.25">
      <c r="A9621"/>
      <c r="B9621"/>
      <c r="C9621"/>
      <c r="D9621"/>
      <c r="E9621" s="148"/>
      <c r="F9621" s="148"/>
      <c r="G9621" s="149"/>
      <c r="H9621" s="148"/>
      <c r="I9621"/>
    </row>
    <row r="9622" spans="1:9" x14ac:dyDescent="0.25">
      <c r="A9622"/>
      <c r="B9622"/>
      <c r="C9622"/>
      <c r="D9622"/>
      <c r="E9622" s="148"/>
      <c r="F9622" s="148"/>
      <c r="G9622" s="149"/>
      <c r="H9622" s="148"/>
      <c r="I9622"/>
    </row>
    <row r="9623" spans="1:9" x14ac:dyDescent="0.25">
      <c r="A9623"/>
      <c r="B9623"/>
      <c r="C9623"/>
      <c r="D9623"/>
      <c r="E9623" s="148"/>
      <c r="F9623" s="148"/>
      <c r="G9623" s="149"/>
      <c r="H9623" s="148"/>
      <c r="I9623"/>
    </row>
    <row r="9624" spans="1:9" x14ac:dyDescent="0.25">
      <c r="A9624"/>
      <c r="B9624"/>
      <c r="C9624"/>
      <c r="D9624"/>
      <c r="E9624" s="148"/>
      <c r="F9624" s="148"/>
      <c r="G9624" s="149"/>
      <c r="H9624" s="148"/>
      <c r="I9624"/>
    </row>
    <row r="9625" spans="1:9" x14ac:dyDescent="0.25">
      <c r="A9625"/>
      <c r="B9625"/>
      <c r="C9625"/>
      <c r="D9625"/>
      <c r="E9625" s="148"/>
      <c r="F9625" s="148"/>
      <c r="G9625" s="149"/>
      <c r="H9625" s="148"/>
      <c r="I9625"/>
    </row>
    <row r="9626" spans="1:9" x14ac:dyDescent="0.25">
      <c r="A9626"/>
      <c r="B9626"/>
      <c r="C9626"/>
      <c r="D9626"/>
      <c r="E9626" s="148"/>
      <c r="F9626" s="148"/>
      <c r="G9626" s="149"/>
      <c r="H9626" s="148"/>
      <c r="I9626"/>
    </row>
    <row r="9627" spans="1:9" x14ac:dyDescent="0.25">
      <c r="A9627"/>
      <c r="B9627"/>
      <c r="C9627"/>
      <c r="D9627"/>
      <c r="E9627" s="148"/>
      <c r="F9627" s="148"/>
      <c r="G9627" s="149"/>
      <c r="H9627" s="148"/>
      <c r="I9627"/>
    </row>
    <row r="9628" spans="1:9" x14ac:dyDescent="0.25">
      <c r="A9628"/>
      <c r="B9628"/>
      <c r="C9628"/>
      <c r="D9628"/>
      <c r="E9628" s="148"/>
      <c r="F9628" s="148"/>
      <c r="G9628" s="149"/>
      <c r="H9628" s="148"/>
      <c r="I9628"/>
    </row>
    <row r="9629" spans="1:9" x14ac:dyDescent="0.25">
      <c r="A9629"/>
      <c r="B9629"/>
      <c r="C9629"/>
      <c r="D9629"/>
      <c r="E9629" s="148"/>
      <c r="F9629" s="148"/>
      <c r="G9629" s="149"/>
      <c r="H9629" s="148"/>
      <c r="I9629"/>
    </row>
    <row r="9630" spans="1:9" x14ac:dyDescent="0.25">
      <c r="A9630"/>
      <c r="B9630"/>
      <c r="C9630"/>
      <c r="D9630"/>
      <c r="E9630" s="148"/>
      <c r="F9630" s="148"/>
      <c r="G9630" s="149"/>
      <c r="H9630" s="148"/>
      <c r="I9630"/>
    </row>
    <row r="9631" spans="1:9" x14ac:dyDescent="0.25">
      <c r="A9631"/>
      <c r="B9631"/>
      <c r="C9631"/>
      <c r="D9631"/>
      <c r="E9631" s="148"/>
      <c r="F9631" s="148"/>
      <c r="G9631" s="149"/>
      <c r="H9631" s="148"/>
      <c r="I9631"/>
    </row>
    <row r="9632" spans="1:9" x14ac:dyDescent="0.25">
      <c r="A9632"/>
      <c r="B9632"/>
      <c r="C9632"/>
      <c r="D9632"/>
      <c r="E9632" s="148"/>
      <c r="F9632" s="148"/>
      <c r="G9632" s="149"/>
      <c r="H9632" s="148"/>
      <c r="I9632"/>
    </row>
    <row r="9633" spans="1:9" x14ac:dyDescent="0.25">
      <c r="A9633"/>
      <c r="B9633"/>
      <c r="C9633"/>
      <c r="D9633"/>
      <c r="E9633" s="148"/>
      <c r="F9633" s="148"/>
      <c r="G9633" s="149"/>
      <c r="H9633" s="148"/>
      <c r="I9633"/>
    </row>
    <row r="9634" spans="1:9" x14ac:dyDescent="0.25">
      <c r="A9634"/>
      <c r="B9634"/>
      <c r="C9634"/>
      <c r="D9634"/>
      <c r="E9634" s="148"/>
      <c r="F9634" s="148"/>
      <c r="G9634" s="149"/>
      <c r="H9634" s="148"/>
      <c r="I9634"/>
    </row>
    <row r="9635" spans="1:9" x14ac:dyDescent="0.25">
      <c r="A9635"/>
      <c r="B9635"/>
      <c r="C9635"/>
      <c r="D9635"/>
      <c r="E9635" s="148"/>
      <c r="F9635" s="148"/>
      <c r="G9635" s="149"/>
      <c r="H9635" s="148"/>
      <c r="I9635"/>
    </row>
    <row r="9636" spans="1:9" x14ac:dyDescent="0.25">
      <c r="A9636"/>
      <c r="B9636"/>
      <c r="C9636"/>
      <c r="D9636"/>
      <c r="E9636" s="148"/>
      <c r="F9636" s="148"/>
      <c r="G9636" s="149"/>
      <c r="H9636" s="148"/>
      <c r="I9636"/>
    </row>
    <row r="9637" spans="1:9" x14ac:dyDescent="0.25">
      <c r="A9637"/>
      <c r="B9637"/>
      <c r="C9637"/>
      <c r="D9637"/>
      <c r="E9637" s="148"/>
      <c r="F9637" s="148"/>
      <c r="G9637" s="149"/>
      <c r="H9637" s="148"/>
      <c r="I9637"/>
    </row>
    <row r="9638" spans="1:9" x14ac:dyDescent="0.25">
      <c r="A9638"/>
      <c r="B9638"/>
      <c r="C9638"/>
      <c r="D9638"/>
      <c r="E9638" s="148"/>
      <c r="F9638" s="148"/>
      <c r="G9638" s="149"/>
      <c r="H9638" s="148"/>
      <c r="I9638"/>
    </row>
    <row r="9639" spans="1:9" x14ac:dyDescent="0.25">
      <c r="A9639"/>
      <c r="B9639"/>
      <c r="C9639"/>
      <c r="D9639"/>
      <c r="E9639" s="148"/>
      <c r="F9639" s="148"/>
      <c r="G9639" s="149"/>
      <c r="H9639" s="148"/>
      <c r="I9639"/>
    </row>
    <row r="9640" spans="1:9" x14ac:dyDescent="0.25">
      <c r="A9640"/>
      <c r="B9640"/>
      <c r="C9640"/>
      <c r="D9640"/>
      <c r="E9640" s="148"/>
      <c r="F9640" s="148"/>
      <c r="G9640" s="149"/>
      <c r="H9640" s="148"/>
      <c r="I9640"/>
    </row>
    <row r="9641" spans="1:9" x14ac:dyDescent="0.25">
      <c r="A9641"/>
      <c r="B9641"/>
      <c r="C9641"/>
      <c r="D9641"/>
      <c r="E9641" s="148"/>
      <c r="F9641" s="148"/>
      <c r="G9641" s="149"/>
      <c r="H9641" s="148"/>
      <c r="I9641"/>
    </row>
    <row r="9642" spans="1:9" x14ac:dyDescent="0.25">
      <c r="A9642"/>
      <c r="B9642"/>
      <c r="C9642"/>
      <c r="D9642"/>
      <c r="E9642" s="148"/>
      <c r="F9642" s="148"/>
      <c r="G9642" s="149"/>
      <c r="H9642" s="148"/>
      <c r="I9642"/>
    </row>
    <row r="9643" spans="1:9" x14ac:dyDescent="0.25">
      <c r="A9643"/>
      <c r="B9643"/>
      <c r="C9643"/>
      <c r="D9643"/>
      <c r="E9643" s="148"/>
      <c r="F9643" s="148"/>
      <c r="G9643" s="149"/>
      <c r="H9643" s="148"/>
      <c r="I9643"/>
    </row>
    <row r="9644" spans="1:9" x14ac:dyDescent="0.25">
      <c r="A9644"/>
      <c r="B9644"/>
      <c r="C9644"/>
      <c r="D9644"/>
      <c r="E9644" s="148"/>
      <c r="F9644" s="148"/>
      <c r="G9644" s="149"/>
      <c r="H9644" s="148"/>
      <c r="I9644"/>
    </row>
    <row r="9645" spans="1:9" x14ac:dyDescent="0.25">
      <c r="A9645"/>
      <c r="B9645"/>
      <c r="C9645"/>
      <c r="D9645"/>
      <c r="E9645" s="148"/>
      <c r="F9645" s="148"/>
      <c r="G9645" s="149"/>
      <c r="H9645" s="148"/>
      <c r="I9645"/>
    </row>
    <row r="9646" spans="1:9" x14ac:dyDescent="0.25">
      <c r="A9646"/>
      <c r="B9646"/>
      <c r="C9646"/>
      <c r="D9646"/>
      <c r="E9646" s="148"/>
      <c r="F9646" s="148"/>
      <c r="G9646" s="149"/>
      <c r="H9646" s="148"/>
      <c r="I9646"/>
    </row>
    <row r="9647" spans="1:9" x14ac:dyDescent="0.25">
      <c r="A9647"/>
      <c r="B9647"/>
      <c r="C9647"/>
      <c r="D9647"/>
      <c r="E9647" s="148"/>
      <c r="F9647" s="148"/>
      <c r="G9647" s="149"/>
      <c r="H9647" s="148"/>
      <c r="I9647"/>
    </row>
    <row r="9648" spans="1:9" x14ac:dyDescent="0.25">
      <c r="A9648"/>
      <c r="B9648"/>
      <c r="C9648"/>
      <c r="D9648"/>
      <c r="E9648" s="148"/>
      <c r="F9648" s="148"/>
      <c r="G9648" s="149"/>
      <c r="H9648" s="148"/>
      <c r="I9648"/>
    </row>
    <row r="9649" spans="1:9" x14ac:dyDescent="0.25">
      <c r="A9649"/>
      <c r="B9649"/>
      <c r="C9649"/>
      <c r="D9649"/>
      <c r="E9649" s="148"/>
      <c r="F9649" s="148"/>
      <c r="G9649" s="149"/>
      <c r="H9649" s="148"/>
      <c r="I9649"/>
    </row>
    <row r="9650" spans="1:9" x14ac:dyDescent="0.25">
      <c r="A9650"/>
      <c r="B9650"/>
      <c r="C9650"/>
      <c r="D9650"/>
      <c r="E9650" s="148"/>
      <c r="F9650" s="148"/>
      <c r="G9650" s="149"/>
      <c r="H9650" s="148"/>
      <c r="I9650"/>
    </row>
    <row r="9651" spans="1:9" x14ac:dyDescent="0.25">
      <c r="A9651"/>
      <c r="B9651"/>
      <c r="C9651"/>
      <c r="D9651"/>
      <c r="E9651" s="148"/>
      <c r="F9651" s="148"/>
      <c r="G9651" s="149"/>
      <c r="H9651" s="148"/>
      <c r="I9651"/>
    </row>
    <row r="9652" spans="1:9" x14ac:dyDescent="0.25">
      <c r="A9652"/>
      <c r="B9652"/>
      <c r="C9652"/>
      <c r="D9652"/>
      <c r="E9652" s="148"/>
      <c r="F9652" s="148"/>
      <c r="G9652" s="149"/>
      <c r="H9652" s="148"/>
      <c r="I9652"/>
    </row>
    <row r="9653" spans="1:9" x14ac:dyDescent="0.25">
      <c r="A9653"/>
      <c r="B9653"/>
      <c r="C9653"/>
      <c r="D9653"/>
      <c r="E9653" s="148"/>
      <c r="F9653" s="148"/>
      <c r="G9653" s="149"/>
      <c r="H9653" s="148"/>
      <c r="I9653"/>
    </row>
    <row r="9654" spans="1:9" x14ac:dyDescent="0.25">
      <c r="A9654"/>
      <c r="B9654"/>
      <c r="C9654"/>
      <c r="D9654"/>
      <c r="E9654" s="148"/>
      <c r="F9654" s="148"/>
      <c r="G9654" s="149"/>
      <c r="H9654" s="148"/>
      <c r="I9654"/>
    </row>
    <row r="9655" spans="1:9" x14ac:dyDescent="0.25">
      <c r="A9655"/>
      <c r="B9655"/>
      <c r="C9655"/>
      <c r="D9655"/>
      <c r="E9655" s="148"/>
      <c r="F9655" s="148"/>
      <c r="G9655" s="149"/>
      <c r="H9655" s="148"/>
      <c r="I9655"/>
    </row>
    <row r="9656" spans="1:9" x14ac:dyDescent="0.25">
      <c r="A9656"/>
      <c r="B9656"/>
      <c r="C9656"/>
      <c r="D9656"/>
      <c r="E9656" s="148"/>
      <c r="F9656" s="148"/>
      <c r="G9656" s="149"/>
      <c r="H9656" s="148"/>
      <c r="I9656"/>
    </row>
    <row r="9657" spans="1:9" x14ac:dyDescent="0.25">
      <c r="A9657"/>
      <c r="B9657"/>
      <c r="C9657"/>
      <c r="D9657"/>
      <c r="E9657" s="148"/>
      <c r="F9657" s="148"/>
      <c r="G9657" s="149"/>
      <c r="H9657" s="148"/>
      <c r="I9657"/>
    </row>
    <row r="9658" spans="1:9" x14ac:dyDescent="0.25">
      <c r="A9658"/>
      <c r="B9658"/>
      <c r="C9658"/>
      <c r="D9658"/>
      <c r="E9658" s="148"/>
      <c r="F9658" s="148"/>
      <c r="G9658" s="149"/>
      <c r="H9658" s="148"/>
      <c r="I9658"/>
    </row>
    <row r="9659" spans="1:9" x14ac:dyDescent="0.25">
      <c r="A9659"/>
      <c r="B9659"/>
      <c r="C9659"/>
      <c r="D9659"/>
      <c r="E9659" s="148"/>
      <c r="F9659" s="148"/>
      <c r="G9659" s="149"/>
      <c r="H9659" s="148"/>
      <c r="I9659"/>
    </row>
    <row r="9660" spans="1:9" x14ac:dyDescent="0.25">
      <c r="A9660"/>
      <c r="B9660"/>
      <c r="C9660"/>
      <c r="D9660"/>
      <c r="E9660" s="148"/>
      <c r="F9660" s="148"/>
      <c r="G9660" s="149"/>
      <c r="H9660" s="148"/>
      <c r="I9660"/>
    </row>
    <row r="9661" spans="1:9" x14ac:dyDescent="0.25">
      <c r="A9661"/>
      <c r="B9661"/>
      <c r="C9661"/>
      <c r="D9661"/>
      <c r="E9661" s="148"/>
      <c r="F9661" s="148"/>
      <c r="G9661" s="149"/>
      <c r="H9661" s="148"/>
      <c r="I9661"/>
    </row>
    <row r="9662" spans="1:9" x14ac:dyDescent="0.25">
      <c r="A9662"/>
      <c r="B9662"/>
      <c r="C9662"/>
      <c r="D9662"/>
      <c r="E9662" s="148"/>
      <c r="F9662" s="148"/>
      <c r="G9662" s="149"/>
      <c r="H9662" s="148"/>
      <c r="I9662"/>
    </row>
    <row r="9663" spans="1:9" x14ac:dyDescent="0.25">
      <c r="A9663"/>
      <c r="B9663"/>
      <c r="C9663"/>
      <c r="D9663"/>
      <c r="E9663" s="148"/>
      <c r="F9663" s="148"/>
      <c r="G9663" s="149"/>
      <c r="H9663" s="148"/>
      <c r="I9663"/>
    </row>
    <row r="9664" spans="1:9" x14ac:dyDescent="0.25">
      <c r="A9664"/>
      <c r="B9664"/>
      <c r="C9664"/>
      <c r="D9664"/>
      <c r="E9664" s="148"/>
      <c r="F9664" s="148"/>
      <c r="G9664" s="149"/>
      <c r="H9664" s="148"/>
      <c r="I9664"/>
    </row>
    <row r="9665" spans="1:9" x14ac:dyDescent="0.25">
      <c r="A9665"/>
      <c r="B9665"/>
      <c r="C9665"/>
      <c r="D9665"/>
      <c r="E9665" s="148"/>
      <c r="F9665" s="148"/>
      <c r="G9665" s="149"/>
      <c r="H9665" s="148"/>
      <c r="I9665"/>
    </row>
    <row r="9666" spans="1:9" x14ac:dyDescent="0.25">
      <c r="A9666"/>
      <c r="B9666"/>
      <c r="C9666"/>
      <c r="D9666"/>
      <c r="E9666" s="148"/>
      <c r="F9666" s="148"/>
      <c r="G9666" s="149"/>
      <c r="H9666" s="148"/>
      <c r="I9666"/>
    </row>
    <row r="9667" spans="1:9" x14ac:dyDescent="0.25">
      <c r="A9667"/>
      <c r="B9667"/>
      <c r="C9667"/>
      <c r="D9667"/>
      <c r="E9667" s="148"/>
      <c r="F9667" s="148"/>
      <c r="G9667" s="149"/>
      <c r="H9667" s="148"/>
      <c r="I9667"/>
    </row>
    <row r="9668" spans="1:9" x14ac:dyDescent="0.25">
      <c r="A9668"/>
      <c r="B9668"/>
      <c r="C9668"/>
      <c r="D9668"/>
      <c r="E9668" s="148"/>
      <c r="F9668" s="148"/>
      <c r="G9668" s="149"/>
      <c r="H9668" s="148"/>
      <c r="I9668"/>
    </row>
    <row r="9669" spans="1:9" x14ac:dyDescent="0.25">
      <c r="A9669"/>
      <c r="B9669"/>
      <c r="C9669"/>
      <c r="D9669"/>
      <c r="E9669" s="148"/>
      <c r="F9669" s="148"/>
      <c r="G9669" s="149"/>
      <c r="H9669" s="148"/>
      <c r="I9669"/>
    </row>
    <row r="9670" spans="1:9" x14ac:dyDescent="0.25">
      <c r="A9670"/>
      <c r="B9670"/>
      <c r="C9670"/>
      <c r="D9670"/>
      <c r="E9670" s="148"/>
      <c r="F9670" s="148"/>
      <c r="G9670" s="149"/>
      <c r="H9670" s="148"/>
      <c r="I9670"/>
    </row>
    <row r="9671" spans="1:9" x14ac:dyDescent="0.25">
      <c r="A9671"/>
      <c r="B9671"/>
      <c r="C9671"/>
      <c r="D9671"/>
      <c r="E9671" s="148"/>
      <c r="F9671" s="148"/>
      <c r="G9671" s="149"/>
      <c r="H9671" s="148"/>
      <c r="I9671"/>
    </row>
    <row r="9672" spans="1:9" x14ac:dyDescent="0.25">
      <c r="A9672"/>
      <c r="B9672"/>
      <c r="C9672"/>
      <c r="D9672"/>
      <c r="E9672" s="148"/>
      <c r="F9672" s="148"/>
      <c r="G9672" s="149"/>
      <c r="H9672" s="148"/>
      <c r="I9672"/>
    </row>
    <row r="9673" spans="1:9" x14ac:dyDescent="0.25">
      <c r="A9673"/>
      <c r="B9673"/>
      <c r="C9673"/>
      <c r="D9673"/>
      <c r="E9673" s="148"/>
      <c r="F9673" s="148"/>
      <c r="G9673" s="149"/>
      <c r="H9673" s="148"/>
      <c r="I9673"/>
    </row>
    <row r="9674" spans="1:9" x14ac:dyDescent="0.25">
      <c r="A9674"/>
      <c r="B9674"/>
      <c r="C9674"/>
      <c r="D9674"/>
      <c r="E9674" s="148"/>
      <c r="F9674" s="148"/>
      <c r="G9674" s="149"/>
      <c r="H9674" s="148"/>
      <c r="I9674"/>
    </row>
    <row r="9675" spans="1:9" x14ac:dyDescent="0.25">
      <c r="A9675"/>
      <c r="B9675"/>
      <c r="C9675"/>
      <c r="D9675"/>
      <c r="E9675" s="148"/>
      <c r="F9675" s="148"/>
      <c r="G9675" s="149"/>
      <c r="H9675" s="148"/>
      <c r="I9675"/>
    </row>
    <row r="9676" spans="1:9" x14ac:dyDescent="0.25">
      <c r="A9676"/>
      <c r="B9676"/>
      <c r="C9676"/>
      <c r="D9676"/>
      <c r="E9676" s="148"/>
      <c r="F9676" s="148"/>
      <c r="G9676" s="149"/>
      <c r="H9676" s="148"/>
      <c r="I9676"/>
    </row>
    <row r="9677" spans="1:9" x14ac:dyDescent="0.25">
      <c r="A9677"/>
      <c r="B9677"/>
      <c r="C9677"/>
      <c r="D9677"/>
      <c r="E9677" s="148"/>
      <c r="F9677" s="148"/>
      <c r="G9677" s="149"/>
      <c r="H9677" s="148"/>
      <c r="I9677"/>
    </row>
    <row r="9678" spans="1:9" x14ac:dyDescent="0.25">
      <c r="A9678"/>
      <c r="B9678"/>
      <c r="C9678"/>
      <c r="D9678"/>
      <c r="E9678" s="148"/>
      <c r="F9678" s="148"/>
      <c r="G9678" s="149"/>
      <c r="H9678" s="148"/>
      <c r="I9678"/>
    </row>
    <row r="9679" spans="1:9" x14ac:dyDescent="0.25">
      <c r="A9679"/>
      <c r="B9679"/>
      <c r="C9679"/>
      <c r="D9679"/>
      <c r="E9679" s="148"/>
      <c r="F9679" s="148"/>
      <c r="G9679" s="149"/>
      <c r="H9679" s="148"/>
      <c r="I9679"/>
    </row>
    <row r="9680" spans="1:9" x14ac:dyDescent="0.25">
      <c r="A9680"/>
      <c r="B9680"/>
      <c r="C9680"/>
      <c r="D9680"/>
      <c r="E9680" s="148"/>
      <c r="F9680" s="148"/>
      <c r="G9680" s="149"/>
      <c r="H9680" s="148"/>
      <c r="I9680"/>
    </row>
    <row r="9681" spans="1:9" x14ac:dyDescent="0.25">
      <c r="A9681"/>
      <c r="B9681"/>
      <c r="C9681"/>
      <c r="D9681"/>
      <c r="E9681" s="148"/>
      <c r="F9681" s="148"/>
      <c r="G9681" s="149"/>
      <c r="H9681" s="148"/>
      <c r="I9681"/>
    </row>
    <row r="9682" spans="1:9" x14ac:dyDescent="0.25">
      <c r="A9682"/>
      <c r="B9682"/>
      <c r="C9682"/>
      <c r="D9682"/>
      <c r="E9682" s="148"/>
      <c r="F9682" s="148"/>
      <c r="G9682" s="149"/>
      <c r="H9682" s="148"/>
      <c r="I9682"/>
    </row>
    <row r="9683" spans="1:9" x14ac:dyDescent="0.25">
      <c r="A9683"/>
      <c r="B9683"/>
      <c r="C9683"/>
      <c r="D9683"/>
      <c r="E9683" s="148"/>
      <c r="F9683" s="148"/>
      <c r="G9683" s="149"/>
      <c r="H9683" s="148"/>
      <c r="I9683"/>
    </row>
    <row r="9684" spans="1:9" x14ac:dyDescent="0.25">
      <c r="A9684"/>
      <c r="B9684"/>
      <c r="C9684"/>
      <c r="D9684"/>
      <c r="E9684" s="148"/>
      <c r="F9684" s="148"/>
      <c r="G9684" s="149"/>
      <c r="H9684" s="148"/>
      <c r="I9684"/>
    </row>
    <row r="9685" spans="1:9" x14ac:dyDescent="0.25">
      <c r="A9685"/>
      <c r="B9685"/>
      <c r="C9685"/>
      <c r="D9685"/>
      <c r="E9685" s="148"/>
      <c r="F9685" s="148"/>
      <c r="G9685" s="149"/>
      <c r="H9685" s="148"/>
      <c r="I9685"/>
    </row>
    <row r="9686" spans="1:9" x14ac:dyDescent="0.25">
      <c r="A9686"/>
      <c r="B9686"/>
      <c r="C9686"/>
      <c r="D9686"/>
      <c r="E9686" s="148"/>
      <c r="F9686" s="148"/>
      <c r="G9686" s="149"/>
      <c r="H9686" s="148"/>
      <c r="I9686"/>
    </row>
    <row r="9687" spans="1:9" x14ac:dyDescent="0.25">
      <c r="A9687"/>
      <c r="B9687"/>
      <c r="C9687"/>
      <c r="D9687"/>
      <c r="E9687" s="148"/>
      <c r="F9687" s="148"/>
      <c r="G9687" s="149"/>
      <c r="H9687" s="148"/>
      <c r="I9687"/>
    </row>
    <row r="9688" spans="1:9" x14ac:dyDescent="0.25">
      <c r="A9688"/>
      <c r="B9688"/>
      <c r="C9688"/>
      <c r="D9688"/>
      <c r="E9688" s="148"/>
      <c r="F9688" s="148"/>
      <c r="G9688" s="149"/>
      <c r="H9688" s="148"/>
      <c r="I9688"/>
    </row>
    <row r="9689" spans="1:9" x14ac:dyDescent="0.25">
      <c r="A9689"/>
      <c r="B9689"/>
      <c r="C9689"/>
      <c r="D9689"/>
      <c r="E9689" s="148"/>
      <c r="F9689" s="148"/>
      <c r="G9689" s="149"/>
      <c r="H9689" s="148"/>
      <c r="I9689"/>
    </row>
    <row r="9690" spans="1:9" x14ac:dyDescent="0.25">
      <c r="A9690"/>
      <c r="B9690"/>
      <c r="C9690"/>
      <c r="D9690"/>
      <c r="E9690" s="148"/>
      <c r="F9690" s="148"/>
      <c r="G9690" s="149"/>
      <c r="H9690" s="148"/>
      <c r="I9690"/>
    </row>
    <row r="9691" spans="1:9" x14ac:dyDescent="0.25">
      <c r="A9691"/>
      <c r="B9691"/>
      <c r="C9691"/>
      <c r="D9691"/>
      <c r="E9691" s="148"/>
      <c r="F9691" s="148"/>
      <c r="G9691" s="149"/>
      <c r="H9691" s="148"/>
      <c r="I9691"/>
    </row>
    <row r="9692" spans="1:9" x14ac:dyDescent="0.25">
      <c r="A9692"/>
      <c r="B9692"/>
      <c r="C9692"/>
      <c r="D9692"/>
      <c r="E9692" s="148"/>
      <c r="F9692" s="148"/>
      <c r="G9692" s="149"/>
      <c r="H9692" s="148"/>
      <c r="I9692"/>
    </row>
    <row r="9693" spans="1:9" x14ac:dyDescent="0.25">
      <c r="A9693"/>
      <c r="B9693"/>
      <c r="C9693"/>
      <c r="D9693"/>
      <c r="E9693" s="148"/>
      <c r="F9693" s="148"/>
      <c r="G9693" s="149"/>
      <c r="H9693" s="148"/>
      <c r="I9693"/>
    </row>
    <row r="9694" spans="1:9" x14ac:dyDescent="0.25">
      <c r="A9694"/>
      <c r="B9694"/>
      <c r="C9694"/>
      <c r="D9694"/>
      <c r="E9694" s="148"/>
      <c r="F9694" s="148"/>
      <c r="G9694" s="149"/>
      <c r="H9694" s="148"/>
      <c r="I9694"/>
    </row>
    <row r="9695" spans="1:9" x14ac:dyDescent="0.25">
      <c r="A9695"/>
      <c r="B9695"/>
      <c r="C9695"/>
      <c r="D9695"/>
      <c r="E9695" s="148"/>
      <c r="F9695" s="148"/>
      <c r="G9695" s="149"/>
      <c r="H9695" s="148"/>
      <c r="I9695"/>
    </row>
    <row r="9696" spans="1:9" x14ac:dyDescent="0.25">
      <c r="A9696"/>
      <c r="B9696"/>
      <c r="C9696"/>
      <c r="D9696"/>
      <c r="E9696" s="148"/>
      <c r="F9696" s="148"/>
      <c r="G9696" s="149"/>
      <c r="H9696" s="148"/>
      <c r="I9696"/>
    </row>
    <row r="9697" spans="1:9" x14ac:dyDescent="0.25">
      <c r="A9697"/>
      <c r="B9697"/>
      <c r="C9697"/>
      <c r="D9697"/>
      <c r="E9697" s="148"/>
      <c r="F9697" s="148"/>
      <c r="G9697" s="149"/>
      <c r="H9697" s="148"/>
      <c r="I9697"/>
    </row>
    <row r="9698" spans="1:9" x14ac:dyDescent="0.25">
      <c r="A9698"/>
      <c r="B9698"/>
      <c r="C9698"/>
      <c r="D9698"/>
      <c r="E9698" s="148"/>
      <c r="F9698" s="148"/>
      <c r="G9698" s="149"/>
      <c r="H9698" s="148"/>
      <c r="I9698"/>
    </row>
    <row r="9699" spans="1:9" x14ac:dyDescent="0.25">
      <c r="A9699"/>
      <c r="B9699"/>
      <c r="C9699"/>
      <c r="D9699"/>
      <c r="E9699" s="148"/>
      <c r="F9699" s="148"/>
      <c r="G9699" s="149"/>
      <c r="H9699" s="148"/>
      <c r="I9699"/>
    </row>
    <row r="9700" spans="1:9" x14ac:dyDescent="0.25">
      <c r="A9700"/>
      <c r="B9700"/>
      <c r="C9700"/>
      <c r="D9700"/>
      <c r="E9700" s="148"/>
      <c r="F9700" s="148"/>
      <c r="G9700" s="149"/>
      <c r="H9700" s="148"/>
      <c r="I9700"/>
    </row>
    <row r="9701" spans="1:9" x14ac:dyDescent="0.25">
      <c r="A9701"/>
      <c r="B9701"/>
      <c r="C9701"/>
      <c r="D9701"/>
      <c r="E9701" s="148"/>
      <c r="F9701" s="148"/>
      <c r="G9701" s="149"/>
      <c r="H9701" s="148"/>
      <c r="I9701"/>
    </row>
    <row r="9702" spans="1:9" x14ac:dyDescent="0.25">
      <c r="A9702"/>
      <c r="B9702"/>
      <c r="C9702"/>
      <c r="D9702"/>
      <c r="E9702" s="148"/>
      <c r="F9702" s="148"/>
      <c r="G9702" s="149"/>
      <c r="H9702" s="148"/>
      <c r="I9702"/>
    </row>
    <row r="9703" spans="1:9" x14ac:dyDescent="0.25">
      <c r="A9703"/>
      <c r="B9703"/>
      <c r="C9703"/>
      <c r="D9703"/>
      <c r="E9703" s="148"/>
      <c r="F9703" s="148"/>
      <c r="G9703" s="149"/>
      <c r="H9703" s="148"/>
      <c r="I9703"/>
    </row>
    <row r="9704" spans="1:9" x14ac:dyDescent="0.25">
      <c r="A9704"/>
      <c r="B9704"/>
      <c r="C9704"/>
      <c r="D9704"/>
      <c r="E9704" s="148"/>
      <c r="F9704" s="148"/>
      <c r="G9704" s="149"/>
      <c r="H9704" s="148"/>
      <c r="I9704"/>
    </row>
    <row r="9705" spans="1:9" x14ac:dyDescent="0.25">
      <c r="A9705"/>
      <c r="B9705"/>
      <c r="C9705"/>
      <c r="D9705"/>
      <c r="E9705" s="148"/>
      <c r="F9705" s="148"/>
      <c r="G9705" s="149"/>
      <c r="H9705" s="148"/>
      <c r="I9705"/>
    </row>
    <row r="9706" spans="1:9" x14ac:dyDescent="0.25">
      <c r="A9706"/>
      <c r="B9706"/>
      <c r="C9706"/>
      <c r="D9706"/>
      <c r="E9706" s="148"/>
      <c r="F9706" s="148"/>
      <c r="G9706" s="149"/>
      <c r="H9706" s="148"/>
      <c r="I9706"/>
    </row>
    <row r="9707" spans="1:9" x14ac:dyDescent="0.25">
      <c r="A9707"/>
      <c r="B9707"/>
      <c r="C9707"/>
      <c r="D9707"/>
      <c r="E9707" s="148"/>
      <c r="F9707" s="148"/>
      <c r="G9707" s="149"/>
      <c r="H9707" s="148"/>
      <c r="I9707"/>
    </row>
    <row r="9708" spans="1:9" x14ac:dyDescent="0.25">
      <c r="A9708"/>
      <c r="B9708"/>
      <c r="C9708"/>
      <c r="D9708"/>
      <c r="E9708" s="148"/>
      <c r="F9708" s="148"/>
      <c r="G9708" s="149"/>
      <c r="H9708" s="148"/>
      <c r="I9708"/>
    </row>
    <row r="9709" spans="1:9" x14ac:dyDescent="0.25">
      <c r="A9709"/>
      <c r="B9709"/>
      <c r="C9709"/>
      <c r="D9709"/>
      <c r="E9709" s="148"/>
      <c r="F9709" s="148"/>
      <c r="G9709" s="149"/>
      <c r="H9709" s="148"/>
      <c r="I9709"/>
    </row>
    <row r="9710" spans="1:9" x14ac:dyDescent="0.25">
      <c r="A9710"/>
      <c r="B9710"/>
      <c r="C9710"/>
      <c r="D9710"/>
      <c r="E9710" s="148"/>
      <c r="F9710" s="148"/>
      <c r="G9710" s="149"/>
      <c r="H9710" s="148"/>
      <c r="I9710"/>
    </row>
    <row r="9711" spans="1:9" x14ac:dyDescent="0.25">
      <c r="A9711"/>
      <c r="B9711"/>
      <c r="C9711"/>
      <c r="D9711"/>
      <c r="E9711" s="148"/>
      <c r="F9711" s="148"/>
      <c r="G9711" s="149"/>
      <c r="H9711" s="148"/>
      <c r="I9711"/>
    </row>
    <row r="9712" spans="1:9" x14ac:dyDescent="0.25">
      <c r="A9712"/>
      <c r="B9712"/>
      <c r="C9712"/>
      <c r="D9712"/>
      <c r="E9712" s="148"/>
      <c r="F9712" s="148"/>
      <c r="G9712" s="149"/>
      <c r="H9712" s="148"/>
      <c r="I9712"/>
    </row>
    <row r="9713" spans="1:9" x14ac:dyDescent="0.25">
      <c r="A9713"/>
      <c r="B9713"/>
      <c r="C9713"/>
      <c r="D9713"/>
      <c r="E9713" s="148"/>
      <c r="F9713" s="148"/>
      <c r="G9713" s="149"/>
      <c r="H9713" s="148"/>
      <c r="I9713"/>
    </row>
    <row r="9714" spans="1:9" x14ac:dyDescent="0.25">
      <c r="A9714"/>
      <c r="B9714"/>
      <c r="C9714"/>
      <c r="D9714"/>
      <c r="E9714" s="148"/>
      <c r="F9714" s="148"/>
      <c r="G9714" s="149"/>
      <c r="H9714" s="148"/>
      <c r="I9714"/>
    </row>
    <row r="9715" spans="1:9" x14ac:dyDescent="0.25">
      <c r="A9715"/>
      <c r="B9715"/>
      <c r="C9715"/>
      <c r="D9715"/>
      <c r="E9715" s="148"/>
      <c r="F9715" s="148"/>
      <c r="G9715" s="149"/>
      <c r="H9715" s="148"/>
      <c r="I9715"/>
    </row>
    <row r="9716" spans="1:9" x14ac:dyDescent="0.25">
      <c r="A9716"/>
      <c r="B9716"/>
      <c r="C9716"/>
      <c r="D9716"/>
      <c r="E9716" s="148"/>
      <c r="F9716" s="148"/>
      <c r="G9716" s="149"/>
      <c r="H9716" s="148"/>
      <c r="I9716"/>
    </row>
    <row r="9717" spans="1:9" x14ac:dyDescent="0.25">
      <c r="A9717"/>
      <c r="B9717"/>
      <c r="C9717"/>
      <c r="D9717"/>
      <c r="E9717" s="148"/>
      <c r="F9717" s="148"/>
      <c r="G9717" s="149"/>
      <c r="H9717" s="148"/>
      <c r="I9717"/>
    </row>
    <row r="9718" spans="1:9" x14ac:dyDescent="0.25">
      <c r="A9718"/>
      <c r="B9718"/>
      <c r="C9718"/>
      <c r="D9718"/>
      <c r="E9718" s="148"/>
      <c r="F9718" s="148"/>
      <c r="G9718" s="149"/>
      <c r="H9718" s="148"/>
      <c r="I9718"/>
    </row>
    <row r="9719" spans="1:9" x14ac:dyDescent="0.25">
      <c r="A9719"/>
      <c r="B9719"/>
      <c r="C9719"/>
      <c r="D9719"/>
      <c r="E9719" s="148"/>
      <c r="F9719" s="148"/>
      <c r="G9719" s="149"/>
      <c r="H9719" s="148"/>
      <c r="I9719"/>
    </row>
    <row r="9720" spans="1:9" x14ac:dyDescent="0.25">
      <c r="A9720"/>
      <c r="B9720"/>
      <c r="C9720"/>
      <c r="D9720"/>
      <c r="E9720" s="148"/>
      <c r="F9720" s="148"/>
      <c r="G9720" s="149"/>
      <c r="H9720" s="148"/>
      <c r="I9720"/>
    </row>
    <row r="9721" spans="1:9" x14ac:dyDescent="0.25">
      <c r="A9721"/>
      <c r="B9721"/>
      <c r="C9721"/>
      <c r="D9721"/>
      <c r="E9721" s="148"/>
      <c r="F9721" s="148"/>
      <c r="G9721" s="149"/>
      <c r="H9721" s="148"/>
      <c r="I9721"/>
    </row>
    <row r="9722" spans="1:9" x14ac:dyDescent="0.25">
      <c r="A9722"/>
      <c r="B9722"/>
      <c r="C9722"/>
      <c r="D9722"/>
      <c r="E9722" s="148"/>
      <c r="F9722" s="148"/>
      <c r="G9722" s="149"/>
      <c r="H9722" s="148"/>
      <c r="I9722"/>
    </row>
    <row r="9723" spans="1:9" x14ac:dyDescent="0.25">
      <c r="A9723"/>
      <c r="B9723"/>
      <c r="C9723"/>
      <c r="D9723"/>
      <c r="E9723" s="148"/>
      <c r="F9723" s="148"/>
      <c r="G9723" s="149"/>
      <c r="H9723" s="148"/>
      <c r="I9723"/>
    </row>
    <row r="9724" spans="1:9" x14ac:dyDescent="0.25">
      <c r="A9724"/>
      <c r="B9724"/>
      <c r="C9724"/>
      <c r="D9724"/>
      <c r="E9724" s="148"/>
      <c r="F9724" s="148"/>
      <c r="G9724" s="149"/>
      <c r="H9724" s="148"/>
      <c r="I9724"/>
    </row>
    <row r="9725" spans="1:9" x14ac:dyDescent="0.25">
      <c r="A9725"/>
      <c r="B9725"/>
      <c r="C9725"/>
      <c r="D9725"/>
      <c r="E9725" s="148"/>
      <c r="F9725" s="148"/>
      <c r="G9725" s="149"/>
      <c r="H9725" s="148"/>
      <c r="I9725"/>
    </row>
    <row r="9726" spans="1:9" x14ac:dyDescent="0.25">
      <c r="A9726"/>
      <c r="B9726"/>
      <c r="C9726"/>
      <c r="D9726"/>
      <c r="E9726" s="148"/>
      <c r="F9726" s="148"/>
      <c r="G9726" s="149"/>
      <c r="H9726" s="148"/>
      <c r="I9726"/>
    </row>
    <row r="9727" spans="1:9" x14ac:dyDescent="0.25">
      <c r="A9727"/>
      <c r="B9727"/>
      <c r="C9727"/>
      <c r="D9727"/>
      <c r="E9727" s="148"/>
      <c r="F9727" s="148"/>
      <c r="G9727" s="149"/>
      <c r="H9727" s="148"/>
      <c r="I9727"/>
    </row>
    <row r="9728" spans="1:9" x14ac:dyDescent="0.25">
      <c r="A9728"/>
      <c r="B9728"/>
      <c r="C9728"/>
      <c r="D9728"/>
      <c r="E9728" s="148"/>
      <c r="F9728" s="148"/>
      <c r="G9728" s="149"/>
      <c r="H9728" s="148"/>
      <c r="I9728"/>
    </row>
    <row r="9729" spans="1:9" x14ac:dyDescent="0.25">
      <c r="A9729"/>
      <c r="B9729"/>
      <c r="C9729"/>
      <c r="D9729"/>
      <c r="E9729" s="148"/>
      <c r="F9729" s="148"/>
      <c r="G9729" s="149"/>
      <c r="H9729" s="148"/>
      <c r="I9729"/>
    </row>
    <row r="9730" spans="1:9" x14ac:dyDescent="0.25">
      <c r="A9730"/>
      <c r="B9730"/>
      <c r="C9730"/>
      <c r="D9730"/>
      <c r="E9730" s="148"/>
      <c r="F9730" s="148"/>
      <c r="G9730" s="149"/>
      <c r="H9730" s="148"/>
      <c r="I9730"/>
    </row>
    <row r="9731" spans="1:9" x14ac:dyDescent="0.25">
      <c r="A9731"/>
      <c r="B9731"/>
      <c r="C9731"/>
      <c r="D9731"/>
      <c r="E9731" s="148"/>
      <c r="F9731" s="148"/>
      <c r="G9731" s="149"/>
      <c r="H9731" s="148"/>
      <c r="I9731"/>
    </row>
    <row r="9732" spans="1:9" x14ac:dyDescent="0.25">
      <c r="A9732"/>
      <c r="B9732"/>
      <c r="C9732"/>
      <c r="D9732"/>
      <c r="E9732" s="148"/>
      <c r="F9732" s="148"/>
      <c r="G9732" s="149"/>
      <c r="H9732" s="148"/>
      <c r="I9732"/>
    </row>
    <row r="9733" spans="1:9" x14ac:dyDescent="0.25">
      <c r="A9733"/>
      <c r="B9733"/>
      <c r="C9733"/>
      <c r="D9733"/>
      <c r="E9733" s="148"/>
      <c r="F9733" s="148"/>
      <c r="G9733" s="149"/>
      <c r="H9733" s="148"/>
      <c r="I9733"/>
    </row>
    <row r="9734" spans="1:9" x14ac:dyDescent="0.25">
      <c r="A9734"/>
      <c r="B9734"/>
      <c r="C9734"/>
      <c r="D9734"/>
      <c r="E9734" s="148"/>
      <c r="F9734" s="148"/>
      <c r="G9734" s="149"/>
      <c r="H9734" s="148"/>
      <c r="I9734"/>
    </row>
    <row r="9735" spans="1:9" x14ac:dyDescent="0.25">
      <c r="A9735"/>
      <c r="B9735"/>
      <c r="C9735"/>
      <c r="D9735"/>
      <c r="E9735" s="148"/>
      <c r="F9735" s="148"/>
      <c r="G9735" s="149"/>
      <c r="H9735" s="148"/>
      <c r="I9735"/>
    </row>
    <row r="9736" spans="1:9" x14ac:dyDescent="0.25">
      <c r="A9736"/>
      <c r="B9736"/>
      <c r="C9736"/>
      <c r="D9736"/>
      <c r="E9736" s="148"/>
      <c r="F9736" s="148"/>
      <c r="G9736" s="149"/>
      <c r="H9736" s="148"/>
      <c r="I9736"/>
    </row>
    <row r="9737" spans="1:9" x14ac:dyDescent="0.25">
      <c r="A9737"/>
      <c r="B9737"/>
      <c r="C9737"/>
      <c r="D9737"/>
      <c r="E9737" s="148"/>
      <c r="F9737" s="148"/>
      <c r="G9737" s="149"/>
      <c r="H9737" s="148"/>
      <c r="I9737"/>
    </row>
    <row r="9738" spans="1:9" x14ac:dyDescent="0.25">
      <c r="A9738"/>
      <c r="B9738"/>
      <c r="C9738"/>
      <c r="D9738"/>
      <c r="E9738" s="148"/>
      <c r="F9738" s="148"/>
      <c r="G9738" s="149"/>
      <c r="H9738" s="148"/>
      <c r="I9738"/>
    </row>
    <row r="9739" spans="1:9" x14ac:dyDescent="0.25">
      <c r="A9739"/>
      <c r="B9739"/>
      <c r="C9739"/>
      <c r="D9739"/>
      <c r="E9739" s="148"/>
      <c r="F9739" s="148"/>
      <c r="G9739" s="149"/>
      <c r="H9739" s="148"/>
      <c r="I9739"/>
    </row>
    <row r="9740" spans="1:9" x14ac:dyDescent="0.25">
      <c r="A9740"/>
      <c r="B9740"/>
      <c r="C9740"/>
      <c r="D9740"/>
      <c r="E9740" s="148"/>
      <c r="F9740" s="148"/>
      <c r="G9740" s="149"/>
      <c r="H9740" s="148"/>
      <c r="I9740"/>
    </row>
    <row r="9741" spans="1:9" x14ac:dyDescent="0.25">
      <c r="A9741"/>
      <c r="B9741"/>
      <c r="C9741"/>
      <c r="D9741"/>
      <c r="E9741" s="148"/>
      <c r="F9741" s="148"/>
      <c r="G9741" s="149"/>
      <c r="H9741" s="148"/>
      <c r="I9741"/>
    </row>
    <row r="9742" spans="1:9" x14ac:dyDescent="0.25">
      <c r="A9742"/>
      <c r="B9742"/>
      <c r="C9742"/>
      <c r="D9742"/>
      <c r="E9742" s="148"/>
      <c r="F9742" s="148"/>
      <c r="G9742" s="149"/>
      <c r="H9742" s="148"/>
      <c r="I9742"/>
    </row>
    <row r="9743" spans="1:9" x14ac:dyDescent="0.25">
      <c r="A9743"/>
      <c r="B9743"/>
      <c r="C9743"/>
      <c r="D9743"/>
      <c r="E9743" s="148"/>
      <c r="F9743" s="148"/>
      <c r="G9743" s="149"/>
      <c r="H9743" s="148"/>
      <c r="I9743"/>
    </row>
    <row r="9744" spans="1:9" x14ac:dyDescent="0.25">
      <c r="A9744"/>
      <c r="B9744"/>
      <c r="C9744"/>
      <c r="D9744"/>
      <c r="E9744" s="148"/>
      <c r="F9744" s="148"/>
      <c r="G9744" s="149"/>
      <c r="H9744" s="148"/>
      <c r="I9744"/>
    </row>
    <row r="9745" spans="1:9" x14ac:dyDescent="0.25">
      <c r="A9745"/>
      <c r="B9745"/>
      <c r="C9745"/>
      <c r="D9745"/>
      <c r="E9745" s="148"/>
      <c r="F9745" s="148"/>
      <c r="G9745" s="149"/>
      <c r="H9745" s="148"/>
      <c r="I9745"/>
    </row>
    <row r="9746" spans="1:9" x14ac:dyDescent="0.25">
      <c r="A9746"/>
      <c r="B9746"/>
      <c r="C9746"/>
      <c r="D9746"/>
      <c r="E9746" s="148"/>
      <c r="F9746" s="148"/>
      <c r="G9746" s="149"/>
      <c r="H9746" s="148"/>
      <c r="I9746"/>
    </row>
    <row r="9747" spans="1:9" x14ac:dyDescent="0.25">
      <c r="A9747"/>
      <c r="B9747"/>
      <c r="C9747"/>
      <c r="D9747"/>
      <c r="E9747" s="148"/>
      <c r="F9747" s="148"/>
      <c r="G9747" s="149"/>
      <c r="H9747" s="148"/>
      <c r="I9747"/>
    </row>
    <row r="9748" spans="1:9" x14ac:dyDescent="0.25">
      <c r="A9748"/>
      <c r="B9748"/>
      <c r="C9748"/>
      <c r="D9748"/>
      <c r="E9748" s="148"/>
      <c r="F9748" s="148"/>
      <c r="G9748" s="149"/>
      <c r="H9748" s="148"/>
      <c r="I9748"/>
    </row>
    <row r="9749" spans="1:9" x14ac:dyDescent="0.25">
      <c r="A9749"/>
      <c r="B9749"/>
      <c r="C9749"/>
      <c r="D9749"/>
      <c r="E9749" s="148"/>
      <c r="F9749" s="148"/>
      <c r="G9749" s="149"/>
      <c r="H9749" s="148"/>
      <c r="I9749"/>
    </row>
    <row r="9750" spans="1:9" x14ac:dyDescent="0.25">
      <c r="A9750"/>
      <c r="B9750"/>
      <c r="C9750"/>
      <c r="D9750"/>
      <c r="E9750" s="148"/>
      <c r="F9750" s="148"/>
      <c r="G9750" s="149"/>
      <c r="H9750" s="148"/>
      <c r="I9750"/>
    </row>
    <row r="9751" spans="1:9" x14ac:dyDescent="0.25">
      <c r="A9751"/>
      <c r="B9751"/>
      <c r="C9751"/>
      <c r="D9751"/>
      <c r="E9751" s="148"/>
      <c r="F9751" s="148"/>
      <c r="G9751" s="149"/>
      <c r="H9751" s="148"/>
      <c r="I9751"/>
    </row>
    <row r="9752" spans="1:9" x14ac:dyDescent="0.25">
      <c r="A9752"/>
      <c r="B9752"/>
      <c r="C9752"/>
      <c r="D9752"/>
      <c r="E9752" s="148"/>
      <c r="F9752" s="148"/>
      <c r="G9752" s="149"/>
      <c r="H9752" s="148"/>
      <c r="I9752"/>
    </row>
    <row r="9753" spans="1:9" x14ac:dyDescent="0.25">
      <c r="A9753"/>
      <c r="B9753"/>
      <c r="C9753"/>
      <c r="D9753"/>
      <c r="E9753" s="148"/>
      <c r="F9753" s="148"/>
      <c r="G9753" s="149"/>
      <c r="H9753" s="148"/>
      <c r="I9753"/>
    </row>
    <row r="9754" spans="1:9" x14ac:dyDescent="0.25">
      <c r="A9754"/>
      <c r="B9754"/>
      <c r="C9754"/>
      <c r="D9754"/>
      <c r="E9754" s="148"/>
      <c r="F9754" s="148"/>
      <c r="G9754" s="149"/>
      <c r="H9754" s="148"/>
      <c r="I9754"/>
    </row>
    <row r="9755" spans="1:9" x14ac:dyDescent="0.25">
      <c r="A9755"/>
      <c r="B9755"/>
      <c r="C9755"/>
      <c r="D9755"/>
      <c r="E9755" s="148"/>
      <c r="F9755" s="148"/>
      <c r="G9755" s="149"/>
      <c r="H9755" s="148"/>
      <c r="I9755"/>
    </row>
    <row r="9756" spans="1:9" x14ac:dyDescent="0.25">
      <c r="A9756"/>
      <c r="B9756"/>
      <c r="C9756"/>
      <c r="D9756"/>
      <c r="E9756" s="148"/>
      <c r="F9756" s="148"/>
      <c r="G9756" s="149"/>
      <c r="H9756" s="148"/>
      <c r="I9756"/>
    </row>
    <row r="9757" spans="1:9" x14ac:dyDescent="0.25">
      <c r="A9757"/>
      <c r="B9757"/>
      <c r="C9757"/>
      <c r="D9757"/>
      <c r="E9757" s="148"/>
      <c r="F9757" s="148"/>
      <c r="G9757" s="149"/>
      <c r="H9757" s="148"/>
      <c r="I9757"/>
    </row>
    <row r="9758" spans="1:9" x14ac:dyDescent="0.25">
      <c r="A9758"/>
      <c r="B9758"/>
      <c r="C9758"/>
      <c r="D9758"/>
      <c r="E9758" s="148"/>
      <c r="F9758" s="148"/>
      <c r="G9758" s="149"/>
      <c r="H9758" s="148"/>
      <c r="I9758"/>
    </row>
    <row r="9759" spans="1:9" x14ac:dyDescent="0.25">
      <c r="A9759"/>
      <c r="B9759"/>
      <c r="C9759"/>
      <c r="D9759"/>
      <c r="E9759" s="148"/>
      <c r="F9759" s="148"/>
      <c r="G9759" s="149"/>
      <c r="H9759" s="148"/>
      <c r="I9759"/>
    </row>
    <row r="9760" spans="1:9" x14ac:dyDescent="0.25">
      <c r="A9760"/>
      <c r="B9760"/>
      <c r="C9760"/>
      <c r="D9760"/>
      <c r="E9760" s="148"/>
      <c r="F9760" s="148"/>
      <c r="G9760" s="149"/>
      <c r="H9760" s="148"/>
      <c r="I9760"/>
    </row>
    <row r="9761" spans="1:9" x14ac:dyDescent="0.25">
      <c r="A9761"/>
      <c r="B9761"/>
      <c r="C9761"/>
      <c r="D9761"/>
      <c r="E9761" s="148"/>
      <c r="F9761" s="148"/>
      <c r="G9761" s="149"/>
      <c r="H9761" s="148"/>
      <c r="I9761"/>
    </row>
    <row r="9762" spans="1:9" x14ac:dyDescent="0.25">
      <c r="A9762"/>
      <c r="B9762"/>
      <c r="C9762"/>
      <c r="D9762"/>
      <c r="E9762" s="148"/>
      <c r="F9762" s="148"/>
      <c r="G9762" s="149"/>
      <c r="H9762" s="148"/>
      <c r="I9762"/>
    </row>
    <row r="9763" spans="1:9" x14ac:dyDescent="0.25">
      <c r="A9763"/>
      <c r="B9763"/>
      <c r="C9763"/>
      <c r="D9763"/>
      <c r="E9763" s="148"/>
      <c r="F9763" s="148"/>
      <c r="G9763" s="149"/>
      <c r="H9763" s="148"/>
      <c r="I9763"/>
    </row>
    <row r="9764" spans="1:9" x14ac:dyDescent="0.25">
      <c r="A9764"/>
      <c r="B9764"/>
      <c r="C9764"/>
      <c r="D9764"/>
      <c r="E9764" s="148"/>
      <c r="F9764" s="148"/>
      <c r="G9764" s="149"/>
      <c r="H9764" s="148"/>
      <c r="I9764"/>
    </row>
    <row r="9765" spans="1:9" x14ac:dyDescent="0.25">
      <c r="A9765"/>
      <c r="B9765"/>
      <c r="C9765"/>
      <c r="D9765"/>
      <c r="E9765" s="148"/>
      <c r="F9765" s="148"/>
      <c r="G9765" s="149"/>
      <c r="H9765" s="148"/>
      <c r="I9765"/>
    </row>
    <row r="9766" spans="1:9" x14ac:dyDescent="0.25">
      <c r="A9766"/>
      <c r="B9766"/>
      <c r="C9766"/>
      <c r="D9766"/>
      <c r="E9766" s="148"/>
      <c r="F9766" s="148"/>
      <c r="G9766" s="149"/>
      <c r="H9766" s="148"/>
      <c r="I9766"/>
    </row>
    <row r="9767" spans="1:9" x14ac:dyDescent="0.25">
      <c r="A9767"/>
      <c r="B9767"/>
      <c r="C9767"/>
      <c r="D9767"/>
      <c r="E9767" s="148"/>
      <c r="F9767" s="148"/>
      <c r="G9767" s="149"/>
      <c r="H9767" s="148"/>
      <c r="I9767"/>
    </row>
    <row r="9768" spans="1:9" x14ac:dyDescent="0.25">
      <c r="A9768"/>
      <c r="B9768"/>
      <c r="C9768"/>
      <c r="D9768"/>
      <c r="E9768" s="148"/>
      <c r="F9768" s="148"/>
      <c r="G9768" s="149"/>
      <c r="H9768" s="148"/>
      <c r="I9768"/>
    </row>
    <row r="9769" spans="1:9" x14ac:dyDescent="0.25">
      <c r="A9769"/>
      <c r="B9769"/>
      <c r="C9769"/>
      <c r="D9769"/>
      <c r="E9769" s="148"/>
      <c r="F9769" s="148"/>
      <c r="G9769" s="149"/>
      <c r="H9769" s="148"/>
      <c r="I9769"/>
    </row>
    <row r="9770" spans="1:9" x14ac:dyDescent="0.25">
      <c r="A9770"/>
      <c r="B9770"/>
      <c r="C9770"/>
      <c r="D9770"/>
      <c r="E9770" s="148"/>
      <c r="F9770" s="148"/>
      <c r="G9770" s="149"/>
      <c r="H9770" s="148"/>
      <c r="I9770"/>
    </row>
    <row r="9771" spans="1:9" x14ac:dyDescent="0.25">
      <c r="A9771"/>
      <c r="B9771"/>
      <c r="C9771"/>
      <c r="D9771"/>
      <c r="E9771" s="148"/>
      <c r="F9771" s="148"/>
      <c r="G9771" s="149"/>
      <c r="H9771" s="148"/>
      <c r="I9771"/>
    </row>
    <row r="9772" spans="1:9" x14ac:dyDescent="0.25">
      <c r="A9772"/>
      <c r="B9772"/>
      <c r="C9772"/>
      <c r="D9772"/>
      <c r="E9772" s="148"/>
      <c r="F9772" s="148"/>
      <c r="G9772" s="149"/>
      <c r="H9772" s="148"/>
      <c r="I9772"/>
    </row>
    <row r="9773" spans="1:9" x14ac:dyDescent="0.25">
      <c r="A9773"/>
      <c r="B9773"/>
      <c r="C9773"/>
      <c r="D9773"/>
      <c r="E9773" s="148"/>
      <c r="F9773" s="148"/>
      <c r="G9773" s="149"/>
      <c r="H9773" s="148"/>
      <c r="I9773"/>
    </row>
    <row r="9774" spans="1:9" x14ac:dyDescent="0.25">
      <c r="A9774"/>
      <c r="B9774"/>
      <c r="C9774"/>
      <c r="D9774"/>
      <c r="E9774" s="148"/>
      <c r="F9774" s="148"/>
      <c r="G9774" s="149"/>
      <c r="H9774" s="148"/>
      <c r="I9774"/>
    </row>
    <row r="9775" spans="1:9" x14ac:dyDescent="0.25">
      <c r="A9775"/>
      <c r="B9775"/>
      <c r="C9775"/>
      <c r="D9775"/>
      <c r="E9775" s="148"/>
      <c r="F9775" s="148"/>
      <c r="G9775" s="149"/>
      <c r="H9775" s="148"/>
      <c r="I9775"/>
    </row>
    <row r="9776" spans="1:9" x14ac:dyDescent="0.25">
      <c r="A9776"/>
      <c r="B9776"/>
      <c r="C9776"/>
      <c r="D9776"/>
      <c r="E9776" s="148"/>
      <c r="F9776" s="148"/>
      <c r="G9776" s="149"/>
      <c r="H9776" s="148"/>
      <c r="I9776"/>
    </row>
    <row r="9777" spans="1:9" x14ac:dyDescent="0.25">
      <c r="A9777"/>
      <c r="B9777"/>
      <c r="C9777"/>
      <c r="D9777"/>
      <c r="E9777" s="148"/>
      <c r="F9777" s="148"/>
      <c r="G9777" s="149"/>
      <c r="H9777" s="148"/>
      <c r="I9777"/>
    </row>
    <row r="9778" spans="1:9" x14ac:dyDescent="0.25">
      <c r="A9778"/>
      <c r="B9778"/>
      <c r="C9778"/>
      <c r="D9778"/>
      <c r="E9778" s="148"/>
      <c r="F9778" s="148"/>
      <c r="G9778" s="149"/>
      <c r="H9778" s="148"/>
      <c r="I9778"/>
    </row>
    <row r="9779" spans="1:9" x14ac:dyDescent="0.25">
      <c r="A9779"/>
      <c r="B9779"/>
      <c r="C9779"/>
      <c r="D9779"/>
      <c r="E9779" s="148"/>
      <c r="F9779" s="148"/>
      <c r="G9779" s="149"/>
      <c r="H9779" s="148"/>
      <c r="I9779"/>
    </row>
    <row r="9780" spans="1:9" x14ac:dyDescent="0.25">
      <c r="A9780"/>
      <c r="B9780"/>
      <c r="C9780"/>
      <c r="D9780"/>
      <c r="E9780" s="148"/>
      <c r="F9780" s="148"/>
      <c r="G9780" s="149"/>
      <c r="H9780" s="148"/>
      <c r="I9780"/>
    </row>
    <row r="9781" spans="1:9" x14ac:dyDescent="0.25">
      <c r="A9781"/>
      <c r="B9781"/>
      <c r="C9781"/>
      <c r="D9781"/>
      <c r="E9781" s="148"/>
      <c r="F9781" s="148"/>
      <c r="G9781" s="149"/>
      <c r="H9781" s="148"/>
      <c r="I9781"/>
    </row>
    <row r="9782" spans="1:9" x14ac:dyDescent="0.25">
      <c r="A9782"/>
      <c r="B9782"/>
      <c r="C9782"/>
      <c r="D9782"/>
      <c r="E9782" s="148"/>
      <c r="F9782" s="148"/>
      <c r="G9782" s="149"/>
      <c r="H9782" s="148"/>
      <c r="I9782"/>
    </row>
    <row r="9783" spans="1:9" x14ac:dyDescent="0.25">
      <c r="A9783"/>
      <c r="B9783"/>
      <c r="C9783"/>
      <c r="D9783"/>
      <c r="E9783" s="148"/>
      <c r="F9783" s="148"/>
      <c r="G9783" s="149"/>
      <c r="H9783" s="148"/>
      <c r="I9783"/>
    </row>
    <row r="9784" spans="1:9" x14ac:dyDescent="0.25">
      <c r="A9784"/>
      <c r="B9784"/>
      <c r="C9784"/>
      <c r="D9784"/>
      <c r="E9784" s="148"/>
      <c r="F9784" s="148"/>
      <c r="G9784" s="149"/>
      <c r="H9784" s="148"/>
      <c r="I9784"/>
    </row>
    <row r="9785" spans="1:9" x14ac:dyDescent="0.25">
      <c r="A9785"/>
      <c r="B9785"/>
      <c r="C9785"/>
      <c r="D9785"/>
      <c r="E9785" s="148"/>
      <c r="F9785" s="148"/>
      <c r="G9785" s="149"/>
      <c r="H9785" s="148"/>
      <c r="I9785"/>
    </row>
    <row r="9786" spans="1:9" x14ac:dyDescent="0.25">
      <c r="A9786"/>
      <c r="B9786"/>
      <c r="C9786"/>
      <c r="D9786"/>
      <c r="E9786" s="148"/>
      <c r="F9786" s="148"/>
      <c r="G9786" s="149"/>
      <c r="H9786" s="148"/>
      <c r="I9786"/>
    </row>
    <row r="9787" spans="1:9" x14ac:dyDescent="0.25">
      <c r="A9787"/>
      <c r="B9787"/>
      <c r="C9787"/>
      <c r="D9787"/>
      <c r="E9787" s="148"/>
      <c r="F9787" s="148"/>
      <c r="G9787" s="149"/>
      <c r="H9787" s="148"/>
      <c r="I9787"/>
    </row>
    <row r="9788" spans="1:9" x14ac:dyDescent="0.25">
      <c r="A9788"/>
      <c r="B9788"/>
      <c r="C9788"/>
      <c r="D9788"/>
      <c r="E9788" s="148"/>
      <c r="F9788" s="148"/>
      <c r="G9788" s="149"/>
      <c r="H9788" s="148"/>
      <c r="I9788"/>
    </row>
    <row r="9789" spans="1:9" x14ac:dyDescent="0.25">
      <c r="A9789"/>
      <c r="B9789"/>
      <c r="C9789"/>
      <c r="D9789"/>
      <c r="E9789" s="148"/>
      <c r="F9789" s="148"/>
      <c r="G9789" s="149"/>
      <c r="H9789" s="148"/>
      <c r="I9789"/>
    </row>
    <row r="9790" spans="1:9" x14ac:dyDescent="0.25">
      <c r="A9790"/>
      <c r="B9790"/>
      <c r="C9790"/>
      <c r="D9790"/>
      <c r="E9790" s="148"/>
      <c r="F9790" s="148"/>
      <c r="G9790" s="149"/>
      <c r="H9790" s="148"/>
      <c r="I9790"/>
    </row>
    <row r="9791" spans="1:9" x14ac:dyDescent="0.25">
      <c r="A9791"/>
      <c r="B9791"/>
      <c r="C9791"/>
      <c r="D9791"/>
      <c r="E9791" s="148"/>
      <c r="F9791" s="148"/>
      <c r="G9791" s="149"/>
      <c r="H9791" s="148"/>
      <c r="I9791"/>
    </row>
    <row r="9792" spans="1:9" x14ac:dyDescent="0.25">
      <c r="A9792"/>
      <c r="B9792"/>
      <c r="C9792"/>
      <c r="D9792"/>
      <c r="E9792" s="148"/>
      <c r="F9792" s="148"/>
      <c r="G9792" s="149"/>
      <c r="H9792" s="148"/>
      <c r="I9792"/>
    </row>
    <row r="9793" spans="1:9" x14ac:dyDescent="0.25">
      <c r="A9793"/>
      <c r="B9793"/>
      <c r="C9793"/>
      <c r="D9793"/>
      <c r="E9793" s="148"/>
      <c r="F9793" s="148"/>
      <c r="G9793" s="149"/>
      <c r="H9793" s="148"/>
      <c r="I9793"/>
    </row>
    <row r="9794" spans="1:9" x14ac:dyDescent="0.25">
      <c r="A9794"/>
      <c r="B9794"/>
      <c r="C9794"/>
      <c r="D9794"/>
      <c r="E9794" s="148"/>
      <c r="F9794" s="148"/>
      <c r="G9794" s="149"/>
      <c r="H9794" s="148"/>
      <c r="I9794"/>
    </row>
    <row r="9795" spans="1:9" x14ac:dyDescent="0.25">
      <c r="A9795"/>
      <c r="B9795"/>
      <c r="C9795"/>
      <c r="D9795"/>
      <c r="E9795" s="148"/>
      <c r="F9795" s="148"/>
      <c r="G9795" s="149"/>
      <c r="H9795" s="148"/>
      <c r="I9795"/>
    </row>
    <row r="9796" spans="1:9" x14ac:dyDescent="0.25">
      <c r="A9796"/>
      <c r="B9796"/>
      <c r="C9796"/>
      <c r="D9796"/>
      <c r="E9796" s="148"/>
      <c r="F9796" s="148"/>
      <c r="G9796" s="149"/>
      <c r="H9796" s="148"/>
      <c r="I9796"/>
    </row>
    <row r="9797" spans="1:9" x14ac:dyDescent="0.25">
      <c r="A9797"/>
      <c r="B9797"/>
      <c r="C9797"/>
      <c r="D9797"/>
      <c r="E9797" s="148"/>
      <c r="F9797" s="148"/>
      <c r="G9797" s="149"/>
      <c r="H9797" s="148"/>
      <c r="I9797"/>
    </row>
    <row r="9798" spans="1:9" x14ac:dyDescent="0.25">
      <c r="A9798"/>
      <c r="B9798"/>
      <c r="C9798"/>
      <c r="D9798"/>
      <c r="E9798" s="148"/>
      <c r="F9798" s="148"/>
      <c r="G9798" s="149"/>
      <c r="H9798" s="148"/>
      <c r="I9798"/>
    </row>
    <row r="9799" spans="1:9" x14ac:dyDescent="0.25">
      <c r="A9799"/>
      <c r="B9799"/>
      <c r="C9799"/>
      <c r="D9799"/>
      <c r="E9799" s="148"/>
      <c r="F9799" s="148"/>
      <c r="G9799" s="149"/>
      <c r="H9799" s="148"/>
      <c r="I9799"/>
    </row>
    <row r="9800" spans="1:9" x14ac:dyDescent="0.25">
      <c r="A9800"/>
      <c r="B9800"/>
      <c r="C9800"/>
      <c r="D9800"/>
      <c r="E9800" s="148"/>
      <c r="F9800" s="148"/>
      <c r="G9800" s="149"/>
      <c r="H9800" s="148"/>
      <c r="I9800"/>
    </row>
    <row r="9801" spans="1:9" x14ac:dyDescent="0.25">
      <c r="A9801"/>
      <c r="B9801"/>
      <c r="C9801"/>
      <c r="D9801"/>
      <c r="E9801" s="148"/>
      <c r="F9801" s="148"/>
      <c r="G9801" s="149"/>
      <c r="H9801" s="148"/>
      <c r="I9801"/>
    </row>
    <row r="9802" spans="1:9" x14ac:dyDescent="0.25">
      <c r="A9802"/>
      <c r="B9802"/>
      <c r="C9802"/>
      <c r="D9802"/>
      <c r="E9802" s="148"/>
      <c r="F9802" s="148"/>
      <c r="G9802" s="149"/>
      <c r="H9802" s="148"/>
      <c r="I9802"/>
    </row>
    <row r="9803" spans="1:9" x14ac:dyDescent="0.25">
      <c r="A9803"/>
      <c r="B9803"/>
      <c r="C9803"/>
      <c r="D9803"/>
      <c r="E9803" s="148"/>
      <c r="F9803" s="148"/>
      <c r="G9803" s="149"/>
      <c r="H9803" s="148"/>
      <c r="I9803"/>
    </row>
    <row r="9804" spans="1:9" x14ac:dyDescent="0.25">
      <c r="A9804"/>
      <c r="B9804"/>
      <c r="C9804"/>
      <c r="D9804"/>
      <c r="E9804" s="148"/>
      <c r="F9804" s="148"/>
      <c r="G9804" s="149"/>
      <c r="H9804" s="148"/>
      <c r="I9804"/>
    </row>
    <row r="9805" spans="1:9" x14ac:dyDescent="0.25">
      <c r="A9805"/>
      <c r="B9805"/>
      <c r="C9805"/>
      <c r="D9805"/>
      <c r="E9805" s="148"/>
      <c r="F9805" s="148"/>
      <c r="G9805" s="149"/>
      <c r="H9805" s="148"/>
      <c r="I9805"/>
    </row>
    <row r="9806" spans="1:9" x14ac:dyDescent="0.25">
      <c r="A9806"/>
      <c r="B9806"/>
      <c r="C9806"/>
      <c r="D9806"/>
      <c r="E9806" s="148"/>
      <c r="F9806" s="148"/>
      <c r="G9806" s="149"/>
      <c r="H9806" s="148"/>
      <c r="I9806"/>
    </row>
    <row r="9807" spans="1:9" x14ac:dyDescent="0.25">
      <c r="A9807"/>
      <c r="B9807"/>
      <c r="C9807"/>
      <c r="D9807"/>
      <c r="E9807" s="148"/>
      <c r="F9807" s="148"/>
      <c r="G9807" s="149"/>
      <c r="H9807" s="148"/>
      <c r="I9807"/>
    </row>
    <row r="9808" spans="1:9" x14ac:dyDescent="0.25">
      <c r="A9808"/>
      <c r="B9808"/>
      <c r="C9808"/>
      <c r="D9808"/>
      <c r="E9808" s="148"/>
      <c r="F9808" s="148"/>
      <c r="G9808" s="149"/>
      <c r="H9808" s="148"/>
      <c r="I9808"/>
    </row>
    <row r="9809" spans="1:9" x14ac:dyDescent="0.25">
      <c r="A9809"/>
      <c r="B9809"/>
      <c r="C9809"/>
      <c r="D9809"/>
      <c r="E9809" s="148"/>
      <c r="F9809" s="148"/>
      <c r="G9809" s="149"/>
      <c r="H9809" s="148"/>
      <c r="I9809"/>
    </row>
    <row r="9810" spans="1:9" x14ac:dyDescent="0.25">
      <c r="A9810"/>
      <c r="B9810"/>
      <c r="C9810"/>
      <c r="D9810"/>
      <c r="E9810" s="148"/>
      <c r="F9810" s="148"/>
      <c r="G9810" s="149"/>
      <c r="H9810" s="148"/>
      <c r="I9810"/>
    </row>
    <row r="9811" spans="1:9" x14ac:dyDescent="0.25">
      <c r="A9811"/>
      <c r="B9811"/>
      <c r="C9811"/>
      <c r="D9811"/>
      <c r="E9811" s="148"/>
      <c r="F9811" s="148"/>
      <c r="G9811" s="149"/>
      <c r="H9811" s="148"/>
      <c r="I9811"/>
    </row>
    <row r="9812" spans="1:9" x14ac:dyDescent="0.25">
      <c r="A9812"/>
      <c r="B9812"/>
      <c r="C9812"/>
      <c r="D9812"/>
      <c r="E9812" s="148"/>
      <c r="F9812" s="148"/>
      <c r="G9812" s="149"/>
      <c r="H9812" s="148"/>
      <c r="I9812"/>
    </row>
    <row r="9813" spans="1:9" x14ac:dyDescent="0.25">
      <c r="A9813"/>
      <c r="B9813"/>
      <c r="C9813"/>
      <c r="D9813"/>
      <c r="E9813" s="148"/>
      <c r="F9813" s="148"/>
      <c r="G9813" s="149"/>
      <c r="H9813" s="148"/>
      <c r="I9813"/>
    </row>
    <row r="9814" spans="1:9" x14ac:dyDescent="0.25">
      <c r="A9814"/>
      <c r="B9814"/>
      <c r="C9814"/>
      <c r="D9814"/>
      <c r="E9814" s="148"/>
      <c r="F9814" s="148"/>
      <c r="G9814" s="149"/>
      <c r="H9814" s="148"/>
      <c r="I9814"/>
    </row>
    <row r="9815" spans="1:9" x14ac:dyDescent="0.25">
      <c r="A9815"/>
      <c r="B9815"/>
      <c r="C9815"/>
      <c r="D9815"/>
      <c r="E9815" s="148"/>
      <c r="F9815" s="148"/>
      <c r="G9815" s="149"/>
      <c r="H9815" s="148"/>
      <c r="I9815"/>
    </row>
    <row r="9816" spans="1:9" x14ac:dyDescent="0.25">
      <c r="A9816"/>
      <c r="B9816"/>
      <c r="C9816"/>
      <c r="D9816"/>
      <c r="E9816" s="148"/>
      <c r="F9816" s="148"/>
      <c r="G9816" s="149"/>
      <c r="H9816" s="148"/>
      <c r="I9816"/>
    </row>
    <row r="9817" spans="1:9" x14ac:dyDescent="0.25">
      <c r="A9817"/>
      <c r="B9817"/>
      <c r="C9817"/>
      <c r="D9817"/>
      <c r="E9817" s="148"/>
      <c r="F9817" s="148"/>
      <c r="G9817" s="149"/>
      <c r="H9817" s="148"/>
      <c r="I9817"/>
    </row>
    <row r="9818" spans="1:9" x14ac:dyDescent="0.25">
      <c r="A9818"/>
      <c r="B9818"/>
      <c r="C9818"/>
      <c r="D9818"/>
      <c r="E9818" s="148"/>
      <c r="F9818" s="148"/>
      <c r="G9818" s="149"/>
      <c r="H9818" s="148"/>
      <c r="I9818"/>
    </row>
    <row r="9819" spans="1:9" x14ac:dyDescent="0.25">
      <c r="A9819"/>
      <c r="B9819"/>
      <c r="C9819"/>
      <c r="D9819"/>
      <c r="E9819" s="148"/>
      <c r="F9819" s="148"/>
      <c r="G9819" s="149"/>
      <c r="H9819" s="148"/>
      <c r="I9819"/>
    </row>
    <row r="9820" spans="1:9" x14ac:dyDescent="0.25">
      <c r="A9820"/>
      <c r="B9820"/>
      <c r="C9820"/>
      <c r="D9820"/>
      <c r="E9820" s="148"/>
      <c r="F9820" s="148"/>
      <c r="G9820" s="149"/>
      <c r="H9820" s="148"/>
      <c r="I9820"/>
    </row>
    <row r="9821" spans="1:9" x14ac:dyDescent="0.25">
      <c r="A9821"/>
      <c r="B9821"/>
      <c r="C9821"/>
      <c r="D9821"/>
      <c r="E9821" s="148"/>
      <c r="F9821" s="148"/>
      <c r="G9821" s="149"/>
      <c r="H9821" s="148"/>
      <c r="I9821"/>
    </row>
    <row r="9822" spans="1:9" x14ac:dyDescent="0.25">
      <c r="A9822"/>
      <c r="B9822"/>
      <c r="C9822"/>
      <c r="D9822"/>
      <c r="E9822" s="148"/>
      <c r="F9822" s="148"/>
      <c r="G9822" s="149"/>
      <c r="H9822" s="148"/>
      <c r="I9822"/>
    </row>
    <row r="9823" spans="1:9" x14ac:dyDescent="0.25">
      <c r="A9823"/>
      <c r="B9823"/>
      <c r="C9823"/>
      <c r="D9823"/>
      <c r="E9823" s="148"/>
      <c r="F9823" s="148"/>
      <c r="G9823" s="149"/>
      <c r="H9823" s="148"/>
      <c r="I9823"/>
    </row>
    <row r="9824" spans="1:9" x14ac:dyDescent="0.25">
      <c r="A9824"/>
      <c r="B9824"/>
      <c r="C9824"/>
      <c r="D9824"/>
      <c r="E9824" s="148"/>
      <c r="F9824" s="148"/>
      <c r="G9824" s="149"/>
      <c r="H9824" s="148"/>
      <c r="I9824"/>
    </row>
    <row r="9825" spans="1:9" x14ac:dyDescent="0.25">
      <c r="A9825"/>
      <c r="B9825"/>
      <c r="C9825"/>
      <c r="D9825"/>
      <c r="E9825" s="148"/>
      <c r="F9825" s="148"/>
      <c r="G9825" s="149"/>
      <c r="H9825" s="148"/>
      <c r="I9825"/>
    </row>
    <row r="9826" spans="1:9" x14ac:dyDescent="0.25">
      <c r="A9826"/>
      <c r="B9826"/>
      <c r="C9826"/>
      <c r="D9826"/>
      <c r="E9826" s="148"/>
      <c r="F9826" s="148"/>
      <c r="G9826" s="149"/>
      <c r="H9826" s="148"/>
      <c r="I9826"/>
    </row>
    <row r="9827" spans="1:9" x14ac:dyDescent="0.25">
      <c r="A9827"/>
      <c r="B9827"/>
      <c r="C9827"/>
      <c r="D9827"/>
      <c r="E9827" s="148"/>
      <c r="F9827" s="148"/>
      <c r="G9827" s="149"/>
      <c r="H9827" s="148"/>
      <c r="I9827"/>
    </row>
    <row r="9828" spans="1:9" x14ac:dyDescent="0.25">
      <c r="A9828"/>
      <c r="B9828"/>
      <c r="C9828"/>
      <c r="D9828"/>
      <c r="E9828" s="148"/>
      <c r="F9828" s="148"/>
      <c r="G9828" s="149"/>
      <c r="H9828" s="148"/>
      <c r="I9828"/>
    </row>
    <row r="9829" spans="1:9" x14ac:dyDescent="0.25">
      <c r="A9829"/>
      <c r="B9829"/>
      <c r="C9829"/>
      <c r="D9829"/>
      <c r="E9829" s="148"/>
      <c r="F9829" s="148"/>
      <c r="G9829" s="149"/>
      <c r="H9829" s="148"/>
      <c r="I9829"/>
    </row>
    <row r="9830" spans="1:9" x14ac:dyDescent="0.25">
      <c r="A9830"/>
      <c r="B9830"/>
      <c r="C9830"/>
      <c r="D9830"/>
      <c r="E9830" s="148"/>
      <c r="F9830" s="148"/>
      <c r="G9830" s="149"/>
      <c r="H9830" s="148"/>
      <c r="I9830"/>
    </row>
    <row r="9831" spans="1:9" x14ac:dyDescent="0.25">
      <c r="A9831"/>
      <c r="B9831"/>
      <c r="C9831"/>
      <c r="D9831"/>
      <c r="E9831" s="148"/>
      <c r="F9831" s="148"/>
      <c r="G9831" s="149"/>
      <c r="H9831" s="148"/>
      <c r="I9831"/>
    </row>
    <row r="9832" spans="1:9" x14ac:dyDescent="0.25">
      <c r="A9832"/>
      <c r="B9832"/>
      <c r="C9832"/>
      <c r="D9832"/>
      <c r="E9832" s="148"/>
      <c r="F9832" s="148"/>
      <c r="G9832" s="149"/>
      <c r="H9832" s="148"/>
      <c r="I9832"/>
    </row>
    <row r="9833" spans="1:9" x14ac:dyDescent="0.25">
      <c r="A9833"/>
      <c r="B9833"/>
      <c r="C9833"/>
      <c r="D9833"/>
      <c r="E9833" s="148"/>
      <c r="F9833" s="148"/>
      <c r="G9833" s="149"/>
      <c r="H9833" s="148"/>
      <c r="I9833"/>
    </row>
    <row r="9834" spans="1:9" x14ac:dyDescent="0.25">
      <c r="A9834"/>
      <c r="B9834"/>
      <c r="C9834"/>
      <c r="D9834"/>
      <c r="E9834" s="148"/>
      <c r="F9834" s="148"/>
      <c r="G9834" s="149"/>
      <c r="H9834" s="148"/>
      <c r="I9834"/>
    </row>
    <row r="9835" spans="1:9" x14ac:dyDescent="0.25">
      <c r="A9835"/>
      <c r="B9835"/>
      <c r="C9835"/>
      <c r="D9835"/>
      <c r="E9835" s="148"/>
      <c r="F9835" s="148"/>
      <c r="G9835" s="149"/>
      <c r="H9835" s="148"/>
      <c r="I9835"/>
    </row>
    <row r="9836" spans="1:9" x14ac:dyDescent="0.25">
      <c r="A9836"/>
      <c r="B9836"/>
      <c r="C9836"/>
      <c r="D9836"/>
      <c r="E9836" s="148"/>
      <c r="F9836" s="148"/>
      <c r="G9836" s="149"/>
      <c r="H9836" s="148"/>
      <c r="I9836"/>
    </row>
    <row r="9837" spans="1:9" x14ac:dyDescent="0.25">
      <c r="A9837"/>
      <c r="B9837"/>
      <c r="C9837"/>
      <c r="D9837"/>
      <c r="E9837" s="148"/>
      <c r="F9837" s="148"/>
      <c r="G9837" s="149"/>
      <c r="H9837" s="148"/>
      <c r="I9837"/>
    </row>
    <row r="9838" spans="1:9" x14ac:dyDescent="0.25">
      <c r="A9838"/>
      <c r="B9838"/>
      <c r="C9838"/>
      <c r="D9838"/>
      <c r="E9838" s="148"/>
      <c r="F9838" s="148"/>
      <c r="G9838" s="149"/>
      <c r="H9838" s="148"/>
      <c r="I9838"/>
    </row>
    <row r="9839" spans="1:9" x14ac:dyDescent="0.25">
      <c r="A9839"/>
      <c r="B9839"/>
      <c r="C9839"/>
      <c r="D9839"/>
      <c r="E9839" s="148"/>
      <c r="F9839" s="148"/>
      <c r="G9839" s="149"/>
      <c r="H9839" s="148"/>
      <c r="I9839"/>
    </row>
    <row r="9840" spans="1:9" x14ac:dyDescent="0.25">
      <c r="A9840"/>
      <c r="B9840"/>
      <c r="C9840"/>
      <c r="D9840"/>
      <c r="E9840" s="148"/>
      <c r="F9840" s="148"/>
      <c r="G9840" s="149"/>
      <c r="H9840" s="148"/>
      <c r="I9840"/>
    </row>
    <row r="9841" spans="1:9" x14ac:dyDescent="0.25">
      <c r="A9841"/>
      <c r="B9841"/>
      <c r="C9841"/>
      <c r="D9841"/>
      <c r="E9841" s="148"/>
      <c r="F9841" s="148"/>
      <c r="G9841" s="149"/>
      <c r="H9841" s="148"/>
      <c r="I9841"/>
    </row>
    <row r="9842" spans="1:9" x14ac:dyDescent="0.25">
      <c r="A9842"/>
      <c r="B9842"/>
      <c r="C9842"/>
      <c r="D9842"/>
      <c r="E9842" s="148"/>
      <c r="F9842" s="148"/>
      <c r="G9842" s="149"/>
      <c r="H9842" s="148"/>
      <c r="I9842"/>
    </row>
    <row r="9843" spans="1:9" x14ac:dyDescent="0.25">
      <c r="A9843"/>
      <c r="B9843"/>
      <c r="C9843"/>
      <c r="D9843"/>
      <c r="E9843" s="148"/>
      <c r="F9843" s="148"/>
      <c r="G9843" s="149"/>
      <c r="H9843" s="148"/>
      <c r="I9843"/>
    </row>
    <row r="9844" spans="1:9" x14ac:dyDescent="0.25">
      <c r="A9844"/>
      <c r="B9844"/>
      <c r="C9844"/>
      <c r="D9844"/>
      <c r="E9844" s="148"/>
      <c r="F9844" s="148"/>
      <c r="G9844" s="149"/>
      <c r="H9844" s="148"/>
      <c r="I9844"/>
    </row>
    <row r="9845" spans="1:9" x14ac:dyDescent="0.25">
      <c r="A9845"/>
      <c r="B9845"/>
      <c r="C9845"/>
      <c r="D9845"/>
      <c r="E9845" s="148"/>
      <c r="F9845" s="148"/>
      <c r="G9845" s="149"/>
      <c r="H9845" s="148"/>
      <c r="I9845"/>
    </row>
    <row r="9846" spans="1:9" x14ac:dyDescent="0.25">
      <c r="A9846"/>
      <c r="B9846"/>
      <c r="C9846"/>
      <c r="D9846"/>
      <c r="E9846" s="148"/>
      <c r="F9846" s="148"/>
      <c r="G9846" s="149"/>
      <c r="H9846" s="148"/>
      <c r="I9846"/>
    </row>
    <row r="9847" spans="1:9" x14ac:dyDescent="0.25">
      <c r="A9847"/>
      <c r="B9847"/>
      <c r="C9847"/>
      <c r="D9847"/>
      <c r="E9847" s="148"/>
      <c r="F9847" s="148"/>
      <c r="G9847" s="149"/>
      <c r="H9847" s="148"/>
      <c r="I9847"/>
    </row>
    <row r="9848" spans="1:9" x14ac:dyDescent="0.25">
      <c r="A9848"/>
      <c r="B9848"/>
      <c r="C9848"/>
      <c r="D9848"/>
      <c r="E9848" s="148"/>
      <c r="F9848" s="148"/>
      <c r="G9848" s="149"/>
      <c r="H9848" s="148"/>
      <c r="I9848"/>
    </row>
    <row r="9849" spans="1:9" x14ac:dyDescent="0.25">
      <c r="A9849"/>
      <c r="B9849"/>
      <c r="C9849"/>
      <c r="D9849"/>
      <c r="E9849" s="148"/>
      <c r="F9849" s="148"/>
      <c r="G9849" s="149"/>
      <c r="H9849" s="148"/>
      <c r="I9849"/>
    </row>
    <row r="9850" spans="1:9" x14ac:dyDescent="0.25">
      <c r="A9850"/>
      <c r="B9850"/>
      <c r="C9850"/>
      <c r="D9850"/>
      <c r="E9850" s="148"/>
      <c r="F9850" s="148"/>
      <c r="G9850" s="149"/>
      <c r="H9850" s="148"/>
      <c r="I9850"/>
    </row>
    <row r="9851" spans="1:9" x14ac:dyDescent="0.25">
      <c r="A9851"/>
      <c r="B9851"/>
      <c r="C9851"/>
      <c r="D9851"/>
      <c r="E9851" s="148"/>
      <c r="F9851" s="148"/>
      <c r="G9851" s="149"/>
      <c r="H9851" s="148"/>
      <c r="I9851"/>
    </row>
    <row r="9852" spans="1:9" x14ac:dyDescent="0.25">
      <c r="A9852"/>
      <c r="B9852"/>
      <c r="C9852"/>
      <c r="D9852"/>
      <c r="E9852" s="148"/>
      <c r="F9852" s="148"/>
      <c r="G9852" s="149"/>
      <c r="H9852" s="148"/>
      <c r="I9852"/>
    </row>
    <row r="9853" spans="1:9" x14ac:dyDescent="0.25">
      <c r="A9853"/>
      <c r="B9853"/>
      <c r="C9853"/>
      <c r="D9853"/>
      <c r="E9853" s="148"/>
      <c r="F9853" s="148"/>
      <c r="G9853" s="149"/>
      <c r="H9853" s="148"/>
      <c r="I9853"/>
    </row>
    <row r="9854" spans="1:9" x14ac:dyDescent="0.25">
      <c r="A9854"/>
      <c r="B9854"/>
      <c r="C9854"/>
      <c r="D9854"/>
      <c r="E9854" s="148"/>
      <c r="F9854" s="148"/>
      <c r="G9854" s="149"/>
      <c r="H9854" s="148"/>
      <c r="I9854"/>
    </row>
    <row r="9855" spans="1:9" x14ac:dyDescent="0.25">
      <c r="A9855"/>
      <c r="B9855"/>
      <c r="C9855"/>
      <c r="D9855"/>
      <c r="E9855" s="148"/>
      <c r="F9855" s="148"/>
      <c r="G9855" s="149"/>
      <c r="H9855" s="148"/>
      <c r="I9855"/>
    </row>
    <row r="9856" spans="1:9" x14ac:dyDescent="0.25">
      <c r="A9856"/>
      <c r="B9856"/>
      <c r="C9856"/>
      <c r="D9856"/>
      <c r="E9856" s="148"/>
      <c r="F9856" s="148"/>
      <c r="G9856" s="149"/>
      <c r="H9856" s="148"/>
      <c r="I9856"/>
    </row>
    <row r="9857" spans="1:9" x14ac:dyDescent="0.25">
      <c r="A9857"/>
      <c r="B9857"/>
      <c r="C9857"/>
      <c r="D9857"/>
      <c r="E9857" s="148"/>
      <c r="F9857" s="148"/>
      <c r="G9857" s="149"/>
      <c r="H9857" s="148"/>
      <c r="I9857"/>
    </row>
    <row r="9858" spans="1:9" x14ac:dyDescent="0.25">
      <c r="A9858"/>
      <c r="B9858"/>
      <c r="C9858"/>
      <c r="D9858"/>
      <c r="E9858" s="148"/>
      <c r="F9858" s="148"/>
      <c r="G9858" s="149"/>
      <c r="H9858" s="148"/>
      <c r="I9858"/>
    </row>
    <row r="9859" spans="1:9" x14ac:dyDescent="0.25">
      <c r="A9859"/>
      <c r="B9859"/>
      <c r="C9859"/>
      <c r="D9859"/>
      <c r="E9859" s="148"/>
      <c r="F9859" s="148"/>
      <c r="G9859" s="149"/>
      <c r="H9859" s="148"/>
      <c r="I9859"/>
    </row>
    <row r="9860" spans="1:9" x14ac:dyDescent="0.25">
      <c r="A9860"/>
      <c r="B9860"/>
      <c r="C9860"/>
      <c r="D9860"/>
      <c r="E9860" s="148"/>
      <c r="F9860" s="148"/>
      <c r="G9860" s="149"/>
      <c r="H9860" s="148"/>
      <c r="I9860"/>
    </row>
    <row r="9861" spans="1:9" x14ac:dyDescent="0.25">
      <c r="A9861"/>
      <c r="B9861"/>
      <c r="C9861"/>
      <c r="D9861"/>
      <c r="E9861" s="148"/>
      <c r="F9861" s="148"/>
      <c r="G9861" s="149"/>
      <c r="H9861" s="148"/>
      <c r="I9861"/>
    </row>
    <row r="9862" spans="1:9" x14ac:dyDescent="0.25">
      <c r="A9862"/>
      <c r="B9862"/>
      <c r="C9862"/>
      <c r="D9862"/>
      <c r="E9862" s="148"/>
      <c r="F9862" s="148"/>
      <c r="G9862" s="149"/>
      <c r="H9862" s="148"/>
      <c r="I9862"/>
    </row>
    <row r="9863" spans="1:9" x14ac:dyDescent="0.25">
      <c r="A9863"/>
      <c r="B9863"/>
      <c r="C9863"/>
      <c r="D9863"/>
      <c r="E9863" s="148"/>
      <c r="F9863" s="148"/>
      <c r="G9863" s="149"/>
      <c r="H9863" s="148"/>
      <c r="I9863"/>
    </row>
    <row r="9864" spans="1:9" x14ac:dyDescent="0.25">
      <c r="A9864"/>
      <c r="B9864"/>
      <c r="C9864"/>
      <c r="D9864"/>
      <c r="E9864" s="148"/>
      <c r="F9864" s="148"/>
      <c r="G9864" s="149"/>
      <c r="H9864" s="148"/>
      <c r="I9864"/>
    </row>
    <row r="9865" spans="1:9" x14ac:dyDescent="0.25">
      <c r="A9865"/>
      <c r="B9865"/>
      <c r="C9865"/>
      <c r="D9865"/>
      <c r="E9865" s="148"/>
      <c r="F9865" s="148"/>
      <c r="G9865" s="149"/>
      <c r="H9865" s="148"/>
      <c r="I9865"/>
    </row>
    <row r="9866" spans="1:9" x14ac:dyDescent="0.25">
      <c r="A9866"/>
      <c r="B9866"/>
      <c r="C9866"/>
      <c r="D9866"/>
      <c r="E9866" s="148"/>
      <c r="F9866" s="148"/>
      <c r="G9866" s="149"/>
      <c r="H9866" s="148"/>
      <c r="I9866"/>
    </row>
    <row r="9867" spans="1:9" x14ac:dyDescent="0.25">
      <c r="A9867"/>
      <c r="B9867"/>
      <c r="C9867"/>
      <c r="D9867"/>
      <c r="E9867" s="148"/>
      <c r="F9867" s="148"/>
      <c r="G9867" s="149"/>
      <c r="H9867" s="148"/>
      <c r="I9867"/>
    </row>
    <row r="9868" spans="1:9" x14ac:dyDescent="0.25">
      <c r="A9868"/>
      <c r="B9868"/>
      <c r="C9868"/>
      <c r="D9868"/>
      <c r="E9868" s="148"/>
      <c r="F9868" s="148"/>
      <c r="G9868" s="149"/>
      <c r="H9868" s="148"/>
      <c r="I9868"/>
    </row>
    <row r="9869" spans="1:9" x14ac:dyDescent="0.25">
      <c r="A9869"/>
      <c r="B9869"/>
      <c r="C9869"/>
      <c r="D9869"/>
      <c r="E9869" s="148"/>
      <c r="F9869" s="148"/>
      <c r="G9869" s="149"/>
      <c r="H9869" s="148"/>
      <c r="I9869"/>
    </row>
    <row r="9870" spans="1:9" x14ac:dyDescent="0.25">
      <c r="A9870"/>
      <c r="B9870"/>
      <c r="C9870"/>
      <c r="D9870"/>
      <c r="E9870" s="148"/>
      <c r="F9870" s="148"/>
      <c r="G9870" s="149"/>
      <c r="H9870" s="148"/>
      <c r="I9870"/>
    </row>
    <row r="9871" spans="1:9" x14ac:dyDescent="0.25">
      <c r="A9871"/>
      <c r="B9871"/>
      <c r="C9871"/>
      <c r="D9871"/>
      <c r="E9871" s="148"/>
      <c r="F9871" s="148"/>
      <c r="G9871" s="149"/>
      <c r="H9871" s="148"/>
      <c r="I9871"/>
    </row>
    <row r="9872" spans="1:9" x14ac:dyDescent="0.25">
      <c r="A9872"/>
      <c r="B9872"/>
      <c r="C9872"/>
      <c r="D9872"/>
      <c r="E9872" s="148"/>
      <c r="F9872" s="148"/>
      <c r="G9872" s="149"/>
      <c r="H9872" s="148"/>
      <c r="I9872"/>
    </row>
    <row r="9873" spans="1:9" x14ac:dyDescent="0.25">
      <c r="A9873"/>
      <c r="B9873"/>
      <c r="C9873"/>
      <c r="D9873"/>
      <c r="E9873" s="148"/>
      <c r="F9873" s="148"/>
      <c r="G9873" s="149"/>
      <c r="H9873" s="148"/>
      <c r="I9873"/>
    </row>
    <row r="9874" spans="1:9" x14ac:dyDescent="0.25">
      <c r="A9874"/>
      <c r="B9874"/>
      <c r="C9874"/>
      <c r="D9874"/>
      <c r="E9874" s="148"/>
      <c r="F9874" s="148"/>
      <c r="G9874" s="149"/>
      <c r="H9874" s="148"/>
      <c r="I9874"/>
    </row>
    <row r="9875" spans="1:9" x14ac:dyDescent="0.25">
      <c r="A9875"/>
      <c r="B9875"/>
      <c r="C9875"/>
      <c r="D9875"/>
      <c r="E9875" s="148"/>
      <c r="F9875" s="148"/>
      <c r="G9875" s="149"/>
      <c r="H9875" s="148"/>
      <c r="I9875"/>
    </row>
    <row r="9876" spans="1:9" x14ac:dyDescent="0.25">
      <c r="A9876"/>
      <c r="B9876"/>
      <c r="C9876"/>
      <c r="D9876"/>
      <c r="E9876" s="148"/>
      <c r="F9876" s="148"/>
      <c r="G9876" s="149"/>
      <c r="H9876" s="148"/>
      <c r="I9876"/>
    </row>
    <row r="9877" spans="1:9" x14ac:dyDescent="0.25">
      <c r="A9877"/>
      <c r="B9877"/>
      <c r="C9877"/>
      <c r="D9877"/>
      <c r="E9877" s="148"/>
      <c r="F9877" s="148"/>
      <c r="G9877" s="149"/>
      <c r="H9877" s="148"/>
      <c r="I9877"/>
    </row>
    <row r="9878" spans="1:9" x14ac:dyDescent="0.25">
      <c r="A9878"/>
      <c r="B9878"/>
      <c r="C9878"/>
      <c r="D9878"/>
      <c r="E9878" s="148"/>
      <c r="F9878" s="148"/>
      <c r="G9878" s="149"/>
      <c r="H9878" s="148"/>
      <c r="I9878"/>
    </row>
    <row r="9879" spans="1:9" x14ac:dyDescent="0.25">
      <c r="A9879"/>
      <c r="B9879"/>
      <c r="C9879"/>
      <c r="D9879"/>
      <c r="E9879" s="148"/>
      <c r="F9879" s="148"/>
      <c r="G9879" s="149"/>
      <c r="H9879" s="148"/>
      <c r="I9879"/>
    </row>
    <row r="9880" spans="1:9" x14ac:dyDescent="0.25">
      <c r="A9880"/>
      <c r="B9880"/>
      <c r="C9880"/>
      <c r="D9880"/>
      <c r="E9880" s="148"/>
      <c r="F9880" s="148"/>
      <c r="G9880" s="149"/>
      <c r="H9880" s="148"/>
      <c r="I9880"/>
    </row>
    <row r="9881" spans="1:9" x14ac:dyDescent="0.25">
      <c r="A9881"/>
      <c r="B9881"/>
      <c r="C9881"/>
      <c r="D9881"/>
      <c r="E9881" s="148"/>
      <c r="F9881" s="148"/>
      <c r="G9881" s="149"/>
      <c r="H9881" s="148"/>
      <c r="I9881"/>
    </row>
    <row r="9882" spans="1:9" x14ac:dyDescent="0.25">
      <c r="A9882"/>
      <c r="B9882"/>
      <c r="C9882"/>
      <c r="D9882"/>
      <c r="E9882" s="148"/>
      <c r="F9882" s="148"/>
      <c r="G9882" s="149"/>
      <c r="H9882" s="148"/>
      <c r="I9882"/>
    </row>
    <row r="9883" spans="1:9" x14ac:dyDescent="0.25">
      <c r="A9883"/>
      <c r="B9883"/>
      <c r="C9883"/>
      <c r="D9883"/>
      <c r="E9883" s="148"/>
      <c r="F9883" s="148"/>
      <c r="G9883" s="149"/>
      <c r="H9883" s="148"/>
      <c r="I9883"/>
    </row>
    <row r="9884" spans="1:9" x14ac:dyDescent="0.25">
      <c r="A9884"/>
      <c r="B9884"/>
      <c r="C9884"/>
      <c r="D9884"/>
      <c r="E9884" s="148"/>
      <c r="F9884" s="148"/>
      <c r="G9884" s="149"/>
      <c r="H9884" s="148"/>
      <c r="I9884"/>
    </row>
    <row r="9885" spans="1:9" x14ac:dyDescent="0.25">
      <c r="A9885"/>
      <c r="B9885"/>
      <c r="C9885"/>
      <c r="D9885"/>
      <c r="E9885" s="148"/>
      <c r="F9885" s="148"/>
      <c r="G9885" s="149"/>
      <c r="H9885" s="148"/>
      <c r="I9885"/>
    </row>
    <row r="9886" spans="1:9" x14ac:dyDescent="0.25">
      <c r="A9886"/>
      <c r="B9886"/>
      <c r="C9886"/>
      <c r="D9886"/>
      <c r="E9886" s="148"/>
      <c r="F9886" s="148"/>
      <c r="G9886" s="149"/>
      <c r="H9886" s="148"/>
      <c r="I9886"/>
    </row>
    <row r="9887" spans="1:9" x14ac:dyDescent="0.25">
      <c r="A9887"/>
      <c r="B9887"/>
      <c r="C9887"/>
      <c r="D9887"/>
      <c r="E9887" s="148"/>
      <c r="F9887" s="148"/>
      <c r="G9887" s="149"/>
      <c r="H9887" s="148"/>
      <c r="I9887"/>
    </row>
    <row r="9888" spans="1:9" x14ac:dyDescent="0.25">
      <c r="A9888"/>
      <c r="B9888"/>
      <c r="C9888"/>
      <c r="D9888"/>
      <c r="E9888" s="148"/>
      <c r="F9888" s="148"/>
      <c r="G9888" s="149"/>
      <c r="H9888" s="148"/>
      <c r="I9888"/>
    </row>
    <row r="9889" spans="1:9" x14ac:dyDescent="0.25">
      <c r="A9889"/>
      <c r="B9889"/>
      <c r="C9889"/>
      <c r="D9889"/>
      <c r="E9889" s="148"/>
      <c r="F9889" s="148"/>
      <c r="G9889" s="149"/>
      <c r="H9889" s="148"/>
      <c r="I9889"/>
    </row>
    <row r="9890" spans="1:9" x14ac:dyDescent="0.25">
      <c r="A9890"/>
      <c r="B9890"/>
      <c r="C9890"/>
      <c r="D9890"/>
      <c r="E9890" s="148"/>
      <c r="F9890" s="148"/>
      <c r="G9890" s="149"/>
      <c r="H9890" s="148"/>
      <c r="I9890"/>
    </row>
    <row r="9891" spans="1:9" x14ac:dyDescent="0.25">
      <c r="A9891"/>
      <c r="B9891"/>
      <c r="C9891"/>
      <c r="D9891"/>
      <c r="E9891" s="148"/>
      <c r="F9891" s="148"/>
      <c r="G9891" s="149"/>
      <c r="H9891" s="148"/>
      <c r="I9891"/>
    </row>
    <row r="9892" spans="1:9" x14ac:dyDescent="0.25">
      <c r="A9892"/>
      <c r="B9892"/>
      <c r="C9892"/>
      <c r="D9892"/>
      <c r="E9892" s="148"/>
      <c r="F9892" s="148"/>
      <c r="G9892" s="149"/>
      <c r="H9892" s="148"/>
      <c r="I9892"/>
    </row>
    <row r="9893" spans="1:9" x14ac:dyDescent="0.25">
      <c r="A9893"/>
      <c r="B9893"/>
      <c r="C9893"/>
      <c r="D9893"/>
      <c r="E9893" s="148"/>
      <c r="F9893" s="148"/>
      <c r="G9893" s="149"/>
      <c r="H9893" s="148"/>
      <c r="I9893"/>
    </row>
    <row r="9894" spans="1:9" x14ac:dyDescent="0.25">
      <c r="A9894"/>
      <c r="B9894"/>
      <c r="C9894"/>
      <c r="D9894"/>
      <c r="E9894" s="148"/>
      <c r="F9894" s="148"/>
      <c r="G9894" s="149"/>
      <c r="H9894" s="148"/>
      <c r="I9894"/>
    </row>
    <row r="9895" spans="1:9" x14ac:dyDescent="0.25">
      <c r="A9895"/>
      <c r="B9895"/>
      <c r="C9895"/>
      <c r="D9895"/>
      <c r="E9895" s="148"/>
      <c r="F9895" s="148"/>
      <c r="G9895" s="149"/>
      <c r="H9895" s="148"/>
      <c r="I9895"/>
    </row>
    <row r="9896" spans="1:9" x14ac:dyDescent="0.25">
      <c r="A9896"/>
      <c r="B9896"/>
      <c r="C9896"/>
      <c r="D9896"/>
      <c r="E9896" s="148"/>
      <c r="F9896" s="148"/>
      <c r="G9896" s="149"/>
      <c r="H9896" s="148"/>
      <c r="I9896"/>
    </row>
    <row r="9897" spans="1:9" x14ac:dyDescent="0.25">
      <c r="A9897"/>
      <c r="B9897"/>
      <c r="C9897"/>
      <c r="D9897"/>
      <c r="E9897" s="148"/>
      <c r="F9897" s="148"/>
      <c r="G9897" s="149"/>
      <c r="H9897" s="148"/>
      <c r="I9897"/>
    </row>
    <row r="9898" spans="1:9" x14ac:dyDescent="0.25">
      <c r="A9898"/>
      <c r="B9898"/>
      <c r="C9898"/>
      <c r="D9898"/>
      <c r="E9898" s="148"/>
      <c r="F9898" s="148"/>
      <c r="G9898" s="149"/>
      <c r="H9898" s="148"/>
      <c r="I9898"/>
    </row>
    <row r="9899" spans="1:9" x14ac:dyDescent="0.25">
      <c r="A9899"/>
      <c r="B9899"/>
      <c r="C9899"/>
      <c r="D9899"/>
      <c r="E9899" s="148"/>
      <c r="F9899" s="148"/>
      <c r="G9899" s="149"/>
      <c r="H9899" s="148"/>
      <c r="I9899"/>
    </row>
    <row r="9900" spans="1:9" x14ac:dyDescent="0.25">
      <c r="A9900"/>
      <c r="B9900"/>
      <c r="C9900"/>
      <c r="D9900"/>
      <c r="E9900" s="148"/>
      <c r="F9900" s="148"/>
      <c r="G9900" s="149"/>
      <c r="H9900" s="148"/>
      <c r="I9900"/>
    </row>
    <row r="9901" spans="1:9" x14ac:dyDescent="0.25">
      <c r="A9901"/>
      <c r="B9901"/>
      <c r="C9901"/>
      <c r="D9901"/>
      <c r="E9901" s="148"/>
      <c r="F9901" s="148"/>
      <c r="G9901" s="149"/>
      <c r="H9901" s="148"/>
      <c r="I9901"/>
    </row>
    <row r="9902" spans="1:9" x14ac:dyDescent="0.25">
      <c r="A9902"/>
      <c r="B9902"/>
      <c r="C9902"/>
      <c r="D9902"/>
      <c r="E9902" s="148"/>
      <c r="F9902" s="148"/>
      <c r="G9902" s="149"/>
      <c r="H9902" s="148"/>
      <c r="I9902"/>
    </row>
    <row r="9903" spans="1:9" x14ac:dyDescent="0.25">
      <c r="A9903"/>
      <c r="B9903"/>
      <c r="C9903"/>
      <c r="D9903"/>
      <c r="E9903" s="148"/>
      <c r="F9903" s="148"/>
      <c r="G9903" s="149"/>
      <c r="H9903" s="148"/>
      <c r="I9903"/>
    </row>
    <row r="9904" spans="1:9" x14ac:dyDescent="0.25">
      <c r="A9904"/>
      <c r="B9904"/>
      <c r="C9904"/>
      <c r="D9904"/>
      <c r="E9904" s="148"/>
      <c r="F9904" s="148"/>
      <c r="G9904" s="149"/>
      <c r="H9904" s="148"/>
      <c r="I9904"/>
    </row>
    <row r="9905" spans="1:9" x14ac:dyDescent="0.25">
      <c r="A9905"/>
      <c r="B9905"/>
      <c r="C9905"/>
      <c r="D9905"/>
      <c r="E9905" s="148"/>
      <c r="F9905" s="148"/>
      <c r="G9905" s="149"/>
      <c r="H9905" s="148"/>
      <c r="I9905"/>
    </row>
    <row r="9906" spans="1:9" x14ac:dyDescent="0.25">
      <c r="A9906"/>
      <c r="B9906"/>
      <c r="C9906"/>
      <c r="D9906"/>
      <c r="E9906" s="148"/>
      <c r="F9906" s="148"/>
      <c r="G9906" s="149"/>
      <c r="H9906" s="148"/>
      <c r="I9906"/>
    </row>
    <row r="9907" spans="1:9" x14ac:dyDescent="0.25">
      <c r="A9907"/>
      <c r="B9907"/>
      <c r="C9907"/>
      <c r="D9907"/>
      <c r="E9907" s="148"/>
      <c r="F9907" s="148"/>
      <c r="G9907" s="149"/>
      <c r="H9907" s="148"/>
      <c r="I9907"/>
    </row>
    <row r="9908" spans="1:9" x14ac:dyDescent="0.25">
      <c r="A9908"/>
      <c r="B9908"/>
      <c r="C9908"/>
      <c r="D9908"/>
      <c r="E9908" s="148"/>
      <c r="F9908" s="148"/>
      <c r="G9908" s="149"/>
      <c r="H9908" s="148"/>
      <c r="I9908"/>
    </row>
    <row r="9909" spans="1:9" x14ac:dyDescent="0.25">
      <c r="A9909"/>
      <c r="B9909"/>
      <c r="C9909"/>
      <c r="D9909"/>
      <c r="E9909" s="148"/>
      <c r="F9909" s="148"/>
      <c r="G9909" s="149"/>
      <c r="H9909" s="148"/>
      <c r="I9909"/>
    </row>
    <row r="9910" spans="1:9" x14ac:dyDescent="0.25">
      <c r="A9910"/>
      <c r="B9910"/>
      <c r="C9910"/>
      <c r="D9910"/>
      <c r="E9910" s="148"/>
      <c r="F9910" s="148"/>
      <c r="G9910" s="149"/>
      <c r="H9910" s="148"/>
      <c r="I9910"/>
    </row>
    <row r="9911" spans="1:9" x14ac:dyDescent="0.25">
      <c r="A9911"/>
      <c r="B9911"/>
      <c r="C9911"/>
      <c r="D9911"/>
      <c r="E9911" s="148"/>
      <c r="F9911" s="148"/>
      <c r="G9911" s="149"/>
      <c r="H9911" s="148"/>
      <c r="I9911"/>
    </row>
    <row r="9912" spans="1:9" x14ac:dyDescent="0.25">
      <c r="A9912"/>
      <c r="B9912"/>
      <c r="C9912"/>
      <c r="D9912"/>
      <c r="E9912" s="148"/>
      <c r="F9912" s="148"/>
      <c r="G9912" s="149"/>
      <c r="H9912" s="148"/>
      <c r="I9912"/>
    </row>
    <row r="9913" spans="1:9" x14ac:dyDescent="0.25">
      <c r="A9913"/>
      <c r="B9913"/>
      <c r="C9913"/>
      <c r="D9913"/>
      <c r="E9913" s="148"/>
      <c r="F9913" s="148"/>
      <c r="G9913" s="149"/>
      <c r="H9913" s="148"/>
      <c r="I9913"/>
    </row>
    <row r="9914" spans="1:9" x14ac:dyDescent="0.25">
      <c r="A9914"/>
      <c r="B9914"/>
      <c r="C9914"/>
      <c r="D9914"/>
      <c r="E9914" s="148"/>
      <c r="F9914" s="148"/>
      <c r="G9914" s="149"/>
      <c r="H9914" s="148"/>
      <c r="I9914"/>
    </row>
    <row r="9915" spans="1:9" x14ac:dyDescent="0.25">
      <c r="A9915"/>
      <c r="B9915"/>
      <c r="C9915"/>
      <c r="D9915"/>
      <c r="E9915" s="148"/>
      <c r="F9915" s="148"/>
      <c r="G9915" s="149"/>
      <c r="H9915" s="148"/>
      <c r="I9915"/>
    </row>
    <row r="9916" spans="1:9" x14ac:dyDescent="0.25">
      <c r="A9916"/>
      <c r="B9916"/>
      <c r="C9916"/>
      <c r="D9916"/>
      <c r="E9916" s="148"/>
      <c r="F9916" s="148"/>
      <c r="G9916" s="149"/>
      <c r="H9916" s="148"/>
      <c r="I9916"/>
    </row>
    <row r="9917" spans="1:9" x14ac:dyDescent="0.25">
      <c r="A9917"/>
      <c r="B9917"/>
      <c r="C9917"/>
      <c r="D9917"/>
      <c r="E9917" s="148"/>
      <c r="F9917" s="148"/>
      <c r="G9917" s="149"/>
      <c r="H9917" s="148"/>
      <c r="I9917"/>
    </row>
    <row r="9918" spans="1:9" x14ac:dyDescent="0.25">
      <c r="A9918"/>
      <c r="B9918"/>
      <c r="C9918"/>
      <c r="D9918"/>
      <c r="E9918" s="148"/>
      <c r="F9918" s="148"/>
      <c r="G9918" s="149"/>
      <c r="H9918" s="148"/>
      <c r="I9918"/>
    </row>
    <row r="9919" spans="1:9" x14ac:dyDescent="0.25">
      <c r="A9919"/>
      <c r="B9919"/>
      <c r="C9919"/>
      <c r="D9919"/>
      <c r="E9919" s="148"/>
      <c r="F9919" s="148"/>
      <c r="G9919" s="149"/>
      <c r="H9919" s="148"/>
      <c r="I9919"/>
    </row>
    <row r="9920" spans="1:9" x14ac:dyDescent="0.25">
      <c r="A9920"/>
      <c r="B9920"/>
      <c r="C9920"/>
      <c r="D9920"/>
      <c r="E9920" s="148"/>
      <c r="F9920" s="148"/>
      <c r="G9920" s="149"/>
      <c r="H9920" s="148"/>
      <c r="I9920"/>
    </row>
    <row r="9921" spans="1:9" x14ac:dyDescent="0.25">
      <c r="A9921"/>
      <c r="B9921"/>
      <c r="C9921"/>
      <c r="D9921"/>
      <c r="E9921" s="148"/>
      <c r="F9921" s="148"/>
      <c r="G9921" s="149"/>
      <c r="H9921" s="148"/>
      <c r="I9921"/>
    </row>
    <row r="9922" spans="1:9" x14ac:dyDescent="0.25">
      <c r="A9922"/>
      <c r="B9922"/>
      <c r="C9922"/>
      <c r="D9922"/>
      <c r="E9922" s="148"/>
      <c r="F9922" s="148"/>
      <c r="G9922" s="149"/>
      <c r="H9922" s="148"/>
      <c r="I9922"/>
    </row>
    <row r="9923" spans="1:9" x14ac:dyDescent="0.25">
      <c r="A9923"/>
      <c r="B9923"/>
      <c r="C9923"/>
      <c r="D9923"/>
      <c r="E9923" s="148"/>
      <c r="F9923" s="148"/>
      <c r="G9923" s="149"/>
      <c r="H9923" s="148"/>
      <c r="I9923"/>
    </row>
    <row r="9924" spans="1:9" x14ac:dyDescent="0.25">
      <c r="A9924"/>
      <c r="B9924"/>
      <c r="C9924"/>
      <c r="D9924"/>
      <c r="E9924" s="148"/>
      <c r="F9924" s="148"/>
      <c r="G9924" s="149"/>
      <c r="H9924" s="148"/>
      <c r="I9924"/>
    </row>
    <row r="9925" spans="1:9" x14ac:dyDescent="0.25">
      <c r="A9925"/>
      <c r="B9925"/>
      <c r="C9925"/>
      <c r="D9925"/>
      <c r="E9925" s="148"/>
      <c r="F9925" s="148"/>
      <c r="G9925" s="149"/>
      <c r="H9925" s="148"/>
      <c r="I9925"/>
    </row>
    <row r="9926" spans="1:9" x14ac:dyDescent="0.25">
      <c r="A9926"/>
      <c r="B9926"/>
      <c r="C9926"/>
      <c r="D9926"/>
      <c r="E9926" s="148"/>
      <c r="F9926" s="148"/>
      <c r="G9926" s="149"/>
      <c r="H9926" s="148"/>
      <c r="I9926"/>
    </row>
    <row r="9927" spans="1:9" x14ac:dyDescent="0.25">
      <c r="A9927"/>
      <c r="B9927"/>
      <c r="C9927"/>
      <c r="D9927"/>
      <c r="E9927" s="148"/>
      <c r="F9927" s="148"/>
      <c r="G9927" s="149"/>
      <c r="H9927" s="148"/>
      <c r="I9927"/>
    </row>
    <row r="9928" spans="1:9" x14ac:dyDescent="0.25">
      <c r="A9928"/>
      <c r="B9928"/>
      <c r="C9928"/>
      <c r="D9928"/>
      <c r="E9928" s="148"/>
      <c r="F9928" s="148"/>
      <c r="G9928" s="149"/>
      <c r="H9928" s="148"/>
      <c r="I9928"/>
    </row>
    <row r="9929" spans="1:9" x14ac:dyDescent="0.25">
      <c r="A9929"/>
      <c r="B9929"/>
      <c r="C9929"/>
      <c r="D9929"/>
      <c r="E9929" s="148"/>
      <c r="F9929" s="148"/>
      <c r="G9929" s="149"/>
      <c r="H9929" s="148"/>
      <c r="I9929"/>
    </row>
    <row r="9930" spans="1:9" x14ac:dyDescent="0.25">
      <c r="A9930"/>
      <c r="B9930"/>
      <c r="C9930"/>
      <c r="D9930"/>
      <c r="E9930" s="148"/>
      <c r="F9930" s="148"/>
      <c r="G9930" s="149"/>
      <c r="H9930" s="148"/>
      <c r="I9930"/>
    </row>
    <row r="9931" spans="1:9" x14ac:dyDescent="0.25">
      <c r="A9931"/>
      <c r="B9931"/>
      <c r="C9931"/>
      <c r="D9931"/>
      <c r="E9931" s="148"/>
      <c r="F9931" s="148"/>
      <c r="G9931" s="149"/>
      <c r="H9931" s="148"/>
      <c r="I9931"/>
    </row>
    <row r="9932" spans="1:9" x14ac:dyDescent="0.25">
      <c r="A9932"/>
      <c r="B9932"/>
      <c r="C9932"/>
      <c r="D9932"/>
      <c r="E9932" s="148"/>
      <c r="F9932" s="148"/>
      <c r="G9932" s="149"/>
      <c r="H9932" s="148"/>
      <c r="I9932"/>
    </row>
    <row r="9933" spans="1:9" x14ac:dyDescent="0.25">
      <c r="A9933"/>
      <c r="B9933"/>
      <c r="C9933"/>
      <c r="D9933"/>
      <c r="E9933" s="148"/>
      <c r="F9933" s="148"/>
      <c r="G9933" s="149"/>
      <c r="H9933" s="148"/>
      <c r="I9933"/>
    </row>
    <row r="9934" spans="1:9" x14ac:dyDescent="0.25">
      <c r="A9934"/>
      <c r="B9934"/>
      <c r="C9934"/>
      <c r="D9934"/>
      <c r="E9934" s="148"/>
      <c r="F9934" s="148"/>
      <c r="G9934" s="149"/>
      <c r="H9934" s="148"/>
      <c r="I9934"/>
    </row>
    <row r="9935" spans="1:9" x14ac:dyDescent="0.25">
      <c r="A9935"/>
      <c r="B9935"/>
      <c r="C9935"/>
      <c r="D9935"/>
      <c r="E9935" s="148"/>
      <c r="F9935" s="148"/>
      <c r="G9935" s="149"/>
      <c r="H9935" s="148"/>
      <c r="I9935"/>
    </row>
    <row r="9936" spans="1:9" x14ac:dyDescent="0.25">
      <c r="A9936"/>
      <c r="B9936"/>
      <c r="C9936"/>
      <c r="D9936"/>
      <c r="E9936" s="148"/>
      <c r="F9936" s="148"/>
      <c r="G9936" s="149"/>
      <c r="H9936" s="148"/>
      <c r="I9936"/>
    </row>
    <row r="9937" spans="1:9" x14ac:dyDescent="0.25">
      <c r="A9937"/>
      <c r="B9937"/>
      <c r="C9937"/>
      <c r="D9937"/>
      <c r="E9937" s="148"/>
      <c r="F9937" s="148"/>
      <c r="G9937" s="149"/>
      <c r="H9937" s="148"/>
      <c r="I9937"/>
    </row>
    <row r="9938" spans="1:9" x14ac:dyDescent="0.25">
      <c r="A9938"/>
      <c r="B9938"/>
      <c r="C9938"/>
      <c r="D9938"/>
      <c r="E9938" s="148"/>
      <c r="F9938" s="148"/>
      <c r="G9938" s="149"/>
      <c r="H9938" s="148"/>
      <c r="I9938"/>
    </row>
    <row r="9939" spans="1:9" x14ac:dyDescent="0.25">
      <c r="A9939"/>
      <c r="B9939"/>
      <c r="C9939"/>
      <c r="D9939"/>
      <c r="E9939" s="148"/>
      <c r="F9939" s="148"/>
      <c r="G9939" s="149"/>
      <c r="H9939" s="148"/>
      <c r="I9939"/>
    </row>
    <row r="9940" spans="1:9" x14ac:dyDescent="0.25">
      <c r="A9940"/>
      <c r="B9940"/>
      <c r="C9940"/>
      <c r="D9940"/>
      <c r="E9940" s="148"/>
      <c r="F9940" s="148"/>
      <c r="G9940" s="149"/>
      <c r="H9940" s="148"/>
      <c r="I9940"/>
    </row>
    <row r="9941" spans="1:9" x14ac:dyDescent="0.25">
      <c r="A9941"/>
      <c r="B9941"/>
      <c r="C9941"/>
      <c r="D9941"/>
      <c r="E9941" s="148"/>
      <c r="F9941" s="148"/>
      <c r="G9941" s="149"/>
      <c r="H9941" s="148"/>
      <c r="I9941"/>
    </row>
    <row r="9942" spans="1:9" x14ac:dyDescent="0.25">
      <c r="A9942"/>
      <c r="B9942"/>
      <c r="C9942"/>
      <c r="D9942"/>
      <c r="E9942" s="148"/>
      <c r="F9942" s="148"/>
      <c r="G9942" s="149"/>
      <c r="H9942" s="148"/>
      <c r="I9942"/>
    </row>
    <row r="9943" spans="1:9" x14ac:dyDescent="0.25">
      <c r="A9943"/>
      <c r="B9943"/>
      <c r="C9943"/>
      <c r="D9943"/>
      <c r="E9943" s="148"/>
      <c r="F9943" s="148"/>
      <c r="G9943" s="149"/>
      <c r="H9943" s="148"/>
      <c r="I9943"/>
    </row>
    <row r="9944" spans="1:9" x14ac:dyDescent="0.25">
      <c r="A9944"/>
      <c r="B9944"/>
      <c r="C9944"/>
      <c r="D9944"/>
      <c r="E9944" s="148"/>
      <c r="F9944" s="148"/>
      <c r="G9944" s="149"/>
      <c r="H9944" s="148"/>
      <c r="I9944"/>
    </row>
    <row r="9945" spans="1:9" x14ac:dyDescent="0.25">
      <c r="A9945"/>
      <c r="B9945"/>
      <c r="C9945"/>
      <c r="D9945"/>
      <c r="E9945" s="148"/>
      <c r="F9945" s="148"/>
      <c r="G9945" s="149"/>
      <c r="H9945" s="148"/>
      <c r="I9945"/>
    </row>
    <row r="9946" spans="1:9" x14ac:dyDescent="0.25">
      <c r="A9946"/>
      <c r="B9946"/>
      <c r="C9946"/>
      <c r="D9946"/>
      <c r="E9946" s="148"/>
      <c r="F9946" s="148"/>
      <c r="G9946" s="149"/>
      <c r="H9946" s="148"/>
      <c r="I9946"/>
    </row>
    <row r="9947" spans="1:9" x14ac:dyDescent="0.25">
      <c r="A9947"/>
      <c r="B9947"/>
      <c r="C9947"/>
      <c r="D9947"/>
      <c r="E9947" s="148"/>
      <c r="F9947" s="148"/>
      <c r="G9947" s="149"/>
      <c r="H9947" s="148"/>
      <c r="I9947"/>
    </row>
    <row r="9948" spans="1:9" x14ac:dyDescent="0.25">
      <c r="A9948"/>
      <c r="B9948"/>
      <c r="C9948"/>
      <c r="D9948"/>
      <c r="E9948" s="148"/>
      <c r="F9948" s="148"/>
      <c r="G9948" s="149"/>
      <c r="H9948" s="148"/>
      <c r="I9948"/>
    </row>
    <row r="9949" spans="1:9" x14ac:dyDescent="0.25">
      <c r="A9949"/>
      <c r="B9949"/>
      <c r="C9949"/>
      <c r="D9949"/>
      <c r="E9949" s="148"/>
      <c r="F9949" s="148"/>
      <c r="G9949" s="149"/>
      <c r="H9949" s="148"/>
      <c r="I9949"/>
    </row>
    <row r="9950" spans="1:9" x14ac:dyDescent="0.25">
      <c r="A9950"/>
      <c r="B9950"/>
      <c r="C9950"/>
      <c r="D9950"/>
      <c r="E9950" s="148"/>
      <c r="F9950" s="148"/>
      <c r="G9950" s="149"/>
      <c r="H9950" s="148"/>
      <c r="I9950"/>
    </row>
    <row r="9951" spans="1:9" x14ac:dyDescent="0.25">
      <c r="A9951"/>
      <c r="B9951"/>
      <c r="C9951"/>
      <c r="D9951"/>
      <c r="E9951" s="148"/>
      <c r="F9951" s="148"/>
      <c r="G9951" s="149"/>
      <c r="H9951" s="148"/>
      <c r="I9951"/>
    </row>
    <row r="9952" spans="1:9" x14ac:dyDescent="0.25">
      <c r="A9952"/>
      <c r="B9952"/>
      <c r="C9952"/>
      <c r="D9952"/>
      <c r="E9952" s="148"/>
      <c r="F9952" s="148"/>
      <c r="G9952" s="149"/>
      <c r="H9952" s="148"/>
      <c r="I9952"/>
    </row>
    <row r="9953" spans="1:9" x14ac:dyDescent="0.25">
      <c r="A9953"/>
      <c r="B9953"/>
      <c r="C9953"/>
      <c r="D9953"/>
      <c r="E9953" s="148"/>
      <c r="F9953" s="148"/>
      <c r="G9953" s="149"/>
      <c r="H9953" s="148"/>
      <c r="I9953"/>
    </row>
    <row r="9954" spans="1:9" x14ac:dyDescent="0.25">
      <c r="A9954"/>
      <c r="B9954"/>
      <c r="C9954"/>
      <c r="D9954"/>
      <c r="E9954" s="148"/>
      <c r="F9954" s="148"/>
      <c r="G9954" s="149"/>
      <c r="H9954" s="148"/>
      <c r="I9954"/>
    </row>
    <row r="9955" spans="1:9" x14ac:dyDescent="0.25">
      <c r="A9955"/>
      <c r="B9955"/>
      <c r="C9955"/>
      <c r="D9955"/>
      <c r="E9955" s="148"/>
      <c r="F9955" s="148"/>
      <c r="G9955" s="149"/>
      <c r="H9955" s="148"/>
      <c r="I9955"/>
    </row>
    <row r="9956" spans="1:9" x14ac:dyDescent="0.25">
      <c r="A9956"/>
      <c r="B9956"/>
      <c r="C9956"/>
      <c r="D9956"/>
      <c r="E9956" s="148"/>
      <c r="F9956" s="148"/>
      <c r="G9956" s="149"/>
      <c r="H9956" s="148"/>
      <c r="I9956"/>
    </row>
    <row r="9957" spans="1:9" x14ac:dyDescent="0.25">
      <c r="A9957"/>
      <c r="B9957"/>
      <c r="C9957"/>
      <c r="D9957"/>
      <c r="E9957" s="148"/>
      <c r="F9957" s="148"/>
      <c r="G9957" s="149"/>
      <c r="H9957" s="148"/>
      <c r="I9957"/>
    </row>
    <row r="9958" spans="1:9" x14ac:dyDescent="0.25">
      <c r="A9958"/>
      <c r="B9958"/>
      <c r="C9958"/>
      <c r="D9958"/>
      <c r="E9958" s="148"/>
      <c r="F9958" s="148"/>
      <c r="G9958" s="149"/>
      <c r="H9958" s="148"/>
      <c r="I9958"/>
    </row>
    <row r="9959" spans="1:9" x14ac:dyDescent="0.25">
      <c r="A9959"/>
      <c r="B9959"/>
      <c r="C9959"/>
      <c r="D9959"/>
      <c r="E9959" s="148"/>
      <c r="F9959" s="148"/>
      <c r="G9959" s="149"/>
      <c r="H9959" s="148"/>
      <c r="I9959"/>
    </row>
    <row r="9960" spans="1:9" x14ac:dyDescent="0.25">
      <c r="A9960"/>
      <c r="B9960"/>
      <c r="C9960"/>
      <c r="D9960"/>
      <c r="E9960" s="148"/>
      <c r="F9960" s="148"/>
      <c r="G9960" s="149"/>
      <c r="H9960" s="148"/>
      <c r="I9960"/>
    </row>
    <row r="9961" spans="1:9" x14ac:dyDescent="0.25">
      <c r="A9961"/>
      <c r="B9961"/>
      <c r="C9961"/>
      <c r="D9961"/>
      <c r="E9961" s="148"/>
      <c r="F9961" s="148"/>
      <c r="G9961" s="149"/>
      <c r="H9961" s="148"/>
      <c r="I9961"/>
    </row>
    <row r="9962" spans="1:9" x14ac:dyDescent="0.25">
      <c r="A9962"/>
      <c r="B9962"/>
      <c r="C9962"/>
      <c r="D9962"/>
      <c r="E9962" s="148"/>
      <c r="F9962" s="148"/>
      <c r="G9962" s="149"/>
      <c r="H9962" s="148"/>
      <c r="I9962"/>
    </row>
    <row r="9963" spans="1:9" x14ac:dyDescent="0.25">
      <c r="A9963"/>
      <c r="B9963"/>
      <c r="C9963"/>
      <c r="D9963"/>
      <c r="E9963" s="148"/>
      <c r="F9963" s="148"/>
      <c r="G9963" s="149"/>
      <c r="H9963" s="148"/>
      <c r="I9963"/>
    </row>
    <row r="9964" spans="1:9" x14ac:dyDescent="0.25">
      <c r="A9964"/>
      <c r="B9964"/>
      <c r="C9964"/>
      <c r="D9964"/>
      <c r="E9964" s="148"/>
      <c r="F9964" s="148"/>
      <c r="G9964" s="149"/>
      <c r="H9964" s="148"/>
      <c r="I9964"/>
    </row>
    <row r="9965" spans="1:9" x14ac:dyDescent="0.25">
      <c r="A9965"/>
      <c r="B9965"/>
      <c r="C9965"/>
      <c r="D9965"/>
      <c r="E9965" s="148"/>
      <c r="F9965" s="148"/>
      <c r="G9965" s="149"/>
      <c r="H9965" s="148"/>
      <c r="I9965"/>
    </row>
    <row r="9966" spans="1:9" x14ac:dyDescent="0.25">
      <c r="A9966"/>
      <c r="B9966"/>
      <c r="C9966"/>
      <c r="D9966"/>
      <c r="E9966" s="148"/>
      <c r="F9966" s="148"/>
      <c r="G9966" s="149"/>
      <c r="H9966" s="148"/>
      <c r="I9966"/>
    </row>
    <row r="9967" spans="1:9" x14ac:dyDescent="0.25">
      <c r="A9967"/>
      <c r="B9967"/>
      <c r="C9967"/>
      <c r="D9967"/>
      <c r="E9967" s="148"/>
      <c r="F9967" s="148"/>
      <c r="G9967" s="149"/>
      <c r="H9967" s="148"/>
      <c r="I9967"/>
    </row>
    <row r="9968" spans="1:9" x14ac:dyDescent="0.25">
      <c r="A9968"/>
      <c r="B9968"/>
      <c r="C9968"/>
      <c r="D9968"/>
      <c r="E9968" s="148"/>
      <c r="F9968" s="148"/>
      <c r="G9968" s="149"/>
      <c r="H9968" s="148"/>
      <c r="I9968"/>
    </row>
    <row r="9969" spans="1:9" x14ac:dyDescent="0.25">
      <c r="A9969"/>
      <c r="B9969"/>
      <c r="C9969"/>
      <c r="D9969"/>
      <c r="E9969" s="148"/>
      <c r="F9969" s="148"/>
      <c r="G9969" s="149"/>
      <c r="H9969" s="148"/>
      <c r="I9969"/>
    </row>
    <row r="9970" spans="1:9" x14ac:dyDescent="0.25">
      <c r="A9970"/>
      <c r="B9970"/>
      <c r="C9970"/>
      <c r="D9970"/>
      <c r="E9970" s="148"/>
      <c r="F9970" s="148"/>
      <c r="G9970" s="149"/>
      <c r="H9970" s="148"/>
      <c r="I9970"/>
    </row>
    <row r="9971" spans="1:9" x14ac:dyDescent="0.25">
      <c r="A9971"/>
      <c r="B9971"/>
      <c r="C9971"/>
      <c r="D9971"/>
      <c r="E9971" s="148"/>
      <c r="F9971" s="148"/>
      <c r="G9971" s="149"/>
      <c r="H9971" s="148"/>
      <c r="I9971"/>
    </row>
    <row r="9972" spans="1:9" x14ac:dyDescent="0.25">
      <c r="A9972"/>
      <c r="B9972"/>
      <c r="C9972"/>
      <c r="D9972"/>
      <c r="E9972" s="148"/>
      <c r="F9972" s="148"/>
      <c r="G9972" s="149"/>
      <c r="H9972" s="148"/>
      <c r="I9972"/>
    </row>
    <row r="9973" spans="1:9" x14ac:dyDescent="0.25">
      <c r="A9973"/>
      <c r="B9973"/>
      <c r="C9973"/>
      <c r="D9973"/>
      <c r="E9973" s="148"/>
      <c r="F9973" s="148"/>
      <c r="G9973" s="149"/>
      <c r="H9973" s="148"/>
      <c r="I9973"/>
    </row>
    <row r="9974" spans="1:9" x14ac:dyDescent="0.25">
      <c r="A9974"/>
      <c r="B9974"/>
      <c r="C9974"/>
      <c r="D9974"/>
      <c r="E9974" s="148"/>
      <c r="F9974" s="148"/>
      <c r="G9974" s="149"/>
      <c r="H9974" s="148"/>
      <c r="I9974"/>
    </row>
    <row r="9975" spans="1:9" x14ac:dyDescent="0.25">
      <c r="A9975"/>
      <c r="B9975"/>
      <c r="C9975"/>
      <c r="D9975"/>
      <c r="E9975" s="148"/>
      <c r="F9975" s="148"/>
      <c r="G9975" s="149"/>
      <c r="H9975" s="148"/>
      <c r="I9975"/>
    </row>
    <row r="9976" spans="1:9" x14ac:dyDescent="0.25">
      <c r="A9976"/>
      <c r="B9976"/>
      <c r="C9976"/>
      <c r="D9976"/>
      <c r="E9976" s="148"/>
      <c r="F9976" s="148"/>
      <c r="G9976" s="149"/>
      <c r="H9976" s="148"/>
      <c r="I9976"/>
    </row>
    <row r="9977" spans="1:9" x14ac:dyDescent="0.25">
      <c r="A9977"/>
      <c r="B9977"/>
      <c r="C9977"/>
      <c r="D9977"/>
      <c r="E9977" s="148"/>
      <c r="F9977" s="148"/>
      <c r="G9977" s="149"/>
      <c r="H9977" s="148"/>
      <c r="I9977"/>
    </row>
    <row r="9978" spans="1:9" x14ac:dyDescent="0.25">
      <c r="A9978"/>
      <c r="B9978"/>
      <c r="C9978"/>
      <c r="D9978"/>
      <c r="E9978" s="148"/>
      <c r="F9978" s="148"/>
      <c r="G9978" s="149"/>
      <c r="H9978" s="148"/>
      <c r="I9978"/>
    </row>
    <row r="9979" spans="1:9" x14ac:dyDescent="0.25">
      <c r="A9979"/>
      <c r="B9979"/>
      <c r="C9979"/>
      <c r="D9979"/>
      <c r="E9979" s="148"/>
      <c r="F9979" s="148"/>
      <c r="G9979" s="149"/>
      <c r="H9979" s="148"/>
      <c r="I9979"/>
    </row>
    <row r="9980" spans="1:9" x14ac:dyDescent="0.25">
      <c r="A9980"/>
      <c r="B9980"/>
      <c r="C9980"/>
      <c r="D9980"/>
      <c r="E9980" s="148"/>
      <c r="F9980" s="148"/>
      <c r="G9980" s="149"/>
      <c r="H9980" s="148"/>
      <c r="I9980"/>
    </row>
    <row r="9981" spans="1:9" x14ac:dyDescent="0.25">
      <c r="A9981"/>
      <c r="B9981"/>
      <c r="C9981"/>
      <c r="D9981"/>
      <c r="E9981" s="148"/>
      <c r="F9981" s="148"/>
      <c r="G9981" s="149"/>
      <c r="H9981" s="148"/>
      <c r="I9981"/>
    </row>
    <row r="9982" spans="1:9" x14ac:dyDescent="0.25">
      <c r="A9982"/>
      <c r="B9982"/>
      <c r="C9982"/>
      <c r="D9982"/>
      <c r="E9982" s="148"/>
      <c r="F9982" s="148"/>
      <c r="G9982" s="149"/>
      <c r="H9982" s="148"/>
      <c r="I9982"/>
    </row>
    <row r="9983" spans="1:9" x14ac:dyDescent="0.25">
      <c r="A9983"/>
      <c r="B9983"/>
      <c r="C9983"/>
      <c r="D9983"/>
      <c r="E9983" s="148"/>
      <c r="F9983" s="148"/>
      <c r="G9983" s="149"/>
      <c r="H9983" s="148"/>
      <c r="I9983"/>
    </row>
    <row r="9984" spans="1:9" x14ac:dyDescent="0.25">
      <c r="A9984"/>
      <c r="B9984"/>
      <c r="C9984"/>
      <c r="D9984"/>
      <c r="E9984" s="148"/>
      <c r="F9984" s="148"/>
      <c r="G9984" s="149"/>
      <c r="H9984" s="148"/>
      <c r="I9984"/>
    </row>
    <row r="9985" spans="1:9" x14ac:dyDescent="0.25">
      <c r="A9985"/>
      <c r="B9985"/>
      <c r="C9985"/>
      <c r="D9985"/>
      <c r="E9985" s="148"/>
      <c r="F9985" s="148"/>
      <c r="G9985" s="149"/>
      <c r="H9985" s="148"/>
      <c r="I9985"/>
    </row>
    <row r="9986" spans="1:9" x14ac:dyDescent="0.25">
      <c r="A9986"/>
      <c r="B9986"/>
      <c r="C9986"/>
      <c r="D9986"/>
      <c r="E9986" s="148"/>
      <c r="F9986" s="148"/>
      <c r="G9986" s="149"/>
      <c r="H9986" s="148"/>
      <c r="I9986"/>
    </row>
    <row r="9987" spans="1:9" x14ac:dyDescent="0.25">
      <c r="A9987"/>
      <c r="B9987"/>
      <c r="C9987"/>
      <c r="D9987"/>
      <c r="E9987" s="148"/>
      <c r="F9987" s="148"/>
      <c r="G9987" s="149"/>
      <c r="H9987" s="148"/>
      <c r="I9987"/>
    </row>
    <row r="9988" spans="1:9" x14ac:dyDescent="0.25">
      <c r="A9988"/>
      <c r="B9988"/>
      <c r="C9988"/>
      <c r="D9988"/>
      <c r="E9988" s="148"/>
      <c r="F9988" s="148"/>
      <c r="G9988" s="149"/>
      <c r="H9988" s="148"/>
      <c r="I9988"/>
    </row>
    <row r="9989" spans="1:9" x14ac:dyDescent="0.25">
      <c r="A9989"/>
      <c r="B9989"/>
      <c r="C9989"/>
      <c r="D9989"/>
      <c r="E9989" s="148"/>
      <c r="F9989" s="148"/>
      <c r="G9989" s="149"/>
      <c r="H9989" s="148"/>
      <c r="I9989"/>
    </row>
    <row r="9990" spans="1:9" x14ac:dyDescent="0.25">
      <c r="A9990"/>
      <c r="B9990"/>
      <c r="C9990"/>
      <c r="D9990"/>
      <c r="E9990" s="148"/>
      <c r="F9990" s="148"/>
      <c r="G9990" s="149"/>
      <c r="H9990" s="148"/>
      <c r="I9990"/>
    </row>
    <row r="9991" spans="1:9" x14ac:dyDescent="0.25">
      <c r="A9991"/>
      <c r="B9991"/>
      <c r="C9991"/>
      <c r="D9991"/>
      <c r="E9991" s="148"/>
      <c r="F9991" s="148"/>
      <c r="G9991" s="149"/>
      <c r="H9991" s="148"/>
      <c r="I9991"/>
    </row>
    <row r="9992" spans="1:9" x14ac:dyDescent="0.25">
      <c r="A9992"/>
      <c r="B9992"/>
      <c r="C9992"/>
      <c r="D9992"/>
      <c r="E9992" s="148"/>
      <c r="F9992" s="148"/>
      <c r="G9992" s="149"/>
      <c r="H9992" s="148"/>
      <c r="I9992"/>
    </row>
    <row r="9993" spans="1:9" x14ac:dyDescent="0.25">
      <c r="A9993"/>
      <c r="B9993"/>
      <c r="C9993"/>
      <c r="D9993"/>
      <c r="E9993" s="148"/>
      <c r="F9993" s="148"/>
      <c r="G9993" s="149"/>
      <c r="H9993" s="148"/>
      <c r="I9993"/>
    </row>
    <row r="9994" spans="1:9" x14ac:dyDescent="0.25">
      <c r="A9994"/>
      <c r="B9994"/>
      <c r="C9994"/>
      <c r="D9994"/>
      <c r="E9994" s="148"/>
      <c r="F9994" s="148"/>
      <c r="G9994" s="149"/>
      <c r="H9994" s="148"/>
      <c r="I9994"/>
    </row>
    <row r="9995" spans="1:9" x14ac:dyDescent="0.25">
      <c r="A9995"/>
      <c r="B9995"/>
      <c r="C9995"/>
      <c r="D9995"/>
      <c r="E9995" s="148"/>
      <c r="F9995" s="148"/>
      <c r="G9995" s="149"/>
      <c r="H9995" s="148"/>
      <c r="I9995"/>
    </row>
    <row r="9996" spans="1:9" x14ac:dyDescent="0.25">
      <c r="A9996"/>
      <c r="B9996"/>
      <c r="C9996"/>
      <c r="D9996"/>
      <c r="E9996" s="148"/>
      <c r="F9996" s="148"/>
      <c r="G9996" s="149"/>
      <c r="H9996" s="148"/>
      <c r="I9996"/>
    </row>
    <row r="9997" spans="1:9" x14ac:dyDescent="0.25">
      <c r="A9997"/>
      <c r="B9997"/>
      <c r="C9997"/>
      <c r="D9997"/>
      <c r="E9997" s="148"/>
      <c r="F9997" s="148"/>
      <c r="G9997" s="149"/>
      <c r="H9997" s="148"/>
      <c r="I9997"/>
    </row>
    <row r="9998" spans="1:9" x14ac:dyDescent="0.25">
      <c r="A9998"/>
      <c r="B9998"/>
      <c r="C9998"/>
      <c r="D9998"/>
      <c r="E9998" s="148"/>
      <c r="F9998" s="148"/>
      <c r="G9998" s="149"/>
      <c r="H9998" s="148"/>
      <c r="I9998"/>
    </row>
    <row r="9999" spans="1:9" x14ac:dyDescent="0.25">
      <c r="A9999"/>
      <c r="B9999"/>
      <c r="C9999"/>
      <c r="D9999"/>
      <c r="E9999" s="148"/>
      <c r="F9999" s="148"/>
      <c r="G9999" s="149"/>
      <c r="H9999" s="148"/>
      <c r="I9999"/>
    </row>
    <row r="10000" spans="1:9" x14ac:dyDescent="0.25">
      <c r="A10000"/>
      <c r="B10000"/>
      <c r="C10000"/>
      <c r="D10000"/>
      <c r="E10000" s="148"/>
      <c r="F10000" s="148"/>
      <c r="G10000" s="149"/>
      <c r="H10000" s="148"/>
      <c r="I10000"/>
    </row>
    <row r="10001" spans="1:9" x14ac:dyDescent="0.25">
      <c r="A10001"/>
      <c r="B10001"/>
      <c r="C10001"/>
      <c r="D10001"/>
      <c r="E10001" s="148"/>
      <c r="F10001" s="148"/>
      <c r="G10001" s="149"/>
      <c r="H10001" s="148"/>
      <c r="I10001"/>
    </row>
    <row r="10002" spans="1:9" x14ac:dyDescent="0.25">
      <c r="A10002"/>
      <c r="B10002"/>
      <c r="C10002"/>
      <c r="D10002"/>
      <c r="E10002" s="148"/>
      <c r="F10002" s="148"/>
      <c r="G10002" s="149"/>
      <c r="H10002" s="148"/>
      <c r="I10002"/>
    </row>
    <row r="10003" spans="1:9" x14ac:dyDescent="0.25">
      <c r="A10003"/>
      <c r="B10003"/>
      <c r="C10003"/>
      <c r="D10003"/>
      <c r="E10003" s="148"/>
      <c r="F10003" s="148"/>
      <c r="G10003" s="149"/>
      <c r="H10003" s="148"/>
      <c r="I10003"/>
    </row>
    <row r="10004" spans="1:9" x14ac:dyDescent="0.25">
      <c r="A10004"/>
      <c r="B10004"/>
      <c r="C10004"/>
      <c r="D10004"/>
      <c r="E10004" s="148"/>
      <c r="F10004" s="148"/>
      <c r="G10004" s="149"/>
      <c r="H10004" s="148"/>
      <c r="I10004"/>
    </row>
    <row r="10005" spans="1:9" x14ac:dyDescent="0.25">
      <c r="A10005"/>
      <c r="B10005"/>
      <c r="C10005"/>
      <c r="D10005"/>
      <c r="E10005" s="148"/>
      <c r="F10005" s="148"/>
      <c r="G10005" s="149"/>
      <c r="H10005" s="148"/>
      <c r="I10005"/>
    </row>
    <row r="10006" spans="1:9" x14ac:dyDescent="0.25">
      <c r="A10006"/>
      <c r="B10006"/>
      <c r="C10006"/>
      <c r="D10006"/>
      <c r="E10006" s="148"/>
      <c r="F10006" s="148"/>
      <c r="G10006" s="149"/>
      <c r="H10006" s="148"/>
      <c r="I10006"/>
    </row>
    <row r="10007" spans="1:9" x14ac:dyDescent="0.25">
      <c r="A10007"/>
      <c r="B10007"/>
      <c r="C10007"/>
      <c r="D10007"/>
      <c r="E10007" s="148"/>
      <c r="F10007" s="148"/>
      <c r="G10007" s="149"/>
      <c r="H10007" s="148"/>
      <c r="I10007"/>
    </row>
    <row r="10008" spans="1:9" x14ac:dyDescent="0.25">
      <c r="A10008"/>
      <c r="B10008"/>
      <c r="C10008"/>
      <c r="D10008"/>
      <c r="E10008" s="148"/>
      <c r="F10008" s="148"/>
      <c r="G10008" s="149"/>
      <c r="H10008" s="148"/>
      <c r="I10008"/>
    </row>
    <row r="10009" spans="1:9" x14ac:dyDescent="0.25">
      <c r="A10009"/>
      <c r="B10009"/>
      <c r="C10009"/>
      <c r="D10009"/>
      <c r="E10009" s="148"/>
      <c r="F10009" s="148"/>
      <c r="G10009" s="149"/>
      <c r="H10009" s="148"/>
      <c r="I10009"/>
    </row>
    <row r="10010" spans="1:9" x14ac:dyDescent="0.25">
      <c r="A10010"/>
      <c r="B10010"/>
      <c r="C10010"/>
      <c r="D10010"/>
      <c r="E10010" s="148"/>
      <c r="F10010" s="148"/>
      <c r="G10010" s="149"/>
      <c r="H10010" s="148"/>
      <c r="I10010"/>
    </row>
    <row r="10011" spans="1:9" x14ac:dyDescent="0.25">
      <c r="A10011"/>
      <c r="B10011"/>
      <c r="C10011"/>
      <c r="D10011"/>
      <c r="E10011" s="148"/>
      <c r="F10011" s="148"/>
      <c r="G10011" s="149"/>
      <c r="H10011" s="148"/>
      <c r="I10011"/>
    </row>
    <row r="10012" spans="1:9" x14ac:dyDescent="0.25">
      <c r="A10012"/>
      <c r="B10012"/>
      <c r="C10012"/>
      <c r="D10012"/>
      <c r="E10012" s="148"/>
      <c r="F10012" s="148"/>
      <c r="G10012" s="149"/>
      <c r="H10012" s="148"/>
      <c r="I10012"/>
    </row>
    <row r="10013" spans="1:9" x14ac:dyDescent="0.25">
      <c r="A10013"/>
      <c r="B10013"/>
      <c r="C10013"/>
      <c r="D10013"/>
      <c r="E10013" s="148"/>
      <c r="F10013" s="148"/>
      <c r="G10013" s="149"/>
      <c r="H10013" s="148"/>
      <c r="I10013"/>
    </row>
    <row r="10014" spans="1:9" x14ac:dyDescent="0.25">
      <c r="A10014"/>
      <c r="B10014"/>
      <c r="C10014"/>
      <c r="D10014"/>
      <c r="E10014" s="148"/>
      <c r="F10014" s="148"/>
      <c r="G10014" s="149"/>
      <c r="H10014" s="148"/>
      <c r="I10014"/>
    </row>
    <row r="10015" spans="1:9" x14ac:dyDescent="0.25">
      <c r="A10015"/>
      <c r="B10015"/>
      <c r="C10015"/>
      <c r="D10015"/>
      <c r="E10015" s="148"/>
      <c r="F10015" s="148"/>
      <c r="G10015" s="149"/>
      <c r="H10015" s="148"/>
      <c r="I10015"/>
    </row>
    <row r="10016" spans="1:9" x14ac:dyDescent="0.25">
      <c r="A10016"/>
      <c r="B10016"/>
      <c r="C10016"/>
      <c r="D10016"/>
      <c r="E10016" s="148"/>
      <c r="F10016" s="148"/>
      <c r="G10016" s="149"/>
      <c r="H10016" s="148"/>
      <c r="I10016"/>
    </row>
    <row r="10017" spans="1:9" x14ac:dyDescent="0.25">
      <c r="A10017"/>
      <c r="B10017"/>
      <c r="C10017"/>
      <c r="D10017"/>
      <c r="E10017" s="148"/>
      <c r="F10017" s="148"/>
      <c r="G10017" s="149"/>
      <c r="H10017" s="148"/>
      <c r="I10017"/>
    </row>
    <row r="10018" spans="1:9" x14ac:dyDescent="0.25">
      <c r="A10018"/>
      <c r="B10018"/>
      <c r="C10018"/>
      <c r="D10018"/>
      <c r="E10018" s="148"/>
      <c r="F10018" s="148"/>
      <c r="G10018" s="149"/>
      <c r="H10018" s="148"/>
      <c r="I10018"/>
    </row>
    <row r="10019" spans="1:9" x14ac:dyDescent="0.25">
      <c r="A10019"/>
      <c r="B10019"/>
      <c r="C10019"/>
      <c r="D10019"/>
      <c r="E10019" s="148"/>
      <c r="F10019" s="148"/>
      <c r="G10019" s="149"/>
      <c r="H10019" s="148"/>
      <c r="I10019"/>
    </row>
    <row r="10020" spans="1:9" x14ac:dyDescent="0.25">
      <c r="A10020"/>
      <c r="B10020"/>
      <c r="C10020"/>
      <c r="D10020"/>
      <c r="E10020" s="148"/>
      <c r="F10020" s="148"/>
      <c r="G10020" s="149"/>
      <c r="H10020" s="148"/>
      <c r="I10020"/>
    </row>
    <row r="10021" spans="1:9" x14ac:dyDescent="0.25">
      <c r="A10021"/>
      <c r="B10021"/>
      <c r="C10021"/>
      <c r="D10021"/>
      <c r="E10021" s="148"/>
      <c r="F10021" s="148"/>
      <c r="G10021" s="149"/>
      <c r="H10021" s="148"/>
      <c r="I10021"/>
    </row>
    <row r="10022" spans="1:9" x14ac:dyDescent="0.25">
      <c r="A10022"/>
      <c r="B10022"/>
      <c r="C10022"/>
      <c r="D10022"/>
      <c r="E10022" s="148"/>
      <c r="F10022" s="148"/>
      <c r="G10022" s="149"/>
      <c r="H10022" s="148"/>
      <c r="I10022"/>
    </row>
    <row r="10023" spans="1:9" x14ac:dyDescent="0.25">
      <c r="A10023"/>
      <c r="B10023"/>
      <c r="C10023"/>
      <c r="D10023"/>
      <c r="E10023" s="148"/>
      <c r="F10023" s="148"/>
      <c r="G10023" s="149"/>
      <c r="H10023" s="148"/>
      <c r="I10023"/>
    </row>
    <row r="10024" spans="1:9" x14ac:dyDescent="0.25">
      <c r="A10024"/>
      <c r="B10024"/>
      <c r="C10024"/>
      <c r="D10024"/>
      <c r="E10024" s="148"/>
      <c r="F10024" s="148"/>
      <c r="G10024" s="149"/>
      <c r="H10024" s="148"/>
      <c r="I10024"/>
    </row>
    <row r="10025" spans="1:9" x14ac:dyDescent="0.25">
      <c r="A10025"/>
      <c r="B10025"/>
      <c r="C10025"/>
      <c r="D10025"/>
      <c r="E10025" s="148"/>
      <c r="F10025" s="148"/>
      <c r="G10025" s="149"/>
      <c r="H10025" s="148"/>
      <c r="I10025"/>
    </row>
    <row r="10026" spans="1:9" x14ac:dyDescent="0.25">
      <c r="A10026"/>
      <c r="B10026"/>
      <c r="C10026"/>
      <c r="D10026"/>
      <c r="E10026" s="148"/>
      <c r="F10026" s="148"/>
      <c r="G10026" s="149"/>
      <c r="H10026" s="148"/>
      <c r="I10026"/>
    </row>
    <row r="10027" spans="1:9" x14ac:dyDescent="0.25">
      <c r="A10027"/>
      <c r="B10027"/>
      <c r="C10027"/>
      <c r="D10027"/>
      <c r="E10027" s="148"/>
      <c r="F10027" s="148"/>
      <c r="G10027" s="149"/>
      <c r="H10027" s="148"/>
      <c r="I10027"/>
    </row>
    <row r="10028" spans="1:9" x14ac:dyDescent="0.25">
      <c r="A10028"/>
      <c r="B10028"/>
      <c r="C10028"/>
      <c r="D10028"/>
      <c r="E10028" s="148"/>
      <c r="F10028" s="148"/>
      <c r="G10028" s="149"/>
      <c r="H10028" s="148"/>
      <c r="I10028"/>
    </row>
    <row r="10029" spans="1:9" x14ac:dyDescent="0.25">
      <c r="A10029"/>
      <c r="B10029"/>
      <c r="C10029"/>
      <c r="D10029"/>
      <c r="E10029" s="148"/>
      <c r="F10029" s="148"/>
      <c r="G10029" s="149"/>
      <c r="H10029" s="148"/>
      <c r="I10029"/>
    </row>
    <row r="10030" spans="1:9" x14ac:dyDescent="0.25">
      <c r="A10030"/>
      <c r="B10030"/>
      <c r="C10030"/>
      <c r="D10030"/>
      <c r="E10030" s="148"/>
      <c r="F10030" s="148"/>
      <c r="G10030" s="149"/>
      <c r="H10030" s="148"/>
      <c r="I10030"/>
    </row>
    <row r="10031" spans="1:9" x14ac:dyDescent="0.25">
      <c r="A10031"/>
      <c r="B10031"/>
      <c r="C10031"/>
      <c r="D10031"/>
      <c r="E10031" s="148"/>
      <c r="F10031" s="148"/>
      <c r="G10031" s="149"/>
      <c r="H10031" s="148"/>
      <c r="I10031"/>
    </row>
    <row r="10032" spans="1:9" x14ac:dyDescent="0.25">
      <c r="A10032"/>
      <c r="B10032"/>
      <c r="C10032"/>
      <c r="D10032"/>
      <c r="E10032" s="148"/>
      <c r="F10032" s="148"/>
      <c r="G10032" s="149"/>
      <c r="H10032" s="148"/>
      <c r="I10032"/>
    </row>
    <row r="10033" spans="1:9" x14ac:dyDescent="0.25">
      <c r="A10033"/>
      <c r="B10033"/>
      <c r="C10033"/>
      <c r="D10033"/>
      <c r="E10033" s="148"/>
      <c r="F10033" s="148"/>
      <c r="G10033" s="149"/>
      <c r="H10033" s="148"/>
      <c r="I10033"/>
    </row>
    <row r="10034" spans="1:9" x14ac:dyDescent="0.25">
      <c r="A10034"/>
      <c r="B10034"/>
      <c r="C10034"/>
      <c r="D10034"/>
      <c r="E10034" s="148"/>
      <c r="F10034" s="148"/>
      <c r="G10034" s="149"/>
      <c r="H10034" s="148"/>
      <c r="I10034"/>
    </row>
    <row r="10035" spans="1:9" x14ac:dyDescent="0.25">
      <c r="A10035"/>
      <c r="B10035"/>
      <c r="C10035"/>
      <c r="D10035"/>
      <c r="E10035" s="148"/>
      <c r="F10035" s="148"/>
      <c r="G10035" s="149"/>
      <c r="H10035" s="148"/>
      <c r="I10035"/>
    </row>
    <row r="10036" spans="1:9" x14ac:dyDescent="0.25">
      <c r="A10036"/>
      <c r="B10036"/>
      <c r="C10036"/>
      <c r="D10036"/>
      <c r="E10036" s="148"/>
      <c r="F10036" s="148"/>
      <c r="G10036" s="149"/>
      <c r="H10036" s="148"/>
      <c r="I10036"/>
    </row>
    <row r="10037" spans="1:9" x14ac:dyDescent="0.25">
      <c r="A10037"/>
      <c r="B10037"/>
      <c r="C10037"/>
      <c r="D10037"/>
      <c r="E10037" s="148"/>
      <c r="F10037" s="148"/>
      <c r="G10037" s="149"/>
      <c r="H10037" s="148"/>
      <c r="I10037"/>
    </row>
    <row r="10038" spans="1:9" x14ac:dyDescent="0.25">
      <c r="A10038"/>
      <c r="B10038"/>
      <c r="C10038"/>
      <c r="D10038"/>
      <c r="E10038" s="148"/>
      <c r="F10038" s="148"/>
      <c r="G10038" s="149"/>
      <c r="H10038" s="148"/>
      <c r="I10038"/>
    </row>
    <row r="10039" spans="1:9" x14ac:dyDescent="0.25">
      <c r="A10039"/>
      <c r="B10039"/>
      <c r="C10039"/>
      <c r="D10039"/>
      <c r="E10039" s="148"/>
      <c r="F10039" s="148"/>
      <c r="G10039" s="149"/>
      <c r="H10039" s="148"/>
      <c r="I10039"/>
    </row>
    <row r="10040" spans="1:9" x14ac:dyDescent="0.25">
      <c r="A10040"/>
      <c r="B10040"/>
      <c r="C10040"/>
      <c r="D10040"/>
      <c r="E10040" s="148"/>
      <c r="F10040" s="148"/>
      <c r="G10040" s="149"/>
      <c r="H10040" s="148"/>
      <c r="I10040"/>
    </row>
    <row r="10041" spans="1:9" x14ac:dyDescent="0.25">
      <c r="A10041"/>
      <c r="B10041"/>
      <c r="C10041"/>
      <c r="D10041"/>
      <c r="E10041" s="148"/>
      <c r="F10041" s="148"/>
      <c r="G10041" s="149"/>
      <c r="H10041" s="148"/>
      <c r="I10041"/>
    </row>
    <row r="10042" spans="1:9" x14ac:dyDescent="0.25">
      <c r="A10042"/>
      <c r="B10042"/>
      <c r="C10042"/>
      <c r="D10042"/>
      <c r="E10042" s="148"/>
      <c r="F10042" s="148"/>
      <c r="G10042" s="149"/>
      <c r="H10042" s="148"/>
      <c r="I10042"/>
    </row>
    <row r="10043" spans="1:9" x14ac:dyDescent="0.25">
      <c r="A10043"/>
      <c r="B10043"/>
      <c r="C10043"/>
      <c r="D10043"/>
      <c r="E10043" s="148"/>
      <c r="F10043" s="148"/>
      <c r="G10043" s="149"/>
      <c r="H10043" s="148"/>
      <c r="I10043"/>
    </row>
    <row r="10044" spans="1:9" x14ac:dyDescent="0.25">
      <c r="A10044"/>
      <c r="B10044"/>
      <c r="C10044"/>
      <c r="D10044"/>
      <c r="E10044" s="148"/>
      <c r="F10044" s="148"/>
      <c r="G10044" s="149"/>
      <c r="H10044" s="148"/>
      <c r="I10044"/>
    </row>
    <row r="10045" spans="1:9" x14ac:dyDescent="0.25">
      <c r="A10045"/>
      <c r="B10045"/>
      <c r="C10045"/>
      <c r="D10045"/>
      <c r="E10045" s="148"/>
      <c r="F10045" s="148"/>
      <c r="G10045" s="149"/>
      <c r="H10045" s="148"/>
      <c r="I10045"/>
    </row>
    <row r="10046" spans="1:9" x14ac:dyDescent="0.25">
      <c r="A10046"/>
      <c r="B10046"/>
      <c r="C10046"/>
      <c r="D10046"/>
      <c r="E10046" s="148"/>
      <c r="F10046" s="148"/>
      <c r="G10046" s="149"/>
      <c r="H10046" s="148"/>
      <c r="I10046"/>
    </row>
    <row r="10047" spans="1:9" x14ac:dyDescent="0.25">
      <c r="A10047"/>
      <c r="B10047"/>
      <c r="C10047"/>
      <c r="D10047"/>
      <c r="E10047" s="148"/>
      <c r="F10047" s="148"/>
      <c r="G10047" s="149"/>
      <c r="H10047" s="148"/>
      <c r="I10047"/>
    </row>
    <row r="10048" spans="1:9" x14ac:dyDescent="0.25">
      <c r="A10048"/>
      <c r="B10048"/>
      <c r="C10048"/>
      <c r="D10048"/>
      <c r="E10048" s="148"/>
      <c r="F10048" s="148"/>
      <c r="G10048" s="149"/>
      <c r="H10048" s="148"/>
      <c r="I10048"/>
    </row>
    <row r="10049" spans="1:9" x14ac:dyDescent="0.25">
      <c r="A10049"/>
      <c r="B10049"/>
      <c r="C10049"/>
      <c r="D10049"/>
      <c r="E10049" s="148"/>
      <c r="F10049" s="148"/>
      <c r="G10049" s="149"/>
      <c r="H10049" s="148"/>
      <c r="I10049"/>
    </row>
    <row r="10050" spans="1:9" x14ac:dyDescent="0.25">
      <c r="A10050"/>
      <c r="B10050"/>
      <c r="C10050"/>
      <c r="D10050"/>
      <c r="E10050" s="148"/>
      <c r="F10050" s="148"/>
      <c r="G10050" s="149"/>
      <c r="H10050" s="148"/>
      <c r="I10050"/>
    </row>
    <row r="10051" spans="1:9" x14ac:dyDescent="0.25">
      <c r="A10051"/>
      <c r="B10051"/>
      <c r="C10051"/>
      <c r="D10051"/>
      <c r="E10051" s="148"/>
      <c r="F10051" s="148"/>
      <c r="G10051" s="149"/>
      <c r="H10051" s="148"/>
      <c r="I10051"/>
    </row>
    <row r="10052" spans="1:9" x14ac:dyDescent="0.25">
      <c r="A10052"/>
      <c r="B10052"/>
      <c r="C10052"/>
      <c r="D10052"/>
      <c r="E10052" s="148"/>
      <c r="F10052" s="148"/>
      <c r="G10052" s="149"/>
      <c r="H10052" s="148"/>
      <c r="I10052"/>
    </row>
    <row r="10053" spans="1:9" x14ac:dyDescent="0.25">
      <c r="A10053"/>
      <c r="B10053"/>
      <c r="C10053"/>
      <c r="D10053"/>
      <c r="E10053" s="148"/>
      <c r="F10053" s="148"/>
      <c r="G10053" s="149"/>
      <c r="H10053" s="148"/>
      <c r="I10053"/>
    </row>
    <row r="10054" spans="1:9" x14ac:dyDescent="0.25">
      <c r="A10054"/>
      <c r="B10054"/>
      <c r="C10054"/>
      <c r="D10054"/>
      <c r="E10054" s="148"/>
      <c r="F10054" s="148"/>
      <c r="G10054" s="149"/>
      <c r="H10054" s="148"/>
      <c r="I10054"/>
    </row>
    <row r="10055" spans="1:9" x14ac:dyDescent="0.25">
      <c r="A10055"/>
      <c r="B10055"/>
      <c r="C10055"/>
      <c r="D10055"/>
      <c r="E10055" s="148"/>
      <c r="F10055" s="148"/>
      <c r="G10055" s="149"/>
      <c r="H10055" s="148"/>
      <c r="I10055"/>
    </row>
    <row r="10056" spans="1:9" x14ac:dyDescent="0.25">
      <c r="A10056"/>
      <c r="B10056"/>
      <c r="C10056"/>
      <c r="D10056"/>
      <c r="E10056" s="148"/>
      <c r="F10056" s="148"/>
      <c r="G10056" s="149"/>
      <c r="H10056" s="148"/>
      <c r="I10056"/>
    </row>
    <row r="10057" spans="1:9" x14ac:dyDescent="0.25">
      <c r="A10057"/>
      <c r="B10057"/>
      <c r="C10057"/>
      <c r="D10057"/>
      <c r="E10057" s="148"/>
      <c r="F10057" s="148"/>
      <c r="G10057" s="149"/>
      <c r="H10057" s="148"/>
      <c r="I10057"/>
    </row>
    <row r="10058" spans="1:9" x14ac:dyDescent="0.25">
      <c r="A10058"/>
      <c r="B10058"/>
      <c r="C10058"/>
      <c r="D10058"/>
      <c r="E10058" s="148"/>
      <c r="F10058" s="148"/>
      <c r="G10058" s="149"/>
      <c r="H10058" s="148"/>
      <c r="I10058"/>
    </row>
    <row r="10059" spans="1:9" x14ac:dyDescent="0.25">
      <c r="A10059"/>
      <c r="B10059"/>
      <c r="C10059"/>
      <c r="D10059"/>
      <c r="E10059" s="148"/>
      <c r="F10059" s="148"/>
      <c r="G10059" s="149"/>
      <c r="H10059" s="148"/>
      <c r="I10059"/>
    </row>
    <row r="10060" spans="1:9" x14ac:dyDescent="0.25">
      <c r="A10060"/>
      <c r="B10060"/>
      <c r="C10060"/>
      <c r="D10060"/>
      <c r="E10060" s="148"/>
      <c r="F10060" s="148"/>
      <c r="G10060" s="149"/>
      <c r="H10060" s="148"/>
      <c r="I10060"/>
    </row>
    <row r="10061" spans="1:9" x14ac:dyDescent="0.25">
      <c r="A10061"/>
      <c r="B10061"/>
      <c r="C10061"/>
      <c r="D10061"/>
      <c r="E10061" s="148"/>
      <c r="F10061" s="148"/>
      <c r="G10061" s="149"/>
      <c r="H10061" s="148"/>
      <c r="I10061"/>
    </row>
    <row r="10062" spans="1:9" x14ac:dyDescent="0.25">
      <c r="A10062"/>
      <c r="B10062"/>
      <c r="C10062"/>
      <c r="D10062"/>
      <c r="E10062" s="148"/>
      <c r="F10062" s="148"/>
      <c r="G10062" s="149"/>
      <c r="H10062" s="148"/>
      <c r="I10062"/>
    </row>
    <row r="10063" spans="1:9" x14ac:dyDescent="0.25">
      <c r="A10063"/>
      <c r="B10063"/>
      <c r="C10063"/>
      <c r="D10063"/>
      <c r="E10063" s="148"/>
      <c r="F10063" s="148"/>
      <c r="G10063" s="149"/>
      <c r="H10063" s="148"/>
      <c r="I10063"/>
    </row>
    <row r="10064" spans="1:9" x14ac:dyDescent="0.25">
      <c r="A10064"/>
      <c r="B10064"/>
      <c r="C10064"/>
      <c r="D10064"/>
      <c r="E10064" s="148"/>
      <c r="F10064" s="148"/>
      <c r="G10064" s="149"/>
      <c r="H10064" s="148"/>
      <c r="I10064"/>
    </row>
    <row r="10065" spans="1:9" x14ac:dyDescent="0.25">
      <c r="A10065"/>
      <c r="B10065"/>
      <c r="C10065"/>
      <c r="D10065"/>
      <c r="E10065" s="148"/>
      <c r="F10065" s="148"/>
      <c r="G10065" s="149"/>
      <c r="H10065" s="148"/>
      <c r="I10065"/>
    </row>
    <row r="10066" spans="1:9" x14ac:dyDescent="0.25">
      <c r="A10066"/>
      <c r="B10066"/>
      <c r="C10066"/>
      <c r="D10066"/>
      <c r="E10066" s="148"/>
      <c r="F10066" s="148"/>
      <c r="G10066" s="149"/>
      <c r="H10066" s="148"/>
      <c r="I10066"/>
    </row>
    <row r="10067" spans="1:9" x14ac:dyDescent="0.25">
      <c r="A10067"/>
      <c r="B10067"/>
      <c r="C10067"/>
      <c r="D10067"/>
      <c r="E10067" s="148"/>
      <c r="F10067" s="148"/>
      <c r="G10067" s="149"/>
      <c r="H10067" s="148"/>
      <c r="I10067"/>
    </row>
    <row r="10068" spans="1:9" x14ac:dyDescent="0.25">
      <c r="A10068"/>
      <c r="B10068"/>
      <c r="C10068"/>
      <c r="D10068"/>
      <c r="E10068" s="148"/>
      <c r="F10068" s="148"/>
      <c r="G10068" s="149"/>
      <c r="H10068" s="148"/>
      <c r="I10068"/>
    </row>
    <row r="10069" spans="1:9" x14ac:dyDescent="0.25">
      <c r="A10069"/>
      <c r="B10069"/>
      <c r="C10069"/>
      <c r="D10069"/>
      <c r="E10069" s="148"/>
      <c r="F10069" s="148"/>
      <c r="G10069" s="149"/>
      <c r="H10069" s="148"/>
      <c r="I10069"/>
    </row>
    <row r="10070" spans="1:9" x14ac:dyDescent="0.25">
      <c r="A10070"/>
      <c r="B10070"/>
      <c r="C10070"/>
      <c r="D10070"/>
      <c r="E10070" s="148"/>
      <c r="F10070" s="148"/>
      <c r="G10070" s="149"/>
      <c r="H10070" s="148"/>
      <c r="I10070"/>
    </row>
    <row r="10071" spans="1:9" x14ac:dyDescent="0.25">
      <c r="A10071"/>
      <c r="B10071"/>
      <c r="C10071"/>
      <c r="D10071"/>
      <c r="E10071" s="148"/>
      <c r="F10071" s="148"/>
      <c r="G10071" s="149"/>
      <c r="H10071" s="148"/>
      <c r="I10071"/>
    </row>
    <row r="10072" spans="1:9" x14ac:dyDescent="0.25">
      <c r="A10072"/>
      <c r="B10072"/>
      <c r="C10072"/>
      <c r="D10072"/>
      <c r="E10072" s="148"/>
      <c r="F10072" s="148"/>
      <c r="G10072" s="149"/>
      <c r="H10072" s="148"/>
      <c r="I10072"/>
    </row>
    <row r="10073" spans="1:9" x14ac:dyDescent="0.25">
      <c r="A10073"/>
      <c r="B10073"/>
      <c r="C10073"/>
      <c r="D10073"/>
      <c r="E10073" s="148"/>
      <c r="F10073" s="148"/>
      <c r="G10073" s="149"/>
      <c r="H10073" s="148"/>
      <c r="I10073"/>
    </row>
    <row r="10074" spans="1:9" x14ac:dyDescent="0.25">
      <c r="A10074"/>
      <c r="B10074"/>
      <c r="C10074"/>
      <c r="D10074"/>
      <c r="E10074" s="148"/>
      <c r="F10074" s="148"/>
      <c r="G10074" s="149"/>
      <c r="H10074" s="148"/>
      <c r="I10074"/>
    </row>
    <row r="10075" spans="1:9" x14ac:dyDescent="0.25">
      <c r="A10075"/>
      <c r="B10075"/>
      <c r="C10075"/>
      <c r="D10075"/>
      <c r="E10075" s="148"/>
      <c r="F10075" s="148"/>
      <c r="G10075" s="149"/>
      <c r="H10075" s="148"/>
      <c r="I10075"/>
    </row>
    <row r="10076" spans="1:9" x14ac:dyDescent="0.25">
      <c r="A10076"/>
      <c r="B10076"/>
      <c r="C10076"/>
      <c r="D10076"/>
      <c r="E10076" s="148"/>
      <c r="F10076" s="148"/>
      <c r="G10076" s="149"/>
      <c r="H10076" s="148"/>
      <c r="I10076"/>
    </row>
    <row r="10077" spans="1:9" x14ac:dyDescent="0.25">
      <c r="A10077"/>
      <c r="B10077"/>
      <c r="C10077"/>
      <c r="D10077"/>
      <c r="E10077" s="148"/>
      <c r="F10077" s="148"/>
      <c r="G10077" s="149"/>
      <c r="H10077" s="148"/>
      <c r="I10077"/>
    </row>
    <row r="10078" spans="1:9" x14ac:dyDescent="0.25">
      <c r="A10078"/>
      <c r="B10078"/>
      <c r="C10078"/>
      <c r="D10078"/>
      <c r="E10078" s="148"/>
      <c r="F10078" s="148"/>
      <c r="G10078" s="149"/>
      <c r="H10078" s="148"/>
      <c r="I10078"/>
    </row>
    <row r="10079" spans="1:9" x14ac:dyDescent="0.25">
      <c r="A10079"/>
      <c r="B10079"/>
      <c r="C10079"/>
      <c r="D10079"/>
      <c r="E10079" s="148"/>
      <c r="F10079" s="148"/>
      <c r="G10079" s="149"/>
      <c r="H10079" s="148"/>
      <c r="I10079"/>
    </row>
    <row r="10080" spans="1:9" x14ac:dyDescent="0.25">
      <c r="A10080"/>
      <c r="B10080"/>
      <c r="C10080"/>
      <c r="D10080"/>
      <c r="E10080" s="148"/>
      <c r="F10080" s="148"/>
      <c r="G10080" s="149"/>
      <c r="H10080" s="148"/>
      <c r="I10080"/>
    </row>
    <row r="10081" spans="1:9" x14ac:dyDescent="0.25">
      <c r="A10081"/>
      <c r="B10081"/>
      <c r="C10081"/>
      <c r="D10081"/>
      <c r="E10081" s="148"/>
      <c r="F10081" s="148"/>
      <c r="G10081" s="149"/>
      <c r="H10081" s="148"/>
      <c r="I10081"/>
    </row>
    <row r="10082" spans="1:9" x14ac:dyDescent="0.25">
      <c r="A10082"/>
      <c r="B10082"/>
      <c r="C10082"/>
      <c r="D10082"/>
      <c r="E10082" s="148"/>
      <c r="F10082" s="148"/>
      <c r="G10082" s="149"/>
      <c r="H10082" s="148"/>
      <c r="I10082"/>
    </row>
    <row r="10083" spans="1:9" x14ac:dyDescent="0.25">
      <c r="A10083"/>
      <c r="B10083"/>
      <c r="C10083"/>
      <c r="D10083"/>
      <c r="E10083" s="148"/>
      <c r="F10083" s="148"/>
      <c r="G10083" s="149"/>
      <c r="H10083" s="148"/>
      <c r="I10083"/>
    </row>
    <row r="10084" spans="1:9" x14ac:dyDescent="0.25">
      <c r="A10084"/>
      <c r="B10084"/>
      <c r="C10084"/>
      <c r="D10084"/>
      <c r="E10084" s="148"/>
      <c r="F10084" s="148"/>
      <c r="G10084" s="149"/>
      <c r="H10084" s="148"/>
      <c r="I10084"/>
    </row>
    <row r="10085" spans="1:9" x14ac:dyDescent="0.25">
      <c r="A10085"/>
      <c r="B10085"/>
      <c r="C10085"/>
      <c r="D10085"/>
      <c r="E10085" s="148"/>
      <c r="F10085" s="148"/>
      <c r="G10085" s="149"/>
      <c r="H10085" s="148"/>
      <c r="I10085"/>
    </row>
    <row r="10086" spans="1:9" x14ac:dyDescent="0.25">
      <c r="A10086"/>
      <c r="B10086"/>
      <c r="C10086"/>
      <c r="D10086"/>
      <c r="E10086" s="148"/>
      <c r="F10086" s="148"/>
      <c r="G10086" s="149"/>
      <c r="H10086" s="148"/>
      <c r="I10086"/>
    </row>
    <row r="10087" spans="1:9" x14ac:dyDescent="0.25">
      <c r="A10087"/>
      <c r="B10087"/>
      <c r="C10087"/>
      <c r="D10087"/>
      <c r="E10087" s="148"/>
      <c r="F10087" s="148"/>
      <c r="G10087" s="149"/>
      <c r="H10087" s="148"/>
      <c r="I10087"/>
    </row>
    <row r="10088" spans="1:9" x14ac:dyDescent="0.25">
      <c r="A10088"/>
      <c r="B10088"/>
      <c r="C10088"/>
      <c r="D10088"/>
      <c r="E10088" s="148"/>
      <c r="F10088" s="148"/>
      <c r="G10088" s="149"/>
      <c r="H10088" s="148"/>
      <c r="I10088"/>
    </row>
    <row r="10089" spans="1:9" x14ac:dyDescent="0.25">
      <c r="A10089"/>
      <c r="B10089"/>
      <c r="C10089"/>
      <c r="D10089"/>
      <c r="E10089" s="148"/>
      <c r="F10089" s="148"/>
      <c r="G10089" s="149"/>
      <c r="H10089" s="148"/>
      <c r="I10089"/>
    </row>
    <row r="10090" spans="1:9" x14ac:dyDescent="0.25">
      <c r="A10090"/>
      <c r="B10090"/>
      <c r="C10090"/>
      <c r="D10090"/>
      <c r="E10090" s="148"/>
      <c r="F10090" s="148"/>
      <c r="G10090" s="149"/>
      <c r="H10090" s="148"/>
      <c r="I10090"/>
    </row>
    <row r="10091" spans="1:9" x14ac:dyDescent="0.25">
      <c r="A10091"/>
      <c r="B10091"/>
      <c r="C10091"/>
      <c r="D10091"/>
      <c r="E10091" s="148"/>
      <c r="F10091" s="148"/>
      <c r="G10091" s="149"/>
      <c r="H10091" s="148"/>
      <c r="I10091"/>
    </row>
    <row r="10092" spans="1:9" x14ac:dyDescent="0.25">
      <c r="A10092"/>
      <c r="B10092"/>
      <c r="C10092"/>
      <c r="D10092"/>
      <c r="E10092" s="148"/>
      <c r="F10092" s="148"/>
      <c r="G10092" s="149"/>
      <c r="H10092" s="148"/>
      <c r="I10092"/>
    </row>
    <row r="10093" spans="1:9" x14ac:dyDescent="0.25">
      <c r="A10093"/>
      <c r="B10093"/>
      <c r="C10093"/>
      <c r="D10093"/>
      <c r="E10093" s="148"/>
      <c r="F10093" s="148"/>
      <c r="G10093" s="149"/>
      <c r="H10093" s="148"/>
      <c r="I10093"/>
    </row>
    <row r="10094" spans="1:9" x14ac:dyDescent="0.25">
      <c r="A10094"/>
      <c r="B10094"/>
      <c r="C10094"/>
      <c r="D10094"/>
      <c r="E10094" s="148"/>
      <c r="F10094" s="148"/>
      <c r="G10094" s="149"/>
      <c r="H10094" s="148"/>
      <c r="I10094"/>
    </row>
    <row r="10095" spans="1:9" x14ac:dyDescent="0.25">
      <c r="A10095"/>
      <c r="B10095"/>
      <c r="C10095"/>
      <c r="D10095"/>
      <c r="E10095" s="148"/>
      <c r="F10095" s="148"/>
      <c r="G10095" s="149"/>
      <c r="H10095" s="148"/>
      <c r="I10095"/>
    </row>
    <row r="10096" spans="1:9" x14ac:dyDescent="0.25">
      <c r="A10096"/>
      <c r="B10096"/>
      <c r="C10096"/>
      <c r="D10096"/>
      <c r="E10096" s="148"/>
      <c r="F10096" s="148"/>
      <c r="G10096" s="149"/>
      <c r="H10096" s="148"/>
      <c r="I10096"/>
    </row>
    <row r="10097" spans="1:9" x14ac:dyDescent="0.25">
      <c r="A10097"/>
      <c r="B10097"/>
      <c r="C10097"/>
      <c r="D10097"/>
      <c r="E10097" s="148"/>
      <c r="F10097" s="148"/>
      <c r="G10097" s="149"/>
      <c r="H10097" s="148"/>
      <c r="I10097"/>
    </row>
    <row r="10098" spans="1:9" x14ac:dyDescent="0.25">
      <c r="A10098"/>
      <c r="B10098"/>
      <c r="C10098"/>
      <c r="D10098"/>
      <c r="E10098" s="148"/>
      <c r="F10098" s="148"/>
      <c r="G10098" s="149"/>
      <c r="H10098" s="148"/>
      <c r="I10098"/>
    </row>
    <row r="10099" spans="1:9" x14ac:dyDescent="0.25">
      <c r="A10099"/>
      <c r="B10099"/>
      <c r="C10099"/>
      <c r="D10099"/>
      <c r="E10099" s="148"/>
      <c r="F10099" s="148"/>
      <c r="G10099" s="149"/>
      <c r="H10099" s="148"/>
      <c r="I10099"/>
    </row>
    <row r="10100" spans="1:9" x14ac:dyDescent="0.25">
      <c r="A10100"/>
      <c r="B10100"/>
      <c r="C10100"/>
      <c r="D10100"/>
      <c r="E10100" s="148"/>
      <c r="F10100" s="148"/>
      <c r="G10100" s="149"/>
      <c r="H10100" s="148"/>
      <c r="I10100"/>
    </row>
    <row r="10101" spans="1:9" x14ac:dyDescent="0.25">
      <c r="A10101"/>
      <c r="B10101"/>
      <c r="C10101"/>
      <c r="D10101"/>
      <c r="E10101" s="148"/>
      <c r="F10101" s="148"/>
      <c r="G10101" s="149"/>
      <c r="H10101" s="148"/>
      <c r="I10101"/>
    </row>
    <row r="10102" spans="1:9" x14ac:dyDescent="0.25">
      <c r="A10102"/>
      <c r="B10102"/>
      <c r="C10102"/>
      <c r="D10102"/>
      <c r="E10102" s="148"/>
      <c r="F10102" s="148"/>
      <c r="G10102" s="149"/>
      <c r="H10102" s="148"/>
      <c r="I10102"/>
    </row>
    <row r="10103" spans="1:9" x14ac:dyDescent="0.25">
      <c r="A10103"/>
      <c r="B10103"/>
      <c r="C10103"/>
      <c r="D10103"/>
      <c r="E10103" s="148"/>
      <c r="F10103" s="148"/>
      <c r="G10103" s="149"/>
      <c r="H10103" s="148"/>
      <c r="I10103"/>
    </row>
    <row r="10104" spans="1:9" x14ac:dyDescent="0.25">
      <c r="A10104"/>
      <c r="B10104"/>
      <c r="C10104"/>
      <c r="D10104"/>
      <c r="E10104" s="148"/>
      <c r="F10104" s="148"/>
      <c r="G10104" s="149"/>
      <c r="H10104" s="148"/>
      <c r="I10104"/>
    </row>
    <row r="10105" spans="1:9" x14ac:dyDescent="0.25">
      <c r="A10105"/>
      <c r="B10105"/>
      <c r="C10105"/>
      <c r="D10105"/>
      <c r="E10105" s="148"/>
      <c r="F10105" s="148"/>
      <c r="G10105" s="149"/>
      <c r="H10105" s="148"/>
      <c r="I10105"/>
    </row>
    <row r="10106" spans="1:9" x14ac:dyDescent="0.25">
      <c r="A10106"/>
      <c r="B10106"/>
      <c r="C10106"/>
      <c r="D10106"/>
      <c r="E10106" s="148"/>
      <c r="F10106" s="148"/>
      <c r="G10106" s="149"/>
      <c r="H10106" s="148"/>
      <c r="I10106"/>
    </row>
    <row r="10107" spans="1:9" x14ac:dyDescent="0.25">
      <c r="A10107"/>
      <c r="B10107"/>
      <c r="C10107"/>
      <c r="D10107"/>
      <c r="E10107" s="148"/>
      <c r="F10107" s="148"/>
      <c r="G10107" s="149"/>
      <c r="H10107" s="148"/>
      <c r="I10107"/>
    </row>
    <row r="10108" spans="1:9" x14ac:dyDescent="0.25">
      <c r="A10108"/>
      <c r="B10108"/>
      <c r="C10108"/>
      <c r="D10108"/>
      <c r="E10108" s="148"/>
      <c r="F10108" s="148"/>
      <c r="G10108" s="149"/>
      <c r="H10108" s="148"/>
      <c r="I10108"/>
    </row>
    <row r="10109" spans="1:9" x14ac:dyDescent="0.25">
      <c r="A10109"/>
      <c r="B10109"/>
      <c r="C10109"/>
      <c r="D10109"/>
      <c r="E10109" s="148"/>
      <c r="F10109" s="148"/>
      <c r="G10109" s="149"/>
      <c r="H10109" s="148"/>
      <c r="I10109"/>
    </row>
    <row r="10110" spans="1:9" x14ac:dyDescent="0.25">
      <c r="A10110"/>
      <c r="B10110"/>
      <c r="C10110"/>
      <c r="D10110"/>
      <c r="E10110" s="148"/>
      <c r="F10110" s="148"/>
      <c r="G10110" s="149"/>
      <c r="H10110" s="148"/>
      <c r="I10110"/>
    </row>
    <row r="10111" spans="1:9" x14ac:dyDescent="0.25">
      <c r="A10111"/>
      <c r="B10111"/>
      <c r="C10111"/>
      <c r="D10111"/>
      <c r="E10111" s="148"/>
      <c r="F10111" s="148"/>
      <c r="G10111" s="149"/>
      <c r="H10111" s="148"/>
      <c r="I10111"/>
    </row>
    <row r="10112" spans="1:9" x14ac:dyDescent="0.25">
      <c r="A10112"/>
      <c r="B10112"/>
      <c r="C10112"/>
      <c r="D10112"/>
      <c r="E10112" s="148"/>
      <c r="F10112" s="148"/>
      <c r="G10112" s="149"/>
      <c r="H10112" s="148"/>
      <c r="I10112"/>
    </row>
    <row r="10113" spans="1:9" x14ac:dyDescent="0.25">
      <c r="A10113"/>
      <c r="B10113"/>
      <c r="C10113"/>
      <c r="D10113"/>
      <c r="E10113" s="148"/>
      <c r="F10113" s="148"/>
      <c r="G10113" s="149"/>
      <c r="H10113" s="148"/>
      <c r="I10113"/>
    </row>
    <row r="10114" spans="1:9" x14ac:dyDescent="0.25">
      <c r="A10114"/>
      <c r="B10114"/>
      <c r="C10114"/>
      <c r="D10114"/>
      <c r="E10114" s="148"/>
      <c r="F10114" s="148"/>
      <c r="G10114" s="149"/>
      <c r="H10114" s="148"/>
      <c r="I10114"/>
    </row>
    <row r="10115" spans="1:9" x14ac:dyDescent="0.25">
      <c r="A10115"/>
      <c r="B10115"/>
      <c r="C10115"/>
      <c r="D10115"/>
      <c r="E10115" s="148"/>
      <c r="F10115" s="148"/>
      <c r="G10115" s="149"/>
      <c r="H10115" s="148"/>
      <c r="I10115"/>
    </row>
    <row r="10116" spans="1:9" x14ac:dyDescent="0.25">
      <c r="A10116"/>
      <c r="B10116"/>
      <c r="C10116"/>
      <c r="D10116"/>
      <c r="E10116" s="148"/>
      <c r="F10116" s="148"/>
      <c r="G10116" s="149"/>
      <c r="H10116" s="148"/>
      <c r="I10116"/>
    </row>
    <row r="10117" spans="1:9" x14ac:dyDescent="0.25">
      <c r="A10117"/>
      <c r="B10117"/>
      <c r="C10117"/>
      <c r="D10117"/>
      <c r="E10117" s="148"/>
      <c r="F10117" s="148"/>
      <c r="G10117" s="149"/>
      <c r="H10117" s="148"/>
      <c r="I10117"/>
    </row>
    <row r="10118" spans="1:9" x14ac:dyDescent="0.25">
      <c r="A10118"/>
      <c r="B10118"/>
      <c r="C10118"/>
      <c r="D10118"/>
      <c r="E10118" s="148"/>
      <c r="F10118" s="148"/>
      <c r="G10118" s="149"/>
      <c r="H10118" s="148"/>
      <c r="I10118"/>
    </row>
    <row r="10119" spans="1:9" x14ac:dyDescent="0.25">
      <c r="A10119"/>
      <c r="B10119"/>
      <c r="C10119"/>
      <c r="D10119"/>
      <c r="E10119" s="148"/>
      <c r="F10119" s="148"/>
      <c r="G10119" s="149"/>
      <c r="H10119" s="148"/>
      <c r="I10119"/>
    </row>
    <row r="10120" spans="1:9" x14ac:dyDescent="0.25">
      <c r="A10120"/>
      <c r="B10120"/>
      <c r="C10120"/>
      <c r="D10120"/>
      <c r="E10120" s="148"/>
      <c r="F10120" s="148"/>
      <c r="G10120" s="149"/>
      <c r="H10120" s="148"/>
      <c r="I10120"/>
    </row>
    <row r="10121" spans="1:9" x14ac:dyDescent="0.25">
      <c r="A10121"/>
      <c r="B10121"/>
      <c r="C10121"/>
      <c r="D10121"/>
      <c r="E10121" s="148"/>
      <c r="F10121" s="148"/>
      <c r="G10121" s="149"/>
      <c r="H10121" s="148"/>
      <c r="I10121"/>
    </row>
    <row r="10122" spans="1:9" x14ac:dyDescent="0.25">
      <c r="A10122"/>
      <c r="B10122"/>
      <c r="C10122"/>
      <c r="D10122"/>
      <c r="E10122" s="148"/>
      <c r="F10122" s="148"/>
      <c r="G10122" s="149"/>
      <c r="H10122" s="148"/>
      <c r="I10122"/>
    </row>
    <row r="10123" spans="1:9" x14ac:dyDescent="0.25">
      <c r="A10123"/>
      <c r="B10123"/>
      <c r="C10123"/>
      <c r="D10123"/>
      <c r="E10123" s="148"/>
      <c r="F10123" s="148"/>
      <c r="G10123" s="149"/>
      <c r="H10123" s="148"/>
      <c r="I10123"/>
    </row>
    <row r="10124" spans="1:9" x14ac:dyDescent="0.25">
      <c r="A10124"/>
      <c r="B10124"/>
      <c r="C10124"/>
      <c r="D10124"/>
      <c r="E10124" s="148"/>
      <c r="F10124" s="148"/>
      <c r="G10124" s="149"/>
      <c r="H10124" s="148"/>
      <c r="I10124"/>
    </row>
    <row r="10125" spans="1:9" x14ac:dyDescent="0.25">
      <c r="A10125"/>
      <c r="B10125"/>
      <c r="C10125"/>
      <c r="D10125"/>
      <c r="E10125" s="148"/>
      <c r="F10125" s="148"/>
      <c r="G10125" s="149"/>
      <c r="H10125" s="148"/>
      <c r="I10125"/>
    </row>
    <row r="10126" spans="1:9" x14ac:dyDescent="0.25">
      <c r="A10126"/>
      <c r="B10126"/>
      <c r="C10126"/>
      <c r="D10126"/>
      <c r="E10126" s="148"/>
      <c r="F10126" s="148"/>
      <c r="G10126" s="149"/>
      <c r="H10126" s="148"/>
      <c r="I10126"/>
    </row>
    <row r="10127" spans="1:9" x14ac:dyDescent="0.25">
      <c r="A10127"/>
      <c r="B10127"/>
      <c r="C10127"/>
      <c r="D10127"/>
      <c r="E10127" s="148"/>
      <c r="F10127" s="148"/>
      <c r="G10127" s="149"/>
      <c r="H10127" s="148"/>
      <c r="I10127"/>
    </row>
    <row r="10128" spans="1:9" x14ac:dyDescent="0.25">
      <c r="A10128"/>
      <c r="B10128"/>
      <c r="C10128"/>
      <c r="D10128"/>
      <c r="E10128" s="148"/>
      <c r="F10128" s="148"/>
      <c r="G10128" s="149"/>
      <c r="H10128" s="148"/>
      <c r="I10128"/>
    </row>
    <row r="10129" spans="1:9" x14ac:dyDescent="0.25">
      <c r="A10129"/>
      <c r="B10129"/>
      <c r="C10129"/>
      <c r="D10129"/>
      <c r="E10129" s="148"/>
      <c r="F10129" s="148"/>
      <c r="G10129" s="149"/>
      <c r="H10129" s="148"/>
      <c r="I10129"/>
    </row>
    <row r="10130" spans="1:9" x14ac:dyDescent="0.25">
      <c r="A10130"/>
      <c r="B10130"/>
      <c r="C10130"/>
      <c r="D10130"/>
      <c r="E10130" s="148"/>
      <c r="F10130" s="148"/>
      <c r="G10130" s="149"/>
      <c r="H10130" s="148"/>
      <c r="I10130"/>
    </row>
    <row r="10131" spans="1:9" x14ac:dyDescent="0.25">
      <c r="A10131"/>
      <c r="B10131"/>
      <c r="C10131"/>
      <c r="D10131"/>
      <c r="E10131" s="148"/>
      <c r="F10131" s="148"/>
      <c r="G10131" s="149"/>
      <c r="H10131" s="148"/>
      <c r="I10131"/>
    </row>
    <row r="10132" spans="1:9" x14ac:dyDescent="0.25">
      <c r="A10132"/>
      <c r="B10132"/>
      <c r="C10132"/>
      <c r="D10132"/>
      <c r="E10132" s="148"/>
      <c r="F10132" s="148"/>
      <c r="G10132" s="149"/>
      <c r="H10132" s="148"/>
      <c r="I10132"/>
    </row>
    <row r="10133" spans="1:9" x14ac:dyDescent="0.25">
      <c r="A10133"/>
      <c r="B10133"/>
      <c r="C10133"/>
      <c r="D10133"/>
      <c r="E10133" s="148"/>
      <c r="F10133" s="148"/>
      <c r="G10133" s="149"/>
      <c r="H10133" s="148"/>
      <c r="I10133"/>
    </row>
    <row r="10134" spans="1:9" x14ac:dyDescent="0.25">
      <c r="A10134"/>
      <c r="B10134"/>
      <c r="C10134"/>
      <c r="D10134"/>
      <c r="E10134" s="148"/>
      <c r="F10134" s="148"/>
      <c r="G10134" s="149"/>
      <c r="H10134" s="148"/>
      <c r="I10134"/>
    </row>
    <row r="10135" spans="1:9" x14ac:dyDescent="0.25">
      <c r="A10135"/>
      <c r="B10135"/>
      <c r="C10135"/>
      <c r="D10135"/>
      <c r="E10135" s="148"/>
      <c r="F10135" s="148"/>
      <c r="G10135" s="149"/>
      <c r="H10135" s="148"/>
      <c r="I10135"/>
    </row>
    <row r="10136" spans="1:9" x14ac:dyDescent="0.25">
      <c r="A10136"/>
      <c r="B10136"/>
      <c r="C10136"/>
      <c r="D10136"/>
      <c r="E10136" s="148"/>
      <c r="F10136" s="148"/>
      <c r="G10136" s="149"/>
      <c r="H10136" s="148"/>
      <c r="I10136"/>
    </row>
    <row r="10137" spans="1:9" x14ac:dyDescent="0.25">
      <c r="A10137"/>
      <c r="B10137"/>
      <c r="C10137"/>
      <c r="D10137"/>
      <c r="E10137" s="148"/>
      <c r="F10137" s="148"/>
      <c r="G10137" s="149"/>
      <c r="H10137" s="148"/>
      <c r="I10137"/>
    </row>
    <row r="10138" spans="1:9" x14ac:dyDescent="0.25">
      <c r="A10138"/>
      <c r="B10138"/>
      <c r="C10138"/>
      <c r="D10138"/>
      <c r="E10138" s="148"/>
      <c r="F10138" s="148"/>
      <c r="G10138" s="149"/>
      <c r="H10138" s="148"/>
      <c r="I10138"/>
    </row>
    <row r="10139" spans="1:9" x14ac:dyDescent="0.25">
      <c r="A10139"/>
      <c r="B10139"/>
      <c r="C10139"/>
      <c r="D10139"/>
      <c r="E10139" s="148"/>
      <c r="F10139" s="148"/>
      <c r="G10139" s="149"/>
      <c r="H10139" s="148"/>
      <c r="I10139"/>
    </row>
    <row r="10140" spans="1:9" x14ac:dyDescent="0.25">
      <c r="A10140"/>
      <c r="B10140"/>
      <c r="C10140"/>
      <c r="D10140"/>
      <c r="E10140" s="148"/>
      <c r="F10140" s="148"/>
      <c r="G10140" s="149"/>
      <c r="H10140" s="148"/>
      <c r="I10140"/>
    </row>
    <row r="10141" spans="1:9" x14ac:dyDescent="0.25">
      <c r="A10141"/>
      <c r="B10141"/>
      <c r="C10141"/>
      <c r="D10141"/>
      <c r="E10141" s="148"/>
      <c r="F10141" s="148"/>
      <c r="G10141" s="149"/>
      <c r="H10141" s="148"/>
      <c r="I10141"/>
    </row>
    <row r="10142" spans="1:9" x14ac:dyDescent="0.25">
      <c r="A10142"/>
      <c r="B10142"/>
      <c r="C10142"/>
      <c r="D10142"/>
      <c r="E10142" s="148"/>
      <c r="F10142" s="148"/>
      <c r="G10142" s="149"/>
      <c r="H10142" s="148"/>
      <c r="I10142"/>
    </row>
    <row r="10143" spans="1:9" x14ac:dyDescent="0.25">
      <c r="A10143"/>
      <c r="B10143"/>
      <c r="C10143"/>
      <c r="D10143"/>
      <c r="E10143" s="148"/>
      <c r="F10143" s="148"/>
      <c r="G10143" s="149"/>
      <c r="H10143" s="148"/>
      <c r="I10143"/>
    </row>
    <row r="10144" spans="1:9" x14ac:dyDescent="0.25">
      <c r="A10144"/>
      <c r="B10144"/>
      <c r="C10144"/>
      <c r="D10144"/>
      <c r="E10144" s="148"/>
      <c r="F10144" s="148"/>
      <c r="G10144" s="149"/>
      <c r="H10144" s="148"/>
      <c r="I10144"/>
    </row>
    <row r="10145" spans="1:9" x14ac:dyDescent="0.25">
      <c r="A10145"/>
      <c r="B10145"/>
      <c r="C10145"/>
      <c r="D10145"/>
      <c r="E10145" s="148"/>
      <c r="F10145" s="148"/>
      <c r="G10145" s="149"/>
      <c r="H10145" s="148"/>
      <c r="I10145"/>
    </row>
    <row r="10146" spans="1:9" x14ac:dyDescent="0.25">
      <c r="A10146"/>
      <c r="B10146"/>
      <c r="C10146"/>
      <c r="D10146"/>
      <c r="E10146" s="148"/>
      <c r="F10146" s="148"/>
      <c r="G10146" s="149"/>
      <c r="H10146" s="148"/>
      <c r="I10146"/>
    </row>
    <row r="10147" spans="1:9" x14ac:dyDescent="0.25">
      <c r="A10147"/>
      <c r="B10147"/>
      <c r="C10147"/>
      <c r="D10147"/>
      <c r="E10147" s="148"/>
      <c r="F10147" s="148"/>
      <c r="G10147" s="149"/>
      <c r="H10147" s="148"/>
      <c r="I10147"/>
    </row>
    <row r="10148" spans="1:9" x14ac:dyDescent="0.25">
      <c r="A10148"/>
      <c r="B10148"/>
      <c r="C10148"/>
      <c r="D10148"/>
      <c r="E10148" s="148"/>
      <c r="F10148" s="148"/>
      <c r="G10148" s="149"/>
      <c r="H10148" s="148"/>
      <c r="I10148"/>
    </row>
    <row r="10149" spans="1:9" x14ac:dyDescent="0.25">
      <c r="A10149"/>
      <c r="B10149"/>
      <c r="C10149"/>
      <c r="D10149"/>
      <c r="E10149" s="148"/>
      <c r="F10149" s="148"/>
      <c r="G10149" s="149"/>
      <c r="H10149" s="148"/>
      <c r="I10149"/>
    </row>
    <row r="10150" spans="1:9" x14ac:dyDescent="0.25">
      <c r="A10150"/>
      <c r="B10150"/>
      <c r="C10150"/>
      <c r="D10150"/>
      <c r="E10150" s="148"/>
      <c r="F10150" s="148"/>
      <c r="G10150" s="149"/>
      <c r="H10150" s="148"/>
      <c r="I10150"/>
    </row>
    <row r="10151" spans="1:9" x14ac:dyDescent="0.25">
      <c r="A10151"/>
      <c r="B10151"/>
      <c r="C10151"/>
      <c r="D10151"/>
      <c r="E10151" s="148"/>
      <c r="F10151" s="148"/>
      <c r="G10151" s="149"/>
      <c r="H10151" s="148"/>
      <c r="I10151"/>
    </row>
    <row r="10152" spans="1:9" x14ac:dyDescent="0.25">
      <c r="A10152"/>
      <c r="B10152"/>
      <c r="C10152"/>
      <c r="D10152"/>
      <c r="E10152" s="148"/>
      <c r="F10152" s="148"/>
      <c r="G10152" s="149"/>
      <c r="H10152" s="148"/>
      <c r="I10152"/>
    </row>
    <row r="10153" spans="1:9" x14ac:dyDescent="0.25">
      <c r="A10153"/>
      <c r="B10153"/>
      <c r="C10153"/>
      <c r="D10153"/>
      <c r="E10153" s="148"/>
      <c r="F10153" s="148"/>
      <c r="G10153" s="149"/>
      <c r="H10153" s="148"/>
      <c r="I10153"/>
    </row>
    <row r="10154" spans="1:9" x14ac:dyDescent="0.25">
      <c r="A10154"/>
      <c r="B10154"/>
      <c r="C10154"/>
      <c r="D10154"/>
      <c r="E10154" s="148"/>
      <c r="F10154" s="148"/>
      <c r="G10154" s="149"/>
      <c r="H10154" s="148"/>
      <c r="I10154"/>
    </row>
    <row r="10155" spans="1:9" x14ac:dyDescent="0.25">
      <c r="A10155"/>
      <c r="B10155"/>
      <c r="C10155"/>
      <c r="D10155"/>
      <c r="E10155" s="148"/>
      <c r="F10155" s="148"/>
      <c r="G10155" s="149"/>
      <c r="H10155" s="148"/>
      <c r="I10155"/>
    </row>
    <row r="10156" spans="1:9" x14ac:dyDescent="0.25">
      <c r="A10156"/>
      <c r="B10156"/>
      <c r="C10156"/>
      <c r="D10156"/>
      <c r="E10156" s="148"/>
      <c r="F10156" s="148"/>
      <c r="G10156" s="149"/>
      <c r="H10156" s="148"/>
      <c r="I10156"/>
    </row>
    <row r="10157" spans="1:9" x14ac:dyDescent="0.25">
      <c r="A10157"/>
      <c r="B10157"/>
      <c r="C10157"/>
      <c r="D10157"/>
      <c r="E10157" s="148"/>
      <c r="F10157" s="148"/>
      <c r="G10157" s="149"/>
      <c r="H10157" s="148"/>
      <c r="I10157"/>
    </row>
    <row r="10158" spans="1:9" x14ac:dyDescent="0.25">
      <c r="A10158"/>
      <c r="B10158"/>
      <c r="C10158"/>
      <c r="D10158"/>
      <c r="E10158" s="148"/>
      <c r="F10158" s="148"/>
      <c r="G10158" s="149"/>
      <c r="H10158" s="148"/>
      <c r="I10158"/>
    </row>
    <row r="10159" spans="1:9" x14ac:dyDescent="0.25">
      <c r="A10159"/>
      <c r="B10159"/>
      <c r="C10159"/>
      <c r="D10159"/>
      <c r="E10159" s="148"/>
      <c r="F10159" s="148"/>
      <c r="G10159" s="149"/>
      <c r="H10159" s="148"/>
      <c r="I10159"/>
    </row>
    <row r="10160" spans="1:9" x14ac:dyDescent="0.25">
      <c r="A10160"/>
      <c r="B10160"/>
      <c r="C10160"/>
      <c r="D10160"/>
      <c r="E10160" s="148"/>
      <c r="F10160" s="148"/>
      <c r="G10160" s="149"/>
      <c r="H10160" s="148"/>
      <c r="I10160"/>
    </row>
    <row r="10161" spans="1:9" x14ac:dyDescent="0.25">
      <c r="A10161"/>
      <c r="B10161"/>
      <c r="C10161"/>
      <c r="D10161"/>
      <c r="E10161" s="148"/>
      <c r="F10161" s="148"/>
      <c r="G10161" s="149"/>
      <c r="H10161" s="148"/>
      <c r="I10161"/>
    </row>
    <row r="10162" spans="1:9" x14ac:dyDescent="0.25">
      <c r="A10162"/>
      <c r="B10162"/>
      <c r="C10162"/>
      <c r="D10162"/>
      <c r="E10162" s="148"/>
      <c r="F10162" s="148"/>
      <c r="G10162" s="149"/>
      <c r="H10162" s="148"/>
      <c r="I10162"/>
    </row>
    <row r="10163" spans="1:9" x14ac:dyDescent="0.25">
      <c r="A10163"/>
      <c r="B10163"/>
      <c r="C10163"/>
      <c r="D10163"/>
      <c r="E10163" s="148"/>
      <c r="F10163" s="148"/>
      <c r="G10163" s="149"/>
      <c r="H10163" s="148"/>
      <c r="I10163"/>
    </row>
    <row r="10164" spans="1:9" x14ac:dyDescent="0.25">
      <c r="A10164"/>
      <c r="B10164"/>
      <c r="C10164"/>
      <c r="D10164"/>
      <c r="E10164" s="148"/>
      <c r="F10164" s="148"/>
      <c r="G10164" s="149"/>
      <c r="H10164" s="148"/>
      <c r="I10164"/>
    </row>
    <row r="10165" spans="1:9" x14ac:dyDescent="0.25">
      <c r="A10165"/>
      <c r="B10165"/>
      <c r="C10165"/>
      <c r="D10165"/>
      <c r="E10165" s="148"/>
      <c r="F10165" s="148"/>
      <c r="G10165" s="149"/>
      <c r="H10165" s="148"/>
      <c r="I10165"/>
    </row>
    <row r="10166" spans="1:9" x14ac:dyDescent="0.25">
      <c r="A10166"/>
      <c r="B10166"/>
      <c r="C10166"/>
      <c r="D10166"/>
      <c r="E10166" s="148"/>
      <c r="F10166" s="148"/>
      <c r="G10166" s="149"/>
      <c r="H10166" s="148"/>
      <c r="I10166"/>
    </row>
    <row r="10167" spans="1:9" x14ac:dyDescent="0.25">
      <c r="A10167"/>
      <c r="B10167"/>
      <c r="C10167"/>
      <c r="D10167"/>
      <c r="E10167" s="148"/>
      <c r="F10167" s="148"/>
      <c r="G10167" s="149"/>
      <c r="H10167" s="148"/>
      <c r="I10167"/>
    </row>
    <row r="10168" spans="1:9" x14ac:dyDescent="0.25">
      <c r="A10168"/>
      <c r="B10168"/>
      <c r="C10168"/>
      <c r="D10168"/>
      <c r="E10168" s="148"/>
      <c r="F10168" s="148"/>
      <c r="G10168" s="149"/>
      <c r="H10168" s="148"/>
      <c r="I10168"/>
    </row>
    <row r="10169" spans="1:9" x14ac:dyDescent="0.25">
      <c r="A10169"/>
      <c r="B10169"/>
      <c r="C10169"/>
      <c r="D10169"/>
      <c r="E10169" s="148"/>
      <c r="F10169" s="148"/>
      <c r="G10169" s="149"/>
      <c r="H10169" s="148"/>
      <c r="I10169"/>
    </row>
    <row r="10170" spans="1:9" x14ac:dyDescent="0.25">
      <c r="A10170"/>
      <c r="B10170"/>
      <c r="C10170"/>
      <c r="D10170"/>
      <c r="E10170" s="148"/>
      <c r="F10170" s="148"/>
      <c r="G10170" s="149"/>
      <c r="H10170" s="148"/>
      <c r="I10170"/>
    </row>
    <row r="10171" spans="1:9" x14ac:dyDescent="0.25">
      <c r="A10171"/>
      <c r="B10171"/>
      <c r="C10171"/>
      <c r="D10171"/>
      <c r="E10171" s="148"/>
      <c r="F10171" s="148"/>
      <c r="G10171" s="149"/>
      <c r="H10171" s="148"/>
      <c r="I10171"/>
    </row>
    <row r="10172" spans="1:9" x14ac:dyDescent="0.25">
      <c r="A10172"/>
      <c r="B10172"/>
      <c r="C10172"/>
      <c r="D10172"/>
      <c r="E10172" s="148"/>
      <c r="F10172" s="148"/>
      <c r="G10172" s="149"/>
      <c r="H10172" s="148"/>
      <c r="I10172"/>
    </row>
    <row r="10173" spans="1:9" x14ac:dyDescent="0.25">
      <c r="A10173"/>
      <c r="B10173"/>
      <c r="C10173"/>
      <c r="D10173"/>
      <c r="E10173" s="148"/>
      <c r="F10173" s="148"/>
      <c r="G10173" s="149"/>
      <c r="H10173" s="148"/>
      <c r="I10173"/>
    </row>
    <row r="10174" spans="1:9" x14ac:dyDescent="0.25">
      <c r="A10174"/>
      <c r="B10174"/>
      <c r="C10174"/>
      <c r="D10174"/>
      <c r="E10174" s="148"/>
      <c r="F10174" s="148"/>
      <c r="G10174" s="149"/>
      <c r="H10174" s="148"/>
      <c r="I10174"/>
    </row>
    <row r="10175" spans="1:9" x14ac:dyDescent="0.25">
      <c r="A10175"/>
      <c r="B10175"/>
      <c r="C10175"/>
      <c r="D10175"/>
      <c r="E10175" s="148"/>
      <c r="F10175" s="148"/>
      <c r="G10175" s="149"/>
      <c r="H10175" s="148"/>
      <c r="I10175"/>
    </row>
    <row r="10176" spans="1:9" x14ac:dyDescent="0.25">
      <c r="A10176"/>
      <c r="B10176"/>
      <c r="C10176"/>
      <c r="D10176"/>
      <c r="E10176" s="148"/>
      <c r="F10176" s="148"/>
      <c r="G10176" s="149"/>
      <c r="H10176" s="148"/>
      <c r="I10176"/>
    </row>
    <row r="10177" spans="1:9" x14ac:dyDescent="0.25">
      <c r="A10177"/>
      <c r="B10177"/>
      <c r="C10177"/>
      <c r="D10177"/>
      <c r="E10177" s="148"/>
      <c r="F10177" s="148"/>
      <c r="G10177" s="149"/>
      <c r="H10177" s="148"/>
      <c r="I10177"/>
    </row>
    <row r="10178" spans="1:9" x14ac:dyDescent="0.25">
      <c r="A10178"/>
      <c r="B10178"/>
      <c r="C10178"/>
      <c r="D10178"/>
      <c r="E10178" s="148"/>
      <c r="F10178" s="148"/>
      <c r="G10178" s="149"/>
      <c r="H10178" s="148"/>
      <c r="I10178"/>
    </row>
    <row r="10179" spans="1:9" x14ac:dyDescent="0.25">
      <c r="A10179"/>
      <c r="B10179"/>
      <c r="C10179"/>
      <c r="D10179"/>
      <c r="E10179" s="148"/>
      <c r="F10179" s="148"/>
      <c r="G10179" s="149"/>
      <c r="H10179" s="148"/>
      <c r="I10179"/>
    </row>
    <row r="10180" spans="1:9" x14ac:dyDescent="0.25">
      <c r="A10180"/>
      <c r="B10180"/>
      <c r="C10180"/>
      <c r="D10180"/>
      <c r="E10180" s="148"/>
      <c r="F10180" s="148"/>
      <c r="G10180" s="149"/>
      <c r="H10180" s="148"/>
      <c r="I10180"/>
    </row>
    <row r="10181" spans="1:9" x14ac:dyDescent="0.25">
      <c r="A10181"/>
      <c r="B10181"/>
      <c r="C10181"/>
      <c r="D10181"/>
      <c r="E10181" s="148"/>
      <c r="F10181" s="148"/>
      <c r="G10181" s="149"/>
      <c r="H10181" s="148"/>
      <c r="I10181"/>
    </row>
    <row r="10182" spans="1:9" x14ac:dyDescent="0.25">
      <c r="A10182"/>
      <c r="B10182"/>
      <c r="C10182"/>
      <c r="D10182"/>
      <c r="E10182" s="148"/>
      <c r="F10182" s="148"/>
      <c r="G10182" s="149"/>
      <c r="H10182" s="148"/>
      <c r="I10182"/>
    </row>
    <row r="10183" spans="1:9" x14ac:dyDescent="0.25">
      <c r="A10183"/>
      <c r="B10183"/>
      <c r="C10183"/>
      <c r="D10183"/>
      <c r="E10183" s="148"/>
      <c r="F10183" s="148"/>
      <c r="G10183" s="149"/>
      <c r="H10183" s="148"/>
      <c r="I10183"/>
    </row>
    <row r="10184" spans="1:9" x14ac:dyDescent="0.25">
      <c r="A10184"/>
      <c r="B10184"/>
      <c r="C10184"/>
      <c r="D10184"/>
      <c r="E10184" s="148"/>
      <c r="F10184" s="148"/>
      <c r="G10184" s="149"/>
      <c r="H10184" s="148"/>
      <c r="I10184"/>
    </row>
    <row r="10185" spans="1:9" x14ac:dyDescent="0.25">
      <c r="A10185"/>
      <c r="B10185"/>
      <c r="C10185"/>
      <c r="D10185"/>
      <c r="E10185" s="148"/>
      <c r="F10185" s="148"/>
      <c r="G10185" s="149"/>
      <c r="H10185" s="148"/>
      <c r="I10185"/>
    </row>
    <row r="10186" spans="1:9" x14ac:dyDescent="0.25">
      <c r="A10186"/>
      <c r="B10186"/>
      <c r="C10186"/>
      <c r="D10186"/>
      <c r="E10186" s="148"/>
      <c r="F10186" s="148"/>
      <c r="G10186" s="149"/>
      <c r="H10186" s="148"/>
      <c r="I10186"/>
    </row>
    <row r="10187" spans="1:9" x14ac:dyDescent="0.25">
      <c r="A10187"/>
      <c r="B10187"/>
      <c r="C10187"/>
      <c r="D10187"/>
      <c r="E10187" s="148"/>
      <c r="F10187" s="148"/>
      <c r="G10187" s="149"/>
      <c r="H10187" s="148"/>
      <c r="I10187"/>
    </row>
    <row r="10188" spans="1:9" x14ac:dyDescent="0.25">
      <c r="A10188"/>
      <c r="B10188"/>
      <c r="C10188"/>
      <c r="D10188"/>
      <c r="E10188" s="148"/>
      <c r="F10188" s="148"/>
      <c r="G10188" s="149"/>
      <c r="H10188" s="148"/>
      <c r="I10188"/>
    </row>
    <row r="10189" spans="1:9" x14ac:dyDescent="0.25">
      <c r="A10189"/>
      <c r="B10189"/>
      <c r="C10189"/>
      <c r="D10189"/>
      <c r="E10189" s="148"/>
      <c r="F10189" s="148"/>
      <c r="G10189" s="149"/>
      <c r="H10189" s="148"/>
      <c r="I10189"/>
    </row>
    <row r="10190" spans="1:9" x14ac:dyDescent="0.25">
      <c r="A10190"/>
      <c r="B10190"/>
      <c r="C10190"/>
      <c r="D10190"/>
      <c r="E10190" s="148"/>
      <c r="F10190" s="148"/>
      <c r="G10190" s="149"/>
      <c r="H10190" s="148"/>
      <c r="I10190"/>
    </row>
    <row r="10191" spans="1:9" x14ac:dyDescent="0.25">
      <c r="A10191"/>
      <c r="B10191"/>
      <c r="C10191"/>
      <c r="D10191"/>
      <c r="E10191" s="148"/>
      <c r="F10191" s="148"/>
      <c r="G10191" s="149"/>
      <c r="H10191" s="148"/>
      <c r="I10191"/>
    </row>
    <row r="10192" spans="1:9" x14ac:dyDescent="0.25">
      <c r="A10192"/>
      <c r="B10192"/>
      <c r="C10192"/>
      <c r="D10192"/>
      <c r="E10192" s="148"/>
      <c r="F10192" s="148"/>
      <c r="G10192" s="149"/>
      <c r="H10192" s="148"/>
      <c r="I10192"/>
    </row>
    <row r="10193" spans="1:9" x14ac:dyDescent="0.25">
      <c r="A10193"/>
      <c r="B10193"/>
      <c r="C10193"/>
      <c r="D10193"/>
      <c r="E10193" s="148"/>
      <c r="F10193" s="148"/>
      <c r="G10193" s="149"/>
      <c r="H10193" s="148"/>
      <c r="I10193"/>
    </row>
    <row r="10194" spans="1:9" x14ac:dyDescent="0.25">
      <c r="A10194"/>
      <c r="B10194"/>
      <c r="C10194"/>
      <c r="D10194"/>
      <c r="E10194" s="148"/>
      <c r="F10194" s="148"/>
      <c r="G10194" s="149"/>
      <c r="H10194" s="148"/>
      <c r="I10194"/>
    </row>
    <row r="10195" spans="1:9" x14ac:dyDescent="0.25">
      <c r="A10195"/>
      <c r="B10195"/>
      <c r="C10195"/>
      <c r="D10195"/>
      <c r="E10195" s="148"/>
      <c r="F10195" s="148"/>
      <c r="G10195" s="149"/>
      <c r="H10195" s="148"/>
      <c r="I10195"/>
    </row>
    <row r="10196" spans="1:9" x14ac:dyDescent="0.25">
      <c r="A10196"/>
      <c r="B10196"/>
      <c r="C10196"/>
      <c r="D10196"/>
      <c r="E10196" s="148"/>
      <c r="F10196" s="148"/>
      <c r="G10196" s="149"/>
      <c r="H10196" s="148"/>
      <c r="I10196"/>
    </row>
    <row r="10197" spans="1:9" x14ac:dyDescent="0.25">
      <c r="A10197"/>
      <c r="B10197"/>
      <c r="C10197"/>
      <c r="D10197"/>
      <c r="E10197" s="148"/>
      <c r="F10197" s="148"/>
      <c r="G10197" s="149"/>
      <c r="H10197" s="148"/>
      <c r="I10197"/>
    </row>
    <row r="10198" spans="1:9" x14ac:dyDescent="0.25">
      <c r="A10198"/>
      <c r="B10198"/>
      <c r="C10198"/>
      <c r="D10198"/>
      <c r="E10198" s="148"/>
      <c r="F10198" s="148"/>
      <c r="G10198" s="149"/>
      <c r="H10198" s="148"/>
      <c r="I10198"/>
    </row>
    <row r="10199" spans="1:9" x14ac:dyDescent="0.25">
      <c r="A10199"/>
      <c r="B10199"/>
      <c r="C10199"/>
      <c r="D10199"/>
      <c r="E10199" s="148"/>
      <c r="F10199" s="148"/>
      <c r="G10199" s="149"/>
      <c r="H10199" s="148"/>
      <c r="I10199"/>
    </row>
    <row r="10200" spans="1:9" x14ac:dyDescent="0.25">
      <c r="A10200"/>
      <c r="B10200"/>
      <c r="C10200"/>
      <c r="D10200"/>
      <c r="E10200" s="148"/>
      <c r="F10200" s="148"/>
      <c r="G10200" s="149"/>
      <c r="H10200" s="148"/>
      <c r="I10200"/>
    </row>
    <row r="10201" spans="1:9" x14ac:dyDescent="0.25">
      <c r="A10201"/>
      <c r="B10201"/>
      <c r="C10201"/>
      <c r="D10201"/>
      <c r="E10201" s="148"/>
      <c r="F10201" s="148"/>
      <c r="G10201" s="149"/>
      <c r="H10201" s="148"/>
      <c r="I10201"/>
    </row>
    <row r="10202" spans="1:9" x14ac:dyDescent="0.25">
      <c r="A10202"/>
      <c r="B10202"/>
      <c r="C10202"/>
      <c r="D10202"/>
      <c r="E10202" s="148"/>
      <c r="F10202" s="148"/>
      <c r="G10202" s="149"/>
      <c r="H10202" s="148"/>
      <c r="I10202"/>
    </row>
    <row r="10203" spans="1:9" x14ac:dyDescent="0.25">
      <c r="A10203"/>
      <c r="B10203"/>
      <c r="C10203"/>
      <c r="D10203"/>
      <c r="E10203" s="148"/>
      <c r="F10203" s="148"/>
      <c r="G10203" s="149"/>
      <c r="H10203" s="148"/>
      <c r="I10203"/>
    </row>
    <row r="10204" spans="1:9" x14ac:dyDescent="0.25">
      <c r="A10204"/>
      <c r="B10204"/>
      <c r="C10204"/>
      <c r="D10204"/>
      <c r="E10204" s="148"/>
      <c r="F10204" s="148"/>
      <c r="G10204" s="149"/>
      <c r="H10204" s="148"/>
      <c r="I10204"/>
    </row>
    <row r="10205" spans="1:9" x14ac:dyDescent="0.25">
      <c r="A10205"/>
      <c r="B10205"/>
      <c r="C10205"/>
      <c r="D10205"/>
      <c r="E10205" s="148"/>
      <c r="F10205" s="148"/>
      <c r="G10205" s="149"/>
      <c r="H10205" s="148"/>
      <c r="I10205"/>
    </row>
    <row r="10206" spans="1:9" x14ac:dyDescent="0.25">
      <c r="A10206"/>
      <c r="B10206"/>
      <c r="C10206"/>
      <c r="D10206"/>
      <c r="E10206" s="148"/>
      <c r="F10206" s="148"/>
      <c r="G10206" s="149"/>
      <c r="H10206" s="148"/>
      <c r="I10206"/>
    </row>
    <row r="10207" spans="1:9" x14ac:dyDescent="0.25">
      <c r="A10207"/>
      <c r="B10207"/>
      <c r="C10207"/>
      <c r="D10207"/>
      <c r="E10207" s="148"/>
      <c r="F10207" s="148"/>
      <c r="G10207" s="149"/>
      <c r="H10207" s="148"/>
      <c r="I10207"/>
    </row>
    <row r="10208" spans="1:9" x14ac:dyDescent="0.25">
      <c r="A10208"/>
      <c r="B10208"/>
      <c r="C10208"/>
      <c r="D10208"/>
      <c r="E10208" s="148"/>
      <c r="F10208" s="148"/>
      <c r="G10208" s="149"/>
      <c r="H10208" s="148"/>
      <c r="I10208"/>
    </row>
    <row r="10209" spans="1:9" x14ac:dyDescent="0.25">
      <c r="A10209"/>
      <c r="B10209"/>
      <c r="C10209"/>
      <c r="D10209"/>
      <c r="E10209" s="148"/>
      <c r="F10209" s="148"/>
      <c r="G10209" s="149"/>
      <c r="H10209" s="148"/>
      <c r="I10209"/>
    </row>
    <row r="10210" spans="1:9" x14ac:dyDescent="0.25">
      <c r="A10210"/>
      <c r="B10210"/>
      <c r="C10210"/>
      <c r="D10210"/>
      <c r="E10210" s="148"/>
      <c r="F10210" s="148"/>
      <c r="G10210" s="149"/>
      <c r="H10210" s="148"/>
      <c r="I10210"/>
    </row>
    <row r="10211" spans="1:9" x14ac:dyDescent="0.25">
      <c r="A10211"/>
      <c r="B10211"/>
      <c r="C10211"/>
      <c r="D10211"/>
      <c r="E10211" s="148"/>
      <c r="F10211" s="148"/>
      <c r="G10211" s="149"/>
      <c r="H10211" s="148"/>
      <c r="I10211"/>
    </row>
    <row r="10212" spans="1:9" x14ac:dyDescent="0.25">
      <c r="A10212"/>
      <c r="B10212"/>
      <c r="C10212"/>
      <c r="D10212"/>
      <c r="E10212" s="148"/>
      <c r="F10212" s="148"/>
      <c r="G10212" s="149"/>
      <c r="H10212" s="148"/>
      <c r="I10212"/>
    </row>
    <row r="10213" spans="1:9" x14ac:dyDescent="0.25">
      <c r="A10213"/>
      <c r="B10213"/>
      <c r="C10213"/>
      <c r="D10213"/>
      <c r="E10213" s="148"/>
      <c r="F10213" s="148"/>
      <c r="G10213" s="149"/>
      <c r="H10213" s="148"/>
      <c r="I10213"/>
    </row>
    <row r="10214" spans="1:9" x14ac:dyDescent="0.25">
      <c r="A10214"/>
      <c r="B10214"/>
      <c r="C10214"/>
      <c r="D10214"/>
      <c r="E10214" s="148"/>
      <c r="F10214" s="148"/>
      <c r="G10214" s="149"/>
      <c r="H10214" s="148"/>
      <c r="I10214"/>
    </row>
    <row r="10215" spans="1:9" x14ac:dyDescent="0.25">
      <c r="A10215"/>
      <c r="B10215"/>
      <c r="C10215"/>
      <c r="D10215"/>
      <c r="E10215" s="148"/>
      <c r="F10215" s="148"/>
      <c r="G10215" s="149"/>
      <c r="H10215" s="148"/>
      <c r="I10215"/>
    </row>
    <row r="10216" spans="1:9" x14ac:dyDescent="0.25">
      <c r="A10216"/>
      <c r="B10216"/>
      <c r="C10216"/>
      <c r="D10216"/>
      <c r="E10216" s="148"/>
      <c r="F10216" s="148"/>
      <c r="G10216" s="149"/>
      <c r="H10216" s="148"/>
      <c r="I10216"/>
    </row>
    <row r="10217" spans="1:9" x14ac:dyDescent="0.25">
      <c r="A10217"/>
      <c r="B10217"/>
      <c r="C10217"/>
      <c r="D10217"/>
      <c r="E10217" s="148"/>
      <c r="F10217" s="148"/>
      <c r="G10217" s="149"/>
      <c r="H10217" s="148"/>
      <c r="I10217"/>
    </row>
    <row r="10218" spans="1:9" x14ac:dyDescent="0.25">
      <c r="A10218"/>
      <c r="B10218"/>
      <c r="C10218"/>
      <c r="D10218"/>
      <c r="E10218" s="148"/>
      <c r="F10218" s="148"/>
      <c r="G10218" s="149"/>
      <c r="H10218" s="148"/>
      <c r="I10218"/>
    </row>
    <row r="10219" spans="1:9" x14ac:dyDescent="0.25">
      <c r="A10219"/>
      <c r="B10219"/>
      <c r="C10219"/>
      <c r="D10219"/>
      <c r="E10219" s="148"/>
      <c r="F10219" s="148"/>
      <c r="G10219" s="149"/>
      <c r="H10219" s="148"/>
      <c r="I10219"/>
    </row>
    <row r="10220" spans="1:9" x14ac:dyDescent="0.25">
      <c r="A10220"/>
      <c r="B10220"/>
      <c r="C10220"/>
      <c r="D10220"/>
      <c r="E10220" s="148"/>
      <c r="F10220" s="148"/>
      <c r="G10220" s="149"/>
      <c r="H10220" s="148"/>
      <c r="I10220"/>
    </row>
    <row r="10221" spans="1:9" x14ac:dyDescent="0.25">
      <c r="A10221"/>
      <c r="B10221"/>
      <c r="C10221"/>
      <c r="D10221"/>
      <c r="E10221" s="148"/>
      <c r="F10221" s="148"/>
      <c r="G10221" s="149"/>
      <c r="H10221" s="148"/>
      <c r="I10221"/>
    </row>
    <row r="10222" spans="1:9" x14ac:dyDescent="0.25">
      <c r="A10222"/>
      <c r="B10222"/>
      <c r="C10222"/>
      <c r="D10222"/>
      <c r="E10222" s="148"/>
      <c r="F10222" s="148"/>
      <c r="G10222" s="149"/>
      <c r="H10222" s="148"/>
      <c r="I10222"/>
    </row>
    <row r="10223" spans="1:9" x14ac:dyDescent="0.25">
      <c r="A10223"/>
      <c r="B10223"/>
      <c r="C10223"/>
      <c r="D10223"/>
      <c r="E10223" s="148"/>
      <c r="F10223" s="148"/>
      <c r="G10223" s="149"/>
      <c r="H10223" s="148"/>
      <c r="I10223"/>
    </row>
    <row r="10224" spans="1:9" x14ac:dyDescent="0.25">
      <c r="A10224"/>
      <c r="B10224"/>
      <c r="C10224"/>
      <c r="D10224"/>
      <c r="E10224" s="148"/>
      <c r="F10224" s="148"/>
      <c r="G10224" s="149"/>
      <c r="H10224" s="148"/>
      <c r="I10224"/>
    </row>
    <row r="10225" spans="1:9" x14ac:dyDescent="0.25">
      <c r="A10225"/>
      <c r="B10225"/>
      <c r="C10225"/>
      <c r="D10225"/>
      <c r="E10225" s="148"/>
      <c r="F10225" s="148"/>
      <c r="G10225" s="149"/>
      <c r="H10225" s="148"/>
      <c r="I10225"/>
    </row>
    <row r="10226" spans="1:9" x14ac:dyDescent="0.25">
      <c r="A10226"/>
      <c r="B10226"/>
      <c r="C10226"/>
      <c r="D10226"/>
      <c r="E10226" s="148"/>
      <c r="F10226" s="148"/>
      <c r="G10226" s="149"/>
      <c r="H10226" s="148"/>
      <c r="I10226"/>
    </row>
    <row r="10227" spans="1:9" x14ac:dyDescent="0.25">
      <c r="A10227"/>
      <c r="B10227"/>
      <c r="C10227"/>
      <c r="D10227"/>
      <c r="E10227" s="148"/>
      <c r="F10227" s="148"/>
      <c r="G10227" s="149"/>
      <c r="H10227" s="148"/>
      <c r="I10227"/>
    </row>
    <row r="10228" spans="1:9" x14ac:dyDescent="0.25">
      <c r="A10228"/>
      <c r="B10228"/>
      <c r="C10228"/>
      <c r="D10228"/>
      <c r="E10228" s="148"/>
      <c r="F10228" s="148"/>
      <c r="G10228" s="149"/>
      <c r="H10228" s="148"/>
      <c r="I10228"/>
    </row>
    <row r="10229" spans="1:9" x14ac:dyDescent="0.25">
      <c r="A10229"/>
      <c r="B10229"/>
      <c r="C10229"/>
      <c r="D10229"/>
      <c r="E10229" s="148"/>
      <c r="F10229" s="148"/>
      <c r="G10229" s="149"/>
      <c r="H10229" s="148"/>
      <c r="I10229"/>
    </row>
    <row r="10230" spans="1:9" x14ac:dyDescent="0.25">
      <c r="A10230"/>
      <c r="B10230"/>
      <c r="C10230"/>
      <c r="D10230"/>
      <c r="E10230" s="148"/>
      <c r="F10230" s="148"/>
      <c r="G10230" s="149"/>
      <c r="H10230" s="148"/>
      <c r="I10230"/>
    </row>
    <row r="10231" spans="1:9" x14ac:dyDescent="0.25">
      <c r="A10231"/>
      <c r="B10231"/>
      <c r="C10231"/>
      <c r="D10231"/>
      <c r="E10231" s="148"/>
      <c r="F10231" s="148"/>
      <c r="G10231" s="149"/>
      <c r="H10231" s="148"/>
      <c r="I10231"/>
    </row>
    <row r="10232" spans="1:9" x14ac:dyDescent="0.25">
      <c r="A10232"/>
      <c r="B10232"/>
      <c r="C10232"/>
      <c r="D10232"/>
      <c r="E10232" s="148"/>
      <c r="F10232" s="148"/>
      <c r="G10232" s="149"/>
      <c r="H10232" s="148"/>
      <c r="I10232"/>
    </row>
    <row r="10233" spans="1:9" x14ac:dyDescent="0.25">
      <c r="A10233"/>
      <c r="B10233"/>
      <c r="C10233"/>
      <c r="D10233"/>
      <c r="E10233" s="148"/>
      <c r="F10233" s="148"/>
      <c r="G10233" s="149"/>
      <c r="H10233" s="148"/>
      <c r="I10233"/>
    </row>
    <row r="10234" spans="1:9" x14ac:dyDescent="0.25">
      <c r="A10234"/>
      <c r="B10234"/>
      <c r="C10234"/>
      <c r="D10234"/>
      <c r="E10234" s="148"/>
      <c r="F10234" s="148"/>
      <c r="G10234" s="149"/>
      <c r="H10234" s="148"/>
      <c r="I10234"/>
    </row>
    <row r="10235" spans="1:9" x14ac:dyDescent="0.25">
      <c r="A10235"/>
      <c r="B10235"/>
      <c r="C10235"/>
      <c r="D10235"/>
      <c r="E10235" s="148"/>
      <c r="F10235" s="148"/>
      <c r="G10235" s="149"/>
      <c r="H10235" s="148"/>
      <c r="I10235"/>
    </row>
    <row r="10236" spans="1:9" x14ac:dyDescent="0.25">
      <c r="A10236"/>
      <c r="B10236"/>
      <c r="C10236"/>
      <c r="D10236"/>
      <c r="E10236" s="148"/>
      <c r="F10236" s="148"/>
      <c r="G10236" s="149"/>
      <c r="H10236" s="148"/>
      <c r="I10236"/>
    </row>
    <row r="10237" spans="1:9" x14ac:dyDescent="0.25">
      <c r="A10237"/>
      <c r="B10237"/>
      <c r="C10237"/>
      <c r="D10237"/>
      <c r="E10237" s="148"/>
      <c r="F10237" s="148"/>
      <c r="G10237" s="149"/>
      <c r="H10237" s="148"/>
      <c r="I10237"/>
    </row>
    <row r="10238" spans="1:9" x14ac:dyDescent="0.25">
      <c r="A10238"/>
      <c r="B10238"/>
      <c r="C10238"/>
      <c r="D10238"/>
      <c r="E10238" s="148"/>
      <c r="F10238" s="148"/>
      <c r="G10238" s="149"/>
      <c r="H10238" s="148"/>
      <c r="I10238"/>
    </row>
    <row r="10239" spans="1:9" x14ac:dyDescent="0.25">
      <c r="A10239"/>
      <c r="B10239"/>
      <c r="C10239"/>
      <c r="D10239"/>
      <c r="E10239" s="148"/>
      <c r="F10239" s="148"/>
      <c r="G10239" s="149"/>
      <c r="H10239" s="148"/>
      <c r="I10239"/>
    </row>
    <row r="10240" spans="1:9" x14ac:dyDescent="0.25">
      <c r="A10240"/>
      <c r="B10240"/>
      <c r="C10240"/>
      <c r="D10240"/>
      <c r="E10240" s="148"/>
      <c r="F10240" s="148"/>
      <c r="G10240" s="149"/>
      <c r="H10240" s="148"/>
      <c r="I10240"/>
    </row>
    <row r="10241" spans="1:9" x14ac:dyDescent="0.25">
      <c r="A10241"/>
      <c r="B10241"/>
      <c r="C10241"/>
      <c r="D10241"/>
      <c r="E10241" s="148"/>
      <c r="F10241" s="148"/>
      <c r="G10241" s="149"/>
      <c r="H10241" s="148"/>
      <c r="I10241"/>
    </row>
    <row r="10242" spans="1:9" x14ac:dyDescent="0.25">
      <c r="A10242"/>
      <c r="B10242"/>
      <c r="C10242"/>
      <c r="D10242"/>
      <c r="E10242" s="148"/>
      <c r="F10242" s="148"/>
      <c r="G10242" s="149"/>
      <c r="H10242" s="148"/>
      <c r="I10242"/>
    </row>
    <row r="10243" spans="1:9" x14ac:dyDescent="0.25">
      <c r="A10243"/>
      <c r="B10243"/>
      <c r="C10243"/>
      <c r="D10243"/>
      <c r="E10243" s="148"/>
      <c r="F10243" s="148"/>
      <c r="G10243" s="149"/>
      <c r="H10243" s="148"/>
      <c r="I10243"/>
    </row>
    <row r="10244" spans="1:9" x14ac:dyDescent="0.25">
      <c r="A10244"/>
      <c r="B10244"/>
      <c r="C10244"/>
      <c r="D10244"/>
      <c r="E10244" s="148"/>
      <c r="F10244" s="148"/>
      <c r="G10244" s="149"/>
      <c r="H10244" s="148"/>
      <c r="I10244"/>
    </row>
    <row r="10245" spans="1:9" x14ac:dyDescent="0.25">
      <c r="A10245"/>
      <c r="B10245"/>
      <c r="C10245"/>
      <c r="D10245"/>
      <c r="E10245" s="148"/>
      <c r="F10245" s="148"/>
      <c r="G10245" s="149"/>
      <c r="H10245" s="148"/>
      <c r="I10245"/>
    </row>
    <row r="10246" spans="1:9" x14ac:dyDescent="0.25">
      <c r="A10246"/>
      <c r="B10246"/>
      <c r="C10246"/>
      <c r="D10246"/>
      <c r="E10246" s="148"/>
      <c r="F10246" s="148"/>
      <c r="G10246" s="149"/>
      <c r="H10246" s="148"/>
      <c r="I10246"/>
    </row>
    <row r="10247" spans="1:9" x14ac:dyDescent="0.25">
      <c r="A10247"/>
      <c r="B10247"/>
      <c r="C10247"/>
      <c r="D10247"/>
      <c r="E10247" s="148"/>
      <c r="F10247" s="148"/>
      <c r="G10247" s="149"/>
      <c r="H10247" s="148"/>
      <c r="I10247"/>
    </row>
    <row r="10248" spans="1:9" x14ac:dyDescent="0.25">
      <c r="A10248"/>
      <c r="B10248"/>
      <c r="C10248"/>
      <c r="D10248"/>
      <c r="E10248" s="148"/>
      <c r="F10248" s="148"/>
      <c r="G10248" s="149"/>
      <c r="H10248" s="148"/>
      <c r="I10248"/>
    </row>
    <row r="10249" spans="1:9" x14ac:dyDescent="0.25">
      <c r="A10249"/>
      <c r="B10249"/>
      <c r="C10249"/>
      <c r="D10249"/>
      <c r="E10249" s="148"/>
      <c r="F10249" s="148"/>
      <c r="G10249" s="149"/>
      <c r="H10249" s="148"/>
      <c r="I10249"/>
    </row>
    <row r="10250" spans="1:9" x14ac:dyDescent="0.25">
      <c r="A10250"/>
      <c r="B10250"/>
      <c r="C10250"/>
      <c r="D10250"/>
      <c r="E10250" s="148"/>
      <c r="F10250" s="148"/>
      <c r="G10250" s="149"/>
      <c r="H10250" s="148"/>
      <c r="I10250"/>
    </row>
    <row r="10251" spans="1:9" x14ac:dyDescent="0.25">
      <c r="A10251"/>
      <c r="B10251"/>
      <c r="C10251"/>
      <c r="D10251"/>
      <c r="E10251" s="148"/>
      <c r="F10251" s="148"/>
      <c r="G10251" s="149"/>
      <c r="H10251" s="148"/>
      <c r="I10251"/>
    </row>
    <row r="10252" spans="1:9" x14ac:dyDescent="0.25">
      <c r="A10252"/>
      <c r="B10252"/>
      <c r="C10252"/>
      <c r="D10252"/>
      <c r="E10252" s="148"/>
      <c r="F10252" s="148"/>
      <c r="G10252" s="149"/>
      <c r="H10252" s="148"/>
      <c r="I10252"/>
    </row>
    <row r="10253" spans="1:9" x14ac:dyDescent="0.25">
      <c r="A10253"/>
      <c r="B10253"/>
      <c r="C10253"/>
      <c r="D10253"/>
      <c r="E10253" s="148"/>
      <c r="F10253" s="148"/>
      <c r="G10253" s="149"/>
      <c r="H10253" s="148"/>
      <c r="I10253"/>
    </row>
    <row r="10254" spans="1:9" x14ac:dyDescent="0.25">
      <c r="A10254"/>
      <c r="B10254"/>
      <c r="C10254"/>
      <c r="D10254"/>
      <c r="E10254" s="148"/>
      <c r="F10254" s="148"/>
      <c r="G10254" s="149"/>
      <c r="H10254" s="148"/>
      <c r="I10254"/>
    </row>
    <row r="10255" spans="1:9" x14ac:dyDescent="0.25">
      <c r="A10255"/>
      <c r="B10255"/>
      <c r="C10255"/>
      <c r="D10255"/>
      <c r="E10255" s="148"/>
      <c r="F10255" s="148"/>
      <c r="G10255" s="149"/>
      <c r="H10255" s="148"/>
      <c r="I10255"/>
    </row>
    <row r="10256" spans="1:9" x14ac:dyDescent="0.25">
      <c r="A10256"/>
      <c r="B10256"/>
      <c r="C10256"/>
      <c r="D10256"/>
      <c r="E10256" s="148"/>
      <c r="F10256" s="148"/>
      <c r="G10256" s="149"/>
      <c r="H10256" s="148"/>
      <c r="I10256"/>
    </row>
    <row r="10257" spans="1:9" x14ac:dyDescent="0.25">
      <c r="A10257"/>
      <c r="B10257"/>
      <c r="C10257"/>
      <c r="D10257"/>
      <c r="E10257" s="148"/>
      <c r="F10257" s="148"/>
      <c r="G10257" s="149"/>
      <c r="H10257" s="148"/>
      <c r="I10257"/>
    </row>
    <row r="10258" spans="1:9" x14ac:dyDescent="0.25">
      <c r="A10258"/>
      <c r="B10258"/>
      <c r="C10258"/>
      <c r="D10258"/>
      <c r="E10258" s="148"/>
      <c r="F10258" s="148"/>
      <c r="G10258" s="149"/>
      <c r="H10258" s="148"/>
      <c r="I10258"/>
    </row>
    <row r="10259" spans="1:9" x14ac:dyDescent="0.25">
      <c r="A10259"/>
      <c r="B10259"/>
      <c r="C10259"/>
      <c r="D10259"/>
      <c r="E10259" s="148"/>
      <c r="F10259" s="148"/>
      <c r="G10259" s="149"/>
      <c r="H10259" s="148"/>
      <c r="I10259"/>
    </row>
    <row r="10260" spans="1:9" x14ac:dyDescent="0.25">
      <c r="A10260"/>
      <c r="B10260"/>
      <c r="C10260"/>
      <c r="D10260"/>
      <c r="E10260" s="148"/>
      <c r="F10260" s="148"/>
      <c r="G10260" s="149"/>
      <c r="H10260" s="148"/>
      <c r="I10260"/>
    </row>
    <row r="10261" spans="1:9" x14ac:dyDescent="0.25">
      <c r="A10261"/>
      <c r="B10261"/>
      <c r="C10261"/>
      <c r="D10261"/>
      <c r="E10261" s="148"/>
      <c r="F10261" s="148"/>
      <c r="G10261" s="149"/>
      <c r="H10261" s="148"/>
      <c r="I10261"/>
    </row>
    <row r="10262" spans="1:9" x14ac:dyDescent="0.25">
      <c r="A10262"/>
      <c r="B10262"/>
      <c r="C10262"/>
      <c r="D10262"/>
      <c r="E10262" s="148"/>
      <c r="F10262" s="148"/>
      <c r="G10262" s="149"/>
      <c r="H10262" s="148"/>
      <c r="I10262"/>
    </row>
    <row r="10263" spans="1:9" x14ac:dyDescent="0.25">
      <c r="A10263"/>
      <c r="B10263"/>
      <c r="C10263"/>
      <c r="D10263"/>
      <c r="E10263" s="148"/>
      <c r="F10263" s="148"/>
      <c r="G10263" s="149"/>
      <c r="H10263" s="148"/>
      <c r="I10263"/>
    </row>
    <row r="10264" spans="1:9" x14ac:dyDescent="0.25">
      <c r="A10264"/>
      <c r="B10264"/>
      <c r="C10264"/>
      <c r="D10264"/>
      <c r="E10264" s="148"/>
      <c r="F10264" s="148"/>
      <c r="G10264" s="149"/>
      <c r="H10264" s="148"/>
      <c r="I10264"/>
    </row>
    <row r="10265" spans="1:9" x14ac:dyDescent="0.25">
      <c r="A10265"/>
      <c r="B10265"/>
      <c r="C10265"/>
      <c r="D10265"/>
      <c r="E10265" s="148"/>
      <c r="F10265" s="148"/>
      <c r="G10265" s="149"/>
      <c r="H10265" s="148"/>
      <c r="I10265"/>
    </row>
    <row r="10266" spans="1:9" x14ac:dyDescent="0.25">
      <c r="A10266"/>
      <c r="B10266"/>
      <c r="C10266"/>
      <c r="D10266"/>
      <c r="E10266" s="148"/>
      <c r="F10266" s="148"/>
      <c r="G10266" s="149"/>
      <c r="H10266" s="148"/>
      <c r="I10266"/>
    </row>
    <row r="10267" spans="1:9" x14ac:dyDescent="0.25">
      <c r="A10267"/>
      <c r="B10267"/>
      <c r="C10267"/>
      <c r="D10267"/>
      <c r="E10267" s="148"/>
      <c r="F10267" s="148"/>
      <c r="G10267" s="149"/>
      <c r="H10267" s="148"/>
      <c r="I10267"/>
    </row>
    <row r="10268" spans="1:9" x14ac:dyDescent="0.25">
      <c r="A10268"/>
      <c r="B10268"/>
      <c r="C10268"/>
      <c r="D10268"/>
      <c r="E10268" s="148"/>
      <c r="F10268" s="148"/>
      <c r="G10268" s="149"/>
      <c r="H10268" s="148"/>
      <c r="I10268"/>
    </row>
    <row r="10269" spans="1:9" x14ac:dyDescent="0.25">
      <c r="A10269"/>
      <c r="B10269"/>
      <c r="C10269"/>
      <c r="D10269"/>
      <c r="E10269" s="148"/>
      <c r="F10269" s="148"/>
      <c r="G10269" s="149"/>
      <c r="H10269" s="148"/>
      <c r="I10269"/>
    </row>
    <row r="10270" spans="1:9" x14ac:dyDescent="0.25">
      <c r="A10270"/>
      <c r="B10270"/>
      <c r="C10270"/>
      <c r="D10270"/>
      <c r="E10270" s="148"/>
      <c r="F10270" s="148"/>
      <c r="G10270" s="149"/>
      <c r="H10270" s="148"/>
      <c r="I10270"/>
    </row>
    <row r="10271" spans="1:9" x14ac:dyDescent="0.25">
      <c r="A10271"/>
      <c r="B10271"/>
      <c r="C10271"/>
      <c r="D10271"/>
      <c r="E10271" s="148"/>
      <c r="F10271" s="148"/>
      <c r="G10271" s="149"/>
      <c r="H10271" s="148"/>
      <c r="I10271"/>
    </row>
    <row r="10272" spans="1:9" x14ac:dyDescent="0.25">
      <c r="A10272"/>
      <c r="B10272"/>
      <c r="C10272"/>
      <c r="D10272"/>
      <c r="E10272" s="148"/>
      <c r="F10272" s="148"/>
      <c r="G10272" s="149"/>
      <c r="H10272" s="148"/>
      <c r="I10272"/>
    </row>
    <row r="10273" spans="1:9" x14ac:dyDescent="0.25">
      <c r="A10273"/>
      <c r="B10273"/>
      <c r="C10273"/>
      <c r="D10273"/>
      <c r="E10273" s="148"/>
      <c r="F10273" s="148"/>
      <c r="G10273" s="149"/>
      <c r="H10273" s="148"/>
      <c r="I10273"/>
    </row>
    <row r="10274" spans="1:9" x14ac:dyDescent="0.25">
      <c r="A10274"/>
      <c r="B10274"/>
      <c r="C10274"/>
      <c r="D10274"/>
      <c r="E10274" s="148"/>
      <c r="F10274" s="148"/>
      <c r="G10274" s="149"/>
      <c r="H10274" s="148"/>
      <c r="I10274"/>
    </row>
    <row r="10275" spans="1:9" x14ac:dyDescent="0.25">
      <c r="A10275"/>
      <c r="B10275"/>
      <c r="C10275"/>
      <c r="D10275"/>
      <c r="E10275" s="148"/>
      <c r="F10275" s="148"/>
      <c r="G10275" s="149"/>
      <c r="H10275" s="148"/>
      <c r="I10275"/>
    </row>
    <row r="10276" spans="1:9" x14ac:dyDescent="0.25">
      <c r="A10276"/>
      <c r="B10276"/>
      <c r="C10276"/>
      <c r="D10276"/>
      <c r="E10276" s="148"/>
      <c r="F10276" s="148"/>
      <c r="G10276" s="149"/>
      <c r="H10276" s="148"/>
      <c r="I10276"/>
    </row>
    <row r="10277" spans="1:9" x14ac:dyDescent="0.25">
      <c r="A10277"/>
      <c r="B10277"/>
      <c r="C10277"/>
      <c r="D10277"/>
      <c r="E10277" s="148"/>
      <c r="F10277" s="148"/>
      <c r="G10277" s="149"/>
      <c r="H10277" s="148"/>
      <c r="I10277"/>
    </row>
    <row r="10278" spans="1:9" x14ac:dyDescent="0.25">
      <c r="A10278"/>
      <c r="B10278"/>
      <c r="C10278"/>
      <c r="D10278"/>
      <c r="E10278" s="148"/>
      <c r="F10278" s="148"/>
      <c r="G10278" s="149"/>
      <c r="H10278" s="148"/>
      <c r="I10278"/>
    </row>
    <row r="10279" spans="1:9" x14ac:dyDescent="0.25">
      <c r="A10279"/>
      <c r="B10279"/>
      <c r="C10279"/>
      <c r="D10279"/>
      <c r="E10279" s="148"/>
      <c r="F10279" s="148"/>
      <c r="G10279" s="149"/>
      <c r="H10279" s="148"/>
      <c r="I10279"/>
    </row>
    <row r="10280" spans="1:9" x14ac:dyDescent="0.25">
      <c r="A10280"/>
      <c r="B10280"/>
      <c r="C10280"/>
      <c r="D10280"/>
      <c r="E10280" s="148"/>
      <c r="F10280" s="148"/>
      <c r="G10280" s="149"/>
      <c r="H10280" s="148"/>
      <c r="I10280"/>
    </row>
    <row r="10281" spans="1:9" x14ac:dyDescent="0.25">
      <c r="A10281"/>
      <c r="B10281"/>
      <c r="C10281"/>
      <c r="D10281"/>
      <c r="E10281" s="148"/>
      <c r="F10281" s="148"/>
      <c r="G10281" s="149"/>
      <c r="H10281" s="148"/>
      <c r="I10281"/>
    </row>
    <row r="10282" spans="1:9" x14ac:dyDescent="0.25">
      <c r="A10282"/>
      <c r="B10282"/>
      <c r="C10282"/>
      <c r="D10282"/>
      <c r="E10282" s="148"/>
      <c r="F10282" s="148"/>
      <c r="G10282" s="149"/>
      <c r="H10282" s="148"/>
      <c r="I10282"/>
    </row>
    <row r="10283" spans="1:9" x14ac:dyDescent="0.25">
      <c r="A10283"/>
      <c r="B10283"/>
      <c r="C10283"/>
      <c r="D10283"/>
      <c r="E10283" s="148"/>
      <c r="F10283" s="148"/>
      <c r="G10283" s="149"/>
      <c r="H10283" s="148"/>
      <c r="I10283"/>
    </row>
    <row r="10284" spans="1:9" x14ac:dyDescent="0.25">
      <c r="A10284"/>
      <c r="B10284"/>
      <c r="C10284"/>
      <c r="D10284"/>
      <c r="E10284" s="148"/>
      <c r="F10284" s="148"/>
      <c r="G10284" s="149"/>
      <c r="H10284" s="148"/>
      <c r="I10284"/>
    </row>
    <row r="10285" spans="1:9" x14ac:dyDescent="0.25">
      <c r="A10285"/>
      <c r="B10285"/>
      <c r="C10285"/>
      <c r="D10285"/>
      <c r="E10285" s="148"/>
      <c r="F10285" s="148"/>
      <c r="G10285" s="149"/>
      <c r="H10285" s="148"/>
      <c r="I10285"/>
    </row>
    <row r="10286" spans="1:9" x14ac:dyDescent="0.25">
      <c r="A10286"/>
      <c r="B10286"/>
      <c r="C10286"/>
      <c r="D10286"/>
      <c r="E10286" s="148"/>
      <c r="F10286" s="148"/>
      <c r="G10286" s="149"/>
      <c r="H10286" s="148"/>
      <c r="I10286"/>
    </row>
    <row r="10287" spans="1:9" x14ac:dyDescent="0.25">
      <c r="A10287"/>
      <c r="B10287"/>
      <c r="C10287"/>
      <c r="D10287"/>
      <c r="E10287" s="148"/>
      <c r="F10287" s="148"/>
      <c r="G10287" s="149"/>
      <c r="H10287" s="148"/>
      <c r="I10287"/>
    </row>
    <row r="10288" spans="1:9" x14ac:dyDescent="0.25">
      <c r="A10288"/>
      <c r="B10288"/>
      <c r="C10288"/>
      <c r="D10288"/>
      <c r="E10288" s="148"/>
      <c r="F10288" s="148"/>
      <c r="G10288" s="149"/>
      <c r="H10288" s="148"/>
      <c r="I10288"/>
    </row>
    <row r="10289" spans="1:9" x14ac:dyDescent="0.25">
      <c r="A10289"/>
      <c r="B10289"/>
      <c r="C10289"/>
      <c r="D10289"/>
      <c r="E10289" s="148"/>
      <c r="F10289" s="148"/>
      <c r="G10289" s="149"/>
      <c r="H10289" s="148"/>
      <c r="I10289"/>
    </row>
    <row r="10290" spans="1:9" x14ac:dyDescent="0.25">
      <c r="A10290"/>
      <c r="B10290"/>
      <c r="C10290"/>
      <c r="D10290"/>
      <c r="E10290" s="148"/>
      <c r="F10290" s="148"/>
      <c r="G10290" s="149"/>
      <c r="H10290" s="148"/>
      <c r="I10290"/>
    </row>
    <row r="10291" spans="1:9" x14ac:dyDescent="0.25">
      <c r="A10291"/>
      <c r="B10291"/>
      <c r="C10291"/>
      <c r="D10291"/>
      <c r="E10291" s="148"/>
      <c r="F10291" s="148"/>
      <c r="G10291" s="149"/>
      <c r="H10291" s="148"/>
      <c r="I10291"/>
    </row>
    <row r="10292" spans="1:9" x14ac:dyDescent="0.25">
      <c r="A10292"/>
      <c r="B10292"/>
      <c r="C10292"/>
      <c r="D10292"/>
      <c r="E10292" s="148"/>
      <c r="F10292" s="148"/>
      <c r="G10292" s="149"/>
      <c r="H10292" s="148"/>
      <c r="I10292"/>
    </row>
    <row r="10293" spans="1:9" x14ac:dyDescent="0.25">
      <c r="A10293"/>
      <c r="B10293"/>
      <c r="C10293"/>
      <c r="D10293"/>
      <c r="E10293" s="148"/>
      <c r="F10293" s="148"/>
      <c r="G10293" s="149"/>
      <c r="H10293" s="148"/>
      <c r="I10293"/>
    </row>
    <row r="10294" spans="1:9" x14ac:dyDescent="0.25">
      <c r="A10294"/>
      <c r="B10294"/>
      <c r="C10294"/>
      <c r="D10294"/>
      <c r="E10294" s="148"/>
      <c r="F10294" s="148"/>
      <c r="G10294" s="149"/>
      <c r="H10294" s="148"/>
      <c r="I10294"/>
    </row>
    <row r="10295" spans="1:9" x14ac:dyDescent="0.25">
      <c r="A10295"/>
      <c r="B10295"/>
      <c r="C10295"/>
      <c r="D10295"/>
      <c r="E10295" s="148"/>
      <c r="F10295" s="148"/>
      <c r="G10295" s="149"/>
      <c r="H10295" s="148"/>
      <c r="I10295"/>
    </row>
    <row r="10296" spans="1:9" x14ac:dyDescent="0.25">
      <c r="A10296"/>
      <c r="B10296"/>
      <c r="C10296"/>
      <c r="D10296"/>
      <c r="E10296" s="148"/>
      <c r="F10296" s="148"/>
      <c r="G10296" s="149"/>
      <c r="H10296" s="148"/>
      <c r="I10296"/>
    </row>
    <row r="10297" spans="1:9" x14ac:dyDescent="0.25">
      <c r="A10297"/>
      <c r="B10297"/>
      <c r="C10297"/>
      <c r="D10297"/>
      <c r="E10297" s="148"/>
      <c r="F10297" s="148"/>
      <c r="G10297" s="149"/>
      <c r="H10297" s="148"/>
      <c r="I10297"/>
    </row>
    <row r="10298" spans="1:9" x14ac:dyDescent="0.25">
      <c r="A10298"/>
      <c r="B10298"/>
      <c r="C10298"/>
      <c r="D10298"/>
      <c r="E10298" s="148"/>
      <c r="F10298" s="148"/>
      <c r="G10298" s="149"/>
      <c r="H10298" s="148"/>
      <c r="I10298"/>
    </row>
    <row r="10299" spans="1:9" x14ac:dyDescent="0.25">
      <c r="A10299"/>
      <c r="B10299"/>
      <c r="C10299"/>
      <c r="D10299"/>
      <c r="E10299" s="148"/>
      <c r="F10299" s="148"/>
      <c r="G10299" s="149"/>
      <c r="H10299" s="148"/>
      <c r="I10299"/>
    </row>
    <row r="10300" spans="1:9" x14ac:dyDescent="0.25">
      <c r="A10300"/>
      <c r="B10300"/>
      <c r="C10300"/>
      <c r="D10300"/>
      <c r="E10300" s="148"/>
      <c r="F10300" s="148"/>
      <c r="G10300" s="149"/>
      <c r="H10300" s="148"/>
      <c r="I10300"/>
    </row>
    <row r="10301" spans="1:9" x14ac:dyDescent="0.25">
      <c r="A10301"/>
      <c r="B10301"/>
      <c r="C10301"/>
      <c r="D10301"/>
      <c r="E10301" s="148"/>
      <c r="F10301" s="148"/>
      <c r="G10301" s="149"/>
      <c r="H10301" s="148"/>
      <c r="I10301"/>
    </row>
    <row r="10302" spans="1:9" x14ac:dyDescent="0.25">
      <c r="A10302"/>
      <c r="B10302"/>
      <c r="C10302"/>
      <c r="D10302"/>
      <c r="E10302" s="148"/>
      <c r="F10302" s="148"/>
      <c r="G10302" s="149"/>
      <c r="H10302" s="148"/>
      <c r="I10302"/>
    </row>
    <row r="10303" spans="1:9" x14ac:dyDescent="0.25">
      <c r="A10303"/>
      <c r="B10303"/>
      <c r="C10303"/>
      <c r="D10303"/>
      <c r="E10303" s="148"/>
      <c r="F10303" s="148"/>
      <c r="G10303" s="149"/>
      <c r="H10303" s="148"/>
      <c r="I10303"/>
    </row>
    <row r="10304" spans="1:9" x14ac:dyDescent="0.25">
      <c r="A10304"/>
      <c r="B10304"/>
      <c r="C10304"/>
      <c r="D10304"/>
      <c r="E10304" s="148"/>
      <c r="F10304" s="148"/>
      <c r="G10304" s="149"/>
      <c r="H10304" s="148"/>
      <c r="I10304"/>
    </row>
    <row r="10305" spans="1:9" x14ac:dyDescent="0.25">
      <c r="A10305"/>
      <c r="B10305"/>
      <c r="C10305"/>
      <c r="D10305"/>
      <c r="E10305" s="148"/>
      <c r="F10305" s="148"/>
      <c r="G10305" s="149"/>
      <c r="H10305" s="148"/>
      <c r="I10305"/>
    </row>
    <row r="10306" spans="1:9" x14ac:dyDescent="0.25">
      <c r="A10306"/>
      <c r="B10306"/>
      <c r="C10306"/>
      <c r="D10306"/>
      <c r="E10306" s="148"/>
      <c r="F10306" s="148"/>
      <c r="G10306" s="149"/>
      <c r="H10306" s="148"/>
      <c r="I10306"/>
    </row>
    <row r="10307" spans="1:9" x14ac:dyDescent="0.25">
      <c r="A10307"/>
      <c r="B10307"/>
      <c r="C10307"/>
      <c r="D10307"/>
      <c r="E10307" s="148"/>
      <c r="F10307" s="148"/>
      <c r="G10307" s="149"/>
      <c r="H10307" s="148"/>
      <c r="I10307"/>
    </row>
    <row r="10308" spans="1:9" x14ac:dyDescent="0.25">
      <c r="A10308"/>
      <c r="B10308"/>
      <c r="C10308"/>
      <c r="D10308"/>
      <c r="E10308" s="148"/>
      <c r="F10308" s="148"/>
      <c r="G10308" s="149"/>
      <c r="H10308" s="148"/>
      <c r="I10308"/>
    </row>
    <row r="10309" spans="1:9" x14ac:dyDescent="0.25">
      <c r="A10309"/>
      <c r="B10309"/>
      <c r="C10309"/>
      <c r="D10309"/>
      <c r="E10309" s="148"/>
      <c r="F10309" s="148"/>
      <c r="G10309" s="149"/>
      <c r="H10309" s="148"/>
      <c r="I10309"/>
    </row>
    <row r="10310" spans="1:9" x14ac:dyDescent="0.25">
      <c r="A10310"/>
      <c r="B10310"/>
      <c r="C10310"/>
      <c r="D10310"/>
      <c r="E10310" s="148"/>
      <c r="F10310" s="148"/>
      <c r="G10310" s="149"/>
      <c r="H10310" s="148"/>
      <c r="I10310"/>
    </row>
    <row r="10311" spans="1:9" x14ac:dyDescent="0.25">
      <c r="A10311"/>
      <c r="B10311"/>
      <c r="C10311"/>
      <c r="D10311"/>
      <c r="E10311" s="148"/>
      <c r="F10311" s="148"/>
      <c r="G10311" s="149"/>
      <c r="H10311" s="148"/>
      <c r="I10311"/>
    </row>
    <row r="10312" spans="1:9" x14ac:dyDescent="0.25">
      <c r="A10312"/>
      <c r="B10312"/>
      <c r="C10312"/>
      <c r="D10312"/>
      <c r="E10312" s="148"/>
      <c r="F10312" s="148"/>
      <c r="G10312" s="149"/>
      <c r="H10312" s="148"/>
      <c r="I10312"/>
    </row>
    <row r="10313" spans="1:9" x14ac:dyDescent="0.25">
      <c r="A10313"/>
      <c r="B10313"/>
      <c r="C10313"/>
      <c r="D10313"/>
      <c r="E10313" s="148"/>
      <c r="F10313" s="148"/>
      <c r="G10313" s="149"/>
      <c r="H10313" s="148"/>
      <c r="I10313"/>
    </row>
    <row r="10314" spans="1:9" x14ac:dyDescent="0.25">
      <c r="A10314"/>
      <c r="B10314"/>
      <c r="C10314"/>
      <c r="D10314"/>
      <c r="E10314" s="148"/>
      <c r="F10314" s="148"/>
      <c r="G10314" s="149"/>
      <c r="H10314" s="148"/>
      <c r="I10314"/>
    </row>
    <row r="10315" spans="1:9" x14ac:dyDescent="0.25">
      <c r="A10315"/>
      <c r="B10315"/>
      <c r="C10315"/>
      <c r="D10315"/>
      <c r="E10315" s="148"/>
      <c r="F10315" s="148"/>
      <c r="G10315" s="149"/>
      <c r="H10315" s="148"/>
      <c r="I10315"/>
    </row>
    <row r="10316" spans="1:9" x14ac:dyDescent="0.25">
      <c r="A10316"/>
      <c r="B10316"/>
      <c r="C10316"/>
      <c r="D10316"/>
      <c r="E10316" s="148"/>
      <c r="F10316" s="148"/>
      <c r="G10316" s="149"/>
      <c r="H10316" s="148"/>
      <c r="I10316"/>
    </row>
    <row r="10317" spans="1:9" x14ac:dyDescent="0.25">
      <c r="A10317"/>
      <c r="B10317"/>
      <c r="C10317"/>
      <c r="D10317"/>
      <c r="E10317" s="148"/>
      <c r="F10317" s="148"/>
      <c r="G10317" s="149"/>
      <c r="H10317" s="148"/>
      <c r="I10317"/>
    </row>
    <row r="10318" spans="1:9" x14ac:dyDescent="0.25">
      <c r="A10318"/>
      <c r="B10318"/>
      <c r="C10318"/>
      <c r="D10318"/>
      <c r="E10318" s="148"/>
      <c r="F10318" s="148"/>
      <c r="G10318" s="149"/>
      <c r="H10318" s="148"/>
      <c r="I10318"/>
    </row>
    <row r="10319" spans="1:9" x14ac:dyDescent="0.25">
      <c r="A10319"/>
      <c r="B10319"/>
      <c r="C10319"/>
      <c r="D10319"/>
      <c r="E10319" s="148"/>
      <c r="F10319" s="148"/>
      <c r="G10319" s="149"/>
      <c r="H10319" s="148"/>
      <c r="I10319"/>
    </row>
    <row r="10320" spans="1:9" x14ac:dyDescent="0.25">
      <c r="A10320"/>
      <c r="B10320"/>
      <c r="C10320"/>
      <c r="D10320"/>
      <c r="E10320" s="148"/>
      <c r="F10320" s="148"/>
      <c r="G10320" s="149"/>
      <c r="H10320" s="148"/>
      <c r="I10320"/>
    </row>
    <row r="10321" spans="1:9" x14ac:dyDescent="0.25">
      <c r="A10321"/>
      <c r="B10321"/>
      <c r="C10321"/>
      <c r="D10321"/>
      <c r="E10321" s="148"/>
      <c r="F10321" s="148"/>
      <c r="G10321" s="149"/>
      <c r="H10321" s="148"/>
      <c r="I10321"/>
    </row>
    <row r="10322" spans="1:9" x14ac:dyDescent="0.25">
      <c r="A10322"/>
      <c r="B10322"/>
      <c r="C10322"/>
      <c r="D10322"/>
      <c r="E10322" s="148"/>
      <c r="F10322" s="148"/>
      <c r="G10322" s="149"/>
      <c r="H10322" s="148"/>
      <c r="I10322"/>
    </row>
    <row r="10323" spans="1:9" x14ac:dyDescent="0.25">
      <c r="A10323"/>
      <c r="B10323"/>
      <c r="C10323"/>
      <c r="D10323"/>
      <c r="E10323" s="148"/>
      <c r="F10323" s="148"/>
      <c r="G10323" s="149"/>
      <c r="H10323" s="148"/>
      <c r="I10323"/>
    </row>
    <row r="10324" spans="1:9" x14ac:dyDescent="0.25">
      <c r="A10324"/>
      <c r="B10324"/>
      <c r="C10324"/>
      <c r="D10324"/>
      <c r="E10324" s="148"/>
      <c r="F10324" s="148"/>
      <c r="G10324" s="149"/>
      <c r="H10324" s="148"/>
      <c r="I10324"/>
    </row>
    <row r="10325" spans="1:9" x14ac:dyDescent="0.25">
      <c r="A10325"/>
      <c r="B10325"/>
      <c r="C10325"/>
      <c r="D10325"/>
      <c r="E10325" s="148"/>
      <c r="F10325" s="148"/>
      <c r="G10325" s="149"/>
      <c r="H10325" s="148"/>
      <c r="I10325"/>
    </row>
    <row r="10326" spans="1:9" x14ac:dyDescent="0.25">
      <c r="A10326"/>
      <c r="B10326"/>
      <c r="C10326"/>
      <c r="D10326"/>
      <c r="E10326" s="148"/>
      <c r="F10326" s="148"/>
      <c r="G10326" s="149"/>
      <c r="H10326" s="148"/>
      <c r="I10326"/>
    </row>
    <row r="10327" spans="1:9" x14ac:dyDescent="0.25">
      <c r="A10327"/>
      <c r="B10327"/>
      <c r="C10327"/>
      <c r="D10327"/>
      <c r="E10327" s="148"/>
      <c r="F10327" s="148"/>
      <c r="G10327" s="149"/>
      <c r="H10327" s="148"/>
      <c r="I10327"/>
    </row>
    <row r="10328" spans="1:9" x14ac:dyDescent="0.25">
      <c r="A10328"/>
      <c r="B10328"/>
      <c r="C10328"/>
      <c r="D10328"/>
      <c r="E10328" s="148"/>
      <c r="F10328" s="148"/>
      <c r="G10328" s="149"/>
      <c r="H10328" s="148"/>
      <c r="I10328"/>
    </row>
    <row r="10329" spans="1:9" x14ac:dyDescent="0.25">
      <c r="A10329"/>
      <c r="B10329"/>
      <c r="C10329"/>
      <c r="D10329"/>
      <c r="E10329" s="148"/>
      <c r="F10329" s="148"/>
      <c r="G10329" s="149"/>
      <c r="H10329" s="148"/>
      <c r="I10329"/>
    </row>
    <row r="10330" spans="1:9" x14ac:dyDescent="0.25">
      <c r="A10330"/>
      <c r="B10330"/>
      <c r="C10330"/>
      <c r="D10330"/>
      <c r="E10330" s="148"/>
      <c r="F10330" s="148"/>
      <c r="G10330" s="149"/>
      <c r="H10330" s="148"/>
      <c r="I10330"/>
    </row>
    <row r="10331" spans="1:9" x14ac:dyDescent="0.25">
      <c r="A10331"/>
      <c r="B10331"/>
      <c r="C10331"/>
      <c r="D10331"/>
      <c r="E10331" s="148"/>
      <c r="F10331" s="148"/>
      <c r="G10331" s="149"/>
      <c r="H10331" s="148"/>
      <c r="I10331"/>
    </row>
    <row r="10332" spans="1:9" x14ac:dyDescent="0.25">
      <c r="A10332"/>
      <c r="B10332"/>
      <c r="C10332"/>
      <c r="D10332"/>
      <c r="E10332" s="148"/>
      <c r="F10332" s="148"/>
      <c r="G10332" s="149"/>
      <c r="H10332" s="148"/>
      <c r="I10332"/>
    </row>
    <row r="10333" spans="1:9" x14ac:dyDescent="0.25">
      <c r="A10333"/>
      <c r="B10333"/>
      <c r="C10333"/>
      <c r="D10333"/>
      <c r="E10333" s="148"/>
      <c r="F10333" s="148"/>
      <c r="G10333" s="149"/>
      <c r="H10333" s="148"/>
      <c r="I10333"/>
    </row>
    <row r="10334" spans="1:9" x14ac:dyDescent="0.25">
      <c r="A10334"/>
      <c r="B10334"/>
      <c r="C10334"/>
      <c r="D10334"/>
      <c r="E10334" s="148"/>
      <c r="F10334" s="148"/>
      <c r="G10334" s="149"/>
      <c r="H10334" s="148"/>
      <c r="I10334"/>
    </row>
    <row r="10335" spans="1:9" x14ac:dyDescent="0.25">
      <c r="A10335"/>
      <c r="B10335"/>
      <c r="C10335"/>
      <c r="D10335"/>
      <c r="E10335" s="148"/>
      <c r="F10335" s="148"/>
      <c r="G10335" s="149"/>
      <c r="H10335" s="148"/>
      <c r="I10335"/>
    </row>
    <row r="10336" spans="1:9" x14ac:dyDescent="0.25">
      <c r="A10336"/>
      <c r="B10336"/>
      <c r="C10336"/>
      <c r="D10336"/>
      <c r="E10336" s="148"/>
      <c r="F10336" s="148"/>
      <c r="G10336" s="149"/>
      <c r="H10336" s="148"/>
      <c r="I10336"/>
    </row>
    <row r="10337" spans="1:9" x14ac:dyDescent="0.25">
      <c r="A10337"/>
      <c r="B10337"/>
      <c r="C10337"/>
      <c r="D10337"/>
      <c r="E10337" s="148"/>
      <c r="F10337" s="148"/>
      <c r="G10337" s="149"/>
      <c r="H10337" s="148"/>
      <c r="I10337"/>
    </row>
    <row r="10338" spans="1:9" x14ac:dyDescent="0.25">
      <c r="A10338"/>
      <c r="B10338"/>
      <c r="C10338"/>
      <c r="D10338"/>
      <c r="E10338" s="148"/>
      <c r="F10338" s="148"/>
      <c r="G10338" s="149"/>
      <c r="H10338" s="148"/>
      <c r="I10338"/>
    </row>
    <row r="10339" spans="1:9" x14ac:dyDescent="0.25">
      <c r="A10339"/>
      <c r="B10339"/>
      <c r="C10339"/>
      <c r="D10339"/>
      <c r="E10339" s="148"/>
      <c r="F10339" s="148"/>
      <c r="G10339" s="149"/>
      <c r="H10339" s="148"/>
      <c r="I10339"/>
    </row>
    <row r="10340" spans="1:9" x14ac:dyDescent="0.25">
      <c r="A10340"/>
      <c r="B10340"/>
      <c r="C10340"/>
      <c r="D10340"/>
      <c r="E10340" s="148"/>
      <c r="F10340" s="148"/>
      <c r="G10340" s="149"/>
      <c r="H10340" s="148"/>
      <c r="I10340"/>
    </row>
    <row r="10341" spans="1:9" x14ac:dyDescent="0.25">
      <c r="A10341"/>
      <c r="B10341"/>
      <c r="C10341"/>
      <c r="D10341"/>
      <c r="E10341" s="148"/>
      <c r="F10341" s="148"/>
      <c r="G10341" s="149"/>
      <c r="H10341" s="148"/>
      <c r="I10341"/>
    </row>
    <row r="10342" spans="1:9" x14ac:dyDescent="0.25">
      <c r="A10342"/>
      <c r="B10342"/>
      <c r="C10342"/>
      <c r="D10342"/>
      <c r="E10342" s="148"/>
      <c r="F10342" s="148"/>
      <c r="G10342" s="149"/>
      <c r="H10342" s="148"/>
      <c r="I10342"/>
    </row>
    <row r="10343" spans="1:9" x14ac:dyDescent="0.25">
      <c r="A10343"/>
      <c r="B10343"/>
      <c r="C10343"/>
      <c r="D10343"/>
      <c r="E10343" s="148"/>
      <c r="F10343" s="148"/>
      <c r="G10343" s="149"/>
      <c r="H10343" s="148"/>
      <c r="I10343"/>
    </row>
    <row r="10344" spans="1:9" x14ac:dyDescent="0.25">
      <c r="A10344"/>
      <c r="B10344"/>
      <c r="C10344"/>
      <c r="D10344"/>
      <c r="E10344" s="148"/>
      <c r="F10344" s="148"/>
      <c r="G10344" s="149"/>
      <c r="H10344" s="148"/>
      <c r="I10344"/>
    </row>
    <row r="10345" spans="1:9" x14ac:dyDescent="0.25">
      <c r="A10345"/>
      <c r="B10345"/>
      <c r="C10345"/>
      <c r="D10345"/>
      <c r="E10345" s="148"/>
      <c r="F10345" s="148"/>
      <c r="G10345" s="149"/>
      <c r="H10345" s="148"/>
      <c r="I10345"/>
    </row>
    <row r="10346" spans="1:9" x14ac:dyDescent="0.25">
      <c r="A10346"/>
      <c r="B10346"/>
      <c r="C10346"/>
      <c r="D10346"/>
      <c r="E10346" s="148"/>
      <c r="F10346" s="148"/>
      <c r="G10346" s="149"/>
      <c r="H10346" s="148"/>
      <c r="I10346"/>
    </row>
    <row r="10347" spans="1:9" x14ac:dyDescent="0.25">
      <c r="A10347"/>
      <c r="B10347"/>
      <c r="C10347"/>
      <c r="D10347"/>
      <c r="E10347" s="148"/>
      <c r="F10347" s="148"/>
      <c r="G10347" s="149"/>
      <c r="H10347" s="148"/>
      <c r="I10347"/>
    </row>
    <row r="10348" spans="1:9" x14ac:dyDescent="0.25">
      <c r="A10348"/>
      <c r="B10348"/>
      <c r="C10348"/>
      <c r="D10348"/>
      <c r="E10348" s="148"/>
      <c r="F10348" s="148"/>
      <c r="G10348" s="149"/>
      <c r="H10348" s="148"/>
      <c r="I10348"/>
    </row>
    <row r="10349" spans="1:9" x14ac:dyDescent="0.25">
      <c r="A10349"/>
      <c r="B10349"/>
      <c r="C10349"/>
      <c r="D10349"/>
      <c r="E10349" s="148"/>
      <c r="F10349" s="148"/>
      <c r="G10349" s="149"/>
      <c r="H10349" s="148"/>
      <c r="I10349"/>
    </row>
    <row r="10350" spans="1:9" x14ac:dyDescent="0.25">
      <c r="A10350"/>
      <c r="B10350"/>
      <c r="C10350"/>
      <c r="D10350"/>
      <c r="E10350" s="148"/>
      <c r="F10350" s="148"/>
      <c r="G10350" s="149"/>
      <c r="H10350" s="148"/>
      <c r="I10350"/>
    </row>
    <row r="10351" spans="1:9" x14ac:dyDescent="0.25">
      <c r="A10351"/>
      <c r="B10351"/>
      <c r="C10351"/>
      <c r="D10351"/>
      <c r="E10351" s="148"/>
      <c r="F10351" s="148"/>
      <c r="G10351" s="149"/>
      <c r="H10351" s="148"/>
      <c r="I10351"/>
    </row>
    <row r="10352" spans="1:9" x14ac:dyDescent="0.25">
      <c r="A10352"/>
      <c r="B10352"/>
      <c r="C10352"/>
      <c r="D10352"/>
      <c r="E10352" s="148"/>
      <c r="F10352" s="148"/>
      <c r="G10352" s="149"/>
      <c r="H10352" s="148"/>
      <c r="I10352"/>
    </row>
    <row r="10353" spans="1:9" x14ac:dyDescent="0.25">
      <c r="A10353"/>
      <c r="B10353"/>
      <c r="C10353"/>
      <c r="D10353"/>
      <c r="E10353" s="148"/>
      <c r="F10353" s="148"/>
      <c r="G10353" s="149"/>
      <c r="H10353" s="148"/>
      <c r="I10353"/>
    </row>
    <row r="10354" spans="1:9" x14ac:dyDescent="0.25">
      <c r="A10354"/>
      <c r="B10354"/>
      <c r="C10354"/>
      <c r="D10354"/>
      <c r="E10354" s="148"/>
      <c r="F10354" s="148"/>
      <c r="G10354" s="149"/>
      <c r="H10354" s="148"/>
      <c r="I10354"/>
    </row>
    <row r="10355" spans="1:9" x14ac:dyDescent="0.25">
      <c r="A10355"/>
      <c r="B10355"/>
      <c r="C10355"/>
      <c r="D10355"/>
      <c r="E10355" s="148"/>
      <c r="F10355" s="148"/>
      <c r="G10355" s="149"/>
      <c r="H10355" s="148"/>
      <c r="I10355"/>
    </row>
    <row r="10356" spans="1:9" x14ac:dyDescent="0.25">
      <c r="A10356"/>
      <c r="B10356"/>
      <c r="C10356"/>
      <c r="D10356"/>
      <c r="E10356" s="148"/>
      <c r="F10356" s="148"/>
      <c r="G10356" s="149"/>
      <c r="H10356" s="148"/>
      <c r="I10356"/>
    </row>
    <row r="10357" spans="1:9" x14ac:dyDescent="0.25">
      <c r="A10357"/>
      <c r="B10357"/>
      <c r="C10357"/>
      <c r="D10357"/>
      <c r="E10357" s="148"/>
      <c r="F10357" s="148"/>
      <c r="G10357" s="149"/>
      <c r="H10357" s="148"/>
      <c r="I10357"/>
    </row>
    <row r="10358" spans="1:9" x14ac:dyDescent="0.25">
      <c r="A10358"/>
      <c r="B10358"/>
      <c r="C10358"/>
      <c r="D10358"/>
      <c r="E10358" s="148"/>
      <c r="F10358" s="148"/>
      <c r="G10358" s="149"/>
      <c r="H10358" s="148"/>
      <c r="I10358"/>
    </row>
    <row r="10359" spans="1:9" x14ac:dyDescent="0.25">
      <c r="A10359"/>
      <c r="B10359"/>
      <c r="C10359"/>
      <c r="D10359"/>
      <c r="E10359" s="148"/>
      <c r="F10359" s="148"/>
      <c r="G10359" s="149"/>
      <c r="H10359" s="148"/>
      <c r="I10359"/>
    </row>
    <row r="10360" spans="1:9" x14ac:dyDescent="0.25">
      <c r="A10360"/>
      <c r="B10360"/>
      <c r="C10360"/>
      <c r="D10360"/>
      <c r="E10360" s="148"/>
      <c r="F10360" s="148"/>
      <c r="G10360" s="149"/>
      <c r="H10360" s="148"/>
      <c r="I10360"/>
    </row>
    <row r="10361" spans="1:9" x14ac:dyDescent="0.25">
      <c r="A10361"/>
      <c r="B10361"/>
      <c r="C10361"/>
      <c r="D10361"/>
      <c r="E10361" s="148"/>
      <c r="F10361" s="148"/>
      <c r="G10361" s="149"/>
      <c r="H10361" s="148"/>
      <c r="I10361"/>
    </row>
    <row r="10362" spans="1:9" x14ac:dyDescent="0.25">
      <c r="A10362"/>
      <c r="B10362"/>
      <c r="C10362"/>
      <c r="D10362"/>
      <c r="E10362" s="148"/>
      <c r="F10362" s="148"/>
      <c r="G10362" s="149"/>
      <c r="H10362" s="148"/>
      <c r="I10362"/>
    </row>
    <row r="10363" spans="1:9" x14ac:dyDescent="0.25">
      <c r="A10363"/>
      <c r="B10363"/>
      <c r="C10363"/>
      <c r="D10363"/>
      <c r="E10363" s="148"/>
      <c r="F10363" s="148"/>
      <c r="G10363" s="149"/>
      <c r="H10363" s="148"/>
      <c r="I10363"/>
    </row>
    <row r="10364" spans="1:9" x14ac:dyDescent="0.25">
      <c r="A10364"/>
      <c r="B10364"/>
      <c r="C10364"/>
      <c r="D10364"/>
      <c r="E10364" s="148"/>
      <c r="F10364" s="148"/>
      <c r="G10364" s="149"/>
      <c r="H10364" s="148"/>
      <c r="I10364"/>
    </row>
    <row r="10365" spans="1:9" x14ac:dyDescent="0.25">
      <c r="A10365"/>
      <c r="B10365"/>
      <c r="C10365"/>
      <c r="D10365"/>
      <c r="E10365" s="148"/>
      <c r="F10365" s="148"/>
      <c r="G10365" s="149"/>
      <c r="H10365" s="148"/>
      <c r="I10365"/>
    </row>
    <row r="10366" spans="1:9" x14ac:dyDescent="0.25">
      <c r="A10366"/>
      <c r="B10366"/>
      <c r="C10366"/>
      <c r="D10366"/>
      <c r="E10366" s="148"/>
      <c r="F10366" s="148"/>
      <c r="G10366" s="149"/>
      <c r="H10366" s="148"/>
      <c r="I10366"/>
    </row>
    <row r="10367" spans="1:9" x14ac:dyDescent="0.25">
      <c r="A10367"/>
      <c r="B10367"/>
      <c r="C10367"/>
      <c r="D10367"/>
      <c r="E10367" s="148"/>
      <c r="F10367" s="148"/>
      <c r="G10367" s="149"/>
      <c r="H10367" s="148"/>
      <c r="I10367"/>
    </row>
    <row r="10368" spans="1:9" x14ac:dyDescent="0.25">
      <c r="A10368"/>
      <c r="B10368"/>
      <c r="C10368"/>
      <c r="D10368"/>
      <c r="E10368" s="148"/>
      <c r="F10368" s="148"/>
      <c r="G10368" s="149"/>
      <c r="H10368" s="148"/>
      <c r="I10368"/>
    </row>
    <row r="10369" spans="1:9" x14ac:dyDescent="0.25">
      <c r="A10369"/>
      <c r="B10369"/>
      <c r="C10369"/>
      <c r="D10369"/>
      <c r="E10369" s="148"/>
      <c r="F10369" s="148"/>
      <c r="G10369" s="149"/>
      <c r="H10369" s="148"/>
      <c r="I10369"/>
    </row>
    <row r="10370" spans="1:9" x14ac:dyDescent="0.25">
      <c r="A10370"/>
      <c r="B10370"/>
      <c r="C10370"/>
      <c r="D10370"/>
      <c r="E10370" s="148"/>
      <c r="F10370" s="148"/>
      <c r="G10370" s="149"/>
      <c r="H10370" s="148"/>
      <c r="I10370"/>
    </row>
    <row r="10371" spans="1:9" x14ac:dyDescent="0.25">
      <c r="A10371"/>
      <c r="B10371"/>
      <c r="C10371"/>
      <c r="D10371"/>
      <c r="E10371" s="148"/>
      <c r="F10371" s="148"/>
      <c r="G10371" s="149"/>
      <c r="H10371" s="148"/>
      <c r="I10371"/>
    </row>
    <row r="10372" spans="1:9" x14ac:dyDescent="0.25">
      <c r="A10372"/>
      <c r="B10372"/>
      <c r="C10372"/>
      <c r="D10372"/>
      <c r="E10372" s="148"/>
      <c r="F10372" s="148"/>
      <c r="G10372" s="149"/>
      <c r="H10372" s="148"/>
      <c r="I10372"/>
    </row>
    <row r="10373" spans="1:9" x14ac:dyDescent="0.25">
      <c r="A10373"/>
      <c r="B10373"/>
      <c r="C10373"/>
      <c r="D10373"/>
      <c r="E10373" s="148"/>
      <c r="F10373" s="148"/>
      <c r="G10373" s="149"/>
      <c r="H10373" s="148"/>
      <c r="I10373"/>
    </row>
    <row r="10374" spans="1:9" x14ac:dyDescent="0.25">
      <c r="A10374"/>
      <c r="B10374"/>
      <c r="C10374"/>
      <c r="D10374"/>
      <c r="E10374" s="148"/>
      <c r="F10374" s="148"/>
      <c r="G10374" s="149"/>
      <c r="H10374" s="148"/>
      <c r="I10374"/>
    </row>
    <row r="10375" spans="1:9" x14ac:dyDescent="0.25">
      <c r="A10375"/>
      <c r="B10375"/>
      <c r="C10375"/>
      <c r="D10375"/>
      <c r="E10375" s="148"/>
      <c r="F10375" s="148"/>
      <c r="G10375" s="149"/>
      <c r="H10375" s="148"/>
      <c r="I10375"/>
    </row>
    <row r="10376" spans="1:9" x14ac:dyDescent="0.25">
      <c r="A10376"/>
      <c r="B10376"/>
      <c r="C10376"/>
      <c r="D10376"/>
      <c r="E10376" s="148"/>
      <c r="F10376" s="148"/>
      <c r="G10376" s="149"/>
      <c r="H10376" s="148"/>
      <c r="I10376"/>
    </row>
    <row r="10377" spans="1:9" x14ac:dyDescent="0.25">
      <c r="A10377"/>
      <c r="B10377"/>
      <c r="C10377"/>
      <c r="D10377"/>
      <c r="E10377" s="148"/>
      <c r="F10377" s="148"/>
      <c r="G10377" s="149"/>
      <c r="H10377" s="148"/>
      <c r="I10377"/>
    </row>
    <row r="10378" spans="1:9" x14ac:dyDescent="0.25">
      <c r="A10378"/>
      <c r="B10378"/>
      <c r="C10378"/>
      <c r="D10378"/>
      <c r="E10378" s="148"/>
      <c r="F10378" s="148"/>
      <c r="G10378" s="149"/>
      <c r="H10378" s="148"/>
      <c r="I10378"/>
    </row>
    <row r="10379" spans="1:9" x14ac:dyDescent="0.25">
      <c r="A10379"/>
      <c r="B10379"/>
      <c r="C10379"/>
      <c r="D10379"/>
      <c r="E10379" s="148"/>
      <c r="F10379" s="148"/>
      <c r="G10379" s="149"/>
      <c r="H10379" s="148"/>
      <c r="I10379"/>
    </row>
    <row r="10380" spans="1:9" x14ac:dyDescent="0.25">
      <c r="A10380"/>
      <c r="B10380"/>
      <c r="C10380"/>
      <c r="D10380"/>
      <c r="E10380" s="148"/>
      <c r="F10380" s="148"/>
      <c r="G10380" s="149"/>
      <c r="H10380" s="148"/>
      <c r="I10380"/>
    </row>
    <row r="10381" spans="1:9" x14ac:dyDescent="0.25">
      <c r="A10381"/>
      <c r="B10381"/>
      <c r="C10381"/>
      <c r="D10381"/>
      <c r="E10381" s="148"/>
      <c r="F10381" s="148"/>
      <c r="G10381" s="149"/>
      <c r="H10381" s="148"/>
      <c r="I10381"/>
    </row>
    <row r="10382" spans="1:9" x14ac:dyDescent="0.25">
      <c r="A10382"/>
      <c r="B10382"/>
      <c r="C10382"/>
      <c r="D10382"/>
      <c r="E10382" s="148"/>
      <c r="F10382" s="148"/>
      <c r="G10382" s="149"/>
      <c r="H10382" s="148"/>
      <c r="I10382"/>
    </row>
    <row r="10383" spans="1:9" x14ac:dyDescent="0.25">
      <c r="A10383"/>
      <c r="B10383"/>
      <c r="C10383"/>
      <c r="D10383"/>
      <c r="E10383" s="148"/>
      <c r="F10383" s="148"/>
      <c r="G10383" s="149"/>
      <c r="H10383" s="148"/>
      <c r="I10383"/>
    </row>
    <row r="10384" spans="1:9" x14ac:dyDescent="0.25">
      <c r="A10384"/>
      <c r="B10384"/>
      <c r="C10384"/>
      <c r="D10384"/>
      <c r="E10384" s="148"/>
      <c r="F10384" s="148"/>
      <c r="G10384" s="149"/>
      <c r="H10384" s="148"/>
      <c r="I10384"/>
    </row>
    <row r="10385" spans="1:9" x14ac:dyDescent="0.25">
      <c r="A10385"/>
      <c r="B10385"/>
      <c r="C10385"/>
      <c r="D10385"/>
      <c r="E10385" s="148"/>
      <c r="F10385" s="148"/>
      <c r="G10385" s="149"/>
      <c r="H10385" s="148"/>
      <c r="I10385"/>
    </row>
    <row r="10386" spans="1:9" x14ac:dyDescent="0.25">
      <c r="A10386"/>
      <c r="B10386"/>
      <c r="C10386"/>
      <c r="D10386"/>
      <c r="E10386" s="148"/>
      <c r="F10386" s="148"/>
      <c r="G10386" s="149"/>
      <c r="H10386" s="148"/>
      <c r="I10386"/>
    </row>
    <row r="10387" spans="1:9" x14ac:dyDescent="0.25">
      <c r="A10387"/>
      <c r="B10387"/>
      <c r="C10387"/>
      <c r="D10387"/>
      <c r="E10387" s="148"/>
      <c r="F10387" s="148"/>
      <c r="G10387" s="149"/>
      <c r="H10387" s="148"/>
      <c r="I10387"/>
    </row>
    <row r="10388" spans="1:9" x14ac:dyDescent="0.25">
      <c r="A10388"/>
      <c r="B10388"/>
      <c r="C10388"/>
      <c r="D10388"/>
      <c r="E10388" s="148"/>
      <c r="F10388" s="148"/>
      <c r="G10388" s="149"/>
      <c r="H10388" s="148"/>
      <c r="I10388"/>
    </row>
    <row r="10389" spans="1:9" x14ac:dyDescent="0.25">
      <c r="A10389"/>
      <c r="B10389"/>
      <c r="C10389"/>
      <c r="D10389"/>
      <c r="E10389" s="148"/>
      <c r="F10389" s="148"/>
      <c r="G10389" s="149"/>
      <c r="H10389" s="148"/>
      <c r="I10389"/>
    </row>
    <row r="10390" spans="1:9" x14ac:dyDescent="0.25">
      <c r="A10390"/>
      <c r="B10390"/>
      <c r="C10390"/>
      <c r="D10390"/>
      <c r="E10390" s="148"/>
      <c r="F10390" s="148"/>
      <c r="G10390" s="149"/>
      <c r="H10390" s="148"/>
      <c r="I10390"/>
    </row>
    <row r="10391" spans="1:9" x14ac:dyDescent="0.25">
      <c r="A10391"/>
      <c r="B10391"/>
      <c r="C10391"/>
      <c r="D10391"/>
      <c r="E10391" s="148"/>
      <c r="F10391" s="148"/>
      <c r="G10391" s="149"/>
      <c r="H10391" s="148"/>
      <c r="I10391"/>
    </row>
    <row r="10392" spans="1:9" x14ac:dyDescent="0.25">
      <c r="A10392"/>
      <c r="B10392"/>
      <c r="C10392"/>
      <c r="D10392"/>
      <c r="E10392" s="148"/>
      <c r="F10392" s="148"/>
      <c r="G10392" s="149"/>
      <c r="H10392" s="148"/>
      <c r="I10392"/>
    </row>
    <row r="10393" spans="1:9" x14ac:dyDescent="0.25">
      <c r="A10393"/>
      <c r="B10393"/>
      <c r="C10393"/>
      <c r="D10393"/>
      <c r="E10393" s="148"/>
      <c r="F10393" s="148"/>
      <c r="G10393" s="149"/>
      <c r="H10393" s="148"/>
      <c r="I10393"/>
    </row>
    <row r="10394" spans="1:9" x14ac:dyDescent="0.25">
      <c r="A10394"/>
      <c r="B10394"/>
      <c r="C10394"/>
      <c r="D10394"/>
      <c r="E10394" s="148"/>
      <c r="F10394" s="148"/>
      <c r="G10394" s="149"/>
      <c r="H10394" s="148"/>
      <c r="I10394"/>
    </row>
    <row r="10395" spans="1:9" x14ac:dyDescent="0.25">
      <c r="A10395"/>
      <c r="B10395"/>
      <c r="C10395"/>
      <c r="D10395"/>
      <c r="E10395" s="148"/>
      <c r="F10395" s="148"/>
      <c r="G10395" s="149"/>
      <c r="H10395" s="148"/>
      <c r="I10395"/>
    </row>
    <row r="10396" spans="1:9" x14ac:dyDescent="0.25">
      <c r="A10396"/>
      <c r="B10396"/>
      <c r="C10396"/>
      <c r="D10396"/>
      <c r="E10396" s="148"/>
      <c r="F10396" s="148"/>
      <c r="G10396" s="149"/>
      <c r="H10396" s="148"/>
      <c r="I10396"/>
    </row>
    <row r="10397" spans="1:9" x14ac:dyDescent="0.25">
      <c r="A10397"/>
      <c r="B10397"/>
      <c r="C10397"/>
      <c r="D10397"/>
      <c r="E10397" s="148"/>
      <c r="F10397" s="148"/>
      <c r="G10397" s="149"/>
      <c r="H10397" s="148"/>
      <c r="I10397"/>
    </row>
    <row r="10398" spans="1:9" x14ac:dyDescent="0.25">
      <c r="A10398"/>
      <c r="B10398"/>
      <c r="C10398"/>
      <c r="D10398"/>
      <c r="E10398" s="148"/>
      <c r="F10398" s="148"/>
      <c r="G10398" s="149"/>
      <c r="H10398" s="148"/>
      <c r="I10398"/>
    </row>
    <row r="10399" spans="1:9" x14ac:dyDescent="0.25">
      <c r="A10399"/>
      <c r="B10399"/>
      <c r="C10399"/>
      <c r="D10399"/>
      <c r="E10399" s="148"/>
      <c r="F10399" s="148"/>
      <c r="G10399" s="149"/>
      <c r="H10399" s="148"/>
      <c r="I10399"/>
    </row>
    <row r="10400" spans="1:9" x14ac:dyDescent="0.25">
      <c r="A10400"/>
      <c r="B10400"/>
      <c r="C10400"/>
      <c r="D10400"/>
      <c r="E10400" s="148"/>
      <c r="F10400" s="148"/>
      <c r="G10400" s="149"/>
      <c r="H10400" s="148"/>
      <c r="I10400"/>
    </row>
    <row r="10401" spans="1:9" x14ac:dyDescent="0.25">
      <c r="A10401"/>
      <c r="B10401"/>
      <c r="C10401"/>
      <c r="D10401"/>
      <c r="E10401" s="148"/>
      <c r="F10401" s="148"/>
      <c r="G10401" s="149"/>
      <c r="H10401" s="148"/>
      <c r="I10401"/>
    </row>
    <row r="10402" spans="1:9" x14ac:dyDescent="0.25">
      <c r="A10402"/>
      <c r="B10402"/>
      <c r="C10402"/>
      <c r="D10402"/>
      <c r="E10402" s="148"/>
      <c r="F10402" s="148"/>
      <c r="G10402" s="149"/>
      <c r="H10402" s="148"/>
      <c r="I10402"/>
    </row>
    <row r="10403" spans="1:9" x14ac:dyDescent="0.25">
      <c r="A10403"/>
      <c r="B10403"/>
      <c r="C10403"/>
      <c r="D10403"/>
      <c r="E10403" s="148"/>
      <c r="F10403" s="148"/>
      <c r="G10403" s="149"/>
      <c r="H10403" s="148"/>
      <c r="I10403"/>
    </row>
    <row r="10404" spans="1:9" x14ac:dyDescent="0.25">
      <c r="A10404"/>
      <c r="B10404"/>
      <c r="C10404"/>
      <c r="D10404"/>
      <c r="E10404" s="148"/>
      <c r="F10404" s="148"/>
      <c r="G10404" s="149"/>
      <c r="H10404" s="148"/>
      <c r="I10404"/>
    </row>
    <row r="10405" spans="1:9" x14ac:dyDescent="0.25">
      <c r="A10405"/>
      <c r="B10405"/>
      <c r="C10405"/>
      <c r="D10405"/>
      <c r="E10405" s="148"/>
      <c r="F10405" s="148"/>
      <c r="G10405" s="149"/>
      <c r="H10405" s="148"/>
      <c r="I10405"/>
    </row>
    <row r="10406" spans="1:9" x14ac:dyDescent="0.25">
      <c r="A10406"/>
      <c r="B10406"/>
      <c r="C10406"/>
      <c r="D10406"/>
      <c r="E10406" s="148"/>
      <c r="F10406" s="148"/>
      <c r="G10406" s="149"/>
      <c r="H10406" s="148"/>
      <c r="I10406"/>
    </row>
    <row r="10407" spans="1:9" x14ac:dyDescent="0.25">
      <c r="A10407"/>
      <c r="B10407"/>
      <c r="C10407"/>
      <c r="D10407"/>
      <c r="E10407" s="148"/>
      <c r="F10407" s="148"/>
      <c r="G10407" s="149"/>
      <c r="H10407" s="148"/>
      <c r="I10407"/>
    </row>
    <row r="10408" spans="1:9" x14ac:dyDescent="0.25">
      <c r="A10408"/>
      <c r="B10408"/>
      <c r="C10408"/>
      <c r="D10408"/>
      <c r="E10408" s="148"/>
      <c r="F10408" s="148"/>
      <c r="G10408" s="149"/>
      <c r="H10408" s="148"/>
      <c r="I10408"/>
    </row>
    <row r="10409" spans="1:9" x14ac:dyDescent="0.25">
      <c r="A10409"/>
      <c r="B10409"/>
      <c r="C10409"/>
      <c r="D10409"/>
      <c r="E10409" s="148"/>
      <c r="F10409" s="148"/>
      <c r="G10409" s="149"/>
      <c r="H10409" s="148"/>
      <c r="I10409"/>
    </row>
    <row r="10410" spans="1:9" x14ac:dyDescent="0.25">
      <c r="A10410"/>
      <c r="B10410"/>
      <c r="C10410"/>
      <c r="D10410"/>
      <c r="E10410" s="148"/>
      <c r="F10410" s="148"/>
      <c r="G10410" s="149"/>
      <c r="H10410" s="148"/>
      <c r="I10410"/>
    </row>
    <row r="10411" spans="1:9" x14ac:dyDescent="0.25">
      <c r="A10411"/>
      <c r="B10411"/>
      <c r="C10411"/>
      <c r="D10411"/>
      <c r="E10411" s="148"/>
      <c r="F10411" s="148"/>
      <c r="G10411" s="149"/>
      <c r="H10411" s="148"/>
      <c r="I10411"/>
    </row>
    <row r="10412" spans="1:9" x14ac:dyDescent="0.25">
      <c r="A10412"/>
      <c r="B10412"/>
      <c r="C10412"/>
      <c r="D10412"/>
      <c r="E10412" s="148"/>
      <c r="F10412" s="148"/>
      <c r="G10412" s="149"/>
      <c r="H10412" s="148"/>
      <c r="I10412"/>
    </row>
    <row r="10413" spans="1:9" x14ac:dyDescent="0.25">
      <c r="A10413"/>
      <c r="B10413"/>
      <c r="C10413"/>
      <c r="D10413"/>
      <c r="E10413" s="148"/>
      <c r="F10413" s="148"/>
      <c r="G10413" s="149"/>
      <c r="H10413" s="148"/>
      <c r="I10413"/>
    </row>
    <row r="10414" spans="1:9" x14ac:dyDescent="0.25">
      <c r="A10414"/>
      <c r="B10414"/>
      <c r="C10414"/>
      <c r="D10414"/>
      <c r="E10414" s="148"/>
      <c r="F10414" s="148"/>
      <c r="G10414" s="149"/>
      <c r="H10414" s="148"/>
      <c r="I10414"/>
    </row>
    <row r="10415" spans="1:9" x14ac:dyDescent="0.25">
      <c r="A10415"/>
      <c r="B10415"/>
      <c r="C10415"/>
      <c r="D10415"/>
      <c r="E10415" s="148"/>
      <c r="F10415" s="148"/>
      <c r="G10415" s="149"/>
      <c r="H10415" s="148"/>
      <c r="I10415"/>
    </row>
    <row r="10416" spans="1:9" x14ac:dyDescent="0.25">
      <c r="A10416"/>
      <c r="B10416"/>
      <c r="C10416"/>
      <c r="D10416"/>
      <c r="E10416" s="148"/>
      <c r="F10416" s="148"/>
      <c r="G10416" s="149"/>
      <c r="H10416" s="148"/>
      <c r="I10416"/>
    </row>
    <row r="10417" spans="1:9" x14ac:dyDescent="0.25">
      <c r="A10417"/>
      <c r="B10417"/>
      <c r="C10417"/>
      <c r="D10417"/>
      <c r="E10417" s="148"/>
      <c r="F10417" s="148"/>
      <c r="G10417" s="149"/>
      <c r="H10417" s="148"/>
      <c r="I10417"/>
    </row>
    <row r="10418" spans="1:9" x14ac:dyDescent="0.25">
      <c r="A10418"/>
      <c r="B10418"/>
      <c r="C10418"/>
      <c r="D10418"/>
      <c r="E10418" s="148"/>
      <c r="F10418" s="148"/>
      <c r="G10418" s="149"/>
      <c r="H10418" s="148"/>
      <c r="I10418"/>
    </row>
    <row r="10419" spans="1:9" x14ac:dyDescent="0.25">
      <c r="A10419"/>
      <c r="B10419"/>
      <c r="C10419"/>
      <c r="D10419"/>
      <c r="E10419" s="148"/>
      <c r="F10419" s="148"/>
      <c r="G10419" s="149"/>
      <c r="H10419" s="148"/>
      <c r="I10419"/>
    </row>
    <row r="10420" spans="1:9" x14ac:dyDescent="0.25">
      <c r="A10420"/>
      <c r="B10420"/>
      <c r="C10420"/>
      <c r="D10420"/>
      <c r="E10420" s="148"/>
      <c r="F10420" s="148"/>
      <c r="G10420" s="149"/>
      <c r="H10420" s="148"/>
      <c r="I10420"/>
    </row>
    <row r="10421" spans="1:9" x14ac:dyDescent="0.25">
      <c r="A10421"/>
      <c r="B10421"/>
      <c r="C10421"/>
      <c r="D10421"/>
      <c r="E10421" s="148"/>
      <c r="F10421" s="148"/>
      <c r="G10421" s="149"/>
      <c r="H10421" s="148"/>
      <c r="I10421"/>
    </row>
    <row r="10422" spans="1:9" x14ac:dyDescent="0.25">
      <c r="A10422"/>
      <c r="B10422"/>
      <c r="C10422"/>
      <c r="D10422"/>
      <c r="E10422" s="148"/>
      <c r="F10422" s="148"/>
      <c r="G10422" s="149"/>
      <c r="H10422" s="148"/>
      <c r="I10422"/>
    </row>
    <row r="10423" spans="1:9" x14ac:dyDescent="0.25">
      <c r="A10423"/>
      <c r="B10423"/>
      <c r="C10423"/>
      <c r="D10423"/>
      <c r="E10423" s="148"/>
      <c r="F10423" s="148"/>
      <c r="G10423" s="149"/>
      <c r="H10423" s="148"/>
      <c r="I10423"/>
    </row>
    <row r="10424" spans="1:9" x14ac:dyDescent="0.25">
      <c r="A10424"/>
      <c r="B10424"/>
      <c r="C10424"/>
      <c r="D10424"/>
      <c r="E10424" s="148"/>
      <c r="F10424" s="148"/>
      <c r="G10424" s="149"/>
      <c r="H10424" s="148"/>
      <c r="I10424"/>
    </row>
    <row r="10425" spans="1:9" x14ac:dyDescent="0.25">
      <c r="A10425"/>
      <c r="B10425"/>
      <c r="C10425"/>
      <c r="D10425"/>
      <c r="E10425" s="148"/>
      <c r="F10425" s="148"/>
      <c r="G10425" s="149"/>
      <c r="H10425" s="148"/>
      <c r="I10425"/>
    </row>
    <row r="10426" spans="1:9" x14ac:dyDescent="0.25">
      <c r="A10426"/>
      <c r="B10426"/>
      <c r="C10426"/>
      <c r="D10426"/>
      <c r="E10426" s="148"/>
      <c r="F10426" s="148"/>
      <c r="G10426" s="149"/>
      <c r="H10426" s="148"/>
      <c r="I10426"/>
    </row>
    <row r="10427" spans="1:9" x14ac:dyDescent="0.25">
      <c r="A10427"/>
      <c r="B10427"/>
      <c r="C10427"/>
      <c r="D10427"/>
      <c r="E10427" s="148"/>
      <c r="F10427" s="148"/>
      <c r="G10427" s="149"/>
      <c r="H10427" s="148"/>
      <c r="I10427"/>
    </row>
    <row r="10428" spans="1:9" x14ac:dyDescent="0.25">
      <c r="A10428"/>
      <c r="B10428"/>
      <c r="C10428"/>
      <c r="D10428"/>
      <c r="E10428" s="148"/>
      <c r="F10428" s="148"/>
      <c r="G10428" s="149"/>
      <c r="H10428" s="148"/>
      <c r="I10428"/>
    </row>
    <row r="10429" spans="1:9" x14ac:dyDescent="0.25">
      <c r="A10429"/>
      <c r="B10429"/>
      <c r="C10429"/>
      <c r="D10429"/>
      <c r="E10429" s="148"/>
      <c r="F10429" s="148"/>
      <c r="G10429" s="149"/>
      <c r="H10429" s="148"/>
      <c r="I10429"/>
    </row>
    <row r="10430" spans="1:9" x14ac:dyDescent="0.25">
      <c r="A10430"/>
      <c r="B10430"/>
      <c r="C10430"/>
      <c r="D10430"/>
      <c r="E10430" s="148"/>
      <c r="F10430" s="148"/>
      <c r="G10430" s="149"/>
      <c r="H10430" s="148"/>
      <c r="I10430"/>
    </row>
    <row r="10431" spans="1:9" x14ac:dyDescent="0.25">
      <c r="A10431"/>
      <c r="B10431"/>
      <c r="C10431"/>
      <c r="D10431"/>
      <c r="E10431" s="148"/>
      <c r="F10431" s="148"/>
      <c r="G10431" s="149"/>
      <c r="H10431" s="148"/>
      <c r="I10431"/>
    </row>
    <row r="10432" spans="1:9" x14ac:dyDescent="0.25">
      <c r="A10432"/>
      <c r="B10432"/>
      <c r="C10432"/>
      <c r="D10432"/>
      <c r="E10432" s="148"/>
      <c r="F10432" s="148"/>
      <c r="G10432" s="149"/>
      <c r="H10432" s="148"/>
      <c r="I10432"/>
    </row>
    <row r="10433" spans="1:9" x14ac:dyDescent="0.25">
      <c r="A10433"/>
      <c r="B10433"/>
      <c r="C10433"/>
      <c r="D10433"/>
      <c r="E10433" s="148"/>
      <c r="F10433" s="148"/>
      <c r="G10433" s="149"/>
      <c r="H10433" s="148"/>
      <c r="I10433"/>
    </row>
    <row r="10434" spans="1:9" x14ac:dyDescent="0.25">
      <c r="A10434"/>
      <c r="B10434"/>
      <c r="C10434"/>
      <c r="D10434"/>
      <c r="E10434" s="148"/>
      <c r="F10434" s="148"/>
      <c r="G10434" s="149"/>
      <c r="H10434" s="148"/>
      <c r="I10434"/>
    </row>
    <row r="10435" spans="1:9" x14ac:dyDescent="0.25">
      <c r="A10435"/>
      <c r="B10435"/>
      <c r="C10435"/>
      <c r="D10435"/>
      <c r="E10435" s="148"/>
      <c r="F10435" s="148"/>
      <c r="G10435" s="149"/>
      <c r="H10435" s="148"/>
      <c r="I10435"/>
    </row>
    <row r="10436" spans="1:9" x14ac:dyDescent="0.25">
      <c r="A10436"/>
      <c r="B10436"/>
      <c r="C10436"/>
      <c r="D10436"/>
      <c r="E10436" s="148"/>
      <c r="F10436" s="148"/>
      <c r="G10436" s="149"/>
      <c r="H10436" s="148"/>
      <c r="I10436"/>
    </row>
    <row r="10437" spans="1:9" x14ac:dyDescent="0.25">
      <c r="A10437"/>
      <c r="B10437"/>
      <c r="C10437"/>
      <c r="D10437"/>
      <c r="E10437" s="148"/>
      <c r="F10437" s="148"/>
      <c r="G10437" s="149"/>
      <c r="H10437" s="148"/>
      <c r="I10437"/>
    </row>
    <row r="10438" spans="1:9" x14ac:dyDescent="0.25">
      <c r="A10438"/>
      <c r="B10438"/>
      <c r="C10438"/>
      <c r="D10438"/>
      <c r="E10438" s="148"/>
      <c r="F10438" s="148"/>
      <c r="G10438" s="149"/>
      <c r="H10438" s="148"/>
      <c r="I10438"/>
    </row>
    <row r="10439" spans="1:9" x14ac:dyDescent="0.25">
      <c r="A10439"/>
      <c r="B10439"/>
      <c r="C10439"/>
      <c r="D10439"/>
      <c r="E10439" s="148"/>
      <c r="F10439" s="148"/>
      <c r="G10439" s="149"/>
      <c r="H10439" s="148"/>
      <c r="I10439"/>
    </row>
    <row r="10440" spans="1:9" x14ac:dyDescent="0.25">
      <c r="A10440"/>
      <c r="B10440"/>
      <c r="C10440"/>
      <c r="D10440"/>
      <c r="E10440" s="148"/>
      <c r="F10440" s="148"/>
      <c r="G10440" s="149"/>
      <c r="H10440" s="148"/>
      <c r="I10440"/>
    </row>
    <row r="10441" spans="1:9" x14ac:dyDescent="0.25">
      <c r="A10441"/>
      <c r="B10441"/>
      <c r="C10441"/>
      <c r="D10441"/>
      <c r="E10441" s="148"/>
      <c r="F10441" s="148"/>
      <c r="G10441" s="149"/>
      <c r="H10441" s="148"/>
      <c r="I10441"/>
    </row>
    <row r="10442" spans="1:9" x14ac:dyDescent="0.25">
      <c r="A10442"/>
      <c r="B10442"/>
      <c r="C10442"/>
      <c r="D10442"/>
      <c r="E10442" s="148"/>
      <c r="F10442" s="148"/>
      <c r="G10442" s="149"/>
      <c r="H10442" s="148"/>
      <c r="I10442"/>
    </row>
    <row r="10443" spans="1:9" x14ac:dyDescent="0.25">
      <c r="A10443"/>
      <c r="B10443"/>
      <c r="C10443"/>
      <c r="D10443"/>
      <c r="E10443" s="148"/>
      <c r="F10443" s="148"/>
      <c r="G10443" s="149"/>
      <c r="H10443" s="148"/>
      <c r="I10443"/>
    </row>
    <row r="10444" spans="1:9" x14ac:dyDescent="0.25">
      <c r="A10444"/>
      <c r="B10444"/>
      <c r="C10444"/>
      <c r="D10444"/>
      <c r="E10444" s="148"/>
      <c r="F10444" s="148"/>
      <c r="G10444" s="149"/>
      <c r="H10444" s="148"/>
      <c r="I10444"/>
    </row>
    <row r="10445" spans="1:9" x14ac:dyDescent="0.25">
      <c r="A10445"/>
      <c r="B10445"/>
      <c r="C10445"/>
      <c r="D10445"/>
      <c r="E10445" s="148"/>
      <c r="F10445" s="148"/>
      <c r="G10445" s="149"/>
      <c r="H10445" s="148"/>
      <c r="I10445"/>
    </row>
    <row r="10446" spans="1:9" x14ac:dyDescent="0.25">
      <c r="A10446"/>
      <c r="B10446"/>
      <c r="C10446"/>
      <c r="D10446"/>
      <c r="E10446" s="148"/>
      <c r="F10446" s="148"/>
      <c r="G10446" s="149"/>
      <c r="H10446" s="148"/>
      <c r="I10446"/>
    </row>
    <row r="10447" spans="1:9" x14ac:dyDescent="0.25">
      <c r="A10447"/>
      <c r="B10447"/>
      <c r="C10447"/>
      <c r="D10447"/>
      <c r="E10447" s="148"/>
      <c r="F10447" s="148"/>
      <c r="G10447" s="149"/>
      <c r="H10447" s="148"/>
      <c r="I10447"/>
    </row>
    <row r="10448" spans="1:9" x14ac:dyDescent="0.25">
      <c r="A10448"/>
      <c r="B10448"/>
      <c r="C10448"/>
      <c r="D10448"/>
      <c r="E10448" s="148"/>
      <c r="F10448" s="148"/>
      <c r="G10448" s="149"/>
      <c r="H10448" s="148"/>
      <c r="I10448"/>
    </row>
    <row r="10449" spans="1:9" x14ac:dyDescent="0.25">
      <c r="A10449"/>
      <c r="B10449"/>
      <c r="C10449"/>
      <c r="D10449"/>
      <c r="E10449" s="148"/>
      <c r="F10449" s="148"/>
      <c r="G10449" s="149"/>
      <c r="H10449" s="148"/>
      <c r="I10449"/>
    </row>
    <row r="10450" spans="1:9" x14ac:dyDescent="0.25">
      <c r="A10450"/>
      <c r="B10450"/>
      <c r="C10450"/>
      <c r="D10450"/>
      <c r="E10450" s="148"/>
      <c r="F10450" s="148"/>
      <c r="G10450" s="149"/>
      <c r="H10450" s="148"/>
      <c r="I10450"/>
    </row>
    <row r="10451" spans="1:9" x14ac:dyDescent="0.25">
      <c r="A10451"/>
      <c r="B10451"/>
      <c r="C10451"/>
      <c r="D10451"/>
      <c r="E10451" s="148"/>
      <c r="F10451" s="148"/>
      <c r="G10451" s="149"/>
      <c r="H10451" s="148"/>
      <c r="I10451"/>
    </row>
    <row r="10452" spans="1:9" x14ac:dyDescent="0.25">
      <c r="A10452"/>
      <c r="B10452"/>
      <c r="C10452"/>
      <c r="D10452"/>
      <c r="E10452" s="148"/>
      <c r="F10452" s="148"/>
      <c r="G10452" s="149"/>
      <c r="H10452" s="148"/>
      <c r="I10452"/>
    </row>
    <row r="10453" spans="1:9" x14ac:dyDescent="0.25">
      <c r="A10453"/>
      <c r="B10453"/>
      <c r="C10453"/>
      <c r="D10453"/>
      <c r="E10453" s="148"/>
      <c r="F10453" s="148"/>
      <c r="G10453" s="149"/>
      <c r="H10453" s="148"/>
      <c r="I10453"/>
    </row>
    <row r="10454" spans="1:9" x14ac:dyDescent="0.25">
      <c r="A10454"/>
      <c r="B10454"/>
      <c r="C10454"/>
      <c r="D10454"/>
      <c r="E10454" s="148"/>
      <c r="F10454" s="148"/>
      <c r="G10454" s="149"/>
      <c r="H10454" s="148"/>
      <c r="I10454"/>
    </row>
    <row r="10455" spans="1:9" x14ac:dyDescent="0.25">
      <c r="A10455"/>
      <c r="B10455"/>
      <c r="C10455"/>
      <c r="D10455"/>
      <c r="E10455" s="148"/>
      <c r="F10455" s="148"/>
      <c r="G10455" s="149"/>
      <c r="H10455" s="148"/>
      <c r="I10455"/>
    </row>
    <row r="10456" spans="1:9" x14ac:dyDescent="0.25">
      <c r="A10456"/>
      <c r="B10456"/>
      <c r="C10456"/>
      <c r="D10456"/>
      <c r="E10456" s="148"/>
      <c r="F10456" s="148"/>
      <c r="G10456" s="149"/>
      <c r="H10456" s="148"/>
      <c r="I10456"/>
    </row>
    <row r="10457" spans="1:9" x14ac:dyDescent="0.25">
      <c r="A10457"/>
      <c r="B10457"/>
      <c r="C10457"/>
      <c r="D10457"/>
      <c r="E10457" s="148"/>
      <c r="F10457" s="148"/>
      <c r="G10457" s="149"/>
      <c r="H10457" s="148"/>
      <c r="I10457"/>
    </row>
    <row r="10458" spans="1:9" x14ac:dyDescent="0.25">
      <c r="A10458"/>
      <c r="B10458"/>
      <c r="C10458"/>
      <c r="D10458"/>
      <c r="E10458" s="148"/>
      <c r="F10458" s="148"/>
      <c r="G10458" s="149"/>
      <c r="H10458" s="148"/>
      <c r="I10458"/>
    </row>
    <row r="10459" spans="1:9" x14ac:dyDescent="0.25">
      <c r="A10459"/>
      <c r="B10459"/>
      <c r="C10459"/>
      <c r="D10459"/>
      <c r="E10459" s="148"/>
      <c r="F10459" s="148"/>
      <c r="G10459" s="149"/>
      <c r="H10459" s="148"/>
      <c r="I10459"/>
    </row>
    <row r="10460" spans="1:9" x14ac:dyDescent="0.25">
      <c r="A10460"/>
      <c r="B10460"/>
      <c r="C10460"/>
      <c r="D10460"/>
      <c r="E10460" s="148"/>
      <c r="F10460" s="148"/>
      <c r="G10460" s="149"/>
      <c r="H10460" s="148"/>
      <c r="I10460"/>
    </row>
    <row r="10461" spans="1:9" x14ac:dyDescent="0.25">
      <c r="A10461"/>
      <c r="B10461"/>
      <c r="C10461"/>
      <c r="D10461"/>
      <c r="E10461" s="148"/>
      <c r="F10461" s="148"/>
      <c r="G10461" s="149"/>
      <c r="H10461" s="148"/>
      <c r="I10461"/>
    </row>
    <row r="10462" spans="1:9" x14ac:dyDescent="0.25">
      <c r="A10462"/>
      <c r="B10462"/>
      <c r="C10462"/>
      <c r="D10462"/>
      <c r="E10462" s="148"/>
      <c r="F10462" s="148"/>
      <c r="G10462" s="149"/>
      <c r="H10462" s="148"/>
      <c r="I10462"/>
    </row>
    <row r="10463" spans="1:9" x14ac:dyDescent="0.25">
      <c r="A10463"/>
      <c r="B10463"/>
      <c r="C10463"/>
      <c r="D10463"/>
      <c r="E10463" s="148"/>
      <c r="F10463" s="148"/>
      <c r="G10463" s="149"/>
      <c r="H10463" s="148"/>
      <c r="I10463"/>
    </row>
    <row r="10464" spans="1:9" x14ac:dyDescent="0.25">
      <c r="A10464"/>
      <c r="B10464"/>
      <c r="C10464"/>
      <c r="D10464"/>
      <c r="E10464" s="148"/>
      <c r="F10464" s="148"/>
      <c r="G10464" s="149"/>
      <c r="H10464" s="148"/>
      <c r="I10464"/>
    </row>
    <row r="10465" spans="1:9" x14ac:dyDescent="0.25">
      <c r="A10465"/>
      <c r="B10465"/>
      <c r="C10465"/>
      <c r="D10465"/>
      <c r="E10465" s="148"/>
      <c r="F10465" s="148"/>
      <c r="G10465" s="149"/>
      <c r="H10465" s="148"/>
      <c r="I10465"/>
    </row>
    <row r="10466" spans="1:9" x14ac:dyDescent="0.25">
      <c r="A10466"/>
      <c r="B10466"/>
      <c r="C10466"/>
      <c r="D10466"/>
      <c r="E10466" s="148"/>
      <c r="F10466" s="148"/>
      <c r="G10466" s="149"/>
      <c r="H10466" s="148"/>
      <c r="I10466"/>
    </row>
    <row r="10467" spans="1:9" x14ac:dyDescent="0.25">
      <c r="A10467"/>
      <c r="B10467"/>
      <c r="C10467"/>
      <c r="D10467"/>
      <c r="E10467" s="148"/>
      <c r="F10467" s="148"/>
      <c r="G10467" s="149"/>
      <c r="H10467" s="148"/>
      <c r="I10467"/>
    </row>
    <row r="10468" spans="1:9" x14ac:dyDescent="0.25">
      <c r="A10468"/>
      <c r="B10468"/>
      <c r="C10468"/>
      <c r="D10468"/>
      <c r="E10468" s="148"/>
      <c r="F10468" s="148"/>
      <c r="G10468" s="149"/>
      <c r="H10468" s="148"/>
      <c r="I10468"/>
    </row>
    <row r="10469" spans="1:9" x14ac:dyDescent="0.25">
      <c r="A10469"/>
      <c r="B10469"/>
      <c r="C10469"/>
      <c r="D10469"/>
      <c r="E10469" s="148"/>
      <c r="F10469" s="148"/>
      <c r="G10469" s="149"/>
      <c r="H10469" s="148"/>
      <c r="I10469"/>
    </row>
    <row r="10470" spans="1:9" x14ac:dyDescent="0.25">
      <c r="A10470"/>
      <c r="B10470"/>
      <c r="C10470"/>
      <c r="D10470"/>
      <c r="E10470" s="148"/>
      <c r="F10470" s="148"/>
      <c r="G10470" s="149"/>
      <c r="H10470" s="148"/>
      <c r="I10470"/>
    </row>
    <row r="10471" spans="1:9" x14ac:dyDescent="0.25">
      <c r="A10471"/>
      <c r="B10471"/>
      <c r="C10471"/>
      <c r="D10471"/>
      <c r="E10471" s="148"/>
      <c r="F10471" s="148"/>
      <c r="G10471" s="149"/>
      <c r="H10471" s="148"/>
      <c r="I10471"/>
    </row>
    <row r="10472" spans="1:9" x14ac:dyDescent="0.25">
      <c r="A10472"/>
      <c r="B10472"/>
      <c r="C10472"/>
      <c r="D10472"/>
      <c r="E10472" s="148"/>
      <c r="F10472" s="148"/>
      <c r="G10472" s="149"/>
      <c r="H10472" s="148"/>
      <c r="I10472"/>
    </row>
    <row r="10473" spans="1:9" x14ac:dyDescent="0.25">
      <c r="A10473"/>
      <c r="B10473"/>
      <c r="C10473"/>
      <c r="D10473"/>
      <c r="E10473" s="148"/>
      <c r="F10473" s="148"/>
      <c r="G10473" s="149"/>
      <c r="H10473" s="148"/>
      <c r="I10473"/>
    </row>
    <row r="10474" spans="1:9" x14ac:dyDescent="0.25">
      <c r="A10474"/>
      <c r="B10474"/>
      <c r="C10474"/>
      <c r="D10474"/>
      <c r="E10474" s="148"/>
      <c r="F10474" s="148"/>
      <c r="G10474" s="149"/>
      <c r="H10474" s="148"/>
      <c r="I10474"/>
    </row>
    <row r="10475" spans="1:9" x14ac:dyDescent="0.25">
      <c r="A10475"/>
      <c r="B10475"/>
      <c r="C10475"/>
      <c r="D10475"/>
      <c r="E10475" s="148"/>
      <c r="F10475" s="148"/>
      <c r="G10475" s="149"/>
      <c r="H10475" s="148"/>
      <c r="I10475"/>
    </row>
    <row r="10476" spans="1:9" x14ac:dyDescent="0.25">
      <c r="A10476"/>
      <c r="B10476"/>
      <c r="C10476"/>
      <c r="D10476"/>
      <c r="E10476" s="148"/>
      <c r="F10476" s="148"/>
      <c r="G10476" s="149"/>
      <c r="H10476" s="148"/>
      <c r="I10476"/>
    </row>
    <row r="10477" spans="1:9" x14ac:dyDescent="0.25">
      <c r="A10477"/>
      <c r="B10477"/>
      <c r="C10477"/>
      <c r="D10477"/>
      <c r="E10477" s="148"/>
      <c r="F10477" s="148"/>
      <c r="G10477" s="149"/>
      <c r="H10477" s="148"/>
      <c r="I10477"/>
    </row>
    <row r="10478" spans="1:9" x14ac:dyDescent="0.25">
      <c r="A10478"/>
      <c r="B10478"/>
      <c r="C10478"/>
      <c r="D10478"/>
      <c r="E10478" s="148"/>
      <c r="F10478" s="148"/>
      <c r="G10478" s="149"/>
      <c r="H10478" s="148"/>
      <c r="I10478"/>
    </row>
    <row r="10479" spans="1:9" x14ac:dyDescent="0.25">
      <c r="A10479"/>
      <c r="B10479"/>
      <c r="C10479"/>
      <c r="D10479"/>
      <c r="E10479" s="148"/>
      <c r="F10479" s="148"/>
      <c r="G10479" s="149"/>
      <c r="H10479" s="148"/>
      <c r="I10479"/>
    </row>
    <row r="10480" spans="1:9" x14ac:dyDescent="0.25">
      <c r="A10480"/>
      <c r="B10480"/>
      <c r="C10480"/>
      <c r="D10480"/>
      <c r="E10480" s="148"/>
      <c r="F10480" s="148"/>
      <c r="G10480" s="149"/>
      <c r="H10480" s="148"/>
      <c r="I10480"/>
    </row>
    <row r="10481" spans="1:9" x14ac:dyDescent="0.25">
      <c r="A10481"/>
      <c r="B10481"/>
      <c r="C10481"/>
      <c r="D10481"/>
      <c r="E10481" s="148"/>
      <c r="F10481" s="148"/>
      <c r="G10481" s="149"/>
      <c r="H10481" s="148"/>
      <c r="I10481"/>
    </row>
    <row r="10482" spans="1:9" x14ac:dyDescent="0.25">
      <c r="A10482"/>
      <c r="B10482"/>
      <c r="C10482"/>
      <c r="D10482"/>
      <c r="E10482" s="148"/>
      <c r="F10482" s="148"/>
      <c r="G10482" s="149"/>
      <c r="H10482" s="148"/>
      <c r="I10482"/>
    </row>
    <row r="10483" spans="1:9" x14ac:dyDescent="0.25">
      <c r="A10483"/>
      <c r="B10483"/>
      <c r="C10483"/>
      <c r="D10483"/>
      <c r="E10483" s="148"/>
      <c r="F10483" s="148"/>
      <c r="G10483" s="149"/>
      <c r="H10483" s="148"/>
      <c r="I10483"/>
    </row>
    <row r="10484" spans="1:9" x14ac:dyDescent="0.25">
      <c r="A10484"/>
      <c r="B10484"/>
      <c r="C10484"/>
      <c r="D10484"/>
      <c r="E10484" s="148"/>
      <c r="F10484" s="148"/>
      <c r="G10484" s="149"/>
      <c r="H10484" s="148"/>
      <c r="I10484"/>
    </row>
    <row r="10485" spans="1:9" x14ac:dyDescent="0.25">
      <c r="A10485"/>
      <c r="B10485"/>
      <c r="C10485"/>
      <c r="D10485"/>
      <c r="E10485" s="148"/>
      <c r="F10485" s="148"/>
      <c r="G10485" s="149"/>
      <c r="H10485" s="148"/>
      <c r="I10485"/>
    </row>
    <row r="10486" spans="1:9" x14ac:dyDescent="0.25">
      <c r="A10486"/>
      <c r="B10486"/>
      <c r="C10486"/>
      <c r="D10486"/>
      <c r="E10486" s="148"/>
      <c r="F10486" s="148"/>
      <c r="G10486" s="149"/>
      <c r="H10486" s="148"/>
      <c r="I10486"/>
    </row>
    <row r="10487" spans="1:9" x14ac:dyDescent="0.25">
      <c r="A10487"/>
      <c r="B10487"/>
      <c r="C10487"/>
      <c r="D10487"/>
      <c r="E10487" s="148"/>
      <c r="F10487" s="148"/>
      <c r="G10487" s="149"/>
      <c r="H10487" s="148"/>
      <c r="I10487"/>
    </row>
    <row r="10488" spans="1:9" x14ac:dyDescent="0.25">
      <c r="A10488"/>
      <c r="B10488"/>
      <c r="C10488"/>
      <c r="D10488"/>
      <c r="E10488" s="148"/>
      <c r="F10488" s="148"/>
      <c r="G10488" s="149"/>
      <c r="H10488" s="148"/>
      <c r="I10488"/>
    </row>
    <row r="10489" spans="1:9" x14ac:dyDescent="0.25">
      <c r="A10489"/>
      <c r="B10489"/>
      <c r="C10489"/>
      <c r="D10489"/>
      <c r="E10489" s="148"/>
      <c r="F10489" s="148"/>
      <c r="G10489" s="149"/>
      <c r="H10489" s="148"/>
      <c r="I10489"/>
    </row>
    <row r="10490" spans="1:9" x14ac:dyDescent="0.25">
      <c r="A10490"/>
      <c r="B10490"/>
      <c r="C10490"/>
      <c r="D10490"/>
      <c r="E10490" s="148"/>
      <c r="F10490" s="148"/>
      <c r="G10490" s="149"/>
      <c r="H10490" s="148"/>
      <c r="I10490"/>
    </row>
    <row r="10491" spans="1:9" x14ac:dyDescent="0.25">
      <c r="A10491"/>
      <c r="B10491"/>
      <c r="C10491"/>
      <c r="D10491"/>
      <c r="E10491" s="148"/>
      <c r="F10491" s="148"/>
      <c r="G10491" s="149"/>
      <c r="H10491" s="148"/>
      <c r="I10491"/>
    </row>
    <row r="10492" spans="1:9" x14ac:dyDescent="0.25">
      <c r="A10492"/>
      <c r="B10492"/>
      <c r="C10492"/>
      <c r="D10492"/>
      <c r="E10492" s="148"/>
      <c r="F10492" s="148"/>
      <c r="G10492" s="149"/>
      <c r="H10492" s="148"/>
      <c r="I10492"/>
    </row>
    <row r="10493" spans="1:9" x14ac:dyDescent="0.25">
      <c r="A10493"/>
      <c r="B10493"/>
      <c r="C10493"/>
      <c r="D10493"/>
      <c r="E10493" s="148"/>
      <c r="F10493" s="148"/>
      <c r="G10493" s="149"/>
      <c r="H10493" s="148"/>
      <c r="I10493"/>
    </row>
    <row r="10494" spans="1:9" x14ac:dyDescent="0.25">
      <c r="A10494"/>
      <c r="B10494"/>
      <c r="C10494"/>
      <c r="D10494"/>
      <c r="E10494" s="148"/>
      <c r="F10494" s="148"/>
      <c r="G10494" s="149"/>
      <c r="H10494" s="148"/>
      <c r="I10494"/>
    </row>
    <row r="10495" spans="1:9" x14ac:dyDescent="0.25">
      <c r="A10495"/>
      <c r="B10495"/>
      <c r="C10495"/>
      <c r="D10495"/>
      <c r="E10495" s="148"/>
      <c r="F10495" s="148"/>
      <c r="G10495" s="149"/>
      <c r="H10495" s="148"/>
      <c r="I10495"/>
    </row>
    <row r="10496" spans="1:9" x14ac:dyDescent="0.25">
      <c r="A10496"/>
      <c r="B10496"/>
      <c r="C10496"/>
      <c r="D10496"/>
      <c r="E10496" s="148"/>
      <c r="F10496" s="148"/>
      <c r="G10496" s="149"/>
      <c r="H10496" s="148"/>
      <c r="I10496"/>
    </row>
    <row r="10497" spans="1:9" x14ac:dyDescent="0.25">
      <c r="A10497"/>
      <c r="B10497"/>
      <c r="C10497"/>
      <c r="D10497"/>
      <c r="E10497" s="148"/>
      <c r="F10497" s="148"/>
      <c r="G10497" s="149"/>
      <c r="H10497" s="148"/>
      <c r="I10497"/>
    </row>
    <row r="10498" spans="1:9" x14ac:dyDescent="0.25">
      <c r="A10498"/>
      <c r="B10498"/>
      <c r="C10498"/>
      <c r="D10498"/>
      <c r="E10498" s="148"/>
      <c r="F10498" s="148"/>
      <c r="G10498" s="149"/>
      <c r="H10498" s="148"/>
      <c r="I10498"/>
    </row>
    <row r="10499" spans="1:9" x14ac:dyDescent="0.25">
      <c r="A10499"/>
      <c r="B10499"/>
      <c r="C10499"/>
      <c r="D10499"/>
      <c r="E10499" s="148"/>
      <c r="F10499" s="148"/>
      <c r="G10499" s="149"/>
      <c r="H10499" s="148"/>
      <c r="I10499"/>
    </row>
    <row r="10500" spans="1:9" x14ac:dyDescent="0.25">
      <c r="A10500"/>
      <c r="B10500"/>
      <c r="C10500"/>
      <c r="D10500"/>
      <c r="E10500" s="148"/>
      <c r="F10500" s="148"/>
      <c r="G10500" s="149"/>
      <c r="H10500" s="148"/>
      <c r="I10500"/>
    </row>
    <row r="10501" spans="1:9" x14ac:dyDescent="0.25">
      <c r="A10501"/>
      <c r="B10501"/>
      <c r="C10501"/>
      <c r="D10501"/>
      <c r="E10501" s="148"/>
      <c r="F10501" s="148"/>
      <c r="G10501" s="149"/>
      <c r="H10501" s="148"/>
      <c r="I10501"/>
    </row>
    <row r="10502" spans="1:9" x14ac:dyDescent="0.25">
      <c r="A10502"/>
      <c r="B10502"/>
      <c r="C10502"/>
      <c r="D10502"/>
      <c r="E10502" s="148"/>
      <c r="F10502" s="148"/>
      <c r="G10502" s="149"/>
      <c r="H10502" s="148"/>
      <c r="I10502"/>
    </row>
    <row r="10503" spans="1:9" x14ac:dyDescent="0.25">
      <c r="A10503"/>
      <c r="B10503"/>
      <c r="C10503"/>
      <c r="D10503"/>
      <c r="E10503" s="148"/>
      <c r="F10503" s="148"/>
      <c r="G10503" s="149"/>
      <c r="H10503" s="148"/>
      <c r="I10503"/>
    </row>
    <row r="10504" spans="1:9" x14ac:dyDescent="0.25">
      <c r="A10504"/>
      <c r="B10504"/>
      <c r="C10504"/>
      <c r="D10504"/>
      <c r="E10504" s="148"/>
      <c r="F10504" s="148"/>
      <c r="G10504" s="149"/>
      <c r="H10504" s="148"/>
      <c r="I10504"/>
    </row>
    <row r="10505" spans="1:9" x14ac:dyDescent="0.25">
      <c r="A10505"/>
      <c r="B10505"/>
      <c r="C10505"/>
      <c r="D10505"/>
      <c r="E10505" s="148"/>
      <c r="F10505" s="148"/>
      <c r="G10505" s="149"/>
      <c r="H10505" s="148"/>
      <c r="I10505"/>
    </row>
    <row r="10506" spans="1:9" x14ac:dyDescent="0.25">
      <c r="A10506"/>
      <c r="B10506"/>
      <c r="C10506"/>
      <c r="D10506"/>
      <c r="E10506" s="148"/>
      <c r="F10506" s="148"/>
      <c r="G10506" s="149"/>
      <c r="H10506" s="148"/>
      <c r="I10506"/>
    </row>
    <row r="10507" spans="1:9" x14ac:dyDescent="0.25">
      <c r="A10507"/>
      <c r="B10507"/>
      <c r="C10507"/>
      <c r="D10507"/>
      <c r="E10507" s="148"/>
      <c r="F10507" s="148"/>
      <c r="G10507" s="149"/>
      <c r="H10507" s="148"/>
      <c r="I10507"/>
    </row>
    <row r="10508" spans="1:9" x14ac:dyDescent="0.25">
      <c r="A10508"/>
      <c r="B10508"/>
      <c r="C10508"/>
      <c r="D10508"/>
      <c r="E10508" s="148"/>
      <c r="F10508" s="148"/>
      <c r="G10508" s="149"/>
      <c r="H10508" s="148"/>
      <c r="I10508"/>
    </row>
    <row r="10509" spans="1:9" x14ac:dyDescent="0.25">
      <c r="A10509"/>
      <c r="B10509"/>
      <c r="C10509"/>
      <c r="D10509"/>
      <c r="E10509" s="148"/>
      <c r="F10509" s="148"/>
      <c r="G10509" s="149"/>
      <c r="H10509" s="148"/>
      <c r="I10509"/>
    </row>
    <row r="10510" spans="1:9" x14ac:dyDescent="0.25">
      <c r="A10510"/>
      <c r="B10510"/>
      <c r="C10510"/>
      <c r="D10510"/>
      <c r="E10510" s="148"/>
      <c r="F10510" s="148"/>
      <c r="G10510" s="149"/>
      <c r="H10510" s="148"/>
      <c r="I10510"/>
    </row>
    <row r="10511" spans="1:9" x14ac:dyDescent="0.25">
      <c r="A10511"/>
      <c r="B10511"/>
      <c r="C10511"/>
      <c r="D10511"/>
      <c r="E10511" s="148"/>
      <c r="F10511" s="148"/>
      <c r="G10511" s="149"/>
      <c r="H10511" s="148"/>
      <c r="I10511"/>
    </row>
    <row r="10512" spans="1:9" x14ac:dyDescent="0.25">
      <c r="A10512"/>
      <c r="B10512"/>
      <c r="C10512"/>
      <c r="D10512"/>
      <c r="E10512" s="148"/>
      <c r="F10512" s="148"/>
      <c r="G10512" s="149"/>
      <c r="H10512" s="148"/>
      <c r="I10512"/>
    </row>
    <row r="10513" spans="1:9" x14ac:dyDescent="0.25">
      <c r="A10513"/>
      <c r="B10513"/>
      <c r="C10513"/>
      <c r="D10513"/>
      <c r="E10513" s="148"/>
      <c r="F10513" s="148"/>
      <c r="G10513" s="149"/>
      <c r="H10513" s="148"/>
      <c r="I10513"/>
    </row>
    <row r="10514" spans="1:9" x14ac:dyDescent="0.25">
      <c r="A10514"/>
      <c r="B10514"/>
      <c r="C10514"/>
      <c r="D10514"/>
      <c r="E10514" s="148"/>
      <c r="F10514" s="148"/>
      <c r="G10514" s="149"/>
      <c r="H10514" s="148"/>
      <c r="I10514"/>
    </row>
    <row r="10515" spans="1:9" x14ac:dyDescent="0.25">
      <c r="A10515"/>
      <c r="B10515"/>
      <c r="C10515"/>
      <c r="D10515"/>
      <c r="E10515" s="148"/>
      <c r="F10515" s="148"/>
      <c r="G10515" s="149"/>
      <c r="H10515" s="148"/>
      <c r="I10515"/>
    </row>
    <row r="10516" spans="1:9" x14ac:dyDescent="0.25">
      <c r="A10516"/>
      <c r="B10516"/>
      <c r="C10516"/>
      <c r="D10516"/>
      <c r="E10516" s="148"/>
      <c r="F10516" s="148"/>
      <c r="G10516" s="149"/>
      <c r="H10516" s="148"/>
      <c r="I10516"/>
    </row>
    <row r="10517" spans="1:9" x14ac:dyDescent="0.25">
      <c r="A10517"/>
      <c r="B10517"/>
      <c r="C10517"/>
      <c r="D10517"/>
      <c r="E10517" s="148"/>
      <c r="F10517" s="148"/>
      <c r="G10517" s="149"/>
      <c r="H10517" s="148"/>
      <c r="I10517"/>
    </row>
    <row r="10518" spans="1:9" x14ac:dyDescent="0.25">
      <c r="A10518"/>
      <c r="B10518"/>
      <c r="C10518"/>
      <c r="D10518"/>
      <c r="E10518" s="148"/>
      <c r="F10518" s="148"/>
      <c r="G10518" s="149"/>
      <c r="H10518" s="148"/>
      <c r="I10518"/>
    </row>
    <row r="10519" spans="1:9" x14ac:dyDescent="0.25">
      <c r="A10519"/>
      <c r="B10519"/>
      <c r="C10519"/>
      <c r="D10519"/>
      <c r="E10519" s="148"/>
      <c r="F10519" s="148"/>
      <c r="G10519" s="149"/>
      <c r="H10519" s="148"/>
      <c r="I10519"/>
    </row>
    <row r="10520" spans="1:9" x14ac:dyDescent="0.25">
      <c r="A10520"/>
      <c r="B10520"/>
      <c r="C10520"/>
      <c r="D10520"/>
      <c r="E10520" s="148"/>
      <c r="F10520" s="148"/>
      <c r="G10520" s="149"/>
      <c r="H10520" s="148"/>
      <c r="I10520"/>
    </row>
    <row r="10521" spans="1:9" x14ac:dyDescent="0.25">
      <c r="A10521"/>
      <c r="B10521"/>
      <c r="C10521"/>
      <c r="D10521"/>
      <c r="E10521" s="148"/>
      <c r="F10521" s="148"/>
      <c r="G10521" s="149"/>
      <c r="H10521" s="148"/>
      <c r="I10521"/>
    </row>
    <row r="10522" spans="1:9" x14ac:dyDescent="0.25">
      <c r="A10522"/>
      <c r="B10522"/>
      <c r="C10522"/>
      <c r="D10522"/>
      <c r="E10522" s="148"/>
      <c r="F10522" s="148"/>
      <c r="G10522" s="149"/>
      <c r="H10522" s="148"/>
      <c r="I10522"/>
    </row>
    <row r="10523" spans="1:9" x14ac:dyDescent="0.25">
      <c r="A10523"/>
      <c r="B10523"/>
      <c r="C10523"/>
      <c r="D10523"/>
      <c r="E10523" s="148"/>
      <c r="F10523" s="148"/>
      <c r="G10523" s="149"/>
      <c r="H10523" s="148"/>
      <c r="I10523"/>
    </row>
    <row r="10524" spans="1:9" x14ac:dyDescent="0.25">
      <c r="A10524"/>
      <c r="B10524"/>
      <c r="C10524"/>
      <c r="D10524"/>
      <c r="E10524" s="148"/>
      <c r="F10524" s="148"/>
      <c r="G10524" s="149"/>
      <c r="H10524" s="148"/>
      <c r="I10524"/>
    </row>
    <row r="10525" spans="1:9" x14ac:dyDescent="0.25">
      <c r="A10525"/>
      <c r="B10525"/>
      <c r="C10525"/>
      <c r="D10525"/>
      <c r="E10525" s="148"/>
      <c r="F10525" s="148"/>
      <c r="G10525" s="149"/>
      <c r="H10525" s="148"/>
      <c r="I10525"/>
    </row>
    <row r="10526" spans="1:9" x14ac:dyDescent="0.25">
      <c r="A10526"/>
      <c r="B10526"/>
      <c r="C10526"/>
      <c r="D10526"/>
      <c r="E10526" s="148"/>
      <c r="F10526" s="148"/>
      <c r="G10526" s="149"/>
      <c r="H10526" s="148"/>
      <c r="I10526"/>
    </row>
    <row r="10527" spans="1:9" x14ac:dyDescent="0.25">
      <c r="A10527"/>
      <c r="B10527"/>
      <c r="C10527"/>
      <c r="D10527"/>
      <c r="E10527" s="148"/>
      <c r="F10527" s="148"/>
      <c r="G10527" s="149"/>
      <c r="H10527" s="148"/>
      <c r="I10527"/>
    </row>
    <row r="10528" spans="1:9" x14ac:dyDescent="0.25">
      <c r="A10528"/>
      <c r="B10528"/>
      <c r="C10528"/>
      <c r="D10528"/>
      <c r="E10528" s="148"/>
      <c r="F10528" s="148"/>
      <c r="G10528" s="149"/>
      <c r="H10528" s="148"/>
      <c r="I10528"/>
    </row>
    <row r="10529" spans="1:9" x14ac:dyDescent="0.25">
      <c r="A10529"/>
      <c r="B10529"/>
      <c r="C10529"/>
      <c r="D10529"/>
      <c r="E10529" s="148"/>
      <c r="F10529" s="148"/>
      <c r="G10529" s="149"/>
      <c r="H10529" s="148"/>
      <c r="I10529"/>
    </row>
    <row r="10530" spans="1:9" x14ac:dyDescent="0.25">
      <c r="A10530"/>
      <c r="B10530"/>
      <c r="C10530"/>
      <c r="D10530"/>
      <c r="E10530" s="148"/>
      <c r="F10530" s="148"/>
      <c r="G10530" s="149"/>
      <c r="H10530" s="148"/>
      <c r="I10530"/>
    </row>
    <row r="10531" spans="1:9" x14ac:dyDescent="0.25">
      <c r="A10531"/>
      <c r="B10531"/>
      <c r="C10531"/>
      <c r="D10531"/>
      <c r="E10531" s="148"/>
      <c r="F10531" s="148"/>
      <c r="G10531" s="149"/>
      <c r="H10531" s="148"/>
      <c r="I10531"/>
    </row>
    <row r="10532" spans="1:9" x14ac:dyDescent="0.25">
      <c r="A10532"/>
      <c r="B10532"/>
      <c r="C10532"/>
      <c r="D10532"/>
      <c r="E10532" s="148"/>
      <c r="F10532" s="148"/>
      <c r="G10532" s="149"/>
      <c r="H10532" s="148"/>
      <c r="I10532"/>
    </row>
    <row r="10533" spans="1:9" x14ac:dyDescent="0.25">
      <c r="A10533"/>
      <c r="B10533"/>
      <c r="C10533"/>
      <c r="D10533"/>
      <c r="E10533" s="148"/>
      <c r="F10533" s="148"/>
      <c r="G10533" s="149"/>
      <c r="H10533" s="148"/>
      <c r="I10533"/>
    </row>
    <row r="10534" spans="1:9" x14ac:dyDescent="0.25">
      <c r="A10534"/>
      <c r="B10534"/>
      <c r="C10534"/>
      <c r="D10534"/>
      <c r="E10534" s="148"/>
      <c r="F10534" s="148"/>
      <c r="G10534" s="149"/>
      <c r="H10534" s="148"/>
      <c r="I10534"/>
    </row>
    <row r="10535" spans="1:9" x14ac:dyDescent="0.25">
      <c r="A10535"/>
      <c r="B10535"/>
      <c r="C10535"/>
      <c r="D10535"/>
      <c r="E10535" s="148"/>
      <c r="F10535" s="148"/>
      <c r="G10535" s="149"/>
      <c r="H10535" s="148"/>
      <c r="I10535"/>
    </row>
    <row r="10536" spans="1:9" x14ac:dyDescent="0.25">
      <c r="A10536"/>
      <c r="B10536"/>
      <c r="C10536"/>
      <c r="D10536"/>
      <c r="E10536" s="148"/>
      <c r="F10536" s="148"/>
      <c r="G10536" s="149"/>
      <c r="H10536" s="148"/>
      <c r="I10536"/>
    </row>
    <row r="10537" spans="1:9" x14ac:dyDescent="0.25">
      <c r="A10537"/>
      <c r="B10537"/>
      <c r="C10537"/>
      <c r="D10537"/>
      <c r="E10537" s="148"/>
      <c r="F10537" s="148"/>
      <c r="G10537" s="149"/>
      <c r="H10537" s="148"/>
      <c r="I10537"/>
    </row>
    <row r="10538" spans="1:9" x14ac:dyDescent="0.25">
      <c r="A10538"/>
      <c r="B10538"/>
      <c r="C10538"/>
      <c r="D10538"/>
      <c r="E10538" s="148"/>
      <c r="F10538" s="148"/>
      <c r="G10538" s="149"/>
      <c r="H10538" s="148"/>
      <c r="I10538"/>
    </row>
    <row r="10539" spans="1:9" x14ac:dyDescent="0.25">
      <c r="A10539"/>
      <c r="B10539"/>
      <c r="C10539"/>
      <c r="D10539"/>
      <c r="E10539" s="148"/>
      <c r="F10539" s="148"/>
      <c r="G10539" s="149"/>
      <c r="H10539" s="148"/>
      <c r="I10539"/>
    </row>
    <row r="10540" spans="1:9" x14ac:dyDescent="0.25">
      <c r="A10540"/>
      <c r="B10540"/>
      <c r="C10540"/>
      <c r="D10540"/>
      <c r="E10540" s="148"/>
      <c r="F10540" s="148"/>
      <c r="G10540" s="149"/>
      <c r="H10540" s="148"/>
      <c r="I10540"/>
    </row>
    <row r="10541" spans="1:9" x14ac:dyDescent="0.25">
      <c r="A10541"/>
      <c r="B10541"/>
      <c r="C10541"/>
      <c r="D10541"/>
      <c r="E10541" s="148"/>
      <c r="F10541" s="148"/>
      <c r="G10541" s="149"/>
      <c r="H10541" s="148"/>
      <c r="I10541"/>
    </row>
    <row r="10542" spans="1:9" x14ac:dyDescent="0.25">
      <c r="A10542"/>
      <c r="B10542"/>
      <c r="C10542"/>
      <c r="D10542"/>
      <c r="E10542" s="148"/>
      <c r="F10542" s="148"/>
      <c r="G10542" s="149"/>
      <c r="H10542" s="148"/>
      <c r="I10542"/>
    </row>
    <row r="10543" spans="1:9" x14ac:dyDescent="0.25">
      <c r="A10543"/>
      <c r="B10543"/>
      <c r="C10543"/>
      <c r="D10543"/>
      <c r="E10543" s="148"/>
      <c r="F10543" s="148"/>
      <c r="G10543" s="149"/>
      <c r="H10543" s="148"/>
      <c r="I10543"/>
    </row>
    <row r="10544" spans="1:9" x14ac:dyDescent="0.25">
      <c r="A10544"/>
      <c r="B10544"/>
      <c r="C10544"/>
      <c r="D10544"/>
      <c r="E10544" s="148"/>
      <c r="F10544" s="148"/>
      <c r="G10544" s="149"/>
      <c r="H10544" s="148"/>
      <c r="I10544"/>
    </row>
    <row r="10545" spans="1:9" x14ac:dyDescent="0.25">
      <c r="A10545"/>
      <c r="B10545"/>
      <c r="C10545"/>
      <c r="D10545"/>
      <c r="E10545" s="148"/>
      <c r="F10545" s="148"/>
      <c r="G10545" s="149"/>
      <c r="H10545" s="148"/>
      <c r="I10545"/>
    </row>
    <row r="10546" spans="1:9" x14ac:dyDescent="0.25">
      <c r="A10546"/>
      <c r="B10546"/>
      <c r="C10546"/>
      <c r="D10546"/>
      <c r="E10546" s="148"/>
      <c r="F10546" s="148"/>
      <c r="G10546" s="149"/>
      <c r="H10546" s="148"/>
      <c r="I10546"/>
    </row>
    <row r="10547" spans="1:9" x14ac:dyDescent="0.25">
      <c r="A10547"/>
      <c r="B10547"/>
      <c r="C10547"/>
      <c r="D10547"/>
      <c r="E10547" s="148"/>
      <c r="F10547" s="148"/>
      <c r="G10547" s="149"/>
      <c r="H10547" s="148"/>
      <c r="I10547"/>
    </row>
    <row r="10548" spans="1:9" x14ac:dyDescent="0.25">
      <c r="A10548"/>
      <c r="B10548"/>
      <c r="C10548"/>
      <c r="D10548"/>
      <c r="E10548" s="148"/>
      <c r="F10548" s="148"/>
      <c r="G10548" s="149"/>
      <c r="H10548" s="148"/>
      <c r="I10548"/>
    </row>
    <row r="10549" spans="1:9" x14ac:dyDescent="0.25">
      <c r="A10549"/>
      <c r="B10549"/>
      <c r="C10549"/>
      <c r="D10549"/>
      <c r="E10549" s="148"/>
      <c r="F10549" s="148"/>
      <c r="G10549" s="149"/>
      <c r="H10549" s="148"/>
      <c r="I10549"/>
    </row>
    <row r="10550" spans="1:9" x14ac:dyDescent="0.25">
      <c r="A10550"/>
      <c r="B10550"/>
      <c r="C10550"/>
      <c r="D10550"/>
      <c r="E10550" s="148"/>
      <c r="F10550" s="148"/>
      <c r="G10550" s="149"/>
      <c r="H10550" s="148"/>
      <c r="I10550"/>
    </row>
    <row r="10551" spans="1:9" x14ac:dyDescent="0.25">
      <c r="A10551"/>
      <c r="B10551"/>
      <c r="C10551"/>
      <c r="D10551"/>
      <c r="E10551" s="148"/>
      <c r="F10551" s="148"/>
      <c r="G10551" s="149"/>
      <c r="H10551" s="148"/>
      <c r="I10551"/>
    </row>
    <row r="10552" spans="1:9" x14ac:dyDescent="0.25">
      <c r="A10552"/>
      <c r="B10552"/>
      <c r="C10552"/>
      <c r="D10552"/>
      <c r="E10552" s="148"/>
      <c r="F10552" s="148"/>
      <c r="G10552" s="149"/>
      <c r="H10552" s="148"/>
      <c r="I10552"/>
    </row>
    <row r="10553" spans="1:9" x14ac:dyDescent="0.25">
      <c r="A10553"/>
      <c r="B10553"/>
      <c r="C10553"/>
      <c r="D10553"/>
      <c r="E10553" s="148"/>
      <c r="F10553" s="148"/>
      <c r="G10553" s="149"/>
      <c r="H10553" s="148"/>
      <c r="I10553"/>
    </row>
    <row r="10554" spans="1:9" x14ac:dyDescent="0.25">
      <c r="A10554"/>
      <c r="B10554"/>
      <c r="C10554"/>
      <c r="D10554"/>
      <c r="E10554" s="148"/>
      <c r="F10554" s="148"/>
      <c r="G10554" s="149"/>
      <c r="H10554" s="148"/>
      <c r="I10554"/>
    </row>
    <row r="10555" spans="1:9" x14ac:dyDescent="0.25">
      <c r="A10555"/>
      <c r="B10555"/>
      <c r="C10555"/>
      <c r="D10555"/>
      <c r="E10555" s="148"/>
      <c r="F10555" s="148"/>
      <c r="G10555" s="149"/>
      <c r="H10555" s="148"/>
      <c r="I10555"/>
    </row>
    <row r="10556" spans="1:9" x14ac:dyDescent="0.25">
      <c r="A10556"/>
      <c r="B10556"/>
      <c r="C10556"/>
      <c r="D10556"/>
      <c r="E10556" s="148"/>
      <c r="F10556" s="148"/>
      <c r="G10556" s="149"/>
      <c r="H10556" s="148"/>
      <c r="I10556"/>
    </row>
    <row r="10557" spans="1:9" x14ac:dyDescent="0.25">
      <c r="A10557"/>
      <c r="B10557"/>
      <c r="C10557"/>
      <c r="D10557"/>
      <c r="E10557" s="148"/>
      <c r="F10557" s="148"/>
      <c r="G10557" s="149"/>
      <c r="H10557" s="148"/>
      <c r="I10557"/>
    </row>
    <row r="10558" spans="1:9" x14ac:dyDescent="0.25">
      <c r="A10558"/>
      <c r="B10558"/>
      <c r="C10558"/>
      <c r="D10558"/>
      <c r="E10558" s="148"/>
      <c r="F10558" s="148"/>
      <c r="G10558" s="149"/>
      <c r="H10558" s="148"/>
      <c r="I10558"/>
    </row>
    <row r="10559" spans="1:9" x14ac:dyDescent="0.25">
      <c r="A10559"/>
      <c r="B10559"/>
      <c r="C10559"/>
      <c r="D10559"/>
      <c r="E10559" s="148"/>
      <c r="F10559" s="148"/>
      <c r="G10559" s="149"/>
      <c r="H10559" s="148"/>
      <c r="I10559"/>
    </row>
    <row r="10560" spans="1:9" x14ac:dyDescent="0.25">
      <c r="A10560"/>
      <c r="B10560"/>
      <c r="C10560"/>
      <c r="D10560"/>
      <c r="E10560" s="148"/>
      <c r="F10560" s="148"/>
      <c r="G10560" s="149"/>
      <c r="H10560" s="148"/>
      <c r="I10560"/>
    </row>
    <row r="10561" spans="1:9" x14ac:dyDescent="0.25">
      <c r="A10561"/>
      <c r="B10561"/>
      <c r="C10561"/>
      <c r="D10561"/>
      <c r="E10561" s="148"/>
      <c r="F10561" s="148"/>
      <c r="G10561" s="149"/>
      <c r="H10561" s="148"/>
      <c r="I10561"/>
    </row>
    <row r="10562" spans="1:9" x14ac:dyDescent="0.25">
      <c r="A10562"/>
      <c r="B10562"/>
      <c r="C10562"/>
      <c r="D10562"/>
      <c r="E10562" s="148"/>
      <c r="F10562" s="148"/>
      <c r="G10562" s="149"/>
      <c r="H10562" s="148"/>
      <c r="I10562"/>
    </row>
    <row r="10563" spans="1:9" x14ac:dyDescent="0.25">
      <c r="A10563"/>
      <c r="B10563"/>
      <c r="C10563"/>
      <c r="D10563"/>
      <c r="E10563" s="148"/>
      <c r="F10563" s="148"/>
      <c r="G10563" s="149"/>
      <c r="H10563" s="148"/>
      <c r="I10563"/>
    </row>
    <row r="10564" spans="1:9" x14ac:dyDescent="0.25">
      <c r="A10564"/>
      <c r="B10564"/>
      <c r="C10564"/>
      <c r="D10564"/>
      <c r="E10564" s="148"/>
      <c r="F10564" s="148"/>
      <c r="G10564" s="149"/>
      <c r="H10564" s="148"/>
      <c r="I10564"/>
    </row>
    <row r="10565" spans="1:9" x14ac:dyDescent="0.25">
      <c r="A10565"/>
      <c r="B10565"/>
      <c r="C10565"/>
      <c r="D10565"/>
      <c r="E10565" s="148"/>
      <c r="F10565" s="148"/>
      <c r="G10565" s="149"/>
      <c r="H10565" s="148"/>
      <c r="I10565"/>
    </row>
    <row r="10566" spans="1:9" x14ac:dyDescent="0.25">
      <c r="A10566"/>
      <c r="B10566"/>
      <c r="C10566"/>
      <c r="D10566"/>
      <c r="E10566" s="148"/>
      <c r="F10566" s="148"/>
      <c r="G10566" s="149"/>
      <c r="H10566" s="148"/>
      <c r="I10566"/>
    </row>
    <row r="10567" spans="1:9" x14ac:dyDescent="0.25">
      <c r="A10567"/>
      <c r="B10567"/>
      <c r="C10567"/>
      <c r="D10567"/>
      <c r="E10567" s="148"/>
      <c r="F10567" s="148"/>
      <c r="G10567" s="149"/>
      <c r="H10567" s="148"/>
      <c r="I10567"/>
    </row>
    <row r="10568" spans="1:9" x14ac:dyDescent="0.25">
      <c r="A10568"/>
      <c r="B10568"/>
      <c r="C10568"/>
      <c r="D10568"/>
      <c r="E10568" s="148"/>
      <c r="F10568" s="148"/>
      <c r="G10568" s="149"/>
      <c r="H10568" s="148"/>
      <c r="I10568"/>
    </row>
    <row r="10569" spans="1:9" x14ac:dyDescent="0.25">
      <c r="A10569"/>
      <c r="B10569"/>
      <c r="C10569"/>
      <c r="D10569"/>
      <c r="E10569" s="148"/>
      <c r="F10569" s="148"/>
      <c r="G10569" s="149"/>
      <c r="H10569" s="148"/>
      <c r="I10569"/>
    </row>
    <row r="10570" spans="1:9" x14ac:dyDescent="0.25">
      <c r="A10570"/>
      <c r="B10570"/>
      <c r="C10570"/>
      <c r="D10570"/>
      <c r="E10570" s="148"/>
      <c r="F10570" s="148"/>
      <c r="G10570" s="149"/>
      <c r="H10570" s="148"/>
      <c r="I10570"/>
    </row>
    <row r="10571" spans="1:9" x14ac:dyDescent="0.25">
      <c r="A10571"/>
      <c r="B10571"/>
      <c r="C10571"/>
      <c r="D10571"/>
      <c r="E10571" s="148"/>
      <c r="F10571" s="148"/>
      <c r="G10571" s="149"/>
      <c r="H10571" s="148"/>
      <c r="I10571"/>
    </row>
    <row r="10572" spans="1:9" x14ac:dyDescent="0.25">
      <c r="A10572"/>
      <c r="B10572"/>
      <c r="C10572"/>
      <c r="D10572"/>
      <c r="E10572" s="148"/>
      <c r="F10572" s="148"/>
      <c r="G10572" s="149"/>
      <c r="H10572" s="148"/>
      <c r="I10572"/>
    </row>
    <row r="10573" spans="1:9" x14ac:dyDescent="0.25">
      <c r="A10573"/>
      <c r="B10573"/>
      <c r="C10573"/>
      <c r="D10573"/>
      <c r="E10573" s="148"/>
      <c r="F10573" s="148"/>
      <c r="G10573" s="149"/>
      <c r="H10573" s="148"/>
      <c r="I10573"/>
    </row>
    <row r="10574" spans="1:9" x14ac:dyDescent="0.25">
      <c r="A10574"/>
      <c r="B10574"/>
      <c r="C10574"/>
      <c r="D10574"/>
      <c r="E10574" s="148"/>
      <c r="F10574" s="148"/>
      <c r="G10574" s="149"/>
      <c r="H10574" s="148"/>
      <c r="I10574"/>
    </row>
    <row r="10575" spans="1:9" x14ac:dyDescent="0.25">
      <c r="A10575"/>
      <c r="B10575"/>
      <c r="C10575"/>
      <c r="D10575"/>
      <c r="E10575" s="148"/>
      <c r="F10575" s="148"/>
      <c r="G10575" s="149"/>
      <c r="H10575" s="148"/>
      <c r="I10575"/>
    </row>
    <row r="10576" spans="1:9" x14ac:dyDescent="0.25">
      <c r="A10576"/>
      <c r="B10576"/>
      <c r="C10576"/>
      <c r="D10576"/>
      <c r="E10576" s="148"/>
      <c r="F10576" s="148"/>
      <c r="G10576" s="149"/>
      <c r="H10576" s="148"/>
      <c r="I10576"/>
    </row>
    <row r="10577" spans="1:9" x14ac:dyDescent="0.25">
      <c r="A10577"/>
      <c r="B10577"/>
      <c r="C10577"/>
      <c r="D10577"/>
      <c r="E10577" s="148"/>
      <c r="F10577" s="148"/>
      <c r="G10577" s="149"/>
      <c r="H10577" s="148"/>
      <c r="I10577"/>
    </row>
    <row r="10578" spans="1:9" x14ac:dyDescent="0.25">
      <c r="A10578"/>
      <c r="B10578"/>
      <c r="C10578"/>
      <c r="D10578"/>
      <c r="E10578" s="148"/>
      <c r="F10578" s="148"/>
      <c r="G10578" s="149"/>
      <c r="H10578" s="148"/>
      <c r="I10578"/>
    </row>
    <row r="10579" spans="1:9" x14ac:dyDescent="0.25">
      <c r="A10579"/>
      <c r="B10579"/>
      <c r="C10579"/>
      <c r="D10579"/>
      <c r="E10579" s="148"/>
      <c r="F10579" s="148"/>
      <c r="G10579" s="149"/>
      <c r="H10579" s="148"/>
      <c r="I10579"/>
    </row>
    <row r="10580" spans="1:9" x14ac:dyDescent="0.25">
      <c r="A10580"/>
      <c r="B10580"/>
      <c r="C10580"/>
      <c r="D10580"/>
      <c r="E10580" s="148"/>
      <c r="F10580" s="148"/>
      <c r="G10580" s="149"/>
      <c r="H10580" s="148"/>
      <c r="I10580"/>
    </row>
    <row r="10581" spans="1:9" x14ac:dyDescent="0.25">
      <c r="A10581"/>
      <c r="B10581"/>
      <c r="C10581"/>
      <c r="D10581"/>
      <c r="E10581" s="148"/>
      <c r="F10581" s="148"/>
      <c r="G10581" s="149"/>
      <c r="H10581" s="148"/>
      <c r="I10581"/>
    </row>
    <row r="10582" spans="1:9" x14ac:dyDescent="0.25">
      <c r="A10582"/>
      <c r="B10582"/>
      <c r="C10582"/>
      <c r="D10582"/>
      <c r="E10582" s="148"/>
      <c r="F10582" s="148"/>
      <c r="G10582" s="149"/>
      <c r="H10582" s="148"/>
      <c r="I10582"/>
    </row>
    <row r="10583" spans="1:9" x14ac:dyDescent="0.25">
      <c r="A10583"/>
      <c r="B10583"/>
      <c r="C10583"/>
      <c r="D10583"/>
      <c r="E10583" s="148"/>
      <c r="F10583" s="148"/>
      <c r="G10583" s="149"/>
      <c r="H10583" s="148"/>
      <c r="I10583"/>
    </row>
    <row r="10584" spans="1:9" x14ac:dyDescent="0.25">
      <c r="A10584"/>
      <c r="B10584"/>
      <c r="C10584"/>
      <c r="D10584"/>
      <c r="E10584" s="148"/>
      <c r="F10584" s="148"/>
      <c r="G10584" s="149"/>
      <c r="H10584" s="148"/>
      <c r="I10584"/>
    </row>
    <row r="10585" spans="1:9" x14ac:dyDescent="0.25">
      <c r="A10585"/>
      <c r="B10585"/>
      <c r="C10585"/>
      <c r="D10585"/>
      <c r="E10585" s="148"/>
      <c r="F10585" s="148"/>
      <c r="G10585" s="149"/>
      <c r="H10585" s="148"/>
      <c r="I10585"/>
    </row>
    <row r="10586" spans="1:9" x14ac:dyDescent="0.25">
      <c r="A10586"/>
      <c r="B10586"/>
      <c r="C10586"/>
      <c r="D10586"/>
      <c r="E10586" s="148"/>
      <c r="F10586" s="148"/>
      <c r="G10586" s="149"/>
      <c r="H10586" s="148"/>
      <c r="I10586"/>
    </row>
    <row r="10587" spans="1:9" x14ac:dyDescent="0.25">
      <c r="A10587"/>
      <c r="B10587"/>
      <c r="C10587"/>
      <c r="D10587"/>
      <c r="E10587" s="148"/>
      <c r="F10587" s="148"/>
      <c r="G10587" s="149"/>
      <c r="H10587" s="148"/>
      <c r="I10587"/>
    </row>
    <row r="10588" spans="1:9" x14ac:dyDescent="0.25">
      <c r="A10588"/>
      <c r="B10588"/>
      <c r="C10588"/>
      <c r="D10588"/>
      <c r="E10588" s="148"/>
      <c r="F10588" s="148"/>
      <c r="G10588" s="149"/>
      <c r="H10588" s="148"/>
      <c r="I10588"/>
    </row>
    <row r="10589" spans="1:9" x14ac:dyDescent="0.25">
      <c r="A10589"/>
      <c r="B10589"/>
      <c r="C10589"/>
      <c r="D10589"/>
      <c r="E10589" s="148"/>
      <c r="F10589" s="148"/>
      <c r="G10589" s="149"/>
      <c r="H10589" s="148"/>
      <c r="I10589"/>
    </row>
    <row r="10590" spans="1:9" x14ac:dyDescent="0.25">
      <c r="A10590"/>
      <c r="B10590"/>
      <c r="C10590"/>
      <c r="D10590"/>
      <c r="E10590" s="148"/>
      <c r="F10590" s="148"/>
      <c r="G10590" s="149"/>
      <c r="H10590" s="148"/>
      <c r="I10590"/>
    </row>
    <row r="10591" spans="1:9" x14ac:dyDescent="0.25">
      <c r="A10591"/>
      <c r="B10591"/>
      <c r="C10591"/>
      <c r="D10591"/>
      <c r="E10591" s="148"/>
      <c r="F10591" s="148"/>
      <c r="G10591" s="149"/>
      <c r="H10591" s="148"/>
      <c r="I10591"/>
    </row>
    <row r="10592" spans="1:9" x14ac:dyDescent="0.25">
      <c r="A10592"/>
      <c r="B10592"/>
      <c r="C10592"/>
      <c r="D10592"/>
      <c r="E10592" s="148"/>
      <c r="F10592" s="148"/>
      <c r="G10592" s="149"/>
      <c r="H10592" s="148"/>
      <c r="I10592"/>
    </row>
    <row r="10593" spans="1:9" x14ac:dyDescent="0.25">
      <c r="A10593"/>
      <c r="B10593"/>
      <c r="C10593"/>
      <c r="D10593"/>
      <c r="E10593" s="148"/>
      <c r="F10593" s="148"/>
      <c r="G10593" s="149"/>
      <c r="H10593" s="148"/>
      <c r="I10593"/>
    </row>
    <row r="10594" spans="1:9" x14ac:dyDescent="0.25">
      <c r="A10594"/>
      <c r="B10594"/>
      <c r="C10594"/>
      <c r="D10594"/>
      <c r="E10594" s="148"/>
      <c r="F10594" s="148"/>
      <c r="G10594" s="149"/>
      <c r="H10594" s="148"/>
      <c r="I10594"/>
    </row>
    <row r="10595" spans="1:9" x14ac:dyDescent="0.25">
      <c r="A10595"/>
      <c r="B10595"/>
      <c r="C10595"/>
      <c r="D10595"/>
      <c r="E10595" s="148"/>
      <c r="F10595" s="148"/>
      <c r="G10595" s="149"/>
      <c r="H10595" s="148"/>
      <c r="I10595"/>
    </row>
    <row r="10596" spans="1:9" x14ac:dyDescent="0.25">
      <c r="A10596"/>
      <c r="B10596"/>
      <c r="C10596"/>
      <c r="D10596"/>
      <c r="E10596" s="148"/>
      <c r="F10596" s="148"/>
      <c r="G10596" s="149"/>
      <c r="H10596" s="148"/>
      <c r="I10596"/>
    </row>
    <row r="10597" spans="1:9" x14ac:dyDescent="0.25">
      <c r="A10597"/>
      <c r="B10597"/>
      <c r="C10597"/>
      <c r="D10597"/>
      <c r="E10597" s="148"/>
      <c r="F10597" s="148"/>
      <c r="G10597" s="149"/>
      <c r="H10597" s="148"/>
      <c r="I10597"/>
    </row>
    <row r="10598" spans="1:9" x14ac:dyDescent="0.25">
      <c r="A10598"/>
      <c r="B10598"/>
      <c r="C10598"/>
      <c r="D10598"/>
      <c r="E10598" s="148"/>
      <c r="F10598" s="148"/>
      <c r="G10598" s="149"/>
      <c r="H10598" s="148"/>
      <c r="I10598"/>
    </row>
    <row r="10599" spans="1:9" x14ac:dyDescent="0.25">
      <c r="A10599"/>
      <c r="B10599"/>
      <c r="C10599"/>
      <c r="D10599"/>
      <c r="E10599" s="148"/>
      <c r="F10599" s="148"/>
      <c r="G10599" s="149"/>
      <c r="H10599" s="148"/>
      <c r="I10599"/>
    </row>
    <row r="10600" spans="1:9" x14ac:dyDescent="0.25">
      <c r="A10600"/>
      <c r="B10600"/>
      <c r="C10600"/>
      <c r="D10600"/>
      <c r="E10600" s="148"/>
      <c r="F10600" s="148"/>
      <c r="G10600" s="149"/>
      <c r="H10600" s="148"/>
      <c r="I10600"/>
    </row>
    <row r="10601" spans="1:9" x14ac:dyDescent="0.25">
      <c r="A10601"/>
      <c r="B10601"/>
      <c r="C10601"/>
      <c r="D10601"/>
      <c r="E10601" s="148"/>
      <c r="F10601" s="148"/>
      <c r="G10601" s="149"/>
      <c r="H10601" s="148"/>
      <c r="I10601"/>
    </row>
    <row r="10602" spans="1:9" x14ac:dyDescent="0.25">
      <c r="A10602"/>
      <c r="B10602"/>
      <c r="C10602"/>
      <c r="D10602"/>
      <c r="E10602" s="148"/>
      <c r="F10602" s="148"/>
      <c r="G10602" s="149"/>
      <c r="H10602" s="148"/>
      <c r="I10602"/>
    </row>
    <row r="10603" spans="1:9" x14ac:dyDescent="0.25">
      <c r="A10603"/>
      <c r="B10603"/>
      <c r="C10603"/>
      <c r="D10603"/>
      <c r="E10603" s="148"/>
      <c r="F10603" s="148"/>
      <c r="G10603" s="149"/>
      <c r="H10603" s="148"/>
      <c r="I10603"/>
    </row>
    <row r="10604" spans="1:9" x14ac:dyDescent="0.25">
      <c r="A10604"/>
      <c r="B10604"/>
      <c r="C10604"/>
      <c r="D10604"/>
      <c r="E10604" s="148"/>
      <c r="F10604" s="148"/>
      <c r="G10604" s="149"/>
      <c r="H10604" s="148"/>
      <c r="I10604"/>
    </row>
    <row r="10605" spans="1:9" x14ac:dyDescent="0.25">
      <c r="A10605"/>
      <c r="B10605"/>
      <c r="C10605"/>
      <c r="D10605"/>
      <c r="E10605" s="148"/>
      <c r="F10605" s="148"/>
      <c r="G10605" s="149"/>
      <c r="H10605" s="148"/>
      <c r="I10605"/>
    </row>
    <row r="10606" spans="1:9" x14ac:dyDescent="0.25">
      <c r="A10606"/>
      <c r="B10606"/>
      <c r="C10606"/>
      <c r="D10606"/>
      <c r="E10606" s="148"/>
      <c r="F10606" s="148"/>
      <c r="G10606" s="149"/>
      <c r="H10606" s="148"/>
      <c r="I10606"/>
    </row>
    <row r="10607" spans="1:9" x14ac:dyDescent="0.25">
      <c r="A10607"/>
      <c r="B10607"/>
      <c r="C10607"/>
      <c r="D10607"/>
      <c r="E10607" s="148"/>
      <c r="F10607" s="148"/>
      <c r="G10607" s="149"/>
      <c r="H10607" s="148"/>
      <c r="I10607"/>
    </row>
    <row r="10608" spans="1:9" x14ac:dyDescent="0.25">
      <c r="A10608"/>
      <c r="B10608"/>
      <c r="C10608"/>
      <c r="D10608"/>
      <c r="E10608" s="148"/>
      <c r="F10608" s="148"/>
      <c r="G10608" s="149"/>
      <c r="H10608" s="148"/>
      <c r="I10608"/>
    </row>
    <row r="10609" spans="1:9" x14ac:dyDescent="0.25">
      <c r="A10609"/>
      <c r="B10609"/>
      <c r="C10609"/>
      <c r="D10609"/>
      <c r="E10609" s="148"/>
      <c r="F10609" s="148"/>
      <c r="G10609" s="149"/>
      <c r="H10609" s="148"/>
      <c r="I10609"/>
    </row>
    <row r="10610" spans="1:9" x14ac:dyDescent="0.25">
      <c r="A10610"/>
      <c r="B10610"/>
      <c r="C10610"/>
      <c r="D10610"/>
      <c r="E10610" s="148"/>
      <c r="F10610" s="148"/>
      <c r="G10610" s="149"/>
      <c r="H10610" s="148"/>
      <c r="I10610"/>
    </row>
    <row r="10611" spans="1:9" x14ac:dyDescent="0.25">
      <c r="A10611"/>
      <c r="B10611"/>
      <c r="C10611"/>
      <c r="D10611"/>
      <c r="E10611" s="148"/>
      <c r="F10611" s="148"/>
      <c r="G10611" s="149"/>
      <c r="H10611" s="148"/>
      <c r="I10611"/>
    </row>
    <row r="10612" spans="1:9" x14ac:dyDescent="0.25">
      <c r="A10612"/>
      <c r="B10612"/>
      <c r="C10612"/>
      <c r="D10612"/>
      <c r="E10612" s="148"/>
      <c r="F10612" s="148"/>
      <c r="G10612" s="149"/>
      <c r="H10612" s="148"/>
      <c r="I10612"/>
    </row>
    <row r="10613" spans="1:9" x14ac:dyDescent="0.25">
      <c r="A10613"/>
      <c r="B10613"/>
      <c r="C10613"/>
      <c r="D10613"/>
      <c r="E10613" s="148"/>
      <c r="F10613" s="148"/>
      <c r="G10613" s="149"/>
      <c r="H10613" s="148"/>
      <c r="I10613"/>
    </row>
    <row r="10614" spans="1:9" x14ac:dyDescent="0.25">
      <c r="A10614"/>
      <c r="B10614"/>
      <c r="C10614"/>
      <c r="D10614"/>
      <c r="E10614" s="148"/>
      <c r="F10614" s="148"/>
      <c r="G10614" s="149"/>
      <c r="H10614" s="148"/>
      <c r="I10614"/>
    </row>
    <row r="10615" spans="1:9" x14ac:dyDescent="0.25">
      <c r="A10615"/>
      <c r="B10615"/>
      <c r="C10615"/>
      <c r="D10615"/>
      <c r="E10615" s="148"/>
      <c r="F10615" s="148"/>
      <c r="G10615" s="149"/>
      <c r="H10615" s="148"/>
      <c r="I10615"/>
    </row>
    <row r="10616" spans="1:9" x14ac:dyDescent="0.25">
      <c r="A10616"/>
      <c r="B10616"/>
      <c r="C10616"/>
      <c r="D10616"/>
      <c r="E10616" s="148"/>
      <c r="F10616" s="148"/>
      <c r="G10616" s="149"/>
      <c r="H10616" s="148"/>
      <c r="I10616"/>
    </row>
    <row r="10617" spans="1:9" x14ac:dyDescent="0.25">
      <c r="A10617"/>
      <c r="B10617"/>
      <c r="C10617"/>
      <c r="D10617"/>
      <c r="E10617" s="148"/>
      <c r="F10617" s="148"/>
      <c r="G10617" s="149"/>
      <c r="H10617" s="148"/>
      <c r="I10617"/>
    </row>
    <row r="10618" spans="1:9" x14ac:dyDescent="0.25">
      <c r="A10618"/>
      <c r="B10618"/>
      <c r="C10618"/>
      <c r="D10618"/>
      <c r="E10618" s="148"/>
      <c r="F10618" s="148"/>
      <c r="G10618" s="149"/>
      <c r="H10618" s="148"/>
      <c r="I10618"/>
    </row>
    <row r="10619" spans="1:9" x14ac:dyDescent="0.25">
      <c r="A10619"/>
      <c r="B10619"/>
      <c r="C10619"/>
      <c r="D10619"/>
      <c r="E10619" s="148"/>
      <c r="F10619" s="148"/>
      <c r="G10619" s="149"/>
      <c r="H10619" s="148"/>
      <c r="I10619"/>
    </row>
    <row r="10620" spans="1:9" x14ac:dyDescent="0.25">
      <c r="A10620"/>
      <c r="B10620"/>
      <c r="C10620"/>
      <c r="D10620"/>
      <c r="E10620" s="148"/>
      <c r="F10620" s="148"/>
      <c r="G10620" s="149"/>
      <c r="H10620" s="148"/>
      <c r="I10620"/>
    </row>
    <row r="10621" spans="1:9" x14ac:dyDescent="0.25">
      <c r="A10621"/>
      <c r="B10621"/>
      <c r="C10621"/>
      <c r="D10621"/>
      <c r="E10621" s="148"/>
      <c r="F10621" s="148"/>
      <c r="G10621" s="149"/>
      <c r="H10621" s="148"/>
      <c r="I10621"/>
    </row>
    <row r="10622" spans="1:9" x14ac:dyDescent="0.25">
      <c r="A10622"/>
      <c r="B10622"/>
      <c r="C10622"/>
      <c r="D10622"/>
      <c r="E10622" s="148"/>
      <c r="F10622" s="148"/>
      <c r="G10622" s="149"/>
      <c r="H10622" s="148"/>
      <c r="I10622"/>
    </row>
    <row r="10623" spans="1:9" x14ac:dyDescent="0.25">
      <c r="A10623"/>
      <c r="B10623"/>
      <c r="C10623"/>
      <c r="D10623"/>
      <c r="E10623" s="148"/>
      <c r="F10623" s="148"/>
      <c r="G10623" s="149"/>
      <c r="H10623" s="148"/>
      <c r="I10623"/>
    </row>
    <row r="10624" spans="1:9" x14ac:dyDescent="0.25">
      <c r="A10624"/>
      <c r="B10624"/>
      <c r="C10624"/>
      <c r="D10624"/>
      <c r="E10624" s="148"/>
      <c r="F10624" s="148"/>
      <c r="G10624" s="149"/>
      <c r="H10624" s="148"/>
      <c r="I10624"/>
    </row>
    <row r="10625" spans="1:9" x14ac:dyDescent="0.25">
      <c r="A10625"/>
      <c r="B10625"/>
      <c r="C10625"/>
      <c r="D10625"/>
      <c r="E10625" s="148"/>
      <c r="F10625" s="148"/>
      <c r="G10625" s="149"/>
      <c r="H10625" s="148"/>
      <c r="I10625"/>
    </row>
    <row r="10626" spans="1:9" x14ac:dyDescent="0.25">
      <c r="A10626"/>
      <c r="B10626"/>
      <c r="C10626"/>
      <c r="D10626"/>
      <c r="E10626" s="148"/>
      <c r="F10626" s="148"/>
      <c r="G10626" s="149"/>
      <c r="H10626" s="148"/>
      <c r="I10626"/>
    </row>
    <row r="10627" spans="1:9" x14ac:dyDescent="0.25">
      <c r="A10627"/>
      <c r="B10627"/>
      <c r="C10627"/>
      <c r="D10627"/>
      <c r="E10627" s="148"/>
      <c r="F10627" s="148"/>
      <c r="G10627" s="149"/>
      <c r="H10627" s="148"/>
      <c r="I10627"/>
    </row>
    <row r="10628" spans="1:9" x14ac:dyDescent="0.25">
      <c r="A10628"/>
      <c r="B10628"/>
      <c r="C10628"/>
      <c r="D10628"/>
      <c r="E10628" s="148"/>
      <c r="F10628" s="148"/>
      <c r="G10628" s="149"/>
      <c r="H10628" s="148"/>
      <c r="I10628"/>
    </row>
    <row r="10629" spans="1:9" x14ac:dyDescent="0.25">
      <c r="A10629"/>
      <c r="B10629"/>
      <c r="C10629"/>
      <c r="D10629"/>
      <c r="E10629" s="148"/>
      <c r="F10629" s="148"/>
      <c r="G10629" s="149"/>
      <c r="H10629" s="148"/>
      <c r="I10629"/>
    </row>
    <row r="10630" spans="1:9" x14ac:dyDescent="0.25">
      <c r="A10630"/>
      <c r="B10630"/>
      <c r="C10630"/>
      <c r="D10630"/>
      <c r="E10630" s="148"/>
      <c r="F10630" s="148"/>
      <c r="G10630" s="149"/>
      <c r="H10630" s="148"/>
      <c r="I10630"/>
    </row>
    <row r="10631" spans="1:9" x14ac:dyDescent="0.25">
      <c r="A10631"/>
      <c r="B10631"/>
      <c r="C10631"/>
      <c r="D10631"/>
      <c r="E10631" s="148"/>
      <c r="F10631" s="148"/>
      <c r="G10631" s="149"/>
      <c r="H10631" s="148"/>
      <c r="I10631"/>
    </row>
    <row r="10632" spans="1:9" x14ac:dyDescent="0.25">
      <c r="A10632"/>
      <c r="B10632"/>
      <c r="C10632"/>
      <c r="D10632"/>
      <c r="E10632" s="148"/>
      <c r="F10632" s="148"/>
      <c r="G10632" s="149"/>
      <c r="H10632" s="148"/>
      <c r="I10632"/>
    </row>
    <row r="10633" spans="1:9" x14ac:dyDescent="0.25">
      <c r="A10633"/>
      <c r="B10633"/>
      <c r="C10633"/>
      <c r="D10633"/>
      <c r="E10633" s="148"/>
      <c r="F10633" s="148"/>
      <c r="G10633" s="149"/>
      <c r="H10633" s="148"/>
      <c r="I10633"/>
    </row>
    <row r="10634" spans="1:9" x14ac:dyDescent="0.25">
      <c r="A10634"/>
      <c r="B10634"/>
      <c r="C10634"/>
      <c r="D10634"/>
      <c r="E10634" s="148"/>
      <c r="F10634" s="148"/>
      <c r="G10634" s="149"/>
      <c r="H10634" s="148"/>
      <c r="I10634"/>
    </row>
    <row r="10635" spans="1:9" x14ac:dyDescent="0.25">
      <c r="A10635"/>
      <c r="B10635"/>
      <c r="C10635"/>
      <c r="D10635"/>
      <c r="E10635" s="148"/>
      <c r="F10635" s="148"/>
      <c r="G10635" s="149"/>
      <c r="H10635" s="148"/>
      <c r="I10635"/>
    </row>
    <row r="10636" spans="1:9" x14ac:dyDescent="0.25">
      <c r="A10636"/>
      <c r="B10636"/>
      <c r="C10636"/>
      <c r="D10636"/>
      <c r="E10636" s="148"/>
      <c r="F10636" s="148"/>
      <c r="G10636" s="149"/>
      <c r="H10636" s="148"/>
      <c r="I10636"/>
    </row>
    <row r="10637" spans="1:9" x14ac:dyDescent="0.25">
      <c r="A10637"/>
      <c r="B10637"/>
      <c r="C10637"/>
      <c r="D10637"/>
      <c r="E10637" s="148"/>
      <c r="F10637" s="148"/>
      <c r="G10637" s="149"/>
      <c r="H10637" s="148"/>
      <c r="I10637"/>
    </row>
    <row r="10638" spans="1:9" x14ac:dyDescent="0.25">
      <c r="A10638"/>
      <c r="B10638"/>
      <c r="C10638"/>
      <c r="D10638"/>
      <c r="E10638" s="148"/>
      <c r="F10638" s="148"/>
      <c r="G10638" s="149"/>
      <c r="H10638" s="148"/>
      <c r="I10638"/>
    </row>
    <row r="10639" spans="1:9" x14ac:dyDescent="0.25">
      <c r="A10639"/>
      <c r="B10639"/>
      <c r="C10639"/>
      <c r="D10639"/>
      <c r="E10639" s="148"/>
      <c r="F10639" s="148"/>
      <c r="G10639" s="149"/>
      <c r="H10639" s="148"/>
      <c r="I10639"/>
    </row>
    <row r="10640" spans="1:9" x14ac:dyDescent="0.25">
      <c r="A10640"/>
      <c r="B10640"/>
      <c r="C10640"/>
      <c r="D10640"/>
      <c r="E10640" s="148"/>
      <c r="F10640" s="148"/>
      <c r="G10640" s="149"/>
      <c r="H10640" s="148"/>
      <c r="I10640"/>
    </row>
    <row r="10641" spans="1:9" x14ac:dyDescent="0.25">
      <c r="A10641"/>
      <c r="B10641"/>
      <c r="C10641"/>
      <c r="D10641"/>
      <c r="E10641" s="148"/>
      <c r="F10641" s="148"/>
      <c r="G10641" s="149"/>
      <c r="H10641" s="148"/>
      <c r="I10641"/>
    </row>
    <row r="10642" spans="1:9" x14ac:dyDescent="0.25">
      <c r="A10642"/>
      <c r="B10642"/>
      <c r="C10642"/>
      <c r="D10642"/>
      <c r="E10642" s="148"/>
      <c r="F10642" s="148"/>
      <c r="G10642" s="149"/>
      <c r="H10642" s="148"/>
      <c r="I10642"/>
    </row>
    <row r="10643" spans="1:9" x14ac:dyDescent="0.25">
      <c r="A10643"/>
      <c r="B10643"/>
      <c r="C10643"/>
      <c r="D10643"/>
      <c r="E10643" s="148"/>
      <c r="F10643" s="148"/>
      <c r="G10643" s="149"/>
      <c r="H10643" s="148"/>
      <c r="I10643"/>
    </row>
    <row r="10644" spans="1:9" x14ac:dyDescent="0.25">
      <c r="A10644"/>
      <c r="B10644"/>
      <c r="C10644"/>
      <c r="D10644"/>
      <c r="E10644" s="148"/>
      <c r="F10644" s="148"/>
      <c r="G10644" s="149"/>
      <c r="H10644" s="148"/>
      <c r="I10644"/>
    </row>
    <row r="10645" spans="1:9" x14ac:dyDescent="0.25">
      <c r="A10645"/>
      <c r="B10645"/>
      <c r="C10645"/>
      <c r="D10645"/>
      <c r="E10645" s="148"/>
      <c r="F10645" s="148"/>
      <c r="G10645" s="149"/>
      <c r="H10645" s="148"/>
      <c r="I10645"/>
    </row>
    <row r="10646" spans="1:9" x14ac:dyDescent="0.25">
      <c r="A10646"/>
      <c r="B10646"/>
      <c r="C10646"/>
      <c r="D10646"/>
      <c r="E10646" s="148"/>
      <c r="F10646" s="148"/>
      <c r="G10646" s="149"/>
      <c r="H10646" s="148"/>
      <c r="I10646"/>
    </row>
    <row r="10647" spans="1:9" x14ac:dyDescent="0.25">
      <c r="A10647"/>
      <c r="B10647"/>
      <c r="C10647"/>
      <c r="D10647"/>
      <c r="E10647" s="148"/>
      <c r="F10647" s="148"/>
      <c r="G10647" s="149"/>
      <c r="H10647" s="148"/>
      <c r="I10647"/>
    </row>
    <row r="10648" spans="1:9" x14ac:dyDescent="0.25">
      <c r="A10648"/>
      <c r="B10648"/>
      <c r="C10648"/>
      <c r="D10648"/>
      <c r="E10648" s="148"/>
      <c r="F10648" s="148"/>
      <c r="G10648" s="149"/>
      <c r="H10648" s="148"/>
      <c r="I10648"/>
    </row>
    <row r="10649" spans="1:9" x14ac:dyDescent="0.25">
      <c r="A10649"/>
      <c r="B10649"/>
      <c r="C10649"/>
      <c r="D10649"/>
      <c r="E10649" s="148"/>
      <c r="F10649" s="148"/>
      <c r="G10649" s="149"/>
      <c r="H10649" s="148"/>
      <c r="I10649"/>
    </row>
    <row r="10650" spans="1:9" x14ac:dyDescent="0.25">
      <c r="A10650"/>
      <c r="B10650"/>
      <c r="C10650"/>
      <c r="D10650"/>
      <c r="E10650" s="148"/>
      <c r="F10650" s="148"/>
      <c r="G10650" s="149"/>
      <c r="H10650" s="148"/>
      <c r="I10650"/>
    </row>
    <row r="10651" spans="1:9" x14ac:dyDescent="0.25">
      <c r="A10651"/>
      <c r="B10651"/>
      <c r="C10651"/>
      <c r="D10651"/>
      <c r="E10651" s="148"/>
      <c r="F10651" s="148"/>
      <c r="G10651" s="149"/>
      <c r="H10651" s="148"/>
      <c r="I10651"/>
    </row>
    <row r="10652" spans="1:9" x14ac:dyDescent="0.25">
      <c r="A10652"/>
      <c r="B10652"/>
      <c r="C10652"/>
      <c r="D10652"/>
      <c r="E10652" s="148"/>
      <c r="F10652" s="148"/>
      <c r="G10652" s="149"/>
      <c r="H10652" s="148"/>
      <c r="I10652"/>
    </row>
    <row r="10653" spans="1:9" x14ac:dyDescent="0.25">
      <c r="A10653"/>
      <c r="B10653"/>
      <c r="C10653"/>
      <c r="D10653"/>
      <c r="E10653" s="148"/>
      <c r="F10653" s="148"/>
      <c r="G10653" s="149"/>
      <c r="H10653" s="148"/>
      <c r="I10653"/>
    </row>
    <row r="10654" spans="1:9" x14ac:dyDescent="0.25">
      <c r="A10654"/>
      <c r="B10654"/>
      <c r="C10654"/>
      <c r="D10654"/>
      <c r="E10654" s="148"/>
      <c r="F10654" s="148"/>
      <c r="G10654" s="149"/>
      <c r="H10654" s="148"/>
      <c r="I10654"/>
    </row>
    <row r="10655" spans="1:9" x14ac:dyDescent="0.25">
      <c r="A10655"/>
      <c r="B10655"/>
      <c r="C10655"/>
      <c r="D10655"/>
      <c r="E10655" s="148"/>
      <c r="F10655" s="148"/>
      <c r="G10655" s="149"/>
      <c r="H10655" s="148"/>
      <c r="I10655"/>
    </row>
    <row r="10656" spans="1:9" x14ac:dyDescent="0.25">
      <c r="A10656"/>
      <c r="B10656"/>
      <c r="C10656"/>
      <c r="D10656"/>
      <c r="E10656" s="148"/>
      <c r="F10656" s="148"/>
      <c r="G10656" s="149"/>
      <c r="H10656" s="148"/>
      <c r="I10656"/>
    </row>
    <row r="10657" spans="1:9" x14ac:dyDescent="0.25">
      <c r="A10657"/>
      <c r="B10657"/>
      <c r="C10657"/>
      <c r="D10657"/>
      <c r="E10657" s="148"/>
      <c r="F10657" s="148"/>
      <c r="G10657" s="149"/>
      <c r="H10657" s="148"/>
      <c r="I10657"/>
    </row>
    <row r="10658" spans="1:9" x14ac:dyDescent="0.25">
      <c r="A10658"/>
      <c r="B10658"/>
      <c r="C10658"/>
      <c r="D10658"/>
      <c r="E10658" s="148"/>
      <c r="F10658" s="148"/>
      <c r="G10658" s="149"/>
      <c r="H10658" s="148"/>
      <c r="I10658"/>
    </row>
    <row r="10659" spans="1:9" x14ac:dyDescent="0.25">
      <c r="A10659"/>
      <c r="B10659"/>
      <c r="C10659"/>
      <c r="D10659"/>
      <c r="E10659" s="148"/>
      <c r="F10659" s="148"/>
      <c r="G10659" s="149"/>
      <c r="H10659" s="148"/>
      <c r="I10659"/>
    </row>
    <row r="10660" spans="1:9" x14ac:dyDescent="0.25">
      <c r="A10660"/>
      <c r="B10660"/>
      <c r="C10660"/>
      <c r="D10660"/>
      <c r="E10660" s="148"/>
      <c r="F10660" s="148"/>
      <c r="G10660" s="149"/>
      <c r="H10660" s="148"/>
      <c r="I10660"/>
    </row>
    <row r="10661" spans="1:9" x14ac:dyDescent="0.25">
      <c r="A10661"/>
      <c r="B10661"/>
      <c r="C10661"/>
      <c r="D10661"/>
      <c r="E10661" s="148"/>
      <c r="F10661" s="148"/>
      <c r="G10661" s="149"/>
      <c r="H10661" s="148"/>
      <c r="I10661"/>
    </row>
    <row r="10662" spans="1:9" x14ac:dyDescent="0.25">
      <c r="A10662"/>
      <c r="B10662"/>
      <c r="C10662"/>
      <c r="D10662"/>
      <c r="E10662" s="148"/>
      <c r="F10662" s="148"/>
      <c r="G10662" s="149"/>
      <c r="H10662" s="148"/>
      <c r="I10662"/>
    </row>
    <row r="10663" spans="1:9" x14ac:dyDescent="0.25">
      <c r="A10663"/>
      <c r="B10663"/>
      <c r="C10663"/>
      <c r="D10663"/>
      <c r="E10663" s="148"/>
      <c r="F10663" s="148"/>
      <c r="G10663" s="149"/>
      <c r="H10663" s="148"/>
      <c r="I10663"/>
    </row>
    <row r="10664" spans="1:9" x14ac:dyDescent="0.25">
      <c r="A10664"/>
      <c r="B10664"/>
      <c r="C10664"/>
      <c r="D10664"/>
      <c r="E10664" s="148"/>
      <c r="F10664" s="148"/>
      <c r="G10664" s="149"/>
      <c r="H10664" s="148"/>
      <c r="I10664"/>
    </row>
    <row r="10665" spans="1:9" x14ac:dyDescent="0.25">
      <c r="A10665"/>
      <c r="B10665"/>
      <c r="C10665"/>
      <c r="D10665"/>
      <c r="E10665" s="148"/>
      <c r="F10665" s="148"/>
      <c r="G10665" s="149"/>
      <c r="H10665" s="148"/>
      <c r="I10665"/>
    </row>
    <row r="10666" spans="1:9" x14ac:dyDescent="0.25">
      <c r="A10666"/>
      <c r="B10666"/>
      <c r="C10666"/>
      <c r="D10666"/>
      <c r="E10666" s="148"/>
      <c r="F10666" s="148"/>
      <c r="G10666" s="149"/>
      <c r="H10666" s="148"/>
      <c r="I10666"/>
    </row>
    <row r="10667" spans="1:9" x14ac:dyDescent="0.25">
      <c r="A10667"/>
      <c r="B10667"/>
      <c r="C10667"/>
      <c r="D10667"/>
      <c r="E10667" s="148"/>
      <c r="F10667" s="148"/>
      <c r="G10667" s="149"/>
      <c r="H10667" s="148"/>
      <c r="I10667"/>
    </row>
    <row r="10668" spans="1:9" x14ac:dyDescent="0.25">
      <c r="A10668"/>
      <c r="B10668"/>
      <c r="C10668"/>
      <c r="D10668"/>
      <c r="E10668" s="148"/>
      <c r="F10668" s="148"/>
      <c r="G10668" s="149"/>
      <c r="H10668" s="148"/>
      <c r="I10668"/>
    </row>
    <row r="10669" spans="1:9" x14ac:dyDescent="0.25">
      <c r="A10669"/>
      <c r="B10669"/>
      <c r="C10669"/>
      <c r="D10669"/>
      <c r="E10669" s="148"/>
      <c r="F10669" s="148"/>
      <c r="G10669" s="149"/>
      <c r="H10669" s="148"/>
      <c r="I10669"/>
    </row>
    <row r="10670" spans="1:9" x14ac:dyDescent="0.25">
      <c r="A10670"/>
      <c r="B10670"/>
      <c r="C10670"/>
      <c r="D10670"/>
      <c r="E10670" s="148"/>
      <c r="F10670" s="148"/>
      <c r="G10670" s="149"/>
      <c r="H10670" s="148"/>
      <c r="I10670"/>
    </row>
    <row r="10671" spans="1:9" x14ac:dyDescent="0.25">
      <c r="A10671"/>
      <c r="B10671"/>
      <c r="C10671"/>
      <c r="D10671"/>
      <c r="E10671" s="148"/>
      <c r="F10671" s="148"/>
      <c r="G10671" s="149"/>
      <c r="H10671" s="148"/>
      <c r="I10671"/>
    </row>
    <row r="10672" spans="1:9" x14ac:dyDescent="0.25">
      <c r="A10672"/>
      <c r="B10672"/>
      <c r="C10672"/>
      <c r="D10672"/>
      <c r="E10672" s="148"/>
      <c r="F10672" s="148"/>
      <c r="G10672" s="149"/>
      <c r="H10672" s="148"/>
      <c r="I10672"/>
    </row>
    <row r="10673" spans="1:9" x14ac:dyDescent="0.25">
      <c r="A10673"/>
      <c r="B10673"/>
      <c r="C10673"/>
      <c r="D10673"/>
      <c r="E10673" s="148"/>
      <c r="F10673" s="148"/>
      <c r="G10673" s="149"/>
      <c r="H10673" s="148"/>
      <c r="I10673"/>
    </row>
    <row r="10674" spans="1:9" x14ac:dyDescent="0.25">
      <c r="A10674"/>
      <c r="B10674"/>
      <c r="C10674"/>
      <c r="D10674"/>
      <c r="E10674" s="148"/>
      <c r="F10674" s="148"/>
      <c r="G10674" s="149"/>
      <c r="H10674" s="148"/>
      <c r="I10674"/>
    </row>
    <row r="10675" spans="1:9" x14ac:dyDescent="0.25">
      <c r="A10675"/>
      <c r="B10675"/>
      <c r="C10675"/>
      <c r="D10675"/>
      <c r="E10675" s="148"/>
      <c r="F10675" s="148"/>
      <c r="G10675" s="149"/>
      <c r="H10675" s="148"/>
      <c r="I10675"/>
    </row>
    <row r="10676" spans="1:9" x14ac:dyDescent="0.25">
      <c r="A10676"/>
      <c r="B10676"/>
      <c r="C10676"/>
      <c r="D10676"/>
      <c r="E10676" s="148"/>
      <c r="F10676" s="148"/>
      <c r="G10676" s="149"/>
      <c r="H10676" s="148"/>
      <c r="I10676"/>
    </row>
    <row r="10677" spans="1:9" x14ac:dyDescent="0.25">
      <c r="A10677"/>
      <c r="B10677"/>
      <c r="C10677"/>
      <c r="D10677"/>
      <c r="E10677" s="148"/>
      <c r="F10677" s="148"/>
      <c r="G10677" s="149"/>
      <c r="H10677" s="148"/>
      <c r="I10677"/>
    </row>
    <row r="10678" spans="1:9" x14ac:dyDescent="0.25">
      <c r="A10678"/>
      <c r="B10678"/>
      <c r="C10678"/>
      <c r="D10678"/>
      <c r="E10678" s="148"/>
      <c r="F10678" s="148"/>
      <c r="G10678" s="149"/>
      <c r="H10678" s="148"/>
      <c r="I10678"/>
    </row>
    <row r="10679" spans="1:9" x14ac:dyDescent="0.25">
      <c r="A10679"/>
      <c r="B10679"/>
      <c r="C10679"/>
      <c r="D10679"/>
      <c r="E10679" s="148"/>
      <c r="F10679" s="148"/>
      <c r="G10679" s="149"/>
      <c r="H10679" s="148"/>
      <c r="I10679"/>
    </row>
    <row r="10680" spans="1:9" x14ac:dyDescent="0.25">
      <c r="A10680"/>
      <c r="B10680"/>
      <c r="C10680"/>
      <c r="D10680"/>
      <c r="E10680" s="148"/>
      <c r="F10680" s="148"/>
      <c r="G10680" s="149"/>
      <c r="H10680" s="148"/>
      <c r="I10680"/>
    </row>
    <row r="10681" spans="1:9" x14ac:dyDescent="0.25">
      <c r="A10681"/>
      <c r="B10681"/>
      <c r="C10681"/>
      <c r="D10681"/>
      <c r="E10681" s="148"/>
      <c r="F10681" s="148"/>
      <c r="G10681" s="149"/>
      <c r="H10681" s="148"/>
      <c r="I10681"/>
    </row>
    <row r="10682" spans="1:9" x14ac:dyDescent="0.25">
      <c r="A10682"/>
      <c r="B10682"/>
      <c r="C10682"/>
      <c r="D10682"/>
      <c r="E10682" s="148"/>
      <c r="F10682" s="148"/>
      <c r="G10682" s="149"/>
      <c r="H10682" s="148"/>
      <c r="I10682"/>
    </row>
    <row r="10683" spans="1:9" x14ac:dyDescent="0.25">
      <c r="A10683"/>
      <c r="B10683"/>
      <c r="C10683"/>
      <c r="D10683"/>
      <c r="E10683" s="148"/>
      <c r="F10683" s="148"/>
      <c r="G10683" s="149"/>
      <c r="H10683" s="148"/>
      <c r="I10683"/>
    </row>
    <row r="10684" spans="1:9" x14ac:dyDescent="0.25">
      <c r="A10684"/>
      <c r="B10684"/>
      <c r="C10684"/>
      <c r="D10684"/>
      <c r="E10684" s="148"/>
      <c r="F10684" s="148"/>
      <c r="G10684" s="149"/>
      <c r="H10684" s="148"/>
      <c r="I10684"/>
    </row>
    <row r="10685" spans="1:9" x14ac:dyDescent="0.25">
      <c r="A10685"/>
      <c r="B10685"/>
      <c r="C10685"/>
      <c r="D10685"/>
      <c r="E10685" s="148"/>
      <c r="F10685" s="148"/>
      <c r="G10685" s="149"/>
      <c r="H10685" s="148"/>
      <c r="I10685"/>
    </row>
    <row r="10686" spans="1:9" x14ac:dyDescent="0.25">
      <c r="A10686"/>
      <c r="B10686"/>
      <c r="C10686"/>
      <c r="D10686"/>
      <c r="E10686" s="148"/>
      <c r="F10686" s="148"/>
      <c r="G10686" s="149"/>
      <c r="H10686" s="148"/>
      <c r="I10686"/>
    </row>
    <row r="10687" spans="1:9" x14ac:dyDescent="0.25">
      <c r="A10687"/>
      <c r="B10687"/>
      <c r="C10687"/>
      <c r="D10687"/>
      <c r="E10687" s="148"/>
      <c r="F10687" s="148"/>
      <c r="G10687" s="149"/>
      <c r="H10687" s="148"/>
      <c r="I10687"/>
    </row>
    <row r="10688" spans="1:9" x14ac:dyDescent="0.25">
      <c r="A10688"/>
      <c r="B10688"/>
      <c r="C10688"/>
      <c r="D10688"/>
      <c r="E10688" s="148"/>
      <c r="F10688" s="148"/>
      <c r="G10688" s="149"/>
      <c r="H10688" s="148"/>
      <c r="I10688"/>
    </row>
    <row r="10689" spans="1:9" x14ac:dyDescent="0.25">
      <c r="A10689"/>
      <c r="B10689"/>
      <c r="C10689"/>
      <c r="D10689"/>
      <c r="E10689" s="148"/>
      <c r="F10689" s="148"/>
      <c r="G10689" s="149"/>
      <c r="H10689" s="148"/>
      <c r="I10689"/>
    </row>
    <row r="10690" spans="1:9" x14ac:dyDescent="0.25">
      <c r="A10690"/>
      <c r="B10690"/>
      <c r="C10690"/>
      <c r="D10690"/>
      <c r="E10690" s="148"/>
      <c r="F10690" s="148"/>
      <c r="G10690" s="149"/>
      <c r="H10690" s="148"/>
      <c r="I10690"/>
    </row>
    <row r="10691" spans="1:9" x14ac:dyDescent="0.25">
      <c r="A10691"/>
      <c r="B10691"/>
      <c r="C10691"/>
      <c r="D10691"/>
      <c r="E10691" s="148"/>
      <c r="F10691" s="148"/>
      <c r="G10691" s="149"/>
      <c r="H10691" s="148"/>
      <c r="I10691"/>
    </row>
    <row r="10692" spans="1:9" x14ac:dyDescent="0.25">
      <c r="A10692"/>
      <c r="B10692"/>
      <c r="C10692"/>
      <c r="D10692"/>
      <c r="E10692" s="148"/>
      <c r="F10692" s="148"/>
      <c r="G10692" s="149"/>
      <c r="H10692" s="148"/>
      <c r="I10692"/>
    </row>
    <row r="10693" spans="1:9" x14ac:dyDescent="0.25">
      <c r="A10693"/>
      <c r="B10693"/>
      <c r="C10693"/>
      <c r="D10693"/>
      <c r="E10693" s="148"/>
      <c r="F10693" s="148"/>
      <c r="G10693" s="149"/>
      <c r="H10693" s="148"/>
      <c r="I10693"/>
    </row>
    <row r="10694" spans="1:9" x14ac:dyDescent="0.25">
      <c r="A10694"/>
      <c r="B10694"/>
      <c r="C10694"/>
      <c r="D10694"/>
      <c r="E10694" s="148"/>
      <c r="F10694" s="148"/>
      <c r="G10694" s="149"/>
      <c r="H10694" s="148"/>
      <c r="I10694"/>
    </row>
    <row r="10695" spans="1:9" x14ac:dyDescent="0.25">
      <c r="A10695"/>
      <c r="B10695"/>
      <c r="C10695"/>
      <c r="D10695"/>
      <c r="E10695" s="148"/>
      <c r="F10695" s="148"/>
      <c r="G10695" s="149"/>
      <c r="H10695" s="148"/>
      <c r="I10695"/>
    </row>
    <row r="10696" spans="1:9" x14ac:dyDescent="0.25">
      <c r="A10696"/>
      <c r="B10696"/>
      <c r="C10696"/>
      <c r="D10696"/>
      <c r="E10696" s="148"/>
      <c r="F10696" s="148"/>
      <c r="G10696" s="149"/>
      <c r="H10696" s="148"/>
      <c r="I10696"/>
    </row>
    <row r="10697" spans="1:9" x14ac:dyDescent="0.25">
      <c r="A10697"/>
      <c r="B10697"/>
      <c r="C10697"/>
      <c r="D10697"/>
      <c r="E10697" s="148"/>
      <c r="F10697" s="148"/>
      <c r="G10697" s="149"/>
      <c r="H10697" s="148"/>
      <c r="I10697"/>
    </row>
    <row r="10698" spans="1:9" x14ac:dyDescent="0.25">
      <c r="A10698"/>
      <c r="B10698"/>
      <c r="C10698"/>
      <c r="D10698"/>
      <c r="E10698" s="148"/>
      <c r="F10698" s="148"/>
      <c r="G10698" s="149"/>
      <c r="H10698" s="148"/>
      <c r="I10698"/>
    </row>
    <row r="10699" spans="1:9" x14ac:dyDescent="0.25">
      <c r="A10699"/>
      <c r="B10699"/>
      <c r="C10699"/>
      <c r="D10699"/>
      <c r="E10699" s="148"/>
      <c r="F10699" s="148"/>
      <c r="G10699" s="149"/>
      <c r="H10699" s="148"/>
      <c r="I10699"/>
    </row>
    <row r="10700" spans="1:9" x14ac:dyDescent="0.25">
      <c r="A10700"/>
      <c r="B10700"/>
      <c r="C10700"/>
      <c r="D10700"/>
      <c r="E10700" s="148"/>
      <c r="F10700" s="148"/>
      <c r="G10700" s="149"/>
      <c r="H10700" s="148"/>
      <c r="I10700"/>
    </row>
    <row r="10701" spans="1:9" x14ac:dyDescent="0.25">
      <c r="A10701"/>
      <c r="B10701"/>
      <c r="C10701"/>
      <c r="D10701"/>
      <c r="E10701" s="148"/>
      <c r="F10701" s="148"/>
      <c r="G10701" s="149"/>
      <c r="H10701" s="148"/>
      <c r="I10701"/>
    </row>
    <row r="10702" spans="1:9" x14ac:dyDescent="0.25">
      <c r="A10702"/>
      <c r="B10702"/>
      <c r="C10702"/>
      <c r="D10702"/>
      <c r="E10702" s="148"/>
      <c r="F10702" s="148"/>
      <c r="G10702" s="149"/>
      <c r="H10702" s="148"/>
      <c r="I10702"/>
    </row>
    <row r="10703" spans="1:9" x14ac:dyDescent="0.25">
      <c r="A10703"/>
      <c r="B10703"/>
      <c r="C10703"/>
      <c r="D10703"/>
      <c r="E10703" s="148"/>
      <c r="F10703" s="148"/>
      <c r="G10703" s="149"/>
      <c r="H10703" s="148"/>
      <c r="I10703"/>
    </row>
    <row r="10704" spans="1:9" x14ac:dyDescent="0.25">
      <c r="A10704"/>
      <c r="B10704"/>
      <c r="C10704"/>
      <c r="D10704"/>
      <c r="E10704" s="148"/>
      <c r="F10704" s="148"/>
      <c r="G10704" s="149"/>
      <c r="H10704" s="148"/>
      <c r="I10704"/>
    </row>
    <row r="10705" spans="1:9" x14ac:dyDescent="0.25">
      <c r="A10705"/>
      <c r="B10705"/>
      <c r="C10705"/>
      <c r="D10705"/>
      <c r="E10705" s="148"/>
      <c r="F10705" s="148"/>
      <c r="G10705" s="149"/>
      <c r="H10705" s="148"/>
      <c r="I10705"/>
    </row>
    <row r="10706" spans="1:9" x14ac:dyDescent="0.25">
      <c r="A10706"/>
      <c r="B10706"/>
      <c r="C10706"/>
      <c r="D10706"/>
      <c r="E10706" s="148"/>
      <c r="F10706" s="148"/>
      <c r="G10706" s="149"/>
      <c r="H10706" s="148"/>
      <c r="I10706"/>
    </row>
    <row r="10707" spans="1:9" x14ac:dyDescent="0.25">
      <c r="A10707"/>
      <c r="B10707"/>
      <c r="C10707"/>
      <c r="D10707"/>
      <c r="E10707" s="148"/>
      <c r="F10707" s="148"/>
      <c r="G10707" s="149"/>
      <c r="H10707" s="148"/>
      <c r="I10707"/>
    </row>
    <row r="10708" spans="1:9" x14ac:dyDescent="0.25">
      <c r="A10708"/>
      <c r="B10708"/>
      <c r="C10708"/>
      <c r="D10708"/>
      <c r="E10708" s="148"/>
      <c r="F10708" s="148"/>
      <c r="G10708" s="149"/>
      <c r="H10708" s="148"/>
      <c r="I10708"/>
    </row>
    <row r="10709" spans="1:9" x14ac:dyDescent="0.25">
      <c r="A10709"/>
      <c r="B10709"/>
      <c r="C10709"/>
      <c r="D10709"/>
      <c r="E10709" s="148"/>
      <c r="F10709" s="148"/>
      <c r="G10709" s="149"/>
      <c r="H10709" s="148"/>
      <c r="I10709"/>
    </row>
    <row r="10710" spans="1:9" x14ac:dyDescent="0.25">
      <c r="A10710"/>
      <c r="B10710"/>
      <c r="C10710"/>
      <c r="D10710"/>
      <c r="E10710" s="148"/>
      <c r="F10710" s="148"/>
      <c r="G10710" s="149"/>
      <c r="H10710" s="148"/>
      <c r="I10710"/>
    </row>
    <row r="10711" spans="1:9" x14ac:dyDescent="0.25">
      <c r="A10711"/>
      <c r="B10711"/>
      <c r="C10711"/>
      <c r="D10711"/>
      <c r="E10711" s="148"/>
      <c r="F10711" s="148"/>
      <c r="G10711" s="149"/>
      <c r="H10711" s="148"/>
      <c r="I10711"/>
    </row>
    <row r="10712" spans="1:9" x14ac:dyDescent="0.25">
      <c r="A10712"/>
      <c r="B10712"/>
      <c r="C10712"/>
      <c r="D10712"/>
      <c r="E10712" s="148"/>
      <c r="F10712" s="148"/>
      <c r="G10712" s="149"/>
      <c r="H10712" s="148"/>
      <c r="I10712"/>
    </row>
    <row r="10713" spans="1:9" x14ac:dyDescent="0.25">
      <c r="A10713"/>
      <c r="B10713"/>
      <c r="C10713"/>
      <c r="D10713"/>
      <c r="E10713" s="148"/>
      <c r="F10713" s="148"/>
      <c r="G10713" s="149"/>
      <c r="H10713" s="148"/>
      <c r="I10713"/>
    </row>
    <row r="10714" spans="1:9" x14ac:dyDescent="0.25">
      <c r="A10714"/>
      <c r="B10714"/>
      <c r="C10714"/>
      <c r="D10714"/>
      <c r="E10714" s="148"/>
      <c r="F10714" s="148"/>
      <c r="G10714" s="149"/>
      <c r="H10714" s="148"/>
      <c r="I10714"/>
    </row>
    <row r="10715" spans="1:9" x14ac:dyDescent="0.25">
      <c r="A10715"/>
      <c r="B10715"/>
      <c r="C10715"/>
      <c r="D10715"/>
      <c r="E10715" s="148"/>
      <c r="F10715" s="148"/>
      <c r="G10715" s="149"/>
      <c r="H10715" s="148"/>
      <c r="I10715"/>
    </row>
    <row r="10716" spans="1:9" x14ac:dyDescent="0.25">
      <c r="A10716"/>
      <c r="B10716"/>
      <c r="C10716"/>
      <c r="D10716"/>
      <c r="E10716" s="148"/>
      <c r="F10716" s="148"/>
      <c r="G10716" s="149"/>
      <c r="H10716" s="148"/>
      <c r="I10716"/>
    </row>
    <row r="10717" spans="1:9" x14ac:dyDescent="0.25">
      <c r="A10717"/>
      <c r="B10717"/>
      <c r="C10717"/>
      <c r="D10717"/>
      <c r="E10717" s="148"/>
      <c r="F10717" s="148"/>
      <c r="G10717" s="149"/>
      <c r="H10717" s="148"/>
      <c r="I10717"/>
    </row>
    <row r="10718" spans="1:9" x14ac:dyDescent="0.25">
      <c r="A10718"/>
      <c r="B10718"/>
      <c r="C10718"/>
      <c r="D10718"/>
      <c r="E10718" s="148"/>
      <c r="F10718" s="148"/>
      <c r="G10718" s="149"/>
      <c r="H10718" s="148"/>
      <c r="I10718"/>
    </row>
    <row r="10719" spans="1:9" x14ac:dyDescent="0.25">
      <c r="A10719"/>
      <c r="B10719"/>
      <c r="C10719"/>
      <c r="D10719"/>
      <c r="E10719" s="148"/>
      <c r="F10719" s="148"/>
      <c r="G10719" s="149"/>
      <c r="H10719" s="148"/>
      <c r="I10719"/>
    </row>
    <row r="10720" spans="1:9" x14ac:dyDescent="0.25">
      <c r="A10720"/>
      <c r="B10720"/>
      <c r="C10720"/>
      <c r="D10720"/>
      <c r="E10720" s="148"/>
      <c r="F10720" s="148"/>
      <c r="G10720" s="149"/>
      <c r="H10720" s="148"/>
      <c r="I10720"/>
    </row>
    <row r="10721" spans="1:9" x14ac:dyDescent="0.25">
      <c r="A10721"/>
      <c r="B10721"/>
      <c r="C10721"/>
      <c r="D10721"/>
      <c r="E10721" s="148"/>
      <c r="F10721" s="148"/>
      <c r="G10721" s="149"/>
      <c r="H10721" s="148"/>
      <c r="I10721"/>
    </row>
    <row r="10722" spans="1:9" x14ac:dyDescent="0.25">
      <c r="A10722"/>
      <c r="B10722"/>
      <c r="C10722"/>
      <c r="D10722"/>
      <c r="E10722" s="148"/>
      <c r="F10722" s="148"/>
      <c r="G10722" s="149"/>
      <c r="H10722" s="148"/>
      <c r="I10722"/>
    </row>
    <row r="10723" spans="1:9" x14ac:dyDescent="0.25">
      <c r="A10723"/>
      <c r="B10723"/>
      <c r="C10723"/>
      <c r="D10723"/>
      <c r="E10723" s="148"/>
      <c r="F10723" s="148"/>
      <c r="G10723" s="149"/>
      <c r="H10723" s="148"/>
      <c r="I10723"/>
    </row>
    <row r="10724" spans="1:9" x14ac:dyDescent="0.25">
      <c r="A10724"/>
      <c r="B10724"/>
      <c r="C10724"/>
      <c r="D10724"/>
      <c r="E10724" s="148"/>
      <c r="F10724" s="148"/>
      <c r="G10724" s="149"/>
      <c r="H10724" s="148"/>
      <c r="I10724"/>
    </row>
    <row r="10725" spans="1:9" x14ac:dyDescent="0.25">
      <c r="A10725"/>
      <c r="B10725"/>
      <c r="C10725"/>
      <c r="D10725"/>
      <c r="E10725" s="148"/>
      <c r="F10725" s="148"/>
      <c r="G10725" s="149"/>
      <c r="H10725" s="148"/>
      <c r="I10725"/>
    </row>
    <row r="10726" spans="1:9" x14ac:dyDescent="0.25">
      <c r="A10726"/>
      <c r="B10726"/>
      <c r="C10726"/>
      <c r="D10726"/>
      <c r="E10726" s="148"/>
      <c r="F10726" s="148"/>
      <c r="G10726" s="149"/>
      <c r="H10726" s="148"/>
      <c r="I10726"/>
    </row>
    <row r="10727" spans="1:9" x14ac:dyDescent="0.25">
      <c r="A10727"/>
      <c r="B10727"/>
      <c r="C10727"/>
      <c r="D10727"/>
      <c r="E10727" s="148"/>
      <c r="F10727" s="148"/>
      <c r="G10727" s="149"/>
      <c r="H10727" s="148"/>
      <c r="I10727"/>
    </row>
    <row r="10728" spans="1:9" x14ac:dyDescent="0.25">
      <c r="A10728"/>
      <c r="B10728"/>
      <c r="C10728"/>
      <c r="D10728"/>
      <c r="E10728" s="148"/>
      <c r="F10728" s="148"/>
      <c r="G10728" s="149"/>
      <c r="H10728" s="148"/>
      <c r="I10728"/>
    </row>
    <row r="10729" spans="1:9" x14ac:dyDescent="0.25">
      <c r="A10729"/>
      <c r="B10729"/>
      <c r="C10729"/>
      <c r="D10729"/>
      <c r="E10729" s="148"/>
      <c r="F10729" s="148"/>
      <c r="G10729" s="149"/>
      <c r="H10729" s="148"/>
      <c r="I10729"/>
    </row>
    <row r="10730" spans="1:9" x14ac:dyDescent="0.25">
      <c r="A10730"/>
      <c r="B10730"/>
      <c r="C10730"/>
      <c r="D10730"/>
      <c r="E10730" s="148"/>
      <c r="F10730" s="148"/>
      <c r="G10730" s="149"/>
      <c r="H10730" s="148"/>
      <c r="I10730"/>
    </row>
    <row r="10731" spans="1:9" x14ac:dyDescent="0.25">
      <c r="A10731"/>
      <c r="B10731"/>
      <c r="C10731"/>
      <c r="D10731"/>
      <c r="E10731" s="148"/>
      <c r="F10731" s="148"/>
      <c r="G10731" s="149"/>
      <c r="H10731" s="148"/>
      <c r="I10731"/>
    </row>
    <row r="10732" spans="1:9" x14ac:dyDescent="0.25">
      <c r="A10732"/>
      <c r="B10732"/>
      <c r="C10732"/>
      <c r="D10732"/>
      <c r="E10732" s="148"/>
      <c r="F10732" s="148"/>
      <c r="G10732" s="149"/>
      <c r="H10732" s="148"/>
      <c r="I10732"/>
    </row>
    <row r="10733" spans="1:9" x14ac:dyDescent="0.25">
      <c r="A10733"/>
      <c r="B10733"/>
      <c r="C10733"/>
      <c r="D10733"/>
      <c r="E10733" s="148"/>
      <c r="F10733" s="148"/>
      <c r="G10733" s="149"/>
      <c r="H10733" s="148"/>
      <c r="I10733"/>
    </row>
    <row r="10734" spans="1:9" x14ac:dyDescent="0.25">
      <c r="A10734"/>
      <c r="B10734"/>
      <c r="C10734"/>
      <c r="D10734"/>
      <c r="E10734" s="148"/>
      <c r="F10734" s="148"/>
      <c r="G10734" s="149"/>
      <c r="H10734" s="148"/>
      <c r="I10734"/>
    </row>
    <row r="10735" spans="1:9" x14ac:dyDescent="0.25">
      <c r="A10735"/>
      <c r="B10735"/>
      <c r="C10735"/>
      <c r="D10735"/>
      <c r="E10735" s="148"/>
      <c r="F10735" s="148"/>
      <c r="G10735" s="149"/>
      <c r="H10735" s="148"/>
      <c r="I10735"/>
    </row>
    <row r="10736" spans="1:9" x14ac:dyDescent="0.25">
      <c r="A10736"/>
      <c r="B10736"/>
      <c r="C10736"/>
      <c r="D10736"/>
      <c r="E10736" s="148"/>
      <c r="F10736" s="148"/>
      <c r="G10736" s="149"/>
      <c r="H10736" s="148"/>
      <c r="I10736"/>
    </row>
    <row r="10737" spans="1:9" x14ac:dyDescent="0.25">
      <c r="A10737"/>
      <c r="B10737"/>
      <c r="C10737"/>
      <c r="D10737"/>
      <c r="E10737" s="148"/>
      <c r="F10737" s="148"/>
      <c r="G10737" s="149"/>
      <c r="H10737" s="148"/>
      <c r="I10737"/>
    </row>
    <row r="10738" spans="1:9" x14ac:dyDescent="0.25">
      <c r="A10738"/>
      <c r="B10738"/>
      <c r="C10738"/>
      <c r="D10738"/>
      <c r="E10738" s="148"/>
      <c r="F10738" s="148"/>
      <c r="G10738" s="149"/>
      <c r="H10738" s="148"/>
      <c r="I10738"/>
    </row>
    <row r="10739" spans="1:9" x14ac:dyDescent="0.25">
      <c r="A10739"/>
      <c r="B10739"/>
      <c r="C10739"/>
      <c r="D10739"/>
      <c r="E10739" s="148"/>
      <c r="F10739" s="148"/>
      <c r="G10739" s="149"/>
      <c r="H10739" s="148"/>
      <c r="I10739"/>
    </row>
    <row r="10740" spans="1:9" x14ac:dyDescent="0.25">
      <c r="A10740"/>
      <c r="B10740"/>
      <c r="C10740"/>
      <c r="D10740"/>
      <c r="E10740" s="148"/>
      <c r="F10740" s="148"/>
      <c r="G10740" s="149"/>
      <c r="H10740" s="148"/>
      <c r="I10740"/>
    </row>
    <row r="10741" spans="1:9" x14ac:dyDescent="0.25">
      <c r="A10741"/>
      <c r="B10741"/>
      <c r="C10741"/>
      <c r="D10741"/>
      <c r="E10741" s="148"/>
      <c r="F10741" s="148"/>
      <c r="G10741" s="149"/>
      <c r="H10741" s="148"/>
      <c r="I10741"/>
    </row>
    <row r="10742" spans="1:9" x14ac:dyDescent="0.25">
      <c r="A10742"/>
      <c r="B10742"/>
      <c r="C10742"/>
      <c r="D10742"/>
      <c r="E10742" s="148"/>
      <c r="F10742" s="148"/>
      <c r="G10742" s="149"/>
      <c r="H10742" s="148"/>
      <c r="I10742"/>
    </row>
    <row r="10743" spans="1:9" x14ac:dyDescent="0.25">
      <c r="A10743"/>
      <c r="B10743"/>
      <c r="C10743"/>
      <c r="D10743"/>
      <c r="E10743" s="148"/>
      <c r="F10743" s="148"/>
      <c r="G10743" s="149"/>
      <c r="H10743" s="148"/>
      <c r="I10743"/>
    </row>
    <row r="10744" spans="1:9" x14ac:dyDescent="0.25">
      <c r="A10744"/>
      <c r="B10744"/>
      <c r="C10744"/>
      <c r="D10744"/>
      <c r="E10744" s="148"/>
      <c r="F10744" s="148"/>
      <c r="G10744" s="149"/>
      <c r="H10744" s="148"/>
      <c r="I10744"/>
    </row>
    <row r="10745" spans="1:9" x14ac:dyDescent="0.25">
      <c r="A10745"/>
      <c r="B10745"/>
      <c r="C10745"/>
      <c r="D10745"/>
      <c r="E10745" s="148"/>
      <c r="F10745" s="148"/>
      <c r="G10745" s="149"/>
      <c r="H10745" s="148"/>
      <c r="I10745"/>
    </row>
    <row r="10746" spans="1:9" x14ac:dyDescent="0.25">
      <c r="A10746"/>
      <c r="B10746"/>
      <c r="C10746"/>
      <c r="D10746"/>
      <c r="E10746" s="148"/>
      <c r="F10746" s="148"/>
      <c r="G10746" s="149"/>
      <c r="H10746" s="148"/>
      <c r="I10746"/>
    </row>
    <row r="10747" spans="1:9" x14ac:dyDescent="0.25">
      <c r="A10747"/>
      <c r="B10747"/>
      <c r="C10747"/>
      <c r="D10747"/>
      <c r="E10747" s="148"/>
      <c r="F10747" s="148"/>
      <c r="G10747" s="149"/>
      <c r="H10747" s="148"/>
      <c r="I10747"/>
    </row>
    <row r="10748" spans="1:9" x14ac:dyDescent="0.25">
      <c r="A10748"/>
      <c r="B10748"/>
      <c r="C10748"/>
      <c r="D10748"/>
      <c r="E10748" s="148"/>
      <c r="F10748" s="148"/>
      <c r="G10748" s="149"/>
      <c r="H10748" s="148"/>
      <c r="I10748"/>
    </row>
    <row r="10749" spans="1:9" x14ac:dyDescent="0.25">
      <c r="A10749"/>
      <c r="B10749"/>
      <c r="C10749"/>
      <c r="D10749"/>
      <c r="E10749" s="148"/>
      <c r="F10749" s="148"/>
      <c r="G10749" s="149"/>
      <c r="H10749" s="148"/>
      <c r="I10749"/>
    </row>
    <row r="10750" spans="1:9" x14ac:dyDescent="0.25">
      <c r="A10750"/>
      <c r="B10750"/>
      <c r="C10750"/>
      <c r="D10750"/>
      <c r="E10750" s="148"/>
      <c r="F10750" s="148"/>
      <c r="G10750" s="149"/>
      <c r="H10750" s="148"/>
      <c r="I10750"/>
    </row>
    <row r="10751" spans="1:9" x14ac:dyDescent="0.25">
      <c r="A10751"/>
      <c r="B10751"/>
      <c r="C10751"/>
      <c r="D10751"/>
      <c r="E10751" s="148"/>
      <c r="F10751" s="148"/>
      <c r="G10751" s="149"/>
      <c r="H10751" s="148"/>
      <c r="I10751"/>
    </row>
    <row r="10752" spans="1:9" x14ac:dyDescent="0.25">
      <c r="A10752"/>
      <c r="B10752"/>
      <c r="C10752"/>
      <c r="D10752"/>
      <c r="E10752" s="148"/>
      <c r="F10752" s="148"/>
      <c r="G10752" s="149"/>
      <c r="H10752" s="148"/>
      <c r="I10752"/>
    </row>
    <row r="10753" spans="1:9" x14ac:dyDescent="0.25">
      <c r="A10753"/>
      <c r="B10753"/>
      <c r="C10753"/>
      <c r="D10753"/>
      <c r="E10753" s="148"/>
      <c r="F10753" s="148"/>
      <c r="G10753" s="149"/>
      <c r="H10753" s="148"/>
      <c r="I10753"/>
    </row>
    <row r="10754" spans="1:9" x14ac:dyDescent="0.25">
      <c r="A10754"/>
      <c r="B10754"/>
      <c r="C10754"/>
      <c r="D10754"/>
      <c r="E10754" s="148"/>
      <c r="F10754" s="148"/>
      <c r="G10754" s="149"/>
      <c r="H10754" s="148"/>
      <c r="I10754"/>
    </row>
    <row r="10755" spans="1:9" x14ac:dyDescent="0.25">
      <c r="A10755"/>
      <c r="B10755"/>
      <c r="C10755"/>
      <c r="D10755"/>
      <c r="E10755" s="148"/>
      <c r="F10755" s="148"/>
      <c r="G10755" s="149"/>
      <c r="H10755" s="148"/>
      <c r="I10755"/>
    </row>
    <row r="10756" spans="1:9" x14ac:dyDescent="0.25">
      <c r="A10756"/>
      <c r="B10756"/>
      <c r="C10756"/>
      <c r="D10756"/>
      <c r="E10756" s="148"/>
      <c r="F10756" s="148"/>
      <c r="G10756" s="149"/>
      <c r="H10756" s="148"/>
      <c r="I10756"/>
    </row>
    <row r="10757" spans="1:9" x14ac:dyDescent="0.25">
      <c r="A10757"/>
      <c r="B10757"/>
      <c r="C10757"/>
      <c r="D10757"/>
      <c r="E10757" s="148"/>
      <c r="F10757" s="148"/>
      <c r="G10757" s="149"/>
      <c r="H10757" s="148"/>
      <c r="I10757"/>
    </row>
    <row r="10758" spans="1:9" x14ac:dyDescent="0.25">
      <c r="A10758"/>
      <c r="B10758"/>
      <c r="C10758"/>
      <c r="D10758"/>
      <c r="E10758" s="148"/>
      <c r="F10758" s="148"/>
      <c r="G10758" s="149"/>
      <c r="H10758" s="148"/>
      <c r="I10758"/>
    </row>
    <row r="10759" spans="1:9" x14ac:dyDescent="0.25">
      <c r="A10759"/>
      <c r="B10759"/>
      <c r="C10759"/>
      <c r="D10759"/>
      <c r="E10759" s="148"/>
      <c r="F10759" s="148"/>
      <c r="G10759" s="149"/>
      <c r="H10759" s="148"/>
      <c r="I10759"/>
    </row>
    <row r="10760" spans="1:9" x14ac:dyDescent="0.25">
      <c r="A10760"/>
      <c r="B10760"/>
      <c r="C10760"/>
      <c r="D10760"/>
      <c r="E10760" s="148"/>
      <c r="F10760" s="148"/>
      <c r="G10760" s="149"/>
      <c r="H10760" s="148"/>
      <c r="I10760"/>
    </row>
    <row r="10761" spans="1:9" x14ac:dyDescent="0.25">
      <c r="A10761"/>
      <c r="B10761"/>
      <c r="C10761"/>
      <c r="D10761"/>
      <c r="E10761" s="148"/>
      <c r="F10761" s="148"/>
      <c r="G10761" s="149"/>
      <c r="H10761" s="148"/>
      <c r="I10761"/>
    </row>
    <row r="10762" spans="1:9" x14ac:dyDescent="0.25">
      <c r="A10762"/>
      <c r="B10762"/>
      <c r="C10762"/>
      <c r="D10762"/>
      <c r="E10762" s="148"/>
      <c r="F10762" s="148"/>
      <c r="G10762" s="149"/>
      <c r="H10762" s="148"/>
      <c r="I10762"/>
    </row>
    <row r="10763" spans="1:9" x14ac:dyDescent="0.25">
      <c r="A10763"/>
      <c r="B10763"/>
      <c r="C10763"/>
      <c r="D10763"/>
      <c r="E10763" s="148"/>
      <c r="F10763" s="148"/>
      <c r="G10763" s="149"/>
      <c r="H10763" s="148"/>
      <c r="I10763"/>
    </row>
    <row r="10764" spans="1:9" x14ac:dyDescent="0.25">
      <c r="A10764"/>
      <c r="B10764"/>
      <c r="C10764"/>
      <c r="D10764"/>
      <c r="E10764" s="148"/>
      <c r="F10764" s="148"/>
      <c r="G10764" s="149"/>
      <c r="H10764" s="148"/>
      <c r="I10764"/>
    </row>
    <row r="10765" spans="1:9" x14ac:dyDescent="0.25">
      <c r="A10765"/>
      <c r="B10765"/>
      <c r="C10765"/>
      <c r="D10765"/>
      <c r="E10765" s="148"/>
      <c r="F10765" s="148"/>
      <c r="G10765" s="149"/>
      <c r="H10765" s="148"/>
      <c r="I10765"/>
    </row>
    <row r="10766" spans="1:9" x14ac:dyDescent="0.25">
      <c r="A10766"/>
      <c r="B10766"/>
      <c r="C10766"/>
      <c r="D10766"/>
      <c r="E10766" s="148"/>
      <c r="F10766" s="148"/>
      <c r="G10766" s="149"/>
      <c r="H10766" s="148"/>
      <c r="I10766"/>
    </row>
    <row r="10767" spans="1:9" x14ac:dyDescent="0.25">
      <c r="A10767"/>
      <c r="B10767"/>
      <c r="C10767"/>
      <c r="D10767"/>
      <c r="E10767" s="148"/>
      <c r="F10767" s="148"/>
      <c r="G10767" s="149"/>
      <c r="H10767" s="148"/>
      <c r="I10767"/>
    </row>
    <row r="10768" spans="1:9" x14ac:dyDescent="0.25">
      <c r="A10768"/>
      <c r="B10768"/>
      <c r="C10768"/>
      <c r="D10768"/>
      <c r="E10768" s="148"/>
      <c r="F10768" s="148"/>
      <c r="G10768" s="149"/>
      <c r="H10768" s="148"/>
      <c r="I10768"/>
    </row>
    <row r="10769" spans="1:9" x14ac:dyDescent="0.25">
      <c r="A10769"/>
      <c r="B10769"/>
      <c r="C10769"/>
      <c r="D10769"/>
      <c r="E10769" s="148"/>
      <c r="F10769" s="148"/>
      <c r="G10769" s="149"/>
      <c r="H10769" s="148"/>
      <c r="I10769"/>
    </row>
    <row r="10770" spans="1:9" x14ac:dyDescent="0.25">
      <c r="A10770"/>
      <c r="B10770"/>
      <c r="C10770"/>
      <c r="D10770"/>
      <c r="E10770" s="148"/>
      <c r="F10770" s="148"/>
      <c r="G10770" s="149"/>
      <c r="H10770" s="148"/>
      <c r="I10770"/>
    </row>
    <row r="10771" spans="1:9" x14ac:dyDescent="0.25">
      <c r="A10771"/>
      <c r="B10771"/>
      <c r="C10771"/>
      <c r="D10771"/>
      <c r="E10771" s="148"/>
      <c r="F10771" s="148"/>
      <c r="G10771" s="149"/>
      <c r="H10771" s="148"/>
      <c r="I10771"/>
    </row>
    <row r="10772" spans="1:9" x14ac:dyDescent="0.25">
      <c r="A10772"/>
      <c r="B10772"/>
      <c r="C10772"/>
      <c r="D10772"/>
      <c r="E10772" s="148"/>
      <c r="F10772" s="148"/>
      <c r="G10772" s="149"/>
      <c r="H10772" s="148"/>
      <c r="I10772"/>
    </row>
    <row r="10773" spans="1:9" x14ac:dyDescent="0.25">
      <c r="A10773"/>
      <c r="B10773"/>
      <c r="C10773"/>
      <c r="D10773"/>
      <c r="E10773" s="148"/>
      <c r="F10773" s="148"/>
      <c r="G10773" s="149"/>
      <c r="H10773" s="148"/>
      <c r="I10773"/>
    </row>
    <row r="10774" spans="1:9" x14ac:dyDescent="0.25">
      <c r="A10774"/>
      <c r="B10774"/>
      <c r="C10774"/>
      <c r="D10774"/>
      <c r="E10774" s="148"/>
      <c r="F10774" s="148"/>
      <c r="G10774" s="149"/>
      <c r="H10774" s="148"/>
      <c r="I10774"/>
    </row>
    <row r="10775" spans="1:9" x14ac:dyDescent="0.25">
      <c r="A10775"/>
      <c r="B10775"/>
      <c r="C10775"/>
      <c r="D10775"/>
      <c r="E10775" s="148"/>
      <c r="F10775" s="148"/>
      <c r="G10775" s="149"/>
      <c r="H10775" s="148"/>
      <c r="I10775"/>
    </row>
    <row r="10776" spans="1:9" x14ac:dyDescent="0.25">
      <c r="A10776"/>
      <c r="B10776"/>
      <c r="C10776"/>
      <c r="D10776"/>
      <c r="E10776" s="148"/>
      <c r="F10776" s="148"/>
      <c r="G10776" s="149"/>
      <c r="H10776" s="148"/>
      <c r="I10776"/>
    </row>
    <row r="10777" spans="1:9" x14ac:dyDescent="0.25">
      <c r="A10777"/>
      <c r="B10777"/>
      <c r="C10777"/>
      <c r="D10777"/>
      <c r="E10777" s="148"/>
      <c r="F10777" s="148"/>
      <c r="G10777" s="149"/>
      <c r="H10777" s="148"/>
      <c r="I10777"/>
    </row>
    <row r="10778" spans="1:9" x14ac:dyDescent="0.25">
      <c r="A10778"/>
      <c r="B10778"/>
      <c r="C10778"/>
      <c r="D10778"/>
      <c r="E10778" s="148"/>
      <c r="F10778" s="148"/>
      <c r="G10778" s="149"/>
      <c r="H10778" s="148"/>
      <c r="I10778"/>
    </row>
    <row r="10779" spans="1:9" x14ac:dyDescent="0.25">
      <c r="A10779"/>
      <c r="B10779"/>
      <c r="C10779"/>
      <c r="D10779"/>
      <c r="E10779" s="148"/>
      <c r="F10779" s="148"/>
      <c r="G10779" s="149"/>
      <c r="H10779" s="148"/>
      <c r="I10779"/>
    </row>
    <row r="10780" spans="1:9" x14ac:dyDescent="0.25">
      <c r="A10780"/>
      <c r="B10780"/>
      <c r="C10780"/>
      <c r="D10780"/>
      <c r="E10780" s="148"/>
      <c r="F10780" s="148"/>
      <c r="G10780" s="149"/>
      <c r="H10780" s="148"/>
      <c r="I10780"/>
    </row>
    <row r="10781" spans="1:9" x14ac:dyDescent="0.25">
      <c r="A10781"/>
      <c r="B10781"/>
      <c r="C10781"/>
      <c r="D10781"/>
      <c r="E10781" s="148"/>
      <c r="F10781" s="148"/>
      <c r="G10781" s="149"/>
      <c r="H10781" s="148"/>
      <c r="I10781"/>
    </row>
    <row r="10782" spans="1:9" x14ac:dyDescent="0.25">
      <c r="A10782"/>
      <c r="B10782"/>
      <c r="C10782"/>
      <c r="D10782"/>
      <c r="E10782" s="148"/>
      <c r="F10782" s="148"/>
      <c r="G10782" s="149"/>
      <c r="H10782" s="148"/>
      <c r="I10782"/>
    </row>
    <row r="10783" spans="1:9" x14ac:dyDescent="0.25">
      <c r="A10783"/>
      <c r="B10783"/>
      <c r="C10783"/>
      <c r="D10783"/>
      <c r="E10783" s="148"/>
      <c r="F10783" s="148"/>
      <c r="G10783" s="149"/>
      <c r="H10783" s="148"/>
      <c r="I10783"/>
    </row>
    <row r="10784" spans="1:9" x14ac:dyDescent="0.25">
      <c r="A10784"/>
      <c r="B10784"/>
      <c r="C10784"/>
      <c r="D10784"/>
      <c r="E10784" s="148"/>
      <c r="F10784" s="148"/>
      <c r="G10784" s="149"/>
      <c r="H10784" s="148"/>
      <c r="I10784"/>
    </row>
    <row r="10785" spans="1:9" x14ac:dyDescent="0.25">
      <c r="A10785"/>
      <c r="B10785"/>
      <c r="C10785"/>
      <c r="D10785"/>
      <c r="E10785" s="148"/>
      <c r="F10785" s="148"/>
      <c r="G10785" s="149"/>
      <c r="H10785" s="148"/>
      <c r="I10785"/>
    </row>
    <row r="10786" spans="1:9" x14ac:dyDescent="0.25">
      <c r="A10786"/>
      <c r="B10786"/>
      <c r="C10786"/>
      <c r="D10786"/>
      <c r="E10786" s="148"/>
      <c r="F10786" s="148"/>
      <c r="G10786" s="149"/>
      <c r="H10786" s="148"/>
      <c r="I10786"/>
    </row>
    <row r="10787" spans="1:9" x14ac:dyDescent="0.25">
      <c r="A10787"/>
      <c r="B10787"/>
      <c r="C10787"/>
      <c r="D10787"/>
      <c r="E10787" s="148"/>
      <c r="F10787" s="148"/>
      <c r="G10787" s="149"/>
      <c r="H10787" s="148"/>
      <c r="I10787"/>
    </row>
    <row r="10788" spans="1:9" x14ac:dyDescent="0.25">
      <c r="A10788"/>
      <c r="B10788"/>
      <c r="C10788"/>
      <c r="D10788"/>
      <c r="E10788" s="148"/>
      <c r="F10788" s="148"/>
      <c r="G10788" s="149"/>
      <c r="H10788" s="148"/>
      <c r="I10788"/>
    </row>
    <row r="10789" spans="1:9" x14ac:dyDescent="0.25">
      <c r="A10789"/>
      <c r="B10789"/>
      <c r="C10789"/>
      <c r="D10789"/>
      <c r="E10789" s="148"/>
      <c r="F10789" s="148"/>
      <c r="G10789" s="149"/>
      <c r="H10789" s="148"/>
      <c r="I10789"/>
    </row>
    <row r="10790" spans="1:9" x14ac:dyDescent="0.25">
      <c r="A10790"/>
      <c r="B10790"/>
      <c r="C10790"/>
      <c r="D10790"/>
      <c r="E10790" s="148"/>
      <c r="F10790" s="148"/>
      <c r="G10790" s="149"/>
      <c r="H10790" s="148"/>
      <c r="I10790"/>
    </row>
    <row r="10791" spans="1:9" x14ac:dyDescent="0.25">
      <c r="A10791"/>
      <c r="B10791"/>
      <c r="C10791"/>
      <c r="D10791"/>
      <c r="E10791" s="148"/>
      <c r="F10791" s="148"/>
      <c r="G10791" s="149"/>
      <c r="H10791" s="148"/>
      <c r="I10791"/>
    </row>
    <row r="10792" spans="1:9" x14ac:dyDescent="0.25">
      <c r="A10792"/>
      <c r="B10792"/>
      <c r="C10792"/>
      <c r="D10792"/>
      <c r="E10792" s="148"/>
      <c r="F10792" s="148"/>
      <c r="G10792" s="149"/>
      <c r="H10792" s="148"/>
      <c r="I10792"/>
    </row>
    <row r="10793" spans="1:9" x14ac:dyDescent="0.25">
      <c r="A10793"/>
      <c r="B10793"/>
      <c r="C10793"/>
      <c r="D10793"/>
      <c r="E10793" s="148"/>
      <c r="F10793" s="148"/>
      <c r="G10793" s="149"/>
      <c r="H10793" s="148"/>
      <c r="I10793"/>
    </row>
    <row r="10794" spans="1:9" x14ac:dyDescent="0.25">
      <c r="A10794"/>
      <c r="B10794"/>
      <c r="C10794"/>
      <c r="D10794"/>
      <c r="E10794" s="148"/>
      <c r="F10794" s="148"/>
      <c r="G10794" s="149"/>
      <c r="H10794" s="148"/>
      <c r="I10794"/>
    </row>
    <row r="10795" spans="1:9" x14ac:dyDescent="0.25">
      <c r="A10795"/>
      <c r="B10795"/>
      <c r="C10795"/>
      <c r="D10795"/>
      <c r="E10795" s="148"/>
      <c r="F10795" s="148"/>
      <c r="G10795" s="149"/>
      <c r="H10795" s="148"/>
      <c r="I10795"/>
    </row>
    <row r="10796" spans="1:9" x14ac:dyDescent="0.25">
      <c r="A10796"/>
      <c r="B10796"/>
      <c r="C10796"/>
      <c r="D10796"/>
      <c r="E10796" s="148"/>
      <c r="F10796" s="148"/>
      <c r="G10796" s="149"/>
      <c r="H10796" s="148"/>
      <c r="I10796"/>
    </row>
    <row r="10797" spans="1:9" x14ac:dyDescent="0.25">
      <c r="A10797"/>
      <c r="B10797"/>
      <c r="C10797"/>
      <c r="D10797"/>
      <c r="E10797" s="148"/>
      <c r="F10797" s="148"/>
      <c r="G10797" s="149"/>
      <c r="H10797" s="148"/>
      <c r="I10797"/>
    </row>
    <row r="10798" spans="1:9" x14ac:dyDescent="0.25">
      <c r="A10798"/>
      <c r="B10798"/>
      <c r="C10798"/>
      <c r="D10798"/>
      <c r="E10798" s="148"/>
      <c r="F10798" s="148"/>
      <c r="G10798" s="149"/>
      <c r="H10798" s="148"/>
      <c r="I10798"/>
    </row>
    <row r="10799" spans="1:9" x14ac:dyDescent="0.25">
      <c r="A10799"/>
      <c r="B10799"/>
      <c r="C10799"/>
      <c r="D10799"/>
      <c r="E10799" s="148"/>
      <c r="F10799" s="148"/>
      <c r="G10799" s="149"/>
      <c r="H10799" s="148"/>
      <c r="I10799"/>
    </row>
    <row r="10800" spans="1:9" x14ac:dyDescent="0.25">
      <c r="A10800"/>
      <c r="B10800"/>
      <c r="C10800"/>
      <c r="D10800"/>
      <c r="E10800" s="148"/>
      <c r="F10800" s="148"/>
      <c r="G10800" s="149"/>
      <c r="H10800" s="148"/>
      <c r="I10800"/>
    </row>
    <row r="10801" spans="1:9" x14ac:dyDescent="0.25">
      <c r="A10801"/>
      <c r="B10801"/>
      <c r="C10801"/>
      <c r="D10801"/>
      <c r="E10801" s="148"/>
      <c r="F10801" s="148"/>
      <c r="G10801" s="149"/>
      <c r="H10801" s="148"/>
      <c r="I10801"/>
    </row>
    <row r="10802" spans="1:9" x14ac:dyDescent="0.25">
      <c r="A10802"/>
      <c r="B10802"/>
      <c r="C10802"/>
      <c r="D10802"/>
      <c r="E10802" s="148"/>
      <c r="F10802" s="148"/>
      <c r="G10802" s="149"/>
      <c r="H10802" s="148"/>
      <c r="I10802"/>
    </row>
    <row r="10803" spans="1:9" x14ac:dyDescent="0.25">
      <c r="A10803"/>
      <c r="B10803"/>
      <c r="C10803"/>
      <c r="D10803"/>
      <c r="E10803" s="148"/>
      <c r="F10803" s="148"/>
      <c r="G10803" s="149"/>
      <c r="H10803" s="148"/>
      <c r="I10803"/>
    </row>
    <row r="10804" spans="1:9" x14ac:dyDescent="0.25">
      <c r="A10804"/>
      <c r="B10804"/>
      <c r="C10804"/>
      <c r="D10804"/>
      <c r="E10804" s="148"/>
      <c r="F10804" s="148"/>
      <c r="G10804" s="149"/>
      <c r="H10804" s="148"/>
      <c r="I10804"/>
    </row>
    <row r="10805" spans="1:9" x14ac:dyDescent="0.25">
      <c r="A10805"/>
      <c r="B10805"/>
      <c r="C10805"/>
      <c r="D10805"/>
      <c r="E10805" s="148"/>
      <c r="F10805" s="148"/>
      <c r="G10805" s="149"/>
      <c r="H10805" s="148"/>
      <c r="I10805"/>
    </row>
    <row r="10806" spans="1:9" x14ac:dyDescent="0.25">
      <c r="A10806"/>
      <c r="B10806"/>
      <c r="C10806"/>
      <c r="D10806"/>
      <c r="E10806" s="148"/>
      <c r="F10806" s="148"/>
      <c r="G10806" s="149"/>
      <c r="H10806" s="148"/>
      <c r="I10806"/>
    </row>
    <row r="10807" spans="1:9" x14ac:dyDescent="0.25">
      <c r="A10807"/>
      <c r="B10807"/>
      <c r="C10807"/>
      <c r="D10807"/>
      <c r="E10807" s="148"/>
      <c r="F10807" s="148"/>
      <c r="G10807" s="149"/>
      <c r="H10807" s="148"/>
      <c r="I10807"/>
    </row>
    <row r="10808" spans="1:9" x14ac:dyDescent="0.25">
      <c r="A10808"/>
      <c r="B10808"/>
      <c r="C10808"/>
      <c r="D10808"/>
      <c r="E10808" s="148"/>
      <c r="F10808" s="148"/>
      <c r="G10808" s="149"/>
      <c r="H10808" s="148"/>
      <c r="I10808"/>
    </row>
    <row r="10809" spans="1:9" x14ac:dyDescent="0.25">
      <c r="A10809"/>
      <c r="B10809"/>
      <c r="C10809"/>
      <c r="D10809"/>
      <c r="E10809" s="148"/>
      <c r="F10809" s="148"/>
      <c r="G10809" s="149"/>
      <c r="H10809" s="148"/>
      <c r="I10809"/>
    </row>
    <row r="10810" spans="1:9" x14ac:dyDescent="0.25">
      <c r="A10810"/>
      <c r="B10810"/>
      <c r="C10810"/>
      <c r="D10810"/>
      <c r="E10810" s="148"/>
      <c r="F10810" s="148"/>
      <c r="G10810" s="149"/>
      <c r="H10810" s="148"/>
      <c r="I10810"/>
    </row>
    <row r="10811" spans="1:9" x14ac:dyDescent="0.25">
      <c r="A10811"/>
      <c r="B10811"/>
      <c r="C10811"/>
      <c r="D10811"/>
      <c r="E10811" s="148"/>
      <c r="F10811" s="148"/>
      <c r="G10811" s="149"/>
      <c r="H10811" s="148"/>
      <c r="I10811"/>
    </row>
    <row r="10812" spans="1:9" x14ac:dyDescent="0.25">
      <c r="A10812"/>
      <c r="B10812"/>
      <c r="C10812"/>
      <c r="D10812"/>
      <c r="E10812" s="148"/>
      <c r="F10812" s="148"/>
      <c r="G10812" s="149"/>
      <c r="H10812" s="148"/>
      <c r="I10812"/>
    </row>
    <row r="10813" spans="1:9" x14ac:dyDescent="0.25">
      <c r="A10813"/>
      <c r="B10813"/>
      <c r="C10813"/>
      <c r="D10813"/>
      <c r="E10813" s="148"/>
      <c r="F10813" s="148"/>
      <c r="G10813" s="149"/>
      <c r="H10813" s="148"/>
      <c r="I10813"/>
    </row>
    <row r="10814" spans="1:9" x14ac:dyDescent="0.25">
      <c r="A10814"/>
      <c r="B10814"/>
      <c r="C10814"/>
      <c r="D10814"/>
      <c r="E10814" s="148"/>
      <c r="F10814" s="148"/>
      <c r="G10814" s="149"/>
      <c r="H10814" s="148"/>
      <c r="I10814"/>
    </row>
    <row r="10815" spans="1:9" x14ac:dyDescent="0.25">
      <c r="A10815"/>
      <c r="B10815"/>
      <c r="C10815"/>
      <c r="D10815"/>
      <c r="E10815" s="148"/>
      <c r="F10815" s="148"/>
      <c r="G10815" s="149"/>
      <c r="H10815" s="148"/>
      <c r="I10815"/>
    </row>
    <row r="10816" spans="1:9" x14ac:dyDescent="0.25">
      <c r="A10816"/>
      <c r="B10816"/>
      <c r="C10816"/>
      <c r="D10816"/>
      <c r="E10816" s="148"/>
      <c r="F10816" s="148"/>
      <c r="G10816" s="149"/>
      <c r="H10816" s="148"/>
      <c r="I10816"/>
    </row>
    <row r="10817" spans="1:9" x14ac:dyDescent="0.25">
      <c r="A10817"/>
      <c r="B10817"/>
      <c r="C10817"/>
      <c r="D10817"/>
      <c r="E10817" s="148"/>
      <c r="F10817" s="148"/>
      <c r="G10817" s="149"/>
      <c r="H10817" s="148"/>
      <c r="I10817"/>
    </row>
    <row r="10818" spans="1:9" x14ac:dyDescent="0.25">
      <c r="A10818"/>
      <c r="B10818"/>
      <c r="C10818"/>
      <c r="D10818"/>
      <c r="E10818" s="148"/>
      <c r="F10818" s="148"/>
      <c r="G10818" s="149"/>
      <c r="H10818" s="148"/>
      <c r="I10818"/>
    </row>
    <row r="10819" spans="1:9" x14ac:dyDescent="0.25">
      <c r="A10819"/>
      <c r="B10819"/>
      <c r="C10819"/>
      <c r="D10819"/>
      <c r="E10819" s="148"/>
      <c r="F10819" s="148"/>
      <c r="G10819" s="149"/>
      <c r="H10819" s="148"/>
      <c r="I10819"/>
    </row>
    <row r="10820" spans="1:9" x14ac:dyDescent="0.25">
      <c r="A10820"/>
      <c r="B10820"/>
      <c r="C10820"/>
      <c r="D10820"/>
      <c r="E10820" s="148"/>
      <c r="F10820" s="148"/>
      <c r="G10820" s="149"/>
      <c r="H10820" s="148"/>
      <c r="I10820"/>
    </row>
    <row r="10821" spans="1:9" x14ac:dyDescent="0.25">
      <c r="A10821"/>
      <c r="B10821"/>
      <c r="C10821"/>
      <c r="D10821"/>
      <c r="E10821" s="148"/>
      <c r="F10821" s="148"/>
      <c r="G10821" s="149"/>
      <c r="H10821" s="148"/>
      <c r="I10821"/>
    </row>
    <row r="10822" spans="1:9" x14ac:dyDescent="0.25">
      <c r="A10822"/>
      <c r="B10822"/>
      <c r="C10822"/>
      <c r="D10822"/>
      <c r="E10822" s="148"/>
      <c r="F10822" s="148"/>
      <c r="G10822" s="149"/>
      <c r="H10822" s="148"/>
      <c r="I10822"/>
    </row>
    <row r="10823" spans="1:9" x14ac:dyDescent="0.25">
      <c r="A10823"/>
      <c r="B10823"/>
      <c r="C10823"/>
      <c r="D10823"/>
      <c r="E10823" s="148"/>
      <c r="F10823" s="148"/>
      <c r="G10823" s="149"/>
      <c r="H10823" s="148"/>
      <c r="I10823"/>
    </row>
    <row r="10824" spans="1:9" x14ac:dyDescent="0.25">
      <c r="A10824"/>
      <c r="B10824"/>
      <c r="C10824"/>
      <c r="D10824"/>
      <c r="E10824" s="148"/>
      <c r="F10824" s="148"/>
      <c r="G10824" s="149"/>
      <c r="H10824" s="148"/>
      <c r="I10824"/>
    </row>
    <row r="10825" spans="1:9" x14ac:dyDescent="0.25">
      <c r="A10825"/>
      <c r="B10825"/>
      <c r="C10825"/>
      <c r="D10825"/>
      <c r="E10825" s="148"/>
      <c r="F10825" s="148"/>
      <c r="G10825" s="149"/>
      <c r="H10825" s="148"/>
      <c r="I10825"/>
    </row>
    <row r="10826" spans="1:9" x14ac:dyDescent="0.25">
      <c r="A10826"/>
      <c r="B10826"/>
      <c r="C10826"/>
      <c r="D10826"/>
      <c r="E10826" s="148"/>
      <c r="F10826" s="148"/>
      <c r="G10826" s="149"/>
      <c r="H10826" s="148"/>
      <c r="I10826"/>
    </row>
    <row r="10827" spans="1:9" x14ac:dyDescent="0.25">
      <c r="A10827"/>
      <c r="B10827"/>
      <c r="C10827"/>
      <c r="D10827"/>
      <c r="E10827" s="148"/>
      <c r="F10827" s="148"/>
      <c r="G10827" s="149"/>
      <c r="H10827" s="148"/>
      <c r="I10827"/>
    </row>
    <row r="10828" spans="1:9" x14ac:dyDescent="0.25">
      <c r="A10828"/>
      <c r="B10828"/>
      <c r="C10828"/>
      <c r="D10828"/>
      <c r="E10828" s="148"/>
      <c r="F10828" s="148"/>
      <c r="G10828" s="149"/>
      <c r="H10828" s="148"/>
      <c r="I10828"/>
    </row>
    <row r="10829" spans="1:9" x14ac:dyDescent="0.25">
      <c r="A10829"/>
      <c r="B10829"/>
      <c r="C10829"/>
      <c r="D10829"/>
      <c r="E10829" s="148"/>
      <c r="F10829" s="148"/>
      <c r="G10829" s="149"/>
      <c r="H10829" s="148"/>
      <c r="I10829"/>
    </row>
    <row r="10830" spans="1:9" x14ac:dyDescent="0.25">
      <c r="A10830"/>
      <c r="B10830"/>
      <c r="C10830"/>
      <c r="D10830"/>
      <c r="E10830" s="148"/>
      <c r="F10830" s="148"/>
      <c r="G10830" s="149"/>
      <c r="H10830" s="148"/>
      <c r="I10830"/>
    </row>
    <row r="10831" spans="1:9" x14ac:dyDescent="0.25">
      <c r="A10831"/>
      <c r="B10831"/>
      <c r="C10831"/>
      <c r="D10831"/>
      <c r="E10831" s="148"/>
      <c r="F10831" s="148"/>
      <c r="G10831" s="149"/>
      <c r="H10831" s="148"/>
      <c r="I10831"/>
    </row>
    <row r="10832" spans="1:9" x14ac:dyDescent="0.25">
      <c r="A10832"/>
      <c r="B10832"/>
      <c r="C10832"/>
      <c r="D10832"/>
      <c r="E10832" s="148"/>
      <c r="F10832" s="148"/>
      <c r="G10832" s="149"/>
      <c r="H10832" s="148"/>
      <c r="I10832"/>
    </row>
    <row r="10833" spans="1:9" x14ac:dyDescent="0.25">
      <c r="A10833"/>
      <c r="B10833"/>
      <c r="C10833"/>
      <c r="D10833"/>
      <c r="E10833" s="148"/>
      <c r="F10833" s="148"/>
      <c r="G10833" s="149"/>
      <c r="H10833" s="148"/>
      <c r="I10833"/>
    </row>
    <row r="10834" spans="1:9" x14ac:dyDescent="0.25">
      <c r="A10834"/>
      <c r="B10834"/>
      <c r="C10834"/>
      <c r="D10834"/>
      <c r="E10834" s="148"/>
      <c r="F10834" s="148"/>
      <c r="G10834" s="149"/>
      <c r="H10834" s="148"/>
      <c r="I10834"/>
    </row>
    <row r="10835" spans="1:9" x14ac:dyDescent="0.25">
      <c r="A10835"/>
      <c r="B10835"/>
      <c r="C10835"/>
      <c r="D10835"/>
      <c r="E10835" s="148"/>
      <c r="F10835" s="148"/>
      <c r="G10835" s="149"/>
      <c r="H10835" s="148"/>
      <c r="I10835"/>
    </row>
    <row r="10836" spans="1:9" x14ac:dyDescent="0.25">
      <c r="A10836"/>
      <c r="B10836"/>
      <c r="C10836"/>
      <c r="D10836"/>
      <c r="E10836" s="148"/>
      <c r="F10836" s="148"/>
      <c r="G10836" s="149"/>
      <c r="H10836" s="148"/>
      <c r="I10836"/>
    </row>
    <row r="10837" spans="1:9" x14ac:dyDescent="0.25">
      <c r="A10837"/>
      <c r="B10837"/>
      <c r="C10837"/>
      <c r="D10837"/>
      <c r="E10837" s="148"/>
      <c r="F10837" s="148"/>
      <c r="G10837" s="149"/>
      <c r="H10837" s="148"/>
      <c r="I10837"/>
    </row>
    <row r="10838" spans="1:9" x14ac:dyDescent="0.25">
      <c r="A10838"/>
      <c r="B10838"/>
      <c r="C10838"/>
      <c r="D10838"/>
      <c r="E10838" s="148"/>
      <c r="F10838" s="148"/>
      <c r="G10838" s="149"/>
      <c r="H10838" s="148"/>
      <c r="I10838"/>
    </row>
    <row r="10839" spans="1:9" x14ac:dyDescent="0.25">
      <c r="A10839"/>
      <c r="B10839"/>
      <c r="C10839"/>
      <c r="D10839"/>
      <c r="E10839" s="148"/>
      <c r="F10839" s="148"/>
      <c r="G10839" s="149"/>
      <c r="H10839" s="148"/>
      <c r="I10839"/>
    </row>
    <row r="10840" spans="1:9" x14ac:dyDescent="0.25">
      <c r="A10840"/>
      <c r="B10840"/>
      <c r="C10840"/>
      <c r="D10840"/>
      <c r="E10840" s="148"/>
      <c r="F10840" s="148"/>
      <c r="G10840" s="149"/>
      <c r="H10840" s="148"/>
      <c r="I10840"/>
    </row>
    <row r="10841" spans="1:9" x14ac:dyDescent="0.25">
      <c r="A10841"/>
      <c r="B10841"/>
      <c r="C10841"/>
      <c r="D10841"/>
      <c r="E10841" s="148"/>
      <c r="F10841" s="148"/>
      <c r="G10841" s="149"/>
      <c r="H10841" s="148"/>
      <c r="I10841"/>
    </row>
    <row r="10842" spans="1:9" x14ac:dyDescent="0.25">
      <c r="A10842"/>
      <c r="B10842"/>
      <c r="C10842"/>
      <c r="D10842"/>
      <c r="E10842" s="148"/>
      <c r="F10842" s="148"/>
      <c r="G10842" s="149"/>
      <c r="H10842" s="148"/>
      <c r="I10842"/>
    </row>
    <row r="10843" spans="1:9" x14ac:dyDescent="0.25">
      <c r="A10843"/>
      <c r="B10843"/>
      <c r="C10843"/>
      <c r="D10843"/>
      <c r="E10843" s="148"/>
      <c r="F10843" s="148"/>
      <c r="G10843" s="149"/>
      <c r="H10843" s="148"/>
      <c r="I10843"/>
    </row>
    <row r="10844" spans="1:9" x14ac:dyDescent="0.25">
      <c r="A10844"/>
      <c r="B10844"/>
      <c r="C10844"/>
      <c r="D10844"/>
      <c r="E10844" s="148"/>
      <c r="F10844" s="148"/>
      <c r="G10844" s="149"/>
      <c r="H10844" s="148"/>
      <c r="I10844"/>
    </row>
    <row r="10845" spans="1:9" x14ac:dyDescent="0.25">
      <c r="A10845"/>
      <c r="B10845"/>
      <c r="C10845"/>
      <c r="D10845"/>
      <c r="E10845" s="148"/>
      <c r="F10845" s="148"/>
      <c r="G10845" s="149"/>
      <c r="H10845" s="148"/>
      <c r="I10845"/>
    </row>
    <row r="10846" spans="1:9" x14ac:dyDescent="0.25">
      <c r="A10846"/>
      <c r="B10846"/>
      <c r="C10846"/>
      <c r="D10846"/>
      <c r="E10846" s="148"/>
      <c r="F10846" s="148"/>
      <c r="G10846" s="149"/>
      <c r="H10846" s="148"/>
      <c r="I10846"/>
    </row>
    <row r="10847" spans="1:9" x14ac:dyDescent="0.25">
      <c r="A10847"/>
      <c r="B10847"/>
      <c r="C10847"/>
      <c r="D10847"/>
      <c r="E10847" s="148"/>
      <c r="F10847" s="148"/>
      <c r="G10847" s="149"/>
      <c r="H10847" s="148"/>
      <c r="I10847"/>
    </row>
    <row r="10848" spans="1:9" x14ac:dyDescent="0.25">
      <c r="A10848"/>
      <c r="B10848"/>
      <c r="C10848"/>
      <c r="D10848"/>
      <c r="E10848" s="148"/>
      <c r="F10848" s="148"/>
      <c r="G10848" s="149"/>
      <c r="H10848" s="148"/>
      <c r="I10848"/>
    </row>
    <row r="10849" spans="1:9" x14ac:dyDescent="0.25">
      <c r="A10849"/>
      <c r="B10849"/>
      <c r="C10849"/>
      <c r="D10849"/>
      <c r="E10849" s="148"/>
      <c r="F10849" s="148"/>
      <c r="G10849" s="149"/>
      <c r="H10849" s="148"/>
      <c r="I10849"/>
    </row>
    <row r="10850" spans="1:9" x14ac:dyDescent="0.25">
      <c r="A10850"/>
      <c r="B10850"/>
      <c r="C10850"/>
      <c r="D10850"/>
      <c r="E10850" s="148"/>
      <c r="F10850" s="148"/>
      <c r="G10850" s="149"/>
      <c r="H10850" s="148"/>
      <c r="I10850"/>
    </row>
    <row r="10851" spans="1:9" x14ac:dyDescent="0.25">
      <c r="A10851"/>
      <c r="B10851"/>
      <c r="C10851"/>
      <c r="D10851"/>
      <c r="E10851" s="148"/>
      <c r="F10851" s="148"/>
      <c r="G10851" s="149"/>
      <c r="H10851" s="148"/>
      <c r="I10851"/>
    </row>
    <row r="10852" spans="1:9" x14ac:dyDescent="0.25">
      <c r="A10852"/>
      <c r="B10852"/>
      <c r="C10852"/>
      <c r="D10852"/>
      <c r="E10852" s="148"/>
      <c r="F10852" s="148"/>
      <c r="G10852" s="149"/>
      <c r="H10852" s="148"/>
      <c r="I10852"/>
    </row>
    <row r="10853" spans="1:9" x14ac:dyDescent="0.25">
      <c r="A10853"/>
      <c r="B10853"/>
      <c r="C10853"/>
      <c r="D10853"/>
      <c r="E10853" s="148"/>
      <c r="F10853" s="148"/>
      <c r="G10853" s="149"/>
      <c r="H10853" s="148"/>
      <c r="I10853"/>
    </row>
    <row r="10854" spans="1:9" x14ac:dyDescent="0.25">
      <c r="A10854"/>
      <c r="B10854"/>
      <c r="C10854"/>
      <c r="D10854"/>
      <c r="E10854" s="148"/>
      <c r="F10854" s="148"/>
      <c r="G10854" s="149"/>
      <c r="H10854" s="148"/>
      <c r="I10854"/>
    </row>
    <row r="10855" spans="1:9" x14ac:dyDescent="0.25">
      <c r="A10855"/>
      <c r="B10855"/>
      <c r="C10855"/>
      <c r="D10855"/>
      <c r="E10855" s="148"/>
      <c r="F10855" s="148"/>
      <c r="G10855" s="149"/>
      <c r="H10855" s="148"/>
      <c r="I10855"/>
    </row>
    <row r="10856" spans="1:9" x14ac:dyDescent="0.25">
      <c r="A10856"/>
      <c r="B10856"/>
      <c r="C10856"/>
      <c r="D10856"/>
      <c r="E10856" s="148"/>
      <c r="F10856" s="148"/>
      <c r="G10856" s="149"/>
      <c r="H10856" s="148"/>
      <c r="I10856"/>
    </row>
    <row r="10857" spans="1:9" x14ac:dyDescent="0.25">
      <c r="A10857"/>
      <c r="B10857"/>
      <c r="C10857"/>
      <c r="D10857"/>
      <c r="E10857" s="148"/>
      <c r="F10857" s="148"/>
      <c r="G10857" s="149"/>
      <c r="H10857" s="148"/>
      <c r="I10857"/>
    </row>
    <row r="10858" spans="1:9" x14ac:dyDescent="0.25">
      <c r="A10858"/>
      <c r="B10858"/>
      <c r="C10858"/>
      <c r="D10858"/>
      <c r="E10858" s="148"/>
      <c r="F10858" s="148"/>
      <c r="G10858" s="149"/>
      <c r="H10858" s="148"/>
      <c r="I10858"/>
    </row>
    <row r="10859" spans="1:9" x14ac:dyDescent="0.25">
      <c r="A10859"/>
      <c r="B10859"/>
      <c r="C10859"/>
      <c r="D10859"/>
      <c r="E10859" s="148"/>
      <c r="F10859" s="148"/>
      <c r="G10859" s="149"/>
      <c r="H10859" s="148"/>
      <c r="I10859"/>
    </row>
    <row r="10860" spans="1:9" x14ac:dyDescent="0.25">
      <c r="A10860"/>
      <c r="B10860"/>
      <c r="C10860"/>
      <c r="D10860"/>
      <c r="E10860" s="148"/>
      <c r="F10860" s="148"/>
      <c r="G10860" s="149"/>
      <c r="H10860" s="148"/>
      <c r="I10860"/>
    </row>
    <row r="10861" spans="1:9" x14ac:dyDescent="0.25">
      <c r="A10861"/>
      <c r="B10861"/>
      <c r="C10861"/>
      <c r="D10861"/>
      <c r="E10861" s="148"/>
      <c r="F10861" s="148"/>
      <c r="G10861" s="149"/>
      <c r="H10861" s="148"/>
      <c r="I10861"/>
    </row>
    <row r="10862" spans="1:9" x14ac:dyDescent="0.25">
      <c r="A10862"/>
      <c r="B10862"/>
      <c r="C10862"/>
      <c r="D10862"/>
      <c r="E10862" s="148"/>
      <c r="F10862" s="148"/>
      <c r="G10862" s="149"/>
      <c r="H10862" s="148"/>
      <c r="I10862"/>
    </row>
    <row r="10863" spans="1:9" x14ac:dyDescent="0.25">
      <c r="A10863"/>
      <c r="B10863"/>
      <c r="C10863"/>
      <c r="D10863"/>
      <c r="E10863" s="148"/>
      <c r="F10863" s="148"/>
      <c r="G10863" s="149"/>
      <c r="H10863" s="148"/>
      <c r="I10863"/>
    </row>
    <row r="10864" spans="1:9" x14ac:dyDescent="0.25">
      <c r="A10864"/>
      <c r="B10864"/>
      <c r="C10864"/>
      <c r="D10864"/>
      <c r="E10864" s="148"/>
      <c r="F10864" s="148"/>
      <c r="G10864" s="149"/>
      <c r="H10864" s="148"/>
      <c r="I10864"/>
    </row>
    <row r="10865" spans="1:9" x14ac:dyDescent="0.25">
      <c r="A10865"/>
      <c r="B10865"/>
      <c r="C10865"/>
      <c r="D10865"/>
      <c r="E10865" s="148"/>
      <c r="F10865" s="148"/>
      <c r="G10865" s="149"/>
      <c r="H10865" s="148"/>
      <c r="I10865"/>
    </row>
    <row r="10866" spans="1:9" x14ac:dyDescent="0.25">
      <c r="A10866"/>
      <c r="B10866"/>
      <c r="C10866"/>
      <c r="D10866"/>
      <c r="E10866" s="148"/>
      <c r="F10866" s="148"/>
      <c r="G10866" s="149"/>
      <c r="H10866" s="148"/>
      <c r="I10866"/>
    </row>
    <row r="10867" spans="1:9" x14ac:dyDescent="0.25">
      <c r="A10867"/>
      <c r="B10867"/>
      <c r="C10867"/>
      <c r="D10867"/>
      <c r="E10867" s="148"/>
      <c r="F10867" s="148"/>
      <c r="G10867" s="149"/>
      <c r="H10867" s="148"/>
      <c r="I10867"/>
    </row>
    <row r="10868" spans="1:9" x14ac:dyDescent="0.25">
      <c r="A10868"/>
      <c r="B10868"/>
      <c r="C10868"/>
      <c r="D10868"/>
      <c r="E10868" s="148"/>
      <c r="F10868" s="148"/>
      <c r="G10868" s="149"/>
      <c r="H10868" s="148"/>
      <c r="I10868"/>
    </row>
    <row r="10869" spans="1:9" x14ac:dyDescent="0.25">
      <c r="A10869"/>
      <c r="B10869"/>
      <c r="C10869"/>
      <c r="D10869"/>
      <c r="E10869" s="148"/>
      <c r="F10869" s="148"/>
      <c r="G10869" s="149"/>
      <c r="H10869" s="148"/>
      <c r="I10869"/>
    </row>
    <row r="10870" spans="1:9" x14ac:dyDescent="0.25">
      <c r="A10870"/>
      <c r="B10870"/>
      <c r="C10870"/>
      <c r="D10870"/>
      <c r="E10870" s="148"/>
      <c r="F10870" s="148"/>
      <c r="G10870" s="149"/>
      <c r="H10870" s="148"/>
      <c r="I10870"/>
    </row>
    <row r="10871" spans="1:9" x14ac:dyDescent="0.25">
      <c r="A10871"/>
      <c r="B10871"/>
      <c r="C10871"/>
      <c r="D10871"/>
      <c r="E10871" s="148"/>
      <c r="F10871" s="148"/>
      <c r="G10871" s="149"/>
      <c r="H10871" s="148"/>
      <c r="I10871"/>
    </row>
    <row r="10872" spans="1:9" x14ac:dyDescent="0.25">
      <c r="A10872"/>
      <c r="B10872"/>
      <c r="C10872"/>
      <c r="D10872"/>
      <c r="E10872" s="148"/>
      <c r="F10872" s="148"/>
      <c r="G10872" s="149"/>
      <c r="H10872" s="148"/>
      <c r="I10872"/>
    </row>
    <row r="10873" spans="1:9" x14ac:dyDescent="0.25">
      <c r="A10873"/>
      <c r="B10873"/>
      <c r="C10873"/>
      <c r="D10873"/>
      <c r="E10873" s="148"/>
      <c r="F10873" s="148"/>
      <c r="G10873" s="149"/>
      <c r="H10873" s="148"/>
      <c r="I10873"/>
    </row>
    <row r="10874" spans="1:9" x14ac:dyDescent="0.25">
      <c r="A10874"/>
      <c r="B10874"/>
      <c r="C10874"/>
      <c r="D10874"/>
      <c r="E10874" s="148"/>
      <c r="F10874" s="148"/>
      <c r="G10874" s="149"/>
      <c r="H10874" s="148"/>
      <c r="I10874"/>
    </row>
    <row r="10875" spans="1:9" x14ac:dyDescent="0.25">
      <c r="A10875"/>
      <c r="B10875"/>
      <c r="C10875"/>
      <c r="D10875"/>
      <c r="E10875" s="148"/>
      <c r="F10875" s="148"/>
      <c r="G10875" s="149"/>
      <c r="H10875" s="148"/>
      <c r="I10875"/>
    </row>
    <row r="10876" spans="1:9" x14ac:dyDescent="0.25">
      <c r="A10876"/>
      <c r="B10876"/>
      <c r="C10876"/>
      <c r="D10876"/>
      <c r="E10876" s="148"/>
      <c r="F10876" s="148"/>
      <c r="G10876" s="149"/>
      <c r="H10876" s="148"/>
      <c r="I10876"/>
    </row>
    <row r="10877" spans="1:9" x14ac:dyDescent="0.25">
      <c r="A10877"/>
      <c r="B10877"/>
      <c r="C10877"/>
      <c r="D10877"/>
      <c r="E10877" s="148"/>
      <c r="F10877" s="148"/>
      <c r="G10877" s="149"/>
      <c r="H10877" s="148"/>
      <c r="I10877"/>
    </row>
    <row r="10878" spans="1:9" x14ac:dyDescent="0.25">
      <c r="A10878"/>
      <c r="B10878"/>
      <c r="C10878"/>
      <c r="D10878"/>
      <c r="E10878" s="148"/>
      <c r="F10878" s="148"/>
      <c r="G10878" s="149"/>
      <c r="H10878" s="148"/>
      <c r="I10878"/>
    </row>
    <row r="10879" spans="1:9" x14ac:dyDescent="0.25">
      <c r="A10879"/>
      <c r="B10879"/>
      <c r="C10879"/>
      <c r="D10879"/>
      <c r="E10879" s="148"/>
      <c r="F10879" s="148"/>
      <c r="G10879" s="149"/>
      <c r="H10879" s="148"/>
      <c r="I10879"/>
    </row>
    <row r="10880" spans="1:9" x14ac:dyDescent="0.25">
      <c r="A10880"/>
      <c r="B10880"/>
      <c r="C10880"/>
      <c r="D10880"/>
      <c r="E10880" s="148"/>
      <c r="F10880" s="148"/>
      <c r="G10880" s="149"/>
      <c r="H10880" s="148"/>
      <c r="I10880"/>
    </row>
    <row r="10881" spans="1:9" x14ac:dyDescent="0.25">
      <c r="A10881"/>
      <c r="B10881"/>
      <c r="C10881"/>
      <c r="D10881"/>
      <c r="E10881" s="148"/>
      <c r="F10881" s="148"/>
      <c r="G10881" s="149"/>
      <c r="H10881" s="148"/>
      <c r="I10881"/>
    </row>
    <row r="10882" spans="1:9" x14ac:dyDescent="0.25">
      <c r="A10882"/>
      <c r="B10882"/>
      <c r="C10882"/>
      <c r="D10882"/>
      <c r="E10882" s="148"/>
      <c r="F10882" s="148"/>
      <c r="G10882" s="149"/>
      <c r="H10882" s="148"/>
      <c r="I10882"/>
    </row>
    <row r="10883" spans="1:9" x14ac:dyDescent="0.25">
      <c r="A10883"/>
      <c r="B10883"/>
      <c r="C10883"/>
      <c r="D10883"/>
      <c r="E10883" s="148"/>
      <c r="F10883" s="148"/>
      <c r="G10883" s="149"/>
      <c r="H10883" s="148"/>
      <c r="I10883"/>
    </row>
    <row r="10884" spans="1:9" x14ac:dyDescent="0.25">
      <c r="A10884"/>
      <c r="B10884"/>
      <c r="C10884"/>
      <c r="D10884"/>
      <c r="E10884" s="148"/>
      <c r="F10884" s="148"/>
      <c r="G10884" s="149"/>
      <c r="H10884" s="148"/>
      <c r="I10884"/>
    </row>
    <row r="10885" spans="1:9" x14ac:dyDescent="0.25">
      <c r="A10885"/>
      <c r="B10885"/>
      <c r="C10885"/>
      <c r="D10885"/>
      <c r="E10885" s="148"/>
      <c r="F10885" s="148"/>
      <c r="G10885" s="149"/>
      <c r="H10885" s="148"/>
      <c r="I10885"/>
    </row>
    <row r="10886" spans="1:9" x14ac:dyDescent="0.25">
      <c r="A10886"/>
      <c r="B10886"/>
      <c r="C10886"/>
      <c r="D10886"/>
      <c r="E10886" s="148"/>
      <c r="F10886" s="148"/>
      <c r="G10886" s="149"/>
      <c r="H10886" s="148"/>
      <c r="I10886"/>
    </row>
    <row r="10887" spans="1:9" x14ac:dyDescent="0.25">
      <c r="A10887"/>
      <c r="B10887"/>
      <c r="C10887"/>
      <c r="D10887"/>
      <c r="E10887" s="148"/>
      <c r="F10887" s="148"/>
      <c r="G10887" s="149"/>
      <c r="H10887" s="148"/>
      <c r="I10887"/>
    </row>
    <row r="10888" spans="1:9" x14ac:dyDescent="0.25">
      <c r="A10888"/>
      <c r="B10888"/>
      <c r="C10888"/>
      <c r="D10888"/>
      <c r="E10888" s="148"/>
      <c r="F10888" s="148"/>
      <c r="G10888" s="149"/>
      <c r="H10888" s="148"/>
      <c r="I10888"/>
    </row>
    <row r="10889" spans="1:9" x14ac:dyDescent="0.25">
      <c r="A10889"/>
      <c r="B10889"/>
      <c r="C10889"/>
      <c r="D10889"/>
      <c r="E10889" s="148"/>
      <c r="F10889" s="148"/>
      <c r="G10889" s="149"/>
      <c r="H10889" s="148"/>
      <c r="I10889"/>
    </row>
    <row r="10890" spans="1:9" x14ac:dyDescent="0.25">
      <c r="A10890"/>
      <c r="B10890"/>
      <c r="C10890"/>
      <c r="D10890"/>
      <c r="E10890" s="148"/>
      <c r="F10890" s="148"/>
      <c r="G10890" s="149"/>
      <c r="H10890" s="148"/>
      <c r="I10890"/>
    </row>
    <row r="10891" spans="1:9" x14ac:dyDescent="0.25">
      <c r="A10891"/>
      <c r="B10891"/>
      <c r="C10891"/>
      <c r="D10891"/>
      <c r="E10891" s="148"/>
      <c r="F10891" s="148"/>
      <c r="G10891" s="149"/>
      <c r="H10891" s="148"/>
      <c r="I10891"/>
    </row>
    <row r="10892" spans="1:9" x14ac:dyDescent="0.25">
      <c r="A10892"/>
      <c r="B10892"/>
      <c r="C10892"/>
      <c r="D10892"/>
      <c r="E10892" s="148"/>
      <c r="F10892" s="148"/>
      <c r="G10892" s="149"/>
      <c r="H10892" s="148"/>
      <c r="I10892"/>
    </row>
    <row r="10893" spans="1:9" x14ac:dyDescent="0.25">
      <c r="A10893"/>
      <c r="B10893"/>
      <c r="C10893"/>
      <c r="D10893"/>
      <c r="E10893" s="148"/>
      <c r="F10893" s="148"/>
      <c r="G10893" s="149"/>
      <c r="H10893" s="148"/>
      <c r="I10893"/>
    </row>
    <row r="10894" spans="1:9" x14ac:dyDescent="0.25">
      <c r="A10894"/>
      <c r="B10894"/>
      <c r="C10894"/>
      <c r="D10894"/>
      <c r="E10894" s="148"/>
      <c r="F10894" s="148"/>
      <c r="G10894" s="149"/>
      <c r="H10894" s="148"/>
      <c r="I10894"/>
    </row>
    <row r="10895" spans="1:9" x14ac:dyDescent="0.25">
      <c r="A10895"/>
      <c r="B10895"/>
      <c r="C10895"/>
      <c r="D10895"/>
      <c r="E10895" s="148"/>
      <c r="F10895" s="148"/>
      <c r="G10895" s="149"/>
      <c r="H10895" s="148"/>
      <c r="I10895"/>
    </row>
    <row r="10896" spans="1:9" x14ac:dyDescent="0.25">
      <c r="A10896"/>
      <c r="B10896"/>
      <c r="C10896"/>
      <c r="D10896"/>
      <c r="E10896" s="148"/>
      <c r="F10896" s="148"/>
      <c r="G10896" s="149"/>
      <c r="H10896" s="148"/>
      <c r="I10896"/>
    </row>
    <row r="10897" spans="1:9" x14ac:dyDescent="0.25">
      <c r="A10897"/>
      <c r="B10897"/>
      <c r="C10897"/>
      <c r="D10897"/>
      <c r="E10897" s="148"/>
      <c r="F10897" s="148"/>
      <c r="G10897" s="149"/>
      <c r="H10897" s="148"/>
      <c r="I10897"/>
    </row>
    <row r="10898" spans="1:9" x14ac:dyDescent="0.25">
      <c r="A10898"/>
      <c r="B10898"/>
      <c r="C10898"/>
      <c r="D10898"/>
      <c r="E10898" s="148"/>
      <c r="F10898" s="148"/>
      <c r="G10898" s="149"/>
      <c r="H10898" s="148"/>
      <c r="I10898"/>
    </row>
    <row r="10899" spans="1:9" x14ac:dyDescent="0.25">
      <c r="A10899"/>
      <c r="B10899"/>
      <c r="C10899"/>
      <c r="D10899"/>
      <c r="E10899" s="148"/>
      <c r="F10899" s="148"/>
      <c r="G10899" s="149"/>
      <c r="H10899" s="148"/>
      <c r="I10899"/>
    </row>
    <row r="10900" spans="1:9" x14ac:dyDescent="0.25">
      <c r="A10900"/>
      <c r="B10900"/>
      <c r="C10900"/>
      <c r="D10900"/>
      <c r="E10900" s="148"/>
      <c r="F10900" s="148"/>
      <c r="G10900" s="149"/>
      <c r="H10900" s="148"/>
      <c r="I10900"/>
    </row>
    <row r="10901" spans="1:9" x14ac:dyDescent="0.25">
      <c r="A10901"/>
      <c r="B10901"/>
      <c r="C10901"/>
      <c r="D10901"/>
      <c r="E10901" s="148"/>
      <c r="F10901" s="148"/>
      <c r="G10901" s="149"/>
      <c r="H10901" s="148"/>
      <c r="I10901"/>
    </row>
    <row r="10902" spans="1:9" x14ac:dyDescent="0.25">
      <c r="A10902"/>
      <c r="B10902"/>
      <c r="C10902"/>
      <c r="D10902"/>
      <c r="E10902" s="148"/>
      <c r="F10902" s="148"/>
      <c r="G10902" s="149"/>
      <c r="H10902" s="148"/>
      <c r="I10902"/>
    </row>
    <row r="10903" spans="1:9" x14ac:dyDescent="0.25">
      <c r="A10903"/>
      <c r="B10903"/>
      <c r="C10903"/>
      <c r="D10903"/>
      <c r="E10903" s="148"/>
      <c r="F10903" s="148"/>
      <c r="G10903" s="149"/>
      <c r="H10903" s="148"/>
      <c r="I10903"/>
    </row>
    <row r="10904" spans="1:9" x14ac:dyDescent="0.25">
      <c r="A10904"/>
      <c r="B10904"/>
      <c r="C10904"/>
      <c r="D10904"/>
      <c r="E10904" s="148"/>
      <c r="F10904" s="148"/>
      <c r="G10904" s="149"/>
      <c r="H10904" s="148"/>
      <c r="I10904"/>
    </row>
    <row r="10905" spans="1:9" x14ac:dyDescent="0.25">
      <c r="A10905"/>
      <c r="B10905"/>
      <c r="C10905"/>
      <c r="D10905"/>
      <c r="E10905" s="148"/>
      <c r="F10905" s="148"/>
      <c r="G10905" s="149"/>
      <c r="H10905" s="148"/>
      <c r="I10905"/>
    </row>
    <row r="10906" spans="1:9" x14ac:dyDescent="0.25">
      <c r="A10906"/>
      <c r="B10906"/>
      <c r="C10906"/>
      <c r="D10906"/>
      <c r="E10906" s="148"/>
      <c r="F10906" s="148"/>
      <c r="G10906" s="149"/>
      <c r="H10906" s="148"/>
      <c r="I10906"/>
    </row>
    <row r="10907" spans="1:9" x14ac:dyDescent="0.25">
      <c r="A10907"/>
      <c r="B10907"/>
      <c r="C10907"/>
      <c r="D10907"/>
      <c r="E10907" s="148"/>
      <c r="F10907" s="148"/>
      <c r="G10907" s="149"/>
      <c r="H10907" s="148"/>
      <c r="I10907"/>
    </row>
    <row r="10908" spans="1:9" x14ac:dyDescent="0.25">
      <c r="A10908"/>
      <c r="B10908"/>
      <c r="C10908"/>
      <c r="D10908"/>
      <c r="E10908" s="148"/>
      <c r="F10908" s="148"/>
      <c r="G10908" s="149"/>
      <c r="H10908" s="148"/>
      <c r="I10908"/>
    </row>
    <row r="10909" spans="1:9" x14ac:dyDescent="0.25">
      <c r="A10909"/>
      <c r="B10909"/>
      <c r="C10909"/>
      <c r="D10909"/>
      <c r="E10909" s="148"/>
      <c r="F10909" s="148"/>
      <c r="G10909" s="149"/>
      <c r="H10909" s="148"/>
      <c r="I10909"/>
    </row>
    <row r="10910" spans="1:9" x14ac:dyDescent="0.25">
      <c r="A10910"/>
      <c r="B10910"/>
      <c r="C10910"/>
      <c r="D10910"/>
      <c r="E10910" s="148"/>
      <c r="F10910" s="148"/>
      <c r="G10910" s="149"/>
      <c r="H10910" s="148"/>
      <c r="I10910"/>
    </row>
    <row r="10911" spans="1:9" x14ac:dyDescent="0.25">
      <c r="A10911"/>
      <c r="B10911"/>
      <c r="C10911"/>
      <c r="D10911"/>
      <c r="E10911" s="148"/>
      <c r="F10911" s="148"/>
      <c r="G10911" s="149"/>
      <c r="H10911" s="148"/>
      <c r="I10911"/>
    </row>
    <row r="10912" spans="1:9" x14ac:dyDescent="0.25">
      <c r="A10912"/>
      <c r="B10912"/>
      <c r="C10912"/>
      <c r="D10912"/>
      <c r="E10912" s="148"/>
      <c r="F10912" s="148"/>
      <c r="G10912" s="149"/>
      <c r="H10912" s="148"/>
      <c r="I10912"/>
    </row>
    <row r="10913" spans="1:9" x14ac:dyDescent="0.25">
      <c r="A10913"/>
      <c r="B10913"/>
      <c r="C10913"/>
      <c r="D10913"/>
      <c r="E10913" s="148"/>
      <c r="F10913" s="148"/>
      <c r="G10913" s="149"/>
      <c r="H10913" s="148"/>
      <c r="I10913"/>
    </row>
    <row r="10914" spans="1:9" x14ac:dyDescent="0.25">
      <c r="A10914"/>
      <c r="B10914"/>
      <c r="C10914"/>
      <c r="D10914"/>
      <c r="E10914" s="148"/>
      <c r="F10914" s="148"/>
      <c r="G10914" s="149"/>
      <c r="H10914" s="148"/>
      <c r="I10914"/>
    </row>
    <row r="10915" spans="1:9" x14ac:dyDescent="0.25">
      <c r="A10915"/>
      <c r="B10915"/>
      <c r="C10915"/>
      <c r="D10915"/>
      <c r="E10915" s="148"/>
      <c r="F10915" s="148"/>
      <c r="G10915" s="149"/>
      <c r="H10915" s="148"/>
      <c r="I10915"/>
    </row>
    <row r="10916" spans="1:9" x14ac:dyDescent="0.25">
      <c r="A10916"/>
      <c r="B10916"/>
      <c r="C10916"/>
      <c r="D10916"/>
      <c r="E10916" s="148"/>
      <c r="F10916" s="148"/>
      <c r="G10916" s="149"/>
      <c r="H10916" s="148"/>
      <c r="I10916"/>
    </row>
    <row r="10917" spans="1:9" x14ac:dyDescent="0.25">
      <c r="A10917"/>
      <c r="B10917"/>
      <c r="C10917"/>
      <c r="D10917"/>
      <c r="E10917" s="148"/>
      <c r="F10917" s="148"/>
      <c r="G10917" s="149"/>
      <c r="H10917" s="148"/>
      <c r="I10917"/>
    </row>
    <row r="10918" spans="1:9" x14ac:dyDescent="0.25">
      <c r="A10918"/>
      <c r="B10918"/>
      <c r="C10918"/>
      <c r="D10918"/>
      <c r="E10918" s="148"/>
      <c r="F10918" s="148"/>
      <c r="G10918" s="149"/>
      <c r="H10918" s="148"/>
      <c r="I10918"/>
    </row>
    <row r="10919" spans="1:9" x14ac:dyDescent="0.25">
      <c r="A10919"/>
      <c r="B10919"/>
      <c r="C10919"/>
      <c r="D10919"/>
      <c r="E10919" s="148"/>
      <c r="F10919" s="148"/>
      <c r="G10919" s="149"/>
      <c r="H10919" s="148"/>
      <c r="I10919"/>
    </row>
    <row r="10920" spans="1:9" x14ac:dyDescent="0.25">
      <c r="A10920"/>
      <c r="B10920"/>
      <c r="C10920"/>
      <c r="D10920"/>
      <c r="E10920" s="148"/>
      <c r="F10920" s="148"/>
      <c r="G10920" s="149"/>
      <c r="H10920" s="148"/>
      <c r="I10920"/>
    </row>
    <row r="10921" spans="1:9" x14ac:dyDescent="0.25">
      <c r="A10921"/>
      <c r="B10921"/>
      <c r="C10921"/>
      <c r="D10921"/>
      <c r="E10921" s="148"/>
      <c r="F10921" s="148"/>
      <c r="G10921" s="149"/>
      <c r="H10921" s="148"/>
      <c r="I10921"/>
    </row>
    <row r="10922" spans="1:9" x14ac:dyDescent="0.25">
      <c r="A10922"/>
      <c r="B10922"/>
      <c r="C10922"/>
      <c r="D10922"/>
      <c r="E10922" s="148"/>
      <c r="F10922" s="148"/>
      <c r="G10922" s="149"/>
      <c r="H10922" s="148"/>
      <c r="I10922"/>
    </row>
    <row r="10923" spans="1:9" x14ac:dyDescent="0.25">
      <c r="A10923"/>
      <c r="B10923"/>
      <c r="C10923"/>
      <c r="D10923"/>
      <c r="E10923" s="148"/>
      <c r="F10923" s="148"/>
      <c r="G10923" s="149"/>
      <c r="H10923" s="148"/>
      <c r="I10923"/>
    </row>
    <row r="10924" spans="1:9" x14ac:dyDescent="0.25">
      <c r="A10924"/>
      <c r="B10924"/>
      <c r="C10924"/>
      <c r="D10924"/>
      <c r="E10924" s="148"/>
      <c r="F10924" s="148"/>
      <c r="G10924" s="149"/>
      <c r="H10924" s="148"/>
      <c r="I10924"/>
    </row>
    <row r="10925" spans="1:9" x14ac:dyDescent="0.25">
      <c r="A10925"/>
      <c r="B10925"/>
      <c r="C10925"/>
      <c r="D10925"/>
      <c r="E10925" s="148"/>
      <c r="F10925" s="148"/>
      <c r="G10925" s="149"/>
      <c r="H10925" s="148"/>
      <c r="I10925"/>
    </row>
    <row r="10926" spans="1:9" x14ac:dyDescent="0.25">
      <c r="A10926"/>
      <c r="B10926"/>
      <c r="C10926"/>
      <c r="D10926"/>
      <c r="E10926" s="148"/>
      <c r="F10926" s="148"/>
      <c r="G10926" s="149"/>
      <c r="H10926" s="148"/>
      <c r="I10926"/>
    </row>
    <row r="10927" spans="1:9" x14ac:dyDescent="0.25">
      <c r="A10927"/>
      <c r="B10927"/>
      <c r="C10927"/>
      <c r="D10927"/>
      <c r="E10927" s="148"/>
      <c r="F10927" s="148"/>
      <c r="G10927" s="149"/>
      <c r="H10927" s="148"/>
      <c r="I10927"/>
    </row>
    <row r="10928" spans="1:9" x14ac:dyDescent="0.25">
      <c r="A10928"/>
      <c r="B10928"/>
      <c r="C10928"/>
      <c r="D10928"/>
      <c r="E10928" s="148"/>
      <c r="F10928" s="148"/>
      <c r="G10928" s="149"/>
      <c r="H10928" s="148"/>
      <c r="I10928"/>
    </row>
    <row r="10929" spans="1:9" x14ac:dyDescent="0.25">
      <c r="A10929"/>
      <c r="B10929"/>
      <c r="C10929"/>
      <c r="D10929"/>
      <c r="E10929" s="148"/>
      <c r="F10929" s="148"/>
      <c r="G10929" s="149"/>
      <c r="H10929" s="148"/>
      <c r="I10929"/>
    </row>
    <row r="10930" spans="1:9" x14ac:dyDescent="0.25">
      <c r="A10930"/>
      <c r="B10930"/>
      <c r="C10930"/>
      <c r="D10930"/>
      <c r="E10930" s="148"/>
      <c r="F10930" s="148"/>
      <c r="G10930" s="149"/>
      <c r="H10930" s="148"/>
      <c r="I10930"/>
    </row>
    <row r="10931" spans="1:9" x14ac:dyDescent="0.25">
      <c r="A10931"/>
      <c r="B10931"/>
      <c r="C10931"/>
      <c r="D10931"/>
      <c r="E10931" s="148"/>
      <c r="F10931" s="148"/>
      <c r="G10931" s="149"/>
      <c r="H10931" s="148"/>
      <c r="I10931"/>
    </row>
    <row r="10932" spans="1:9" x14ac:dyDescent="0.25">
      <c r="A10932"/>
      <c r="B10932"/>
      <c r="C10932"/>
      <c r="D10932"/>
      <c r="E10932" s="148"/>
      <c r="F10932" s="148"/>
      <c r="G10932" s="149"/>
      <c r="H10932" s="148"/>
      <c r="I10932"/>
    </row>
    <row r="10933" spans="1:9" x14ac:dyDescent="0.25">
      <c r="A10933"/>
      <c r="B10933"/>
      <c r="C10933"/>
      <c r="D10933"/>
      <c r="E10933" s="148"/>
      <c r="F10933" s="148"/>
      <c r="G10933" s="149"/>
      <c r="H10933" s="148"/>
      <c r="I10933"/>
    </row>
    <row r="10934" spans="1:9" x14ac:dyDescent="0.25">
      <c r="A10934"/>
      <c r="B10934"/>
      <c r="C10934"/>
      <c r="D10934"/>
      <c r="E10934" s="148"/>
      <c r="F10934" s="148"/>
      <c r="G10934" s="149"/>
      <c r="H10934" s="148"/>
      <c r="I10934"/>
    </row>
    <row r="10935" spans="1:9" x14ac:dyDescent="0.25">
      <c r="A10935"/>
      <c r="B10935"/>
      <c r="C10935"/>
      <c r="D10935"/>
      <c r="E10935" s="148"/>
      <c r="F10935" s="148"/>
      <c r="G10935" s="149"/>
      <c r="H10935" s="148"/>
      <c r="I10935"/>
    </row>
    <row r="10936" spans="1:9" x14ac:dyDescent="0.25">
      <c r="A10936"/>
      <c r="B10936"/>
      <c r="C10936"/>
      <c r="D10936"/>
      <c r="E10936" s="148"/>
      <c r="F10936" s="148"/>
      <c r="G10936" s="149"/>
      <c r="H10936" s="148"/>
      <c r="I10936"/>
    </row>
    <row r="10937" spans="1:9" x14ac:dyDescent="0.25">
      <c r="A10937"/>
      <c r="B10937"/>
      <c r="C10937"/>
      <c r="D10937"/>
      <c r="E10937" s="148"/>
      <c r="F10937" s="148"/>
      <c r="G10937" s="149"/>
      <c r="H10937" s="148"/>
      <c r="I10937"/>
    </row>
    <row r="10938" spans="1:9" x14ac:dyDescent="0.25">
      <c r="A10938"/>
      <c r="B10938"/>
      <c r="C10938"/>
      <c r="D10938"/>
      <c r="E10938" s="148"/>
      <c r="F10938" s="148"/>
      <c r="G10938" s="149"/>
      <c r="H10938" s="148"/>
      <c r="I10938"/>
    </row>
    <row r="10939" spans="1:9" x14ac:dyDescent="0.25">
      <c r="A10939"/>
      <c r="B10939"/>
      <c r="C10939"/>
      <c r="D10939"/>
      <c r="E10939" s="148"/>
      <c r="F10939" s="148"/>
      <c r="G10939" s="149"/>
      <c r="H10939" s="148"/>
      <c r="I10939"/>
    </row>
    <row r="10940" spans="1:9" x14ac:dyDescent="0.25">
      <c r="A10940"/>
      <c r="B10940"/>
      <c r="C10940"/>
      <c r="D10940"/>
      <c r="E10940" s="148"/>
      <c r="F10940" s="148"/>
      <c r="G10940" s="149"/>
      <c r="H10940" s="148"/>
      <c r="I10940"/>
    </row>
    <row r="10941" spans="1:9" x14ac:dyDescent="0.25">
      <c r="A10941"/>
      <c r="B10941"/>
      <c r="C10941"/>
      <c r="D10941"/>
      <c r="E10941" s="148"/>
      <c r="F10941" s="148"/>
      <c r="G10941" s="149"/>
      <c r="H10941" s="148"/>
      <c r="I10941"/>
    </row>
    <row r="10942" spans="1:9" x14ac:dyDescent="0.25">
      <c r="A10942"/>
      <c r="B10942"/>
      <c r="C10942"/>
      <c r="D10942"/>
      <c r="E10942" s="148"/>
      <c r="F10942" s="148"/>
      <c r="G10942" s="149"/>
      <c r="H10942" s="148"/>
      <c r="I10942"/>
    </row>
    <row r="10943" spans="1:9" x14ac:dyDescent="0.25">
      <c r="A10943"/>
      <c r="B10943"/>
      <c r="C10943"/>
      <c r="D10943"/>
      <c r="E10943" s="148"/>
      <c r="F10943" s="148"/>
      <c r="G10943" s="149"/>
      <c r="H10943" s="148"/>
      <c r="I10943"/>
    </row>
    <row r="10944" spans="1:9" x14ac:dyDescent="0.25">
      <c r="A10944"/>
      <c r="B10944"/>
      <c r="C10944"/>
      <c r="D10944"/>
      <c r="E10944" s="148"/>
      <c r="F10944" s="148"/>
      <c r="G10944" s="149"/>
      <c r="H10944" s="148"/>
      <c r="I10944"/>
    </row>
    <row r="10945" spans="1:9" x14ac:dyDescent="0.25">
      <c r="A10945"/>
      <c r="B10945"/>
      <c r="C10945"/>
      <c r="D10945"/>
      <c r="E10945" s="148"/>
      <c r="F10945" s="148"/>
      <c r="G10945" s="149"/>
      <c r="H10945" s="148"/>
      <c r="I10945"/>
    </row>
    <row r="10946" spans="1:9" x14ac:dyDescent="0.25">
      <c r="A10946"/>
      <c r="B10946"/>
      <c r="C10946"/>
      <c r="D10946"/>
      <c r="E10946" s="148"/>
      <c r="F10946" s="148"/>
      <c r="G10946" s="149"/>
      <c r="H10946" s="148"/>
      <c r="I10946"/>
    </row>
    <row r="10947" spans="1:9" x14ac:dyDescent="0.25">
      <c r="A10947"/>
      <c r="B10947"/>
      <c r="C10947"/>
      <c r="D10947"/>
      <c r="E10947" s="148"/>
      <c r="F10947" s="148"/>
      <c r="G10947" s="149"/>
      <c r="H10947" s="148"/>
      <c r="I10947"/>
    </row>
    <row r="10948" spans="1:9" x14ac:dyDescent="0.25">
      <c r="A10948"/>
      <c r="B10948"/>
      <c r="C10948"/>
      <c r="D10948"/>
      <c r="E10948" s="148"/>
      <c r="F10948" s="148"/>
      <c r="G10948" s="149"/>
      <c r="H10948" s="148"/>
      <c r="I10948"/>
    </row>
    <row r="10949" spans="1:9" x14ac:dyDescent="0.25">
      <c r="A10949"/>
      <c r="B10949"/>
      <c r="C10949"/>
      <c r="D10949"/>
      <c r="E10949" s="148"/>
      <c r="F10949" s="148"/>
      <c r="G10949" s="149"/>
      <c r="H10949" s="148"/>
      <c r="I10949"/>
    </row>
    <row r="10950" spans="1:9" x14ac:dyDescent="0.25">
      <c r="A10950"/>
      <c r="B10950"/>
      <c r="C10950"/>
      <c r="D10950"/>
      <c r="E10950" s="148"/>
      <c r="F10950" s="148"/>
      <c r="G10950" s="149"/>
      <c r="H10950" s="148"/>
      <c r="I10950"/>
    </row>
    <row r="10951" spans="1:9" x14ac:dyDescent="0.25">
      <c r="A10951"/>
      <c r="B10951"/>
      <c r="C10951"/>
      <c r="D10951"/>
      <c r="E10951" s="148"/>
      <c r="F10951" s="148"/>
      <c r="G10951" s="149"/>
      <c r="H10951" s="148"/>
      <c r="I10951"/>
    </row>
    <row r="10952" spans="1:9" x14ac:dyDescent="0.25">
      <c r="A10952"/>
      <c r="B10952"/>
      <c r="C10952"/>
      <c r="D10952"/>
      <c r="E10952" s="148"/>
      <c r="F10952" s="148"/>
      <c r="G10952" s="149"/>
      <c r="H10952" s="148"/>
      <c r="I10952"/>
    </row>
    <row r="10953" spans="1:9" x14ac:dyDescent="0.25">
      <c r="A10953"/>
      <c r="B10953"/>
      <c r="C10953"/>
      <c r="D10953"/>
      <c r="E10953" s="148"/>
      <c r="F10953" s="148"/>
      <c r="G10953" s="149"/>
      <c r="H10953" s="148"/>
      <c r="I10953"/>
    </row>
    <row r="10954" spans="1:9" x14ac:dyDescent="0.25">
      <c r="A10954"/>
      <c r="B10954"/>
      <c r="C10954"/>
      <c r="D10954"/>
      <c r="E10954" s="148"/>
      <c r="F10954" s="148"/>
      <c r="G10954" s="149"/>
      <c r="H10954" s="148"/>
      <c r="I10954"/>
    </row>
    <row r="10955" spans="1:9" x14ac:dyDescent="0.25">
      <c r="A10955"/>
      <c r="B10955"/>
      <c r="C10955"/>
      <c r="D10955"/>
      <c r="E10955" s="148"/>
      <c r="F10955" s="148"/>
      <c r="G10955" s="149"/>
      <c r="H10955" s="148"/>
      <c r="I10955"/>
    </row>
    <row r="10956" spans="1:9" x14ac:dyDescent="0.25">
      <c r="A10956"/>
      <c r="B10956"/>
      <c r="C10956"/>
      <c r="D10956"/>
      <c r="E10956" s="148"/>
      <c r="F10956" s="148"/>
      <c r="G10956" s="149"/>
      <c r="H10956" s="148"/>
      <c r="I10956"/>
    </row>
    <row r="10957" spans="1:9" x14ac:dyDescent="0.25">
      <c r="A10957"/>
      <c r="B10957"/>
      <c r="C10957"/>
      <c r="D10957"/>
      <c r="E10957" s="148"/>
      <c r="F10957" s="148"/>
      <c r="G10957" s="149"/>
      <c r="H10957" s="148"/>
      <c r="I10957"/>
    </row>
    <row r="10958" spans="1:9" x14ac:dyDescent="0.25">
      <c r="A10958"/>
      <c r="B10958"/>
      <c r="C10958"/>
      <c r="D10958"/>
      <c r="E10958" s="148"/>
      <c r="F10958" s="148"/>
      <c r="G10958" s="149"/>
      <c r="H10958" s="148"/>
      <c r="I10958"/>
    </row>
    <row r="10959" spans="1:9" x14ac:dyDescent="0.25">
      <c r="A10959"/>
      <c r="B10959"/>
      <c r="C10959"/>
      <c r="D10959"/>
      <c r="E10959" s="148"/>
      <c r="F10959" s="148"/>
      <c r="G10959" s="149"/>
      <c r="H10959" s="148"/>
      <c r="I10959"/>
    </row>
    <row r="10960" spans="1:9" x14ac:dyDescent="0.25">
      <c r="A10960"/>
      <c r="B10960"/>
      <c r="C10960"/>
      <c r="D10960"/>
      <c r="E10960" s="148"/>
      <c r="F10960" s="148"/>
      <c r="G10960" s="149"/>
      <c r="H10960" s="148"/>
      <c r="I10960"/>
    </row>
    <row r="10961" spans="1:9" x14ac:dyDescent="0.25">
      <c r="A10961"/>
      <c r="B10961"/>
      <c r="C10961"/>
      <c r="D10961"/>
      <c r="E10961" s="148"/>
      <c r="F10961" s="148"/>
      <c r="G10961" s="149"/>
      <c r="H10961" s="148"/>
      <c r="I10961"/>
    </row>
    <row r="10962" spans="1:9" x14ac:dyDescent="0.25">
      <c r="A10962"/>
      <c r="B10962"/>
      <c r="C10962"/>
      <c r="D10962"/>
      <c r="E10962" s="148"/>
      <c r="F10962" s="148"/>
      <c r="G10962" s="149"/>
      <c r="H10962" s="148"/>
      <c r="I10962"/>
    </row>
    <row r="10963" spans="1:9" x14ac:dyDescent="0.25">
      <c r="A10963"/>
      <c r="B10963"/>
      <c r="C10963"/>
      <c r="D10963"/>
      <c r="E10963" s="148"/>
      <c r="F10963" s="148"/>
      <c r="G10963" s="149"/>
      <c r="H10963" s="148"/>
      <c r="I10963"/>
    </row>
    <row r="10964" spans="1:9" x14ac:dyDescent="0.25">
      <c r="A10964"/>
      <c r="B10964"/>
      <c r="C10964"/>
      <c r="D10964"/>
      <c r="E10964" s="148"/>
      <c r="F10964" s="148"/>
      <c r="G10964" s="149"/>
      <c r="H10964" s="148"/>
      <c r="I10964"/>
    </row>
    <row r="10965" spans="1:9" x14ac:dyDescent="0.25">
      <c r="A10965"/>
      <c r="B10965"/>
      <c r="C10965"/>
      <c r="D10965"/>
      <c r="E10965" s="148"/>
      <c r="F10965" s="148"/>
      <c r="G10965" s="149"/>
      <c r="H10965" s="148"/>
      <c r="I10965"/>
    </row>
    <row r="10966" spans="1:9" x14ac:dyDescent="0.25">
      <c r="A10966"/>
      <c r="B10966"/>
      <c r="C10966"/>
      <c r="D10966"/>
      <c r="E10966" s="148"/>
      <c r="F10966" s="148"/>
      <c r="G10966" s="149"/>
      <c r="H10966" s="148"/>
      <c r="I10966"/>
    </row>
    <row r="10967" spans="1:9" x14ac:dyDescent="0.25">
      <c r="A10967"/>
      <c r="B10967"/>
      <c r="C10967"/>
      <c r="D10967"/>
      <c r="E10967" s="148"/>
      <c r="F10967" s="148"/>
      <c r="G10967" s="149"/>
      <c r="H10967" s="148"/>
      <c r="I10967"/>
    </row>
    <row r="10968" spans="1:9" x14ac:dyDescent="0.25">
      <c r="A10968"/>
      <c r="B10968"/>
      <c r="C10968"/>
      <c r="D10968"/>
      <c r="E10968" s="148"/>
      <c r="F10968" s="148"/>
      <c r="G10968" s="149"/>
      <c r="H10968" s="148"/>
      <c r="I10968"/>
    </row>
    <row r="10969" spans="1:9" x14ac:dyDescent="0.25">
      <c r="A10969"/>
      <c r="B10969"/>
      <c r="C10969"/>
      <c r="D10969"/>
      <c r="E10969" s="148"/>
      <c r="F10969" s="148"/>
      <c r="G10969" s="149"/>
      <c r="H10969" s="148"/>
      <c r="I10969"/>
    </row>
    <row r="10970" spans="1:9" x14ac:dyDescent="0.25">
      <c r="A10970"/>
      <c r="B10970"/>
      <c r="C10970"/>
      <c r="D10970"/>
      <c r="E10970" s="148"/>
      <c r="F10970" s="148"/>
      <c r="G10970" s="149"/>
      <c r="H10970" s="148"/>
      <c r="I10970"/>
    </row>
    <row r="10971" spans="1:9" x14ac:dyDescent="0.25">
      <c r="A10971"/>
      <c r="B10971"/>
      <c r="C10971"/>
      <c r="D10971"/>
      <c r="E10971" s="148"/>
      <c r="F10971" s="148"/>
      <c r="G10971" s="149"/>
      <c r="H10971" s="148"/>
      <c r="I10971"/>
    </row>
    <row r="10972" spans="1:9" x14ac:dyDescent="0.25">
      <c r="A10972"/>
      <c r="B10972"/>
      <c r="C10972"/>
      <c r="D10972"/>
      <c r="E10972" s="148"/>
      <c r="F10972" s="148"/>
      <c r="G10972" s="149"/>
      <c r="H10972" s="148"/>
      <c r="I10972"/>
    </row>
    <row r="10973" spans="1:9" x14ac:dyDescent="0.25">
      <c r="A10973"/>
      <c r="B10973"/>
      <c r="C10973"/>
      <c r="D10973"/>
      <c r="E10973" s="148"/>
      <c r="F10973" s="148"/>
      <c r="G10973" s="149"/>
      <c r="H10973" s="148"/>
      <c r="I10973"/>
    </row>
    <row r="10974" spans="1:9" x14ac:dyDescent="0.25">
      <c r="A10974"/>
      <c r="B10974"/>
      <c r="C10974"/>
      <c r="D10974"/>
      <c r="E10974" s="148"/>
      <c r="F10974" s="148"/>
      <c r="G10974" s="149"/>
      <c r="H10974" s="148"/>
      <c r="I10974"/>
    </row>
    <row r="10975" spans="1:9" x14ac:dyDescent="0.25">
      <c r="A10975"/>
      <c r="B10975"/>
      <c r="C10975"/>
      <c r="D10975"/>
      <c r="E10975" s="148"/>
      <c r="F10975" s="148"/>
      <c r="G10975" s="149"/>
      <c r="H10975" s="148"/>
      <c r="I10975"/>
    </row>
    <row r="10976" spans="1:9" x14ac:dyDescent="0.25">
      <c r="A10976"/>
      <c r="B10976"/>
      <c r="C10976"/>
      <c r="D10976"/>
      <c r="E10976" s="148"/>
      <c r="F10976" s="148"/>
      <c r="G10976" s="149"/>
      <c r="H10976" s="148"/>
      <c r="I10976"/>
    </row>
    <row r="10977" spans="1:9" x14ac:dyDescent="0.25">
      <c r="A10977"/>
      <c r="B10977"/>
      <c r="C10977"/>
      <c r="D10977"/>
      <c r="E10977" s="148"/>
      <c r="F10977" s="148"/>
      <c r="G10977" s="149"/>
      <c r="H10977" s="148"/>
      <c r="I10977"/>
    </row>
    <row r="10978" spans="1:9" x14ac:dyDescent="0.25">
      <c r="A10978"/>
      <c r="B10978"/>
      <c r="C10978"/>
      <c r="D10978"/>
      <c r="E10978" s="148"/>
      <c r="F10978" s="148"/>
      <c r="G10978" s="149"/>
      <c r="H10978" s="148"/>
      <c r="I10978"/>
    </row>
    <row r="10979" spans="1:9" x14ac:dyDescent="0.25">
      <c r="A10979"/>
      <c r="B10979"/>
      <c r="C10979"/>
      <c r="D10979"/>
      <c r="E10979" s="148"/>
      <c r="F10979" s="148"/>
      <c r="G10979" s="149"/>
      <c r="H10979" s="148"/>
      <c r="I10979"/>
    </row>
    <row r="10980" spans="1:9" x14ac:dyDescent="0.25">
      <c r="A10980"/>
      <c r="B10980"/>
      <c r="C10980"/>
      <c r="D10980"/>
      <c r="E10980" s="148"/>
      <c r="F10980" s="148"/>
      <c r="G10980" s="149"/>
      <c r="H10980" s="148"/>
      <c r="I10980"/>
    </row>
    <row r="10981" spans="1:9" x14ac:dyDescent="0.25">
      <c r="A10981"/>
      <c r="B10981"/>
      <c r="C10981"/>
      <c r="D10981"/>
      <c r="E10981" s="148"/>
      <c r="F10981" s="148"/>
      <c r="G10981" s="149"/>
      <c r="H10981" s="148"/>
      <c r="I10981"/>
    </row>
    <row r="10982" spans="1:9" x14ac:dyDescent="0.25">
      <c r="A10982"/>
      <c r="B10982"/>
      <c r="C10982"/>
      <c r="D10982"/>
      <c r="E10982" s="148"/>
      <c r="F10982" s="148"/>
      <c r="G10982" s="149"/>
      <c r="H10982" s="148"/>
      <c r="I10982"/>
    </row>
    <row r="10983" spans="1:9" x14ac:dyDescent="0.25">
      <c r="A10983"/>
      <c r="B10983"/>
      <c r="C10983"/>
      <c r="D10983"/>
      <c r="E10983" s="148"/>
      <c r="F10983" s="148"/>
      <c r="G10983" s="149"/>
      <c r="H10983" s="148"/>
      <c r="I10983"/>
    </row>
    <row r="10984" spans="1:9" x14ac:dyDescent="0.25">
      <c r="A10984"/>
      <c r="B10984"/>
      <c r="C10984"/>
      <c r="D10984"/>
      <c r="E10984" s="148"/>
      <c r="F10984" s="148"/>
      <c r="G10984" s="149"/>
      <c r="H10984" s="148"/>
      <c r="I10984"/>
    </row>
    <row r="10985" spans="1:9" x14ac:dyDescent="0.25">
      <c r="A10985"/>
      <c r="B10985"/>
      <c r="C10985"/>
      <c r="D10985"/>
      <c r="E10985" s="148"/>
      <c r="F10985" s="148"/>
      <c r="G10985" s="149"/>
      <c r="H10985" s="148"/>
      <c r="I10985"/>
    </row>
    <row r="10986" spans="1:9" x14ac:dyDescent="0.25">
      <c r="A10986"/>
      <c r="B10986"/>
      <c r="C10986"/>
      <c r="D10986"/>
      <c r="E10986" s="148"/>
      <c r="F10986" s="148"/>
      <c r="G10986" s="149"/>
      <c r="H10986" s="148"/>
      <c r="I10986"/>
    </row>
    <row r="10987" spans="1:9" x14ac:dyDescent="0.25">
      <c r="A10987"/>
      <c r="B10987"/>
      <c r="C10987"/>
      <c r="D10987"/>
      <c r="E10987" s="148"/>
      <c r="F10987" s="148"/>
      <c r="G10987" s="149"/>
      <c r="H10987" s="148"/>
      <c r="I10987"/>
    </row>
    <row r="10988" spans="1:9" x14ac:dyDescent="0.25">
      <c r="A10988"/>
      <c r="B10988"/>
      <c r="C10988"/>
      <c r="D10988"/>
      <c r="E10988" s="148"/>
      <c r="F10988" s="148"/>
      <c r="G10988" s="149"/>
      <c r="H10988" s="148"/>
      <c r="I10988"/>
    </row>
    <row r="10989" spans="1:9" x14ac:dyDescent="0.25">
      <c r="A10989"/>
      <c r="B10989"/>
      <c r="C10989"/>
      <c r="D10989"/>
      <c r="E10989" s="148"/>
      <c r="F10989" s="148"/>
      <c r="G10989" s="149"/>
      <c r="H10989" s="148"/>
      <c r="I10989"/>
    </row>
    <row r="10990" spans="1:9" x14ac:dyDescent="0.25">
      <c r="A10990"/>
      <c r="B10990"/>
      <c r="C10990"/>
      <c r="D10990"/>
      <c r="E10990" s="148"/>
      <c r="F10990" s="148"/>
      <c r="G10990" s="149"/>
      <c r="H10990" s="148"/>
      <c r="I10990"/>
    </row>
    <row r="10991" spans="1:9" x14ac:dyDescent="0.25">
      <c r="A10991"/>
      <c r="B10991"/>
      <c r="C10991"/>
      <c r="D10991"/>
      <c r="E10991" s="148"/>
      <c r="F10991" s="148"/>
      <c r="G10991" s="149"/>
      <c r="H10991" s="148"/>
      <c r="I10991"/>
    </row>
    <row r="10992" spans="1:9" x14ac:dyDescent="0.25">
      <c r="A10992"/>
      <c r="B10992"/>
      <c r="C10992"/>
      <c r="D10992"/>
      <c r="E10992" s="148"/>
      <c r="F10992" s="148"/>
      <c r="G10992" s="149"/>
      <c r="H10992" s="148"/>
      <c r="I10992"/>
    </row>
    <row r="10993" spans="1:9" x14ac:dyDescent="0.25">
      <c r="A10993"/>
      <c r="B10993"/>
      <c r="C10993"/>
      <c r="D10993"/>
      <c r="E10993" s="148"/>
      <c r="F10993" s="148"/>
      <c r="G10993" s="149"/>
      <c r="H10993" s="148"/>
      <c r="I10993"/>
    </row>
    <row r="10994" spans="1:9" x14ac:dyDescent="0.25">
      <c r="A10994"/>
      <c r="B10994"/>
      <c r="C10994"/>
      <c r="D10994"/>
      <c r="E10994" s="148"/>
      <c r="F10994" s="148"/>
      <c r="G10994" s="149"/>
      <c r="H10994" s="148"/>
      <c r="I10994"/>
    </row>
    <row r="10995" spans="1:9" x14ac:dyDescent="0.25">
      <c r="A10995"/>
      <c r="B10995"/>
      <c r="C10995"/>
      <c r="D10995"/>
      <c r="E10995" s="148"/>
      <c r="F10995" s="148"/>
      <c r="G10995" s="149"/>
      <c r="H10995" s="148"/>
      <c r="I10995"/>
    </row>
    <row r="10996" spans="1:9" x14ac:dyDescent="0.25">
      <c r="A10996"/>
      <c r="B10996"/>
      <c r="C10996"/>
      <c r="D10996"/>
      <c r="E10996" s="148"/>
      <c r="F10996" s="148"/>
      <c r="G10996" s="149"/>
      <c r="H10996" s="148"/>
      <c r="I10996"/>
    </row>
    <row r="10997" spans="1:9" x14ac:dyDescent="0.25">
      <c r="A10997"/>
      <c r="B10997"/>
      <c r="C10997"/>
      <c r="D10997"/>
      <c r="E10997" s="148"/>
      <c r="F10997" s="148"/>
      <c r="G10997" s="149"/>
      <c r="H10997" s="148"/>
      <c r="I10997"/>
    </row>
    <row r="10998" spans="1:9" x14ac:dyDescent="0.25">
      <c r="A10998"/>
      <c r="B10998"/>
      <c r="C10998"/>
      <c r="D10998"/>
      <c r="E10998" s="148"/>
      <c r="F10998" s="148"/>
      <c r="G10998" s="149"/>
      <c r="H10998" s="148"/>
      <c r="I10998"/>
    </row>
    <row r="10999" spans="1:9" x14ac:dyDescent="0.25">
      <c r="A10999"/>
      <c r="B10999"/>
      <c r="C10999"/>
      <c r="D10999"/>
      <c r="E10999" s="148"/>
      <c r="F10999" s="148"/>
      <c r="G10999" s="149"/>
      <c r="H10999" s="148"/>
      <c r="I10999"/>
    </row>
    <row r="11000" spans="1:9" x14ac:dyDescent="0.25">
      <c r="A11000"/>
      <c r="B11000"/>
      <c r="C11000"/>
      <c r="D11000"/>
      <c r="E11000" s="148"/>
      <c r="F11000" s="148"/>
      <c r="G11000" s="149"/>
      <c r="H11000" s="148"/>
      <c r="I11000"/>
    </row>
    <row r="11001" spans="1:9" x14ac:dyDescent="0.25">
      <c r="A11001"/>
      <c r="B11001"/>
      <c r="C11001"/>
      <c r="D11001"/>
      <c r="E11001" s="148"/>
      <c r="F11001" s="148"/>
      <c r="G11001" s="149"/>
      <c r="H11001" s="148"/>
      <c r="I11001"/>
    </row>
    <row r="11002" spans="1:9" x14ac:dyDescent="0.25">
      <c r="A11002"/>
      <c r="B11002"/>
      <c r="C11002"/>
      <c r="D11002"/>
      <c r="E11002" s="148"/>
      <c r="F11002" s="148"/>
      <c r="G11002" s="149"/>
      <c r="H11002" s="148"/>
      <c r="I11002"/>
    </row>
    <row r="11003" spans="1:9" x14ac:dyDescent="0.25">
      <c r="A11003"/>
      <c r="B11003"/>
      <c r="C11003"/>
      <c r="D11003"/>
      <c r="E11003" s="148"/>
      <c r="F11003" s="148"/>
      <c r="G11003" s="149"/>
      <c r="H11003" s="148"/>
      <c r="I11003"/>
    </row>
    <row r="11004" spans="1:9" x14ac:dyDescent="0.25">
      <c r="A11004"/>
      <c r="B11004"/>
      <c r="C11004"/>
      <c r="D11004"/>
      <c r="E11004" s="148"/>
      <c r="F11004" s="148"/>
      <c r="G11004" s="149"/>
      <c r="H11004" s="148"/>
      <c r="I11004"/>
    </row>
    <row r="11005" spans="1:9" x14ac:dyDescent="0.25">
      <c r="A11005"/>
      <c r="B11005"/>
      <c r="C11005"/>
      <c r="D11005"/>
      <c r="E11005" s="148"/>
      <c r="F11005" s="148"/>
      <c r="G11005" s="149"/>
      <c r="H11005" s="148"/>
      <c r="I11005"/>
    </row>
    <row r="11006" spans="1:9" x14ac:dyDescent="0.25">
      <c r="A11006"/>
      <c r="B11006"/>
      <c r="C11006"/>
      <c r="D11006"/>
      <c r="E11006" s="148"/>
      <c r="F11006" s="148"/>
      <c r="G11006" s="149"/>
      <c r="H11006" s="148"/>
      <c r="I11006"/>
    </row>
    <row r="11007" spans="1:9" x14ac:dyDescent="0.25">
      <c r="A11007"/>
      <c r="B11007"/>
      <c r="C11007"/>
      <c r="D11007"/>
      <c r="E11007" s="148"/>
      <c r="F11007" s="148"/>
      <c r="G11007" s="149"/>
      <c r="H11007" s="148"/>
      <c r="I11007"/>
    </row>
    <row r="11008" spans="1:9" x14ac:dyDescent="0.25">
      <c r="A11008"/>
      <c r="B11008"/>
      <c r="C11008"/>
      <c r="D11008"/>
      <c r="E11008" s="148"/>
      <c r="F11008" s="148"/>
      <c r="G11008" s="149"/>
      <c r="H11008" s="148"/>
      <c r="I11008"/>
    </row>
    <row r="11009" spans="1:9" x14ac:dyDescent="0.25">
      <c r="A11009"/>
      <c r="B11009"/>
      <c r="C11009"/>
      <c r="D11009"/>
      <c r="E11009" s="148"/>
      <c r="F11009" s="148"/>
      <c r="G11009" s="149"/>
      <c r="H11009" s="148"/>
      <c r="I11009"/>
    </row>
    <row r="11010" spans="1:9" x14ac:dyDescent="0.25">
      <c r="A11010"/>
      <c r="B11010"/>
      <c r="C11010"/>
      <c r="D11010"/>
      <c r="E11010" s="148"/>
      <c r="F11010" s="148"/>
      <c r="G11010" s="149"/>
      <c r="H11010" s="148"/>
      <c r="I11010"/>
    </row>
    <row r="11011" spans="1:9" x14ac:dyDescent="0.25">
      <c r="A11011"/>
      <c r="B11011"/>
      <c r="C11011"/>
      <c r="D11011"/>
      <c r="E11011" s="148"/>
      <c r="F11011" s="148"/>
      <c r="G11011" s="149"/>
      <c r="H11011" s="148"/>
      <c r="I11011"/>
    </row>
    <row r="11012" spans="1:9" x14ac:dyDescent="0.25">
      <c r="A11012"/>
      <c r="B11012"/>
      <c r="C11012"/>
      <c r="D11012"/>
      <c r="E11012" s="148"/>
      <c r="F11012" s="148"/>
      <c r="G11012" s="149"/>
      <c r="H11012" s="148"/>
      <c r="I11012"/>
    </row>
    <row r="11013" spans="1:9" x14ac:dyDescent="0.25">
      <c r="A11013"/>
      <c r="B11013"/>
      <c r="C11013"/>
      <c r="D11013"/>
      <c r="E11013" s="148"/>
      <c r="F11013" s="148"/>
      <c r="G11013" s="149"/>
      <c r="H11013" s="148"/>
      <c r="I11013"/>
    </row>
    <row r="11014" spans="1:9" x14ac:dyDescent="0.25">
      <c r="A11014"/>
      <c r="B11014"/>
      <c r="C11014"/>
      <c r="D11014"/>
      <c r="E11014" s="148"/>
      <c r="F11014" s="148"/>
      <c r="G11014" s="149"/>
      <c r="H11014" s="148"/>
      <c r="I11014"/>
    </row>
    <row r="11015" spans="1:9" x14ac:dyDescent="0.25">
      <c r="A11015"/>
      <c r="B11015"/>
      <c r="C11015"/>
      <c r="D11015"/>
      <c r="E11015" s="148"/>
      <c r="F11015" s="148"/>
      <c r="G11015" s="149"/>
      <c r="H11015" s="148"/>
      <c r="I11015"/>
    </row>
    <row r="11016" spans="1:9" x14ac:dyDescent="0.25">
      <c r="A11016"/>
      <c r="B11016"/>
      <c r="C11016"/>
      <c r="D11016"/>
      <c r="E11016" s="148"/>
      <c r="F11016" s="148"/>
      <c r="G11016" s="149"/>
      <c r="H11016" s="148"/>
      <c r="I11016"/>
    </row>
    <row r="11017" spans="1:9" x14ac:dyDescent="0.25">
      <c r="A11017"/>
      <c r="B11017"/>
      <c r="C11017"/>
      <c r="D11017"/>
      <c r="E11017" s="148"/>
      <c r="F11017" s="148"/>
      <c r="G11017" s="149"/>
      <c r="H11017" s="148"/>
      <c r="I11017"/>
    </row>
    <row r="11018" spans="1:9" x14ac:dyDescent="0.25">
      <c r="A11018"/>
      <c r="B11018"/>
      <c r="C11018"/>
      <c r="D11018"/>
      <c r="E11018" s="148"/>
      <c r="F11018" s="148"/>
      <c r="G11018" s="149"/>
      <c r="H11018" s="148"/>
      <c r="I11018"/>
    </row>
    <row r="11019" spans="1:9" x14ac:dyDescent="0.25">
      <c r="A11019"/>
      <c r="B11019"/>
      <c r="C11019"/>
      <c r="D11019"/>
      <c r="E11019" s="148"/>
      <c r="F11019" s="148"/>
      <c r="G11019" s="149"/>
      <c r="H11019" s="148"/>
      <c r="I11019"/>
    </row>
    <row r="11020" spans="1:9" x14ac:dyDescent="0.25">
      <c r="A11020"/>
      <c r="B11020"/>
      <c r="C11020"/>
      <c r="D11020"/>
      <c r="E11020" s="148"/>
      <c r="F11020" s="148"/>
      <c r="G11020" s="149"/>
      <c r="H11020" s="148"/>
      <c r="I11020"/>
    </row>
    <row r="11021" spans="1:9" x14ac:dyDescent="0.25">
      <c r="A11021"/>
      <c r="B11021"/>
      <c r="C11021"/>
      <c r="D11021"/>
      <c r="E11021" s="148"/>
      <c r="F11021" s="148"/>
      <c r="G11021" s="149"/>
      <c r="H11021" s="148"/>
      <c r="I11021"/>
    </row>
    <row r="11022" spans="1:9" x14ac:dyDescent="0.25">
      <c r="A11022"/>
      <c r="B11022"/>
      <c r="C11022"/>
      <c r="D11022"/>
      <c r="E11022" s="148"/>
      <c r="F11022" s="148"/>
      <c r="G11022" s="149"/>
      <c r="H11022" s="148"/>
      <c r="I11022"/>
    </row>
    <row r="11023" spans="1:9" x14ac:dyDescent="0.25">
      <c r="A11023"/>
      <c r="B11023"/>
      <c r="C11023"/>
      <c r="D11023"/>
      <c r="E11023" s="148"/>
      <c r="F11023" s="148"/>
      <c r="G11023" s="149"/>
      <c r="H11023" s="148"/>
      <c r="I11023"/>
    </row>
    <row r="11024" spans="1:9" x14ac:dyDescent="0.25">
      <c r="A11024"/>
      <c r="B11024"/>
      <c r="C11024"/>
      <c r="D11024"/>
      <c r="E11024" s="148"/>
      <c r="F11024" s="148"/>
      <c r="G11024" s="149"/>
      <c r="H11024" s="148"/>
      <c r="I11024"/>
    </row>
    <row r="11025" spans="1:9" x14ac:dyDescent="0.25">
      <c r="A11025"/>
      <c r="B11025"/>
      <c r="C11025"/>
      <c r="D11025"/>
      <c r="E11025" s="148"/>
      <c r="F11025" s="148"/>
      <c r="G11025" s="149"/>
      <c r="H11025" s="148"/>
      <c r="I11025"/>
    </row>
    <row r="11026" spans="1:9" x14ac:dyDescent="0.25">
      <c r="A11026"/>
      <c r="B11026"/>
      <c r="C11026"/>
      <c r="D11026"/>
      <c r="E11026" s="148"/>
      <c r="F11026" s="148"/>
      <c r="G11026" s="149"/>
      <c r="H11026" s="148"/>
      <c r="I11026"/>
    </row>
    <row r="11027" spans="1:9" x14ac:dyDescent="0.25">
      <c r="A11027"/>
      <c r="B11027"/>
      <c r="C11027"/>
      <c r="D11027"/>
      <c r="E11027" s="148"/>
      <c r="F11027" s="148"/>
      <c r="G11027" s="149"/>
      <c r="H11027" s="148"/>
      <c r="I11027"/>
    </row>
    <row r="11028" spans="1:9" x14ac:dyDescent="0.25">
      <c r="A11028"/>
      <c r="B11028"/>
      <c r="C11028"/>
      <c r="D11028"/>
      <c r="E11028" s="148"/>
      <c r="F11028" s="148"/>
      <c r="G11028" s="149"/>
      <c r="H11028" s="148"/>
      <c r="I11028"/>
    </row>
    <row r="11029" spans="1:9" x14ac:dyDescent="0.25">
      <c r="A11029"/>
      <c r="B11029"/>
      <c r="C11029"/>
      <c r="D11029"/>
      <c r="E11029" s="148"/>
      <c r="F11029" s="148"/>
      <c r="G11029" s="149"/>
      <c r="H11029" s="148"/>
      <c r="I11029"/>
    </row>
    <row r="11030" spans="1:9" x14ac:dyDescent="0.25">
      <c r="A11030"/>
      <c r="B11030"/>
      <c r="C11030"/>
      <c r="D11030"/>
      <c r="E11030" s="148"/>
      <c r="F11030" s="148"/>
      <c r="G11030" s="149"/>
      <c r="H11030" s="148"/>
      <c r="I11030"/>
    </row>
    <row r="11031" spans="1:9" x14ac:dyDescent="0.25">
      <c r="A11031"/>
      <c r="B11031"/>
      <c r="C11031"/>
      <c r="D11031"/>
      <c r="E11031" s="148"/>
      <c r="F11031" s="148"/>
      <c r="G11031" s="149"/>
      <c r="H11031" s="148"/>
      <c r="I11031"/>
    </row>
    <row r="11032" spans="1:9" x14ac:dyDescent="0.25">
      <c r="A11032"/>
      <c r="B11032"/>
      <c r="C11032"/>
      <c r="D11032"/>
      <c r="E11032" s="148"/>
      <c r="F11032" s="148"/>
      <c r="G11032" s="149"/>
      <c r="H11032" s="148"/>
      <c r="I11032"/>
    </row>
    <row r="11033" spans="1:9" x14ac:dyDescent="0.25">
      <c r="A11033"/>
      <c r="B11033"/>
      <c r="C11033"/>
      <c r="D11033"/>
      <c r="E11033" s="148"/>
      <c r="F11033" s="148"/>
      <c r="G11033" s="149"/>
      <c r="H11033" s="148"/>
      <c r="I11033"/>
    </row>
    <row r="11034" spans="1:9" x14ac:dyDescent="0.25">
      <c r="A11034"/>
      <c r="B11034"/>
      <c r="C11034"/>
      <c r="D11034"/>
      <c r="E11034" s="148"/>
      <c r="F11034" s="148"/>
      <c r="G11034" s="149"/>
      <c r="H11034" s="148"/>
      <c r="I11034"/>
    </row>
    <row r="11035" spans="1:9" x14ac:dyDescent="0.25">
      <c r="A11035"/>
      <c r="B11035"/>
      <c r="C11035"/>
      <c r="D11035"/>
      <c r="E11035" s="148"/>
      <c r="F11035" s="148"/>
      <c r="G11035" s="149"/>
      <c r="H11035" s="148"/>
      <c r="I11035"/>
    </row>
    <row r="11036" spans="1:9" x14ac:dyDescent="0.25">
      <c r="A11036"/>
      <c r="B11036"/>
      <c r="C11036"/>
      <c r="D11036"/>
      <c r="E11036" s="148"/>
      <c r="F11036" s="148"/>
      <c r="G11036" s="149"/>
      <c r="H11036" s="148"/>
      <c r="I11036"/>
    </row>
    <row r="11037" spans="1:9" x14ac:dyDescent="0.25">
      <c r="A11037"/>
      <c r="B11037"/>
      <c r="C11037"/>
      <c r="D11037"/>
      <c r="E11037" s="148"/>
      <c r="F11037" s="148"/>
      <c r="G11037" s="149"/>
      <c r="H11037" s="148"/>
      <c r="I11037"/>
    </row>
    <row r="11038" spans="1:9" x14ac:dyDescent="0.25">
      <c r="A11038"/>
      <c r="B11038"/>
      <c r="C11038"/>
      <c r="D11038"/>
      <c r="E11038" s="148"/>
      <c r="F11038" s="148"/>
      <c r="G11038" s="149"/>
      <c r="H11038" s="148"/>
      <c r="I11038"/>
    </row>
    <row r="11039" spans="1:9" x14ac:dyDescent="0.25">
      <c r="A11039"/>
      <c r="B11039"/>
      <c r="C11039"/>
      <c r="D11039"/>
      <c r="E11039" s="148"/>
      <c r="F11039" s="148"/>
      <c r="G11039" s="149"/>
      <c r="H11039" s="148"/>
      <c r="I11039"/>
    </row>
    <row r="11040" spans="1:9" x14ac:dyDescent="0.25">
      <c r="A11040"/>
      <c r="B11040"/>
      <c r="C11040"/>
      <c r="D11040"/>
      <c r="E11040" s="148"/>
      <c r="F11040" s="148"/>
      <c r="G11040" s="149"/>
      <c r="H11040" s="148"/>
      <c r="I11040"/>
    </row>
    <row r="11041" spans="1:9" x14ac:dyDescent="0.25">
      <c r="A11041"/>
      <c r="B11041"/>
      <c r="C11041"/>
      <c r="D11041"/>
      <c r="E11041" s="148"/>
      <c r="F11041" s="148"/>
      <c r="G11041" s="149"/>
      <c r="H11041" s="148"/>
      <c r="I11041"/>
    </row>
    <row r="11042" spans="1:9" x14ac:dyDescent="0.25">
      <c r="A11042"/>
      <c r="B11042"/>
      <c r="C11042"/>
      <c r="D11042"/>
      <c r="E11042" s="148"/>
      <c r="F11042" s="148"/>
      <c r="G11042" s="149"/>
      <c r="H11042" s="148"/>
      <c r="I11042"/>
    </row>
    <row r="11043" spans="1:9" x14ac:dyDescent="0.25">
      <c r="A11043"/>
      <c r="B11043"/>
      <c r="C11043"/>
      <c r="D11043"/>
      <c r="E11043" s="148"/>
      <c r="F11043" s="148"/>
      <c r="G11043" s="149"/>
      <c r="H11043" s="148"/>
      <c r="I11043"/>
    </row>
    <row r="11044" spans="1:9" x14ac:dyDescent="0.25">
      <c r="A11044"/>
      <c r="B11044"/>
      <c r="C11044"/>
      <c r="D11044"/>
      <c r="E11044" s="148"/>
      <c r="F11044" s="148"/>
      <c r="G11044" s="149"/>
      <c r="H11044" s="148"/>
      <c r="I11044"/>
    </row>
    <row r="11045" spans="1:9" x14ac:dyDescent="0.25">
      <c r="A11045"/>
      <c r="B11045"/>
      <c r="C11045"/>
      <c r="D11045"/>
      <c r="E11045" s="148"/>
      <c r="F11045" s="148"/>
      <c r="G11045" s="149"/>
      <c r="H11045" s="148"/>
      <c r="I11045"/>
    </row>
    <row r="11046" spans="1:9" x14ac:dyDescent="0.25">
      <c r="A11046"/>
      <c r="B11046"/>
      <c r="C11046"/>
      <c r="D11046"/>
      <c r="E11046" s="148"/>
      <c r="F11046" s="148"/>
      <c r="G11046" s="149"/>
      <c r="H11046" s="148"/>
      <c r="I11046"/>
    </row>
    <row r="11047" spans="1:9" x14ac:dyDescent="0.25">
      <c r="A11047"/>
      <c r="B11047"/>
      <c r="C11047"/>
      <c r="D11047"/>
      <c r="E11047" s="148"/>
      <c r="F11047" s="148"/>
      <c r="G11047" s="149"/>
      <c r="H11047" s="148"/>
      <c r="I11047"/>
    </row>
    <row r="11048" spans="1:9" x14ac:dyDescent="0.25">
      <c r="A11048"/>
      <c r="B11048"/>
      <c r="C11048"/>
      <c r="D11048"/>
      <c r="E11048" s="148"/>
      <c r="F11048" s="148"/>
      <c r="G11048" s="149"/>
      <c r="H11048" s="148"/>
      <c r="I11048"/>
    </row>
    <row r="11049" spans="1:9" x14ac:dyDescent="0.25">
      <c r="A11049"/>
      <c r="B11049"/>
      <c r="C11049"/>
      <c r="D11049"/>
      <c r="E11049" s="148"/>
      <c r="F11049" s="148"/>
      <c r="G11049" s="149"/>
      <c r="H11049" s="148"/>
      <c r="I11049"/>
    </row>
    <row r="11050" spans="1:9" x14ac:dyDescent="0.25">
      <c r="A11050"/>
      <c r="B11050"/>
      <c r="C11050"/>
      <c r="D11050"/>
      <c r="E11050" s="148"/>
      <c r="F11050" s="148"/>
      <c r="G11050" s="149"/>
      <c r="H11050" s="148"/>
      <c r="I11050"/>
    </row>
    <row r="11051" spans="1:9" x14ac:dyDescent="0.25">
      <c r="A11051"/>
      <c r="B11051"/>
      <c r="C11051"/>
      <c r="D11051"/>
      <c r="E11051" s="148"/>
      <c r="F11051" s="148"/>
      <c r="G11051" s="149"/>
      <c r="H11051" s="148"/>
      <c r="I11051"/>
    </row>
    <row r="11052" spans="1:9" x14ac:dyDescent="0.25">
      <c r="A11052"/>
      <c r="B11052"/>
      <c r="C11052"/>
      <c r="D11052"/>
      <c r="E11052" s="148"/>
      <c r="F11052" s="148"/>
      <c r="G11052" s="149"/>
      <c r="H11052" s="148"/>
      <c r="I11052"/>
    </row>
    <row r="11053" spans="1:9" x14ac:dyDescent="0.25">
      <c r="A11053"/>
      <c r="B11053"/>
      <c r="C11053"/>
      <c r="D11053"/>
      <c r="E11053" s="148"/>
      <c r="F11053" s="148"/>
      <c r="G11053" s="149"/>
      <c r="H11053" s="148"/>
      <c r="I11053"/>
    </row>
    <row r="11054" spans="1:9" x14ac:dyDescent="0.25">
      <c r="A11054"/>
      <c r="B11054"/>
      <c r="C11054"/>
      <c r="D11054"/>
      <c r="E11054" s="148"/>
      <c r="F11054" s="148"/>
      <c r="G11054" s="149"/>
      <c r="H11054" s="148"/>
      <c r="I11054"/>
    </row>
    <row r="11055" spans="1:9" x14ac:dyDescent="0.25">
      <c r="A11055"/>
      <c r="B11055"/>
      <c r="C11055"/>
      <c r="D11055"/>
      <c r="E11055" s="148"/>
      <c r="F11055" s="148"/>
      <c r="G11055" s="149"/>
      <c r="H11055" s="148"/>
      <c r="I11055"/>
    </row>
    <row r="11056" spans="1:9" x14ac:dyDescent="0.25">
      <c r="A11056"/>
      <c r="B11056"/>
      <c r="C11056"/>
      <c r="D11056"/>
      <c r="E11056" s="148"/>
      <c r="F11056" s="148"/>
      <c r="G11056" s="149"/>
      <c r="H11056" s="148"/>
      <c r="I11056"/>
    </row>
    <row r="11057" spans="1:9" x14ac:dyDescent="0.25">
      <c r="A11057"/>
      <c r="B11057"/>
      <c r="C11057"/>
      <c r="D11057"/>
      <c r="E11057" s="148"/>
      <c r="F11057" s="148"/>
      <c r="G11057" s="149"/>
      <c r="H11057" s="148"/>
      <c r="I11057"/>
    </row>
    <row r="11058" spans="1:9" x14ac:dyDescent="0.25">
      <c r="A11058"/>
      <c r="B11058"/>
      <c r="C11058"/>
      <c r="D11058"/>
      <c r="E11058" s="148"/>
      <c r="F11058" s="148"/>
      <c r="G11058" s="149"/>
      <c r="H11058" s="148"/>
      <c r="I11058"/>
    </row>
    <row r="11059" spans="1:9" x14ac:dyDescent="0.25">
      <c r="A11059"/>
      <c r="B11059"/>
      <c r="C11059"/>
      <c r="D11059"/>
      <c r="E11059" s="148"/>
      <c r="F11059" s="148"/>
      <c r="G11059" s="149"/>
      <c r="H11059" s="148"/>
      <c r="I11059"/>
    </row>
    <row r="11060" spans="1:9" x14ac:dyDescent="0.25">
      <c r="A11060"/>
      <c r="B11060"/>
      <c r="C11060"/>
      <c r="D11060"/>
      <c r="E11060" s="148"/>
      <c r="F11060" s="148"/>
      <c r="G11060" s="149"/>
      <c r="H11060" s="148"/>
      <c r="I11060"/>
    </row>
    <row r="11061" spans="1:9" x14ac:dyDescent="0.25">
      <c r="A11061"/>
      <c r="B11061"/>
      <c r="C11061"/>
      <c r="D11061"/>
      <c r="E11061" s="148"/>
      <c r="F11061" s="148"/>
      <c r="G11061" s="149"/>
      <c r="H11061" s="148"/>
      <c r="I11061"/>
    </row>
    <row r="11062" spans="1:9" x14ac:dyDescent="0.25">
      <c r="A11062"/>
      <c r="B11062"/>
      <c r="C11062"/>
      <c r="D11062"/>
      <c r="E11062" s="148"/>
      <c r="F11062" s="148"/>
      <c r="G11062" s="149"/>
      <c r="H11062" s="148"/>
      <c r="I11062"/>
    </row>
    <row r="11063" spans="1:9" x14ac:dyDescent="0.25">
      <c r="A11063"/>
      <c r="B11063"/>
      <c r="C11063"/>
      <c r="D11063"/>
      <c r="E11063" s="148"/>
      <c r="F11063" s="148"/>
      <c r="G11063" s="149"/>
      <c r="H11063" s="148"/>
      <c r="I11063"/>
    </row>
    <row r="11064" spans="1:9" x14ac:dyDescent="0.25">
      <c r="A11064"/>
      <c r="B11064"/>
      <c r="C11064"/>
      <c r="D11064"/>
      <c r="E11064" s="148"/>
      <c r="F11064" s="148"/>
      <c r="G11064" s="149"/>
      <c r="H11064" s="148"/>
      <c r="I11064"/>
    </row>
    <row r="11065" spans="1:9" x14ac:dyDescent="0.25">
      <c r="A11065"/>
      <c r="B11065"/>
      <c r="C11065"/>
      <c r="D11065"/>
      <c r="E11065" s="148"/>
      <c r="F11065" s="148"/>
      <c r="G11065" s="149"/>
      <c r="H11065" s="148"/>
      <c r="I11065"/>
    </row>
    <row r="11066" spans="1:9" x14ac:dyDescent="0.25">
      <c r="A11066"/>
      <c r="B11066"/>
      <c r="C11066"/>
      <c r="D11066"/>
      <c r="E11066" s="148"/>
      <c r="F11066" s="148"/>
      <c r="G11066" s="149"/>
      <c r="H11066" s="148"/>
      <c r="I11066"/>
    </row>
    <row r="11067" spans="1:9" x14ac:dyDescent="0.25">
      <c r="A11067"/>
      <c r="B11067"/>
      <c r="C11067"/>
      <c r="D11067"/>
      <c r="E11067" s="148"/>
      <c r="F11067" s="148"/>
      <c r="G11067" s="149"/>
      <c r="H11067" s="148"/>
      <c r="I11067"/>
    </row>
    <row r="11068" spans="1:9" x14ac:dyDescent="0.25">
      <c r="A11068"/>
      <c r="B11068"/>
      <c r="C11068"/>
      <c r="D11068"/>
      <c r="E11068" s="148"/>
      <c r="F11068" s="148"/>
      <c r="G11068" s="149"/>
      <c r="H11068" s="148"/>
      <c r="I11068"/>
    </row>
    <row r="11069" spans="1:9" x14ac:dyDescent="0.25">
      <c r="A11069"/>
      <c r="B11069"/>
      <c r="C11069"/>
      <c r="D11069"/>
      <c r="E11069" s="148"/>
      <c r="F11069" s="148"/>
      <c r="G11069" s="149"/>
      <c r="H11069" s="148"/>
      <c r="I11069"/>
    </row>
    <row r="11070" spans="1:9" x14ac:dyDescent="0.25">
      <c r="A11070"/>
      <c r="B11070"/>
      <c r="C11070"/>
      <c r="D11070"/>
      <c r="E11070" s="148"/>
      <c r="F11070" s="148"/>
      <c r="G11070" s="149"/>
      <c r="H11070" s="148"/>
      <c r="I11070"/>
    </row>
    <row r="11071" spans="1:9" x14ac:dyDescent="0.25">
      <c r="A11071"/>
      <c r="B11071"/>
      <c r="C11071"/>
      <c r="D11071"/>
      <c r="E11071" s="148"/>
      <c r="F11071" s="148"/>
      <c r="G11071" s="149"/>
      <c r="H11071" s="148"/>
      <c r="I11071"/>
    </row>
    <row r="11072" spans="1:9" x14ac:dyDescent="0.25">
      <c r="A11072"/>
      <c r="B11072"/>
      <c r="C11072"/>
      <c r="D11072"/>
      <c r="E11072" s="148"/>
      <c r="F11072" s="148"/>
      <c r="G11072" s="149"/>
      <c r="H11072" s="148"/>
      <c r="I11072"/>
    </row>
    <row r="11073" spans="1:9" x14ac:dyDescent="0.25">
      <c r="A11073"/>
      <c r="B11073"/>
      <c r="C11073"/>
      <c r="D11073"/>
      <c r="E11073" s="148"/>
      <c r="F11073" s="148"/>
      <c r="G11073" s="149"/>
      <c r="H11073" s="148"/>
      <c r="I11073"/>
    </row>
    <row r="11074" spans="1:9" x14ac:dyDescent="0.25">
      <c r="A11074"/>
      <c r="B11074"/>
      <c r="C11074"/>
      <c r="D11074"/>
      <c r="E11074" s="148"/>
      <c r="F11074" s="148"/>
      <c r="G11074" s="149"/>
      <c r="H11074" s="148"/>
      <c r="I11074"/>
    </row>
    <row r="11075" spans="1:9" x14ac:dyDescent="0.25">
      <c r="A11075"/>
      <c r="B11075"/>
      <c r="C11075"/>
      <c r="D11075"/>
      <c r="E11075" s="148"/>
      <c r="F11075" s="148"/>
      <c r="G11075" s="149"/>
      <c r="H11075" s="148"/>
      <c r="I11075"/>
    </row>
    <row r="11076" spans="1:9" x14ac:dyDescent="0.25">
      <c r="A11076"/>
      <c r="B11076"/>
      <c r="C11076"/>
      <c r="D11076"/>
      <c r="E11076" s="148"/>
      <c r="F11076" s="148"/>
      <c r="G11076" s="149"/>
      <c r="H11076" s="148"/>
      <c r="I11076"/>
    </row>
    <row r="11077" spans="1:9" x14ac:dyDescent="0.25">
      <c r="A11077"/>
      <c r="B11077"/>
      <c r="C11077"/>
      <c r="D11077"/>
      <c r="E11077" s="148"/>
      <c r="F11077" s="148"/>
      <c r="G11077" s="149"/>
      <c r="H11077" s="148"/>
      <c r="I11077"/>
    </row>
    <row r="11078" spans="1:9" x14ac:dyDescent="0.25">
      <c r="A11078"/>
      <c r="B11078"/>
      <c r="C11078"/>
      <c r="D11078"/>
      <c r="E11078" s="148"/>
      <c r="F11078" s="148"/>
      <c r="G11078" s="149"/>
      <c r="H11078" s="148"/>
      <c r="I11078"/>
    </row>
    <row r="11079" spans="1:9" x14ac:dyDescent="0.25">
      <c r="A11079"/>
      <c r="B11079"/>
      <c r="C11079"/>
      <c r="D11079"/>
      <c r="E11079" s="148"/>
      <c r="F11079" s="148"/>
      <c r="G11079" s="149"/>
      <c r="H11079" s="148"/>
      <c r="I11079"/>
    </row>
    <row r="11080" spans="1:9" x14ac:dyDescent="0.25">
      <c r="A11080"/>
      <c r="B11080"/>
      <c r="C11080"/>
      <c r="D11080"/>
      <c r="E11080" s="148"/>
      <c r="F11080" s="148"/>
      <c r="G11080" s="149"/>
      <c r="H11080" s="148"/>
      <c r="I11080"/>
    </row>
    <row r="11081" spans="1:9" x14ac:dyDescent="0.25">
      <c r="A11081"/>
      <c r="B11081"/>
      <c r="C11081"/>
      <c r="D11081"/>
      <c r="E11081" s="148"/>
      <c r="F11081" s="148"/>
      <c r="G11081" s="149"/>
      <c r="H11081" s="148"/>
      <c r="I11081"/>
    </row>
    <row r="11082" spans="1:9" x14ac:dyDescent="0.25">
      <c r="A11082"/>
      <c r="B11082"/>
      <c r="C11082"/>
      <c r="D11082"/>
      <c r="E11082" s="148"/>
      <c r="F11082" s="148"/>
      <c r="G11082" s="149"/>
      <c r="H11082" s="148"/>
      <c r="I11082"/>
    </row>
    <row r="11083" spans="1:9" x14ac:dyDescent="0.25">
      <c r="A11083"/>
      <c r="B11083"/>
      <c r="C11083"/>
      <c r="D11083"/>
      <c r="E11083" s="148"/>
      <c r="F11083" s="148"/>
      <c r="G11083" s="149"/>
      <c r="H11083" s="148"/>
      <c r="I11083"/>
    </row>
    <row r="11084" spans="1:9" x14ac:dyDescent="0.25">
      <c r="A11084"/>
      <c r="B11084"/>
      <c r="C11084"/>
      <c r="D11084"/>
      <c r="E11084" s="148"/>
      <c r="F11084" s="148"/>
      <c r="G11084" s="149"/>
      <c r="H11084" s="148"/>
      <c r="I11084"/>
    </row>
    <row r="11085" spans="1:9" x14ac:dyDescent="0.25">
      <c r="A11085"/>
      <c r="B11085"/>
      <c r="C11085"/>
      <c r="D11085"/>
      <c r="E11085" s="148"/>
      <c r="F11085" s="148"/>
      <c r="G11085" s="149"/>
      <c r="H11085" s="148"/>
      <c r="I11085"/>
    </row>
    <row r="11086" spans="1:9" x14ac:dyDescent="0.25">
      <c r="A11086"/>
      <c r="B11086"/>
      <c r="C11086"/>
      <c r="D11086"/>
      <c r="E11086" s="148"/>
      <c r="F11086" s="148"/>
      <c r="G11086" s="149"/>
      <c r="H11086" s="148"/>
      <c r="I11086"/>
    </row>
    <row r="11087" spans="1:9" x14ac:dyDescent="0.25">
      <c r="A11087"/>
      <c r="B11087"/>
      <c r="C11087"/>
      <c r="D11087"/>
      <c r="E11087" s="148"/>
      <c r="F11087" s="148"/>
      <c r="G11087" s="149"/>
      <c r="H11087" s="148"/>
      <c r="I11087"/>
    </row>
    <row r="11088" spans="1:9" x14ac:dyDescent="0.25">
      <c r="A11088"/>
      <c r="B11088"/>
      <c r="C11088"/>
      <c r="D11088"/>
      <c r="E11088" s="148"/>
      <c r="F11088" s="148"/>
      <c r="G11088" s="149"/>
      <c r="H11088" s="148"/>
      <c r="I11088"/>
    </row>
    <row r="11089" spans="1:9" x14ac:dyDescent="0.25">
      <c r="A11089"/>
      <c r="B11089"/>
      <c r="C11089"/>
      <c r="D11089"/>
      <c r="E11089" s="148"/>
      <c r="F11089" s="148"/>
      <c r="G11089" s="149"/>
      <c r="H11089" s="148"/>
      <c r="I11089"/>
    </row>
    <row r="11090" spans="1:9" x14ac:dyDescent="0.25">
      <c r="A11090"/>
      <c r="B11090"/>
      <c r="C11090"/>
      <c r="D11090"/>
      <c r="E11090" s="148"/>
      <c r="F11090" s="148"/>
      <c r="G11090" s="149"/>
      <c r="H11090" s="148"/>
      <c r="I11090"/>
    </row>
    <row r="11091" spans="1:9" x14ac:dyDescent="0.25">
      <c r="A11091"/>
      <c r="B11091"/>
      <c r="C11091"/>
      <c r="D11091"/>
      <c r="E11091" s="148"/>
      <c r="F11091" s="148"/>
      <c r="G11091" s="149"/>
      <c r="H11091" s="148"/>
      <c r="I11091"/>
    </row>
    <row r="11092" spans="1:9" x14ac:dyDescent="0.25">
      <c r="A11092"/>
      <c r="B11092"/>
      <c r="C11092"/>
      <c r="D11092"/>
      <c r="E11092" s="148"/>
      <c r="F11092" s="148"/>
      <c r="G11092" s="149"/>
      <c r="H11092" s="148"/>
      <c r="I11092"/>
    </row>
    <row r="11093" spans="1:9" x14ac:dyDescent="0.25">
      <c r="A11093"/>
      <c r="B11093"/>
      <c r="C11093"/>
      <c r="D11093"/>
      <c r="E11093" s="148"/>
      <c r="F11093" s="148"/>
      <c r="G11093" s="149"/>
      <c r="H11093" s="148"/>
      <c r="I11093"/>
    </row>
    <row r="11094" spans="1:9" x14ac:dyDescent="0.25">
      <c r="A11094"/>
      <c r="B11094"/>
      <c r="C11094"/>
      <c r="D11094"/>
      <c r="E11094" s="148"/>
      <c r="F11094" s="148"/>
      <c r="G11094" s="149"/>
      <c r="H11094" s="148"/>
      <c r="I11094"/>
    </row>
    <row r="11095" spans="1:9" x14ac:dyDescent="0.25">
      <c r="A11095"/>
      <c r="B11095"/>
      <c r="C11095"/>
      <c r="D11095"/>
      <c r="E11095" s="148"/>
      <c r="F11095" s="148"/>
      <c r="G11095" s="149"/>
      <c r="H11095" s="148"/>
      <c r="I11095"/>
    </row>
    <row r="11096" spans="1:9" x14ac:dyDescent="0.25">
      <c r="A11096"/>
      <c r="B11096"/>
      <c r="C11096"/>
      <c r="D11096"/>
      <c r="E11096" s="148"/>
      <c r="F11096" s="148"/>
      <c r="G11096" s="149"/>
      <c r="H11096" s="148"/>
      <c r="I11096"/>
    </row>
    <row r="11097" spans="1:9" x14ac:dyDescent="0.25">
      <c r="A11097"/>
      <c r="B11097"/>
      <c r="C11097"/>
      <c r="D11097"/>
      <c r="E11097" s="148"/>
      <c r="F11097" s="148"/>
      <c r="G11097" s="149"/>
      <c r="H11097" s="148"/>
      <c r="I11097"/>
    </row>
    <row r="11098" spans="1:9" x14ac:dyDescent="0.25">
      <c r="A11098"/>
      <c r="B11098"/>
      <c r="C11098"/>
      <c r="D11098"/>
      <c r="E11098" s="148"/>
      <c r="F11098" s="148"/>
      <c r="G11098" s="149"/>
      <c r="H11098" s="148"/>
      <c r="I11098"/>
    </row>
    <row r="11099" spans="1:9" x14ac:dyDescent="0.25">
      <c r="A11099"/>
      <c r="B11099"/>
      <c r="C11099"/>
      <c r="D11099"/>
      <c r="E11099" s="148"/>
      <c r="F11099" s="148"/>
      <c r="G11099" s="149"/>
      <c r="H11099" s="148"/>
      <c r="I11099"/>
    </row>
    <row r="11100" spans="1:9" x14ac:dyDescent="0.25">
      <c r="A11100"/>
      <c r="B11100"/>
      <c r="C11100"/>
      <c r="D11100"/>
      <c r="E11100" s="148"/>
      <c r="F11100" s="148"/>
      <c r="G11100" s="149"/>
      <c r="H11100" s="148"/>
      <c r="I11100"/>
    </row>
    <row r="11101" spans="1:9" x14ac:dyDescent="0.25">
      <c r="A11101"/>
      <c r="B11101"/>
      <c r="C11101"/>
      <c r="D11101"/>
      <c r="E11101" s="148"/>
      <c r="F11101" s="148"/>
      <c r="G11101" s="149"/>
      <c r="H11101" s="148"/>
      <c r="I11101"/>
    </row>
    <row r="11102" spans="1:9" x14ac:dyDescent="0.25">
      <c r="A11102"/>
      <c r="B11102"/>
      <c r="C11102"/>
      <c r="D11102"/>
      <c r="E11102" s="148"/>
      <c r="F11102" s="148"/>
      <c r="G11102" s="149"/>
      <c r="H11102" s="148"/>
      <c r="I11102"/>
    </row>
    <row r="11103" spans="1:9" x14ac:dyDescent="0.25">
      <c r="A11103"/>
      <c r="B11103"/>
      <c r="C11103"/>
      <c r="D11103"/>
      <c r="E11103" s="148"/>
      <c r="F11103" s="148"/>
      <c r="G11103" s="149"/>
      <c r="H11103" s="148"/>
      <c r="I11103"/>
    </row>
    <row r="11104" spans="1:9" x14ac:dyDescent="0.25">
      <c r="A11104"/>
      <c r="B11104"/>
      <c r="C11104"/>
      <c r="D11104"/>
      <c r="E11104" s="148"/>
      <c r="F11104" s="148"/>
      <c r="G11104" s="149"/>
      <c r="H11104" s="148"/>
      <c r="I11104"/>
    </row>
    <row r="11105" spans="1:9" x14ac:dyDescent="0.25">
      <c r="A11105"/>
      <c r="B11105"/>
      <c r="C11105"/>
      <c r="D11105"/>
      <c r="E11105" s="148"/>
      <c r="F11105" s="148"/>
      <c r="G11105" s="149"/>
      <c r="H11105" s="148"/>
      <c r="I11105"/>
    </row>
    <row r="11106" spans="1:9" x14ac:dyDescent="0.25">
      <c r="A11106"/>
      <c r="B11106"/>
      <c r="C11106"/>
      <c r="D11106"/>
      <c r="E11106" s="148"/>
      <c r="F11106" s="148"/>
      <c r="G11106" s="149"/>
      <c r="H11106" s="148"/>
      <c r="I11106"/>
    </row>
    <row r="11107" spans="1:9" x14ac:dyDescent="0.25">
      <c r="A11107"/>
      <c r="B11107"/>
      <c r="C11107"/>
      <c r="D11107"/>
      <c r="E11107" s="148"/>
      <c r="F11107" s="148"/>
      <c r="G11107" s="149"/>
      <c r="H11107" s="148"/>
      <c r="I11107"/>
    </row>
    <row r="11108" spans="1:9" x14ac:dyDescent="0.25">
      <c r="A11108"/>
      <c r="B11108"/>
      <c r="C11108"/>
      <c r="D11108"/>
      <c r="E11108" s="148"/>
      <c r="F11108" s="148"/>
      <c r="G11108" s="149"/>
      <c r="H11108" s="148"/>
      <c r="I11108"/>
    </row>
    <row r="11109" spans="1:9" x14ac:dyDescent="0.25">
      <c r="A11109"/>
      <c r="B11109"/>
      <c r="C11109"/>
      <c r="D11109"/>
      <c r="E11109" s="148"/>
      <c r="F11109" s="148"/>
      <c r="G11109" s="149"/>
      <c r="H11109" s="148"/>
      <c r="I11109"/>
    </row>
    <row r="11110" spans="1:9" x14ac:dyDescent="0.25">
      <c r="A11110"/>
      <c r="B11110"/>
      <c r="C11110"/>
      <c r="D11110"/>
      <c r="E11110" s="148"/>
      <c r="F11110" s="148"/>
      <c r="G11110" s="149"/>
      <c r="H11110" s="148"/>
      <c r="I11110"/>
    </row>
    <row r="11111" spans="1:9" x14ac:dyDescent="0.25">
      <c r="A11111"/>
      <c r="B11111"/>
      <c r="C11111"/>
      <c r="D11111"/>
      <c r="E11111" s="148"/>
      <c r="F11111" s="148"/>
      <c r="G11111" s="149"/>
      <c r="H11111" s="148"/>
      <c r="I11111"/>
    </row>
    <row r="11112" spans="1:9" x14ac:dyDescent="0.25">
      <c r="A11112"/>
      <c r="B11112"/>
      <c r="C11112"/>
      <c r="D11112"/>
      <c r="E11112" s="148"/>
      <c r="F11112" s="148"/>
      <c r="G11112" s="149"/>
      <c r="H11112" s="148"/>
      <c r="I11112"/>
    </row>
    <row r="11113" spans="1:9" x14ac:dyDescent="0.25">
      <c r="A11113"/>
      <c r="B11113"/>
      <c r="C11113"/>
      <c r="D11113"/>
      <c r="E11113" s="148"/>
      <c r="F11113" s="148"/>
      <c r="G11113" s="149"/>
      <c r="H11113" s="148"/>
      <c r="I11113"/>
    </row>
    <row r="11114" spans="1:9" x14ac:dyDescent="0.25">
      <c r="A11114"/>
      <c r="B11114"/>
      <c r="C11114"/>
      <c r="D11114"/>
      <c r="E11114" s="148"/>
      <c r="F11114" s="148"/>
      <c r="G11114" s="149"/>
      <c r="H11114" s="148"/>
      <c r="I11114"/>
    </row>
    <row r="11115" spans="1:9" x14ac:dyDescent="0.25">
      <c r="A11115"/>
      <c r="B11115"/>
      <c r="C11115"/>
      <c r="D11115"/>
      <c r="E11115" s="148"/>
      <c r="F11115" s="148"/>
      <c r="G11115" s="149"/>
      <c r="H11115" s="148"/>
      <c r="I11115"/>
    </row>
    <row r="11116" spans="1:9" x14ac:dyDescent="0.25">
      <c r="A11116"/>
      <c r="B11116"/>
      <c r="C11116"/>
      <c r="D11116"/>
      <c r="E11116" s="148"/>
      <c r="F11116" s="148"/>
      <c r="G11116" s="149"/>
      <c r="H11116" s="148"/>
      <c r="I11116"/>
    </row>
    <row r="11117" spans="1:9" x14ac:dyDescent="0.25">
      <c r="A11117"/>
      <c r="B11117"/>
      <c r="C11117"/>
      <c r="D11117"/>
      <c r="E11117" s="148"/>
      <c r="F11117" s="148"/>
      <c r="G11117" s="149"/>
      <c r="H11117" s="148"/>
      <c r="I11117"/>
    </row>
    <row r="11118" spans="1:9" x14ac:dyDescent="0.25">
      <c r="A11118"/>
      <c r="B11118"/>
      <c r="C11118"/>
      <c r="D11118"/>
      <c r="E11118" s="148"/>
      <c r="F11118" s="148"/>
      <c r="G11118" s="149"/>
      <c r="H11118" s="148"/>
      <c r="I11118"/>
    </row>
    <row r="11119" spans="1:9" x14ac:dyDescent="0.25">
      <c r="A11119"/>
      <c r="B11119"/>
      <c r="C11119"/>
      <c r="D11119"/>
      <c r="E11119" s="148"/>
      <c r="F11119" s="148"/>
      <c r="G11119" s="149"/>
      <c r="H11119" s="148"/>
      <c r="I11119"/>
    </row>
    <row r="11120" spans="1:9" x14ac:dyDescent="0.25">
      <c r="A11120"/>
      <c r="B11120"/>
      <c r="C11120"/>
      <c r="D11120"/>
      <c r="E11120" s="148"/>
      <c r="F11120" s="148"/>
      <c r="G11120" s="149"/>
      <c r="H11120" s="148"/>
      <c r="I11120"/>
    </row>
    <row r="11121" spans="1:9" x14ac:dyDescent="0.25">
      <c r="A11121"/>
      <c r="B11121"/>
      <c r="C11121"/>
      <c r="D11121"/>
      <c r="E11121" s="148"/>
      <c r="F11121" s="148"/>
      <c r="G11121" s="149"/>
      <c r="H11121" s="148"/>
      <c r="I11121"/>
    </row>
    <row r="11122" spans="1:9" x14ac:dyDescent="0.25">
      <c r="A11122"/>
      <c r="B11122"/>
      <c r="C11122"/>
      <c r="D11122"/>
      <c r="E11122" s="148"/>
      <c r="F11122" s="148"/>
      <c r="G11122" s="149"/>
      <c r="H11122" s="148"/>
      <c r="I11122"/>
    </row>
    <row r="11123" spans="1:9" x14ac:dyDescent="0.25">
      <c r="A11123"/>
      <c r="B11123"/>
      <c r="C11123"/>
      <c r="D11123"/>
      <c r="E11123" s="148"/>
      <c r="F11123" s="148"/>
      <c r="G11123" s="149"/>
      <c r="H11123" s="148"/>
      <c r="I11123"/>
    </row>
    <row r="11124" spans="1:9" x14ac:dyDescent="0.25">
      <c r="A11124"/>
      <c r="B11124"/>
      <c r="C11124"/>
      <c r="D11124"/>
      <c r="E11124" s="148"/>
      <c r="F11124" s="148"/>
      <c r="G11124" s="149"/>
      <c r="H11124" s="148"/>
      <c r="I11124"/>
    </row>
    <row r="11125" spans="1:9" x14ac:dyDescent="0.25">
      <c r="A11125"/>
      <c r="B11125"/>
      <c r="C11125"/>
      <c r="D11125"/>
      <c r="E11125" s="148"/>
      <c r="F11125" s="148"/>
      <c r="G11125" s="149"/>
      <c r="H11125" s="148"/>
      <c r="I11125"/>
    </row>
    <row r="11126" spans="1:9" x14ac:dyDescent="0.25">
      <c r="A11126"/>
      <c r="B11126"/>
      <c r="C11126"/>
      <c r="D11126"/>
      <c r="E11126" s="148"/>
      <c r="F11126" s="148"/>
      <c r="G11126" s="149"/>
      <c r="H11126" s="148"/>
      <c r="I11126"/>
    </row>
    <row r="11127" spans="1:9" x14ac:dyDescent="0.25">
      <c r="A11127"/>
      <c r="B11127"/>
      <c r="C11127"/>
      <c r="D11127"/>
      <c r="E11127" s="148"/>
      <c r="F11127" s="148"/>
      <c r="G11127" s="149"/>
      <c r="H11127" s="148"/>
      <c r="I11127"/>
    </row>
    <row r="11128" spans="1:9" x14ac:dyDescent="0.25">
      <c r="A11128"/>
      <c r="B11128"/>
      <c r="C11128"/>
      <c r="D11128"/>
      <c r="E11128" s="148"/>
      <c r="F11128" s="148"/>
      <c r="G11128" s="149"/>
      <c r="H11128" s="148"/>
      <c r="I11128"/>
    </row>
    <row r="11129" spans="1:9" x14ac:dyDescent="0.25">
      <c r="A11129"/>
      <c r="B11129"/>
      <c r="C11129"/>
      <c r="D11129"/>
      <c r="E11129" s="148"/>
      <c r="F11129" s="148"/>
      <c r="G11129" s="149"/>
      <c r="H11129" s="148"/>
      <c r="I11129"/>
    </row>
    <row r="11130" spans="1:9" x14ac:dyDescent="0.25">
      <c r="A11130"/>
      <c r="B11130"/>
      <c r="C11130"/>
      <c r="D11130"/>
      <c r="E11130" s="148"/>
      <c r="F11130" s="148"/>
      <c r="G11130" s="149"/>
      <c r="H11130" s="148"/>
      <c r="I11130"/>
    </row>
    <row r="11131" spans="1:9" x14ac:dyDescent="0.25">
      <c r="A11131"/>
      <c r="B11131"/>
      <c r="C11131"/>
      <c r="D11131"/>
      <c r="E11131" s="148"/>
      <c r="F11131" s="148"/>
      <c r="G11131" s="149"/>
      <c r="H11131" s="148"/>
      <c r="I11131"/>
    </row>
    <row r="11132" spans="1:9" x14ac:dyDescent="0.25">
      <c r="A11132"/>
      <c r="B11132"/>
      <c r="C11132"/>
      <c r="D11132"/>
      <c r="E11132" s="148"/>
      <c r="F11132" s="148"/>
      <c r="G11132" s="149"/>
      <c r="H11132" s="148"/>
      <c r="I11132"/>
    </row>
    <row r="11133" spans="1:9" x14ac:dyDescent="0.25">
      <c r="A11133"/>
      <c r="B11133"/>
      <c r="C11133"/>
      <c r="D11133"/>
      <c r="E11133" s="148"/>
      <c r="F11133" s="148"/>
      <c r="G11133" s="149"/>
      <c r="H11133" s="148"/>
      <c r="I11133"/>
    </row>
    <row r="11134" spans="1:9" x14ac:dyDescent="0.25">
      <c r="A11134"/>
      <c r="B11134"/>
      <c r="C11134"/>
      <c r="D11134"/>
      <c r="E11134" s="148"/>
      <c r="F11134" s="148"/>
      <c r="G11134" s="149"/>
      <c r="H11134" s="148"/>
      <c r="I11134"/>
    </row>
    <row r="11135" spans="1:9" x14ac:dyDescent="0.25">
      <c r="A11135"/>
      <c r="B11135"/>
      <c r="C11135"/>
      <c r="D11135"/>
      <c r="E11135" s="148"/>
      <c r="F11135" s="148"/>
      <c r="G11135" s="149"/>
      <c r="H11135" s="148"/>
      <c r="I11135"/>
    </row>
    <row r="11136" spans="1:9" x14ac:dyDescent="0.25">
      <c r="A11136"/>
      <c r="B11136"/>
      <c r="C11136"/>
      <c r="D11136"/>
      <c r="E11136" s="148"/>
      <c r="F11136" s="148"/>
      <c r="G11136" s="149"/>
      <c r="H11136" s="148"/>
      <c r="I11136"/>
    </row>
    <row r="11137" spans="1:9" x14ac:dyDescent="0.25">
      <c r="A11137"/>
      <c r="B11137"/>
      <c r="C11137"/>
      <c r="D11137"/>
      <c r="E11137" s="148"/>
      <c r="F11137" s="148"/>
      <c r="G11137" s="149"/>
      <c r="H11137" s="148"/>
      <c r="I11137"/>
    </row>
    <row r="11138" spans="1:9" x14ac:dyDescent="0.25">
      <c r="A11138"/>
      <c r="B11138"/>
      <c r="C11138"/>
      <c r="D11138"/>
      <c r="E11138" s="148"/>
      <c r="F11138" s="148"/>
      <c r="G11138" s="149"/>
      <c r="H11138" s="148"/>
      <c r="I11138"/>
    </row>
    <row r="11139" spans="1:9" x14ac:dyDescent="0.25">
      <c r="A11139"/>
      <c r="B11139"/>
      <c r="C11139"/>
      <c r="D11139"/>
      <c r="E11139" s="148"/>
      <c r="F11139" s="148"/>
      <c r="G11139" s="149"/>
      <c r="H11139" s="148"/>
      <c r="I11139"/>
    </row>
    <row r="11140" spans="1:9" x14ac:dyDescent="0.25">
      <c r="A11140"/>
      <c r="B11140"/>
      <c r="C11140"/>
      <c r="D11140"/>
      <c r="E11140" s="148"/>
      <c r="F11140" s="148"/>
      <c r="G11140" s="149"/>
      <c r="H11140" s="148"/>
      <c r="I11140"/>
    </row>
    <row r="11141" spans="1:9" x14ac:dyDescent="0.25">
      <c r="A11141"/>
      <c r="B11141"/>
      <c r="C11141"/>
      <c r="D11141"/>
      <c r="E11141" s="148"/>
      <c r="F11141" s="148"/>
      <c r="G11141" s="149"/>
      <c r="H11141" s="148"/>
      <c r="I11141"/>
    </row>
    <row r="11142" spans="1:9" x14ac:dyDescent="0.25">
      <c r="A11142"/>
      <c r="B11142"/>
      <c r="C11142"/>
      <c r="D11142"/>
      <c r="E11142" s="148"/>
      <c r="F11142" s="148"/>
      <c r="G11142" s="149"/>
      <c r="H11142" s="148"/>
      <c r="I11142"/>
    </row>
    <row r="11143" spans="1:9" x14ac:dyDescent="0.25">
      <c r="A11143"/>
      <c r="B11143"/>
      <c r="C11143"/>
      <c r="D11143"/>
      <c r="E11143" s="148"/>
      <c r="F11143" s="148"/>
      <c r="G11143" s="149"/>
      <c r="H11143" s="148"/>
      <c r="I11143"/>
    </row>
    <row r="11144" spans="1:9" x14ac:dyDescent="0.25">
      <c r="A11144"/>
      <c r="B11144"/>
      <c r="C11144"/>
      <c r="D11144"/>
      <c r="E11144" s="148"/>
      <c r="F11144" s="148"/>
      <c r="G11144" s="149"/>
      <c r="H11144" s="148"/>
      <c r="I11144"/>
    </row>
    <row r="11145" spans="1:9" x14ac:dyDescent="0.25">
      <c r="A11145"/>
      <c r="B11145"/>
      <c r="C11145"/>
      <c r="D11145"/>
      <c r="E11145" s="148"/>
      <c r="F11145" s="148"/>
      <c r="G11145" s="149"/>
      <c r="H11145" s="148"/>
      <c r="I11145"/>
    </row>
    <row r="11146" spans="1:9" x14ac:dyDescent="0.25">
      <c r="A11146"/>
      <c r="B11146"/>
      <c r="C11146"/>
      <c r="D11146"/>
      <c r="E11146" s="148"/>
      <c r="F11146" s="148"/>
      <c r="G11146" s="149"/>
      <c r="H11146" s="148"/>
      <c r="I11146"/>
    </row>
    <row r="11147" spans="1:9" x14ac:dyDescent="0.25">
      <c r="A11147"/>
      <c r="B11147"/>
      <c r="C11147"/>
      <c r="D11147"/>
      <c r="E11147" s="148"/>
      <c r="F11147" s="148"/>
      <c r="G11147" s="149"/>
      <c r="H11147" s="148"/>
      <c r="I11147"/>
    </row>
    <row r="11148" spans="1:9" x14ac:dyDescent="0.25">
      <c r="A11148"/>
      <c r="B11148"/>
      <c r="C11148"/>
      <c r="D11148"/>
      <c r="E11148" s="148"/>
      <c r="F11148" s="148"/>
      <c r="G11148" s="149"/>
      <c r="H11148" s="148"/>
      <c r="I11148"/>
    </row>
    <row r="11149" spans="1:9" x14ac:dyDescent="0.25">
      <c r="A11149"/>
      <c r="B11149"/>
      <c r="C11149"/>
      <c r="D11149"/>
      <c r="E11149" s="148"/>
      <c r="F11149" s="148"/>
      <c r="G11149" s="149"/>
      <c r="H11149" s="148"/>
      <c r="I11149"/>
    </row>
    <row r="11150" spans="1:9" x14ac:dyDescent="0.25">
      <c r="A11150"/>
      <c r="B11150"/>
      <c r="C11150"/>
      <c r="D11150"/>
      <c r="E11150" s="148"/>
      <c r="F11150" s="148"/>
      <c r="G11150" s="149"/>
      <c r="H11150" s="148"/>
      <c r="I11150"/>
    </row>
    <row r="11151" spans="1:9" x14ac:dyDescent="0.25">
      <c r="A11151"/>
      <c r="B11151"/>
      <c r="C11151"/>
      <c r="D11151"/>
      <c r="E11151" s="148"/>
      <c r="F11151" s="148"/>
      <c r="G11151" s="149"/>
      <c r="H11151" s="148"/>
      <c r="I11151"/>
    </row>
    <row r="11152" spans="1:9" x14ac:dyDescent="0.25">
      <c r="A11152"/>
      <c r="B11152"/>
      <c r="C11152"/>
      <c r="D11152"/>
      <c r="E11152" s="148"/>
      <c r="F11152" s="148"/>
      <c r="G11152" s="149"/>
      <c r="H11152" s="148"/>
      <c r="I11152"/>
    </row>
    <row r="11153" spans="1:9" x14ac:dyDescent="0.25">
      <c r="A11153"/>
      <c r="B11153"/>
      <c r="C11153"/>
      <c r="D11153"/>
      <c r="E11153" s="148"/>
      <c r="F11153" s="148"/>
      <c r="G11153" s="149"/>
      <c r="H11153" s="148"/>
      <c r="I11153"/>
    </row>
    <row r="11154" spans="1:9" x14ac:dyDescent="0.25">
      <c r="A11154"/>
      <c r="B11154"/>
      <c r="C11154"/>
      <c r="D11154"/>
      <c r="E11154" s="148"/>
      <c r="F11154" s="148"/>
      <c r="G11154" s="149"/>
      <c r="H11154" s="148"/>
      <c r="I11154"/>
    </row>
    <row r="11155" spans="1:9" x14ac:dyDescent="0.25">
      <c r="A11155"/>
      <c r="B11155"/>
      <c r="C11155"/>
      <c r="D11155"/>
      <c r="E11155" s="148"/>
      <c r="F11155" s="148"/>
      <c r="G11155" s="149"/>
      <c r="H11155" s="148"/>
      <c r="I11155"/>
    </row>
    <row r="11156" spans="1:9" x14ac:dyDescent="0.25">
      <c r="A11156"/>
      <c r="B11156"/>
      <c r="C11156"/>
      <c r="D11156"/>
      <c r="E11156" s="148"/>
      <c r="F11156" s="148"/>
      <c r="G11156" s="149"/>
      <c r="H11156" s="148"/>
      <c r="I11156"/>
    </row>
    <row r="11157" spans="1:9" x14ac:dyDescent="0.25">
      <c r="A11157"/>
      <c r="B11157"/>
      <c r="C11157"/>
      <c r="D11157"/>
      <c r="E11157" s="148"/>
      <c r="F11157" s="148"/>
      <c r="G11157" s="149"/>
      <c r="H11157" s="148"/>
      <c r="I11157"/>
    </row>
    <row r="11158" spans="1:9" x14ac:dyDescent="0.25">
      <c r="A11158"/>
      <c r="B11158"/>
      <c r="C11158"/>
      <c r="D11158"/>
      <c r="E11158" s="148"/>
      <c r="F11158" s="148"/>
      <c r="G11158" s="149"/>
      <c r="H11158" s="148"/>
      <c r="I11158"/>
    </row>
    <row r="11159" spans="1:9" x14ac:dyDescent="0.25">
      <c r="A11159"/>
      <c r="B11159"/>
      <c r="C11159"/>
      <c r="D11159"/>
      <c r="E11159" s="148"/>
      <c r="F11159" s="148"/>
      <c r="G11159" s="149"/>
      <c r="H11159" s="148"/>
      <c r="I11159"/>
    </row>
    <row r="11160" spans="1:9" x14ac:dyDescent="0.25">
      <c r="A11160"/>
      <c r="B11160"/>
      <c r="C11160"/>
      <c r="D11160"/>
      <c r="E11160" s="148"/>
      <c r="F11160" s="148"/>
      <c r="G11160" s="149"/>
      <c r="H11160" s="148"/>
      <c r="I11160"/>
    </row>
    <row r="11161" spans="1:9" x14ac:dyDescent="0.25">
      <c r="A11161"/>
      <c r="B11161"/>
      <c r="C11161"/>
      <c r="D11161"/>
      <c r="E11161" s="148"/>
      <c r="F11161" s="148"/>
      <c r="G11161" s="149"/>
      <c r="H11161" s="148"/>
      <c r="I11161"/>
    </row>
    <row r="11162" spans="1:9" x14ac:dyDescent="0.25">
      <c r="A11162"/>
      <c r="B11162"/>
      <c r="C11162"/>
      <c r="D11162"/>
      <c r="E11162" s="148"/>
      <c r="F11162" s="148"/>
      <c r="G11162" s="149"/>
      <c r="H11162" s="148"/>
      <c r="I11162"/>
    </row>
    <row r="11163" spans="1:9" x14ac:dyDescent="0.25">
      <c r="A11163"/>
      <c r="B11163"/>
      <c r="C11163"/>
      <c r="D11163"/>
      <c r="E11163" s="148"/>
      <c r="F11163" s="148"/>
      <c r="G11163" s="149"/>
      <c r="H11163" s="148"/>
      <c r="I11163"/>
    </row>
    <row r="11164" spans="1:9" x14ac:dyDescent="0.25">
      <c r="A11164"/>
      <c r="B11164"/>
      <c r="C11164"/>
      <c r="D11164"/>
      <c r="E11164" s="148"/>
      <c r="F11164" s="148"/>
      <c r="G11164" s="149"/>
      <c r="H11164" s="148"/>
      <c r="I11164"/>
    </row>
    <row r="11165" spans="1:9" x14ac:dyDescent="0.25">
      <c r="A11165"/>
      <c r="B11165"/>
      <c r="C11165"/>
      <c r="D11165"/>
      <c r="E11165" s="148"/>
      <c r="F11165" s="148"/>
      <c r="G11165" s="149"/>
      <c r="H11165" s="148"/>
      <c r="I11165"/>
    </row>
    <row r="11166" spans="1:9" x14ac:dyDescent="0.25">
      <c r="A11166"/>
      <c r="B11166"/>
      <c r="C11166"/>
      <c r="D11166"/>
      <c r="E11166" s="148"/>
      <c r="F11166" s="148"/>
      <c r="G11166" s="149"/>
      <c r="H11166" s="148"/>
      <c r="I11166"/>
    </row>
    <row r="11167" spans="1:9" x14ac:dyDescent="0.25">
      <c r="A11167"/>
      <c r="B11167"/>
      <c r="C11167"/>
      <c r="D11167"/>
      <c r="E11167" s="148"/>
      <c r="F11167" s="148"/>
      <c r="G11167" s="149"/>
      <c r="H11167" s="148"/>
      <c r="I11167"/>
    </row>
    <row r="11168" spans="1:9" x14ac:dyDescent="0.25">
      <c r="A11168"/>
      <c r="B11168"/>
      <c r="C11168"/>
      <c r="D11168"/>
      <c r="E11168" s="148"/>
      <c r="F11168" s="148"/>
      <c r="G11168" s="149"/>
      <c r="H11168" s="148"/>
      <c r="I11168"/>
    </row>
    <row r="11169" spans="1:9" x14ac:dyDescent="0.25">
      <c r="A11169"/>
      <c r="B11169"/>
      <c r="C11169"/>
      <c r="D11169"/>
      <c r="E11169" s="148"/>
      <c r="F11169" s="148"/>
      <c r="G11169" s="149"/>
      <c r="H11169" s="148"/>
      <c r="I11169"/>
    </row>
    <row r="11170" spans="1:9" x14ac:dyDescent="0.25">
      <c r="A11170"/>
      <c r="B11170"/>
      <c r="C11170"/>
      <c r="D11170"/>
      <c r="E11170" s="148"/>
      <c r="F11170" s="148"/>
      <c r="G11170" s="149"/>
      <c r="H11170" s="148"/>
      <c r="I11170"/>
    </row>
    <row r="11171" spans="1:9" x14ac:dyDescent="0.25">
      <c r="A11171"/>
      <c r="B11171"/>
      <c r="C11171"/>
      <c r="D11171"/>
      <c r="E11171" s="148"/>
      <c r="F11171" s="148"/>
      <c r="G11171" s="149"/>
      <c r="H11171" s="148"/>
      <c r="I11171"/>
    </row>
    <row r="11172" spans="1:9" x14ac:dyDescent="0.25">
      <c r="A11172"/>
      <c r="B11172"/>
      <c r="C11172"/>
      <c r="D11172"/>
      <c r="E11172" s="148"/>
      <c r="F11172" s="148"/>
      <c r="G11172" s="149"/>
      <c r="H11172" s="148"/>
      <c r="I11172"/>
    </row>
    <row r="11173" spans="1:9" x14ac:dyDescent="0.25">
      <c r="A11173"/>
      <c r="B11173"/>
      <c r="C11173"/>
      <c r="D11173"/>
      <c r="E11173" s="148"/>
      <c r="F11173" s="148"/>
      <c r="G11173" s="149"/>
      <c r="H11173" s="148"/>
      <c r="I11173"/>
    </row>
    <row r="11174" spans="1:9" x14ac:dyDescent="0.25">
      <c r="A11174"/>
      <c r="B11174"/>
      <c r="C11174"/>
      <c r="D11174"/>
      <c r="E11174" s="148"/>
      <c r="F11174" s="148"/>
      <c r="G11174" s="149"/>
      <c r="H11174" s="148"/>
      <c r="I11174"/>
    </row>
    <row r="11175" spans="1:9" x14ac:dyDescent="0.25">
      <c r="A11175"/>
      <c r="B11175"/>
      <c r="C11175"/>
      <c r="D11175"/>
      <c r="E11175" s="148"/>
      <c r="F11175" s="148"/>
      <c r="G11175" s="149"/>
      <c r="H11175" s="148"/>
      <c r="I11175"/>
    </row>
    <row r="11176" spans="1:9" x14ac:dyDescent="0.25">
      <c r="A11176"/>
      <c r="B11176"/>
      <c r="C11176"/>
      <c r="D11176"/>
      <c r="E11176" s="148"/>
      <c r="F11176" s="148"/>
      <c r="G11176" s="149"/>
      <c r="H11176" s="148"/>
      <c r="I11176"/>
    </row>
    <row r="11177" spans="1:9" x14ac:dyDescent="0.25">
      <c r="A11177"/>
      <c r="B11177"/>
      <c r="C11177"/>
      <c r="D11177"/>
      <c r="E11177" s="148"/>
      <c r="F11177" s="148"/>
      <c r="G11177" s="149"/>
      <c r="H11177" s="148"/>
      <c r="I11177"/>
    </row>
    <row r="11178" spans="1:9" x14ac:dyDescent="0.25">
      <c r="A11178"/>
      <c r="B11178"/>
      <c r="C11178"/>
      <c r="D11178"/>
      <c r="E11178" s="148"/>
      <c r="F11178" s="148"/>
      <c r="G11178" s="149"/>
      <c r="H11178" s="148"/>
      <c r="I11178"/>
    </row>
    <row r="11179" spans="1:9" x14ac:dyDescent="0.25">
      <c r="A11179"/>
      <c r="B11179"/>
      <c r="C11179"/>
      <c r="D11179"/>
      <c r="E11179" s="148"/>
      <c r="F11179" s="148"/>
      <c r="G11179" s="149"/>
      <c r="H11179" s="148"/>
      <c r="I11179"/>
    </row>
    <row r="11180" spans="1:9" x14ac:dyDescent="0.25">
      <c r="A11180"/>
      <c r="B11180"/>
      <c r="C11180"/>
      <c r="D11180"/>
      <c r="E11180" s="148"/>
      <c r="F11180" s="148"/>
      <c r="G11180" s="149"/>
      <c r="H11180" s="148"/>
      <c r="I11180"/>
    </row>
    <row r="11181" spans="1:9" x14ac:dyDescent="0.25">
      <c r="A11181"/>
      <c r="B11181"/>
      <c r="C11181"/>
      <c r="D11181"/>
      <c r="E11181" s="148"/>
      <c r="F11181" s="148"/>
      <c r="G11181" s="149"/>
      <c r="H11181" s="148"/>
      <c r="I11181"/>
    </row>
    <row r="11182" spans="1:9" x14ac:dyDescent="0.25">
      <c r="A11182"/>
      <c r="B11182"/>
      <c r="C11182"/>
      <c r="D11182"/>
      <c r="E11182" s="148"/>
      <c r="F11182" s="148"/>
      <c r="G11182" s="149"/>
      <c r="H11182" s="148"/>
      <c r="I11182"/>
    </row>
    <row r="11183" spans="1:9" x14ac:dyDescent="0.25">
      <c r="A11183"/>
      <c r="B11183"/>
      <c r="C11183"/>
      <c r="D11183"/>
      <c r="E11183" s="148"/>
      <c r="F11183" s="148"/>
      <c r="G11183" s="149"/>
      <c r="H11183" s="148"/>
      <c r="I11183"/>
    </row>
    <row r="11184" spans="1:9" x14ac:dyDescent="0.25">
      <c r="A11184"/>
      <c r="B11184"/>
      <c r="C11184"/>
      <c r="D11184"/>
      <c r="E11184" s="148"/>
      <c r="F11184" s="148"/>
      <c r="G11184" s="149"/>
      <c r="H11184" s="148"/>
      <c r="I11184"/>
    </row>
    <row r="11185" spans="1:9" x14ac:dyDescent="0.25">
      <c r="A11185"/>
      <c r="B11185"/>
      <c r="C11185"/>
      <c r="D11185"/>
      <c r="E11185" s="148"/>
      <c r="F11185" s="148"/>
      <c r="G11185" s="149"/>
      <c r="H11185" s="148"/>
      <c r="I11185"/>
    </row>
    <row r="11186" spans="1:9" x14ac:dyDescent="0.25">
      <c r="A11186"/>
      <c r="B11186"/>
      <c r="C11186"/>
      <c r="D11186"/>
      <c r="E11186" s="148"/>
      <c r="F11186" s="148"/>
      <c r="G11186" s="149"/>
      <c r="H11186" s="148"/>
      <c r="I11186"/>
    </row>
    <row r="11187" spans="1:9" x14ac:dyDescent="0.25">
      <c r="A11187"/>
      <c r="B11187"/>
      <c r="C11187"/>
      <c r="D11187"/>
      <c r="E11187" s="148"/>
      <c r="F11187" s="148"/>
      <c r="G11187" s="149"/>
      <c r="H11187" s="148"/>
      <c r="I11187"/>
    </row>
    <row r="11188" spans="1:9" x14ac:dyDescent="0.25">
      <c r="A11188"/>
      <c r="B11188"/>
      <c r="C11188"/>
      <c r="D11188"/>
      <c r="E11188" s="148"/>
      <c r="F11188" s="148"/>
      <c r="G11188" s="149"/>
      <c r="H11188" s="148"/>
      <c r="I11188"/>
    </row>
    <row r="11189" spans="1:9" x14ac:dyDescent="0.25">
      <c r="A11189"/>
      <c r="B11189"/>
      <c r="C11189"/>
      <c r="D11189"/>
      <c r="E11189" s="148"/>
      <c r="F11189" s="148"/>
      <c r="G11189" s="149"/>
      <c r="H11189" s="148"/>
      <c r="I11189"/>
    </row>
    <row r="11190" spans="1:9" x14ac:dyDescent="0.25">
      <c r="A11190"/>
      <c r="B11190"/>
      <c r="C11190"/>
      <c r="D11190"/>
      <c r="E11190" s="148"/>
      <c r="F11190" s="148"/>
      <c r="G11190" s="149"/>
      <c r="H11190" s="148"/>
      <c r="I11190"/>
    </row>
    <row r="11191" spans="1:9" x14ac:dyDescent="0.25">
      <c r="A11191"/>
      <c r="B11191"/>
      <c r="C11191"/>
      <c r="D11191"/>
      <c r="E11191" s="148"/>
      <c r="F11191" s="148"/>
      <c r="G11191" s="149"/>
      <c r="H11191" s="148"/>
      <c r="I11191"/>
    </row>
    <row r="11192" spans="1:9" x14ac:dyDescent="0.25">
      <c r="A11192"/>
      <c r="B11192"/>
      <c r="C11192"/>
      <c r="D11192"/>
      <c r="E11192" s="148"/>
      <c r="F11192" s="148"/>
      <c r="G11192" s="149"/>
      <c r="H11192" s="148"/>
      <c r="I11192"/>
    </row>
    <row r="11193" spans="1:9" x14ac:dyDescent="0.25">
      <c r="A11193"/>
      <c r="B11193"/>
      <c r="C11193"/>
      <c r="D11193"/>
      <c r="E11193" s="148"/>
      <c r="F11193" s="148"/>
      <c r="G11193" s="149"/>
      <c r="H11193" s="148"/>
      <c r="I11193"/>
    </row>
    <row r="11194" spans="1:9" x14ac:dyDescent="0.25">
      <c r="A11194"/>
      <c r="B11194"/>
      <c r="C11194"/>
      <c r="D11194"/>
      <c r="E11194" s="148"/>
      <c r="F11194" s="148"/>
      <c r="G11194" s="149"/>
      <c r="H11194" s="148"/>
      <c r="I11194"/>
    </row>
    <row r="11195" spans="1:9" x14ac:dyDescent="0.25">
      <c r="A11195"/>
      <c r="B11195"/>
      <c r="C11195"/>
      <c r="D11195"/>
      <c r="E11195" s="148"/>
      <c r="F11195" s="148"/>
      <c r="G11195" s="149"/>
      <c r="H11195" s="148"/>
      <c r="I11195"/>
    </row>
    <row r="11196" spans="1:9" x14ac:dyDescent="0.25">
      <c r="A11196"/>
      <c r="B11196"/>
      <c r="C11196"/>
      <c r="D11196"/>
      <c r="E11196" s="148"/>
      <c r="F11196" s="148"/>
      <c r="G11196" s="149"/>
      <c r="H11196" s="148"/>
      <c r="I11196"/>
    </row>
    <row r="11197" spans="1:9" x14ac:dyDescent="0.25">
      <c r="A11197"/>
      <c r="B11197"/>
      <c r="C11197"/>
      <c r="D11197"/>
      <c r="E11197" s="148"/>
      <c r="F11197" s="148"/>
      <c r="G11197" s="149"/>
      <c r="H11197" s="148"/>
      <c r="I11197"/>
    </row>
    <row r="11198" spans="1:9" x14ac:dyDescent="0.25">
      <c r="A11198"/>
      <c r="B11198"/>
      <c r="C11198"/>
      <c r="D11198"/>
      <c r="E11198" s="148"/>
      <c r="F11198" s="148"/>
      <c r="G11198" s="149"/>
      <c r="H11198" s="148"/>
      <c r="I11198"/>
    </row>
    <row r="11199" spans="1:9" x14ac:dyDescent="0.25">
      <c r="A11199"/>
      <c r="B11199"/>
      <c r="C11199"/>
      <c r="D11199"/>
      <c r="E11199" s="148"/>
      <c r="F11199" s="148"/>
      <c r="G11199" s="149"/>
      <c r="H11199" s="148"/>
      <c r="I11199"/>
    </row>
    <row r="11200" spans="1:9" x14ac:dyDescent="0.25">
      <c r="A11200"/>
      <c r="B11200"/>
      <c r="C11200"/>
      <c r="D11200"/>
      <c r="E11200" s="148"/>
      <c r="F11200" s="148"/>
      <c r="G11200" s="149"/>
      <c r="H11200" s="148"/>
      <c r="I11200"/>
    </row>
    <row r="11201" spans="1:9" x14ac:dyDescent="0.25">
      <c r="A11201"/>
      <c r="B11201"/>
      <c r="C11201"/>
      <c r="D11201"/>
      <c r="E11201" s="148"/>
      <c r="F11201" s="148"/>
      <c r="G11201" s="149"/>
      <c r="H11201" s="148"/>
      <c r="I11201"/>
    </row>
    <row r="11202" spans="1:9" x14ac:dyDescent="0.25">
      <c r="A11202"/>
      <c r="B11202"/>
      <c r="C11202"/>
      <c r="D11202"/>
      <c r="E11202" s="148"/>
      <c r="F11202" s="148"/>
      <c r="G11202" s="149"/>
      <c r="H11202" s="148"/>
      <c r="I11202"/>
    </row>
    <row r="11203" spans="1:9" x14ac:dyDescent="0.25">
      <c r="A11203"/>
      <c r="B11203"/>
      <c r="C11203"/>
      <c r="D11203"/>
      <c r="E11203" s="148"/>
      <c r="F11203" s="148"/>
      <c r="G11203" s="149"/>
      <c r="H11203" s="148"/>
      <c r="I11203"/>
    </row>
    <row r="11204" spans="1:9" x14ac:dyDescent="0.25">
      <c r="A11204"/>
      <c r="B11204"/>
      <c r="C11204"/>
      <c r="D11204"/>
      <c r="E11204" s="148"/>
      <c r="F11204" s="148"/>
      <c r="G11204" s="149"/>
      <c r="H11204" s="148"/>
      <c r="I11204"/>
    </row>
    <row r="11205" spans="1:9" x14ac:dyDescent="0.25">
      <c r="A11205"/>
      <c r="B11205"/>
      <c r="C11205"/>
      <c r="D11205"/>
      <c r="E11205" s="148"/>
      <c r="F11205" s="148"/>
      <c r="G11205" s="149"/>
      <c r="H11205" s="148"/>
      <c r="I11205"/>
    </row>
    <row r="11206" spans="1:9" x14ac:dyDescent="0.25">
      <c r="A11206"/>
      <c r="B11206"/>
      <c r="C11206"/>
      <c r="D11206"/>
      <c r="E11206" s="148"/>
      <c r="F11206" s="148"/>
      <c r="G11206" s="149"/>
      <c r="H11206" s="148"/>
      <c r="I11206"/>
    </row>
    <row r="11207" spans="1:9" x14ac:dyDescent="0.25">
      <c r="A11207"/>
      <c r="B11207"/>
      <c r="C11207"/>
      <c r="D11207"/>
      <c r="E11207" s="148"/>
      <c r="F11207" s="148"/>
      <c r="G11207" s="149"/>
      <c r="H11207" s="148"/>
      <c r="I11207"/>
    </row>
    <row r="11208" spans="1:9" x14ac:dyDescent="0.25">
      <c r="A11208"/>
      <c r="B11208"/>
      <c r="C11208"/>
      <c r="D11208"/>
      <c r="E11208" s="148"/>
      <c r="F11208" s="148"/>
      <c r="G11208" s="149"/>
      <c r="H11208" s="148"/>
      <c r="I11208"/>
    </row>
    <row r="11209" spans="1:9" x14ac:dyDescent="0.25">
      <c r="A11209"/>
      <c r="B11209"/>
      <c r="C11209"/>
      <c r="D11209"/>
      <c r="E11209" s="148"/>
      <c r="F11209" s="148"/>
      <c r="G11209" s="149"/>
      <c r="H11209" s="148"/>
      <c r="I11209"/>
    </row>
    <row r="11210" spans="1:9" x14ac:dyDescent="0.25">
      <c r="A11210"/>
      <c r="B11210"/>
      <c r="C11210"/>
      <c r="D11210"/>
      <c r="E11210" s="148"/>
      <c r="F11210" s="148"/>
      <c r="G11210" s="149"/>
      <c r="H11210" s="148"/>
      <c r="I11210"/>
    </row>
    <row r="11211" spans="1:9" x14ac:dyDescent="0.25">
      <c r="A11211"/>
      <c r="B11211"/>
      <c r="C11211"/>
      <c r="D11211"/>
      <c r="E11211" s="148"/>
      <c r="F11211" s="148"/>
      <c r="G11211" s="149"/>
      <c r="H11211" s="148"/>
      <c r="I11211"/>
    </row>
    <row r="11212" spans="1:9" x14ac:dyDescent="0.25">
      <c r="A11212"/>
      <c r="B11212"/>
      <c r="C11212"/>
      <c r="D11212"/>
      <c r="E11212" s="148"/>
      <c r="F11212" s="148"/>
      <c r="G11212" s="149"/>
      <c r="H11212" s="148"/>
      <c r="I11212"/>
    </row>
    <row r="11213" spans="1:9" x14ac:dyDescent="0.25">
      <c r="A11213"/>
      <c r="B11213"/>
      <c r="C11213"/>
      <c r="D11213"/>
      <c r="E11213" s="148"/>
      <c r="F11213" s="148"/>
      <c r="G11213" s="149"/>
      <c r="H11213" s="148"/>
      <c r="I11213"/>
    </row>
    <row r="11214" spans="1:9" x14ac:dyDescent="0.25">
      <c r="A11214"/>
      <c r="B11214"/>
      <c r="C11214"/>
      <c r="D11214"/>
      <c r="E11214" s="148"/>
      <c r="F11214" s="148"/>
      <c r="G11214" s="149"/>
      <c r="H11214" s="148"/>
      <c r="I11214"/>
    </row>
    <row r="11215" spans="1:9" x14ac:dyDescent="0.25">
      <c r="A11215"/>
      <c r="B11215"/>
      <c r="C11215"/>
      <c r="D11215"/>
      <c r="E11215" s="148"/>
      <c r="F11215" s="148"/>
      <c r="G11215" s="149"/>
      <c r="H11215" s="148"/>
      <c r="I11215"/>
    </row>
    <row r="11216" spans="1:9" x14ac:dyDescent="0.25">
      <c r="A11216"/>
      <c r="B11216"/>
      <c r="C11216"/>
      <c r="D11216"/>
      <c r="E11216" s="148"/>
      <c r="F11216" s="148"/>
      <c r="G11216" s="149"/>
      <c r="H11216" s="148"/>
      <c r="I11216"/>
    </row>
    <row r="11217" spans="1:9" x14ac:dyDescent="0.25">
      <c r="A11217"/>
      <c r="B11217"/>
      <c r="C11217"/>
      <c r="D11217"/>
      <c r="E11217" s="148"/>
      <c r="F11217" s="148"/>
      <c r="G11217" s="149"/>
      <c r="H11217" s="148"/>
      <c r="I11217"/>
    </row>
    <row r="11218" spans="1:9" x14ac:dyDescent="0.25">
      <c r="A11218"/>
      <c r="B11218"/>
      <c r="C11218"/>
      <c r="D11218"/>
      <c r="E11218" s="148"/>
      <c r="F11218" s="148"/>
      <c r="G11218" s="149"/>
      <c r="H11218" s="148"/>
      <c r="I11218"/>
    </row>
    <row r="11219" spans="1:9" x14ac:dyDescent="0.25">
      <c r="A11219"/>
      <c r="B11219"/>
      <c r="C11219"/>
      <c r="D11219"/>
      <c r="E11219" s="148"/>
      <c r="F11219" s="148"/>
      <c r="G11219" s="149"/>
      <c r="H11219" s="148"/>
      <c r="I11219"/>
    </row>
    <row r="11220" spans="1:9" x14ac:dyDescent="0.25">
      <c r="A11220"/>
      <c r="B11220"/>
      <c r="C11220"/>
      <c r="D11220"/>
      <c r="E11220" s="148"/>
      <c r="F11220" s="148"/>
      <c r="G11220" s="149"/>
      <c r="H11220" s="148"/>
      <c r="I11220"/>
    </row>
    <row r="11221" spans="1:9" x14ac:dyDescent="0.25">
      <c r="A11221"/>
      <c r="B11221"/>
      <c r="C11221"/>
      <c r="D11221"/>
      <c r="E11221" s="148"/>
      <c r="F11221" s="148"/>
      <c r="G11221" s="149"/>
      <c r="H11221" s="148"/>
      <c r="I11221"/>
    </row>
    <row r="11222" spans="1:9" x14ac:dyDescent="0.25">
      <c r="A11222"/>
      <c r="B11222"/>
      <c r="C11222"/>
      <c r="D11222"/>
      <c r="E11222" s="148"/>
      <c r="F11222" s="148"/>
      <c r="G11222" s="149"/>
      <c r="H11222" s="148"/>
      <c r="I11222"/>
    </row>
    <row r="11223" spans="1:9" x14ac:dyDescent="0.25">
      <c r="A11223"/>
      <c r="B11223"/>
      <c r="C11223"/>
      <c r="D11223"/>
      <c r="E11223" s="148"/>
      <c r="F11223" s="148"/>
      <c r="G11223" s="149"/>
      <c r="H11223" s="148"/>
      <c r="I11223"/>
    </row>
    <row r="11224" spans="1:9" x14ac:dyDescent="0.25">
      <c r="A11224"/>
      <c r="B11224"/>
      <c r="C11224"/>
      <c r="D11224"/>
      <c r="E11224" s="148"/>
      <c r="F11224" s="148"/>
      <c r="G11224" s="149"/>
      <c r="H11224" s="148"/>
      <c r="I11224"/>
    </row>
    <row r="11225" spans="1:9" x14ac:dyDescent="0.25">
      <c r="A11225"/>
      <c r="B11225"/>
      <c r="C11225"/>
      <c r="D11225"/>
      <c r="E11225" s="148"/>
      <c r="F11225" s="148"/>
      <c r="G11225" s="149"/>
      <c r="H11225" s="148"/>
      <c r="I11225"/>
    </row>
    <row r="11226" spans="1:9" x14ac:dyDescent="0.25">
      <c r="A11226"/>
      <c r="B11226"/>
      <c r="C11226"/>
      <c r="D11226"/>
      <c r="E11226" s="148"/>
      <c r="F11226" s="148"/>
      <c r="G11226" s="149"/>
      <c r="H11226" s="148"/>
      <c r="I11226"/>
    </row>
    <row r="11227" spans="1:9" x14ac:dyDescent="0.25">
      <c r="A11227"/>
      <c r="B11227"/>
      <c r="C11227"/>
      <c r="D11227"/>
      <c r="E11227" s="148"/>
      <c r="F11227" s="148"/>
      <c r="G11227" s="149"/>
      <c r="H11227" s="148"/>
      <c r="I11227"/>
    </row>
    <row r="11228" spans="1:9" x14ac:dyDescent="0.25">
      <c r="A11228"/>
      <c r="B11228"/>
      <c r="C11228"/>
      <c r="D11228"/>
      <c r="E11228" s="148"/>
      <c r="F11228" s="148"/>
      <c r="G11228" s="149"/>
      <c r="H11228" s="148"/>
      <c r="I11228"/>
    </row>
    <row r="11229" spans="1:9" x14ac:dyDescent="0.25">
      <c r="A11229"/>
      <c r="B11229"/>
      <c r="C11229"/>
      <c r="D11229"/>
      <c r="E11229" s="148"/>
      <c r="F11229" s="148"/>
      <c r="G11229" s="149"/>
      <c r="H11229" s="148"/>
      <c r="I11229"/>
    </row>
    <row r="11230" spans="1:9" x14ac:dyDescent="0.25">
      <c r="A11230"/>
      <c r="B11230"/>
      <c r="C11230"/>
      <c r="D11230"/>
      <c r="E11230" s="148"/>
      <c r="F11230" s="148"/>
      <c r="G11230" s="149"/>
      <c r="H11230" s="148"/>
      <c r="I11230"/>
    </row>
    <row r="11231" spans="1:9" x14ac:dyDescent="0.25">
      <c r="A11231"/>
      <c r="B11231"/>
      <c r="C11231"/>
      <c r="D11231"/>
      <c r="E11231" s="148"/>
      <c r="F11231" s="148"/>
      <c r="G11231" s="149"/>
      <c r="H11231" s="148"/>
      <c r="I11231"/>
    </row>
    <row r="11232" spans="1:9" x14ac:dyDescent="0.25">
      <c r="A11232"/>
      <c r="B11232"/>
      <c r="C11232"/>
      <c r="D11232"/>
      <c r="E11232" s="148"/>
      <c r="F11232" s="148"/>
      <c r="G11232" s="149"/>
      <c r="H11232" s="148"/>
      <c r="I11232"/>
    </row>
    <row r="11233" spans="1:9" x14ac:dyDescent="0.25">
      <c r="A11233"/>
      <c r="B11233"/>
      <c r="C11233"/>
      <c r="D11233"/>
      <c r="E11233" s="148"/>
      <c r="F11233" s="148"/>
      <c r="G11233" s="149"/>
      <c r="H11233" s="148"/>
      <c r="I11233"/>
    </row>
    <row r="11234" spans="1:9" x14ac:dyDescent="0.25">
      <c r="A11234"/>
      <c r="B11234"/>
      <c r="C11234"/>
      <c r="D11234"/>
      <c r="E11234" s="148"/>
      <c r="F11234" s="148"/>
      <c r="G11234" s="149"/>
      <c r="H11234" s="148"/>
      <c r="I11234"/>
    </row>
    <row r="11235" spans="1:9" x14ac:dyDescent="0.25">
      <c r="A11235"/>
      <c r="B11235"/>
      <c r="C11235"/>
      <c r="D11235"/>
      <c r="E11235" s="148"/>
      <c r="F11235" s="148"/>
      <c r="G11235" s="149"/>
      <c r="H11235" s="148"/>
      <c r="I11235"/>
    </row>
    <row r="11236" spans="1:9" x14ac:dyDescent="0.25">
      <c r="A11236"/>
      <c r="B11236"/>
      <c r="C11236"/>
      <c r="D11236"/>
      <c r="E11236" s="148"/>
      <c r="F11236" s="148"/>
      <c r="G11236" s="149"/>
      <c r="H11236" s="148"/>
      <c r="I11236"/>
    </row>
    <row r="11237" spans="1:9" x14ac:dyDescent="0.25">
      <c r="A11237"/>
      <c r="B11237"/>
      <c r="C11237"/>
      <c r="D11237"/>
      <c r="E11237" s="148"/>
      <c r="F11237" s="148"/>
      <c r="G11237" s="149"/>
      <c r="H11237" s="148"/>
      <c r="I11237"/>
    </row>
    <row r="11238" spans="1:9" x14ac:dyDescent="0.25">
      <c r="A11238"/>
      <c r="B11238"/>
      <c r="C11238"/>
      <c r="D11238"/>
      <c r="E11238" s="148"/>
      <c r="F11238" s="148"/>
      <c r="G11238" s="149"/>
      <c r="H11238" s="148"/>
      <c r="I11238"/>
    </row>
    <row r="11239" spans="1:9" x14ac:dyDescent="0.25">
      <c r="A11239"/>
      <c r="B11239"/>
      <c r="C11239"/>
      <c r="D11239"/>
      <c r="E11239" s="148"/>
      <c r="F11239" s="148"/>
      <c r="G11239" s="149"/>
      <c r="H11239" s="148"/>
      <c r="I11239"/>
    </row>
    <row r="11240" spans="1:9" x14ac:dyDescent="0.25">
      <c r="A11240"/>
      <c r="B11240"/>
      <c r="C11240"/>
      <c r="D11240"/>
      <c r="E11240" s="148"/>
      <c r="F11240" s="148"/>
      <c r="G11240" s="149"/>
      <c r="H11240" s="148"/>
      <c r="I11240"/>
    </row>
    <row r="11241" spans="1:9" x14ac:dyDescent="0.25">
      <c r="A11241"/>
      <c r="B11241"/>
      <c r="C11241"/>
      <c r="D11241"/>
      <c r="E11241" s="148"/>
      <c r="F11241" s="148"/>
      <c r="G11241" s="149"/>
      <c r="H11241" s="148"/>
      <c r="I11241"/>
    </row>
    <row r="11242" spans="1:9" x14ac:dyDescent="0.25">
      <c r="A11242"/>
      <c r="B11242"/>
      <c r="C11242"/>
      <c r="D11242"/>
      <c r="E11242" s="148"/>
      <c r="F11242" s="148"/>
      <c r="G11242" s="149"/>
      <c r="H11242" s="148"/>
      <c r="I11242"/>
    </row>
    <row r="11243" spans="1:9" x14ac:dyDescent="0.25">
      <c r="A11243"/>
      <c r="B11243"/>
      <c r="C11243"/>
      <c r="D11243"/>
      <c r="E11243" s="148"/>
      <c r="F11243" s="148"/>
      <c r="G11243" s="149"/>
      <c r="H11243" s="148"/>
      <c r="I11243"/>
    </row>
    <row r="11244" spans="1:9" x14ac:dyDescent="0.25">
      <c r="A11244"/>
      <c r="B11244"/>
      <c r="C11244"/>
      <c r="D11244"/>
      <c r="E11244" s="148"/>
      <c r="F11244" s="148"/>
      <c r="G11244" s="149"/>
      <c r="H11244" s="148"/>
      <c r="I11244"/>
    </row>
    <row r="11245" spans="1:9" x14ac:dyDescent="0.25">
      <c r="A11245"/>
      <c r="B11245"/>
      <c r="C11245"/>
      <c r="D11245"/>
      <c r="E11245" s="148"/>
      <c r="F11245" s="148"/>
      <c r="G11245" s="149"/>
      <c r="H11245" s="148"/>
      <c r="I11245"/>
    </row>
    <row r="11246" spans="1:9" x14ac:dyDescent="0.25">
      <c r="A11246"/>
      <c r="B11246"/>
      <c r="C11246"/>
      <c r="D11246"/>
      <c r="E11246" s="148"/>
      <c r="F11246" s="148"/>
      <c r="G11246" s="149"/>
      <c r="H11246" s="148"/>
      <c r="I11246"/>
    </row>
    <row r="11247" spans="1:9" x14ac:dyDescent="0.25">
      <c r="A11247"/>
      <c r="B11247"/>
      <c r="C11247"/>
      <c r="D11247"/>
      <c r="E11247" s="148"/>
      <c r="F11247" s="148"/>
      <c r="G11247" s="149"/>
      <c r="H11247" s="148"/>
      <c r="I11247"/>
    </row>
    <row r="11248" spans="1:9" x14ac:dyDescent="0.25">
      <c r="A11248"/>
      <c r="B11248"/>
      <c r="C11248"/>
      <c r="D11248"/>
      <c r="E11248" s="148"/>
      <c r="F11248" s="148"/>
      <c r="G11248" s="149"/>
      <c r="H11248" s="148"/>
      <c r="I11248"/>
    </row>
    <row r="11249" spans="1:9" x14ac:dyDescent="0.25">
      <c r="A11249"/>
      <c r="B11249"/>
      <c r="C11249"/>
      <c r="D11249"/>
      <c r="E11249" s="148"/>
      <c r="F11249" s="148"/>
      <c r="G11249" s="149"/>
      <c r="H11249" s="148"/>
      <c r="I11249"/>
    </row>
    <row r="11250" spans="1:9" x14ac:dyDescent="0.25">
      <c r="A11250"/>
      <c r="B11250"/>
      <c r="C11250"/>
      <c r="D11250"/>
      <c r="E11250" s="148"/>
      <c r="F11250" s="148"/>
      <c r="G11250" s="149"/>
      <c r="H11250" s="148"/>
      <c r="I11250"/>
    </row>
    <row r="11251" spans="1:9" x14ac:dyDescent="0.25">
      <c r="A11251"/>
      <c r="B11251"/>
      <c r="C11251"/>
      <c r="D11251"/>
      <c r="E11251" s="148"/>
      <c r="F11251" s="148"/>
      <c r="G11251" s="149"/>
      <c r="H11251" s="148"/>
      <c r="I11251"/>
    </row>
    <row r="11252" spans="1:9" x14ac:dyDescent="0.25">
      <c r="A11252"/>
      <c r="B11252"/>
      <c r="C11252"/>
      <c r="D11252"/>
      <c r="E11252" s="148"/>
      <c r="F11252" s="148"/>
      <c r="G11252" s="149"/>
      <c r="H11252" s="148"/>
      <c r="I11252"/>
    </row>
    <row r="11253" spans="1:9" x14ac:dyDescent="0.25">
      <c r="A11253"/>
      <c r="B11253"/>
      <c r="C11253"/>
      <c r="D11253"/>
      <c r="E11253" s="148"/>
      <c r="F11253" s="148"/>
      <c r="G11253" s="149"/>
      <c r="H11253" s="148"/>
      <c r="I11253"/>
    </row>
    <row r="11254" spans="1:9" x14ac:dyDescent="0.25">
      <c r="A11254"/>
      <c r="B11254"/>
      <c r="C11254"/>
      <c r="D11254"/>
      <c r="E11254" s="148"/>
      <c r="F11254" s="148"/>
      <c r="G11254" s="149"/>
      <c r="H11254" s="148"/>
      <c r="I11254"/>
    </row>
    <row r="11255" spans="1:9" x14ac:dyDescent="0.25">
      <c r="A11255"/>
      <c r="B11255"/>
      <c r="C11255"/>
      <c r="D11255"/>
      <c r="E11255" s="148"/>
      <c r="F11255" s="148"/>
      <c r="G11255" s="149"/>
      <c r="H11255" s="148"/>
      <c r="I11255"/>
    </row>
    <row r="11256" spans="1:9" x14ac:dyDescent="0.25">
      <c r="A11256"/>
      <c r="B11256"/>
      <c r="C11256"/>
      <c r="D11256"/>
      <c r="E11256" s="148"/>
      <c r="F11256" s="148"/>
      <c r="G11256" s="149"/>
      <c r="H11256" s="148"/>
      <c r="I11256"/>
    </row>
    <row r="11257" spans="1:9" x14ac:dyDescent="0.25">
      <c r="A11257"/>
      <c r="B11257"/>
      <c r="C11257"/>
      <c r="D11257"/>
      <c r="E11257" s="148"/>
      <c r="F11257" s="148"/>
      <c r="G11257" s="149"/>
      <c r="H11257" s="148"/>
      <c r="I11257"/>
    </row>
    <row r="11258" spans="1:9" x14ac:dyDescent="0.25">
      <c r="A11258"/>
      <c r="B11258"/>
      <c r="C11258"/>
      <c r="D11258"/>
      <c r="E11258" s="148"/>
      <c r="F11258" s="148"/>
      <c r="G11258" s="149"/>
      <c r="H11258" s="148"/>
      <c r="I11258"/>
    </row>
    <row r="11259" spans="1:9" x14ac:dyDescent="0.25">
      <c r="A11259"/>
      <c r="B11259"/>
      <c r="C11259"/>
      <c r="D11259"/>
      <c r="E11259" s="148"/>
      <c r="F11259" s="148"/>
      <c r="G11259" s="149"/>
      <c r="H11259" s="148"/>
      <c r="I11259"/>
    </row>
    <row r="11260" spans="1:9" x14ac:dyDescent="0.25">
      <c r="A11260"/>
      <c r="B11260"/>
      <c r="C11260"/>
      <c r="D11260"/>
      <c r="E11260" s="148"/>
      <c r="F11260" s="148"/>
      <c r="G11260" s="149"/>
      <c r="H11260" s="148"/>
      <c r="I11260"/>
    </row>
    <row r="11261" spans="1:9" x14ac:dyDescent="0.25">
      <c r="A11261"/>
      <c r="B11261"/>
      <c r="C11261"/>
      <c r="D11261"/>
      <c r="E11261" s="148"/>
      <c r="F11261" s="148"/>
      <c r="G11261" s="149"/>
      <c r="H11261" s="148"/>
      <c r="I11261"/>
    </row>
    <row r="11262" spans="1:9" x14ac:dyDescent="0.25">
      <c r="A11262"/>
      <c r="B11262"/>
      <c r="C11262"/>
      <c r="D11262"/>
      <c r="E11262" s="148"/>
      <c r="F11262" s="148"/>
      <c r="G11262" s="149"/>
      <c r="H11262" s="148"/>
      <c r="I11262"/>
    </row>
    <row r="11263" spans="1:9" x14ac:dyDescent="0.25">
      <c r="A11263"/>
      <c r="B11263"/>
      <c r="C11263"/>
      <c r="D11263"/>
      <c r="E11263" s="148"/>
      <c r="F11263" s="148"/>
      <c r="G11263" s="149"/>
      <c r="H11263" s="148"/>
      <c r="I11263"/>
    </row>
    <row r="11264" spans="1:9" x14ac:dyDescent="0.25">
      <c r="A11264"/>
      <c r="B11264"/>
      <c r="C11264"/>
      <c r="D11264"/>
      <c r="E11264" s="148"/>
      <c r="F11264" s="148"/>
      <c r="G11264" s="149"/>
      <c r="H11264" s="148"/>
      <c r="I11264"/>
    </row>
    <row r="11265" spans="1:9" x14ac:dyDescent="0.25">
      <c r="A11265"/>
      <c r="B11265"/>
      <c r="C11265"/>
      <c r="D11265"/>
      <c r="E11265" s="148"/>
      <c r="F11265" s="148"/>
      <c r="G11265" s="149"/>
      <c r="H11265" s="148"/>
      <c r="I11265"/>
    </row>
    <row r="11266" spans="1:9" x14ac:dyDescent="0.25">
      <c r="A11266"/>
      <c r="B11266"/>
      <c r="C11266"/>
      <c r="D11266"/>
      <c r="E11266" s="148"/>
      <c r="F11266" s="148"/>
      <c r="G11266" s="149"/>
      <c r="H11266" s="148"/>
      <c r="I11266"/>
    </row>
    <row r="11267" spans="1:9" x14ac:dyDescent="0.25">
      <c r="A11267"/>
      <c r="B11267"/>
      <c r="C11267"/>
      <c r="D11267"/>
      <c r="E11267" s="148"/>
      <c r="F11267" s="148"/>
      <c r="G11267" s="149"/>
      <c r="H11267" s="148"/>
      <c r="I11267"/>
    </row>
    <row r="11268" spans="1:9" x14ac:dyDescent="0.25">
      <c r="A11268"/>
      <c r="B11268"/>
      <c r="C11268"/>
      <c r="D11268"/>
      <c r="E11268" s="148"/>
      <c r="F11268" s="148"/>
      <c r="G11268" s="149"/>
      <c r="H11268" s="148"/>
      <c r="I11268"/>
    </row>
    <row r="11269" spans="1:9" x14ac:dyDescent="0.25">
      <c r="A11269"/>
      <c r="B11269"/>
      <c r="C11269"/>
      <c r="D11269"/>
      <c r="E11269" s="148"/>
      <c r="F11269" s="148"/>
      <c r="G11269" s="149"/>
      <c r="H11269" s="148"/>
      <c r="I11269"/>
    </row>
    <row r="11270" spans="1:9" x14ac:dyDescent="0.25">
      <c r="A11270"/>
      <c r="B11270"/>
      <c r="C11270"/>
      <c r="D11270"/>
      <c r="E11270" s="148"/>
      <c r="F11270" s="148"/>
      <c r="G11270" s="149"/>
      <c r="H11270" s="148"/>
      <c r="I11270"/>
    </row>
    <row r="11271" spans="1:9" x14ac:dyDescent="0.25">
      <c r="A11271"/>
      <c r="B11271"/>
      <c r="C11271"/>
      <c r="D11271"/>
      <c r="E11271" s="148"/>
      <c r="F11271" s="148"/>
      <c r="G11271" s="149"/>
      <c r="H11271" s="148"/>
      <c r="I11271"/>
    </row>
    <row r="11272" spans="1:9" x14ac:dyDescent="0.25">
      <c r="A11272"/>
      <c r="B11272"/>
      <c r="C11272"/>
      <c r="D11272"/>
      <c r="E11272" s="148"/>
      <c r="F11272" s="148"/>
      <c r="G11272" s="149"/>
      <c r="H11272" s="148"/>
      <c r="I11272"/>
    </row>
    <row r="11273" spans="1:9" x14ac:dyDescent="0.25">
      <c r="A11273"/>
      <c r="B11273"/>
      <c r="C11273"/>
      <c r="D11273"/>
      <c r="E11273" s="148"/>
      <c r="F11273" s="148"/>
      <c r="G11273" s="149"/>
      <c r="H11273" s="148"/>
      <c r="I11273"/>
    </row>
    <row r="11274" spans="1:9" x14ac:dyDescent="0.25">
      <c r="A11274"/>
      <c r="B11274"/>
      <c r="C11274"/>
      <c r="D11274"/>
      <c r="E11274" s="148"/>
      <c r="F11274" s="148"/>
      <c r="G11274" s="149"/>
      <c r="H11274" s="148"/>
      <c r="I11274"/>
    </row>
    <row r="11275" spans="1:9" x14ac:dyDescent="0.25">
      <c r="A11275"/>
      <c r="B11275"/>
      <c r="C11275"/>
      <c r="D11275"/>
      <c r="E11275" s="148"/>
      <c r="F11275" s="148"/>
      <c r="G11275" s="149"/>
      <c r="H11275" s="148"/>
      <c r="I11275"/>
    </row>
    <row r="11276" spans="1:9" x14ac:dyDescent="0.25">
      <c r="A11276"/>
      <c r="B11276"/>
      <c r="C11276"/>
      <c r="D11276"/>
      <c r="E11276" s="148"/>
      <c r="F11276" s="148"/>
      <c r="G11276" s="149"/>
      <c r="H11276" s="148"/>
      <c r="I11276"/>
    </row>
    <row r="11277" spans="1:9" x14ac:dyDescent="0.25">
      <c r="A11277"/>
      <c r="B11277"/>
      <c r="C11277"/>
      <c r="D11277"/>
      <c r="E11277" s="148"/>
      <c r="F11277" s="148"/>
      <c r="G11277" s="149"/>
      <c r="H11277" s="148"/>
      <c r="I11277"/>
    </row>
    <row r="11278" spans="1:9" x14ac:dyDescent="0.25">
      <c r="A11278"/>
      <c r="B11278"/>
      <c r="C11278"/>
      <c r="D11278"/>
      <c r="E11278" s="148"/>
      <c r="F11278" s="148"/>
      <c r="G11278" s="149"/>
      <c r="H11278" s="148"/>
      <c r="I11278"/>
    </row>
    <row r="11279" spans="1:9" x14ac:dyDescent="0.25">
      <c r="A11279"/>
      <c r="B11279"/>
      <c r="C11279"/>
      <c r="D11279"/>
      <c r="E11279" s="148"/>
      <c r="F11279" s="148"/>
      <c r="G11279" s="149"/>
      <c r="H11279" s="148"/>
      <c r="I11279"/>
    </row>
    <row r="11280" spans="1:9" x14ac:dyDescent="0.25">
      <c r="A11280"/>
      <c r="B11280"/>
      <c r="C11280"/>
      <c r="D11280"/>
      <c r="E11280" s="148"/>
      <c r="F11280" s="148"/>
      <c r="G11280" s="149"/>
      <c r="H11280" s="148"/>
      <c r="I11280"/>
    </row>
    <row r="11281" spans="1:9" x14ac:dyDescent="0.25">
      <c r="A11281"/>
      <c r="B11281"/>
      <c r="C11281"/>
      <c r="D11281"/>
      <c r="E11281" s="148"/>
      <c r="F11281" s="148"/>
      <c r="G11281" s="149"/>
      <c r="H11281" s="148"/>
      <c r="I11281"/>
    </row>
    <row r="11282" spans="1:9" x14ac:dyDescent="0.25">
      <c r="A11282"/>
      <c r="B11282"/>
      <c r="C11282"/>
      <c r="D11282"/>
      <c r="E11282" s="148"/>
      <c r="F11282" s="148"/>
      <c r="G11282" s="149"/>
      <c r="H11282" s="148"/>
      <c r="I11282"/>
    </row>
    <row r="11283" spans="1:9" x14ac:dyDescent="0.25">
      <c r="A11283"/>
      <c r="B11283"/>
      <c r="C11283"/>
      <c r="D11283"/>
      <c r="E11283" s="148"/>
      <c r="F11283" s="148"/>
      <c r="G11283" s="149"/>
      <c r="H11283" s="148"/>
      <c r="I11283"/>
    </row>
    <row r="11284" spans="1:9" x14ac:dyDescent="0.25">
      <c r="A11284"/>
      <c r="B11284"/>
      <c r="C11284"/>
      <c r="D11284"/>
      <c r="E11284" s="148"/>
      <c r="F11284" s="148"/>
      <c r="G11284" s="149"/>
      <c r="H11284" s="148"/>
      <c r="I11284"/>
    </row>
    <row r="11285" spans="1:9" x14ac:dyDescent="0.25">
      <c r="A11285"/>
      <c r="B11285"/>
      <c r="C11285"/>
      <c r="D11285"/>
      <c r="E11285" s="148"/>
      <c r="F11285" s="148"/>
      <c r="G11285" s="149"/>
      <c r="H11285" s="148"/>
      <c r="I11285"/>
    </row>
    <row r="11286" spans="1:9" x14ac:dyDescent="0.25">
      <c r="A11286"/>
      <c r="B11286"/>
      <c r="C11286"/>
      <c r="D11286"/>
      <c r="E11286" s="148"/>
      <c r="F11286" s="148"/>
      <c r="G11286" s="149"/>
      <c r="H11286" s="148"/>
      <c r="I11286"/>
    </row>
    <row r="11287" spans="1:9" x14ac:dyDescent="0.25">
      <c r="A11287"/>
      <c r="B11287"/>
      <c r="C11287"/>
      <c r="D11287"/>
      <c r="E11287" s="148"/>
      <c r="F11287" s="148"/>
      <c r="G11287" s="149"/>
      <c r="H11287" s="148"/>
      <c r="I11287"/>
    </row>
    <row r="11288" spans="1:9" x14ac:dyDescent="0.25">
      <c r="A11288"/>
      <c r="B11288"/>
      <c r="C11288"/>
      <c r="D11288"/>
      <c r="E11288" s="148"/>
      <c r="F11288" s="148"/>
      <c r="G11288" s="149"/>
      <c r="H11288" s="148"/>
      <c r="I11288"/>
    </row>
    <row r="11289" spans="1:9" x14ac:dyDescent="0.25">
      <c r="A11289"/>
      <c r="B11289"/>
      <c r="C11289"/>
      <c r="D11289"/>
      <c r="E11289" s="148"/>
      <c r="F11289" s="148"/>
      <c r="G11289" s="149"/>
      <c r="H11289" s="148"/>
      <c r="I11289"/>
    </row>
    <row r="11290" spans="1:9" x14ac:dyDescent="0.25">
      <c r="A11290"/>
      <c r="B11290"/>
      <c r="C11290"/>
      <c r="D11290"/>
      <c r="E11290" s="148"/>
      <c r="F11290" s="148"/>
      <c r="G11290" s="149"/>
      <c r="H11290" s="148"/>
      <c r="I11290"/>
    </row>
    <row r="11291" spans="1:9" x14ac:dyDescent="0.25">
      <c r="A11291"/>
      <c r="B11291"/>
      <c r="C11291"/>
      <c r="D11291"/>
      <c r="E11291" s="148"/>
      <c r="F11291" s="148"/>
      <c r="G11291" s="149"/>
      <c r="H11291" s="148"/>
      <c r="I11291"/>
    </row>
    <row r="11292" spans="1:9" x14ac:dyDescent="0.25">
      <c r="A11292"/>
      <c r="B11292"/>
      <c r="C11292"/>
      <c r="D11292"/>
      <c r="E11292" s="148"/>
      <c r="F11292" s="148"/>
      <c r="G11292" s="149"/>
      <c r="H11292" s="148"/>
      <c r="I11292"/>
    </row>
    <row r="11293" spans="1:9" x14ac:dyDescent="0.25">
      <c r="A11293"/>
      <c r="B11293"/>
      <c r="C11293"/>
      <c r="D11293"/>
      <c r="E11293" s="148"/>
      <c r="F11293" s="148"/>
      <c r="G11293" s="149"/>
      <c r="H11293" s="148"/>
      <c r="I11293"/>
    </row>
    <row r="11294" spans="1:9" x14ac:dyDescent="0.25">
      <c r="A11294"/>
      <c r="B11294"/>
      <c r="C11294"/>
      <c r="D11294"/>
      <c r="E11294" s="148"/>
      <c r="F11294" s="148"/>
      <c r="G11294" s="149"/>
      <c r="H11294" s="148"/>
      <c r="I11294"/>
    </row>
    <row r="11295" spans="1:9" x14ac:dyDescent="0.25">
      <c r="A11295"/>
      <c r="B11295"/>
      <c r="C11295"/>
      <c r="D11295"/>
      <c r="E11295" s="148"/>
      <c r="F11295" s="148"/>
      <c r="G11295" s="149"/>
      <c r="H11295" s="148"/>
      <c r="I11295"/>
    </row>
    <row r="11296" spans="1:9" x14ac:dyDescent="0.25">
      <c r="A11296"/>
      <c r="B11296"/>
      <c r="C11296"/>
      <c r="D11296"/>
      <c r="E11296" s="148"/>
      <c r="F11296" s="148"/>
      <c r="G11296" s="149"/>
      <c r="H11296" s="148"/>
      <c r="I11296"/>
    </row>
    <row r="11297" spans="1:9" x14ac:dyDescent="0.25">
      <c r="A11297"/>
      <c r="B11297"/>
      <c r="C11297"/>
      <c r="D11297"/>
      <c r="E11297" s="148"/>
      <c r="F11297" s="148"/>
      <c r="G11297" s="149"/>
      <c r="H11297" s="148"/>
      <c r="I11297"/>
    </row>
    <row r="11298" spans="1:9" x14ac:dyDescent="0.25">
      <c r="A11298"/>
      <c r="B11298"/>
      <c r="C11298"/>
      <c r="D11298"/>
      <c r="E11298" s="148"/>
      <c r="F11298" s="148"/>
      <c r="G11298" s="149"/>
      <c r="H11298" s="148"/>
      <c r="I11298"/>
    </row>
    <row r="11299" spans="1:9" x14ac:dyDescent="0.25">
      <c r="A11299"/>
      <c r="B11299"/>
      <c r="C11299"/>
      <c r="D11299"/>
      <c r="E11299" s="148"/>
      <c r="F11299" s="148"/>
      <c r="G11299" s="149"/>
      <c r="H11299" s="148"/>
      <c r="I11299"/>
    </row>
    <row r="11300" spans="1:9" x14ac:dyDescent="0.25">
      <c r="A11300"/>
      <c r="B11300"/>
      <c r="C11300"/>
      <c r="D11300"/>
      <c r="E11300" s="148"/>
      <c r="F11300" s="148"/>
      <c r="G11300" s="149"/>
      <c r="H11300" s="148"/>
      <c r="I11300"/>
    </row>
    <row r="11301" spans="1:9" x14ac:dyDescent="0.25">
      <c r="A11301"/>
      <c r="B11301"/>
      <c r="C11301"/>
      <c r="D11301"/>
      <c r="E11301" s="148"/>
      <c r="F11301" s="148"/>
      <c r="G11301" s="149"/>
      <c r="H11301" s="148"/>
      <c r="I11301"/>
    </row>
    <row r="11302" spans="1:9" x14ac:dyDescent="0.25">
      <c r="A11302"/>
      <c r="B11302"/>
      <c r="C11302"/>
      <c r="D11302"/>
      <c r="E11302" s="148"/>
      <c r="F11302" s="148"/>
      <c r="G11302" s="149"/>
      <c r="H11302" s="148"/>
      <c r="I11302"/>
    </row>
    <row r="11303" spans="1:9" x14ac:dyDescent="0.25">
      <c r="A11303"/>
      <c r="B11303"/>
      <c r="C11303"/>
      <c r="D11303"/>
      <c r="E11303" s="148"/>
      <c r="F11303" s="148"/>
      <c r="G11303" s="149"/>
      <c r="H11303" s="148"/>
      <c r="I11303"/>
    </row>
    <row r="11304" spans="1:9" x14ac:dyDescent="0.25">
      <c r="A11304"/>
      <c r="B11304"/>
      <c r="C11304"/>
      <c r="D11304"/>
      <c r="E11304" s="148"/>
      <c r="F11304" s="148"/>
      <c r="G11304" s="149"/>
      <c r="H11304" s="148"/>
      <c r="I11304"/>
    </row>
    <row r="11305" spans="1:9" x14ac:dyDescent="0.25">
      <c r="A11305"/>
      <c r="B11305"/>
      <c r="C11305"/>
      <c r="D11305"/>
      <c r="E11305" s="148"/>
      <c r="F11305" s="148"/>
      <c r="G11305" s="149"/>
      <c r="H11305" s="148"/>
      <c r="I11305"/>
    </row>
    <row r="11306" spans="1:9" x14ac:dyDescent="0.25">
      <c r="A11306"/>
      <c r="B11306"/>
      <c r="C11306"/>
      <c r="D11306"/>
      <c r="E11306" s="148"/>
      <c r="F11306" s="148"/>
      <c r="G11306" s="149"/>
      <c r="H11306" s="148"/>
      <c r="I11306"/>
    </row>
    <row r="11307" spans="1:9" x14ac:dyDescent="0.25">
      <c r="A11307"/>
      <c r="B11307"/>
      <c r="C11307"/>
      <c r="D11307"/>
      <c r="E11307" s="148"/>
      <c r="F11307" s="148"/>
      <c r="G11307" s="149"/>
      <c r="H11307" s="148"/>
      <c r="I11307"/>
    </row>
    <row r="11308" spans="1:9" x14ac:dyDescent="0.25">
      <c r="A11308"/>
      <c r="B11308"/>
      <c r="C11308"/>
      <c r="D11308"/>
      <c r="E11308" s="148"/>
      <c r="F11308" s="148"/>
      <c r="G11308" s="149"/>
      <c r="H11308" s="148"/>
      <c r="I11308"/>
    </row>
    <row r="11309" spans="1:9" x14ac:dyDescent="0.25">
      <c r="A11309"/>
      <c r="B11309"/>
      <c r="C11309"/>
      <c r="D11309"/>
      <c r="E11309" s="148"/>
      <c r="F11309" s="148"/>
      <c r="G11309" s="149"/>
      <c r="H11309" s="148"/>
      <c r="I11309"/>
    </row>
    <row r="11310" spans="1:9" x14ac:dyDescent="0.25">
      <c r="A11310"/>
      <c r="B11310"/>
      <c r="C11310"/>
      <c r="D11310"/>
      <c r="E11310" s="148"/>
      <c r="F11310" s="148"/>
      <c r="G11310" s="149"/>
      <c r="H11310" s="148"/>
      <c r="I11310"/>
    </row>
    <row r="11311" spans="1:9" x14ac:dyDescent="0.25">
      <c r="A11311"/>
      <c r="B11311"/>
      <c r="C11311"/>
      <c r="D11311"/>
      <c r="E11311" s="148"/>
      <c r="F11311" s="148"/>
      <c r="G11311" s="149"/>
      <c r="H11311" s="148"/>
      <c r="I11311"/>
    </row>
    <row r="11312" spans="1:9" x14ac:dyDescent="0.25">
      <c r="A11312"/>
      <c r="B11312"/>
      <c r="C11312"/>
      <c r="D11312"/>
      <c r="E11312" s="148"/>
      <c r="F11312" s="148"/>
      <c r="G11312" s="149"/>
      <c r="H11312" s="148"/>
      <c r="I11312"/>
    </row>
    <row r="11313" spans="1:9" x14ac:dyDescent="0.25">
      <c r="A11313"/>
      <c r="B11313"/>
      <c r="C11313"/>
      <c r="D11313"/>
      <c r="E11313" s="148"/>
      <c r="F11313" s="148"/>
      <c r="G11313" s="149"/>
      <c r="H11313" s="148"/>
      <c r="I11313"/>
    </row>
    <row r="11314" spans="1:9" x14ac:dyDescent="0.25">
      <c r="A11314"/>
      <c r="B11314"/>
      <c r="C11314"/>
      <c r="D11314"/>
      <c r="E11314" s="148"/>
      <c r="F11314" s="148"/>
      <c r="G11314" s="149"/>
      <c r="H11314" s="148"/>
      <c r="I11314"/>
    </row>
    <row r="11315" spans="1:9" x14ac:dyDescent="0.25">
      <c r="A11315"/>
      <c r="B11315"/>
      <c r="C11315"/>
      <c r="D11315"/>
      <c r="E11315" s="148"/>
      <c r="F11315" s="148"/>
      <c r="G11315" s="149"/>
      <c r="H11315" s="148"/>
      <c r="I11315"/>
    </row>
    <row r="11316" spans="1:9" x14ac:dyDescent="0.25">
      <c r="A11316"/>
      <c r="B11316"/>
      <c r="C11316"/>
      <c r="D11316"/>
      <c r="E11316" s="148"/>
      <c r="F11316" s="148"/>
      <c r="G11316" s="149"/>
      <c r="H11316" s="148"/>
      <c r="I11316"/>
    </row>
    <row r="11317" spans="1:9" x14ac:dyDescent="0.25">
      <c r="A11317"/>
      <c r="B11317"/>
      <c r="C11317"/>
      <c r="D11317"/>
      <c r="E11317" s="148"/>
      <c r="F11317" s="148"/>
      <c r="G11317" s="149"/>
      <c r="H11317" s="148"/>
      <c r="I11317"/>
    </row>
    <row r="11318" spans="1:9" x14ac:dyDescent="0.25">
      <c r="A11318"/>
      <c r="B11318"/>
      <c r="C11318"/>
      <c r="D11318"/>
      <c r="E11318" s="148"/>
      <c r="F11318" s="148"/>
      <c r="G11318" s="149"/>
      <c r="H11318" s="148"/>
      <c r="I11318"/>
    </row>
    <row r="11319" spans="1:9" x14ac:dyDescent="0.25">
      <c r="A11319"/>
      <c r="B11319"/>
      <c r="C11319"/>
      <c r="D11319"/>
      <c r="E11319" s="148"/>
      <c r="F11319" s="148"/>
      <c r="G11319" s="149"/>
      <c r="H11319" s="148"/>
      <c r="I11319"/>
    </row>
    <row r="11320" spans="1:9" x14ac:dyDescent="0.25">
      <c r="A11320"/>
      <c r="B11320"/>
      <c r="C11320"/>
      <c r="D11320"/>
      <c r="E11320" s="148"/>
      <c r="F11320" s="148"/>
      <c r="G11320" s="149"/>
      <c r="H11320" s="148"/>
      <c r="I11320"/>
    </row>
    <row r="11321" spans="1:9" x14ac:dyDescent="0.25">
      <c r="A11321"/>
      <c r="B11321"/>
      <c r="C11321"/>
      <c r="D11321"/>
      <c r="E11321" s="148"/>
      <c r="F11321" s="148"/>
      <c r="G11321" s="149"/>
      <c r="H11321" s="148"/>
      <c r="I11321"/>
    </row>
    <row r="11322" spans="1:9" x14ac:dyDescent="0.25">
      <c r="A11322"/>
      <c r="B11322"/>
      <c r="C11322"/>
      <c r="D11322"/>
      <c r="E11322" s="148"/>
      <c r="F11322" s="148"/>
      <c r="G11322" s="149"/>
      <c r="H11322" s="148"/>
      <c r="I11322"/>
    </row>
    <row r="11323" spans="1:9" x14ac:dyDescent="0.25">
      <c r="A11323"/>
      <c r="B11323"/>
      <c r="C11323"/>
      <c r="D11323"/>
      <c r="E11323" s="148"/>
      <c r="F11323" s="148"/>
      <c r="G11323" s="149"/>
      <c r="H11323" s="148"/>
      <c r="I11323"/>
    </row>
    <row r="11324" spans="1:9" x14ac:dyDescent="0.25">
      <c r="A11324"/>
      <c r="B11324"/>
      <c r="C11324"/>
      <c r="D11324"/>
      <c r="E11324" s="148"/>
      <c r="F11324" s="148"/>
      <c r="G11324" s="149"/>
      <c r="H11324" s="148"/>
      <c r="I11324"/>
    </row>
    <row r="11325" spans="1:9" x14ac:dyDescent="0.25">
      <c r="A11325"/>
      <c r="B11325"/>
      <c r="C11325"/>
      <c r="D11325"/>
      <c r="E11325" s="148"/>
      <c r="F11325" s="148"/>
      <c r="G11325" s="149"/>
      <c r="H11325" s="148"/>
      <c r="I11325"/>
    </row>
    <row r="11326" spans="1:9" x14ac:dyDescent="0.25">
      <c r="A11326"/>
      <c r="B11326"/>
      <c r="C11326"/>
      <c r="D11326"/>
      <c r="E11326" s="148"/>
      <c r="F11326" s="148"/>
      <c r="G11326" s="149"/>
      <c r="H11326" s="148"/>
      <c r="I11326"/>
    </row>
    <row r="11327" spans="1:9" x14ac:dyDescent="0.25">
      <c r="A11327"/>
      <c r="B11327"/>
      <c r="C11327"/>
      <c r="D11327"/>
      <c r="E11327" s="148"/>
      <c r="F11327" s="148"/>
      <c r="G11327" s="149"/>
      <c r="H11327" s="148"/>
      <c r="I11327"/>
    </row>
    <row r="11328" spans="1:9" x14ac:dyDescent="0.25">
      <c r="A11328"/>
      <c r="B11328"/>
      <c r="C11328"/>
      <c r="D11328"/>
      <c r="E11328" s="148"/>
      <c r="F11328" s="148"/>
      <c r="G11328" s="149"/>
      <c r="H11328" s="148"/>
      <c r="I11328"/>
    </row>
    <row r="11329" spans="1:9" x14ac:dyDescent="0.25">
      <c r="A11329"/>
      <c r="B11329"/>
      <c r="C11329"/>
      <c r="D11329"/>
      <c r="E11329" s="148"/>
      <c r="F11329" s="148"/>
      <c r="G11329" s="149"/>
      <c r="H11329" s="148"/>
      <c r="I11329"/>
    </row>
    <row r="11330" spans="1:9" x14ac:dyDescent="0.25">
      <c r="A11330"/>
      <c r="B11330"/>
      <c r="C11330"/>
      <c r="D11330"/>
      <c r="E11330" s="148"/>
      <c r="F11330" s="148"/>
      <c r="G11330" s="149"/>
      <c r="H11330" s="148"/>
      <c r="I11330"/>
    </row>
    <row r="11331" spans="1:9" x14ac:dyDescent="0.25">
      <c r="A11331"/>
      <c r="B11331"/>
      <c r="C11331"/>
      <c r="D11331"/>
      <c r="E11331" s="148"/>
      <c r="F11331" s="148"/>
      <c r="G11331" s="149"/>
      <c r="H11331" s="148"/>
      <c r="I11331"/>
    </row>
    <row r="11332" spans="1:9" x14ac:dyDescent="0.25">
      <c r="A11332"/>
      <c r="B11332"/>
      <c r="C11332"/>
      <c r="D11332"/>
      <c r="E11332" s="148"/>
      <c r="F11332" s="148"/>
      <c r="G11332" s="149"/>
      <c r="H11332" s="148"/>
      <c r="I11332"/>
    </row>
    <row r="11333" spans="1:9" x14ac:dyDescent="0.25">
      <c r="A11333"/>
      <c r="B11333"/>
      <c r="C11333"/>
      <c r="D11333"/>
      <c r="E11333" s="148"/>
      <c r="F11333" s="148"/>
      <c r="G11333" s="149"/>
      <c r="H11333" s="148"/>
      <c r="I11333"/>
    </row>
    <row r="11334" spans="1:9" x14ac:dyDescent="0.25">
      <c r="A11334"/>
      <c r="B11334"/>
      <c r="C11334"/>
      <c r="D11334"/>
      <c r="E11334" s="148"/>
      <c r="F11334" s="148"/>
      <c r="G11334" s="149"/>
      <c r="H11334" s="148"/>
      <c r="I11334"/>
    </row>
    <row r="11335" spans="1:9" x14ac:dyDescent="0.25">
      <c r="A11335"/>
      <c r="B11335"/>
      <c r="C11335"/>
      <c r="D11335"/>
      <c r="E11335" s="148"/>
      <c r="F11335" s="148"/>
      <c r="G11335" s="149"/>
      <c r="H11335" s="148"/>
      <c r="I11335"/>
    </row>
    <row r="11336" spans="1:9" x14ac:dyDescent="0.25">
      <c r="A11336"/>
      <c r="B11336"/>
      <c r="C11336"/>
      <c r="D11336"/>
      <c r="E11336" s="148"/>
      <c r="F11336" s="148"/>
      <c r="G11336" s="149"/>
      <c r="H11336" s="148"/>
      <c r="I11336"/>
    </row>
    <row r="11337" spans="1:9" x14ac:dyDescent="0.25">
      <c r="A11337"/>
      <c r="B11337"/>
      <c r="C11337"/>
      <c r="D11337"/>
      <c r="E11337" s="148"/>
      <c r="F11337" s="148"/>
      <c r="G11337" s="149"/>
      <c r="H11337" s="148"/>
      <c r="I11337"/>
    </row>
    <row r="11338" spans="1:9" x14ac:dyDescent="0.25">
      <c r="A11338"/>
      <c r="B11338"/>
      <c r="C11338"/>
      <c r="D11338"/>
      <c r="E11338" s="148"/>
      <c r="F11338" s="148"/>
      <c r="G11338" s="149"/>
      <c r="H11338" s="148"/>
      <c r="I11338"/>
    </row>
    <row r="11339" spans="1:9" x14ac:dyDescent="0.25">
      <c r="A11339"/>
      <c r="B11339"/>
      <c r="C11339"/>
      <c r="D11339"/>
      <c r="E11339" s="148"/>
      <c r="F11339" s="148"/>
      <c r="G11339" s="149"/>
      <c r="H11339" s="148"/>
      <c r="I11339"/>
    </row>
    <row r="11340" spans="1:9" x14ac:dyDescent="0.25">
      <c r="A11340"/>
      <c r="B11340"/>
      <c r="C11340"/>
      <c r="D11340"/>
      <c r="E11340" s="148"/>
      <c r="F11340" s="148"/>
      <c r="G11340" s="149"/>
      <c r="H11340" s="148"/>
      <c r="I11340"/>
    </row>
    <row r="11341" spans="1:9" x14ac:dyDescent="0.25">
      <c r="A11341"/>
      <c r="B11341"/>
      <c r="C11341"/>
      <c r="D11341"/>
      <c r="E11341" s="148"/>
      <c r="F11341" s="148"/>
      <c r="G11341" s="149"/>
      <c r="H11341" s="148"/>
      <c r="I11341"/>
    </row>
    <row r="11342" spans="1:9" x14ac:dyDescent="0.25">
      <c r="A11342"/>
      <c r="B11342"/>
      <c r="C11342"/>
      <c r="D11342"/>
      <c r="E11342" s="148"/>
      <c r="F11342" s="148"/>
      <c r="G11342" s="149"/>
      <c r="H11342" s="148"/>
      <c r="I11342"/>
    </row>
    <row r="11343" spans="1:9" x14ac:dyDescent="0.25">
      <c r="A11343"/>
      <c r="B11343"/>
      <c r="C11343"/>
      <c r="D11343"/>
      <c r="E11343" s="148"/>
      <c r="F11343" s="148"/>
      <c r="G11343" s="149"/>
      <c r="H11343" s="148"/>
      <c r="I11343"/>
    </row>
    <row r="11344" spans="1:9" x14ac:dyDescent="0.25">
      <c r="A11344"/>
      <c r="B11344"/>
      <c r="C11344"/>
      <c r="D11344"/>
      <c r="E11344" s="148"/>
      <c r="F11344" s="148"/>
      <c r="G11344" s="149"/>
      <c r="H11344" s="148"/>
      <c r="I11344"/>
    </row>
    <row r="11345" spans="1:9" x14ac:dyDescent="0.25">
      <c r="A11345"/>
      <c r="B11345"/>
      <c r="C11345"/>
      <c r="D11345"/>
      <c r="E11345" s="148"/>
      <c r="F11345" s="148"/>
      <c r="G11345" s="149"/>
      <c r="H11345" s="148"/>
      <c r="I11345"/>
    </row>
    <row r="11346" spans="1:9" x14ac:dyDescent="0.25">
      <c r="A11346"/>
      <c r="B11346"/>
      <c r="C11346"/>
      <c r="D11346"/>
      <c r="E11346" s="148"/>
      <c r="F11346" s="148"/>
      <c r="G11346" s="149"/>
      <c r="H11346" s="148"/>
      <c r="I11346"/>
    </row>
    <row r="11347" spans="1:9" x14ac:dyDescent="0.25">
      <c r="A11347"/>
      <c r="B11347"/>
      <c r="C11347"/>
      <c r="D11347"/>
      <c r="E11347" s="148"/>
      <c r="F11347" s="148"/>
      <c r="G11347" s="149"/>
      <c r="H11347" s="148"/>
      <c r="I11347"/>
    </row>
    <row r="11348" spans="1:9" x14ac:dyDescent="0.25">
      <c r="A11348"/>
      <c r="B11348"/>
      <c r="C11348"/>
      <c r="D11348"/>
      <c r="E11348" s="148"/>
      <c r="F11348" s="148"/>
      <c r="G11348" s="149"/>
      <c r="H11348" s="148"/>
      <c r="I11348"/>
    </row>
    <row r="11349" spans="1:9" x14ac:dyDescent="0.25">
      <c r="A11349"/>
      <c r="B11349"/>
      <c r="C11349"/>
      <c r="D11349"/>
      <c r="E11349" s="148"/>
      <c r="F11349" s="148"/>
      <c r="G11349" s="149"/>
      <c r="H11349" s="148"/>
      <c r="I11349"/>
    </row>
    <row r="11350" spans="1:9" x14ac:dyDescent="0.25">
      <c r="A11350"/>
      <c r="B11350"/>
      <c r="C11350"/>
      <c r="D11350"/>
      <c r="E11350" s="148"/>
      <c r="F11350" s="148"/>
      <c r="G11350" s="149"/>
      <c r="H11350" s="148"/>
      <c r="I11350"/>
    </row>
    <row r="11351" spans="1:9" x14ac:dyDescent="0.25">
      <c r="A11351"/>
      <c r="B11351"/>
      <c r="C11351"/>
      <c r="D11351"/>
      <c r="E11351" s="148"/>
      <c r="F11351" s="148"/>
      <c r="G11351" s="149"/>
      <c r="H11351" s="148"/>
      <c r="I11351"/>
    </row>
    <row r="11352" spans="1:9" x14ac:dyDescent="0.25">
      <c r="A11352"/>
      <c r="B11352"/>
      <c r="C11352"/>
      <c r="D11352"/>
      <c r="E11352" s="148"/>
      <c r="F11352" s="148"/>
      <c r="G11352" s="149"/>
      <c r="H11352" s="148"/>
      <c r="I11352"/>
    </row>
    <row r="11353" spans="1:9" x14ac:dyDescent="0.25">
      <c r="A11353"/>
      <c r="B11353"/>
      <c r="C11353"/>
      <c r="D11353"/>
      <c r="E11353" s="148"/>
      <c r="F11353" s="148"/>
      <c r="G11353" s="149"/>
      <c r="H11353" s="148"/>
      <c r="I11353"/>
    </row>
    <row r="11354" spans="1:9" x14ac:dyDescent="0.25">
      <c r="A11354"/>
      <c r="B11354"/>
      <c r="C11354"/>
      <c r="D11354"/>
      <c r="E11354" s="148"/>
      <c r="F11354" s="148"/>
      <c r="G11354" s="149"/>
      <c r="H11354" s="148"/>
      <c r="I11354"/>
    </row>
    <row r="11355" spans="1:9" x14ac:dyDescent="0.25">
      <c r="A11355"/>
      <c r="B11355"/>
      <c r="C11355"/>
      <c r="D11355"/>
      <c r="E11355" s="148"/>
      <c r="F11355" s="148"/>
      <c r="G11355" s="149"/>
      <c r="H11355" s="148"/>
      <c r="I11355"/>
    </row>
    <row r="11356" spans="1:9" x14ac:dyDescent="0.25">
      <c r="A11356"/>
      <c r="B11356"/>
      <c r="C11356"/>
      <c r="D11356"/>
      <c r="E11356" s="148"/>
      <c r="F11356" s="148"/>
      <c r="G11356" s="149"/>
      <c r="H11356" s="148"/>
      <c r="I11356"/>
    </row>
    <row r="11357" spans="1:9" x14ac:dyDescent="0.25">
      <c r="A11357"/>
      <c r="B11357"/>
      <c r="C11357"/>
      <c r="D11357"/>
      <c r="E11357" s="148"/>
      <c r="F11357" s="148"/>
      <c r="G11357" s="149"/>
      <c r="H11357" s="148"/>
      <c r="I11357"/>
    </row>
    <row r="11358" spans="1:9" x14ac:dyDescent="0.25">
      <c r="A11358"/>
      <c r="B11358"/>
      <c r="C11358"/>
      <c r="D11358"/>
      <c r="E11358" s="148"/>
      <c r="F11358" s="148"/>
      <c r="G11358" s="149"/>
      <c r="H11358" s="148"/>
      <c r="I11358"/>
    </row>
    <row r="11359" spans="1:9" x14ac:dyDescent="0.25">
      <c r="A11359"/>
      <c r="B11359"/>
      <c r="C11359"/>
      <c r="D11359"/>
      <c r="E11359" s="148"/>
      <c r="F11359" s="148"/>
      <c r="G11359" s="149"/>
      <c r="H11359" s="148"/>
      <c r="I11359"/>
    </row>
    <row r="11360" spans="1:9" x14ac:dyDescent="0.25">
      <c r="A11360"/>
      <c r="B11360"/>
      <c r="C11360"/>
      <c r="D11360"/>
      <c r="E11360" s="148"/>
      <c r="F11360" s="148"/>
      <c r="G11360" s="149"/>
      <c r="H11360" s="148"/>
      <c r="I11360"/>
    </row>
    <row r="11361" spans="1:9" x14ac:dyDescent="0.25">
      <c r="A11361"/>
      <c r="B11361"/>
      <c r="C11361"/>
      <c r="D11361"/>
      <c r="E11361" s="148"/>
      <c r="F11361" s="148"/>
      <c r="G11361" s="149"/>
      <c r="H11361" s="148"/>
      <c r="I11361"/>
    </row>
    <row r="11362" spans="1:9" x14ac:dyDescent="0.25">
      <c r="A11362"/>
      <c r="B11362"/>
      <c r="C11362"/>
      <c r="D11362"/>
      <c r="E11362" s="148"/>
      <c r="F11362" s="148"/>
      <c r="G11362" s="149"/>
      <c r="H11362" s="148"/>
      <c r="I11362"/>
    </row>
    <row r="11363" spans="1:9" x14ac:dyDescent="0.25">
      <c r="A11363"/>
      <c r="B11363"/>
      <c r="C11363"/>
      <c r="D11363"/>
      <c r="E11363" s="148"/>
      <c r="F11363" s="148"/>
      <c r="G11363" s="149"/>
      <c r="H11363" s="148"/>
      <c r="I11363"/>
    </row>
    <row r="11364" spans="1:9" x14ac:dyDescent="0.25">
      <c r="A11364"/>
      <c r="B11364"/>
      <c r="C11364"/>
      <c r="D11364"/>
      <c r="E11364" s="148"/>
      <c r="F11364" s="148"/>
      <c r="G11364" s="149"/>
      <c r="H11364" s="148"/>
      <c r="I11364"/>
    </row>
    <row r="11365" spans="1:9" x14ac:dyDescent="0.25">
      <c r="A11365"/>
      <c r="B11365"/>
      <c r="C11365"/>
      <c r="D11365"/>
      <c r="E11365" s="148"/>
      <c r="F11365" s="148"/>
      <c r="G11365" s="149"/>
      <c r="H11365" s="148"/>
      <c r="I11365"/>
    </row>
    <row r="11366" spans="1:9" x14ac:dyDescent="0.25">
      <c r="A11366"/>
      <c r="B11366"/>
      <c r="C11366"/>
      <c r="D11366"/>
      <c r="E11366" s="148"/>
      <c r="F11366" s="148"/>
      <c r="G11366" s="149"/>
      <c r="H11366" s="148"/>
      <c r="I11366"/>
    </row>
    <row r="11367" spans="1:9" x14ac:dyDescent="0.25">
      <c r="A11367"/>
      <c r="B11367"/>
      <c r="C11367"/>
      <c r="D11367"/>
      <c r="E11367" s="148"/>
      <c r="F11367" s="148"/>
      <c r="G11367" s="149"/>
      <c r="H11367" s="148"/>
      <c r="I11367"/>
    </row>
    <row r="11368" spans="1:9" x14ac:dyDescent="0.25">
      <c r="A11368"/>
      <c r="B11368"/>
      <c r="C11368"/>
      <c r="D11368"/>
      <c r="E11368" s="148"/>
      <c r="F11368" s="148"/>
      <c r="G11368" s="149"/>
      <c r="H11368" s="148"/>
      <c r="I11368"/>
    </row>
    <row r="11369" spans="1:9" x14ac:dyDescent="0.25">
      <c r="A11369"/>
      <c r="B11369"/>
      <c r="C11369"/>
      <c r="D11369"/>
      <c r="E11369" s="148"/>
      <c r="F11369" s="148"/>
      <c r="G11369" s="149"/>
      <c r="H11369" s="148"/>
      <c r="I11369"/>
    </row>
    <row r="11370" spans="1:9" x14ac:dyDescent="0.25">
      <c r="A11370"/>
      <c r="B11370"/>
      <c r="C11370"/>
      <c r="D11370"/>
      <c r="E11370" s="148"/>
      <c r="F11370" s="148"/>
      <c r="G11370" s="149"/>
      <c r="H11370" s="148"/>
      <c r="I11370"/>
    </row>
    <row r="11371" spans="1:9" x14ac:dyDescent="0.25">
      <c r="A11371"/>
      <c r="B11371"/>
      <c r="C11371"/>
      <c r="D11371"/>
      <c r="E11371" s="148"/>
      <c r="F11371" s="148"/>
      <c r="G11371" s="149"/>
      <c r="H11371" s="148"/>
      <c r="I11371"/>
    </row>
    <row r="11372" spans="1:9" x14ac:dyDescent="0.25">
      <c r="A11372"/>
      <c r="B11372"/>
      <c r="C11372"/>
      <c r="D11372"/>
      <c r="E11372" s="148"/>
      <c r="F11372" s="148"/>
      <c r="G11372" s="149"/>
      <c r="H11372" s="148"/>
      <c r="I11372"/>
    </row>
    <row r="11373" spans="1:9" x14ac:dyDescent="0.25">
      <c r="A11373"/>
      <c r="B11373"/>
      <c r="C11373"/>
      <c r="D11373"/>
      <c r="E11373" s="148"/>
      <c r="F11373" s="148"/>
      <c r="G11373" s="149"/>
      <c r="H11373" s="148"/>
      <c r="I11373"/>
    </row>
    <row r="11374" spans="1:9" x14ac:dyDescent="0.25">
      <c r="A11374"/>
      <c r="B11374"/>
      <c r="C11374"/>
      <c r="D11374"/>
      <c r="E11374" s="148"/>
      <c r="F11374" s="148"/>
      <c r="G11374" s="149"/>
      <c r="H11374" s="148"/>
      <c r="I11374"/>
    </row>
    <row r="11375" spans="1:9" x14ac:dyDescent="0.25">
      <c r="A11375"/>
      <c r="B11375"/>
      <c r="C11375"/>
      <c r="D11375"/>
      <c r="E11375" s="148"/>
      <c r="F11375" s="148"/>
      <c r="G11375" s="149"/>
      <c r="H11375" s="148"/>
      <c r="I11375"/>
    </row>
    <row r="11376" spans="1:9" x14ac:dyDescent="0.25">
      <c r="A11376"/>
      <c r="B11376"/>
      <c r="C11376"/>
      <c r="D11376"/>
      <c r="E11376" s="148"/>
      <c r="F11376" s="148"/>
      <c r="G11376" s="149"/>
      <c r="H11376" s="148"/>
      <c r="I11376"/>
    </row>
    <row r="11377" spans="1:9" x14ac:dyDescent="0.25">
      <c r="A11377"/>
      <c r="B11377"/>
      <c r="C11377"/>
      <c r="D11377"/>
      <c r="E11377" s="148"/>
      <c r="F11377" s="148"/>
      <c r="G11377" s="149"/>
      <c r="H11377" s="148"/>
      <c r="I11377"/>
    </row>
    <row r="11378" spans="1:9" x14ac:dyDescent="0.25">
      <c r="A11378"/>
      <c r="B11378"/>
      <c r="C11378"/>
      <c r="D11378"/>
      <c r="E11378" s="148"/>
      <c r="F11378" s="148"/>
      <c r="G11378" s="149"/>
      <c r="H11378" s="148"/>
      <c r="I11378"/>
    </row>
    <row r="11379" spans="1:9" x14ac:dyDescent="0.25">
      <c r="A11379"/>
      <c r="B11379"/>
      <c r="C11379"/>
      <c r="D11379"/>
      <c r="E11379" s="148"/>
      <c r="F11379" s="148"/>
      <c r="G11379" s="149"/>
      <c r="H11379" s="148"/>
      <c r="I11379"/>
    </row>
    <row r="11380" spans="1:9" x14ac:dyDescent="0.25">
      <c r="A11380"/>
      <c r="B11380"/>
      <c r="C11380"/>
      <c r="D11380"/>
      <c r="E11380" s="148"/>
      <c r="F11380" s="148"/>
      <c r="G11380" s="149"/>
      <c r="H11380" s="148"/>
      <c r="I11380"/>
    </row>
    <row r="11381" spans="1:9" x14ac:dyDescent="0.25">
      <c r="A11381"/>
      <c r="B11381"/>
      <c r="C11381"/>
      <c r="D11381"/>
      <c r="E11381" s="148"/>
      <c r="F11381" s="148"/>
      <c r="G11381" s="149"/>
      <c r="H11381" s="148"/>
      <c r="I11381"/>
    </row>
    <row r="11382" spans="1:9" x14ac:dyDescent="0.25">
      <c r="A11382"/>
      <c r="B11382"/>
      <c r="C11382"/>
      <c r="D11382"/>
      <c r="E11382" s="148"/>
      <c r="F11382" s="148"/>
      <c r="G11382" s="149"/>
      <c r="H11382" s="148"/>
      <c r="I11382"/>
    </row>
    <row r="11383" spans="1:9" x14ac:dyDescent="0.25">
      <c r="A11383"/>
      <c r="B11383"/>
      <c r="C11383"/>
      <c r="D11383"/>
      <c r="E11383" s="148"/>
      <c r="F11383" s="148"/>
      <c r="G11383" s="149"/>
      <c r="H11383" s="148"/>
      <c r="I11383"/>
    </row>
    <row r="11384" spans="1:9" x14ac:dyDescent="0.25">
      <c r="A11384"/>
      <c r="B11384"/>
      <c r="C11384"/>
      <c r="D11384"/>
      <c r="E11384" s="148"/>
      <c r="F11384" s="148"/>
      <c r="G11384" s="149"/>
      <c r="H11384" s="148"/>
      <c r="I11384"/>
    </row>
    <row r="11385" spans="1:9" x14ac:dyDescent="0.25">
      <c r="A11385"/>
      <c r="B11385"/>
      <c r="C11385"/>
      <c r="D11385"/>
      <c r="E11385" s="148"/>
      <c r="F11385" s="148"/>
      <c r="G11385" s="149"/>
      <c r="H11385" s="148"/>
      <c r="I11385"/>
    </row>
    <row r="11386" spans="1:9" x14ac:dyDescent="0.25">
      <c r="A11386"/>
      <c r="B11386"/>
      <c r="C11386"/>
      <c r="D11386"/>
      <c r="E11386" s="148"/>
      <c r="F11386" s="148"/>
      <c r="G11386" s="149"/>
      <c r="H11386" s="148"/>
      <c r="I11386"/>
    </row>
    <row r="11387" spans="1:9" x14ac:dyDescent="0.25">
      <c r="A11387"/>
      <c r="B11387"/>
      <c r="C11387"/>
      <c r="D11387"/>
      <c r="E11387" s="148"/>
      <c r="F11387" s="148"/>
      <c r="G11387" s="149"/>
      <c r="H11387" s="148"/>
      <c r="I11387"/>
    </row>
    <row r="11388" spans="1:9" x14ac:dyDescent="0.25">
      <c r="A11388"/>
      <c r="B11388"/>
      <c r="C11388"/>
      <c r="D11388"/>
      <c r="E11388" s="148"/>
      <c r="F11388" s="148"/>
      <c r="G11388" s="149"/>
      <c r="H11388" s="148"/>
      <c r="I11388"/>
    </row>
    <row r="11389" spans="1:9" x14ac:dyDescent="0.25">
      <c r="A11389"/>
      <c r="B11389"/>
      <c r="C11389"/>
      <c r="D11389"/>
      <c r="E11389" s="148"/>
      <c r="F11389" s="148"/>
      <c r="G11389" s="149"/>
      <c r="H11389" s="148"/>
      <c r="I11389"/>
    </row>
    <row r="11390" spans="1:9" x14ac:dyDescent="0.25">
      <c r="A11390"/>
      <c r="B11390"/>
      <c r="C11390"/>
      <c r="D11390"/>
      <c r="E11390" s="148"/>
      <c r="F11390" s="148"/>
      <c r="G11390" s="149"/>
      <c r="H11390" s="148"/>
      <c r="I11390"/>
    </row>
    <row r="11391" spans="1:9" x14ac:dyDescent="0.25">
      <c r="A11391"/>
      <c r="B11391"/>
      <c r="C11391"/>
      <c r="D11391"/>
      <c r="E11391" s="148"/>
      <c r="F11391" s="148"/>
      <c r="G11391" s="149"/>
      <c r="H11391" s="148"/>
      <c r="I11391"/>
    </row>
    <row r="11392" spans="1:9" x14ac:dyDescent="0.25">
      <c r="A11392"/>
      <c r="B11392"/>
      <c r="C11392"/>
      <c r="D11392"/>
      <c r="E11392" s="148"/>
      <c r="F11392" s="148"/>
      <c r="G11392" s="149"/>
      <c r="H11392" s="148"/>
      <c r="I11392"/>
    </row>
    <row r="11393" spans="1:9" x14ac:dyDescent="0.25">
      <c r="A11393"/>
      <c r="B11393"/>
      <c r="C11393"/>
      <c r="D11393"/>
      <c r="E11393" s="148"/>
      <c r="F11393" s="148"/>
      <c r="G11393" s="149"/>
      <c r="H11393" s="148"/>
      <c r="I11393"/>
    </row>
    <row r="11394" spans="1:9" x14ac:dyDescent="0.25">
      <c r="A11394"/>
      <c r="B11394"/>
      <c r="C11394"/>
      <c r="D11394"/>
      <c r="E11394" s="148"/>
      <c r="F11394" s="148"/>
      <c r="G11394" s="149"/>
      <c r="H11394" s="148"/>
      <c r="I11394"/>
    </row>
    <row r="11395" spans="1:9" x14ac:dyDescent="0.25">
      <c r="A11395"/>
      <c r="B11395"/>
      <c r="C11395"/>
      <c r="D11395"/>
      <c r="E11395" s="148"/>
      <c r="F11395" s="148"/>
      <c r="G11395" s="149"/>
      <c r="H11395" s="148"/>
      <c r="I11395"/>
    </row>
    <row r="11396" spans="1:9" x14ac:dyDescent="0.25">
      <c r="A11396"/>
      <c r="B11396"/>
      <c r="C11396"/>
      <c r="D11396"/>
      <c r="E11396" s="148"/>
      <c r="F11396" s="148"/>
      <c r="G11396" s="149"/>
      <c r="H11396" s="148"/>
      <c r="I11396"/>
    </row>
    <row r="11397" spans="1:9" x14ac:dyDescent="0.25">
      <c r="A11397"/>
      <c r="B11397"/>
      <c r="C11397"/>
      <c r="D11397"/>
      <c r="E11397" s="148"/>
      <c r="F11397" s="148"/>
      <c r="G11397" s="149"/>
      <c r="H11397" s="148"/>
      <c r="I11397"/>
    </row>
    <row r="11398" spans="1:9" x14ac:dyDescent="0.25">
      <c r="A11398"/>
      <c r="B11398"/>
      <c r="C11398"/>
      <c r="D11398"/>
      <c r="E11398" s="148"/>
      <c r="F11398" s="148"/>
      <c r="G11398" s="149"/>
      <c r="H11398" s="148"/>
      <c r="I11398"/>
    </row>
    <row r="11399" spans="1:9" x14ac:dyDescent="0.25">
      <c r="A11399"/>
      <c r="B11399"/>
      <c r="C11399"/>
      <c r="D11399"/>
      <c r="E11399" s="148"/>
      <c r="F11399" s="148"/>
      <c r="G11399" s="149"/>
      <c r="H11399" s="148"/>
      <c r="I11399"/>
    </row>
    <row r="11400" spans="1:9" x14ac:dyDescent="0.25">
      <c r="A11400"/>
      <c r="B11400"/>
      <c r="C11400"/>
      <c r="D11400"/>
      <c r="E11400" s="148"/>
      <c r="F11400" s="148"/>
      <c r="G11400" s="149"/>
      <c r="H11400" s="148"/>
      <c r="I11400"/>
    </row>
    <row r="11401" spans="1:9" x14ac:dyDescent="0.25">
      <c r="A11401"/>
      <c r="B11401"/>
      <c r="C11401"/>
      <c r="D11401"/>
      <c r="E11401" s="148"/>
      <c r="F11401" s="148"/>
      <c r="G11401" s="149"/>
      <c r="H11401" s="148"/>
      <c r="I11401"/>
    </row>
    <row r="11402" spans="1:9" x14ac:dyDescent="0.25">
      <c r="A11402"/>
      <c r="B11402"/>
      <c r="C11402"/>
      <c r="D11402"/>
      <c r="E11402" s="148"/>
      <c r="F11402" s="148"/>
      <c r="G11402" s="149"/>
      <c r="H11402" s="148"/>
      <c r="I11402"/>
    </row>
    <row r="11403" spans="1:9" x14ac:dyDescent="0.25">
      <c r="A11403"/>
      <c r="B11403"/>
      <c r="C11403"/>
      <c r="D11403"/>
      <c r="E11403" s="148"/>
      <c r="F11403" s="148"/>
      <c r="G11403" s="149"/>
      <c r="H11403" s="148"/>
      <c r="I11403"/>
    </row>
    <row r="11404" spans="1:9" x14ac:dyDescent="0.25">
      <c r="A11404"/>
      <c r="B11404"/>
      <c r="C11404"/>
      <c r="D11404"/>
      <c r="E11404" s="148"/>
      <c r="F11404" s="148"/>
      <c r="G11404" s="149"/>
      <c r="H11404" s="148"/>
      <c r="I11404"/>
    </row>
    <row r="11405" spans="1:9" x14ac:dyDescent="0.25">
      <c r="A11405"/>
      <c r="B11405"/>
      <c r="C11405"/>
      <c r="D11405"/>
      <c r="E11405" s="148"/>
      <c r="F11405" s="148"/>
      <c r="G11405" s="149"/>
      <c r="H11405" s="148"/>
      <c r="I11405"/>
    </row>
    <row r="11406" spans="1:9" x14ac:dyDescent="0.25">
      <c r="A11406"/>
      <c r="B11406"/>
      <c r="C11406"/>
      <c r="D11406"/>
      <c r="E11406" s="148"/>
      <c r="F11406" s="148"/>
      <c r="G11406" s="149"/>
      <c r="H11406" s="148"/>
      <c r="I11406"/>
    </row>
    <row r="11407" spans="1:9" x14ac:dyDescent="0.25">
      <c r="A11407"/>
      <c r="B11407"/>
      <c r="C11407"/>
      <c r="D11407"/>
      <c r="E11407" s="148"/>
      <c r="F11407" s="148"/>
      <c r="G11407" s="149"/>
      <c r="H11407" s="148"/>
      <c r="I11407"/>
    </row>
    <row r="11408" spans="1:9" x14ac:dyDescent="0.25">
      <c r="A11408"/>
      <c r="B11408"/>
      <c r="C11408"/>
      <c r="D11408"/>
      <c r="E11408" s="148"/>
      <c r="F11408" s="148"/>
      <c r="G11408" s="149"/>
      <c r="H11408" s="148"/>
      <c r="I11408"/>
    </row>
    <row r="11409" spans="1:9" x14ac:dyDescent="0.25">
      <c r="A11409"/>
      <c r="B11409"/>
      <c r="C11409"/>
      <c r="D11409"/>
      <c r="E11409" s="148"/>
      <c r="F11409" s="148"/>
      <c r="G11409" s="149"/>
      <c r="H11409" s="148"/>
      <c r="I11409"/>
    </row>
    <row r="11410" spans="1:9" x14ac:dyDescent="0.25">
      <c r="A11410"/>
      <c r="B11410"/>
      <c r="C11410"/>
      <c r="D11410"/>
      <c r="E11410" s="148"/>
      <c r="F11410" s="148"/>
      <c r="G11410" s="149"/>
      <c r="H11410" s="148"/>
      <c r="I11410"/>
    </row>
    <row r="11411" spans="1:9" x14ac:dyDescent="0.25">
      <c r="A11411"/>
      <c r="B11411"/>
      <c r="C11411"/>
      <c r="D11411"/>
      <c r="E11411" s="148"/>
      <c r="F11411" s="148"/>
      <c r="G11411" s="149"/>
      <c r="H11411" s="148"/>
      <c r="I11411"/>
    </row>
    <row r="11412" spans="1:9" x14ac:dyDescent="0.25">
      <c r="A11412"/>
      <c r="B11412"/>
      <c r="C11412"/>
      <c r="D11412"/>
      <c r="E11412" s="148"/>
      <c r="F11412" s="148"/>
      <c r="G11412" s="149"/>
      <c r="H11412" s="148"/>
      <c r="I11412"/>
    </row>
    <row r="11413" spans="1:9" x14ac:dyDescent="0.25">
      <c r="A11413"/>
      <c r="B11413"/>
      <c r="C11413"/>
      <c r="D11413"/>
      <c r="E11413" s="148"/>
      <c r="F11413" s="148"/>
      <c r="G11413" s="149"/>
      <c r="H11413" s="148"/>
      <c r="I11413"/>
    </row>
    <row r="11414" spans="1:9" x14ac:dyDescent="0.25">
      <c r="A11414"/>
      <c r="B11414"/>
      <c r="C11414"/>
      <c r="D11414"/>
      <c r="E11414" s="148"/>
      <c r="F11414" s="148"/>
      <c r="G11414" s="149"/>
      <c r="H11414" s="148"/>
      <c r="I11414"/>
    </row>
    <row r="11415" spans="1:9" x14ac:dyDescent="0.25">
      <c r="A11415"/>
      <c r="B11415"/>
      <c r="C11415"/>
      <c r="D11415"/>
      <c r="E11415" s="148"/>
      <c r="F11415" s="148"/>
      <c r="G11415" s="149"/>
      <c r="H11415" s="148"/>
      <c r="I11415"/>
    </row>
    <row r="11416" spans="1:9" x14ac:dyDescent="0.25">
      <c r="A11416"/>
      <c r="B11416"/>
      <c r="C11416"/>
      <c r="D11416"/>
      <c r="E11416" s="148"/>
      <c r="F11416" s="148"/>
      <c r="G11416" s="149"/>
      <c r="H11416" s="148"/>
      <c r="I11416"/>
    </row>
    <row r="11417" spans="1:9" x14ac:dyDescent="0.25">
      <c r="A11417"/>
      <c r="B11417"/>
      <c r="C11417"/>
      <c r="D11417"/>
      <c r="E11417" s="148"/>
      <c r="F11417" s="148"/>
      <c r="G11417" s="149"/>
      <c r="H11417" s="148"/>
      <c r="I11417"/>
    </row>
    <row r="11418" spans="1:9" x14ac:dyDescent="0.25">
      <c r="A11418"/>
      <c r="B11418"/>
      <c r="C11418"/>
      <c r="D11418"/>
      <c r="E11418" s="148"/>
      <c r="F11418" s="148"/>
      <c r="G11418" s="149"/>
      <c r="H11418" s="148"/>
      <c r="I11418"/>
    </row>
    <row r="11419" spans="1:9" x14ac:dyDescent="0.25">
      <c r="A11419"/>
      <c r="B11419"/>
      <c r="C11419"/>
      <c r="D11419"/>
      <c r="E11419" s="148"/>
      <c r="F11419" s="148"/>
      <c r="G11419" s="149"/>
      <c r="H11419" s="148"/>
      <c r="I11419"/>
    </row>
    <row r="11420" spans="1:9" x14ac:dyDescent="0.25">
      <c r="A11420"/>
      <c r="B11420"/>
      <c r="C11420"/>
      <c r="D11420"/>
      <c r="E11420" s="148"/>
      <c r="F11420" s="148"/>
      <c r="G11420" s="149"/>
      <c r="H11420" s="148"/>
      <c r="I11420"/>
    </row>
    <row r="11421" spans="1:9" x14ac:dyDescent="0.25">
      <c r="A11421"/>
      <c r="B11421"/>
      <c r="C11421"/>
      <c r="D11421"/>
      <c r="E11421" s="148"/>
      <c r="F11421" s="148"/>
      <c r="G11421" s="149"/>
      <c r="H11421" s="148"/>
      <c r="I11421"/>
    </row>
    <row r="11422" spans="1:9" x14ac:dyDescent="0.25">
      <c r="A11422"/>
      <c r="B11422"/>
      <c r="C11422"/>
      <c r="D11422"/>
      <c r="E11422" s="148"/>
      <c r="F11422" s="148"/>
      <c r="G11422" s="149"/>
      <c r="H11422" s="148"/>
      <c r="I11422"/>
    </row>
    <row r="11423" spans="1:9" x14ac:dyDescent="0.25">
      <c r="A11423"/>
      <c r="B11423"/>
      <c r="C11423"/>
      <c r="D11423"/>
      <c r="E11423" s="148"/>
      <c r="F11423" s="148"/>
      <c r="G11423" s="149"/>
      <c r="H11423" s="148"/>
      <c r="I11423"/>
    </row>
    <row r="11424" spans="1:9" x14ac:dyDescent="0.25">
      <c r="A11424"/>
      <c r="B11424"/>
      <c r="C11424"/>
      <c r="D11424"/>
      <c r="E11424" s="148"/>
      <c r="F11424" s="148"/>
      <c r="G11424" s="149"/>
      <c r="H11424" s="148"/>
      <c r="I11424"/>
    </row>
    <row r="11425" spans="1:9" x14ac:dyDescent="0.25">
      <c r="A11425"/>
      <c r="B11425"/>
      <c r="C11425"/>
      <c r="D11425"/>
      <c r="E11425" s="148"/>
      <c r="F11425" s="148"/>
      <c r="G11425" s="149"/>
      <c r="H11425" s="148"/>
      <c r="I11425"/>
    </row>
    <row r="11426" spans="1:9" x14ac:dyDescent="0.25">
      <c r="A11426"/>
      <c r="B11426"/>
      <c r="C11426"/>
      <c r="D11426"/>
      <c r="E11426" s="148"/>
      <c r="F11426" s="148"/>
      <c r="G11426" s="149"/>
      <c r="H11426" s="148"/>
      <c r="I11426"/>
    </row>
    <row r="11427" spans="1:9" x14ac:dyDescent="0.25">
      <c r="A11427"/>
      <c r="B11427"/>
      <c r="C11427"/>
      <c r="D11427"/>
      <c r="E11427" s="148"/>
      <c r="F11427" s="148"/>
      <c r="G11427" s="149"/>
      <c r="H11427" s="148"/>
      <c r="I11427"/>
    </row>
    <row r="11428" spans="1:9" x14ac:dyDescent="0.25">
      <c r="A11428"/>
      <c r="B11428"/>
      <c r="C11428"/>
      <c r="D11428"/>
      <c r="E11428" s="148"/>
      <c r="F11428" s="148"/>
      <c r="G11428" s="149"/>
      <c r="H11428" s="148"/>
      <c r="I11428"/>
    </row>
    <row r="11429" spans="1:9" x14ac:dyDescent="0.25">
      <c r="A11429"/>
      <c r="B11429"/>
      <c r="C11429"/>
      <c r="D11429"/>
      <c r="E11429" s="148"/>
      <c r="F11429" s="148"/>
      <c r="G11429" s="149"/>
      <c r="H11429" s="148"/>
      <c r="I11429"/>
    </row>
    <row r="11430" spans="1:9" x14ac:dyDescent="0.25">
      <c r="A11430"/>
      <c r="B11430"/>
      <c r="C11430"/>
      <c r="D11430"/>
      <c r="E11430" s="148"/>
      <c r="F11430" s="148"/>
      <c r="G11430" s="149"/>
      <c r="H11430" s="148"/>
      <c r="I11430"/>
    </row>
    <row r="11431" spans="1:9" x14ac:dyDescent="0.25">
      <c r="A11431"/>
      <c r="B11431"/>
      <c r="C11431"/>
      <c r="D11431"/>
      <c r="E11431" s="148"/>
      <c r="F11431" s="148"/>
      <c r="G11431" s="149"/>
      <c r="H11431" s="148"/>
      <c r="I11431"/>
    </row>
    <row r="11432" spans="1:9" x14ac:dyDescent="0.25">
      <c r="A11432"/>
      <c r="B11432"/>
      <c r="C11432"/>
      <c r="D11432"/>
      <c r="E11432" s="148"/>
      <c r="F11432" s="148"/>
      <c r="G11432" s="149"/>
      <c r="H11432" s="148"/>
      <c r="I11432"/>
    </row>
    <row r="11433" spans="1:9" x14ac:dyDescent="0.25">
      <c r="A11433"/>
      <c r="B11433"/>
      <c r="C11433"/>
      <c r="D11433"/>
      <c r="E11433" s="148"/>
      <c r="F11433" s="148"/>
      <c r="G11433" s="149"/>
      <c r="H11433" s="148"/>
      <c r="I11433"/>
    </row>
    <row r="11434" spans="1:9" x14ac:dyDescent="0.25">
      <c r="A11434"/>
      <c r="B11434"/>
      <c r="C11434"/>
      <c r="D11434"/>
      <c r="E11434" s="148"/>
      <c r="F11434" s="148"/>
      <c r="G11434" s="149"/>
      <c r="H11434" s="148"/>
      <c r="I11434"/>
    </row>
    <row r="11435" spans="1:9" x14ac:dyDescent="0.25">
      <c r="A11435"/>
      <c r="B11435"/>
      <c r="C11435"/>
      <c r="D11435"/>
      <c r="E11435" s="148"/>
      <c r="F11435" s="148"/>
      <c r="G11435" s="149"/>
      <c r="H11435" s="148"/>
      <c r="I11435"/>
    </row>
    <row r="11436" spans="1:9" x14ac:dyDescent="0.25">
      <c r="A11436"/>
      <c r="B11436"/>
      <c r="C11436"/>
      <c r="D11436"/>
      <c r="E11436" s="148"/>
      <c r="F11436" s="148"/>
      <c r="G11436" s="149"/>
      <c r="H11436" s="148"/>
      <c r="I11436"/>
    </row>
    <row r="11437" spans="1:9" x14ac:dyDescent="0.25">
      <c r="A11437"/>
      <c r="B11437"/>
      <c r="C11437"/>
      <c r="D11437"/>
      <c r="E11437" s="148"/>
      <c r="F11437" s="148"/>
      <c r="G11437" s="149"/>
      <c r="H11437" s="148"/>
      <c r="I11437"/>
    </row>
    <row r="11438" spans="1:9" x14ac:dyDescent="0.25">
      <c r="A11438"/>
      <c r="B11438"/>
      <c r="C11438"/>
      <c r="D11438"/>
      <c r="E11438" s="148"/>
      <c r="F11438" s="148"/>
      <c r="G11438" s="149"/>
      <c r="H11438" s="148"/>
      <c r="I11438"/>
    </row>
    <row r="11439" spans="1:9" x14ac:dyDescent="0.25">
      <c r="A11439"/>
      <c r="B11439"/>
      <c r="C11439"/>
      <c r="D11439"/>
      <c r="E11439" s="148"/>
      <c r="F11439" s="148"/>
      <c r="G11439" s="149"/>
      <c r="H11439" s="148"/>
      <c r="I11439"/>
    </row>
    <row r="11440" spans="1:9" x14ac:dyDescent="0.25">
      <c r="A11440"/>
      <c r="B11440"/>
      <c r="C11440"/>
      <c r="D11440"/>
      <c r="E11440" s="148"/>
      <c r="F11440" s="148"/>
      <c r="G11440" s="149"/>
      <c r="H11440" s="148"/>
      <c r="I11440"/>
    </row>
    <row r="11441" spans="1:9" x14ac:dyDescent="0.25">
      <c r="A11441"/>
      <c r="B11441"/>
      <c r="C11441"/>
      <c r="D11441"/>
      <c r="E11441" s="148"/>
      <c r="F11441" s="148"/>
      <c r="G11441" s="149"/>
      <c r="H11441" s="148"/>
      <c r="I11441"/>
    </row>
    <row r="11442" spans="1:9" x14ac:dyDescent="0.25">
      <c r="A11442"/>
      <c r="B11442"/>
      <c r="C11442"/>
      <c r="D11442"/>
      <c r="E11442" s="148"/>
      <c r="F11442" s="148"/>
      <c r="G11442" s="149"/>
      <c r="H11442" s="148"/>
      <c r="I11442"/>
    </row>
    <row r="11443" spans="1:9" x14ac:dyDescent="0.25">
      <c r="A11443"/>
      <c r="B11443"/>
      <c r="C11443"/>
      <c r="D11443"/>
      <c r="E11443" s="148"/>
      <c r="F11443" s="148"/>
      <c r="G11443" s="149"/>
      <c r="H11443" s="148"/>
      <c r="I11443"/>
    </row>
    <row r="11444" spans="1:9" x14ac:dyDescent="0.25">
      <c r="A11444"/>
      <c r="B11444"/>
      <c r="C11444"/>
      <c r="D11444"/>
      <c r="E11444" s="148"/>
      <c r="F11444" s="148"/>
      <c r="G11444" s="149"/>
      <c r="H11444" s="148"/>
      <c r="I11444"/>
    </row>
    <row r="11445" spans="1:9" x14ac:dyDescent="0.25">
      <c r="A11445"/>
      <c r="B11445"/>
      <c r="C11445"/>
      <c r="D11445"/>
      <c r="E11445" s="148"/>
      <c r="F11445" s="148"/>
      <c r="G11445" s="149"/>
      <c r="H11445" s="148"/>
      <c r="I11445"/>
    </row>
    <row r="11446" spans="1:9" x14ac:dyDescent="0.25">
      <c r="A11446"/>
      <c r="B11446"/>
      <c r="C11446"/>
      <c r="D11446"/>
      <c r="E11446" s="148"/>
      <c r="F11446" s="148"/>
      <c r="G11446" s="149"/>
      <c r="H11446" s="148"/>
      <c r="I11446"/>
    </row>
    <row r="11447" spans="1:9" x14ac:dyDescent="0.25">
      <c r="A11447"/>
      <c r="B11447"/>
      <c r="C11447"/>
      <c r="D11447"/>
      <c r="E11447" s="148"/>
      <c r="F11447" s="148"/>
      <c r="G11447" s="149"/>
      <c r="H11447" s="148"/>
      <c r="I11447"/>
    </row>
    <row r="11448" spans="1:9" x14ac:dyDescent="0.25">
      <c r="A11448"/>
      <c r="B11448"/>
      <c r="C11448"/>
      <c r="D11448"/>
      <c r="E11448" s="148"/>
      <c r="F11448" s="148"/>
      <c r="G11448" s="149"/>
      <c r="H11448" s="148"/>
      <c r="I11448"/>
    </row>
    <row r="11449" spans="1:9" x14ac:dyDescent="0.25">
      <c r="A11449"/>
      <c r="B11449"/>
      <c r="C11449"/>
      <c r="D11449"/>
      <c r="E11449" s="148"/>
      <c r="F11449" s="148"/>
      <c r="G11449" s="149"/>
      <c r="H11449" s="148"/>
      <c r="I11449"/>
    </row>
    <row r="11450" spans="1:9" x14ac:dyDescent="0.25">
      <c r="A11450"/>
      <c r="B11450"/>
      <c r="C11450"/>
      <c r="D11450"/>
      <c r="E11450" s="148"/>
      <c r="F11450" s="148"/>
      <c r="G11450" s="149"/>
      <c r="H11450" s="148"/>
      <c r="I11450"/>
    </row>
    <row r="11451" spans="1:9" x14ac:dyDescent="0.25">
      <c r="A11451"/>
      <c r="B11451"/>
      <c r="C11451"/>
      <c r="D11451"/>
      <c r="E11451" s="148"/>
      <c r="F11451" s="148"/>
      <c r="G11451" s="149"/>
      <c r="H11451" s="148"/>
      <c r="I11451"/>
    </row>
    <row r="11452" spans="1:9" x14ac:dyDescent="0.25">
      <c r="A11452"/>
      <c r="B11452"/>
      <c r="C11452"/>
      <c r="D11452"/>
      <c r="E11452" s="148"/>
      <c r="F11452" s="148"/>
      <c r="G11452" s="149"/>
      <c r="H11452" s="148"/>
      <c r="I11452"/>
    </row>
    <row r="11453" spans="1:9" x14ac:dyDescent="0.25">
      <c r="A11453"/>
      <c r="B11453"/>
      <c r="C11453"/>
      <c r="D11453"/>
      <c r="E11453" s="148"/>
      <c r="F11453" s="148"/>
      <c r="G11453" s="149"/>
      <c r="H11453" s="148"/>
      <c r="I11453"/>
    </row>
    <row r="11454" spans="1:9" x14ac:dyDescent="0.25">
      <c r="A11454"/>
      <c r="B11454"/>
      <c r="C11454"/>
      <c r="D11454"/>
      <c r="E11454" s="148"/>
      <c r="F11454" s="148"/>
      <c r="G11454" s="149"/>
      <c r="H11454" s="148"/>
      <c r="I11454"/>
    </row>
    <row r="11455" spans="1:9" x14ac:dyDescent="0.25">
      <c r="A11455"/>
      <c r="B11455"/>
      <c r="C11455"/>
      <c r="D11455"/>
      <c r="E11455" s="148"/>
      <c r="F11455" s="148"/>
      <c r="G11455" s="149"/>
      <c r="H11455" s="148"/>
      <c r="I11455"/>
    </row>
    <row r="11456" spans="1:9" x14ac:dyDescent="0.25">
      <c r="A11456"/>
      <c r="B11456"/>
      <c r="C11456"/>
      <c r="D11456"/>
      <c r="E11456" s="148"/>
      <c r="F11456" s="148"/>
      <c r="G11456" s="149"/>
      <c r="H11456" s="148"/>
      <c r="I11456"/>
    </row>
    <row r="11457" spans="1:9" x14ac:dyDescent="0.25">
      <c r="A11457"/>
      <c r="B11457"/>
      <c r="C11457"/>
      <c r="D11457"/>
      <c r="E11457" s="148"/>
      <c r="F11457" s="148"/>
      <c r="G11457" s="149"/>
      <c r="H11457" s="148"/>
      <c r="I11457"/>
    </row>
    <row r="11458" spans="1:9" x14ac:dyDescent="0.25">
      <c r="A11458"/>
      <c r="B11458"/>
      <c r="C11458"/>
      <c r="D11458"/>
      <c r="E11458" s="148"/>
      <c r="F11458" s="148"/>
      <c r="G11458" s="149"/>
      <c r="H11458" s="148"/>
      <c r="I11458"/>
    </row>
    <row r="11459" spans="1:9" x14ac:dyDescent="0.25">
      <c r="A11459"/>
      <c r="B11459"/>
      <c r="C11459"/>
      <c r="D11459"/>
      <c r="E11459" s="148"/>
      <c r="F11459" s="148"/>
      <c r="G11459" s="149"/>
      <c r="H11459" s="148"/>
      <c r="I11459"/>
    </row>
    <row r="11460" spans="1:9" x14ac:dyDescent="0.25">
      <c r="A11460"/>
      <c r="B11460"/>
      <c r="C11460"/>
      <c r="D11460"/>
      <c r="E11460" s="148"/>
      <c r="F11460" s="148"/>
      <c r="G11460" s="149"/>
      <c r="H11460" s="148"/>
      <c r="I11460"/>
    </row>
    <row r="11461" spans="1:9" x14ac:dyDescent="0.25">
      <c r="A11461"/>
      <c r="B11461"/>
      <c r="C11461"/>
      <c r="D11461"/>
      <c r="E11461" s="148"/>
      <c r="F11461" s="148"/>
      <c r="G11461" s="149"/>
      <c r="H11461" s="148"/>
      <c r="I11461"/>
    </row>
    <row r="11462" spans="1:9" x14ac:dyDescent="0.25">
      <c r="A11462"/>
      <c r="B11462"/>
      <c r="C11462"/>
      <c r="D11462"/>
      <c r="E11462" s="148"/>
      <c r="F11462" s="148"/>
      <c r="G11462" s="149"/>
      <c r="H11462" s="148"/>
      <c r="I11462"/>
    </row>
    <row r="11463" spans="1:9" x14ac:dyDescent="0.25">
      <c r="A11463"/>
      <c r="B11463"/>
      <c r="C11463"/>
      <c r="D11463"/>
      <c r="E11463" s="148"/>
      <c r="F11463" s="148"/>
      <c r="G11463" s="149"/>
      <c r="H11463" s="148"/>
      <c r="I11463"/>
    </row>
    <row r="11464" spans="1:9" x14ac:dyDescent="0.25">
      <c r="A11464"/>
      <c r="B11464"/>
      <c r="C11464"/>
      <c r="D11464"/>
      <c r="E11464" s="148"/>
      <c r="F11464" s="148"/>
      <c r="G11464" s="149"/>
      <c r="H11464" s="148"/>
      <c r="I11464"/>
    </row>
    <row r="11465" spans="1:9" x14ac:dyDescent="0.25">
      <c r="A11465"/>
      <c r="B11465"/>
      <c r="C11465"/>
      <c r="D11465"/>
      <c r="E11465" s="148"/>
      <c r="F11465" s="148"/>
      <c r="G11465" s="149"/>
      <c r="H11465" s="148"/>
      <c r="I11465"/>
    </row>
    <row r="11466" spans="1:9" x14ac:dyDescent="0.25">
      <c r="A11466"/>
      <c r="B11466"/>
      <c r="C11466"/>
      <c r="D11466"/>
      <c r="E11466" s="148"/>
      <c r="F11466" s="148"/>
      <c r="G11466" s="149"/>
      <c r="H11466" s="148"/>
      <c r="I11466"/>
    </row>
    <row r="11467" spans="1:9" x14ac:dyDescent="0.25">
      <c r="A11467"/>
      <c r="B11467"/>
      <c r="C11467"/>
      <c r="D11467"/>
      <c r="E11467" s="148"/>
      <c r="F11467" s="148"/>
      <c r="G11467" s="149"/>
      <c r="H11467" s="148"/>
      <c r="I11467"/>
    </row>
    <row r="11468" spans="1:9" x14ac:dyDescent="0.25">
      <c r="A11468"/>
      <c r="B11468"/>
      <c r="C11468"/>
      <c r="D11468"/>
      <c r="E11468" s="148"/>
      <c r="F11468" s="148"/>
      <c r="G11468" s="149"/>
      <c r="H11468" s="148"/>
      <c r="I11468"/>
    </row>
    <row r="11469" spans="1:9" x14ac:dyDescent="0.25">
      <c r="A11469"/>
      <c r="B11469"/>
      <c r="C11469"/>
      <c r="D11469"/>
      <c r="E11469" s="148"/>
      <c r="F11469" s="148"/>
      <c r="G11469" s="149"/>
      <c r="H11469" s="148"/>
      <c r="I11469"/>
    </row>
    <row r="11470" spans="1:9" x14ac:dyDescent="0.25">
      <c r="A11470"/>
      <c r="B11470"/>
      <c r="C11470"/>
      <c r="D11470"/>
      <c r="E11470" s="148"/>
      <c r="F11470" s="148"/>
      <c r="G11470" s="149"/>
      <c r="H11470" s="148"/>
      <c r="I11470"/>
    </row>
    <row r="11471" spans="1:9" x14ac:dyDescent="0.25">
      <c r="A11471"/>
      <c r="B11471"/>
      <c r="C11471"/>
      <c r="D11471"/>
      <c r="E11471" s="148"/>
      <c r="F11471" s="148"/>
      <c r="G11471" s="149"/>
      <c r="H11471" s="148"/>
      <c r="I11471"/>
    </row>
    <row r="11472" spans="1:9" x14ac:dyDescent="0.25">
      <c r="A11472"/>
      <c r="B11472"/>
      <c r="C11472"/>
      <c r="D11472"/>
      <c r="E11472" s="148"/>
      <c r="F11472" s="148"/>
      <c r="G11472" s="149"/>
      <c r="H11472" s="148"/>
      <c r="I11472"/>
    </row>
    <row r="11473" spans="1:9" x14ac:dyDescent="0.25">
      <c r="A11473"/>
      <c r="B11473"/>
      <c r="C11473"/>
      <c r="D11473"/>
      <c r="E11473" s="148"/>
      <c r="F11473" s="148"/>
      <c r="G11473" s="149"/>
      <c r="H11473" s="148"/>
      <c r="I11473"/>
    </row>
    <row r="11474" spans="1:9" x14ac:dyDescent="0.25">
      <c r="A11474"/>
      <c r="B11474"/>
      <c r="C11474"/>
      <c r="D11474"/>
      <c r="E11474" s="148"/>
      <c r="F11474" s="148"/>
      <c r="G11474" s="149"/>
      <c r="H11474" s="148"/>
      <c r="I11474"/>
    </row>
    <row r="11475" spans="1:9" x14ac:dyDescent="0.25">
      <c r="A11475"/>
      <c r="B11475"/>
      <c r="C11475"/>
      <c r="D11475"/>
      <c r="E11475" s="148"/>
      <c r="F11475" s="148"/>
      <c r="G11475" s="149"/>
      <c r="H11475" s="148"/>
      <c r="I11475"/>
    </row>
    <row r="11476" spans="1:9" x14ac:dyDescent="0.25">
      <c r="A11476"/>
      <c r="B11476"/>
      <c r="C11476"/>
      <c r="D11476"/>
      <c r="E11476" s="148"/>
      <c r="F11476" s="148"/>
      <c r="G11476" s="149"/>
      <c r="H11476" s="148"/>
      <c r="I11476"/>
    </row>
    <row r="11477" spans="1:9" x14ac:dyDescent="0.25">
      <c r="A11477"/>
      <c r="B11477"/>
      <c r="C11477"/>
      <c r="D11477"/>
      <c r="E11477" s="148"/>
      <c r="F11477" s="148"/>
      <c r="G11477" s="149"/>
      <c r="H11477" s="148"/>
      <c r="I11477"/>
    </row>
    <row r="11478" spans="1:9" x14ac:dyDescent="0.25">
      <c r="A11478"/>
      <c r="B11478"/>
      <c r="C11478"/>
      <c r="D11478"/>
      <c r="E11478" s="148"/>
      <c r="F11478" s="148"/>
      <c r="G11478" s="149"/>
      <c r="H11478" s="148"/>
      <c r="I11478"/>
    </row>
    <row r="11479" spans="1:9" x14ac:dyDescent="0.25">
      <c r="A11479"/>
      <c r="B11479"/>
      <c r="C11479"/>
      <c r="D11479"/>
      <c r="E11479" s="148"/>
      <c r="F11479" s="148"/>
      <c r="G11479" s="149"/>
      <c r="H11479" s="148"/>
      <c r="I11479"/>
    </row>
    <row r="11480" spans="1:9" x14ac:dyDescent="0.25">
      <c r="A11480"/>
      <c r="B11480"/>
      <c r="C11480"/>
      <c r="D11480"/>
      <c r="E11480" s="148"/>
      <c r="F11480" s="148"/>
      <c r="G11480" s="149"/>
      <c r="H11480" s="148"/>
      <c r="I11480"/>
    </row>
    <row r="11481" spans="1:9" x14ac:dyDescent="0.25">
      <c r="A11481"/>
      <c r="B11481"/>
      <c r="C11481"/>
      <c r="D11481"/>
      <c r="E11481" s="148"/>
      <c r="F11481" s="148"/>
      <c r="G11481" s="149"/>
      <c r="H11481" s="148"/>
      <c r="I11481"/>
    </row>
    <row r="11482" spans="1:9" x14ac:dyDescent="0.25">
      <c r="A11482"/>
      <c r="B11482"/>
      <c r="C11482"/>
      <c r="D11482"/>
      <c r="E11482" s="148"/>
      <c r="F11482" s="148"/>
      <c r="G11482" s="149"/>
      <c r="H11482" s="148"/>
      <c r="I11482"/>
    </row>
    <row r="11483" spans="1:9" x14ac:dyDescent="0.25">
      <c r="A11483"/>
      <c r="B11483"/>
      <c r="C11483"/>
      <c r="D11483"/>
      <c r="E11483" s="148"/>
      <c r="F11483" s="148"/>
      <c r="G11483" s="149"/>
      <c r="H11483" s="148"/>
      <c r="I11483"/>
    </row>
    <row r="11484" spans="1:9" x14ac:dyDescent="0.25">
      <c r="A11484"/>
      <c r="B11484"/>
      <c r="C11484"/>
      <c r="D11484"/>
      <c r="E11484" s="148"/>
      <c r="F11484" s="148"/>
      <c r="G11484" s="149"/>
      <c r="H11484" s="148"/>
      <c r="I11484"/>
    </row>
    <row r="11485" spans="1:9" x14ac:dyDescent="0.25">
      <c r="A11485"/>
      <c r="B11485"/>
      <c r="C11485"/>
      <c r="D11485"/>
      <c r="E11485" s="148"/>
      <c r="F11485" s="148"/>
      <c r="G11485" s="149"/>
      <c r="H11485" s="148"/>
      <c r="I11485"/>
    </row>
    <row r="11486" spans="1:9" x14ac:dyDescent="0.25">
      <c r="A11486"/>
      <c r="B11486"/>
      <c r="C11486"/>
      <c r="D11486"/>
      <c r="E11486" s="148"/>
      <c r="F11486" s="148"/>
      <c r="G11486" s="149"/>
      <c r="H11486" s="148"/>
      <c r="I11486"/>
    </row>
    <row r="11487" spans="1:9" x14ac:dyDescent="0.25">
      <c r="A11487"/>
      <c r="B11487"/>
      <c r="C11487"/>
      <c r="D11487"/>
      <c r="E11487" s="148"/>
      <c r="F11487" s="148"/>
      <c r="G11487" s="149"/>
      <c r="H11487" s="148"/>
      <c r="I11487"/>
    </row>
    <row r="11488" spans="1:9" x14ac:dyDescent="0.25">
      <c r="A11488"/>
      <c r="B11488"/>
      <c r="C11488"/>
      <c r="D11488"/>
      <c r="E11488" s="148"/>
      <c r="F11488" s="148"/>
      <c r="G11488" s="149"/>
      <c r="H11488" s="148"/>
      <c r="I11488"/>
    </row>
    <row r="11489" spans="1:9" x14ac:dyDescent="0.25">
      <c r="A11489"/>
      <c r="B11489"/>
      <c r="C11489"/>
      <c r="D11489"/>
      <c r="E11489" s="148"/>
      <c r="F11489" s="148"/>
      <c r="G11489" s="149"/>
      <c r="H11489" s="148"/>
      <c r="I11489"/>
    </row>
    <row r="11490" spans="1:9" x14ac:dyDescent="0.25">
      <c r="A11490"/>
      <c r="B11490"/>
      <c r="C11490"/>
      <c r="D11490"/>
      <c r="E11490" s="148"/>
      <c r="F11490" s="148"/>
      <c r="G11490" s="149"/>
      <c r="H11490" s="148"/>
      <c r="I11490"/>
    </row>
    <row r="11491" spans="1:9" x14ac:dyDescent="0.25">
      <c r="A11491"/>
      <c r="B11491"/>
      <c r="C11491"/>
      <c r="D11491"/>
      <c r="E11491" s="148"/>
      <c r="F11491" s="148"/>
      <c r="G11491" s="149"/>
      <c r="H11491" s="148"/>
      <c r="I11491"/>
    </row>
    <row r="11492" spans="1:9" x14ac:dyDescent="0.25">
      <c r="A11492"/>
      <c r="B11492"/>
      <c r="C11492"/>
      <c r="D11492"/>
      <c r="E11492" s="148"/>
      <c r="F11492" s="148"/>
      <c r="G11492" s="149"/>
      <c r="H11492" s="148"/>
      <c r="I11492"/>
    </row>
    <row r="11493" spans="1:9" x14ac:dyDescent="0.25">
      <c r="A11493"/>
      <c r="B11493"/>
      <c r="C11493"/>
      <c r="D11493"/>
      <c r="E11493" s="148"/>
      <c r="F11493" s="148"/>
      <c r="G11493" s="149"/>
      <c r="H11493" s="148"/>
      <c r="I11493"/>
    </row>
    <row r="11494" spans="1:9" x14ac:dyDescent="0.25">
      <c r="A11494"/>
      <c r="B11494"/>
      <c r="C11494"/>
      <c r="D11494"/>
      <c r="E11494" s="148"/>
      <c r="F11494" s="148"/>
      <c r="G11494" s="149"/>
      <c r="H11494" s="148"/>
      <c r="I11494"/>
    </row>
    <row r="11495" spans="1:9" x14ac:dyDescent="0.25">
      <c r="A11495"/>
      <c r="B11495"/>
      <c r="C11495"/>
      <c r="D11495"/>
      <c r="E11495" s="148"/>
      <c r="F11495" s="148"/>
      <c r="G11495" s="149"/>
      <c r="H11495" s="148"/>
      <c r="I11495"/>
    </row>
    <row r="11496" spans="1:9" x14ac:dyDescent="0.25">
      <c r="A11496"/>
      <c r="B11496"/>
      <c r="C11496"/>
      <c r="D11496"/>
      <c r="E11496" s="148"/>
      <c r="F11496" s="148"/>
      <c r="G11496" s="149"/>
      <c r="H11496" s="148"/>
      <c r="I11496"/>
    </row>
    <row r="11497" spans="1:9" x14ac:dyDescent="0.25">
      <c r="A11497"/>
      <c r="B11497"/>
      <c r="C11497"/>
      <c r="D11497"/>
      <c r="E11497" s="148"/>
      <c r="F11497" s="148"/>
      <c r="G11497" s="149"/>
      <c r="H11497" s="148"/>
      <c r="I11497"/>
    </row>
    <row r="11498" spans="1:9" x14ac:dyDescent="0.25">
      <c r="A11498"/>
      <c r="B11498"/>
      <c r="C11498"/>
      <c r="D11498"/>
      <c r="E11498" s="148"/>
      <c r="F11498" s="148"/>
      <c r="G11498" s="149"/>
      <c r="H11498" s="148"/>
      <c r="I11498"/>
    </row>
    <row r="11499" spans="1:9" x14ac:dyDescent="0.25">
      <c r="A11499"/>
      <c r="B11499"/>
      <c r="C11499"/>
      <c r="D11499"/>
      <c r="E11499" s="148"/>
      <c r="F11499" s="148"/>
      <c r="G11499" s="149"/>
      <c r="H11499" s="148"/>
      <c r="I11499"/>
    </row>
    <row r="11500" spans="1:9" x14ac:dyDescent="0.25">
      <c r="A11500"/>
      <c r="B11500"/>
      <c r="C11500"/>
      <c r="D11500"/>
      <c r="E11500" s="148"/>
      <c r="F11500" s="148"/>
      <c r="G11500" s="149"/>
      <c r="H11500" s="148"/>
      <c r="I11500"/>
    </row>
    <row r="11501" spans="1:9" x14ac:dyDescent="0.25">
      <c r="A11501"/>
      <c r="B11501"/>
      <c r="C11501"/>
      <c r="D11501"/>
      <c r="E11501" s="148"/>
      <c r="F11501" s="148"/>
      <c r="G11501" s="149"/>
      <c r="H11501" s="148"/>
      <c r="I11501"/>
    </row>
    <row r="11502" spans="1:9" x14ac:dyDescent="0.25">
      <c r="A11502"/>
      <c r="B11502"/>
      <c r="C11502"/>
      <c r="D11502"/>
      <c r="E11502" s="148"/>
      <c r="F11502" s="148"/>
      <c r="G11502" s="149"/>
      <c r="H11502" s="148"/>
      <c r="I11502"/>
    </row>
    <row r="11503" spans="1:9" x14ac:dyDescent="0.25">
      <c r="A11503"/>
      <c r="B11503"/>
      <c r="C11503"/>
      <c r="D11503"/>
      <c r="E11503" s="148"/>
      <c r="F11503" s="148"/>
      <c r="G11503" s="149"/>
      <c r="H11503" s="148"/>
      <c r="I11503"/>
    </row>
    <row r="11504" spans="1:9" x14ac:dyDescent="0.25">
      <c r="A11504"/>
      <c r="B11504"/>
      <c r="C11504"/>
      <c r="D11504"/>
      <c r="E11504" s="148"/>
      <c r="F11504" s="148"/>
      <c r="G11504" s="149"/>
      <c r="H11504" s="148"/>
      <c r="I11504"/>
    </row>
    <row r="11505" spans="1:9" x14ac:dyDescent="0.25">
      <c r="A11505"/>
      <c r="B11505"/>
      <c r="C11505"/>
      <c r="D11505"/>
      <c r="E11505" s="148"/>
      <c r="F11505" s="148"/>
      <c r="G11505" s="149"/>
      <c r="H11505" s="148"/>
      <c r="I11505"/>
    </row>
    <row r="11506" spans="1:9" x14ac:dyDescent="0.25">
      <c r="A11506"/>
      <c r="B11506"/>
      <c r="C11506"/>
      <c r="D11506"/>
      <c r="E11506" s="148"/>
      <c r="F11506" s="148"/>
      <c r="G11506" s="149"/>
      <c r="H11506" s="148"/>
      <c r="I11506"/>
    </row>
    <row r="11507" spans="1:9" x14ac:dyDescent="0.25">
      <c r="A11507"/>
      <c r="B11507"/>
      <c r="C11507"/>
      <c r="D11507"/>
      <c r="E11507" s="148"/>
      <c r="F11507" s="148"/>
      <c r="G11507" s="149"/>
      <c r="H11507" s="148"/>
      <c r="I11507"/>
    </row>
    <row r="11508" spans="1:9" x14ac:dyDescent="0.25">
      <c r="A11508"/>
      <c r="B11508"/>
      <c r="C11508"/>
      <c r="D11508"/>
      <c r="E11508" s="148"/>
      <c r="F11508" s="148"/>
      <c r="G11508" s="149"/>
      <c r="H11508" s="148"/>
      <c r="I11508"/>
    </row>
    <row r="11509" spans="1:9" x14ac:dyDescent="0.25">
      <c r="A11509"/>
      <c r="B11509"/>
      <c r="C11509"/>
      <c r="D11509"/>
      <c r="E11509" s="148"/>
      <c r="F11509" s="148"/>
      <c r="G11509" s="149"/>
      <c r="H11509" s="148"/>
      <c r="I11509"/>
    </row>
    <row r="11510" spans="1:9" x14ac:dyDescent="0.25">
      <c r="A11510"/>
      <c r="B11510"/>
      <c r="C11510"/>
      <c r="D11510"/>
      <c r="E11510" s="148"/>
      <c r="F11510" s="148"/>
      <c r="G11510" s="149"/>
      <c r="H11510" s="148"/>
      <c r="I11510"/>
    </row>
    <row r="11511" spans="1:9" x14ac:dyDescent="0.25">
      <c r="A11511"/>
      <c r="B11511"/>
      <c r="C11511"/>
      <c r="D11511"/>
      <c r="E11511" s="148"/>
      <c r="F11511" s="148"/>
      <c r="G11511" s="149"/>
      <c r="H11511" s="148"/>
      <c r="I11511"/>
    </row>
    <row r="11512" spans="1:9" x14ac:dyDescent="0.25">
      <c r="A11512"/>
      <c r="B11512"/>
      <c r="C11512"/>
      <c r="D11512"/>
      <c r="E11512" s="148"/>
      <c r="F11512" s="148"/>
      <c r="G11512" s="149"/>
      <c r="H11512" s="148"/>
      <c r="I11512"/>
    </row>
    <row r="11513" spans="1:9" x14ac:dyDescent="0.25">
      <c r="A11513"/>
      <c r="B11513"/>
      <c r="C11513"/>
      <c r="D11513"/>
      <c r="E11513" s="148"/>
      <c r="F11513" s="148"/>
      <c r="G11513" s="149"/>
      <c r="H11513" s="148"/>
      <c r="I11513"/>
    </row>
    <row r="11514" spans="1:9" x14ac:dyDescent="0.25">
      <c r="A11514"/>
      <c r="B11514"/>
      <c r="C11514"/>
      <c r="D11514"/>
      <c r="E11514" s="148"/>
      <c r="F11514" s="148"/>
      <c r="G11514" s="149"/>
      <c r="H11514" s="148"/>
      <c r="I11514"/>
    </row>
    <row r="11515" spans="1:9" x14ac:dyDescent="0.25">
      <c r="A11515"/>
      <c r="B11515"/>
      <c r="C11515"/>
      <c r="D11515"/>
      <c r="E11515" s="148"/>
      <c r="F11515" s="148"/>
      <c r="G11515" s="149"/>
      <c r="H11515" s="148"/>
      <c r="I11515"/>
    </row>
    <row r="11516" spans="1:9" x14ac:dyDescent="0.25">
      <c r="A11516"/>
      <c r="B11516"/>
      <c r="C11516"/>
      <c r="D11516"/>
      <c r="E11516" s="148"/>
      <c r="F11516" s="148"/>
      <c r="G11516" s="149"/>
      <c r="H11516" s="148"/>
      <c r="I11516"/>
    </row>
    <row r="11517" spans="1:9" x14ac:dyDescent="0.25">
      <c r="A11517"/>
      <c r="B11517"/>
      <c r="C11517"/>
      <c r="D11517"/>
      <c r="E11517" s="148"/>
      <c r="F11517" s="148"/>
      <c r="G11517" s="149"/>
      <c r="H11517" s="148"/>
      <c r="I11517"/>
    </row>
    <row r="11518" spans="1:9" x14ac:dyDescent="0.25">
      <c r="A11518"/>
      <c r="B11518"/>
      <c r="C11518"/>
      <c r="D11518"/>
      <c r="E11518" s="148"/>
      <c r="F11518" s="148"/>
      <c r="G11518" s="149"/>
      <c r="H11518" s="148"/>
      <c r="I11518"/>
    </row>
    <row r="11519" spans="1:9" x14ac:dyDescent="0.25">
      <c r="A11519"/>
      <c r="B11519"/>
      <c r="C11519"/>
      <c r="D11519"/>
      <c r="E11519" s="148"/>
      <c r="F11519" s="148"/>
      <c r="G11519" s="149"/>
      <c r="H11519" s="148"/>
      <c r="I11519"/>
    </row>
    <row r="11520" spans="1:9" x14ac:dyDescent="0.25">
      <c r="A11520"/>
      <c r="B11520"/>
      <c r="C11520"/>
      <c r="D11520"/>
      <c r="E11520" s="148"/>
      <c r="F11520" s="148"/>
      <c r="G11520" s="149"/>
      <c r="H11520" s="148"/>
      <c r="I11520"/>
    </row>
    <row r="11521" spans="1:9" x14ac:dyDescent="0.25">
      <c r="A11521"/>
      <c r="B11521"/>
      <c r="C11521"/>
      <c r="D11521"/>
      <c r="E11521" s="148"/>
      <c r="F11521" s="148"/>
      <c r="G11521" s="149"/>
      <c r="H11521" s="148"/>
      <c r="I11521"/>
    </row>
    <row r="11522" spans="1:9" x14ac:dyDescent="0.25">
      <c r="A11522"/>
      <c r="B11522"/>
      <c r="C11522"/>
      <c r="D11522"/>
      <c r="E11522" s="148"/>
      <c r="F11522" s="148"/>
      <c r="G11522" s="149"/>
      <c r="H11522" s="148"/>
      <c r="I11522"/>
    </row>
    <row r="11523" spans="1:9" x14ac:dyDescent="0.25">
      <c r="A11523"/>
      <c r="B11523"/>
      <c r="C11523"/>
      <c r="D11523"/>
      <c r="E11523" s="148"/>
      <c r="F11523" s="148"/>
      <c r="G11523" s="149"/>
      <c r="H11523" s="148"/>
      <c r="I11523"/>
    </row>
    <row r="11524" spans="1:9" x14ac:dyDescent="0.25">
      <c r="A11524"/>
      <c r="B11524"/>
      <c r="C11524"/>
      <c r="D11524"/>
      <c r="E11524" s="148"/>
      <c r="F11524" s="148"/>
      <c r="G11524" s="149"/>
      <c r="H11524" s="148"/>
      <c r="I11524"/>
    </row>
    <row r="11525" spans="1:9" x14ac:dyDescent="0.25">
      <c r="A11525"/>
      <c r="B11525"/>
      <c r="C11525"/>
      <c r="D11525"/>
      <c r="E11525" s="148"/>
      <c r="F11525" s="148"/>
      <c r="G11525" s="149"/>
      <c r="H11525" s="148"/>
      <c r="I11525"/>
    </row>
    <row r="11526" spans="1:9" x14ac:dyDescent="0.25">
      <c r="A11526"/>
      <c r="B11526"/>
      <c r="C11526"/>
      <c r="D11526"/>
      <c r="E11526" s="148"/>
      <c r="F11526" s="148"/>
      <c r="G11526" s="149"/>
      <c r="H11526" s="148"/>
      <c r="I11526"/>
    </row>
    <row r="11527" spans="1:9" x14ac:dyDescent="0.25">
      <c r="A11527"/>
      <c r="B11527"/>
      <c r="C11527"/>
      <c r="D11527"/>
      <c r="E11527" s="148"/>
      <c r="F11527" s="148"/>
      <c r="G11527" s="149"/>
      <c r="H11527" s="148"/>
      <c r="I11527"/>
    </row>
    <row r="11528" spans="1:9" x14ac:dyDescent="0.25">
      <c r="A11528"/>
      <c r="B11528"/>
      <c r="C11528"/>
      <c r="D11528"/>
      <c r="E11528" s="148"/>
      <c r="F11528" s="148"/>
      <c r="G11528" s="149"/>
      <c r="H11528" s="148"/>
      <c r="I11528"/>
    </row>
    <row r="11529" spans="1:9" x14ac:dyDescent="0.25">
      <c r="A11529"/>
      <c r="B11529"/>
      <c r="C11529"/>
      <c r="D11529"/>
      <c r="E11529" s="148"/>
      <c r="F11529" s="148"/>
      <c r="G11529" s="149"/>
      <c r="H11529" s="148"/>
      <c r="I11529"/>
    </row>
    <row r="11530" spans="1:9" x14ac:dyDescent="0.25">
      <c r="A11530"/>
      <c r="B11530"/>
      <c r="C11530"/>
      <c r="D11530"/>
      <c r="E11530" s="148"/>
      <c r="F11530" s="148"/>
      <c r="G11530" s="149"/>
      <c r="H11530" s="148"/>
      <c r="I11530"/>
    </row>
    <row r="11531" spans="1:9" x14ac:dyDescent="0.25">
      <c r="A11531"/>
      <c r="B11531"/>
      <c r="C11531"/>
      <c r="D11531"/>
      <c r="E11531" s="148"/>
      <c r="F11531" s="148"/>
      <c r="G11531" s="149"/>
      <c r="H11531" s="148"/>
      <c r="I11531"/>
    </row>
    <row r="11532" spans="1:9" x14ac:dyDescent="0.25">
      <c r="A11532"/>
      <c r="B11532"/>
      <c r="C11532"/>
      <c r="D11532"/>
      <c r="E11532" s="148"/>
      <c r="F11532" s="148"/>
      <c r="G11532" s="149"/>
      <c r="H11532" s="148"/>
      <c r="I11532"/>
    </row>
    <row r="11533" spans="1:9" x14ac:dyDescent="0.25">
      <c r="A11533"/>
      <c r="B11533"/>
      <c r="C11533"/>
      <c r="D11533"/>
      <c r="E11533" s="148"/>
      <c r="F11533" s="148"/>
      <c r="G11533" s="149"/>
      <c r="H11533" s="148"/>
      <c r="I11533"/>
    </row>
    <row r="11534" spans="1:9" x14ac:dyDescent="0.25">
      <c r="A11534"/>
      <c r="B11534"/>
      <c r="C11534"/>
      <c r="D11534"/>
      <c r="E11534" s="148"/>
      <c r="F11534" s="148"/>
      <c r="G11534" s="149"/>
      <c r="H11534" s="148"/>
      <c r="I11534"/>
    </row>
    <row r="11535" spans="1:9" x14ac:dyDescent="0.25">
      <c r="A11535"/>
      <c r="B11535"/>
      <c r="C11535"/>
      <c r="D11535"/>
      <c r="E11535" s="148"/>
      <c r="F11535" s="148"/>
      <c r="G11535" s="149"/>
      <c r="H11535" s="148"/>
      <c r="I11535"/>
    </row>
    <row r="11536" spans="1:9" x14ac:dyDescent="0.25">
      <c r="A11536"/>
      <c r="B11536"/>
      <c r="C11536"/>
      <c r="D11536"/>
      <c r="E11536" s="148"/>
      <c r="F11536" s="148"/>
      <c r="G11536" s="149"/>
      <c r="H11536" s="148"/>
      <c r="I11536"/>
    </row>
    <row r="11537" spans="1:9" x14ac:dyDescent="0.25">
      <c r="A11537"/>
      <c r="B11537"/>
      <c r="C11537"/>
      <c r="D11537"/>
      <c r="E11537" s="148"/>
      <c r="F11537" s="148"/>
      <c r="G11537" s="149"/>
      <c r="H11537" s="148"/>
      <c r="I11537"/>
    </row>
    <row r="11538" spans="1:9" x14ac:dyDescent="0.25">
      <c r="A11538"/>
      <c r="B11538"/>
      <c r="C11538"/>
      <c r="D11538"/>
      <c r="E11538" s="148"/>
      <c r="F11538" s="148"/>
      <c r="G11538" s="149"/>
      <c r="H11538" s="148"/>
      <c r="I11538"/>
    </row>
    <row r="11539" spans="1:9" x14ac:dyDescent="0.25">
      <c r="A11539"/>
      <c r="B11539"/>
      <c r="C11539"/>
      <c r="D11539"/>
      <c r="E11539" s="148"/>
      <c r="F11539" s="148"/>
      <c r="G11539" s="149"/>
      <c r="H11539" s="148"/>
      <c r="I11539"/>
    </row>
    <row r="11540" spans="1:9" x14ac:dyDescent="0.25">
      <c r="A11540"/>
      <c r="B11540"/>
      <c r="C11540"/>
      <c r="D11540"/>
      <c r="E11540" s="148"/>
      <c r="F11540" s="148"/>
      <c r="G11540" s="149"/>
      <c r="H11540" s="148"/>
      <c r="I11540"/>
    </row>
    <row r="11541" spans="1:9" x14ac:dyDescent="0.25">
      <c r="A11541"/>
      <c r="B11541"/>
      <c r="C11541"/>
      <c r="D11541"/>
      <c r="E11541" s="148"/>
      <c r="F11541" s="148"/>
      <c r="G11541" s="149"/>
      <c r="H11541" s="148"/>
      <c r="I11541"/>
    </row>
    <row r="11542" spans="1:9" x14ac:dyDescent="0.25">
      <c r="A11542"/>
      <c r="B11542"/>
      <c r="C11542"/>
      <c r="D11542"/>
      <c r="E11542" s="148"/>
      <c r="F11542" s="148"/>
      <c r="G11542" s="149"/>
      <c r="H11542" s="148"/>
      <c r="I11542"/>
    </row>
    <row r="11543" spans="1:9" x14ac:dyDescent="0.25">
      <c r="A11543"/>
      <c r="B11543"/>
      <c r="C11543"/>
      <c r="D11543"/>
      <c r="E11543" s="148"/>
      <c r="F11543" s="148"/>
      <c r="G11543" s="149"/>
      <c r="H11543" s="148"/>
      <c r="I11543"/>
    </row>
    <row r="11544" spans="1:9" x14ac:dyDescent="0.25">
      <c r="A11544"/>
      <c r="B11544"/>
      <c r="C11544"/>
      <c r="D11544"/>
      <c r="E11544" s="148"/>
      <c r="F11544" s="148"/>
      <c r="G11544" s="149"/>
      <c r="H11544" s="148"/>
      <c r="I11544"/>
    </row>
    <row r="11545" spans="1:9" x14ac:dyDescent="0.25">
      <c r="A11545"/>
      <c r="B11545"/>
      <c r="C11545"/>
      <c r="D11545"/>
      <c r="E11545" s="148"/>
      <c r="F11545" s="148"/>
      <c r="G11545" s="149"/>
      <c r="H11545" s="148"/>
      <c r="I11545"/>
    </row>
    <row r="11546" spans="1:9" x14ac:dyDescent="0.25">
      <c r="A11546"/>
      <c r="B11546"/>
      <c r="C11546"/>
      <c r="D11546"/>
      <c r="E11546" s="148"/>
      <c r="F11546" s="148"/>
      <c r="G11546" s="149"/>
      <c r="H11546" s="148"/>
      <c r="I11546"/>
    </row>
    <row r="11547" spans="1:9" x14ac:dyDescent="0.25">
      <c r="A11547"/>
      <c r="B11547"/>
      <c r="C11547"/>
      <c r="D11547"/>
      <c r="E11547" s="148"/>
      <c r="F11547" s="148"/>
      <c r="G11547" s="149"/>
      <c r="H11547" s="148"/>
      <c r="I11547"/>
    </row>
    <row r="11548" spans="1:9" x14ac:dyDescent="0.25">
      <c r="A11548"/>
      <c r="B11548"/>
      <c r="C11548"/>
      <c r="D11548"/>
      <c r="E11548" s="148"/>
      <c r="F11548" s="148"/>
      <c r="G11548" s="149"/>
      <c r="H11548" s="148"/>
      <c r="I11548"/>
    </row>
    <row r="11549" spans="1:9" x14ac:dyDescent="0.25">
      <c r="A11549"/>
      <c r="B11549"/>
      <c r="C11549"/>
      <c r="D11549"/>
      <c r="E11549" s="148"/>
      <c r="F11549" s="148"/>
      <c r="G11549" s="149"/>
      <c r="H11549" s="148"/>
      <c r="I11549"/>
    </row>
    <row r="11550" spans="1:9" x14ac:dyDescent="0.25">
      <c r="A11550"/>
      <c r="B11550"/>
      <c r="C11550"/>
      <c r="D11550"/>
      <c r="E11550" s="148"/>
      <c r="F11550" s="148"/>
      <c r="G11550" s="149"/>
      <c r="H11550" s="148"/>
      <c r="I11550"/>
    </row>
    <row r="11551" spans="1:9" x14ac:dyDescent="0.25">
      <c r="A11551"/>
      <c r="B11551"/>
      <c r="C11551"/>
      <c r="D11551"/>
      <c r="E11551" s="148"/>
      <c r="F11551" s="148"/>
      <c r="G11551" s="149"/>
      <c r="H11551" s="148"/>
      <c r="I11551"/>
    </row>
    <row r="11552" spans="1:9" x14ac:dyDescent="0.25">
      <c r="A11552"/>
      <c r="B11552"/>
      <c r="C11552"/>
      <c r="D11552"/>
      <c r="E11552" s="148"/>
      <c r="F11552" s="148"/>
      <c r="G11552" s="149"/>
      <c r="H11552" s="148"/>
      <c r="I11552"/>
    </row>
    <row r="11553" spans="1:9" x14ac:dyDescent="0.25">
      <c r="A11553"/>
      <c r="B11553"/>
      <c r="C11553"/>
      <c r="D11553"/>
      <c r="E11553" s="148"/>
      <c r="F11553" s="148"/>
      <c r="G11553" s="149"/>
      <c r="H11553" s="148"/>
      <c r="I11553"/>
    </row>
    <row r="11554" spans="1:9" x14ac:dyDescent="0.25">
      <c r="A11554"/>
      <c r="B11554"/>
      <c r="C11554"/>
      <c r="D11554"/>
      <c r="E11554" s="148"/>
      <c r="F11554" s="148"/>
      <c r="G11554" s="149"/>
      <c r="H11554" s="148"/>
      <c r="I11554"/>
    </row>
    <row r="11555" spans="1:9" x14ac:dyDescent="0.25">
      <c r="A11555"/>
      <c r="B11555"/>
      <c r="C11555"/>
      <c r="D11555"/>
      <c r="E11555" s="148"/>
      <c r="F11555" s="148"/>
      <c r="G11555" s="149"/>
      <c r="H11555" s="148"/>
      <c r="I11555"/>
    </row>
    <row r="11556" spans="1:9" x14ac:dyDescent="0.25">
      <c r="A11556"/>
      <c r="B11556"/>
      <c r="C11556"/>
      <c r="D11556"/>
      <c r="E11556" s="148"/>
      <c r="F11556" s="148"/>
      <c r="G11556" s="149"/>
      <c r="H11556" s="148"/>
      <c r="I11556"/>
    </row>
    <row r="11557" spans="1:9" x14ac:dyDescent="0.25">
      <c r="A11557"/>
      <c r="B11557"/>
      <c r="C11557"/>
      <c r="D11557"/>
      <c r="E11557" s="148"/>
      <c r="F11557" s="148"/>
      <c r="G11557" s="149"/>
      <c r="H11557" s="148"/>
      <c r="I11557"/>
    </row>
    <row r="11558" spans="1:9" x14ac:dyDescent="0.25">
      <c r="A11558"/>
      <c r="B11558"/>
      <c r="C11558"/>
      <c r="D11558"/>
      <c r="E11558" s="148"/>
      <c r="F11558" s="148"/>
      <c r="G11558" s="149"/>
      <c r="H11558" s="148"/>
      <c r="I11558"/>
    </row>
    <row r="11559" spans="1:9" x14ac:dyDescent="0.25">
      <c r="A11559"/>
      <c r="B11559"/>
      <c r="C11559"/>
      <c r="D11559"/>
      <c r="E11559" s="148"/>
      <c r="F11559" s="148"/>
      <c r="G11559" s="149"/>
      <c r="H11559" s="148"/>
      <c r="I11559"/>
    </row>
    <row r="11560" spans="1:9" x14ac:dyDescent="0.25">
      <c r="A11560"/>
      <c r="B11560"/>
      <c r="C11560"/>
      <c r="D11560"/>
      <c r="E11560" s="148"/>
      <c r="F11560" s="148"/>
      <c r="G11560" s="149"/>
      <c r="H11560" s="148"/>
      <c r="I11560"/>
    </row>
    <row r="11561" spans="1:9" x14ac:dyDescent="0.25">
      <c r="A11561"/>
      <c r="B11561"/>
      <c r="C11561"/>
      <c r="D11561"/>
      <c r="E11561" s="148"/>
      <c r="F11561" s="148"/>
      <c r="G11561" s="149"/>
      <c r="H11561" s="148"/>
      <c r="I11561"/>
    </row>
    <row r="11562" spans="1:9" x14ac:dyDescent="0.25">
      <c r="A11562"/>
      <c r="B11562"/>
      <c r="C11562"/>
      <c r="D11562"/>
      <c r="E11562" s="148"/>
      <c r="F11562" s="148"/>
      <c r="G11562" s="149"/>
      <c r="H11562" s="148"/>
      <c r="I11562"/>
    </row>
    <row r="11563" spans="1:9" x14ac:dyDescent="0.25">
      <c r="A11563"/>
      <c r="B11563"/>
      <c r="C11563"/>
      <c r="D11563"/>
      <c r="E11563" s="148"/>
      <c r="F11563" s="148"/>
      <c r="G11563" s="149"/>
      <c r="H11563" s="148"/>
      <c r="I11563"/>
    </row>
    <row r="11564" spans="1:9" x14ac:dyDescent="0.25">
      <c r="A11564"/>
      <c r="B11564"/>
      <c r="C11564"/>
      <c r="D11564"/>
      <c r="E11564" s="148"/>
      <c r="F11564" s="148"/>
      <c r="G11564" s="149"/>
      <c r="H11564" s="148"/>
      <c r="I11564"/>
    </row>
    <row r="11565" spans="1:9" x14ac:dyDescent="0.25">
      <c r="A11565"/>
      <c r="B11565"/>
      <c r="C11565"/>
      <c r="D11565"/>
      <c r="E11565" s="148"/>
      <c r="F11565" s="148"/>
      <c r="G11565" s="149"/>
      <c r="H11565" s="148"/>
      <c r="I11565"/>
    </row>
    <row r="11566" spans="1:9" x14ac:dyDescent="0.25">
      <c r="A11566"/>
      <c r="B11566"/>
      <c r="C11566"/>
      <c r="D11566"/>
      <c r="E11566" s="148"/>
      <c r="F11566" s="148"/>
      <c r="G11566" s="149"/>
      <c r="H11566" s="148"/>
      <c r="I11566"/>
    </row>
    <row r="11567" spans="1:9" x14ac:dyDescent="0.25">
      <c r="A11567"/>
      <c r="B11567"/>
      <c r="C11567"/>
      <c r="D11567"/>
      <c r="E11567" s="148"/>
      <c r="F11567" s="148"/>
      <c r="G11567" s="149"/>
      <c r="H11567" s="148"/>
      <c r="I11567"/>
    </row>
    <row r="11568" spans="1:9" x14ac:dyDescent="0.25">
      <c r="A11568"/>
      <c r="B11568"/>
      <c r="C11568"/>
      <c r="D11568"/>
      <c r="E11568" s="148"/>
      <c r="F11568" s="148"/>
      <c r="G11568" s="149"/>
      <c r="H11568" s="148"/>
      <c r="I11568"/>
    </row>
    <row r="11569" spans="1:9" x14ac:dyDescent="0.25">
      <c r="A11569"/>
      <c r="B11569"/>
      <c r="C11569"/>
      <c r="D11569"/>
      <c r="E11569" s="148"/>
      <c r="F11569" s="148"/>
      <c r="G11569" s="149"/>
      <c r="H11569" s="148"/>
      <c r="I11569"/>
    </row>
    <row r="11570" spans="1:9" x14ac:dyDescent="0.25">
      <c r="A11570"/>
      <c r="B11570"/>
      <c r="C11570"/>
      <c r="D11570"/>
      <c r="E11570" s="148"/>
      <c r="F11570" s="148"/>
      <c r="G11570" s="149"/>
      <c r="H11570" s="148"/>
      <c r="I11570"/>
    </row>
    <row r="11571" spans="1:9" x14ac:dyDescent="0.25">
      <c r="A11571"/>
      <c r="B11571"/>
      <c r="C11571"/>
      <c r="D11571"/>
      <c r="E11571" s="148"/>
      <c r="F11571" s="148"/>
      <c r="G11571" s="149"/>
      <c r="H11571" s="148"/>
      <c r="I11571"/>
    </row>
    <row r="11572" spans="1:9" x14ac:dyDescent="0.25">
      <c r="A11572"/>
      <c r="B11572"/>
      <c r="C11572"/>
      <c r="D11572"/>
      <c r="E11572" s="148"/>
      <c r="F11572" s="148"/>
      <c r="G11572" s="149"/>
      <c r="H11572" s="148"/>
      <c r="I11572"/>
    </row>
    <row r="11573" spans="1:9" x14ac:dyDescent="0.25">
      <c r="A11573"/>
      <c r="B11573"/>
      <c r="C11573"/>
      <c r="D11573"/>
      <c r="E11573" s="148"/>
      <c r="F11573" s="148"/>
      <c r="G11573" s="149"/>
      <c r="H11573" s="148"/>
      <c r="I11573"/>
    </row>
    <row r="11574" spans="1:9" x14ac:dyDescent="0.25">
      <c r="A11574"/>
      <c r="B11574"/>
      <c r="C11574"/>
      <c r="D11574"/>
      <c r="E11574" s="148"/>
      <c r="F11574" s="148"/>
      <c r="G11574" s="149"/>
      <c r="H11574" s="148"/>
      <c r="I11574"/>
    </row>
    <row r="11575" spans="1:9" x14ac:dyDescent="0.25">
      <c r="A11575"/>
      <c r="B11575"/>
      <c r="C11575"/>
      <c r="D11575"/>
      <c r="E11575" s="148"/>
      <c r="F11575" s="148"/>
      <c r="G11575" s="149"/>
      <c r="H11575" s="148"/>
      <c r="I11575"/>
    </row>
    <row r="11576" spans="1:9" x14ac:dyDescent="0.25">
      <c r="A11576"/>
      <c r="B11576"/>
      <c r="C11576"/>
      <c r="D11576"/>
      <c r="E11576" s="148"/>
      <c r="F11576" s="148"/>
      <c r="G11576" s="149"/>
      <c r="H11576" s="148"/>
      <c r="I11576"/>
    </row>
    <row r="11577" spans="1:9" x14ac:dyDescent="0.25">
      <c r="A11577"/>
      <c r="B11577"/>
      <c r="C11577"/>
      <c r="D11577"/>
      <c r="E11577" s="148"/>
      <c r="F11577" s="148"/>
      <c r="G11577" s="149"/>
      <c r="H11577" s="148"/>
      <c r="I11577"/>
    </row>
    <row r="11578" spans="1:9" x14ac:dyDescent="0.25">
      <c r="A11578"/>
      <c r="B11578"/>
      <c r="C11578"/>
      <c r="D11578"/>
      <c r="E11578" s="148"/>
      <c r="F11578" s="148"/>
      <c r="G11578" s="149"/>
      <c r="H11578" s="148"/>
      <c r="I11578"/>
    </row>
    <row r="11579" spans="1:9" x14ac:dyDescent="0.25">
      <c r="A11579"/>
      <c r="B11579"/>
      <c r="C11579"/>
      <c r="D11579"/>
      <c r="E11579" s="148"/>
      <c r="F11579" s="148"/>
      <c r="G11579" s="149"/>
      <c r="H11579" s="148"/>
      <c r="I11579"/>
    </row>
    <row r="11580" spans="1:9" x14ac:dyDescent="0.25">
      <c r="A11580"/>
      <c r="B11580"/>
      <c r="C11580"/>
      <c r="D11580"/>
      <c r="E11580" s="148"/>
      <c r="F11580" s="148"/>
      <c r="G11580" s="149"/>
      <c r="H11580" s="148"/>
      <c r="I11580"/>
    </row>
    <row r="11581" spans="1:9" x14ac:dyDescent="0.25">
      <c r="A11581"/>
      <c r="B11581"/>
      <c r="C11581"/>
      <c r="D11581"/>
      <c r="E11581" s="148"/>
      <c r="F11581" s="148"/>
      <c r="G11581" s="149"/>
      <c r="H11581" s="148"/>
      <c r="I11581"/>
    </row>
    <row r="11582" spans="1:9" x14ac:dyDescent="0.25">
      <c r="A11582"/>
      <c r="B11582"/>
      <c r="C11582"/>
      <c r="D11582"/>
      <c r="E11582" s="148"/>
      <c r="F11582" s="148"/>
      <c r="G11582" s="149"/>
      <c r="H11582" s="148"/>
      <c r="I11582"/>
    </row>
    <row r="11583" spans="1:9" x14ac:dyDescent="0.25">
      <c r="A11583"/>
      <c r="B11583"/>
      <c r="C11583"/>
      <c r="D11583"/>
      <c r="E11583" s="148"/>
      <c r="F11583" s="148"/>
      <c r="G11583" s="149"/>
      <c r="H11583" s="148"/>
      <c r="I11583"/>
    </row>
    <row r="11584" spans="1:9" x14ac:dyDescent="0.25">
      <c r="A11584"/>
      <c r="B11584"/>
      <c r="C11584"/>
      <c r="D11584"/>
      <c r="E11584" s="148"/>
      <c r="F11584" s="148"/>
      <c r="G11584" s="149"/>
      <c r="H11584" s="148"/>
      <c r="I11584"/>
    </row>
    <row r="11585" spans="1:9" x14ac:dyDescent="0.25">
      <c r="A11585"/>
      <c r="B11585"/>
      <c r="C11585"/>
      <c r="D11585"/>
      <c r="E11585" s="148"/>
      <c r="F11585" s="148"/>
      <c r="G11585" s="149"/>
      <c r="H11585" s="148"/>
      <c r="I11585"/>
    </row>
    <row r="11586" spans="1:9" x14ac:dyDescent="0.25">
      <c r="A11586"/>
      <c r="B11586"/>
      <c r="C11586"/>
      <c r="D11586"/>
      <c r="E11586" s="148"/>
      <c r="F11586" s="148"/>
      <c r="G11586" s="149"/>
      <c r="H11586" s="148"/>
      <c r="I11586"/>
    </row>
    <row r="11587" spans="1:9" x14ac:dyDescent="0.25">
      <c r="A11587"/>
      <c r="B11587"/>
      <c r="C11587"/>
      <c r="D11587"/>
      <c r="E11587" s="148"/>
      <c r="F11587" s="148"/>
      <c r="G11587" s="149"/>
      <c r="H11587" s="148"/>
      <c r="I11587"/>
    </row>
    <row r="11588" spans="1:9" x14ac:dyDescent="0.25">
      <c r="A11588"/>
      <c r="B11588"/>
      <c r="C11588"/>
      <c r="D11588"/>
      <c r="E11588" s="148"/>
      <c r="F11588" s="148"/>
      <c r="G11588" s="149"/>
      <c r="H11588" s="148"/>
      <c r="I11588"/>
    </row>
    <row r="11589" spans="1:9" x14ac:dyDescent="0.25">
      <c r="A11589"/>
      <c r="B11589"/>
      <c r="C11589"/>
      <c r="D11589"/>
      <c r="E11589" s="148"/>
      <c r="F11589" s="148"/>
      <c r="G11589" s="149"/>
      <c r="H11589" s="148"/>
      <c r="I11589"/>
    </row>
    <row r="11590" spans="1:9" x14ac:dyDescent="0.25">
      <c r="A11590"/>
      <c r="B11590"/>
      <c r="C11590"/>
      <c r="D11590"/>
      <c r="E11590" s="148"/>
      <c r="F11590" s="148"/>
      <c r="G11590" s="149"/>
      <c r="H11590" s="148"/>
      <c r="I11590"/>
    </row>
    <row r="11591" spans="1:9" x14ac:dyDescent="0.25">
      <c r="A11591"/>
      <c r="B11591"/>
      <c r="C11591"/>
      <c r="D11591"/>
      <c r="E11591" s="148"/>
      <c r="F11591" s="148"/>
      <c r="G11591" s="149"/>
      <c r="H11591" s="148"/>
      <c r="I11591"/>
    </row>
    <row r="11592" spans="1:9" x14ac:dyDescent="0.25">
      <c r="A11592"/>
      <c r="B11592"/>
      <c r="C11592"/>
      <c r="D11592"/>
      <c r="E11592" s="148"/>
      <c r="F11592" s="148"/>
      <c r="G11592" s="149"/>
      <c r="H11592" s="148"/>
      <c r="I11592"/>
    </row>
    <row r="11593" spans="1:9" x14ac:dyDescent="0.25">
      <c r="A11593"/>
      <c r="B11593"/>
      <c r="C11593"/>
      <c r="D11593"/>
      <c r="E11593" s="148"/>
      <c r="F11593" s="148"/>
      <c r="G11593" s="149"/>
      <c r="H11593" s="148"/>
      <c r="I11593"/>
    </row>
    <row r="11594" spans="1:9" x14ac:dyDescent="0.25">
      <c r="A11594"/>
      <c r="B11594"/>
      <c r="C11594"/>
      <c r="D11594"/>
      <c r="E11594" s="148"/>
      <c r="F11594" s="148"/>
      <c r="G11594" s="149"/>
      <c r="H11594" s="148"/>
      <c r="I11594"/>
    </row>
    <row r="11595" spans="1:9" x14ac:dyDescent="0.25">
      <c r="A11595"/>
      <c r="B11595"/>
      <c r="C11595"/>
      <c r="D11595"/>
      <c r="E11595" s="148"/>
      <c r="F11595" s="148"/>
      <c r="G11595" s="149"/>
      <c r="H11595" s="148"/>
      <c r="I11595"/>
    </row>
    <row r="11596" spans="1:9" x14ac:dyDescent="0.25">
      <c r="A11596"/>
      <c r="B11596"/>
      <c r="C11596"/>
      <c r="D11596"/>
      <c r="E11596" s="148"/>
      <c r="F11596" s="148"/>
      <c r="G11596" s="149"/>
      <c r="H11596" s="148"/>
      <c r="I11596"/>
    </row>
    <row r="11597" spans="1:9" x14ac:dyDescent="0.25">
      <c r="A11597"/>
      <c r="B11597"/>
      <c r="C11597"/>
      <c r="D11597"/>
      <c r="E11597" s="148"/>
      <c r="F11597" s="148"/>
      <c r="G11597" s="149"/>
      <c r="H11597" s="148"/>
      <c r="I11597"/>
    </row>
    <row r="11598" spans="1:9" x14ac:dyDescent="0.25">
      <c r="A11598"/>
      <c r="B11598"/>
      <c r="C11598"/>
      <c r="D11598"/>
      <c r="E11598" s="148"/>
      <c r="F11598" s="148"/>
      <c r="G11598" s="149"/>
      <c r="H11598" s="148"/>
      <c r="I11598"/>
    </row>
    <row r="11599" spans="1:9" x14ac:dyDescent="0.25">
      <c r="A11599"/>
      <c r="B11599"/>
      <c r="C11599"/>
      <c r="D11599"/>
      <c r="E11599" s="148"/>
      <c r="F11599" s="148"/>
      <c r="G11599" s="149"/>
      <c r="H11599" s="148"/>
      <c r="I11599"/>
    </row>
    <row r="11600" spans="1:9" x14ac:dyDescent="0.25">
      <c r="A11600"/>
      <c r="B11600"/>
      <c r="C11600"/>
      <c r="D11600"/>
      <c r="E11600" s="148"/>
      <c r="F11600" s="148"/>
      <c r="G11600" s="149"/>
      <c r="H11600" s="148"/>
      <c r="I11600"/>
    </row>
    <row r="11601" spans="1:9" x14ac:dyDescent="0.25">
      <c r="A11601"/>
      <c r="B11601"/>
      <c r="C11601"/>
      <c r="D11601"/>
      <c r="E11601" s="148"/>
      <c r="F11601" s="148"/>
      <c r="G11601" s="149"/>
      <c r="H11601" s="148"/>
      <c r="I11601"/>
    </row>
    <row r="11602" spans="1:9" x14ac:dyDescent="0.25">
      <c r="A11602"/>
      <c r="B11602"/>
      <c r="C11602"/>
      <c r="D11602"/>
      <c r="E11602" s="148"/>
      <c r="F11602" s="148"/>
      <c r="G11602" s="149"/>
      <c r="H11602" s="148"/>
      <c r="I11602"/>
    </row>
    <row r="11603" spans="1:9" x14ac:dyDescent="0.25">
      <c r="A11603"/>
      <c r="B11603"/>
      <c r="C11603"/>
      <c r="D11603"/>
      <c r="E11603" s="148"/>
      <c r="F11603" s="148"/>
      <c r="G11603" s="149"/>
      <c r="H11603" s="148"/>
      <c r="I11603"/>
    </row>
    <row r="11604" spans="1:9" x14ac:dyDescent="0.25">
      <c r="A11604"/>
      <c r="B11604"/>
      <c r="C11604"/>
      <c r="D11604"/>
      <c r="E11604" s="148"/>
      <c r="F11604" s="148"/>
      <c r="G11604" s="149"/>
      <c r="H11604" s="148"/>
      <c r="I11604"/>
    </row>
    <row r="11605" spans="1:9" x14ac:dyDescent="0.25">
      <c r="A11605"/>
      <c r="B11605"/>
      <c r="C11605"/>
      <c r="D11605"/>
      <c r="E11605" s="148"/>
      <c r="F11605" s="148"/>
      <c r="G11605" s="149"/>
      <c r="H11605" s="148"/>
      <c r="I11605"/>
    </row>
    <row r="11606" spans="1:9" x14ac:dyDescent="0.25">
      <c r="A11606"/>
      <c r="B11606"/>
      <c r="C11606"/>
      <c r="D11606"/>
      <c r="E11606" s="148"/>
      <c r="F11606" s="148"/>
      <c r="G11606" s="149"/>
      <c r="H11606" s="148"/>
      <c r="I11606"/>
    </row>
    <row r="11607" spans="1:9" x14ac:dyDescent="0.25">
      <c r="A11607"/>
      <c r="B11607"/>
      <c r="C11607"/>
      <c r="D11607"/>
      <c r="E11607" s="148"/>
      <c r="F11607" s="148"/>
      <c r="G11607" s="149"/>
      <c r="H11607" s="148"/>
      <c r="I11607"/>
    </row>
    <row r="11608" spans="1:9" x14ac:dyDescent="0.25">
      <c r="A11608"/>
      <c r="B11608"/>
      <c r="C11608"/>
      <c r="D11608"/>
      <c r="E11608" s="148"/>
      <c r="F11608" s="148"/>
      <c r="G11608" s="149"/>
      <c r="H11608" s="148"/>
      <c r="I11608"/>
    </row>
    <row r="11609" spans="1:9" x14ac:dyDescent="0.25">
      <c r="A11609"/>
      <c r="B11609"/>
      <c r="C11609"/>
      <c r="D11609"/>
      <c r="E11609" s="148"/>
      <c r="F11609" s="148"/>
      <c r="G11609" s="149"/>
      <c r="H11609" s="148"/>
      <c r="I11609"/>
    </row>
    <row r="11610" spans="1:9" x14ac:dyDescent="0.25">
      <c r="A11610"/>
      <c r="B11610"/>
      <c r="C11610"/>
      <c r="D11610"/>
      <c r="E11610" s="148"/>
      <c r="F11610" s="148"/>
      <c r="G11610" s="149"/>
      <c r="H11610" s="148"/>
      <c r="I11610"/>
    </row>
    <row r="11611" spans="1:9" x14ac:dyDescent="0.25">
      <c r="A11611"/>
      <c r="B11611"/>
      <c r="C11611"/>
      <c r="D11611"/>
      <c r="E11611" s="148"/>
      <c r="F11611" s="148"/>
      <c r="G11611" s="149"/>
      <c r="H11611" s="148"/>
      <c r="I11611"/>
    </row>
    <row r="11612" spans="1:9" x14ac:dyDescent="0.25">
      <c r="A11612"/>
      <c r="B11612"/>
      <c r="C11612"/>
      <c r="D11612"/>
      <c r="E11612" s="148"/>
      <c r="F11612" s="148"/>
      <c r="G11612" s="149"/>
      <c r="H11612" s="148"/>
      <c r="I11612"/>
    </row>
    <row r="11613" spans="1:9" x14ac:dyDescent="0.25">
      <c r="A11613"/>
      <c r="B11613"/>
      <c r="C11613"/>
      <c r="D11613"/>
      <c r="E11613" s="148"/>
      <c r="F11613" s="148"/>
      <c r="G11613" s="149"/>
      <c r="H11613" s="148"/>
      <c r="I11613"/>
    </row>
    <row r="11614" spans="1:9" x14ac:dyDescent="0.25">
      <c r="A11614"/>
      <c r="B11614"/>
      <c r="C11614"/>
      <c r="D11614"/>
      <c r="E11614" s="148"/>
      <c r="F11614" s="148"/>
      <c r="G11614" s="149"/>
      <c r="H11614" s="148"/>
      <c r="I11614"/>
    </row>
    <row r="11615" spans="1:9" x14ac:dyDescent="0.25">
      <c r="A11615"/>
      <c r="B11615"/>
      <c r="C11615"/>
      <c r="D11615"/>
      <c r="E11615" s="148"/>
      <c r="F11615" s="148"/>
      <c r="G11615" s="149"/>
      <c r="H11615" s="148"/>
      <c r="I11615"/>
    </row>
    <row r="11616" spans="1:9" x14ac:dyDescent="0.25">
      <c r="A11616"/>
      <c r="B11616"/>
      <c r="C11616"/>
      <c r="D11616"/>
      <c r="E11616" s="148"/>
      <c r="F11616" s="148"/>
      <c r="G11616" s="149"/>
      <c r="H11616" s="148"/>
      <c r="I11616"/>
    </row>
    <row r="11617" spans="1:9" x14ac:dyDescent="0.25">
      <c r="A11617"/>
      <c r="B11617"/>
      <c r="C11617"/>
      <c r="D11617"/>
      <c r="E11617" s="148"/>
      <c r="F11617" s="148"/>
      <c r="G11617" s="149"/>
      <c r="H11617" s="148"/>
      <c r="I11617"/>
    </row>
    <row r="11618" spans="1:9" x14ac:dyDescent="0.25">
      <c r="A11618"/>
      <c r="B11618"/>
      <c r="C11618"/>
      <c r="D11618"/>
      <c r="E11618" s="148"/>
      <c r="F11618" s="148"/>
      <c r="G11618" s="149"/>
      <c r="H11618" s="148"/>
      <c r="I11618"/>
    </row>
    <row r="11619" spans="1:9" x14ac:dyDescent="0.25">
      <c r="A11619"/>
      <c r="B11619"/>
      <c r="C11619"/>
      <c r="D11619"/>
      <c r="E11619" s="148"/>
      <c r="F11619" s="148"/>
      <c r="G11619" s="149"/>
      <c r="H11619" s="148"/>
      <c r="I11619"/>
    </row>
    <row r="11620" spans="1:9" x14ac:dyDescent="0.25">
      <c r="A11620"/>
      <c r="B11620"/>
      <c r="C11620"/>
      <c r="D11620"/>
      <c r="E11620" s="148"/>
      <c r="F11620" s="148"/>
      <c r="G11620" s="149"/>
      <c r="H11620" s="148"/>
      <c r="I11620"/>
    </row>
    <row r="11621" spans="1:9" x14ac:dyDescent="0.25">
      <c r="A11621"/>
      <c r="B11621"/>
      <c r="C11621"/>
      <c r="D11621"/>
      <c r="E11621" s="148"/>
      <c r="F11621" s="148"/>
      <c r="G11621" s="149"/>
      <c r="H11621" s="148"/>
      <c r="I11621"/>
    </row>
    <row r="11622" spans="1:9" x14ac:dyDescent="0.25">
      <c r="A11622"/>
      <c r="B11622"/>
      <c r="C11622"/>
      <c r="D11622"/>
      <c r="E11622" s="148"/>
      <c r="F11622" s="148"/>
      <c r="G11622" s="149"/>
      <c r="H11622" s="148"/>
      <c r="I11622"/>
    </row>
    <row r="11623" spans="1:9" x14ac:dyDescent="0.25">
      <c r="A11623"/>
      <c r="B11623"/>
      <c r="C11623"/>
      <c r="D11623"/>
      <c r="E11623" s="148"/>
      <c r="F11623" s="148"/>
      <c r="G11623" s="149"/>
      <c r="H11623" s="148"/>
      <c r="I11623"/>
    </row>
    <row r="11624" spans="1:9" x14ac:dyDescent="0.25">
      <c r="A11624"/>
      <c r="B11624"/>
      <c r="C11624"/>
      <c r="D11624"/>
      <c r="E11624" s="148"/>
      <c r="F11624" s="148"/>
      <c r="G11624" s="149"/>
      <c r="H11624" s="148"/>
      <c r="I11624"/>
    </row>
    <row r="11625" spans="1:9" x14ac:dyDescent="0.25">
      <c r="A11625"/>
      <c r="B11625"/>
      <c r="C11625"/>
      <c r="D11625"/>
      <c r="E11625" s="148"/>
      <c r="F11625" s="148"/>
      <c r="G11625" s="149"/>
      <c r="H11625" s="148"/>
      <c r="I11625"/>
    </row>
    <row r="11626" spans="1:9" x14ac:dyDescent="0.25">
      <c r="A11626"/>
      <c r="B11626"/>
      <c r="C11626"/>
      <c r="D11626"/>
      <c r="E11626" s="148"/>
      <c r="F11626" s="148"/>
      <c r="G11626" s="149"/>
      <c r="H11626" s="148"/>
      <c r="I11626"/>
    </row>
    <row r="11627" spans="1:9" x14ac:dyDescent="0.25">
      <c r="A11627"/>
      <c r="B11627"/>
      <c r="C11627"/>
      <c r="D11627"/>
      <c r="E11627" s="148"/>
      <c r="F11627" s="148"/>
      <c r="G11627" s="149"/>
      <c r="H11627" s="148"/>
      <c r="I11627"/>
    </row>
    <row r="11628" spans="1:9" x14ac:dyDescent="0.25">
      <c r="A11628"/>
      <c r="B11628"/>
      <c r="C11628"/>
      <c r="D11628"/>
      <c r="E11628" s="148"/>
      <c r="F11628" s="148"/>
      <c r="G11628" s="149"/>
      <c r="H11628" s="148"/>
      <c r="I11628"/>
    </row>
    <row r="11629" spans="1:9" x14ac:dyDescent="0.25">
      <c r="A11629"/>
      <c r="B11629"/>
      <c r="C11629"/>
      <c r="D11629"/>
      <c r="E11629" s="148"/>
      <c r="F11629" s="148"/>
      <c r="G11629" s="149"/>
      <c r="H11629" s="148"/>
      <c r="I11629"/>
    </row>
    <row r="11630" spans="1:9" x14ac:dyDescent="0.25">
      <c r="A11630"/>
      <c r="B11630"/>
      <c r="C11630"/>
      <c r="D11630"/>
      <c r="E11630" s="148"/>
      <c r="F11630" s="148"/>
      <c r="G11630" s="149"/>
      <c r="H11630" s="148"/>
      <c r="I11630"/>
    </row>
    <row r="11631" spans="1:9" x14ac:dyDescent="0.25">
      <c r="A11631"/>
      <c r="B11631"/>
      <c r="C11631"/>
      <c r="D11631"/>
      <c r="E11631" s="148"/>
      <c r="F11631" s="148"/>
      <c r="G11631" s="149"/>
      <c r="H11631" s="148"/>
      <c r="I11631"/>
    </row>
    <row r="11632" spans="1:9" x14ac:dyDescent="0.25">
      <c r="A11632"/>
      <c r="B11632"/>
      <c r="C11632"/>
      <c r="D11632"/>
      <c r="E11632" s="148"/>
      <c r="F11632" s="148"/>
      <c r="G11632" s="149"/>
      <c r="H11632" s="148"/>
      <c r="I11632"/>
    </row>
    <row r="11633" spans="1:9" x14ac:dyDescent="0.25">
      <c r="A11633"/>
      <c r="B11633"/>
      <c r="C11633"/>
      <c r="D11633"/>
      <c r="E11633" s="148"/>
      <c r="F11633" s="148"/>
      <c r="G11633" s="149"/>
      <c r="H11633" s="148"/>
      <c r="I11633"/>
    </row>
    <row r="11634" spans="1:9" x14ac:dyDescent="0.25">
      <c r="A11634"/>
      <c r="B11634"/>
      <c r="C11634"/>
      <c r="D11634"/>
      <c r="E11634" s="148"/>
      <c r="F11634" s="148"/>
      <c r="G11634" s="149"/>
      <c r="H11634" s="148"/>
      <c r="I11634"/>
    </row>
    <row r="11635" spans="1:9" x14ac:dyDescent="0.25">
      <c r="A11635"/>
      <c r="B11635"/>
      <c r="C11635"/>
      <c r="D11635"/>
      <c r="E11635" s="148"/>
      <c r="F11635" s="148"/>
      <c r="G11635" s="149"/>
      <c r="H11635" s="148"/>
      <c r="I11635"/>
    </row>
    <row r="11636" spans="1:9" x14ac:dyDescent="0.25">
      <c r="A11636"/>
      <c r="B11636"/>
      <c r="C11636"/>
      <c r="D11636"/>
      <c r="E11636" s="148"/>
      <c r="F11636" s="148"/>
      <c r="G11636" s="149"/>
      <c r="H11636" s="148"/>
      <c r="I11636"/>
    </row>
    <row r="11637" spans="1:9" x14ac:dyDescent="0.25">
      <c r="A11637"/>
      <c r="B11637"/>
      <c r="C11637"/>
      <c r="D11637"/>
      <c r="E11637" s="148"/>
      <c r="F11637" s="148"/>
      <c r="G11637" s="149"/>
      <c r="H11637" s="148"/>
      <c r="I11637"/>
    </row>
    <row r="11638" spans="1:9" x14ac:dyDescent="0.25">
      <c r="A11638"/>
      <c r="B11638"/>
      <c r="C11638"/>
      <c r="D11638"/>
      <c r="E11638" s="148"/>
      <c r="F11638" s="148"/>
      <c r="G11638" s="149"/>
      <c r="H11638" s="148"/>
      <c r="I11638"/>
    </row>
    <row r="11639" spans="1:9" x14ac:dyDescent="0.25">
      <c r="A11639"/>
      <c r="B11639"/>
      <c r="C11639"/>
      <c r="D11639"/>
      <c r="E11639" s="148"/>
      <c r="F11639" s="148"/>
      <c r="G11639" s="149"/>
      <c r="H11639" s="148"/>
      <c r="I11639"/>
    </row>
    <row r="11640" spans="1:9" x14ac:dyDescent="0.25">
      <c r="A11640"/>
      <c r="B11640"/>
      <c r="C11640"/>
      <c r="D11640"/>
      <c r="E11640" s="148"/>
      <c r="F11640" s="148"/>
      <c r="G11640" s="149"/>
      <c r="H11640" s="148"/>
      <c r="I11640"/>
    </row>
    <row r="11641" spans="1:9" x14ac:dyDescent="0.25">
      <c r="A11641"/>
      <c r="B11641"/>
      <c r="C11641"/>
      <c r="D11641"/>
      <c r="E11641" s="148"/>
      <c r="F11641" s="148"/>
      <c r="G11641" s="149"/>
      <c r="H11641" s="148"/>
      <c r="I11641"/>
    </row>
    <row r="11642" spans="1:9" x14ac:dyDescent="0.25">
      <c r="A11642"/>
      <c r="B11642"/>
      <c r="C11642"/>
      <c r="D11642"/>
      <c r="E11642" s="148"/>
      <c r="F11642" s="148"/>
      <c r="G11642" s="149"/>
      <c r="H11642" s="148"/>
      <c r="I11642"/>
    </row>
    <row r="11643" spans="1:9" x14ac:dyDescent="0.25">
      <c r="A11643"/>
      <c r="B11643"/>
      <c r="C11643"/>
      <c r="D11643"/>
      <c r="E11643" s="148"/>
      <c r="F11643" s="148"/>
      <c r="G11643" s="149"/>
      <c r="H11643" s="148"/>
      <c r="I11643"/>
    </row>
    <row r="11644" spans="1:9" x14ac:dyDescent="0.25">
      <c r="A11644"/>
      <c r="B11644"/>
      <c r="C11644"/>
      <c r="D11644"/>
      <c r="E11644" s="148"/>
      <c r="F11644" s="148"/>
      <c r="G11644" s="149"/>
      <c r="H11644" s="148"/>
      <c r="I11644"/>
    </row>
    <row r="11645" spans="1:9" x14ac:dyDescent="0.25">
      <c r="A11645"/>
      <c r="B11645"/>
      <c r="C11645"/>
      <c r="D11645"/>
      <c r="E11645" s="148"/>
      <c r="F11645" s="148"/>
      <c r="G11645" s="149"/>
      <c r="H11645" s="148"/>
      <c r="I11645"/>
    </row>
    <row r="11646" spans="1:9" x14ac:dyDescent="0.25">
      <c r="A11646"/>
      <c r="B11646"/>
      <c r="C11646"/>
      <c r="D11646"/>
      <c r="E11646" s="148"/>
      <c r="F11646" s="148"/>
      <c r="G11646" s="149"/>
      <c r="H11646" s="148"/>
      <c r="I11646"/>
    </row>
    <row r="11647" spans="1:9" x14ac:dyDescent="0.25">
      <c r="A11647"/>
      <c r="B11647"/>
      <c r="C11647"/>
      <c r="D11647"/>
      <c r="E11647" s="148"/>
      <c r="F11647" s="148"/>
      <c r="G11647" s="149"/>
      <c r="H11647" s="148"/>
      <c r="I11647"/>
    </row>
    <row r="11648" spans="1:9" x14ac:dyDescent="0.25">
      <c r="A11648"/>
      <c r="B11648"/>
      <c r="C11648"/>
      <c r="D11648"/>
      <c r="E11648" s="148"/>
      <c r="F11648" s="148"/>
      <c r="G11648" s="149"/>
      <c r="H11648" s="148"/>
      <c r="I11648"/>
    </row>
    <row r="11649" spans="1:9" x14ac:dyDescent="0.25">
      <c r="A11649"/>
      <c r="B11649"/>
      <c r="C11649"/>
      <c r="D11649"/>
      <c r="E11649" s="148"/>
      <c r="F11649" s="148"/>
      <c r="G11649" s="149"/>
      <c r="H11649" s="148"/>
      <c r="I11649"/>
    </row>
    <row r="11650" spans="1:9" x14ac:dyDescent="0.25">
      <c r="A11650"/>
      <c r="B11650"/>
      <c r="C11650"/>
      <c r="D11650"/>
      <c r="E11650" s="148"/>
      <c r="F11650" s="148"/>
      <c r="G11650" s="149"/>
      <c r="H11650" s="148"/>
      <c r="I11650"/>
    </row>
    <row r="11651" spans="1:9" x14ac:dyDescent="0.25">
      <c r="A11651"/>
      <c r="B11651"/>
      <c r="C11651"/>
      <c r="D11651"/>
      <c r="E11651" s="148"/>
      <c r="F11651" s="148"/>
      <c r="G11651" s="149"/>
      <c r="H11651" s="148"/>
      <c r="I11651"/>
    </row>
    <row r="11652" spans="1:9" x14ac:dyDescent="0.25">
      <c r="A11652"/>
      <c r="B11652"/>
      <c r="C11652"/>
      <c r="D11652"/>
      <c r="E11652" s="148"/>
      <c r="F11652" s="148"/>
      <c r="G11652" s="149"/>
      <c r="H11652" s="148"/>
      <c r="I11652"/>
    </row>
    <row r="11653" spans="1:9" x14ac:dyDescent="0.25">
      <c r="A11653"/>
      <c r="B11653"/>
      <c r="C11653"/>
      <c r="D11653"/>
      <c r="E11653" s="148"/>
      <c r="F11653" s="148"/>
      <c r="G11653" s="149"/>
      <c r="H11653" s="148"/>
      <c r="I11653"/>
    </row>
    <row r="11654" spans="1:9" x14ac:dyDescent="0.25">
      <c r="A11654"/>
      <c r="B11654"/>
      <c r="C11654"/>
      <c r="D11654"/>
      <c r="E11654" s="148"/>
      <c r="F11654" s="148"/>
      <c r="G11654" s="149"/>
      <c r="H11654" s="148"/>
      <c r="I11654"/>
    </row>
    <row r="11655" spans="1:9" x14ac:dyDescent="0.25">
      <c r="A11655"/>
      <c r="B11655"/>
      <c r="C11655"/>
      <c r="D11655"/>
      <c r="E11655" s="148"/>
      <c r="F11655" s="148"/>
      <c r="G11655" s="149"/>
      <c r="H11655" s="148"/>
      <c r="I11655"/>
    </row>
    <row r="11656" spans="1:9" x14ac:dyDescent="0.25">
      <c r="A11656"/>
      <c r="B11656"/>
      <c r="C11656"/>
      <c r="D11656"/>
      <c r="E11656" s="148"/>
      <c r="F11656" s="148"/>
      <c r="G11656" s="149"/>
      <c r="H11656" s="148"/>
      <c r="I11656"/>
    </row>
    <row r="11657" spans="1:9" x14ac:dyDescent="0.25">
      <c r="A11657"/>
      <c r="B11657"/>
      <c r="C11657"/>
      <c r="D11657"/>
      <c r="E11657" s="148"/>
      <c r="F11657" s="148"/>
      <c r="G11657" s="149"/>
      <c r="H11657" s="148"/>
      <c r="I11657"/>
    </row>
    <row r="11658" spans="1:9" x14ac:dyDescent="0.25">
      <c r="A11658"/>
      <c r="B11658"/>
      <c r="C11658"/>
      <c r="D11658"/>
      <c r="E11658" s="148"/>
      <c r="F11658" s="148"/>
      <c r="G11658" s="149"/>
      <c r="H11658" s="148"/>
      <c r="I11658"/>
    </row>
    <row r="11659" spans="1:9" x14ac:dyDescent="0.25">
      <c r="A11659"/>
      <c r="B11659"/>
      <c r="C11659"/>
      <c r="D11659"/>
      <c r="E11659" s="148"/>
      <c r="F11659" s="148"/>
      <c r="G11659" s="149"/>
      <c r="H11659" s="148"/>
      <c r="I11659"/>
    </row>
    <row r="11660" spans="1:9" x14ac:dyDescent="0.25">
      <c r="A11660"/>
      <c r="B11660"/>
      <c r="C11660"/>
      <c r="D11660"/>
      <c r="E11660" s="148"/>
      <c r="F11660" s="148"/>
      <c r="G11660" s="149"/>
      <c r="H11660" s="148"/>
      <c r="I11660"/>
    </row>
    <row r="11661" spans="1:9" x14ac:dyDescent="0.25">
      <c r="A11661"/>
      <c r="B11661"/>
      <c r="C11661"/>
      <c r="D11661"/>
      <c r="E11661" s="148"/>
      <c r="F11661" s="148"/>
      <c r="G11661" s="149"/>
      <c r="H11661" s="148"/>
      <c r="I11661"/>
    </row>
    <row r="11662" spans="1:9" x14ac:dyDescent="0.25">
      <c r="A11662"/>
      <c r="B11662"/>
      <c r="C11662"/>
      <c r="D11662"/>
      <c r="E11662" s="148"/>
      <c r="F11662" s="148"/>
      <c r="G11662" s="149"/>
      <c r="H11662" s="148"/>
      <c r="I11662"/>
    </row>
    <row r="11663" spans="1:9" x14ac:dyDescent="0.25">
      <c r="A11663"/>
      <c r="B11663"/>
      <c r="C11663"/>
      <c r="D11663"/>
      <c r="E11663" s="148"/>
      <c r="F11663" s="148"/>
      <c r="G11663" s="149"/>
      <c r="H11663" s="148"/>
      <c r="I11663"/>
    </row>
    <row r="11664" spans="1:9" x14ac:dyDescent="0.25">
      <c r="A11664"/>
      <c r="B11664"/>
      <c r="C11664"/>
      <c r="D11664"/>
      <c r="E11664" s="148"/>
      <c r="F11664" s="148"/>
      <c r="G11664" s="149"/>
      <c r="H11664" s="148"/>
      <c r="I11664"/>
    </row>
    <row r="11665" spans="1:9" x14ac:dyDescent="0.25">
      <c r="A11665"/>
      <c r="B11665"/>
      <c r="C11665"/>
      <c r="D11665"/>
      <c r="E11665" s="148"/>
      <c r="F11665" s="148"/>
      <c r="G11665" s="149"/>
      <c r="H11665" s="148"/>
      <c r="I11665"/>
    </row>
    <row r="11666" spans="1:9" x14ac:dyDescent="0.25">
      <c r="A11666"/>
      <c r="B11666"/>
      <c r="C11666"/>
      <c r="D11666"/>
      <c r="E11666" s="148"/>
      <c r="F11666" s="148"/>
      <c r="G11666" s="149"/>
      <c r="H11666" s="148"/>
      <c r="I11666"/>
    </row>
    <row r="11667" spans="1:9" x14ac:dyDescent="0.25">
      <c r="A11667"/>
      <c r="B11667"/>
      <c r="C11667"/>
      <c r="D11667"/>
      <c r="E11667" s="148"/>
      <c r="F11667" s="148"/>
      <c r="G11667" s="149"/>
      <c r="H11667" s="148"/>
      <c r="I11667"/>
    </row>
    <row r="11668" spans="1:9" x14ac:dyDescent="0.25">
      <c r="A11668"/>
      <c r="B11668"/>
      <c r="C11668"/>
      <c r="D11668"/>
      <c r="E11668" s="148"/>
      <c r="F11668" s="148"/>
      <c r="G11668" s="149"/>
      <c r="H11668" s="148"/>
      <c r="I11668"/>
    </row>
    <row r="11669" spans="1:9" x14ac:dyDescent="0.25">
      <c r="A11669"/>
      <c r="B11669"/>
      <c r="C11669"/>
      <c r="D11669"/>
      <c r="E11669" s="148"/>
      <c r="F11669" s="148"/>
      <c r="G11669" s="149"/>
      <c r="H11669" s="148"/>
      <c r="I11669"/>
    </row>
    <row r="11670" spans="1:9" x14ac:dyDescent="0.25">
      <c r="A11670"/>
      <c r="B11670"/>
      <c r="C11670"/>
      <c r="D11670"/>
      <c r="E11670" s="148"/>
      <c r="F11670" s="148"/>
      <c r="G11670" s="149"/>
      <c r="H11670" s="148"/>
      <c r="I11670"/>
    </row>
    <row r="11671" spans="1:9" x14ac:dyDescent="0.25">
      <c r="A11671"/>
      <c r="B11671"/>
      <c r="C11671"/>
      <c r="D11671"/>
      <c r="E11671" s="148"/>
      <c r="F11671" s="148"/>
      <c r="G11671" s="149"/>
      <c r="H11671" s="148"/>
      <c r="I11671"/>
    </row>
    <row r="11672" spans="1:9" x14ac:dyDescent="0.25">
      <c r="A11672"/>
      <c r="B11672"/>
      <c r="C11672"/>
      <c r="D11672"/>
      <c r="E11672" s="148"/>
      <c r="F11672" s="148"/>
      <c r="G11672" s="149"/>
      <c r="H11672" s="148"/>
      <c r="I11672"/>
    </row>
    <row r="11673" spans="1:9" x14ac:dyDescent="0.25">
      <c r="A11673"/>
      <c r="B11673"/>
      <c r="C11673"/>
      <c r="D11673"/>
      <c r="E11673" s="148"/>
      <c r="F11673" s="148"/>
      <c r="G11673" s="149"/>
      <c r="H11673" s="148"/>
      <c r="I11673"/>
    </row>
    <row r="11674" spans="1:9" x14ac:dyDescent="0.25">
      <c r="A11674"/>
      <c r="B11674"/>
      <c r="C11674"/>
      <c r="D11674"/>
      <c r="E11674" s="148"/>
      <c r="F11674" s="148"/>
      <c r="G11674" s="149"/>
      <c r="H11674" s="148"/>
      <c r="I11674"/>
    </row>
    <row r="11675" spans="1:9" x14ac:dyDescent="0.25">
      <c r="A11675"/>
      <c r="B11675"/>
      <c r="C11675"/>
      <c r="D11675"/>
      <c r="E11675" s="148"/>
      <c r="F11675" s="148"/>
      <c r="G11675" s="149"/>
      <c r="H11675" s="148"/>
      <c r="I11675"/>
    </row>
    <row r="11676" spans="1:9" x14ac:dyDescent="0.25">
      <c r="A11676"/>
      <c r="B11676"/>
      <c r="C11676"/>
      <c r="D11676"/>
      <c r="E11676" s="148"/>
      <c r="F11676" s="148"/>
      <c r="G11676" s="149"/>
      <c r="H11676" s="148"/>
      <c r="I11676"/>
    </row>
    <row r="11677" spans="1:9" x14ac:dyDescent="0.25">
      <c r="A11677"/>
      <c r="B11677"/>
      <c r="C11677"/>
      <c r="D11677"/>
      <c r="E11677" s="148"/>
      <c r="F11677" s="148"/>
      <c r="G11677" s="149"/>
      <c r="H11677" s="148"/>
      <c r="I11677"/>
    </row>
    <row r="11678" spans="1:9" x14ac:dyDescent="0.25">
      <c r="A11678"/>
      <c r="B11678"/>
      <c r="C11678"/>
      <c r="D11678"/>
      <c r="E11678" s="148"/>
      <c r="F11678" s="148"/>
      <c r="G11678" s="149"/>
      <c r="H11678" s="148"/>
      <c r="I11678"/>
    </row>
    <row r="11679" spans="1:9" x14ac:dyDescent="0.25">
      <c r="A11679"/>
      <c r="B11679"/>
      <c r="C11679"/>
      <c r="D11679"/>
      <c r="E11679" s="148"/>
      <c r="F11679" s="148"/>
      <c r="G11679" s="149"/>
      <c r="H11679" s="148"/>
      <c r="I11679"/>
    </row>
    <row r="11680" spans="1:9" x14ac:dyDescent="0.25">
      <c r="A11680"/>
      <c r="B11680"/>
      <c r="C11680"/>
      <c r="D11680"/>
      <c r="E11680" s="148"/>
      <c r="F11680" s="148"/>
      <c r="G11680" s="149"/>
      <c r="H11680" s="148"/>
      <c r="I11680"/>
    </row>
    <row r="11681" spans="1:9" x14ac:dyDescent="0.25">
      <c r="A11681"/>
      <c r="B11681"/>
      <c r="C11681"/>
      <c r="D11681"/>
      <c r="E11681" s="148"/>
      <c r="F11681" s="148"/>
      <c r="G11681" s="149"/>
      <c r="H11681" s="148"/>
      <c r="I11681"/>
    </row>
    <row r="11682" spans="1:9" x14ac:dyDescent="0.25">
      <c r="A11682"/>
      <c r="B11682"/>
      <c r="C11682"/>
      <c r="D11682"/>
      <c r="E11682" s="148"/>
      <c r="F11682" s="148"/>
      <c r="G11682" s="149"/>
      <c r="H11682" s="148"/>
      <c r="I11682"/>
    </row>
    <row r="11683" spans="1:9" x14ac:dyDescent="0.25">
      <c r="A11683"/>
      <c r="B11683"/>
      <c r="C11683"/>
      <c r="D11683"/>
      <c r="E11683" s="148"/>
      <c r="F11683" s="148"/>
      <c r="G11683" s="149"/>
      <c r="H11683" s="148"/>
      <c r="I11683"/>
    </row>
    <row r="11684" spans="1:9" x14ac:dyDescent="0.25">
      <c r="A11684"/>
      <c r="B11684"/>
      <c r="C11684"/>
      <c r="D11684"/>
      <c r="E11684" s="148"/>
      <c r="F11684" s="148"/>
      <c r="G11684" s="149"/>
      <c r="H11684" s="148"/>
      <c r="I11684"/>
    </row>
    <row r="11685" spans="1:9" x14ac:dyDescent="0.25">
      <c r="A11685"/>
      <c r="B11685"/>
      <c r="C11685"/>
      <c r="D11685"/>
      <c r="E11685" s="148"/>
      <c r="F11685" s="148"/>
      <c r="G11685" s="149"/>
      <c r="H11685" s="148"/>
      <c r="I11685"/>
    </row>
    <row r="11686" spans="1:9" x14ac:dyDescent="0.25">
      <c r="A11686"/>
      <c r="B11686"/>
      <c r="C11686"/>
      <c r="D11686"/>
      <c r="E11686" s="148"/>
      <c r="F11686" s="148"/>
      <c r="G11686" s="149"/>
      <c r="H11686" s="148"/>
      <c r="I11686"/>
    </row>
    <row r="11687" spans="1:9" x14ac:dyDescent="0.25">
      <c r="A11687"/>
      <c r="B11687"/>
      <c r="C11687"/>
      <c r="D11687"/>
      <c r="E11687" s="148"/>
      <c r="F11687" s="148"/>
      <c r="G11687" s="149"/>
      <c r="H11687" s="148"/>
      <c r="I11687"/>
    </row>
    <row r="11688" spans="1:9" x14ac:dyDescent="0.25">
      <c r="A11688"/>
      <c r="B11688"/>
      <c r="C11688"/>
      <c r="D11688"/>
      <c r="E11688" s="148"/>
      <c r="F11688" s="148"/>
      <c r="G11688" s="149"/>
      <c r="H11688" s="148"/>
      <c r="I11688"/>
    </row>
    <row r="11689" spans="1:9" x14ac:dyDescent="0.25">
      <c r="A11689"/>
      <c r="B11689"/>
      <c r="C11689"/>
      <c r="D11689"/>
      <c r="E11689" s="148"/>
      <c r="F11689" s="148"/>
      <c r="G11689" s="149"/>
      <c r="H11689" s="148"/>
      <c r="I11689"/>
    </row>
    <row r="11690" spans="1:9" x14ac:dyDescent="0.25">
      <c r="A11690"/>
      <c r="B11690"/>
      <c r="C11690"/>
      <c r="D11690"/>
      <c r="E11690" s="148"/>
      <c r="F11690" s="148"/>
      <c r="G11690" s="149"/>
      <c r="H11690" s="148"/>
      <c r="I11690"/>
    </row>
    <row r="11691" spans="1:9" x14ac:dyDescent="0.25">
      <c r="A11691"/>
      <c r="B11691"/>
      <c r="C11691"/>
      <c r="D11691"/>
      <c r="E11691" s="148"/>
      <c r="F11691" s="148"/>
      <c r="G11691" s="149"/>
      <c r="H11691" s="148"/>
      <c r="I11691"/>
    </row>
    <row r="11692" spans="1:9" x14ac:dyDescent="0.25">
      <c r="A11692"/>
      <c r="B11692"/>
      <c r="C11692"/>
      <c r="D11692"/>
      <c r="E11692" s="148"/>
      <c r="F11692" s="148"/>
      <c r="G11692" s="149"/>
      <c r="H11692" s="148"/>
      <c r="I11692"/>
    </row>
    <row r="11693" spans="1:9" x14ac:dyDescent="0.25">
      <c r="A11693"/>
      <c r="B11693"/>
      <c r="C11693"/>
      <c r="D11693"/>
      <c r="E11693" s="148"/>
      <c r="F11693" s="148"/>
      <c r="G11693" s="149"/>
      <c r="H11693" s="148"/>
      <c r="I11693"/>
    </row>
    <row r="11694" spans="1:9" x14ac:dyDescent="0.25">
      <c r="A11694"/>
      <c r="B11694"/>
      <c r="C11694"/>
      <c r="D11694"/>
      <c r="E11694" s="148"/>
      <c r="F11694" s="148"/>
      <c r="G11694" s="149"/>
      <c r="H11694" s="148"/>
      <c r="I11694"/>
    </row>
    <row r="11695" spans="1:9" x14ac:dyDescent="0.25">
      <c r="A11695"/>
      <c r="B11695"/>
      <c r="C11695"/>
      <c r="D11695"/>
      <c r="E11695" s="148"/>
      <c r="F11695" s="148"/>
      <c r="G11695" s="149"/>
      <c r="H11695" s="148"/>
      <c r="I11695"/>
    </row>
    <row r="11696" spans="1:9" x14ac:dyDescent="0.25">
      <c r="A11696"/>
      <c r="B11696"/>
      <c r="C11696"/>
      <c r="D11696"/>
      <c r="E11696" s="148"/>
      <c r="F11696" s="148"/>
      <c r="G11696" s="149"/>
      <c r="H11696" s="148"/>
      <c r="I11696"/>
    </row>
    <row r="11697" spans="1:9" x14ac:dyDescent="0.25">
      <c r="A11697"/>
      <c r="B11697"/>
      <c r="C11697"/>
      <c r="D11697"/>
      <c r="E11697" s="148"/>
      <c r="F11697" s="148"/>
      <c r="G11697" s="149"/>
      <c r="H11697" s="148"/>
      <c r="I11697"/>
    </row>
    <row r="11698" spans="1:9" x14ac:dyDescent="0.25">
      <c r="A11698"/>
      <c r="B11698"/>
      <c r="C11698"/>
      <c r="D11698"/>
      <c r="E11698" s="148"/>
      <c r="F11698" s="148"/>
      <c r="G11698" s="149"/>
      <c r="H11698" s="148"/>
      <c r="I11698"/>
    </row>
    <row r="11699" spans="1:9" x14ac:dyDescent="0.25">
      <c r="A11699"/>
      <c r="B11699"/>
      <c r="C11699"/>
      <c r="D11699"/>
      <c r="E11699" s="148"/>
      <c r="F11699" s="148"/>
      <c r="G11699" s="149"/>
      <c r="H11699" s="148"/>
      <c r="I11699"/>
    </row>
    <row r="11700" spans="1:9" x14ac:dyDescent="0.25">
      <c r="A11700"/>
      <c r="B11700"/>
      <c r="C11700"/>
      <c r="D11700"/>
      <c r="E11700" s="148"/>
      <c r="F11700" s="148"/>
      <c r="G11700" s="149"/>
      <c r="H11700" s="148"/>
      <c r="I11700"/>
    </row>
    <row r="11701" spans="1:9" x14ac:dyDescent="0.25">
      <c r="A11701"/>
      <c r="B11701"/>
      <c r="C11701"/>
      <c r="D11701"/>
      <c r="E11701" s="148"/>
      <c r="F11701" s="148"/>
      <c r="G11701" s="149"/>
      <c r="H11701" s="148"/>
      <c r="I11701"/>
    </row>
    <row r="11702" spans="1:9" x14ac:dyDescent="0.25">
      <c r="A11702"/>
      <c r="B11702"/>
      <c r="C11702"/>
      <c r="D11702"/>
      <c r="E11702" s="148"/>
      <c r="F11702" s="148"/>
      <c r="G11702" s="149"/>
      <c r="H11702" s="148"/>
      <c r="I11702"/>
    </row>
    <row r="11703" spans="1:9" x14ac:dyDescent="0.25">
      <c r="A11703"/>
      <c r="B11703"/>
      <c r="C11703"/>
      <c r="D11703"/>
      <c r="E11703" s="148"/>
      <c r="F11703" s="148"/>
      <c r="G11703" s="149"/>
      <c r="H11703" s="148"/>
      <c r="I11703"/>
    </row>
    <row r="11704" spans="1:9" x14ac:dyDescent="0.25">
      <c r="A11704"/>
      <c r="B11704"/>
      <c r="C11704"/>
      <c r="D11704"/>
      <c r="E11704" s="148"/>
      <c r="F11704" s="148"/>
      <c r="G11704" s="149"/>
      <c r="H11704" s="148"/>
      <c r="I11704"/>
    </row>
    <row r="11705" spans="1:9" x14ac:dyDescent="0.25">
      <c r="A11705"/>
      <c r="B11705"/>
      <c r="C11705"/>
      <c r="D11705"/>
      <c r="E11705" s="148"/>
      <c r="F11705" s="148"/>
      <c r="G11705" s="149"/>
      <c r="H11705" s="148"/>
      <c r="I11705"/>
    </row>
    <row r="11706" spans="1:9" x14ac:dyDescent="0.25">
      <c r="A11706"/>
      <c r="B11706"/>
      <c r="C11706"/>
      <c r="D11706"/>
      <c r="E11706" s="148"/>
      <c r="F11706" s="148"/>
      <c r="G11706" s="149"/>
      <c r="H11706" s="148"/>
      <c r="I11706"/>
    </row>
    <row r="11707" spans="1:9" x14ac:dyDescent="0.25">
      <c r="A11707"/>
      <c r="B11707"/>
      <c r="C11707"/>
      <c r="D11707"/>
      <c r="E11707" s="148"/>
      <c r="F11707" s="148"/>
      <c r="G11707" s="149"/>
      <c r="H11707" s="148"/>
      <c r="I11707"/>
    </row>
    <row r="11708" spans="1:9" x14ac:dyDescent="0.25">
      <c r="A11708"/>
      <c r="B11708"/>
      <c r="C11708"/>
      <c r="D11708"/>
      <c r="E11708" s="148"/>
      <c r="F11708" s="148"/>
      <c r="G11708" s="149"/>
      <c r="H11708" s="148"/>
      <c r="I11708"/>
    </row>
    <row r="11709" spans="1:9" x14ac:dyDescent="0.25">
      <c r="A11709"/>
      <c r="B11709"/>
      <c r="C11709"/>
      <c r="D11709"/>
      <c r="E11709" s="148"/>
      <c r="F11709" s="148"/>
      <c r="G11709" s="149"/>
      <c r="H11709" s="148"/>
      <c r="I11709"/>
    </row>
    <row r="11710" spans="1:9" x14ac:dyDescent="0.25">
      <c r="A11710"/>
      <c r="B11710"/>
      <c r="C11710"/>
      <c r="D11710"/>
      <c r="E11710" s="148"/>
      <c r="F11710" s="148"/>
      <c r="G11710" s="149"/>
      <c r="H11710" s="148"/>
      <c r="I11710"/>
    </row>
    <row r="11711" spans="1:9" x14ac:dyDescent="0.25">
      <c r="A11711"/>
      <c r="B11711"/>
      <c r="C11711"/>
      <c r="D11711"/>
      <c r="E11711" s="148"/>
      <c r="F11711" s="148"/>
      <c r="G11711" s="149"/>
      <c r="H11711" s="148"/>
      <c r="I11711"/>
    </row>
    <row r="11712" spans="1:9" x14ac:dyDescent="0.25">
      <c r="A11712"/>
      <c r="B11712"/>
      <c r="C11712"/>
      <c r="D11712"/>
      <c r="E11712" s="148"/>
      <c r="F11712" s="148"/>
      <c r="G11712" s="149"/>
      <c r="H11712" s="148"/>
      <c r="I11712"/>
    </row>
    <row r="11713" spans="1:9" x14ac:dyDescent="0.25">
      <c r="A11713"/>
      <c r="B11713"/>
      <c r="C11713"/>
      <c r="D11713"/>
      <c r="E11713" s="148"/>
      <c r="F11713" s="148"/>
      <c r="G11713" s="149"/>
      <c r="H11713" s="148"/>
      <c r="I11713"/>
    </row>
    <row r="11714" spans="1:9" x14ac:dyDescent="0.25">
      <c r="A11714"/>
      <c r="B11714"/>
      <c r="C11714"/>
      <c r="D11714"/>
      <c r="E11714" s="148"/>
      <c r="F11714" s="148"/>
      <c r="G11714" s="149"/>
      <c r="H11714" s="148"/>
      <c r="I11714"/>
    </row>
    <row r="11715" spans="1:9" x14ac:dyDescent="0.25">
      <c r="A11715"/>
      <c r="B11715"/>
      <c r="C11715"/>
      <c r="D11715"/>
      <c r="E11715" s="148"/>
      <c r="F11715" s="148"/>
      <c r="G11715" s="149"/>
      <c r="H11715" s="148"/>
      <c r="I11715"/>
    </row>
    <row r="11716" spans="1:9" x14ac:dyDescent="0.25">
      <c r="A11716"/>
      <c r="B11716"/>
      <c r="C11716"/>
      <c r="D11716"/>
      <c r="E11716" s="148"/>
      <c r="F11716" s="148"/>
      <c r="G11716" s="149"/>
      <c r="H11716" s="148"/>
      <c r="I11716"/>
    </row>
    <row r="11717" spans="1:9" x14ac:dyDescent="0.25">
      <c r="A11717"/>
      <c r="B11717"/>
      <c r="C11717"/>
      <c r="D11717"/>
      <c r="E11717" s="148"/>
      <c r="F11717" s="148"/>
      <c r="G11717" s="149"/>
      <c r="H11717" s="148"/>
      <c r="I11717"/>
    </row>
    <row r="11718" spans="1:9" x14ac:dyDescent="0.25">
      <c r="A11718"/>
      <c r="B11718"/>
      <c r="C11718"/>
      <c r="D11718"/>
      <c r="E11718" s="148"/>
      <c r="F11718" s="148"/>
      <c r="G11718" s="149"/>
      <c r="H11718" s="148"/>
      <c r="I11718"/>
    </row>
    <row r="11719" spans="1:9" x14ac:dyDescent="0.25">
      <c r="A11719"/>
      <c r="B11719"/>
      <c r="C11719"/>
      <c r="D11719"/>
      <c r="E11719" s="148"/>
      <c r="F11719" s="148"/>
      <c r="G11719" s="149"/>
      <c r="H11719" s="148"/>
      <c r="I11719"/>
    </row>
    <row r="11720" spans="1:9" x14ac:dyDescent="0.25">
      <c r="A11720"/>
      <c r="B11720"/>
      <c r="C11720"/>
      <c r="D11720"/>
      <c r="E11720" s="148"/>
      <c r="F11720" s="148"/>
      <c r="G11720" s="149"/>
      <c r="H11720" s="148"/>
      <c r="I11720"/>
    </row>
    <row r="11721" spans="1:9" x14ac:dyDescent="0.25">
      <c r="A11721"/>
      <c r="B11721"/>
      <c r="C11721"/>
      <c r="D11721"/>
      <c r="E11721" s="148"/>
      <c r="F11721" s="148"/>
      <c r="G11721" s="149"/>
      <c r="H11721" s="148"/>
      <c r="I11721"/>
    </row>
    <row r="11722" spans="1:9" x14ac:dyDescent="0.25">
      <c r="A11722"/>
      <c r="B11722"/>
      <c r="C11722"/>
      <c r="D11722"/>
      <c r="E11722" s="148"/>
      <c r="F11722" s="148"/>
      <c r="G11722" s="149"/>
      <c r="H11722" s="148"/>
      <c r="I11722"/>
    </row>
    <row r="11723" spans="1:9" x14ac:dyDescent="0.25">
      <c r="A11723"/>
      <c r="B11723"/>
      <c r="C11723"/>
      <c r="D11723"/>
      <c r="E11723" s="148"/>
      <c r="F11723" s="148"/>
      <c r="G11723" s="149"/>
      <c r="H11723" s="148"/>
      <c r="I11723"/>
    </row>
    <row r="11724" spans="1:9" x14ac:dyDescent="0.25">
      <c r="A11724"/>
      <c r="B11724"/>
      <c r="C11724"/>
      <c r="D11724"/>
      <c r="E11724" s="148"/>
      <c r="F11724" s="148"/>
      <c r="G11724" s="149"/>
      <c r="H11724" s="148"/>
      <c r="I11724"/>
    </row>
    <row r="11725" spans="1:9" x14ac:dyDescent="0.25">
      <c r="A11725"/>
      <c r="B11725"/>
      <c r="C11725"/>
      <c r="D11725"/>
      <c r="E11725" s="148"/>
      <c r="F11725" s="148"/>
      <c r="G11725" s="149"/>
      <c r="H11725" s="148"/>
      <c r="I11725"/>
    </row>
    <row r="11726" spans="1:9" x14ac:dyDescent="0.25">
      <c r="A11726"/>
      <c r="B11726"/>
      <c r="C11726"/>
      <c r="D11726"/>
      <c r="E11726" s="148"/>
      <c r="F11726" s="148"/>
      <c r="G11726" s="149"/>
      <c r="H11726" s="148"/>
      <c r="I11726"/>
    </row>
    <row r="11727" spans="1:9" x14ac:dyDescent="0.25">
      <c r="A11727"/>
      <c r="B11727"/>
      <c r="C11727"/>
      <c r="D11727"/>
      <c r="E11727" s="148"/>
      <c r="F11727" s="148"/>
      <c r="G11727" s="149"/>
      <c r="H11727" s="148"/>
      <c r="I11727"/>
    </row>
    <row r="11728" spans="1:9" x14ac:dyDescent="0.25">
      <c r="A11728"/>
      <c r="B11728"/>
      <c r="C11728"/>
      <c r="D11728"/>
      <c r="E11728" s="148"/>
      <c r="F11728" s="148"/>
      <c r="G11728" s="149"/>
      <c r="H11728" s="148"/>
      <c r="I11728"/>
    </row>
    <row r="11729" spans="1:9" x14ac:dyDescent="0.25">
      <c r="A11729"/>
      <c r="B11729"/>
      <c r="C11729"/>
      <c r="D11729"/>
      <c r="E11729" s="148"/>
      <c r="F11729" s="148"/>
      <c r="G11729" s="149"/>
      <c r="H11729" s="148"/>
      <c r="I11729"/>
    </row>
    <row r="11730" spans="1:9" x14ac:dyDescent="0.25">
      <c r="A11730"/>
      <c r="B11730"/>
      <c r="C11730"/>
      <c r="D11730"/>
      <c r="E11730" s="148"/>
      <c r="F11730" s="148"/>
      <c r="G11730" s="149"/>
      <c r="H11730" s="148"/>
      <c r="I11730"/>
    </row>
    <row r="11731" spans="1:9" x14ac:dyDescent="0.25">
      <c r="A11731"/>
      <c r="B11731"/>
      <c r="C11731"/>
      <c r="D11731"/>
      <c r="E11731" s="148"/>
      <c r="F11731" s="148"/>
      <c r="G11731" s="149"/>
      <c r="H11731" s="148"/>
      <c r="I11731"/>
    </row>
    <row r="11732" spans="1:9" x14ac:dyDescent="0.25">
      <c r="A11732"/>
      <c r="B11732"/>
      <c r="C11732"/>
      <c r="D11732"/>
      <c r="E11732" s="148"/>
      <c r="F11732" s="148"/>
      <c r="G11732" s="149"/>
      <c r="H11732" s="148"/>
      <c r="I11732"/>
    </row>
    <row r="11733" spans="1:9" x14ac:dyDescent="0.25">
      <c r="A11733"/>
      <c r="B11733"/>
      <c r="C11733"/>
      <c r="D11733"/>
      <c r="E11733" s="148"/>
      <c r="F11733" s="148"/>
      <c r="G11733" s="149"/>
      <c r="H11733" s="148"/>
      <c r="I11733"/>
    </row>
    <row r="11734" spans="1:9" x14ac:dyDescent="0.25">
      <c r="A11734"/>
      <c r="B11734"/>
      <c r="C11734"/>
      <c r="D11734"/>
      <c r="E11734" s="148"/>
      <c r="F11734" s="148"/>
      <c r="G11734" s="149"/>
      <c r="H11734" s="148"/>
      <c r="I11734"/>
    </row>
    <row r="11735" spans="1:9" x14ac:dyDescent="0.25">
      <c r="A11735"/>
      <c r="B11735"/>
      <c r="C11735"/>
      <c r="D11735"/>
      <c r="E11735" s="148"/>
      <c r="F11735" s="148"/>
      <c r="G11735" s="149"/>
      <c r="H11735" s="148"/>
      <c r="I11735"/>
    </row>
    <row r="11736" spans="1:9" x14ac:dyDescent="0.25">
      <c r="A11736"/>
      <c r="B11736"/>
      <c r="C11736"/>
      <c r="D11736"/>
      <c r="E11736" s="148"/>
      <c r="F11736" s="148"/>
      <c r="G11736" s="149"/>
      <c r="H11736" s="148"/>
      <c r="I11736"/>
    </row>
    <row r="11737" spans="1:9" x14ac:dyDescent="0.25">
      <c r="A11737"/>
      <c r="B11737"/>
      <c r="C11737"/>
      <c r="D11737"/>
      <c r="E11737" s="148"/>
      <c r="F11737" s="148"/>
      <c r="G11737" s="149"/>
      <c r="H11737" s="148"/>
      <c r="I11737"/>
    </row>
    <row r="11738" spans="1:9" x14ac:dyDescent="0.25">
      <c r="A11738"/>
      <c r="B11738"/>
      <c r="C11738"/>
      <c r="D11738"/>
      <c r="E11738" s="148"/>
      <c r="F11738" s="148"/>
      <c r="G11738" s="149"/>
      <c r="H11738" s="148"/>
      <c r="I11738"/>
    </row>
    <row r="11739" spans="1:9" x14ac:dyDescent="0.25">
      <c r="A11739"/>
      <c r="B11739"/>
      <c r="C11739"/>
      <c r="D11739"/>
      <c r="E11739" s="148"/>
      <c r="F11739" s="148"/>
      <c r="G11739" s="149"/>
      <c r="H11739" s="148"/>
      <c r="I11739"/>
    </row>
    <row r="11740" spans="1:9" x14ac:dyDescent="0.25">
      <c r="A11740"/>
      <c r="B11740"/>
      <c r="C11740"/>
      <c r="D11740"/>
      <c r="E11740" s="148"/>
      <c r="F11740" s="148"/>
      <c r="G11740" s="149"/>
      <c r="H11740" s="148"/>
      <c r="I11740"/>
    </row>
    <row r="11741" spans="1:9" x14ac:dyDescent="0.25">
      <c r="A11741"/>
      <c r="B11741"/>
      <c r="C11741"/>
      <c r="D11741"/>
      <c r="E11741" s="148"/>
      <c r="F11741" s="148"/>
      <c r="G11741" s="149"/>
      <c r="H11741" s="148"/>
      <c r="I11741"/>
    </row>
    <row r="11742" spans="1:9" x14ac:dyDescent="0.25">
      <c r="A11742"/>
      <c r="B11742"/>
      <c r="C11742"/>
      <c r="D11742"/>
      <c r="E11742" s="148"/>
      <c r="F11742" s="148"/>
      <c r="G11742" s="149"/>
      <c r="H11742" s="148"/>
      <c r="I11742"/>
    </row>
    <row r="11743" spans="1:9" x14ac:dyDescent="0.25">
      <c r="A11743"/>
      <c r="B11743"/>
      <c r="C11743"/>
      <c r="D11743"/>
      <c r="E11743" s="148"/>
      <c r="F11743" s="148"/>
      <c r="G11743" s="149"/>
      <c r="H11743" s="148"/>
      <c r="I11743"/>
    </row>
    <row r="11744" spans="1:9" x14ac:dyDescent="0.25">
      <c r="A11744"/>
      <c r="B11744"/>
      <c r="C11744"/>
      <c r="D11744"/>
      <c r="E11744" s="148"/>
      <c r="F11744" s="148"/>
      <c r="G11744" s="149"/>
      <c r="H11744" s="148"/>
      <c r="I11744"/>
    </row>
    <row r="11745" spans="1:9" x14ac:dyDescent="0.25">
      <c r="A11745"/>
      <c r="B11745"/>
      <c r="C11745"/>
      <c r="D11745"/>
      <c r="E11745" s="148"/>
      <c r="F11745" s="148"/>
      <c r="G11745" s="149"/>
      <c r="H11745" s="148"/>
      <c r="I11745"/>
    </row>
    <row r="11746" spans="1:9" x14ac:dyDescent="0.25">
      <c r="A11746"/>
      <c r="B11746"/>
      <c r="C11746"/>
      <c r="D11746"/>
      <c r="E11746" s="148"/>
      <c r="F11746" s="148"/>
      <c r="G11746" s="149"/>
      <c r="H11746" s="148"/>
      <c r="I11746"/>
    </row>
    <row r="11747" spans="1:9" x14ac:dyDescent="0.25">
      <c r="A11747"/>
      <c r="B11747"/>
      <c r="C11747"/>
      <c r="D11747"/>
      <c r="E11747" s="148"/>
      <c r="F11747" s="148"/>
      <c r="G11747" s="149"/>
      <c r="H11747" s="148"/>
      <c r="I11747"/>
    </row>
    <row r="11748" spans="1:9" x14ac:dyDescent="0.25">
      <c r="A11748"/>
      <c r="B11748"/>
      <c r="C11748"/>
      <c r="D11748"/>
      <c r="E11748" s="148"/>
      <c r="F11748" s="148"/>
      <c r="G11748" s="149"/>
      <c r="H11748" s="148"/>
      <c r="I11748"/>
    </row>
    <row r="11749" spans="1:9" x14ac:dyDescent="0.25">
      <c r="A11749"/>
      <c r="B11749"/>
      <c r="C11749"/>
      <c r="D11749"/>
      <c r="E11749" s="148"/>
      <c r="F11749" s="148"/>
      <c r="G11749" s="149"/>
      <c r="H11749" s="148"/>
      <c r="I11749"/>
    </row>
    <row r="11750" spans="1:9" x14ac:dyDescent="0.25">
      <c r="A11750"/>
      <c r="B11750"/>
      <c r="C11750"/>
      <c r="D11750"/>
      <c r="E11750" s="148"/>
      <c r="F11750" s="148"/>
      <c r="G11750" s="149"/>
      <c r="H11750" s="148"/>
      <c r="I11750"/>
    </row>
    <row r="11751" spans="1:9" x14ac:dyDescent="0.25">
      <c r="A11751"/>
      <c r="B11751"/>
      <c r="C11751"/>
      <c r="D11751"/>
      <c r="E11751" s="148"/>
      <c r="F11751" s="148"/>
      <c r="G11751" s="149"/>
      <c r="H11751" s="148"/>
      <c r="I11751"/>
    </row>
    <row r="11752" spans="1:9" x14ac:dyDescent="0.25">
      <c r="A11752"/>
      <c r="B11752"/>
      <c r="C11752"/>
      <c r="D11752"/>
      <c r="E11752" s="148"/>
      <c r="F11752" s="148"/>
      <c r="G11752" s="149"/>
      <c r="H11752" s="148"/>
      <c r="I11752"/>
    </row>
    <row r="11753" spans="1:9" x14ac:dyDescent="0.25">
      <c r="A11753"/>
      <c r="B11753"/>
      <c r="C11753"/>
      <c r="D11753"/>
      <c r="E11753" s="148"/>
      <c r="F11753" s="148"/>
      <c r="G11753" s="149"/>
      <c r="H11753" s="148"/>
      <c r="I11753"/>
    </row>
    <row r="11754" spans="1:9" x14ac:dyDescent="0.25">
      <c r="A11754"/>
      <c r="B11754"/>
      <c r="C11754"/>
      <c r="D11754"/>
      <c r="E11754" s="148"/>
      <c r="F11754" s="148"/>
      <c r="G11754" s="149"/>
      <c r="H11754" s="148"/>
      <c r="I11754"/>
    </row>
    <row r="11755" spans="1:9" x14ac:dyDescent="0.25">
      <c r="A11755"/>
      <c r="B11755"/>
      <c r="C11755"/>
      <c r="D11755"/>
      <c r="E11755" s="148"/>
      <c r="F11755" s="148"/>
      <c r="G11755" s="149"/>
      <c r="H11755" s="148"/>
      <c r="I11755"/>
    </row>
    <row r="11756" spans="1:9" x14ac:dyDescent="0.25">
      <c r="A11756"/>
      <c r="B11756"/>
      <c r="C11756"/>
      <c r="D11756"/>
      <c r="E11756" s="148"/>
      <c r="F11756" s="148"/>
      <c r="G11756" s="149"/>
      <c r="H11756" s="148"/>
      <c r="I11756"/>
    </row>
    <row r="11757" spans="1:9" x14ac:dyDescent="0.25">
      <c r="A11757"/>
      <c r="B11757"/>
      <c r="C11757"/>
      <c r="D11757"/>
      <c r="E11757" s="148"/>
      <c r="F11757" s="148"/>
      <c r="G11757" s="149"/>
      <c r="H11757" s="148"/>
      <c r="I11757"/>
    </row>
    <row r="11758" spans="1:9" x14ac:dyDescent="0.25">
      <c r="A11758"/>
      <c r="B11758"/>
      <c r="C11758"/>
      <c r="D11758"/>
      <c r="E11758" s="148"/>
      <c r="F11758" s="148"/>
      <c r="G11758" s="149"/>
      <c r="H11758" s="148"/>
      <c r="I11758"/>
    </row>
    <row r="11759" spans="1:9" x14ac:dyDescent="0.25">
      <c r="A11759"/>
      <c r="B11759"/>
      <c r="C11759"/>
      <c r="D11759"/>
      <c r="E11759" s="148"/>
      <c r="F11759" s="148"/>
      <c r="G11759" s="149"/>
      <c r="H11759" s="148"/>
      <c r="I11759"/>
    </row>
    <row r="11760" spans="1:9" x14ac:dyDescent="0.25">
      <c r="A11760"/>
      <c r="B11760"/>
      <c r="C11760"/>
      <c r="D11760"/>
      <c r="E11760" s="148"/>
      <c r="F11760" s="148"/>
      <c r="G11760" s="149"/>
      <c r="H11760" s="148"/>
      <c r="I11760"/>
    </row>
    <row r="11761" spans="1:9" x14ac:dyDescent="0.25">
      <c r="A11761"/>
      <c r="B11761"/>
      <c r="C11761"/>
      <c r="D11761"/>
      <c r="E11761" s="148"/>
      <c r="F11761" s="148"/>
      <c r="G11761" s="149"/>
      <c r="H11761" s="148"/>
      <c r="I11761"/>
    </row>
    <row r="11762" spans="1:9" x14ac:dyDescent="0.25">
      <c r="A11762"/>
      <c r="B11762"/>
      <c r="C11762"/>
      <c r="D11762"/>
      <c r="E11762" s="148"/>
      <c r="F11762" s="148"/>
      <c r="G11762" s="149"/>
      <c r="H11762" s="148"/>
      <c r="I11762"/>
    </row>
    <row r="11763" spans="1:9" x14ac:dyDescent="0.25">
      <c r="A11763"/>
      <c r="B11763"/>
      <c r="C11763"/>
      <c r="D11763"/>
      <c r="E11763" s="148"/>
      <c r="F11763" s="148"/>
      <c r="G11763" s="149"/>
      <c r="H11763" s="148"/>
      <c r="I11763"/>
    </row>
    <row r="11764" spans="1:9" x14ac:dyDescent="0.25">
      <c r="A11764"/>
      <c r="B11764"/>
      <c r="C11764"/>
      <c r="D11764"/>
      <c r="E11764" s="148"/>
      <c r="F11764" s="148"/>
      <c r="G11764" s="149"/>
      <c r="H11764" s="148"/>
      <c r="I11764"/>
    </row>
    <row r="11765" spans="1:9" x14ac:dyDescent="0.25">
      <c r="A11765"/>
      <c r="B11765"/>
      <c r="C11765"/>
      <c r="D11765"/>
      <c r="E11765" s="148"/>
      <c r="F11765" s="148"/>
      <c r="G11765" s="149"/>
      <c r="H11765" s="148"/>
      <c r="I11765"/>
    </row>
    <row r="11766" spans="1:9" x14ac:dyDescent="0.25">
      <c r="A11766"/>
      <c r="B11766"/>
      <c r="C11766"/>
      <c r="D11766"/>
      <c r="E11766" s="148"/>
      <c r="F11766" s="148"/>
      <c r="G11766" s="149"/>
      <c r="H11766" s="148"/>
      <c r="I11766"/>
    </row>
    <row r="11767" spans="1:9" x14ac:dyDescent="0.25">
      <c r="A11767"/>
      <c r="B11767"/>
      <c r="C11767"/>
      <c r="D11767"/>
      <c r="E11767" s="148"/>
      <c r="F11767" s="148"/>
      <c r="G11767" s="149"/>
      <c r="H11767" s="148"/>
      <c r="I11767"/>
    </row>
    <row r="11768" spans="1:9" x14ac:dyDescent="0.25">
      <c r="A11768"/>
      <c r="B11768"/>
      <c r="C11768"/>
      <c r="D11768"/>
      <c r="E11768" s="148"/>
      <c r="F11768" s="148"/>
      <c r="G11768" s="149"/>
      <c r="H11768" s="148"/>
      <c r="I11768"/>
    </row>
    <row r="11769" spans="1:9" x14ac:dyDescent="0.25">
      <c r="A11769"/>
      <c r="B11769"/>
      <c r="C11769"/>
      <c r="D11769"/>
      <c r="E11769" s="148"/>
      <c r="F11769" s="148"/>
      <c r="G11769" s="149"/>
      <c r="H11769" s="148"/>
      <c r="I11769"/>
    </row>
    <row r="11770" spans="1:9" x14ac:dyDescent="0.25">
      <c r="A11770"/>
      <c r="B11770"/>
      <c r="C11770"/>
      <c r="D11770"/>
      <c r="E11770" s="148"/>
      <c r="F11770" s="148"/>
      <c r="G11770" s="149"/>
      <c r="H11770" s="148"/>
      <c r="I11770"/>
    </row>
    <row r="11771" spans="1:9" x14ac:dyDescent="0.25">
      <c r="A11771"/>
      <c r="B11771"/>
      <c r="C11771"/>
      <c r="D11771"/>
      <c r="E11771" s="148"/>
      <c r="F11771" s="148"/>
      <c r="G11771" s="149"/>
      <c r="H11771" s="148"/>
      <c r="I11771"/>
    </row>
    <row r="11772" spans="1:9" x14ac:dyDescent="0.25">
      <c r="A11772"/>
      <c r="B11772"/>
      <c r="C11772"/>
      <c r="D11772"/>
      <c r="E11772" s="148"/>
      <c r="F11772" s="148"/>
      <c r="G11772" s="149"/>
      <c r="H11772" s="148"/>
      <c r="I11772"/>
    </row>
    <row r="11773" spans="1:9" x14ac:dyDescent="0.25">
      <c r="A11773"/>
      <c r="B11773"/>
      <c r="C11773"/>
      <c r="D11773"/>
      <c r="E11773" s="148"/>
      <c r="F11773" s="148"/>
      <c r="G11773" s="149"/>
      <c r="H11773" s="148"/>
      <c r="I11773"/>
    </row>
    <row r="11774" spans="1:9" x14ac:dyDescent="0.25">
      <c r="A11774"/>
      <c r="B11774"/>
      <c r="C11774"/>
      <c r="D11774"/>
      <c r="E11774" s="148"/>
      <c r="F11774" s="148"/>
      <c r="G11774" s="149"/>
      <c r="H11774" s="148"/>
      <c r="I11774"/>
    </row>
    <row r="11775" spans="1:9" x14ac:dyDescent="0.25">
      <c r="A11775"/>
      <c r="B11775"/>
      <c r="C11775"/>
      <c r="D11775"/>
      <c r="E11775" s="148"/>
      <c r="F11775" s="148"/>
      <c r="G11775" s="149"/>
      <c r="H11775" s="148"/>
      <c r="I11775"/>
    </row>
    <row r="11776" spans="1:9" x14ac:dyDescent="0.25">
      <c r="A11776"/>
      <c r="B11776"/>
      <c r="C11776"/>
      <c r="D11776"/>
      <c r="E11776" s="148"/>
      <c r="F11776" s="148"/>
      <c r="G11776" s="149"/>
      <c r="H11776" s="148"/>
      <c r="I11776"/>
    </row>
    <row r="11777" spans="1:9" x14ac:dyDescent="0.25">
      <c r="A11777"/>
      <c r="B11777"/>
      <c r="C11777"/>
      <c r="D11777"/>
      <c r="E11777" s="148"/>
      <c r="F11777" s="148"/>
      <c r="G11777" s="149"/>
      <c r="H11777" s="148"/>
      <c r="I11777"/>
    </row>
    <row r="11778" spans="1:9" x14ac:dyDescent="0.25">
      <c r="A11778"/>
      <c r="B11778"/>
      <c r="C11778"/>
      <c r="D11778"/>
      <c r="E11778" s="148"/>
      <c r="F11778" s="148"/>
      <c r="G11778" s="149"/>
      <c r="H11778" s="148"/>
      <c r="I11778"/>
    </row>
    <row r="11779" spans="1:9" x14ac:dyDescent="0.25">
      <c r="A11779"/>
      <c r="B11779"/>
      <c r="C11779"/>
      <c r="D11779"/>
      <c r="E11779" s="148"/>
      <c r="F11779" s="148"/>
      <c r="G11779" s="149"/>
      <c r="H11779" s="148"/>
      <c r="I11779"/>
    </row>
    <row r="11780" spans="1:9" x14ac:dyDescent="0.25">
      <c r="A11780"/>
      <c r="B11780"/>
      <c r="C11780"/>
      <c r="D11780"/>
      <c r="E11780" s="148"/>
      <c r="F11780" s="148"/>
      <c r="G11780" s="149"/>
      <c r="H11780" s="148"/>
      <c r="I11780"/>
    </row>
    <row r="11781" spans="1:9" x14ac:dyDescent="0.25">
      <c r="A11781"/>
      <c r="B11781"/>
      <c r="C11781"/>
      <c r="D11781"/>
      <c r="E11781" s="148"/>
      <c r="F11781" s="148"/>
      <c r="G11781" s="149"/>
      <c r="H11781" s="148"/>
      <c r="I11781"/>
    </row>
    <row r="11782" spans="1:9" x14ac:dyDescent="0.25">
      <c r="A11782"/>
      <c r="B11782"/>
      <c r="C11782"/>
      <c r="D11782"/>
      <c r="E11782" s="148"/>
      <c r="F11782" s="148"/>
      <c r="G11782" s="149"/>
      <c r="H11782" s="148"/>
      <c r="I11782"/>
    </row>
    <row r="11783" spans="1:9" x14ac:dyDescent="0.25">
      <c r="A11783"/>
      <c r="B11783"/>
      <c r="C11783"/>
      <c r="D11783"/>
      <c r="E11783" s="148"/>
      <c r="F11783" s="148"/>
      <c r="G11783" s="149"/>
      <c r="H11783" s="148"/>
      <c r="I11783"/>
    </row>
    <row r="11784" spans="1:9" x14ac:dyDescent="0.25">
      <c r="A11784"/>
      <c r="B11784"/>
      <c r="C11784"/>
      <c r="D11784"/>
      <c r="E11784" s="148"/>
      <c r="F11784" s="148"/>
      <c r="G11784" s="149"/>
      <c r="H11784" s="148"/>
      <c r="I11784"/>
    </row>
    <row r="11785" spans="1:9" x14ac:dyDescent="0.25">
      <c r="A11785"/>
      <c r="B11785"/>
      <c r="C11785"/>
      <c r="D11785"/>
      <c r="E11785" s="148"/>
      <c r="F11785" s="148"/>
      <c r="G11785" s="149"/>
      <c r="H11785" s="148"/>
      <c r="I11785"/>
    </row>
    <row r="11786" spans="1:9" x14ac:dyDescent="0.25">
      <c r="A11786"/>
      <c r="B11786"/>
      <c r="C11786"/>
      <c r="D11786"/>
      <c r="E11786" s="148"/>
      <c r="F11786" s="148"/>
      <c r="G11786" s="149"/>
      <c r="H11786" s="148"/>
      <c r="I11786"/>
    </row>
    <row r="11787" spans="1:9" x14ac:dyDescent="0.25">
      <c r="A11787"/>
      <c r="B11787"/>
      <c r="C11787"/>
      <c r="D11787"/>
      <c r="E11787" s="148"/>
      <c r="F11787" s="148"/>
      <c r="G11787" s="149"/>
      <c r="H11787" s="148"/>
      <c r="I11787"/>
    </row>
    <row r="11788" spans="1:9" x14ac:dyDescent="0.25">
      <c r="A11788"/>
      <c r="B11788"/>
      <c r="C11788"/>
      <c r="D11788"/>
      <c r="E11788" s="148"/>
      <c r="F11788" s="148"/>
      <c r="G11788" s="149"/>
      <c r="H11788" s="148"/>
      <c r="I11788"/>
    </row>
    <row r="11789" spans="1:9" x14ac:dyDescent="0.25">
      <c r="A11789"/>
      <c r="B11789"/>
      <c r="C11789"/>
      <c r="D11789"/>
      <c r="E11789" s="148"/>
      <c r="F11789" s="148"/>
      <c r="G11789" s="149"/>
      <c r="H11789" s="148"/>
      <c r="I11789"/>
    </row>
    <row r="11790" spans="1:9" x14ac:dyDescent="0.25">
      <c r="A11790"/>
      <c r="B11790"/>
      <c r="C11790"/>
      <c r="D11790"/>
      <c r="E11790" s="148"/>
      <c r="F11790" s="148"/>
      <c r="G11790" s="149"/>
      <c r="H11790" s="148"/>
      <c r="I11790"/>
    </row>
    <row r="11791" spans="1:9" x14ac:dyDescent="0.25">
      <c r="A11791"/>
      <c r="B11791"/>
      <c r="C11791"/>
      <c r="D11791"/>
      <c r="E11791" s="148"/>
      <c r="F11791" s="148"/>
      <c r="G11791" s="149"/>
      <c r="H11791" s="148"/>
      <c r="I11791"/>
    </row>
    <row r="11792" spans="1:9" x14ac:dyDescent="0.25">
      <c r="A11792"/>
      <c r="B11792"/>
      <c r="C11792"/>
      <c r="D11792"/>
      <c r="E11792" s="148"/>
      <c r="F11792" s="148"/>
      <c r="G11792" s="149"/>
      <c r="H11792" s="148"/>
      <c r="I11792"/>
    </row>
    <row r="11793" spans="1:9" x14ac:dyDescent="0.25">
      <c r="A11793"/>
      <c r="B11793"/>
      <c r="C11793"/>
      <c r="D11793"/>
      <c r="E11793" s="148"/>
      <c r="F11793" s="148"/>
      <c r="G11793" s="149"/>
      <c r="H11793" s="148"/>
      <c r="I11793"/>
    </row>
    <row r="11794" spans="1:9" x14ac:dyDescent="0.25">
      <c r="A11794"/>
      <c r="B11794"/>
      <c r="C11794"/>
      <c r="D11794"/>
      <c r="E11794" s="148"/>
      <c r="F11794" s="148"/>
      <c r="G11794" s="149"/>
      <c r="H11794" s="148"/>
      <c r="I11794"/>
    </row>
    <row r="11795" spans="1:9" x14ac:dyDescent="0.25">
      <c r="A11795"/>
      <c r="B11795"/>
      <c r="C11795"/>
      <c r="D11795"/>
      <c r="E11795" s="148"/>
      <c r="F11795" s="148"/>
      <c r="G11795" s="149"/>
      <c r="H11795" s="148"/>
      <c r="I11795"/>
    </row>
    <row r="11796" spans="1:9" x14ac:dyDescent="0.25">
      <c r="A11796"/>
      <c r="B11796"/>
      <c r="C11796"/>
      <c r="D11796"/>
      <c r="E11796" s="148"/>
      <c r="F11796" s="148"/>
      <c r="G11796" s="149"/>
      <c r="H11796" s="148"/>
      <c r="I11796"/>
    </row>
    <row r="11797" spans="1:9" x14ac:dyDescent="0.25">
      <c r="A11797"/>
      <c r="B11797"/>
      <c r="C11797"/>
      <c r="D11797"/>
      <c r="E11797" s="148"/>
      <c r="F11797" s="148"/>
      <c r="G11797" s="149"/>
      <c r="H11797" s="148"/>
      <c r="I11797"/>
    </row>
    <row r="11798" spans="1:9" x14ac:dyDescent="0.25">
      <c r="A11798"/>
      <c r="B11798"/>
      <c r="C11798"/>
      <c r="D11798"/>
      <c r="E11798" s="148"/>
      <c r="F11798" s="148"/>
      <c r="G11798" s="149"/>
      <c r="H11798" s="148"/>
      <c r="I11798"/>
    </row>
    <row r="11799" spans="1:9" x14ac:dyDescent="0.25">
      <c r="A11799"/>
      <c r="B11799"/>
      <c r="C11799"/>
      <c r="D11799"/>
      <c r="E11799" s="148"/>
      <c r="F11799" s="148"/>
      <c r="G11799" s="149"/>
      <c r="H11799" s="148"/>
      <c r="I11799"/>
    </row>
    <row r="11800" spans="1:9" x14ac:dyDescent="0.25">
      <c r="A11800"/>
      <c r="B11800"/>
      <c r="C11800"/>
      <c r="D11800"/>
      <c r="E11800" s="148"/>
      <c r="F11800" s="148"/>
      <c r="G11800" s="149"/>
      <c r="H11800" s="148"/>
      <c r="I11800"/>
    </row>
    <row r="11801" spans="1:9" x14ac:dyDescent="0.25">
      <c r="A11801"/>
      <c r="B11801"/>
      <c r="C11801"/>
      <c r="D11801"/>
      <c r="E11801" s="148"/>
      <c r="F11801" s="148"/>
      <c r="G11801" s="149"/>
      <c r="H11801" s="148"/>
      <c r="I11801"/>
    </row>
    <row r="11802" spans="1:9" x14ac:dyDescent="0.25">
      <c r="A11802"/>
      <c r="B11802"/>
      <c r="C11802"/>
      <c r="D11802"/>
      <c r="E11802" s="148"/>
      <c r="F11802" s="148"/>
      <c r="G11802" s="149"/>
      <c r="H11802" s="148"/>
      <c r="I11802"/>
    </row>
    <row r="11803" spans="1:9" x14ac:dyDescent="0.25">
      <c r="A11803"/>
      <c r="B11803"/>
      <c r="C11803"/>
      <c r="D11803"/>
      <c r="E11803" s="148"/>
      <c r="F11803" s="148"/>
      <c r="G11803" s="149"/>
      <c r="H11803" s="148"/>
      <c r="I11803"/>
    </row>
    <row r="11804" spans="1:9" x14ac:dyDescent="0.25">
      <c r="A11804"/>
      <c r="B11804"/>
      <c r="C11804"/>
      <c r="D11804"/>
      <c r="E11804" s="148"/>
      <c r="F11804" s="148"/>
      <c r="G11804" s="149"/>
      <c r="H11804" s="148"/>
      <c r="I11804"/>
    </row>
    <row r="11805" spans="1:9" x14ac:dyDescent="0.25">
      <c r="A11805"/>
      <c r="B11805"/>
      <c r="C11805"/>
      <c r="D11805"/>
      <c r="E11805" s="148"/>
      <c r="F11805" s="148"/>
      <c r="G11805" s="149"/>
      <c r="H11805" s="148"/>
      <c r="I11805"/>
    </row>
    <row r="11806" spans="1:9" x14ac:dyDescent="0.25">
      <c r="A11806"/>
      <c r="B11806"/>
      <c r="C11806"/>
      <c r="D11806"/>
      <c r="E11806" s="148"/>
      <c r="F11806" s="148"/>
      <c r="G11806" s="149"/>
      <c r="H11806" s="148"/>
      <c r="I11806"/>
    </row>
    <row r="11807" spans="1:9" x14ac:dyDescent="0.25">
      <c r="A11807"/>
      <c r="B11807"/>
      <c r="C11807"/>
      <c r="D11807"/>
      <c r="E11807" s="148"/>
      <c r="F11807" s="148"/>
      <c r="G11807" s="149"/>
      <c r="H11807" s="148"/>
      <c r="I11807"/>
    </row>
    <row r="11808" spans="1:9" x14ac:dyDescent="0.25">
      <c r="A11808"/>
      <c r="B11808"/>
      <c r="C11808"/>
      <c r="D11808"/>
      <c r="E11808" s="148"/>
      <c r="F11808" s="148"/>
      <c r="G11808" s="149"/>
      <c r="H11808" s="148"/>
      <c r="I11808"/>
    </row>
    <row r="11809" spans="1:9" x14ac:dyDescent="0.25">
      <c r="A11809"/>
      <c r="B11809"/>
      <c r="C11809"/>
      <c r="D11809"/>
      <c r="E11809" s="148"/>
      <c r="F11809" s="148"/>
      <c r="G11809" s="149"/>
      <c r="H11809" s="148"/>
      <c r="I11809"/>
    </row>
    <row r="11810" spans="1:9" x14ac:dyDescent="0.25">
      <c r="A11810"/>
      <c r="B11810"/>
      <c r="C11810"/>
      <c r="D11810"/>
      <c r="E11810" s="148"/>
      <c r="F11810" s="148"/>
      <c r="G11810" s="149"/>
      <c r="H11810" s="148"/>
      <c r="I11810"/>
    </row>
    <row r="11811" spans="1:9" x14ac:dyDescent="0.25">
      <c r="A11811"/>
      <c r="B11811"/>
      <c r="C11811"/>
      <c r="D11811"/>
      <c r="E11811" s="148"/>
      <c r="F11811" s="148"/>
      <c r="G11811" s="149"/>
      <c r="H11811" s="148"/>
      <c r="I11811"/>
    </row>
    <row r="11812" spans="1:9" x14ac:dyDescent="0.25">
      <c r="A11812"/>
      <c r="B11812"/>
      <c r="C11812"/>
      <c r="D11812"/>
      <c r="E11812" s="148"/>
      <c r="F11812" s="148"/>
      <c r="G11812" s="149"/>
      <c r="H11812" s="148"/>
      <c r="I11812"/>
    </row>
    <row r="11813" spans="1:9" x14ac:dyDescent="0.25">
      <c r="A11813"/>
      <c r="B11813"/>
      <c r="C11813"/>
      <c r="D11813"/>
      <c r="E11813" s="148"/>
      <c r="F11813" s="148"/>
      <c r="G11813" s="149"/>
      <c r="H11813" s="148"/>
      <c r="I11813"/>
    </row>
    <row r="11814" spans="1:9" x14ac:dyDescent="0.25">
      <c r="A11814"/>
      <c r="B11814"/>
      <c r="C11814"/>
      <c r="D11814"/>
      <c r="E11814" s="148"/>
      <c r="F11814" s="148"/>
      <c r="G11814" s="149"/>
      <c r="H11814" s="148"/>
      <c r="I11814"/>
    </row>
    <row r="11815" spans="1:9" x14ac:dyDescent="0.25">
      <c r="A11815"/>
      <c r="B11815"/>
      <c r="C11815"/>
      <c r="D11815"/>
      <c r="E11815" s="148"/>
      <c r="F11815" s="148"/>
      <c r="G11815" s="149"/>
      <c r="H11815" s="148"/>
      <c r="I11815"/>
    </row>
    <row r="11816" spans="1:9" x14ac:dyDescent="0.25">
      <c r="A11816"/>
      <c r="B11816"/>
      <c r="C11816"/>
      <c r="D11816"/>
      <c r="E11816" s="148"/>
      <c r="F11816" s="148"/>
      <c r="G11816" s="149"/>
      <c r="H11816" s="148"/>
      <c r="I11816"/>
    </row>
    <row r="11817" spans="1:9" x14ac:dyDescent="0.25">
      <c r="A11817"/>
      <c r="B11817"/>
      <c r="C11817"/>
      <c r="D11817"/>
      <c r="E11817" s="148"/>
      <c r="F11817" s="148"/>
      <c r="G11817" s="149"/>
      <c r="H11817" s="148"/>
      <c r="I11817"/>
    </row>
    <row r="11818" spans="1:9" x14ac:dyDescent="0.25">
      <c r="A11818"/>
      <c r="B11818"/>
      <c r="C11818"/>
      <c r="D11818"/>
      <c r="E11818" s="148"/>
      <c r="F11818" s="148"/>
      <c r="G11818" s="149"/>
      <c r="H11818" s="148"/>
      <c r="I11818"/>
    </row>
    <row r="11819" spans="1:9" x14ac:dyDescent="0.25">
      <c r="A11819"/>
      <c r="B11819"/>
      <c r="C11819"/>
      <c r="D11819"/>
      <c r="E11819" s="148"/>
      <c r="F11819" s="148"/>
      <c r="G11819" s="149"/>
      <c r="H11819" s="148"/>
      <c r="I11819"/>
    </row>
    <row r="11820" spans="1:9" x14ac:dyDescent="0.25">
      <c r="A11820"/>
      <c r="B11820"/>
      <c r="C11820"/>
      <c r="D11820"/>
      <c r="E11820" s="148"/>
      <c r="F11820" s="148"/>
      <c r="G11820" s="149"/>
      <c r="H11820" s="148"/>
      <c r="I11820"/>
    </row>
    <row r="11821" spans="1:9" x14ac:dyDescent="0.25">
      <c r="A11821"/>
      <c r="B11821"/>
      <c r="C11821"/>
      <c r="D11821"/>
      <c r="E11821" s="148"/>
      <c r="F11821" s="148"/>
      <c r="G11821" s="149"/>
      <c r="H11821" s="148"/>
      <c r="I11821"/>
    </row>
    <row r="11822" spans="1:9" x14ac:dyDescent="0.25">
      <c r="A11822"/>
      <c r="B11822"/>
      <c r="C11822"/>
      <c r="D11822"/>
      <c r="E11822" s="148"/>
      <c r="F11822" s="148"/>
      <c r="G11822" s="149"/>
      <c r="H11822" s="148"/>
      <c r="I11822"/>
    </row>
    <row r="11823" spans="1:9" x14ac:dyDescent="0.25">
      <c r="A11823"/>
      <c r="B11823"/>
      <c r="C11823"/>
      <c r="D11823"/>
      <c r="E11823" s="148"/>
      <c r="F11823" s="148"/>
      <c r="G11823" s="149"/>
      <c r="H11823" s="148"/>
      <c r="I11823"/>
    </row>
    <row r="11824" spans="1:9" x14ac:dyDescent="0.25">
      <c r="A11824"/>
      <c r="B11824"/>
      <c r="C11824"/>
      <c r="D11824"/>
      <c r="E11824" s="148"/>
      <c r="F11824" s="148"/>
      <c r="G11824" s="149"/>
      <c r="H11824" s="148"/>
      <c r="I11824"/>
    </row>
    <row r="11825" spans="1:9" x14ac:dyDescent="0.25">
      <c r="A11825"/>
      <c r="B11825"/>
      <c r="C11825"/>
      <c r="D11825"/>
      <c r="E11825" s="148"/>
      <c r="F11825" s="148"/>
      <c r="G11825" s="149"/>
      <c r="H11825" s="148"/>
      <c r="I11825"/>
    </row>
    <row r="11826" spans="1:9" x14ac:dyDescent="0.25">
      <c r="A11826"/>
      <c r="B11826"/>
      <c r="C11826"/>
      <c r="D11826"/>
      <c r="E11826" s="148"/>
      <c r="F11826" s="148"/>
      <c r="G11826" s="149"/>
      <c r="H11826" s="148"/>
      <c r="I11826"/>
    </row>
    <row r="11827" spans="1:9" x14ac:dyDescent="0.25">
      <c r="A11827"/>
      <c r="B11827"/>
      <c r="C11827"/>
      <c r="D11827"/>
      <c r="E11827" s="148"/>
      <c r="F11827" s="148"/>
      <c r="G11827" s="149"/>
      <c r="H11827" s="148"/>
      <c r="I11827"/>
    </row>
    <row r="11828" spans="1:9" x14ac:dyDescent="0.25">
      <c r="A11828"/>
      <c r="B11828"/>
      <c r="C11828"/>
      <c r="D11828"/>
      <c r="E11828" s="148"/>
      <c r="F11828" s="148"/>
      <c r="G11828" s="149"/>
      <c r="H11828" s="148"/>
      <c r="I11828"/>
    </row>
    <row r="11829" spans="1:9" x14ac:dyDescent="0.25">
      <c r="A11829"/>
      <c r="B11829"/>
      <c r="C11829"/>
      <c r="D11829"/>
      <c r="E11829" s="148"/>
      <c r="F11829" s="148"/>
      <c r="G11829" s="149"/>
      <c r="H11829" s="148"/>
      <c r="I11829"/>
    </row>
    <row r="11830" spans="1:9" x14ac:dyDescent="0.25">
      <c r="A11830"/>
      <c r="B11830"/>
      <c r="C11830"/>
      <c r="D11830"/>
      <c r="E11830" s="148"/>
      <c r="F11830" s="148"/>
      <c r="G11830" s="149"/>
      <c r="H11830" s="148"/>
      <c r="I11830"/>
    </row>
    <row r="11831" spans="1:9" x14ac:dyDescent="0.25">
      <c r="A11831"/>
      <c r="B11831"/>
      <c r="C11831"/>
      <c r="D11831"/>
      <c r="E11831" s="148"/>
      <c r="F11831" s="148"/>
      <c r="G11831" s="149"/>
      <c r="H11831" s="148"/>
      <c r="I11831"/>
    </row>
    <row r="11832" spans="1:9" x14ac:dyDescent="0.25">
      <c r="A11832"/>
      <c r="B11832"/>
      <c r="C11832"/>
      <c r="D11832"/>
      <c r="E11832" s="148"/>
      <c r="F11832" s="148"/>
      <c r="G11832" s="149"/>
      <c r="H11832" s="148"/>
      <c r="I11832"/>
    </row>
    <row r="11833" spans="1:9" x14ac:dyDescent="0.25">
      <c r="A11833"/>
      <c r="B11833"/>
      <c r="C11833"/>
      <c r="D11833"/>
      <c r="E11833" s="148"/>
      <c r="F11833" s="148"/>
      <c r="G11833" s="149"/>
      <c r="H11833" s="148"/>
      <c r="I11833"/>
    </row>
    <row r="11834" spans="1:9" x14ac:dyDescent="0.25">
      <c r="A11834"/>
      <c r="B11834"/>
      <c r="C11834"/>
      <c r="D11834"/>
      <c r="E11834" s="148"/>
      <c r="F11834" s="148"/>
      <c r="G11834" s="149"/>
      <c r="H11834" s="148"/>
      <c r="I11834"/>
    </row>
    <row r="11835" spans="1:9" x14ac:dyDescent="0.25">
      <c r="A11835"/>
      <c r="B11835"/>
      <c r="C11835"/>
      <c r="D11835"/>
      <c r="E11835" s="148"/>
      <c r="F11835" s="148"/>
      <c r="G11835" s="149"/>
      <c r="H11835" s="148"/>
      <c r="I11835"/>
    </row>
    <row r="11836" spans="1:9" x14ac:dyDescent="0.25">
      <c r="A11836"/>
      <c r="B11836"/>
      <c r="C11836"/>
      <c r="D11836"/>
      <c r="E11836" s="148"/>
      <c r="F11836" s="148"/>
      <c r="G11836" s="149"/>
      <c r="H11836" s="148"/>
      <c r="I11836"/>
    </row>
    <row r="11837" spans="1:9" x14ac:dyDescent="0.25">
      <c r="A11837"/>
      <c r="B11837"/>
      <c r="C11837"/>
      <c r="D11837"/>
      <c r="E11837" s="148"/>
      <c r="F11837" s="148"/>
      <c r="G11837" s="149"/>
      <c r="H11837" s="148"/>
      <c r="I11837"/>
    </row>
    <row r="11838" spans="1:9" x14ac:dyDescent="0.25">
      <c r="A11838"/>
      <c r="B11838"/>
      <c r="C11838"/>
      <c r="D11838"/>
      <c r="E11838" s="148"/>
      <c r="F11838" s="148"/>
      <c r="G11838" s="149"/>
      <c r="H11838" s="148"/>
      <c r="I11838"/>
    </row>
    <row r="11839" spans="1:9" x14ac:dyDescent="0.25">
      <c r="A11839"/>
      <c r="B11839"/>
      <c r="C11839"/>
      <c r="D11839"/>
      <c r="E11839" s="148"/>
      <c r="F11839" s="148"/>
      <c r="G11839" s="149"/>
      <c r="H11839" s="148"/>
      <c r="I11839"/>
    </row>
    <row r="11840" spans="1:9" x14ac:dyDescent="0.25">
      <c r="A11840"/>
      <c r="B11840"/>
      <c r="C11840"/>
      <c r="D11840"/>
      <c r="E11840" s="148"/>
      <c r="F11840" s="148"/>
      <c r="G11840" s="149"/>
      <c r="H11840" s="148"/>
      <c r="I11840"/>
    </row>
    <row r="11841" spans="1:9" x14ac:dyDescent="0.25">
      <c r="A11841"/>
      <c r="B11841"/>
      <c r="C11841"/>
      <c r="D11841"/>
      <c r="E11841" s="148"/>
      <c r="F11841" s="148"/>
      <c r="G11841" s="149"/>
      <c r="H11841" s="148"/>
      <c r="I11841"/>
    </row>
    <row r="11842" spans="1:9" x14ac:dyDescent="0.25">
      <c r="A11842"/>
      <c r="B11842"/>
      <c r="C11842"/>
      <c r="D11842"/>
      <c r="E11842" s="148"/>
      <c r="F11842" s="148"/>
      <c r="G11842" s="149"/>
      <c r="H11842" s="148"/>
      <c r="I11842"/>
    </row>
    <row r="11843" spans="1:9" x14ac:dyDescent="0.25">
      <c r="A11843"/>
      <c r="B11843"/>
      <c r="C11843"/>
      <c r="D11843"/>
      <c r="E11843" s="148"/>
      <c r="F11843" s="148"/>
      <c r="G11843" s="149"/>
      <c r="H11843" s="148"/>
      <c r="I11843"/>
    </row>
    <row r="11844" spans="1:9" x14ac:dyDescent="0.25">
      <c r="A11844"/>
      <c r="B11844"/>
      <c r="C11844"/>
      <c r="D11844"/>
      <c r="E11844" s="148"/>
      <c r="F11844" s="148"/>
      <c r="G11844" s="149"/>
      <c r="H11844" s="148"/>
      <c r="I11844"/>
    </row>
    <row r="11845" spans="1:9" x14ac:dyDescent="0.25">
      <c r="A11845"/>
      <c r="B11845"/>
      <c r="C11845"/>
      <c r="D11845"/>
      <c r="E11845" s="148"/>
      <c r="F11845" s="148"/>
      <c r="G11845" s="149"/>
      <c r="H11845" s="148"/>
      <c r="I11845"/>
    </row>
    <row r="11846" spans="1:9" x14ac:dyDescent="0.25">
      <c r="A11846"/>
      <c r="B11846"/>
      <c r="C11846"/>
      <c r="D11846"/>
      <c r="E11846" s="148"/>
      <c r="F11846" s="148"/>
      <c r="G11846" s="149"/>
      <c r="H11846" s="148"/>
      <c r="I11846"/>
    </row>
    <row r="11847" spans="1:9" x14ac:dyDescent="0.25">
      <c r="A11847"/>
      <c r="B11847"/>
      <c r="C11847"/>
      <c r="D11847"/>
      <c r="E11847" s="148"/>
      <c r="F11847" s="148"/>
      <c r="G11847" s="149"/>
      <c r="H11847" s="148"/>
      <c r="I11847"/>
    </row>
    <row r="11848" spans="1:9" x14ac:dyDescent="0.25">
      <c r="A11848"/>
      <c r="B11848"/>
      <c r="C11848"/>
      <c r="D11848"/>
      <c r="E11848" s="148"/>
      <c r="F11848" s="148"/>
      <c r="G11848" s="149"/>
      <c r="H11848" s="148"/>
      <c r="I11848"/>
    </row>
    <row r="11849" spans="1:9" x14ac:dyDescent="0.25">
      <c r="A11849"/>
      <c r="B11849"/>
      <c r="C11849"/>
      <c r="D11849"/>
      <c r="E11849" s="148"/>
      <c r="F11849" s="148"/>
      <c r="G11849" s="149"/>
      <c r="H11849" s="148"/>
      <c r="I11849"/>
    </row>
    <row r="11850" spans="1:9" x14ac:dyDescent="0.25">
      <c r="A11850"/>
      <c r="B11850"/>
      <c r="C11850"/>
      <c r="D11850"/>
      <c r="E11850" s="148"/>
      <c r="F11850" s="148"/>
      <c r="G11850" s="149"/>
      <c r="H11850" s="148"/>
      <c r="I11850"/>
    </row>
    <row r="11851" spans="1:9" x14ac:dyDescent="0.25">
      <c r="A11851"/>
      <c r="B11851"/>
      <c r="C11851"/>
      <c r="D11851"/>
      <c r="E11851" s="148"/>
      <c r="F11851" s="148"/>
      <c r="G11851" s="149"/>
      <c r="H11851" s="148"/>
      <c r="I11851"/>
    </row>
    <row r="11852" spans="1:9" x14ac:dyDescent="0.25">
      <c r="A11852"/>
      <c r="B11852"/>
      <c r="C11852"/>
      <c r="D11852"/>
      <c r="E11852" s="148"/>
      <c r="F11852" s="148"/>
      <c r="G11852" s="149"/>
      <c r="H11852" s="148"/>
      <c r="I11852"/>
    </row>
    <row r="11853" spans="1:9" x14ac:dyDescent="0.25">
      <c r="A11853"/>
      <c r="B11853"/>
      <c r="C11853"/>
      <c r="D11853"/>
      <c r="E11853" s="148"/>
      <c r="F11853" s="148"/>
      <c r="G11853" s="149"/>
      <c r="H11853" s="148"/>
      <c r="I11853"/>
    </row>
    <row r="11854" spans="1:9" x14ac:dyDescent="0.25">
      <c r="A11854"/>
      <c r="B11854"/>
      <c r="C11854"/>
      <c r="D11854"/>
      <c r="E11854" s="148"/>
      <c r="F11854" s="148"/>
      <c r="G11854" s="149"/>
      <c r="H11854" s="148"/>
      <c r="I11854"/>
    </row>
    <row r="11855" spans="1:9" x14ac:dyDescent="0.25">
      <c r="A11855"/>
      <c r="B11855"/>
      <c r="C11855"/>
      <c r="D11855"/>
      <c r="E11855" s="148"/>
      <c r="F11855" s="148"/>
      <c r="G11855" s="149"/>
      <c r="H11855" s="148"/>
      <c r="I11855"/>
    </row>
    <row r="11856" spans="1:9" x14ac:dyDescent="0.25">
      <c r="A11856"/>
      <c r="B11856"/>
      <c r="C11856"/>
      <c r="D11856"/>
      <c r="E11856" s="148"/>
      <c r="F11856" s="148"/>
      <c r="G11856" s="149"/>
      <c r="H11856" s="148"/>
      <c r="I11856"/>
    </row>
    <row r="11857" spans="1:9" x14ac:dyDescent="0.25">
      <c r="A11857"/>
      <c r="B11857"/>
      <c r="C11857"/>
      <c r="D11857"/>
      <c r="E11857" s="148"/>
      <c r="F11857" s="148"/>
      <c r="G11857" s="149"/>
      <c r="H11857" s="148"/>
      <c r="I11857"/>
    </row>
    <row r="11858" spans="1:9" x14ac:dyDescent="0.25">
      <c r="A11858"/>
      <c r="B11858"/>
      <c r="C11858"/>
      <c r="D11858"/>
      <c r="E11858" s="148"/>
      <c r="F11858" s="148"/>
      <c r="G11858" s="149"/>
      <c r="H11858" s="148"/>
      <c r="I11858"/>
    </row>
    <row r="11859" spans="1:9" x14ac:dyDescent="0.25">
      <c r="A11859"/>
      <c r="B11859"/>
      <c r="C11859"/>
      <c r="D11859"/>
      <c r="E11859" s="148"/>
      <c r="F11859" s="148"/>
      <c r="G11859" s="149"/>
      <c r="H11859" s="148"/>
      <c r="I11859"/>
    </row>
    <row r="11860" spans="1:9" x14ac:dyDescent="0.25">
      <c r="A11860"/>
      <c r="B11860"/>
      <c r="C11860"/>
      <c r="D11860"/>
      <c r="E11860" s="148"/>
      <c r="F11860" s="148"/>
      <c r="G11860" s="149"/>
      <c r="H11860" s="148"/>
      <c r="I11860"/>
    </row>
    <row r="11861" spans="1:9" x14ac:dyDescent="0.25">
      <c r="A11861"/>
      <c r="B11861"/>
      <c r="C11861"/>
      <c r="D11861"/>
      <c r="E11861" s="148"/>
      <c r="F11861" s="148"/>
      <c r="G11861" s="149"/>
      <c r="H11861" s="148"/>
      <c r="I11861"/>
    </row>
    <row r="11862" spans="1:9" x14ac:dyDescent="0.25">
      <c r="A11862"/>
      <c r="B11862"/>
      <c r="C11862"/>
      <c r="D11862"/>
      <c r="E11862" s="148"/>
      <c r="F11862" s="148"/>
      <c r="G11862" s="149"/>
      <c r="H11862" s="148"/>
      <c r="I11862"/>
    </row>
    <row r="11863" spans="1:9" x14ac:dyDescent="0.25">
      <c r="A11863"/>
      <c r="B11863"/>
      <c r="C11863"/>
      <c r="D11863"/>
      <c r="E11863" s="148"/>
      <c r="F11863" s="148"/>
      <c r="G11863" s="149"/>
      <c r="H11863" s="148"/>
      <c r="I11863"/>
    </row>
    <row r="11864" spans="1:9" x14ac:dyDescent="0.25">
      <c r="A11864"/>
      <c r="B11864"/>
      <c r="C11864"/>
      <c r="D11864"/>
      <c r="E11864" s="148"/>
      <c r="F11864" s="148"/>
      <c r="G11864" s="149"/>
      <c r="H11864" s="148"/>
      <c r="I11864"/>
    </row>
    <row r="11865" spans="1:9" x14ac:dyDescent="0.25">
      <c r="A11865"/>
      <c r="B11865"/>
      <c r="C11865"/>
      <c r="D11865"/>
      <c r="E11865" s="148"/>
      <c r="F11865" s="148"/>
      <c r="G11865" s="149"/>
      <c r="H11865" s="148"/>
      <c r="I11865"/>
    </row>
    <row r="11866" spans="1:9" x14ac:dyDescent="0.25">
      <c r="A11866"/>
      <c r="B11866"/>
      <c r="C11866"/>
      <c r="D11866"/>
      <c r="E11866" s="148"/>
      <c r="F11866" s="148"/>
      <c r="G11866" s="149"/>
      <c r="H11866" s="148"/>
      <c r="I11866"/>
    </row>
    <row r="11867" spans="1:9" x14ac:dyDescent="0.25">
      <c r="A11867"/>
      <c r="B11867"/>
      <c r="C11867"/>
      <c r="D11867"/>
      <c r="E11867" s="148"/>
      <c r="F11867" s="148"/>
      <c r="G11867" s="149"/>
      <c r="H11867" s="148"/>
      <c r="I11867"/>
    </row>
    <row r="11868" spans="1:9" x14ac:dyDescent="0.25">
      <c r="A11868"/>
      <c r="B11868"/>
      <c r="C11868"/>
      <c r="D11868"/>
      <c r="E11868" s="148"/>
      <c r="F11868" s="148"/>
      <c r="G11868" s="149"/>
      <c r="H11868" s="148"/>
      <c r="I11868"/>
    </row>
    <row r="11869" spans="1:9" x14ac:dyDescent="0.25">
      <c r="A11869"/>
      <c r="B11869"/>
      <c r="C11869"/>
      <c r="D11869"/>
      <c r="E11869" s="148"/>
      <c r="F11869" s="148"/>
      <c r="G11869" s="149"/>
      <c r="H11869" s="148"/>
      <c r="I11869"/>
    </row>
    <row r="11870" spans="1:9" x14ac:dyDescent="0.25">
      <c r="A11870"/>
      <c r="B11870"/>
      <c r="C11870"/>
      <c r="D11870"/>
      <c r="E11870" s="148"/>
      <c r="F11870" s="148"/>
      <c r="G11870" s="149"/>
      <c r="H11870" s="148"/>
      <c r="I11870"/>
    </row>
    <row r="11871" spans="1:9" x14ac:dyDescent="0.25">
      <c r="A11871"/>
      <c r="B11871"/>
      <c r="C11871"/>
      <c r="D11871"/>
      <c r="E11871" s="148"/>
      <c r="F11871" s="148"/>
      <c r="G11871" s="149"/>
      <c r="H11871" s="148"/>
      <c r="I11871"/>
    </row>
    <row r="11872" spans="1:9" x14ac:dyDescent="0.25">
      <c r="A11872"/>
      <c r="B11872"/>
      <c r="C11872"/>
      <c r="D11872"/>
      <c r="E11872" s="148"/>
      <c r="F11872" s="148"/>
      <c r="G11872" s="149"/>
      <c r="H11872" s="148"/>
      <c r="I11872"/>
    </row>
    <row r="11873" spans="1:9" x14ac:dyDescent="0.25">
      <c r="A11873"/>
      <c r="B11873"/>
      <c r="C11873"/>
      <c r="D11873"/>
      <c r="E11873" s="148"/>
      <c r="F11873" s="148"/>
      <c r="G11873" s="149"/>
      <c r="H11873" s="148"/>
      <c r="I11873"/>
    </row>
    <row r="11874" spans="1:9" x14ac:dyDescent="0.25">
      <c r="A11874"/>
      <c r="B11874"/>
      <c r="C11874"/>
      <c r="D11874"/>
      <c r="E11874" s="148"/>
      <c r="F11874" s="148"/>
      <c r="G11874" s="149"/>
      <c r="H11874" s="148"/>
      <c r="I11874"/>
    </row>
    <row r="11875" spans="1:9" x14ac:dyDescent="0.25">
      <c r="A11875"/>
      <c r="B11875"/>
      <c r="C11875"/>
      <c r="D11875"/>
      <c r="E11875" s="148"/>
      <c r="F11875" s="148"/>
      <c r="G11875" s="149"/>
      <c r="H11875" s="148"/>
      <c r="I11875"/>
    </row>
    <row r="11876" spans="1:9" x14ac:dyDescent="0.25">
      <c r="A11876"/>
      <c r="B11876"/>
      <c r="C11876"/>
      <c r="D11876"/>
      <c r="E11876" s="148"/>
      <c r="F11876" s="148"/>
      <c r="G11876" s="149"/>
      <c r="H11876" s="148"/>
      <c r="I11876"/>
    </row>
    <row r="11877" spans="1:9" x14ac:dyDescent="0.25">
      <c r="A11877"/>
      <c r="B11877"/>
      <c r="C11877"/>
      <c r="D11877"/>
      <c r="E11877" s="148"/>
      <c r="F11877" s="148"/>
      <c r="G11877" s="149"/>
      <c r="H11877" s="148"/>
      <c r="I11877"/>
    </row>
    <row r="11878" spans="1:9" x14ac:dyDescent="0.25">
      <c r="A11878"/>
      <c r="B11878"/>
      <c r="C11878"/>
      <c r="D11878"/>
      <c r="E11878" s="148"/>
      <c r="F11878" s="148"/>
      <c r="G11878" s="149"/>
      <c r="H11878" s="148"/>
      <c r="I11878"/>
    </row>
    <row r="11879" spans="1:9" x14ac:dyDescent="0.25">
      <c r="A11879"/>
      <c r="B11879"/>
      <c r="C11879"/>
      <c r="D11879"/>
      <c r="E11879" s="148"/>
      <c r="F11879" s="148"/>
      <c r="G11879" s="149"/>
      <c r="H11879" s="148"/>
      <c r="I11879"/>
    </row>
    <row r="11880" spans="1:9" x14ac:dyDescent="0.25">
      <c r="A11880"/>
      <c r="B11880"/>
      <c r="C11880"/>
      <c r="D11880"/>
      <c r="E11880" s="148"/>
      <c r="F11880" s="148"/>
      <c r="G11880" s="149"/>
      <c r="H11880" s="148"/>
      <c r="I11880"/>
    </row>
    <row r="11881" spans="1:9" x14ac:dyDescent="0.25">
      <c r="A11881"/>
      <c r="B11881"/>
      <c r="C11881"/>
      <c r="D11881"/>
      <c r="E11881" s="148"/>
      <c r="F11881" s="148"/>
      <c r="G11881" s="149"/>
      <c r="H11881" s="148"/>
      <c r="I11881"/>
    </row>
    <row r="11882" spans="1:9" x14ac:dyDescent="0.25">
      <c r="A11882"/>
      <c r="B11882"/>
      <c r="C11882"/>
      <c r="D11882"/>
      <c r="E11882" s="148"/>
      <c r="F11882" s="148"/>
      <c r="G11882" s="149"/>
      <c r="H11882" s="148"/>
      <c r="I11882"/>
    </row>
    <row r="11883" spans="1:9" x14ac:dyDescent="0.25">
      <c r="A11883"/>
      <c r="B11883"/>
      <c r="C11883"/>
      <c r="D11883"/>
      <c r="E11883" s="148"/>
      <c r="F11883" s="148"/>
      <c r="G11883" s="149"/>
      <c r="H11883" s="148"/>
      <c r="I11883"/>
    </row>
    <row r="11884" spans="1:9" x14ac:dyDescent="0.25">
      <c r="A11884"/>
      <c r="B11884"/>
      <c r="C11884"/>
      <c r="D11884"/>
      <c r="E11884" s="148"/>
      <c r="F11884" s="148"/>
      <c r="G11884" s="149"/>
      <c r="H11884" s="148"/>
      <c r="I11884"/>
    </row>
    <row r="11885" spans="1:9" x14ac:dyDescent="0.25">
      <c r="A11885"/>
      <c r="B11885"/>
      <c r="C11885"/>
      <c r="D11885"/>
      <c r="E11885" s="148"/>
      <c r="F11885" s="148"/>
      <c r="G11885" s="149"/>
      <c r="H11885" s="148"/>
      <c r="I11885"/>
    </row>
    <row r="11886" spans="1:9" x14ac:dyDescent="0.25">
      <c r="A11886"/>
      <c r="B11886"/>
      <c r="C11886"/>
      <c r="D11886"/>
      <c r="E11886" s="148"/>
      <c r="F11886" s="148"/>
      <c r="G11886" s="149"/>
      <c r="H11886" s="148"/>
      <c r="I11886"/>
    </row>
    <row r="11887" spans="1:9" x14ac:dyDescent="0.25">
      <c r="A11887"/>
      <c r="B11887"/>
      <c r="C11887"/>
      <c r="D11887"/>
      <c r="E11887" s="148"/>
      <c r="F11887" s="148"/>
      <c r="G11887" s="149"/>
      <c r="H11887" s="148"/>
      <c r="I11887"/>
    </row>
    <row r="11888" spans="1:9" x14ac:dyDescent="0.25">
      <c r="A11888"/>
      <c r="B11888"/>
      <c r="C11888"/>
      <c r="D11888"/>
      <c r="E11888" s="148"/>
      <c r="F11888" s="148"/>
      <c r="G11888" s="149"/>
      <c r="H11888" s="148"/>
      <c r="I11888"/>
    </row>
    <row r="11889" spans="1:9" x14ac:dyDescent="0.25">
      <c r="A11889"/>
      <c r="B11889"/>
      <c r="C11889"/>
      <c r="D11889"/>
      <c r="E11889" s="148"/>
      <c r="F11889" s="148"/>
      <c r="G11889" s="149"/>
      <c r="H11889" s="148"/>
      <c r="I11889"/>
    </row>
    <row r="11890" spans="1:9" x14ac:dyDescent="0.25">
      <c r="A11890"/>
      <c r="B11890"/>
      <c r="C11890"/>
      <c r="D11890"/>
      <c r="E11890" s="148"/>
      <c r="F11890" s="148"/>
      <c r="G11890" s="149"/>
      <c r="H11890" s="148"/>
      <c r="I11890"/>
    </row>
    <row r="11891" spans="1:9" x14ac:dyDescent="0.25">
      <c r="A11891"/>
      <c r="B11891"/>
      <c r="C11891"/>
      <c r="D11891"/>
      <c r="E11891" s="148"/>
      <c r="F11891" s="148"/>
      <c r="G11891" s="149"/>
      <c r="H11891" s="148"/>
      <c r="I11891"/>
    </row>
    <row r="11892" spans="1:9" x14ac:dyDescent="0.25">
      <c r="A11892"/>
      <c r="B11892"/>
      <c r="C11892"/>
      <c r="D11892"/>
      <c r="E11892" s="148"/>
      <c r="F11892" s="148"/>
      <c r="G11892" s="149"/>
      <c r="H11892" s="148"/>
      <c r="I11892"/>
    </row>
    <row r="11893" spans="1:9" x14ac:dyDescent="0.25">
      <c r="A11893"/>
      <c r="B11893"/>
      <c r="C11893"/>
      <c r="D11893"/>
      <c r="E11893" s="148"/>
      <c r="F11893" s="148"/>
      <c r="G11893" s="149"/>
      <c r="H11893" s="148"/>
      <c r="I11893"/>
    </row>
    <row r="11894" spans="1:9" x14ac:dyDescent="0.25">
      <c r="A11894"/>
      <c r="B11894"/>
      <c r="C11894"/>
      <c r="D11894"/>
      <c r="E11894" s="148"/>
      <c r="F11894" s="148"/>
      <c r="G11894" s="149"/>
      <c r="H11894" s="148"/>
      <c r="I11894"/>
    </row>
    <row r="11895" spans="1:9" x14ac:dyDescent="0.25">
      <c r="A11895"/>
      <c r="B11895"/>
      <c r="C11895"/>
      <c r="D11895"/>
      <c r="E11895" s="148"/>
      <c r="F11895" s="148"/>
      <c r="G11895" s="149"/>
      <c r="H11895" s="148"/>
      <c r="I11895"/>
    </row>
    <row r="11896" spans="1:9" x14ac:dyDescent="0.25">
      <c r="A11896"/>
      <c r="B11896"/>
      <c r="C11896"/>
      <c r="D11896"/>
      <c r="E11896" s="148"/>
      <c r="F11896" s="148"/>
      <c r="G11896" s="149"/>
      <c r="H11896" s="148"/>
      <c r="I11896"/>
    </row>
    <row r="11897" spans="1:9" x14ac:dyDescent="0.25">
      <c r="A11897"/>
      <c r="B11897"/>
      <c r="C11897"/>
      <c r="D11897"/>
      <c r="E11897" s="148"/>
      <c r="F11897" s="148"/>
      <c r="G11897" s="149"/>
      <c r="H11897" s="148"/>
      <c r="I11897"/>
    </row>
    <row r="11898" spans="1:9" x14ac:dyDescent="0.25">
      <c r="A11898"/>
      <c r="B11898"/>
      <c r="C11898"/>
      <c r="D11898"/>
      <c r="E11898" s="148"/>
      <c r="F11898" s="148"/>
      <c r="G11898" s="149"/>
      <c r="H11898" s="148"/>
      <c r="I11898"/>
    </row>
    <row r="11899" spans="1:9" x14ac:dyDescent="0.25">
      <c r="A11899"/>
      <c r="B11899"/>
      <c r="C11899"/>
      <c r="D11899"/>
      <c r="E11899" s="148"/>
      <c r="F11899" s="148"/>
      <c r="G11899" s="149"/>
      <c r="H11899" s="148"/>
      <c r="I11899"/>
    </row>
    <row r="11900" spans="1:9" x14ac:dyDescent="0.25">
      <c r="A11900"/>
      <c r="B11900"/>
      <c r="C11900"/>
      <c r="D11900"/>
      <c r="E11900" s="148"/>
      <c r="F11900" s="148"/>
      <c r="G11900" s="149"/>
      <c r="H11900" s="148"/>
      <c r="I11900"/>
    </row>
    <row r="11901" spans="1:9" x14ac:dyDescent="0.25">
      <c r="A11901"/>
      <c r="B11901"/>
      <c r="C11901"/>
      <c r="D11901"/>
      <c r="E11901" s="148"/>
      <c r="F11901" s="148"/>
      <c r="G11901" s="149"/>
      <c r="H11901" s="148"/>
      <c r="I11901"/>
    </row>
    <row r="11902" spans="1:9" x14ac:dyDescent="0.25">
      <c r="A11902"/>
      <c r="B11902"/>
      <c r="C11902"/>
      <c r="D11902"/>
      <c r="E11902" s="148"/>
      <c r="F11902" s="148"/>
      <c r="G11902" s="149"/>
      <c r="H11902" s="148"/>
      <c r="I11902"/>
    </row>
    <row r="11903" spans="1:9" x14ac:dyDescent="0.25">
      <c r="A11903"/>
      <c r="B11903"/>
      <c r="C11903"/>
      <c r="D11903"/>
      <c r="E11903" s="148"/>
      <c r="F11903" s="148"/>
      <c r="G11903" s="149"/>
      <c r="H11903" s="148"/>
      <c r="I11903"/>
    </row>
    <row r="11904" spans="1:9" x14ac:dyDescent="0.25">
      <c r="A11904"/>
      <c r="B11904"/>
      <c r="C11904"/>
      <c r="D11904"/>
      <c r="E11904" s="148"/>
      <c r="F11904" s="148"/>
      <c r="G11904" s="149"/>
      <c r="H11904" s="148"/>
      <c r="I11904"/>
    </row>
    <row r="11905" spans="1:9" x14ac:dyDescent="0.25">
      <c r="A11905"/>
      <c r="B11905"/>
      <c r="C11905"/>
      <c r="D11905"/>
      <c r="E11905" s="148"/>
      <c r="F11905" s="148"/>
      <c r="G11905" s="149"/>
      <c r="H11905" s="148"/>
      <c r="I11905"/>
    </row>
    <row r="11906" spans="1:9" x14ac:dyDescent="0.25">
      <c r="A11906"/>
      <c r="B11906"/>
      <c r="C11906"/>
      <c r="D11906"/>
      <c r="E11906" s="148"/>
      <c r="F11906" s="148"/>
      <c r="G11906" s="149"/>
      <c r="H11906" s="148"/>
      <c r="I11906"/>
    </row>
    <row r="11907" spans="1:9" x14ac:dyDescent="0.25">
      <c r="A11907"/>
      <c r="B11907"/>
      <c r="C11907"/>
      <c r="D11907"/>
      <c r="E11907" s="148"/>
      <c r="F11907" s="148"/>
      <c r="G11907" s="149"/>
      <c r="H11907" s="148"/>
      <c r="I11907"/>
    </row>
    <row r="11908" spans="1:9" x14ac:dyDescent="0.25">
      <c r="A11908"/>
      <c r="B11908"/>
      <c r="C11908"/>
      <c r="D11908"/>
      <c r="E11908" s="148"/>
      <c r="F11908" s="148"/>
      <c r="G11908" s="149"/>
      <c r="H11908" s="148"/>
      <c r="I11908"/>
    </row>
    <row r="11909" spans="1:9" x14ac:dyDescent="0.25">
      <c r="A11909"/>
      <c r="B11909"/>
      <c r="C11909"/>
      <c r="D11909"/>
      <c r="E11909" s="148"/>
      <c r="F11909" s="148"/>
      <c r="G11909" s="149"/>
      <c r="H11909" s="148"/>
      <c r="I11909"/>
    </row>
    <row r="11910" spans="1:9" x14ac:dyDescent="0.25">
      <c r="A11910"/>
      <c r="B11910"/>
      <c r="C11910"/>
      <c r="D11910"/>
      <c r="E11910" s="148"/>
      <c r="F11910" s="148"/>
      <c r="G11910" s="149"/>
      <c r="H11910" s="148"/>
      <c r="I11910"/>
    </row>
    <row r="11911" spans="1:9" x14ac:dyDescent="0.25">
      <c r="A11911"/>
      <c r="B11911"/>
      <c r="C11911"/>
      <c r="D11911"/>
      <c r="E11911" s="148"/>
      <c r="F11911" s="148"/>
      <c r="G11911" s="149"/>
      <c r="H11911" s="148"/>
      <c r="I11911"/>
    </row>
    <row r="11912" spans="1:9" x14ac:dyDescent="0.25">
      <c r="A11912"/>
      <c r="B11912"/>
      <c r="C11912"/>
      <c r="D11912"/>
      <c r="E11912" s="148"/>
      <c r="F11912" s="148"/>
      <c r="G11912" s="149"/>
      <c r="H11912" s="148"/>
      <c r="I11912"/>
    </row>
    <row r="11913" spans="1:9" x14ac:dyDescent="0.25">
      <c r="A11913"/>
      <c r="B11913"/>
      <c r="C11913"/>
      <c r="D11913"/>
      <c r="E11913" s="148"/>
      <c r="F11913" s="148"/>
      <c r="G11913" s="149"/>
      <c r="H11913" s="148"/>
      <c r="I11913"/>
    </row>
    <row r="11914" spans="1:9" x14ac:dyDescent="0.25">
      <c r="A11914"/>
      <c r="B11914"/>
      <c r="C11914"/>
      <c r="D11914"/>
      <c r="E11914" s="148"/>
      <c r="F11914" s="148"/>
      <c r="G11914" s="149"/>
      <c r="H11914" s="148"/>
      <c r="I11914"/>
    </row>
    <row r="11915" spans="1:9" x14ac:dyDescent="0.25">
      <c r="A11915"/>
      <c r="B11915"/>
      <c r="C11915"/>
      <c r="D11915"/>
      <c r="E11915" s="148"/>
      <c r="F11915" s="148"/>
      <c r="G11915" s="149"/>
      <c r="H11915" s="148"/>
      <c r="I11915"/>
    </row>
    <row r="11916" spans="1:9" x14ac:dyDescent="0.25">
      <c r="A11916"/>
      <c r="B11916"/>
      <c r="C11916"/>
      <c r="D11916"/>
      <c r="E11916" s="148"/>
      <c r="F11916" s="148"/>
      <c r="G11916" s="149"/>
      <c r="H11916" s="148"/>
      <c r="I11916"/>
    </row>
    <row r="11917" spans="1:9" x14ac:dyDescent="0.25">
      <c r="A11917"/>
      <c r="B11917"/>
      <c r="C11917"/>
      <c r="D11917"/>
      <c r="E11917" s="148"/>
      <c r="F11917" s="148"/>
      <c r="G11917" s="149"/>
      <c r="H11917" s="148"/>
      <c r="I11917"/>
    </row>
    <row r="11918" spans="1:9" x14ac:dyDescent="0.25">
      <c r="A11918"/>
      <c r="B11918"/>
      <c r="C11918"/>
      <c r="D11918"/>
      <c r="E11918" s="148"/>
      <c r="F11918" s="148"/>
      <c r="G11918" s="149"/>
      <c r="H11918" s="148"/>
      <c r="I11918"/>
    </row>
    <row r="11919" spans="1:9" x14ac:dyDescent="0.25">
      <c r="A11919"/>
      <c r="B11919"/>
      <c r="C11919"/>
      <c r="D11919"/>
      <c r="E11919" s="148"/>
      <c r="F11919" s="148"/>
      <c r="G11919" s="149"/>
      <c r="H11919" s="148"/>
      <c r="I11919"/>
    </row>
    <row r="11920" spans="1:9" x14ac:dyDescent="0.25">
      <c r="A11920"/>
      <c r="B11920"/>
      <c r="C11920"/>
      <c r="D11920"/>
      <c r="E11920" s="148"/>
      <c r="F11920" s="148"/>
      <c r="G11920" s="149"/>
      <c r="H11920" s="148"/>
      <c r="I11920"/>
    </row>
    <row r="11921" spans="1:9" x14ac:dyDescent="0.25">
      <c r="A11921"/>
      <c r="B11921"/>
      <c r="C11921"/>
      <c r="D11921"/>
      <c r="E11921" s="148"/>
      <c r="F11921" s="148"/>
      <c r="G11921" s="149"/>
      <c r="H11921" s="148"/>
      <c r="I11921"/>
    </row>
    <row r="11922" spans="1:9" x14ac:dyDescent="0.25">
      <c r="A11922"/>
      <c r="B11922"/>
      <c r="C11922"/>
      <c r="D11922"/>
      <c r="E11922" s="148"/>
      <c r="F11922" s="148"/>
      <c r="G11922" s="149"/>
      <c r="H11922" s="148"/>
      <c r="I11922"/>
    </row>
    <row r="11923" spans="1:9" x14ac:dyDescent="0.25">
      <c r="A11923"/>
      <c r="B11923"/>
      <c r="C11923"/>
      <c r="D11923"/>
      <c r="E11923" s="148"/>
      <c r="F11923" s="148"/>
      <c r="G11923" s="149"/>
      <c r="H11923" s="148"/>
      <c r="I11923"/>
    </row>
    <row r="11924" spans="1:9" x14ac:dyDescent="0.25">
      <c r="A11924"/>
      <c r="B11924"/>
      <c r="C11924"/>
      <c r="D11924"/>
      <c r="E11924" s="148"/>
      <c r="F11924" s="148"/>
      <c r="G11924" s="149"/>
      <c r="H11924" s="148"/>
      <c r="I11924"/>
    </row>
    <row r="11925" spans="1:9" x14ac:dyDescent="0.25">
      <c r="A11925"/>
      <c r="B11925"/>
      <c r="C11925"/>
      <c r="D11925"/>
      <c r="E11925" s="148"/>
      <c r="F11925" s="148"/>
      <c r="G11925" s="149"/>
      <c r="H11925" s="148"/>
      <c r="I11925"/>
    </row>
    <row r="11926" spans="1:9" x14ac:dyDescent="0.25">
      <c r="A11926"/>
      <c r="B11926"/>
      <c r="C11926"/>
      <c r="D11926"/>
      <c r="E11926" s="148"/>
      <c r="F11926" s="148"/>
      <c r="G11926" s="149"/>
      <c r="H11926" s="148"/>
      <c r="I11926"/>
    </row>
    <row r="11927" spans="1:9" x14ac:dyDescent="0.25">
      <c r="A11927"/>
      <c r="B11927"/>
      <c r="C11927"/>
      <c r="D11927"/>
      <c r="E11927" s="148"/>
      <c r="F11927" s="148"/>
      <c r="G11927" s="149"/>
      <c r="H11927" s="148"/>
      <c r="I11927"/>
    </row>
    <row r="11928" spans="1:9" x14ac:dyDescent="0.25">
      <c r="A11928"/>
      <c r="B11928"/>
      <c r="C11928"/>
      <c r="D11928"/>
      <c r="E11928" s="148"/>
      <c r="F11928" s="148"/>
      <c r="G11928" s="149"/>
      <c r="H11928" s="148"/>
      <c r="I11928"/>
    </row>
    <row r="11929" spans="1:9" x14ac:dyDescent="0.25">
      <c r="A11929"/>
      <c r="B11929"/>
      <c r="C11929"/>
      <c r="D11929"/>
      <c r="E11929" s="148"/>
      <c r="F11929" s="148"/>
      <c r="G11929" s="149"/>
      <c r="H11929" s="148"/>
      <c r="I11929"/>
    </row>
    <row r="11930" spans="1:9" x14ac:dyDescent="0.25">
      <c r="A11930"/>
      <c r="B11930"/>
      <c r="C11930"/>
      <c r="D11930"/>
      <c r="E11930" s="148"/>
      <c r="F11930" s="148"/>
      <c r="G11930" s="149"/>
      <c r="H11930" s="148"/>
      <c r="I11930"/>
    </row>
    <row r="11931" spans="1:9" x14ac:dyDescent="0.25">
      <c r="A11931"/>
      <c r="B11931"/>
      <c r="C11931"/>
      <c r="D11931"/>
      <c r="E11931" s="148"/>
      <c r="F11931" s="148"/>
      <c r="G11931" s="149"/>
      <c r="H11931" s="148"/>
      <c r="I11931"/>
    </row>
    <row r="11932" spans="1:9" x14ac:dyDescent="0.25">
      <c r="A11932"/>
      <c r="B11932"/>
      <c r="C11932"/>
      <c r="D11932"/>
      <c r="E11932" s="148"/>
      <c r="F11932" s="148"/>
      <c r="G11932" s="149"/>
      <c r="H11932" s="148"/>
      <c r="I11932"/>
    </row>
    <row r="11933" spans="1:9" x14ac:dyDescent="0.25">
      <c r="A11933"/>
      <c r="B11933"/>
      <c r="C11933"/>
      <c r="D11933"/>
      <c r="E11933" s="148"/>
      <c r="F11933" s="148"/>
      <c r="G11933" s="149"/>
      <c r="H11933" s="148"/>
      <c r="I11933"/>
    </row>
    <row r="11934" spans="1:9" x14ac:dyDescent="0.25">
      <c r="A11934"/>
      <c r="B11934"/>
      <c r="C11934"/>
      <c r="D11934"/>
      <c r="E11934" s="148"/>
      <c r="F11934" s="148"/>
      <c r="G11934" s="149"/>
      <c r="H11934" s="148"/>
      <c r="I11934"/>
    </row>
    <row r="11935" spans="1:9" x14ac:dyDescent="0.25">
      <c r="A11935"/>
      <c r="B11935"/>
      <c r="C11935"/>
      <c r="D11935"/>
      <c r="E11935" s="148"/>
      <c r="F11935" s="148"/>
      <c r="G11935" s="149"/>
      <c r="H11935" s="148"/>
      <c r="I11935"/>
    </row>
    <row r="11936" spans="1:9" x14ac:dyDescent="0.25">
      <c r="A11936"/>
      <c r="B11936"/>
      <c r="C11936"/>
      <c r="D11936"/>
      <c r="E11936" s="148"/>
      <c r="F11936" s="148"/>
      <c r="G11936" s="149"/>
      <c r="H11936" s="148"/>
      <c r="I11936"/>
    </row>
    <row r="11937" spans="1:9" x14ac:dyDescent="0.25">
      <c r="A11937"/>
      <c r="B11937"/>
      <c r="C11937"/>
      <c r="D11937"/>
      <c r="E11937" s="148"/>
      <c r="F11937" s="148"/>
      <c r="G11937" s="149"/>
      <c r="H11937" s="148"/>
      <c r="I11937"/>
    </row>
    <row r="11938" spans="1:9" x14ac:dyDescent="0.25">
      <c r="A11938"/>
      <c r="B11938"/>
      <c r="C11938"/>
      <c r="D11938"/>
      <c r="E11938" s="148"/>
      <c r="F11938" s="148"/>
      <c r="G11938" s="149"/>
      <c r="H11938" s="148"/>
      <c r="I11938"/>
    </row>
    <row r="11939" spans="1:9" x14ac:dyDescent="0.25">
      <c r="A11939"/>
      <c r="B11939"/>
      <c r="C11939"/>
      <c r="D11939"/>
      <c r="E11939" s="148"/>
      <c r="F11939" s="148"/>
      <c r="G11939" s="149"/>
      <c r="H11939" s="148"/>
      <c r="I11939"/>
    </row>
    <row r="11940" spans="1:9" x14ac:dyDescent="0.25">
      <c r="A11940"/>
      <c r="B11940"/>
      <c r="C11940"/>
      <c r="D11940"/>
      <c r="E11940" s="148"/>
      <c r="F11940" s="148"/>
      <c r="G11940" s="149"/>
      <c r="H11940" s="148"/>
      <c r="I11940"/>
    </row>
    <row r="11941" spans="1:9" x14ac:dyDescent="0.25">
      <c r="A11941"/>
      <c r="B11941"/>
      <c r="C11941"/>
      <c r="D11941"/>
      <c r="E11941" s="148"/>
      <c r="F11941" s="148"/>
      <c r="G11941" s="149"/>
      <c r="H11941" s="148"/>
      <c r="I11941"/>
    </row>
    <row r="11942" spans="1:9" x14ac:dyDescent="0.25">
      <c r="A11942"/>
      <c r="B11942"/>
      <c r="C11942"/>
      <c r="D11942"/>
      <c r="E11942" s="148"/>
      <c r="F11942" s="148"/>
      <c r="G11942" s="149"/>
      <c r="H11942" s="148"/>
      <c r="I11942"/>
    </row>
    <row r="11943" spans="1:9" x14ac:dyDescent="0.25">
      <c r="A11943"/>
      <c r="B11943"/>
      <c r="C11943"/>
      <c r="D11943"/>
      <c r="E11943" s="148"/>
      <c r="F11943" s="148"/>
      <c r="G11943" s="149"/>
      <c r="H11943" s="148"/>
      <c r="I11943"/>
    </row>
    <row r="11944" spans="1:9" x14ac:dyDescent="0.25">
      <c r="A11944"/>
      <c r="B11944"/>
      <c r="C11944"/>
      <c r="D11944"/>
      <c r="E11944" s="148"/>
      <c r="F11944" s="148"/>
      <c r="G11944" s="149"/>
      <c r="H11944" s="148"/>
      <c r="I11944"/>
    </row>
    <row r="11945" spans="1:9" x14ac:dyDescent="0.25">
      <c r="A11945"/>
      <c r="B11945"/>
      <c r="C11945"/>
      <c r="D11945"/>
      <c r="E11945" s="148"/>
      <c r="F11945" s="148"/>
      <c r="G11945" s="149"/>
      <c r="H11945" s="148"/>
      <c r="I11945"/>
    </row>
    <row r="11946" spans="1:9" x14ac:dyDescent="0.25">
      <c r="A11946"/>
      <c r="B11946"/>
      <c r="C11946"/>
      <c r="D11946"/>
      <c r="E11946" s="148"/>
      <c r="F11946" s="148"/>
      <c r="G11946" s="149"/>
      <c r="H11946" s="148"/>
      <c r="I11946"/>
    </row>
    <row r="11947" spans="1:9" x14ac:dyDescent="0.25">
      <c r="A11947"/>
      <c r="B11947"/>
      <c r="C11947"/>
      <c r="D11947"/>
      <c r="E11947" s="148"/>
      <c r="F11947" s="148"/>
      <c r="G11947" s="149"/>
      <c r="H11947" s="148"/>
      <c r="I11947"/>
    </row>
    <row r="11948" spans="1:9" x14ac:dyDescent="0.25">
      <c r="A11948"/>
      <c r="B11948"/>
      <c r="C11948"/>
      <c r="D11948"/>
      <c r="E11948" s="148"/>
      <c r="F11948" s="148"/>
      <c r="G11948" s="149"/>
      <c r="H11948" s="148"/>
      <c r="I11948"/>
    </row>
    <row r="11949" spans="1:9" x14ac:dyDescent="0.25">
      <c r="A11949"/>
      <c r="B11949"/>
      <c r="C11949"/>
      <c r="D11949"/>
      <c r="E11949" s="148"/>
      <c r="F11949" s="148"/>
      <c r="G11949" s="149"/>
      <c r="H11949" s="148"/>
      <c r="I11949"/>
    </row>
    <row r="11950" spans="1:9" x14ac:dyDescent="0.25">
      <c r="A11950"/>
      <c r="B11950"/>
      <c r="C11950"/>
      <c r="D11950"/>
      <c r="E11950" s="148"/>
      <c r="F11950" s="148"/>
      <c r="G11950" s="149"/>
      <c r="H11950" s="148"/>
      <c r="I11950"/>
    </row>
    <row r="11951" spans="1:9" x14ac:dyDescent="0.25">
      <c r="A11951"/>
      <c r="B11951"/>
      <c r="C11951"/>
      <c r="D11951"/>
      <c r="E11951" s="148"/>
      <c r="F11951" s="148"/>
      <c r="G11951" s="149"/>
      <c r="H11951" s="148"/>
      <c r="I11951"/>
    </row>
    <row r="11952" spans="1:9" x14ac:dyDescent="0.25">
      <c r="A11952"/>
      <c r="B11952"/>
      <c r="C11952"/>
      <c r="D11952"/>
      <c r="E11952" s="148"/>
      <c r="F11952" s="148"/>
      <c r="G11952" s="149"/>
      <c r="H11952" s="148"/>
      <c r="I11952"/>
    </row>
    <row r="11953" spans="1:9" x14ac:dyDescent="0.25">
      <c r="A11953"/>
      <c r="B11953"/>
      <c r="C11953"/>
      <c r="D11953"/>
      <c r="E11953" s="148"/>
      <c r="F11953" s="148"/>
      <c r="G11953" s="149"/>
      <c r="H11953" s="148"/>
      <c r="I11953"/>
    </row>
    <row r="11954" spans="1:9" x14ac:dyDescent="0.25">
      <c r="A11954"/>
      <c r="B11954"/>
      <c r="C11954"/>
      <c r="D11954"/>
      <c r="E11954" s="148"/>
      <c r="F11954" s="148"/>
      <c r="G11954" s="149"/>
      <c r="H11954" s="148"/>
      <c r="I11954"/>
    </row>
    <row r="11955" spans="1:9" x14ac:dyDescent="0.25">
      <c r="A11955"/>
      <c r="B11955"/>
      <c r="C11955"/>
      <c r="D11955"/>
      <c r="E11955" s="148"/>
      <c r="F11955" s="148"/>
      <c r="G11955" s="149"/>
      <c r="H11955" s="148"/>
      <c r="I11955"/>
    </row>
    <row r="11956" spans="1:9" x14ac:dyDescent="0.25">
      <c r="A11956"/>
      <c r="B11956"/>
      <c r="C11956"/>
      <c r="D11956"/>
      <c r="E11956" s="148"/>
      <c r="F11956" s="148"/>
      <c r="G11956" s="149"/>
      <c r="H11956" s="148"/>
      <c r="I11956"/>
    </row>
    <row r="11957" spans="1:9" x14ac:dyDescent="0.25">
      <c r="A11957"/>
      <c r="B11957"/>
      <c r="C11957"/>
      <c r="D11957"/>
      <c r="E11957" s="148"/>
      <c r="F11957" s="148"/>
      <c r="G11957" s="149"/>
      <c r="H11957" s="148"/>
      <c r="I11957"/>
    </row>
    <row r="11958" spans="1:9" x14ac:dyDescent="0.25">
      <c r="A11958"/>
      <c r="B11958"/>
      <c r="C11958"/>
      <c r="D11958"/>
      <c r="E11958" s="148"/>
      <c r="F11958" s="148"/>
      <c r="G11958" s="149"/>
      <c r="H11958" s="148"/>
      <c r="I11958"/>
    </row>
    <row r="11959" spans="1:9" x14ac:dyDescent="0.25">
      <c r="A11959"/>
      <c r="B11959"/>
      <c r="C11959"/>
      <c r="D11959"/>
      <c r="E11959" s="148"/>
      <c r="F11959" s="148"/>
      <c r="G11959" s="149"/>
      <c r="H11959" s="148"/>
      <c r="I11959"/>
    </row>
    <row r="11960" spans="1:9" x14ac:dyDescent="0.25">
      <c r="A11960"/>
      <c r="B11960"/>
      <c r="C11960"/>
      <c r="D11960"/>
      <c r="E11960" s="148"/>
      <c r="F11960" s="148"/>
      <c r="G11960" s="149"/>
      <c r="H11960" s="148"/>
      <c r="I11960"/>
    </row>
    <row r="11961" spans="1:9" x14ac:dyDescent="0.25">
      <c r="A11961"/>
      <c r="B11961"/>
      <c r="C11961"/>
      <c r="D11961"/>
      <c r="E11961" s="148"/>
      <c r="F11961" s="148"/>
      <c r="G11961" s="149"/>
      <c r="H11961" s="148"/>
      <c r="I11961"/>
    </row>
    <row r="11962" spans="1:9" x14ac:dyDescent="0.25">
      <c r="A11962"/>
      <c r="B11962"/>
      <c r="C11962"/>
      <c r="D11962"/>
      <c r="E11962" s="148"/>
      <c r="F11962" s="148"/>
      <c r="G11962" s="149"/>
      <c r="H11962" s="148"/>
      <c r="I11962"/>
    </row>
    <row r="11963" spans="1:9" x14ac:dyDescent="0.25">
      <c r="A11963"/>
      <c r="B11963"/>
      <c r="C11963"/>
      <c r="D11963"/>
      <c r="E11963" s="148"/>
      <c r="F11963" s="148"/>
      <c r="G11963" s="149"/>
      <c r="H11963" s="148"/>
      <c r="I11963"/>
    </row>
    <row r="11964" spans="1:9" x14ac:dyDescent="0.25">
      <c r="A11964"/>
      <c r="B11964"/>
      <c r="C11964"/>
      <c r="D11964"/>
      <c r="E11964" s="148"/>
      <c r="F11964" s="148"/>
      <c r="G11964" s="149"/>
      <c r="H11964" s="148"/>
      <c r="I11964"/>
    </row>
    <row r="11965" spans="1:9" x14ac:dyDescent="0.25">
      <c r="A11965"/>
      <c r="B11965"/>
      <c r="C11965"/>
      <c r="D11965"/>
      <c r="E11965" s="148"/>
      <c r="F11965" s="148"/>
      <c r="G11965" s="149"/>
      <c r="H11965" s="148"/>
      <c r="I11965"/>
    </row>
    <row r="11966" spans="1:9" x14ac:dyDescent="0.25">
      <c r="A11966"/>
      <c r="B11966"/>
      <c r="C11966"/>
      <c r="D11966"/>
      <c r="E11966" s="148"/>
      <c r="F11966" s="148"/>
      <c r="G11966" s="149"/>
      <c r="H11966" s="148"/>
      <c r="I11966"/>
    </row>
    <row r="11967" spans="1:9" x14ac:dyDescent="0.25">
      <c r="A11967"/>
      <c r="B11967"/>
      <c r="C11967"/>
      <c r="D11967"/>
      <c r="E11967" s="148"/>
      <c r="F11967" s="148"/>
      <c r="G11967" s="149"/>
      <c r="H11967" s="148"/>
      <c r="I11967"/>
    </row>
    <row r="11968" spans="1:9" x14ac:dyDescent="0.25">
      <c r="A11968"/>
      <c r="B11968"/>
      <c r="C11968"/>
      <c r="D11968"/>
      <c r="E11968" s="148"/>
      <c r="F11968" s="148"/>
      <c r="G11968" s="149"/>
      <c r="H11968" s="148"/>
      <c r="I11968"/>
    </row>
    <row r="11969" spans="1:9" x14ac:dyDescent="0.25">
      <c r="A11969"/>
      <c r="B11969"/>
      <c r="C11969"/>
      <c r="D11969"/>
      <c r="E11969" s="148"/>
      <c r="F11969" s="148"/>
      <c r="G11969" s="149"/>
      <c r="H11969" s="148"/>
      <c r="I11969"/>
    </row>
    <row r="11970" spans="1:9" x14ac:dyDescent="0.25">
      <c r="A11970"/>
      <c r="B11970"/>
      <c r="C11970"/>
      <c r="D11970"/>
      <c r="E11970" s="148"/>
      <c r="F11970" s="148"/>
      <c r="G11970" s="149"/>
      <c r="H11970" s="148"/>
      <c r="I11970"/>
    </row>
    <row r="11971" spans="1:9" x14ac:dyDescent="0.25">
      <c r="A11971"/>
      <c r="B11971"/>
      <c r="C11971"/>
      <c r="D11971"/>
      <c r="E11971" s="148"/>
      <c r="F11971" s="148"/>
      <c r="G11971" s="149"/>
      <c r="H11971" s="148"/>
      <c r="I11971"/>
    </row>
    <row r="11972" spans="1:9" x14ac:dyDescent="0.25">
      <c r="A11972"/>
      <c r="B11972"/>
      <c r="C11972"/>
      <c r="D11972"/>
      <c r="E11972" s="148"/>
      <c r="F11972" s="148"/>
      <c r="G11972" s="149"/>
      <c r="H11972" s="148"/>
      <c r="I11972"/>
    </row>
    <row r="11973" spans="1:9" x14ac:dyDescent="0.25">
      <c r="A11973"/>
      <c r="B11973"/>
      <c r="C11973"/>
      <c r="D11973"/>
      <c r="E11973" s="148"/>
      <c r="F11973" s="148"/>
      <c r="G11973" s="149"/>
      <c r="H11973" s="148"/>
      <c r="I11973"/>
    </row>
    <row r="11974" spans="1:9" x14ac:dyDescent="0.25">
      <c r="A11974"/>
      <c r="B11974"/>
      <c r="C11974"/>
      <c r="D11974"/>
      <c r="E11974" s="148"/>
      <c r="F11974" s="148"/>
      <c r="G11974" s="149"/>
      <c r="H11974" s="148"/>
      <c r="I11974"/>
    </row>
    <row r="11975" spans="1:9" x14ac:dyDescent="0.25">
      <c r="A11975"/>
      <c r="B11975"/>
      <c r="C11975"/>
      <c r="D11975"/>
      <c r="E11975" s="148"/>
      <c r="F11975" s="148"/>
      <c r="G11975" s="149"/>
      <c r="H11975" s="148"/>
      <c r="I11975"/>
    </row>
    <row r="11976" spans="1:9" x14ac:dyDescent="0.25">
      <c r="A11976"/>
      <c r="B11976"/>
      <c r="C11976"/>
      <c r="D11976"/>
      <c r="E11976" s="148"/>
      <c r="F11976" s="148"/>
      <c r="G11976" s="149"/>
      <c r="H11976" s="148"/>
      <c r="I11976"/>
    </row>
    <row r="11977" spans="1:9" x14ac:dyDescent="0.25">
      <c r="A11977"/>
      <c r="B11977"/>
      <c r="C11977"/>
      <c r="D11977"/>
      <c r="E11977" s="148"/>
      <c r="F11977" s="148"/>
      <c r="G11977" s="149"/>
      <c r="H11977" s="148"/>
      <c r="I11977"/>
    </row>
    <row r="11978" spans="1:9" x14ac:dyDescent="0.25">
      <c r="A11978"/>
      <c r="B11978"/>
      <c r="C11978"/>
      <c r="D11978"/>
      <c r="E11978" s="148"/>
      <c r="F11978" s="148"/>
      <c r="G11978" s="149"/>
      <c r="H11978" s="148"/>
      <c r="I11978"/>
    </row>
    <row r="11979" spans="1:9" x14ac:dyDescent="0.25">
      <c r="A11979"/>
      <c r="B11979"/>
      <c r="C11979"/>
      <c r="D11979"/>
      <c r="E11979" s="148"/>
      <c r="F11979" s="148"/>
      <c r="G11979" s="149"/>
      <c r="H11979" s="148"/>
      <c r="I11979"/>
    </row>
    <row r="11980" spans="1:9" x14ac:dyDescent="0.25">
      <c r="A11980"/>
      <c r="B11980"/>
      <c r="C11980"/>
      <c r="D11980"/>
      <c r="E11980" s="148"/>
      <c r="F11980" s="148"/>
      <c r="G11980" s="149"/>
      <c r="H11980" s="148"/>
      <c r="I11980"/>
    </row>
    <row r="11981" spans="1:9" x14ac:dyDescent="0.25">
      <c r="A11981"/>
      <c r="B11981"/>
      <c r="C11981"/>
      <c r="D11981"/>
      <c r="E11981" s="148"/>
      <c r="F11981" s="148"/>
      <c r="G11981" s="149"/>
      <c r="H11981" s="148"/>
      <c r="I11981"/>
    </row>
    <row r="11982" spans="1:9" x14ac:dyDescent="0.25">
      <c r="A11982"/>
      <c r="B11982"/>
      <c r="C11982"/>
      <c r="D11982"/>
      <c r="E11982" s="148"/>
      <c r="F11982" s="148"/>
      <c r="G11982" s="149"/>
      <c r="H11982" s="148"/>
      <c r="I11982"/>
    </row>
    <row r="11983" spans="1:9" x14ac:dyDescent="0.25">
      <c r="A11983"/>
      <c r="B11983"/>
      <c r="C11983"/>
      <c r="D11983"/>
      <c r="E11983" s="148"/>
      <c r="F11983" s="148"/>
      <c r="G11983" s="149"/>
      <c r="H11983" s="148"/>
      <c r="I11983"/>
    </row>
    <row r="11984" spans="1:9" x14ac:dyDescent="0.25">
      <c r="A11984"/>
      <c r="B11984"/>
      <c r="C11984"/>
      <c r="D11984"/>
      <c r="E11984" s="148"/>
      <c r="F11984" s="148"/>
      <c r="G11984" s="149"/>
      <c r="H11984" s="148"/>
      <c r="I11984"/>
    </row>
    <row r="11985" spans="1:9" x14ac:dyDescent="0.25">
      <c r="A11985"/>
      <c r="B11985"/>
      <c r="C11985"/>
      <c r="D11985"/>
      <c r="E11985" s="148"/>
      <c r="F11985" s="148"/>
      <c r="G11985" s="149"/>
      <c r="H11985" s="148"/>
      <c r="I11985"/>
    </row>
    <row r="11986" spans="1:9" x14ac:dyDescent="0.25">
      <c r="A11986"/>
      <c r="B11986"/>
      <c r="C11986"/>
      <c r="D11986"/>
      <c r="E11986" s="148"/>
      <c r="F11986" s="148"/>
      <c r="G11986" s="149"/>
      <c r="H11986" s="148"/>
      <c r="I11986"/>
    </row>
    <row r="11987" spans="1:9" x14ac:dyDescent="0.25">
      <c r="A11987"/>
      <c r="B11987"/>
      <c r="C11987"/>
      <c r="D11987"/>
      <c r="E11987" s="148"/>
      <c r="F11987" s="148"/>
      <c r="G11987" s="149"/>
      <c r="H11987" s="148"/>
      <c r="I11987"/>
    </row>
    <row r="11988" spans="1:9" x14ac:dyDescent="0.25">
      <c r="A11988"/>
      <c r="B11988"/>
      <c r="C11988"/>
      <c r="D11988"/>
      <c r="E11988" s="148"/>
      <c r="F11988" s="148"/>
      <c r="G11988" s="149"/>
      <c r="H11988" s="148"/>
      <c r="I11988"/>
    </row>
    <row r="11989" spans="1:9" x14ac:dyDescent="0.25">
      <c r="A11989"/>
      <c r="B11989"/>
      <c r="C11989"/>
      <c r="D11989"/>
      <c r="E11989" s="148"/>
      <c r="F11989" s="148"/>
      <c r="G11989" s="149"/>
      <c r="H11989" s="148"/>
      <c r="I11989"/>
    </row>
    <row r="11990" spans="1:9" x14ac:dyDescent="0.25">
      <c r="A11990"/>
      <c r="B11990"/>
      <c r="C11990"/>
      <c r="D11990"/>
      <c r="E11990" s="148"/>
      <c r="F11990" s="148"/>
      <c r="G11990" s="149"/>
      <c r="H11990" s="148"/>
      <c r="I11990"/>
    </row>
    <row r="11991" spans="1:9" x14ac:dyDescent="0.25">
      <c r="A11991"/>
      <c r="B11991"/>
      <c r="C11991"/>
      <c r="D11991"/>
      <c r="E11991" s="148"/>
      <c r="F11991" s="148"/>
      <c r="G11991" s="149"/>
      <c r="H11991" s="148"/>
      <c r="I11991"/>
    </row>
    <row r="11992" spans="1:9" x14ac:dyDescent="0.25">
      <c r="A11992"/>
      <c r="B11992"/>
      <c r="C11992"/>
      <c r="D11992"/>
      <c r="E11992" s="148"/>
      <c r="F11992" s="148"/>
      <c r="G11992" s="149"/>
      <c r="H11992" s="148"/>
      <c r="I11992"/>
    </row>
    <row r="11993" spans="1:9" x14ac:dyDescent="0.25">
      <c r="A11993"/>
      <c r="B11993"/>
      <c r="C11993"/>
      <c r="D11993"/>
      <c r="E11993" s="148"/>
      <c r="F11993" s="148"/>
      <c r="G11993" s="149"/>
      <c r="H11993" s="148"/>
      <c r="I11993"/>
    </row>
    <row r="11994" spans="1:9" x14ac:dyDescent="0.25">
      <c r="A11994"/>
      <c r="B11994"/>
      <c r="C11994"/>
      <c r="D11994"/>
      <c r="E11994" s="148"/>
      <c r="F11994" s="148"/>
      <c r="G11994" s="149"/>
      <c r="H11994" s="148"/>
      <c r="I11994"/>
    </row>
    <row r="11995" spans="1:9" x14ac:dyDescent="0.25">
      <c r="A11995"/>
      <c r="B11995"/>
      <c r="C11995"/>
      <c r="D11995"/>
      <c r="E11995" s="148"/>
      <c r="F11995" s="148"/>
      <c r="G11995" s="149"/>
      <c r="H11995" s="148"/>
      <c r="I11995"/>
    </row>
    <row r="11996" spans="1:9" x14ac:dyDescent="0.25">
      <c r="A11996"/>
      <c r="B11996"/>
      <c r="C11996"/>
      <c r="D11996"/>
      <c r="E11996" s="148"/>
      <c r="F11996" s="148"/>
      <c r="G11996" s="149"/>
      <c r="H11996" s="148"/>
      <c r="I11996"/>
    </row>
    <row r="11997" spans="1:9" x14ac:dyDescent="0.25">
      <c r="A11997"/>
      <c r="B11997"/>
      <c r="C11997"/>
      <c r="D11997"/>
      <c r="E11997" s="148"/>
      <c r="F11997" s="148"/>
      <c r="G11997" s="149"/>
      <c r="H11997" s="148"/>
      <c r="I11997"/>
    </row>
    <row r="11998" spans="1:9" x14ac:dyDescent="0.25">
      <c r="A11998"/>
      <c r="B11998"/>
      <c r="C11998"/>
      <c r="D11998"/>
      <c r="E11998" s="148"/>
      <c r="F11998" s="148"/>
      <c r="G11998" s="149"/>
      <c r="H11998" s="148"/>
      <c r="I11998"/>
    </row>
    <row r="11999" spans="1:9" x14ac:dyDescent="0.25">
      <c r="A11999"/>
      <c r="B11999"/>
      <c r="C11999"/>
      <c r="D11999"/>
      <c r="E11999" s="148"/>
      <c r="F11999" s="148"/>
      <c r="G11999" s="149"/>
      <c r="H11999" s="148"/>
      <c r="I11999"/>
    </row>
    <row r="12000" spans="1:9" x14ac:dyDescent="0.25">
      <c r="A12000"/>
      <c r="B12000"/>
      <c r="C12000"/>
      <c r="D12000"/>
      <c r="E12000" s="148"/>
      <c r="F12000" s="148"/>
      <c r="G12000" s="149"/>
      <c r="H12000" s="148"/>
      <c r="I12000"/>
    </row>
    <row r="12001" spans="1:9" x14ac:dyDescent="0.25">
      <c r="A12001"/>
      <c r="B12001"/>
      <c r="C12001"/>
      <c r="D12001"/>
      <c r="E12001" s="148"/>
      <c r="F12001" s="148"/>
      <c r="G12001" s="149"/>
      <c r="H12001" s="148"/>
      <c r="I12001"/>
    </row>
    <row r="12002" spans="1:9" x14ac:dyDescent="0.25">
      <c r="A12002"/>
      <c r="B12002"/>
      <c r="C12002"/>
      <c r="D12002"/>
      <c r="E12002" s="148"/>
      <c r="F12002" s="148"/>
      <c r="G12002" s="149"/>
      <c r="H12002" s="148"/>
      <c r="I12002"/>
    </row>
    <row r="12003" spans="1:9" x14ac:dyDescent="0.25">
      <c r="A12003"/>
      <c r="B12003"/>
      <c r="C12003"/>
      <c r="D12003"/>
      <c r="E12003" s="148"/>
      <c r="F12003" s="148"/>
      <c r="G12003" s="149"/>
      <c r="H12003" s="148"/>
      <c r="I12003"/>
    </row>
    <row r="12004" spans="1:9" x14ac:dyDescent="0.25">
      <c r="A12004"/>
      <c r="B12004"/>
      <c r="C12004"/>
      <c r="D12004"/>
      <c r="E12004" s="148"/>
      <c r="F12004" s="148"/>
      <c r="G12004" s="149"/>
      <c r="H12004" s="148"/>
      <c r="I12004"/>
    </row>
    <row r="12005" spans="1:9" x14ac:dyDescent="0.25">
      <c r="A12005"/>
      <c r="B12005"/>
      <c r="C12005"/>
      <c r="D12005"/>
      <c r="E12005" s="148"/>
      <c r="F12005" s="148"/>
      <c r="G12005" s="149"/>
      <c r="H12005" s="148"/>
      <c r="I12005"/>
    </row>
    <row r="12006" spans="1:9" x14ac:dyDescent="0.25">
      <c r="A12006"/>
      <c r="B12006"/>
      <c r="C12006"/>
      <c r="D12006"/>
      <c r="E12006" s="148"/>
      <c r="F12006" s="148"/>
      <c r="G12006" s="149"/>
      <c r="H12006" s="148"/>
      <c r="I12006"/>
    </row>
    <row r="12007" spans="1:9" x14ac:dyDescent="0.25">
      <c r="A12007"/>
      <c r="B12007"/>
      <c r="C12007"/>
      <c r="D12007"/>
      <c r="E12007" s="148"/>
      <c r="F12007" s="148"/>
      <c r="G12007" s="149"/>
      <c r="H12007" s="148"/>
      <c r="I12007"/>
    </row>
    <row r="12008" spans="1:9" x14ac:dyDescent="0.25">
      <c r="A12008"/>
      <c r="B12008"/>
      <c r="C12008"/>
      <c r="D12008"/>
      <c r="E12008" s="148"/>
      <c r="F12008" s="148"/>
      <c r="G12008" s="149"/>
      <c r="H12008" s="148"/>
      <c r="I12008"/>
    </row>
    <row r="12009" spans="1:9" x14ac:dyDescent="0.25">
      <c r="A12009"/>
      <c r="B12009"/>
      <c r="C12009"/>
      <c r="D12009"/>
      <c r="E12009" s="148"/>
      <c r="F12009" s="148"/>
      <c r="G12009" s="149"/>
      <c r="H12009" s="148"/>
      <c r="I12009"/>
    </row>
    <row r="12010" spans="1:9" x14ac:dyDescent="0.25">
      <c r="A12010"/>
      <c r="B12010"/>
      <c r="C12010"/>
      <c r="D12010"/>
      <c r="E12010" s="148"/>
      <c r="F12010" s="148"/>
      <c r="G12010" s="149"/>
      <c r="H12010" s="148"/>
      <c r="I12010"/>
    </row>
    <row r="12011" spans="1:9" x14ac:dyDescent="0.25">
      <c r="A12011"/>
      <c r="B12011"/>
      <c r="C12011"/>
      <c r="D12011"/>
      <c r="E12011" s="148"/>
      <c r="F12011" s="148"/>
      <c r="G12011" s="149"/>
      <c r="H12011" s="148"/>
      <c r="I12011"/>
    </row>
    <row r="12012" spans="1:9" x14ac:dyDescent="0.25">
      <c r="A12012"/>
      <c r="B12012"/>
      <c r="C12012"/>
      <c r="D12012"/>
      <c r="E12012" s="148"/>
      <c r="F12012" s="148"/>
      <c r="G12012" s="149"/>
      <c r="H12012" s="148"/>
      <c r="I12012"/>
    </row>
    <row r="12013" spans="1:9" x14ac:dyDescent="0.25">
      <c r="A12013"/>
      <c r="B12013"/>
      <c r="C12013"/>
      <c r="D12013"/>
      <c r="E12013" s="148"/>
      <c r="F12013" s="148"/>
      <c r="G12013" s="149"/>
      <c r="H12013" s="148"/>
      <c r="I12013"/>
    </row>
    <row r="12014" spans="1:9" x14ac:dyDescent="0.25">
      <c r="A12014"/>
      <c r="B12014"/>
      <c r="C12014"/>
      <c r="D12014"/>
      <c r="E12014" s="148"/>
      <c r="F12014" s="148"/>
      <c r="G12014" s="149"/>
      <c r="H12014" s="148"/>
      <c r="I12014"/>
    </row>
    <row r="12015" spans="1:9" x14ac:dyDescent="0.25">
      <c r="A12015"/>
      <c r="B12015"/>
      <c r="C12015"/>
      <c r="D12015"/>
      <c r="E12015" s="148"/>
      <c r="F12015" s="148"/>
      <c r="G12015" s="149"/>
      <c r="H12015" s="148"/>
      <c r="I12015"/>
    </row>
    <row r="12016" spans="1:9" x14ac:dyDescent="0.25">
      <c r="A12016"/>
      <c r="B12016"/>
      <c r="C12016"/>
      <c r="D12016"/>
      <c r="E12016" s="148"/>
      <c r="F12016" s="148"/>
      <c r="G12016" s="149"/>
      <c r="H12016" s="148"/>
      <c r="I12016"/>
    </row>
    <row r="12017" spans="1:9" x14ac:dyDescent="0.25">
      <c r="A12017"/>
      <c r="B12017"/>
      <c r="C12017"/>
      <c r="D12017"/>
      <c r="E12017" s="148"/>
      <c r="F12017" s="148"/>
      <c r="G12017" s="149"/>
      <c r="H12017" s="148"/>
      <c r="I12017"/>
    </row>
    <row r="12018" spans="1:9" x14ac:dyDescent="0.25">
      <c r="A12018"/>
      <c r="B12018"/>
      <c r="C12018"/>
      <c r="D12018"/>
      <c r="E12018" s="148"/>
      <c r="F12018" s="148"/>
      <c r="G12018" s="149"/>
      <c r="H12018" s="148"/>
      <c r="I12018"/>
    </row>
    <row r="12019" spans="1:9" x14ac:dyDescent="0.25">
      <c r="A12019"/>
      <c r="B12019"/>
      <c r="C12019"/>
      <c r="D12019"/>
      <c r="E12019" s="148"/>
      <c r="F12019" s="148"/>
      <c r="G12019" s="149"/>
      <c r="H12019" s="148"/>
      <c r="I12019"/>
    </row>
    <row r="12020" spans="1:9" x14ac:dyDescent="0.25">
      <c r="A12020"/>
      <c r="B12020"/>
      <c r="C12020"/>
      <c r="D12020"/>
      <c r="E12020" s="148"/>
      <c r="F12020" s="148"/>
      <c r="G12020" s="149"/>
      <c r="H12020" s="148"/>
      <c r="I12020"/>
    </row>
    <row r="12021" spans="1:9" x14ac:dyDescent="0.25">
      <c r="A12021"/>
      <c r="B12021"/>
      <c r="C12021"/>
      <c r="D12021"/>
      <c r="E12021" s="148"/>
      <c r="F12021" s="148"/>
      <c r="G12021" s="149"/>
      <c r="H12021" s="148"/>
      <c r="I12021"/>
    </row>
    <row r="12022" spans="1:9" x14ac:dyDescent="0.25">
      <c r="A12022"/>
      <c r="B12022"/>
      <c r="C12022"/>
      <c r="D12022"/>
      <c r="E12022" s="148"/>
      <c r="F12022" s="148"/>
      <c r="G12022" s="149"/>
      <c r="H12022" s="148"/>
      <c r="I12022"/>
    </row>
    <row r="12023" spans="1:9" x14ac:dyDescent="0.25">
      <c r="A12023"/>
      <c r="B12023"/>
      <c r="C12023"/>
      <c r="D12023"/>
      <c r="E12023" s="148"/>
      <c r="F12023" s="148"/>
      <c r="G12023" s="149"/>
      <c r="H12023" s="148"/>
      <c r="I12023"/>
    </row>
    <row r="12024" spans="1:9" x14ac:dyDescent="0.25">
      <c r="A12024"/>
      <c r="B12024"/>
      <c r="C12024"/>
      <c r="D12024"/>
      <c r="E12024" s="148"/>
      <c r="F12024" s="148"/>
      <c r="G12024" s="149"/>
      <c r="H12024" s="148"/>
      <c r="I12024"/>
    </row>
    <row r="12025" spans="1:9" x14ac:dyDescent="0.25">
      <c r="A12025"/>
      <c r="B12025"/>
      <c r="C12025"/>
      <c r="D12025"/>
      <c r="E12025" s="148"/>
      <c r="F12025" s="148"/>
      <c r="G12025" s="149"/>
      <c r="H12025" s="148"/>
      <c r="I12025"/>
    </row>
    <row r="12026" spans="1:9" x14ac:dyDescent="0.25">
      <c r="A12026"/>
      <c r="B12026"/>
      <c r="C12026"/>
      <c r="D12026"/>
      <c r="E12026" s="148"/>
      <c r="F12026" s="148"/>
      <c r="G12026" s="149"/>
      <c r="H12026" s="148"/>
      <c r="I12026"/>
    </row>
    <row r="12027" spans="1:9" x14ac:dyDescent="0.25">
      <c r="A12027"/>
      <c r="B12027"/>
      <c r="C12027"/>
      <c r="D12027"/>
      <c r="E12027" s="148"/>
      <c r="F12027" s="148"/>
      <c r="G12027" s="149"/>
      <c r="H12027" s="148"/>
      <c r="I12027"/>
    </row>
    <row r="12028" spans="1:9" x14ac:dyDescent="0.25">
      <c r="A12028"/>
      <c r="B12028"/>
      <c r="C12028"/>
      <c r="D12028"/>
      <c r="E12028" s="148"/>
      <c r="F12028" s="148"/>
      <c r="G12028" s="149"/>
      <c r="H12028" s="148"/>
      <c r="I12028"/>
    </row>
    <row r="12029" spans="1:9" x14ac:dyDescent="0.25">
      <c r="A12029"/>
      <c r="B12029"/>
      <c r="C12029"/>
      <c r="D12029"/>
      <c r="E12029" s="148"/>
      <c r="F12029" s="148"/>
      <c r="G12029" s="149"/>
      <c r="H12029" s="148"/>
      <c r="I12029"/>
    </row>
    <row r="12030" spans="1:9" x14ac:dyDescent="0.25">
      <c r="A12030"/>
      <c r="B12030"/>
      <c r="C12030"/>
      <c r="D12030"/>
      <c r="E12030" s="148"/>
      <c r="F12030" s="148"/>
      <c r="G12030" s="149"/>
      <c r="H12030" s="148"/>
      <c r="I12030"/>
    </row>
    <row r="12031" spans="1:9" x14ac:dyDescent="0.25">
      <c r="A12031"/>
      <c r="B12031"/>
      <c r="C12031"/>
      <c r="D12031"/>
      <c r="E12031" s="148"/>
      <c r="F12031" s="148"/>
      <c r="G12031" s="149"/>
      <c r="H12031" s="148"/>
      <c r="I12031"/>
    </row>
    <row r="12032" spans="1:9" x14ac:dyDescent="0.25">
      <c r="A12032"/>
      <c r="B12032"/>
      <c r="C12032"/>
      <c r="D12032"/>
      <c r="E12032" s="148"/>
      <c r="F12032" s="148"/>
      <c r="G12032" s="149"/>
      <c r="H12032" s="148"/>
      <c r="I12032"/>
    </row>
    <row r="12033" spans="1:9" x14ac:dyDescent="0.25">
      <c r="A12033"/>
      <c r="B12033"/>
      <c r="C12033"/>
      <c r="D12033"/>
      <c r="E12033" s="148"/>
      <c r="F12033" s="148"/>
      <c r="G12033" s="149"/>
      <c r="H12033" s="148"/>
      <c r="I12033"/>
    </row>
    <row r="12034" spans="1:9" x14ac:dyDescent="0.25">
      <c r="A12034"/>
      <c r="B12034"/>
      <c r="C12034"/>
      <c r="D12034"/>
      <c r="E12034" s="148"/>
      <c r="F12034" s="148"/>
      <c r="G12034" s="149"/>
      <c r="H12034" s="148"/>
      <c r="I12034"/>
    </row>
    <row r="12035" spans="1:9" x14ac:dyDescent="0.25">
      <c r="A12035"/>
      <c r="B12035"/>
      <c r="C12035"/>
      <c r="D12035"/>
      <c r="E12035" s="148"/>
      <c r="F12035" s="148"/>
      <c r="G12035" s="149"/>
      <c r="H12035" s="148"/>
      <c r="I12035"/>
    </row>
    <row r="12036" spans="1:9" x14ac:dyDescent="0.25">
      <c r="A12036"/>
      <c r="B12036"/>
      <c r="C12036"/>
      <c r="D12036"/>
      <c r="E12036" s="148"/>
      <c r="F12036" s="148"/>
      <c r="G12036" s="149"/>
      <c r="H12036" s="148"/>
      <c r="I12036"/>
    </row>
    <row r="12037" spans="1:9" x14ac:dyDescent="0.25">
      <c r="A12037"/>
      <c r="B12037"/>
      <c r="C12037"/>
      <c r="D12037"/>
      <c r="E12037" s="148"/>
      <c r="F12037" s="148"/>
      <c r="G12037" s="149"/>
      <c r="H12037" s="148"/>
      <c r="I12037"/>
    </row>
    <row r="12038" spans="1:9" x14ac:dyDescent="0.25">
      <c r="A12038"/>
      <c r="B12038"/>
      <c r="C12038"/>
      <c r="D12038"/>
      <c r="E12038" s="148"/>
      <c r="F12038" s="148"/>
      <c r="G12038" s="149"/>
      <c r="H12038" s="148"/>
      <c r="I12038"/>
    </row>
    <row r="12039" spans="1:9" x14ac:dyDescent="0.25">
      <c r="A12039"/>
      <c r="B12039"/>
      <c r="C12039"/>
      <c r="D12039"/>
      <c r="E12039" s="148"/>
      <c r="F12039" s="148"/>
      <c r="G12039" s="149"/>
      <c r="H12039" s="148"/>
      <c r="I12039"/>
    </row>
    <row r="12040" spans="1:9" x14ac:dyDescent="0.25">
      <c r="A12040"/>
      <c r="B12040"/>
      <c r="C12040"/>
      <c r="D12040"/>
      <c r="E12040" s="148"/>
      <c r="F12040" s="148"/>
      <c r="G12040" s="149"/>
      <c r="H12040" s="148"/>
      <c r="I12040"/>
    </row>
    <row r="12041" spans="1:9" x14ac:dyDescent="0.25">
      <c r="A12041"/>
      <c r="B12041"/>
      <c r="C12041"/>
      <c r="D12041"/>
      <c r="E12041" s="148"/>
      <c r="F12041" s="148"/>
      <c r="G12041" s="149"/>
      <c r="H12041" s="148"/>
      <c r="I12041"/>
    </row>
    <row r="12042" spans="1:9" x14ac:dyDescent="0.25">
      <c r="A12042"/>
      <c r="B12042"/>
      <c r="C12042"/>
      <c r="D12042"/>
      <c r="E12042" s="148"/>
      <c r="F12042" s="148"/>
      <c r="G12042" s="149"/>
      <c r="H12042" s="148"/>
      <c r="I12042"/>
    </row>
    <row r="12043" spans="1:9" x14ac:dyDescent="0.25">
      <c r="A12043"/>
      <c r="B12043"/>
      <c r="C12043"/>
      <c r="D12043"/>
      <c r="E12043" s="148"/>
      <c r="F12043" s="148"/>
      <c r="G12043" s="149"/>
      <c r="H12043" s="148"/>
      <c r="I12043"/>
    </row>
    <row r="12044" spans="1:9" x14ac:dyDescent="0.25">
      <c r="A12044"/>
      <c r="B12044"/>
      <c r="C12044"/>
      <c r="D12044"/>
      <c r="E12044" s="148"/>
      <c r="F12044" s="148"/>
      <c r="G12044" s="149"/>
      <c r="H12044" s="148"/>
      <c r="I12044"/>
    </row>
    <row r="12045" spans="1:9" x14ac:dyDescent="0.25">
      <c r="A12045"/>
      <c r="B12045"/>
      <c r="C12045"/>
      <c r="D12045"/>
      <c r="E12045" s="148"/>
      <c r="F12045" s="148"/>
      <c r="G12045" s="149"/>
      <c r="H12045" s="148"/>
      <c r="I12045"/>
    </row>
    <row r="12046" spans="1:9" x14ac:dyDescent="0.25">
      <c r="A12046"/>
      <c r="B12046"/>
      <c r="C12046"/>
      <c r="D12046"/>
      <c r="E12046" s="148"/>
      <c r="F12046" s="148"/>
      <c r="G12046" s="149"/>
      <c r="H12046" s="148"/>
      <c r="I12046"/>
    </row>
    <row r="12047" spans="1:9" x14ac:dyDescent="0.25">
      <c r="A12047"/>
      <c r="B12047"/>
      <c r="C12047"/>
      <c r="D12047"/>
      <c r="E12047" s="148"/>
      <c r="F12047" s="148"/>
      <c r="G12047" s="149"/>
      <c r="H12047" s="148"/>
      <c r="I12047"/>
    </row>
    <row r="12048" spans="1:9" x14ac:dyDescent="0.25">
      <c r="A12048"/>
      <c r="B12048"/>
      <c r="C12048"/>
      <c r="D12048"/>
      <c r="E12048" s="148"/>
      <c r="F12048" s="148"/>
      <c r="G12048" s="149"/>
      <c r="H12048" s="148"/>
      <c r="I12048"/>
    </row>
    <row r="12049" spans="1:9" x14ac:dyDescent="0.25">
      <c r="A12049"/>
      <c r="B12049"/>
      <c r="C12049"/>
      <c r="D12049"/>
      <c r="E12049" s="148"/>
      <c r="F12049" s="148"/>
      <c r="G12049" s="149"/>
      <c r="H12049" s="148"/>
      <c r="I12049"/>
    </row>
    <row r="12050" spans="1:9" x14ac:dyDescent="0.25">
      <c r="A12050"/>
      <c r="B12050"/>
      <c r="C12050"/>
      <c r="D12050"/>
      <c r="E12050" s="148"/>
      <c r="F12050" s="148"/>
      <c r="G12050" s="149"/>
      <c r="H12050" s="148"/>
      <c r="I12050"/>
    </row>
    <row r="12051" spans="1:9" x14ac:dyDescent="0.25">
      <c r="A12051"/>
      <c r="B12051"/>
      <c r="C12051"/>
      <c r="D12051"/>
      <c r="E12051" s="148"/>
      <c r="F12051" s="148"/>
      <c r="G12051" s="149"/>
      <c r="H12051" s="148"/>
      <c r="I12051"/>
    </row>
    <row r="12052" spans="1:9" x14ac:dyDescent="0.25">
      <c r="A12052"/>
      <c r="B12052"/>
      <c r="C12052"/>
      <c r="D12052"/>
      <c r="E12052" s="148"/>
      <c r="F12052" s="148"/>
      <c r="G12052" s="149"/>
      <c r="H12052" s="148"/>
      <c r="I12052"/>
    </row>
    <row r="12053" spans="1:9" x14ac:dyDescent="0.25">
      <c r="A12053"/>
      <c r="B12053"/>
      <c r="C12053"/>
      <c r="D12053"/>
      <c r="E12053" s="148"/>
      <c r="F12053" s="148"/>
      <c r="G12053" s="149"/>
      <c r="H12053" s="148"/>
      <c r="I12053"/>
    </row>
    <row r="12054" spans="1:9" x14ac:dyDescent="0.25">
      <c r="A12054"/>
      <c r="B12054"/>
      <c r="C12054"/>
      <c r="D12054"/>
      <c r="E12054" s="148"/>
      <c r="F12054" s="148"/>
      <c r="G12054" s="149"/>
      <c r="H12054" s="148"/>
      <c r="I12054"/>
    </row>
    <row r="12055" spans="1:9" x14ac:dyDescent="0.25">
      <c r="A12055"/>
      <c r="B12055"/>
      <c r="C12055"/>
      <c r="D12055"/>
      <c r="E12055" s="148"/>
      <c r="F12055" s="148"/>
      <c r="G12055" s="149"/>
      <c r="H12055" s="148"/>
      <c r="I12055"/>
    </row>
    <row r="12056" spans="1:9" x14ac:dyDescent="0.25">
      <c r="A12056"/>
      <c r="B12056"/>
      <c r="C12056"/>
      <c r="D12056"/>
      <c r="E12056" s="148"/>
      <c r="F12056" s="148"/>
      <c r="G12056" s="149"/>
      <c r="H12056" s="148"/>
      <c r="I12056"/>
    </row>
    <row r="12057" spans="1:9" x14ac:dyDescent="0.25">
      <c r="A12057"/>
      <c r="B12057"/>
      <c r="C12057"/>
      <c r="D12057"/>
      <c r="E12057" s="148"/>
      <c r="F12057" s="148"/>
      <c r="G12057" s="149"/>
      <c r="H12057" s="148"/>
      <c r="I12057"/>
    </row>
    <row r="12058" spans="1:9" x14ac:dyDescent="0.25">
      <c r="A12058"/>
      <c r="B12058"/>
      <c r="C12058"/>
      <c r="D12058"/>
      <c r="E12058" s="148"/>
      <c r="F12058" s="148"/>
      <c r="G12058" s="149"/>
      <c r="H12058" s="148"/>
      <c r="I12058"/>
    </row>
    <row r="12059" spans="1:9" x14ac:dyDescent="0.25">
      <c r="A12059"/>
      <c r="B12059"/>
      <c r="C12059"/>
      <c r="D12059"/>
      <c r="E12059" s="148"/>
      <c r="F12059" s="148"/>
      <c r="G12059" s="149"/>
      <c r="H12059" s="148"/>
      <c r="I12059"/>
    </row>
    <row r="12060" spans="1:9" x14ac:dyDescent="0.25">
      <c r="A12060"/>
      <c r="B12060"/>
      <c r="C12060"/>
      <c r="D12060"/>
      <c r="E12060" s="148"/>
      <c r="F12060" s="148"/>
      <c r="G12060" s="149"/>
      <c r="H12060" s="148"/>
      <c r="I12060"/>
    </row>
    <row r="12061" spans="1:9" x14ac:dyDescent="0.25">
      <c r="A12061"/>
      <c r="B12061"/>
      <c r="C12061"/>
      <c r="D12061"/>
      <c r="E12061" s="148"/>
      <c r="F12061" s="148"/>
      <c r="G12061" s="149"/>
      <c r="H12061" s="148"/>
      <c r="I12061"/>
    </row>
    <row r="12062" spans="1:9" x14ac:dyDescent="0.25">
      <c r="A12062"/>
      <c r="B12062"/>
      <c r="C12062"/>
      <c r="D12062"/>
      <c r="E12062" s="148"/>
      <c r="F12062" s="148"/>
      <c r="G12062" s="149"/>
      <c r="H12062" s="148"/>
      <c r="I12062"/>
    </row>
    <row r="12063" spans="1:9" x14ac:dyDescent="0.25">
      <c r="A12063"/>
      <c r="B12063"/>
      <c r="C12063"/>
      <c r="D12063"/>
      <c r="E12063" s="148"/>
      <c r="F12063" s="148"/>
      <c r="G12063" s="149"/>
      <c r="H12063" s="148"/>
      <c r="I12063"/>
    </row>
    <row r="12064" spans="1:9" x14ac:dyDescent="0.25">
      <c r="A12064"/>
      <c r="B12064"/>
      <c r="C12064"/>
      <c r="D12064"/>
      <c r="E12064" s="148"/>
      <c r="F12064" s="148"/>
      <c r="G12064" s="149"/>
      <c r="H12064" s="148"/>
      <c r="I12064"/>
    </row>
    <row r="12065" spans="1:9" x14ac:dyDescent="0.25">
      <c r="A12065"/>
      <c r="B12065"/>
      <c r="C12065"/>
      <c r="D12065"/>
      <c r="E12065" s="148"/>
      <c r="F12065" s="148"/>
      <c r="G12065" s="149"/>
      <c r="H12065" s="148"/>
      <c r="I12065"/>
    </row>
    <row r="12066" spans="1:9" x14ac:dyDescent="0.25">
      <c r="A12066"/>
      <c r="B12066"/>
      <c r="C12066"/>
      <c r="D12066"/>
      <c r="E12066" s="148"/>
      <c r="F12066" s="148"/>
      <c r="G12066" s="149"/>
      <c r="H12066" s="148"/>
      <c r="I12066"/>
    </row>
    <row r="12067" spans="1:9" x14ac:dyDescent="0.25">
      <c r="A12067"/>
      <c r="B12067"/>
      <c r="C12067"/>
      <c r="D12067"/>
      <c r="E12067" s="148"/>
      <c r="F12067" s="148"/>
      <c r="G12067" s="149"/>
      <c r="H12067" s="148"/>
      <c r="I12067"/>
    </row>
    <row r="12068" spans="1:9" x14ac:dyDescent="0.25">
      <c r="A12068"/>
      <c r="B12068"/>
      <c r="C12068"/>
      <c r="D12068"/>
      <c r="E12068" s="148"/>
      <c r="F12068" s="148"/>
      <c r="G12068" s="149"/>
      <c r="H12068" s="148"/>
      <c r="I12068"/>
    </row>
    <row r="12069" spans="1:9" x14ac:dyDescent="0.25">
      <c r="A12069"/>
      <c r="B12069"/>
      <c r="C12069"/>
      <c r="D12069"/>
      <c r="E12069" s="148"/>
      <c r="F12069" s="148"/>
      <c r="G12069" s="149"/>
      <c r="H12069" s="148"/>
      <c r="I12069"/>
    </row>
    <row r="12070" spans="1:9" x14ac:dyDescent="0.25">
      <c r="A12070"/>
      <c r="B12070"/>
      <c r="C12070"/>
      <c r="D12070"/>
      <c r="E12070" s="148"/>
      <c r="F12070" s="148"/>
      <c r="G12070" s="149"/>
      <c r="H12070" s="148"/>
      <c r="I12070"/>
    </row>
    <row r="12071" spans="1:9" x14ac:dyDescent="0.25">
      <c r="A12071"/>
      <c r="B12071"/>
      <c r="C12071"/>
      <c r="D12071"/>
      <c r="E12071" s="148"/>
      <c r="F12071" s="148"/>
      <c r="G12071" s="149"/>
      <c r="H12071" s="148"/>
      <c r="I12071"/>
    </row>
    <row r="12072" spans="1:9" x14ac:dyDescent="0.25">
      <c r="A12072"/>
      <c r="B12072"/>
      <c r="C12072"/>
      <c r="D12072"/>
      <c r="E12072" s="148"/>
      <c r="F12072" s="148"/>
      <c r="G12072" s="149"/>
      <c r="H12072" s="148"/>
      <c r="I12072"/>
    </row>
    <row r="12073" spans="1:9" x14ac:dyDescent="0.25">
      <c r="A12073"/>
      <c r="B12073"/>
      <c r="C12073"/>
      <c r="D12073"/>
      <c r="E12073" s="148"/>
      <c r="F12073" s="148"/>
      <c r="G12073" s="149"/>
      <c r="H12073" s="148"/>
      <c r="I12073"/>
    </row>
    <row r="12074" spans="1:9" x14ac:dyDescent="0.25">
      <c r="A12074"/>
      <c r="B12074"/>
      <c r="C12074"/>
      <c r="D12074"/>
      <c r="E12074" s="148"/>
      <c r="F12074" s="148"/>
      <c r="G12074" s="149"/>
      <c r="H12074" s="148"/>
      <c r="I12074"/>
    </row>
    <row r="12075" spans="1:9" x14ac:dyDescent="0.25">
      <c r="A12075"/>
      <c r="B12075"/>
      <c r="C12075"/>
      <c r="D12075"/>
      <c r="E12075" s="148"/>
      <c r="F12075" s="148"/>
      <c r="G12075" s="149"/>
      <c r="H12075" s="148"/>
      <c r="I12075"/>
    </row>
    <row r="12076" spans="1:9" x14ac:dyDescent="0.25">
      <c r="A12076"/>
      <c r="B12076"/>
      <c r="C12076"/>
      <c r="D12076"/>
      <c r="E12076" s="148"/>
      <c r="F12076" s="148"/>
      <c r="G12076" s="149"/>
      <c r="H12076" s="148"/>
      <c r="I12076"/>
    </row>
    <row r="12077" spans="1:9" x14ac:dyDescent="0.25">
      <c r="A12077"/>
      <c r="B12077"/>
      <c r="C12077"/>
      <c r="D12077"/>
      <c r="E12077" s="148"/>
      <c r="F12077" s="148"/>
      <c r="G12077" s="149"/>
      <c r="H12077" s="148"/>
      <c r="I12077"/>
    </row>
    <row r="12078" spans="1:9" x14ac:dyDescent="0.25">
      <c r="A12078"/>
      <c r="B12078"/>
      <c r="C12078"/>
      <c r="D12078"/>
      <c r="E12078" s="148"/>
      <c r="F12078" s="148"/>
      <c r="G12078" s="149"/>
      <c r="H12078" s="148"/>
      <c r="I12078"/>
    </row>
    <row r="12079" spans="1:9" x14ac:dyDescent="0.25">
      <c r="A12079"/>
      <c r="B12079"/>
      <c r="C12079"/>
      <c r="D12079"/>
      <c r="E12079" s="148"/>
      <c r="F12079" s="148"/>
      <c r="G12079" s="149"/>
      <c r="H12079" s="148"/>
      <c r="I12079"/>
    </row>
    <row r="12080" spans="1:9" x14ac:dyDescent="0.25">
      <c r="A12080"/>
      <c r="B12080"/>
      <c r="C12080"/>
      <c r="D12080"/>
      <c r="E12080" s="148"/>
      <c r="F12080" s="148"/>
      <c r="G12080" s="149"/>
      <c r="H12080" s="148"/>
      <c r="I12080"/>
    </row>
    <row r="12081" spans="1:9" x14ac:dyDescent="0.25">
      <c r="A12081"/>
      <c r="B12081"/>
      <c r="C12081"/>
      <c r="D12081"/>
      <c r="E12081" s="148"/>
      <c r="F12081" s="148"/>
      <c r="G12081" s="149"/>
      <c r="H12081" s="148"/>
      <c r="I12081"/>
    </row>
    <row r="12082" spans="1:9" x14ac:dyDescent="0.25">
      <c r="A12082"/>
      <c r="B12082"/>
      <c r="C12082"/>
      <c r="D12082"/>
      <c r="E12082" s="148"/>
      <c r="F12082" s="148"/>
      <c r="G12082" s="149"/>
      <c r="H12082" s="148"/>
      <c r="I12082"/>
    </row>
    <row r="12083" spans="1:9" x14ac:dyDescent="0.25">
      <c r="A12083"/>
      <c r="B12083"/>
      <c r="C12083"/>
      <c r="D12083"/>
      <c r="E12083" s="148"/>
      <c r="F12083" s="148"/>
      <c r="G12083" s="149"/>
      <c r="H12083" s="148"/>
      <c r="I12083"/>
    </row>
    <row r="12084" spans="1:9" x14ac:dyDescent="0.25">
      <c r="A12084"/>
      <c r="B12084"/>
      <c r="C12084"/>
      <c r="D12084"/>
      <c r="E12084" s="148"/>
      <c r="F12084" s="148"/>
      <c r="G12084" s="149"/>
      <c r="H12084" s="148"/>
      <c r="I12084"/>
    </row>
    <row r="12085" spans="1:9" x14ac:dyDescent="0.25">
      <c r="A12085"/>
      <c r="B12085"/>
      <c r="C12085"/>
      <c r="D12085"/>
      <c r="E12085" s="148"/>
      <c r="F12085" s="148"/>
      <c r="G12085" s="149"/>
      <c r="H12085" s="148"/>
      <c r="I12085"/>
    </row>
    <row r="12086" spans="1:9" x14ac:dyDescent="0.25">
      <c r="A12086"/>
      <c r="B12086"/>
      <c r="C12086"/>
      <c r="D12086"/>
      <c r="E12086" s="148"/>
      <c r="F12086" s="148"/>
      <c r="G12086" s="149"/>
      <c r="H12086" s="148"/>
      <c r="I12086"/>
    </row>
    <row r="12087" spans="1:9" x14ac:dyDescent="0.25">
      <c r="A12087"/>
      <c r="B12087"/>
      <c r="C12087"/>
      <c r="D12087"/>
      <c r="E12087" s="148"/>
      <c r="F12087" s="148"/>
      <c r="G12087" s="149"/>
      <c r="H12087" s="148"/>
      <c r="I12087"/>
    </row>
    <row r="12088" spans="1:9" x14ac:dyDescent="0.25">
      <c r="A12088"/>
      <c r="B12088"/>
      <c r="C12088"/>
      <c r="D12088"/>
      <c r="E12088" s="148"/>
      <c r="F12088" s="148"/>
      <c r="G12088" s="149"/>
      <c r="H12088" s="148"/>
      <c r="I12088"/>
    </row>
    <row r="12089" spans="1:9" x14ac:dyDescent="0.25">
      <c r="A12089"/>
      <c r="B12089"/>
      <c r="C12089"/>
      <c r="D12089"/>
      <c r="E12089" s="148"/>
      <c r="F12089" s="148"/>
      <c r="G12089" s="149"/>
      <c r="H12089" s="148"/>
      <c r="I12089"/>
    </row>
    <row r="12090" spans="1:9" x14ac:dyDescent="0.25">
      <c r="A12090"/>
      <c r="B12090"/>
      <c r="C12090"/>
      <c r="D12090"/>
      <c r="E12090" s="148"/>
      <c r="F12090" s="148"/>
      <c r="G12090" s="149"/>
      <c r="H12090" s="148"/>
      <c r="I12090"/>
    </row>
    <row r="12091" spans="1:9" x14ac:dyDescent="0.25">
      <c r="A12091"/>
      <c r="B12091"/>
      <c r="C12091"/>
      <c r="D12091"/>
      <c r="E12091" s="148"/>
      <c r="F12091" s="148"/>
      <c r="G12091" s="149"/>
      <c r="H12091" s="148"/>
      <c r="I12091"/>
    </row>
    <row r="12092" spans="1:9" x14ac:dyDescent="0.25">
      <c r="A12092"/>
      <c r="B12092"/>
      <c r="C12092"/>
      <c r="D12092"/>
      <c r="E12092" s="148"/>
      <c r="F12092" s="148"/>
      <c r="G12092" s="149"/>
      <c r="H12092" s="148"/>
      <c r="I12092"/>
    </row>
    <row r="12093" spans="1:9" x14ac:dyDescent="0.25">
      <c r="A12093"/>
      <c r="B12093"/>
      <c r="C12093"/>
      <c r="D12093"/>
      <c r="E12093" s="148"/>
      <c r="F12093" s="148"/>
      <c r="G12093" s="149"/>
      <c r="H12093" s="148"/>
      <c r="I12093"/>
    </row>
    <row r="12094" spans="1:9" x14ac:dyDescent="0.25">
      <c r="A12094"/>
      <c r="B12094"/>
      <c r="C12094"/>
      <c r="D12094"/>
      <c r="E12094" s="148"/>
      <c r="F12094" s="148"/>
      <c r="G12094" s="149"/>
      <c r="H12094" s="148"/>
      <c r="I12094"/>
    </row>
    <row r="12095" spans="1:9" x14ac:dyDescent="0.25">
      <c r="A12095"/>
      <c r="B12095"/>
      <c r="C12095"/>
      <c r="D12095"/>
      <c r="E12095" s="148"/>
      <c r="F12095" s="148"/>
      <c r="G12095" s="149"/>
      <c r="H12095" s="148"/>
      <c r="I12095"/>
    </row>
    <row r="12096" spans="1:9" x14ac:dyDescent="0.25">
      <c r="A12096"/>
      <c r="B12096"/>
      <c r="C12096"/>
      <c r="D12096"/>
      <c r="E12096" s="148"/>
      <c r="F12096" s="148"/>
      <c r="G12096" s="149"/>
      <c r="H12096" s="148"/>
      <c r="I12096"/>
    </row>
    <row r="12097" spans="1:9" x14ac:dyDescent="0.25">
      <c r="A12097"/>
      <c r="B12097"/>
      <c r="C12097"/>
      <c r="D12097"/>
      <c r="E12097" s="148"/>
      <c r="F12097" s="148"/>
      <c r="G12097" s="149"/>
      <c r="H12097" s="148"/>
      <c r="I12097"/>
    </row>
    <row r="12098" spans="1:9" x14ac:dyDescent="0.25">
      <c r="A12098"/>
      <c r="B12098"/>
      <c r="C12098"/>
      <c r="D12098"/>
      <c r="E12098" s="148"/>
      <c r="F12098" s="148"/>
      <c r="G12098" s="149"/>
      <c r="H12098" s="148"/>
      <c r="I12098"/>
    </row>
    <row r="12099" spans="1:9" x14ac:dyDescent="0.25">
      <c r="A12099"/>
      <c r="B12099"/>
      <c r="C12099"/>
      <c r="D12099"/>
      <c r="E12099" s="148"/>
      <c r="F12099" s="148"/>
      <c r="G12099" s="149"/>
      <c r="H12099" s="148"/>
      <c r="I12099"/>
    </row>
    <row r="12100" spans="1:9" x14ac:dyDescent="0.25">
      <c r="A12100"/>
      <c r="B12100"/>
      <c r="C12100"/>
      <c r="D12100"/>
      <c r="E12100" s="148"/>
      <c r="F12100" s="148"/>
      <c r="G12100" s="149"/>
      <c r="H12100" s="148"/>
      <c r="I12100"/>
    </row>
    <row r="12101" spans="1:9" x14ac:dyDescent="0.25">
      <c r="A12101"/>
      <c r="B12101"/>
      <c r="C12101"/>
      <c r="D12101"/>
      <c r="E12101" s="148"/>
      <c r="F12101" s="148"/>
      <c r="G12101" s="149"/>
      <c r="H12101" s="148"/>
      <c r="I12101"/>
    </row>
    <row r="12102" spans="1:9" x14ac:dyDescent="0.25">
      <c r="A12102"/>
      <c r="B12102"/>
      <c r="C12102"/>
      <c r="D12102"/>
      <c r="E12102" s="148"/>
      <c r="F12102" s="148"/>
      <c r="G12102" s="149"/>
      <c r="H12102" s="148"/>
      <c r="I12102"/>
    </row>
    <row r="12103" spans="1:9" x14ac:dyDescent="0.25">
      <c r="A12103"/>
      <c r="B12103"/>
      <c r="C12103"/>
      <c r="D12103"/>
      <c r="E12103" s="148"/>
      <c r="F12103" s="148"/>
      <c r="G12103" s="149"/>
      <c r="H12103" s="148"/>
      <c r="I12103"/>
    </row>
    <row r="12104" spans="1:9" x14ac:dyDescent="0.25">
      <c r="A12104"/>
      <c r="B12104"/>
      <c r="C12104"/>
      <c r="D12104"/>
      <c r="E12104" s="148"/>
      <c r="F12104" s="148"/>
      <c r="G12104" s="149"/>
      <c r="H12104" s="148"/>
      <c r="I12104"/>
    </row>
    <row r="12105" spans="1:9" x14ac:dyDescent="0.25">
      <c r="A12105"/>
      <c r="B12105"/>
      <c r="C12105"/>
      <c r="D12105"/>
      <c r="E12105" s="148"/>
      <c r="F12105" s="148"/>
      <c r="G12105" s="149"/>
      <c r="H12105" s="148"/>
      <c r="I12105"/>
    </row>
    <row r="12106" spans="1:9" x14ac:dyDescent="0.25">
      <c r="A12106"/>
      <c r="B12106"/>
      <c r="C12106"/>
      <c r="D12106"/>
      <c r="E12106" s="148"/>
      <c r="F12106" s="148"/>
      <c r="G12106" s="149"/>
      <c r="H12106" s="148"/>
      <c r="I12106"/>
    </row>
    <row r="12107" spans="1:9" x14ac:dyDescent="0.25">
      <c r="A12107"/>
      <c r="B12107"/>
      <c r="C12107"/>
      <c r="D12107"/>
      <c r="E12107" s="148"/>
      <c r="F12107" s="148"/>
      <c r="G12107" s="149"/>
      <c r="H12107" s="148"/>
      <c r="I12107"/>
    </row>
    <row r="12108" spans="1:9" x14ac:dyDescent="0.25">
      <c r="A12108"/>
      <c r="B12108"/>
      <c r="C12108"/>
      <c r="D12108"/>
      <c r="E12108" s="148"/>
      <c r="F12108" s="148"/>
      <c r="G12108" s="149"/>
      <c r="H12108" s="148"/>
      <c r="I12108"/>
    </row>
    <row r="12109" spans="1:9" x14ac:dyDescent="0.25">
      <c r="A12109"/>
      <c r="B12109"/>
      <c r="C12109"/>
      <c r="D12109"/>
      <c r="E12109" s="148"/>
      <c r="F12109" s="148"/>
      <c r="G12109" s="149"/>
      <c r="H12109" s="148"/>
      <c r="I12109"/>
    </row>
    <row r="12110" spans="1:9" x14ac:dyDescent="0.25">
      <c r="A12110"/>
      <c r="B12110"/>
      <c r="C12110"/>
      <c r="D12110"/>
      <c r="E12110" s="148"/>
      <c r="F12110" s="148"/>
      <c r="G12110" s="149"/>
      <c r="H12110" s="148"/>
      <c r="I12110"/>
    </row>
    <row r="12111" spans="1:9" x14ac:dyDescent="0.25">
      <c r="A12111"/>
      <c r="B12111"/>
      <c r="C12111"/>
      <c r="D12111"/>
      <c r="E12111" s="148"/>
      <c r="F12111" s="148"/>
      <c r="G12111" s="149"/>
      <c r="H12111" s="148"/>
      <c r="I12111"/>
    </row>
    <row r="12112" spans="1:9" x14ac:dyDescent="0.25">
      <c r="A12112"/>
      <c r="B12112"/>
      <c r="C12112"/>
      <c r="D12112"/>
      <c r="E12112" s="148"/>
      <c r="F12112" s="148"/>
      <c r="G12112" s="149"/>
      <c r="H12112" s="148"/>
      <c r="I12112"/>
    </row>
    <row r="12113" spans="1:9" x14ac:dyDescent="0.25">
      <c r="A12113"/>
      <c r="B12113"/>
      <c r="C12113"/>
      <c r="D12113"/>
      <c r="E12113" s="148"/>
      <c r="F12113" s="148"/>
      <c r="G12113" s="149"/>
      <c r="H12113" s="148"/>
      <c r="I12113"/>
    </row>
    <row r="12114" spans="1:9" x14ac:dyDescent="0.25">
      <c r="A12114"/>
      <c r="B12114"/>
      <c r="C12114"/>
      <c r="D12114"/>
      <c r="E12114" s="148"/>
      <c r="F12114" s="148"/>
      <c r="G12114" s="149"/>
      <c r="H12114" s="148"/>
      <c r="I12114"/>
    </row>
    <row r="12115" spans="1:9" x14ac:dyDescent="0.25">
      <c r="A12115"/>
      <c r="B12115"/>
      <c r="C12115"/>
      <c r="D12115"/>
      <c r="E12115" s="148"/>
      <c r="F12115" s="148"/>
      <c r="G12115" s="149"/>
      <c r="H12115" s="148"/>
      <c r="I12115"/>
    </row>
    <row r="12116" spans="1:9" x14ac:dyDescent="0.25">
      <c r="A12116"/>
      <c r="B12116"/>
      <c r="C12116"/>
      <c r="D12116"/>
      <c r="E12116" s="148"/>
      <c r="F12116" s="148"/>
      <c r="G12116" s="149"/>
      <c r="H12116" s="148"/>
      <c r="I12116"/>
    </row>
    <row r="12117" spans="1:9" x14ac:dyDescent="0.25">
      <c r="A12117"/>
      <c r="B12117"/>
      <c r="C12117"/>
      <c r="D12117"/>
      <c r="E12117" s="148"/>
      <c r="F12117" s="148"/>
      <c r="G12117" s="149"/>
      <c r="H12117" s="148"/>
      <c r="I12117"/>
    </row>
    <row r="12118" spans="1:9" x14ac:dyDescent="0.25">
      <c r="A12118"/>
      <c r="B12118"/>
      <c r="C12118"/>
      <c r="D12118"/>
      <c r="E12118" s="148"/>
      <c r="F12118" s="148"/>
      <c r="G12118" s="149"/>
      <c r="H12118" s="148"/>
      <c r="I12118"/>
    </row>
    <row r="12119" spans="1:9" x14ac:dyDescent="0.25">
      <c r="A12119"/>
      <c r="B12119"/>
      <c r="C12119"/>
      <c r="D12119"/>
      <c r="E12119" s="148"/>
      <c r="F12119" s="148"/>
      <c r="G12119" s="149"/>
      <c r="H12119" s="148"/>
      <c r="I12119"/>
    </row>
    <row r="12120" spans="1:9" x14ac:dyDescent="0.25">
      <c r="A12120"/>
      <c r="B12120"/>
      <c r="C12120"/>
      <c r="D12120"/>
      <c r="E12120" s="148"/>
      <c r="F12120" s="148"/>
      <c r="G12120" s="149"/>
      <c r="H12120" s="148"/>
      <c r="I12120"/>
    </row>
    <row r="12121" spans="1:9" x14ac:dyDescent="0.25">
      <c r="A12121"/>
      <c r="B12121"/>
      <c r="C12121"/>
      <c r="D12121"/>
      <c r="E12121" s="148"/>
      <c r="F12121" s="148"/>
      <c r="G12121" s="149"/>
      <c r="H12121" s="148"/>
      <c r="I12121"/>
    </row>
    <row r="12122" spans="1:9" x14ac:dyDescent="0.25">
      <c r="A12122"/>
      <c r="B12122"/>
      <c r="C12122"/>
      <c r="D12122"/>
      <c r="E12122" s="148"/>
      <c r="F12122" s="148"/>
      <c r="G12122" s="149"/>
      <c r="H12122" s="148"/>
      <c r="I12122"/>
    </row>
    <row r="12123" spans="1:9" x14ac:dyDescent="0.25">
      <c r="A12123"/>
      <c r="B12123"/>
      <c r="C12123"/>
      <c r="D12123"/>
      <c r="E12123" s="148"/>
      <c r="F12123" s="148"/>
      <c r="G12123" s="149"/>
      <c r="H12123" s="148"/>
      <c r="I12123"/>
    </row>
    <row r="12124" spans="1:9" x14ac:dyDescent="0.25">
      <c r="A12124"/>
      <c r="B12124"/>
      <c r="C12124"/>
      <c r="D12124"/>
      <c r="E12124" s="148"/>
      <c r="F12124" s="148"/>
      <c r="G12124" s="149"/>
      <c r="H12124" s="148"/>
      <c r="I12124"/>
    </row>
    <row r="12125" spans="1:9" x14ac:dyDescent="0.25">
      <c r="A12125"/>
      <c r="B12125"/>
      <c r="C12125"/>
      <c r="D12125"/>
      <c r="E12125" s="148"/>
      <c r="F12125" s="148"/>
      <c r="G12125" s="149"/>
      <c r="H12125" s="148"/>
      <c r="I12125"/>
    </row>
    <row r="12126" spans="1:9" x14ac:dyDescent="0.25">
      <c r="A12126"/>
      <c r="B12126"/>
      <c r="C12126"/>
      <c r="D12126"/>
      <c r="E12126" s="148"/>
      <c r="F12126" s="148"/>
      <c r="G12126" s="149"/>
      <c r="H12126" s="148"/>
      <c r="I12126"/>
    </row>
    <row r="12127" spans="1:9" x14ac:dyDescent="0.25">
      <c r="A12127"/>
      <c r="B12127"/>
      <c r="C12127"/>
      <c r="D12127"/>
      <c r="E12127" s="148"/>
      <c r="F12127" s="148"/>
      <c r="G12127" s="149"/>
      <c r="H12127" s="148"/>
      <c r="I12127"/>
    </row>
    <row r="12128" spans="1:9" x14ac:dyDescent="0.25">
      <c r="A12128"/>
      <c r="B12128"/>
      <c r="C12128"/>
      <c r="D12128"/>
      <c r="E12128" s="148"/>
      <c r="F12128" s="148"/>
      <c r="G12128" s="149"/>
      <c r="H12128" s="148"/>
      <c r="I12128"/>
    </row>
    <row r="12129" spans="1:9" x14ac:dyDescent="0.25">
      <c r="A12129"/>
      <c r="B12129"/>
      <c r="C12129"/>
      <c r="D12129"/>
      <c r="E12129" s="148"/>
      <c r="F12129" s="148"/>
      <c r="G12129" s="149"/>
      <c r="H12129" s="148"/>
      <c r="I12129"/>
    </row>
    <row r="12130" spans="1:9" x14ac:dyDescent="0.25">
      <c r="A12130"/>
      <c r="B12130"/>
      <c r="C12130"/>
      <c r="D12130"/>
      <c r="E12130" s="148"/>
      <c r="F12130" s="148"/>
      <c r="G12130" s="149"/>
      <c r="H12130" s="148"/>
      <c r="I12130"/>
    </row>
    <row r="12131" spans="1:9" x14ac:dyDescent="0.25">
      <c r="A12131"/>
      <c r="B12131"/>
      <c r="C12131"/>
      <c r="D12131"/>
      <c r="E12131" s="148"/>
      <c r="F12131" s="148"/>
      <c r="G12131" s="149"/>
      <c r="H12131" s="148"/>
      <c r="I12131"/>
    </row>
    <row r="12132" spans="1:9" x14ac:dyDescent="0.25">
      <c r="A12132"/>
      <c r="B12132"/>
      <c r="C12132"/>
      <c r="D12132"/>
      <c r="E12132" s="148"/>
      <c r="F12132" s="148"/>
      <c r="G12132" s="149"/>
      <c r="H12132" s="148"/>
      <c r="I12132"/>
    </row>
    <row r="12133" spans="1:9" x14ac:dyDescent="0.25">
      <c r="A12133"/>
      <c r="B12133"/>
      <c r="C12133"/>
      <c r="D12133"/>
      <c r="E12133" s="148"/>
      <c r="F12133" s="148"/>
      <c r="G12133" s="149"/>
      <c r="H12133" s="148"/>
      <c r="I12133"/>
    </row>
    <row r="12134" spans="1:9" x14ac:dyDescent="0.25">
      <c r="A12134"/>
      <c r="B12134"/>
      <c r="C12134"/>
      <c r="D12134"/>
      <c r="E12134" s="148"/>
      <c r="F12134" s="148"/>
      <c r="G12134" s="149"/>
      <c r="H12134" s="148"/>
      <c r="I12134"/>
    </row>
    <row r="12135" spans="1:9" x14ac:dyDescent="0.25">
      <c r="A12135"/>
      <c r="B12135"/>
      <c r="C12135"/>
      <c r="D12135"/>
      <c r="E12135" s="148"/>
      <c r="F12135" s="148"/>
      <c r="G12135" s="149"/>
      <c r="H12135" s="148"/>
      <c r="I12135"/>
    </row>
    <row r="12136" spans="1:9" x14ac:dyDescent="0.25">
      <c r="A12136"/>
      <c r="B12136"/>
      <c r="C12136"/>
      <c r="D12136"/>
      <c r="E12136" s="148"/>
      <c r="F12136" s="148"/>
      <c r="G12136" s="149"/>
      <c r="H12136" s="148"/>
      <c r="I12136"/>
    </row>
    <row r="12137" spans="1:9" x14ac:dyDescent="0.25">
      <c r="A12137"/>
      <c r="B12137"/>
      <c r="C12137"/>
      <c r="D12137"/>
      <c r="E12137" s="148"/>
      <c r="F12137" s="148"/>
      <c r="G12137" s="149"/>
      <c r="H12137" s="148"/>
      <c r="I12137"/>
    </row>
    <row r="12138" spans="1:9" x14ac:dyDescent="0.25">
      <c r="A12138"/>
      <c r="B12138"/>
      <c r="C12138"/>
      <c r="D12138"/>
      <c r="E12138" s="148"/>
      <c r="F12138" s="148"/>
      <c r="G12138" s="149"/>
      <c r="H12138" s="148"/>
      <c r="I12138"/>
    </row>
    <row r="12139" spans="1:9" x14ac:dyDescent="0.25">
      <c r="A12139"/>
      <c r="B12139"/>
      <c r="C12139"/>
      <c r="D12139"/>
      <c r="E12139" s="148"/>
      <c r="F12139" s="148"/>
      <c r="G12139" s="149"/>
      <c r="H12139" s="148"/>
      <c r="I12139"/>
    </row>
    <row r="12140" spans="1:9" x14ac:dyDescent="0.25">
      <c r="A12140"/>
      <c r="B12140"/>
      <c r="C12140"/>
      <c r="D12140"/>
      <c r="E12140" s="148"/>
      <c r="F12140" s="148"/>
      <c r="G12140" s="149"/>
      <c r="H12140" s="148"/>
      <c r="I12140"/>
    </row>
    <row r="12141" spans="1:9" x14ac:dyDescent="0.25">
      <c r="A12141"/>
      <c r="B12141"/>
      <c r="C12141"/>
      <c r="D12141"/>
      <c r="E12141" s="148"/>
      <c r="F12141" s="148"/>
      <c r="G12141" s="149"/>
      <c r="H12141" s="148"/>
      <c r="I12141"/>
    </row>
    <row r="12142" spans="1:9" x14ac:dyDescent="0.25">
      <c r="A12142"/>
      <c r="B12142"/>
      <c r="C12142"/>
      <c r="D12142"/>
      <c r="E12142" s="148"/>
      <c r="F12142" s="148"/>
      <c r="G12142" s="149"/>
      <c r="H12142" s="148"/>
      <c r="I12142"/>
    </row>
    <row r="12143" spans="1:9" x14ac:dyDescent="0.25">
      <c r="A12143"/>
      <c r="B12143"/>
      <c r="C12143"/>
      <c r="D12143"/>
      <c r="E12143" s="148"/>
      <c r="F12143" s="148"/>
      <c r="G12143" s="149"/>
      <c r="H12143" s="148"/>
      <c r="I12143"/>
    </row>
    <row r="12144" spans="1:9" x14ac:dyDescent="0.25">
      <c r="A12144"/>
      <c r="B12144"/>
      <c r="C12144"/>
      <c r="D12144"/>
      <c r="E12144" s="148"/>
      <c r="F12144" s="148"/>
      <c r="G12144" s="149"/>
      <c r="H12144" s="148"/>
      <c r="I12144"/>
    </row>
    <row r="12145" spans="1:9" x14ac:dyDescent="0.25">
      <c r="A12145"/>
      <c r="B12145"/>
      <c r="C12145"/>
      <c r="D12145"/>
      <c r="E12145" s="148"/>
      <c r="F12145" s="148"/>
      <c r="G12145" s="149"/>
      <c r="H12145" s="148"/>
      <c r="I12145"/>
    </row>
    <row r="12146" spans="1:9" x14ac:dyDescent="0.25">
      <c r="A12146"/>
      <c r="B12146"/>
      <c r="C12146"/>
      <c r="D12146"/>
      <c r="E12146" s="148"/>
      <c r="F12146" s="148"/>
      <c r="G12146" s="149"/>
      <c r="H12146" s="148"/>
      <c r="I12146"/>
    </row>
    <row r="12147" spans="1:9" x14ac:dyDescent="0.25">
      <c r="A12147"/>
      <c r="B12147"/>
      <c r="C12147"/>
      <c r="D12147"/>
      <c r="E12147" s="148"/>
      <c r="F12147" s="148"/>
      <c r="G12147" s="149"/>
      <c r="H12147" s="148"/>
      <c r="I12147"/>
    </row>
    <row r="12148" spans="1:9" x14ac:dyDescent="0.25">
      <c r="A12148"/>
      <c r="B12148"/>
      <c r="C12148"/>
      <c r="D12148"/>
      <c r="E12148" s="148"/>
      <c r="F12148" s="148"/>
      <c r="G12148" s="149"/>
      <c r="H12148" s="148"/>
      <c r="I12148"/>
    </row>
    <row r="12149" spans="1:9" x14ac:dyDescent="0.25">
      <c r="A12149"/>
      <c r="B12149"/>
      <c r="C12149"/>
      <c r="D12149"/>
      <c r="E12149" s="148"/>
      <c r="F12149" s="148"/>
      <c r="G12149" s="149"/>
      <c r="H12149" s="148"/>
      <c r="I12149"/>
    </row>
    <row r="12150" spans="1:9" x14ac:dyDescent="0.25">
      <c r="A12150"/>
      <c r="B12150"/>
      <c r="C12150"/>
      <c r="D12150"/>
      <c r="E12150" s="148"/>
      <c r="F12150" s="148"/>
      <c r="G12150" s="149"/>
      <c r="H12150" s="148"/>
      <c r="I12150"/>
    </row>
    <row r="12151" spans="1:9" x14ac:dyDescent="0.25">
      <c r="A12151"/>
      <c r="B12151"/>
      <c r="C12151"/>
      <c r="D12151"/>
      <c r="E12151" s="148"/>
      <c r="F12151" s="148"/>
      <c r="G12151" s="149"/>
      <c r="H12151" s="148"/>
      <c r="I12151"/>
    </row>
    <row r="12152" spans="1:9" x14ac:dyDescent="0.25">
      <c r="A12152"/>
      <c r="B12152"/>
      <c r="C12152"/>
      <c r="D12152"/>
      <c r="E12152" s="148"/>
      <c r="F12152" s="148"/>
      <c r="G12152" s="149"/>
      <c r="H12152" s="148"/>
      <c r="I12152"/>
    </row>
    <row r="12153" spans="1:9" x14ac:dyDescent="0.25">
      <c r="A12153"/>
      <c r="B12153"/>
      <c r="C12153"/>
      <c r="D12153"/>
      <c r="E12153" s="148"/>
      <c r="F12153" s="148"/>
      <c r="G12153" s="149"/>
      <c r="H12153" s="148"/>
      <c r="I12153"/>
    </row>
    <row r="12154" spans="1:9" x14ac:dyDescent="0.25">
      <c r="A12154"/>
      <c r="B12154"/>
      <c r="C12154"/>
      <c r="D12154"/>
      <c r="E12154" s="148"/>
      <c r="F12154" s="148"/>
      <c r="G12154" s="149"/>
      <c r="H12154" s="148"/>
      <c r="I12154"/>
    </row>
    <row r="12155" spans="1:9" x14ac:dyDescent="0.25">
      <c r="A12155"/>
      <c r="B12155"/>
      <c r="C12155"/>
      <c r="D12155"/>
      <c r="E12155" s="148"/>
      <c r="F12155" s="148"/>
      <c r="G12155" s="149"/>
      <c r="H12155" s="148"/>
      <c r="I12155"/>
    </row>
    <row r="12156" spans="1:9" x14ac:dyDescent="0.25">
      <c r="A12156"/>
      <c r="B12156"/>
      <c r="C12156"/>
      <c r="D12156"/>
      <c r="E12156" s="148"/>
      <c r="F12156" s="148"/>
      <c r="G12156" s="149"/>
      <c r="H12156" s="148"/>
      <c r="I12156"/>
    </row>
    <row r="12157" spans="1:9" x14ac:dyDescent="0.25">
      <c r="A12157"/>
      <c r="B12157"/>
      <c r="C12157"/>
      <c r="D12157"/>
      <c r="E12157" s="148"/>
      <c r="F12157" s="148"/>
      <c r="G12157" s="149"/>
      <c r="H12157" s="148"/>
      <c r="I12157"/>
    </row>
    <row r="12158" spans="1:9" x14ac:dyDescent="0.25">
      <c r="A12158"/>
      <c r="B12158"/>
      <c r="C12158"/>
      <c r="D12158"/>
      <c r="E12158" s="148"/>
      <c r="F12158" s="148"/>
      <c r="G12158" s="149"/>
      <c r="H12158" s="148"/>
      <c r="I12158"/>
    </row>
    <row r="12159" spans="1:9" x14ac:dyDescent="0.25">
      <c r="A12159"/>
      <c r="B12159"/>
      <c r="C12159"/>
      <c r="D12159"/>
      <c r="E12159" s="148"/>
      <c r="F12159" s="148"/>
      <c r="G12159" s="149"/>
      <c r="H12159" s="148"/>
      <c r="I12159"/>
    </row>
    <row r="12160" spans="1:9" x14ac:dyDescent="0.25">
      <c r="A12160"/>
      <c r="B12160"/>
      <c r="C12160"/>
      <c r="D12160"/>
      <c r="E12160" s="148"/>
      <c r="F12160" s="148"/>
      <c r="G12160" s="149"/>
      <c r="H12160" s="148"/>
      <c r="I12160"/>
    </row>
    <row r="12161" spans="1:9" x14ac:dyDescent="0.25">
      <c r="A12161"/>
      <c r="B12161"/>
      <c r="C12161"/>
      <c r="D12161"/>
      <c r="E12161" s="148"/>
      <c r="F12161" s="148"/>
      <c r="G12161" s="149"/>
      <c r="H12161" s="148"/>
      <c r="I12161"/>
    </row>
    <row r="12162" spans="1:9" x14ac:dyDescent="0.25">
      <c r="A12162"/>
      <c r="B12162"/>
      <c r="C12162"/>
      <c r="D12162"/>
      <c r="E12162" s="148"/>
      <c r="F12162" s="148"/>
      <c r="G12162" s="149"/>
      <c r="H12162" s="148"/>
      <c r="I12162"/>
    </row>
    <row r="12163" spans="1:9" x14ac:dyDescent="0.25">
      <c r="A12163"/>
      <c r="B12163"/>
      <c r="C12163"/>
      <c r="D12163"/>
      <c r="E12163" s="148"/>
      <c r="F12163" s="148"/>
      <c r="G12163" s="149"/>
      <c r="H12163" s="148"/>
      <c r="I12163"/>
    </row>
    <row r="12164" spans="1:9" x14ac:dyDescent="0.25">
      <c r="A12164"/>
      <c r="B12164"/>
      <c r="C12164"/>
      <c r="D12164"/>
      <c r="E12164" s="148"/>
      <c r="F12164" s="148"/>
      <c r="G12164" s="149"/>
      <c r="H12164" s="148"/>
      <c r="I12164"/>
    </row>
    <row r="12165" spans="1:9" x14ac:dyDescent="0.25">
      <c r="A12165"/>
      <c r="B12165"/>
      <c r="C12165"/>
      <c r="D12165"/>
      <c r="E12165" s="148"/>
      <c r="F12165" s="148"/>
      <c r="G12165" s="149"/>
      <c r="H12165" s="148"/>
      <c r="I12165"/>
    </row>
    <row r="12166" spans="1:9" x14ac:dyDescent="0.25">
      <c r="A12166"/>
      <c r="B12166"/>
      <c r="C12166"/>
      <c r="D12166"/>
      <c r="E12166" s="148"/>
      <c r="F12166" s="148"/>
      <c r="G12166" s="149"/>
      <c r="H12166" s="148"/>
      <c r="I12166"/>
    </row>
    <row r="12167" spans="1:9" x14ac:dyDescent="0.25">
      <c r="A12167"/>
      <c r="B12167"/>
      <c r="C12167"/>
      <c r="D12167"/>
      <c r="E12167" s="148"/>
      <c r="F12167" s="148"/>
      <c r="G12167" s="149"/>
      <c r="H12167" s="148"/>
      <c r="I12167"/>
    </row>
    <row r="12168" spans="1:9" x14ac:dyDescent="0.25">
      <c r="A12168"/>
      <c r="B12168"/>
      <c r="C12168"/>
      <c r="D12168"/>
      <c r="E12168" s="148"/>
      <c r="F12168" s="148"/>
      <c r="G12168" s="149"/>
      <c r="H12168" s="148"/>
      <c r="I12168"/>
    </row>
    <row r="12169" spans="1:9" x14ac:dyDescent="0.25">
      <c r="A12169"/>
      <c r="B12169"/>
      <c r="C12169"/>
      <c r="D12169"/>
      <c r="E12169" s="148"/>
      <c r="F12169" s="148"/>
      <c r="G12169" s="149"/>
      <c r="H12169" s="148"/>
      <c r="I12169"/>
    </row>
    <row r="12170" spans="1:9" x14ac:dyDescent="0.25">
      <c r="A12170"/>
      <c r="B12170"/>
      <c r="C12170"/>
      <c r="D12170"/>
      <c r="E12170" s="148"/>
      <c r="F12170" s="148"/>
      <c r="G12170" s="149"/>
      <c r="H12170" s="148"/>
      <c r="I12170"/>
    </row>
    <row r="12171" spans="1:9" x14ac:dyDescent="0.25">
      <c r="A12171"/>
      <c r="B12171"/>
      <c r="C12171"/>
      <c r="D12171"/>
      <c r="E12171" s="148"/>
      <c r="F12171" s="148"/>
      <c r="G12171" s="149"/>
      <c r="H12171" s="148"/>
      <c r="I12171"/>
    </row>
    <row r="12172" spans="1:9" x14ac:dyDescent="0.25">
      <c r="A12172"/>
      <c r="B12172"/>
      <c r="C12172"/>
      <c r="D12172"/>
      <c r="E12172" s="148"/>
      <c r="F12172" s="148"/>
      <c r="G12172" s="149"/>
      <c r="H12172" s="148"/>
      <c r="I12172"/>
    </row>
    <row r="12173" spans="1:9" x14ac:dyDescent="0.25">
      <c r="A12173"/>
      <c r="B12173"/>
      <c r="C12173"/>
      <c r="D12173"/>
      <c r="E12173" s="148"/>
      <c r="F12173" s="148"/>
      <c r="G12173" s="149"/>
      <c r="H12173" s="148"/>
      <c r="I12173"/>
    </row>
    <row r="12174" spans="1:9" x14ac:dyDescent="0.25">
      <c r="A12174"/>
      <c r="B12174"/>
      <c r="C12174"/>
      <c r="D12174"/>
      <c r="E12174" s="148"/>
      <c r="F12174" s="148"/>
      <c r="G12174" s="149"/>
      <c r="H12174" s="148"/>
      <c r="I12174"/>
    </row>
    <row r="12175" spans="1:9" x14ac:dyDescent="0.25">
      <c r="A12175"/>
      <c r="B12175"/>
      <c r="C12175"/>
      <c r="D12175"/>
      <c r="E12175" s="148"/>
      <c r="F12175" s="148"/>
      <c r="G12175" s="149"/>
      <c r="H12175" s="148"/>
      <c r="I12175"/>
    </row>
    <row r="12176" spans="1:9" x14ac:dyDescent="0.25">
      <c r="A12176"/>
      <c r="B12176"/>
      <c r="C12176"/>
      <c r="D12176"/>
      <c r="E12176" s="148"/>
      <c r="F12176" s="148"/>
      <c r="G12176" s="149"/>
      <c r="H12176" s="148"/>
      <c r="I12176"/>
    </row>
    <row r="12177" spans="1:9" x14ac:dyDescent="0.25">
      <c r="A12177"/>
      <c r="B12177"/>
      <c r="C12177"/>
      <c r="D12177"/>
      <c r="E12177" s="148"/>
      <c r="F12177" s="148"/>
      <c r="G12177" s="149"/>
      <c r="H12177" s="148"/>
      <c r="I12177"/>
    </row>
    <row r="12178" spans="1:9" x14ac:dyDescent="0.25">
      <c r="A12178"/>
      <c r="B12178"/>
      <c r="C12178"/>
      <c r="D12178"/>
      <c r="E12178" s="148"/>
      <c r="F12178" s="148"/>
      <c r="G12178" s="149"/>
      <c r="H12178" s="148"/>
      <c r="I12178"/>
    </row>
    <row r="12179" spans="1:9" x14ac:dyDescent="0.25">
      <c r="A12179"/>
      <c r="B12179"/>
      <c r="C12179"/>
      <c r="D12179"/>
      <c r="E12179" s="148"/>
      <c r="F12179" s="148"/>
      <c r="G12179" s="149"/>
      <c r="H12179" s="148"/>
      <c r="I12179"/>
    </row>
    <row r="12180" spans="1:9" x14ac:dyDescent="0.25">
      <c r="A12180"/>
      <c r="B12180"/>
      <c r="C12180"/>
      <c r="D12180"/>
      <c r="E12180" s="148"/>
      <c r="F12180" s="148"/>
      <c r="G12180" s="149"/>
      <c r="H12180" s="148"/>
      <c r="I12180"/>
    </row>
    <row r="12181" spans="1:9" x14ac:dyDescent="0.25">
      <c r="A12181"/>
      <c r="B12181"/>
      <c r="C12181"/>
      <c r="D12181"/>
      <c r="E12181" s="148"/>
      <c r="F12181" s="148"/>
      <c r="G12181" s="149"/>
      <c r="H12181" s="148"/>
      <c r="I12181"/>
    </row>
    <row r="12182" spans="1:9" x14ac:dyDescent="0.25">
      <c r="A12182"/>
      <c r="B12182"/>
      <c r="C12182"/>
      <c r="D12182"/>
      <c r="E12182" s="148"/>
      <c r="F12182" s="148"/>
      <c r="G12182" s="149"/>
      <c r="H12182" s="148"/>
      <c r="I12182"/>
    </row>
    <row r="12183" spans="1:9" x14ac:dyDescent="0.25">
      <c r="A12183"/>
      <c r="B12183"/>
      <c r="C12183"/>
      <c r="D12183"/>
      <c r="E12183" s="148"/>
      <c r="F12183" s="148"/>
      <c r="G12183" s="149"/>
      <c r="H12183" s="148"/>
      <c r="I12183"/>
    </row>
    <row r="12184" spans="1:9" x14ac:dyDescent="0.25">
      <c r="A12184"/>
      <c r="B12184"/>
      <c r="C12184"/>
      <c r="D12184"/>
      <c r="E12184" s="148"/>
      <c r="F12184" s="148"/>
      <c r="G12184" s="149"/>
      <c r="H12184" s="148"/>
      <c r="I12184"/>
    </row>
    <row r="12185" spans="1:9" x14ac:dyDescent="0.25">
      <c r="A12185"/>
      <c r="B12185"/>
      <c r="C12185"/>
      <c r="D12185"/>
      <c r="E12185" s="148"/>
      <c r="F12185" s="148"/>
      <c r="G12185" s="149"/>
      <c r="H12185" s="148"/>
      <c r="I12185"/>
    </row>
    <row r="12186" spans="1:9" x14ac:dyDescent="0.25">
      <c r="A12186"/>
      <c r="B12186"/>
      <c r="C12186"/>
      <c r="D12186"/>
      <c r="E12186" s="148"/>
      <c r="F12186" s="148"/>
      <c r="G12186" s="149"/>
      <c r="H12186" s="148"/>
      <c r="I12186"/>
    </row>
    <row r="12187" spans="1:9" x14ac:dyDescent="0.25">
      <c r="A12187"/>
      <c r="B12187"/>
      <c r="C12187"/>
      <c r="D12187"/>
      <c r="E12187" s="148"/>
      <c r="F12187" s="148"/>
      <c r="G12187" s="149"/>
      <c r="H12187" s="148"/>
      <c r="I12187"/>
    </row>
    <row r="12188" spans="1:9" x14ac:dyDescent="0.25">
      <c r="A12188"/>
      <c r="B12188"/>
      <c r="C12188"/>
      <c r="D12188"/>
      <c r="E12188" s="148"/>
      <c r="F12188" s="148"/>
      <c r="G12188" s="149"/>
      <c r="H12188" s="148"/>
      <c r="I12188"/>
    </row>
    <row r="12189" spans="1:9" x14ac:dyDescent="0.25">
      <c r="A12189"/>
      <c r="B12189"/>
      <c r="C12189"/>
      <c r="D12189"/>
      <c r="E12189" s="148"/>
      <c r="F12189" s="148"/>
      <c r="G12189" s="149"/>
      <c r="H12189" s="148"/>
      <c r="I12189"/>
    </row>
    <row r="12190" spans="1:9" x14ac:dyDescent="0.25">
      <c r="A12190"/>
      <c r="B12190"/>
      <c r="C12190"/>
      <c r="D12190"/>
      <c r="E12190" s="148"/>
      <c r="F12190" s="148"/>
      <c r="G12190" s="149"/>
      <c r="H12190" s="148"/>
      <c r="I12190"/>
    </row>
    <row r="12191" spans="1:9" x14ac:dyDescent="0.25">
      <c r="A12191"/>
      <c r="B12191"/>
      <c r="C12191"/>
      <c r="D12191"/>
      <c r="E12191" s="148"/>
      <c r="F12191" s="148"/>
      <c r="G12191" s="149"/>
      <c r="H12191" s="148"/>
      <c r="I12191"/>
    </row>
    <row r="12192" spans="1:9" x14ac:dyDescent="0.25">
      <c r="A12192"/>
      <c r="B12192"/>
      <c r="C12192"/>
      <c r="D12192"/>
      <c r="E12192" s="148"/>
      <c r="F12192" s="148"/>
      <c r="G12192" s="149"/>
      <c r="H12192" s="148"/>
      <c r="I12192"/>
    </row>
    <row r="12193" spans="1:9" x14ac:dyDescent="0.25">
      <c r="A12193"/>
      <c r="B12193"/>
      <c r="C12193"/>
      <c r="D12193"/>
      <c r="E12193" s="148"/>
      <c r="F12193" s="148"/>
      <c r="G12193" s="149"/>
      <c r="H12193" s="148"/>
      <c r="I12193"/>
    </row>
    <row r="12194" spans="1:9" x14ac:dyDescent="0.25">
      <c r="A12194"/>
      <c r="B12194"/>
      <c r="C12194"/>
      <c r="D12194"/>
      <c r="E12194" s="148"/>
      <c r="F12194" s="148"/>
      <c r="G12194" s="149"/>
      <c r="H12194" s="148"/>
      <c r="I12194"/>
    </row>
    <row r="12195" spans="1:9" x14ac:dyDescent="0.25">
      <c r="A12195"/>
      <c r="B12195"/>
      <c r="C12195"/>
      <c r="D12195"/>
      <c r="E12195" s="148"/>
      <c r="F12195" s="148"/>
      <c r="G12195" s="149"/>
      <c r="H12195" s="148"/>
      <c r="I12195"/>
    </row>
    <row r="12196" spans="1:9" x14ac:dyDescent="0.25">
      <c r="A12196"/>
      <c r="B12196"/>
      <c r="C12196"/>
      <c r="D12196"/>
      <c r="E12196" s="148"/>
      <c r="F12196" s="148"/>
      <c r="G12196" s="149"/>
      <c r="H12196" s="148"/>
      <c r="I12196"/>
    </row>
    <row r="12197" spans="1:9" x14ac:dyDescent="0.25">
      <c r="A12197"/>
      <c r="B12197"/>
      <c r="C12197"/>
      <c r="D12197"/>
      <c r="E12197" s="148"/>
      <c r="F12197" s="148"/>
      <c r="G12197" s="149"/>
      <c r="H12197" s="148"/>
      <c r="I12197"/>
    </row>
    <row r="12198" spans="1:9" x14ac:dyDescent="0.25">
      <c r="A12198"/>
      <c r="B12198"/>
      <c r="C12198"/>
      <c r="D12198"/>
      <c r="E12198" s="148"/>
      <c r="F12198" s="148"/>
      <c r="G12198" s="149"/>
      <c r="H12198" s="148"/>
      <c r="I12198"/>
    </row>
    <row r="12199" spans="1:9" x14ac:dyDescent="0.25">
      <c r="A12199"/>
      <c r="B12199"/>
      <c r="C12199"/>
      <c r="D12199"/>
      <c r="E12199" s="148"/>
      <c r="F12199" s="148"/>
      <c r="G12199" s="149"/>
      <c r="H12199" s="148"/>
      <c r="I12199"/>
    </row>
    <row r="12200" spans="1:9" x14ac:dyDescent="0.25">
      <c r="A12200"/>
      <c r="B12200"/>
      <c r="C12200"/>
      <c r="D12200"/>
      <c r="E12200" s="148"/>
      <c r="F12200" s="148"/>
      <c r="G12200" s="149"/>
      <c r="H12200" s="148"/>
      <c r="I12200"/>
    </row>
    <row r="12201" spans="1:9" x14ac:dyDescent="0.25">
      <c r="A12201"/>
      <c r="B12201"/>
      <c r="C12201"/>
      <c r="D12201"/>
      <c r="E12201" s="148"/>
      <c r="F12201" s="148"/>
      <c r="G12201" s="149"/>
      <c r="H12201" s="148"/>
      <c r="I12201"/>
    </row>
    <row r="12202" spans="1:9" x14ac:dyDescent="0.25">
      <c r="A12202"/>
      <c r="B12202"/>
      <c r="C12202"/>
      <c r="D12202"/>
      <c r="E12202" s="148"/>
      <c r="F12202" s="148"/>
      <c r="G12202" s="149"/>
      <c r="H12202" s="148"/>
      <c r="I12202"/>
    </row>
    <row r="12203" spans="1:9" x14ac:dyDescent="0.25">
      <c r="A12203"/>
      <c r="B12203"/>
      <c r="C12203"/>
      <c r="D12203"/>
      <c r="E12203" s="148"/>
      <c r="F12203" s="148"/>
      <c r="G12203" s="149"/>
      <c r="H12203" s="148"/>
      <c r="I12203"/>
    </row>
    <row r="12204" spans="1:9" x14ac:dyDescent="0.25">
      <c r="A12204"/>
      <c r="B12204"/>
      <c r="C12204"/>
      <c r="D12204"/>
      <c r="E12204" s="148"/>
      <c r="F12204" s="148"/>
      <c r="G12204" s="149"/>
      <c r="H12204" s="148"/>
      <c r="I12204"/>
    </row>
    <row r="12205" spans="1:9" x14ac:dyDescent="0.25">
      <c r="A12205"/>
      <c r="B12205"/>
      <c r="C12205"/>
      <c r="D12205"/>
      <c r="E12205" s="148"/>
      <c r="F12205" s="148"/>
      <c r="G12205" s="149"/>
      <c r="H12205" s="148"/>
      <c r="I12205"/>
    </row>
    <row r="12206" spans="1:9" x14ac:dyDescent="0.25">
      <c r="A12206"/>
      <c r="B12206"/>
      <c r="C12206"/>
      <c r="D12206"/>
      <c r="E12206" s="148"/>
      <c r="F12206" s="148"/>
      <c r="G12206" s="149"/>
      <c r="H12206" s="148"/>
      <c r="I12206"/>
    </row>
    <row r="12207" spans="1:9" x14ac:dyDescent="0.25">
      <c r="A12207"/>
      <c r="B12207"/>
      <c r="C12207"/>
      <c r="D12207"/>
      <c r="E12207" s="148"/>
      <c r="F12207" s="148"/>
      <c r="G12207" s="149"/>
      <c r="H12207" s="148"/>
      <c r="I12207"/>
    </row>
    <row r="12208" spans="1:9" x14ac:dyDescent="0.25">
      <c r="A12208"/>
      <c r="B12208"/>
      <c r="C12208"/>
      <c r="D12208"/>
      <c r="E12208" s="148"/>
      <c r="F12208" s="148"/>
      <c r="G12208" s="149"/>
      <c r="H12208" s="148"/>
      <c r="I12208"/>
    </row>
    <row r="12209" spans="1:9" x14ac:dyDescent="0.25">
      <c r="A12209"/>
      <c r="B12209"/>
      <c r="C12209"/>
      <c r="D12209"/>
      <c r="E12209" s="148"/>
      <c r="F12209" s="148"/>
      <c r="G12209" s="149"/>
      <c r="H12209" s="148"/>
      <c r="I12209"/>
    </row>
    <row r="12210" spans="1:9" x14ac:dyDescent="0.25">
      <c r="A12210"/>
      <c r="B12210"/>
      <c r="C12210"/>
      <c r="D12210"/>
      <c r="E12210" s="148"/>
      <c r="F12210" s="148"/>
      <c r="G12210" s="149"/>
      <c r="H12210" s="148"/>
      <c r="I12210"/>
    </row>
    <row r="12211" spans="1:9" x14ac:dyDescent="0.25">
      <c r="A12211"/>
      <c r="B12211"/>
      <c r="C12211"/>
      <c r="D12211"/>
      <c r="E12211" s="148"/>
      <c r="F12211" s="148"/>
      <c r="G12211" s="149"/>
      <c r="H12211" s="148"/>
      <c r="I12211"/>
    </row>
    <row r="12212" spans="1:9" x14ac:dyDescent="0.25">
      <c r="A12212"/>
      <c r="B12212"/>
      <c r="C12212"/>
      <c r="D12212"/>
      <c r="E12212" s="148"/>
      <c r="F12212" s="148"/>
      <c r="G12212" s="149"/>
      <c r="H12212" s="148"/>
      <c r="I12212"/>
    </row>
    <row r="12213" spans="1:9" x14ac:dyDescent="0.25">
      <c r="A12213"/>
      <c r="B12213"/>
      <c r="C12213"/>
      <c r="D12213"/>
      <c r="E12213" s="148"/>
      <c r="F12213" s="148"/>
      <c r="G12213" s="149"/>
      <c r="H12213" s="148"/>
      <c r="I12213"/>
    </row>
    <row r="12214" spans="1:9" x14ac:dyDescent="0.25">
      <c r="A12214"/>
      <c r="B12214"/>
      <c r="C12214"/>
      <c r="D12214"/>
      <c r="E12214" s="148"/>
      <c r="F12214" s="148"/>
      <c r="G12214" s="149"/>
      <c r="H12214" s="148"/>
      <c r="I12214"/>
    </row>
    <row r="12215" spans="1:9" x14ac:dyDescent="0.25">
      <c r="A12215"/>
      <c r="B12215"/>
      <c r="C12215"/>
      <c r="D12215"/>
      <c r="E12215" s="148"/>
      <c r="F12215" s="148"/>
      <c r="G12215" s="149"/>
      <c r="H12215" s="148"/>
      <c r="I12215"/>
    </row>
    <row r="12216" spans="1:9" x14ac:dyDescent="0.25">
      <c r="A12216"/>
      <c r="B12216"/>
      <c r="C12216"/>
      <c r="D12216"/>
      <c r="E12216" s="148"/>
      <c r="F12216" s="148"/>
      <c r="G12216" s="149"/>
      <c r="H12216" s="148"/>
      <c r="I12216"/>
    </row>
    <row r="12217" spans="1:9" x14ac:dyDescent="0.25">
      <c r="A12217"/>
      <c r="B12217"/>
      <c r="C12217"/>
      <c r="D12217"/>
      <c r="E12217" s="148"/>
      <c r="F12217" s="148"/>
      <c r="G12217" s="149"/>
      <c r="H12217" s="148"/>
      <c r="I12217"/>
    </row>
    <row r="12218" spans="1:9" x14ac:dyDescent="0.25">
      <c r="A12218"/>
      <c r="B12218"/>
      <c r="C12218"/>
      <c r="D12218"/>
      <c r="E12218" s="148"/>
      <c r="F12218" s="148"/>
      <c r="G12218" s="149"/>
      <c r="H12218" s="148"/>
      <c r="I12218"/>
    </row>
    <row r="12219" spans="1:9" x14ac:dyDescent="0.25">
      <c r="A12219"/>
      <c r="B12219"/>
      <c r="C12219"/>
      <c r="D12219"/>
      <c r="E12219" s="148"/>
      <c r="F12219" s="148"/>
      <c r="G12219" s="149"/>
      <c r="H12219" s="148"/>
      <c r="I12219"/>
    </row>
    <row r="12220" spans="1:9" x14ac:dyDescent="0.25">
      <c r="A12220"/>
      <c r="B12220"/>
      <c r="C12220"/>
      <c r="D12220"/>
      <c r="E12220" s="148"/>
      <c r="F12220" s="148"/>
      <c r="G12220" s="149"/>
      <c r="H12220" s="148"/>
      <c r="I12220"/>
    </row>
    <row r="12221" spans="1:9" x14ac:dyDescent="0.25">
      <c r="A12221"/>
      <c r="B12221"/>
      <c r="C12221"/>
      <c r="D12221"/>
      <c r="E12221" s="148"/>
      <c r="F12221" s="148"/>
      <c r="G12221" s="149"/>
      <c r="H12221" s="148"/>
      <c r="I12221"/>
    </row>
    <row r="12222" spans="1:9" x14ac:dyDescent="0.25">
      <c r="A12222"/>
      <c r="B12222"/>
      <c r="C12222"/>
      <c r="D12222"/>
      <c r="E12222" s="148"/>
      <c r="F12222" s="148"/>
      <c r="G12222" s="149"/>
      <c r="H12222" s="148"/>
      <c r="I12222"/>
    </row>
    <row r="12223" spans="1:9" x14ac:dyDescent="0.25">
      <c r="A12223"/>
      <c r="B12223"/>
      <c r="C12223"/>
      <c r="D12223"/>
      <c r="E12223" s="148"/>
      <c r="F12223" s="148"/>
      <c r="G12223" s="149"/>
      <c r="H12223" s="148"/>
      <c r="I12223"/>
    </row>
    <row r="12224" spans="1:9" x14ac:dyDescent="0.25">
      <c r="A12224"/>
      <c r="B12224"/>
      <c r="C12224"/>
      <c r="D12224"/>
      <c r="E12224" s="148"/>
      <c r="F12224" s="148"/>
      <c r="G12224" s="149"/>
      <c r="H12224" s="148"/>
      <c r="I12224"/>
    </row>
    <row r="12225" spans="1:9" x14ac:dyDescent="0.25">
      <c r="A12225"/>
      <c r="B12225"/>
      <c r="C12225"/>
      <c r="D12225"/>
      <c r="E12225" s="148"/>
      <c r="F12225" s="148"/>
      <c r="G12225" s="149"/>
      <c r="H12225" s="148"/>
      <c r="I12225"/>
    </row>
    <row r="12226" spans="1:9" x14ac:dyDescent="0.25">
      <c r="A12226"/>
      <c r="B12226"/>
      <c r="C12226"/>
      <c r="D12226"/>
      <c r="E12226" s="148"/>
      <c r="F12226" s="148"/>
      <c r="G12226" s="149"/>
      <c r="H12226" s="148"/>
      <c r="I12226"/>
    </row>
    <row r="12227" spans="1:9" x14ac:dyDescent="0.25">
      <c r="A12227"/>
      <c r="B12227"/>
      <c r="C12227"/>
      <c r="D12227"/>
      <c r="E12227" s="148"/>
      <c r="F12227" s="148"/>
      <c r="G12227" s="149"/>
      <c r="H12227" s="148"/>
      <c r="I12227"/>
    </row>
    <row r="12228" spans="1:9" x14ac:dyDescent="0.25">
      <c r="A12228"/>
      <c r="B12228"/>
      <c r="C12228"/>
      <c r="D12228"/>
      <c r="E12228" s="148"/>
      <c r="F12228" s="148"/>
      <c r="G12228" s="149"/>
      <c r="H12228" s="148"/>
      <c r="I12228"/>
    </row>
    <row r="12229" spans="1:9" x14ac:dyDescent="0.25">
      <c r="A12229"/>
      <c r="B12229"/>
      <c r="C12229"/>
      <c r="D12229"/>
      <c r="E12229" s="148"/>
      <c r="F12229" s="148"/>
      <c r="G12229" s="149"/>
      <c r="H12229" s="148"/>
      <c r="I12229"/>
    </row>
    <row r="12230" spans="1:9" x14ac:dyDescent="0.25">
      <c r="A12230"/>
      <c r="B12230"/>
      <c r="C12230"/>
      <c r="D12230"/>
      <c r="E12230" s="148"/>
      <c r="F12230" s="148"/>
      <c r="G12230" s="149"/>
      <c r="H12230" s="148"/>
      <c r="I12230"/>
    </row>
    <row r="12231" spans="1:9" x14ac:dyDescent="0.25">
      <c r="A12231"/>
      <c r="B12231"/>
      <c r="C12231"/>
      <c r="D12231"/>
      <c r="E12231" s="148"/>
      <c r="F12231" s="148"/>
      <c r="G12231" s="149"/>
      <c r="H12231" s="148"/>
      <c r="I12231"/>
    </row>
    <row r="12232" spans="1:9" x14ac:dyDescent="0.25">
      <c r="A12232"/>
      <c r="B12232"/>
      <c r="C12232"/>
      <c r="D12232"/>
      <c r="E12232" s="148"/>
      <c r="F12232" s="148"/>
      <c r="G12232" s="149"/>
      <c r="H12232" s="148"/>
      <c r="I12232"/>
    </row>
    <row r="12233" spans="1:9" x14ac:dyDescent="0.25">
      <c r="A12233"/>
      <c r="B12233"/>
      <c r="C12233"/>
      <c r="D12233"/>
      <c r="E12233" s="148"/>
      <c r="F12233" s="148"/>
      <c r="G12233" s="149"/>
      <c r="H12233" s="148"/>
      <c r="I12233"/>
    </row>
    <row r="12234" spans="1:9" x14ac:dyDescent="0.25">
      <c r="A12234"/>
      <c r="B12234"/>
      <c r="C12234"/>
      <c r="D12234"/>
      <c r="E12234" s="148"/>
      <c r="F12234" s="148"/>
      <c r="G12234" s="149"/>
      <c r="H12234" s="148"/>
      <c r="I12234"/>
    </row>
    <row r="12235" spans="1:9" x14ac:dyDescent="0.25">
      <c r="A12235"/>
      <c r="B12235"/>
      <c r="C12235"/>
      <c r="D12235"/>
      <c r="E12235" s="148"/>
      <c r="F12235" s="148"/>
      <c r="G12235" s="149"/>
      <c r="H12235" s="148"/>
      <c r="I12235"/>
    </row>
    <row r="12236" spans="1:9" x14ac:dyDescent="0.25">
      <c r="A12236"/>
      <c r="B12236"/>
      <c r="C12236"/>
      <c r="D12236"/>
      <c r="E12236" s="148"/>
      <c r="F12236" s="148"/>
      <c r="G12236" s="149"/>
      <c r="H12236" s="148"/>
      <c r="I12236"/>
    </row>
    <row r="12237" spans="1:9" x14ac:dyDescent="0.25">
      <c r="A12237"/>
      <c r="B12237"/>
      <c r="C12237"/>
      <c r="D12237"/>
      <c r="E12237" s="148"/>
      <c r="F12237" s="148"/>
      <c r="G12237" s="149"/>
      <c r="H12237" s="148"/>
      <c r="I12237"/>
    </row>
    <row r="12238" spans="1:9" x14ac:dyDescent="0.25">
      <c r="A12238"/>
      <c r="B12238"/>
      <c r="C12238"/>
      <c r="D12238"/>
      <c r="E12238" s="148"/>
      <c r="F12238" s="148"/>
      <c r="G12238" s="149"/>
      <c r="H12238" s="148"/>
      <c r="I12238"/>
    </row>
    <row r="12239" spans="1:9" x14ac:dyDescent="0.25">
      <c r="A12239"/>
      <c r="B12239"/>
      <c r="C12239"/>
      <c r="D12239"/>
      <c r="E12239" s="148"/>
      <c r="F12239" s="148"/>
      <c r="G12239" s="149"/>
      <c r="H12239" s="148"/>
      <c r="I12239"/>
    </row>
    <row r="12240" spans="1:9" x14ac:dyDescent="0.25">
      <c r="A12240"/>
      <c r="B12240"/>
      <c r="C12240"/>
      <c r="D12240"/>
      <c r="E12240" s="148"/>
      <c r="F12240" s="148"/>
      <c r="G12240" s="149"/>
      <c r="H12240" s="148"/>
      <c r="I12240"/>
    </row>
    <row r="12241" spans="1:9" x14ac:dyDescent="0.25">
      <c r="A12241"/>
      <c r="B12241"/>
      <c r="C12241"/>
      <c r="D12241"/>
      <c r="E12241" s="148"/>
      <c r="F12241" s="148"/>
      <c r="G12241" s="149"/>
      <c r="H12241" s="148"/>
      <c r="I12241"/>
    </row>
    <row r="12242" spans="1:9" x14ac:dyDescent="0.25">
      <c r="A12242"/>
      <c r="B12242"/>
      <c r="C12242"/>
      <c r="D12242"/>
      <c r="E12242" s="148"/>
      <c r="F12242" s="148"/>
      <c r="G12242" s="149"/>
      <c r="H12242" s="148"/>
      <c r="I12242"/>
    </row>
    <row r="12243" spans="1:9" x14ac:dyDescent="0.25">
      <c r="A12243"/>
      <c r="B12243"/>
      <c r="C12243"/>
      <c r="D12243"/>
      <c r="E12243" s="148"/>
      <c r="F12243" s="148"/>
      <c r="G12243" s="149"/>
      <c r="H12243" s="148"/>
      <c r="I12243"/>
    </row>
    <row r="12244" spans="1:9" x14ac:dyDescent="0.25">
      <c r="A12244"/>
      <c r="B12244"/>
      <c r="C12244"/>
      <c r="D12244"/>
      <c r="E12244" s="148"/>
      <c r="F12244" s="148"/>
      <c r="G12244" s="149"/>
      <c r="H12244" s="148"/>
      <c r="I12244"/>
    </row>
    <row r="12245" spans="1:9" x14ac:dyDescent="0.25">
      <c r="A12245"/>
      <c r="B12245"/>
      <c r="C12245"/>
      <c r="D12245"/>
      <c r="E12245" s="148"/>
      <c r="F12245" s="148"/>
      <c r="G12245" s="149"/>
      <c r="H12245" s="148"/>
      <c r="I12245"/>
    </row>
    <row r="12246" spans="1:9" x14ac:dyDescent="0.25">
      <c r="A12246"/>
      <c r="B12246"/>
      <c r="C12246"/>
      <c r="D12246"/>
      <c r="E12246" s="148"/>
      <c r="F12246" s="148"/>
      <c r="G12246" s="149"/>
      <c r="H12246" s="148"/>
      <c r="I12246"/>
    </row>
    <row r="12247" spans="1:9" x14ac:dyDescent="0.25">
      <c r="A12247"/>
      <c r="B12247"/>
      <c r="C12247"/>
      <c r="D12247"/>
      <c r="E12247" s="148"/>
      <c r="F12247" s="148"/>
      <c r="G12247" s="149"/>
      <c r="H12247" s="148"/>
      <c r="I12247"/>
    </row>
    <row r="12248" spans="1:9" x14ac:dyDescent="0.25">
      <c r="A12248"/>
      <c r="B12248"/>
      <c r="C12248"/>
      <c r="D12248"/>
      <c r="E12248" s="148"/>
      <c r="F12248" s="148"/>
      <c r="G12248" s="149"/>
      <c r="H12248" s="148"/>
      <c r="I12248"/>
    </row>
    <row r="12249" spans="1:9" x14ac:dyDescent="0.25">
      <c r="A12249"/>
      <c r="B12249"/>
      <c r="C12249"/>
      <c r="D12249"/>
      <c r="E12249" s="148"/>
      <c r="F12249" s="148"/>
      <c r="G12249" s="149"/>
      <c r="H12249" s="148"/>
      <c r="I12249"/>
    </row>
    <row r="12250" spans="1:9" x14ac:dyDescent="0.25">
      <c r="A12250"/>
      <c r="B12250"/>
      <c r="C12250"/>
      <c r="D12250"/>
      <c r="E12250" s="148"/>
      <c r="F12250" s="148"/>
      <c r="G12250" s="149"/>
      <c r="H12250" s="148"/>
      <c r="I12250"/>
    </row>
    <row r="12251" spans="1:9" x14ac:dyDescent="0.25">
      <c r="A12251"/>
      <c r="B12251"/>
      <c r="C12251"/>
      <c r="D12251"/>
      <c r="E12251" s="148"/>
      <c r="F12251" s="148"/>
      <c r="G12251" s="149"/>
      <c r="H12251" s="148"/>
      <c r="I12251"/>
    </row>
    <row r="12252" spans="1:9" x14ac:dyDescent="0.25">
      <c r="A12252"/>
      <c r="B12252"/>
      <c r="C12252"/>
      <c r="D12252"/>
      <c r="E12252" s="148"/>
      <c r="F12252" s="148"/>
      <c r="G12252" s="149"/>
      <c r="H12252" s="148"/>
      <c r="I12252"/>
    </row>
    <row r="12253" spans="1:9" x14ac:dyDescent="0.25">
      <c r="A12253"/>
      <c r="B12253"/>
      <c r="C12253"/>
      <c r="D12253"/>
      <c r="E12253" s="148"/>
      <c r="F12253" s="148"/>
      <c r="G12253" s="149"/>
      <c r="H12253" s="148"/>
      <c r="I12253"/>
    </row>
    <row r="12254" spans="1:9" x14ac:dyDescent="0.25">
      <c r="A12254"/>
      <c r="B12254"/>
      <c r="C12254"/>
      <c r="D12254"/>
      <c r="E12254" s="148"/>
      <c r="F12254" s="148"/>
      <c r="G12254" s="149"/>
      <c r="H12254" s="148"/>
      <c r="I12254"/>
    </row>
    <row r="12255" spans="1:9" x14ac:dyDescent="0.25">
      <c r="A12255"/>
      <c r="B12255"/>
      <c r="C12255"/>
      <c r="D12255"/>
      <c r="E12255" s="148"/>
      <c r="F12255" s="148"/>
      <c r="G12255" s="149"/>
      <c r="H12255" s="148"/>
      <c r="I12255"/>
    </row>
    <row r="12256" spans="1:9" x14ac:dyDescent="0.25">
      <c r="A12256"/>
      <c r="B12256"/>
      <c r="C12256"/>
      <c r="D12256"/>
      <c r="E12256" s="148"/>
      <c r="F12256" s="148"/>
      <c r="G12256" s="149"/>
      <c r="H12256" s="148"/>
      <c r="I12256"/>
    </row>
    <row r="12257" spans="1:9" x14ac:dyDescent="0.25">
      <c r="A12257"/>
      <c r="B12257"/>
      <c r="C12257"/>
      <c r="D12257"/>
      <c r="E12257" s="148"/>
      <c r="F12257" s="148"/>
      <c r="G12257" s="149"/>
      <c r="H12257" s="148"/>
      <c r="I12257"/>
    </row>
    <row r="12258" spans="1:9" x14ac:dyDescent="0.25">
      <c r="A12258"/>
      <c r="B12258"/>
      <c r="C12258"/>
      <c r="D12258"/>
      <c r="E12258" s="148"/>
      <c r="F12258" s="148"/>
      <c r="G12258" s="149"/>
      <c r="H12258" s="148"/>
      <c r="I12258"/>
    </row>
    <row r="12259" spans="1:9" x14ac:dyDescent="0.25">
      <c r="A12259"/>
      <c r="B12259"/>
      <c r="C12259"/>
      <c r="D12259"/>
      <c r="E12259" s="148"/>
      <c r="F12259" s="148"/>
      <c r="G12259" s="149"/>
      <c r="H12259" s="148"/>
      <c r="I12259"/>
    </row>
    <row r="12260" spans="1:9" x14ac:dyDescent="0.25">
      <c r="A12260"/>
      <c r="B12260"/>
      <c r="C12260"/>
      <c r="D12260"/>
      <c r="E12260" s="148"/>
      <c r="F12260" s="148"/>
      <c r="G12260" s="149"/>
      <c r="H12260" s="148"/>
      <c r="I12260"/>
    </row>
    <row r="12261" spans="1:9" x14ac:dyDescent="0.25">
      <c r="A12261"/>
      <c r="B12261"/>
      <c r="C12261"/>
      <c r="D12261"/>
      <c r="E12261" s="148"/>
      <c r="F12261" s="148"/>
      <c r="G12261" s="149"/>
      <c r="H12261" s="148"/>
      <c r="I12261"/>
    </row>
    <row r="12262" spans="1:9" x14ac:dyDescent="0.25">
      <c r="A12262"/>
      <c r="B12262"/>
      <c r="C12262"/>
      <c r="D12262"/>
      <c r="E12262" s="148"/>
      <c r="F12262" s="148"/>
      <c r="G12262" s="149"/>
      <c r="H12262" s="148"/>
      <c r="I12262"/>
    </row>
    <row r="12263" spans="1:9" x14ac:dyDescent="0.25">
      <c r="A12263"/>
      <c r="B12263"/>
      <c r="C12263"/>
      <c r="D12263"/>
      <c r="E12263" s="148"/>
      <c r="F12263" s="148"/>
      <c r="G12263" s="149"/>
      <c r="H12263" s="148"/>
      <c r="I12263"/>
    </row>
    <row r="12264" spans="1:9" x14ac:dyDescent="0.25">
      <c r="A12264"/>
      <c r="B12264"/>
      <c r="C12264"/>
      <c r="D12264"/>
      <c r="E12264" s="148"/>
      <c r="F12264" s="148"/>
      <c r="G12264" s="149"/>
      <c r="H12264" s="148"/>
      <c r="I12264"/>
    </row>
    <row r="12265" spans="1:9" x14ac:dyDescent="0.25">
      <c r="A12265"/>
      <c r="B12265"/>
      <c r="C12265"/>
      <c r="D12265"/>
      <c r="E12265" s="148"/>
      <c r="F12265" s="148"/>
      <c r="G12265" s="149"/>
      <c r="H12265" s="148"/>
      <c r="I12265"/>
    </row>
    <row r="12266" spans="1:9" x14ac:dyDescent="0.25">
      <c r="A12266"/>
      <c r="B12266"/>
      <c r="C12266"/>
      <c r="D12266"/>
      <c r="E12266" s="148"/>
      <c r="F12266" s="148"/>
      <c r="G12266" s="149"/>
      <c r="H12266" s="148"/>
      <c r="I12266"/>
    </row>
    <row r="12267" spans="1:9" x14ac:dyDescent="0.25">
      <c r="A12267"/>
      <c r="B12267"/>
      <c r="C12267"/>
      <c r="D12267"/>
      <c r="E12267" s="148"/>
      <c r="F12267" s="148"/>
      <c r="G12267" s="149"/>
      <c r="H12267" s="148"/>
      <c r="I12267"/>
    </row>
    <row r="12268" spans="1:9" x14ac:dyDescent="0.25">
      <c r="A12268"/>
      <c r="B12268"/>
      <c r="C12268"/>
      <c r="D12268"/>
      <c r="E12268" s="148"/>
      <c r="F12268" s="148"/>
      <c r="G12268" s="149"/>
      <c r="H12268" s="148"/>
      <c r="I12268"/>
    </row>
    <row r="12269" spans="1:9" x14ac:dyDescent="0.25">
      <c r="A12269"/>
      <c r="B12269"/>
      <c r="C12269"/>
      <c r="D12269"/>
      <c r="E12269" s="148"/>
      <c r="F12269" s="148"/>
      <c r="G12269" s="149"/>
      <c r="H12269" s="148"/>
      <c r="I12269"/>
    </row>
    <row r="12270" spans="1:9" x14ac:dyDescent="0.25">
      <c r="A12270"/>
      <c r="B12270"/>
      <c r="C12270"/>
      <c r="D12270"/>
      <c r="E12270" s="148"/>
      <c r="F12270" s="148"/>
      <c r="G12270" s="149"/>
      <c r="H12270" s="148"/>
      <c r="I12270"/>
    </row>
    <row r="12271" spans="1:9" x14ac:dyDescent="0.25">
      <c r="A12271"/>
      <c r="B12271"/>
      <c r="C12271"/>
      <c r="D12271"/>
      <c r="E12271" s="148"/>
      <c r="F12271" s="148"/>
      <c r="G12271" s="149"/>
      <c r="H12271" s="148"/>
      <c r="I12271"/>
    </row>
    <row r="12272" spans="1:9" x14ac:dyDescent="0.25">
      <c r="A12272"/>
      <c r="B12272"/>
      <c r="C12272"/>
      <c r="D12272"/>
      <c r="E12272" s="148"/>
      <c r="F12272" s="148"/>
      <c r="G12272" s="149"/>
      <c r="H12272" s="148"/>
      <c r="I12272"/>
    </row>
    <row r="12273" spans="1:9" x14ac:dyDescent="0.25">
      <c r="A12273"/>
      <c r="B12273"/>
      <c r="C12273"/>
      <c r="D12273"/>
      <c r="E12273" s="148"/>
      <c r="F12273" s="148"/>
      <c r="G12273" s="149"/>
      <c r="H12273" s="148"/>
      <c r="I12273"/>
    </row>
    <row r="12274" spans="1:9" x14ac:dyDescent="0.25">
      <c r="A12274"/>
      <c r="B12274"/>
      <c r="C12274"/>
      <c r="D12274"/>
      <c r="E12274" s="148"/>
      <c r="F12274" s="148"/>
      <c r="G12274" s="149"/>
      <c r="H12274" s="148"/>
      <c r="I12274"/>
    </row>
    <row r="12275" spans="1:9" x14ac:dyDescent="0.25">
      <c r="A12275"/>
      <c r="B12275"/>
      <c r="C12275"/>
      <c r="D12275"/>
      <c r="E12275" s="148"/>
      <c r="F12275" s="148"/>
      <c r="G12275" s="149"/>
      <c r="H12275" s="148"/>
      <c r="I12275"/>
    </row>
    <row r="12276" spans="1:9" x14ac:dyDescent="0.25">
      <c r="A12276"/>
      <c r="B12276"/>
      <c r="C12276"/>
      <c r="D12276"/>
      <c r="E12276" s="148"/>
      <c r="F12276" s="148"/>
      <c r="G12276" s="149"/>
      <c r="H12276" s="148"/>
      <c r="I12276"/>
    </row>
    <row r="12277" spans="1:9" x14ac:dyDescent="0.25">
      <c r="A12277"/>
      <c r="B12277"/>
      <c r="C12277"/>
      <c r="D12277"/>
      <c r="E12277" s="148"/>
      <c r="F12277" s="148"/>
      <c r="G12277" s="149"/>
      <c r="H12277" s="148"/>
      <c r="I12277"/>
    </row>
    <row r="12278" spans="1:9" x14ac:dyDescent="0.25">
      <c r="A12278"/>
      <c r="B12278"/>
      <c r="C12278"/>
      <c r="D12278"/>
      <c r="E12278" s="148"/>
      <c r="F12278" s="148"/>
      <c r="G12278" s="149"/>
      <c r="H12278" s="148"/>
      <c r="I12278"/>
    </row>
    <row r="12279" spans="1:9" x14ac:dyDescent="0.25">
      <c r="A12279"/>
      <c r="B12279"/>
      <c r="C12279"/>
      <c r="D12279"/>
      <c r="E12279" s="148"/>
      <c r="F12279" s="148"/>
      <c r="G12279" s="149"/>
      <c r="H12279" s="148"/>
      <c r="I12279"/>
    </row>
    <row r="12280" spans="1:9" x14ac:dyDescent="0.25">
      <c r="A12280"/>
      <c r="B12280"/>
      <c r="C12280"/>
      <c r="D12280"/>
      <c r="E12280" s="148"/>
      <c r="F12280" s="148"/>
      <c r="G12280" s="149"/>
      <c r="H12280" s="148"/>
      <c r="I12280"/>
    </row>
    <row r="12281" spans="1:9" x14ac:dyDescent="0.25">
      <c r="A12281"/>
      <c r="B12281"/>
      <c r="C12281"/>
      <c r="D12281"/>
      <c r="E12281" s="148"/>
      <c r="F12281" s="148"/>
      <c r="G12281" s="149"/>
      <c r="H12281" s="148"/>
      <c r="I12281"/>
    </row>
    <row r="12282" spans="1:9" x14ac:dyDescent="0.25">
      <c r="A12282"/>
      <c r="B12282"/>
      <c r="C12282"/>
      <c r="D12282"/>
      <c r="E12282" s="148"/>
      <c r="F12282" s="148"/>
      <c r="G12282" s="149"/>
      <c r="H12282" s="148"/>
      <c r="I12282"/>
    </row>
    <row r="12283" spans="1:9" x14ac:dyDescent="0.25">
      <c r="A12283"/>
      <c r="B12283"/>
      <c r="C12283"/>
      <c r="D12283"/>
      <c r="E12283" s="148"/>
      <c r="F12283" s="148"/>
      <c r="G12283" s="149"/>
      <c r="H12283" s="148"/>
      <c r="I12283"/>
    </row>
    <row r="12284" spans="1:9" x14ac:dyDescent="0.25">
      <c r="A12284"/>
      <c r="B12284"/>
      <c r="C12284"/>
      <c r="D12284"/>
      <c r="E12284" s="148"/>
      <c r="F12284" s="148"/>
      <c r="G12284" s="149"/>
      <c r="H12284" s="148"/>
      <c r="I12284"/>
    </row>
    <row r="12285" spans="1:9" x14ac:dyDescent="0.25">
      <c r="A12285"/>
      <c r="B12285"/>
      <c r="C12285"/>
      <c r="D12285"/>
      <c r="E12285" s="148"/>
      <c r="F12285" s="148"/>
      <c r="G12285" s="149"/>
      <c r="H12285" s="148"/>
      <c r="I12285"/>
    </row>
    <row r="12286" spans="1:9" x14ac:dyDescent="0.25">
      <c r="A12286"/>
      <c r="B12286"/>
      <c r="C12286"/>
      <c r="D12286"/>
      <c r="E12286" s="148"/>
      <c r="F12286" s="148"/>
      <c r="G12286" s="149"/>
      <c r="H12286" s="148"/>
      <c r="I12286"/>
    </row>
    <row r="12287" spans="1:9" x14ac:dyDescent="0.25">
      <c r="A12287"/>
      <c r="B12287"/>
      <c r="C12287"/>
      <c r="D12287"/>
      <c r="E12287" s="148"/>
      <c r="F12287" s="148"/>
      <c r="G12287" s="149"/>
      <c r="H12287" s="148"/>
      <c r="I12287"/>
    </row>
    <row r="12288" spans="1:9" x14ac:dyDescent="0.25">
      <c r="A12288"/>
      <c r="B12288"/>
      <c r="C12288"/>
      <c r="D12288"/>
      <c r="E12288" s="148"/>
      <c r="F12288" s="148"/>
      <c r="G12288" s="149"/>
      <c r="H12288" s="148"/>
      <c r="I12288"/>
    </row>
    <row r="12289" spans="1:9" x14ac:dyDescent="0.25">
      <c r="A12289"/>
      <c r="B12289"/>
      <c r="C12289"/>
      <c r="D12289"/>
      <c r="E12289" s="148"/>
      <c r="F12289" s="148"/>
      <c r="G12289" s="149"/>
      <c r="H12289" s="148"/>
      <c r="I12289"/>
    </row>
    <row r="12290" spans="1:9" x14ac:dyDescent="0.25">
      <c r="A12290"/>
      <c r="B12290"/>
      <c r="C12290"/>
      <c r="D12290"/>
      <c r="E12290" s="148"/>
      <c r="F12290" s="148"/>
      <c r="G12290" s="149"/>
      <c r="H12290" s="148"/>
      <c r="I12290"/>
    </row>
    <row r="12291" spans="1:9" x14ac:dyDescent="0.25">
      <c r="A12291"/>
      <c r="B12291"/>
      <c r="C12291"/>
      <c r="D12291"/>
      <c r="E12291" s="148"/>
      <c r="F12291" s="148"/>
      <c r="G12291" s="149"/>
      <c r="H12291" s="148"/>
      <c r="I12291"/>
    </row>
    <row r="12292" spans="1:9" x14ac:dyDescent="0.25">
      <c r="A12292"/>
      <c r="B12292"/>
      <c r="C12292"/>
      <c r="D12292"/>
      <c r="E12292" s="148"/>
      <c r="F12292" s="148"/>
      <c r="G12292" s="149"/>
      <c r="H12292" s="148"/>
      <c r="I12292"/>
    </row>
    <row r="12293" spans="1:9" x14ac:dyDescent="0.25">
      <c r="A12293"/>
      <c r="B12293"/>
      <c r="C12293"/>
      <c r="D12293"/>
      <c r="E12293" s="148"/>
      <c r="F12293" s="148"/>
      <c r="G12293" s="149"/>
      <c r="H12293" s="148"/>
      <c r="I12293"/>
    </row>
    <row r="12294" spans="1:9" x14ac:dyDescent="0.25">
      <c r="A12294"/>
      <c r="B12294"/>
      <c r="C12294"/>
      <c r="D12294"/>
      <c r="E12294" s="148"/>
      <c r="F12294" s="148"/>
      <c r="G12294" s="149"/>
      <c r="H12294" s="148"/>
      <c r="I12294"/>
    </row>
    <row r="12295" spans="1:9" x14ac:dyDescent="0.25">
      <c r="A12295"/>
      <c r="B12295"/>
      <c r="C12295"/>
      <c r="D12295"/>
      <c r="E12295" s="148"/>
      <c r="F12295" s="148"/>
      <c r="G12295" s="149"/>
      <c r="H12295" s="148"/>
      <c r="I12295"/>
    </row>
    <row r="12296" spans="1:9" x14ac:dyDescent="0.25">
      <c r="A12296"/>
      <c r="B12296"/>
      <c r="C12296"/>
      <c r="D12296"/>
      <c r="E12296" s="148"/>
      <c r="F12296" s="148"/>
      <c r="G12296" s="149"/>
      <c r="H12296" s="148"/>
      <c r="I12296"/>
    </row>
    <row r="12297" spans="1:9" x14ac:dyDescent="0.25">
      <c r="A12297"/>
      <c r="B12297"/>
      <c r="C12297"/>
      <c r="D12297"/>
      <c r="E12297" s="148"/>
      <c r="F12297" s="148"/>
      <c r="G12297" s="149"/>
      <c r="H12297" s="148"/>
      <c r="I12297"/>
    </row>
    <row r="12298" spans="1:9" x14ac:dyDescent="0.25">
      <c r="A12298"/>
      <c r="B12298"/>
      <c r="C12298"/>
      <c r="D12298"/>
      <c r="E12298" s="148"/>
      <c r="F12298" s="148"/>
      <c r="G12298" s="149"/>
      <c r="H12298" s="148"/>
      <c r="I12298"/>
    </row>
    <row r="12299" spans="1:9" x14ac:dyDescent="0.25">
      <c r="A12299"/>
      <c r="B12299"/>
      <c r="C12299"/>
      <c r="D12299"/>
      <c r="E12299" s="148"/>
      <c r="F12299" s="148"/>
      <c r="G12299" s="149"/>
      <c r="H12299" s="148"/>
      <c r="I12299"/>
    </row>
    <row r="12300" spans="1:9" x14ac:dyDescent="0.25">
      <c r="A12300"/>
      <c r="B12300"/>
      <c r="C12300"/>
      <c r="D12300"/>
      <c r="E12300" s="148"/>
      <c r="F12300" s="148"/>
      <c r="G12300" s="149"/>
      <c r="H12300" s="148"/>
      <c r="I12300"/>
    </row>
    <row r="12301" spans="1:9" x14ac:dyDescent="0.25">
      <c r="A12301"/>
      <c r="B12301"/>
      <c r="C12301"/>
      <c r="D12301"/>
      <c r="E12301" s="148"/>
      <c r="F12301" s="148"/>
      <c r="G12301" s="149"/>
      <c r="H12301" s="148"/>
      <c r="I12301"/>
    </row>
    <row r="12302" spans="1:9" x14ac:dyDescent="0.25">
      <c r="A12302"/>
      <c r="B12302"/>
      <c r="C12302"/>
      <c r="D12302"/>
      <c r="E12302" s="148"/>
      <c r="F12302" s="148"/>
      <c r="G12302" s="149"/>
      <c r="H12302" s="148"/>
      <c r="I12302"/>
    </row>
    <row r="12303" spans="1:9" x14ac:dyDescent="0.25">
      <c r="A12303"/>
      <c r="B12303"/>
      <c r="C12303"/>
      <c r="D12303"/>
      <c r="E12303" s="148"/>
      <c r="F12303" s="148"/>
      <c r="G12303" s="149"/>
      <c r="H12303" s="148"/>
      <c r="I12303"/>
    </row>
    <row r="12304" spans="1:9" x14ac:dyDescent="0.25">
      <c r="A12304"/>
      <c r="B12304"/>
      <c r="C12304"/>
      <c r="D12304"/>
      <c r="E12304" s="148"/>
      <c r="F12304" s="148"/>
      <c r="G12304" s="149"/>
      <c r="H12304" s="148"/>
      <c r="I12304"/>
    </row>
    <row r="12305" spans="1:9" x14ac:dyDescent="0.25">
      <c r="A12305"/>
      <c r="B12305"/>
      <c r="C12305"/>
      <c r="D12305"/>
      <c r="E12305" s="148"/>
      <c r="F12305" s="148"/>
      <c r="G12305" s="149"/>
      <c r="H12305" s="148"/>
      <c r="I12305"/>
    </row>
    <row r="12306" spans="1:9" x14ac:dyDescent="0.25">
      <c r="A12306"/>
      <c r="B12306"/>
      <c r="C12306"/>
      <c r="D12306"/>
      <c r="E12306" s="148"/>
      <c r="F12306" s="148"/>
      <c r="G12306" s="149"/>
      <c r="H12306" s="148"/>
      <c r="I12306"/>
    </row>
    <row r="12307" spans="1:9" x14ac:dyDescent="0.25">
      <c r="A12307"/>
      <c r="B12307"/>
      <c r="C12307"/>
      <c r="D12307"/>
      <c r="E12307" s="148"/>
      <c r="F12307" s="148"/>
      <c r="G12307" s="149"/>
      <c r="H12307" s="148"/>
      <c r="I12307"/>
    </row>
    <row r="12308" spans="1:9" x14ac:dyDescent="0.25">
      <c r="A12308"/>
      <c r="B12308"/>
      <c r="C12308"/>
      <c r="D12308"/>
      <c r="E12308" s="148"/>
      <c r="F12308" s="148"/>
      <c r="G12308" s="149"/>
      <c r="H12308" s="148"/>
      <c r="I12308"/>
    </row>
    <row r="12309" spans="1:9" x14ac:dyDescent="0.25">
      <c r="A12309"/>
      <c r="B12309"/>
      <c r="C12309"/>
      <c r="D12309"/>
      <c r="E12309" s="148"/>
      <c r="F12309" s="148"/>
      <c r="G12309" s="149"/>
      <c r="H12309" s="148"/>
      <c r="I12309"/>
    </row>
    <row r="12310" spans="1:9" x14ac:dyDescent="0.25">
      <c r="A12310"/>
      <c r="B12310"/>
      <c r="C12310"/>
      <c r="D12310"/>
      <c r="E12310" s="148"/>
      <c r="F12310" s="148"/>
      <c r="G12310" s="149"/>
      <c r="H12310" s="148"/>
      <c r="I12310"/>
    </row>
    <row r="12311" spans="1:9" x14ac:dyDescent="0.25">
      <c r="A12311"/>
      <c r="B12311"/>
      <c r="C12311"/>
      <c r="D12311"/>
      <c r="E12311" s="148"/>
      <c r="F12311" s="148"/>
      <c r="G12311" s="149"/>
      <c r="H12311" s="148"/>
      <c r="I12311"/>
    </row>
    <row r="12312" spans="1:9" x14ac:dyDescent="0.25">
      <c r="A12312"/>
      <c r="B12312"/>
      <c r="C12312"/>
      <c r="D12312"/>
      <c r="E12312" s="148"/>
      <c r="F12312" s="148"/>
      <c r="G12312" s="149"/>
      <c r="H12312" s="148"/>
      <c r="I12312"/>
    </row>
    <row r="12313" spans="1:9" x14ac:dyDescent="0.25">
      <c r="A12313"/>
      <c r="B12313"/>
      <c r="C12313"/>
      <c r="D12313"/>
      <c r="E12313" s="148"/>
      <c r="F12313" s="148"/>
      <c r="G12313" s="149"/>
      <c r="H12313" s="148"/>
      <c r="I12313"/>
    </row>
    <row r="12314" spans="1:9" x14ac:dyDescent="0.25">
      <c r="A12314"/>
      <c r="B12314"/>
      <c r="C12314"/>
      <c r="D12314"/>
      <c r="E12314" s="148"/>
      <c r="F12314" s="148"/>
      <c r="G12314" s="149"/>
      <c r="H12314" s="148"/>
      <c r="I12314"/>
    </row>
    <row r="12315" spans="1:9" x14ac:dyDescent="0.25">
      <c r="A12315"/>
      <c r="B12315"/>
      <c r="C12315"/>
      <c r="D12315"/>
      <c r="E12315" s="148"/>
      <c r="F12315" s="148"/>
      <c r="G12315" s="149"/>
      <c r="H12315" s="148"/>
      <c r="I12315"/>
    </row>
    <row r="12316" spans="1:9" x14ac:dyDescent="0.25">
      <c r="A12316"/>
      <c r="B12316"/>
      <c r="C12316"/>
      <c r="D12316"/>
      <c r="E12316" s="148"/>
      <c r="F12316" s="148"/>
      <c r="G12316" s="149"/>
      <c r="H12316" s="148"/>
      <c r="I12316"/>
    </row>
    <row r="12317" spans="1:9" x14ac:dyDescent="0.25">
      <c r="A12317"/>
      <c r="B12317"/>
      <c r="C12317"/>
      <c r="D12317"/>
      <c r="E12317" s="148"/>
      <c r="F12317" s="148"/>
      <c r="G12317" s="149"/>
      <c r="H12317" s="148"/>
      <c r="I12317"/>
    </row>
    <row r="12318" spans="1:9" x14ac:dyDescent="0.25">
      <c r="A12318"/>
      <c r="B12318"/>
      <c r="C12318"/>
      <c r="D12318"/>
      <c r="E12318" s="148"/>
      <c r="F12318" s="148"/>
      <c r="G12318" s="149"/>
      <c r="H12318" s="148"/>
      <c r="I12318"/>
    </row>
    <row r="12319" spans="1:9" x14ac:dyDescent="0.25">
      <c r="A12319"/>
      <c r="B12319"/>
      <c r="C12319"/>
      <c r="D12319"/>
      <c r="E12319" s="148"/>
      <c r="F12319" s="148"/>
      <c r="G12319" s="149"/>
      <c r="H12319" s="148"/>
      <c r="I12319"/>
    </row>
    <row r="12320" spans="1:9" x14ac:dyDescent="0.25">
      <c r="A12320"/>
      <c r="B12320"/>
      <c r="C12320"/>
      <c r="D12320"/>
      <c r="E12320" s="148"/>
      <c r="F12320" s="148"/>
      <c r="G12320" s="149"/>
      <c r="H12320" s="148"/>
      <c r="I12320"/>
    </row>
    <row r="12321" spans="1:9" x14ac:dyDescent="0.25">
      <c r="A12321"/>
      <c r="B12321"/>
      <c r="C12321"/>
      <c r="D12321"/>
      <c r="E12321" s="148"/>
      <c r="F12321" s="148"/>
      <c r="G12321" s="149"/>
      <c r="H12321" s="148"/>
      <c r="I12321"/>
    </row>
    <row r="12322" spans="1:9" x14ac:dyDescent="0.25">
      <c r="A12322"/>
      <c r="B12322"/>
      <c r="C12322"/>
      <c r="D12322"/>
      <c r="E12322" s="148"/>
      <c r="F12322" s="148"/>
      <c r="G12322" s="149"/>
      <c r="H12322" s="148"/>
      <c r="I12322"/>
    </row>
    <row r="12323" spans="1:9" x14ac:dyDescent="0.25">
      <c r="A12323"/>
      <c r="B12323"/>
      <c r="C12323"/>
      <c r="D12323"/>
      <c r="E12323" s="148"/>
      <c r="F12323" s="148"/>
      <c r="G12323" s="149"/>
      <c r="H12323" s="148"/>
      <c r="I12323"/>
    </row>
    <row r="12324" spans="1:9" x14ac:dyDescent="0.25">
      <c r="A12324"/>
      <c r="B12324"/>
      <c r="C12324"/>
      <c r="D12324"/>
      <c r="E12324" s="148"/>
      <c r="F12324" s="148"/>
      <c r="G12324" s="149"/>
      <c r="H12324" s="148"/>
      <c r="I12324"/>
    </row>
    <row r="12325" spans="1:9" x14ac:dyDescent="0.25">
      <c r="A12325"/>
      <c r="B12325"/>
      <c r="C12325"/>
      <c r="D12325"/>
      <c r="E12325" s="148"/>
      <c r="F12325" s="148"/>
      <c r="G12325" s="149"/>
      <c r="H12325" s="148"/>
      <c r="I12325"/>
    </row>
    <row r="12326" spans="1:9" x14ac:dyDescent="0.25">
      <c r="A12326"/>
      <c r="B12326"/>
      <c r="C12326"/>
      <c r="D12326"/>
      <c r="E12326" s="148"/>
      <c r="F12326" s="148"/>
      <c r="G12326" s="149"/>
      <c r="H12326" s="148"/>
      <c r="I12326"/>
    </row>
    <row r="12327" spans="1:9" x14ac:dyDescent="0.25">
      <c r="A12327"/>
      <c r="B12327"/>
      <c r="C12327"/>
      <c r="D12327"/>
      <c r="E12327" s="148"/>
      <c r="F12327" s="148"/>
      <c r="G12327" s="149"/>
      <c r="H12327" s="148"/>
      <c r="I12327"/>
    </row>
    <row r="12328" spans="1:9" x14ac:dyDescent="0.25">
      <c r="A12328"/>
      <c r="B12328"/>
      <c r="C12328"/>
      <c r="D12328"/>
      <c r="E12328" s="148"/>
      <c r="F12328" s="148"/>
      <c r="G12328" s="149"/>
      <c r="H12328" s="148"/>
      <c r="I12328"/>
    </row>
    <row r="12329" spans="1:9" x14ac:dyDescent="0.25">
      <c r="A12329"/>
      <c r="B12329"/>
      <c r="C12329"/>
      <c r="D12329"/>
      <c r="E12329" s="148"/>
      <c r="F12329" s="148"/>
      <c r="G12329" s="149"/>
      <c r="H12329" s="148"/>
      <c r="I12329"/>
    </row>
    <row r="12330" spans="1:9" x14ac:dyDescent="0.25">
      <c r="A12330"/>
      <c r="B12330"/>
      <c r="C12330"/>
      <c r="D12330"/>
      <c r="E12330" s="148"/>
      <c r="F12330" s="148"/>
      <c r="G12330" s="149"/>
      <c r="H12330" s="148"/>
      <c r="I12330"/>
    </row>
    <row r="12331" spans="1:9" x14ac:dyDescent="0.25">
      <c r="A12331"/>
      <c r="B12331"/>
      <c r="C12331"/>
      <c r="D12331"/>
      <c r="E12331" s="148"/>
      <c r="F12331" s="148"/>
      <c r="G12331" s="149"/>
      <c r="H12331" s="148"/>
      <c r="I12331"/>
    </row>
    <row r="12332" spans="1:9" x14ac:dyDescent="0.25">
      <c r="A12332"/>
      <c r="B12332"/>
      <c r="C12332"/>
      <c r="D12332"/>
      <c r="E12332" s="148"/>
      <c r="F12332" s="148"/>
      <c r="G12332" s="149"/>
      <c r="H12332" s="148"/>
      <c r="I12332"/>
    </row>
    <row r="12333" spans="1:9" x14ac:dyDescent="0.25">
      <c r="A12333"/>
      <c r="B12333"/>
      <c r="C12333"/>
      <c r="D12333"/>
      <c r="E12333" s="148"/>
      <c r="F12333" s="148"/>
      <c r="G12333" s="149"/>
      <c r="H12333" s="148"/>
      <c r="I12333"/>
    </row>
    <row r="12334" spans="1:9" x14ac:dyDescent="0.25">
      <c r="A12334"/>
      <c r="B12334"/>
      <c r="C12334"/>
      <c r="D12334"/>
      <c r="E12334" s="148"/>
      <c r="F12334" s="148"/>
      <c r="G12334" s="149"/>
      <c r="H12334" s="148"/>
      <c r="I12334"/>
    </row>
    <row r="12335" spans="1:9" x14ac:dyDescent="0.25">
      <c r="A12335"/>
      <c r="B12335"/>
      <c r="C12335"/>
      <c r="D12335"/>
      <c r="E12335" s="148"/>
      <c r="F12335" s="148"/>
      <c r="G12335" s="149"/>
      <c r="H12335" s="148"/>
      <c r="I12335"/>
    </row>
    <row r="12336" spans="1:9" x14ac:dyDescent="0.25">
      <c r="A12336"/>
      <c r="B12336"/>
      <c r="C12336"/>
      <c r="D12336"/>
      <c r="E12336" s="148"/>
      <c r="F12336" s="148"/>
      <c r="G12336" s="149"/>
      <c r="H12336" s="148"/>
      <c r="I12336"/>
    </row>
    <row r="12337" spans="1:9" x14ac:dyDescent="0.25">
      <c r="A12337"/>
      <c r="B12337"/>
      <c r="C12337"/>
      <c r="D12337"/>
      <c r="E12337" s="148"/>
      <c r="F12337" s="148"/>
      <c r="G12337" s="149"/>
      <c r="H12337" s="148"/>
      <c r="I12337"/>
    </row>
    <row r="12338" spans="1:9" x14ac:dyDescent="0.25">
      <c r="A12338"/>
      <c r="B12338"/>
      <c r="C12338"/>
      <c r="D12338"/>
      <c r="E12338" s="148"/>
      <c r="F12338" s="148"/>
      <c r="G12338" s="149"/>
      <c r="H12338" s="148"/>
      <c r="I12338"/>
    </row>
    <row r="12339" spans="1:9" x14ac:dyDescent="0.25">
      <c r="A12339"/>
      <c r="B12339"/>
      <c r="C12339"/>
      <c r="D12339"/>
      <c r="E12339" s="148"/>
      <c r="F12339" s="148"/>
      <c r="G12339" s="149"/>
      <c r="H12339" s="148"/>
      <c r="I12339"/>
    </row>
    <row r="12340" spans="1:9" x14ac:dyDescent="0.25">
      <c r="A12340"/>
      <c r="B12340"/>
      <c r="C12340"/>
      <c r="D12340"/>
      <c r="E12340" s="148"/>
      <c r="F12340" s="148"/>
      <c r="G12340" s="149"/>
      <c r="H12340" s="148"/>
      <c r="I12340"/>
    </row>
    <row r="12341" spans="1:9" x14ac:dyDescent="0.25">
      <c r="A12341"/>
      <c r="B12341"/>
      <c r="C12341"/>
      <c r="D12341"/>
      <c r="E12341" s="148"/>
      <c r="F12341" s="148"/>
      <c r="G12341" s="149"/>
      <c r="H12341" s="148"/>
      <c r="I12341"/>
    </row>
    <row r="12342" spans="1:9" x14ac:dyDescent="0.25">
      <c r="A12342"/>
      <c r="B12342"/>
      <c r="C12342"/>
      <c r="D12342"/>
      <c r="E12342" s="148"/>
      <c r="F12342" s="148"/>
      <c r="G12342" s="149"/>
      <c r="H12342" s="148"/>
      <c r="I12342"/>
    </row>
    <row r="12343" spans="1:9" x14ac:dyDescent="0.25">
      <c r="A12343"/>
      <c r="B12343"/>
      <c r="C12343"/>
      <c r="D12343"/>
      <c r="E12343" s="148"/>
      <c r="F12343" s="148"/>
      <c r="G12343" s="149"/>
      <c r="H12343" s="148"/>
      <c r="I12343"/>
    </row>
    <row r="12344" spans="1:9" x14ac:dyDescent="0.25">
      <c r="A12344"/>
      <c r="B12344"/>
      <c r="C12344"/>
      <c r="D12344"/>
      <c r="E12344" s="148"/>
      <c r="F12344" s="148"/>
      <c r="G12344" s="149"/>
      <c r="H12344" s="148"/>
      <c r="I12344"/>
    </row>
    <row r="12345" spans="1:9" x14ac:dyDescent="0.25">
      <c r="A12345"/>
      <c r="B12345"/>
      <c r="C12345"/>
      <c r="D12345"/>
      <c r="E12345" s="148"/>
      <c r="F12345" s="148"/>
      <c r="G12345" s="149"/>
      <c r="H12345" s="148"/>
      <c r="I12345"/>
    </row>
    <row r="12346" spans="1:9" x14ac:dyDescent="0.25">
      <c r="A12346"/>
      <c r="B12346"/>
      <c r="C12346"/>
      <c r="D12346"/>
      <c r="E12346" s="148"/>
      <c r="F12346" s="148"/>
      <c r="G12346" s="149"/>
      <c r="H12346" s="148"/>
      <c r="I12346"/>
    </row>
    <row r="12347" spans="1:9" x14ac:dyDescent="0.25">
      <c r="A12347"/>
      <c r="B12347"/>
      <c r="C12347"/>
      <c r="D12347"/>
      <c r="E12347" s="148"/>
      <c r="F12347" s="148"/>
      <c r="G12347" s="149"/>
      <c r="H12347" s="148"/>
      <c r="I12347"/>
    </row>
    <row r="12348" spans="1:9" x14ac:dyDescent="0.25">
      <c r="A12348"/>
      <c r="B12348"/>
      <c r="C12348"/>
      <c r="D12348"/>
      <c r="E12348" s="148"/>
      <c r="F12348" s="148"/>
      <c r="G12348" s="149"/>
      <c r="H12348" s="148"/>
      <c r="I12348"/>
    </row>
    <row r="12349" spans="1:9" x14ac:dyDescent="0.25">
      <c r="A12349"/>
      <c r="B12349"/>
      <c r="C12349"/>
      <c r="D12349"/>
      <c r="E12349" s="148"/>
      <c r="F12349" s="148"/>
      <c r="G12349" s="149"/>
      <c r="H12349" s="148"/>
      <c r="I12349"/>
    </row>
    <row r="12350" spans="1:9" x14ac:dyDescent="0.25">
      <c r="A12350"/>
      <c r="B12350"/>
      <c r="C12350"/>
      <c r="D12350"/>
      <c r="E12350" s="148"/>
      <c r="F12350" s="148"/>
      <c r="G12350" s="149"/>
      <c r="H12350" s="148"/>
      <c r="I12350"/>
    </row>
    <row r="12351" spans="1:9" x14ac:dyDescent="0.25">
      <c r="A12351"/>
      <c r="B12351"/>
      <c r="C12351"/>
      <c r="D12351"/>
      <c r="E12351" s="148"/>
      <c r="F12351" s="148"/>
      <c r="G12351" s="149"/>
      <c r="H12351" s="148"/>
      <c r="I12351"/>
    </row>
    <row r="12352" spans="1:9" x14ac:dyDescent="0.25">
      <c r="A12352"/>
      <c r="B12352"/>
      <c r="C12352"/>
      <c r="D12352"/>
      <c r="E12352" s="148"/>
      <c r="F12352" s="148"/>
      <c r="G12352" s="149"/>
      <c r="H12352" s="148"/>
      <c r="I12352"/>
    </row>
    <row r="12353" spans="1:9" x14ac:dyDescent="0.25">
      <c r="A12353"/>
      <c r="B12353"/>
      <c r="C12353"/>
      <c r="D12353"/>
      <c r="E12353" s="148"/>
      <c r="F12353" s="148"/>
      <c r="G12353" s="149"/>
      <c r="H12353" s="148"/>
      <c r="I12353"/>
    </row>
    <row r="12354" spans="1:9" x14ac:dyDescent="0.25">
      <c r="A12354"/>
      <c r="B12354"/>
      <c r="C12354"/>
      <c r="D12354"/>
      <c r="E12354" s="148"/>
      <c r="F12354" s="148"/>
      <c r="G12354" s="149"/>
      <c r="H12354" s="148"/>
      <c r="I12354"/>
    </row>
    <row r="12355" spans="1:9" x14ac:dyDescent="0.25">
      <c r="A12355"/>
      <c r="B12355"/>
      <c r="C12355"/>
      <c r="D12355"/>
      <c r="E12355" s="148"/>
      <c r="F12355" s="148"/>
      <c r="G12355" s="149"/>
      <c r="H12355" s="148"/>
      <c r="I12355"/>
    </row>
    <row r="12356" spans="1:9" x14ac:dyDescent="0.25">
      <c r="A12356"/>
      <c r="B12356"/>
      <c r="C12356"/>
      <c r="D12356"/>
      <c r="E12356" s="148"/>
      <c r="F12356" s="148"/>
      <c r="G12356" s="149"/>
      <c r="H12356" s="148"/>
      <c r="I12356"/>
    </row>
    <row r="12357" spans="1:9" x14ac:dyDescent="0.25">
      <c r="A12357"/>
      <c r="B12357"/>
      <c r="C12357"/>
      <c r="D12357"/>
      <c r="E12357" s="148"/>
      <c r="F12357" s="148"/>
      <c r="G12357" s="149"/>
      <c r="H12357" s="148"/>
      <c r="I12357"/>
    </row>
    <row r="12358" spans="1:9" x14ac:dyDescent="0.25">
      <c r="A12358"/>
      <c r="B12358"/>
      <c r="C12358"/>
      <c r="D12358"/>
      <c r="E12358" s="148"/>
      <c r="F12358" s="148"/>
      <c r="G12358" s="149"/>
      <c r="H12358" s="148"/>
      <c r="I12358"/>
    </row>
    <row r="12359" spans="1:9" x14ac:dyDescent="0.25">
      <c r="A12359"/>
      <c r="B12359"/>
      <c r="C12359"/>
      <c r="D12359"/>
      <c r="E12359" s="148"/>
      <c r="F12359" s="148"/>
      <c r="G12359" s="149"/>
      <c r="H12359" s="148"/>
      <c r="I12359"/>
    </row>
    <row r="12360" spans="1:9" x14ac:dyDescent="0.25">
      <c r="A12360"/>
      <c r="B12360"/>
      <c r="C12360"/>
      <c r="D12360"/>
      <c r="E12360" s="148"/>
      <c r="F12360" s="148"/>
      <c r="G12360" s="149"/>
      <c r="H12360" s="148"/>
      <c r="I12360"/>
    </row>
    <row r="12361" spans="1:9" x14ac:dyDescent="0.25">
      <c r="A12361"/>
      <c r="B12361"/>
      <c r="C12361"/>
      <c r="D12361"/>
      <c r="E12361" s="148"/>
      <c r="F12361" s="148"/>
      <c r="G12361" s="149"/>
      <c r="H12361" s="148"/>
      <c r="I12361"/>
    </row>
    <row r="12362" spans="1:9" x14ac:dyDescent="0.25">
      <c r="A12362"/>
      <c r="B12362"/>
      <c r="C12362"/>
      <c r="D12362"/>
      <c r="E12362" s="148"/>
      <c r="F12362" s="148"/>
      <c r="G12362" s="149"/>
      <c r="H12362" s="148"/>
      <c r="I12362"/>
    </row>
    <row r="12363" spans="1:9" x14ac:dyDescent="0.25">
      <c r="A12363"/>
      <c r="B12363"/>
      <c r="C12363"/>
      <c r="D12363"/>
      <c r="E12363" s="148"/>
      <c r="F12363" s="148"/>
      <c r="G12363" s="149"/>
      <c r="H12363" s="148"/>
      <c r="I12363"/>
    </row>
    <row r="12364" spans="1:9" x14ac:dyDescent="0.25">
      <c r="A12364"/>
      <c r="B12364"/>
      <c r="C12364"/>
      <c r="D12364"/>
      <c r="E12364" s="148"/>
      <c r="F12364" s="148"/>
      <c r="G12364" s="149"/>
      <c r="H12364" s="148"/>
      <c r="I12364"/>
    </row>
    <row r="12365" spans="1:9" x14ac:dyDescent="0.25">
      <c r="A12365"/>
      <c r="B12365"/>
      <c r="C12365"/>
      <c r="D12365"/>
      <c r="E12365" s="148"/>
      <c r="F12365" s="148"/>
      <c r="G12365" s="149"/>
      <c r="H12365" s="148"/>
      <c r="I12365"/>
    </row>
    <row r="12366" spans="1:9" x14ac:dyDescent="0.25">
      <c r="A12366"/>
      <c r="B12366"/>
      <c r="C12366"/>
      <c r="D12366"/>
      <c r="E12366" s="148"/>
      <c r="F12366" s="148"/>
      <c r="G12366" s="149"/>
      <c r="H12366" s="148"/>
      <c r="I12366"/>
    </row>
    <row r="12367" spans="1:9" x14ac:dyDescent="0.25">
      <c r="A12367"/>
      <c r="B12367"/>
      <c r="C12367"/>
      <c r="D12367"/>
      <c r="E12367" s="148"/>
      <c r="F12367" s="148"/>
      <c r="G12367" s="149"/>
      <c r="H12367" s="148"/>
      <c r="I12367"/>
    </row>
    <row r="12368" spans="1:9" x14ac:dyDescent="0.25">
      <c r="A12368"/>
      <c r="B12368"/>
      <c r="C12368"/>
      <c r="D12368"/>
      <c r="E12368" s="148"/>
      <c r="F12368" s="148"/>
      <c r="G12368" s="149"/>
      <c r="H12368" s="148"/>
      <c r="I12368"/>
    </row>
    <row r="12369" spans="1:9" x14ac:dyDescent="0.25">
      <c r="A12369"/>
      <c r="B12369"/>
      <c r="C12369"/>
      <c r="D12369"/>
      <c r="E12369" s="148"/>
      <c r="F12369" s="148"/>
      <c r="G12369" s="149"/>
      <c r="H12369" s="148"/>
      <c r="I12369"/>
    </row>
    <row r="12370" spans="1:9" x14ac:dyDescent="0.25">
      <c r="A12370"/>
      <c r="B12370"/>
      <c r="C12370"/>
      <c r="D12370"/>
      <c r="E12370" s="148"/>
      <c r="F12370" s="148"/>
      <c r="G12370" s="149"/>
      <c r="H12370" s="148"/>
      <c r="I12370"/>
    </row>
    <row r="12371" spans="1:9" x14ac:dyDescent="0.25">
      <c r="A12371"/>
      <c r="B12371"/>
      <c r="C12371"/>
      <c r="D12371"/>
      <c r="E12371" s="148"/>
      <c r="F12371" s="148"/>
      <c r="G12371" s="149"/>
      <c r="H12371" s="148"/>
      <c r="I12371"/>
    </row>
    <row r="12372" spans="1:9" x14ac:dyDescent="0.25">
      <c r="A12372"/>
      <c r="B12372"/>
      <c r="C12372"/>
      <c r="D12372"/>
      <c r="E12372" s="148"/>
      <c r="F12372" s="148"/>
      <c r="G12372" s="149"/>
      <c r="H12372" s="148"/>
      <c r="I12372"/>
    </row>
    <row r="12373" spans="1:9" x14ac:dyDescent="0.25">
      <c r="A12373"/>
      <c r="B12373"/>
      <c r="C12373"/>
      <c r="D12373"/>
      <c r="E12373" s="148"/>
      <c r="F12373" s="148"/>
      <c r="G12373" s="149"/>
      <c r="H12373" s="148"/>
      <c r="I12373"/>
    </row>
    <row r="12374" spans="1:9" x14ac:dyDescent="0.25">
      <c r="A12374"/>
      <c r="B12374"/>
      <c r="C12374"/>
      <c r="D12374"/>
      <c r="E12374" s="148"/>
      <c r="F12374" s="148"/>
      <c r="G12374" s="149"/>
      <c r="H12374" s="148"/>
      <c r="I12374"/>
    </row>
    <row r="12375" spans="1:9" x14ac:dyDescent="0.25">
      <c r="A12375"/>
      <c r="B12375"/>
      <c r="C12375"/>
      <c r="D12375"/>
      <c r="E12375" s="148"/>
      <c r="F12375" s="148"/>
      <c r="G12375" s="149"/>
      <c r="H12375" s="148"/>
      <c r="I12375"/>
    </row>
    <row r="12376" spans="1:9" x14ac:dyDescent="0.25">
      <c r="A12376"/>
      <c r="B12376"/>
      <c r="C12376"/>
      <c r="D12376"/>
      <c r="E12376" s="148"/>
      <c r="F12376" s="148"/>
      <c r="G12376" s="149"/>
      <c r="H12376" s="148"/>
      <c r="I12376"/>
    </row>
    <row r="12377" spans="1:9" x14ac:dyDescent="0.25">
      <c r="A12377"/>
      <c r="B12377"/>
      <c r="C12377"/>
      <c r="D12377"/>
      <c r="E12377" s="148"/>
      <c r="F12377" s="148"/>
      <c r="G12377" s="149"/>
      <c r="H12377" s="148"/>
      <c r="I12377"/>
    </row>
    <row r="12378" spans="1:9" x14ac:dyDescent="0.25">
      <c r="A12378"/>
      <c r="B12378"/>
      <c r="C12378"/>
      <c r="D12378"/>
      <c r="E12378" s="148"/>
      <c r="F12378" s="148"/>
      <c r="G12378" s="149"/>
      <c r="H12378" s="148"/>
      <c r="I12378"/>
    </row>
    <row r="12379" spans="1:9" x14ac:dyDescent="0.25">
      <c r="A12379"/>
      <c r="B12379"/>
      <c r="C12379"/>
      <c r="D12379"/>
      <c r="E12379" s="148"/>
      <c r="F12379" s="148"/>
      <c r="G12379" s="149"/>
      <c r="H12379" s="148"/>
      <c r="I12379"/>
    </row>
    <row r="12380" spans="1:9" x14ac:dyDescent="0.25">
      <c r="A12380"/>
      <c r="B12380"/>
      <c r="C12380"/>
      <c r="D12380"/>
      <c r="E12380" s="148"/>
      <c r="F12380" s="148"/>
      <c r="G12380" s="149"/>
      <c r="H12380" s="148"/>
      <c r="I12380"/>
    </row>
    <row r="12381" spans="1:9" x14ac:dyDescent="0.25">
      <c r="A12381"/>
      <c r="B12381"/>
      <c r="C12381"/>
      <c r="D12381"/>
      <c r="E12381" s="148"/>
      <c r="F12381" s="148"/>
      <c r="G12381" s="149"/>
      <c r="H12381" s="148"/>
      <c r="I12381"/>
    </row>
    <row r="12382" spans="1:9" x14ac:dyDescent="0.25">
      <c r="A12382"/>
      <c r="B12382"/>
      <c r="C12382"/>
      <c r="D12382"/>
      <c r="E12382" s="148"/>
      <c r="F12382" s="148"/>
      <c r="G12382" s="149"/>
      <c r="H12382" s="148"/>
      <c r="I12382"/>
    </row>
    <row r="12383" spans="1:9" x14ac:dyDescent="0.25">
      <c r="A12383"/>
      <c r="B12383"/>
      <c r="C12383"/>
      <c r="D12383"/>
      <c r="E12383" s="148"/>
      <c r="F12383" s="148"/>
      <c r="G12383" s="149"/>
      <c r="H12383" s="148"/>
      <c r="I12383"/>
    </row>
    <row r="12384" spans="1:9" x14ac:dyDescent="0.25">
      <c r="A12384"/>
      <c r="B12384"/>
      <c r="C12384"/>
      <c r="D12384"/>
      <c r="E12384" s="148"/>
      <c r="F12384" s="148"/>
      <c r="G12384" s="149"/>
      <c r="H12384" s="148"/>
      <c r="I12384"/>
    </row>
    <row r="12385" spans="1:9" x14ac:dyDescent="0.25">
      <c r="A12385"/>
      <c r="B12385"/>
      <c r="C12385"/>
      <c r="D12385"/>
      <c r="E12385" s="148"/>
      <c r="F12385" s="148"/>
      <c r="G12385" s="149"/>
      <c r="H12385" s="148"/>
      <c r="I12385"/>
    </row>
    <row r="12386" spans="1:9" x14ac:dyDescent="0.25">
      <c r="A12386"/>
      <c r="B12386"/>
      <c r="C12386"/>
      <c r="D12386"/>
      <c r="E12386" s="148"/>
      <c r="F12386" s="148"/>
      <c r="G12386" s="149"/>
      <c r="H12386" s="148"/>
      <c r="I12386"/>
    </row>
    <row r="12387" spans="1:9" x14ac:dyDescent="0.25">
      <c r="A12387"/>
      <c r="B12387"/>
      <c r="C12387"/>
      <c r="D12387"/>
      <c r="E12387" s="148"/>
      <c r="F12387" s="148"/>
      <c r="G12387" s="149"/>
      <c r="H12387" s="148"/>
      <c r="I12387"/>
    </row>
    <row r="12388" spans="1:9" x14ac:dyDescent="0.25">
      <c r="A12388"/>
      <c r="B12388"/>
      <c r="C12388"/>
      <c r="D12388"/>
      <c r="E12388" s="148"/>
      <c r="F12388" s="148"/>
      <c r="G12388" s="149"/>
      <c r="H12388" s="148"/>
      <c r="I12388"/>
    </row>
    <row r="12389" spans="1:9" x14ac:dyDescent="0.25">
      <c r="A12389"/>
      <c r="B12389"/>
      <c r="C12389"/>
      <c r="D12389"/>
      <c r="E12389" s="148"/>
      <c r="F12389" s="148"/>
      <c r="G12389" s="149"/>
      <c r="H12389" s="148"/>
      <c r="I12389"/>
    </row>
    <row r="12390" spans="1:9" x14ac:dyDescent="0.25">
      <c r="A12390"/>
      <c r="B12390"/>
      <c r="C12390"/>
      <c r="D12390"/>
      <c r="E12390" s="148"/>
      <c r="F12390" s="148"/>
      <c r="G12390" s="149"/>
      <c r="H12390" s="148"/>
      <c r="I12390"/>
    </row>
    <row r="12391" spans="1:9" x14ac:dyDescent="0.25">
      <c r="A12391"/>
      <c r="B12391"/>
      <c r="C12391"/>
      <c r="D12391"/>
      <c r="E12391" s="148"/>
      <c r="F12391" s="148"/>
      <c r="G12391" s="149"/>
      <c r="H12391" s="148"/>
      <c r="I12391"/>
    </row>
    <row r="12392" spans="1:9" x14ac:dyDescent="0.25">
      <c r="A12392"/>
      <c r="B12392"/>
      <c r="C12392"/>
      <c r="D12392"/>
      <c r="E12392" s="148"/>
      <c r="F12392" s="148"/>
      <c r="G12392" s="149"/>
      <c r="H12392" s="148"/>
      <c r="I12392"/>
    </row>
    <row r="12393" spans="1:9" x14ac:dyDescent="0.25">
      <c r="A12393"/>
      <c r="B12393"/>
      <c r="C12393"/>
      <c r="D12393"/>
      <c r="E12393" s="148"/>
      <c r="F12393" s="148"/>
      <c r="G12393" s="149"/>
      <c r="H12393" s="148"/>
      <c r="I12393"/>
    </row>
    <row r="12394" spans="1:9" x14ac:dyDescent="0.25">
      <c r="A12394"/>
      <c r="B12394"/>
      <c r="C12394"/>
      <c r="D12394"/>
      <c r="E12394" s="148"/>
      <c r="F12394" s="148"/>
      <c r="G12394" s="149"/>
      <c r="H12394" s="148"/>
      <c r="I12394"/>
    </row>
    <row r="12395" spans="1:9" x14ac:dyDescent="0.25">
      <c r="A12395"/>
      <c r="B12395"/>
      <c r="C12395"/>
      <c r="D12395"/>
      <c r="E12395" s="148"/>
      <c r="F12395" s="148"/>
      <c r="G12395" s="149"/>
      <c r="H12395" s="148"/>
      <c r="I12395"/>
    </row>
    <row r="12396" spans="1:9" x14ac:dyDescent="0.25">
      <c r="A12396"/>
      <c r="B12396"/>
      <c r="C12396"/>
      <c r="D12396"/>
      <c r="E12396" s="148"/>
      <c r="F12396" s="148"/>
      <c r="G12396" s="149"/>
      <c r="H12396" s="148"/>
      <c r="I12396"/>
    </row>
    <row r="12397" spans="1:9" x14ac:dyDescent="0.25">
      <c r="A12397"/>
      <c r="B12397"/>
      <c r="C12397"/>
      <c r="D12397"/>
      <c r="E12397" s="148"/>
      <c r="F12397" s="148"/>
      <c r="G12397" s="149"/>
      <c r="H12397" s="148"/>
      <c r="I12397"/>
    </row>
    <row r="12398" spans="1:9" x14ac:dyDescent="0.25">
      <c r="A12398"/>
      <c r="B12398"/>
      <c r="C12398"/>
      <c r="D12398"/>
      <c r="E12398" s="148"/>
      <c r="F12398" s="148"/>
      <c r="G12398" s="149"/>
      <c r="H12398" s="148"/>
      <c r="I12398"/>
    </row>
    <row r="12399" spans="1:9" x14ac:dyDescent="0.25">
      <c r="A12399"/>
      <c r="B12399"/>
      <c r="C12399"/>
      <c r="D12399"/>
      <c r="E12399" s="148"/>
      <c r="F12399" s="148"/>
      <c r="G12399" s="149"/>
      <c r="H12399" s="148"/>
      <c r="I12399"/>
    </row>
    <row r="12400" spans="1:9" x14ac:dyDescent="0.25">
      <c r="A12400"/>
      <c r="B12400"/>
      <c r="C12400"/>
      <c r="D12400"/>
      <c r="E12400" s="148"/>
      <c r="F12400" s="148"/>
      <c r="G12400" s="149"/>
      <c r="H12400" s="148"/>
      <c r="I12400"/>
    </row>
    <row r="12401" spans="1:9" x14ac:dyDescent="0.25">
      <c r="A12401"/>
      <c r="B12401"/>
      <c r="C12401"/>
      <c r="D12401"/>
      <c r="E12401" s="148"/>
      <c r="F12401" s="148"/>
      <c r="G12401" s="149"/>
      <c r="H12401" s="148"/>
      <c r="I12401"/>
    </row>
    <row r="12402" spans="1:9" x14ac:dyDescent="0.25">
      <c r="A12402"/>
      <c r="B12402"/>
      <c r="C12402"/>
      <c r="D12402"/>
      <c r="E12402" s="148"/>
      <c r="F12402" s="148"/>
      <c r="G12402" s="149"/>
      <c r="H12402" s="148"/>
      <c r="I12402"/>
    </row>
    <row r="12403" spans="1:9" x14ac:dyDescent="0.25">
      <c r="A12403"/>
      <c r="B12403"/>
      <c r="C12403"/>
      <c r="D12403"/>
      <c r="E12403" s="148"/>
      <c r="F12403" s="148"/>
      <c r="G12403" s="149"/>
      <c r="H12403" s="148"/>
      <c r="I12403"/>
    </row>
    <row r="12404" spans="1:9" x14ac:dyDescent="0.25">
      <c r="A12404"/>
      <c r="B12404"/>
      <c r="C12404"/>
      <c r="D12404"/>
      <c r="E12404" s="148"/>
      <c r="F12404" s="148"/>
      <c r="G12404" s="149"/>
      <c r="H12404" s="148"/>
      <c r="I12404"/>
    </row>
    <row r="12405" spans="1:9" x14ac:dyDescent="0.25">
      <c r="A12405"/>
      <c r="B12405"/>
      <c r="C12405"/>
      <c r="D12405"/>
      <c r="E12405" s="148"/>
      <c r="F12405" s="148"/>
      <c r="G12405" s="149"/>
      <c r="H12405" s="148"/>
      <c r="I12405"/>
    </row>
    <row r="12406" spans="1:9" x14ac:dyDescent="0.25">
      <c r="A12406"/>
      <c r="B12406"/>
      <c r="C12406"/>
      <c r="D12406"/>
      <c r="E12406" s="148"/>
      <c r="F12406" s="148"/>
      <c r="G12406" s="149"/>
      <c r="H12406" s="148"/>
      <c r="I12406"/>
    </row>
    <row r="12407" spans="1:9" x14ac:dyDescent="0.25">
      <c r="A12407"/>
      <c r="B12407"/>
      <c r="C12407"/>
      <c r="D12407"/>
      <c r="E12407" s="148"/>
      <c r="F12407" s="148"/>
      <c r="G12407" s="149"/>
      <c r="H12407" s="148"/>
      <c r="I12407"/>
    </row>
    <row r="12408" spans="1:9" x14ac:dyDescent="0.25">
      <c r="A12408"/>
      <c r="B12408"/>
      <c r="C12408"/>
      <c r="D12408"/>
      <c r="E12408" s="148"/>
      <c r="F12408" s="148"/>
      <c r="G12408" s="149"/>
      <c r="H12408" s="148"/>
      <c r="I12408"/>
    </row>
    <row r="12409" spans="1:9" x14ac:dyDescent="0.25">
      <c r="A12409"/>
      <c r="B12409"/>
      <c r="C12409"/>
      <c r="D12409"/>
      <c r="E12409" s="148"/>
      <c r="F12409" s="148"/>
      <c r="G12409" s="149"/>
      <c r="H12409" s="148"/>
      <c r="I12409"/>
    </row>
    <row r="12410" spans="1:9" x14ac:dyDescent="0.25">
      <c r="A12410"/>
      <c r="B12410"/>
      <c r="C12410"/>
      <c r="D12410"/>
      <c r="E12410" s="148"/>
      <c r="F12410" s="148"/>
      <c r="G12410" s="149"/>
      <c r="H12410" s="148"/>
      <c r="I12410"/>
    </row>
    <row r="12411" spans="1:9" x14ac:dyDescent="0.25">
      <c r="A12411"/>
      <c r="B12411"/>
      <c r="C12411"/>
      <c r="D12411"/>
      <c r="E12411" s="148"/>
      <c r="F12411" s="148"/>
      <c r="G12411" s="149"/>
      <c r="H12411" s="148"/>
      <c r="I12411"/>
    </row>
    <row r="12412" spans="1:9" x14ac:dyDescent="0.25">
      <c r="A12412"/>
      <c r="B12412"/>
      <c r="C12412"/>
      <c r="D12412"/>
      <c r="E12412" s="148"/>
      <c r="F12412" s="148"/>
      <c r="G12412" s="149"/>
      <c r="H12412" s="148"/>
      <c r="I12412"/>
    </row>
    <row r="12413" spans="1:9" x14ac:dyDescent="0.25">
      <c r="A12413"/>
      <c r="B12413"/>
      <c r="C12413"/>
      <c r="D12413"/>
      <c r="E12413" s="148"/>
      <c r="F12413" s="148"/>
      <c r="G12413" s="149"/>
      <c r="H12413" s="148"/>
      <c r="I12413"/>
    </row>
    <row r="12414" spans="1:9" x14ac:dyDescent="0.25">
      <c r="A12414"/>
      <c r="B12414"/>
      <c r="C12414"/>
      <c r="D12414"/>
      <c r="E12414" s="148"/>
      <c r="F12414" s="148"/>
      <c r="G12414" s="149"/>
      <c r="H12414" s="148"/>
      <c r="I12414"/>
    </row>
    <row r="12415" spans="1:9" x14ac:dyDescent="0.25">
      <c r="A12415"/>
      <c r="B12415"/>
      <c r="C12415"/>
      <c r="D12415"/>
      <c r="E12415" s="148"/>
      <c r="F12415" s="148"/>
      <c r="G12415" s="149"/>
      <c r="H12415" s="148"/>
      <c r="I12415"/>
    </row>
    <row r="12416" spans="1:9" x14ac:dyDescent="0.25">
      <c r="A12416"/>
      <c r="B12416"/>
      <c r="C12416"/>
      <c r="D12416"/>
      <c r="E12416" s="148"/>
      <c r="F12416" s="148"/>
      <c r="G12416" s="149"/>
      <c r="H12416" s="148"/>
      <c r="I12416"/>
    </row>
    <row r="12417" spans="1:9" x14ac:dyDescent="0.25">
      <c r="A12417"/>
      <c r="B12417"/>
      <c r="C12417"/>
      <c r="D12417"/>
      <c r="E12417" s="148"/>
      <c r="F12417" s="148"/>
      <c r="G12417" s="149"/>
      <c r="H12417" s="148"/>
      <c r="I12417"/>
    </row>
    <row r="12418" spans="1:9" x14ac:dyDescent="0.25">
      <c r="A12418"/>
      <c r="B12418"/>
      <c r="C12418"/>
      <c r="D12418"/>
      <c r="E12418" s="148"/>
      <c r="F12418" s="148"/>
      <c r="G12418" s="149"/>
      <c r="H12418" s="148"/>
      <c r="I12418"/>
    </row>
    <row r="12419" spans="1:9" x14ac:dyDescent="0.25">
      <c r="A12419"/>
      <c r="B12419"/>
      <c r="C12419"/>
      <c r="D12419"/>
      <c r="E12419" s="148"/>
      <c r="F12419" s="148"/>
      <c r="G12419" s="149"/>
      <c r="H12419" s="148"/>
      <c r="I12419"/>
    </row>
    <row r="12420" spans="1:9" x14ac:dyDescent="0.25">
      <c r="A12420"/>
      <c r="B12420"/>
      <c r="C12420"/>
      <c r="D12420"/>
      <c r="E12420" s="148"/>
      <c r="F12420" s="148"/>
      <c r="G12420" s="149"/>
      <c r="H12420" s="148"/>
      <c r="I12420"/>
    </row>
    <row r="12421" spans="1:9" x14ac:dyDescent="0.25">
      <c r="A12421"/>
      <c r="B12421"/>
      <c r="C12421"/>
      <c r="D12421"/>
      <c r="E12421" s="148"/>
      <c r="F12421" s="148"/>
      <c r="G12421" s="149"/>
      <c r="H12421" s="148"/>
      <c r="I12421"/>
    </row>
    <row r="12422" spans="1:9" x14ac:dyDescent="0.25">
      <c r="A12422"/>
      <c r="B12422"/>
      <c r="C12422"/>
      <c r="D12422"/>
      <c r="E12422" s="148"/>
      <c r="F12422" s="148"/>
      <c r="G12422" s="149"/>
      <c r="H12422" s="148"/>
      <c r="I12422"/>
    </row>
    <row r="12423" spans="1:9" x14ac:dyDescent="0.25">
      <c r="A12423"/>
      <c r="B12423"/>
      <c r="C12423"/>
      <c r="D12423"/>
      <c r="E12423" s="148"/>
      <c r="F12423" s="148"/>
      <c r="G12423" s="149"/>
      <c r="H12423" s="148"/>
      <c r="I12423"/>
    </row>
    <row r="12424" spans="1:9" x14ac:dyDescent="0.25">
      <c r="A12424"/>
      <c r="B12424"/>
      <c r="C12424"/>
      <c r="D12424"/>
      <c r="E12424" s="148"/>
      <c r="F12424" s="148"/>
      <c r="G12424" s="149"/>
      <c r="H12424" s="148"/>
      <c r="I12424"/>
    </row>
    <row r="12425" spans="1:9" x14ac:dyDescent="0.25">
      <c r="A12425"/>
      <c r="B12425"/>
      <c r="C12425"/>
      <c r="D12425"/>
      <c r="E12425" s="148"/>
      <c r="F12425" s="148"/>
      <c r="G12425" s="149"/>
      <c r="H12425" s="148"/>
      <c r="I12425"/>
    </row>
    <row r="12426" spans="1:9" x14ac:dyDescent="0.25">
      <c r="A12426"/>
      <c r="B12426"/>
      <c r="C12426"/>
      <c r="D12426"/>
      <c r="E12426" s="148"/>
      <c r="F12426" s="148"/>
      <c r="G12426" s="149"/>
      <c r="H12426" s="148"/>
      <c r="I12426"/>
    </row>
    <row r="12427" spans="1:9" x14ac:dyDescent="0.25">
      <c r="A12427"/>
      <c r="B12427"/>
      <c r="C12427"/>
      <c r="D12427"/>
      <c r="E12427" s="148"/>
      <c r="F12427" s="148"/>
      <c r="G12427" s="149"/>
      <c r="H12427" s="148"/>
      <c r="I12427"/>
    </row>
    <row r="12428" spans="1:9" x14ac:dyDescent="0.25">
      <c r="A12428"/>
      <c r="B12428"/>
      <c r="C12428"/>
      <c r="D12428"/>
      <c r="E12428" s="148"/>
      <c r="F12428" s="148"/>
      <c r="G12428" s="149"/>
      <c r="H12428" s="148"/>
      <c r="I12428"/>
    </row>
    <row r="12429" spans="1:9" x14ac:dyDescent="0.25">
      <c r="A12429"/>
      <c r="B12429"/>
      <c r="C12429"/>
      <c r="D12429"/>
      <c r="E12429" s="148"/>
      <c r="F12429" s="148"/>
      <c r="G12429" s="149"/>
      <c r="H12429" s="148"/>
      <c r="I12429"/>
    </row>
    <row r="12430" spans="1:9" x14ac:dyDescent="0.25">
      <c r="A12430"/>
      <c r="B12430"/>
      <c r="C12430"/>
      <c r="D12430"/>
      <c r="E12430" s="148"/>
      <c r="F12430" s="148"/>
      <c r="G12430" s="149"/>
      <c r="H12430" s="148"/>
      <c r="I12430"/>
    </row>
    <row r="12431" spans="1:9" x14ac:dyDescent="0.25">
      <c r="A12431"/>
      <c r="B12431"/>
      <c r="C12431"/>
      <c r="D12431"/>
      <c r="E12431" s="148"/>
      <c r="F12431" s="148"/>
      <c r="G12431" s="149"/>
      <c r="H12431" s="148"/>
      <c r="I12431"/>
    </row>
    <row r="12432" spans="1:9" x14ac:dyDescent="0.25">
      <c r="A12432"/>
      <c r="B12432"/>
      <c r="C12432"/>
      <c r="D12432"/>
      <c r="E12432" s="148"/>
      <c r="F12432" s="148"/>
      <c r="G12432" s="149"/>
      <c r="H12432" s="148"/>
      <c r="I12432"/>
    </row>
    <row r="12433" spans="1:9" x14ac:dyDescent="0.25">
      <c r="A12433"/>
      <c r="B12433"/>
      <c r="C12433"/>
      <c r="D12433"/>
      <c r="E12433" s="148"/>
      <c r="F12433" s="148"/>
      <c r="G12433" s="149"/>
      <c r="H12433" s="148"/>
      <c r="I12433"/>
    </row>
    <row r="12434" spans="1:9" x14ac:dyDescent="0.25">
      <c r="A12434"/>
      <c r="B12434"/>
      <c r="C12434"/>
      <c r="D12434"/>
      <c r="E12434" s="148"/>
      <c r="F12434" s="148"/>
      <c r="G12434" s="149"/>
      <c r="H12434" s="148"/>
      <c r="I12434"/>
    </row>
    <row r="12435" spans="1:9" x14ac:dyDescent="0.25">
      <c r="A12435"/>
      <c r="B12435"/>
      <c r="C12435"/>
      <c r="D12435"/>
      <c r="E12435" s="148"/>
      <c r="F12435" s="148"/>
      <c r="G12435" s="149"/>
      <c r="H12435" s="148"/>
      <c r="I12435"/>
    </row>
    <row r="12436" spans="1:9" x14ac:dyDescent="0.25">
      <c r="A12436"/>
      <c r="B12436"/>
      <c r="C12436"/>
      <c r="D12436"/>
      <c r="E12436" s="148"/>
      <c r="F12436" s="148"/>
      <c r="G12436" s="149"/>
      <c r="H12436" s="148"/>
      <c r="I12436"/>
    </row>
    <row r="12437" spans="1:9" x14ac:dyDescent="0.25">
      <c r="A12437"/>
      <c r="B12437"/>
      <c r="C12437"/>
      <c r="D12437"/>
      <c r="E12437" s="148"/>
      <c r="F12437" s="148"/>
      <c r="G12437" s="149"/>
      <c r="H12437" s="148"/>
      <c r="I12437"/>
    </row>
    <row r="12438" spans="1:9" x14ac:dyDescent="0.25">
      <c r="A12438"/>
      <c r="B12438"/>
      <c r="C12438"/>
      <c r="D12438"/>
      <c r="E12438" s="148"/>
      <c r="F12438" s="148"/>
      <c r="G12438" s="149"/>
      <c r="H12438" s="148"/>
      <c r="I12438"/>
    </row>
    <row r="12439" spans="1:9" x14ac:dyDescent="0.25">
      <c r="A12439"/>
      <c r="B12439"/>
      <c r="C12439"/>
      <c r="D12439"/>
      <c r="E12439" s="148"/>
      <c r="F12439" s="148"/>
      <c r="G12439" s="149"/>
      <c r="H12439" s="148"/>
      <c r="I12439"/>
    </row>
    <row r="12440" spans="1:9" x14ac:dyDescent="0.25">
      <c r="A12440"/>
      <c r="B12440"/>
      <c r="C12440"/>
      <c r="D12440"/>
      <c r="E12440" s="148"/>
      <c r="F12440" s="148"/>
      <c r="G12440" s="149"/>
      <c r="H12440" s="148"/>
      <c r="I12440"/>
    </row>
    <row r="12441" spans="1:9" x14ac:dyDescent="0.25">
      <c r="A12441"/>
      <c r="B12441"/>
      <c r="C12441"/>
      <c r="D12441"/>
      <c r="E12441" s="148"/>
      <c r="F12441" s="148"/>
      <c r="G12441" s="149"/>
      <c r="H12441" s="148"/>
      <c r="I12441"/>
    </row>
    <row r="12442" spans="1:9" x14ac:dyDescent="0.25">
      <c r="A12442"/>
      <c r="B12442"/>
      <c r="C12442"/>
      <c r="D12442"/>
      <c r="E12442" s="148"/>
      <c r="F12442" s="148"/>
      <c r="G12442" s="149"/>
      <c r="H12442" s="148"/>
      <c r="I12442"/>
    </row>
    <row r="12443" spans="1:9" x14ac:dyDescent="0.25">
      <c r="A12443"/>
      <c r="B12443"/>
      <c r="C12443"/>
      <c r="D12443"/>
      <c r="E12443" s="148"/>
      <c r="F12443" s="148"/>
      <c r="G12443" s="149"/>
      <c r="H12443" s="148"/>
      <c r="I12443"/>
    </row>
    <row r="12444" spans="1:9" x14ac:dyDescent="0.25">
      <c r="A12444"/>
      <c r="B12444"/>
      <c r="C12444"/>
      <c r="D12444"/>
      <c r="E12444" s="148"/>
      <c r="F12444" s="148"/>
      <c r="G12444" s="149"/>
      <c r="H12444" s="148"/>
      <c r="I12444"/>
    </row>
    <row r="12445" spans="1:9" x14ac:dyDescent="0.25">
      <c r="A12445"/>
      <c r="B12445"/>
      <c r="C12445"/>
      <c r="D12445"/>
      <c r="E12445" s="148"/>
      <c r="F12445" s="148"/>
      <c r="G12445" s="149"/>
      <c r="H12445" s="148"/>
      <c r="I12445"/>
    </row>
    <row r="12446" spans="1:9" x14ac:dyDescent="0.25">
      <c r="A12446"/>
      <c r="B12446"/>
      <c r="C12446"/>
      <c r="D12446"/>
      <c r="E12446" s="148"/>
      <c r="F12446" s="148"/>
      <c r="G12446" s="149"/>
      <c r="H12446" s="148"/>
      <c r="I12446"/>
    </row>
    <row r="12447" spans="1:9" x14ac:dyDescent="0.25">
      <c r="A12447"/>
      <c r="B12447"/>
      <c r="C12447"/>
      <c r="D12447"/>
      <c r="E12447" s="148"/>
      <c r="F12447" s="148"/>
      <c r="G12447" s="149"/>
      <c r="H12447" s="148"/>
      <c r="I12447"/>
    </row>
    <row r="12448" spans="1:9" x14ac:dyDescent="0.25">
      <c r="A12448"/>
      <c r="B12448"/>
      <c r="C12448"/>
      <c r="D12448"/>
      <c r="E12448" s="148"/>
      <c r="F12448" s="148"/>
      <c r="G12448" s="149"/>
      <c r="H12448" s="148"/>
      <c r="I12448"/>
    </row>
    <row r="12449" spans="1:9" x14ac:dyDescent="0.25">
      <c r="A12449"/>
      <c r="B12449"/>
      <c r="C12449"/>
      <c r="D12449"/>
      <c r="E12449" s="148"/>
      <c r="F12449" s="148"/>
      <c r="G12449" s="149"/>
      <c r="H12449" s="148"/>
      <c r="I12449"/>
    </row>
    <row r="12450" spans="1:9" x14ac:dyDescent="0.25">
      <c r="A12450"/>
      <c r="B12450"/>
      <c r="C12450"/>
      <c r="D12450"/>
      <c r="E12450" s="148"/>
      <c r="F12450" s="148"/>
      <c r="G12450" s="149"/>
      <c r="H12450" s="148"/>
      <c r="I12450"/>
    </row>
    <row r="12451" spans="1:9" x14ac:dyDescent="0.25">
      <c r="A12451"/>
      <c r="B12451"/>
      <c r="C12451"/>
      <c r="D12451"/>
      <c r="E12451" s="148"/>
      <c r="F12451" s="148"/>
      <c r="G12451" s="149"/>
      <c r="H12451" s="148"/>
      <c r="I12451"/>
    </row>
    <row r="12452" spans="1:9" x14ac:dyDescent="0.25">
      <c r="A12452"/>
      <c r="B12452"/>
      <c r="C12452"/>
      <c r="D12452"/>
      <c r="E12452" s="148"/>
      <c r="F12452" s="148"/>
      <c r="G12452" s="149"/>
      <c r="H12452" s="148"/>
      <c r="I12452"/>
    </row>
    <row r="12453" spans="1:9" x14ac:dyDescent="0.25">
      <c r="A12453"/>
      <c r="B12453"/>
      <c r="C12453"/>
      <c r="D12453"/>
      <c r="E12453" s="148"/>
      <c r="F12453" s="148"/>
      <c r="G12453" s="149"/>
      <c r="H12453" s="148"/>
      <c r="I12453"/>
    </row>
    <row r="12454" spans="1:9" x14ac:dyDescent="0.25">
      <c r="A12454"/>
      <c r="B12454"/>
      <c r="C12454"/>
      <c r="D12454"/>
      <c r="E12454" s="148"/>
      <c r="F12454" s="148"/>
      <c r="G12454" s="149"/>
      <c r="H12454" s="148"/>
      <c r="I12454"/>
    </row>
    <row r="12455" spans="1:9" x14ac:dyDescent="0.25">
      <c r="A12455"/>
      <c r="B12455"/>
      <c r="C12455"/>
      <c r="D12455"/>
      <c r="E12455" s="148"/>
      <c r="F12455" s="148"/>
      <c r="G12455" s="149"/>
      <c r="H12455" s="148"/>
      <c r="I12455"/>
    </row>
    <row r="12456" spans="1:9" x14ac:dyDescent="0.25">
      <c r="A12456"/>
      <c r="B12456"/>
      <c r="C12456"/>
      <c r="D12456"/>
      <c r="E12456" s="148"/>
      <c r="F12456" s="148"/>
      <c r="G12456" s="149"/>
      <c r="H12456" s="148"/>
      <c r="I12456"/>
    </row>
    <row r="12457" spans="1:9" x14ac:dyDescent="0.25">
      <c r="A12457"/>
      <c r="B12457"/>
      <c r="C12457"/>
      <c r="D12457"/>
      <c r="E12457" s="148"/>
      <c r="F12457" s="148"/>
      <c r="G12457" s="149"/>
      <c r="H12457" s="148"/>
      <c r="I12457"/>
    </row>
    <row r="12458" spans="1:9" x14ac:dyDescent="0.25">
      <c r="A12458"/>
      <c r="B12458"/>
      <c r="C12458"/>
      <c r="D12458"/>
      <c r="E12458" s="148"/>
      <c r="F12458" s="148"/>
      <c r="G12458" s="149"/>
      <c r="H12458" s="148"/>
      <c r="I12458"/>
    </row>
    <row r="12459" spans="1:9" x14ac:dyDescent="0.25">
      <c r="A12459"/>
      <c r="B12459"/>
      <c r="C12459"/>
      <c r="D12459"/>
      <c r="E12459" s="148"/>
      <c r="F12459" s="148"/>
      <c r="G12459" s="149"/>
      <c r="H12459" s="148"/>
      <c r="I12459"/>
    </row>
    <row r="12460" spans="1:9" x14ac:dyDescent="0.25">
      <c r="A12460"/>
      <c r="B12460"/>
      <c r="C12460"/>
      <c r="D12460"/>
      <c r="E12460" s="148"/>
      <c r="F12460" s="148"/>
      <c r="G12460" s="149"/>
      <c r="H12460" s="148"/>
      <c r="I12460"/>
    </row>
    <row r="12461" spans="1:9" x14ac:dyDescent="0.25">
      <c r="A12461"/>
      <c r="B12461"/>
      <c r="C12461"/>
      <c r="D12461"/>
      <c r="E12461" s="148"/>
      <c r="F12461" s="148"/>
      <c r="G12461" s="149"/>
      <c r="H12461" s="148"/>
      <c r="I12461"/>
    </row>
    <row r="12462" spans="1:9" x14ac:dyDescent="0.25">
      <c r="A12462"/>
      <c r="B12462"/>
      <c r="C12462"/>
      <c r="D12462"/>
      <c r="E12462" s="148"/>
      <c r="F12462" s="148"/>
      <c r="G12462" s="149"/>
      <c r="H12462" s="148"/>
      <c r="I12462"/>
    </row>
    <row r="12463" spans="1:9" x14ac:dyDescent="0.25">
      <c r="A12463"/>
      <c r="B12463"/>
      <c r="C12463"/>
      <c r="D12463"/>
      <c r="E12463" s="148"/>
      <c r="F12463" s="148"/>
      <c r="G12463" s="149"/>
      <c r="H12463" s="148"/>
      <c r="I12463"/>
    </row>
    <row r="12464" spans="1:9" x14ac:dyDescent="0.25">
      <c r="A12464"/>
      <c r="B12464"/>
      <c r="C12464"/>
      <c r="D12464"/>
      <c r="E12464" s="148"/>
      <c r="F12464" s="148"/>
      <c r="G12464" s="149"/>
      <c r="H12464" s="148"/>
      <c r="I12464"/>
    </row>
    <row r="12465" spans="1:9" x14ac:dyDescent="0.25">
      <c r="A12465"/>
      <c r="B12465"/>
      <c r="C12465"/>
      <c r="D12465"/>
      <c r="E12465" s="148"/>
      <c r="F12465" s="148"/>
      <c r="G12465" s="149"/>
      <c r="H12465" s="148"/>
      <c r="I12465"/>
    </row>
    <row r="12466" spans="1:9" x14ac:dyDescent="0.25">
      <c r="A12466"/>
      <c r="B12466"/>
      <c r="C12466"/>
      <c r="D12466"/>
      <c r="E12466" s="148"/>
      <c r="F12466" s="148"/>
      <c r="G12466" s="149"/>
      <c r="H12466" s="148"/>
      <c r="I12466"/>
    </row>
    <row r="12467" spans="1:9" x14ac:dyDescent="0.25">
      <c r="A12467"/>
      <c r="B12467"/>
      <c r="C12467"/>
      <c r="D12467"/>
      <c r="E12467" s="148"/>
      <c r="F12467" s="148"/>
      <c r="G12467" s="149"/>
      <c r="H12467" s="148"/>
      <c r="I12467"/>
    </row>
    <row r="12468" spans="1:9" x14ac:dyDescent="0.25">
      <c r="A12468"/>
      <c r="B12468"/>
      <c r="C12468"/>
      <c r="D12468"/>
      <c r="E12468" s="148"/>
      <c r="F12468" s="148"/>
      <c r="G12468" s="149"/>
      <c r="H12468" s="148"/>
      <c r="I12468"/>
    </row>
    <row r="12469" spans="1:9" x14ac:dyDescent="0.25">
      <c r="A12469"/>
      <c r="B12469"/>
      <c r="C12469"/>
      <c r="D12469"/>
      <c r="E12469" s="148"/>
      <c r="F12469" s="148"/>
      <c r="G12469" s="149"/>
      <c r="H12469" s="148"/>
      <c r="I12469"/>
    </row>
    <row r="12470" spans="1:9" x14ac:dyDescent="0.25">
      <c r="A12470"/>
      <c r="B12470"/>
      <c r="C12470"/>
      <c r="D12470"/>
      <c r="E12470" s="148"/>
      <c r="F12470" s="148"/>
      <c r="G12470" s="149"/>
      <c r="H12470" s="148"/>
      <c r="I12470"/>
    </row>
    <row r="12471" spans="1:9" x14ac:dyDescent="0.25">
      <c r="A12471"/>
      <c r="B12471"/>
      <c r="C12471"/>
      <c r="D12471"/>
      <c r="E12471" s="148"/>
      <c r="F12471" s="148"/>
      <c r="G12471" s="149"/>
      <c r="H12471" s="148"/>
      <c r="I12471"/>
    </row>
    <row r="12472" spans="1:9" x14ac:dyDescent="0.25">
      <c r="A12472"/>
      <c r="B12472"/>
      <c r="C12472"/>
      <c r="D12472"/>
      <c r="E12472" s="148"/>
      <c r="F12472" s="148"/>
      <c r="G12472" s="149"/>
      <c r="H12472" s="148"/>
      <c r="I12472"/>
    </row>
    <row r="12473" spans="1:9" x14ac:dyDescent="0.25">
      <c r="A12473"/>
      <c r="B12473"/>
      <c r="C12473"/>
      <c r="D12473"/>
      <c r="E12473" s="148"/>
      <c r="F12473" s="148"/>
      <c r="G12473" s="149"/>
      <c r="H12473" s="148"/>
      <c r="I12473"/>
    </row>
    <row r="12474" spans="1:9" x14ac:dyDescent="0.25">
      <c r="A12474"/>
      <c r="B12474"/>
      <c r="C12474"/>
      <c r="D12474"/>
      <c r="E12474" s="148"/>
      <c r="F12474" s="148"/>
      <c r="G12474" s="149"/>
      <c r="H12474" s="148"/>
      <c r="I12474"/>
    </row>
    <row r="12475" spans="1:9" x14ac:dyDescent="0.25">
      <c r="A12475"/>
      <c r="B12475"/>
      <c r="C12475"/>
      <c r="D12475"/>
      <c r="E12475" s="148"/>
      <c r="F12475" s="148"/>
      <c r="G12475" s="149"/>
      <c r="H12475" s="148"/>
      <c r="I12475"/>
    </row>
    <row r="12476" spans="1:9" x14ac:dyDescent="0.25">
      <c r="A12476"/>
      <c r="B12476"/>
      <c r="C12476"/>
      <c r="D12476"/>
      <c r="E12476" s="148"/>
      <c r="F12476" s="148"/>
      <c r="G12476" s="149"/>
      <c r="H12476" s="148"/>
      <c r="I12476"/>
    </row>
    <row r="12477" spans="1:9" x14ac:dyDescent="0.25">
      <c r="A12477"/>
      <c r="B12477"/>
      <c r="C12477"/>
      <c r="D12477"/>
      <c r="E12477" s="148"/>
      <c r="F12477" s="148"/>
      <c r="G12477" s="149"/>
      <c r="H12477" s="148"/>
      <c r="I12477"/>
    </row>
    <row r="12478" spans="1:9" x14ac:dyDescent="0.25">
      <c r="A12478"/>
      <c r="B12478"/>
      <c r="C12478"/>
      <c r="D12478"/>
      <c r="E12478" s="148"/>
      <c r="F12478" s="148"/>
      <c r="G12478" s="149"/>
      <c r="H12478" s="148"/>
      <c r="I12478"/>
    </row>
    <row r="12479" spans="1:9" x14ac:dyDescent="0.25">
      <c r="A12479"/>
      <c r="B12479"/>
      <c r="C12479"/>
      <c r="D12479"/>
      <c r="E12479" s="148"/>
      <c r="F12479" s="148"/>
      <c r="G12479" s="149"/>
      <c r="H12479" s="148"/>
      <c r="I12479"/>
    </row>
    <row r="12480" spans="1:9" x14ac:dyDescent="0.25">
      <c r="A12480"/>
      <c r="B12480"/>
      <c r="C12480"/>
      <c r="D12480"/>
      <c r="E12480" s="148"/>
      <c r="F12480" s="148"/>
      <c r="G12480" s="149"/>
      <c r="H12480" s="148"/>
      <c r="I12480"/>
    </row>
    <row r="12481" spans="1:9" x14ac:dyDescent="0.25">
      <c r="A12481"/>
      <c r="B12481"/>
      <c r="C12481"/>
      <c r="D12481"/>
      <c r="E12481" s="148"/>
      <c r="F12481" s="148"/>
      <c r="G12481" s="149"/>
      <c r="H12481" s="148"/>
      <c r="I12481"/>
    </row>
    <row r="12482" spans="1:9" x14ac:dyDescent="0.25">
      <c r="A12482"/>
      <c r="B12482"/>
      <c r="C12482"/>
      <c r="D12482"/>
      <c r="E12482" s="148"/>
      <c r="F12482" s="148"/>
      <c r="G12482" s="149"/>
      <c r="H12482" s="148"/>
      <c r="I12482"/>
    </row>
    <row r="12483" spans="1:9" x14ac:dyDescent="0.25">
      <c r="A12483"/>
      <c r="B12483"/>
      <c r="C12483"/>
      <c r="D12483"/>
      <c r="E12483" s="148"/>
      <c r="F12483" s="148"/>
      <c r="G12483" s="149"/>
      <c r="H12483" s="148"/>
      <c r="I12483"/>
    </row>
    <row r="12484" spans="1:9" x14ac:dyDescent="0.25">
      <c r="A12484"/>
      <c r="B12484"/>
      <c r="C12484"/>
      <c r="D12484"/>
      <c r="E12484" s="148"/>
      <c r="F12484" s="148"/>
      <c r="G12484" s="149"/>
      <c r="H12484" s="148"/>
      <c r="I12484"/>
    </row>
    <row r="12485" spans="1:9" x14ac:dyDescent="0.25">
      <c r="A12485"/>
      <c r="B12485"/>
      <c r="C12485"/>
      <c r="D12485"/>
      <c r="E12485" s="148"/>
      <c r="F12485" s="148"/>
      <c r="G12485" s="149"/>
      <c r="H12485" s="148"/>
      <c r="I12485"/>
    </row>
    <row r="12486" spans="1:9" x14ac:dyDescent="0.25">
      <c r="A12486"/>
      <c r="B12486"/>
      <c r="C12486"/>
      <c r="D12486"/>
      <c r="E12486" s="148"/>
      <c r="F12486" s="148"/>
      <c r="G12486" s="149"/>
      <c r="H12486" s="148"/>
      <c r="I12486"/>
    </row>
    <row r="12487" spans="1:9" x14ac:dyDescent="0.25">
      <c r="A12487"/>
      <c r="B12487"/>
      <c r="C12487"/>
      <c r="D12487"/>
      <c r="E12487" s="148"/>
      <c r="F12487" s="148"/>
      <c r="G12487" s="149"/>
      <c r="H12487" s="148"/>
      <c r="I12487"/>
    </row>
    <row r="12488" spans="1:9" x14ac:dyDescent="0.25">
      <c r="A12488"/>
      <c r="B12488"/>
      <c r="C12488"/>
      <c r="D12488"/>
      <c r="E12488" s="148"/>
      <c r="F12488" s="148"/>
      <c r="G12488" s="149"/>
      <c r="H12488" s="148"/>
      <c r="I12488"/>
    </row>
    <row r="12489" spans="1:9" x14ac:dyDescent="0.25">
      <c r="A12489"/>
      <c r="B12489"/>
      <c r="C12489"/>
      <c r="D12489"/>
      <c r="E12489" s="148"/>
      <c r="F12489" s="148"/>
      <c r="G12489" s="149"/>
      <c r="H12489" s="148"/>
      <c r="I12489"/>
    </row>
    <row r="12490" spans="1:9" x14ac:dyDescent="0.25">
      <c r="A12490"/>
      <c r="B12490"/>
      <c r="C12490"/>
      <c r="D12490"/>
      <c r="E12490" s="148"/>
      <c r="F12490" s="148"/>
      <c r="G12490" s="149"/>
      <c r="H12490" s="148"/>
      <c r="I12490"/>
    </row>
    <row r="12491" spans="1:9" x14ac:dyDescent="0.25">
      <c r="A12491"/>
      <c r="B12491"/>
      <c r="C12491"/>
      <c r="D12491"/>
      <c r="E12491" s="148"/>
      <c r="F12491" s="148"/>
      <c r="G12491" s="149"/>
      <c r="H12491" s="148"/>
      <c r="I12491"/>
    </row>
    <row r="12492" spans="1:9" x14ac:dyDescent="0.25">
      <c r="A12492"/>
      <c r="B12492"/>
      <c r="C12492"/>
      <c r="D12492"/>
      <c r="E12492" s="148"/>
      <c r="F12492" s="148"/>
      <c r="G12492" s="149"/>
      <c r="H12492" s="148"/>
      <c r="I12492"/>
    </row>
    <row r="12493" spans="1:9" x14ac:dyDescent="0.25">
      <c r="A12493"/>
      <c r="B12493"/>
      <c r="C12493"/>
      <c r="D12493"/>
      <c r="E12493" s="148"/>
      <c r="F12493" s="148"/>
      <c r="G12493" s="149"/>
      <c r="H12493" s="148"/>
      <c r="I12493"/>
    </row>
    <row r="12494" spans="1:9" x14ac:dyDescent="0.25">
      <c r="A12494"/>
      <c r="B12494"/>
      <c r="C12494"/>
      <c r="D12494"/>
      <c r="E12494" s="148"/>
      <c r="F12494" s="148"/>
      <c r="G12494" s="149"/>
      <c r="H12494" s="148"/>
      <c r="I12494"/>
    </row>
    <row r="12495" spans="1:9" x14ac:dyDescent="0.25">
      <c r="A12495"/>
      <c r="B12495"/>
      <c r="C12495"/>
      <c r="D12495"/>
      <c r="E12495" s="148"/>
      <c r="F12495" s="148"/>
      <c r="G12495" s="149"/>
      <c r="H12495" s="148"/>
      <c r="I12495"/>
    </row>
    <row r="12496" spans="1:9" x14ac:dyDescent="0.25">
      <c r="A12496"/>
      <c r="B12496"/>
      <c r="C12496"/>
      <c r="D12496"/>
      <c r="E12496" s="148"/>
      <c r="F12496" s="148"/>
      <c r="G12496" s="149"/>
      <c r="H12496" s="148"/>
      <c r="I12496"/>
    </row>
    <row r="12497" spans="1:9" x14ac:dyDescent="0.25">
      <c r="A12497"/>
      <c r="B12497"/>
      <c r="C12497"/>
      <c r="D12497"/>
      <c r="E12497" s="148"/>
      <c r="F12497" s="148"/>
      <c r="G12497" s="149"/>
      <c r="H12497" s="148"/>
      <c r="I12497"/>
    </row>
    <row r="12498" spans="1:9" x14ac:dyDescent="0.25">
      <c r="A12498"/>
      <c r="B12498"/>
      <c r="C12498"/>
      <c r="D12498"/>
      <c r="E12498" s="148"/>
      <c r="F12498" s="148"/>
      <c r="G12498" s="149"/>
      <c r="H12498" s="148"/>
      <c r="I12498"/>
    </row>
    <row r="12499" spans="1:9" x14ac:dyDescent="0.25">
      <c r="A12499"/>
      <c r="B12499"/>
      <c r="C12499"/>
      <c r="D12499"/>
      <c r="E12499" s="148"/>
      <c r="F12499" s="148"/>
      <c r="G12499" s="149"/>
      <c r="H12499" s="148"/>
      <c r="I12499"/>
    </row>
    <row r="12500" spans="1:9" x14ac:dyDescent="0.25">
      <c r="A12500"/>
      <c r="B12500"/>
      <c r="C12500"/>
      <c r="D12500"/>
      <c r="E12500" s="148"/>
      <c r="F12500" s="148"/>
      <c r="G12500" s="149"/>
      <c r="H12500" s="148"/>
      <c r="I12500"/>
    </row>
    <row r="12501" spans="1:9" x14ac:dyDescent="0.25">
      <c r="A12501"/>
      <c r="B12501"/>
      <c r="C12501"/>
      <c r="D12501"/>
      <c r="E12501" s="148"/>
      <c r="F12501" s="148"/>
      <c r="G12501" s="149"/>
      <c r="H12501" s="148"/>
      <c r="I12501"/>
    </row>
    <row r="12502" spans="1:9" x14ac:dyDescent="0.25">
      <c r="A12502"/>
      <c r="B12502"/>
      <c r="C12502"/>
      <c r="D12502"/>
      <c r="E12502" s="148"/>
      <c r="F12502" s="148"/>
      <c r="G12502" s="149"/>
      <c r="H12502" s="148"/>
      <c r="I12502"/>
    </row>
    <row r="12503" spans="1:9" x14ac:dyDescent="0.25">
      <c r="A12503"/>
      <c r="B12503"/>
      <c r="C12503"/>
      <c r="D12503"/>
      <c r="E12503" s="148"/>
      <c r="F12503" s="148"/>
      <c r="G12503" s="149"/>
      <c r="H12503" s="148"/>
      <c r="I12503"/>
    </row>
    <row r="12504" spans="1:9" x14ac:dyDescent="0.25">
      <c r="A12504"/>
      <c r="B12504"/>
      <c r="C12504"/>
      <c r="D12504"/>
      <c r="E12504" s="148"/>
      <c r="F12504" s="148"/>
      <c r="G12504" s="149"/>
      <c r="H12504" s="148"/>
      <c r="I12504"/>
    </row>
    <row r="12505" spans="1:9" x14ac:dyDescent="0.25">
      <c r="A12505"/>
      <c r="B12505"/>
      <c r="C12505"/>
      <c r="D12505"/>
      <c r="E12505" s="148"/>
      <c r="F12505" s="148"/>
      <c r="G12505" s="149"/>
      <c r="H12505" s="148"/>
      <c r="I12505"/>
    </row>
    <row r="12506" spans="1:9" x14ac:dyDescent="0.25">
      <c r="A12506"/>
      <c r="B12506"/>
      <c r="C12506"/>
      <c r="D12506"/>
      <c r="E12506" s="148"/>
      <c r="F12506" s="148"/>
      <c r="G12506" s="149"/>
      <c r="H12506" s="148"/>
      <c r="I12506"/>
    </row>
    <row r="12507" spans="1:9" x14ac:dyDescent="0.25">
      <c r="A12507"/>
      <c r="B12507"/>
      <c r="C12507"/>
      <c r="D12507"/>
      <c r="E12507" s="148"/>
      <c r="F12507" s="148"/>
      <c r="G12507" s="149"/>
      <c r="H12507" s="148"/>
      <c r="I12507"/>
    </row>
    <row r="12508" spans="1:9" x14ac:dyDescent="0.25">
      <c r="A12508"/>
      <c r="B12508"/>
      <c r="C12508"/>
      <c r="D12508"/>
      <c r="E12508" s="148"/>
      <c r="F12508" s="148"/>
      <c r="G12508" s="149"/>
      <c r="H12508" s="148"/>
      <c r="I12508"/>
    </row>
    <row r="12509" spans="1:9" x14ac:dyDescent="0.25">
      <c r="A12509"/>
      <c r="B12509"/>
      <c r="C12509"/>
      <c r="D12509"/>
      <c r="E12509" s="148"/>
      <c r="F12509" s="148"/>
      <c r="G12509" s="149"/>
      <c r="H12509" s="148"/>
      <c r="I12509"/>
    </row>
    <row r="12510" spans="1:9" x14ac:dyDescent="0.25">
      <c r="A12510"/>
      <c r="B12510"/>
      <c r="C12510"/>
      <c r="D12510"/>
      <c r="E12510" s="148"/>
      <c r="F12510" s="148"/>
      <c r="G12510" s="149"/>
      <c r="H12510" s="148"/>
      <c r="I12510"/>
    </row>
    <row r="12511" spans="1:9" x14ac:dyDescent="0.25">
      <c r="A12511"/>
      <c r="B12511"/>
      <c r="C12511"/>
      <c r="D12511"/>
      <c r="E12511" s="148"/>
      <c r="F12511" s="148"/>
      <c r="G12511" s="149"/>
      <c r="H12511" s="148"/>
      <c r="I12511"/>
    </row>
    <row r="12512" spans="1:9" x14ac:dyDescent="0.25">
      <c r="A12512"/>
      <c r="B12512"/>
      <c r="C12512"/>
      <c r="D12512"/>
      <c r="E12512" s="148"/>
      <c r="F12512" s="148"/>
      <c r="G12512" s="149"/>
      <c r="H12512" s="148"/>
      <c r="I12512"/>
    </row>
    <row r="12513" spans="1:9" x14ac:dyDescent="0.25">
      <c r="A12513"/>
      <c r="B12513"/>
      <c r="C12513"/>
      <c r="D12513"/>
      <c r="E12513" s="148"/>
      <c r="F12513" s="148"/>
      <c r="G12513" s="149"/>
      <c r="H12513" s="148"/>
      <c r="I12513"/>
    </row>
    <row r="12514" spans="1:9" x14ac:dyDescent="0.25">
      <c r="A12514"/>
      <c r="B12514"/>
      <c r="C12514"/>
      <c r="D12514"/>
      <c r="E12514" s="148"/>
      <c r="F12514" s="148"/>
      <c r="G12514" s="149"/>
      <c r="H12514" s="148"/>
      <c r="I12514"/>
    </row>
    <row r="12515" spans="1:9" x14ac:dyDescent="0.25">
      <c r="A12515"/>
      <c r="B12515"/>
      <c r="C12515"/>
      <c r="D12515"/>
      <c r="E12515" s="148"/>
      <c r="F12515" s="148"/>
      <c r="G12515" s="149"/>
      <c r="H12515" s="148"/>
      <c r="I12515"/>
    </row>
    <row r="12516" spans="1:9" x14ac:dyDescent="0.25">
      <c r="A12516"/>
      <c r="B12516"/>
      <c r="C12516"/>
      <c r="D12516"/>
      <c r="E12516" s="148"/>
      <c r="F12516" s="148"/>
      <c r="G12516" s="149"/>
      <c r="H12516" s="148"/>
      <c r="I12516"/>
    </row>
    <row r="12517" spans="1:9" x14ac:dyDescent="0.25">
      <c r="A12517"/>
      <c r="B12517"/>
      <c r="C12517"/>
      <c r="D12517"/>
      <c r="E12517" s="148"/>
      <c r="F12517" s="148"/>
      <c r="G12517" s="149"/>
      <c r="H12517" s="148"/>
      <c r="I12517"/>
    </row>
    <row r="12518" spans="1:9" x14ac:dyDescent="0.25">
      <c r="A12518"/>
      <c r="B12518"/>
      <c r="C12518"/>
      <c r="D12518"/>
      <c r="E12518" s="148"/>
      <c r="F12518" s="148"/>
      <c r="G12518" s="149"/>
      <c r="H12518" s="148"/>
      <c r="I12518"/>
    </row>
    <row r="12519" spans="1:9" x14ac:dyDescent="0.25">
      <c r="A12519"/>
      <c r="B12519"/>
      <c r="C12519"/>
      <c r="D12519"/>
      <c r="E12519" s="148"/>
      <c r="F12519" s="148"/>
      <c r="G12519" s="149"/>
      <c r="H12519" s="148"/>
      <c r="I12519"/>
    </row>
    <row r="12520" spans="1:9" x14ac:dyDescent="0.25">
      <c r="A12520"/>
      <c r="B12520"/>
      <c r="C12520"/>
      <c r="D12520"/>
      <c r="E12520" s="148"/>
      <c r="F12520" s="148"/>
      <c r="G12520" s="149"/>
      <c r="H12520" s="148"/>
      <c r="I12520"/>
    </row>
    <row r="12521" spans="1:9" x14ac:dyDescent="0.25">
      <c r="A12521"/>
      <c r="B12521"/>
      <c r="C12521"/>
      <c r="D12521"/>
      <c r="E12521" s="148"/>
      <c r="F12521" s="148"/>
      <c r="G12521" s="149"/>
      <c r="H12521" s="148"/>
      <c r="I12521"/>
    </row>
    <row r="12522" spans="1:9" x14ac:dyDescent="0.25">
      <c r="A12522"/>
      <c r="B12522"/>
      <c r="C12522"/>
      <c r="D12522"/>
      <c r="E12522" s="148"/>
      <c r="F12522" s="148"/>
      <c r="G12522" s="149"/>
      <c r="H12522" s="148"/>
      <c r="I12522"/>
    </row>
    <row r="12523" spans="1:9" x14ac:dyDescent="0.25">
      <c r="A12523"/>
      <c r="B12523"/>
      <c r="C12523"/>
      <c r="D12523"/>
      <c r="E12523" s="148"/>
      <c r="F12523" s="148"/>
      <c r="G12523" s="149"/>
      <c r="H12523" s="148"/>
      <c r="I12523"/>
    </row>
    <row r="12524" spans="1:9" x14ac:dyDescent="0.25">
      <c r="A12524"/>
      <c r="B12524"/>
      <c r="C12524"/>
      <c r="D12524"/>
      <c r="E12524" s="148"/>
      <c r="F12524" s="148"/>
      <c r="G12524" s="149"/>
      <c r="H12524" s="148"/>
      <c r="I12524"/>
    </row>
    <row r="12525" spans="1:9" x14ac:dyDescent="0.25">
      <c r="A12525"/>
      <c r="B12525"/>
      <c r="C12525"/>
      <c r="D12525"/>
      <c r="E12525" s="148"/>
      <c r="F12525" s="148"/>
      <c r="G12525" s="149"/>
      <c r="H12525" s="148"/>
      <c r="I12525"/>
    </row>
    <row r="12526" spans="1:9" x14ac:dyDescent="0.25">
      <c r="A12526"/>
      <c r="B12526"/>
      <c r="C12526"/>
      <c r="D12526"/>
      <c r="E12526" s="148"/>
      <c r="F12526" s="148"/>
      <c r="G12526" s="149"/>
      <c r="H12526" s="148"/>
      <c r="I12526"/>
    </row>
    <row r="12527" spans="1:9" x14ac:dyDescent="0.25">
      <c r="A12527"/>
      <c r="B12527"/>
      <c r="C12527"/>
      <c r="D12527"/>
      <c r="E12527" s="148"/>
      <c r="F12527" s="148"/>
      <c r="G12527" s="149"/>
      <c r="H12527" s="148"/>
      <c r="I12527"/>
    </row>
    <row r="12528" spans="1:9" x14ac:dyDescent="0.25">
      <c r="A12528"/>
      <c r="B12528"/>
      <c r="C12528"/>
      <c r="D12528"/>
      <c r="E12528" s="148"/>
      <c r="F12528" s="148"/>
      <c r="G12528" s="149"/>
      <c r="H12528" s="148"/>
      <c r="I12528"/>
    </row>
    <row r="12529" spans="1:9" x14ac:dyDescent="0.25">
      <c r="A12529"/>
      <c r="B12529"/>
      <c r="C12529"/>
      <c r="D12529"/>
      <c r="E12529" s="148"/>
      <c r="F12529" s="148"/>
      <c r="G12529" s="149"/>
      <c r="H12529" s="148"/>
      <c r="I12529"/>
    </row>
    <row r="12530" spans="1:9" x14ac:dyDescent="0.25">
      <c r="A12530"/>
      <c r="B12530"/>
      <c r="C12530"/>
      <c r="D12530"/>
      <c r="E12530" s="148"/>
      <c r="F12530" s="148"/>
      <c r="G12530" s="149"/>
      <c r="H12530" s="148"/>
      <c r="I12530"/>
    </row>
    <row r="12531" spans="1:9" x14ac:dyDescent="0.25">
      <c r="A12531"/>
      <c r="B12531"/>
      <c r="C12531"/>
      <c r="D12531"/>
      <c r="E12531" s="148"/>
      <c r="F12531" s="148"/>
      <c r="G12531" s="149"/>
      <c r="H12531" s="148"/>
      <c r="I12531"/>
    </row>
    <row r="12532" spans="1:9" x14ac:dyDescent="0.25">
      <c r="A12532"/>
      <c r="B12532"/>
      <c r="C12532"/>
      <c r="D12532"/>
      <c r="E12532" s="148"/>
      <c r="F12532" s="148"/>
      <c r="G12532" s="149"/>
      <c r="H12532" s="148"/>
      <c r="I12532"/>
    </row>
    <row r="12533" spans="1:9" x14ac:dyDescent="0.25">
      <c r="A12533"/>
      <c r="B12533"/>
      <c r="C12533"/>
      <c r="D12533"/>
      <c r="E12533" s="148"/>
      <c r="F12533" s="148"/>
      <c r="G12533" s="149"/>
      <c r="H12533" s="148"/>
      <c r="I12533"/>
    </row>
    <row r="12534" spans="1:9" x14ac:dyDescent="0.25">
      <c r="A12534"/>
      <c r="B12534"/>
      <c r="C12534"/>
      <c r="D12534"/>
      <c r="E12534" s="148"/>
      <c r="F12534" s="148"/>
      <c r="G12534" s="149"/>
      <c r="H12534" s="148"/>
      <c r="I12534"/>
    </row>
    <row r="12535" spans="1:9" x14ac:dyDescent="0.25">
      <c r="A12535"/>
      <c r="B12535"/>
      <c r="C12535"/>
      <c r="D12535"/>
      <c r="E12535" s="148"/>
      <c r="F12535" s="148"/>
      <c r="G12535" s="149"/>
      <c r="H12535" s="148"/>
      <c r="I12535"/>
    </row>
    <row r="12536" spans="1:9" x14ac:dyDescent="0.25">
      <c r="A12536"/>
      <c r="B12536"/>
      <c r="C12536"/>
      <c r="D12536"/>
      <c r="E12536" s="148"/>
      <c r="F12536" s="148"/>
      <c r="G12536" s="149"/>
      <c r="H12536" s="148"/>
      <c r="I12536"/>
    </row>
    <row r="12537" spans="1:9" x14ac:dyDescent="0.25">
      <c r="A12537"/>
      <c r="B12537"/>
      <c r="C12537"/>
      <c r="D12537"/>
      <c r="E12537" s="148"/>
      <c r="F12537" s="148"/>
      <c r="G12537" s="149"/>
      <c r="H12537" s="148"/>
      <c r="I12537"/>
    </row>
    <row r="12538" spans="1:9" x14ac:dyDescent="0.25">
      <c r="A12538"/>
      <c r="B12538"/>
      <c r="C12538"/>
      <c r="D12538"/>
      <c r="E12538" s="148"/>
      <c r="F12538" s="148"/>
      <c r="G12538" s="149"/>
      <c r="H12538" s="148"/>
      <c r="I12538"/>
    </row>
    <row r="12539" spans="1:9" x14ac:dyDescent="0.25">
      <c r="A12539"/>
      <c r="B12539"/>
      <c r="C12539"/>
      <c r="D12539"/>
      <c r="E12539" s="148"/>
      <c r="F12539" s="148"/>
      <c r="G12539" s="149"/>
      <c r="H12539" s="148"/>
      <c r="I12539"/>
    </row>
    <row r="12540" spans="1:9" x14ac:dyDescent="0.25">
      <c r="A12540"/>
      <c r="B12540"/>
      <c r="C12540"/>
      <c r="D12540"/>
      <c r="E12540" s="148"/>
      <c r="F12540" s="148"/>
      <c r="G12540" s="149"/>
      <c r="H12540" s="148"/>
      <c r="I12540"/>
    </row>
    <row r="12541" spans="1:9" x14ac:dyDescent="0.25">
      <c r="A12541"/>
      <c r="B12541"/>
      <c r="C12541"/>
      <c r="D12541"/>
      <c r="E12541" s="148"/>
      <c r="F12541" s="148"/>
      <c r="G12541" s="149"/>
      <c r="H12541" s="148"/>
      <c r="I12541"/>
    </row>
    <row r="12542" spans="1:9" x14ac:dyDescent="0.25">
      <c r="A12542"/>
      <c r="B12542"/>
      <c r="C12542"/>
      <c r="D12542"/>
      <c r="E12542" s="148"/>
      <c r="F12542" s="148"/>
      <c r="G12542" s="149"/>
      <c r="H12542" s="148"/>
      <c r="I12542"/>
    </row>
    <row r="12543" spans="1:9" x14ac:dyDescent="0.25">
      <c r="A12543"/>
      <c r="B12543"/>
      <c r="C12543"/>
      <c r="D12543"/>
      <c r="E12543" s="148"/>
      <c r="F12543" s="148"/>
      <c r="G12543" s="149"/>
      <c r="H12543" s="148"/>
      <c r="I12543"/>
    </row>
    <row r="12544" spans="1:9" x14ac:dyDescent="0.25">
      <c r="A12544"/>
      <c r="B12544"/>
      <c r="C12544"/>
      <c r="D12544"/>
      <c r="E12544" s="148"/>
      <c r="F12544" s="148"/>
      <c r="G12544" s="149"/>
      <c r="H12544" s="148"/>
      <c r="I12544"/>
    </row>
    <row r="12545" spans="1:9" x14ac:dyDescent="0.25">
      <c r="A12545"/>
      <c r="B12545"/>
      <c r="C12545"/>
      <c r="D12545"/>
      <c r="E12545" s="148"/>
      <c r="F12545" s="148"/>
      <c r="G12545" s="149"/>
      <c r="H12545" s="148"/>
      <c r="I12545"/>
    </row>
    <row r="12546" spans="1:9" x14ac:dyDescent="0.25">
      <c r="A12546"/>
      <c r="B12546"/>
      <c r="C12546"/>
      <c r="D12546"/>
      <c r="E12546" s="148"/>
      <c r="F12546" s="148"/>
      <c r="G12546" s="149"/>
      <c r="H12546" s="148"/>
      <c r="I12546"/>
    </row>
    <row r="12547" spans="1:9" x14ac:dyDescent="0.25">
      <c r="A12547"/>
      <c r="B12547"/>
      <c r="C12547"/>
      <c r="D12547"/>
      <c r="E12547" s="148"/>
      <c r="F12547" s="148"/>
      <c r="G12547" s="149"/>
      <c r="H12547" s="148"/>
      <c r="I12547"/>
    </row>
    <row r="12548" spans="1:9" x14ac:dyDescent="0.25">
      <c r="A12548"/>
      <c r="B12548"/>
      <c r="C12548"/>
      <c r="D12548"/>
      <c r="E12548" s="148"/>
      <c r="F12548" s="148"/>
      <c r="G12548" s="149"/>
      <c r="H12548" s="148"/>
      <c r="I12548"/>
    </row>
    <row r="12549" spans="1:9" x14ac:dyDescent="0.25">
      <c r="A12549"/>
      <c r="B12549"/>
      <c r="C12549"/>
      <c r="D12549"/>
      <c r="E12549" s="148"/>
      <c r="F12549" s="148"/>
      <c r="G12549" s="149"/>
      <c r="H12549" s="148"/>
      <c r="I12549"/>
    </row>
    <row r="12550" spans="1:9" x14ac:dyDescent="0.25">
      <c r="A12550"/>
      <c r="B12550"/>
      <c r="C12550"/>
      <c r="D12550"/>
      <c r="E12550" s="148"/>
      <c r="F12550" s="148"/>
      <c r="G12550" s="149"/>
      <c r="H12550" s="148"/>
      <c r="I12550"/>
    </row>
    <row r="12551" spans="1:9" x14ac:dyDescent="0.25">
      <c r="A12551"/>
      <c r="B12551"/>
      <c r="C12551"/>
      <c r="D12551"/>
      <c r="E12551" s="148"/>
      <c r="F12551" s="148"/>
      <c r="G12551" s="149"/>
      <c r="H12551" s="148"/>
      <c r="I12551"/>
    </row>
    <row r="12552" spans="1:9" x14ac:dyDescent="0.25">
      <c r="A12552"/>
      <c r="B12552"/>
      <c r="C12552"/>
      <c r="D12552"/>
      <c r="E12552" s="148"/>
      <c r="F12552" s="148"/>
      <c r="G12552" s="149"/>
      <c r="H12552" s="148"/>
      <c r="I12552"/>
    </row>
    <row r="12553" spans="1:9" x14ac:dyDescent="0.25">
      <c r="A12553"/>
      <c r="B12553"/>
      <c r="C12553"/>
      <c r="D12553"/>
      <c r="E12553" s="148"/>
      <c r="F12553" s="148"/>
      <c r="G12553" s="149"/>
      <c r="H12553" s="148"/>
      <c r="I12553"/>
    </row>
    <row r="12554" spans="1:9" x14ac:dyDescent="0.25">
      <c r="A12554"/>
      <c r="B12554"/>
      <c r="C12554"/>
      <c r="D12554"/>
      <c r="E12554" s="148"/>
      <c r="F12554" s="148"/>
      <c r="G12554" s="149"/>
      <c r="H12554" s="148"/>
      <c r="I12554"/>
    </row>
    <row r="12555" spans="1:9" x14ac:dyDescent="0.25">
      <c r="A12555"/>
      <c r="B12555"/>
      <c r="C12555"/>
      <c r="D12555"/>
      <c r="E12555" s="148"/>
      <c r="F12555" s="148"/>
      <c r="G12555" s="149"/>
      <c r="H12555" s="148"/>
      <c r="I12555"/>
    </row>
    <row r="12556" spans="1:9" x14ac:dyDescent="0.25">
      <c r="A12556"/>
      <c r="B12556"/>
      <c r="C12556"/>
      <c r="D12556"/>
      <c r="E12556" s="148"/>
      <c r="F12556" s="148"/>
      <c r="G12556" s="149"/>
      <c r="H12556" s="148"/>
      <c r="I12556"/>
    </row>
    <row r="12557" spans="1:9" x14ac:dyDescent="0.25">
      <c r="A12557"/>
      <c r="B12557"/>
      <c r="C12557"/>
      <c r="D12557"/>
      <c r="E12557" s="148"/>
      <c r="F12557" s="148"/>
      <c r="G12557" s="149"/>
      <c r="H12557" s="148"/>
      <c r="I12557"/>
    </row>
    <row r="12558" spans="1:9" x14ac:dyDescent="0.25">
      <c r="A12558"/>
      <c r="B12558"/>
      <c r="C12558"/>
      <c r="D12558"/>
      <c r="E12558" s="148"/>
      <c r="F12558" s="148"/>
      <c r="G12558" s="149"/>
      <c r="H12558" s="148"/>
      <c r="I12558"/>
    </row>
    <row r="12559" spans="1:9" x14ac:dyDescent="0.25">
      <c r="A12559"/>
      <c r="B12559"/>
      <c r="C12559"/>
      <c r="D12559"/>
      <c r="E12559" s="148"/>
      <c r="F12559" s="148"/>
      <c r="G12559" s="149"/>
      <c r="H12559" s="148"/>
      <c r="I12559"/>
    </row>
    <row r="12560" spans="1:9" x14ac:dyDescent="0.25">
      <c r="A12560"/>
      <c r="B12560"/>
      <c r="C12560"/>
      <c r="D12560"/>
      <c r="E12560" s="148"/>
      <c r="F12560" s="148"/>
      <c r="G12560" s="149"/>
      <c r="H12560" s="148"/>
      <c r="I12560"/>
    </row>
    <row r="12561" spans="1:9" x14ac:dyDescent="0.25">
      <c r="A12561"/>
      <c r="B12561"/>
      <c r="C12561"/>
      <c r="D12561"/>
      <c r="E12561" s="148"/>
      <c r="F12561" s="148"/>
      <c r="G12561" s="149"/>
      <c r="H12561" s="148"/>
      <c r="I12561"/>
    </row>
    <row r="12562" spans="1:9" x14ac:dyDescent="0.25">
      <c r="A12562"/>
      <c r="B12562"/>
      <c r="C12562"/>
      <c r="D12562"/>
      <c r="E12562" s="148"/>
      <c r="F12562" s="148"/>
      <c r="G12562" s="149"/>
      <c r="H12562" s="148"/>
      <c r="I12562"/>
    </row>
    <row r="12563" spans="1:9" x14ac:dyDescent="0.25">
      <c r="A12563"/>
      <c r="B12563"/>
      <c r="C12563"/>
      <c r="D12563"/>
      <c r="E12563" s="148"/>
      <c r="F12563" s="148"/>
      <c r="G12563" s="149"/>
      <c r="H12563" s="148"/>
      <c r="I12563"/>
    </row>
    <row r="12564" spans="1:9" x14ac:dyDescent="0.25">
      <c r="A12564"/>
      <c r="B12564"/>
      <c r="C12564"/>
      <c r="D12564"/>
      <c r="E12564" s="148"/>
      <c r="F12564" s="148"/>
      <c r="G12564" s="149"/>
      <c r="H12564" s="148"/>
      <c r="I12564"/>
    </row>
    <row r="12565" spans="1:9" x14ac:dyDescent="0.25">
      <c r="A12565"/>
      <c r="B12565"/>
      <c r="C12565"/>
      <c r="D12565"/>
      <c r="E12565" s="148"/>
      <c r="F12565" s="148"/>
      <c r="G12565" s="149"/>
      <c r="H12565" s="148"/>
      <c r="I12565"/>
    </row>
    <row r="12566" spans="1:9" x14ac:dyDescent="0.25">
      <c r="A12566"/>
      <c r="B12566"/>
      <c r="C12566"/>
      <c r="D12566"/>
      <c r="E12566" s="148"/>
      <c r="F12566" s="148"/>
      <c r="G12566" s="149"/>
      <c r="H12566" s="148"/>
      <c r="I12566"/>
    </row>
    <row r="12567" spans="1:9" x14ac:dyDescent="0.25">
      <c r="A12567"/>
      <c r="B12567"/>
      <c r="C12567"/>
      <c r="D12567"/>
      <c r="E12567" s="148"/>
      <c r="F12567" s="148"/>
      <c r="G12567" s="149"/>
      <c r="H12567" s="148"/>
      <c r="I12567"/>
    </row>
    <row r="12568" spans="1:9" x14ac:dyDescent="0.25">
      <c r="A12568"/>
      <c r="B12568"/>
      <c r="C12568"/>
      <c r="D12568"/>
      <c r="E12568" s="148"/>
      <c r="F12568" s="148"/>
      <c r="G12568" s="149"/>
      <c r="H12568" s="148"/>
      <c r="I12568"/>
    </row>
    <row r="12569" spans="1:9" x14ac:dyDescent="0.25">
      <c r="A12569"/>
      <c r="B12569"/>
      <c r="C12569"/>
      <c r="D12569"/>
      <c r="E12569" s="148"/>
      <c r="F12569" s="148"/>
      <c r="G12569" s="149"/>
      <c r="H12569" s="148"/>
      <c r="I12569"/>
    </row>
    <row r="12570" spans="1:9" x14ac:dyDescent="0.25">
      <c r="A12570"/>
      <c r="B12570"/>
      <c r="C12570"/>
      <c r="D12570"/>
      <c r="E12570" s="148"/>
      <c r="F12570" s="148"/>
      <c r="G12570" s="149"/>
      <c r="H12570" s="148"/>
      <c r="I12570"/>
    </row>
    <row r="12571" spans="1:9" x14ac:dyDescent="0.25">
      <c r="A12571"/>
      <c r="B12571"/>
      <c r="C12571"/>
      <c r="D12571"/>
      <c r="E12571" s="148"/>
      <c r="F12571" s="148"/>
      <c r="G12571" s="149"/>
      <c r="H12571" s="148"/>
      <c r="I12571"/>
    </row>
    <row r="12572" spans="1:9" x14ac:dyDescent="0.25">
      <c r="A12572"/>
      <c r="B12572"/>
      <c r="C12572"/>
      <c r="D12572"/>
      <c r="E12572" s="148"/>
      <c r="F12572" s="148"/>
      <c r="G12572" s="149"/>
      <c r="H12572" s="148"/>
      <c r="I12572"/>
    </row>
    <row r="12573" spans="1:9" x14ac:dyDescent="0.25">
      <c r="A12573"/>
      <c r="B12573"/>
      <c r="C12573"/>
      <c r="D12573"/>
      <c r="E12573" s="148"/>
      <c r="F12573" s="148"/>
      <c r="G12573" s="149"/>
      <c r="H12573" s="148"/>
      <c r="I12573"/>
    </row>
    <row r="12574" spans="1:9" x14ac:dyDescent="0.25">
      <c r="A12574"/>
      <c r="B12574"/>
      <c r="C12574"/>
      <c r="D12574"/>
      <c r="E12574" s="148"/>
      <c r="F12574" s="148"/>
      <c r="G12574" s="149"/>
      <c r="H12574" s="148"/>
      <c r="I12574"/>
    </row>
    <row r="12575" spans="1:9" x14ac:dyDescent="0.25">
      <c r="A12575"/>
      <c r="B12575"/>
      <c r="C12575"/>
      <c r="D12575"/>
      <c r="E12575" s="148"/>
      <c r="F12575" s="148"/>
      <c r="G12575" s="149"/>
      <c r="H12575" s="148"/>
      <c r="I12575"/>
    </row>
    <row r="12576" spans="1:9" x14ac:dyDescent="0.25">
      <c r="A12576"/>
      <c r="B12576"/>
      <c r="C12576"/>
      <c r="D12576"/>
      <c r="E12576" s="148"/>
      <c r="F12576" s="148"/>
      <c r="G12576" s="149"/>
      <c r="H12576" s="148"/>
      <c r="I12576"/>
    </row>
    <row r="12577" spans="1:9" x14ac:dyDescent="0.25">
      <c r="A12577"/>
      <c r="B12577"/>
      <c r="C12577"/>
      <c r="D12577"/>
      <c r="E12577" s="148"/>
      <c r="F12577" s="148"/>
      <c r="G12577" s="149"/>
      <c r="H12577" s="148"/>
      <c r="I12577"/>
    </row>
    <row r="12578" spans="1:9" x14ac:dyDescent="0.25">
      <c r="A12578"/>
      <c r="B12578"/>
      <c r="C12578"/>
      <c r="D12578"/>
      <c r="E12578" s="148"/>
      <c r="F12578" s="148"/>
      <c r="G12578" s="149"/>
      <c r="H12578" s="148"/>
      <c r="I12578"/>
    </row>
    <row r="12579" spans="1:9" x14ac:dyDescent="0.25">
      <c r="A12579"/>
      <c r="B12579"/>
      <c r="C12579"/>
      <c r="D12579"/>
      <c r="E12579" s="148"/>
      <c r="F12579" s="148"/>
      <c r="G12579" s="149"/>
      <c r="H12579" s="148"/>
      <c r="I12579"/>
    </row>
    <row r="12580" spans="1:9" x14ac:dyDescent="0.25">
      <c r="A12580"/>
      <c r="B12580"/>
      <c r="C12580"/>
      <c r="D12580"/>
      <c r="E12580" s="148"/>
      <c r="F12580" s="148"/>
      <c r="G12580" s="149"/>
      <c r="H12580" s="148"/>
      <c r="I12580"/>
    </row>
    <row r="12581" spans="1:9" x14ac:dyDescent="0.25">
      <c r="A12581"/>
      <c r="B12581"/>
      <c r="C12581"/>
      <c r="D12581"/>
      <c r="E12581" s="148"/>
      <c r="F12581" s="148"/>
      <c r="G12581" s="149"/>
      <c r="H12581" s="148"/>
      <c r="I12581"/>
    </row>
    <row r="12582" spans="1:9" x14ac:dyDescent="0.25">
      <c r="A12582"/>
      <c r="B12582"/>
      <c r="C12582"/>
      <c r="D12582"/>
      <c r="E12582" s="148"/>
      <c r="F12582" s="148"/>
      <c r="G12582" s="149"/>
      <c r="H12582" s="148"/>
      <c r="I12582"/>
    </row>
    <row r="12583" spans="1:9" x14ac:dyDescent="0.25">
      <c r="A12583"/>
      <c r="B12583"/>
      <c r="C12583"/>
      <c r="D12583"/>
      <c r="E12583" s="148"/>
      <c r="F12583" s="148"/>
      <c r="G12583" s="149"/>
      <c r="H12583" s="148"/>
      <c r="I12583"/>
    </row>
    <row r="12584" spans="1:9" x14ac:dyDescent="0.25">
      <c r="A12584"/>
      <c r="B12584"/>
      <c r="C12584"/>
      <c r="D12584"/>
      <c r="E12584" s="148"/>
      <c r="F12584" s="148"/>
      <c r="G12584" s="149"/>
      <c r="H12584" s="148"/>
      <c r="I12584"/>
    </row>
    <row r="12585" spans="1:9" x14ac:dyDescent="0.25">
      <c r="A12585"/>
      <c r="B12585"/>
      <c r="C12585"/>
      <c r="D12585"/>
      <c r="E12585" s="148"/>
      <c r="F12585" s="148"/>
      <c r="G12585" s="149"/>
      <c r="H12585" s="148"/>
      <c r="I12585"/>
    </row>
    <row r="12586" spans="1:9" x14ac:dyDescent="0.25">
      <c r="A12586"/>
      <c r="B12586"/>
      <c r="C12586"/>
      <c r="D12586"/>
      <c r="E12586" s="148"/>
      <c r="F12586" s="148"/>
      <c r="G12586" s="149"/>
      <c r="H12586" s="148"/>
      <c r="I12586"/>
    </row>
    <row r="12587" spans="1:9" x14ac:dyDescent="0.25">
      <c r="A12587"/>
      <c r="B12587"/>
      <c r="C12587"/>
      <c r="D12587"/>
      <c r="E12587" s="148"/>
      <c r="F12587" s="148"/>
      <c r="G12587" s="149"/>
      <c r="H12587" s="148"/>
      <c r="I12587"/>
    </row>
    <row r="12588" spans="1:9" x14ac:dyDescent="0.25">
      <c r="A12588"/>
      <c r="B12588"/>
      <c r="C12588"/>
      <c r="D12588"/>
      <c r="E12588" s="148"/>
      <c r="F12588" s="148"/>
      <c r="G12588" s="149"/>
      <c r="H12588" s="148"/>
      <c r="I12588"/>
    </row>
    <row r="12589" spans="1:9" x14ac:dyDescent="0.25">
      <c r="A12589"/>
      <c r="B12589"/>
      <c r="C12589"/>
      <c r="D12589"/>
      <c r="E12589" s="148"/>
      <c r="F12589" s="148"/>
      <c r="G12589" s="149"/>
      <c r="H12589" s="148"/>
      <c r="I12589"/>
    </row>
    <row r="12590" spans="1:9" x14ac:dyDescent="0.25">
      <c r="A12590"/>
      <c r="B12590"/>
      <c r="C12590"/>
      <c r="D12590"/>
      <c r="E12590" s="148"/>
      <c r="F12590" s="148"/>
      <c r="G12590" s="149"/>
      <c r="H12590" s="148"/>
      <c r="I12590"/>
    </row>
    <row r="12591" spans="1:9" x14ac:dyDescent="0.25">
      <c r="A12591"/>
      <c r="B12591"/>
      <c r="C12591"/>
      <c r="D12591"/>
      <c r="E12591" s="148"/>
      <c r="F12591" s="148"/>
      <c r="G12591" s="149"/>
      <c r="H12591" s="148"/>
      <c r="I12591"/>
    </row>
    <row r="12592" spans="1:9" x14ac:dyDescent="0.25">
      <c r="A12592"/>
      <c r="B12592"/>
      <c r="C12592"/>
      <c r="D12592"/>
      <c r="E12592" s="148"/>
      <c r="F12592" s="148"/>
      <c r="G12592" s="149"/>
      <c r="H12592" s="148"/>
      <c r="I12592"/>
    </row>
    <row r="12593" spans="1:9" x14ac:dyDescent="0.25">
      <c r="A12593"/>
      <c r="B12593"/>
      <c r="C12593"/>
      <c r="D12593"/>
      <c r="E12593" s="148"/>
      <c r="F12593" s="148"/>
      <c r="G12593" s="149"/>
      <c r="H12593" s="148"/>
      <c r="I12593"/>
    </row>
    <row r="12594" spans="1:9" x14ac:dyDescent="0.25">
      <c r="A12594"/>
      <c r="B12594"/>
      <c r="C12594"/>
      <c r="D12594"/>
      <c r="E12594" s="148"/>
      <c r="F12594" s="148"/>
      <c r="G12594" s="149"/>
      <c r="H12594" s="148"/>
      <c r="I12594"/>
    </row>
    <row r="12595" spans="1:9" x14ac:dyDescent="0.25">
      <c r="A12595"/>
      <c r="B12595"/>
      <c r="C12595"/>
      <c r="D12595"/>
      <c r="E12595" s="148"/>
      <c r="F12595" s="148"/>
      <c r="G12595" s="149"/>
      <c r="H12595" s="148"/>
      <c r="I12595"/>
    </row>
    <row r="12596" spans="1:9" x14ac:dyDescent="0.25">
      <c r="A12596"/>
      <c r="B12596"/>
      <c r="C12596"/>
      <c r="D12596"/>
      <c r="E12596" s="148"/>
      <c r="F12596" s="148"/>
      <c r="G12596" s="149"/>
      <c r="H12596" s="148"/>
      <c r="I12596"/>
    </row>
    <row r="12597" spans="1:9" x14ac:dyDescent="0.25">
      <c r="A12597"/>
      <c r="B12597"/>
      <c r="C12597"/>
      <c r="D12597"/>
      <c r="E12597" s="148"/>
      <c r="F12597" s="148"/>
      <c r="G12597" s="149"/>
      <c r="H12597" s="148"/>
      <c r="I12597"/>
    </row>
    <row r="12598" spans="1:9" x14ac:dyDescent="0.25">
      <c r="A12598"/>
      <c r="B12598"/>
      <c r="C12598"/>
      <c r="D12598"/>
      <c r="E12598" s="148"/>
      <c r="F12598" s="148"/>
      <c r="G12598" s="149"/>
      <c r="H12598" s="148"/>
      <c r="I12598"/>
    </row>
    <row r="12599" spans="1:9" x14ac:dyDescent="0.25">
      <c r="A12599"/>
      <c r="B12599"/>
      <c r="C12599"/>
      <c r="D12599"/>
      <c r="E12599" s="148"/>
      <c r="F12599" s="148"/>
      <c r="G12599" s="149"/>
      <c r="H12599" s="148"/>
      <c r="I12599"/>
    </row>
    <row r="12600" spans="1:9" x14ac:dyDescent="0.25">
      <c r="A12600"/>
      <c r="B12600"/>
      <c r="C12600"/>
      <c r="D12600"/>
      <c r="E12600" s="148"/>
      <c r="F12600" s="148"/>
      <c r="G12600" s="149"/>
      <c r="H12600" s="148"/>
      <c r="I12600"/>
    </row>
    <row r="12601" spans="1:9" x14ac:dyDescent="0.25">
      <c r="A12601"/>
      <c r="B12601"/>
      <c r="C12601"/>
      <c r="D12601"/>
      <c r="E12601" s="148"/>
      <c r="F12601" s="148"/>
      <c r="G12601" s="149"/>
      <c r="H12601" s="148"/>
      <c r="I12601"/>
    </row>
    <row r="12602" spans="1:9" x14ac:dyDescent="0.25">
      <c r="A12602"/>
      <c r="B12602"/>
      <c r="C12602"/>
      <c r="D12602"/>
      <c r="E12602" s="148"/>
      <c r="F12602" s="148"/>
      <c r="G12602" s="149"/>
      <c r="H12602" s="148"/>
      <c r="I12602"/>
    </row>
    <row r="12603" spans="1:9" x14ac:dyDescent="0.25">
      <c r="A12603"/>
      <c r="B12603"/>
      <c r="C12603"/>
      <c r="D12603"/>
      <c r="E12603" s="148"/>
      <c r="F12603" s="148"/>
      <c r="G12603" s="149"/>
      <c r="H12603" s="148"/>
      <c r="I12603"/>
    </row>
    <row r="12604" spans="1:9" x14ac:dyDescent="0.25">
      <c r="A12604"/>
      <c r="B12604"/>
      <c r="C12604"/>
      <c r="D12604"/>
      <c r="E12604" s="148"/>
      <c r="F12604" s="148"/>
      <c r="G12604" s="149"/>
      <c r="H12604" s="148"/>
      <c r="I12604"/>
    </row>
    <row r="12605" spans="1:9" x14ac:dyDescent="0.25">
      <c r="A12605"/>
      <c r="B12605"/>
      <c r="C12605"/>
      <c r="D12605"/>
      <c r="E12605" s="148"/>
      <c r="F12605" s="148"/>
      <c r="G12605" s="149"/>
      <c r="H12605" s="148"/>
      <c r="I12605"/>
    </row>
    <row r="12606" spans="1:9" x14ac:dyDescent="0.25">
      <c r="A12606"/>
      <c r="B12606"/>
      <c r="C12606"/>
      <c r="D12606"/>
      <c r="E12606" s="148"/>
      <c r="F12606" s="148"/>
      <c r="G12606" s="149"/>
      <c r="H12606" s="148"/>
      <c r="I12606"/>
    </row>
    <row r="12607" spans="1:9" x14ac:dyDescent="0.25">
      <c r="A12607"/>
      <c r="B12607"/>
      <c r="C12607"/>
      <c r="D12607"/>
      <c r="E12607" s="148"/>
      <c r="F12607" s="148"/>
      <c r="G12607" s="149"/>
      <c r="H12607" s="148"/>
      <c r="I12607"/>
    </row>
    <row r="12608" spans="1:9" x14ac:dyDescent="0.25">
      <c r="A12608"/>
      <c r="B12608"/>
      <c r="C12608"/>
      <c r="D12608"/>
      <c r="E12608" s="148"/>
      <c r="F12608" s="148"/>
      <c r="G12608" s="149"/>
      <c r="H12608" s="148"/>
      <c r="I12608"/>
    </row>
    <row r="12609" spans="1:9" x14ac:dyDescent="0.25">
      <c r="A12609"/>
      <c r="B12609"/>
      <c r="C12609"/>
      <c r="D12609"/>
      <c r="E12609" s="148"/>
      <c r="F12609" s="148"/>
      <c r="G12609" s="149"/>
      <c r="H12609" s="148"/>
      <c r="I12609"/>
    </row>
    <row r="12610" spans="1:9" x14ac:dyDescent="0.25">
      <c r="A12610"/>
      <c r="B12610"/>
      <c r="C12610"/>
      <c r="D12610"/>
      <c r="E12610" s="148"/>
      <c r="F12610" s="148"/>
      <c r="G12610" s="149"/>
      <c r="H12610" s="148"/>
      <c r="I12610"/>
    </row>
    <row r="12611" spans="1:9" x14ac:dyDescent="0.25">
      <c r="A12611"/>
      <c r="B12611"/>
      <c r="C12611"/>
      <c r="D12611"/>
      <c r="E12611" s="148"/>
      <c r="F12611" s="148"/>
      <c r="G12611" s="149"/>
      <c r="H12611" s="148"/>
      <c r="I12611"/>
    </row>
    <row r="12612" spans="1:9" x14ac:dyDescent="0.25">
      <c r="A12612"/>
      <c r="B12612"/>
      <c r="C12612"/>
      <c r="D12612"/>
      <c r="E12612" s="148"/>
      <c r="F12612" s="148"/>
      <c r="G12612" s="149"/>
      <c r="H12612" s="148"/>
      <c r="I12612"/>
    </row>
    <row r="12613" spans="1:9" x14ac:dyDescent="0.25">
      <c r="A12613"/>
      <c r="B12613"/>
      <c r="C12613"/>
      <c r="D12613"/>
      <c r="E12613" s="148"/>
      <c r="F12613" s="148"/>
      <c r="G12613" s="149"/>
      <c r="H12613" s="148"/>
      <c r="I12613"/>
    </row>
    <row r="12614" spans="1:9" x14ac:dyDescent="0.25">
      <c r="A12614"/>
      <c r="B12614"/>
      <c r="C12614"/>
      <c r="D12614"/>
      <c r="E12614" s="148"/>
      <c r="F12614" s="148"/>
      <c r="G12614" s="149"/>
      <c r="H12614" s="148"/>
      <c r="I12614"/>
    </row>
    <row r="12615" spans="1:9" x14ac:dyDescent="0.25">
      <c r="A12615"/>
      <c r="B12615"/>
      <c r="C12615"/>
      <c r="D12615"/>
      <c r="E12615" s="148"/>
      <c r="F12615" s="148"/>
      <c r="G12615" s="149"/>
      <c r="H12615" s="148"/>
      <c r="I12615"/>
    </row>
    <row r="12616" spans="1:9" x14ac:dyDescent="0.25">
      <c r="A12616"/>
      <c r="B12616"/>
      <c r="C12616"/>
      <c r="D12616"/>
      <c r="E12616" s="148"/>
      <c r="F12616" s="148"/>
      <c r="G12616" s="149"/>
      <c r="H12616" s="148"/>
      <c r="I12616"/>
    </row>
    <row r="12617" spans="1:9" x14ac:dyDescent="0.25">
      <c r="A12617"/>
      <c r="B12617"/>
      <c r="C12617"/>
      <c r="D12617"/>
      <c r="E12617" s="148"/>
      <c r="F12617" s="148"/>
      <c r="G12617" s="149"/>
      <c r="H12617" s="148"/>
      <c r="I12617"/>
    </row>
    <row r="12618" spans="1:9" x14ac:dyDescent="0.25">
      <c r="A12618"/>
      <c r="B12618"/>
      <c r="C12618"/>
      <c r="D12618"/>
      <c r="E12618" s="148"/>
      <c r="F12618" s="148"/>
      <c r="G12618" s="149"/>
      <c r="H12618" s="148"/>
      <c r="I12618"/>
    </row>
    <row r="12619" spans="1:9" x14ac:dyDescent="0.25">
      <c r="A12619"/>
      <c r="B12619"/>
      <c r="C12619"/>
      <c r="D12619"/>
      <c r="E12619" s="148"/>
      <c r="F12619" s="148"/>
      <c r="G12619" s="149"/>
      <c r="H12619" s="148"/>
      <c r="I12619"/>
    </row>
    <row r="12620" spans="1:9" x14ac:dyDescent="0.25">
      <c r="A12620"/>
      <c r="B12620"/>
      <c r="C12620"/>
      <c r="D12620"/>
      <c r="E12620" s="148"/>
      <c r="F12620" s="148"/>
      <c r="G12620" s="149"/>
      <c r="H12620" s="148"/>
      <c r="I12620"/>
    </row>
    <row r="12621" spans="1:9" x14ac:dyDescent="0.25">
      <c r="A12621"/>
      <c r="B12621"/>
      <c r="C12621"/>
      <c r="D12621"/>
      <c r="E12621" s="148"/>
      <c r="F12621" s="148"/>
      <c r="G12621" s="149"/>
      <c r="H12621" s="148"/>
      <c r="I12621"/>
    </row>
    <row r="12622" spans="1:9" x14ac:dyDescent="0.25">
      <c r="A12622"/>
      <c r="B12622"/>
      <c r="C12622"/>
      <c r="D12622"/>
      <c r="E12622" s="148"/>
      <c r="F12622" s="148"/>
      <c r="G12622" s="149"/>
      <c r="H12622" s="148"/>
      <c r="I12622"/>
    </row>
    <row r="12623" spans="1:9" x14ac:dyDescent="0.25">
      <c r="A12623"/>
      <c r="B12623"/>
      <c r="C12623"/>
      <c r="D12623"/>
      <c r="E12623" s="148"/>
      <c r="F12623" s="148"/>
      <c r="G12623" s="149"/>
      <c r="H12623" s="148"/>
      <c r="I12623"/>
    </row>
    <row r="12624" spans="1:9" x14ac:dyDescent="0.25">
      <c r="A12624"/>
      <c r="B12624"/>
      <c r="C12624"/>
      <c r="D12624"/>
      <c r="E12624" s="148"/>
      <c r="F12624" s="148"/>
      <c r="G12624" s="149"/>
      <c r="H12624" s="148"/>
      <c r="I12624"/>
    </row>
    <row r="12625" spans="1:9" x14ac:dyDescent="0.25">
      <c r="A12625"/>
      <c r="B12625"/>
      <c r="C12625"/>
      <c r="D12625"/>
      <c r="E12625" s="148"/>
      <c r="F12625" s="148"/>
      <c r="G12625" s="149"/>
      <c r="H12625" s="148"/>
      <c r="I12625"/>
    </row>
    <row r="12626" spans="1:9" x14ac:dyDescent="0.25">
      <c r="A12626"/>
      <c r="B12626"/>
      <c r="C12626"/>
      <c r="D12626"/>
      <c r="E12626" s="148"/>
      <c r="F12626" s="148"/>
      <c r="G12626" s="149"/>
      <c r="H12626" s="148"/>
      <c r="I12626"/>
    </row>
    <row r="12627" spans="1:9" x14ac:dyDescent="0.25">
      <c r="A12627"/>
      <c r="B12627"/>
      <c r="C12627"/>
      <c r="D12627"/>
      <c r="E12627" s="148"/>
      <c r="F12627" s="148"/>
      <c r="G12627" s="149"/>
      <c r="H12627" s="148"/>
      <c r="I12627"/>
    </row>
    <row r="12628" spans="1:9" x14ac:dyDescent="0.25">
      <c r="A12628"/>
      <c r="B12628"/>
      <c r="C12628"/>
      <c r="D12628"/>
      <c r="E12628" s="148"/>
      <c r="F12628" s="148"/>
      <c r="G12628" s="149"/>
      <c r="H12628" s="148"/>
      <c r="I12628"/>
    </row>
    <row r="12629" spans="1:9" x14ac:dyDescent="0.25">
      <c r="A12629"/>
      <c r="B12629"/>
      <c r="C12629"/>
      <c r="D12629"/>
      <c r="E12629" s="148"/>
      <c r="F12629" s="148"/>
      <c r="G12629" s="149"/>
      <c r="H12629" s="148"/>
      <c r="I12629"/>
    </row>
    <row r="12630" spans="1:9" x14ac:dyDescent="0.25">
      <c r="A12630"/>
      <c r="B12630"/>
      <c r="C12630"/>
      <c r="D12630"/>
      <c r="E12630" s="148"/>
      <c r="F12630" s="148"/>
      <c r="G12630" s="149"/>
      <c r="H12630" s="148"/>
      <c r="I12630"/>
    </row>
    <row r="12631" spans="1:9" x14ac:dyDescent="0.25">
      <c r="A12631"/>
      <c r="B12631"/>
      <c r="C12631"/>
      <c r="D12631"/>
      <c r="E12631" s="148"/>
      <c r="F12631" s="148"/>
      <c r="G12631" s="149"/>
      <c r="H12631" s="148"/>
      <c r="I12631"/>
    </row>
    <row r="12632" spans="1:9" x14ac:dyDescent="0.25">
      <c r="A12632"/>
      <c r="B12632"/>
      <c r="C12632"/>
      <c r="D12632"/>
      <c r="E12632" s="148"/>
      <c r="F12632" s="148"/>
      <c r="G12632" s="149"/>
      <c r="H12632" s="148"/>
      <c r="I12632"/>
    </row>
    <row r="12633" spans="1:9" x14ac:dyDescent="0.25">
      <c r="A12633"/>
      <c r="B12633"/>
      <c r="C12633"/>
      <c r="D12633"/>
      <c r="E12633" s="148"/>
      <c r="F12633" s="148"/>
      <c r="G12633" s="149"/>
      <c r="H12633" s="148"/>
      <c r="I12633"/>
    </row>
    <row r="12634" spans="1:9" x14ac:dyDescent="0.25">
      <c r="A12634"/>
      <c r="B12634"/>
      <c r="C12634"/>
      <c r="D12634"/>
      <c r="E12634" s="148"/>
      <c r="F12634" s="148"/>
      <c r="G12634" s="149"/>
      <c r="H12634" s="148"/>
      <c r="I12634"/>
    </row>
    <row r="12635" spans="1:9" x14ac:dyDescent="0.25">
      <c r="A12635"/>
      <c r="B12635"/>
      <c r="C12635"/>
      <c r="D12635"/>
      <c r="E12635" s="148"/>
      <c r="F12635" s="148"/>
      <c r="G12635" s="149"/>
      <c r="H12635" s="148"/>
      <c r="I12635"/>
    </row>
    <row r="12636" spans="1:9" x14ac:dyDescent="0.25">
      <c r="A12636"/>
      <c r="B12636"/>
      <c r="C12636"/>
      <c r="D12636"/>
      <c r="E12636" s="148"/>
      <c r="F12636" s="148"/>
      <c r="G12636" s="149"/>
      <c r="H12636" s="148"/>
      <c r="I12636"/>
    </row>
    <row r="12637" spans="1:9" x14ac:dyDescent="0.25">
      <c r="A12637"/>
      <c r="B12637"/>
      <c r="C12637"/>
      <c r="D12637"/>
      <c r="E12637" s="148"/>
      <c r="F12637" s="148"/>
      <c r="G12637" s="149"/>
      <c r="H12637" s="148"/>
      <c r="I12637"/>
    </row>
    <row r="12638" spans="1:9" x14ac:dyDescent="0.25">
      <c r="A12638"/>
      <c r="B12638"/>
      <c r="C12638"/>
      <c r="D12638"/>
      <c r="E12638" s="148"/>
      <c r="F12638" s="148"/>
      <c r="G12638" s="149"/>
      <c r="H12638" s="148"/>
      <c r="I12638"/>
    </row>
    <row r="12639" spans="1:9" x14ac:dyDescent="0.25">
      <c r="A12639"/>
      <c r="B12639"/>
      <c r="C12639"/>
      <c r="D12639"/>
      <c r="E12639" s="148"/>
      <c r="F12639" s="148"/>
      <c r="G12639" s="149"/>
      <c r="H12639" s="148"/>
      <c r="I12639"/>
    </row>
    <row r="12640" spans="1:9" x14ac:dyDescent="0.25">
      <c r="A12640"/>
      <c r="B12640"/>
      <c r="C12640"/>
      <c r="D12640"/>
      <c r="E12640" s="148"/>
      <c r="F12640" s="148"/>
      <c r="G12640" s="149"/>
      <c r="H12640" s="148"/>
      <c r="I12640"/>
    </row>
    <row r="12641" spans="1:9" x14ac:dyDescent="0.25">
      <c r="A12641"/>
      <c r="B12641"/>
      <c r="C12641"/>
      <c r="D12641"/>
      <c r="E12641" s="148"/>
      <c r="F12641" s="148"/>
      <c r="G12641" s="149"/>
      <c r="H12641" s="148"/>
      <c r="I12641"/>
    </row>
    <row r="12642" spans="1:9" x14ac:dyDescent="0.25">
      <c r="A12642"/>
      <c r="B12642"/>
      <c r="C12642"/>
      <c r="D12642"/>
      <c r="E12642" s="148"/>
      <c r="F12642" s="148"/>
      <c r="G12642" s="149"/>
      <c r="H12642" s="148"/>
      <c r="I12642"/>
    </row>
    <row r="12643" spans="1:9" x14ac:dyDescent="0.25">
      <c r="A12643"/>
      <c r="B12643"/>
      <c r="C12643"/>
      <c r="D12643"/>
      <c r="E12643" s="148"/>
      <c r="F12643" s="148"/>
      <c r="G12643" s="149"/>
      <c r="H12643" s="148"/>
      <c r="I12643"/>
    </row>
    <row r="12644" spans="1:9" x14ac:dyDescent="0.25">
      <c r="A12644"/>
      <c r="B12644"/>
      <c r="C12644"/>
      <c r="D12644"/>
      <c r="E12644" s="148"/>
      <c r="F12644" s="148"/>
      <c r="G12644" s="149"/>
      <c r="H12644" s="148"/>
      <c r="I12644"/>
    </row>
    <row r="12645" spans="1:9" x14ac:dyDescent="0.25">
      <c r="A12645"/>
      <c r="B12645"/>
      <c r="C12645"/>
      <c r="D12645"/>
      <c r="E12645" s="148"/>
      <c r="F12645" s="148"/>
      <c r="G12645" s="149"/>
      <c r="H12645" s="148"/>
      <c r="I12645"/>
    </row>
    <row r="12646" spans="1:9" x14ac:dyDescent="0.25">
      <c r="A12646"/>
      <c r="B12646"/>
      <c r="C12646"/>
      <c r="D12646"/>
      <c r="E12646" s="148"/>
      <c r="F12646" s="148"/>
      <c r="G12646" s="149"/>
      <c r="H12646" s="148"/>
      <c r="I12646"/>
    </row>
    <row r="12647" spans="1:9" x14ac:dyDescent="0.25">
      <c r="A12647"/>
      <c r="B12647"/>
      <c r="C12647"/>
      <c r="D12647"/>
      <c r="E12647" s="148"/>
      <c r="F12647" s="148"/>
      <c r="G12647" s="149"/>
      <c r="H12647" s="148"/>
      <c r="I12647"/>
    </row>
    <row r="12648" spans="1:9" x14ac:dyDescent="0.25">
      <c r="A12648"/>
      <c r="B12648"/>
      <c r="C12648"/>
      <c r="D12648"/>
      <c r="E12648" s="148"/>
      <c r="F12648" s="148"/>
      <c r="G12648" s="149"/>
      <c r="H12648" s="148"/>
      <c r="I12648"/>
    </row>
    <row r="12649" spans="1:9" x14ac:dyDescent="0.25">
      <c r="A12649"/>
      <c r="B12649"/>
      <c r="C12649"/>
      <c r="D12649"/>
      <c r="E12649" s="148"/>
      <c r="F12649" s="148"/>
      <c r="G12649" s="149"/>
      <c r="H12649" s="148"/>
      <c r="I12649"/>
    </row>
    <row r="12650" spans="1:9" x14ac:dyDescent="0.25">
      <c r="A12650"/>
      <c r="B12650"/>
      <c r="C12650"/>
      <c r="D12650"/>
      <c r="E12650" s="148"/>
      <c r="F12650" s="148"/>
      <c r="G12650" s="149"/>
      <c r="H12650" s="148"/>
      <c r="I12650"/>
    </row>
    <row r="12651" spans="1:9" x14ac:dyDescent="0.25">
      <c r="A12651"/>
      <c r="B12651"/>
      <c r="C12651"/>
      <c r="D12651"/>
      <c r="E12651" s="148"/>
      <c r="F12651" s="148"/>
      <c r="G12651" s="149"/>
      <c r="H12651" s="148"/>
      <c r="I12651"/>
    </row>
    <row r="12652" spans="1:9" x14ac:dyDescent="0.25">
      <c r="A12652"/>
      <c r="B12652"/>
      <c r="C12652"/>
      <c r="D12652"/>
      <c r="E12652" s="148"/>
      <c r="F12652" s="148"/>
      <c r="G12652" s="149"/>
      <c r="H12652" s="148"/>
      <c r="I12652"/>
    </row>
    <row r="12653" spans="1:9" x14ac:dyDescent="0.25">
      <c r="A12653"/>
      <c r="B12653"/>
      <c r="C12653"/>
      <c r="D12653"/>
      <c r="E12653" s="148"/>
      <c r="F12653" s="148"/>
      <c r="G12653" s="149"/>
      <c r="H12653" s="148"/>
      <c r="I12653"/>
    </row>
    <row r="12654" spans="1:9" x14ac:dyDescent="0.25">
      <c r="A12654"/>
      <c r="B12654"/>
      <c r="C12654"/>
      <c r="D12654"/>
      <c r="E12654" s="148"/>
      <c r="F12654" s="148"/>
      <c r="G12654" s="149"/>
      <c r="H12654" s="148"/>
      <c r="I12654"/>
    </row>
    <row r="12655" spans="1:9" x14ac:dyDescent="0.25">
      <c r="A12655"/>
      <c r="B12655"/>
      <c r="C12655"/>
      <c r="D12655"/>
      <c r="E12655" s="148"/>
      <c r="F12655" s="148"/>
      <c r="G12655" s="149"/>
      <c r="H12655" s="148"/>
      <c r="I12655"/>
    </row>
    <row r="12656" spans="1:9" x14ac:dyDescent="0.25">
      <c r="A12656"/>
      <c r="B12656"/>
      <c r="C12656"/>
      <c r="D12656"/>
      <c r="E12656" s="148"/>
      <c r="F12656" s="148"/>
      <c r="G12656" s="149"/>
      <c r="H12656" s="148"/>
      <c r="I12656"/>
    </row>
    <row r="12657" spans="1:9" x14ac:dyDescent="0.25">
      <c r="A12657"/>
      <c r="B12657"/>
      <c r="C12657"/>
      <c r="D12657"/>
      <c r="E12657" s="148"/>
      <c r="F12657" s="148"/>
      <c r="G12657" s="149"/>
      <c r="H12657" s="148"/>
      <c r="I12657"/>
    </row>
    <row r="12658" spans="1:9" x14ac:dyDescent="0.25">
      <c r="A12658"/>
      <c r="B12658"/>
      <c r="C12658"/>
      <c r="D12658"/>
      <c r="E12658" s="148"/>
      <c r="F12658" s="148"/>
      <c r="G12658" s="149"/>
      <c r="H12658" s="148"/>
      <c r="I12658"/>
    </row>
    <row r="12659" spans="1:9" x14ac:dyDescent="0.25">
      <c r="A12659"/>
      <c r="B12659"/>
      <c r="C12659"/>
      <c r="D12659"/>
      <c r="E12659" s="148"/>
      <c r="F12659" s="148"/>
      <c r="G12659" s="149"/>
      <c r="H12659" s="148"/>
      <c r="I12659"/>
    </row>
    <row r="12660" spans="1:9" x14ac:dyDescent="0.25">
      <c r="A12660"/>
      <c r="B12660"/>
      <c r="C12660"/>
      <c r="D12660"/>
      <c r="E12660" s="148"/>
      <c r="F12660" s="148"/>
      <c r="G12660" s="149"/>
      <c r="H12660" s="148"/>
      <c r="I12660"/>
    </row>
    <row r="12661" spans="1:9" x14ac:dyDescent="0.25">
      <c r="A12661"/>
      <c r="B12661"/>
      <c r="C12661"/>
      <c r="D12661"/>
      <c r="E12661" s="148"/>
      <c r="F12661" s="148"/>
      <c r="G12661" s="149"/>
      <c r="H12661" s="148"/>
      <c r="I12661"/>
    </row>
    <row r="12662" spans="1:9" x14ac:dyDescent="0.25">
      <c r="A12662"/>
      <c r="B12662"/>
      <c r="C12662"/>
      <c r="D12662"/>
      <c r="E12662" s="148"/>
      <c r="F12662" s="148"/>
      <c r="G12662" s="149"/>
      <c r="H12662" s="148"/>
      <c r="I12662"/>
    </row>
    <row r="12663" spans="1:9" x14ac:dyDescent="0.25">
      <c r="A12663"/>
      <c r="B12663"/>
      <c r="C12663"/>
      <c r="D12663"/>
      <c r="E12663" s="148"/>
      <c r="F12663" s="148"/>
      <c r="G12663" s="149"/>
      <c r="H12663" s="148"/>
      <c r="I12663"/>
    </row>
    <row r="12664" spans="1:9" x14ac:dyDescent="0.25">
      <c r="A12664"/>
      <c r="B12664"/>
      <c r="C12664"/>
      <c r="D12664"/>
      <c r="E12664" s="148"/>
      <c r="F12664" s="148"/>
      <c r="G12664" s="149"/>
      <c r="H12664" s="148"/>
      <c r="I12664"/>
    </row>
    <row r="12665" spans="1:9" x14ac:dyDescent="0.25">
      <c r="A12665"/>
      <c r="B12665"/>
      <c r="C12665"/>
      <c r="D12665"/>
      <c r="E12665" s="148"/>
      <c r="F12665" s="148"/>
      <c r="G12665" s="149"/>
      <c r="H12665" s="148"/>
      <c r="I12665"/>
    </row>
    <row r="12666" spans="1:9" x14ac:dyDescent="0.25">
      <c r="A12666"/>
      <c r="B12666"/>
      <c r="C12666"/>
      <c r="D12666"/>
      <c r="E12666" s="148"/>
      <c r="F12666" s="148"/>
      <c r="G12666" s="149"/>
      <c r="H12666" s="148"/>
      <c r="I12666"/>
    </row>
    <row r="12667" spans="1:9" x14ac:dyDescent="0.25">
      <c r="A12667"/>
      <c r="B12667"/>
      <c r="C12667"/>
      <c r="D12667"/>
      <c r="E12667" s="148"/>
      <c r="F12667" s="148"/>
      <c r="G12667" s="149"/>
      <c r="H12667" s="148"/>
      <c r="I12667"/>
    </row>
    <row r="12668" spans="1:9" x14ac:dyDescent="0.25">
      <c r="A12668"/>
      <c r="B12668"/>
      <c r="C12668"/>
      <c r="D12668"/>
      <c r="E12668" s="148"/>
      <c r="F12668" s="148"/>
      <c r="G12668" s="149"/>
      <c r="H12668" s="148"/>
      <c r="I12668"/>
    </row>
    <row r="12669" spans="1:9" x14ac:dyDescent="0.25">
      <c r="A12669"/>
      <c r="B12669"/>
      <c r="C12669"/>
      <c r="D12669"/>
      <c r="E12669" s="148"/>
      <c r="F12669" s="148"/>
      <c r="G12669" s="149"/>
      <c r="H12669" s="148"/>
      <c r="I12669"/>
    </row>
    <row r="12670" spans="1:9" x14ac:dyDescent="0.25">
      <c r="A12670"/>
      <c r="B12670"/>
      <c r="C12670"/>
      <c r="D12670"/>
      <c r="E12670" s="148"/>
      <c r="F12670" s="148"/>
      <c r="G12670" s="149"/>
      <c r="H12670" s="148"/>
      <c r="I12670"/>
    </row>
    <row r="12671" spans="1:9" x14ac:dyDescent="0.25">
      <c r="A12671"/>
      <c r="B12671"/>
      <c r="C12671"/>
      <c r="D12671"/>
      <c r="E12671" s="148"/>
      <c r="F12671" s="148"/>
      <c r="G12671" s="149"/>
      <c r="H12671" s="148"/>
      <c r="I12671"/>
    </row>
    <row r="12672" spans="1:9" x14ac:dyDescent="0.25">
      <c r="A12672"/>
      <c r="B12672"/>
      <c r="C12672"/>
      <c r="D12672"/>
      <c r="E12672" s="148"/>
      <c r="F12672" s="148"/>
      <c r="G12672" s="149"/>
      <c r="H12672" s="148"/>
      <c r="I12672"/>
    </row>
    <row r="12673" spans="1:9" x14ac:dyDescent="0.25">
      <c r="A12673"/>
      <c r="B12673"/>
      <c r="C12673"/>
      <c r="D12673"/>
      <c r="E12673" s="148"/>
      <c r="F12673" s="148"/>
      <c r="G12673" s="149"/>
      <c r="H12673" s="148"/>
      <c r="I12673"/>
    </row>
    <row r="12674" spans="1:9" x14ac:dyDescent="0.25">
      <c r="A12674"/>
      <c r="B12674"/>
      <c r="C12674"/>
      <c r="D12674"/>
      <c r="E12674" s="148"/>
      <c r="F12674" s="148"/>
      <c r="G12674" s="149"/>
      <c r="H12674" s="148"/>
      <c r="I12674"/>
    </row>
    <row r="12675" spans="1:9" x14ac:dyDescent="0.25">
      <c r="A12675"/>
      <c r="B12675"/>
      <c r="C12675"/>
      <c r="D12675"/>
      <c r="E12675" s="148"/>
      <c r="F12675" s="148"/>
      <c r="G12675" s="149"/>
      <c r="H12675" s="148"/>
      <c r="I12675"/>
    </row>
    <row r="12676" spans="1:9" x14ac:dyDescent="0.25">
      <c r="A12676"/>
      <c r="B12676"/>
      <c r="C12676"/>
      <c r="D12676"/>
      <c r="E12676" s="148"/>
      <c r="F12676" s="148"/>
      <c r="G12676" s="149"/>
      <c r="H12676" s="148"/>
      <c r="I12676"/>
    </row>
    <row r="12677" spans="1:9" x14ac:dyDescent="0.25">
      <c r="A12677"/>
      <c r="B12677"/>
      <c r="C12677"/>
      <c r="D12677"/>
      <c r="E12677" s="148"/>
      <c r="F12677" s="148"/>
      <c r="G12677" s="149"/>
      <c r="H12677" s="148"/>
      <c r="I12677"/>
    </row>
    <row r="12678" spans="1:9" x14ac:dyDescent="0.25">
      <c r="A12678"/>
      <c r="B12678"/>
      <c r="C12678"/>
      <c r="D12678"/>
      <c r="E12678" s="148"/>
      <c r="F12678" s="148"/>
      <c r="G12678" s="149"/>
      <c r="H12678" s="148"/>
      <c r="I12678"/>
    </row>
    <row r="12679" spans="1:9" x14ac:dyDescent="0.25">
      <c r="A12679"/>
      <c r="B12679"/>
      <c r="C12679"/>
      <c r="D12679"/>
      <c r="E12679" s="148"/>
      <c r="F12679" s="148"/>
      <c r="G12679" s="149"/>
      <c r="H12679" s="148"/>
      <c r="I12679"/>
    </row>
    <row r="12680" spans="1:9" x14ac:dyDescent="0.25">
      <c r="A12680"/>
      <c r="B12680"/>
      <c r="C12680"/>
      <c r="D12680"/>
      <c r="E12680" s="148"/>
      <c r="F12680" s="148"/>
      <c r="G12680" s="149"/>
      <c r="H12680" s="148"/>
      <c r="I12680"/>
    </row>
    <row r="12681" spans="1:9" x14ac:dyDescent="0.25">
      <c r="A12681"/>
      <c r="B12681"/>
      <c r="C12681"/>
      <c r="D12681"/>
      <c r="E12681" s="148"/>
      <c r="F12681" s="148"/>
      <c r="G12681" s="149"/>
      <c r="H12681" s="148"/>
      <c r="I12681"/>
    </row>
    <row r="12682" spans="1:9" x14ac:dyDescent="0.25">
      <c r="A12682"/>
      <c r="B12682"/>
      <c r="C12682"/>
      <c r="D12682"/>
      <c r="E12682" s="148"/>
      <c r="F12682" s="148"/>
      <c r="G12682" s="149"/>
      <c r="H12682" s="148"/>
      <c r="I12682"/>
    </row>
    <row r="12683" spans="1:9" x14ac:dyDescent="0.25">
      <c r="A12683"/>
      <c r="B12683"/>
      <c r="C12683"/>
      <c r="D12683"/>
      <c r="E12683" s="148"/>
      <c r="F12683" s="148"/>
      <c r="G12683" s="149"/>
      <c r="H12683" s="148"/>
      <c r="I12683"/>
    </row>
    <row r="12684" spans="1:9" x14ac:dyDescent="0.25">
      <c r="A12684"/>
      <c r="B12684"/>
      <c r="C12684"/>
      <c r="D12684"/>
      <c r="E12684" s="148"/>
      <c r="F12684" s="148"/>
      <c r="G12684" s="149"/>
      <c r="H12684" s="148"/>
      <c r="I12684"/>
    </row>
    <row r="12685" spans="1:9" x14ac:dyDescent="0.25">
      <c r="A12685"/>
      <c r="B12685"/>
      <c r="C12685"/>
      <c r="D12685"/>
      <c r="E12685" s="148"/>
      <c r="F12685" s="148"/>
      <c r="G12685" s="149"/>
      <c r="H12685" s="148"/>
      <c r="I12685"/>
    </row>
    <row r="12686" spans="1:9" x14ac:dyDescent="0.25">
      <c r="A12686"/>
      <c r="B12686"/>
      <c r="C12686"/>
      <c r="D12686"/>
      <c r="E12686" s="148"/>
      <c r="F12686" s="148"/>
      <c r="G12686" s="149"/>
      <c r="H12686" s="148"/>
      <c r="I12686"/>
    </row>
    <row r="12687" spans="1:9" x14ac:dyDescent="0.25">
      <c r="A12687"/>
      <c r="B12687"/>
      <c r="C12687"/>
      <c r="D12687"/>
      <c r="E12687" s="148"/>
      <c r="F12687" s="148"/>
      <c r="G12687" s="149"/>
      <c r="H12687" s="148"/>
      <c r="I12687"/>
    </row>
    <row r="12688" spans="1:9" x14ac:dyDescent="0.25">
      <c r="A12688"/>
      <c r="B12688"/>
      <c r="C12688"/>
      <c r="D12688"/>
      <c r="E12688" s="148"/>
      <c r="F12688" s="148"/>
      <c r="G12688" s="149"/>
      <c r="H12688" s="148"/>
      <c r="I12688"/>
    </row>
    <row r="12689" spans="1:9" x14ac:dyDescent="0.25">
      <c r="A12689"/>
      <c r="B12689"/>
      <c r="C12689"/>
      <c r="D12689"/>
      <c r="E12689" s="148"/>
      <c r="F12689" s="148"/>
      <c r="G12689" s="149"/>
      <c r="H12689" s="148"/>
      <c r="I12689"/>
    </row>
    <row r="12690" spans="1:9" x14ac:dyDescent="0.25">
      <c r="A12690"/>
      <c r="B12690"/>
      <c r="C12690"/>
      <c r="D12690"/>
      <c r="E12690" s="148"/>
      <c r="F12690" s="148"/>
      <c r="G12690" s="149"/>
      <c r="H12690" s="148"/>
      <c r="I12690"/>
    </row>
    <row r="12691" spans="1:9" x14ac:dyDescent="0.25">
      <c r="A12691"/>
      <c r="B12691"/>
      <c r="C12691"/>
      <c r="D12691"/>
      <c r="E12691" s="148"/>
      <c r="F12691" s="148"/>
      <c r="G12691" s="149"/>
      <c r="H12691" s="148"/>
      <c r="I12691"/>
    </row>
    <row r="12692" spans="1:9" x14ac:dyDescent="0.25">
      <c r="A12692"/>
      <c r="B12692"/>
      <c r="C12692"/>
      <c r="D12692"/>
      <c r="E12692" s="148"/>
      <c r="F12692" s="148"/>
      <c r="G12692" s="149"/>
      <c r="H12692" s="148"/>
      <c r="I12692"/>
    </row>
    <row r="12693" spans="1:9" x14ac:dyDescent="0.25">
      <c r="A12693"/>
      <c r="B12693"/>
      <c r="C12693"/>
      <c r="D12693"/>
      <c r="E12693" s="148"/>
      <c r="F12693" s="148"/>
      <c r="G12693" s="149"/>
      <c r="H12693" s="148"/>
      <c r="I12693"/>
    </row>
    <row r="12694" spans="1:9" x14ac:dyDescent="0.25">
      <c r="A12694"/>
      <c r="B12694"/>
      <c r="C12694"/>
      <c r="D12694"/>
      <c r="E12694" s="148"/>
      <c r="F12694" s="148"/>
      <c r="G12694" s="149"/>
      <c r="H12694" s="148"/>
      <c r="I12694"/>
    </row>
    <row r="12695" spans="1:9" x14ac:dyDescent="0.25">
      <c r="A12695"/>
      <c r="B12695"/>
      <c r="C12695"/>
      <c r="D12695"/>
      <c r="E12695" s="148"/>
      <c r="F12695" s="148"/>
      <c r="G12695" s="149"/>
      <c r="H12695" s="148"/>
      <c r="I12695"/>
    </row>
    <row r="12696" spans="1:9" x14ac:dyDescent="0.25">
      <c r="A12696"/>
      <c r="B12696"/>
      <c r="C12696"/>
      <c r="D12696"/>
      <c r="E12696" s="148"/>
      <c r="F12696" s="148"/>
      <c r="G12696" s="149"/>
      <c r="H12696" s="148"/>
      <c r="I12696"/>
    </row>
    <row r="12697" spans="1:9" x14ac:dyDescent="0.25">
      <c r="A12697"/>
      <c r="B12697"/>
      <c r="C12697"/>
      <c r="D12697"/>
      <c r="E12697" s="148"/>
      <c r="F12697" s="148"/>
      <c r="G12697" s="149"/>
      <c r="H12697" s="148"/>
      <c r="I12697"/>
    </row>
    <row r="12698" spans="1:9" x14ac:dyDescent="0.25">
      <c r="A12698"/>
      <c r="B12698"/>
      <c r="C12698"/>
      <c r="D12698"/>
      <c r="E12698" s="148"/>
      <c r="F12698" s="148"/>
      <c r="G12698" s="149"/>
      <c r="H12698" s="148"/>
      <c r="I12698"/>
    </row>
    <row r="12699" spans="1:9" x14ac:dyDescent="0.25">
      <c r="A12699"/>
      <c r="B12699"/>
      <c r="C12699"/>
      <c r="D12699"/>
      <c r="E12699" s="148"/>
      <c r="F12699" s="148"/>
      <c r="G12699" s="149"/>
      <c r="H12699" s="148"/>
      <c r="I12699"/>
    </row>
    <row r="12700" spans="1:9" x14ac:dyDescent="0.25">
      <c r="A12700"/>
      <c r="B12700"/>
      <c r="C12700"/>
      <c r="D12700"/>
      <c r="E12700" s="148"/>
      <c r="F12700" s="148"/>
      <c r="G12700" s="149"/>
      <c r="H12700" s="148"/>
      <c r="I12700"/>
    </row>
    <row r="12701" spans="1:9" x14ac:dyDescent="0.25">
      <c r="A12701"/>
      <c r="B12701"/>
      <c r="C12701"/>
      <c r="D12701"/>
      <c r="E12701" s="148"/>
      <c r="F12701" s="148"/>
      <c r="G12701" s="149"/>
      <c r="H12701" s="148"/>
      <c r="I12701"/>
    </row>
    <row r="12702" spans="1:9" x14ac:dyDescent="0.25">
      <c r="A12702"/>
      <c r="B12702"/>
      <c r="C12702"/>
      <c r="D12702"/>
      <c r="E12702" s="148"/>
      <c r="F12702" s="148"/>
      <c r="G12702" s="149"/>
      <c r="H12702" s="148"/>
      <c r="I12702"/>
    </row>
    <row r="12703" spans="1:9" x14ac:dyDescent="0.25">
      <c r="A12703"/>
      <c r="B12703"/>
      <c r="C12703"/>
      <c r="D12703"/>
      <c r="E12703" s="148"/>
      <c r="F12703" s="148"/>
      <c r="G12703" s="149"/>
      <c r="H12703" s="148"/>
      <c r="I12703"/>
    </row>
    <row r="12704" spans="1:9" x14ac:dyDescent="0.25">
      <c r="A12704"/>
      <c r="B12704"/>
      <c r="C12704"/>
      <c r="D12704"/>
      <c r="E12704" s="148"/>
      <c r="F12704" s="148"/>
      <c r="G12704" s="149"/>
      <c r="H12704" s="148"/>
      <c r="I12704"/>
    </row>
    <row r="12705" spans="1:9" x14ac:dyDescent="0.25">
      <c r="A12705"/>
      <c r="B12705"/>
      <c r="C12705"/>
      <c r="D12705"/>
      <c r="E12705" s="148"/>
      <c r="F12705" s="148"/>
      <c r="G12705" s="149"/>
      <c r="H12705" s="148"/>
      <c r="I12705"/>
    </row>
    <row r="12706" spans="1:9" x14ac:dyDescent="0.25">
      <c r="A12706"/>
      <c r="B12706"/>
      <c r="C12706"/>
      <c r="D12706"/>
      <c r="E12706" s="148"/>
      <c r="F12706" s="148"/>
      <c r="G12706" s="149"/>
      <c r="H12706" s="148"/>
      <c r="I12706"/>
    </row>
    <row r="12707" spans="1:9" x14ac:dyDescent="0.25">
      <c r="A12707"/>
      <c r="B12707"/>
      <c r="C12707"/>
      <c r="D12707"/>
      <c r="E12707" s="148"/>
      <c r="F12707" s="148"/>
      <c r="G12707" s="149"/>
      <c r="H12707" s="148"/>
      <c r="I12707"/>
    </row>
    <row r="12708" spans="1:9" x14ac:dyDescent="0.25">
      <c r="A12708"/>
      <c r="B12708"/>
      <c r="C12708"/>
      <c r="D12708"/>
      <c r="E12708" s="148"/>
      <c r="F12708" s="148"/>
      <c r="G12708" s="149"/>
      <c r="H12708" s="148"/>
      <c r="I12708"/>
    </row>
    <row r="12709" spans="1:9" x14ac:dyDescent="0.25">
      <c r="A12709"/>
      <c r="B12709"/>
      <c r="C12709"/>
      <c r="D12709"/>
      <c r="E12709" s="148"/>
      <c r="F12709" s="148"/>
      <c r="G12709" s="149"/>
      <c r="H12709" s="148"/>
      <c r="I12709"/>
    </row>
    <row r="12710" spans="1:9" x14ac:dyDescent="0.25">
      <c r="A12710"/>
      <c r="B12710"/>
      <c r="C12710"/>
      <c r="D12710"/>
      <c r="E12710" s="148"/>
      <c r="F12710" s="148"/>
      <c r="G12710" s="149"/>
      <c r="H12710" s="148"/>
      <c r="I12710"/>
    </row>
    <row r="12711" spans="1:9" x14ac:dyDescent="0.25">
      <c r="A12711"/>
      <c r="B12711"/>
      <c r="C12711"/>
      <c r="D12711"/>
      <c r="E12711" s="148"/>
      <c r="F12711" s="148"/>
      <c r="G12711" s="149"/>
      <c r="H12711" s="148"/>
      <c r="I12711"/>
    </row>
    <row r="12712" spans="1:9" x14ac:dyDescent="0.25">
      <c r="A12712"/>
      <c r="B12712"/>
      <c r="C12712"/>
      <c r="D12712"/>
      <c r="E12712" s="148"/>
      <c r="F12712" s="148"/>
      <c r="G12712" s="149"/>
      <c r="H12712" s="148"/>
      <c r="I12712"/>
    </row>
    <row r="12713" spans="1:9" x14ac:dyDescent="0.25">
      <c r="A12713"/>
      <c r="B12713"/>
      <c r="C12713"/>
      <c r="D12713"/>
      <c r="E12713" s="148"/>
      <c r="F12713" s="148"/>
      <c r="G12713" s="149"/>
      <c r="H12713" s="148"/>
      <c r="I12713"/>
    </row>
    <row r="12714" spans="1:9" x14ac:dyDescent="0.25">
      <c r="A12714"/>
      <c r="B12714"/>
      <c r="C12714"/>
      <c r="D12714"/>
      <c r="E12714" s="148"/>
      <c r="F12714" s="148"/>
      <c r="G12714" s="149"/>
      <c r="H12714" s="148"/>
      <c r="I12714"/>
    </row>
    <row r="12715" spans="1:9" x14ac:dyDescent="0.25">
      <c r="A12715"/>
      <c r="B12715"/>
      <c r="C12715"/>
      <c r="D12715"/>
      <c r="E12715" s="148"/>
      <c r="F12715" s="148"/>
      <c r="G12715" s="149"/>
      <c r="H12715" s="148"/>
      <c r="I12715"/>
    </row>
    <row r="12716" spans="1:9" x14ac:dyDescent="0.25">
      <c r="A12716"/>
      <c r="B12716"/>
      <c r="C12716"/>
      <c r="D12716"/>
      <c r="E12716" s="148"/>
      <c r="F12716" s="148"/>
      <c r="G12716" s="149"/>
      <c r="H12716" s="148"/>
      <c r="I12716"/>
    </row>
    <row r="12717" spans="1:9" x14ac:dyDescent="0.25">
      <c r="A12717"/>
      <c r="B12717"/>
      <c r="C12717"/>
      <c r="D12717"/>
      <c r="E12717" s="148"/>
      <c r="F12717" s="148"/>
      <c r="G12717" s="149"/>
      <c r="H12717" s="148"/>
      <c r="I12717"/>
    </row>
    <row r="12718" spans="1:9" x14ac:dyDescent="0.25">
      <c r="A12718"/>
      <c r="B12718"/>
      <c r="C12718"/>
      <c r="D12718"/>
      <c r="E12718" s="148"/>
      <c r="F12718" s="148"/>
      <c r="G12718" s="149"/>
      <c r="H12718" s="148"/>
      <c r="I12718"/>
    </row>
    <row r="12719" spans="1:9" x14ac:dyDescent="0.25">
      <c r="A12719"/>
      <c r="B12719"/>
      <c r="C12719"/>
      <c r="D12719"/>
      <c r="E12719" s="148"/>
      <c r="F12719" s="148"/>
      <c r="G12719" s="149"/>
      <c r="H12719" s="148"/>
      <c r="I12719"/>
    </row>
    <row r="12720" spans="1:9" x14ac:dyDescent="0.25">
      <c r="A12720"/>
      <c r="B12720"/>
      <c r="C12720"/>
      <c r="D12720"/>
      <c r="E12720" s="148"/>
      <c r="F12720" s="148"/>
      <c r="G12720" s="149"/>
      <c r="H12720" s="148"/>
      <c r="I12720"/>
    </row>
    <row r="12721" spans="1:9" x14ac:dyDescent="0.25">
      <c r="A12721"/>
      <c r="B12721"/>
      <c r="C12721"/>
      <c r="D12721"/>
      <c r="E12721" s="148"/>
      <c r="F12721" s="148"/>
      <c r="G12721" s="149"/>
      <c r="H12721" s="148"/>
      <c r="I12721"/>
    </row>
    <row r="12722" spans="1:9" x14ac:dyDescent="0.25">
      <c r="A12722"/>
      <c r="B12722"/>
      <c r="C12722"/>
      <c r="D12722"/>
      <c r="E12722" s="148"/>
      <c r="F12722" s="148"/>
      <c r="G12722" s="149"/>
      <c r="H12722" s="148"/>
      <c r="I12722"/>
    </row>
    <row r="12723" spans="1:9" x14ac:dyDescent="0.25">
      <c r="A12723"/>
      <c r="B12723"/>
      <c r="C12723"/>
      <c r="D12723"/>
      <c r="E12723" s="148"/>
      <c r="F12723" s="148"/>
      <c r="G12723" s="149"/>
      <c r="H12723" s="148"/>
      <c r="I12723"/>
    </row>
    <row r="12724" spans="1:9" x14ac:dyDescent="0.25">
      <c r="A12724"/>
      <c r="B12724"/>
      <c r="C12724"/>
      <c r="D12724"/>
      <c r="E12724" s="148"/>
      <c r="F12724" s="148"/>
      <c r="G12724" s="149"/>
      <c r="H12724" s="148"/>
      <c r="I12724"/>
    </row>
    <row r="12725" spans="1:9" x14ac:dyDescent="0.25">
      <c r="A12725"/>
      <c r="B12725"/>
      <c r="C12725"/>
      <c r="D12725"/>
      <c r="E12725" s="148"/>
      <c r="F12725" s="148"/>
      <c r="G12725" s="149"/>
      <c r="H12725" s="148"/>
      <c r="I12725"/>
    </row>
    <row r="12726" spans="1:9" x14ac:dyDescent="0.25">
      <c r="A12726"/>
      <c r="B12726"/>
      <c r="C12726"/>
      <c r="D12726"/>
      <c r="E12726" s="148"/>
      <c r="F12726" s="148"/>
      <c r="G12726" s="149"/>
      <c r="H12726" s="148"/>
      <c r="I12726"/>
    </row>
    <row r="12727" spans="1:9" x14ac:dyDescent="0.25">
      <c r="A12727"/>
      <c r="B12727"/>
      <c r="C12727"/>
      <c r="D12727"/>
      <c r="E12727" s="148"/>
      <c r="F12727" s="148"/>
      <c r="G12727" s="149"/>
      <c r="H12727" s="148"/>
      <c r="I12727"/>
    </row>
    <row r="12728" spans="1:9" x14ac:dyDescent="0.25">
      <c r="A12728"/>
      <c r="B12728"/>
      <c r="C12728"/>
      <c r="D12728"/>
      <c r="E12728" s="148"/>
      <c r="F12728" s="148"/>
      <c r="G12728" s="149"/>
      <c r="H12728" s="148"/>
      <c r="I12728"/>
    </row>
    <row r="12729" spans="1:9" x14ac:dyDescent="0.25">
      <c r="A12729"/>
      <c r="B12729"/>
      <c r="C12729"/>
      <c r="D12729"/>
      <c r="E12729" s="148"/>
      <c r="F12729" s="148"/>
      <c r="G12729" s="149"/>
      <c r="H12729" s="148"/>
      <c r="I12729"/>
    </row>
    <row r="12730" spans="1:9" x14ac:dyDescent="0.25">
      <c r="A12730"/>
      <c r="B12730"/>
      <c r="C12730"/>
      <c r="D12730"/>
      <c r="E12730" s="148"/>
      <c r="F12730" s="148"/>
      <c r="G12730" s="149"/>
      <c r="H12730" s="148"/>
      <c r="I12730"/>
    </row>
    <row r="12731" spans="1:9" x14ac:dyDescent="0.25">
      <c r="A12731"/>
      <c r="B12731"/>
      <c r="C12731"/>
      <c r="D12731"/>
      <c r="E12731" s="148"/>
      <c r="F12731" s="148"/>
      <c r="G12731" s="149"/>
      <c r="H12731" s="148"/>
      <c r="I12731"/>
    </row>
    <row r="12732" spans="1:9" x14ac:dyDescent="0.25">
      <c r="A12732"/>
      <c r="B12732"/>
      <c r="C12732"/>
      <c r="D12732"/>
      <c r="E12732" s="148"/>
      <c r="F12732" s="148"/>
      <c r="G12732" s="149"/>
      <c r="H12732" s="148"/>
      <c r="I12732"/>
    </row>
    <row r="12733" spans="1:9" x14ac:dyDescent="0.25">
      <c r="A12733"/>
      <c r="B12733"/>
      <c r="C12733"/>
      <c r="D12733"/>
      <c r="E12733" s="148"/>
      <c r="F12733" s="148"/>
      <c r="G12733" s="149"/>
      <c r="H12733" s="148"/>
      <c r="I12733"/>
    </row>
    <row r="12734" spans="1:9" x14ac:dyDescent="0.25">
      <c r="A12734"/>
      <c r="B12734"/>
      <c r="C12734"/>
      <c r="D12734"/>
      <c r="E12734" s="148"/>
      <c r="F12734" s="148"/>
      <c r="G12734" s="149"/>
      <c r="H12734" s="148"/>
      <c r="I12734"/>
    </row>
    <row r="12735" spans="1:9" x14ac:dyDescent="0.25">
      <c r="A12735"/>
      <c r="B12735"/>
      <c r="C12735"/>
      <c r="D12735"/>
      <c r="E12735" s="148"/>
      <c r="F12735" s="148"/>
      <c r="G12735" s="149"/>
      <c r="H12735" s="148"/>
      <c r="I12735"/>
    </row>
    <row r="12736" spans="1:9" x14ac:dyDescent="0.25">
      <c r="A12736"/>
      <c r="B12736"/>
      <c r="C12736"/>
      <c r="D12736"/>
      <c r="E12736" s="148"/>
      <c r="F12736" s="148"/>
      <c r="G12736" s="149"/>
      <c r="H12736" s="148"/>
      <c r="I12736"/>
    </row>
    <row r="12737" spans="1:9" x14ac:dyDescent="0.25">
      <c r="A12737"/>
      <c r="B12737"/>
      <c r="C12737"/>
      <c r="D12737"/>
      <c r="E12737" s="148"/>
      <c r="F12737" s="148"/>
      <c r="G12737" s="149"/>
      <c r="H12737" s="148"/>
      <c r="I12737"/>
    </row>
    <row r="12738" spans="1:9" x14ac:dyDescent="0.25">
      <c r="A12738"/>
      <c r="B12738"/>
      <c r="C12738"/>
      <c r="D12738"/>
      <c r="E12738" s="148"/>
      <c r="F12738" s="148"/>
      <c r="G12738" s="149"/>
      <c r="H12738" s="148"/>
      <c r="I12738"/>
    </row>
    <row r="12739" spans="1:9" x14ac:dyDescent="0.25">
      <c r="A12739"/>
      <c r="B12739"/>
      <c r="C12739"/>
      <c r="D12739"/>
      <c r="E12739" s="148"/>
      <c r="F12739" s="148"/>
      <c r="G12739" s="149"/>
      <c r="H12739" s="148"/>
      <c r="I12739"/>
    </row>
    <row r="12740" spans="1:9" x14ac:dyDescent="0.25">
      <c r="A12740"/>
      <c r="B12740"/>
      <c r="C12740"/>
      <c r="D12740"/>
      <c r="E12740" s="148"/>
      <c r="F12740" s="148"/>
      <c r="G12740" s="149"/>
      <c r="H12740" s="148"/>
      <c r="I12740"/>
    </row>
    <row r="12741" spans="1:9" x14ac:dyDescent="0.25">
      <c r="A12741"/>
      <c r="B12741"/>
      <c r="C12741"/>
      <c r="D12741"/>
      <c r="E12741" s="148"/>
      <c r="F12741" s="148"/>
      <c r="G12741" s="149"/>
      <c r="H12741" s="148"/>
      <c r="I12741"/>
    </row>
    <row r="12742" spans="1:9" x14ac:dyDescent="0.25">
      <c r="A12742"/>
      <c r="B12742"/>
      <c r="C12742"/>
      <c r="D12742"/>
      <c r="E12742" s="148"/>
      <c r="F12742" s="148"/>
      <c r="G12742" s="149"/>
      <c r="H12742" s="148"/>
      <c r="I12742"/>
    </row>
    <row r="12743" spans="1:9" x14ac:dyDescent="0.25">
      <c r="A12743"/>
      <c r="B12743"/>
      <c r="C12743"/>
      <c r="D12743"/>
      <c r="E12743" s="148"/>
      <c r="F12743" s="148"/>
      <c r="G12743" s="149"/>
      <c r="H12743" s="148"/>
      <c r="I12743"/>
    </row>
    <row r="12744" spans="1:9" x14ac:dyDescent="0.25">
      <c r="A12744"/>
      <c r="B12744"/>
      <c r="C12744"/>
      <c r="D12744"/>
      <c r="E12744" s="148"/>
      <c r="F12744" s="148"/>
      <c r="G12744" s="149"/>
      <c r="H12744" s="148"/>
      <c r="I12744"/>
    </row>
    <row r="12745" spans="1:9" x14ac:dyDescent="0.25">
      <c r="A12745"/>
      <c r="B12745"/>
      <c r="C12745"/>
      <c r="D12745"/>
      <c r="E12745" s="148"/>
      <c r="F12745" s="148"/>
      <c r="G12745" s="149"/>
      <c r="H12745" s="148"/>
      <c r="I12745"/>
    </row>
    <row r="12746" spans="1:9" x14ac:dyDescent="0.25">
      <c r="A12746"/>
      <c r="B12746"/>
      <c r="C12746"/>
      <c r="D12746"/>
      <c r="E12746" s="148"/>
      <c r="F12746" s="148"/>
      <c r="G12746" s="149"/>
      <c r="H12746" s="148"/>
      <c r="I12746"/>
    </row>
    <row r="12747" spans="1:9" x14ac:dyDescent="0.25">
      <c r="A12747"/>
      <c r="B12747"/>
      <c r="C12747"/>
      <c r="D12747"/>
      <c r="E12747" s="148"/>
      <c r="F12747" s="148"/>
      <c r="G12747" s="149"/>
      <c r="H12747" s="148"/>
      <c r="I12747"/>
    </row>
    <row r="12748" spans="1:9" x14ac:dyDescent="0.25">
      <c r="A12748"/>
      <c r="B12748"/>
      <c r="C12748"/>
      <c r="D12748"/>
      <c r="E12748" s="148"/>
      <c r="F12748" s="148"/>
      <c r="G12748" s="149"/>
      <c r="H12748" s="148"/>
      <c r="I12748"/>
    </row>
    <row r="12749" spans="1:9" x14ac:dyDescent="0.25">
      <c r="A12749"/>
      <c r="B12749"/>
      <c r="C12749"/>
      <c r="D12749"/>
      <c r="E12749" s="148"/>
      <c r="F12749" s="148"/>
      <c r="G12749" s="149"/>
      <c r="H12749" s="148"/>
      <c r="I12749"/>
    </row>
    <row r="12750" spans="1:9" x14ac:dyDescent="0.25">
      <c r="A12750"/>
      <c r="B12750"/>
      <c r="C12750"/>
      <c r="D12750"/>
      <c r="E12750" s="148"/>
      <c r="F12750" s="148"/>
      <c r="G12750" s="149"/>
      <c r="H12750" s="148"/>
      <c r="I12750"/>
    </row>
    <row r="12751" spans="1:9" x14ac:dyDescent="0.25">
      <c r="A12751"/>
      <c r="B12751"/>
      <c r="C12751"/>
      <c r="D12751"/>
      <c r="E12751" s="148"/>
      <c r="F12751" s="148"/>
      <c r="G12751" s="149"/>
      <c r="H12751" s="148"/>
      <c r="I12751"/>
    </row>
    <row r="12752" spans="1:9" x14ac:dyDescent="0.25">
      <c r="A12752"/>
      <c r="B12752"/>
      <c r="C12752"/>
      <c r="D12752"/>
      <c r="E12752" s="148"/>
      <c r="F12752" s="148"/>
      <c r="G12752" s="149"/>
      <c r="H12752" s="148"/>
      <c r="I12752"/>
    </row>
    <row r="12753" spans="1:9" x14ac:dyDescent="0.25">
      <c r="A12753"/>
      <c r="B12753"/>
      <c r="C12753"/>
      <c r="D12753"/>
      <c r="E12753" s="148"/>
      <c r="F12753" s="148"/>
      <c r="G12753" s="149"/>
      <c r="H12753" s="148"/>
      <c r="I12753"/>
    </row>
    <row r="12754" spans="1:9" x14ac:dyDescent="0.25">
      <c r="A12754"/>
      <c r="B12754"/>
      <c r="C12754"/>
      <c r="D12754"/>
      <c r="E12754" s="148"/>
      <c r="F12754" s="148"/>
      <c r="G12754" s="149"/>
      <c r="H12754" s="148"/>
      <c r="I12754"/>
    </row>
    <row r="12755" spans="1:9" x14ac:dyDescent="0.25">
      <c r="A12755"/>
      <c r="B12755"/>
      <c r="C12755"/>
      <c r="D12755"/>
      <c r="E12755" s="148"/>
      <c r="F12755" s="148"/>
      <c r="G12755" s="149"/>
      <c r="H12755" s="148"/>
      <c r="I12755"/>
    </row>
    <row r="12756" spans="1:9" x14ac:dyDescent="0.25">
      <c r="A12756"/>
      <c r="B12756"/>
      <c r="C12756"/>
      <c r="D12756"/>
      <c r="E12756" s="148"/>
      <c r="F12756" s="148"/>
      <c r="G12756" s="149"/>
      <c r="H12756" s="148"/>
      <c r="I12756"/>
    </row>
    <row r="12757" spans="1:9" x14ac:dyDescent="0.25">
      <c r="A12757"/>
      <c r="B12757"/>
      <c r="C12757"/>
      <c r="D12757"/>
      <c r="E12757" s="148"/>
      <c r="F12757" s="148"/>
      <c r="G12757" s="149"/>
      <c r="H12757" s="148"/>
      <c r="I12757"/>
    </row>
    <row r="12758" spans="1:9" x14ac:dyDescent="0.25">
      <c r="A12758"/>
      <c r="B12758"/>
      <c r="C12758"/>
      <c r="D12758"/>
      <c r="E12758" s="148"/>
      <c r="F12758" s="148"/>
      <c r="G12758" s="149"/>
      <c r="H12758" s="148"/>
      <c r="I12758"/>
    </row>
    <row r="12759" spans="1:9" x14ac:dyDescent="0.25">
      <c r="A12759"/>
      <c r="B12759"/>
      <c r="C12759"/>
      <c r="D12759"/>
      <c r="E12759" s="148"/>
      <c r="F12759" s="148"/>
      <c r="G12759" s="149"/>
      <c r="H12759" s="148"/>
      <c r="I12759"/>
    </row>
    <row r="12760" spans="1:9" x14ac:dyDescent="0.25">
      <c r="A12760"/>
      <c r="B12760"/>
      <c r="C12760"/>
      <c r="D12760"/>
      <c r="E12760" s="148"/>
      <c r="F12760" s="148"/>
      <c r="G12760" s="149"/>
      <c r="H12760" s="148"/>
      <c r="I12760"/>
    </row>
    <row r="12761" spans="1:9" x14ac:dyDescent="0.25">
      <c r="A12761"/>
      <c r="B12761"/>
      <c r="C12761"/>
      <c r="D12761"/>
      <c r="E12761" s="148"/>
      <c r="F12761" s="148"/>
      <c r="G12761" s="149"/>
      <c r="H12761" s="148"/>
      <c r="I12761"/>
    </row>
    <row r="12762" spans="1:9" x14ac:dyDescent="0.25">
      <c r="A12762"/>
      <c r="B12762"/>
      <c r="C12762"/>
      <c r="D12762"/>
      <c r="E12762" s="148"/>
      <c r="F12762" s="148"/>
      <c r="G12762" s="149"/>
      <c r="H12762" s="148"/>
      <c r="I12762"/>
    </row>
    <row r="12763" spans="1:9" x14ac:dyDescent="0.25">
      <c r="A12763"/>
      <c r="B12763"/>
      <c r="C12763"/>
      <c r="D12763"/>
      <c r="E12763" s="148"/>
      <c r="F12763" s="148"/>
      <c r="G12763" s="149"/>
      <c r="H12763" s="148"/>
      <c r="I12763"/>
    </row>
    <row r="12764" spans="1:9" x14ac:dyDescent="0.25">
      <c r="A12764"/>
      <c r="B12764"/>
      <c r="C12764"/>
      <c r="D12764"/>
      <c r="E12764" s="148"/>
      <c r="F12764" s="148"/>
      <c r="G12764" s="149"/>
      <c r="H12764" s="148"/>
      <c r="I12764"/>
    </row>
    <row r="12765" spans="1:9" x14ac:dyDescent="0.25">
      <c r="A12765"/>
      <c r="B12765"/>
      <c r="C12765"/>
      <c r="D12765"/>
      <c r="E12765" s="148"/>
      <c r="F12765" s="148"/>
      <c r="G12765" s="149"/>
      <c r="H12765" s="148"/>
      <c r="I12765"/>
    </row>
    <row r="12766" spans="1:9" x14ac:dyDescent="0.25">
      <c r="A12766"/>
      <c r="B12766"/>
      <c r="C12766"/>
      <c r="D12766"/>
      <c r="E12766" s="148"/>
      <c r="F12766" s="148"/>
      <c r="G12766" s="149"/>
      <c r="H12766" s="148"/>
      <c r="I12766"/>
    </row>
    <row r="12767" spans="1:9" x14ac:dyDescent="0.25">
      <c r="A12767"/>
      <c r="B12767"/>
      <c r="C12767"/>
      <c r="D12767"/>
      <c r="E12767" s="148"/>
      <c r="F12767" s="148"/>
      <c r="G12767" s="149"/>
      <c r="H12767" s="148"/>
      <c r="I12767"/>
    </row>
    <row r="12768" spans="1:9" x14ac:dyDescent="0.25">
      <c r="A12768"/>
      <c r="B12768"/>
      <c r="C12768"/>
      <c r="D12768"/>
      <c r="E12768" s="148"/>
      <c r="F12768" s="148"/>
      <c r="G12768" s="149"/>
      <c r="H12768" s="148"/>
      <c r="I12768"/>
    </row>
    <row r="12769" spans="1:9" x14ac:dyDescent="0.25">
      <c r="A12769"/>
      <c r="B12769"/>
      <c r="C12769"/>
      <c r="D12769"/>
      <c r="E12769" s="148"/>
      <c r="F12769" s="148"/>
      <c r="G12769" s="149"/>
      <c r="H12769" s="148"/>
      <c r="I12769"/>
    </row>
    <row r="12770" spans="1:9" x14ac:dyDescent="0.25">
      <c r="A12770"/>
      <c r="B12770"/>
      <c r="C12770"/>
      <c r="D12770"/>
      <c r="E12770" s="148"/>
      <c r="F12770" s="148"/>
      <c r="G12770" s="149"/>
      <c r="H12770" s="148"/>
      <c r="I12770"/>
    </row>
    <row r="12771" spans="1:9" x14ac:dyDescent="0.25">
      <c r="A12771"/>
      <c r="B12771"/>
      <c r="C12771"/>
      <c r="D12771"/>
      <c r="E12771" s="148"/>
      <c r="F12771" s="148"/>
      <c r="G12771" s="149"/>
      <c r="H12771" s="148"/>
      <c r="I12771"/>
    </row>
    <row r="12772" spans="1:9" x14ac:dyDescent="0.25">
      <c r="A12772"/>
      <c r="B12772"/>
      <c r="C12772"/>
      <c r="D12772"/>
      <c r="E12772" s="148"/>
      <c r="F12772" s="148"/>
      <c r="G12772" s="149"/>
      <c r="H12772" s="148"/>
      <c r="I12772"/>
    </row>
    <row r="12773" spans="1:9" x14ac:dyDescent="0.25">
      <c r="A12773"/>
      <c r="B12773"/>
      <c r="C12773"/>
      <c r="D12773"/>
      <c r="E12773" s="148"/>
      <c r="F12773" s="148"/>
      <c r="G12773" s="149"/>
      <c r="H12773" s="148"/>
      <c r="I12773"/>
    </row>
    <row r="12774" spans="1:9" x14ac:dyDescent="0.25">
      <c r="A12774"/>
      <c r="B12774"/>
      <c r="C12774"/>
      <c r="D12774"/>
      <c r="E12774" s="148"/>
      <c r="F12774" s="148"/>
      <c r="G12774" s="149"/>
      <c r="H12774" s="148"/>
      <c r="I12774"/>
    </row>
    <row r="12775" spans="1:9" x14ac:dyDescent="0.25">
      <c r="A12775"/>
      <c r="B12775"/>
      <c r="C12775"/>
      <c r="D12775"/>
      <c r="E12775" s="148"/>
      <c r="F12775" s="148"/>
      <c r="G12775" s="149"/>
      <c r="H12775" s="148"/>
      <c r="I12775"/>
    </row>
    <row r="12776" spans="1:9" x14ac:dyDescent="0.25">
      <c r="A12776"/>
      <c r="B12776"/>
      <c r="C12776"/>
      <c r="D12776"/>
      <c r="E12776" s="148"/>
      <c r="F12776" s="148"/>
      <c r="G12776" s="149"/>
      <c r="H12776" s="148"/>
      <c r="I12776"/>
    </row>
    <row r="12777" spans="1:9" x14ac:dyDescent="0.25">
      <c r="A12777"/>
      <c r="B12777"/>
      <c r="C12777"/>
      <c r="D12777"/>
      <c r="E12777" s="148"/>
      <c r="F12777" s="148"/>
      <c r="G12777" s="149"/>
      <c r="H12777" s="148"/>
      <c r="I12777"/>
    </row>
    <row r="12778" spans="1:9" x14ac:dyDescent="0.25">
      <c r="A12778"/>
      <c r="B12778"/>
      <c r="C12778"/>
      <c r="D12778"/>
      <c r="E12778" s="148"/>
      <c r="F12778" s="148"/>
      <c r="G12778" s="149"/>
      <c r="H12778" s="148"/>
      <c r="I12778"/>
    </row>
    <row r="12779" spans="1:9" x14ac:dyDescent="0.25">
      <c r="A12779"/>
      <c r="B12779"/>
      <c r="C12779"/>
      <c r="D12779"/>
      <c r="E12779" s="148"/>
      <c r="F12779" s="148"/>
      <c r="G12779" s="149"/>
      <c r="H12779" s="148"/>
      <c r="I12779"/>
    </row>
    <row r="12780" spans="1:9" x14ac:dyDescent="0.25">
      <c r="A12780"/>
      <c r="B12780"/>
      <c r="C12780"/>
      <c r="D12780"/>
      <c r="E12780" s="148"/>
      <c r="F12780" s="148"/>
      <c r="G12780" s="149"/>
      <c r="H12780" s="148"/>
      <c r="I12780"/>
    </row>
    <row r="12781" spans="1:9" x14ac:dyDescent="0.25">
      <c r="A12781"/>
      <c r="B12781"/>
      <c r="C12781"/>
      <c r="D12781"/>
      <c r="E12781" s="148"/>
      <c r="F12781" s="148"/>
      <c r="G12781" s="149"/>
      <c r="H12781" s="148"/>
      <c r="I12781"/>
    </row>
    <row r="12782" spans="1:9" x14ac:dyDescent="0.25">
      <c r="A12782"/>
      <c r="B12782"/>
      <c r="C12782"/>
      <c r="D12782"/>
      <c r="E12782" s="148"/>
      <c r="F12782" s="148"/>
      <c r="G12782" s="149"/>
      <c r="H12782" s="148"/>
      <c r="I12782"/>
    </row>
    <row r="12783" spans="1:9" x14ac:dyDescent="0.25">
      <c r="A12783"/>
      <c r="B12783"/>
      <c r="C12783"/>
      <c r="D12783"/>
      <c r="E12783" s="148"/>
      <c r="F12783" s="148"/>
      <c r="G12783" s="149"/>
      <c r="H12783" s="148"/>
      <c r="I12783"/>
    </row>
    <row r="12784" spans="1:9" x14ac:dyDescent="0.25">
      <c r="A12784"/>
      <c r="B12784"/>
      <c r="C12784"/>
      <c r="D12784"/>
      <c r="E12784" s="148"/>
      <c r="F12784" s="148"/>
      <c r="G12784" s="149"/>
      <c r="H12784" s="148"/>
      <c r="I12784"/>
    </row>
    <row r="12785" spans="1:9" x14ac:dyDescent="0.25">
      <c r="A12785"/>
      <c r="B12785"/>
      <c r="C12785"/>
      <c r="D12785"/>
      <c r="E12785" s="148"/>
      <c r="F12785" s="148"/>
      <c r="G12785" s="149"/>
      <c r="H12785" s="148"/>
      <c r="I12785"/>
    </row>
    <row r="12786" spans="1:9" x14ac:dyDescent="0.25">
      <c r="A12786"/>
      <c r="B12786"/>
      <c r="C12786"/>
      <c r="D12786"/>
      <c r="E12786" s="148"/>
      <c r="F12786" s="148"/>
      <c r="G12786" s="149"/>
      <c r="H12786" s="148"/>
      <c r="I12786"/>
    </row>
    <row r="12787" spans="1:9" x14ac:dyDescent="0.25">
      <c r="A12787"/>
      <c r="B12787"/>
      <c r="C12787"/>
      <c r="D12787"/>
      <c r="E12787" s="148"/>
      <c r="F12787" s="148"/>
      <c r="G12787" s="149"/>
      <c r="H12787" s="148"/>
      <c r="I12787"/>
    </row>
    <row r="12788" spans="1:9" x14ac:dyDescent="0.25">
      <c r="A12788"/>
      <c r="B12788"/>
      <c r="C12788"/>
      <c r="D12788"/>
      <c r="E12788" s="148"/>
      <c r="F12788" s="148"/>
      <c r="G12788" s="149"/>
      <c r="H12788" s="148"/>
      <c r="I12788"/>
    </row>
    <row r="12789" spans="1:9" x14ac:dyDescent="0.25">
      <c r="A12789"/>
      <c r="B12789"/>
      <c r="C12789"/>
      <c r="D12789"/>
      <c r="E12789" s="148"/>
      <c r="F12789" s="148"/>
      <c r="G12789" s="149"/>
      <c r="H12789" s="148"/>
      <c r="I12789"/>
    </row>
    <row r="12790" spans="1:9" x14ac:dyDescent="0.25">
      <c r="A12790"/>
      <c r="B12790"/>
      <c r="C12790"/>
      <c r="D12790"/>
      <c r="E12790" s="148"/>
      <c r="F12790" s="148"/>
      <c r="G12790" s="149"/>
      <c r="H12790" s="148"/>
      <c r="I12790"/>
    </row>
    <row r="12791" spans="1:9" x14ac:dyDescent="0.25">
      <c r="A12791"/>
      <c r="B12791"/>
      <c r="C12791"/>
      <c r="D12791"/>
      <c r="E12791" s="148"/>
      <c r="F12791" s="148"/>
      <c r="G12791" s="149"/>
      <c r="H12791" s="148"/>
      <c r="I12791"/>
    </row>
    <row r="12792" spans="1:9" x14ac:dyDescent="0.25">
      <c r="A12792"/>
      <c r="B12792"/>
      <c r="C12792"/>
      <c r="D12792"/>
      <c r="E12792" s="148"/>
      <c r="F12792" s="148"/>
      <c r="G12792" s="149"/>
      <c r="H12792" s="148"/>
      <c r="I12792"/>
    </row>
    <row r="12793" spans="1:9" x14ac:dyDescent="0.25">
      <c r="A12793"/>
      <c r="B12793"/>
      <c r="C12793"/>
      <c r="D12793"/>
      <c r="E12793" s="148"/>
      <c r="F12793" s="148"/>
      <c r="G12793" s="149"/>
      <c r="H12793" s="148"/>
      <c r="I12793"/>
    </row>
    <row r="12794" spans="1:9" x14ac:dyDescent="0.25">
      <c r="A12794"/>
      <c r="B12794"/>
      <c r="C12794"/>
      <c r="D12794"/>
      <c r="E12794" s="148"/>
      <c r="F12794" s="148"/>
      <c r="G12794" s="149"/>
      <c r="H12794" s="148"/>
      <c r="I12794"/>
    </row>
    <row r="12795" spans="1:9" x14ac:dyDescent="0.25">
      <c r="A12795"/>
      <c r="B12795"/>
      <c r="C12795"/>
      <c r="D12795"/>
      <c r="E12795" s="148"/>
      <c r="F12795" s="148"/>
      <c r="G12795" s="149"/>
      <c r="H12795" s="148"/>
      <c r="I12795"/>
    </row>
    <row r="12796" spans="1:9" x14ac:dyDescent="0.25">
      <c r="A12796"/>
      <c r="B12796"/>
      <c r="C12796"/>
      <c r="D12796"/>
      <c r="E12796" s="148"/>
      <c r="F12796" s="148"/>
      <c r="G12796" s="149"/>
      <c r="H12796" s="148"/>
      <c r="I12796"/>
    </row>
    <row r="12797" spans="1:9" x14ac:dyDescent="0.25">
      <c r="A12797"/>
      <c r="B12797"/>
      <c r="C12797"/>
      <c r="D12797"/>
      <c r="E12797" s="148"/>
      <c r="F12797" s="148"/>
      <c r="G12797" s="149"/>
      <c r="H12797" s="148"/>
      <c r="I12797"/>
    </row>
    <row r="12798" spans="1:9" x14ac:dyDescent="0.25">
      <c r="A12798"/>
      <c r="B12798"/>
      <c r="C12798"/>
      <c r="D12798"/>
      <c r="E12798" s="148"/>
      <c r="F12798" s="148"/>
      <c r="G12798" s="149"/>
      <c r="H12798" s="148"/>
      <c r="I12798"/>
    </row>
    <row r="12799" spans="1:9" x14ac:dyDescent="0.25">
      <c r="A12799"/>
      <c r="B12799"/>
      <c r="C12799"/>
      <c r="D12799"/>
      <c r="E12799" s="148"/>
      <c r="F12799" s="148"/>
      <c r="G12799" s="149"/>
      <c r="H12799" s="148"/>
      <c r="I12799"/>
    </row>
    <row r="12800" spans="1:9" x14ac:dyDescent="0.25">
      <c r="A12800"/>
      <c r="B12800"/>
      <c r="C12800"/>
      <c r="D12800"/>
      <c r="E12800" s="148"/>
      <c r="F12800" s="148"/>
      <c r="G12800" s="149"/>
      <c r="H12800" s="148"/>
      <c r="I12800"/>
    </row>
    <row r="12801" spans="1:9" x14ac:dyDescent="0.25">
      <c r="A12801"/>
      <c r="B12801"/>
      <c r="C12801"/>
      <c r="D12801"/>
      <c r="E12801" s="148"/>
      <c r="F12801" s="148"/>
      <c r="G12801" s="149"/>
      <c r="H12801" s="148"/>
      <c r="I12801"/>
    </row>
    <row r="12802" spans="1:9" x14ac:dyDescent="0.25">
      <c r="A12802"/>
      <c r="B12802"/>
      <c r="C12802"/>
      <c r="D12802"/>
      <c r="E12802" s="148"/>
      <c r="F12802" s="148"/>
      <c r="G12802" s="149"/>
      <c r="H12802" s="148"/>
      <c r="I12802"/>
    </row>
    <row r="12803" spans="1:9" x14ac:dyDescent="0.25">
      <c r="A12803"/>
      <c r="B12803"/>
      <c r="C12803"/>
      <c r="D12803"/>
      <c r="E12803" s="148"/>
      <c r="F12803" s="148"/>
      <c r="G12803" s="149"/>
      <c r="H12803" s="148"/>
      <c r="I12803"/>
    </row>
    <row r="12804" spans="1:9" x14ac:dyDescent="0.25">
      <c r="A12804"/>
      <c r="B12804"/>
      <c r="C12804"/>
      <c r="D12804"/>
      <c r="E12804" s="148"/>
      <c r="F12804" s="148"/>
      <c r="G12804" s="149"/>
      <c r="H12804" s="148"/>
      <c r="I12804"/>
    </row>
    <row r="12805" spans="1:9" x14ac:dyDescent="0.25">
      <c r="A12805"/>
      <c r="B12805"/>
      <c r="C12805"/>
      <c r="D12805"/>
      <c r="E12805" s="148"/>
      <c r="F12805" s="148"/>
      <c r="G12805" s="149"/>
      <c r="H12805" s="148"/>
      <c r="I12805"/>
    </row>
    <row r="12806" spans="1:9" x14ac:dyDescent="0.25">
      <c r="A12806"/>
      <c r="B12806"/>
      <c r="C12806"/>
      <c r="D12806"/>
      <c r="E12806" s="148"/>
      <c r="F12806" s="148"/>
      <c r="G12806" s="149"/>
      <c r="H12806" s="148"/>
      <c r="I12806"/>
    </row>
    <row r="12807" spans="1:9" x14ac:dyDescent="0.25">
      <c r="A12807"/>
      <c r="B12807"/>
      <c r="C12807"/>
      <c r="D12807"/>
      <c r="E12807" s="148"/>
      <c r="F12807" s="148"/>
      <c r="G12807" s="149"/>
      <c r="H12807" s="148"/>
      <c r="I12807"/>
    </row>
    <row r="12808" spans="1:9" x14ac:dyDescent="0.25">
      <c r="A12808"/>
      <c r="B12808"/>
      <c r="C12808"/>
      <c r="D12808"/>
      <c r="E12808" s="148"/>
      <c r="F12808" s="148"/>
      <c r="G12808" s="149"/>
      <c r="H12808" s="148"/>
      <c r="I12808"/>
    </row>
    <row r="12809" spans="1:9" x14ac:dyDescent="0.25">
      <c r="A12809"/>
      <c r="B12809"/>
      <c r="C12809"/>
      <c r="D12809"/>
      <c r="E12809" s="148"/>
      <c r="F12809" s="148"/>
      <c r="G12809" s="149"/>
      <c r="H12809" s="148"/>
      <c r="I12809"/>
    </row>
    <row r="12810" spans="1:9" x14ac:dyDescent="0.25">
      <c r="A12810"/>
      <c r="B12810"/>
      <c r="C12810"/>
      <c r="D12810"/>
      <c r="E12810" s="148"/>
      <c r="F12810" s="148"/>
      <c r="G12810" s="149"/>
      <c r="H12810" s="148"/>
      <c r="I12810"/>
    </row>
    <row r="12811" spans="1:9" x14ac:dyDescent="0.25">
      <c r="A12811"/>
      <c r="B12811"/>
      <c r="C12811"/>
      <c r="D12811"/>
      <c r="E12811" s="148"/>
      <c r="F12811" s="148"/>
      <c r="G12811" s="149"/>
      <c r="H12811" s="148"/>
      <c r="I12811"/>
    </row>
    <row r="12812" spans="1:9" x14ac:dyDescent="0.25">
      <c r="A12812"/>
      <c r="B12812"/>
      <c r="C12812"/>
      <c r="D12812"/>
      <c r="E12812" s="148"/>
      <c r="F12812" s="148"/>
      <c r="G12812" s="149"/>
      <c r="H12812" s="148"/>
      <c r="I12812"/>
    </row>
    <row r="12813" spans="1:9" x14ac:dyDescent="0.25">
      <c r="A12813"/>
      <c r="B12813"/>
      <c r="C12813"/>
      <c r="D12813"/>
      <c r="E12813" s="148"/>
      <c r="F12813" s="148"/>
      <c r="G12813" s="149"/>
      <c r="H12813" s="148"/>
      <c r="I12813"/>
    </row>
    <row r="12814" spans="1:9" x14ac:dyDescent="0.25">
      <c r="A12814"/>
      <c r="B12814"/>
      <c r="C12814"/>
      <c r="D12814"/>
      <c r="E12814" s="148"/>
      <c r="F12814" s="148"/>
      <c r="G12814" s="149"/>
      <c r="H12814" s="148"/>
      <c r="I12814"/>
    </row>
    <row r="12815" spans="1:9" x14ac:dyDescent="0.25">
      <c r="A12815"/>
      <c r="B12815"/>
      <c r="C12815"/>
      <c r="D12815"/>
      <c r="E12815" s="148"/>
      <c r="F12815" s="148"/>
      <c r="G12815" s="149"/>
      <c r="H12815" s="148"/>
      <c r="I12815"/>
    </row>
    <row r="12816" spans="1:9" x14ac:dyDescent="0.25">
      <c r="A12816"/>
      <c r="B12816"/>
      <c r="C12816"/>
      <c r="D12816"/>
      <c r="E12816" s="148"/>
      <c r="F12816" s="148"/>
      <c r="G12816" s="149"/>
      <c r="H12816" s="148"/>
      <c r="I12816"/>
    </row>
    <row r="12817" spans="1:9" x14ac:dyDescent="0.25">
      <c r="A12817"/>
      <c r="B12817"/>
      <c r="C12817"/>
      <c r="D12817"/>
      <c r="E12817" s="148"/>
      <c r="F12817" s="148"/>
      <c r="G12817" s="149"/>
      <c r="H12817" s="148"/>
      <c r="I12817"/>
    </row>
    <row r="12818" spans="1:9" x14ac:dyDescent="0.25">
      <c r="A12818"/>
      <c r="B12818"/>
      <c r="C12818"/>
      <c r="D12818"/>
      <c r="E12818" s="148"/>
      <c r="F12818" s="148"/>
      <c r="G12818" s="149"/>
      <c r="H12818" s="148"/>
      <c r="I12818"/>
    </row>
    <row r="12819" spans="1:9" x14ac:dyDescent="0.25">
      <c r="A12819"/>
      <c r="B12819"/>
      <c r="C12819"/>
      <c r="D12819"/>
      <c r="E12819" s="148"/>
      <c r="F12819" s="148"/>
      <c r="G12819" s="149"/>
      <c r="H12819" s="148"/>
      <c r="I12819"/>
    </row>
    <row r="12820" spans="1:9" x14ac:dyDescent="0.25">
      <c r="A12820"/>
      <c r="B12820"/>
      <c r="C12820"/>
      <c r="D12820"/>
      <c r="E12820" s="148"/>
      <c r="F12820" s="148"/>
      <c r="G12820" s="149"/>
      <c r="H12820" s="148"/>
      <c r="I12820"/>
    </row>
    <row r="12821" spans="1:9" x14ac:dyDescent="0.25">
      <c r="A12821"/>
      <c r="B12821"/>
      <c r="C12821"/>
      <c r="D12821"/>
      <c r="E12821" s="148"/>
      <c r="F12821" s="148"/>
      <c r="G12821" s="149"/>
      <c r="H12821" s="148"/>
      <c r="I12821"/>
    </row>
    <row r="12822" spans="1:9" x14ac:dyDescent="0.25">
      <c r="A12822"/>
      <c r="B12822"/>
      <c r="C12822"/>
      <c r="D12822"/>
      <c r="E12822" s="148"/>
      <c r="F12822" s="148"/>
      <c r="G12822" s="149"/>
      <c r="H12822" s="148"/>
      <c r="I12822"/>
    </row>
    <row r="12823" spans="1:9" x14ac:dyDescent="0.25">
      <c r="A12823"/>
      <c r="B12823"/>
      <c r="C12823"/>
      <c r="D12823"/>
      <c r="E12823" s="148"/>
      <c r="F12823" s="148"/>
      <c r="G12823" s="149"/>
      <c r="H12823" s="148"/>
      <c r="I12823"/>
    </row>
    <row r="12824" spans="1:9" x14ac:dyDescent="0.25">
      <c r="A12824"/>
      <c r="B12824"/>
      <c r="C12824"/>
      <c r="D12824"/>
      <c r="E12824" s="148"/>
      <c r="F12824" s="148"/>
      <c r="G12824" s="149"/>
      <c r="H12824" s="148"/>
      <c r="I12824"/>
    </row>
    <row r="12825" spans="1:9" x14ac:dyDescent="0.25">
      <c r="A12825"/>
      <c r="B12825"/>
      <c r="C12825"/>
      <c r="D12825"/>
      <c r="E12825" s="148"/>
      <c r="F12825" s="148"/>
      <c r="G12825" s="149"/>
      <c r="H12825" s="148"/>
      <c r="I12825"/>
    </row>
    <row r="12826" spans="1:9" x14ac:dyDescent="0.25">
      <c r="A12826"/>
      <c r="B12826"/>
      <c r="C12826"/>
      <c r="D12826"/>
      <c r="E12826" s="148"/>
      <c r="F12826" s="148"/>
      <c r="G12826" s="149"/>
      <c r="H12826" s="148"/>
      <c r="I12826"/>
    </row>
    <row r="12827" spans="1:9" x14ac:dyDescent="0.25">
      <c r="A12827"/>
      <c r="B12827"/>
      <c r="C12827"/>
      <c r="D12827"/>
      <c r="E12827" s="148"/>
      <c r="F12827" s="148"/>
      <c r="G12827" s="149"/>
      <c r="H12827" s="148"/>
      <c r="I12827"/>
    </row>
    <row r="12828" spans="1:9" x14ac:dyDescent="0.25">
      <c r="A12828"/>
      <c r="B12828"/>
      <c r="C12828"/>
      <c r="D12828"/>
      <c r="E12828" s="148"/>
      <c r="F12828" s="148"/>
      <c r="G12828" s="149"/>
      <c r="H12828" s="148"/>
      <c r="I12828"/>
    </row>
    <row r="12829" spans="1:9" x14ac:dyDescent="0.25">
      <c r="A12829"/>
      <c r="B12829"/>
      <c r="C12829"/>
      <c r="D12829"/>
      <c r="E12829" s="148"/>
      <c r="F12829" s="148"/>
      <c r="G12829" s="149"/>
      <c r="H12829" s="148"/>
      <c r="I12829"/>
    </row>
    <row r="12830" spans="1:9" x14ac:dyDescent="0.25">
      <c r="A12830"/>
      <c r="B12830"/>
      <c r="C12830"/>
      <c r="D12830"/>
      <c r="E12830" s="148"/>
      <c r="F12830" s="148"/>
      <c r="G12830" s="149"/>
      <c r="H12830" s="148"/>
      <c r="I12830"/>
    </row>
    <row r="12831" spans="1:9" x14ac:dyDescent="0.25">
      <c r="A12831"/>
      <c r="B12831"/>
      <c r="C12831"/>
      <c r="D12831"/>
      <c r="E12831" s="148"/>
      <c r="F12831" s="148"/>
      <c r="G12831" s="149"/>
      <c r="H12831" s="148"/>
      <c r="I12831"/>
    </row>
    <row r="12832" spans="1:9" x14ac:dyDescent="0.25">
      <c r="A12832"/>
      <c r="B12832"/>
      <c r="C12832"/>
      <c r="D12832"/>
      <c r="E12832" s="148"/>
      <c r="F12832" s="148"/>
      <c r="G12832" s="149"/>
      <c r="H12832" s="148"/>
      <c r="I12832"/>
    </row>
    <row r="12833" spans="1:9" x14ac:dyDescent="0.25">
      <c r="A12833"/>
      <c r="B12833"/>
      <c r="C12833"/>
      <c r="D12833"/>
      <c r="E12833" s="148"/>
      <c r="F12833" s="148"/>
      <c r="G12833" s="149"/>
      <c r="H12833" s="148"/>
      <c r="I12833"/>
    </row>
    <row r="12834" spans="1:9" x14ac:dyDescent="0.25">
      <c r="A12834"/>
      <c r="B12834"/>
      <c r="C12834"/>
      <c r="D12834"/>
      <c r="E12834" s="148"/>
      <c r="F12834" s="148"/>
      <c r="G12834" s="149"/>
      <c r="H12834" s="148"/>
      <c r="I12834"/>
    </row>
    <row r="12835" spans="1:9" x14ac:dyDescent="0.25">
      <c r="A12835"/>
      <c r="B12835"/>
      <c r="C12835"/>
      <c r="D12835"/>
      <c r="E12835" s="148"/>
      <c r="F12835" s="148"/>
      <c r="G12835" s="149"/>
      <c r="H12835" s="148"/>
      <c r="I12835"/>
    </row>
    <row r="12836" spans="1:9" x14ac:dyDescent="0.25">
      <c r="A12836"/>
      <c r="B12836"/>
      <c r="C12836"/>
      <c r="D12836"/>
      <c r="E12836" s="148"/>
      <c r="F12836" s="148"/>
      <c r="G12836" s="149"/>
      <c r="H12836" s="148"/>
      <c r="I12836"/>
    </row>
    <row r="12837" spans="1:9" x14ac:dyDescent="0.25">
      <c r="A12837"/>
      <c r="B12837"/>
      <c r="C12837"/>
      <c r="D12837"/>
      <c r="E12837" s="148"/>
      <c r="F12837" s="148"/>
      <c r="G12837" s="149"/>
      <c r="H12837" s="148"/>
      <c r="I12837"/>
    </row>
    <row r="12838" spans="1:9" x14ac:dyDescent="0.25">
      <c r="A12838"/>
      <c r="B12838"/>
      <c r="C12838"/>
      <c r="D12838"/>
      <c r="E12838" s="148"/>
      <c r="F12838" s="148"/>
      <c r="G12838" s="149"/>
      <c r="H12838" s="148"/>
      <c r="I12838"/>
    </row>
    <row r="12839" spans="1:9" x14ac:dyDescent="0.25">
      <c r="A12839"/>
      <c r="B12839"/>
      <c r="C12839"/>
      <c r="D12839"/>
      <c r="E12839" s="148"/>
      <c r="F12839" s="148"/>
      <c r="G12839" s="149"/>
      <c r="H12839" s="148"/>
      <c r="I12839"/>
    </row>
    <row r="12840" spans="1:9" x14ac:dyDescent="0.25">
      <c r="A12840"/>
      <c r="B12840"/>
      <c r="C12840"/>
      <c r="D12840"/>
      <c r="E12840" s="148"/>
      <c r="F12840" s="148"/>
      <c r="G12840" s="149"/>
      <c r="H12840" s="148"/>
      <c r="I12840"/>
    </row>
    <row r="12841" spans="1:9" x14ac:dyDescent="0.25">
      <c r="A12841"/>
      <c r="B12841"/>
      <c r="C12841"/>
      <c r="D12841"/>
      <c r="E12841" s="148"/>
      <c r="F12841" s="148"/>
      <c r="G12841" s="149"/>
      <c r="H12841" s="148"/>
      <c r="I12841"/>
    </row>
    <row r="12842" spans="1:9" x14ac:dyDescent="0.25">
      <c r="A12842"/>
      <c r="B12842"/>
      <c r="C12842"/>
      <c r="D12842"/>
      <c r="E12842" s="148"/>
      <c r="F12842" s="148"/>
      <c r="G12842" s="149"/>
      <c r="H12842" s="148"/>
      <c r="I12842"/>
    </row>
    <row r="12843" spans="1:9" x14ac:dyDescent="0.25">
      <c r="A12843"/>
      <c r="B12843"/>
      <c r="C12843"/>
      <c r="D12843"/>
      <c r="E12843" s="148"/>
      <c r="F12843" s="148"/>
      <c r="G12843" s="149"/>
      <c r="H12843" s="148"/>
      <c r="I12843"/>
    </row>
    <row r="12844" spans="1:9" x14ac:dyDescent="0.25">
      <c r="A12844"/>
      <c r="B12844"/>
      <c r="C12844"/>
      <c r="D12844"/>
      <c r="E12844" s="148"/>
      <c r="F12844" s="148"/>
      <c r="G12844" s="149"/>
      <c r="H12844" s="148"/>
      <c r="I12844"/>
    </row>
    <row r="12845" spans="1:9" x14ac:dyDescent="0.25">
      <c r="A12845"/>
      <c r="B12845"/>
      <c r="C12845"/>
      <c r="D12845"/>
      <c r="E12845" s="148"/>
      <c r="F12845" s="148"/>
      <c r="G12845" s="149"/>
      <c r="H12845" s="148"/>
      <c r="I12845"/>
    </row>
    <row r="12846" spans="1:9" x14ac:dyDescent="0.25">
      <c r="A12846"/>
      <c r="B12846"/>
      <c r="C12846"/>
      <c r="D12846"/>
      <c r="E12846" s="148"/>
      <c r="F12846" s="148"/>
      <c r="G12846" s="149"/>
      <c r="H12846" s="148"/>
      <c r="I12846"/>
    </row>
    <row r="12847" spans="1:9" x14ac:dyDescent="0.25">
      <c r="A12847"/>
      <c r="B12847"/>
      <c r="C12847"/>
      <c r="D12847"/>
      <c r="E12847" s="148"/>
      <c r="F12847" s="148"/>
      <c r="G12847" s="149"/>
      <c r="H12847" s="148"/>
      <c r="I12847"/>
    </row>
    <row r="12848" spans="1:9" x14ac:dyDescent="0.25">
      <c r="A12848"/>
      <c r="B12848"/>
      <c r="C12848"/>
      <c r="D12848"/>
      <c r="E12848" s="148"/>
      <c r="F12848" s="148"/>
      <c r="G12848" s="149"/>
      <c r="H12848" s="148"/>
      <c r="I12848"/>
    </row>
    <row r="12849" spans="1:9" x14ac:dyDescent="0.25">
      <c r="A12849"/>
      <c r="B12849"/>
      <c r="C12849"/>
      <c r="D12849"/>
      <c r="E12849" s="148"/>
      <c r="F12849" s="148"/>
      <c r="G12849" s="149"/>
      <c r="H12849" s="148"/>
      <c r="I12849"/>
    </row>
    <row r="12850" spans="1:9" x14ac:dyDescent="0.25">
      <c r="A12850"/>
      <c r="B12850"/>
      <c r="C12850"/>
      <c r="D12850"/>
      <c r="E12850" s="148"/>
      <c r="F12850" s="148"/>
      <c r="G12850" s="149"/>
      <c r="H12850" s="148"/>
      <c r="I12850"/>
    </row>
    <row r="12851" spans="1:9" x14ac:dyDescent="0.25">
      <c r="A12851"/>
      <c r="B12851"/>
      <c r="C12851"/>
      <c r="D12851"/>
      <c r="E12851" s="148"/>
      <c r="F12851" s="148"/>
      <c r="G12851" s="149"/>
      <c r="H12851" s="148"/>
      <c r="I12851"/>
    </row>
    <row r="12852" spans="1:9" x14ac:dyDescent="0.25">
      <c r="A12852"/>
      <c r="B12852"/>
      <c r="C12852"/>
      <c r="D12852"/>
      <c r="E12852" s="148"/>
      <c r="F12852" s="148"/>
      <c r="G12852" s="149"/>
      <c r="H12852" s="148"/>
      <c r="I12852"/>
    </row>
    <row r="12853" spans="1:9" x14ac:dyDescent="0.25">
      <c r="A12853"/>
      <c r="B12853"/>
      <c r="C12853"/>
      <c r="D12853"/>
      <c r="E12853" s="148"/>
      <c r="F12853" s="148"/>
      <c r="G12853" s="149"/>
      <c r="H12853" s="148"/>
      <c r="I12853"/>
    </row>
    <row r="12854" spans="1:9" x14ac:dyDescent="0.25">
      <c r="A12854"/>
      <c r="B12854"/>
      <c r="C12854"/>
      <c r="D12854"/>
      <c r="E12854" s="148"/>
      <c r="F12854" s="148"/>
      <c r="G12854" s="149"/>
      <c r="H12854" s="148"/>
      <c r="I12854"/>
    </row>
    <row r="12855" spans="1:9" x14ac:dyDescent="0.25">
      <c r="A12855"/>
      <c r="B12855"/>
      <c r="C12855"/>
      <c r="D12855"/>
      <c r="E12855" s="148"/>
      <c r="F12855" s="148"/>
      <c r="G12855" s="149"/>
      <c r="H12855" s="148"/>
      <c r="I12855"/>
    </row>
    <row r="12856" spans="1:9" x14ac:dyDescent="0.25">
      <c r="A12856"/>
      <c r="B12856"/>
      <c r="C12856"/>
      <c r="D12856"/>
      <c r="E12856" s="148"/>
      <c r="F12856" s="148"/>
      <c r="G12856" s="149"/>
      <c r="H12856" s="148"/>
      <c r="I12856"/>
    </row>
    <row r="12857" spans="1:9" x14ac:dyDescent="0.25">
      <c r="A12857"/>
      <c r="B12857"/>
      <c r="C12857"/>
      <c r="D12857"/>
      <c r="E12857" s="148"/>
      <c r="F12857" s="148"/>
      <c r="G12857" s="149"/>
      <c r="H12857" s="148"/>
      <c r="I12857"/>
    </row>
    <row r="12858" spans="1:9" x14ac:dyDescent="0.25">
      <c r="A12858"/>
      <c r="B12858"/>
      <c r="C12858"/>
      <c r="D12858"/>
      <c r="E12858" s="148"/>
      <c r="F12858" s="148"/>
      <c r="G12858" s="149"/>
      <c r="H12858" s="148"/>
      <c r="I12858"/>
    </row>
    <row r="12859" spans="1:9" x14ac:dyDescent="0.25">
      <c r="A12859"/>
      <c r="B12859"/>
      <c r="C12859"/>
      <c r="D12859"/>
      <c r="E12859" s="148"/>
      <c r="F12859" s="148"/>
      <c r="G12859" s="149"/>
      <c r="H12859" s="148"/>
      <c r="I12859"/>
    </row>
    <row r="12860" spans="1:9" x14ac:dyDescent="0.25">
      <c r="A12860"/>
      <c r="B12860"/>
      <c r="C12860"/>
      <c r="D12860"/>
      <c r="E12860" s="148"/>
      <c r="F12860" s="148"/>
      <c r="G12860" s="149"/>
      <c r="H12860" s="148"/>
      <c r="I12860"/>
    </row>
    <row r="12861" spans="1:9" x14ac:dyDescent="0.25">
      <c r="A12861"/>
      <c r="B12861"/>
      <c r="C12861"/>
      <c r="D12861"/>
      <c r="E12861" s="148"/>
      <c r="F12861" s="148"/>
      <c r="G12861" s="149"/>
      <c r="H12861" s="148"/>
      <c r="I12861"/>
    </row>
    <row r="12862" spans="1:9" x14ac:dyDescent="0.25">
      <c r="A12862"/>
      <c r="B12862"/>
      <c r="C12862"/>
      <c r="D12862"/>
      <c r="E12862" s="148"/>
      <c r="F12862" s="148"/>
      <c r="G12862" s="149"/>
      <c r="H12862" s="148"/>
      <c r="I12862"/>
    </row>
    <row r="12863" spans="1:9" x14ac:dyDescent="0.25">
      <c r="A12863"/>
      <c r="B12863"/>
      <c r="C12863"/>
      <c r="D12863"/>
      <c r="E12863" s="148"/>
      <c r="F12863" s="148"/>
      <c r="G12863" s="149"/>
      <c r="H12863" s="148"/>
      <c r="I12863"/>
    </row>
    <row r="12864" spans="1:9" x14ac:dyDescent="0.25">
      <c r="A12864"/>
      <c r="B12864"/>
      <c r="C12864"/>
      <c r="D12864"/>
      <c r="E12864" s="148"/>
      <c r="F12864" s="148"/>
      <c r="G12864" s="149"/>
      <c r="H12864" s="148"/>
      <c r="I12864"/>
    </row>
    <row r="12865" spans="1:9" x14ac:dyDescent="0.25">
      <c r="A12865"/>
      <c r="B12865"/>
      <c r="C12865"/>
      <c r="D12865"/>
      <c r="E12865" s="148"/>
      <c r="F12865" s="148"/>
      <c r="G12865" s="149"/>
      <c r="H12865" s="148"/>
      <c r="I12865"/>
    </row>
    <row r="12866" spans="1:9" x14ac:dyDescent="0.25">
      <c r="A12866"/>
      <c r="B12866"/>
      <c r="C12866"/>
      <c r="D12866"/>
      <c r="E12866" s="148"/>
      <c r="F12866" s="148"/>
      <c r="G12866" s="149"/>
      <c r="H12866" s="148"/>
      <c r="I12866"/>
    </row>
    <row r="12867" spans="1:9" x14ac:dyDescent="0.25">
      <c r="A12867"/>
      <c r="B12867"/>
      <c r="C12867"/>
      <c r="D12867"/>
      <c r="E12867" s="148"/>
      <c r="F12867" s="148"/>
      <c r="G12867" s="149"/>
      <c r="H12867" s="148"/>
      <c r="I12867"/>
    </row>
    <row r="12868" spans="1:9" x14ac:dyDescent="0.25">
      <c r="A12868"/>
      <c r="B12868"/>
      <c r="C12868"/>
      <c r="D12868"/>
      <c r="E12868" s="148"/>
      <c r="F12868" s="148"/>
      <c r="G12868" s="149"/>
      <c r="H12868" s="148"/>
      <c r="I12868"/>
    </row>
    <row r="12869" spans="1:9" x14ac:dyDescent="0.25">
      <c r="A12869"/>
      <c r="B12869"/>
      <c r="C12869"/>
      <c r="D12869"/>
      <c r="E12869" s="148"/>
      <c r="F12869" s="148"/>
      <c r="G12869" s="149"/>
      <c r="H12869" s="148"/>
      <c r="I12869"/>
    </row>
    <row r="12870" spans="1:9" x14ac:dyDescent="0.25">
      <c r="A12870"/>
      <c r="B12870"/>
      <c r="C12870"/>
      <c r="D12870"/>
      <c r="E12870" s="148"/>
      <c r="F12870" s="148"/>
      <c r="G12870" s="149"/>
      <c r="H12870" s="148"/>
      <c r="I12870"/>
    </row>
    <row r="12871" spans="1:9" x14ac:dyDescent="0.25">
      <c r="A12871"/>
      <c r="B12871"/>
      <c r="C12871"/>
      <c r="D12871"/>
      <c r="E12871" s="148"/>
      <c r="F12871" s="148"/>
      <c r="G12871" s="149"/>
      <c r="H12871" s="148"/>
      <c r="I12871"/>
    </row>
    <row r="12872" spans="1:9" x14ac:dyDescent="0.25">
      <c r="A12872"/>
      <c r="B12872"/>
      <c r="C12872"/>
      <c r="D12872"/>
      <c r="E12872" s="148"/>
      <c r="F12872" s="148"/>
      <c r="G12872" s="149"/>
      <c r="H12872" s="148"/>
      <c r="I12872"/>
    </row>
    <row r="12873" spans="1:9" x14ac:dyDescent="0.25">
      <c r="A12873"/>
      <c r="B12873"/>
      <c r="C12873"/>
      <c r="D12873"/>
      <c r="E12873" s="148"/>
      <c r="F12873" s="148"/>
      <c r="G12873" s="149"/>
      <c r="H12873" s="148"/>
      <c r="I12873"/>
    </row>
    <row r="12874" spans="1:9" x14ac:dyDescent="0.25">
      <c r="A12874"/>
      <c r="B12874"/>
      <c r="C12874"/>
      <c r="D12874"/>
      <c r="E12874" s="148"/>
      <c r="F12874" s="148"/>
      <c r="G12874" s="149"/>
      <c r="H12874" s="148"/>
      <c r="I12874"/>
    </row>
    <row r="12875" spans="1:9" x14ac:dyDescent="0.25">
      <c r="A12875"/>
      <c r="B12875"/>
      <c r="C12875"/>
      <c r="D12875"/>
      <c r="E12875" s="148"/>
      <c r="F12875" s="148"/>
      <c r="G12875" s="149"/>
      <c r="H12875" s="148"/>
      <c r="I12875"/>
    </row>
    <row r="12876" spans="1:9" x14ac:dyDescent="0.25">
      <c r="A12876"/>
      <c r="B12876"/>
      <c r="C12876"/>
      <c r="D12876"/>
      <c r="E12876" s="148"/>
      <c r="F12876" s="148"/>
      <c r="G12876" s="149"/>
      <c r="H12876" s="148"/>
      <c r="I12876"/>
    </row>
    <row r="12877" spans="1:9" x14ac:dyDescent="0.25">
      <c r="A12877"/>
      <c r="B12877"/>
      <c r="C12877"/>
      <c r="D12877"/>
      <c r="E12877" s="148"/>
      <c r="F12877" s="148"/>
      <c r="G12877" s="149"/>
      <c r="H12877" s="148"/>
      <c r="I12877"/>
    </row>
    <row r="12878" spans="1:9" x14ac:dyDescent="0.25">
      <c r="A12878"/>
      <c r="B12878"/>
      <c r="C12878"/>
      <c r="D12878"/>
      <c r="E12878" s="148"/>
      <c r="F12878" s="148"/>
      <c r="G12878" s="149"/>
      <c r="H12878" s="148"/>
      <c r="I12878"/>
    </row>
    <row r="12879" spans="1:9" x14ac:dyDescent="0.25">
      <c r="A12879"/>
      <c r="B12879"/>
      <c r="C12879"/>
      <c r="D12879"/>
      <c r="E12879" s="148"/>
      <c r="F12879" s="148"/>
      <c r="G12879" s="149"/>
      <c r="H12879" s="148"/>
      <c r="I12879"/>
    </row>
    <row r="12880" spans="1:9" x14ac:dyDescent="0.25">
      <c r="A12880"/>
      <c r="B12880"/>
      <c r="C12880"/>
      <c r="D12880"/>
      <c r="E12880" s="148"/>
      <c r="F12880" s="148"/>
      <c r="G12880" s="149"/>
      <c r="H12880" s="148"/>
      <c r="I12880"/>
    </row>
    <row r="12881" spans="1:9" x14ac:dyDescent="0.25">
      <c r="A12881"/>
      <c r="B12881"/>
      <c r="C12881"/>
      <c r="D12881"/>
      <c r="E12881" s="148"/>
      <c r="F12881" s="148"/>
      <c r="G12881" s="149"/>
      <c r="H12881" s="148"/>
      <c r="I12881"/>
    </row>
    <row r="12882" spans="1:9" x14ac:dyDescent="0.25">
      <c r="A12882"/>
      <c r="B12882"/>
      <c r="C12882"/>
      <c r="D12882"/>
      <c r="E12882" s="148"/>
      <c r="F12882" s="148"/>
      <c r="G12882" s="149"/>
      <c r="H12882" s="148"/>
      <c r="I12882"/>
    </row>
    <row r="12883" spans="1:9" x14ac:dyDescent="0.25">
      <c r="A12883"/>
      <c r="B12883"/>
      <c r="C12883"/>
      <c r="D12883"/>
      <c r="E12883" s="148"/>
      <c r="F12883" s="148"/>
      <c r="G12883" s="149"/>
      <c r="H12883" s="148"/>
      <c r="I12883"/>
    </row>
    <row r="12884" spans="1:9" x14ac:dyDescent="0.25">
      <c r="A12884"/>
      <c r="B12884"/>
      <c r="C12884"/>
      <c r="D12884"/>
      <c r="E12884" s="148"/>
      <c r="F12884" s="148"/>
      <c r="G12884" s="149"/>
      <c r="H12884" s="148"/>
      <c r="I12884"/>
    </row>
    <row r="12885" spans="1:9" x14ac:dyDescent="0.25">
      <c r="A12885"/>
      <c r="B12885"/>
      <c r="C12885"/>
      <c r="D12885"/>
      <c r="E12885" s="148"/>
      <c r="F12885" s="148"/>
      <c r="G12885" s="149"/>
      <c r="H12885" s="148"/>
      <c r="I12885"/>
    </row>
    <row r="12886" spans="1:9" x14ac:dyDescent="0.25">
      <c r="A12886"/>
      <c r="B12886"/>
      <c r="C12886"/>
      <c r="D12886"/>
      <c r="E12886" s="148"/>
      <c r="F12886" s="148"/>
      <c r="G12886" s="149"/>
      <c r="H12886" s="148"/>
      <c r="I12886"/>
    </row>
    <row r="12887" spans="1:9" x14ac:dyDescent="0.25">
      <c r="A12887"/>
      <c r="B12887"/>
      <c r="C12887"/>
      <c r="D12887"/>
      <c r="E12887" s="148"/>
      <c r="F12887" s="148"/>
      <c r="G12887" s="149"/>
      <c r="H12887" s="148"/>
      <c r="I12887"/>
    </row>
    <row r="12888" spans="1:9" x14ac:dyDescent="0.25">
      <c r="A12888"/>
      <c r="B12888"/>
      <c r="C12888"/>
      <c r="D12888"/>
      <c r="E12888" s="148"/>
      <c r="F12888" s="148"/>
      <c r="G12888" s="149"/>
      <c r="H12888" s="148"/>
      <c r="I12888"/>
    </row>
    <row r="12889" spans="1:9" x14ac:dyDescent="0.25">
      <c r="A12889"/>
      <c r="B12889"/>
      <c r="C12889"/>
      <c r="D12889"/>
      <c r="E12889" s="148"/>
      <c r="F12889" s="148"/>
      <c r="G12889" s="149"/>
      <c r="H12889" s="148"/>
      <c r="I12889"/>
    </row>
    <row r="12890" spans="1:9" x14ac:dyDescent="0.25">
      <c r="A12890"/>
      <c r="B12890"/>
      <c r="C12890"/>
      <c r="D12890"/>
      <c r="E12890" s="148"/>
      <c r="F12890" s="148"/>
      <c r="G12890" s="149"/>
      <c r="H12890" s="148"/>
      <c r="I12890"/>
    </row>
    <row r="12891" spans="1:9" x14ac:dyDescent="0.25">
      <c r="A12891"/>
      <c r="B12891"/>
      <c r="C12891"/>
      <c r="D12891"/>
      <c r="E12891" s="148"/>
      <c r="F12891" s="148"/>
      <c r="G12891" s="149"/>
      <c r="H12891" s="148"/>
      <c r="I12891"/>
    </row>
    <row r="12892" spans="1:9" x14ac:dyDescent="0.25">
      <c r="A12892"/>
      <c r="B12892"/>
      <c r="C12892"/>
      <c r="D12892"/>
      <c r="E12892" s="148"/>
      <c r="F12892" s="148"/>
      <c r="G12892" s="149"/>
      <c r="H12892" s="148"/>
      <c r="I12892"/>
    </row>
    <row r="12893" spans="1:9" x14ac:dyDescent="0.25">
      <c r="A12893"/>
      <c r="B12893"/>
      <c r="C12893"/>
      <c r="D12893"/>
      <c r="E12893" s="148"/>
      <c r="F12893" s="148"/>
      <c r="G12893" s="149"/>
      <c r="H12893" s="148"/>
      <c r="I12893"/>
    </row>
    <row r="12894" spans="1:9" x14ac:dyDescent="0.25">
      <c r="A12894"/>
      <c r="B12894"/>
      <c r="C12894"/>
      <c r="D12894"/>
      <c r="E12894" s="148"/>
      <c r="F12894" s="148"/>
      <c r="G12894" s="149"/>
      <c r="H12894" s="148"/>
      <c r="I12894"/>
    </row>
    <row r="12895" spans="1:9" x14ac:dyDescent="0.25">
      <c r="A12895"/>
      <c r="B12895"/>
      <c r="C12895"/>
      <c r="D12895"/>
      <c r="E12895" s="148"/>
      <c r="F12895" s="148"/>
      <c r="G12895" s="149"/>
      <c r="H12895" s="148"/>
      <c r="I12895"/>
    </row>
    <row r="12896" spans="1:9" x14ac:dyDescent="0.25">
      <c r="A12896"/>
      <c r="B12896"/>
      <c r="C12896"/>
      <c r="D12896"/>
      <c r="E12896" s="148"/>
      <c r="F12896" s="148"/>
      <c r="G12896" s="149"/>
      <c r="H12896" s="148"/>
      <c r="I12896"/>
    </row>
    <row r="12897" spans="1:9" x14ac:dyDescent="0.25">
      <c r="A12897"/>
      <c r="B12897"/>
      <c r="C12897"/>
      <c r="D12897"/>
      <c r="E12897" s="148"/>
      <c r="F12897" s="148"/>
      <c r="G12897" s="149"/>
      <c r="H12897" s="148"/>
      <c r="I12897"/>
    </row>
    <row r="12898" spans="1:9" x14ac:dyDescent="0.25">
      <c r="A12898"/>
      <c r="B12898"/>
      <c r="C12898"/>
      <c r="D12898"/>
      <c r="E12898" s="148"/>
      <c r="F12898" s="148"/>
      <c r="G12898" s="149"/>
      <c r="H12898" s="148"/>
      <c r="I12898"/>
    </row>
    <row r="12899" spans="1:9" x14ac:dyDescent="0.25">
      <c r="A12899"/>
      <c r="B12899"/>
      <c r="C12899"/>
      <c r="D12899"/>
      <c r="E12899" s="148"/>
      <c r="F12899" s="148"/>
      <c r="G12899" s="149"/>
      <c r="H12899" s="148"/>
      <c r="I12899"/>
    </row>
    <row r="12900" spans="1:9" x14ac:dyDescent="0.25">
      <c r="A12900"/>
      <c r="B12900"/>
      <c r="C12900"/>
      <c r="D12900"/>
      <c r="E12900" s="148"/>
      <c r="F12900" s="148"/>
      <c r="G12900" s="149"/>
      <c r="H12900" s="148"/>
      <c r="I12900"/>
    </row>
    <row r="12901" spans="1:9" x14ac:dyDescent="0.25">
      <c r="A12901"/>
      <c r="B12901"/>
      <c r="C12901"/>
      <c r="D12901"/>
      <c r="E12901" s="148"/>
      <c r="F12901" s="148"/>
      <c r="G12901" s="149"/>
      <c r="H12901" s="148"/>
      <c r="I12901"/>
    </row>
    <row r="12902" spans="1:9" x14ac:dyDescent="0.25">
      <c r="A12902"/>
      <c r="B12902"/>
      <c r="C12902"/>
      <c r="D12902"/>
      <c r="E12902" s="148"/>
      <c r="F12902" s="148"/>
      <c r="G12902" s="149"/>
      <c r="H12902" s="148"/>
      <c r="I12902"/>
    </row>
    <row r="12903" spans="1:9" x14ac:dyDescent="0.25">
      <c r="A12903"/>
      <c r="B12903"/>
      <c r="C12903"/>
      <c r="D12903"/>
      <c r="E12903" s="148"/>
      <c r="F12903" s="148"/>
      <c r="G12903" s="149"/>
      <c r="H12903" s="148"/>
      <c r="I12903"/>
    </row>
    <row r="12904" spans="1:9" x14ac:dyDescent="0.25">
      <c r="A12904"/>
      <c r="B12904"/>
      <c r="C12904"/>
      <c r="D12904"/>
      <c r="E12904" s="148"/>
      <c r="F12904" s="148"/>
      <c r="G12904" s="149"/>
      <c r="H12904" s="148"/>
      <c r="I12904"/>
    </row>
    <row r="12905" spans="1:9" x14ac:dyDescent="0.25">
      <c r="A12905"/>
      <c r="B12905"/>
      <c r="C12905"/>
      <c r="D12905"/>
      <c r="E12905" s="148"/>
      <c r="F12905" s="148"/>
      <c r="G12905" s="149"/>
      <c r="H12905" s="148"/>
      <c r="I12905"/>
    </row>
    <row r="12906" spans="1:9" x14ac:dyDescent="0.25">
      <c r="A12906"/>
      <c r="B12906"/>
      <c r="C12906"/>
      <c r="D12906"/>
      <c r="E12906" s="148"/>
      <c r="F12906" s="148"/>
      <c r="G12906" s="149"/>
      <c r="H12906" s="148"/>
      <c r="I12906"/>
    </row>
    <row r="12907" spans="1:9" x14ac:dyDescent="0.25">
      <c r="A12907"/>
      <c r="B12907"/>
      <c r="C12907"/>
      <c r="D12907"/>
      <c r="E12907" s="148"/>
      <c r="F12907" s="148"/>
      <c r="G12907" s="149"/>
      <c r="H12907" s="148"/>
      <c r="I12907"/>
    </row>
    <row r="12908" spans="1:9" x14ac:dyDescent="0.25">
      <c r="A12908"/>
      <c r="B12908"/>
      <c r="C12908"/>
      <c r="D12908"/>
      <c r="E12908" s="148"/>
      <c r="F12908" s="148"/>
      <c r="G12908" s="149"/>
      <c r="H12908" s="148"/>
      <c r="I12908"/>
    </row>
    <row r="12909" spans="1:9" x14ac:dyDescent="0.25">
      <c r="A12909"/>
      <c r="B12909"/>
      <c r="C12909"/>
      <c r="D12909"/>
      <c r="E12909" s="148"/>
      <c r="F12909" s="148"/>
      <c r="G12909" s="149"/>
      <c r="H12909" s="148"/>
      <c r="I12909"/>
    </row>
    <row r="12910" spans="1:9" x14ac:dyDescent="0.25">
      <c r="A12910"/>
      <c r="B12910"/>
      <c r="C12910"/>
      <c r="D12910"/>
      <c r="E12910" s="148"/>
      <c r="F12910" s="148"/>
      <c r="G12910" s="149"/>
      <c r="H12910" s="148"/>
      <c r="I12910"/>
    </row>
    <row r="12911" spans="1:9" x14ac:dyDescent="0.25">
      <c r="A12911"/>
      <c r="B12911"/>
      <c r="C12911"/>
      <c r="D12911"/>
      <c r="E12911" s="148"/>
      <c r="F12911" s="148"/>
      <c r="G12911" s="149"/>
      <c r="H12911" s="148"/>
      <c r="I12911"/>
    </row>
    <row r="12912" spans="1:9" x14ac:dyDescent="0.25">
      <c r="A12912"/>
      <c r="B12912"/>
      <c r="C12912"/>
      <c r="D12912"/>
      <c r="E12912" s="148"/>
      <c r="F12912" s="148"/>
      <c r="G12912" s="149"/>
      <c r="H12912" s="148"/>
      <c r="I12912"/>
    </row>
    <row r="12913" spans="1:9" x14ac:dyDescent="0.25">
      <c r="A12913"/>
      <c r="B12913"/>
      <c r="C12913"/>
      <c r="D12913"/>
      <c r="E12913" s="148"/>
      <c r="F12913" s="148"/>
      <c r="G12913" s="149"/>
      <c r="H12913" s="148"/>
      <c r="I12913"/>
    </row>
    <row r="12914" spans="1:9" x14ac:dyDescent="0.25">
      <c r="A12914"/>
      <c r="B12914"/>
      <c r="C12914"/>
      <c r="D12914"/>
      <c r="E12914" s="148"/>
      <c r="F12914" s="148"/>
      <c r="G12914" s="149"/>
      <c r="H12914" s="148"/>
      <c r="I12914"/>
    </row>
    <row r="12915" spans="1:9" x14ac:dyDescent="0.25">
      <c r="A12915"/>
      <c r="B12915"/>
      <c r="C12915"/>
      <c r="D12915"/>
      <c r="E12915" s="148"/>
      <c r="F12915" s="148"/>
      <c r="G12915" s="149"/>
      <c r="H12915" s="148"/>
      <c r="I12915"/>
    </row>
    <row r="12916" spans="1:9" x14ac:dyDescent="0.25">
      <c r="A12916"/>
      <c r="B12916"/>
      <c r="C12916"/>
      <c r="D12916"/>
      <c r="E12916" s="148"/>
      <c r="F12916" s="148"/>
      <c r="G12916" s="149"/>
      <c r="H12916" s="148"/>
      <c r="I12916"/>
    </row>
    <row r="12917" spans="1:9" x14ac:dyDescent="0.25">
      <c r="A12917"/>
      <c r="B12917"/>
      <c r="C12917"/>
      <c r="D12917"/>
      <c r="E12917" s="148"/>
      <c r="F12917" s="148"/>
      <c r="G12917" s="149"/>
      <c r="H12917" s="148"/>
      <c r="I12917"/>
    </row>
    <row r="12918" spans="1:9" x14ac:dyDescent="0.25">
      <c r="A12918"/>
      <c r="B12918"/>
      <c r="C12918"/>
      <c r="D12918"/>
      <c r="E12918" s="148"/>
      <c r="F12918" s="148"/>
      <c r="G12918" s="149"/>
      <c r="H12918" s="148"/>
      <c r="I12918"/>
    </row>
    <row r="12919" spans="1:9" x14ac:dyDescent="0.25">
      <c r="A12919"/>
      <c r="B12919"/>
      <c r="C12919"/>
      <c r="D12919"/>
      <c r="E12919" s="148"/>
      <c r="F12919" s="148"/>
      <c r="G12919" s="149"/>
      <c r="H12919" s="148"/>
      <c r="I12919"/>
    </row>
    <row r="12920" spans="1:9" x14ac:dyDescent="0.25">
      <c r="A12920"/>
      <c r="B12920"/>
      <c r="C12920"/>
      <c r="D12920"/>
      <c r="E12920" s="148"/>
      <c r="F12920" s="148"/>
      <c r="G12920" s="149"/>
      <c r="H12920" s="148"/>
      <c r="I12920"/>
    </row>
    <row r="12921" spans="1:9" x14ac:dyDescent="0.25">
      <c r="A12921"/>
      <c r="B12921"/>
      <c r="C12921"/>
      <c r="D12921"/>
      <c r="E12921" s="148"/>
      <c r="F12921" s="148"/>
      <c r="G12921" s="149"/>
      <c r="H12921" s="148"/>
      <c r="I12921"/>
    </row>
    <row r="12922" spans="1:9" x14ac:dyDescent="0.25">
      <c r="A12922"/>
      <c r="B12922"/>
      <c r="C12922"/>
      <c r="D12922"/>
      <c r="E12922" s="148"/>
      <c r="F12922" s="148"/>
      <c r="G12922" s="149"/>
      <c r="H12922" s="148"/>
      <c r="I12922"/>
    </row>
    <row r="12923" spans="1:9" x14ac:dyDescent="0.25">
      <c r="A12923"/>
      <c r="B12923"/>
      <c r="C12923"/>
      <c r="D12923"/>
      <c r="E12923" s="148"/>
      <c r="F12923" s="148"/>
      <c r="G12923" s="149"/>
      <c r="H12923" s="148"/>
      <c r="I12923"/>
    </row>
    <row r="12924" spans="1:9" x14ac:dyDescent="0.25">
      <c r="A12924"/>
      <c r="B12924"/>
      <c r="C12924"/>
      <c r="D12924"/>
      <c r="E12924" s="148"/>
      <c r="F12924" s="148"/>
      <c r="G12924" s="149"/>
      <c r="H12924" s="148"/>
      <c r="I12924"/>
    </row>
    <row r="12925" spans="1:9" x14ac:dyDescent="0.25">
      <c r="A12925"/>
      <c r="B12925"/>
      <c r="C12925"/>
      <c r="D12925"/>
      <c r="E12925" s="148"/>
      <c r="F12925" s="148"/>
      <c r="G12925" s="149"/>
      <c r="H12925" s="148"/>
      <c r="I12925"/>
    </row>
    <row r="12926" spans="1:9" x14ac:dyDescent="0.25">
      <c r="A12926"/>
      <c r="B12926"/>
      <c r="C12926"/>
      <c r="D12926"/>
      <c r="E12926" s="148"/>
      <c r="F12926" s="148"/>
      <c r="G12926" s="149"/>
      <c r="H12926" s="148"/>
      <c r="I12926"/>
    </row>
    <row r="12927" spans="1:9" x14ac:dyDescent="0.25">
      <c r="A12927"/>
      <c r="B12927"/>
      <c r="C12927"/>
      <c r="D12927"/>
      <c r="E12927" s="148"/>
      <c r="F12927" s="148"/>
      <c r="G12927" s="149"/>
      <c r="H12927" s="148"/>
      <c r="I12927"/>
    </row>
    <row r="12928" spans="1:9" x14ac:dyDescent="0.25">
      <c r="A12928"/>
      <c r="B12928"/>
      <c r="C12928"/>
      <c r="D12928"/>
      <c r="E12928" s="148"/>
      <c r="F12928" s="148"/>
      <c r="G12928" s="149"/>
      <c r="H12928" s="148"/>
      <c r="I12928"/>
    </row>
    <row r="12929" spans="1:9" x14ac:dyDescent="0.25">
      <c r="A12929"/>
      <c r="B12929"/>
      <c r="C12929"/>
      <c r="D12929"/>
      <c r="E12929" s="148"/>
      <c r="F12929" s="148"/>
      <c r="G12929" s="149"/>
      <c r="H12929" s="148"/>
      <c r="I12929"/>
    </row>
    <row r="12930" spans="1:9" x14ac:dyDescent="0.25">
      <c r="A12930"/>
      <c r="B12930"/>
      <c r="C12930"/>
      <c r="D12930"/>
      <c r="E12930" s="148"/>
      <c r="F12930" s="148"/>
      <c r="G12930" s="149"/>
      <c r="H12930" s="148"/>
      <c r="I12930"/>
    </row>
    <row r="12931" spans="1:9" x14ac:dyDescent="0.25">
      <c r="A12931"/>
      <c r="B12931"/>
      <c r="C12931"/>
      <c r="D12931"/>
      <c r="E12931" s="148"/>
      <c r="F12931" s="148"/>
      <c r="G12931" s="149"/>
      <c r="H12931" s="148"/>
      <c r="I12931"/>
    </row>
    <row r="12932" spans="1:9" x14ac:dyDescent="0.25">
      <c r="A12932"/>
      <c r="B12932"/>
      <c r="C12932"/>
      <c r="D12932"/>
      <c r="E12932" s="148"/>
      <c r="F12932" s="148"/>
      <c r="G12932" s="149"/>
      <c r="H12932" s="148"/>
      <c r="I12932"/>
    </row>
    <row r="12933" spans="1:9" x14ac:dyDescent="0.25">
      <c r="A12933"/>
      <c r="B12933"/>
      <c r="C12933"/>
      <c r="D12933"/>
      <c r="E12933" s="148"/>
      <c r="F12933" s="148"/>
      <c r="G12933" s="149"/>
      <c r="H12933" s="148"/>
      <c r="I12933"/>
    </row>
    <row r="12934" spans="1:9" x14ac:dyDescent="0.25">
      <c r="A12934"/>
      <c r="B12934"/>
      <c r="C12934"/>
      <c r="D12934"/>
      <c r="E12934" s="148"/>
      <c r="F12934" s="148"/>
      <c r="G12934" s="149"/>
      <c r="H12934" s="148"/>
      <c r="I12934"/>
    </row>
    <row r="12935" spans="1:9" x14ac:dyDescent="0.25">
      <c r="A12935"/>
      <c r="B12935"/>
      <c r="C12935"/>
      <c r="D12935"/>
      <c r="E12935" s="148"/>
      <c r="F12935" s="148"/>
      <c r="G12935" s="149"/>
      <c r="H12935" s="148"/>
      <c r="I12935"/>
    </row>
    <row r="12936" spans="1:9" x14ac:dyDescent="0.25">
      <c r="A12936"/>
      <c r="B12936"/>
      <c r="C12936"/>
      <c r="D12936"/>
      <c r="E12936" s="148"/>
      <c r="F12936" s="148"/>
      <c r="G12936" s="149"/>
      <c r="H12936" s="148"/>
      <c r="I12936"/>
    </row>
    <row r="12937" spans="1:9" x14ac:dyDescent="0.25">
      <c r="A12937"/>
      <c r="B12937"/>
      <c r="C12937"/>
      <c r="D12937"/>
      <c r="E12937" s="148"/>
      <c r="F12937" s="148"/>
      <c r="G12937" s="149"/>
      <c r="H12937" s="148"/>
      <c r="I12937"/>
    </row>
    <row r="12938" spans="1:9" x14ac:dyDescent="0.25">
      <c r="A12938"/>
      <c r="B12938"/>
      <c r="C12938"/>
      <c r="D12938"/>
      <c r="E12938" s="148"/>
      <c r="F12938" s="148"/>
      <c r="G12938" s="149"/>
      <c r="H12938" s="148"/>
      <c r="I12938"/>
    </row>
    <row r="12939" spans="1:9" x14ac:dyDescent="0.25">
      <c r="A12939"/>
      <c r="B12939"/>
      <c r="C12939"/>
      <c r="D12939"/>
      <c r="E12939" s="148"/>
      <c r="F12939" s="148"/>
      <c r="G12939" s="149"/>
      <c r="H12939" s="148"/>
      <c r="I12939"/>
    </row>
    <row r="12940" spans="1:9" x14ac:dyDescent="0.25">
      <c r="A12940"/>
      <c r="B12940"/>
      <c r="C12940"/>
      <c r="D12940"/>
      <c r="E12940" s="148"/>
      <c r="F12940" s="148"/>
      <c r="G12940" s="149"/>
      <c r="H12940" s="148"/>
      <c r="I12940"/>
    </row>
    <row r="12941" spans="1:9" x14ac:dyDescent="0.25">
      <c r="A12941"/>
      <c r="B12941"/>
      <c r="C12941"/>
      <c r="D12941"/>
      <c r="E12941" s="148"/>
      <c r="F12941" s="148"/>
      <c r="G12941" s="149"/>
      <c r="H12941" s="148"/>
      <c r="I12941"/>
    </row>
    <row r="12942" spans="1:9" x14ac:dyDescent="0.25">
      <c r="A12942"/>
      <c r="B12942"/>
      <c r="C12942"/>
      <c r="D12942"/>
      <c r="E12942" s="148"/>
      <c r="F12942" s="148"/>
      <c r="G12942" s="149"/>
      <c r="H12942" s="148"/>
      <c r="I12942"/>
    </row>
    <row r="12943" spans="1:9" x14ac:dyDescent="0.25">
      <c r="A12943"/>
      <c r="B12943"/>
      <c r="C12943"/>
      <c r="D12943"/>
      <c r="E12943" s="148"/>
      <c r="F12943" s="148"/>
      <c r="G12943" s="149"/>
      <c r="H12943" s="148"/>
      <c r="I12943"/>
    </row>
    <row r="12944" spans="1:9" x14ac:dyDescent="0.25">
      <c r="A12944"/>
      <c r="B12944"/>
      <c r="C12944"/>
      <c r="D12944"/>
      <c r="E12944" s="148"/>
      <c r="F12944" s="148"/>
      <c r="G12944" s="149"/>
      <c r="H12944" s="148"/>
      <c r="I12944"/>
    </row>
    <row r="12945" spans="1:9" x14ac:dyDescent="0.25">
      <c r="A12945"/>
      <c r="B12945"/>
      <c r="C12945"/>
      <c r="D12945"/>
      <c r="E12945" s="148"/>
      <c r="F12945" s="148"/>
      <c r="G12945" s="149"/>
      <c r="H12945" s="148"/>
      <c r="I12945"/>
    </row>
    <row r="12946" spans="1:9" x14ac:dyDescent="0.25">
      <c r="A12946"/>
      <c r="B12946"/>
      <c r="C12946"/>
      <c r="D12946"/>
      <c r="E12946" s="148"/>
      <c r="F12946" s="148"/>
      <c r="G12946" s="149"/>
      <c r="H12946" s="148"/>
      <c r="I12946"/>
    </row>
    <row r="12947" spans="1:9" x14ac:dyDescent="0.25">
      <c r="A12947"/>
      <c r="B12947"/>
      <c r="C12947"/>
      <c r="D12947"/>
      <c r="E12947" s="148"/>
      <c r="F12947" s="148"/>
      <c r="G12947" s="149"/>
      <c r="H12947" s="148"/>
      <c r="I12947"/>
    </row>
    <row r="12948" spans="1:9" x14ac:dyDescent="0.25">
      <c r="A12948"/>
      <c r="B12948"/>
      <c r="C12948"/>
      <c r="D12948"/>
      <c r="E12948" s="148"/>
      <c r="F12948" s="148"/>
      <c r="G12948" s="149"/>
      <c r="H12948" s="148"/>
      <c r="I12948"/>
    </row>
    <row r="12949" spans="1:9" x14ac:dyDescent="0.25">
      <c r="A12949"/>
      <c r="B12949"/>
      <c r="C12949"/>
      <c r="D12949"/>
      <c r="E12949" s="148"/>
      <c r="F12949" s="148"/>
      <c r="G12949" s="149"/>
      <c r="H12949" s="148"/>
      <c r="I12949"/>
    </row>
    <row r="12950" spans="1:9" x14ac:dyDescent="0.25">
      <c r="A12950"/>
      <c r="B12950"/>
      <c r="C12950"/>
      <c r="D12950"/>
      <c r="E12950" s="148"/>
      <c r="F12950" s="148"/>
      <c r="G12950" s="149"/>
      <c r="H12950" s="148"/>
      <c r="I12950"/>
    </row>
    <row r="12951" spans="1:9" x14ac:dyDescent="0.25">
      <c r="A12951"/>
      <c r="B12951"/>
      <c r="C12951"/>
      <c r="D12951"/>
      <c r="E12951" s="148"/>
      <c r="F12951" s="148"/>
      <c r="G12951" s="149"/>
      <c r="H12951" s="148"/>
      <c r="I12951"/>
    </row>
    <row r="12952" spans="1:9" x14ac:dyDescent="0.25">
      <c r="A12952"/>
      <c r="B12952"/>
      <c r="C12952"/>
      <c r="D12952"/>
      <c r="E12952" s="148"/>
      <c r="F12952" s="148"/>
      <c r="G12952" s="149"/>
      <c r="H12952" s="148"/>
      <c r="I12952"/>
    </row>
    <row r="12953" spans="1:9" x14ac:dyDescent="0.25">
      <c r="A12953"/>
      <c r="B12953"/>
      <c r="C12953"/>
      <c r="D12953"/>
      <c r="E12953" s="148"/>
      <c r="F12953" s="148"/>
      <c r="G12953" s="149"/>
      <c r="H12953" s="148"/>
      <c r="I12953"/>
    </row>
    <row r="12954" spans="1:9" x14ac:dyDescent="0.25">
      <c r="A12954"/>
      <c r="B12954"/>
      <c r="C12954"/>
      <c r="D12954"/>
      <c r="E12954" s="148"/>
      <c r="F12954" s="148"/>
      <c r="G12954" s="149"/>
      <c r="H12954" s="148"/>
      <c r="I12954"/>
    </row>
    <row r="12955" spans="1:9" x14ac:dyDescent="0.25">
      <c r="A12955"/>
      <c r="B12955"/>
      <c r="C12955"/>
      <c r="D12955"/>
      <c r="E12955" s="148"/>
      <c r="F12955" s="148"/>
      <c r="G12955" s="149"/>
      <c r="H12955" s="148"/>
      <c r="I12955"/>
    </row>
    <row r="12956" spans="1:9" x14ac:dyDescent="0.25">
      <c r="A12956"/>
      <c r="B12956"/>
      <c r="C12956"/>
      <c r="D12956"/>
      <c r="E12956" s="148"/>
      <c r="F12956" s="148"/>
      <c r="G12956" s="149"/>
      <c r="H12956" s="148"/>
      <c r="I12956"/>
    </row>
    <row r="12957" spans="1:9" x14ac:dyDescent="0.25">
      <c r="A12957"/>
      <c r="B12957"/>
      <c r="C12957"/>
      <c r="D12957"/>
      <c r="E12957" s="148"/>
      <c r="F12957" s="148"/>
      <c r="G12957" s="149"/>
      <c r="H12957" s="148"/>
      <c r="I12957"/>
    </row>
    <row r="12958" spans="1:9" x14ac:dyDescent="0.25">
      <c r="A12958"/>
      <c r="B12958"/>
      <c r="C12958"/>
      <c r="D12958"/>
      <c r="E12958" s="148"/>
      <c r="F12958" s="148"/>
      <c r="G12958" s="149"/>
      <c r="H12958" s="148"/>
      <c r="I12958"/>
    </row>
    <row r="12959" spans="1:9" x14ac:dyDescent="0.25">
      <c r="A12959"/>
      <c r="B12959"/>
      <c r="C12959"/>
      <c r="D12959"/>
      <c r="E12959" s="148"/>
      <c r="F12959" s="148"/>
      <c r="G12959" s="149"/>
      <c r="H12959" s="148"/>
      <c r="I12959"/>
    </row>
    <row r="12960" spans="1:9" x14ac:dyDescent="0.25">
      <c r="A12960"/>
      <c r="B12960"/>
      <c r="C12960"/>
      <c r="D12960"/>
      <c r="E12960" s="148"/>
      <c r="F12960" s="148"/>
      <c r="G12960" s="149"/>
      <c r="H12960" s="148"/>
      <c r="I12960"/>
    </row>
    <row r="12961" spans="1:9" x14ac:dyDescent="0.25">
      <c r="A12961"/>
      <c r="B12961"/>
      <c r="C12961"/>
      <c r="D12961"/>
      <c r="E12961" s="148"/>
      <c r="F12961" s="148"/>
      <c r="G12961" s="149"/>
      <c r="H12961" s="148"/>
      <c r="I12961"/>
    </row>
    <row r="12962" spans="1:9" x14ac:dyDescent="0.25">
      <c r="A12962"/>
      <c r="B12962"/>
      <c r="C12962"/>
      <c r="D12962"/>
      <c r="E12962" s="148"/>
      <c r="F12962" s="148"/>
      <c r="G12962" s="149"/>
      <c r="H12962" s="148"/>
      <c r="I12962"/>
    </row>
    <row r="12963" spans="1:9" x14ac:dyDescent="0.25">
      <c r="A12963"/>
      <c r="B12963"/>
      <c r="C12963"/>
      <c r="D12963"/>
      <c r="E12963" s="148"/>
      <c r="F12963" s="148"/>
      <c r="G12963" s="149"/>
      <c r="H12963" s="148"/>
      <c r="I12963"/>
    </row>
    <row r="12964" spans="1:9" x14ac:dyDescent="0.25">
      <c r="A12964"/>
      <c r="B12964"/>
      <c r="C12964"/>
      <c r="D12964"/>
      <c r="E12964" s="148"/>
      <c r="F12964" s="148"/>
      <c r="G12964" s="149"/>
      <c r="H12964" s="148"/>
      <c r="I12964"/>
    </row>
    <row r="12965" spans="1:9" x14ac:dyDescent="0.25">
      <c r="A12965"/>
      <c r="B12965"/>
      <c r="C12965"/>
      <c r="D12965"/>
      <c r="E12965" s="148"/>
      <c r="F12965" s="148"/>
      <c r="G12965" s="149"/>
      <c r="H12965" s="148"/>
      <c r="I12965"/>
    </row>
    <row r="12966" spans="1:9" x14ac:dyDescent="0.25">
      <c r="A12966"/>
      <c r="B12966"/>
      <c r="C12966"/>
      <c r="D12966"/>
      <c r="E12966" s="148"/>
      <c r="F12966" s="148"/>
      <c r="G12966" s="149"/>
      <c r="H12966" s="148"/>
      <c r="I12966"/>
    </row>
    <row r="12967" spans="1:9" x14ac:dyDescent="0.25">
      <c r="A12967"/>
      <c r="B12967"/>
      <c r="C12967"/>
      <c r="D12967"/>
      <c r="E12967" s="148"/>
      <c r="F12967" s="148"/>
      <c r="G12967" s="149"/>
      <c r="H12967" s="148"/>
      <c r="I12967"/>
    </row>
    <row r="12968" spans="1:9" x14ac:dyDescent="0.25">
      <c r="A12968"/>
      <c r="B12968"/>
      <c r="C12968"/>
      <c r="D12968"/>
      <c r="E12968" s="148"/>
      <c r="F12968" s="148"/>
      <c r="G12968" s="149"/>
      <c r="H12968" s="148"/>
      <c r="I12968"/>
    </row>
    <row r="12969" spans="1:9" x14ac:dyDescent="0.25">
      <c r="A12969"/>
      <c r="B12969"/>
      <c r="C12969"/>
      <c r="D12969"/>
      <c r="E12969" s="148"/>
      <c r="F12969" s="148"/>
      <c r="G12969" s="149"/>
      <c r="H12969" s="148"/>
      <c r="I12969"/>
    </row>
    <row r="12970" spans="1:9" x14ac:dyDescent="0.25">
      <c r="A12970"/>
      <c r="B12970"/>
      <c r="C12970"/>
      <c r="D12970"/>
      <c r="E12970" s="148"/>
      <c r="F12970" s="148"/>
      <c r="G12970" s="149"/>
      <c r="H12970" s="148"/>
      <c r="I12970"/>
    </row>
    <row r="12971" spans="1:9" x14ac:dyDescent="0.25">
      <c r="A12971"/>
      <c r="B12971"/>
      <c r="C12971"/>
      <c r="D12971"/>
      <c r="E12971" s="148"/>
      <c r="F12971" s="148"/>
      <c r="G12971" s="149"/>
      <c r="H12971" s="148"/>
      <c r="I12971"/>
    </row>
    <row r="12972" spans="1:9" x14ac:dyDescent="0.25">
      <c r="A12972"/>
      <c r="B12972"/>
      <c r="C12972"/>
      <c r="D12972"/>
      <c r="E12972" s="148"/>
      <c r="F12972" s="148"/>
      <c r="G12972" s="149"/>
      <c r="H12972" s="148"/>
      <c r="I12972"/>
    </row>
    <row r="12973" spans="1:9" x14ac:dyDescent="0.25">
      <c r="A12973"/>
      <c r="B12973"/>
      <c r="C12973"/>
      <c r="D12973"/>
      <c r="E12973" s="148"/>
      <c r="F12973" s="148"/>
      <c r="G12973" s="149"/>
      <c r="H12973" s="148"/>
      <c r="I12973"/>
    </row>
    <row r="12974" spans="1:9" x14ac:dyDescent="0.25">
      <c r="A12974"/>
      <c r="B12974"/>
      <c r="C12974"/>
      <c r="D12974"/>
      <c r="E12974" s="148"/>
      <c r="F12974" s="148"/>
      <c r="G12974" s="149"/>
      <c r="H12974" s="148"/>
      <c r="I12974"/>
    </row>
    <row r="12975" spans="1:9" x14ac:dyDescent="0.25">
      <c r="A12975"/>
      <c r="B12975"/>
      <c r="C12975"/>
      <c r="D12975"/>
      <c r="E12975" s="148"/>
      <c r="F12975" s="148"/>
      <c r="G12975" s="149"/>
      <c r="H12975" s="148"/>
      <c r="I12975"/>
    </row>
    <row r="12976" spans="1:9" x14ac:dyDescent="0.25">
      <c r="A12976"/>
      <c r="B12976"/>
      <c r="C12976"/>
      <c r="D12976"/>
      <c r="E12976" s="148"/>
      <c r="F12976" s="148"/>
      <c r="G12976" s="149"/>
      <c r="H12976" s="148"/>
      <c r="I12976"/>
    </row>
    <row r="12977" spans="1:9" x14ac:dyDescent="0.25">
      <c r="A12977"/>
      <c r="B12977"/>
      <c r="C12977"/>
      <c r="D12977"/>
      <c r="E12977" s="148"/>
      <c r="F12977" s="148"/>
      <c r="G12977" s="149"/>
      <c r="H12977" s="148"/>
      <c r="I12977"/>
    </row>
    <row r="12978" spans="1:9" x14ac:dyDescent="0.25">
      <c r="A12978"/>
      <c r="B12978"/>
      <c r="C12978"/>
      <c r="D12978"/>
      <c r="E12978" s="148"/>
      <c r="F12978" s="148"/>
      <c r="G12978" s="149"/>
      <c r="H12978" s="148"/>
      <c r="I12978"/>
    </row>
    <row r="12979" spans="1:9" x14ac:dyDescent="0.25">
      <c r="A12979"/>
      <c r="B12979"/>
      <c r="C12979"/>
      <c r="D12979"/>
      <c r="E12979" s="148"/>
      <c r="F12979" s="148"/>
      <c r="G12979" s="149"/>
      <c r="H12979" s="148"/>
      <c r="I12979"/>
    </row>
    <row r="12980" spans="1:9" x14ac:dyDescent="0.25">
      <c r="A12980"/>
      <c r="B12980"/>
      <c r="C12980"/>
      <c r="D12980"/>
      <c r="E12980" s="148"/>
      <c r="F12980" s="148"/>
      <c r="G12980" s="149"/>
      <c r="H12980" s="148"/>
      <c r="I12980"/>
    </row>
    <row r="12981" spans="1:9" x14ac:dyDescent="0.25">
      <c r="A12981"/>
      <c r="B12981"/>
      <c r="C12981"/>
      <c r="D12981"/>
      <c r="E12981" s="148"/>
      <c r="F12981" s="148"/>
      <c r="G12981" s="149"/>
      <c r="H12981" s="148"/>
      <c r="I12981"/>
    </row>
    <row r="12982" spans="1:9" x14ac:dyDescent="0.25">
      <c r="A12982"/>
      <c r="B12982"/>
      <c r="C12982"/>
      <c r="D12982"/>
      <c r="E12982" s="148"/>
      <c r="F12982" s="148"/>
      <c r="G12982" s="149"/>
      <c r="H12982" s="148"/>
      <c r="I12982"/>
    </row>
    <row r="12983" spans="1:9" x14ac:dyDescent="0.25">
      <c r="A12983"/>
      <c r="B12983"/>
      <c r="C12983"/>
      <c r="D12983"/>
      <c r="E12983" s="148"/>
      <c r="F12983" s="148"/>
      <c r="G12983" s="149"/>
      <c r="H12983" s="148"/>
      <c r="I12983"/>
    </row>
    <row r="12984" spans="1:9" x14ac:dyDescent="0.25">
      <c r="A12984"/>
      <c r="B12984"/>
      <c r="C12984"/>
      <c r="D12984"/>
      <c r="E12984" s="148"/>
      <c r="F12984" s="148"/>
      <c r="G12984" s="149"/>
      <c r="H12984" s="148"/>
      <c r="I12984"/>
    </row>
    <row r="12985" spans="1:9" x14ac:dyDescent="0.25">
      <c r="A12985"/>
      <c r="B12985"/>
      <c r="C12985"/>
      <c r="D12985"/>
      <c r="E12985" s="148"/>
      <c r="F12985" s="148"/>
      <c r="G12985" s="149"/>
      <c r="H12985" s="148"/>
      <c r="I12985"/>
    </row>
    <row r="12986" spans="1:9" x14ac:dyDescent="0.25">
      <c r="A12986"/>
      <c r="B12986"/>
      <c r="C12986"/>
      <c r="D12986"/>
      <c r="E12986" s="148"/>
      <c r="F12986" s="148"/>
      <c r="G12986" s="149"/>
      <c r="H12986" s="148"/>
      <c r="I12986"/>
    </row>
    <row r="12987" spans="1:9" x14ac:dyDescent="0.25">
      <c r="A12987"/>
      <c r="B12987"/>
      <c r="C12987"/>
      <c r="D12987"/>
      <c r="E12987" s="148"/>
      <c r="F12987" s="148"/>
      <c r="G12987" s="149"/>
      <c r="H12987" s="148"/>
      <c r="I12987"/>
    </row>
    <row r="12988" spans="1:9" x14ac:dyDescent="0.25">
      <c r="A12988"/>
      <c r="B12988"/>
      <c r="C12988"/>
      <c r="D12988"/>
      <c r="E12988" s="148"/>
      <c r="F12988" s="148"/>
      <c r="G12988" s="149"/>
      <c r="H12988" s="148"/>
      <c r="I12988"/>
    </row>
    <row r="12989" spans="1:9" x14ac:dyDescent="0.25">
      <c r="A12989"/>
      <c r="B12989"/>
      <c r="C12989"/>
      <c r="D12989"/>
      <c r="E12989" s="148"/>
      <c r="F12989" s="148"/>
      <c r="G12989" s="149"/>
      <c r="H12989" s="148"/>
      <c r="I12989"/>
    </row>
    <row r="12990" spans="1:9" x14ac:dyDescent="0.25">
      <c r="A12990"/>
      <c r="B12990"/>
      <c r="C12990"/>
      <c r="D12990"/>
      <c r="E12990" s="148"/>
      <c r="F12990" s="148"/>
      <c r="G12990" s="149"/>
      <c r="H12990" s="148"/>
      <c r="I12990"/>
    </row>
    <row r="12991" spans="1:9" x14ac:dyDescent="0.25">
      <c r="A12991"/>
      <c r="B12991"/>
      <c r="C12991"/>
      <c r="D12991"/>
      <c r="E12991" s="148"/>
      <c r="F12991" s="148"/>
      <c r="G12991" s="149"/>
      <c r="H12991" s="148"/>
      <c r="I12991"/>
    </row>
    <row r="12992" spans="1:9" x14ac:dyDescent="0.25">
      <c r="A12992"/>
      <c r="B12992"/>
      <c r="C12992"/>
      <c r="D12992"/>
      <c r="E12992" s="148"/>
      <c r="F12992" s="148"/>
      <c r="G12992" s="149"/>
      <c r="H12992" s="148"/>
      <c r="I12992"/>
    </row>
    <row r="12993" spans="1:9" x14ac:dyDescent="0.25">
      <c r="A12993"/>
      <c r="B12993"/>
      <c r="C12993"/>
      <c r="D12993"/>
      <c r="E12993" s="148"/>
      <c r="F12993" s="148"/>
      <c r="G12993" s="149"/>
      <c r="H12993" s="148"/>
      <c r="I12993"/>
    </row>
    <row r="12994" spans="1:9" x14ac:dyDescent="0.25">
      <c r="A12994"/>
      <c r="B12994"/>
      <c r="C12994"/>
      <c r="D12994"/>
      <c r="E12994" s="148"/>
      <c r="F12994" s="148"/>
      <c r="G12994" s="149"/>
      <c r="H12994" s="148"/>
      <c r="I12994"/>
    </row>
    <row r="12995" spans="1:9" x14ac:dyDescent="0.25">
      <c r="A12995"/>
      <c r="B12995"/>
      <c r="C12995"/>
      <c r="D12995"/>
      <c r="E12995" s="148"/>
      <c r="F12995" s="148"/>
      <c r="G12995" s="149"/>
      <c r="H12995" s="148"/>
      <c r="I12995"/>
    </row>
    <row r="12996" spans="1:9" x14ac:dyDescent="0.25">
      <c r="A12996"/>
      <c r="B12996"/>
      <c r="C12996"/>
      <c r="D12996"/>
      <c r="E12996" s="148"/>
      <c r="F12996" s="148"/>
      <c r="G12996" s="149"/>
      <c r="H12996" s="148"/>
      <c r="I12996"/>
    </row>
    <row r="12997" spans="1:9" x14ac:dyDescent="0.25">
      <c r="A12997"/>
      <c r="B12997"/>
      <c r="C12997"/>
      <c r="D12997"/>
      <c r="E12997" s="148"/>
      <c r="F12997" s="148"/>
      <c r="G12997" s="149"/>
      <c r="H12997" s="148"/>
      <c r="I12997"/>
    </row>
    <row r="12998" spans="1:9" x14ac:dyDescent="0.25">
      <c r="A12998"/>
      <c r="B12998"/>
      <c r="C12998"/>
      <c r="D12998"/>
      <c r="E12998" s="148"/>
      <c r="F12998" s="148"/>
      <c r="G12998" s="149"/>
      <c r="H12998" s="148"/>
      <c r="I12998"/>
    </row>
    <row r="12999" spans="1:9" x14ac:dyDescent="0.25">
      <c r="A12999"/>
      <c r="B12999"/>
      <c r="C12999"/>
      <c r="D12999"/>
      <c r="E12999" s="148"/>
      <c r="F12999" s="148"/>
      <c r="G12999" s="149"/>
      <c r="H12999" s="148"/>
      <c r="I12999"/>
    </row>
    <row r="13000" spans="1:9" x14ac:dyDescent="0.25">
      <c r="A13000"/>
      <c r="B13000"/>
      <c r="C13000"/>
      <c r="D13000"/>
      <c r="E13000" s="148"/>
      <c r="F13000" s="148"/>
      <c r="G13000" s="149"/>
      <c r="H13000" s="148"/>
      <c r="I13000"/>
    </row>
    <row r="13001" spans="1:9" x14ac:dyDescent="0.25">
      <c r="A13001"/>
      <c r="B13001"/>
      <c r="C13001"/>
      <c r="D13001"/>
      <c r="E13001" s="148"/>
      <c r="F13001" s="148"/>
      <c r="G13001" s="149"/>
      <c r="H13001" s="148"/>
      <c r="I13001"/>
    </row>
    <row r="13002" spans="1:9" x14ac:dyDescent="0.25">
      <c r="A13002"/>
      <c r="B13002"/>
      <c r="C13002"/>
      <c r="D13002"/>
      <c r="E13002" s="148"/>
      <c r="F13002" s="148"/>
      <c r="G13002" s="149"/>
      <c r="H13002" s="148"/>
      <c r="I13002"/>
    </row>
    <row r="13003" spans="1:9" x14ac:dyDescent="0.25">
      <c r="A13003"/>
      <c r="B13003"/>
      <c r="C13003"/>
      <c r="D13003"/>
      <c r="E13003" s="148"/>
      <c r="F13003" s="148"/>
      <c r="G13003" s="149"/>
      <c r="H13003" s="148"/>
      <c r="I13003"/>
    </row>
    <row r="13004" spans="1:9" x14ac:dyDescent="0.25">
      <c r="A13004"/>
      <c r="B13004"/>
      <c r="C13004"/>
      <c r="D13004"/>
      <c r="E13004" s="148"/>
      <c r="F13004" s="148"/>
      <c r="G13004" s="149"/>
      <c r="H13004" s="148"/>
      <c r="I13004"/>
    </row>
    <row r="13005" spans="1:9" x14ac:dyDescent="0.25">
      <c r="A13005"/>
      <c r="B13005"/>
      <c r="C13005"/>
      <c r="D13005"/>
      <c r="E13005" s="148"/>
      <c r="F13005" s="148"/>
      <c r="G13005" s="149"/>
      <c r="H13005" s="148"/>
      <c r="I13005"/>
    </row>
    <row r="13006" spans="1:9" x14ac:dyDescent="0.25">
      <c r="A13006"/>
      <c r="B13006"/>
      <c r="C13006"/>
      <c r="D13006"/>
      <c r="E13006" s="148"/>
      <c r="F13006" s="148"/>
      <c r="G13006" s="149"/>
      <c r="H13006" s="148"/>
      <c r="I13006"/>
    </row>
    <row r="13007" spans="1:9" x14ac:dyDescent="0.25">
      <c r="A13007"/>
      <c r="B13007"/>
      <c r="C13007"/>
      <c r="D13007"/>
      <c r="E13007" s="148"/>
      <c r="F13007" s="148"/>
      <c r="G13007" s="149"/>
      <c r="H13007" s="148"/>
      <c r="I13007"/>
    </row>
    <row r="13008" spans="1:9" x14ac:dyDescent="0.25">
      <c r="A13008"/>
      <c r="B13008"/>
      <c r="C13008"/>
      <c r="D13008"/>
      <c r="E13008" s="148"/>
      <c r="F13008" s="148"/>
      <c r="G13008" s="149"/>
      <c r="H13008" s="148"/>
      <c r="I13008"/>
    </row>
    <row r="13009" spans="1:9" x14ac:dyDescent="0.25">
      <c r="A13009"/>
      <c r="B13009"/>
      <c r="C13009"/>
      <c r="D13009"/>
      <c r="E13009" s="148"/>
      <c r="F13009" s="148"/>
      <c r="G13009" s="149"/>
      <c r="H13009" s="148"/>
      <c r="I13009"/>
    </row>
    <row r="13010" spans="1:9" x14ac:dyDescent="0.25">
      <c r="A13010"/>
      <c r="B13010"/>
      <c r="C13010"/>
      <c r="D13010"/>
      <c r="E13010" s="148"/>
      <c r="F13010" s="148"/>
      <c r="G13010" s="149"/>
      <c r="H13010" s="148"/>
      <c r="I13010"/>
    </row>
    <row r="13011" spans="1:9" x14ac:dyDescent="0.25">
      <c r="A13011"/>
      <c r="B13011"/>
      <c r="C13011"/>
      <c r="D13011"/>
      <c r="E13011" s="148"/>
      <c r="F13011" s="148"/>
      <c r="G13011" s="149"/>
      <c r="H13011" s="148"/>
      <c r="I13011"/>
    </row>
    <row r="13012" spans="1:9" x14ac:dyDescent="0.25">
      <c r="A13012"/>
      <c r="B13012"/>
      <c r="C13012"/>
      <c r="D13012"/>
      <c r="E13012" s="148"/>
      <c r="F13012" s="148"/>
      <c r="G13012" s="149"/>
      <c r="H13012" s="148"/>
      <c r="I13012"/>
    </row>
    <row r="13013" spans="1:9" x14ac:dyDescent="0.25">
      <c r="A13013"/>
      <c r="B13013"/>
      <c r="C13013"/>
      <c r="D13013"/>
      <c r="E13013" s="148"/>
      <c r="F13013" s="148"/>
      <c r="G13013" s="149"/>
      <c r="H13013" s="148"/>
      <c r="I13013"/>
    </row>
    <row r="13014" spans="1:9" x14ac:dyDescent="0.25">
      <c r="A13014"/>
      <c r="B13014"/>
      <c r="C13014"/>
      <c r="D13014"/>
      <c r="E13014" s="148"/>
      <c r="F13014" s="148"/>
      <c r="G13014" s="149"/>
      <c r="H13014" s="148"/>
      <c r="I13014"/>
    </row>
    <row r="13015" spans="1:9" x14ac:dyDescent="0.25">
      <c r="A13015"/>
      <c r="B13015"/>
      <c r="C13015"/>
      <c r="D13015"/>
      <c r="E13015" s="148"/>
      <c r="F13015" s="148"/>
      <c r="G13015" s="149"/>
      <c r="H13015" s="148"/>
      <c r="I13015"/>
    </row>
    <row r="13016" spans="1:9" x14ac:dyDescent="0.25">
      <c r="A13016"/>
      <c r="B13016"/>
      <c r="C13016"/>
      <c r="D13016"/>
      <c r="E13016" s="148"/>
      <c r="F13016" s="148"/>
      <c r="G13016" s="149"/>
      <c r="H13016" s="148"/>
      <c r="I13016"/>
    </row>
    <row r="13017" spans="1:9" x14ac:dyDescent="0.25">
      <c r="A13017"/>
      <c r="B13017"/>
      <c r="C13017"/>
      <c r="D13017"/>
      <c r="E13017" s="148"/>
      <c r="F13017" s="148"/>
      <c r="G13017" s="149"/>
      <c r="H13017" s="148"/>
      <c r="I13017"/>
    </row>
    <row r="13018" spans="1:9" x14ac:dyDescent="0.25">
      <c r="A13018"/>
      <c r="B13018"/>
      <c r="C13018"/>
      <c r="D13018"/>
      <c r="E13018" s="148"/>
      <c r="F13018" s="148"/>
      <c r="G13018" s="149"/>
      <c r="H13018" s="148"/>
      <c r="I13018"/>
    </row>
    <row r="13019" spans="1:9" x14ac:dyDescent="0.25">
      <c r="A13019"/>
      <c r="B13019"/>
      <c r="C13019"/>
      <c r="D13019"/>
      <c r="E13019" s="148"/>
      <c r="F13019" s="148"/>
      <c r="G13019" s="149"/>
      <c r="H13019" s="148"/>
      <c r="I13019"/>
    </row>
    <row r="13020" spans="1:9" x14ac:dyDescent="0.25">
      <c r="A13020"/>
      <c r="B13020"/>
      <c r="C13020"/>
      <c r="D13020"/>
      <c r="E13020" s="148"/>
      <c r="F13020" s="148"/>
      <c r="G13020" s="149"/>
      <c r="H13020" s="148"/>
      <c r="I13020"/>
    </row>
    <row r="13021" spans="1:9" x14ac:dyDescent="0.25">
      <c r="A13021"/>
      <c r="B13021"/>
      <c r="C13021"/>
      <c r="D13021"/>
      <c r="E13021" s="148"/>
      <c r="F13021" s="148"/>
      <c r="G13021" s="149"/>
      <c r="H13021" s="148"/>
      <c r="I13021"/>
    </row>
    <row r="13022" spans="1:9" x14ac:dyDescent="0.25">
      <c r="A13022"/>
      <c r="B13022"/>
      <c r="C13022"/>
      <c r="D13022"/>
      <c r="E13022" s="148"/>
      <c r="F13022" s="148"/>
      <c r="G13022" s="149"/>
      <c r="H13022" s="148"/>
      <c r="I13022"/>
    </row>
    <row r="13023" spans="1:9" x14ac:dyDescent="0.25">
      <c r="A13023"/>
      <c r="B13023"/>
      <c r="C13023"/>
      <c r="D13023"/>
      <c r="E13023" s="148"/>
      <c r="F13023" s="148"/>
      <c r="G13023" s="149"/>
      <c r="H13023" s="148"/>
      <c r="I13023"/>
    </row>
    <row r="13024" spans="1:9" x14ac:dyDescent="0.25">
      <c r="A13024"/>
      <c r="B13024"/>
      <c r="C13024"/>
      <c r="D13024"/>
      <c r="E13024" s="148"/>
      <c r="F13024" s="148"/>
      <c r="G13024" s="149"/>
      <c r="H13024" s="148"/>
      <c r="I13024"/>
    </row>
    <row r="13025" spans="1:9" x14ac:dyDescent="0.25">
      <c r="A13025"/>
      <c r="B13025"/>
      <c r="C13025"/>
      <c r="D13025"/>
      <c r="E13025" s="148"/>
      <c r="F13025" s="148"/>
      <c r="G13025" s="149"/>
      <c r="H13025" s="148"/>
      <c r="I13025"/>
    </row>
    <row r="13026" spans="1:9" x14ac:dyDescent="0.25">
      <c r="A13026"/>
      <c r="B13026"/>
      <c r="C13026"/>
      <c r="D13026"/>
      <c r="E13026" s="148"/>
      <c r="F13026" s="148"/>
      <c r="G13026" s="149"/>
      <c r="H13026" s="148"/>
      <c r="I13026"/>
    </row>
    <row r="13027" spans="1:9" x14ac:dyDescent="0.25">
      <c r="A13027"/>
      <c r="B13027"/>
      <c r="C13027"/>
      <c r="D13027"/>
      <c r="E13027" s="148"/>
      <c r="F13027" s="148"/>
      <c r="G13027" s="149"/>
      <c r="H13027" s="148"/>
      <c r="I13027"/>
    </row>
    <row r="13028" spans="1:9" x14ac:dyDescent="0.25">
      <c r="A13028"/>
      <c r="B13028"/>
      <c r="C13028"/>
      <c r="D13028"/>
      <c r="E13028" s="148"/>
      <c r="F13028" s="148"/>
      <c r="G13028" s="149"/>
      <c r="H13028" s="148"/>
      <c r="I13028"/>
    </row>
    <row r="13029" spans="1:9" x14ac:dyDescent="0.25">
      <c r="A13029"/>
      <c r="B13029"/>
      <c r="C13029"/>
      <c r="D13029"/>
      <c r="E13029" s="148"/>
      <c r="F13029" s="148"/>
      <c r="G13029" s="149"/>
      <c r="H13029" s="148"/>
      <c r="I13029"/>
    </row>
    <row r="13030" spans="1:9" x14ac:dyDescent="0.25">
      <c r="A13030"/>
      <c r="B13030"/>
      <c r="C13030"/>
      <c r="D13030"/>
      <c r="E13030" s="148"/>
      <c r="F13030" s="148"/>
      <c r="G13030" s="149"/>
      <c r="H13030" s="148"/>
      <c r="I13030"/>
    </row>
    <row r="13031" spans="1:9" x14ac:dyDescent="0.25">
      <c r="A13031"/>
      <c r="B13031"/>
      <c r="C13031"/>
      <c r="D13031"/>
      <c r="E13031" s="148"/>
      <c r="F13031" s="148"/>
      <c r="G13031" s="149"/>
      <c r="H13031" s="148"/>
      <c r="I13031"/>
    </row>
    <row r="13032" spans="1:9" x14ac:dyDescent="0.25">
      <c r="A13032"/>
      <c r="B13032"/>
      <c r="C13032"/>
      <c r="D13032"/>
      <c r="E13032" s="148"/>
      <c r="F13032" s="148"/>
      <c r="G13032" s="149"/>
      <c r="H13032" s="148"/>
      <c r="I13032"/>
    </row>
    <row r="13033" spans="1:9" x14ac:dyDescent="0.25">
      <c r="A13033"/>
      <c r="B13033"/>
      <c r="C13033"/>
      <c r="D13033"/>
      <c r="E13033" s="148"/>
      <c r="F13033" s="148"/>
      <c r="G13033" s="149"/>
      <c r="H13033" s="148"/>
      <c r="I13033"/>
    </row>
    <row r="13034" spans="1:9" x14ac:dyDescent="0.25">
      <c r="A13034"/>
      <c r="B13034"/>
      <c r="C13034"/>
      <c r="D13034"/>
      <c r="E13034" s="148"/>
      <c r="F13034" s="148"/>
      <c r="G13034" s="149"/>
      <c r="H13034" s="148"/>
      <c r="I13034"/>
    </row>
    <row r="13035" spans="1:9" x14ac:dyDescent="0.25">
      <c r="A13035"/>
      <c r="B13035"/>
      <c r="C13035"/>
      <c r="D13035"/>
      <c r="E13035" s="148"/>
      <c r="F13035" s="148"/>
      <c r="G13035" s="149"/>
      <c r="H13035" s="148"/>
      <c r="I13035"/>
    </row>
    <row r="13036" spans="1:9" x14ac:dyDescent="0.25">
      <c r="A13036"/>
      <c r="B13036"/>
      <c r="C13036"/>
      <c r="D13036"/>
      <c r="E13036" s="148"/>
      <c r="F13036" s="148"/>
      <c r="G13036" s="149"/>
      <c r="H13036" s="148"/>
      <c r="I13036"/>
    </row>
    <row r="13037" spans="1:9" x14ac:dyDescent="0.25">
      <c r="A13037"/>
      <c r="B13037"/>
      <c r="C13037"/>
      <c r="D13037"/>
      <c r="E13037" s="148"/>
      <c r="F13037" s="148"/>
      <c r="G13037" s="149"/>
      <c r="H13037" s="148"/>
      <c r="I13037"/>
    </row>
    <row r="13038" spans="1:9" x14ac:dyDescent="0.25">
      <c r="A13038"/>
      <c r="B13038"/>
      <c r="C13038"/>
      <c r="D13038"/>
      <c r="E13038" s="148"/>
      <c r="F13038" s="148"/>
      <c r="G13038" s="149"/>
      <c r="H13038" s="148"/>
      <c r="I13038"/>
    </row>
    <row r="13039" spans="1:9" x14ac:dyDescent="0.25">
      <c r="A13039"/>
      <c r="B13039"/>
      <c r="C13039"/>
      <c r="D13039"/>
      <c r="E13039" s="148"/>
      <c r="F13039" s="148"/>
      <c r="G13039" s="149"/>
      <c r="H13039" s="148"/>
      <c r="I13039"/>
    </row>
    <row r="13040" spans="1:9" x14ac:dyDescent="0.25">
      <c r="A13040"/>
      <c r="B13040"/>
      <c r="C13040"/>
      <c r="D13040"/>
      <c r="E13040" s="148"/>
      <c r="F13040" s="148"/>
      <c r="G13040" s="149"/>
      <c r="H13040" s="148"/>
      <c r="I13040"/>
    </row>
    <row r="13041" spans="1:9" x14ac:dyDescent="0.25">
      <c r="A13041"/>
      <c r="B13041"/>
      <c r="C13041"/>
      <c r="D13041"/>
      <c r="E13041" s="148"/>
      <c r="F13041" s="148"/>
      <c r="G13041" s="149"/>
      <c r="H13041" s="148"/>
      <c r="I13041"/>
    </row>
    <row r="13042" spans="1:9" x14ac:dyDescent="0.25">
      <c r="A13042"/>
      <c r="B13042"/>
      <c r="C13042"/>
      <c r="D13042"/>
      <c r="E13042" s="148"/>
      <c r="F13042" s="148"/>
      <c r="G13042" s="149"/>
      <c r="H13042" s="148"/>
      <c r="I13042"/>
    </row>
    <row r="13043" spans="1:9" x14ac:dyDescent="0.25">
      <c r="A13043"/>
      <c r="B13043"/>
      <c r="C13043"/>
      <c r="D13043"/>
      <c r="E13043" s="148"/>
      <c r="F13043" s="148"/>
      <c r="G13043" s="149"/>
      <c r="H13043" s="148"/>
      <c r="I13043"/>
    </row>
    <row r="13044" spans="1:9" x14ac:dyDescent="0.25">
      <c r="A13044"/>
      <c r="B13044"/>
      <c r="C13044"/>
      <c r="D13044"/>
      <c r="E13044" s="148"/>
      <c r="F13044" s="148"/>
      <c r="G13044" s="149"/>
      <c r="H13044" s="148"/>
      <c r="I13044"/>
    </row>
    <row r="13045" spans="1:9" x14ac:dyDescent="0.25">
      <c r="A13045"/>
      <c r="B13045"/>
      <c r="C13045"/>
      <c r="D13045"/>
      <c r="E13045" s="148"/>
      <c r="F13045" s="148"/>
      <c r="G13045" s="149"/>
      <c r="H13045" s="148"/>
      <c r="I13045"/>
    </row>
    <row r="13046" spans="1:9" x14ac:dyDescent="0.25">
      <c r="A13046"/>
      <c r="B13046"/>
      <c r="C13046"/>
      <c r="D13046"/>
      <c r="E13046" s="148"/>
      <c r="F13046" s="148"/>
      <c r="G13046" s="149"/>
      <c r="H13046" s="148"/>
      <c r="I13046"/>
    </row>
    <row r="13047" spans="1:9" x14ac:dyDescent="0.25">
      <c r="A13047"/>
      <c r="B13047"/>
      <c r="C13047"/>
      <c r="D13047"/>
      <c r="E13047" s="148"/>
      <c r="F13047" s="148"/>
      <c r="G13047" s="149"/>
      <c r="H13047" s="148"/>
      <c r="I13047"/>
    </row>
    <row r="13048" spans="1:9" x14ac:dyDescent="0.25">
      <c r="A13048"/>
      <c r="B13048"/>
      <c r="C13048"/>
      <c r="D13048"/>
      <c r="E13048" s="148"/>
      <c r="F13048" s="148"/>
      <c r="G13048" s="149"/>
      <c r="H13048" s="148"/>
      <c r="I13048"/>
    </row>
    <row r="13049" spans="1:9" x14ac:dyDescent="0.25">
      <c r="A13049"/>
      <c r="B13049"/>
      <c r="C13049"/>
      <c r="D13049"/>
      <c r="E13049" s="148"/>
      <c r="F13049" s="148"/>
      <c r="G13049" s="149"/>
      <c r="H13049" s="148"/>
      <c r="I13049"/>
    </row>
    <row r="13050" spans="1:9" x14ac:dyDescent="0.25">
      <c r="A13050"/>
      <c r="B13050"/>
      <c r="C13050"/>
      <c r="D13050"/>
      <c r="E13050" s="148"/>
      <c r="F13050" s="148"/>
      <c r="G13050" s="149"/>
      <c r="H13050" s="148"/>
      <c r="I13050"/>
    </row>
    <row r="13051" spans="1:9" x14ac:dyDescent="0.25">
      <c r="A13051"/>
      <c r="B13051"/>
      <c r="C13051"/>
      <c r="D13051"/>
      <c r="E13051" s="148"/>
      <c r="F13051" s="148"/>
      <c r="G13051" s="149"/>
      <c r="H13051" s="148"/>
      <c r="I13051"/>
    </row>
    <row r="13052" spans="1:9" x14ac:dyDescent="0.25">
      <c r="A13052"/>
      <c r="B13052"/>
      <c r="C13052"/>
      <c r="D13052"/>
      <c r="E13052" s="148"/>
      <c r="F13052" s="148"/>
      <c r="G13052" s="149"/>
      <c r="H13052" s="148"/>
      <c r="I13052"/>
    </row>
    <row r="13053" spans="1:9" x14ac:dyDescent="0.25">
      <c r="A13053"/>
      <c r="B13053"/>
      <c r="C13053"/>
      <c r="D13053"/>
      <c r="E13053" s="148"/>
      <c r="F13053" s="148"/>
      <c r="G13053" s="149"/>
      <c r="H13053" s="148"/>
      <c r="I13053"/>
    </row>
    <row r="13054" spans="1:9" x14ac:dyDescent="0.25">
      <c r="A13054"/>
      <c r="B13054"/>
      <c r="C13054"/>
      <c r="D13054"/>
      <c r="E13054" s="148"/>
      <c r="F13054" s="148"/>
      <c r="G13054" s="149"/>
      <c r="H13054" s="148"/>
      <c r="I13054"/>
    </row>
    <row r="13055" spans="1:9" x14ac:dyDescent="0.25">
      <c r="A13055"/>
      <c r="B13055"/>
      <c r="C13055"/>
      <c r="D13055"/>
      <c r="E13055" s="148"/>
      <c r="F13055" s="148"/>
      <c r="G13055" s="149"/>
      <c r="H13055" s="148"/>
      <c r="I13055"/>
    </row>
    <row r="13056" spans="1:9" x14ac:dyDescent="0.25">
      <c r="A13056"/>
      <c r="B13056"/>
      <c r="C13056"/>
      <c r="D13056"/>
      <c r="E13056" s="148"/>
      <c r="F13056" s="148"/>
      <c r="G13056" s="149"/>
      <c r="H13056" s="148"/>
      <c r="I13056"/>
    </row>
    <row r="13057" spans="1:9" x14ac:dyDescent="0.25">
      <c r="A13057"/>
      <c r="B13057"/>
      <c r="C13057"/>
      <c r="D13057"/>
      <c r="E13057" s="148"/>
      <c r="F13057" s="148"/>
      <c r="G13057" s="149"/>
      <c r="H13057" s="148"/>
      <c r="I13057"/>
    </row>
    <row r="13058" spans="1:9" x14ac:dyDescent="0.25">
      <c r="A13058"/>
      <c r="B13058"/>
      <c r="C13058"/>
      <c r="D13058"/>
      <c r="E13058" s="148"/>
      <c r="F13058" s="148"/>
      <c r="G13058" s="149"/>
      <c r="H13058" s="148"/>
      <c r="I13058"/>
    </row>
    <row r="13059" spans="1:9" x14ac:dyDescent="0.25">
      <c r="A13059"/>
      <c r="B13059"/>
      <c r="C13059"/>
      <c r="D13059"/>
      <c r="E13059" s="148"/>
      <c r="F13059" s="148"/>
      <c r="G13059" s="149"/>
      <c r="H13059" s="148"/>
      <c r="I13059"/>
    </row>
    <row r="13060" spans="1:9" x14ac:dyDescent="0.25">
      <c r="A13060"/>
      <c r="B13060"/>
      <c r="C13060"/>
      <c r="D13060"/>
      <c r="E13060" s="148"/>
      <c r="F13060" s="148"/>
      <c r="G13060" s="149"/>
      <c r="H13060" s="148"/>
      <c r="I13060"/>
    </row>
    <row r="13061" spans="1:9" x14ac:dyDescent="0.25">
      <c r="A13061"/>
      <c r="B13061"/>
      <c r="C13061"/>
      <c r="D13061"/>
      <c r="E13061" s="148"/>
      <c r="F13061" s="148"/>
      <c r="G13061" s="149"/>
      <c r="H13061" s="148"/>
      <c r="I13061"/>
    </row>
    <row r="13062" spans="1:9" x14ac:dyDescent="0.25">
      <c r="A13062"/>
      <c r="B13062"/>
      <c r="C13062"/>
      <c r="D13062"/>
      <c r="E13062" s="148"/>
      <c r="F13062" s="148"/>
      <c r="G13062" s="149"/>
      <c r="H13062" s="148"/>
      <c r="I13062"/>
    </row>
    <row r="13063" spans="1:9" x14ac:dyDescent="0.25">
      <c r="A13063"/>
      <c r="B13063"/>
      <c r="C13063"/>
      <c r="D13063"/>
      <c r="E13063" s="148"/>
      <c r="F13063" s="148"/>
      <c r="G13063" s="149"/>
      <c r="H13063" s="148"/>
      <c r="I13063"/>
    </row>
    <row r="13064" spans="1:9" x14ac:dyDescent="0.25">
      <c r="A13064"/>
      <c r="B13064"/>
      <c r="C13064"/>
      <c r="D13064"/>
      <c r="E13064" s="148"/>
      <c r="F13064" s="148"/>
      <c r="G13064" s="149"/>
      <c r="H13064" s="148"/>
      <c r="I13064"/>
    </row>
    <row r="13065" spans="1:9" x14ac:dyDescent="0.25">
      <c r="A13065"/>
      <c r="B13065"/>
      <c r="C13065"/>
      <c r="D13065"/>
      <c r="E13065" s="148"/>
      <c r="F13065" s="148"/>
      <c r="G13065" s="149"/>
      <c r="H13065" s="148"/>
      <c r="I13065"/>
    </row>
    <row r="13066" spans="1:9" x14ac:dyDescent="0.25">
      <c r="A13066"/>
      <c r="B13066"/>
      <c r="C13066"/>
      <c r="D13066"/>
      <c r="E13066" s="148"/>
      <c r="F13066" s="148"/>
      <c r="G13066" s="149"/>
      <c r="H13066" s="148"/>
      <c r="I13066"/>
    </row>
    <row r="13067" spans="1:9" x14ac:dyDescent="0.25">
      <c r="A13067"/>
      <c r="B13067"/>
      <c r="C13067"/>
      <c r="D13067"/>
      <c r="E13067" s="148"/>
      <c r="F13067" s="148"/>
      <c r="G13067" s="149"/>
      <c r="H13067" s="148"/>
      <c r="I13067"/>
    </row>
    <row r="13068" spans="1:9" x14ac:dyDescent="0.25">
      <c r="A13068"/>
      <c r="B13068"/>
      <c r="C13068"/>
      <c r="D13068"/>
      <c r="E13068" s="148"/>
      <c r="F13068" s="148"/>
      <c r="G13068" s="149"/>
      <c r="H13068" s="148"/>
      <c r="I13068"/>
    </row>
    <row r="13069" spans="1:9" x14ac:dyDescent="0.25">
      <c r="A13069"/>
      <c r="B13069"/>
      <c r="C13069"/>
      <c r="D13069"/>
      <c r="E13069" s="148"/>
      <c r="F13069" s="148"/>
      <c r="G13069" s="149"/>
      <c r="H13069" s="148"/>
      <c r="I13069"/>
    </row>
    <row r="13070" spans="1:9" x14ac:dyDescent="0.25">
      <c r="A13070"/>
      <c r="B13070"/>
      <c r="C13070"/>
      <c r="D13070"/>
      <c r="E13070" s="148"/>
      <c r="F13070" s="148"/>
      <c r="G13070" s="149"/>
      <c r="H13070" s="148"/>
      <c r="I13070"/>
    </row>
    <row r="13071" spans="1:9" x14ac:dyDescent="0.25">
      <c r="A13071"/>
      <c r="B13071"/>
      <c r="C13071"/>
      <c r="D13071"/>
      <c r="E13071" s="148"/>
      <c r="F13071" s="148"/>
      <c r="G13071" s="149"/>
      <c r="H13071" s="148"/>
      <c r="I13071"/>
    </row>
    <row r="13072" spans="1:9" x14ac:dyDescent="0.25">
      <c r="A13072"/>
      <c r="B13072"/>
      <c r="C13072"/>
      <c r="D13072"/>
      <c r="E13072" s="148"/>
      <c r="F13072" s="148"/>
      <c r="G13072" s="149"/>
      <c r="H13072" s="148"/>
      <c r="I13072"/>
    </row>
    <row r="13073" spans="1:9" x14ac:dyDescent="0.25">
      <c r="A13073"/>
      <c r="B13073"/>
      <c r="C13073"/>
      <c r="D13073"/>
      <c r="E13073" s="148"/>
      <c r="F13073" s="148"/>
      <c r="G13073" s="149"/>
      <c r="H13073" s="148"/>
      <c r="I13073"/>
    </row>
    <row r="13074" spans="1:9" x14ac:dyDescent="0.25">
      <c r="A13074"/>
      <c r="B13074"/>
      <c r="C13074"/>
      <c r="D13074"/>
      <c r="E13074" s="148"/>
      <c r="F13074" s="148"/>
      <c r="G13074" s="149"/>
      <c r="H13074" s="148"/>
      <c r="I13074"/>
    </row>
    <row r="13075" spans="1:9" x14ac:dyDescent="0.25">
      <c r="A13075"/>
      <c r="B13075"/>
      <c r="C13075"/>
      <c r="D13075"/>
      <c r="E13075" s="148"/>
      <c r="F13075" s="148"/>
      <c r="G13075" s="149"/>
      <c r="H13075" s="148"/>
      <c r="I13075"/>
    </row>
    <row r="13076" spans="1:9" x14ac:dyDescent="0.25">
      <c r="A13076"/>
      <c r="B13076"/>
      <c r="C13076"/>
      <c r="D13076"/>
      <c r="E13076" s="148"/>
      <c r="F13076" s="148"/>
      <c r="G13076" s="149"/>
      <c r="H13076" s="148"/>
      <c r="I13076"/>
    </row>
    <row r="13077" spans="1:9" x14ac:dyDescent="0.25">
      <c r="A13077"/>
      <c r="B13077"/>
      <c r="C13077"/>
      <c r="D13077"/>
      <c r="E13077" s="148"/>
      <c r="F13077" s="148"/>
      <c r="G13077" s="149"/>
      <c r="H13077" s="148"/>
      <c r="I13077"/>
    </row>
    <row r="13078" spans="1:9" x14ac:dyDescent="0.25">
      <c r="A13078"/>
      <c r="B13078"/>
      <c r="C13078"/>
      <c r="D13078"/>
      <c r="E13078" s="148"/>
      <c r="F13078" s="148"/>
      <c r="G13078" s="149"/>
      <c r="H13078" s="148"/>
      <c r="I13078"/>
    </row>
    <row r="13079" spans="1:9" x14ac:dyDescent="0.25">
      <c r="A13079"/>
      <c r="B13079"/>
      <c r="C13079"/>
      <c r="D13079"/>
      <c r="E13079" s="148"/>
      <c r="F13079" s="148"/>
      <c r="G13079" s="149"/>
      <c r="H13079" s="148"/>
      <c r="I13079"/>
    </row>
    <row r="13080" spans="1:9" x14ac:dyDescent="0.25">
      <c r="A13080"/>
      <c r="B13080"/>
      <c r="C13080"/>
      <c r="D13080"/>
      <c r="E13080" s="148"/>
      <c r="F13080" s="148"/>
      <c r="G13080" s="149"/>
      <c r="H13080" s="148"/>
      <c r="I13080"/>
    </row>
    <row r="13081" spans="1:9" x14ac:dyDescent="0.25">
      <c r="A13081"/>
      <c r="B13081"/>
      <c r="C13081"/>
      <c r="D13081"/>
      <c r="E13081" s="148"/>
      <c r="F13081" s="148"/>
      <c r="G13081" s="149"/>
      <c r="H13081" s="148"/>
      <c r="I13081"/>
    </row>
    <row r="13082" spans="1:9" x14ac:dyDescent="0.25">
      <c r="A13082"/>
      <c r="B13082"/>
      <c r="C13082"/>
      <c r="D13082"/>
      <c r="E13082" s="148"/>
      <c r="F13082" s="148"/>
      <c r="G13082" s="149"/>
      <c r="H13082" s="148"/>
      <c r="I13082"/>
    </row>
    <row r="13083" spans="1:9" x14ac:dyDescent="0.25">
      <c r="A13083"/>
      <c r="B13083"/>
      <c r="C13083"/>
      <c r="D13083"/>
      <c r="E13083" s="148"/>
      <c r="F13083" s="148"/>
      <c r="G13083" s="149"/>
      <c r="H13083" s="148"/>
      <c r="I13083"/>
    </row>
    <row r="13084" spans="1:9" x14ac:dyDescent="0.25">
      <c r="A13084"/>
      <c r="B13084"/>
      <c r="C13084"/>
      <c r="D13084"/>
      <c r="E13084" s="148"/>
      <c r="F13084" s="148"/>
      <c r="G13084" s="149"/>
      <c r="H13084" s="148"/>
      <c r="I13084"/>
    </row>
    <row r="13085" spans="1:9" x14ac:dyDescent="0.25">
      <c r="A13085"/>
      <c r="B13085"/>
      <c r="C13085"/>
      <c r="D13085"/>
      <c r="E13085" s="148"/>
      <c r="F13085" s="148"/>
      <c r="G13085" s="149"/>
      <c r="H13085" s="148"/>
      <c r="I13085"/>
    </row>
    <row r="13086" spans="1:9" x14ac:dyDescent="0.25">
      <c r="A13086"/>
      <c r="B13086"/>
      <c r="C13086"/>
      <c r="D13086"/>
      <c r="E13086" s="148"/>
      <c r="F13086" s="148"/>
      <c r="G13086" s="149"/>
      <c r="H13086" s="148"/>
      <c r="I13086"/>
    </row>
    <row r="13087" spans="1:9" x14ac:dyDescent="0.25">
      <c r="A13087"/>
      <c r="B13087"/>
      <c r="C13087"/>
      <c r="D13087"/>
      <c r="E13087" s="148"/>
      <c r="F13087" s="148"/>
      <c r="G13087" s="149"/>
      <c r="H13087" s="148"/>
      <c r="I13087"/>
    </row>
    <row r="13088" spans="1:9" x14ac:dyDescent="0.25">
      <c r="A13088"/>
      <c r="B13088"/>
      <c r="C13088"/>
      <c r="D13088"/>
      <c r="E13088" s="148"/>
      <c r="F13088" s="148"/>
      <c r="G13088" s="149"/>
      <c r="H13088" s="148"/>
      <c r="I13088"/>
    </row>
    <row r="13089" spans="1:9" x14ac:dyDescent="0.25">
      <c r="A13089"/>
      <c r="B13089"/>
      <c r="C13089"/>
      <c r="D13089"/>
      <c r="E13089" s="148"/>
      <c r="F13089" s="148"/>
      <c r="G13089" s="149"/>
      <c r="H13089" s="148"/>
      <c r="I13089"/>
    </row>
    <row r="13090" spans="1:9" x14ac:dyDescent="0.25">
      <c r="A13090"/>
      <c r="B13090"/>
      <c r="C13090"/>
      <c r="D13090"/>
      <c r="E13090" s="148"/>
      <c r="F13090" s="148"/>
      <c r="G13090" s="149"/>
      <c r="H13090" s="148"/>
      <c r="I13090"/>
    </row>
    <row r="13091" spans="1:9" x14ac:dyDescent="0.25">
      <c r="A13091"/>
      <c r="B13091"/>
      <c r="C13091"/>
      <c r="D13091"/>
      <c r="E13091" s="148"/>
      <c r="F13091" s="148"/>
      <c r="G13091" s="149"/>
      <c r="H13091" s="148"/>
      <c r="I13091"/>
    </row>
    <row r="13092" spans="1:9" x14ac:dyDescent="0.25">
      <c r="A13092"/>
      <c r="B13092"/>
      <c r="C13092"/>
      <c r="D13092"/>
      <c r="E13092" s="148"/>
      <c r="F13092" s="148"/>
      <c r="G13092" s="149"/>
      <c r="H13092" s="148"/>
      <c r="I13092"/>
    </row>
    <row r="13093" spans="1:9" x14ac:dyDescent="0.25">
      <c r="A13093"/>
      <c r="B13093"/>
      <c r="C13093"/>
      <c r="D13093"/>
      <c r="E13093" s="148"/>
      <c r="F13093" s="148"/>
      <c r="G13093" s="149"/>
      <c r="H13093" s="148"/>
      <c r="I13093"/>
    </row>
    <row r="13094" spans="1:9" x14ac:dyDescent="0.25">
      <c r="A13094"/>
      <c r="B13094"/>
      <c r="C13094"/>
      <c r="D13094"/>
      <c r="E13094" s="148"/>
      <c r="F13094" s="148"/>
      <c r="G13094" s="149"/>
      <c r="H13094" s="148"/>
      <c r="I13094"/>
    </row>
    <row r="13095" spans="1:9" x14ac:dyDescent="0.25">
      <c r="A13095"/>
      <c r="B13095"/>
      <c r="C13095"/>
      <c r="D13095"/>
      <c r="E13095" s="148"/>
      <c r="F13095" s="148"/>
      <c r="G13095" s="149"/>
      <c r="H13095" s="148"/>
      <c r="I13095"/>
    </row>
    <row r="13096" spans="1:9" x14ac:dyDescent="0.25">
      <c r="A13096"/>
      <c r="B13096"/>
      <c r="C13096"/>
      <c r="D13096"/>
      <c r="E13096" s="148"/>
      <c r="F13096" s="148"/>
      <c r="G13096" s="149"/>
      <c r="H13096" s="148"/>
      <c r="I13096"/>
    </row>
    <row r="13097" spans="1:9" x14ac:dyDescent="0.25">
      <c r="A13097"/>
      <c r="B13097"/>
      <c r="C13097"/>
      <c r="D13097"/>
      <c r="E13097" s="148"/>
      <c r="F13097" s="148"/>
      <c r="G13097" s="149"/>
      <c r="H13097" s="148"/>
      <c r="I13097"/>
    </row>
    <row r="13098" spans="1:9" x14ac:dyDescent="0.25">
      <c r="A13098"/>
      <c r="B13098"/>
      <c r="C13098"/>
      <c r="D13098"/>
      <c r="E13098" s="148"/>
      <c r="F13098" s="148"/>
      <c r="G13098" s="149"/>
      <c r="H13098" s="148"/>
      <c r="I13098"/>
    </row>
    <row r="13099" spans="1:9" x14ac:dyDescent="0.25">
      <c r="A13099"/>
      <c r="B13099"/>
      <c r="C13099"/>
      <c r="D13099"/>
      <c r="E13099" s="148"/>
      <c r="F13099" s="148"/>
      <c r="G13099" s="149"/>
      <c r="H13099" s="148"/>
      <c r="I13099"/>
    </row>
    <row r="13100" spans="1:9" x14ac:dyDescent="0.25">
      <c r="A13100"/>
      <c r="B13100"/>
      <c r="C13100"/>
      <c r="D13100"/>
      <c r="E13100" s="148"/>
      <c r="F13100" s="148"/>
      <c r="G13100" s="149"/>
      <c r="H13100" s="148"/>
      <c r="I13100"/>
    </row>
    <row r="13101" spans="1:9" x14ac:dyDescent="0.25">
      <c r="A13101"/>
      <c r="B13101"/>
      <c r="C13101"/>
      <c r="D13101"/>
      <c r="E13101" s="148"/>
      <c r="F13101" s="148"/>
      <c r="G13101" s="149"/>
      <c r="H13101" s="148"/>
      <c r="I13101"/>
    </row>
    <row r="13102" spans="1:9" x14ac:dyDescent="0.25">
      <c r="A13102"/>
      <c r="B13102"/>
      <c r="C13102"/>
      <c r="D13102"/>
      <c r="E13102" s="148"/>
      <c r="F13102" s="148"/>
      <c r="G13102" s="149"/>
      <c r="H13102" s="148"/>
      <c r="I13102"/>
    </row>
    <row r="13103" spans="1:9" x14ac:dyDescent="0.25">
      <c r="A13103"/>
      <c r="B13103"/>
      <c r="C13103"/>
      <c r="D13103"/>
      <c r="E13103" s="148"/>
      <c r="F13103" s="148"/>
      <c r="G13103" s="149"/>
      <c r="H13103" s="148"/>
      <c r="I13103"/>
    </row>
    <row r="13104" spans="1:9" x14ac:dyDescent="0.25">
      <c r="A13104"/>
      <c r="B13104"/>
      <c r="C13104"/>
      <c r="D13104"/>
      <c r="E13104" s="148"/>
      <c r="F13104" s="148"/>
      <c r="G13104" s="149"/>
      <c r="H13104" s="148"/>
      <c r="I13104"/>
    </row>
    <row r="13105" spans="1:9" x14ac:dyDescent="0.25">
      <c r="A13105"/>
      <c r="B13105"/>
      <c r="C13105"/>
      <c r="D13105"/>
      <c r="E13105" s="148"/>
      <c r="F13105" s="148"/>
      <c r="G13105" s="149"/>
      <c r="H13105" s="148"/>
      <c r="I13105"/>
    </row>
    <row r="13106" spans="1:9" x14ac:dyDescent="0.25">
      <c r="A13106"/>
      <c r="B13106"/>
      <c r="C13106"/>
      <c r="D13106"/>
      <c r="E13106" s="148"/>
      <c r="F13106" s="148"/>
      <c r="G13106" s="149"/>
      <c r="H13106" s="148"/>
      <c r="I13106"/>
    </row>
    <row r="13107" spans="1:9" x14ac:dyDescent="0.25">
      <c r="A13107"/>
      <c r="B13107"/>
      <c r="C13107"/>
      <c r="D13107"/>
      <c r="E13107" s="148"/>
      <c r="F13107" s="148"/>
      <c r="G13107" s="149"/>
      <c r="H13107" s="148"/>
      <c r="I13107"/>
    </row>
    <row r="13108" spans="1:9" x14ac:dyDescent="0.25">
      <c r="A13108"/>
      <c r="B13108"/>
      <c r="C13108"/>
      <c r="D13108"/>
      <c r="E13108" s="148"/>
      <c r="F13108" s="148"/>
      <c r="G13108" s="149"/>
      <c r="H13108" s="148"/>
      <c r="I13108"/>
    </row>
    <row r="13109" spans="1:9" x14ac:dyDescent="0.25">
      <c r="A13109"/>
      <c r="B13109"/>
      <c r="C13109"/>
      <c r="D13109"/>
      <c r="E13109" s="148"/>
      <c r="F13109" s="148"/>
      <c r="G13109" s="149"/>
      <c r="H13109" s="148"/>
      <c r="I13109"/>
    </row>
    <row r="13110" spans="1:9" x14ac:dyDescent="0.25">
      <c r="A13110"/>
      <c r="B13110"/>
      <c r="C13110"/>
      <c r="D13110"/>
      <c r="E13110" s="148"/>
      <c r="F13110" s="148"/>
      <c r="G13110" s="149"/>
      <c r="H13110" s="148"/>
      <c r="I13110"/>
    </row>
    <row r="13111" spans="1:9" x14ac:dyDescent="0.25">
      <c r="A13111"/>
      <c r="B13111"/>
      <c r="C13111"/>
      <c r="D13111"/>
      <c r="E13111" s="148"/>
      <c r="F13111" s="148"/>
      <c r="G13111" s="149"/>
      <c r="H13111" s="148"/>
      <c r="I13111"/>
    </row>
    <row r="13112" spans="1:9" x14ac:dyDescent="0.25">
      <c r="A13112"/>
      <c r="B13112"/>
      <c r="C13112"/>
      <c r="D13112"/>
      <c r="E13112" s="148"/>
      <c r="F13112" s="148"/>
      <c r="G13112" s="149"/>
      <c r="H13112" s="148"/>
      <c r="I13112"/>
    </row>
    <row r="13113" spans="1:9" x14ac:dyDescent="0.25">
      <c r="A13113"/>
      <c r="B13113"/>
      <c r="C13113"/>
      <c r="D13113"/>
      <c r="E13113" s="148"/>
      <c r="F13113" s="148"/>
      <c r="G13113" s="149"/>
      <c r="H13113" s="148"/>
      <c r="I13113"/>
    </row>
    <row r="13114" spans="1:9" x14ac:dyDescent="0.25">
      <c r="A13114"/>
      <c r="B13114"/>
      <c r="C13114"/>
      <c r="D13114"/>
      <c r="E13114" s="148"/>
      <c r="F13114" s="148"/>
      <c r="G13114" s="149"/>
      <c r="H13114" s="148"/>
      <c r="I13114"/>
    </row>
    <row r="13115" spans="1:9" x14ac:dyDescent="0.25">
      <c r="A13115"/>
      <c r="B13115"/>
      <c r="C13115"/>
      <c r="D13115"/>
      <c r="E13115" s="148"/>
      <c r="F13115" s="148"/>
      <c r="G13115" s="149"/>
      <c r="H13115" s="148"/>
      <c r="I13115"/>
    </row>
    <row r="13116" spans="1:9" x14ac:dyDescent="0.25">
      <c r="A13116"/>
      <c r="B13116"/>
      <c r="C13116"/>
      <c r="D13116"/>
      <c r="E13116" s="148"/>
      <c r="F13116" s="148"/>
      <c r="G13116" s="149"/>
      <c r="H13116" s="148"/>
      <c r="I13116"/>
    </row>
    <row r="13117" spans="1:9" x14ac:dyDescent="0.25">
      <c r="A13117"/>
      <c r="B13117"/>
      <c r="C13117"/>
      <c r="D13117"/>
      <c r="E13117" s="148"/>
      <c r="F13117" s="148"/>
      <c r="G13117" s="149"/>
      <c r="H13117" s="148"/>
      <c r="I13117"/>
    </row>
    <row r="13118" spans="1:9" x14ac:dyDescent="0.25">
      <c r="A13118"/>
      <c r="B13118"/>
      <c r="C13118"/>
      <c r="D13118"/>
      <c r="E13118" s="148"/>
      <c r="F13118" s="148"/>
      <c r="G13118" s="149"/>
      <c r="H13118" s="148"/>
      <c r="I13118"/>
    </row>
    <row r="13119" spans="1:9" x14ac:dyDescent="0.25">
      <c r="A13119"/>
      <c r="B13119"/>
      <c r="C13119"/>
      <c r="D13119"/>
      <c r="E13119" s="148"/>
      <c r="F13119" s="148"/>
      <c r="G13119" s="149"/>
      <c r="H13119" s="148"/>
      <c r="I13119"/>
    </row>
    <row r="13120" spans="1:9" x14ac:dyDescent="0.25">
      <c r="A13120"/>
      <c r="B13120"/>
      <c r="C13120"/>
      <c r="D13120"/>
      <c r="E13120" s="148"/>
      <c r="F13120" s="148"/>
      <c r="G13120" s="149"/>
      <c r="H13120" s="148"/>
      <c r="I13120"/>
    </row>
    <row r="13121" spans="1:9" x14ac:dyDescent="0.25">
      <c r="A13121"/>
      <c r="B13121"/>
      <c r="C13121"/>
      <c r="D13121"/>
      <c r="E13121" s="148"/>
      <c r="F13121" s="148"/>
      <c r="G13121" s="149"/>
      <c r="H13121" s="148"/>
      <c r="I13121"/>
    </row>
    <row r="13122" spans="1:9" x14ac:dyDescent="0.25">
      <c r="A13122"/>
      <c r="B13122"/>
      <c r="C13122"/>
      <c r="D13122"/>
      <c r="E13122" s="148"/>
      <c r="F13122" s="148"/>
      <c r="G13122" s="149"/>
      <c r="H13122" s="148"/>
      <c r="I13122"/>
    </row>
    <row r="13123" spans="1:9" x14ac:dyDescent="0.25">
      <c r="A13123"/>
      <c r="B13123"/>
      <c r="C13123"/>
      <c r="D13123"/>
      <c r="E13123" s="148"/>
      <c r="F13123" s="148"/>
      <c r="G13123" s="149"/>
      <c r="H13123" s="148"/>
      <c r="I13123"/>
    </row>
    <row r="13124" spans="1:9" x14ac:dyDescent="0.25">
      <c r="A13124"/>
      <c r="B13124"/>
      <c r="C13124"/>
      <c r="D13124"/>
      <c r="E13124" s="148"/>
      <c r="F13124" s="148"/>
      <c r="G13124" s="149"/>
      <c r="H13124" s="148"/>
      <c r="I13124"/>
    </row>
    <row r="13125" spans="1:9" x14ac:dyDescent="0.25">
      <c r="A13125"/>
      <c r="B13125"/>
      <c r="C13125"/>
      <c r="D13125"/>
      <c r="E13125" s="148"/>
      <c r="F13125" s="148"/>
      <c r="G13125" s="149"/>
      <c r="H13125" s="148"/>
      <c r="I13125"/>
    </row>
    <row r="13126" spans="1:9" x14ac:dyDescent="0.25">
      <c r="A13126"/>
      <c r="B13126"/>
      <c r="C13126"/>
      <c r="D13126"/>
      <c r="E13126" s="148"/>
      <c r="F13126" s="148"/>
      <c r="G13126" s="149"/>
      <c r="H13126" s="148"/>
      <c r="I13126"/>
    </row>
    <row r="13127" spans="1:9" x14ac:dyDescent="0.25">
      <c r="A13127"/>
      <c r="B13127"/>
      <c r="C13127"/>
      <c r="D13127"/>
      <c r="E13127" s="148"/>
      <c r="F13127" s="148"/>
      <c r="G13127" s="149"/>
      <c r="H13127" s="148"/>
      <c r="I13127"/>
    </row>
    <row r="13128" spans="1:9" x14ac:dyDescent="0.25">
      <c r="A13128"/>
      <c r="B13128"/>
      <c r="C13128"/>
      <c r="D13128"/>
      <c r="E13128" s="148"/>
      <c r="F13128" s="148"/>
      <c r="G13128" s="149"/>
      <c r="H13128" s="148"/>
      <c r="I13128"/>
    </row>
    <row r="13129" spans="1:9" x14ac:dyDescent="0.25">
      <c r="A13129"/>
      <c r="B13129"/>
      <c r="C13129"/>
      <c r="D13129"/>
      <c r="E13129" s="148"/>
      <c r="F13129" s="148"/>
      <c r="G13129" s="149"/>
      <c r="H13129" s="148"/>
      <c r="I13129"/>
    </row>
    <row r="13130" spans="1:9" x14ac:dyDescent="0.25">
      <c r="A13130"/>
      <c r="B13130"/>
      <c r="C13130"/>
      <c r="D13130"/>
      <c r="E13130" s="148"/>
      <c r="F13130" s="148"/>
      <c r="G13130" s="149"/>
      <c r="H13130" s="148"/>
      <c r="I13130"/>
    </row>
    <row r="13131" spans="1:9" x14ac:dyDescent="0.25">
      <c r="A13131"/>
      <c r="B13131"/>
      <c r="C13131"/>
      <c r="D13131"/>
      <c r="E13131" s="148"/>
      <c r="F13131" s="148"/>
      <c r="G13131" s="149"/>
      <c r="H13131" s="148"/>
      <c r="I13131"/>
    </row>
    <row r="13132" spans="1:9" x14ac:dyDescent="0.25">
      <c r="A13132"/>
      <c r="B13132"/>
      <c r="C13132"/>
      <c r="D13132"/>
      <c r="E13132" s="148"/>
      <c r="F13132" s="148"/>
      <c r="G13132" s="149"/>
      <c r="H13132" s="148"/>
      <c r="I13132"/>
    </row>
    <row r="13133" spans="1:9" x14ac:dyDescent="0.25">
      <c r="A13133"/>
      <c r="B13133"/>
      <c r="C13133"/>
      <c r="D13133"/>
      <c r="E13133" s="148"/>
      <c r="F13133" s="148"/>
      <c r="G13133" s="149"/>
      <c r="H13133" s="148"/>
      <c r="I13133"/>
    </row>
    <row r="13134" spans="1:9" x14ac:dyDescent="0.25">
      <c r="A13134"/>
      <c r="B13134"/>
      <c r="C13134"/>
      <c r="D13134"/>
      <c r="E13134" s="148"/>
      <c r="F13134" s="148"/>
      <c r="G13134" s="149"/>
      <c r="H13134" s="148"/>
      <c r="I13134"/>
    </row>
    <row r="13135" spans="1:9" x14ac:dyDescent="0.25">
      <c r="A13135"/>
      <c r="B13135"/>
      <c r="C13135"/>
      <c r="D13135"/>
      <c r="E13135" s="148"/>
      <c r="F13135" s="148"/>
      <c r="G13135" s="149"/>
      <c r="H13135" s="148"/>
      <c r="I13135"/>
    </row>
    <row r="13136" spans="1:9" x14ac:dyDescent="0.25">
      <c r="A13136"/>
      <c r="B13136"/>
      <c r="C13136"/>
      <c r="D13136"/>
      <c r="E13136" s="148"/>
      <c r="F13136" s="148"/>
      <c r="G13136" s="149"/>
      <c r="H13136" s="148"/>
      <c r="I13136"/>
    </row>
    <row r="13137" spans="1:9" x14ac:dyDescent="0.25">
      <c r="A13137"/>
      <c r="B13137"/>
      <c r="C13137"/>
      <c r="D13137"/>
      <c r="E13137" s="148"/>
      <c r="F13137" s="148"/>
      <c r="G13137" s="149"/>
      <c r="H13137" s="148"/>
      <c r="I13137"/>
    </row>
    <row r="13138" spans="1:9" x14ac:dyDescent="0.25">
      <c r="A13138"/>
      <c r="B13138"/>
      <c r="C13138"/>
      <c r="D13138"/>
      <c r="E13138" s="148"/>
      <c r="F13138" s="148"/>
      <c r="G13138" s="149"/>
      <c r="H13138" s="148"/>
      <c r="I13138"/>
    </row>
    <row r="13139" spans="1:9" x14ac:dyDescent="0.25">
      <c r="A13139"/>
      <c r="B13139"/>
      <c r="C13139"/>
      <c r="D13139"/>
      <c r="E13139" s="148"/>
      <c r="F13139" s="148"/>
      <c r="G13139" s="149"/>
      <c r="H13139" s="148"/>
      <c r="I13139"/>
    </row>
    <row r="13140" spans="1:9" x14ac:dyDescent="0.25">
      <c r="A13140"/>
      <c r="B13140"/>
      <c r="C13140"/>
      <c r="D13140"/>
      <c r="E13140" s="148"/>
      <c r="F13140" s="148"/>
      <c r="G13140" s="149"/>
      <c r="H13140" s="148"/>
      <c r="I13140"/>
    </row>
    <row r="13141" spans="1:9" x14ac:dyDescent="0.25">
      <c r="A13141"/>
      <c r="B13141"/>
      <c r="C13141"/>
      <c r="D13141"/>
      <c r="E13141" s="148"/>
      <c r="F13141" s="148"/>
      <c r="G13141" s="149"/>
      <c r="H13141" s="148"/>
      <c r="I13141"/>
    </row>
    <row r="13142" spans="1:9" x14ac:dyDescent="0.25">
      <c r="A13142"/>
      <c r="B13142"/>
      <c r="C13142"/>
      <c r="D13142"/>
      <c r="E13142" s="148"/>
      <c r="F13142" s="148"/>
      <c r="G13142" s="149"/>
      <c r="H13142" s="148"/>
      <c r="I13142"/>
    </row>
    <row r="13143" spans="1:9" x14ac:dyDescent="0.25">
      <c r="A13143"/>
      <c r="B13143"/>
      <c r="C13143"/>
      <c r="D13143"/>
      <c r="E13143" s="148"/>
      <c r="F13143" s="148"/>
      <c r="G13143" s="149"/>
      <c r="H13143" s="148"/>
      <c r="I13143"/>
    </row>
    <row r="13144" spans="1:9" x14ac:dyDescent="0.25">
      <c r="A13144"/>
      <c r="B13144"/>
      <c r="C13144"/>
      <c r="D13144"/>
      <c r="E13144" s="148"/>
      <c r="F13144" s="148"/>
      <c r="G13144" s="149"/>
      <c r="H13144" s="148"/>
      <c r="I13144"/>
    </row>
    <row r="13145" spans="1:9" x14ac:dyDescent="0.25">
      <c r="A13145"/>
      <c r="B13145"/>
      <c r="C13145"/>
      <c r="D13145"/>
      <c r="E13145" s="148"/>
      <c r="F13145" s="148"/>
      <c r="G13145" s="149"/>
      <c r="H13145" s="148"/>
      <c r="I13145"/>
    </row>
    <row r="13146" spans="1:9" x14ac:dyDescent="0.25">
      <c r="A13146"/>
      <c r="B13146"/>
      <c r="C13146"/>
      <c r="D13146"/>
      <c r="E13146" s="148"/>
      <c r="F13146" s="148"/>
      <c r="G13146" s="149"/>
      <c r="H13146" s="148"/>
      <c r="I13146"/>
    </row>
    <row r="13147" spans="1:9" x14ac:dyDescent="0.25">
      <c r="A13147"/>
      <c r="B13147"/>
      <c r="C13147"/>
      <c r="D13147"/>
      <c r="E13147" s="148"/>
      <c r="F13147" s="148"/>
      <c r="G13147" s="149"/>
      <c r="H13147" s="148"/>
      <c r="I13147"/>
    </row>
    <row r="13148" spans="1:9" x14ac:dyDescent="0.25">
      <c r="A13148"/>
      <c r="B13148"/>
      <c r="C13148"/>
      <c r="D13148"/>
      <c r="E13148" s="148"/>
      <c r="F13148" s="148"/>
      <c r="G13148" s="149"/>
      <c r="H13148" s="148"/>
      <c r="I13148"/>
    </row>
    <row r="13149" spans="1:9" x14ac:dyDescent="0.25">
      <c r="A13149"/>
      <c r="B13149"/>
      <c r="C13149"/>
      <c r="D13149"/>
      <c r="E13149" s="148"/>
      <c r="F13149" s="148"/>
      <c r="G13149" s="149"/>
      <c r="H13149" s="148"/>
      <c r="I13149"/>
    </row>
    <row r="13150" spans="1:9" x14ac:dyDescent="0.25">
      <c r="A13150"/>
      <c r="B13150"/>
      <c r="C13150"/>
      <c r="D13150"/>
      <c r="E13150" s="148"/>
      <c r="F13150" s="148"/>
      <c r="G13150" s="149"/>
      <c r="H13150" s="148"/>
      <c r="I13150"/>
    </row>
    <row r="13151" spans="1:9" x14ac:dyDescent="0.25">
      <c r="A13151"/>
      <c r="B13151"/>
      <c r="C13151"/>
      <c r="D13151"/>
      <c r="E13151" s="148"/>
      <c r="F13151" s="148"/>
      <c r="G13151" s="149"/>
      <c r="H13151" s="148"/>
      <c r="I13151"/>
    </row>
    <row r="13152" spans="1:9" x14ac:dyDescent="0.25">
      <c r="A13152"/>
      <c r="B13152"/>
      <c r="C13152"/>
      <c r="D13152"/>
      <c r="E13152" s="148"/>
      <c r="F13152" s="148"/>
      <c r="G13152" s="149"/>
      <c r="H13152" s="148"/>
      <c r="I13152"/>
    </row>
    <row r="13153" spans="1:9" x14ac:dyDescent="0.25">
      <c r="A13153"/>
      <c r="B13153"/>
      <c r="C13153"/>
      <c r="D13153"/>
      <c r="E13153" s="148"/>
      <c r="F13153" s="148"/>
      <c r="G13153" s="149"/>
      <c r="H13153" s="148"/>
      <c r="I13153"/>
    </row>
    <row r="13154" spans="1:9" x14ac:dyDescent="0.25">
      <c r="A13154"/>
      <c r="B13154"/>
      <c r="C13154"/>
      <c r="D13154"/>
      <c r="E13154" s="148"/>
      <c r="F13154" s="148"/>
      <c r="G13154" s="149"/>
      <c r="H13154" s="148"/>
      <c r="I13154"/>
    </row>
    <row r="13155" spans="1:9" x14ac:dyDescent="0.25">
      <c r="A13155"/>
      <c r="B13155"/>
      <c r="C13155"/>
      <c r="D13155"/>
      <c r="E13155" s="148"/>
      <c r="F13155" s="148"/>
      <c r="G13155" s="149"/>
      <c r="H13155" s="148"/>
      <c r="I13155"/>
    </row>
    <row r="13156" spans="1:9" x14ac:dyDescent="0.25">
      <c r="A13156"/>
      <c r="B13156"/>
      <c r="C13156"/>
      <c r="D13156"/>
      <c r="E13156" s="148"/>
      <c r="F13156" s="148"/>
      <c r="G13156" s="149"/>
      <c r="H13156" s="148"/>
      <c r="I13156"/>
    </row>
    <row r="13157" spans="1:9" x14ac:dyDescent="0.25">
      <c r="A13157"/>
      <c r="B13157"/>
      <c r="C13157"/>
      <c r="D13157"/>
      <c r="E13157" s="148"/>
      <c r="F13157" s="148"/>
      <c r="G13157" s="149"/>
      <c r="H13157" s="148"/>
      <c r="I13157"/>
    </row>
    <row r="13158" spans="1:9" x14ac:dyDescent="0.25">
      <c r="A13158"/>
      <c r="B13158"/>
      <c r="C13158"/>
      <c r="D13158"/>
      <c r="E13158" s="148"/>
      <c r="F13158" s="148"/>
      <c r="G13158" s="149"/>
      <c r="H13158" s="148"/>
      <c r="I13158"/>
    </row>
    <row r="13159" spans="1:9" x14ac:dyDescent="0.25">
      <c r="A13159"/>
      <c r="B13159"/>
      <c r="C13159"/>
      <c r="D13159"/>
      <c r="E13159" s="148"/>
      <c r="F13159" s="148"/>
      <c r="G13159" s="149"/>
      <c r="H13159" s="148"/>
      <c r="I13159"/>
    </row>
    <row r="13160" spans="1:9" x14ac:dyDescent="0.25">
      <c r="A13160"/>
      <c r="B13160"/>
      <c r="C13160"/>
      <c r="D13160"/>
      <c r="E13160" s="148"/>
      <c r="F13160" s="148"/>
      <c r="G13160" s="149"/>
      <c r="H13160" s="148"/>
      <c r="I13160"/>
    </row>
    <row r="13161" spans="1:9" x14ac:dyDescent="0.25">
      <c r="A13161"/>
      <c r="B13161"/>
      <c r="C13161"/>
      <c r="D13161"/>
      <c r="E13161" s="148"/>
      <c r="F13161" s="148"/>
      <c r="G13161" s="149"/>
      <c r="H13161" s="148"/>
      <c r="I13161"/>
    </row>
    <row r="13162" spans="1:9" x14ac:dyDescent="0.25">
      <c r="A13162"/>
      <c r="B13162"/>
      <c r="C13162"/>
      <c r="D13162"/>
      <c r="E13162" s="148"/>
      <c r="F13162" s="148"/>
      <c r="G13162" s="149"/>
      <c r="H13162" s="148"/>
      <c r="I13162"/>
    </row>
    <row r="13163" spans="1:9" x14ac:dyDescent="0.25">
      <c r="A13163"/>
      <c r="B13163"/>
      <c r="C13163"/>
      <c r="D13163"/>
      <c r="E13163" s="148"/>
      <c r="F13163" s="148"/>
      <c r="G13163" s="149"/>
      <c r="H13163" s="148"/>
      <c r="I13163"/>
    </row>
    <row r="13164" spans="1:9" x14ac:dyDescent="0.25">
      <c r="A13164"/>
      <c r="B13164"/>
      <c r="C13164"/>
      <c r="D13164"/>
      <c r="E13164" s="148"/>
      <c r="F13164" s="148"/>
      <c r="G13164" s="149"/>
      <c r="H13164" s="148"/>
      <c r="I13164"/>
    </row>
    <row r="13165" spans="1:9" x14ac:dyDescent="0.25">
      <c r="A13165"/>
      <c r="B13165"/>
      <c r="C13165"/>
      <c r="D13165"/>
      <c r="E13165" s="148"/>
      <c r="F13165" s="148"/>
      <c r="G13165" s="149"/>
      <c r="H13165" s="148"/>
      <c r="I13165"/>
    </row>
    <row r="13166" spans="1:9" x14ac:dyDescent="0.25">
      <c r="A13166"/>
      <c r="B13166"/>
      <c r="C13166"/>
      <c r="D13166"/>
      <c r="E13166" s="148"/>
      <c r="F13166" s="148"/>
      <c r="G13166" s="149"/>
      <c r="H13166" s="148"/>
      <c r="I13166"/>
    </row>
    <row r="13167" spans="1:9" x14ac:dyDescent="0.25">
      <c r="A13167"/>
      <c r="B13167"/>
      <c r="C13167"/>
      <c r="D13167"/>
      <c r="E13167" s="148"/>
      <c r="F13167" s="148"/>
      <c r="G13167" s="149"/>
      <c r="H13167" s="148"/>
      <c r="I13167"/>
    </row>
    <row r="13168" spans="1:9" x14ac:dyDescent="0.25">
      <c r="A13168"/>
      <c r="B13168"/>
      <c r="C13168"/>
      <c r="D13168"/>
      <c r="E13168" s="148"/>
      <c r="F13168" s="148"/>
      <c r="G13168" s="149"/>
      <c r="H13168" s="148"/>
      <c r="I13168"/>
    </row>
    <row r="13169" spans="1:9" x14ac:dyDescent="0.25">
      <c r="A13169"/>
      <c r="B13169"/>
      <c r="C13169"/>
      <c r="D13169"/>
      <c r="E13169" s="148"/>
      <c r="F13169" s="148"/>
      <c r="G13169" s="149"/>
      <c r="H13169" s="148"/>
      <c r="I13169"/>
    </row>
    <row r="13170" spans="1:9" x14ac:dyDescent="0.25">
      <c r="A13170"/>
      <c r="B13170"/>
      <c r="C13170"/>
      <c r="D13170"/>
      <c r="E13170" s="148"/>
      <c r="F13170" s="148"/>
      <c r="G13170" s="149"/>
      <c r="H13170" s="148"/>
      <c r="I13170"/>
    </row>
    <row r="13171" spans="1:9" x14ac:dyDescent="0.25">
      <c r="A13171"/>
      <c r="B13171"/>
      <c r="C13171"/>
      <c r="D13171"/>
      <c r="E13171" s="148"/>
      <c r="F13171" s="148"/>
      <c r="G13171" s="149"/>
      <c r="H13171" s="148"/>
      <c r="I13171"/>
    </row>
    <row r="13172" spans="1:9" x14ac:dyDescent="0.25">
      <c r="A13172"/>
      <c r="B13172"/>
      <c r="C13172"/>
      <c r="D13172"/>
      <c r="E13172" s="148"/>
      <c r="F13172" s="148"/>
      <c r="G13172" s="149"/>
      <c r="H13172" s="148"/>
      <c r="I13172"/>
    </row>
    <row r="13173" spans="1:9" x14ac:dyDescent="0.25">
      <c r="A13173"/>
      <c r="B13173"/>
      <c r="C13173"/>
      <c r="D13173"/>
      <c r="E13173" s="148"/>
      <c r="F13173" s="148"/>
      <c r="G13173" s="149"/>
      <c r="H13173" s="148"/>
      <c r="I13173"/>
    </row>
    <row r="13174" spans="1:9" x14ac:dyDescent="0.25">
      <c r="A13174"/>
      <c r="B13174"/>
      <c r="C13174"/>
      <c r="D13174"/>
      <c r="E13174" s="148"/>
      <c r="F13174" s="148"/>
      <c r="G13174" s="149"/>
      <c r="H13174" s="148"/>
      <c r="I13174"/>
    </row>
    <row r="13175" spans="1:9" x14ac:dyDescent="0.25">
      <c r="A13175"/>
      <c r="B13175"/>
      <c r="C13175"/>
      <c r="D13175"/>
      <c r="E13175" s="148"/>
      <c r="F13175" s="148"/>
      <c r="G13175" s="149"/>
      <c r="H13175" s="148"/>
      <c r="I13175"/>
    </row>
    <row r="13176" spans="1:9" x14ac:dyDescent="0.25">
      <c r="A13176"/>
      <c r="B13176"/>
      <c r="C13176"/>
      <c r="D13176"/>
      <c r="E13176" s="148"/>
      <c r="F13176" s="148"/>
      <c r="G13176" s="149"/>
      <c r="H13176" s="148"/>
      <c r="I13176"/>
    </row>
    <row r="13177" spans="1:9" x14ac:dyDescent="0.25">
      <c r="A13177"/>
      <c r="B13177"/>
      <c r="C13177"/>
      <c r="D13177"/>
      <c r="E13177" s="148"/>
      <c r="F13177" s="148"/>
      <c r="G13177" s="149"/>
      <c r="H13177" s="148"/>
      <c r="I13177"/>
    </row>
    <row r="13178" spans="1:9" x14ac:dyDescent="0.25">
      <c r="A13178"/>
      <c r="B13178"/>
      <c r="C13178"/>
      <c r="D13178"/>
      <c r="E13178" s="148"/>
      <c r="F13178" s="148"/>
      <c r="G13178" s="149"/>
      <c r="H13178" s="148"/>
      <c r="I13178"/>
    </row>
    <row r="13179" spans="1:9" x14ac:dyDescent="0.25">
      <c r="A13179"/>
      <c r="B13179"/>
      <c r="C13179"/>
      <c r="D13179"/>
      <c r="E13179" s="148"/>
      <c r="F13179" s="148"/>
      <c r="G13179" s="149"/>
      <c r="H13179" s="148"/>
      <c r="I13179"/>
    </row>
    <row r="13180" spans="1:9" x14ac:dyDescent="0.25">
      <c r="A13180"/>
      <c r="B13180"/>
      <c r="C13180"/>
      <c r="D13180"/>
      <c r="E13180" s="148"/>
      <c r="F13180" s="148"/>
      <c r="G13180" s="149"/>
      <c r="H13180" s="148"/>
      <c r="I13180"/>
    </row>
    <row r="13181" spans="1:9" x14ac:dyDescent="0.25">
      <c r="A13181"/>
      <c r="B13181"/>
      <c r="C13181"/>
      <c r="D13181"/>
      <c r="E13181" s="148"/>
      <c r="F13181" s="148"/>
      <c r="G13181" s="149"/>
      <c r="H13181" s="148"/>
      <c r="I13181"/>
    </row>
    <row r="13182" spans="1:9" x14ac:dyDescent="0.25">
      <c r="A13182"/>
      <c r="B13182"/>
      <c r="C13182"/>
      <c r="D13182"/>
      <c r="E13182" s="148"/>
      <c r="F13182" s="148"/>
      <c r="G13182" s="149"/>
      <c r="H13182" s="148"/>
      <c r="I13182"/>
    </row>
    <row r="13183" spans="1:9" x14ac:dyDescent="0.25">
      <c r="A13183"/>
      <c r="B13183"/>
      <c r="C13183"/>
      <c r="D13183"/>
      <c r="E13183" s="148"/>
      <c r="F13183" s="148"/>
      <c r="G13183" s="149"/>
      <c r="H13183" s="148"/>
      <c r="I13183"/>
    </row>
    <row r="13184" spans="1:9" x14ac:dyDescent="0.25">
      <c r="A13184"/>
      <c r="B13184"/>
      <c r="C13184"/>
      <c r="D13184"/>
      <c r="E13184" s="148"/>
      <c r="F13184" s="148"/>
      <c r="G13184" s="149"/>
      <c r="H13184" s="148"/>
      <c r="I13184"/>
    </row>
    <row r="13185" spans="1:9" x14ac:dyDescent="0.25">
      <c r="A13185"/>
      <c r="B13185"/>
      <c r="C13185"/>
      <c r="D13185"/>
      <c r="E13185" s="148"/>
      <c r="F13185" s="148"/>
      <c r="G13185" s="149"/>
      <c r="H13185" s="148"/>
      <c r="I13185"/>
    </row>
    <row r="13186" spans="1:9" x14ac:dyDescent="0.25">
      <c r="A13186"/>
      <c r="B13186"/>
      <c r="C13186"/>
      <c r="D13186"/>
      <c r="E13186" s="148"/>
      <c r="F13186" s="148"/>
      <c r="G13186" s="149"/>
      <c r="H13186" s="148"/>
      <c r="I13186"/>
    </row>
    <row r="13187" spans="1:9" x14ac:dyDescent="0.25">
      <c r="A13187"/>
      <c r="B13187"/>
      <c r="C13187"/>
      <c r="D13187"/>
      <c r="E13187" s="148"/>
      <c r="F13187" s="148"/>
      <c r="G13187" s="149"/>
      <c r="H13187" s="148"/>
      <c r="I13187"/>
    </row>
    <row r="13188" spans="1:9" x14ac:dyDescent="0.25">
      <c r="A13188"/>
      <c r="B13188"/>
      <c r="C13188"/>
      <c r="D13188"/>
      <c r="E13188" s="148"/>
      <c r="F13188" s="148"/>
      <c r="G13188" s="149"/>
      <c r="H13188" s="148"/>
      <c r="I13188"/>
    </row>
    <row r="13189" spans="1:9" x14ac:dyDescent="0.25">
      <c r="A13189"/>
      <c r="B13189"/>
      <c r="C13189"/>
      <c r="D13189"/>
      <c r="E13189" s="148"/>
      <c r="F13189" s="148"/>
      <c r="G13189" s="149"/>
      <c r="H13189" s="148"/>
      <c r="I13189"/>
    </row>
    <row r="13190" spans="1:9" x14ac:dyDescent="0.25">
      <c r="A13190"/>
      <c r="B13190"/>
      <c r="C13190"/>
      <c r="D13190"/>
      <c r="E13190" s="148"/>
      <c r="F13190" s="148"/>
      <c r="G13190" s="149"/>
      <c r="H13190" s="148"/>
      <c r="I13190"/>
    </row>
    <row r="13191" spans="1:9" x14ac:dyDescent="0.25">
      <c r="A13191"/>
      <c r="B13191"/>
      <c r="C13191"/>
      <c r="D13191"/>
      <c r="E13191" s="148"/>
      <c r="F13191" s="148"/>
      <c r="G13191" s="149"/>
      <c r="H13191" s="148"/>
      <c r="I13191"/>
    </row>
    <row r="13192" spans="1:9" x14ac:dyDescent="0.25">
      <c r="A13192"/>
      <c r="B13192"/>
      <c r="C13192"/>
      <c r="D13192"/>
      <c r="E13192" s="148"/>
      <c r="F13192" s="148"/>
      <c r="G13192" s="149"/>
      <c r="H13192" s="148"/>
      <c r="I13192"/>
    </row>
    <row r="13193" spans="1:9" x14ac:dyDescent="0.25">
      <c r="A13193"/>
      <c r="B13193"/>
      <c r="C13193"/>
      <c r="D13193"/>
      <c r="E13193" s="148"/>
      <c r="F13193" s="148"/>
      <c r="G13193" s="149"/>
      <c r="H13193" s="148"/>
      <c r="I13193"/>
    </row>
    <row r="13194" spans="1:9" x14ac:dyDescent="0.25">
      <c r="A13194"/>
      <c r="B13194"/>
      <c r="C13194"/>
      <c r="D13194"/>
      <c r="E13194" s="148"/>
      <c r="F13194" s="148"/>
      <c r="G13194" s="149"/>
      <c r="H13194" s="148"/>
      <c r="I13194"/>
    </row>
    <row r="13195" spans="1:9" x14ac:dyDescent="0.25">
      <c r="A13195"/>
      <c r="B13195"/>
      <c r="C13195"/>
      <c r="D13195"/>
      <c r="E13195" s="148"/>
      <c r="F13195" s="148"/>
      <c r="G13195" s="149"/>
      <c r="H13195" s="148"/>
      <c r="I13195"/>
    </row>
    <row r="13196" spans="1:9" x14ac:dyDescent="0.25">
      <c r="A13196"/>
      <c r="B13196"/>
      <c r="C13196"/>
      <c r="D13196"/>
      <c r="E13196" s="148"/>
      <c r="F13196" s="148"/>
      <c r="G13196" s="149"/>
      <c r="H13196" s="148"/>
      <c r="I13196"/>
    </row>
    <row r="13197" spans="1:9" x14ac:dyDescent="0.25">
      <c r="A13197"/>
      <c r="B13197"/>
      <c r="C13197"/>
      <c r="D13197"/>
      <c r="E13197" s="148"/>
      <c r="F13197" s="148"/>
      <c r="G13197" s="149"/>
      <c r="H13197" s="148"/>
      <c r="I13197"/>
    </row>
    <row r="13198" spans="1:9" x14ac:dyDescent="0.25">
      <c r="A13198"/>
      <c r="B13198"/>
      <c r="C13198"/>
      <c r="D13198"/>
      <c r="E13198" s="148"/>
      <c r="F13198" s="148"/>
      <c r="G13198" s="149"/>
      <c r="H13198" s="148"/>
      <c r="I13198"/>
    </row>
    <row r="13199" spans="1:9" x14ac:dyDescent="0.25">
      <c r="A13199"/>
      <c r="B13199"/>
      <c r="C13199"/>
      <c r="D13199"/>
      <c r="E13199" s="148"/>
      <c r="F13199" s="148"/>
      <c r="G13199" s="149"/>
      <c r="H13199" s="148"/>
      <c r="I13199"/>
    </row>
    <row r="13200" spans="1:9" x14ac:dyDescent="0.25">
      <c r="A13200"/>
      <c r="B13200"/>
      <c r="C13200"/>
      <c r="D13200"/>
      <c r="E13200" s="148"/>
      <c r="F13200" s="148"/>
      <c r="G13200" s="149"/>
      <c r="H13200" s="148"/>
      <c r="I13200"/>
    </row>
    <row r="13201" spans="1:9" x14ac:dyDescent="0.25">
      <c r="A13201"/>
      <c r="B13201"/>
      <c r="C13201"/>
      <c r="D13201"/>
      <c r="E13201" s="148"/>
      <c r="F13201" s="148"/>
      <c r="G13201" s="149"/>
      <c r="H13201" s="148"/>
      <c r="I13201"/>
    </row>
    <row r="13202" spans="1:9" x14ac:dyDescent="0.25">
      <c r="A13202"/>
      <c r="B13202"/>
      <c r="C13202"/>
      <c r="D13202"/>
      <c r="E13202" s="148"/>
      <c r="F13202" s="148"/>
      <c r="G13202" s="149"/>
      <c r="H13202" s="148"/>
      <c r="I13202"/>
    </row>
    <row r="13203" spans="1:9" x14ac:dyDescent="0.25">
      <c r="A13203"/>
      <c r="B13203"/>
      <c r="C13203"/>
      <c r="D13203"/>
      <c r="E13203" s="148"/>
      <c r="F13203" s="148"/>
      <c r="G13203" s="149"/>
      <c r="H13203" s="148"/>
      <c r="I13203"/>
    </row>
    <row r="13204" spans="1:9" x14ac:dyDescent="0.25">
      <c r="A13204"/>
      <c r="B13204"/>
      <c r="C13204"/>
      <c r="D13204"/>
      <c r="E13204" s="148"/>
      <c r="F13204" s="148"/>
      <c r="G13204" s="149"/>
      <c r="H13204" s="148"/>
      <c r="I13204"/>
    </row>
    <row r="13205" spans="1:9" x14ac:dyDescent="0.25">
      <c r="A13205"/>
      <c r="B13205"/>
      <c r="C13205"/>
      <c r="D13205"/>
      <c r="E13205" s="148"/>
      <c r="F13205" s="148"/>
      <c r="G13205" s="149"/>
      <c r="H13205" s="148"/>
      <c r="I13205"/>
    </row>
    <row r="13206" spans="1:9" x14ac:dyDescent="0.25">
      <c r="A13206"/>
      <c r="B13206"/>
      <c r="C13206"/>
      <c r="D13206"/>
      <c r="E13206" s="148"/>
      <c r="F13206" s="148"/>
      <c r="G13206" s="149"/>
      <c r="H13206" s="148"/>
      <c r="I13206"/>
    </row>
    <row r="13207" spans="1:9" x14ac:dyDescent="0.25">
      <c r="A13207"/>
      <c r="B13207"/>
      <c r="C13207"/>
      <c r="D13207"/>
      <c r="E13207" s="148"/>
      <c r="F13207" s="148"/>
      <c r="G13207" s="149"/>
      <c r="H13207" s="148"/>
      <c r="I13207"/>
    </row>
    <row r="13208" spans="1:9" x14ac:dyDescent="0.25">
      <c r="A13208"/>
      <c r="B13208"/>
      <c r="C13208"/>
      <c r="D13208"/>
      <c r="E13208" s="148"/>
      <c r="F13208" s="148"/>
      <c r="G13208" s="149"/>
      <c r="H13208" s="148"/>
      <c r="I13208"/>
    </row>
    <row r="13209" spans="1:9" x14ac:dyDescent="0.25">
      <c r="A13209"/>
      <c r="B13209"/>
      <c r="C13209"/>
      <c r="D13209"/>
      <c r="E13209" s="148"/>
      <c r="F13209" s="148"/>
      <c r="G13209" s="149"/>
      <c r="H13209" s="148"/>
      <c r="I13209"/>
    </row>
    <row r="13210" spans="1:9" x14ac:dyDescent="0.25">
      <c r="A13210"/>
      <c r="B13210"/>
      <c r="C13210"/>
      <c r="D13210"/>
      <c r="E13210" s="148"/>
      <c r="F13210" s="148"/>
      <c r="G13210" s="149"/>
      <c r="H13210" s="148"/>
      <c r="I13210"/>
    </row>
    <row r="13211" spans="1:9" x14ac:dyDescent="0.25">
      <c r="A13211"/>
      <c r="B13211"/>
      <c r="C13211"/>
      <c r="D13211"/>
      <c r="E13211" s="148"/>
      <c r="F13211" s="148"/>
      <c r="G13211" s="149"/>
      <c r="H13211" s="148"/>
      <c r="I13211"/>
    </row>
    <row r="13212" spans="1:9" x14ac:dyDescent="0.25">
      <c r="A13212"/>
      <c r="B13212"/>
      <c r="C13212"/>
      <c r="D13212"/>
      <c r="E13212" s="148"/>
      <c r="F13212" s="148"/>
      <c r="G13212" s="149"/>
      <c r="H13212" s="148"/>
      <c r="I13212"/>
    </row>
    <row r="13213" spans="1:9" x14ac:dyDescent="0.25">
      <c r="A13213"/>
      <c r="B13213"/>
      <c r="C13213"/>
      <c r="D13213"/>
      <c r="E13213" s="148"/>
      <c r="F13213" s="148"/>
      <c r="G13213" s="149"/>
      <c r="H13213" s="148"/>
      <c r="I13213"/>
    </row>
    <row r="13214" spans="1:9" x14ac:dyDescent="0.25">
      <c r="A13214"/>
      <c r="B13214"/>
      <c r="C13214"/>
      <c r="D13214"/>
      <c r="E13214" s="148"/>
      <c r="F13214" s="148"/>
      <c r="G13214" s="149"/>
      <c r="H13214" s="148"/>
      <c r="I13214"/>
    </row>
    <row r="13215" spans="1:9" x14ac:dyDescent="0.25">
      <c r="A13215"/>
      <c r="B13215"/>
      <c r="C13215"/>
      <c r="D13215"/>
      <c r="E13215" s="148"/>
      <c r="F13215" s="148"/>
      <c r="G13215" s="149"/>
      <c r="H13215" s="148"/>
      <c r="I13215"/>
    </row>
    <row r="13216" spans="1:9" x14ac:dyDescent="0.25">
      <c r="A13216"/>
      <c r="B13216"/>
      <c r="C13216"/>
      <c r="D13216"/>
      <c r="E13216" s="148"/>
      <c r="F13216" s="148"/>
      <c r="G13216" s="149"/>
      <c r="H13216" s="148"/>
      <c r="I13216"/>
    </row>
    <row r="13217" spans="1:9" x14ac:dyDescent="0.25">
      <c r="A13217"/>
      <c r="B13217"/>
      <c r="C13217"/>
      <c r="D13217"/>
      <c r="E13217" s="148"/>
      <c r="F13217" s="148"/>
      <c r="G13217" s="149"/>
      <c r="H13217" s="148"/>
      <c r="I13217"/>
    </row>
    <row r="13218" spans="1:9" x14ac:dyDescent="0.25">
      <c r="A13218"/>
      <c r="B13218"/>
      <c r="C13218"/>
      <c r="D13218"/>
      <c r="E13218" s="148"/>
      <c r="F13218" s="148"/>
      <c r="G13218" s="149"/>
      <c r="H13218" s="148"/>
      <c r="I13218"/>
    </row>
    <row r="13219" spans="1:9" x14ac:dyDescent="0.25">
      <c r="A13219"/>
      <c r="B13219"/>
      <c r="C13219"/>
      <c r="D13219"/>
      <c r="E13219" s="148"/>
      <c r="F13219" s="148"/>
      <c r="G13219" s="149"/>
      <c r="H13219" s="148"/>
      <c r="I13219"/>
    </row>
    <row r="13220" spans="1:9" x14ac:dyDescent="0.25">
      <c r="A13220"/>
      <c r="B13220"/>
      <c r="C13220"/>
      <c r="D13220"/>
      <c r="E13220" s="148"/>
      <c r="F13220" s="148"/>
      <c r="G13220" s="149"/>
      <c r="H13220" s="148"/>
      <c r="I13220"/>
    </row>
    <row r="13221" spans="1:9" x14ac:dyDescent="0.25">
      <c r="A13221"/>
      <c r="B13221"/>
      <c r="C13221"/>
      <c r="D13221"/>
      <c r="E13221" s="148"/>
      <c r="F13221" s="148"/>
      <c r="G13221" s="149"/>
      <c r="H13221" s="148"/>
      <c r="I13221"/>
    </row>
    <row r="13222" spans="1:9" x14ac:dyDescent="0.25">
      <c r="A13222"/>
      <c r="B13222"/>
      <c r="C13222"/>
      <c r="D13222"/>
      <c r="E13222" s="148"/>
      <c r="F13222" s="148"/>
      <c r="G13222" s="149"/>
      <c r="H13222" s="148"/>
      <c r="I13222"/>
    </row>
    <row r="13223" spans="1:9" x14ac:dyDescent="0.25">
      <c r="A13223"/>
      <c r="B13223"/>
      <c r="C13223"/>
      <c r="D13223"/>
      <c r="E13223" s="148"/>
      <c r="F13223" s="148"/>
      <c r="G13223" s="149"/>
      <c r="H13223" s="148"/>
      <c r="I13223"/>
    </row>
    <row r="13224" spans="1:9" x14ac:dyDescent="0.25">
      <c r="A13224"/>
      <c r="B13224"/>
      <c r="C13224"/>
      <c r="D13224"/>
      <c r="E13224" s="148"/>
      <c r="F13224" s="148"/>
      <c r="G13224" s="149"/>
      <c r="H13224" s="148"/>
      <c r="I13224"/>
    </row>
    <row r="13225" spans="1:9" x14ac:dyDescent="0.25">
      <c r="A13225"/>
      <c r="B13225"/>
      <c r="C13225"/>
      <c r="D13225"/>
      <c r="E13225" s="148"/>
      <c r="F13225" s="148"/>
      <c r="G13225" s="149"/>
      <c r="H13225" s="148"/>
      <c r="I13225"/>
    </row>
    <row r="13226" spans="1:9" x14ac:dyDescent="0.25">
      <c r="A13226"/>
      <c r="B13226"/>
      <c r="C13226"/>
      <c r="D13226"/>
      <c r="E13226" s="148"/>
      <c r="F13226" s="148"/>
      <c r="G13226" s="149"/>
      <c r="H13226" s="148"/>
      <c r="I13226"/>
    </row>
    <row r="13227" spans="1:9" x14ac:dyDescent="0.25">
      <c r="A13227"/>
      <c r="B13227"/>
      <c r="C13227"/>
      <c r="D13227"/>
      <c r="E13227" s="148"/>
      <c r="F13227" s="148"/>
      <c r="G13227" s="149"/>
      <c r="H13227" s="148"/>
      <c r="I13227"/>
    </row>
    <row r="13228" spans="1:9" x14ac:dyDescent="0.25">
      <c r="A13228"/>
      <c r="B13228"/>
      <c r="C13228"/>
      <c r="D13228"/>
      <c r="E13228" s="148"/>
      <c r="F13228" s="148"/>
      <c r="G13228" s="149"/>
      <c r="H13228" s="148"/>
      <c r="I13228"/>
    </row>
    <row r="13229" spans="1:9" x14ac:dyDescent="0.25">
      <c r="A13229"/>
      <c r="B13229"/>
      <c r="C13229"/>
      <c r="D13229"/>
      <c r="E13229" s="148"/>
      <c r="F13229" s="148"/>
      <c r="G13229" s="149"/>
      <c r="H13229" s="148"/>
      <c r="I13229"/>
    </row>
    <row r="13230" spans="1:9" x14ac:dyDescent="0.25">
      <c r="A13230"/>
      <c r="B13230"/>
      <c r="C13230"/>
      <c r="D13230"/>
      <c r="E13230" s="148"/>
      <c r="F13230" s="148"/>
      <c r="G13230" s="149"/>
      <c r="H13230" s="148"/>
      <c r="I13230"/>
    </row>
    <row r="13231" spans="1:9" x14ac:dyDescent="0.25">
      <c r="A13231"/>
      <c r="B13231"/>
      <c r="C13231"/>
      <c r="D13231"/>
      <c r="E13231" s="148"/>
      <c r="F13231" s="148"/>
      <c r="G13231" s="149"/>
      <c r="H13231" s="148"/>
      <c r="I13231"/>
    </row>
    <row r="13232" spans="1:9" x14ac:dyDescent="0.25">
      <c r="A13232"/>
      <c r="B13232"/>
      <c r="C13232"/>
      <c r="D13232"/>
      <c r="E13232" s="148"/>
      <c r="F13232" s="148"/>
      <c r="G13232" s="149"/>
      <c r="H13232" s="148"/>
      <c r="I13232"/>
    </row>
    <row r="13233" spans="1:9" x14ac:dyDescent="0.25">
      <c r="A13233"/>
      <c r="B13233"/>
      <c r="C13233"/>
      <c r="D13233"/>
      <c r="E13233" s="148"/>
      <c r="F13233" s="148"/>
      <c r="G13233" s="149"/>
      <c r="H13233" s="148"/>
      <c r="I13233"/>
    </row>
    <row r="13234" spans="1:9" x14ac:dyDescent="0.25">
      <c r="A13234"/>
      <c r="B13234"/>
      <c r="C13234"/>
      <c r="D13234"/>
      <c r="E13234" s="148"/>
      <c r="F13234" s="148"/>
      <c r="G13234" s="149"/>
      <c r="H13234" s="148"/>
      <c r="I13234"/>
    </row>
    <row r="13235" spans="1:9" x14ac:dyDescent="0.25">
      <c r="A13235"/>
      <c r="B13235"/>
      <c r="C13235"/>
      <c r="D13235"/>
      <c r="E13235" s="148"/>
      <c r="F13235" s="148"/>
      <c r="G13235" s="149"/>
      <c r="H13235" s="148"/>
      <c r="I13235"/>
    </row>
    <row r="13236" spans="1:9" x14ac:dyDescent="0.25">
      <c r="A13236"/>
      <c r="B13236"/>
      <c r="C13236"/>
      <c r="D13236"/>
      <c r="E13236" s="148"/>
      <c r="F13236" s="148"/>
      <c r="G13236" s="149"/>
      <c r="H13236" s="148"/>
      <c r="I13236"/>
    </row>
    <row r="13237" spans="1:9" x14ac:dyDescent="0.25">
      <c r="A13237"/>
      <c r="B13237"/>
      <c r="C13237"/>
      <c r="D13237"/>
      <c r="E13237" s="148"/>
      <c r="F13237" s="148"/>
      <c r="G13237" s="149"/>
      <c r="H13237" s="148"/>
      <c r="I13237"/>
    </row>
    <row r="13238" spans="1:9" x14ac:dyDescent="0.25">
      <c r="A13238"/>
      <c r="B13238"/>
      <c r="C13238"/>
      <c r="D13238"/>
      <c r="E13238" s="148"/>
      <c r="F13238" s="148"/>
      <c r="G13238" s="149"/>
      <c r="H13238" s="148"/>
      <c r="I13238"/>
    </row>
    <row r="13239" spans="1:9" x14ac:dyDescent="0.25">
      <c r="A13239"/>
      <c r="B13239"/>
      <c r="C13239"/>
      <c r="D13239"/>
      <c r="E13239" s="148"/>
      <c r="F13239" s="148"/>
      <c r="G13239" s="149"/>
      <c r="H13239" s="148"/>
      <c r="I13239"/>
    </row>
    <row r="13240" spans="1:9" x14ac:dyDescent="0.25">
      <c r="A13240"/>
      <c r="B13240"/>
      <c r="C13240"/>
      <c r="D13240"/>
      <c r="E13240" s="148"/>
      <c r="F13240" s="148"/>
      <c r="G13240" s="149"/>
      <c r="H13240" s="148"/>
      <c r="I13240"/>
    </row>
    <row r="13241" spans="1:9" x14ac:dyDescent="0.25">
      <c r="A13241"/>
      <c r="B13241"/>
      <c r="C13241"/>
      <c r="D13241"/>
      <c r="E13241" s="148"/>
      <c r="F13241" s="148"/>
      <c r="G13241" s="149"/>
      <c r="H13241" s="148"/>
      <c r="I13241"/>
    </row>
    <row r="13242" spans="1:9" x14ac:dyDescent="0.25">
      <c r="A13242"/>
      <c r="B13242"/>
      <c r="C13242"/>
      <c r="D13242"/>
      <c r="E13242" s="148"/>
      <c r="F13242" s="148"/>
      <c r="G13242" s="149"/>
      <c r="H13242" s="148"/>
      <c r="I13242"/>
    </row>
    <row r="13243" spans="1:9" x14ac:dyDescent="0.25">
      <c r="A13243"/>
      <c r="B13243"/>
      <c r="C13243"/>
      <c r="D13243"/>
      <c r="E13243" s="148"/>
      <c r="F13243" s="148"/>
      <c r="G13243" s="149"/>
      <c r="H13243" s="148"/>
      <c r="I13243"/>
    </row>
    <row r="13244" spans="1:9" x14ac:dyDescent="0.25">
      <c r="A13244"/>
      <c r="B13244"/>
      <c r="C13244"/>
      <c r="D13244"/>
      <c r="E13244" s="148"/>
      <c r="F13244" s="148"/>
      <c r="G13244" s="149"/>
      <c r="H13244" s="148"/>
      <c r="I13244"/>
    </row>
    <row r="13245" spans="1:9" x14ac:dyDescent="0.25">
      <c r="A13245"/>
      <c r="B13245"/>
      <c r="C13245"/>
      <c r="D13245"/>
      <c r="E13245" s="148"/>
      <c r="F13245" s="148"/>
      <c r="G13245" s="149"/>
      <c r="H13245" s="148"/>
      <c r="I13245"/>
    </row>
    <row r="13246" spans="1:9" x14ac:dyDescent="0.25">
      <c r="A13246"/>
      <c r="B13246"/>
      <c r="C13246"/>
      <c r="D13246"/>
      <c r="E13246" s="148"/>
      <c r="F13246" s="148"/>
      <c r="G13246" s="149"/>
      <c r="H13246" s="148"/>
      <c r="I13246"/>
    </row>
    <row r="13247" spans="1:9" x14ac:dyDescent="0.25">
      <c r="A13247"/>
      <c r="B13247"/>
      <c r="C13247"/>
      <c r="D13247"/>
      <c r="E13247" s="148"/>
      <c r="F13247" s="148"/>
      <c r="G13247" s="149"/>
      <c r="H13247" s="148"/>
      <c r="I13247"/>
    </row>
    <row r="13248" spans="1:9" x14ac:dyDescent="0.25">
      <c r="A13248"/>
      <c r="B13248"/>
      <c r="C13248"/>
      <c r="D13248"/>
      <c r="E13248" s="148"/>
      <c r="F13248" s="148"/>
      <c r="G13248" s="149"/>
      <c r="H13248" s="148"/>
      <c r="I13248"/>
    </row>
    <row r="13249" spans="1:9" x14ac:dyDescent="0.25">
      <c r="A13249"/>
      <c r="B13249"/>
      <c r="C13249"/>
      <c r="D13249"/>
      <c r="E13249" s="148"/>
      <c r="F13249" s="148"/>
      <c r="G13249" s="149"/>
      <c r="H13249" s="148"/>
      <c r="I13249"/>
    </row>
    <row r="13250" spans="1:9" x14ac:dyDescent="0.25">
      <c r="A13250"/>
      <c r="B13250"/>
      <c r="C13250"/>
      <c r="D13250"/>
      <c r="E13250" s="148"/>
      <c r="F13250" s="148"/>
      <c r="G13250" s="149"/>
      <c r="H13250" s="148"/>
      <c r="I13250"/>
    </row>
    <row r="13251" spans="1:9" x14ac:dyDescent="0.25">
      <c r="A13251"/>
      <c r="B13251"/>
      <c r="C13251"/>
      <c r="D13251"/>
      <c r="E13251" s="148"/>
      <c r="F13251" s="148"/>
      <c r="G13251" s="149"/>
      <c r="H13251" s="148"/>
      <c r="I13251"/>
    </row>
    <row r="13252" spans="1:9" x14ac:dyDescent="0.25">
      <c r="A13252"/>
      <c r="B13252"/>
      <c r="C13252"/>
      <c r="D13252"/>
      <c r="E13252" s="148"/>
      <c r="F13252" s="148"/>
      <c r="G13252" s="149"/>
      <c r="H13252" s="148"/>
      <c r="I13252"/>
    </row>
    <row r="13253" spans="1:9" x14ac:dyDescent="0.25">
      <c r="A13253"/>
      <c r="B13253"/>
      <c r="C13253"/>
      <c r="D13253"/>
      <c r="E13253" s="148"/>
      <c r="F13253" s="148"/>
      <c r="G13253" s="149"/>
      <c r="H13253" s="148"/>
      <c r="I13253"/>
    </row>
    <row r="13254" spans="1:9" x14ac:dyDescent="0.25">
      <c r="A13254"/>
      <c r="B13254"/>
      <c r="C13254"/>
      <c r="D13254"/>
      <c r="E13254" s="148"/>
      <c r="F13254" s="148"/>
      <c r="G13254" s="149"/>
      <c r="H13254" s="148"/>
      <c r="I13254"/>
    </row>
    <row r="13255" spans="1:9" x14ac:dyDescent="0.25">
      <c r="A13255"/>
      <c r="B13255"/>
      <c r="C13255"/>
      <c r="D13255"/>
      <c r="E13255" s="148"/>
      <c r="F13255" s="148"/>
      <c r="G13255" s="149"/>
      <c r="H13255" s="148"/>
      <c r="I13255"/>
    </row>
    <row r="13256" spans="1:9" x14ac:dyDescent="0.25">
      <c r="A13256"/>
      <c r="B13256"/>
      <c r="C13256"/>
      <c r="D13256"/>
      <c r="E13256" s="148"/>
      <c r="F13256" s="148"/>
      <c r="G13256" s="149"/>
      <c r="H13256" s="148"/>
      <c r="I13256"/>
    </row>
    <row r="13257" spans="1:9" x14ac:dyDescent="0.25">
      <c r="A13257"/>
      <c r="B13257"/>
      <c r="C13257"/>
      <c r="D13257"/>
      <c r="E13257" s="148"/>
      <c r="F13257" s="148"/>
      <c r="G13257" s="149"/>
      <c r="H13257" s="148"/>
      <c r="I13257"/>
    </row>
    <row r="13258" spans="1:9" x14ac:dyDescent="0.25">
      <c r="A13258"/>
      <c r="B13258"/>
      <c r="C13258"/>
      <c r="D13258"/>
      <c r="E13258" s="148"/>
      <c r="F13258" s="148"/>
      <c r="G13258" s="149"/>
      <c r="H13258" s="148"/>
      <c r="I13258"/>
    </row>
    <row r="13259" spans="1:9" x14ac:dyDescent="0.25">
      <c r="A13259"/>
      <c r="B13259"/>
      <c r="C13259"/>
      <c r="D13259"/>
      <c r="E13259" s="148"/>
      <c r="F13259" s="148"/>
      <c r="G13259" s="149"/>
      <c r="H13259" s="148"/>
      <c r="I13259"/>
    </row>
    <row r="13260" spans="1:9" x14ac:dyDescent="0.25">
      <c r="A13260"/>
      <c r="B13260"/>
      <c r="C13260"/>
      <c r="D13260"/>
      <c r="E13260" s="148"/>
      <c r="F13260" s="148"/>
      <c r="G13260" s="149"/>
      <c r="H13260" s="148"/>
      <c r="I13260"/>
    </row>
    <row r="13261" spans="1:9" x14ac:dyDescent="0.25">
      <c r="A13261"/>
      <c r="B13261"/>
      <c r="C13261"/>
      <c r="D13261"/>
      <c r="E13261" s="148"/>
      <c r="F13261" s="148"/>
      <c r="G13261" s="149"/>
      <c r="H13261" s="148"/>
      <c r="I13261"/>
    </row>
    <row r="13262" spans="1:9" x14ac:dyDescent="0.25">
      <c r="A13262"/>
      <c r="B13262"/>
      <c r="C13262"/>
      <c r="D13262"/>
      <c r="E13262" s="148"/>
      <c r="F13262" s="148"/>
      <c r="G13262" s="149"/>
      <c r="H13262" s="148"/>
      <c r="I13262"/>
    </row>
    <row r="13263" spans="1:9" x14ac:dyDescent="0.25">
      <c r="A13263"/>
      <c r="B13263"/>
      <c r="C13263"/>
      <c r="D13263"/>
      <c r="E13263" s="148"/>
      <c r="F13263" s="148"/>
      <c r="G13263" s="149"/>
      <c r="H13263" s="148"/>
      <c r="I13263"/>
    </row>
    <row r="13264" spans="1:9" x14ac:dyDescent="0.25">
      <c r="A13264"/>
      <c r="B13264"/>
      <c r="C13264"/>
      <c r="D13264"/>
      <c r="E13264" s="148"/>
      <c r="F13264" s="148"/>
      <c r="G13264" s="149"/>
      <c r="H13264" s="148"/>
      <c r="I13264"/>
    </row>
    <row r="13265" spans="1:9" x14ac:dyDescent="0.25">
      <c r="A13265"/>
      <c r="B13265"/>
      <c r="C13265"/>
      <c r="D13265"/>
      <c r="E13265" s="148"/>
      <c r="F13265" s="148"/>
      <c r="G13265" s="149"/>
      <c r="H13265" s="148"/>
      <c r="I13265"/>
    </row>
    <row r="13266" spans="1:9" x14ac:dyDescent="0.25">
      <c r="A13266"/>
      <c r="B13266"/>
      <c r="C13266"/>
      <c r="D13266"/>
      <c r="E13266" s="148"/>
      <c r="F13266" s="148"/>
      <c r="G13266" s="149"/>
      <c r="H13266" s="148"/>
      <c r="I13266"/>
    </row>
    <row r="13267" spans="1:9" x14ac:dyDescent="0.25">
      <c r="A13267"/>
      <c r="B13267"/>
      <c r="C13267"/>
      <c r="D13267"/>
      <c r="E13267" s="148"/>
      <c r="F13267" s="148"/>
      <c r="G13267" s="149"/>
      <c r="H13267" s="148"/>
      <c r="I13267"/>
    </row>
    <row r="13268" spans="1:9" x14ac:dyDescent="0.25">
      <c r="A13268"/>
      <c r="B13268"/>
      <c r="C13268"/>
      <c r="D13268"/>
      <c r="E13268" s="148"/>
      <c r="F13268" s="148"/>
      <c r="G13268" s="149"/>
      <c r="H13268" s="148"/>
      <c r="I13268"/>
    </row>
    <row r="13269" spans="1:9" x14ac:dyDescent="0.25">
      <c r="A13269"/>
      <c r="B13269"/>
      <c r="C13269"/>
      <c r="D13269"/>
      <c r="E13269" s="148"/>
      <c r="F13269" s="148"/>
      <c r="G13269" s="149"/>
      <c r="H13269" s="148"/>
      <c r="I13269"/>
    </row>
    <row r="13270" spans="1:9" x14ac:dyDescent="0.25">
      <c r="A13270"/>
      <c r="B13270"/>
      <c r="C13270"/>
      <c r="D13270"/>
      <c r="E13270" s="148"/>
      <c r="F13270" s="148"/>
      <c r="G13270" s="149"/>
      <c r="H13270" s="148"/>
      <c r="I13270"/>
    </row>
    <row r="13271" spans="1:9" x14ac:dyDescent="0.25">
      <c r="A13271"/>
      <c r="B13271"/>
      <c r="C13271"/>
      <c r="D13271"/>
      <c r="E13271" s="148"/>
      <c r="F13271" s="148"/>
      <c r="G13271" s="149"/>
      <c r="H13271" s="148"/>
      <c r="I13271"/>
    </row>
    <row r="13272" spans="1:9" x14ac:dyDescent="0.25">
      <c r="A13272"/>
      <c r="B13272"/>
      <c r="C13272"/>
      <c r="D13272"/>
      <c r="E13272" s="148"/>
      <c r="F13272" s="148"/>
      <c r="G13272" s="149"/>
      <c r="H13272" s="148"/>
      <c r="I13272"/>
    </row>
    <row r="13273" spans="1:9" x14ac:dyDescent="0.25">
      <c r="A13273"/>
      <c r="B13273"/>
      <c r="C13273"/>
      <c r="D13273"/>
      <c r="E13273" s="148"/>
      <c r="F13273" s="148"/>
      <c r="G13273" s="149"/>
      <c r="H13273" s="148"/>
      <c r="I13273"/>
    </row>
    <row r="13274" spans="1:9" x14ac:dyDescent="0.25">
      <c r="A13274"/>
      <c r="B13274"/>
      <c r="C13274"/>
      <c r="D13274"/>
      <c r="E13274" s="148"/>
      <c r="F13274" s="148"/>
      <c r="G13274" s="149"/>
      <c r="H13274" s="148"/>
      <c r="I13274"/>
    </row>
    <row r="13275" spans="1:9" x14ac:dyDescent="0.25">
      <c r="A13275"/>
      <c r="B13275"/>
      <c r="C13275"/>
      <c r="D13275"/>
      <c r="E13275" s="148"/>
      <c r="F13275" s="148"/>
      <c r="G13275" s="149"/>
      <c r="H13275" s="148"/>
      <c r="I13275"/>
    </row>
    <row r="13276" spans="1:9" x14ac:dyDescent="0.25">
      <c r="A13276"/>
      <c r="B13276"/>
      <c r="C13276"/>
      <c r="D13276"/>
      <c r="E13276" s="148"/>
      <c r="F13276" s="148"/>
      <c r="G13276" s="149"/>
      <c r="H13276" s="148"/>
      <c r="I13276"/>
    </row>
    <row r="13277" spans="1:9" x14ac:dyDescent="0.25">
      <c r="A13277"/>
      <c r="B13277"/>
      <c r="C13277"/>
      <c r="D13277"/>
      <c r="E13277" s="148"/>
      <c r="F13277" s="148"/>
      <c r="G13277" s="149"/>
      <c r="H13277" s="148"/>
      <c r="I13277"/>
    </row>
    <row r="13278" spans="1:9" x14ac:dyDescent="0.25">
      <c r="A13278"/>
      <c r="B13278"/>
      <c r="C13278"/>
      <c r="D13278"/>
      <c r="E13278" s="148"/>
      <c r="F13278" s="148"/>
      <c r="G13278" s="149"/>
      <c r="H13278" s="148"/>
      <c r="I13278"/>
    </row>
    <row r="13279" spans="1:9" x14ac:dyDescent="0.25">
      <c r="A13279"/>
      <c r="B13279"/>
      <c r="C13279"/>
      <c r="D13279"/>
      <c r="E13279" s="148"/>
      <c r="F13279" s="148"/>
      <c r="G13279" s="149"/>
      <c r="H13279" s="148"/>
      <c r="I13279"/>
    </row>
    <row r="13280" spans="1:9" x14ac:dyDescent="0.25">
      <c r="A13280"/>
      <c r="B13280"/>
      <c r="C13280"/>
      <c r="D13280"/>
      <c r="E13280" s="148"/>
      <c r="F13280" s="148"/>
      <c r="G13280" s="149"/>
      <c r="H13280" s="148"/>
      <c r="I13280"/>
    </row>
    <row r="13281" spans="1:9" x14ac:dyDescent="0.25">
      <c r="A13281"/>
      <c r="B13281"/>
      <c r="C13281"/>
      <c r="D13281"/>
      <c r="E13281" s="148"/>
      <c r="F13281" s="148"/>
      <c r="G13281" s="149"/>
      <c r="H13281" s="148"/>
      <c r="I13281"/>
    </row>
    <row r="13282" spans="1:9" x14ac:dyDescent="0.25">
      <c r="A13282"/>
      <c r="B13282"/>
      <c r="C13282"/>
      <c r="D13282"/>
      <c r="E13282" s="148"/>
      <c r="F13282" s="148"/>
      <c r="G13282" s="149"/>
      <c r="H13282" s="148"/>
      <c r="I13282"/>
    </row>
    <row r="13283" spans="1:9" x14ac:dyDescent="0.25">
      <c r="A13283"/>
      <c r="B13283"/>
      <c r="C13283"/>
      <c r="D13283"/>
      <c r="E13283" s="148"/>
      <c r="F13283" s="148"/>
      <c r="G13283" s="149"/>
      <c r="H13283" s="148"/>
      <c r="I13283"/>
    </row>
    <row r="13284" spans="1:9" x14ac:dyDescent="0.25">
      <c r="A13284"/>
      <c r="B13284"/>
      <c r="C13284"/>
      <c r="D13284"/>
      <c r="E13284" s="148"/>
      <c r="F13284" s="148"/>
      <c r="G13284" s="149"/>
      <c r="H13284" s="148"/>
      <c r="I13284"/>
    </row>
    <row r="13285" spans="1:9" x14ac:dyDescent="0.25">
      <c r="A13285"/>
      <c r="B13285"/>
      <c r="C13285"/>
      <c r="D13285"/>
      <c r="E13285" s="148"/>
      <c r="F13285" s="148"/>
      <c r="G13285" s="149"/>
      <c r="H13285" s="148"/>
      <c r="I13285"/>
    </row>
    <row r="13286" spans="1:9" x14ac:dyDescent="0.25">
      <c r="A13286"/>
      <c r="B13286"/>
      <c r="C13286"/>
      <c r="D13286"/>
      <c r="E13286" s="148"/>
      <c r="F13286" s="148"/>
      <c r="G13286" s="149"/>
      <c r="H13286" s="148"/>
      <c r="I13286"/>
    </row>
    <row r="13287" spans="1:9" x14ac:dyDescent="0.25">
      <c r="A13287"/>
      <c r="B13287"/>
      <c r="C13287"/>
      <c r="D13287"/>
      <c r="E13287" s="148"/>
      <c r="F13287" s="148"/>
      <c r="G13287" s="149"/>
      <c r="H13287" s="148"/>
      <c r="I13287"/>
    </row>
    <row r="13288" spans="1:9" x14ac:dyDescent="0.25">
      <c r="A13288"/>
      <c r="B13288"/>
      <c r="C13288"/>
      <c r="D13288"/>
      <c r="E13288" s="148"/>
      <c r="F13288" s="148"/>
      <c r="G13288" s="149"/>
      <c r="H13288" s="148"/>
      <c r="I13288"/>
    </row>
    <row r="13289" spans="1:9" x14ac:dyDescent="0.25">
      <c r="A13289"/>
      <c r="B13289"/>
      <c r="C13289"/>
      <c r="D13289"/>
      <c r="E13289" s="148"/>
      <c r="F13289" s="148"/>
      <c r="G13289" s="149"/>
      <c r="H13289" s="148"/>
      <c r="I13289"/>
    </row>
    <row r="13290" spans="1:9" x14ac:dyDescent="0.25">
      <c r="A13290"/>
      <c r="B13290"/>
      <c r="C13290"/>
      <c r="D13290"/>
      <c r="E13290" s="148"/>
      <c r="F13290" s="148"/>
      <c r="G13290" s="149"/>
      <c r="H13290" s="148"/>
      <c r="I13290"/>
    </row>
    <row r="13291" spans="1:9" x14ac:dyDescent="0.25">
      <c r="A13291"/>
      <c r="B13291"/>
      <c r="C13291"/>
      <c r="D13291"/>
      <c r="E13291" s="148"/>
      <c r="F13291" s="148"/>
      <c r="G13291" s="149"/>
      <c r="H13291" s="148"/>
      <c r="I13291"/>
    </row>
    <row r="13292" spans="1:9" x14ac:dyDescent="0.25">
      <c r="A13292"/>
      <c r="B13292"/>
      <c r="C13292"/>
      <c r="D13292"/>
      <c r="E13292" s="148"/>
      <c r="F13292" s="148"/>
      <c r="G13292" s="149"/>
      <c r="H13292" s="148"/>
      <c r="I13292"/>
    </row>
    <row r="13293" spans="1:9" x14ac:dyDescent="0.25">
      <c r="A13293"/>
      <c r="B13293"/>
      <c r="C13293"/>
      <c r="D13293"/>
      <c r="E13293" s="148"/>
      <c r="F13293" s="148"/>
      <c r="G13293" s="149"/>
      <c r="H13293" s="148"/>
      <c r="I13293"/>
    </row>
    <row r="13294" spans="1:9" x14ac:dyDescent="0.25">
      <c r="A13294"/>
      <c r="B13294"/>
      <c r="C13294"/>
      <c r="D13294"/>
      <c r="E13294" s="148"/>
      <c r="F13294" s="148"/>
      <c r="G13294" s="149"/>
      <c r="H13294" s="148"/>
      <c r="I13294"/>
    </row>
    <row r="13295" spans="1:9" x14ac:dyDescent="0.25">
      <c r="A13295"/>
      <c r="B13295"/>
      <c r="C13295"/>
      <c r="D13295"/>
      <c r="E13295" s="148"/>
      <c r="F13295" s="148"/>
      <c r="G13295" s="149"/>
      <c r="H13295" s="148"/>
      <c r="I13295"/>
    </row>
    <row r="13296" spans="1:9" x14ac:dyDescent="0.25">
      <c r="A13296"/>
      <c r="B13296"/>
      <c r="C13296"/>
      <c r="D13296"/>
      <c r="E13296" s="148"/>
      <c r="F13296" s="148"/>
      <c r="G13296" s="149"/>
      <c r="H13296" s="148"/>
      <c r="I13296"/>
    </row>
    <row r="13297" spans="1:9" x14ac:dyDescent="0.25">
      <c r="A13297"/>
      <c r="B13297"/>
      <c r="C13297"/>
      <c r="D13297"/>
      <c r="E13297" s="148"/>
      <c r="F13297" s="148"/>
      <c r="G13297" s="149"/>
      <c r="H13297" s="148"/>
      <c r="I13297"/>
    </row>
    <row r="13298" spans="1:9" x14ac:dyDescent="0.25">
      <c r="A13298"/>
      <c r="B13298"/>
      <c r="C13298"/>
      <c r="D13298"/>
      <c r="E13298" s="148"/>
      <c r="F13298" s="148"/>
      <c r="G13298" s="149"/>
      <c r="H13298" s="148"/>
      <c r="I13298"/>
    </row>
    <row r="13299" spans="1:9" x14ac:dyDescent="0.25">
      <c r="A13299"/>
      <c r="B13299"/>
      <c r="C13299"/>
      <c r="D13299"/>
      <c r="E13299" s="148"/>
      <c r="F13299" s="148"/>
      <c r="G13299" s="149"/>
      <c r="H13299" s="148"/>
      <c r="I13299"/>
    </row>
    <row r="13300" spans="1:9" x14ac:dyDescent="0.25">
      <c r="A13300"/>
      <c r="B13300"/>
      <c r="C13300"/>
      <c r="D13300"/>
      <c r="E13300" s="148"/>
      <c r="F13300" s="148"/>
      <c r="G13300" s="149"/>
      <c r="H13300" s="148"/>
      <c r="I13300"/>
    </row>
    <row r="13301" spans="1:9" x14ac:dyDescent="0.25">
      <c r="A13301"/>
      <c r="B13301"/>
      <c r="C13301"/>
      <c r="D13301"/>
      <c r="E13301" s="148"/>
      <c r="F13301" s="148"/>
      <c r="G13301" s="149"/>
      <c r="H13301" s="148"/>
      <c r="I13301"/>
    </row>
    <row r="13302" spans="1:9" x14ac:dyDescent="0.25">
      <c r="A13302"/>
      <c r="B13302"/>
      <c r="C13302"/>
      <c r="D13302"/>
      <c r="E13302" s="148"/>
      <c r="F13302" s="148"/>
      <c r="G13302" s="149"/>
      <c r="H13302" s="148"/>
      <c r="I13302"/>
    </row>
    <row r="13303" spans="1:9" x14ac:dyDescent="0.25">
      <c r="A13303"/>
      <c r="B13303"/>
      <c r="C13303"/>
      <c r="D13303"/>
      <c r="E13303" s="148"/>
      <c r="F13303" s="148"/>
      <c r="G13303" s="149"/>
      <c r="H13303" s="148"/>
      <c r="I13303"/>
    </row>
    <row r="13304" spans="1:9" x14ac:dyDescent="0.25">
      <c r="A13304"/>
      <c r="B13304"/>
      <c r="C13304"/>
      <c r="D13304"/>
      <c r="E13304" s="148"/>
      <c r="F13304" s="148"/>
      <c r="G13304" s="149"/>
      <c r="H13304" s="148"/>
      <c r="I13304"/>
    </row>
    <row r="13305" spans="1:9" x14ac:dyDescent="0.25">
      <c r="A13305"/>
      <c r="B13305"/>
      <c r="C13305"/>
      <c r="D13305"/>
      <c r="E13305" s="148"/>
      <c r="F13305" s="148"/>
      <c r="G13305" s="149"/>
      <c r="H13305" s="148"/>
      <c r="I13305"/>
    </row>
    <row r="13306" spans="1:9" x14ac:dyDescent="0.25">
      <c r="A13306"/>
      <c r="B13306"/>
      <c r="C13306"/>
      <c r="D13306"/>
      <c r="E13306" s="148"/>
      <c r="F13306" s="148"/>
      <c r="G13306" s="149"/>
      <c r="H13306" s="148"/>
      <c r="I13306"/>
    </row>
    <row r="13307" spans="1:9" x14ac:dyDescent="0.25">
      <c r="A13307"/>
      <c r="B13307"/>
      <c r="C13307"/>
      <c r="D13307"/>
      <c r="E13307" s="148"/>
      <c r="F13307" s="148"/>
      <c r="G13307" s="149"/>
      <c r="H13307" s="148"/>
      <c r="I13307"/>
    </row>
    <row r="13308" spans="1:9" x14ac:dyDescent="0.25">
      <c r="A13308"/>
      <c r="B13308"/>
      <c r="C13308"/>
      <c r="D13308"/>
      <c r="E13308" s="148"/>
      <c r="F13308" s="148"/>
      <c r="G13308" s="149"/>
      <c r="H13308" s="148"/>
      <c r="I13308"/>
    </row>
    <row r="13309" spans="1:9" x14ac:dyDescent="0.25">
      <c r="A13309"/>
      <c r="B13309"/>
      <c r="C13309"/>
      <c r="D13309"/>
      <c r="E13309" s="148"/>
      <c r="F13309" s="148"/>
      <c r="G13309" s="149"/>
      <c r="H13309" s="148"/>
      <c r="I13309"/>
    </row>
    <row r="13310" spans="1:9" x14ac:dyDescent="0.25">
      <c r="A13310"/>
      <c r="B13310"/>
      <c r="C13310"/>
      <c r="D13310"/>
      <c r="E13310" s="148"/>
      <c r="F13310" s="148"/>
      <c r="G13310" s="149"/>
      <c r="H13310" s="148"/>
      <c r="I13310"/>
    </row>
    <row r="13311" spans="1:9" x14ac:dyDescent="0.25">
      <c r="A13311"/>
      <c r="B13311"/>
      <c r="C13311"/>
      <c r="D13311"/>
      <c r="E13311" s="148"/>
      <c r="F13311" s="148"/>
      <c r="G13311" s="149"/>
      <c r="H13311" s="148"/>
      <c r="I13311"/>
    </row>
    <row r="13312" spans="1:9" x14ac:dyDescent="0.25">
      <c r="A13312"/>
      <c r="B13312"/>
      <c r="C13312"/>
      <c r="D13312"/>
      <c r="E13312" s="148"/>
      <c r="F13312" s="148"/>
      <c r="G13312" s="149"/>
      <c r="H13312" s="148"/>
      <c r="I13312"/>
    </row>
    <row r="13313" spans="1:9" x14ac:dyDescent="0.25">
      <c r="A13313"/>
      <c r="B13313"/>
      <c r="C13313"/>
      <c r="D13313"/>
      <c r="E13313" s="148"/>
      <c r="F13313" s="148"/>
      <c r="G13313" s="149"/>
      <c r="H13313" s="148"/>
      <c r="I13313"/>
    </row>
    <row r="13314" spans="1:9" x14ac:dyDescent="0.25">
      <c r="A13314"/>
      <c r="B13314"/>
      <c r="C13314"/>
      <c r="D13314"/>
      <c r="E13314" s="148"/>
      <c r="F13314" s="148"/>
      <c r="G13314" s="149"/>
      <c r="H13314" s="148"/>
      <c r="I13314"/>
    </row>
    <row r="13315" spans="1:9" x14ac:dyDescent="0.25">
      <c r="A13315"/>
      <c r="B13315"/>
      <c r="C13315"/>
      <c r="D13315"/>
      <c r="E13315" s="148"/>
      <c r="F13315" s="148"/>
      <c r="G13315" s="149"/>
      <c r="H13315" s="148"/>
      <c r="I13315"/>
    </row>
    <row r="13316" spans="1:9" x14ac:dyDescent="0.25">
      <c r="A13316"/>
      <c r="B13316"/>
      <c r="C13316"/>
      <c r="D13316"/>
      <c r="E13316" s="148"/>
      <c r="F13316" s="148"/>
      <c r="G13316" s="149"/>
      <c r="H13316" s="148"/>
      <c r="I13316"/>
    </row>
    <row r="13317" spans="1:9" x14ac:dyDescent="0.25">
      <c r="A13317"/>
      <c r="B13317"/>
      <c r="C13317"/>
      <c r="D13317"/>
      <c r="E13317" s="148"/>
      <c r="F13317" s="148"/>
      <c r="G13317" s="149"/>
      <c r="H13317" s="148"/>
      <c r="I13317"/>
    </row>
    <row r="13318" spans="1:9" x14ac:dyDescent="0.25">
      <c r="A13318"/>
      <c r="B13318"/>
      <c r="C13318"/>
      <c r="D13318"/>
      <c r="E13318" s="148"/>
      <c r="F13318" s="148"/>
      <c r="G13318" s="149"/>
      <c r="H13318" s="148"/>
      <c r="I13318"/>
    </row>
    <row r="13319" spans="1:9" x14ac:dyDescent="0.25">
      <c r="A13319"/>
      <c r="B13319"/>
      <c r="C13319"/>
      <c r="D13319"/>
      <c r="E13319" s="148"/>
      <c r="F13319" s="148"/>
      <c r="G13319" s="149"/>
      <c r="H13319" s="148"/>
      <c r="I13319"/>
    </row>
    <row r="13320" spans="1:9" x14ac:dyDescent="0.25">
      <c r="A13320"/>
      <c r="B13320"/>
      <c r="C13320"/>
      <c r="D13320"/>
      <c r="E13320" s="148"/>
      <c r="F13320" s="148"/>
      <c r="G13320" s="149"/>
      <c r="H13320" s="148"/>
      <c r="I13320"/>
    </row>
    <row r="13321" spans="1:9" x14ac:dyDescent="0.25">
      <c r="A13321"/>
      <c r="B13321"/>
      <c r="C13321"/>
      <c r="D13321"/>
      <c r="E13321" s="148"/>
      <c r="F13321" s="148"/>
      <c r="G13321" s="149"/>
      <c r="H13321" s="148"/>
      <c r="I13321"/>
    </row>
    <row r="13322" spans="1:9" x14ac:dyDescent="0.25">
      <c r="A13322"/>
      <c r="B13322"/>
      <c r="C13322"/>
      <c r="D13322"/>
      <c r="E13322" s="148"/>
      <c r="F13322" s="148"/>
      <c r="G13322" s="149"/>
      <c r="H13322" s="148"/>
      <c r="I13322"/>
    </row>
    <row r="13323" spans="1:9" x14ac:dyDescent="0.25">
      <c r="A13323"/>
      <c r="B13323"/>
      <c r="C13323"/>
      <c r="D13323"/>
      <c r="E13323" s="148"/>
      <c r="F13323" s="148"/>
      <c r="G13323" s="149"/>
      <c r="H13323" s="148"/>
      <c r="I13323"/>
    </row>
    <row r="13324" spans="1:9" x14ac:dyDescent="0.25">
      <c r="A13324"/>
      <c r="B13324"/>
      <c r="C13324"/>
      <c r="D13324"/>
      <c r="E13324" s="148"/>
      <c r="F13324" s="148"/>
      <c r="G13324" s="149"/>
      <c r="H13324" s="148"/>
      <c r="I13324"/>
    </row>
    <row r="13325" spans="1:9" x14ac:dyDescent="0.25">
      <c r="A13325"/>
      <c r="B13325"/>
      <c r="C13325"/>
      <c r="D13325"/>
      <c r="E13325" s="148"/>
      <c r="F13325" s="148"/>
      <c r="G13325" s="149"/>
      <c r="H13325" s="148"/>
      <c r="I13325"/>
    </row>
    <row r="13326" spans="1:9" x14ac:dyDescent="0.25">
      <c r="A13326"/>
      <c r="B13326"/>
      <c r="C13326"/>
      <c r="D13326"/>
      <c r="E13326" s="148"/>
      <c r="F13326" s="148"/>
      <c r="G13326" s="149"/>
      <c r="H13326" s="148"/>
      <c r="I13326"/>
    </row>
    <row r="13327" spans="1:9" x14ac:dyDescent="0.25">
      <c r="A13327"/>
      <c r="B13327"/>
      <c r="C13327"/>
      <c r="D13327"/>
      <c r="E13327" s="148"/>
      <c r="F13327" s="148"/>
      <c r="G13327" s="149"/>
      <c r="H13327" s="148"/>
      <c r="I13327"/>
    </row>
    <row r="13328" spans="1:9" x14ac:dyDescent="0.25">
      <c r="A13328"/>
      <c r="B13328"/>
      <c r="C13328"/>
      <c r="D13328"/>
      <c r="E13328" s="148"/>
      <c r="F13328" s="148"/>
      <c r="G13328" s="149"/>
      <c r="H13328" s="148"/>
      <c r="I13328"/>
    </row>
    <row r="13329" spans="1:9" x14ac:dyDescent="0.25">
      <c r="A13329"/>
      <c r="B13329"/>
      <c r="C13329"/>
      <c r="D13329"/>
      <c r="E13329" s="148"/>
      <c r="F13329" s="148"/>
      <c r="G13329" s="149"/>
      <c r="H13329" s="148"/>
      <c r="I13329"/>
    </row>
    <row r="13330" spans="1:9" x14ac:dyDescent="0.25">
      <c r="A13330"/>
      <c r="B13330"/>
      <c r="C13330"/>
      <c r="D13330"/>
      <c r="E13330" s="148"/>
      <c r="F13330" s="148"/>
      <c r="G13330" s="149"/>
      <c r="H13330" s="148"/>
      <c r="I13330"/>
    </row>
    <row r="13331" spans="1:9" x14ac:dyDescent="0.25">
      <c r="A13331"/>
      <c r="B13331"/>
      <c r="C13331"/>
      <c r="D13331"/>
      <c r="E13331" s="148"/>
      <c r="F13331" s="148"/>
      <c r="G13331" s="149"/>
      <c r="H13331" s="148"/>
      <c r="I13331"/>
    </row>
    <row r="13332" spans="1:9" x14ac:dyDescent="0.25">
      <c r="A13332"/>
      <c r="B13332"/>
      <c r="C13332"/>
      <c r="D13332"/>
      <c r="E13332" s="148"/>
      <c r="F13332" s="148"/>
      <c r="G13332" s="149"/>
      <c r="H13332" s="148"/>
      <c r="I13332"/>
    </row>
    <row r="13333" spans="1:9" x14ac:dyDescent="0.25">
      <c r="A13333"/>
      <c r="B13333"/>
      <c r="C13333"/>
      <c r="D13333"/>
      <c r="E13333" s="148"/>
      <c r="F13333" s="148"/>
      <c r="G13333" s="149"/>
      <c r="H13333" s="148"/>
      <c r="I13333"/>
    </row>
    <row r="13334" spans="1:9" x14ac:dyDescent="0.25">
      <c r="A13334"/>
      <c r="B13334"/>
      <c r="C13334"/>
      <c r="D13334"/>
      <c r="E13334" s="148"/>
      <c r="F13334" s="148"/>
      <c r="G13334" s="149"/>
      <c r="H13334" s="148"/>
      <c r="I13334"/>
    </row>
    <row r="13335" spans="1:9" x14ac:dyDescent="0.25">
      <c r="A13335"/>
      <c r="B13335"/>
      <c r="C13335"/>
      <c r="D13335"/>
      <c r="E13335" s="148"/>
      <c r="F13335" s="148"/>
      <c r="G13335" s="149"/>
      <c r="H13335" s="148"/>
      <c r="I13335"/>
    </row>
    <row r="13336" spans="1:9" x14ac:dyDescent="0.25">
      <c r="A13336"/>
      <c r="B13336"/>
      <c r="C13336"/>
      <c r="D13336"/>
      <c r="E13336" s="148"/>
      <c r="F13336" s="148"/>
      <c r="G13336" s="149"/>
      <c r="H13336" s="148"/>
      <c r="I13336"/>
    </row>
    <row r="13337" spans="1:9" x14ac:dyDescent="0.25">
      <c r="A13337"/>
      <c r="B13337"/>
      <c r="C13337"/>
      <c r="D13337"/>
      <c r="E13337" s="148"/>
      <c r="F13337" s="148"/>
      <c r="G13337" s="149"/>
      <c r="H13337" s="148"/>
      <c r="I13337"/>
    </row>
    <row r="13338" spans="1:9" x14ac:dyDescent="0.25">
      <c r="A13338"/>
      <c r="B13338"/>
      <c r="C13338"/>
      <c r="D13338"/>
      <c r="E13338" s="148"/>
      <c r="F13338" s="148"/>
      <c r="G13338" s="149"/>
      <c r="H13338" s="148"/>
      <c r="I13338"/>
    </row>
    <row r="13339" spans="1:9" x14ac:dyDescent="0.25">
      <c r="A13339"/>
      <c r="B13339"/>
      <c r="C13339"/>
      <c r="D13339"/>
      <c r="E13339" s="148"/>
      <c r="F13339" s="148"/>
      <c r="G13339" s="149"/>
      <c r="H13339" s="148"/>
      <c r="I13339"/>
    </row>
    <row r="13340" spans="1:9" x14ac:dyDescent="0.25">
      <c r="A13340"/>
      <c r="B13340"/>
      <c r="C13340"/>
      <c r="D13340"/>
      <c r="E13340" s="148"/>
      <c r="F13340" s="148"/>
      <c r="G13340" s="149"/>
      <c r="H13340" s="148"/>
      <c r="I13340"/>
    </row>
    <row r="13341" spans="1:9" x14ac:dyDescent="0.25">
      <c r="A13341"/>
      <c r="B13341"/>
      <c r="C13341"/>
      <c r="D13341"/>
      <c r="E13341" s="148"/>
      <c r="F13341" s="148"/>
      <c r="G13341" s="149"/>
      <c r="H13341" s="148"/>
      <c r="I13341"/>
    </row>
    <row r="13342" spans="1:9" x14ac:dyDescent="0.25">
      <c r="A13342"/>
      <c r="B13342"/>
      <c r="C13342"/>
      <c r="D13342"/>
      <c r="E13342" s="148"/>
      <c r="F13342" s="148"/>
      <c r="G13342" s="149"/>
      <c r="H13342" s="148"/>
      <c r="I13342"/>
    </row>
    <row r="13343" spans="1:9" x14ac:dyDescent="0.25">
      <c r="A13343"/>
      <c r="B13343"/>
      <c r="C13343"/>
      <c r="D13343"/>
      <c r="E13343" s="148"/>
      <c r="F13343" s="148"/>
      <c r="G13343" s="149"/>
      <c r="H13343" s="148"/>
      <c r="I13343"/>
    </row>
    <row r="13344" spans="1:9" x14ac:dyDescent="0.25">
      <c r="A13344"/>
      <c r="B13344"/>
      <c r="C13344"/>
      <c r="D13344"/>
      <c r="E13344" s="148"/>
      <c r="F13344" s="148"/>
      <c r="G13344" s="149"/>
      <c r="H13344" s="148"/>
      <c r="I13344"/>
    </row>
    <row r="13345" spans="1:9" x14ac:dyDescent="0.25">
      <c r="A13345"/>
      <c r="B13345"/>
      <c r="C13345"/>
      <c r="D13345"/>
      <c r="E13345" s="148"/>
      <c r="F13345" s="148"/>
      <c r="G13345" s="149"/>
      <c r="H13345" s="148"/>
      <c r="I13345"/>
    </row>
    <row r="13346" spans="1:9" x14ac:dyDescent="0.25">
      <c r="A13346"/>
      <c r="B13346"/>
      <c r="C13346"/>
      <c r="D13346"/>
      <c r="E13346" s="148"/>
      <c r="F13346" s="148"/>
      <c r="G13346" s="149"/>
      <c r="H13346" s="148"/>
      <c r="I13346"/>
    </row>
    <row r="13347" spans="1:9" x14ac:dyDescent="0.25">
      <c r="A13347"/>
      <c r="B13347"/>
      <c r="C13347"/>
      <c r="D13347"/>
      <c r="E13347" s="148"/>
      <c r="F13347" s="148"/>
      <c r="G13347" s="149"/>
      <c r="H13347" s="148"/>
      <c r="I13347"/>
    </row>
    <row r="13348" spans="1:9" x14ac:dyDescent="0.25">
      <c r="A13348"/>
      <c r="B13348"/>
      <c r="C13348"/>
      <c r="D13348"/>
      <c r="E13348" s="148"/>
      <c r="F13348" s="148"/>
      <c r="G13348" s="149"/>
      <c r="H13348" s="148"/>
      <c r="I13348"/>
    </row>
    <row r="13349" spans="1:9" x14ac:dyDescent="0.25">
      <c r="A13349"/>
      <c r="B13349"/>
      <c r="C13349"/>
      <c r="D13349"/>
      <c r="E13349" s="148"/>
      <c r="F13349" s="148"/>
      <c r="G13349" s="149"/>
      <c r="H13349" s="148"/>
      <c r="I13349"/>
    </row>
    <row r="13350" spans="1:9" x14ac:dyDescent="0.25">
      <c r="A13350"/>
      <c r="B13350"/>
      <c r="C13350"/>
      <c r="D13350"/>
      <c r="E13350" s="148"/>
      <c r="F13350" s="148"/>
      <c r="G13350" s="149"/>
      <c r="H13350" s="148"/>
      <c r="I13350"/>
    </row>
    <row r="13351" spans="1:9" x14ac:dyDescent="0.25">
      <c r="A13351"/>
      <c r="B13351"/>
      <c r="C13351"/>
      <c r="D13351"/>
      <c r="E13351" s="148"/>
      <c r="F13351" s="148"/>
      <c r="G13351" s="149"/>
      <c r="H13351" s="148"/>
      <c r="I13351"/>
    </row>
    <row r="13352" spans="1:9" x14ac:dyDescent="0.25">
      <c r="A13352"/>
      <c r="B13352"/>
      <c r="C13352"/>
      <c r="D13352"/>
      <c r="E13352" s="148"/>
      <c r="F13352" s="148"/>
      <c r="G13352" s="149"/>
      <c r="H13352" s="148"/>
      <c r="I13352"/>
    </row>
    <row r="13353" spans="1:9" x14ac:dyDescent="0.25">
      <c r="A13353"/>
      <c r="B13353"/>
      <c r="C13353"/>
      <c r="D13353"/>
      <c r="E13353" s="148"/>
      <c r="F13353" s="148"/>
      <c r="G13353" s="149"/>
      <c r="H13353" s="148"/>
      <c r="I13353"/>
    </row>
    <row r="13354" spans="1:9" x14ac:dyDescent="0.25">
      <c r="A13354"/>
      <c r="B13354"/>
      <c r="C13354"/>
      <c r="D13354"/>
      <c r="E13354" s="148"/>
      <c r="F13354" s="148"/>
      <c r="G13354" s="149"/>
      <c r="H13354" s="148"/>
      <c r="I13354"/>
    </row>
    <row r="13355" spans="1:9" x14ac:dyDescent="0.25">
      <c r="A13355"/>
      <c r="B13355"/>
      <c r="C13355"/>
      <c r="D13355"/>
      <c r="E13355" s="148"/>
      <c r="F13355" s="148"/>
      <c r="G13355" s="149"/>
      <c r="H13355" s="148"/>
      <c r="I13355"/>
    </row>
    <row r="13356" spans="1:9" x14ac:dyDescent="0.25">
      <c r="A13356"/>
      <c r="B13356"/>
      <c r="C13356"/>
      <c r="D13356"/>
      <c r="E13356" s="148"/>
      <c r="F13356" s="148"/>
      <c r="G13356" s="149"/>
      <c r="H13356" s="148"/>
      <c r="I13356"/>
    </row>
    <row r="13357" spans="1:9" x14ac:dyDescent="0.25">
      <c r="A13357"/>
      <c r="B13357"/>
      <c r="C13357"/>
      <c r="D13357"/>
      <c r="E13357" s="148"/>
      <c r="F13357" s="148"/>
      <c r="G13357" s="149"/>
      <c r="H13357" s="148"/>
      <c r="I13357"/>
    </row>
    <row r="13358" spans="1:9" x14ac:dyDescent="0.25">
      <c r="A13358"/>
      <c r="B13358"/>
      <c r="C13358"/>
      <c r="D13358"/>
      <c r="E13358" s="148"/>
      <c r="F13358" s="148"/>
      <c r="G13358" s="149"/>
      <c r="H13358" s="148"/>
      <c r="I13358"/>
    </row>
    <row r="13359" spans="1:9" x14ac:dyDescent="0.25">
      <c r="A13359"/>
      <c r="B13359"/>
      <c r="C13359"/>
      <c r="D13359"/>
      <c r="E13359" s="148"/>
      <c r="F13359" s="148"/>
      <c r="G13359" s="149"/>
      <c r="H13359" s="148"/>
      <c r="I13359"/>
    </row>
    <row r="13360" spans="1:9" x14ac:dyDescent="0.25">
      <c r="A13360"/>
      <c r="B13360"/>
      <c r="C13360"/>
      <c r="D13360"/>
      <c r="E13360" s="148"/>
      <c r="F13360" s="148"/>
      <c r="G13360" s="149"/>
      <c r="H13360" s="148"/>
      <c r="I13360"/>
    </row>
    <row r="13361" spans="1:9" x14ac:dyDescent="0.25">
      <c r="A13361"/>
      <c r="B13361"/>
      <c r="C13361"/>
      <c r="D13361"/>
      <c r="E13361" s="148"/>
      <c r="F13361" s="148"/>
      <c r="G13361" s="149"/>
      <c r="H13361" s="148"/>
      <c r="I13361"/>
    </row>
    <row r="13362" spans="1:9" x14ac:dyDescent="0.25">
      <c r="A13362"/>
      <c r="B13362"/>
      <c r="C13362"/>
      <c r="D13362"/>
      <c r="E13362" s="148"/>
      <c r="F13362" s="148"/>
      <c r="G13362" s="149"/>
      <c r="H13362" s="148"/>
      <c r="I13362"/>
    </row>
    <row r="13363" spans="1:9" x14ac:dyDescent="0.25">
      <c r="A13363"/>
      <c r="B13363"/>
      <c r="C13363"/>
      <c r="D13363"/>
      <c r="E13363" s="148"/>
      <c r="F13363" s="148"/>
      <c r="G13363" s="149"/>
      <c r="H13363" s="148"/>
      <c r="I13363"/>
    </row>
    <row r="13364" spans="1:9" x14ac:dyDescent="0.25">
      <c r="A13364"/>
      <c r="B13364"/>
      <c r="C13364"/>
      <c r="D13364"/>
      <c r="E13364" s="148"/>
      <c r="F13364" s="148"/>
      <c r="G13364" s="149"/>
      <c r="H13364" s="148"/>
      <c r="I13364"/>
    </row>
    <row r="13365" spans="1:9" x14ac:dyDescent="0.25">
      <c r="A13365"/>
      <c r="B13365"/>
      <c r="C13365"/>
      <c r="D13365"/>
      <c r="E13365" s="148"/>
      <c r="F13365" s="148"/>
      <c r="G13365" s="149"/>
      <c r="H13365" s="148"/>
      <c r="I13365"/>
    </row>
    <row r="13366" spans="1:9" x14ac:dyDescent="0.25">
      <c r="A13366"/>
      <c r="B13366"/>
      <c r="C13366"/>
      <c r="D13366"/>
      <c r="E13366" s="148"/>
      <c r="F13366" s="148"/>
      <c r="G13366" s="149"/>
      <c r="H13366" s="148"/>
      <c r="I13366"/>
    </row>
    <row r="13367" spans="1:9" x14ac:dyDescent="0.25">
      <c r="A13367"/>
      <c r="B13367"/>
      <c r="C13367"/>
      <c r="D13367"/>
      <c r="E13367" s="148"/>
      <c r="F13367" s="148"/>
      <c r="G13367" s="149"/>
      <c r="H13367" s="148"/>
      <c r="I13367"/>
    </row>
    <row r="13368" spans="1:9" x14ac:dyDescent="0.25">
      <c r="A13368"/>
      <c r="B13368"/>
      <c r="C13368"/>
      <c r="D13368"/>
      <c r="E13368" s="148"/>
      <c r="F13368" s="148"/>
      <c r="G13368" s="149"/>
      <c r="H13368" s="148"/>
      <c r="I13368"/>
    </row>
    <row r="13369" spans="1:9" x14ac:dyDescent="0.25">
      <c r="A13369"/>
      <c r="B13369"/>
      <c r="C13369"/>
      <c r="D13369"/>
      <c r="E13369" s="148"/>
      <c r="F13369" s="148"/>
      <c r="G13369" s="149"/>
      <c r="H13369" s="148"/>
      <c r="I13369"/>
    </row>
    <row r="13370" spans="1:9" x14ac:dyDescent="0.25">
      <c r="A13370"/>
      <c r="B13370"/>
      <c r="C13370"/>
      <c r="D13370"/>
      <c r="E13370" s="148"/>
      <c r="F13370" s="148"/>
      <c r="G13370" s="149"/>
      <c r="H13370" s="148"/>
      <c r="I13370"/>
    </row>
    <row r="13371" spans="1:9" x14ac:dyDescent="0.25">
      <c r="A13371"/>
      <c r="B13371"/>
      <c r="C13371"/>
      <c r="D13371"/>
      <c r="E13371" s="148"/>
      <c r="F13371" s="148"/>
      <c r="G13371" s="149"/>
      <c r="H13371" s="148"/>
      <c r="I13371"/>
    </row>
    <row r="13372" spans="1:9" x14ac:dyDescent="0.25">
      <c r="A13372"/>
      <c r="B13372"/>
      <c r="C13372"/>
      <c r="D13372"/>
      <c r="E13372" s="148"/>
      <c r="F13372" s="148"/>
      <c r="G13372" s="149"/>
      <c r="H13372" s="148"/>
      <c r="I13372"/>
    </row>
    <row r="13373" spans="1:9" x14ac:dyDescent="0.25">
      <c r="A13373"/>
      <c r="B13373"/>
      <c r="C13373"/>
      <c r="D13373"/>
      <c r="E13373" s="148"/>
      <c r="F13373" s="148"/>
      <c r="G13373" s="149"/>
      <c r="H13373" s="148"/>
      <c r="I13373"/>
    </row>
    <row r="13374" spans="1:9" x14ac:dyDescent="0.25">
      <c r="A13374"/>
      <c r="B13374"/>
      <c r="C13374"/>
      <c r="D13374"/>
      <c r="E13374" s="148"/>
      <c r="F13374" s="148"/>
      <c r="G13374" s="149"/>
      <c r="H13374" s="148"/>
      <c r="I13374"/>
    </row>
    <row r="13375" spans="1:9" x14ac:dyDescent="0.25">
      <c r="A13375"/>
      <c r="B13375"/>
      <c r="C13375"/>
      <c r="D13375"/>
      <c r="E13375" s="148"/>
      <c r="F13375" s="148"/>
      <c r="G13375" s="149"/>
      <c r="H13375" s="148"/>
      <c r="I13375"/>
    </row>
    <row r="13376" spans="1:9" x14ac:dyDescent="0.25">
      <c r="A13376"/>
      <c r="B13376"/>
      <c r="C13376"/>
      <c r="D13376"/>
      <c r="E13376" s="148"/>
      <c r="F13376" s="148"/>
      <c r="G13376" s="149"/>
      <c r="H13376" s="148"/>
      <c r="I13376"/>
    </row>
    <row r="13377" spans="1:9" x14ac:dyDescent="0.25">
      <c r="A13377"/>
      <c r="B13377"/>
      <c r="C13377"/>
      <c r="D13377"/>
      <c r="E13377" s="148"/>
      <c r="F13377" s="148"/>
      <c r="G13377" s="149"/>
      <c r="H13377" s="148"/>
      <c r="I13377"/>
    </row>
    <row r="13378" spans="1:9" x14ac:dyDescent="0.25">
      <c r="A13378"/>
      <c r="B13378"/>
      <c r="C13378"/>
      <c r="D13378"/>
      <c r="E13378" s="148"/>
      <c r="F13378" s="148"/>
      <c r="G13378" s="149"/>
      <c r="H13378" s="148"/>
      <c r="I13378"/>
    </row>
    <row r="13379" spans="1:9" x14ac:dyDescent="0.25">
      <c r="A13379"/>
      <c r="B13379"/>
      <c r="C13379"/>
      <c r="D13379"/>
      <c r="E13379" s="148"/>
      <c r="F13379" s="148"/>
      <c r="G13379" s="149"/>
      <c r="H13379" s="148"/>
      <c r="I13379"/>
    </row>
    <row r="13380" spans="1:9" x14ac:dyDescent="0.25">
      <c r="A13380"/>
      <c r="B13380"/>
      <c r="C13380"/>
      <c r="D13380"/>
      <c r="E13380" s="148"/>
      <c r="F13380" s="148"/>
      <c r="G13380" s="149"/>
      <c r="H13380" s="148"/>
      <c r="I13380"/>
    </row>
    <row r="13381" spans="1:9" x14ac:dyDescent="0.25">
      <c r="A13381"/>
      <c r="B13381"/>
      <c r="C13381"/>
      <c r="D13381"/>
      <c r="E13381" s="148"/>
      <c r="F13381" s="148"/>
      <c r="G13381" s="149"/>
      <c r="H13381" s="148"/>
      <c r="I13381"/>
    </row>
    <row r="13382" spans="1:9" x14ac:dyDescent="0.25">
      <c r="A13382"/>
      <c r="B13382"/>
      <c r="C13382"/>
      <c r="D13382"/>
      <c r="E13382" s="148"/>
      <c r="F13382" s="148"/>
      <c r="G13382" s="149"/>
      <c r="H13382" s="148"/>
      <c r="I13382"/>
    </row>
    <row r="13383" spans="1:9" x14ac:dyDescent="0.25">
      <c r="A13383"/>
      <c r="B13383"/>
      <c r="C13383"/>
      <c r="D13383"/>
      <c r="E13383" s="148"/>
      <c r="F13383" s="148"/>
      <c r="G13383" s="149"/>
      <c r="H13383" s="148"/>
      <c r="I13383"/>
    </row>
    <row r="13384" spans="1:9" x14ac:dyDescent="0.25">
      <c r="A13384"/>
      <c r="B13384"/>
      <c r="C13384"/>
      <c r="D13384"/>
      <c r="E13384" s="148"/>
      <c r="F13384" s="148"/>
      <c r="G13384" s="149"/>
      <c r="H13384" s="148"/>
      <c r="I13384"/>
    </row>
    <row r="13385" spans="1:9" x14ac:dyDescent="0.25">
      <c r="A13385"/>
      <c r="B13385"/>
      <c r="C13385"/>
      <c r="D13385"/>
      <c r="E13385" s="148"/>
      <c r="F13385" s="148"/>
      <c r="G13385" s="149"/>
      <c r="H13385" s="148"/>
      <c r="I13385"/>
    </row>
    <row r="13386" spans="1:9" x14ac:dyDescent="0.25">
      <c r="A13386"/>
      <c r="B13386"/>
      <c r="C13386"/>
      <c r="D13386"/>
      <c r="E13386" s="148"/>
      <c r="F13386" s="148"/>
      <c r="G13386" s="149"/>
      <c r="H13386" s="148"/>
      <c r="I13386"/>
    </row>
    <row r="13387" spans="1:9" x14ac:dyDescent="0.25">
      <c r="A13387"/>
      <c r="B13387"/>
      <c r="C13387"/>
      <c r="D13387"/>
      <c r="E13387" s="148"/>
      <c r="F13387" s="148"/>
      <c r="G13387" s="149"/>
      <c r="H13387" s="148"/>
      <c r="I13387"/>
    </row>
    <row r="13388" spans="1:9" x14ac:dyDescent="0.25">
      <c r="A13388"/>
      <c r="B13388"/>
      <c r="C13388"/>
      <c r="D13388"/>
      <c r="E13388" s="148"/>
      <c r="F13388" s="148"/>
      <c r="G13388" s="149"/>
      <c r="H13388" s="148"/>
      <c r="I13388"/>
    </row>
    <row r="13389" spans="1:9" x14ac:dyDescent="0.25">
      <c r="A13389"/>
      <c r="B13389"/>
      <c r="C13389"/>
      <c r="D13389"/>
      <c r="E13389" s="148"/>
      <c r="F13389" s="148"/>
      <c r="G13389" s="149"/>
      <c r="H13389" s="148"/>
      <c r="I13389"/>
    </row>
    <row r="13390" spans="1:9" x14ac:dyDescent="0.25">
      <c r="A13390"/>
      <c r="B13390"/>
      <c r="C13390"/>
      <c r="D13390"/>
      <c r="E13390" s="148"/>
      <c r="F13390" s="148"/>
      <c r="G13390" s="149"/>
      <c r="H13390" s="148"/>
      <c r="I13390"/>
    </row>
    <row r="13391" spans="1:9" x14ac:dyDescent="0.25">
      <c r="A13391"/>
      <c r="B13391"/>
      <c r="C13391"/>
      <c r="D13391"/>
      <c r="E13391" s="148"/>
      <c r="F13391" s="148"/>
      <c r="G13391" s="149"/>
      <c r="H13391" s="148"/>
      <c r="I13391"/>
    </row>
    <row r="13392" spans="1:9" x14ac:dyDescent="0.25">
      <c r="A13392"/>
      <c r="B13392"/>
      <c r="C13392"/>
      <c r="D13392"/>
      <c r="E13392" s="148"/>
      <c r="F13392" s="148"/>
      <c r="G13392" s="149"/>
      <c r="H13392" s="148"/>
      <c r="I13392"/>
    </row>
    <row r="13393" spans="1:9" x14ac:dyDescent="0.25">
      <c r="A13393"/>
      <c r="B13393"/>
      <c r="C13393"/>
      <c r="D13393"/>
      <c r="E13393" s="148"/>
      <c r="F13393" s="148"/>
      <c r="G13393" s="149"/>
      <c r="H13393" s="148"/>
      <c r="I13393"/>
    </row>
    <row r="13394" spans="1:9" x14ac:dyDescent="0.25">
      <c r="A13394"/>
      <c r="B13394"/>
      <c r="C13394"/>
      <c r="D13394"/>
      <c r="E13394" s="148"/>
      <c r="F13394" s="148"/>
      <c r="G13394" s="149"/>
      <c r="H13394" s="148"/>
      <c r="I13394"/>
    </row>
    <row r="13395" spans="1:9" x14ac:dyDescent="0.25">
      <c r="A13395"/>
      <c r="B13395"/>
      <c r="C13395"/>
      <c r="D13395"/>
      <c r="E13395" s="148"/>
      <c r="F13395" s="148"/>
      <c r="G13395" s="149"/>
      <c r="H13395" s="148"/>
      <c r="I13395"/>
    </row>
    <row r="13396" spans="1:9" x14ac:dyDescent="0.25">
      <c r="A13396"/>
      <c r="B13396"/>
      <c r="C13396"/>
      <c r="D13396"/>
      <c r="E13396" s="148"/>
      <c r="F13396" s="148"/>
      <c r="G13396" s="149"/>
      <c r="H13396" s="148"/>
      <c r="I13396"/>
    </row>
    <row r="13397" spans="1:9" x14ac:dyDescent="0.25">
      <c r="A13397"/>
      <c r="B13397"/>
      <c r="C13397"/>
      <c r="D13397"/>
      <c r="E13397" s="148"/>
      <c r="F13397" s="148"/>
      <c r="G13397" s="149"/>
      <c r="H13397" s="148"/>
      <c r="I13397"/>
    </row>
    <row r="13398" spans="1:9" x14ac:dyDescent="0.25">
      <c r="A13398"/>
      <c r="B13398"/>
      <c r="C13398"/>
      <c r="D13398"/>
      <c r="E13398" s="148"/>
      <c r="F13398" s="148"/>
      <c r="G13398" s="149"/>
      <c r="H13398" s="148"/>
      <c r="I13398"/>
    </row>
    <row r="13399" spans="1:9" x14ac:dyDescent="0.25">
      <c r="A13399"/>
      <c r="B13399"/>
      <c r="C13399"/>
      <c r="D13399"/>
      <c r="E13399" s="148"/>
      <c r="F13399" s="148"/>
      <c r="G13399" s="149"/>
      <c r="H13399" s="148"/>
      <c r="I13399"/>
    </row>
    <row r="13400" spans="1:9" x14ac:dyDescent="0.25">
      <c r="A13400"/>
      <c r="B13400"/>
      <c r="C13400"/>
      <c r="D13400"/>
      <c r="E13400" s="148"/>
      <c r="F13400" s="148"/>
      <c r="G13400" s="149"/>
      <c r="H13400" s="148"/>
      <c r="I13400"/>
    </row>
    <row r="13401" spans="1:9" x14ac:dyDescent="0.25">
      <c r="A13401"/>
      <c r="B13401"/>
      <c r="C13401"/>
      <c r="D13401"/>
      <c r="E13401" s="148"/>
      <c r="F13401" s="148"/>
      <c r="G13401" s="149"/>
      <c r="H13401" s="148"/>
      <c r="I13401"/>
    </row>
    <row r="13402" spans="1:9" x14ac:dyDescent="0.25">
      <c r="A13402"/>
      <c r="B13402"/>
      <c r="C13402"/>
      <c r="D13402"/>
      <c r="E13402" s="148"/>
      <c r="F13402" s="148"/>
      <c r="G13402" s="149"/>
      <c r="H13402" s="148"/>
      <c r="I13402"/>
    </row>
    <row r="13403" spans="1:9" x14ac:dyDescent="0.25">
      <c r="A13403"/>
      <c r="B13403"/>
      <c r="C13403"/>
      <c r="D13403"/>
      <c r="E13403" s="148"/>
      <c r="F13403" s="148"/>
      <c r="G13403" s="149"/>
      <c r="H13403" s="148"/>
      <c r="I13403"/>
    </row>
    <row r="13404" spans="1:9" x14ac:dyDescent="0.25">
      <c r="A13404"/>
      <c r="B13404"/>
      <c r="C13404"/>
      <c r="D13404"/>
      <c r="E13404" s="148"/>
      <c r="F13404" s="148"/>
      <c r="G13404" s="149"/>
      <c r="H13404" s="148"/>
      <c r="I13404"/>
    </row>
    <row r="13405" spans="1:9" x14ac:dyDescent="0.25">
      <c r="A13405"/>
      <c r="B13405"/>
      <c r="C13405"/>
      <c r="D13405"/>
      <c r="E13405" s="148"/>
      <c r="F13405" s="148"/>
      <c r="G13405" s="149"/>
      <c r="H13405" s="148"/>
      <c r="I13405"/>
    </row>
    <row r="13406" spans="1:9" x14ac:dyDescent="0.25">
      <c r="A13406"/>
      <c r="B13406"/>
      <c r="C13406"/>
      <c r="D13406"/>
      <c r="E13406" s="148"/>
      <c r="F13406" s="148"/>
      <c r="G13406" s="149"/>
      <c r="H13406" s="148"/>
      <c r="I13406"/>
    </row>
    <row r="13407" spans="1:9" x14ac:dyDescent="0.25">
      <c r="A13407"/>
      <c r="B13407"/>
      <c r="C13407"/>
      <c r="D13407"/>
      <c r="E13407" s="148"/>
      <c r="F13407" s="148"/>
      <c r="G13407" s="149"/>
      <c r="H13407" s="148"/>
      <c r="I13407"/>
    </row>
    <row r="13408" spans="1:9" x14ac:dyDescent="0.25">
      <c r="A13408"/>
      <c r="B13408"/>
      <c r="C13408"/>
      <c r="D13408"/>
      <c r="E13408" s="148"/>
      <c r="F13408" s="148"/>
      <c r="G13408" s="149"/>
      <c r="H13408" s="148"/>
      <c r="I13408"/>
    </row>
    <row r="13409" spans="1:9" x14ac:dyDescent="0.25">
      <c r="A13409"/>
      <c r="B13409"/>
      <c r="C13409"/>
      <c r="D13409"/>
      <c r="E13409" s="148"/>
      <c r="F13409" s="148"/>
      <c r="G13409" s="149"/>
      <c r="H13409" s="148"/>
      <c r="I13409"/>
    </row>
    <row r="13410" spans="1:9" x14ac:dyDescent="0.25">
      <c r="A13410"/>
      <c r="B13410"/>
      <c r="C13410"/>
      <c r="D13410"/>
      <c r="E13410" s="148"/>
      <c r="F13410" s="148"/>
      <c r="G13410" s="149"/>
      <c r="H13410" s="148"/>
      <c r="I13410"/>
    </row>
    <row r="13411" spans="1:9" x14ac:dyDescent="0.25">
      <c r="A13411"/>
      <c r="B13411"/>
      <c r="C13411"/>
      <c r="D13411"/>
      <c r="E13411" s="148"/>
      <c r="F13411" s="148"/>
      <c r="G13411" s="149"/>
      <c r="H13411" s="148"/>
      <c r="I13411"/>
    </row>
    <row r="13412" spans="1:9" x14ac:dyDescent="0.25">
      <c r="A13412"/>
      <c r="B13412"/>
      <c r="C13412"/>
      <c r="D13412"/>
      <c r="E13412" s="148"/>
      <c r="F13412" s="148"/>
      <c r="G13412" s="149"/>
      <c r="H13412" s="148"/>
      <c r="I13412"/>
    </row>
    <row r="13413" spans="1:9" x14ac:dyDescent="0.25">
      <c r="A13413"/>
      <c r="B13413"/>
      <c r="C13413"/>
      <c r="D13413"/>
      <c r="E13413" s="148"/>
      <c r="F13413" s="148"/>
      <c r="G13413" s="149"/>
      <c r="H13413" s="148"/>
      <c r="I13413"/>
    </row>
    <row r="13414" spans="1:9" x14ac:dyDescent="0.25">
      <c r="A13414"/>
      <c r="B13414"/>
      <c r="C13414"/>
      <c r="D13414"/>
      <c r="E13414" s="148"/>
      <c r="F13414" s="148"/>
      <c r="G13414" s="149"/>
      <c r="H13414" s="148"/>
      <c r="I13414"/>
    </row>
    <row r="13415" spans="1:9" x14ac:dyDescent="0.25">
      <c r="A13415"/>
      <c r="B13415"/>
      <c r="C13415"/>
      <c r="D13415"/>
      <c r="E13415" s="148"/>
      <c r="F13415" s="148"/>
      <c r="G13415" s="149"/>
      <c r="H13415" s="148"/>
      <c r="I13415"/>
    </row>
    <row r="13416" spans="1:9" x14ac:dyDescent="0.25">
      <c r="A13416"/>
      <c r="B13416"/>
      <c r="C13416"/>
      <c r="D13416"/>
      <c r="E13416" s="148"/>
      <c r="F13416" s="148"/>
      <c r="G13416" s="149"/>
      <c r="H13416" s="148"/>
      <c r="I13416"/>
    </row>
    <row r="13417" spans="1:9" x14ac:dyDescent="0.25">
      <c r="A13417"/>
      <c r="B13417"/>
      <c r="C13417"/>
      <c r="D13417"/>
      <c r="E13417" s="148"/>
      <c r="F13417" s="148"/>
      <c r="G13417" s="149"/>
      <c r="H13417" s="148"/>
      <c r="I13417"/>
    </row>
    <row r="13418" spans="1:9" x14ac:dyDescent="0.25">
      <c r="A13418"/>
      <c r="B13418"/>
      <c r="C13418"/>
      <c r="D13418"/>
      <c r="E13418" s="148"/>
      <c r="F13418" s="148"/>
      <c r="G13418" s="149"/>
      <c r="H13418" s="148"/>
      <c r="I13418"/>
    </row>
    <row r="13419" spans="1:9" x14ac:dyDescent="0.25">
      <c r="A13419"/>
      <c r="B13419"/>
      <c r="C13419"/>
      <c r="D13419"/>
      <c r="E13419" s="148"/>
      <c r="F13419" s="148"/>
      <c r="G13419" s="149"/>
      <c r="H13419" s="148"/>
      <c r="I13419"/>
    </row>
    <row r="13420" spans="1:9" x14ac:dyDescent="0.25">
      <c r="A13420"/>
      <c r="B13420"/>
      <c r="C13420"/>
      <c r="D13420"/>
      <c r="E13420" s="148"/>
      <c r="F13420" s="148"/>
      <c r="G13420" s="149"/>
      <c r="H13420" s="148"/>
      <c r="I13420"/>
    </row>
    <row r="13421" spans="1:9" x14ac:dyDescent="0.25">
      <c r="A13421"/>
      <c r="B13421"/>
      <c r="C13421"/>
      <c r="D13421"/>
      <c r="E13421" s="148"/>
      <c r="F13421" s="148"/>
      <c r="G13421" s="149"/>
      <c r="H13421" s="148"/>
      <c r="I13421"/>
    </row>
    <row r="13422" spans="1:9" x14ac:dyDescent="0.25">
      <c r="A13422"/>
      <c r="B13422"/>
      <c r="C13422"/>
      <c r="D13422"/>
      <c r="E13422" s="148"/>
      <c r="F13422" s="148"/>
      <c r="G13422" s="149"/>
      <c r="H13422" s="148"/>
      <c r="I13422"/>
    </row>
    <row r="13423" spans="1:9" x14ac:dyDescent="0.25">
      <c r="A13423"/>
      <c r="B13423"/>
      <c r="C13423"/>
      <c r="D13423"/>
      <c r="E13423" s="148"/>
      <c r="F13423" s="148"/>
      <c r="G13423" s="149"/>
      <c r="H13423" s="148"/>
      <c r="I13423"/>
    </row>
    <row r="13424" spans="1:9" x14ac:dyDescent="0.25">
      <c r="A13424"/>
      <c r="B13424"/>
      <c r="C13424"/>
      <c r="D13424"/>
      <c r="E13424" s="148"/>
      <c r="F13424" s="148"/>
      <c r="G13424" s="149"/>
      <c r="H13424" s="148"/>
      <c r="I13424"/>
    </row>
    <row r="13425" spans="1:9" x14ac:dyDescent="0.25">
      <c r="A13425"/>
      <c r="B13425"/>
      <c r="C13425"/>
      <c r="D13425"/>
      <c r="E13425" s="148"/>
      <c r="F13425" s="148"/>
      <c r="G13425" s="149"/>
      <c r="H13425" s="148"/>
      <c r="I13425"/>
    </row>
    <row r="13426" spans="1:9" x14ac:dyDescent="0.25">
      <c r="A13426"/>
      <c r="B13426"/>
      <c r="C13426"/>
      <c r="D13426"/>
      <c r="E13426" s="148"/>
      <c r="F13426" s="148"/>
      <c r="G13426" s="149"/>
      <c r="H13426" s="148"/>
      <c r="I13426"/>
    </row>
    <row r="13427" spans="1:9" x14ac:dyDescent="0.25">
      <c r="A13427"/>
      <c r="B13427"/>
      <c r="C13427"/>
      <c r="D13427"/>
      <c r="E13427" s="148"/>
      <c r="F13427" s="148"/>
      <c r="G13427" s="149"/>
      <c r="H13427" s="148"/>
      <c r="I13427"/>
    </row>
    <row r="13428" spans="1:9" x14ac:dyDescent="0.25">
      <c r="A13428"/>
      <c r="B13428"/>
      <c r="C13428"/>
      <c r="D13428"/>
      <c r="E13428" s="148"/>
      <c r="F13428" s="148"/>
      <c r="G13428" s="149"/>
      <c r="H13428" s="148"/>
      <c r="I13428"/>
    </row>
    <row r="13429" spans="1:9" x14ac:dyDescent="0.25">
      <c r="A13429"/>
      <c r="B13429"/>
      <c r="C13429"/>
      <c r="D13429"/>
      <c r="E13429" s="148"/>
      <c r="F13429" s="148"/>
      <c r="G13429" s="149"/>
      <c r="H13429" s="148"/>
      <c r="I13429"/>
    </row>
    <row r="13430" spans="1:9" x14ac:dyDescent="0.25">
      <c r="A13430"/>
      <c r="B13430"/>
      <c r="C13430"/>
      <c r="D13430"/>
      <c r="E13430" s="148"/>
      <c r="F13430" s="148"/>
      <c r="G13430" s="149"/>
      <c r="H13430" s="148"/>
      <c r="I13430"/>
    </row>
    <row r="13431" spans="1:9" x14ac:dyDescent="0.25">
      <c r="A13431"/>
      <c r="B13431"/>
      <c r="C13431"/>
      <c r="D13431"/>
      <c r="E13431" s="148"/>
      <c r="F13431" s="148"/>
      <c r="G13431" s="149"/>
      <c r="H13431" s="148"/>
      <c r="I13431"/>
    </row>
    <row r="13432" spans="1:9" x14ac:dyDescent="0.25">
      <c r="A13432"/>
      <c r="B13432"/>
      <c r="C13432"/>
      <c r="D13432"/>
      <c r="E13432" s="148"/>
      <c r="F13432" s="148"/>
      <c r="G13432" s="149"/>
      <c r="H13432" s="148"/>
      <c r="I13432"/>
    </row>
    <row r="13433" spans="1:9" x14ac:dyDescent="0.25">
      <c r="A13433"/>
      <c r="B13433"/>
      <c r="C13433"/>
      <c r="D13433"/>
      <c r="E13433" s="148"/>
      <c r="F13433" s="148"/>
      <c r="G13433" s="149"/>
      <c r="H13433" s="148"/>
      <c r="I13433"/>
    </row>
    <row r="13434" spans="1:9" x14ac:dyDescent="0.25">
      <c r="A13434"/>
      <c r="B13434"/>
      <c r="C13434"/>
      <c r="D13434"/>
      <c r="E13434" s="148"/>
      <c r="F13434" s="148"/>
      <c r="G13434" s="149"/>
      <c r="H13434" s="148"/>
      <c r="I13434"/>
    </row>
    <row r="13435" spans="1:9" x14ac:dyDescent="0.25">
      <c r="A13435"/>
      <c r="B13435"/>
      <c r="C13435"/>
      <c r="D13435"/>
      <c r="E13435" s="148"/>
      <c r="F13435" s="148"/>
      <c r="G13435" s="149"/>
      <c r="H13435" s="148"/>
      <c r="I13435"/>
    </row>
    <row r="13436" spans="1:9" x14ac:dyDescent="0.25">
      <c r="A13436"/>
      <c r="B13436"/>
      <c r="C13436"/>
      <c r="D13436"/>
      <c r="E13436" s="148"/>
      <c r="F13436" s="148"/>
      <c r="G13436" s="149"/>
      <c r="H13436" s="148"/>
      <c r="I13436"/>
    </row>
    <row r="13437" spans="1:9" x14ac:dyDescent="0.25">
      <c r="A13437"/>
      <c r="B13437"/>
      <c r="C13437"/>
      <c r="D13437"/>
      <c r="E13437" s="148"/>
      <c r="F13437" s="148"/>
      <c r="G13437" s="149"/>
      <c r="H13437" s="148"/>
      <c r="I13437"/>
    </row>
    <row r="13438" spans="1:9" x14ac:dyDescent="0.25">
      <c r="A13438"/>
      <c r="B13438"/>
      <c r="C13438"/>
      <c r="D13438"/>
      <c r="E13438" s="148"/>
      <c r="F13438" s="148"/>
      <c r="G13438" s="149"/>
      <c r="H13438" s="148"/>
      <c r="I13438"/>
    </row>
    <row r="13439" spans="1:9" x14ac:dyDescent="0.25">
      <c r="A13439"/>
      <c r="B13439"/>
      <c r="C13439"/>
      <c r="D13439"/>
      <c r="E13439" s="148"/>
      <c r="F13439" s="148"/>
      <c r="G13439" s="149"/>
      <c r="H13439" s="148"/>
      <c r="I13439"/>
    </row>
    <row r="13440" spans="1:9" x14ac:dyDescent="0.25">
      <c r="A13440"/>
      <c r="B13440"/>
      <c r="C13440"/>
      <c r="D13440"/>
      <c r="E13440" s="148"/>
      <c r="F13440" s="148"/>
      <c r="G13440" s="149"/>
      <c r="H13440" s="148"/>
      <c r="I13440"/>
    </row>
    <row r="13441" spans="1:9" x14ac:dyDescent="0.25">
      <c r="A13441"/>
      <c r="B13441"/>
      <c r="C13441"/>
      <c r="D13441"/>
      <c r="E13441" s="148"/>
      <c r="F13441" s="148"/>
      <c r="G13441" s="149"/>
      <c r="H13441" s="148"/>
      <c r="I13441"/>
    </row>
    <row r="13442" spans="1:9" x14ac:dyDescent="0.25">
      <c r="A13442"/>
      <c r="B13442"/>
      <c r="C13442"/>
      <c r="D13442"/>
      <c r="E13442" s="148"/>
      <c r="F13442" s="148"/>
      <c r="G13442" s="149"/>
      <c r="H13442" s="148"/>
      <c r="I13442"/>
    </row>
    <row r="13443" spans="1:9" x14ac:dyDescent="0.25">
      <c r="A13443"/>
      <c r="B13443"/>
      <c r="C13443"/>
      <c r="D13443"/>
      <c r="E13443" s="148"/>
      <c r="F13443" s="148"/>
      <c r="G13443" s="149"/>
      <c r="H13443" s="148"/>
      <c r="I13443"/>
    </row>
    <row r="13444" spans="1:9" x14ac:dyDescent="0.25">
      <c r="A13444"/>
      <c r="B13444"/>
      <c r="C13444"/>
      <c r="D13444"/>
      <c r="E13444" s="148"/>
      <c r="F13444" s="148"/>
      <c r="G13444" s="149"/>
      <c r="H13444" s="148"/>
      <c r="I13444"/>
    </row>
    <row r="13445" spans="1:9" x14ac:dyDescent="0.25">
      <c r="A13445"/>
      <c r="B13445"/>
      <c r="C13445"/>
      <c r="D13445"/>
      <c r="E13445" s="148"/>
      <c r="F13445" s="148"/>
      <c r="G13445" s="149"/>
      <c r="H13445" s="148"/>
      <c r="I13445"/>
    </row>
    <row r="13446" spans="1:9" x14ac:dyDescent="0.25">
      <c r="A13446"/>
      <c r="B13446"/>
      <c r="C13446"/>
      <c r="D13446"/>
      <c r="E13446" s="148"/>
      <c r="F13446" s="148"/>
      <c r="G13446" s="149"/>
      <c r="H13446" s="148"/>
      <c r="I13446"/>
    </row>
    <row r="13447" spans="1:9" x14ac:dyDescent="0.25">
      <c r="A13447"/>
      <c r="B13447"/>
      <c r="C13447"/>
      <c r="D13447"/>
      <c r="E13447" s="148"/>
      <c r="F13447" s="148"/>
      <c r="G13447" s="149"/>
      <c r="H13447" s="148"/>
      <c r="I13447"/>
    </row>
    <row r="13448" spans="1:9" x14ac:dyDescent="0.25">
      <c r="A13448"/>
      <c r="B13448"/>
      <c r="C13448"/>
      <c r="D13448"/>
      <c r="E13448" s="148"/>
      <c r="F13448" s="148"/>
      <c r="G13448" s="149"/>
      <c r="H13448" s="148"/>
      <c r="I13448"/>
    </row>
    <row r="13449" spans="1:9" x14ac:dyDescent="0.25">
      <c r="A13449"/>
      <c r="B13449"/>
      <c r="C13449"/>
      <c r="D13449"/>
      <c r="E13449" s="148"/>
      <c r="F13449" s="148"/>
      <c r="G13449" s="149"/>
      <c r="H13449" s="148"/>
      <c r="I13449"/>
    </row>
    <row r="13450" spans="1:9" x14ac:dyDescent="0.25">
      <c r="A13450"/>
      <c r="B13450"/>
      <c r="C13450"/>
      <c r="D13450"/>
      <c r="E13450" s="148"/>
      <c r="F13450" s="148"/>
      <c r="G13450" s="149"/>
      <c r="H13450" s="148"/>
      <c r="I13450"/>
    </row>
    <row r="13451" spans="1:9" x14ac:dyDescent="0.25">
      <c r="A13451"/>
      <c r="B13451"/>
      <c r="C13451"/>
      <c r="D13451"/>
      <c r="E13451" s="148"/>
      <c r="F13451" s="148"/>
      <c r="G13451" s="149"/>
      <c r="H13451" s="148"/>
      <c r="I13451"/>
    </row>
    <row r="13452" spans="1:9" x14ac:dyDescent="0.25">
      <c r="A13452"/>
      <c r="B13452"/>
      <c r="C13452"/>
      <c r="D13452"/>
      <c r="E13452" s="148"/>
      <c r="F13452" s="148"/>
      <c r="G13452" s="149"/>
      <c r="H13452" s="148"/>
      <c r="I13452"/>
    </row>
    <row r="13453" spans="1:9" x14ac:dyDescent="0.25">
      <c r="A13453"/>
      <c r="B13453"/>
      <c r="C13453"/>
      <c r="D13453"/>
      <c r="E13453" s="148"/>
      <c r="F13453" s="148"/>
      <c r="G13453" s="149"/>
      <c r="H13453" s="148"/>
      <c r="I13453"/>
    </row>
    <row r="13454" spans="1:9" x14ac:dyDescent="0.25">
      <c r="A13454"/>
      <c r="B13454"/>
      <c r="C13454"/>
      <c r="D13454"/>
      <c r="E13454" s="148"/>
      <c r="F13454" s="148"/>
      <c r="G13454" s="149"/>
      <c r="H13454" s="148"/>
      <c r="I13454"/>
    </row>
    <row r="13455" spans="1:9" x14ac:dyDescent="0.25">
      <c r="A13455"/>
      <c r="B13455"/>
      <c r="C13455"/>
      <c r="D13455"/>
      <c r="E13455" s="148"/>
      <c r="F13455" s="148"/>
      <c r="G13455" s="149"/>
      <c r="H13455" s="148"/>
      <c r="I13455"/>
    </row>
    <row r="13456" spans="1:9" x14ac:dyDescent="0.25">
      <c r="A13456"/>
      <c r="B13456"/>
      <c r="C13456"/>
      <c r="D13456"/>
      <c r="E13456" s="148"/>
      <c r="F13456" s="148"/>
      <c r="G13456" s="149"/>
      <c r="H13456" s="148"/>
      <c r="I13456"/>
    </row>
    <row r="13457" spans="1:9" x14ac:dyDescent="0.25">
      <c r="A13457"/>
      <c r="B13457"/>
      <c r="C13457"/>
      <c r="D13457"/>
      <c r="E13457" s="148"/>
      <c r="F13457" s="148"/>
      <c r="G13457" s="149"/>
      <c r="H13457" s="148"/>
      <c r="I13457"/>
    </row>
    <row r="13458" spans="1:9" x14ac:dyDescent="0.25">
      <c r="A13458"/>
      <c r="B13458"/>
      <c r="C13458"/>
      <c r="D13458"/>
      <c r="E13458" s="148"/>
      <c r="F13458" s="148"/>
      <c r="G13458" s="149"/>
      <c r="H13458" s="148"/>
      <c r="I13458"/>
    </row>
    <row r="13459" spans="1:9" x14ac:dyDescent="0.25">
      <c r="A13459"/>
      <c r="B13459"/>
      <c r="C13459"/>
      <c r="D13459"/>
      <c r="E13459" s="148"/>
      <c r="F13459" s="148"/>
      <c r="G13459" s="149"/>
      <c r="H13459" s="148"/>
      <c r="I13459"/>
    </row>
    <row r="13460" spans="1:9" x14ac:dyDescent="0.25">
      <c r="A13460"/>
      <c r="B13460"/>
      <c r="C13460"/>
      <c r="D13460"/>
      <c r="E13460" s="148"/>
      <c r="F13460" s="148"/>
      <c r="G13460" s="149"/>
      <c r="H13460" s="148"/>
      <c r="I13460"/>
    </row>
    <row r="13461" spans="1:9" x14ac:dyDescent="0.25">
      <c r="A13461"/>
      <c r="B13461"/>
      <c r="C13461"/>
      <c r="D13461"/>
      <c r="E13461" s="148"/>
      <c r="F13461" s="148"/>
      <c r="G13461" s="149"/>
      <c r="H13461" s="148"/>
      <c r="I13461"/>
    </row>
    <row r="13462" spans="1:9" x14ac:dyDescent="0.25">
      <c r="A13462"/>
      <c r="B13462"/>
      <c r="C13462"/>
      <c r="D13462"/>
      <c r="E13462" s="148"/>
      <c r="F13462" s="148"/>
      <c r="G13462" s="149"/>
      <c r="H13462" s="148"/>
      <c r="I13462"/>
    </row>
    <row r="13463" spans="1:9" x14ac:dyDescent="0.25">
      <c r="A13463"/>
      <c r="B13463"/>
      <c r="C13463"/>
      <c r="D13463"/>
      <c r="E13463" s="148"/>
      <c r="F13463" s="148"/>
      <c r="G13463" s="149"/>
      <c r="H13463" s="148"/>
      <c r="I13463"/>
    </row>
    <row r="13464" spans="1:9" x14ac:dyDescent="0.25">
      <c r="A13464"/>
      <c r="B13464"/>
      <c r="C13464"/>
      <c r="D13464"/>
      <c r="E13464" s="148"/>
      <c r="F13464" s="148"/>
      <c r="G13464" s="149"/>
      <c r="H13464" s="148"/>
      <c r="I13464"/>
    </row>
    <row r="13465" spans="1:9" x14ac:dyDescent="0.25">
      <c r="A13465"/>
      <c r="B13465"/>
      <c r="C13465"/>
      <c r="D13465"/>
      <c r="E13465" s="148"/>
      <c r="F13465" s="148"/>
      <c r="G13465" s="149"/>
      <c r="H13465" s="148"/>
      <c r="I13465"/>
    </row>
    <row r="13466" spans="1:9" x14ac:dyDescent="0.25">
      <c r="A13466"/>
      <c r="B13466"/>
      <c r="C13466"/>
      <c r="D13466"/>
      <c r="E13466" s="148"/>
      <c r="F13466" s="148"/>
      <c r="G13466" s="149"/>
      <c r="H13466" s="148"/>
      <c r="I13466"/>
    </row>
    <row r="13467" spans="1:9" x14ac:dyDescent="0.25">
      <c r="A13467"/>
      <c r="B13467"/>
      <c r="C13467"/>
      <c r="D13467"/>
      <c r="E13467" s="148"/>
      <c r="F13467" s="148"/>
      <c r="G13467" s="149"/>
      <c r="H13467" s="148"/>
      <c r="I13467"/>
    </row>
    <row r="13468" spans="1:9" x14ac:dyDescent="0.25">
      <c r="A13468"/>
      <c r="B13468"/>
      <c r="C13468"/>
      <c r="D13468"/>
      <c r="E13468" s="148"/>
      <c r="F13468" s="148"/>
      <c r="G13468" s="149"/>
      <c r="H13468" s="148"/>
      <c r="I13468"/>
    </row>
    <row r="13469" spans="1:9" x14ac:dyDescent="0.25">
      <c r="A13469"/>
      <c r="B13469"/>
      <c r="C13469"/>
      <c r="D13469"/>
      <c r="E13469" s="148"/>
      <c r="F13469" s="148"/>
      <c r="G13469" s="149"/>
      <c r="H13469" s="148"/>
      <c r="I13469"/>
    </row>
    <row r="13470" spans="1:9" x14ac:dyDescent="0.25">
      <c r="A13470"/>
      <c r="B13470"/>
      <c r="C13470"/>
      <c r="D13470"/>
      <c r="E13470" s="148"/>
      <c r="F13470" s="148"/>
      <c r="G13470" s="149"/>
      <c r="H13470" s="148"/>
      <c r="I13470"/>
    </row>
    <row r="13471" spans="1:9" x14ac:dyDescent="0.25">
      <c r="A13471"/>
      <c r="B13471"/>
      <c r="C13471"/>
      <c r="D13471"/>
      <c r="E13471" s="148"/>
      <c r="F13471" s="148"/>
      <c r="G13471" s="149"/>
      <c r="H13471" s="148"/>
      <c r="I13471"/>
    </row>
    <row r="13472" spans="1:9" x14ac:dyDescent="0.25">
      <c r="A13472"/>
      <c r="B13472"/>
      <c r="C13472"/>
      <c r="D13472"/>
      <c r="E13472" s="148"/>
      <c r="F13472" s="148"/>
      <c r="G13472" s="149"/>
      <c r="H13472" s="148"/>
      <c r="I13472"/>
    </row>
    <row r="13473" spans="1:9" x14ac:dyDescent="0.25">
      <c r="A13473"/>
      <c r="B13473"/>
      <c r="C13473"/>
      <c r="D13473"/>
      <c r="E13473" s="148"/>
      <c r="F13473" s="148"/>
      <c r="G13473" s="149"/>
      <c r="H13473" s="148"/>
      <c r="I13473"/>
    </row>
    <row r="13474" spans="1:9" x14ac:dyDescent="0.25">
      <c r="A13474"/>
      <c r="B13474"/>
      <c r="C13474"/>
      <c r="D13474"/>
      <c r="E13474" s="148"/>
      <c r="F13474" s="148"/>
      <c r="G13474" s="149"/>
      <c r="H13474" s="148"/>
      <c r="I13474"/>
    </row>
    <row r="13475" spans="1:9" x14ac:dyDescent="0.25">
      <c r="A13475"/>
      <c r="B13475"/>
      <c r="C13475"/>
      <c r="D13475"/>
      <c r="E13475" s="148"/>
      <c r="F13475" s="148"/>
      <c r="G13475" s="149"/>
      <c r="H13475" s="148"/>
      <c r="I13475"/>
    </row>
    <row r="13476" spans="1:9" x14ac:dyDescent="0.25">
      <c r="A13476"/>
      <c r="B13476"/>
      <c r="C13476"/>
      <c r="D13476"/>
      <c r="E13476" s="148"/>
      <c r="F13476" s="148"/>
      <c r="G13476" s="149"/>
      <c r="H13476" s="148"/>
      <c r="I13476"/>
    </row>
    <row r="13477" spans="1:9" x14ac:dyDescent="0.25">
      <c r="A13477"/>
      <c r="B13477"/>
      <c r="C13477"/>
      <c r="D13477"/>
      <c r="E13477" s="148"/>
      <c r="F13477" s="148"/>
      <c r="G13477" s="149"/>
      <c r="H13477" s="148"/>
      <c r="I13477"/>
    </row>
    <row r="13478" spans="1:9" x14ac:dyDescent="0.25">
      <c r="A13478"/>
      <c r="B13478"/>
      <c r="C13478"/>
      <c r="D13478"/>
      <c r="E13478" s="148"/>
      <c r="F13478" s="148"/>
      <c r="G13478" s="149"/>
      <c r="H13478" s="148"/>
      <c r="I13478"/>
    </row>
    <row r="13479" spans="1:9" x14ac:dyDescent="0.25">
      <c r="A13479"/>
      <c r="B13479"/>
      <c r="C13479"/>
      <c r="D13479"/>
      <c r="E13479" s="148"/>
      <c r="F13479" s="148"/>
      <c r="G13479" s="149"/>
      <c r="H13479" s="148"/>
      <c r="I13479"/>
    </row>
    <row r="13480" spans="1:9" x14ac:dyDescent="0.25">
      <c r="A13480"/>
      <c r="B13480"/>
      <c r="C13480"/>
      <c r="D13480"/>
      <c r="E13480" s="148"/>
      <c r="F13480" s="148"/>
      <c r="G13480" s="149"/>
      <c r="H13480" s="148"/>
      <c r="I13480"/>
    </row>
    <row r="13481" spans="1:9" x14ac:dyDescent="0.25">
      <c r="A13481"/>
      <c r="B13481"/>
      <c r="C13481"/>
      <c r="D13481"/>
      <c r="E13481" s="148"/>
      <c r="F13481" s="148"/>
      <c r="G13481" s="149"/>
      <c r="H13481" s="148"/>
      <c r="I13481"/>
    </row>
    <row r="13482" spans="1:9" x14ac:dyDescent="0.25">
      <c r="A13482"/>
      <c r="B13482"/>
      <c r="C13482"/>
      <c r="D13482"/>
      <c r="E13482" s="148"/>
      <c r="F13482" s="148"/>
      <c r="G13482" s="149"/>
      <c r="H13482" s="148"/>
      <c r="I13482"/>
    </row>
    <row r="13483" spans="1:9" x14ac:dyDescent="0.25">
      <c r="A13483"/>
      <c r="B13483"/>
      <c r="C13483"/>
      <c r="D13483"/>
      <c r="E13483" s="148"/>
      <c r="F13483" s="148"/>
      <c r="G13483" s="149"/>
      <c r="H13483" s="148"/>
      <c r="I13483"/>
    </row>
    <row r="13484" spans="1:9" x14ac:dyDescent="0.25">
      <c r="A13484"/>
      <c r="B13484"/>
      <c r="C13484"/>
      <c r="D13484"/>
      <c r="E13484" s="148"/>
      <c r="F13484" s="148"/>
      <c r="G13484" s="149"/>
      <c r="H13484" s="148"/>
      <c r="I13484"/>
    </row>
    <row r="13485" spans="1:9" x14ac:dyDescent="0.25">
      <c r="A13485"/>
      <c r="B13485"/>
      <c r="C13485"/>
      <c r="D13485"/>
      <c r="E13485" s="148"/>
      <c r="F13485" s="148"/>
      <c r="G13485" s="149"/>
      <c r="H13485" s="148"/>
      <c r="I13485"/>
    </row>
    <row r="13486" spans="1:9" x14ac:dyDescent="0.25">
      <c r="A13486"/>
      <c r="B13486"/>
      <c r="C13486"/>
      <c r="D13486"/>
      <c r="E13486" s="148"/>
      <c r="F13486" s="148"/>
      <c r="G13486" s="149"/>
      <c r="H13486" s="148"/>
      <c r="I13486"/>
    </row>
    <row r="13487" spans="1:9" x14ac:dyDescent="0.25">
      <c r="A13487"/>
      <c r="B13487"/>
      <c r="C13487"/>
      <c r="D13487"/>
      <c r="E13487" s="148"/>
      <c r="F13487" s="148"/>
      <c r="G13487" s="149"/>
      <c r="H13487" s="148"/>
      <c r="I13487"/>
    </row>
    <row r="13488" spans="1:9" x14ac:dyDescent="0.25">
      <c r="A13488"/>
      <c r="B13488"/>
      <c r="C13488"/>
      <c r="D13488"/>
      <c r="E13488" s="148"/>
      <c r="F13488" s="148"/>
      <c r="G13488" s="149"/>
      <c r="H13488" s="148"/>
      <c r="I13488"/>
    </row>
    <row r="13489" spans="1:9" x14ac:dyDescent="0.25">
      <c r="A13489"/>
      <c r="B13489"/>
      <c r="C13489"/>
      <c r="D13489"/>
      <c r="E13489" s="148"/>
      <c r="F13489" s="148"/>
      <c r="G13489" s="149"/>
      <c r="H13489" s="148"/>
      <c r="I13489"/>
    </row>
    <row r="13490" spans="1:9" x14ac:dyDescent="0.25">
      <c r="A13490"/>
      <c r="B13490"/>
      <c r="C13490"/>
      <c r="D13490"/>
      <c r="E13490" s="148"/>
      <c r="F13490" s="148"/>
      <c r="G13490" s="149"/>
      <c r="H13490" s="148"/>
      <c r="I13490"/>
    </row>
    <row r="13491" spans="1:9" x14ac:dyDescent="0.25">
      <c r="A13491"/>
      <c r="B13491"/>
      <c r="C13491"/>
      <c r="D13491"/>
      <c r="E13491" s="148"/>
      <c r="F13491" s="148"/>
      <c r="G13491" s="149"/>
      <c r="H13491" s="148"/>
      <c r="I13491"/>
    </row>
    <row r="13492" spans="1:9" x14ac:dyDescent="0.25">
      <c r="A13492"/>
      <c r="B13492"/>
      <c r="C13492"/>
      <c r="D13492"/>
      <c r="E13492" s="148"/>
      <c r="F13492" s="148"/>
      <c r="G13492" s="149"/>
      <c r="H13492" s="148"/>
      <c r="I13492"/>
    </row>
    <row r="13493" spans="1:9" x14ac:dyDescent="0.25">
      <c r="A13493"/>
      <c r="B13493"/>
      <c r="C13493"/>
      <c r="D13493"/>
      <c r="E13493" s="148"/>
      <c r="F13493" s="148"/>
      <c r="G13493" s="149"/>
      <c r="H13493" s="148"/>
      <c r="I13493"/>
    </row>
    <row r="13494" spans="1:9" x14ac:dyDescent="0.25">
      <c r="A13494"/>
      <c r="B13494"/>
      <c r="C13494"/>
      <c r="D13494"/>
      <c r="E13494" s="148"/>
      <c r="F13494" s="148"/>
      <c r="G13494" s="149"/>
      <c r="H13494" s="148"/>
      <c r="I13494"/>
    </row>
    <row r="13495" spans="1:9" x14ac:dyDescent="0.25">
      <c r="A13495"/>
      <c r="B13495"/>
      <c r="C13495"/>
      <c r="D13495"/>
      <c r="E13495" s="148"/>
      <c r="F13495" s="148"/>
      <c r="G13495" s="149"/>
      <c r="H13495" s="148"/>
      <c r="I13495"/>
    </row>
    <row r="13496" spans="1:9" x14ac:dyDescent="0.25">
      <c r="A13496"/>
      <c r="B13496"/>
      <c r="C13496"/>
      <c r="D13496"/>
      <c r="E13496" s="148"/>
      <c r="F13496" s="148"/>
      <c r="G13496" s="149"/>
      <c r="H13496" s="148"/>
      <c r="I13496"/>
    </row>
    <row r="13497" spans="1:9" x14ac:dyDescent="0.25">
      <c r="A13497"/>
      <c r="B13497"/>
      <c r="C13497"/>
      <c r="D13497"/>
      <c r="E13497" s="148"/>
      <c r="F13497" s="148"/>
      <c r="G13497" s="149"/>
      <c r="H13497" s="148"/>
      <c r="I13497"/>
    </row>
    <row r="13498" spans="1:9" x14ac:dyDescent="0.25">
      <c r="A13498"/>
      <c r="B13498"/>
      <c r="C13498"/>
      <c r="D13498"/>
      <c r="E13498" s="148"/>
      <c r="F13498" s="148"/>
      <c r="G13498" s="149"/>
      <c r="H13498" s="148"/>
      <c r="I13498"/>
    </row>
    <row r="13499" spans="1:9" x14ac:dyDescent="0.25">
      <c r="A13499"/>
      <c r="B13499"/>
      <c r="C13499"/>
      <c r="D13499"/>
      <c r="E13499" s="148"/>
      <c r="F13499" s="148"/>
      <c r="G13499" s="149"/>
      <c r="H13499" s="148"/>
      <c r="I13499"/>
    </row>
    <row r="13500" spans="1:9" x14ac:dyDescent="0.25">
      <c r="A13500"/>
      <c r="B13500"/>
      <c r="C13500"/>
      <c r="D13500"/>
      <c r="E13500" s="148"/>
      <c r="F13500" s="148"/>
      <c r="G13500" s="149"/>
      <c r="H13500" s="148"/>
      <c r="I13500"/>
    </row>
    <row r="13501" spans="1:9" x14ac:dyDescent="0.25">
      <c r="A13501"/>
      <c r="B13501"/>
      <c r="C13501"/>
      <c r="D13501"/>
      <c r="E13501" s="148"/>
      <c r="F13501" s="148"/>
      <c r="G13501" s="149"/>
      <c r="H13501" s="148"/>
      <c r="I13501"/>
    </row>
    <row r="13502" spans="1:9" x14ac:dyDescent="0.25">
      <c r="A13502"/>
      <c r="B13502"/>
      <c r="C13502"/>
      <c r="D13502"/>
      <c r="E13502" s="148"/>
      <c r="F13502" s="148"/>
      <c r="G13502" s="149"/>
      <c r="H13502" s="148"/>
      <c r="I13502"/>
    </row>
    <row r="13503" spans="1:9" x14ac:dyDescent="0.25">
      <c r="A13503"/>
      <c r="B13503"/>
      <c r="C13503"/>
      <c r="D13503"/>
      <c r="E13503" s="148"/>
      <c r="F13503" s="148"/>
      <c r="G13503" s="149"/>
      <c r="H13503" s="148"/>
      <c r="I13503"/>
    </row>
    <row r="13504" spans="1:9" x14ac:dyDescent="0.25">
      <c r="A13504"/>
      <c r="B13504"/>
      <c r="C13504"/>
      <c r="D13504"/>
      <c r="E13504" s="148"/>
      <c r="F13504" s="148"/>
      <c r="G13504" s="149"/>
      <c r="H13504" s="148"/>
      <c r="I13504"/>
    </row>
    <row r="13505" spans="1:9" x14ac:dyDescent="0.25">
      <c r="A13505"/>
      <c r="B13505"/>
      <c r="C13505"/>
      <c r="D13505"/>
      <c r="E13505" s="148"/>
      <c r="F13505" s="148"/>
      <c r="G13505" s="149"/>
      <c r="H13505" s="148"/>
      <c r="I13505"/>
    </row>
    <row r="13506" spans="1:9" x14ac:dyDescent="0.25">
      <c r="A13506"/>
      <c r="B13506"/>
      <c r="C13506"/>
      <c r="D13506"/>
      <c r="E13506" s="148"/>
      <c r="F13506" s="148"/>
      <c r="G13506" s="149"/>
      <c r="H13506" s="148"/>
      <c r="I13506"/>
    </row>
    <row r="13507" spans="1:9" x14ac:dyDescent="0.25">
      <c r="A13507"/>
      <c r="B13507"/>
      <c r="C13507"/>
      <c r="D13507"/>
      <c r="E13507" s="148"/>
      <c r="F13507" s="148"/>
      <c r="G13507" s="149"/>
      <c r="H13507" s="148"/>
      <c r="I13507"/>
    </row>
    <row r="13508" spans="1:9" x14ac:dyDescent="0.25">
      <c r="A13508"/>
      <c r="B13508"/>
      <c r="C13508"/>
      <c r="D13508"/>
      <c r="E13508" s="148"/>
      <c r="F13508" s="148"/>
      <c r="G13508" s="149"/>
      <c r="H13508" s="148"/>
      <c r="I13508"/>
    </row>
    <row r="13509" spans="1:9" x14ac:dyDescent="0.25">
      <c r="A13509"/>
      <c r="B13509"/>
      <c r="C13509"/>
      <c r="D13509"/>
      <c r="E13509" s="148"/>
      <c r="F13509" s="148"/>
      <c r="G13509" s="149"/>
      <c r="H13509" s="148"/>
      <c r="I13509"/>
    </row>
    <row r="13510" spans="1:9" x14ac:dyDescent="0.25">
      <c r="A13510"/>
      <c r="B13510"/>
      <c r="C13510"/>
      <c r="D13510"/>
      <c r="E13510" s="148"/>
      <c r="F13510" s="148"/>
      <c r="G13510" s="149"/>
      <c r="H13510" s="148"/>
      <c r="I13510"/>
    </row>
    <row r="13511" spans="1:9" x14ac:dyDescent="0.25">
      <c r="A13511"/>
      <c r="B13511"/>
      <c r="C13511"/>
      <c r="D13511"/>
      <c r="E13511" s="148"/>
      <c r="F13511" s="148"/>
      <c r="G13511" s="149"/>
      <c r="H13511" s="148"/>
      <c r="I13511"/>
    </row>
    <row r="13512" spans="1:9" x14ac:dyDescent="0.25">
      <c r="A13512"/>
      <c r="B13512"/>
      <c r="C13512"/>
      <c r="D13512"/>
      <c r="E13512" s="148"/>
      <c r="F13512" s="148"/>
      <c r="G13512" s="149"/>
      <c r="H13512" s="148"/>
      <c r="I13512"/>
    </row>
    <row r="13513" spans="1:9" x14ac:dyDescent="0.25">
      <c r="A13513"/>
      <c r="B13513"/>
      <c r="C13513"/>
      <c r="D13513"/>
      <c r="E13513" s="148"/>
      <c r="F13513" s="148"/>
      <c r="G13513" s="149"/>
      <c r="H13513" s="148"/>
      <c r="I13513"/>
    </row>
    <row r="13514" spans="1:9" x14ac:dyDescent="0.25">
      <c r="A13514"/>
      <c r="B13514"/>
      <c r="C13514"/>
      <c r="D13514"/>
      <c r="E13514" s="148"/>
      <c r="F13514" s="148"/>
      <c r="G13514" s="149"/>
      <c r="H13514" s="148"/>
      <c r="I13514"/>
    </row>
    <row r="13515" spans="1:9" x14ac:dyDescent="0.25">
      <c r="A13515"/>
      <c r="B13515"/>
      <c r="C13515"/>
      <c r="D13515"/>
      <c r="E13515" s="148"/>
      <c r="F13515" s="148"/>
      <c r="G13515" s="149"/>
      <c r="H13515" s="148"/>
      <c r="I13515"/>
    </row>
    <row r="13516" spans="1:9" x14ac:dyDescent="0.25">
      <c r="A13516"/>
      <c r="B13516"/>
      <c r="C13516"/>
      <c r="D13516"/>
      <c r="E13516" s="148"/>
      <c r="F13516" s="148"/>
      <c r="G13516" s="149"/>
      <c r="H13516" s="148"/>
      <c r="I13516"/>
    </row>
    <row r="13517" spans="1:9" x14ac:dyDescent="0.25">
      <c r="A13517"/>
      <c r="B13517"/>
      <c r="C13517"/>
      <c r="D13517"/>
      <c r="E13517" s="148"/>
      <c r="F13517" s="148"/>
      <c r="G13517" s="149"/>
      <c r="H13517" s="148"/>
      <c r="I13517"/>
    </row>
    <row r="13518" spans="1:9" x14ac:dyDescent="0.25">
      <c r="A13518"/>
      <c r="B13518"/>
      <c r="C13518"/>
      <c r="D13518"/>
      <c r="E13518" s="148"/>
      <c r="F13518" s="148"/>
      <c r="G13518" s="149"/>
      <c r="H13518" s="148"/>
      <c r="I13518"/>
    </row>
    <row r="13519" spans="1:9" x14ac:dyDescent="0.25">
      <c r="A13519"/>
      <c r="B13519"/>
      <c r="C13519"/>
      <c r="D13519"/>
      <c r="E13519" s="148"/>
      <c r="F13519" s="148"/>
      <c r="G13519" s="149"/>
      <c r="H13519" s="148"/>
      <c r="I13519"/>
    </row>
    <row r="13520" spans="1:9" x14ac:dyDescent="0.25">
      <c r="A13520"/>
      <c r="B13520"/>
      <c r="C13520"/>
      <c r="D13520"/>
      <c r="E13520" s="148"/>
      <c r="F13520" s="148"/>
      <c r="G13520" s="149"/>
      <c r="H13520" s="148"/>
      <c r="I13520"/>
    </row>
    <row r="13521" spans="1:9" x14ac:dyDescent="0.25">
      <c r="A13521"/>
      <c r="B13521"/>
      <c r="C13521"/>
      <c r="D13521"/>
      <c r="E13521" s="148"/>
      <c r="F13521" s="148"/>
      <c r="G13521" s="149"/>
      <c r="H13521" s="148"/>
      <c r="I13521"/>
    </row>
    <row r="13522" spans="1:9" x14ac:dyDescent="0.25">
      <c r="A13522"/>
      <c r="B13522"/>
      <c r="C13522"/>
      <c r="D13522"/>
      <c r="E13522" s="148"/>
      <c r="F13522" s="148"/>
      <c r="G13522" s="149"/>
      <c r="H13522" s="148"/>
      <c r="I13522"/>
    </row>
    <row r="13523" spans="1:9" x14ac:dyDescent="0.25">
      <c r="A13523"/>
      <c r="B13523"/>
      <c r="C13523"/>
      <c r="D13523"/>
      <c r="E13523" s="148"/>
      <c r="F13523" s="148"/>
      <c r="G13523" s="149"/>
      <c r="H13523" s="148"/>
      <c r="I13523"/>
    </row>
    <row r="13524" spans="1:9" x14ac:dyDescent="0.25">
      <c r="A13524"/>
      <c r="B13524"/>
      <c r="C13524"/>
      <c r="D13524"/>
      <c r="E13524" s="148"/>
      <c r="F13524" s="148"/>
      <c r="G13524" s="149"/>
      <c r="H13524" s="148"/>
      <c r="I13524"/>
    </row>
    <row r="13525" spans="1:9" x14ac:dyDescent="0.25">
      <c r="A13525"/>
      <c r="B13525"/>
      <c r="C13525"/>
      <c r="D13525"/>
      <c r="E13525" s="148"/>
      <c r="F13525" s="148"/>
      <c r="G13525" s="149"/>
      <c r="H13525" s="148"/>
      <c r="I13525"/>
    </row>
    <row r="13526" spans="1:9" x14ac:dyDescent="0.25">
      <c r="A13526"/>
      <c r="B13526"/>
      <c r="C13526"/>
      <c r="D13526"/>
      <c r="E13526" s="148"/>
      <c r="F13526" s="148"/>
      <c r="G13526" s="149"/>
      <c r="H13526" s="148"/>
      <c r="I13526"/>
    </row>
    <row r="13527" spans="1:9" x14ac:dyDescent="0.25">
      <c r="A13527"/>
      <c r="B13527"/>
      <c r="C13527"/>
      <c r="D13527"/>
      <c r="E13527" s="148"/>
      <c r="F13527" s="148"/>
      <c r="G13527" s="149"/>
      <c r="H13527" s="148"/>
      <c r="I13527"/>
    </row>
    <row r="13528" spans="1:9" x14ac:dyDescent="0.25">
      <c r="A13528"/>
      <c r="B13528"/>
      <c r="C13528"/>
      <c r="D13528"/>
      <c r="E13528" s="148"/>
      <c r="F13528" s="148"/>
      <c r="G13528" s="149"/>
      <c r="H13528" s="148"/>
      <c r="I13528"/>
    </row>
    <row r="13529" spans="1:9" x14ac:dyDescent="0.25">
      <c r="A13529"/>
      <c r="B13529"/>
      <c r="C13529"/>
      <c r="D13529"/>
      <c r="E13529" s="148"/>
      <c r="F13529" s="148"/>
      <c r="G13529" s="149"/>
      <c r="H13529" s="148"/>
      <c r="I13529"/>
    </row>
    <row r="13530" spans="1:9" x14ac:dyDescent="0.25">
      <c r="A13530"/>
      <c r="B13530"/>
      <c r="C13530"/>
      <c r="D13530"/>
      <c r="E13530" s="148"/>
      <c r="F13530" s="148"/>
      <c r="G13530" s="149"/>
      <c r="H13530" s="148"/>
      <c r="I13530"/>
    </row>
    <row r="13531" spans="1:9" x14ac:dyDescent="0.25">
      <c r="A13531"/>
      <c r="B13531"/>
      <c r="C13531"/>
      <c r="D13531"/>
      <c r="E13531" s="148"/>
      <c r="F13531" s="148"/>
      <c r="G13531" s="149"/>
      <c r="H13531" s="148"/>
      <c r="I13531"/>
    </row>
    <row r="13532" spans="1:9" x14ac:dyDescent="0.25">
      <c r="A13532"/>
      <c r="B13532"/>
      <c r="C13532"/>
      <c r="D13532"/>
      <c r="E13532" s="148"/>
      <c r="F13532" s="148"/>
      <c r="G13532" s="149"/>
      <c r="H13532" s="148"/>
      <c r="I13532"/>
    </row>
    <row r="13533" spans="1:9" x14ac:dyDescent="0.25">
      <c r="A13533"/>
      <c r="B13533"/>
      <c r="C13533"/>
      <c r="D13533"/>
      <c r="E13533" s="148"/>
      <c r="F13533" s="148"/>
      <c r="G13533" s="149"/>
      <c r="H13533" s="148"/>
      <c r="I13533"/>
    </row>
    <row r="13534" spans="1:9" x14ac:dyDescent="0.25">
      <c r="A13534"/>
      <c r="B13534"/>
      <c r="C13534"/>
      <c r="D13534"/>
      <c r="E13534" s="148"/>
      <c r="F13534" s="148"/>
      <c r="G13534" s="149"/>
      <c r="H13534" s="148"/>
      <c r="I13534"/>
    </row>
    <row r="13535" spans="1:9" x14ac:dyDescent="0.25">
      <c r="A13535"/>
      <c r="B13535"/>
      <c r="C13535"/>
      <c r="D13535"/>
      <c r="E13535" s="148"/>
      <c r="F13535" s="148"/>
      <c r="G13535" s="149"/>
      <c r="H13535" s="148"/>
      <c r="I13535"/>
    </row>
    <row r="13536" spans="1:9" x14ac:dyDescent="0.25">
      <c r="A13536"/>
      <c r="B13536"/>
      <c r="C13536"/>
      <c r="D13536"/>
      <c r="E13536" s="148"/>
      <c r="F13536" s="148"/>
      <c r="G13536" s="149"/>
      <c r="H13536" s="148"/>
      <c r="I13536"/>
    </row>
    <row r="13537" spans="1:9" x14ac:dyDescent="0.25">
      <c r="A13537"/>
      <c r="B13537"/>
      <c r="C13537"/>
      <c r="D13537"/>
      <c r="E13537" s="148"/>
      <c r="F13537" s="148"/>
      <c r="G13537" s="149"/>
      <c r="H13537" s="148"/>
      <c r="I13537"/>
    </row>
    <row r="13538" spans="1:9" x14ac:dyDescent="0.25">
      <c r="A13538"/>
      <c r="B13538"/>
      <c r="C13538"/>
      <c r="D13538"/>
      <c r="E13538" s="148"/>
      <c r="F13538" s="148"/>
      <c r="G13538" s="149"/>
      <c r="H13538" s="148"/>
      <c r="I13538"/>
    </row>
    <row r="13539" spans="1:9" x14ac:dyDescent="0.25">
      <c r="A13539"/>
      <c r="B13539"/>
      <c r="C13539"/>
      <c r="D13539"/>
      <c r="E13539" s="148"/>
      <c r="F13539" s="148"/>
      <c r="G13539" s="149"/>
      <c r="H13539" s="148"/>
      <c r="I13539"/>
    </row>
    <row r="13540" spans="1:9" x14ac:dyDescent="0.25">
      <c r="A13540"/>
      <c r="B13540"/>
      <c r="C13540"/>
      <c r="D13540"/>
      <c r="E13540" s="148"/>
      <c r="F13540" s="148"/>
      <c r="G13540" s="149"/>
      <c r="H13540" s="148"/>
      <c r="I13540"/>
    </row>
    <row r="13541" spans="1:9" x14ac:dyDescent="0.25">
      <c r="A13541"/>
      <c r="B13541"/>
      <c r="C13541"/>
      <c r="D13541"/>
      <c r="E13541" s="148"/>
      <c r="F13541" s="148"/>
      <c r="G13541" s="149"/>
      <c r="H13541" s="148"/>
      <c r="I13541"/>
    </row>
    <row r="13542" spans="1:9" x14ac:dyDescent="0.25">
      <c r="A13542"/>
      <c r="B13542"/>
      <c r="C13542"/>
      <c r="D13542"/>
      <c r="E13542" s="148"/>
      <c r="F13542" s="148"/>
      <c r="G13542" s="149"/>
      <c r="H13542" s="148"/>
      <c r="I13542"/>
    </row>
    <row r="13543" spans="1:9" x14ac:dyDescent="0.25">
      <c r="A13543"/>
      <c r="B13543"/>
      <c r="C13543"/>
      <c r="D13543"/>
      <c r="E13543" s="148"/>
      <c r="F13543" s="148"/>
      <c r="G13543" s="149"/>
      <c r="H13543" s="148"/>
      <c r="I13543"/>
    </row>
    <row r="13544" spans="1:9" x14ac:dyDescent="0.25">
      <c r="A13544"/>
      <c r="B13544"/>
      <c r="C13544"/>
      <c r="D13544"/>
      <c r="E13544" s="148"/>
      <c r="F13544" s="148"/>
      <c r="G13544" s="149"/>
      <c r="H13544" s="148"/>
      <c r="I13544"/>
    </row>
    <row r="13545" spans="1:9" x14ac:dyDescent="0.25">
      <c r="A13545"/>
      <c r="B13545"/>
      <c r="C13545"/>
      <c r="D13545"/>
      <c r="E13545" s="148"/>
      <c r="F13545" s="148"/>
      <c r="G13545" s="149"/>
      <c r="H13545" s="148"/>
      <c r="I13545"/>
    </row>
    <row r="13546" spans="1:9" x14ac:dyDescent="0.25">
      <c r="A13546"/>
      <c r="B13546"/>
      <c r="C13546"/>
      <c r="D13546"/>
      <c r="E13546" s="148"/>
      <c r="F13546" s="148"/>
      <c r="G13546" s="149"/>
      <c r="H13546" s="148"/>
      <c r="I13546"/>
    </row>
    <row r="13547" spans="1:9" x14ac:dyDescent="0.25">
      <c r="A13547"/>
      <c r="B13547"/>
      <c r="C13547"/>
      <c r="D13547"/>
      <c r="E13547" s="148"/>
      <c r="F13547" s="148"/>
      <c r="G13547" s="149"/>
      <c r="H13547" s="148"/>
      <c r="I13547"/>
    </row>
    <row r="13548" spans="1:9" x14ac:dyDescent="0.25">
      <c r="A13548"/>
      <c r="B13548"/>
      <c r="C13548"/>
      <c r="D13548"/>
      <c r="E13548" s="148"/>
      <c r="F13548" s="148"/>
      <c r="G13548" s="149"/>
      <c r="H13548" s="148"/>
      <c r="I13548"/>
    </row>
    <row r="13549" spans="1:9" x14ac:dyDescent="0.25">
      <c r="A13549"/>
      <c r="B13549"/>
      <c r="C13549"/>
      <c r="D13549"/>
      <c r="E13549" s="148"/>
      <c r="F13549" s="148"/>
      <c r="G13549" s="149"/>
      <c r="H13549" s="148"/>
      <c r="I13549"/>
    </row>
    <row r="13550" spans="1:9" x14ac:dyDescent="0.25">
      <c r="A13550"/>
      <c r="B13550"/>
      <c r="C13550"/>
      <c r="D13550"/>
      <c r="E13550" s="148"/>
      <c r="F13550" s="148"/>
      <c r="G13550" s="149"/>
      <c r="H13550" s="148"/>
      <c r="I13550"/>
    </row>
    <row r="13551" spans="1:9" x14ac:dyDescent="0.25">
      <c r="A13551"/>
      <c r="B13551"/>
      <c r="C13551"/>
      <c r="D13551"/>
      <c r="E13551" s="148"/>
      <c r="F13551" s="148"/>
      <c r="G13551" s="149"/>
      <c r="H13551" s="148"/>
      <c r="I13551"/>
    </row>
    <row r="13552" spans="1:9" x14ac:dyDescent="0.25">
      <c r="A13552"/>
      <c r="B13552"/>
      <c r="C13552"/>
      <c r="D13552"/>
      <c r="E13552" s="148"/>
      <c r="F13552" s="148"/>
      <c r="G13552" s="149"/>
      <c r="H13552" s="148"/>
      <c r="I13552"/>
    </row>
    <row r="13553" spans="1:9" x14ac:dyDescent="0.25">
      <c r="A13553"/>
      <c r="B13553"/>
      <c r="C13553"/>
      <c r="D13553"/>
      <c r="E13553" s="148"/>
      <c r="F13553" s="148"/>
      <c r="G13553" s="149"/>
      <c r="H13553" s="148"/>
      <c r="I13553"/>
    </row>
    <row r="13554" spans="1:9" x14ac:dyDescent="0.25">
      <c r="A13554"/>
      <c r="B13554"/>
      <c r="C13554"/>
      <c r="D13554"/>
      <c r="E13554" s="148"/>
      <c r="F13554" s="148"/>
      <c r="G13554" s="149"/>
      <c r="H13554" s="148"/>
      <c r="I13554"/>
    </row>
    <row r="13555" spans="1:9" x14ac:dyDescent="0.25">
      <c r="A13555"/>
      <c r="B13555"/>
      <c r="C13555"/>
      <c r="D13555"/>
      <c r="E13555" s="148"/>
      <c r="F13555" s="148"/>
      <c r="G13555" s="149"/>
      <c r="H13555" s="148"/>
      <c r="I13555"/>
    </row>
    <row r="13556" spans="1:9" x14ac:dyDescent="0.25">
      <c r="A13556"/>
      <c r="B13556"/>
      <c r="C13556"/>
      <c r="D13556"/>
      <c r="E13556" s="148"/>
      <c r="F13556" s="148"/>
      <c r="G13556" s="149"/>
      <c r="H13556" s="148"/>
      <c r="I13556"/>
    </row>
    <row r="13557" spans="1:9" x14ac:dyDescent="0.25">
      <c r="A13557"/>
      <c r="B13557"/>
      <c r="C13557"/>
      <c r="D13557"/>
      <c r="E13557" s="148"/>
      <c r="F13557" s="148"/>
      <c r="G13557" s="149"/>
      <c r="H13557" s="148"/>
      <c r="I13557"/>
    </row>
    <row r="13558" spans="1:9" x14ac:dyDescent="0.25">
      <c r="A13558"/>
      <c r="B13558"/>
      <c r="C13558"/>
      <c r="D13558"/>
      <c r="E13558" s="148"/>
      <c r="F13558" s="148"/>
      <c r="G13558" s="149"/>
      <c r="H13558" s="148"/>
      <c r="I13558"/>
    </row>
    <row r="13559" spans="1:9" x14ac:dyDescent="0.25">
      <c r="A13559"/>
      <c r="B13559"/>
      <c r="C13559"/>
      <c r="D13559"/>
      <c r="E13559" s="148"/>
      <c r="F13559" s="148"/>
      <c r="G13559" s="149"/>
      <c r="H13559" s="148"/>
      <c r="I13559"/>
    </row>
    <row r="13560" spans="1:9" x14ac:dyDescent="0.25">
      <c r="A13560"/>
      <c r="B13560"/>
      <c r="C13560"/>
      <c r="D13560"/>
      <c r="E13560" s="148"/>
      <c r="F13560" s="148"/>
      <c r="G13560" s="149"/>
      <c r="H13560" s="148"/>
      <c r="I13560"/>
    </row>
    <row r="13561" spans="1:9" x14ac:dyDescent="0.25">
      <c r="A13561"/>
      <c r="B13561"/>
      <c r="C13561"/>
      <c r="D13561"/>
      <c r="E13561" s="148"/>
      <c r="F13561" s="148"/>
      <c r="G13561" s="149"/>
      <c r="H13561" s="148"/>
      <c r="I13561"/>
    </row>
    <row r="13562" spans="1:9" x14ac:dyDescent="0.25">
      <c r="A13562"/>
      <c r="B13562"/>
      <c r="C13562"/>
      <c r="D13562"/>
      <c r="E13562" s="148"/>
      <c r="F13562" s="148"/>
      <c r="G13562" s="149"/>
      <c r="H13562" s="148"/>
      <c r="I13562"/>
    </row>
    <row r="13563" spans="1:9" x14ac:dyDescent="0.25">
      <c r="A13563"/>
      <c r="B13563"/>
      <c r="C13563"/>
      <c r="D13563"/>
      <c r="E13563" s="148"/>
      <c r="F13563" s="148"/>
      <c r="G13563" s="149"/>
      <c r="H13563" s="148"/>
      <c r="I13563"/>
    </row>
    <row r="13564" spans="1:9" x14ac:dyDescent="0.25">
      <c r="A13564"/>
      <c r="B13564"/>
      <c r="C13564"/>
      <c r="D13564"/>
      <c r="E13564" s="148"/>
      <c r="F13564" s="148"/>
      <c r="G13564" s="149"/>
      <c r="H13564" s="148"/>
      <c r="I13564"/>
    </row>
    <row r="13565" spans="1:9" x14ac:dyDescent="0.25">
      <c r="A13565"/>
      <c r="B13565"/>
      <c r="C13565"/>
      <c r="D13565"/>
      <c r="E13565" s="148"/>
      <c r="F13565" s="148"/>
      <c r="G13565" s="149"/>
      <c r="H13565" s="148"/>
      <c r="I13565"/>
    </row>
    <row r="13566" spans="1:9" x14ac:dyDescent="0.25">
      <c r="A13566"/>
      <c r="B13566"/>
      <c r="C13566"/>
      <c r="D13566"/>
      <c r="E13566" s="148"/>
      <c r="F13566" s="148"/>
      <c r="G13566" s="149"/>
      <c r="H13566" s="148"/>
      <c r="I13566"/>
    </row>
    <row r="13567" spans="1:9" x14ac:dyDescent="0.25">
      <c r="A13567"/>
      <c r="B13567"/>
      <c r="C13567"/>
      <c r="D13567"/>
      <c r="E13567" s="148"/>
      <c r="F13567" s="148"/>
      <c r="G13567" s="149"/>
      <c r="H13567" s="148"/>
      <c r="I13567"/>
    </row>
    <row r="13568" spans="1:9" x14ac:dyDescent="0.25">
      <c r="A13568"/>
      <c r="B13568"/>
      <c r="C13568"/>
      <c r="D13568"/>
      <c r="E13568" s="148"/>
      <c r="F13568" s="148"/>
      <c r="G13568" s="149"/>
      <c r="H13568" s="148"/>
      <c r="I13568"/>
    </row>
    <row r="13569" spans="1:9" x14ac:dyDescent="0.25">
      <c r="A13569"/>
      <c r="B13569"/>
      <c r="C13569"/>
      <c r="D13569"/>
      <c r="E13569" s="148"/>
      <c r="F13569" s="148"/>
      <c r="G13569" s="149"/>
      <c r="H13569" s="148"/>
      <c r="I13569"/>
    </row>
    <row r="13570" spans="1:9" x14ac:dyDescent="0.25">
      <c r="A13570"/>
      <c r="B13570"/>
      <c r="C13570"/>
      <c r="D13570"/>
      <c r="E13570" s="148"/>
      <c r="F13570" s="148"/>
      <c r="G13570" s="149"/>
      <c r="H13570" s="148"/>
      <c r="I13570"/>
    </row>
    <row r="13571" spans="1:9" x14ac:dyDescent="0.25">
      <c r="A13571"/>
      <c r="B13571"/>
      <c r="C13571"/>
      <c r="D13571"/>
      <c r="E13571" s="148"/>
      <c r="F13571" s="148"/>
      <c r="G13571" s="149"/>
      <c r="H13571" s="148"/>
      <c r="I13571"/>
    </row>
    <row r="13572" spans="1:9" x14ac:dyDescent="0.25">
      <c r="A13572"/>
      <c r="B13572"/>
      <c r="C13572"/>
      <c r="D13572"/>
      <c r="E13572" s="148"/>
      <c r="F13572" s="148"/>
      <c r="G13572" s="149"/>
      <c r="H13572" s="148"/>
      <c r="I13572"/>
    </row>
    <row r="13573" spans="1:9" x14ac:dyDescent="0.25">
      <c r="A13573"/>
      <c r="B13573"/>
      <c r="C13573"/>
      <c r="D13573"/>
      <c r="E13573" s="148"/>
      <c r="F13573" s="148"/>
      <c r="G13573" s="149"/>
      <c r="H13573" s="148"/>
      <c r="I13573"/>
    </row>
    <row r="13574" spans="1:9" x14ac:dyDescent="0.25">
      <c r="A13574"/>
      <c r="B13574"/>
      <c r="C13574"/>
      <c r="D13574"/>
      <c r="E13574" s="148"/>
      <c r="F13574" s="148"/>
      <c r="G13574" s="149"/>
      <c r="H13574" s="148"/>
      <c r="I13574"/>
    </row>
    <row r="13575" spans="1:9" x14ac:dyDescent="0.25">
      <c r="A13575"/>
      <c r="B13575"/>
      <c r="C13575"/>
      <c r="D13575"/>
      <c r="E13575" s="148"/>
      <c r="F13575" s="148"/>
      <c r="G13575" s="149"/>
      <c r="H13575" s="148"/>
      <c r="I13575"/>
    </row>
    <row r="13576" spans="1:9" x14ac:dyDescent="0.25">
      <c r="A13576"/>
      <c r="B13576"/>
      <c r="C13576"/>
      <c r="D13576"/>
      <c r="E13576" s="148"/>
      <c r="F13576" s="148"/>
      <c r="G13576" s="149"/>
      <c r="H13576" s="148"/>
      <c r="I13576"/>
    </row>
    <row r="13577" spans="1:9" x14ac:dyDescent="0.25">
      <c r="A13577"/>
      <c r="B13577"/>
      <c r="C13577"/>
      <c r="D13577"/>
      <c r="E13577" s="148"/>
      <c r="F13577" s="148"/>
      <c r="G13577" s="149"/>
      <c r="H13577" s="148"/>
      <c r="I13577"/>
    </row>
    <row r="13578" spans="1:9" x14ac:dyDescent="0.25">
      <c r="A13578"/>
      <c r="B13578"/>
      <c r="C13578"/>
      <c r="D13578"/>
      <c r="E13578" s="148"/>
      <c r="F13578" s="148"/>
      <c r="G13578" s="149"/>
      <c r="H13578" s="148"/>
      <c r="I13578"/>
    </row>
    <row r="13579" spans="1:9" x14ac:dyDescent="0.25">
      <c r="A13579"/>
      <c r="B13579"/>
      <c r="C13579"/>
      <c r="D13579"/>
      <c r="E13579" s="148"/>
      <c r="F13579" s="148"/>
      <c r="G13579" s="149"/>
      <c r="H13579" s="148"/>
      <c r="I13579"/>
    </row>
    <row r="13580" spans="1:9" x14ac:dyDescent="0.25">
      <c r="A13580"/>
      <c r="B13580"/>
      <c r="C13580"/>
      <c r="D13580"/>
      <c r="E13580" s="148"/>
      <c r="F13580" s="148"/>
      <c r="G13580" s="149"/>
      <c r="H13580" s="148"/>
      <c r="I13580"/>
    </row>
    <row r="13581" spans="1:9" x14ac:dyDescent="0.25">
      <c r="A13581"/>
      <c r="B13581"/>
      <c r="C13581"/>
      <c r="D13581"/>
      <c r="E13581" s="148"/>
      <c r="F13581" s="148"/>
      <c r="G13581" s="149"/>
      <c r="H13581" s="148"/>
      <c r="I13581"/>
    </row>
    <row r="13582" spans="1:9" x14ac:dyDescent="0.25">
      <c r="A13582"/>
      <c r="B13582"/>
      <c r="C13582"/>
      <c r="D13582"/>
      <c r="E13582" s="148"/>
      <c r="F13582" s="148"/>
      <c r="G13582" s="149"/>
      <c r="H13582" s="148"/>
      <c r="I13582"/>
    </row>
    <row r="13583" spans="1:9" x14ac:dyDescent="0.25">
      <c r="A13583"/>
      <c r="B13583"/>
      <c r="C13583"/>
      <c r="D13583"/>
      <c r="E13583" s="148"/>
      <c r="F13583" s="148"/>
      <c r="G13583" s="149"/>
      <c r="H13583" s="148"/>
      <c r="I13583"/>
    </row>
    <row r="13584" spans="1:9" x14ac:dyDescent="0.25">
      <c r="A13584"/>
      <c r="B13584"/>
      <c r="C13584"/>
      <c r="D13584"/>
      <c r="E13584" s="148"/>
      <c r="F13584" s="148"/>
      <c r="G13584" s="149"/>
      <c r="H13584" s="148"/>
      <c r="I13584"/>
    </row>
    <row r="13585" spans="1:9" x14ac:dyDescent="0.25">
      <c r="A13585"/>
      <c r="B13585"/>
      <c r="C13585"/>
      <c r="D13585"/>
      <c r="E13585" s="148"/>
      <c r="F13585" s="148"/>
      <c r="G13585" s="149"/>
      <c r="H13585" s="148"/>
      <c r="I13585"/>
    </row>
    <row r="13586" spans="1:9" x14ac:dyDescent="0.25">
      <c r="A13586"/>
      <c r="B13586"/>
      <c r="C13586"/>
      <c r="D13586"/>
      <c r="E13586" s="148"/>
      <c r="F13586" s="148"/>
      <c r="G13586" s="149"/>
      <c r="H13586" s="148"/>
      <c r="I13586"/>
    </row>
    <row r="13587" spans="1:9" x14ac:dyDescent="0.25">
      <c r="A13587"/>
      <c r="B13587"/>
      <c r="C13587"/>
      <c r="D13587"/>
      <c r="E13587" s="148"/>
      <c r="F13587" s="148"/>
      <c r="G13587" s="149"/>
      <c r="H13587" s="148"/>
      <c r="I13587"/>
    </row>
    <row r="13588" spans="1:9" x14ac:dyDescent="0.25">
      <c r="A13588"/>
      <c r="B13588"/>
      <c r="C13588"/>
      <c r="D13588"/>
      <c r="E13588" s="148"/>
      <c r="F13588" s="148"/>
      <c r="G13588" s="149"/>
      <c r="H13588" s="148"/>
      <c r="I13588"/>
    </row>
    <row r="13589" spans="1:9" x14ac:dyDescent="0.25">
      <c r="A13589"/>
      <c r="B13589"/>
      <c r="C13589"/>
      <c r="D13589"/>
      <c r="E13589" s="148"/>
      <c r="F13589" s="148"/>
      <c r="G13589" s="149"/>
      <c r="H13589" s="148"/>
      <c r="I13589"/>
    </row>
    <row r="13590" spans="1:9" x14ac:dyDescent="0.25">
      <c r="A13590"/>
      <c r="B13590"/>
      <c r="C13590"/>
      <c r="D13590"/>
      <c r="E13590" s="148"/>
      <c r="F13590" s="148"/>
      <c r="G13590" s="149"/>
      <c r="H13590" s="148"/>
      <c r="I13590"/>
    </row>
    <row r="13591" spans="1:9" x14ac:dyDescent="0.25">
      <c r="A13591"/>
      <c r="B13591"/>
      <c r="C13591"/>
      <c r="D13591"/>
      <c r="E13591" s="148"/>
      <c r="F13591" s="148"/>
      <c r="G13591" s="149"/>
      <c r="H13591" s="148"/>
      <c r="I13591"/>
    </row>
    <row r="13592" spans="1:9" x14ac:dyDescent="0.25">
      <c r="A13592"/>
      <c r="B13592"/>
      <c r="C13592"/>
      <c r="D13592"/>
      <c r="E13592" s="148"/>
      <c r="F13592" s="148"/>
      <c r="G13592" s="149"/>
      <c r="H13592" s="148"/>
      <c r="I13592"/>
    </row>
    <row r="13593" spans="1:9" x14ac:dyDescent="0.25">
      <c r="A13593"/>
      <c r="B13593"/>
      <c r="C13593"/>
      <c r="D13593"/>
      <c r="E13593" s="148"/>
      <c r="F13593" s="148"/>
      <c r="G13593" s="149"/>
      <c r="H13593" s="148"/>
      <c r="I13593"/>
    </row>
    <row r="13594" spans="1:9" x14ac:dyDescent="0.25">
      <c r="A13594"/>
      <c r="B13594"/>
      <c r="C13594"/>
      <c r="D13594"/>
      <c r="E13594" s="148"/>
      <c r="F13594" s="148"/>
      <c r="G13594" s="149"/>
      <c r="H13594" s="148"/>
      <c r="I13594"/>
    </row>
    <row r="13595" spans="1:9" x14ac:dyDescent="0.25">
      <c r="A13595"/>
      <c r="B13595"/>
      <c r="C13595"/>
      <c r="D13595"/>
      <c r="E13595" s="148"/>
      <c r="F13595" s="148"/>
      <c r="G13595" s="149"/>
      <c r="H13595" s="148"/>
      <c r="I13595"/>
    </row>
    <row r="13596" spans="1:9" x14ac:dyDescent="0.25">
      <c r="A13596"/>
      <c r="B13596"/>
      <c r="C13596"/>
      <c r="D13596"/>
      <c r="E13596" s="148"/>
      <c r="F13596" s="148"/>
      <c r="G13596" s="149"/>
      <c r="H13596" s="148"/>
      <c r="I13596"/>
    </row>
    <row r="13597" spans="1:9" x14ac:dyDescent="0.25">
      <c r="A13597"/>
      <c r="B13597"/>
      <c r="C13597"/>
      <c r="D13597"/>
      <c r="E13597" s="148"/>
      <c r="F13597" s="148"/>
      <c r="G13597" s="149"/>
      <c r="H13597" s="148"/>
      <c r="I13597"/>
    </row>
    <row r="13598" spans="1:9" x14ac:dyDescent="0.25">
      <c r="A13598"/>
      <c r="B13598"/>
      <c r="C13598"/>
      <c r="D13598"/>
      <c r="E13598" s="148"/>
      <c r="F13598" s="148"/>
      <c r="G13598" s="149"/>
      <c r="H13598" s="148"/>
      <c r="I13598"/>
    </row>
    <row r="13599" spans="1:9" x14ac:dyDescent="0.25">
      <c r="A13599"/>
      <c r="B13599"/>
      <c r="C13599"/>
      <c r="D13599"/>
      <c r="E13599" s="148"/>
      <c r="F13599" s="148"/>
      <c r="G13599" s="149"/>
      <c r="H13599" s="148"/>
      <c r="I13599"/>
    </row>
    <row r="13600" spans="1:9" x14ac:dyDescent="0.25">
      <c r="A13600"/>
      <c r="B13600"/>
      <c r="C13600"/>
      <c r="D13600"/>
      <c r="E13600" s="148"/>
      <c r="F13600" s="148"/>
      <c r="G13600" s="149"/>
      <c r="H13600" s="148"/>
      <c r="I13600"/>
    </row>
    <row r="13601" spans="1:9" x14ac:dyDescent="0.25">
      <c r="A13601"/>
      <c r="B13601"/>
      <c r="C13601"/>
      <c r="D13601"/>
      <c r="E13601" s="148"/>
      <c r="F13601" s="148"/>
      <c r="G13601" s="149"/>
      <c r="H13601" s="148"/>
      <c r="I13601"/>
    </row>
    <row r="13602" spans="1:9" x14ac:dyDescent="0.25">
      <c r="A13602"/>
      <c r="B13602"/>
      <c r="C13602"/>
      <c r="D13602"/>
      <c r="E13602" s="148"/>
      <c r="F13602" s="148"/>
      <c r="G13602" s="149"/>
      <c r="H13602" s="148"/>
      <c r="I13602"/>
    </row>
    <row r="13603" spans="1:9" x14ac:dyDescent="0.25">
      <c r="A13603"/>
      <c r="B13603"/>
      <c r="C13603"/>
      <c r="D13603"/>
      <c r="E13603" s="148"/>
      <c r="F13603" s="148"/>
      <c r="G13603" s="149"/>
      <c r="H13603" s="148"/>
      <c r="I13603"/>
    </row>
    <row r="13604" spans="1:9" x14ac:dyDescent="0.25">
      <c r="A13604"/>
      <c r="B13604"/>
      <c r="C13604"/>
      <c r="D13604"/>
      <c r="E13604" s="148"/>
      <c r="F13604" s="148"/>
      <c r="G13604" s="149"/>
      <c r="H13604" s="148"/>
      <c r="I13604"/>
    </row>
    <row r="13605" spans="1:9" x14ac:dyDescent="0.25">
      <c r="A13605"/>
      <c r="B13605"/>
      <c r="C13605"/>
      <c r="D13605"/>
      <c r="E13605" s="148"/>
      <c r="F13605" s="148"/>
      <c r="G13605" s="149"/>
      <c r="H13605" s="148"/>
      <c r="I13605"/>
    </row>
    <row r="13606" spans="1:9" x14ac:dyDescent="0.25">
      <c r="A13606"/>
      <c r="B13606"/>
      <c r="C13606"/>
      <c r="D13606"/>
      <c r="E13606" s="148"/>
      <c r="F13606" s="148"/>
      <c r="G13606" s="149"/>
      <c r="H13606" s="148"/>
      <c r="I13606"/>
    </row>
    <row r="13607" spans="1:9" x14ac:dyDescent="0.25">
      <c r="A13607"/>
      <c r="B13607"/>
      <c r="C13607"/>
      <c r="D13607"/>
      <c r="E13607" s="148"/>
      <c r="F13607" s="148"/>
      <c r="G13607" s="149"/>
      <c r="H13607" s="148"/>
      <c r="I13607"/>
    </row>
    <row r="13608" spans="1:9" x14ac:dyDescent="0.25">
      <c r="A13608"/>
      <c r="B13608"/>
      <c r="C13608"/>
      <c r="D13608"/>
      <c r="E13608" s="148"/>
      <c r="F13608" s="148"/>
      <c r="G13608" s="149"/>
      <c r="H13608" s="148"/>
      <c r="I13608"/>
    </row>
    <row r="13609" spans="1:9" x14ac:dyDescent="0.25">
      <c r="A13609"/>
      <c r="B13609"/>
      <c r="C13609"/>
      <c r="D13609"/>
      <c r="E13609" s="148"/>
      <c r="F13609" s="148"/>
      <c r="G13609" s="149"/>
      <c r="H13609" s="148"/>
      <c r="I13609"/>
    </row>
    <row r="13610" spans="1:9" x14ac:dyDescent="0.25">
      <c r="A13610"/>
      <c r="B13610"/>
      <c r="C13610"/>
      <c r="D13610"/>
      <c r="E13610" s="148"/>
      <c r="F13610" s="148"/>
      <c r="G13610" s="149"/>
      <c r="H13610" s="148"/>
      <c r="I13610"/>
    </row>
    <row r="13611" spans="1:9" x14ac:dyDescent="0.25">
      <c r="A13611"/>
      <c r="B13611"/>
      <c r="C13611"/>
      <c r="D13611"/>
      <c r="E13611" s="148"/>
      <c r="F13611" s="148"/>
      <c r="G13611" s="149"/>
      <c r="H13611" s="148"/>
      <c r="I13611"/>
    </row>
    <row r="13612" spans="1:9" x14ac:dyDescent="0.25">
      <c r="A13612"/>
      <c r="B13612"/>
      <c r="C13612"/>
      <c r="D13612"/>
      <c r="E13612" s="148"/>
      <c r="F13612" s="148"/>
      <c r="G13612" s="149"/>
      <c r="H13612" s="148"/>
      <c r="I13612"/>
    </row>
    <row r="13613" spans="1:9" x14ac:dyDescent="0.25">
      <c r="A13613"/>
      <c r="B13613"/>
      <c r="C13613"/>
      <c r="D13613"/>
      <c r="E13613" s="148"/>
      <c r="F13613" s="148"/>
      <c r="G13613" s="149"/>
      <c r="H13613" s="148"/>
      <c r="I13613"/>
    </row>
    <row r="13614" spans="1:9" x14ac:dyDescent="0.25">
      <c r="A13614"/>
      <c r="B13614"/>
      <c r="C13614"/>
      <c r="D13614"/>
      <c r="E13614" s="148"/>
      <c r="F13614" s="148"/>
      <c r="G13614" s="149"/>
      <c r="H13614" s="148"/>
      <c r="I13614"/>
    </row>
    <row r="13615" spans="1:9" x14ac:dyDescent="0.25">
      <c r="A13615"/>
      <c r="B13615"/>
      <c r="C13615"/>
      <c r="D13615"/>
      <c r="E13615" s="148"/>
      <c r="F13615" s="148"/>
      <c r="G13615" s="149"/>
      <c r="H13615" s="148"/>
      <c r="I13615"/>
    </row>
    <row r="13616" spans="1:9" x14ac:dyDescent="0.25">
      <c r="A13616"/>
      <c r="B13616"/>
      <c r="C13616"/>
      <c r="D13616"/>
      <c r="E13616" s="148"/>
      <c r="F13616" s="148"/>
      <c r="G13616" s="149"/>
      <c r="H13616" s="148"/>
      <c r="I13616"/>
    </row>
    <row r="13617" spans="1:9" x14ac:dyDescent="0.25">
      <c r="A13617"/>
      <c r="B13617"/>
      <c r="C13617"/>
      <c r="D13617"/>
      <c r="E13617" s="148"/>
      <c r="F13617" s="148"/>
      <c r="G13617" s="149"/>
      <c r="H13617" s="148"/>
      <c r="I13617"/>
    </row>
    <row r="13618" spans="1:9" x14ac:dyDescent="0.25">
      <c r="A13618"/>
      <c r="B13618"/>
      <c r="C13618"/>
      <c r="D13618"/>
      <c r="E13618" s="148"/>
      <c r="F13618" s="148"/>
      <c r="G13618" s="149"/>
      <c r="H13618" s="148"/>
      <c r="I13618"/>
    </row>
    <row r="13619" spans="1:9" x14ac:dyDescent="0.25">
      <c r="A13619"/>
      <c r="B13619"/>
      <c r="C13619"/>
      <c r="D13619"/>
      <c r="E13619" s="148"/>
      <c r="F13619" s="148"/>
      <c r="G13619" s="149"/>
      <c r="H13619" s="148"/>
      <c r="I13619"/>
    </row>
    <row r="13620" spans="1:9" x14ac:dyDescent="0.25">
      <c r="A13620"/>
      <c r="B13620"/>
      <c r="C13620"/>
      <c r="D13620"/>
      <c r="E13620" s="148"/>
      <c r="F13620" s="148"/>
      <c r="G13620" s="149"/>
      <c r="H13620" s="148"/>
      <c r="I13620"/>
    </row>
    <row r="13621" spans="1:9" x14ac:dyDescent="0.25">
      <c r="A13621"/>
      <c r="B13621"/>
      <c r="C13621"/>
      <c r="D13621"/>
      <c r="E13621" s="148"/>
      <c r="F13621" s="148"/>
      <c r="G13621" s="149"/>
      <c r="H13621" s="148"/>
      <c r="I13621"/>
    </row>
    <row r="13622" spans="1:9" x14ac:dyDescent="0.25">
      <c r="A13622"/>
      <c r="B13622"/>
      <c r="C13622"/>
      <c r="D13622"/>
      <c r="E13622" s="148"/>
      <c r="F13622" s="148"/>
      <c r="G13622" s="149"/>
      <c r="H13622" s="148"/>
      <c r="I13622"/>
    </row>
    <row r="13623" spans="1:9" x14ac:dyDescent="0.25">
      <c r="A13623"/>
      <c r="B13623"/>
      <c r="C13623"/>
      <c r="D13623"/>
      <c r="E13623" s="148"/>
      <c r="F13623" s="148"/>
      <c r="G13623" s="149"/>
      <c r="H13623" s="148"/>
      <c r="I13623"/>
    </row>
    <row r="13624" spans="1:9" x14ac:dyDescent="0.25">
      <c r="A13624"/>
      <c r="B13624"/>
      <c r="C13624"/>
      <c r="D13624"/>
      <c r="E13624" s="148"/>
      <c r="F13624" s="148"/>
      <c r="G13624" s="149"/>
      <c r="H13624" s="148"/>
      <c r="I13624"/>
    </row>
    <row r="13625" spans="1:9" x14ac:dyDescent="0.25">
      <c r="A13625"/>
      <c r="B13625"/>
      <c r="C13625"/>
      <c r="D13625"/>
      <c r="E13625" s="148"/>
      <c r="F13625" s="148"/>
      <c r="G13625" s="149"/>
      <c r="H13625" s="148"/>
      <c r="I13625"/>
    </row>
    <row r="13626" spans="1:9" x14ac:dyDescent="0.25">
      <c r="A13626"/>
      <c r="B13626"/>
      <c r="C13626"/>
      <c r="D13626"/>
      <c r="E13626" s="148"/>
      <c r="F13626" s="148"/>
      <c r="G13626" s="149"/>
      <c r="H13626" s="148"/>
      <c r="I13626"/>
    </row>
    <row r="13627" spans="1:9" x14ac:dyDescent="0.25">
      <c r="A13627"/>
      <c r="B13627"/>
      <c r="C13627"/>
      <c r="D13627"/>
      <c r="E13627" s="148"/>
      <c r="F13627" s="148"/>
      <c r="G13627" s="149"/>
      <c r="H13627" s="148"/>
      <c r="I13627"/>
    </row>
    <row r="13628" spans="1:9" x14ac:dyDescent="0.25">
      <c r="A13628"/>
      <c r="B13628"/>
      <c r="C13628"/>
      <c r="D13628"/>
      <c r="E13628" s="148"/>
      <c r="F13628" s="148"/>
      <c r="G13628" s="149"/>
      <c r="H13628" s="148"/>
      <c r="I13628"/>
    </row>
    <row r="13629" spans="1:9" x14ac:dyDescent="0.25">
      <c r="A13629"/>
      <c r="B13629"/>
      <c r="C13629"/>
      <c r="D13629"/>
      <c r="E13629" s="148"/>
      <c r="F13629" s="148"/>
      <c r="G13629" s="149"/>
      <c r="H13629" s="148"/>
      <c r="I13629"/>
    </row>
    <row r="13630" spans="1:9" x14ac:dyDescent="0.25">
      <c r="A13630"/>
      <c r="B13630"/>
      <c r="C13630"/>
      <c r="D13630"/>
      <c r="E13630" s="148"/>
      <c r="F13630" s="148"/>
      <c r="G13630" s="149"/>
      <c r="H13630" s="148"/>
      <c r="I13630"/>
    </row>
    <row r="13631" spans="1:9" x14ac:dyDescent="0.25">
      <c r="A13631"/>
      <c r="B13631"/>
      <c r="C13631"/>
      <c r="D13631"/>
      <c r="E13631" s="148"/>
      <c r="F13631" s="148"/>
      <c r="G13631" s="149"/>
      <c r="H13631" s="148"/>
      <c r="I13631"/>
    </row>
    <row r="13632" spans="1:9" x14ac:dyDescent="0.25">
      <c r="A13632"/>
      <c r="B13632"/>
      <c r="C13632"/>
      <c r="D13632"/>
      <c r="E13632" s="148"/>
      <c r="F13632" s="148"/>
      <c r="G13632" s="149"/>
      <c r="H13632" s="148"/>
      <c r="I13632"/>
    </row>
    <row r="13633" spans="1:9" x14ac:dyDescent="0.25">
      <c r="A13633"/>
      <c r="B13633"/>
      <c r="C13633"/>
      <c r="D13633"/>
      <c r="E13633" s="148"/>
      <c r="F13633" s="148"/>
      <c r="G13633" s="149"/>
      <c r="H13633" s="148"/>
      <c r="I13633"/>
    </row>
    <row r="13634" spans="1:9" x14ac:dyDescent="0.25">
      <c r="A13634"/>
      <c r="B13634"/>
      <c r="C13634"/>
      <c r="D13634"/>
      <c r="E13634" s="148"/>
      <c r="F13634" s="148"/>
      <c r="G13634" s="149"/>
      <c r="H13634" s="148"/>
      <c r="I13634"/>
    </row>
    <row r="13635" spans="1:9" x14ac:dyDescent="0.25">
      <c r="A13635"/>
      <c r="B13635"/>
      <c r="C13635"/>
      <c r="D13635"/>
      <c r="E13635" s="148"/>
      <c r="F13635" s="148"/>
      <c r="G13635" s="149"/>
      <c r="H13635" s="148"/>
      <c r="I13635"/>
    </row>
    <row r="13636" spans="1:9" x14ac:dyDescent="0.25">
      <c r="A13636"/>
      <c r="B13636"/>
      <c r="C13636"/>
      <c r="D13636"/>
      <c r="E13636" s="148"/>
      <c r="F13636" s="148"/>
      <c r="G13636" s="149"/>
      <c r="H13636" s="148"/>
      <c r="I13636"/>
    </row>
    <row r="13637" spans="1:9" x14ac:dyDescent="0.25">
      <c r="A13637"/>
      <c r="B13637"/>
      <c r="C13637"/>
      <c r="D13637"/>
      <c r="E13637" s="148"/>
      <c r="F13637" s="148"/>
      <c r="G13637" s="149"/>
      <c r="H13637" s="148"/>
      <c r="I13637"/>
    </row>
    <row r="13638" spans="1:9" x14ac:dyDescent="0.25">
      <c r="A13638"/>
      <c r="B13638"/>
      <c r="C13638"/>
      <c r="D13638"/>
      <c r="E13638" s="148"/>
      <c r="F13638" s="148"/>
      <c r="G13638" s="149"/>
      <c r="H13638" s="148"/>
      <c r="I13638"/>
    </row>
    <row r="13639" spans="1:9" x14ac:dyDescent="0.25">
      <c r="A13639"/>
      <c r="B13639"/>
      <c r="C13639"/>
      <c r="D13639"/>
      <c r="E13639" s="148"/>
      <c r="F13639" s="148"/>
      <c r="G13639" s="149"/>
      <c r="H13639" s="148"/>
      <c r="I13639"/>
    </row>
    <row r="13640" spans="1:9" x14ac:dyDescent="0.25">
      <c r="A13640"/>
      <c r="B13640"/>
      <c r="C13640"/>
      <c r="D13640"/>
      <c r="E13640" s="148"/>
      <c r="F13640" s="148"/>
      <c r="G13640" s="149"/>
      <c r="H13640" s="148"/>
      <c r="I13640"/>
    </row>
    <row r="13641" spans="1:9" x14ac:dyDescent="0.25">
      <c r="A13641"/>
      <c r="B13641"/>
      <c r="C13641"/>
      <c r="D13641"/>
      <c r="E13641" s="148"/>
      <c r="F13641" s="148"/>
      <c r="G13641" s="149"/>
      <c r="H13641" s="148"/>
      <c r="I13641"/>
    </row>
    <row r="13642" spans="1:9" x14ac:dyDescent="0.25">
      <c r="A13642"/>
      <c r="B13642"/>
      <c r="C13642"/>
      <c r="D13642"/>
      <c r="E13642" s="148"/>
      <c r="F13642" s="148"/>
      <c r="G13642" s="149"/>
      <c r="H13642" s="148"/>
      <c r="I13642"/>
    </row>
    <row r="13643" spans="1:9" x14ac:dyDescent="0.25">
      <c r="A13643"/>
      <c r="B13643"/>
      <c r="C13643"/>
      <c r="D13643"/>
      <c r="E13643" s="148"/>
      <c r="F13643" s="148"/>
      <c r="G13643" s="149"/>
      <c r="H13643" s="148"/>
      <c r="I13643"/>
    </row>
    <row r="13644" spans="1:9" x14ac:dyDescent="0.25">
      <c r="A13644"/>
      <c r="B13644"/>
      <c r="C13644"/>
      <c r="D13644"/>
      <c r="E13644" s="148"/>
      <c r="F13644" s="148"/>
      <c r="G13644" s="149"/>
      <c r="H13644" s="148"/>
      <c r="I13644"/>
    </row>
    <row r="13645" spans="1:9" x14ac:dyDescent="0.25">
      <c r="A13645"/>
      <c r="B13645"/>
      <c r="C13645"/>
      <c r="D13645"/>
      <c r="E13645" s="148"/>
      <c r="F13645" s="148"/>
      <c r="G13645" s="149"/>
      <c r="H13645" s="148"/>
      <c r="I13645"/>
    </row>
    <row r="13646" spans="1:9" x14ac:dyDescent="0.25">
      <c r="A13646"/>
      <c r="B13646"/>
      <c r="C13646"/>
      <c r="D13646"/>
      <c r="E13646" s="148"/>
      <c r="F13646" s="148"/>
      <c r="G13646" s="149"/>
      <c r="H13646" s="148"/>
      <c r="I13646"/>
    </row>
    <row r="13647" spans="1:9" x14ac:dyDescent="0.25">
      <c r="A13647"/>
      <c r="B13647"/>
      <c r="C13647"/>
      <c r="D13647"/>
      <c r="E13647" s="148"/>
      <c r="F13647" s="148"/>
      <c r="G13647" s="149"/>
      <c r="H13647" s="148"/>
      <c r="I13647"/>
    </row>
    <row r="13648" spans="1:9" x14ac:dyDescent="0.25">
      <c r="A13648"/>
      <c r="B13648"/>
      <c r="C13648"/>
      <c r="D13648"/>
      <c r="E13648" s="148"/>
      <c r="F13648" s="148"/>
      <c r="G13648" s="149"/>
      <c r="H13648" s="148"/>
      <c r="I13648"/>
    </row>
    <row r="13649" spans="1:9" x14ac:dyDescent="0.25">
      <c r="A13649"/>
      <c r="B13649"/>
      <c r="C13649"/>
      <c r="D13649"/>
      <c r="E13649" s="148"/>
      <c r="F13649" s="148"/>
      <c r="G13649" s="149"/>
      <c r="H13649" s="148"/>
      <c r="I13649"/>
    </row>
    <row r="13650" spans="1:9" x14ac:dyDescent="0.25">
      <c r="A13650"/>
      <c r="B13650"/>
      <c r="C13650"/>
      <c r="D13650"/>
      <c r="E13650" s="148"/>
      <c r="F13650" s="148"/>
      <c r="G13650" s="149"/>
      <c r="H13650" s="148"/>
      <c r="I13650"/>
    </row>
    <row r="13651" spans="1:9" x14ac:dyDescent="0.25">
      <c r="A13651"/>
      <c r="B13651"/>
      <c r="C13651"/>
      <c r="D13651"/>
      <c r="E13651" s="148"/>
      <c r="F13651" s="148"/>
      <c r="G13651" s="149"/>
      <c r="H13651" s="148"/>
      <c r="I13651"/>
    </row>
    <row r="13652" spans="1:9" x14ac:dyDescent="0.25">
      <c r="A13652"/>
      <c r="B13652"/>
      <c r="C13652"/>
      <c r="D13652"/>
      <c r="E13652" s="148"/>
      <c r="F13652" s="148"/>
      <c r="G13652" s="149"/>
      <c r="H13652" s="148"/>
      <c r="I13652"/>
    </row>
    <row r="13653" spans="1:9" x14ac:dyDescent="0.25">
      <c r="A13653"/>
      <c r="B13653"/>
      <c r="C13653"/>
      <c r="D13653"/>
      <c r="E13653" s="148"/>
      <c r="F13653" s="148"/>
      <c r="G13653" s="149"/>
      <c r="H13653" s="148"/>
      <c r="I13653"/>
    </row>
    <row r="13654" spans="1:9" x14ac:dyDescent="0.25">
      <c r="A13654"/>
      <c r="B13654"/>
      <c r="C13654"/>
      <c r="D13654"/>
      <c r="E13654" s="148"/>
      <c r="F13654" s="148"/>
      <c r="G13654" s="149"/>
      <c r="H13654" s="148"/>
      <c r="I13654"/>
    </row>
    <row r="13655" spans="1:9" x14ac:dyDescent="0.25">
      <c r="A13655"/>
      <c r="B13655"/>
      <c r="C13655"/>
      <c r="D13655"/>
      <c r="E13655" s="148"/>
      <c r="F13655" s="148"/>
      <c r="G13655" s="149"/>
      <c r="H13655" s="148"/>
      <c r="I13655"/>
    </row>
    <row r="13656" spans="1:9" x14ac:dyDescent="0.25">
      <c r="A13656"/>
      <c r="B13656"/>
      <c r="C13656"/>
      <c r="D13656"/>
      <c r="E13656" s="148"/>
      <c r="F13656" s="148"/>
      <c r="G13656" s="149"/>
      <c r="H13656" s="148"/>
      <c r="I13656"/>
    </row>
    <row r="13657" spans="1:9" x14ac:dyDescent="0.25">
      <c r="A13657"/>
      <c r="B13657"/>
      <c r="C13657"/>
      <c r="D13657"/>
      <c r="E13657" s="148"/>
      <c r="F13657" s="148"/>
      <c r="G13657" s="149"/>
      <c r="H13657" s="148"/>
      <c r="I13657"/>
    </row>
    <row r="13658" spans="1:9" x14ac:dyDescent="0.25">
      <c r="A13658"/>
      <c r="B13658"/>
      <c r="C13658"/>
      <c r="D13658"/>
      <c r="E13658" s="148"/>
      <c r="F13658" s="148"/>
      <c r="G13658" s="149"/>
      <c r="H13658" s="148"/>
      <c r="I13658"/>
    </row>
    <row r="13659" spans="1:9" x14ac:dyDescent="0.25">
      <c r="A13659"/>
      <c r="B13659"/>
      <c r="C13659"/>
      <c r="D13659"/>
      <c r="E13659" s="148"/>
      <c r="F13659" s="148"/>
      <c r="G13659" s="149"/>
      <c r="H13659" s="148"/>
      <c r="I13659"/>
    </row>
    <row r="13660" spans="1:9" x14ac:dyDescent="0.25">
      <c r="A13660"/>
      <c r="B13660"/>
      <c r="C13660"/>
      <c r="D13660"/>
      <c r="E13660" s="148"/>
      <c r="F13660" s="148"/>
      <c r="G13660" s="149"/>
      <c r="H13660" s="148"/>
      <c r="I13660"/>
    </row>
    <row r="13661" spans="1:9" x14ac:dyDescent="0.25">
      <c r="A13661"/>
      <c r="B13661"/>
      <c r="C13661"/>
      <c r="D13661"/>
      <c r="E13661" s="148"/>
      <c r="F13661" s="148"/>
      <c r="G13661" s="149"/>
      <c r="H13661" s="148"/>
      <c r="I13661"/>
    </row>
    <row r="13662" spans="1:9" x14ac:dyDescent="0.25">
      <c r="A13662"/>
      <c r="B13662"/>
      <c r="C13662"/>
      <c r="D13662"/>
      <c r="E13662" s="148"/>
      <c r="F13662" s="148"/>
      <c r="G13662" s="149"/>
      <c r="H13662" s="148"/>
      <c r="I13662"/>
    </row>
    <row r="13663" spans="1:9" x14ac:dyDescent="0.25">
      <c r="A13663"/>
      <c r="B13663"/>
      <c r="C13663"/>
      <c r="D13663"/>
      <c r="E13663" s="148"/>
      <c r="F13663" s="148"/>
      <c r="G13663" s="149"/>
      <c r="H13663" s="148"/>
      <c r="I13663"/>
    </row>
    <row r="13664" spans="1:9" x14ac:dyDescent="0.25">
      <c r="A13664"/>
      <c r="B13664"/>
      <c r="C13664"/>
      <c r="D13664"/>
      <c r="E13664" s="148"/>
      <c r="F13664" s="148"/>
      <c r="G13664" s="149"/>
      <c r="H13664" s="148"/>
      <c r="I13664"/>
    </row>
    <row r="13665" spans="1:9" x14ac:dyDescent="0.25">
      <c r="A13665"/>
      <c r="B13665"/>
      <c r="C13665"/>
      <c r="D13665"/>
      <c r="E13665" s="148"/>
      <c r="F13665" s="148"/>
      <c r="G13665" s="149"/>
      <c r="H13665" s="148"/>
      <c r="I13665"/>
    </row>
    <row r="13666" spans="1:9" x14ac:dyDescent="0.25">
      <c r="A13666"/>
      <c r="B13666"/>
      <c r="C13666"/>
      <c r="D13666"/>
      <c r="E13666" s="148"/>
      <c r="F13666" s="148"/>
      <c r="G13666" s="149"/>
      <c r="H13666" s="148"/>
      <c r="I13666"/>
    </row>
    <row r="13667" spans="1:9" x14ac:dyDescent="0.25">
      <c r="A13667"/>
      <c r="B13667"/>
      <c r="C13667"/>
      <c r="D13667"/>
      <c r="E13667" s="148"/>
      <c r="F13667" s="148"/>
      <c r="G13667" s="149"/>
      <c r="H13667" s="148"/>
      <c r="I13667"/>
    </row>
    <row r="13668" spans="1:9" x14ac:dyDescent="0.25">
      <c r="A13668"/>
      <c r="B13668"/>
      <c r="C13668"/>
      <c r="D13668"/>
      <c r="E13668" s="148"/>
      <c r="F13668" s="148"/>
      <c r="G13668" s="149"/>
      <c r="H13668" s="148"/>
      <c r="I13668"/>
    </row>
    <row r="13669" spans="1:9" x14ac:dyDescent="0.25">
      <c r="A13669"/>
      <c r="B13669"/>
      <c r="C13669"/>
      <c r="D13669"/>
      <c r="E13669" s="148"/>
      <c r="F13669" s="148"/>
      <c r="G13669" s="149"/>
      <c r="H13669" s="148"/>
      <c r="I13669"/>
    </row>
    <row r="13670" spans="1:9" x14ac:dyDescent="0.25">
      <c r="A13670"/>
      <c r="B13670"/>
      <c r="C13670"/>
      <c r="D13670"/>
      <c r="E13670" s="148"/>
      <c r="F13670" s="148"/>
      <c r="G13670" s="149"/>
      <c r="H13670" s="148"/>
      <c r="I13670"/>
    </row>
    <row r="13671" spans="1:9" x14ac:dyDescent="0.25">
      <c r="A13671"/>
      <c r="B13671"/>
      <c r="C13671"/>
      <c r="D13671"/>
      <c r="E13671" s="148"/>
      <c r="F13671" s="148"/>
      <c r="G13671" s="149"/>
      <c r="H13671" s="148"/>
      <c r="I13671"/>
    </row>
    <row r="13672" spans="1:9" x14ac:dyDescent="0.25">
      <c r="A13672"/>
      <c r="B13672"/>
      <c r="C13672"/>
      <c r="D13672"/>
      <c r="E13672" s="148"/>
      <c r="F13672" s="148"/>
      <c r="G13672" s="149"/>
      <c r="H13672" s="148"/>
      <c r="I13672"/>
    </row>
    <row r="13673" spans="1:9" x14ac:dyDescent="0.25">
      <c r="A13673"/>
      <c r="B13673"/>
      <c r="C13673"/>
      <c r="D13673"/>
      <c r="E13673" s="148"/>
      <c r="F13673" s="148"/>
      <c r="G13673" s="149"/>
      <c r="H13673" s="148"/>
      <c r="I13673"/>
    </row>
    <row r="13674" spans="1:9" x14ac:dyDescent="0.25">
      <c r="A13674"/>
      <c r="B13674"/>
      <c r="C13674"/>
      <c r="D13674"/>
      <c r="E13674" s="148"/>
      <c r="F13674" s="148"/>
      <c r="G13674" s="149"/>
      <c r="H13674" s="148"/>
      <c r="I13674"/>
    </row>
    <row r="13675" spans="1:9" x14ac:dyDescent="0.25">
      <c r="A13675"/>
      <c r="B13675"/>
      <c r="C13675"/>
      <c r="D13675"/>
      <c r="E13675" s="148"/>
      <c r="F13675" s="148"/>
      <c r="G13675" s="149"/>
      <c r="H13675" s="148"/>
      <c r="I13675"/>
    </row>
    <row r="13676" spans="1:9" x14ac:dyDescent="0.25">
      <c r="A13676"/>
      <c r="B13676"/>
      <c r="C13676"/>
      <c r="D13676"/>
      <c r="E13676" s="148"/>
      <c r="F13676" s="148"/>
      <c r="G13676" s="149"/>
      <c r="H13676" s="148"/>
      <c r="I13676"/>
    </row>
    <row r="13677" spans="1:9" x14ac:dyDescent="0.25">
      <c r="A13677"/>
      <c r="B13677"/>
      <c r="C13677"/>
      <c r="D13677"/>
      <c r="E13677" s="148"/>
      <c r="F13677" s="148"/>
      <c r="G13677" s="149"/>
      <c r="H13677" s="148"/>
      <c r="I13677"/>
    </row>
    <row r="13678" spans="1:9" x14ac:dyDescent="0.25">
      <c r="A13678"/>
      <c r="B13678"/>
      <c r="C13678"/>
      <c r="D13678"/>
      <c r="E13678" s="148"/>
      <c r="F13678" s="148"/>
      <c r="G13678" s="149"/>
      <c r="H13678" s="148"/>
      <c r="I13678"/>
    </row>
    <row r="13679" spans="1:9" x14ac:dyDescent="0.25">
      <c r="A13679"/>
      <c r="B13679"/>
      <c r="C13679"/>
      <c r="D13679"/>
      <c r="E13679" s="148"/>
      <c r="F13679" s="148"/>
      <c r="G13679" s="149"/>
      <c r="H13679" s="148"/>
      <c r="I13679"/>
    </row>
    <row r="13680" spans="1:9" x14ac:dyDescent="0.25">
      <c r="A13680"/>
      <c r="B13680"/>
      <c r="C13680"/>
      <c r="D13680"/>
      <c r="E13680" s="148"/>
      <c r="F13680" s="148"/>
      <c r="G13680" s="149"/>
      <c r="H13680" s="148"/>
      <c r="I13680"/>
    </row>
    <row r="13681" spans="1:9" x14ac:dyDescent="0.25">
      <c r="A13681"/>
      <c r="B13681"/>
      <c r="C13681"/>
      <c r="D13681"/>
      <c r="E13681" s="148"/>
      <c r="F13681" s="148"/>
      <c r="G13681" s="149"/>
      <c r="H13681" s="148"/>
      <c r="I13681"/>
    </row>
    <row r="13682" spans="1:9" x14ac:dyDescent="0.25">
      <c r="A13682"/>
      <c r="B13682"/>
      <c r="C13682"/>
      <c r="D13682"/>
      <c r="E13682" s="148"/>
      <c r="F13682" s="148"/>
      <c r="G13682" s="149"/>
      <c r="H13682" s="148"/>
      <c r="I13682"/>
    </row>
    <row r="13683" spans="1:9" x14ac:dyDescent="0.25">
      <c r="A13683"/>
      <c r="B13683"/>
      <c r="C13683"/>
      <c r="D13683"/>
      <c r="E13683" s="148"/>
      <c r="F13683" s="148"/>
      <c r="G13683" s="149"/>
      <c r="H13683" s="148"/>
      <c r="I13683"/>
    </row>
    <row r="13684" spans="1:9" x14ac:dyDescent="0.25">
      <c r="A13684"/>
      <c r="B13684"/>
      <c r="C13684"/>
      <c r="D13684"/>
      <c r="E13684" s="148"/>
      <c r="F13684" s="148"/>
      <c r="G13684" s="149"/>
      <c r="H13684" s="148"/>
      <c r="I13684"/>
    </row>
    <row r="13685" spans="1:9" x14ac:dyDescent="0.25">
      <c r="A13685"/>
      <c r="B13685"/>
      <c r="C13685"/>
      <c r="D13685"/>
      <c r="E13685" s="148"/>
      <c r="F13685" s="148"/>
      <c r="G13685" s="149"/>
      <c r="H13685" s="148"/>
      <c r="I13685"/>
    </row>
    <row r="13686" spans="1:9" x14ac:dyDescent="0.25">
      <c r="A13686"/>
      <c r="B13686"/>
      <c r="C13686"/>
      <c r="D13686"/>
      <c r="E13686" s="148"/>
      <c r="F13686" s="148"/>
      <c r="G13686" s="149"/>
      <c r="H13686" s="148"/>
      <c r="I13686"/>
    </row>
    <row r="13687" spans="1:9" x14ac:dyDescent="0.25">
      <c r="A13687"/>
      <c r="B13687"/>
      <c r="C13687"/>
      <c r="D13687"/>
      <c r="E13687" s="148"/>
      <c r="F13687" s="148"/>
      <c r="G13687" s="149"/>
      <c r="H13687" s="148"/>
      <c r="I13687"/>
    </row>
    <row r="13688" spans="1:9" x14ac:dyDescent="0.25">
      <c r="A13688"/>
      <c r="B13688"/>
      <c r="C13688"/>
      <c r="D13688"/>
      <c r="E13688" s="148"/>
      <c r="F13688" s="148"/>
      <c r="G13688" s="149"/>
      <c r="H13688" s="148"/>
      <c r="I13688"/>
    </row>
    <row r="13689" spans="1:9" x14ac:dyDescent="0.25">
      <c r="A13689"/>
      <c r="B13689"/>
      <c r="C13689"/>
      <c r="D13689"/>
      <c r="E13689" s="148"/>
      <c r="F13689" s="148"/>
      <c r="G13689" s="149"/>
      <c r="H13689" s="148"/>
      <c r="I13689"/>
    </row>
    <row r="13690" spans="1:9" x14ac:dyDescent="0.25">
      <c r="A13690"/>
      <c r="B13690"/>
      <c r="C13690"/>
      <c r="D13690"/>
      <c r="E13690" s="148"/>
      <c r="F13690" s="148"/>
      <c r="G13690" s="149"/>
      <c r="H13690" s="148"/>
      <c r="I13690"/>
    </row>
    <row r="13691" spans="1:9" x14ac:dyDescent="0.25">
      <c r="A13691"/>
      <c r="B13691"/>
      <c r="C13691"/>
      <c r="D13691"/>
      <c r="E13691" s="148"/>
      <c r="F13691" s="148"/>
      <c r="G13691" s="149"/>
      <c r="H13691" s="148"/>
      <c r="I13691"/>
    </row>
    <row r="13692" spans="1:9" x14ac:dyDescent="0.25">
      <c r="A13692"/>
      <c r="B13692"/>
      <c r="C13692"/>
      <c r="D13692"/>
      <c r="E13692" s="148"/>
      <c r="F13692" s="148"/>
      <c r="G13692" s="149"/>
      <c r="H13692" s="148"/>
      <c r="I13692"/>
    </row>
    <row r="13693" spans="1:9" x14ac:dyDescent="0.25">
      <c r="A13693"/>
      <c r="B13693"/>
      <c r="C13693"/>
      <c r="D13693"/>
      <c r="E13693" s="148"/>
      <c r="F13693" s="148"/>
      <c r="G13693" s="149"/>
      <c r="H13693" s="148"/>
      <c r="I13693"/>
    </row>
    <row r="13694" spans="1:9" x14ac:dyDescent="0.25">
      <c r="A13694"/>
      <c r="B13694"/>
      <c r="C13694"/>
      <c r="D13694"/>
      <c r="E13694" s="148"/>
      <c r="F13694" s="148"/>
      <c r="G13694" s="149"/>
      <c r="H13694" s="148"/>
      <c r="I13694"/>
    </row>
    <row r="13695" spans="1:9" x14ac:dyDescent="0.25">
      <c r="A13695"/>
      <c r="B13695"/>
      <c r="C13695"/>
      <c r="D13695"/>
      <c r="E13695" s="148"/>
      <c r="F13695" s="148"/>
      <c r="G13695" s="149"/>
      <c r="H13695" s="148"/>
      <c r="I13695"/>
    </row>
    <row r="13696" spans="1:9" x14ac:dyDescent="0.25">
      <c r="A13696"/>
      <c r="B13696"/>
      <c r="C13696"/>
      <c r="D13696"/>
      <c r="E13696" s="148"/>
      <c r="F13696" s="148"/>
      <c r="G13696" s="149"/>
      <c r="H13696" s="148"/>
      <c r="I13696"/>
    </row>
    <row r="13697" spans="1:9" x14ac:dyDescent="0.25">
      <c r="A13697"/>
      <c r="B13697"/>
      <c r="C13697"/>
      <c r="D13697"/>
      <c r="E13697" s="148"/>
      <c r="F13697" s="148"/>
      <c r="G13697" s="149"/>
      <c r="H13697" s="148"/>
      <c r="I13697"/>
    </row>
    <row r="13698" spans="1:9" x14ac:dyDescent="0.25">
      <c r="A13698"/>
      <c r="B13698"/>
      <c r="C13698"/>
      <c r="D13698"/>
      <c r="E13698" s="148"/>
      <c r="F13698" s="148"/>
      <c r="G13698" s="149"/>
      <c r="H13698" s="148"/>
      <c r="I13698"/>
    </row>
    <row r="13699" spans="1:9" x14ac:dyDescent="0.25">
      <c r="A13699"/>
      <c r="B13699"/>
      <c r="C13699"/>
      <c r="D13699"/>
      <c r="E13699" s="148"/>
      <c r="F13699" s="148"/>
      <c r="G13699" s="149"/>
      <c r="H13699" s="148"/>
      <c r="I13699"/>
    </row>
    <row r="13700" spans="1:9" x14ac:dyDescent="0.25">
      <c r="A13700"/>
      <c r="B13700"/>
      <c r="C13700"/>
      <c r="D13700"/>
      <c r="E13700" s="148"/>
      <c r="F13700" s="148"/>
      <c r="G13700" s="149"/>
      <c r="H13700" s="148"/>
      <c r="I13700"/>
    </row>
    <row r="13701" spans="1:9" x14ac:dyDescent="0.25">
      <c r="A13701"/>
      <c r="B13701"/>
      <c r="C13701"/>
      <c r="D13701"/>
      <c r="E13701" s="148"/>
      <c r="F13701" s="148"/>
      <c r="G13701" s="149"/>
      <c r="H13701" s="148"/>
      <c r="I13701"/>
    </row>
    <row r="13702" spans="1:9" x14ac:dyDescent="0.25">
      <c r="A13702"/>
      <c r="B13702"/>
      <c r="C13702"/>
      <c r="D13702"/>
      <c r="E13702" s="148"/>
      <c r="F13702" s="148"/>
      <c r="G13702" s="149"/>
      <c r="H13702" s="148"/>
      <c r="I13702"/>
    </row>
    <row r="13703" spans="1:9" x14ac:dyDescent="0.25">
      <c r="A13703"/>
      <c r="B13703"/>
      <c r="C13703"/>
      <c r="D13703"/>
      <c r="E13703" s="148"/>
      <c r="F13703" s="148"/>
      <c r="G13703" s="149"/>
      <c r="H13703" s="148"/>
      <c r="I13703"/>
    </row>
    <row r="13704" spans="1:9" x14ac:dyDescent="0.25">
      <c r="A13704"/>
      <c r="B13704"/>
      <c r="C13704"/>
      <c r="D13704"/>
      <c r="E13704" s="148"/>
      <c r="F13704" s="148"/>
      <c r="G13704" s="149"/>
      <c r="H13704" s="148"/>
      <c r="I13704"/>
    </row>
    <row r="13705" spans="1:9" x14ac:dyDescent="0.25">
      <c r="A13705"/>
      <c r="B13705"/>
      <c r="C13705"/>
      <c r="D13705"/>
      <c r="E13705" s="148"/>
      <c r="F13705" s="148"/>
      <c r="G13705" s="149"/>
      <c r="H13705" s="148"/>
      <c r="I13705"/>
    </row>
    <row r="13706" spans="1:9" x14ac:dyDescent="0.25">
      <c r="A13706"/>
      <c r="B13706"/>
      <c r="C13706"/>
      <c r="D13706"/>
      <c r="E13706" s="148"/>
      <c r="F13706" s="148"/>
      <c r="G13706" s="149"/>
      <c r="H13706" s="148"/>
      <c r="I13706"/>
    </row>
    <row r="13707" spans="1:9" x14ac:dyDescent="0.25">
      <c r="A13707"/>
      <c r="B13707"/>
      <c r="C13707"/>
      <c r="D13707"/>
      <c r="E13707" s="148"/>
      <c r="F13707" s="148"/>
      <c r="G13707" s="149"/>
      <c r="H13707" s="148"/>
      <c r="I13707"/>
    </row>
    <row r="13708" spans="1:9" x14ac:dyDescent="0.25">
      <c r="A13708"/>
      <c r="B13708"/>
      <c r="C13708"/>
      <c r="D13708"/>
      <c r="E13708" s="148"/>
      <c r="F13708" s="148"/>
      <c r="G13708" s="149"/>
      <c r="H13708" s="148"/>
      <c r="I13708"/>
    </row>
    <row r="13709" spans="1:9" x14ac:dyDescent="0.25">
      <c r="A13709"/>
      <c r="B13709"/>
      <c r="C13709"/>
      <c r="D13709"/>
      <c r="E13709" s="148"/>
      <c r="F13709" s="148"/>
      <c r="G13709" s="149"/>
      <c r="H13709" s="148"/>
      <c r="I13709"/>
    </row>
    <row r="13710" spans="1:9" x14ac:dyDescent="0.25">
      <c r="A13710"/>
      <c r="B13710"/>
      <c r="C13710"/>
      <c r="D13710"/>
      <c r="E13710" s="148"/>
      <c r="F13710" s="148"/>
      <c r="G13710" s="149"/>
      <c r="H13710" s="148"/>
      <c r="I13710"/>
    </row>
    <row r="13711" spans="1:9" x14ac:dyDescent="0.25">
      <c r="A13711"/>
      <c r="B13711"/>
      <c r="C13711"/>
      <c r="D13711"/>
      <c r="E13711" s="148"/>
      <c r="F13711" s="148"/>
      <c r="G13711" s="149"/>
      <c r="H13711" s="148"/>
      <c r="I13711"/>
    </row>
    <row r="13712" spans="1:9" x14ac:dyDescent="0.25">
      <c r="A13712"/>
      <c r="B13712"/>
      <c r="C13712"/>
      <c r="D13712"/>
      <c r="E13712" s="148"/>
      <c r="F13712" s="148"/>
      <c r="G13712" s="149"/>
      <c r="H13712" s="148"/>
      <c r="I13712"/>
    </row>
    <row r="13713" spans="1:9" x14ac:dyDescent="0.25">
      <c r="A13713"/>
      <c r="B13713"/>
      <c r="C13713"/>
      <c r="D13713"/>
      <c r="E13713" s="148"/>
      <c r="F13713" s="148"/>
      <c r="G13713" s="149"/>
      <c r="H13713" s="148"/>
      <c r="I13713"/>
    </row>
    <row r="13714" spans="1:9" x14ac:dyDescent="0.25">
      <c r="A13714"/>
      <c r="B13714"/>
      <c r="C13714"/>
      <c r="D13714"/>
      <c r="E13714" s="148"/>
      <c r="F13714" s="148"/>
      <c r="G13714" s="149"/>
      <c r="H13714" s="148"/>
      <c r="I13714"/>
    </row>
    <row r="13715" spans="1:9" x14ac:dyDescent="0.25">
      <c r="A13715"/>
      <c r="B13715"/>
      <c r="C13715"/>
      <c r="D13715"/>
      <c r="E13715" s="148"/>
      <c r="F13715" s="148"/>
      <c r="G13715" s="149"/>
      <c r="H13715" s="148"/>
      <c r="I13715"/>
    </row>
    <row r="13716" spans="1:9" x14ac:dyDescent="0.25">
      <c r="A13716"/>
      <c r="B13716"/>
      <c r="C13716"/>
      <c r="D13716"/>
      <c r="E13716" s="148"/>
      <c r="F13716" s="148"/>
      <c r="G13716" s="149"/>
      <c r="H13716" s="148"/>
      <c r="I13716"/>
    </row>
    <row r="13717" spans="1:9" x14ac:dyDescent="0.25">
      <c r="A13717"/>
      <c r="B13717"/>
      <c r="C13717"/>
      <c r="D13717"/>
      <c r="E13717" s="148"/>
      <c r="F13717" s="148"/>
      <c r="G13717" s="149"/>
      <c r="H13717" s="148"/>
      <c r="I13717"/>
    </row>
    <row r="13718" spans="1:9" x14ac:dyDescent="0.25">
      <c r="A13718"/>
      <c r="B13718"/>
      <c r="C13718"/>
      <c r="D13718"/>
      <c r="E13718" s="148"/>
      <c r="F13718" s="148"/>
      <c r="G13718" s="149"/>
      <c r="H13718" s="148"/>
      <c r="I13718"/>
    </row>
    <row r="13719" spans="1:9" x14ac:dyDescent="0.25">
      <c r="A13719"/>
      <c r="B13719"/>
      <c r="C13719"/>
      <c r="D13719"/>
      <c r="E13719" s="148"/>
      <c r="F13719" s="148"/>
      <c r="G13719" s="149"/>
      <c r="H13719" s="148"/>
      <c r="I13719"/>
    </row>
    <row r="13720" spans="1:9" x14ac:dyDescent="0.25">
      <c r="A13720"/>
      <c r="B13720"/>
      <c r="C13720"/>
      <c r="D13720"/>
      <c r="E13720" s="148"/>
      <c r="F13720" s="148"/>
      <c r="G13720" s="149"/>
      <c r="H13720" s="148"/>
      <c r="I13720"/>
    </row>
    <row r="13721" spans="1:9" x14ac:dyDescent="0.25">
      <c r="A13721"/>
      <c r="B13721"/>
      <c r="C13721"/>
      <c r="D13721"/>
      <c r="E13721" s="148"/>
      <c r="F13721" s="148"/>
      <c r="G13721" s="149"/>
      <c r="H13721" s="148"/>
      <c r="I13721"/>
    </row>
    <row r="13722" spans="1:9" x14ac:dyDescent="0.25">
      <c r="A13722"/>
      <c r="B13722"/>
      <c r="C13722"/>
      <c r="D13722"/>
      <c r="E13722" s="148"/>
      <c r="F13722" s="148"/>
      <c r="G13722" s="149"/>
      <c r="H13722" s="148"/>
      <c r="I13722"/>
    </row>
    <row r="13723" spans="1:9" x14ac:dyDescent="0.25">
      <c r="A13723"/>
      <c r="B13723"/>
      <c r="C13723"/>
      <c r="D13723"/>
      <c r="E13723" s="148"/>
      <c r="F13723" s="148"/>
      <c r="G13723" s="149"/>
      <c r="H13723" s="148"/>
      <c r="I13723"/>
    </row>
    <row r="13724" spans="1:9" x14ac:dyDescent="0.25">
      <c r="A13724"/>
      <c r="B13724"/>
      <c r="C13724"/>
      <c r="D13724"/>
      <c r="E13724" s="148"/>
      <c r="F13724" s="148"/>
      <c r="G13724" s="149"/>
      <c r="H13724" s="148"/>
      <c r="I13724"/>
    </row>
    <row r="13725" spans="1:9" x14ac:dyDescent="0.25">
      <c r="A13725"/>
      <c r="B13725"/>
      <c r="C13725"/>
      <c r="D13725"/>
      <c r="E13725" s="148"/>
      <c r="F13725" s="148"/>
      <c r="G13725" s="149"/>
      <c r="H13725" s="148"/>
      <c r="I13725"/>
    </row>
    <row r="13726" spans="1:9" x14ac:dyDescent="0.25">
      <c r="A13726"/>
      <c r="B13726"/>
      <c r="C13726"/>
      <c r="D13726"/>
      <c r="E13726" s="148"/>
      <c r="F13726" s="148"/>
      <c r="G13726" s="149"/>
      <c r="H13726" s="148"/>
      <c r="I13726"/>
    </row>
    <row r="13727" spans="1:9" x14ac:dyDescent="0.25">
      <c r="A13727"/>
      <c r="B13727"/>
      <c r="C13727"/>
      <c r="D13727"/>
      <c r="E13727" s="148"/>
      <c r="F13727" s="148"/>
      <c r="G13727" s="149"/>
      <c r="H13727" s="148"/>
      <c r="I13727"/>
    </row>
    <row r="13728" spans="1:9" x14ac:dyDescent="0.25">
      <c r="A13728"/>
      <c r="B13728"/>
      <c r="C13728"/>
      <c r="D13728"/>
      <c r="E13728" s="148"/>
      <c r="F13728" s="148"/>
      <c r="G13728" s="149"/>
      <c r="H13728" s="148"/>
      <c r="I13728"/>
    </row>
    <row r="13729" spans="1:9" x14ac:dyDescent="0.25">
      <c r="A13729"/>
      <c r="B13729"/>
      <c r="C13729"/>
      <c r="D13729"/>
      <c r="E13729" s="148"/>
      <c r="F13729" s="148"/>
      <c r="G13729" s="149"/>
      <c r="H13729" s="148"/>
      <c r="I13729"/>
    </row>
    <row r="13730" spans="1:9" x14ac:dyDescent="0.25">
      <c r="A13730"/>
      <c r="B13730"/>
      <c r="C13730"/>
      <c r="D13730"/>
      <c r="E13730" s="148"/>
      <c r="F13730" s="148"/>
      <c r="G13730" s="149"/>
      <c r="H13730" s="148"/>
      <c r="I13730"/>
    </row>
    <row r="13731" spans="1:9" x14ac:dyDescent="0.25">
      <c r="A13731"/>
      <c r="B13731"/>
      <c r="C13731"/>
      <c r="D13731"/>
      <c r="E13731" s="148"/>
      <c r="F13731" s="148"/>
      <c r="G13731" s="149"/>
      <c r="H13731" s="148"/>
      <c r="I13731"/>
    </row>
    <row r="13732" spans="1:9" x14ac:dyDescent="0.25">
      <c r="A13732"/>
      <c r="B13732"/>
      <c r="C13732"/>
      <c r="D13732"/>
      <c r="E13732" s="148"/>
      <c r="F13732" s="148"/>
      <c r="G13732" s="149"/>
      <c r="H13732" s="148"/>
      <c r="I13732"/>
    </row>
    <row r="13733" spans="1:9" x14ac:dyDescent="0.25">
      <c r="A13733"/>
      <c r="B13733"/>
      <c r="C13733"/>
      <c r="D13733"/>
      <c r="E13733" s="148"/>
      <c r="F13733" s="148"/>
      <c r="G13733" s="149"/>
      <c r="H13733" s="148"/>
      <c r="I13733"/>
    </row>
    <row r="13734" spans="1:9" x14ac:dyDescent="0.25">
      <c r="A13734"/>
      <c r="B13734"/>
      <c r="C13734"/>
      <c r="D13734"/>
      <c r="E13734" s="148"/>
      <c r="F13734" s="148"/>
      <c r="G13734" s="149"/>
      <c r="H13734" s="148"/>
      <c r="I13734"/>
    </row>
    <row r="13735" spans="1:9" x14ac:dyDescent="0.25">
      <c r="A13735"/>
      <c r="B13735"/>
      <c r="C13735"/>
      <c r="D13735"/>
      <c r="E13735" s="148"/>
      <c r="F13735" s="148"/>
      <c r="G13735" s="149"/>
      <c r="H13735" s="148"/>
      <c r="I13735"/>
    </row>
    <row r="13736" spans="1:9" x14ac:dyDescent="0.25">
      <c r="A13736"/>
      <c r="B13736"/>
      <c r="C13736"/>
      <c r="D13736"/>
      <c r="E13736" s="148"/>
      <c r="F13736" s="148"/>
      <c r="G13736" s="149"/>
      <c r="H13736" s="148"/>
      <c r="I13736"/>
    </row>
    <row r="13737" spans="1:9" x14ac:dyDescent="0.25">
      <c r="A13737"/>
      <c r="B13737"/>
      <c r="C13737"/>
      <c r="D13737"/>
      <c r="E13737" s="148"/>
      <c r="F13737" s="148"/>
      <c r="G13737" s="149"/>
      <c r="H13737" s="148"/>
      <c r="I13737"/>
    </row>
    <row r="13738" spans="1:9" x14ac:dyDescent="0.25">
      <c r="A13738"/>
      <c r="B13738"/>
      <c r="C13738"/>
      <c r="D13738"/>
      <c r="E13738" s="148"/>
      <c r="F13738" s="148"/>
      <c r="G13738" s="149"/>
      <c r="H13738" s="148"/>
      <c r="I13738"/>
    </row>
    <row r="13739" spans="1:9" x14ac:dyDescent="0.25">
      <c r="A13739"/>
      <c r="B13739"/>
      <c r="C13739"/>
      <c r="D13739"/>
      <c r="E13739" s="148"/>
      <c r="F13739" s="148"/>
      <c r="G13739" s="149"/>
      <c r="H13739" s="148"/>
      <c r="I13739"/>
    </row>
    <row r="13740" spans="1:9" x14ac:dyDescent="0.25">
      <c r="A13740"/>
      <c r="B13740"/>
      <c r="C13740"/>
      <c r="D13740"/>
      <c r="E13740" s="148"/>
      <c r="F13740" s="148"/>
      <c r="G13740" s="149"/>
      <c r="H13740" s="148"/>
      <c r="I13740"/>
    </row>
    <row r="13741" spans="1:9" x14ac:dyDescent="0.25">
      <c r="A13741"/>
      <c r="B13741"/>
      <c r="C13741"/>
      <c r="D13741"/>
      <c r="E13741" s="148"/>
      <c r="F13741" s="148"/>
      <c r="G13741" s="149"/>
      <c r="H13741" s="148"/>
      <c r="I13741"/>
    </row>
    <row r="13742" spans="1:9" x14ac:dyDescent="0.25">
      <c r="A13742"/>
      <c r="B13742"/>
      <c r="C13742"/>
      <c r="D13742"/>
      <c r="E13742" s="148"/>
      <c r="F13742" s="148"/>
      <c r="G13742" s="149"/>
      <c r="H13742" s="148"/>
      <c r="I13742"/>
    </row>
    <row r="13743" spans="1:9" x14ac:dyDescent="0.25">
      <c r="A13743"/>
      <c r="B13743"/>
      <c r="C13743"/>
      <c r="D13743"/>
      <c r="E13743" s="148"/>
      <c r="F13743" s="148"/>
      <c r="G13743" s="149"/>
      <c r="H13743" s="148"/>
      <c r="I13743"/>
    </row>
    <row r="13744" spans="1:9" x14ac:dyDescent="0.25">
      <c r="A13744"/>
      <c r="B13744"/>
      <c r="C13744"/>
      <c r="D13744"/>
      <c r="E13744" s="148"/>
      <c r="F13744" s="148"/>
      <c r="G13744" s="149"/>
      <c r="H13744" s="148"/>
      <c r="I13744"/>
    </row>
    <row r="13745" spans="1:9" x14ac:dyDescent="0.25">
      <c r="A13745"/>
      <c r="B13745"/>
      <c r="C13745"/>
      <c r="D13745"/>
      <c r="E13745" s="148"/>
      <c r="F13745" s="148"/>
      <c r="G13745" s="149"/>
      <c r="H13745" s="148"/>
      <c r="I13745"/>
    </row>
    <row r="13746" spans="1:9" x14ac:dyDescent="0.25">
      <c r="A13746"/>
      <c r="B13746"/>
      <c r="C13746"/>
      <c r="D13746"/>
      <c r="E13746" s="148"/>
      <c r="F13746" s="148"/>
      <c r="G13746" s="149"/>
      <c r="H13746" s="148"/>
      <c r="I13746"/>
    </row>
    <row r="13747" spans="1:9" x14ac:dyDescent="0.25">
      <c r="A13747"/>
      <c r="B13747"/>
      <c r="C13747"/>
      <c r="D13747"/>
      <c r="E13747" s="148"/>
      <c r="F13747" s="148"/>
      <c r="G13747" s="149"/>
      <c r="H13747" s="148"/>
      <c r="I13747"/>
    </row>
    <row r="13748" spans="1:9" x14ac:dyDescent="0.25">
      <c r="A13748"/>
      <c r="B13748"/>
      <c r="C13748"/>
      <c r="D13748"/>
      <c r="E13748" s="148"/>
      <c r="F13748" s="148"/>
      <c r="G13748" s="149"/>
      <c r="H13748" s="148"/>
      <c r="I13748"/>
    </row>
    <row r="13749" spans="1:9" x14ac:dyDescent="0.25">
      <c r="A13749"/>
      <c r="B13749"/>
      <c r="C13749"/>
      <c r="D13749"/>
      <c r="E13749" s="148"/>
      <c r="F13749" s="148"/>
      <c r="G13749" s="149"/>
      <c r="H13749" s="148"/>
      <c r="I13749"/>
    </row>
    <row r="13750" spans="1:9" x14ac:dyDescent="0.25">
      <c r="A13750"/>
      <c r="B13750"/>
      <c r="C13750"/>
      <c r="D13750"/>
      <c r="E13750" s="148"/>
      <c r="F13750" s="148"/>
      <c r="G13750" s="149"/>
      <c r="H13750" s="148"/>
      <c r="I13750"/>
    </row>
    <row r="13751" spans="1:9" x14ac:dyDescent="0.25">
      <c r="A13751"/>
      <c r="B13751"/>
      <c r="C13751"/>
      <c r="D13751"/>
      <c r="E13751" s="148"/>
      <c r="F13751" s="148"/>
      <c r="G13751" s="149"/>
      <c r="H13751" s="148"/>
      <c r="I13751"/>
    </row>
    <row r="13752" spans="1:9" x14ac:dyDescent="0.25">
      <c r="A13752"/>
      <c r="B13752"/>
      <c r="C13752"/>
      <c r="D13752"/>
      <c r="E13752" s="148"/>
      <c r="F13752" s="148"/>
      <c r="G13752" s="149"/>
      <c r="H13752" s="148"/>
      <c r="I13752"/>
    </row>
    <row r="13753" spans="1:9" x14ac:dyDescent="0.25">
      <c r="A13753"/>
      <c r="B13753"/>
      <c r="C13753"/>
      <c r="D13753"/>
      <c r="E13753" s="148"/>
      <c r="F13753" s="148"/>
      <c r="G13753" s="149"/>
      <c r="H13753" s="148"/>
      <c r="I13753"/>
    </row>
    <row r="13754" spans="1:9" x14ac:dyDescent="0.25">
      <c r="A13754"/>
      <c r="B13754"/>
      <c r="C13754"/>
      <c r="D13754"/>
      <c r="E13754" s="148"/>
      <c r="F13754" s="148"/>
      <c r="G13754" s="149"/>
      <c r="H13754" s="148"/>
      <c r="I13754"/>
    </row>
    <row r="13755" spans="1:9" x14ac:dyDescent="0.25">
      <c r="A13755"/>
      <c r="B13755"/>
      <c r="C13755"/>
      <c r="D13755"/>
      <c r="E13755" s="148"/>
      <c r="F13755" s="148"/>
      <c r="G13755" s="149"/>
      <c r="H13755" s="148"/>
      <c r="I13755"/>
    </row>
    <row r="13756" spans="1:9" x14ac:dyDescent="0.25">
      <c r="A13756"/>
      <c r="B13756"/>
      <c r="C13756"/>
      <c r="D13756"/>
      <c r="E13756" s="148"/>
      <c r="F13756" s="148"/>
      <c r="G13756" s="149"/>
      <c r="H13756" s="148"/>
      <c r="I13756"/>
    </row>
    <row r="13757" spans="1:9" x14ac:dyDescent="0.25">
      <c r="A13757"/>
      <c r="B13757"/>
      <c r="C13757"/>
      <c r="D13757"/>
      <c r="E13757" s="148"/>
      <c r="F13757" s="148"/>
      <c r="G13757" s="149"/>
      <c r="H13757" s="148"/>
      <c r="I13757"/>
    </row>
    <row r="13758" spans="1:9" x14ac:dyDescent="0.25">
      <c r="A13758"/>
      <c r="B13758"/>
      <c r="C13758"/>
      <c r="D13758"/>
      <c r="E13758" s="148"/>
      <c r="F13758" s="148"/>
      <c r="G13758" s="149"/>
      <c r="H13758" s="148"/>
      <c r="I13758"/>
    </row>
    <row r="13759" spans="1:9" x14ac:dyDescent="0.25">
      <c r="A13759"/>
      <c r="B13759"/>
      <c r="C13759"/>
      <c r="D13759"/>
      <c r="E13759" s="148"/>
      <c r="F13759" s="148"/>
      <c r="G13759" s="149"/>
      <c r="H13759" s="148"/>
      <c r="I13759"/>
    </row>
    <row r="13760" spans="1:9" x14ac:dyDescent="0.25">
      <c r="A13760"/>
      <c r="B13760"/>
      <c r="C13760"/>
      <c r="D13760"/>
      <c r="E13760" s="148"/>
      <c r="F13760" s="148"/>
      <c r="G13760" s="149"/>
      <c r="H13760" s="148"/>
      <c r="I13760"/>
    </row>
    <row r="13761" spans="1:9" x14ac:dyDescent="0.25">
      <c r="A13761"/>
      <c r="B13761"/>
      <c r="C13761"/>
      <c r="D13761"/>
      <c r="E13761" s="148"/>
      <c r="F13761" s="148"/>
      <c r="G13761" s="149"/>
      <c r="H13761" s="148"/>
      <c r="I13761"/>
    </row>
    <row r="13762" spans="1:9" x14ac:dyDescent="0.25">
      <c r="A13762"/>
      <c r="B13762"/>
      <c r="C13762"/>
      <c r="D13762"/>
      <c r="E13762" s="148"/>
      <c r="F13762" s="148"/>
      <c r="G13762" s="149"/>
      <c r="H13762" s="148"/>
      <c r="I13762"/>
    </row>
    <row r="13763" spans="1:9" x14ac:dyDescent="0.25">
      <c r="A13763"/>
      <c r="B13763"/>
      <c r="C13763"/>
      <c r="D13763"/>
      <c r="E13763" s="148"/>
      <c r="F13763" s="148"/>
      <c r="G13763" s="149"/>
      <c r="H13763" s="148"/>
      <c r="I13763"/>
    </row>
    <row r="13764" spans="1:9" x14ac:dyDescent="0.25">
      <c r="A13764"/>
      <c r="B13764"/>
      <c r="C13764"/>
      <c r="D13764"/>
      <c r="E13764" s="148"/>
      <c r="F13764" s="148"/>
      <c r="G13764" s="149"/>
      <c r="H13764" s="148"/>
      <c r="I13764"/>
    </row>
    <row r="13765" spans="1:9" x14ac:dyDescent="0.25">
      <c r="A13765"/>
      <c r="B13765"/>
      <c r="C13765"/>
      <c r="D13765"/>
      <c r="E13765" s="148"/>
      <c r="F13765" s="148"/>
      <c r="G13765" s="149"/>
      <c r="H13765" s="148"/>
      <c r="I13765"/>
    </row>
    <row r="13766" spans="1:9" x14ac:dyDescent="0.25">
      <c r="A13766"/>
      <c r="B13766"/>
      <c r="C13766"/>
      <c r="D13766"/>
      <c r="E13766" s="148"/>
      <c r="F13766" s="148"/>
      <c r="G13766" s="149"/>
      <c r="H13766" s="148"/>
      <c r="I13766"/>
    </row>
    <row r="13767" spans="1:9" x14ac:dyDescent="0.25">
      <c r="A13767"/>
      <c r="B13767"/>
      <c r="C13767"/>
      <c r="D13767"/>
      <c r="E13767" s="148"/>
      <c r="F13767" s="148"/>
      <c r="G13767" s="149"/>
      <c r="H13767" s="148"/>
      <c r="I13767"/>
    </row>
    <row r="13768" spans="1:9" x14ac:dyDescent="0.25">
      <c r="A13768"/>
      <c r="B13768"/>
      <c r="C13768"/>
      <c r="D13768"/>
      <c r="E13768" s="148"/>
      <c r="F13768" s="148"/>
      <c r="G13768" s="149"/>
      <c r="H13768" s="148"/>
      <c r="I13768"/>
    </row>
    <row r="13769" spans="1:9" x14ac:dyDescent="0.25">
      <c r="A13769"/>
      <c r="B13769"/>
      <c r="C13769"/>
      <c r="D13769"/>
      <c r="E13769" s="148"/>
      <c r="F13769" s="148"/>
      <c r="G13769" s="149"/>
      <c r="H13769" s="148"/>
      <c r="I13769"/>
    </row>
    <row r="13770" spans="1:9" x14ac:dyDescent="0.25">
      <c r="A13770"/>
      <c r="B13770"/>
      <c r="C13770"/>
      <c r="D13770"/>
      <c r="E13770" s="148"/>
      <c r="F13770" s="148"/>
      <c r="G13770" s="149"/>
      <c r="H13770" s="148"/>
      <c r="I13770"/>
    </row>
    <row r="13771" spans="1:9" x14ac:dyDescent="0.25">
      <c r="A13771"/>
      <c r="B13771"/>
      <c r="C13771"/>
      <c r="D13771"/>
      <c r="E13771" s="148"/>
      <c r="F13771" s="148"/>
      <c r="G13771" s="149"/>
      <c r="H13771" s="148"/>
      <c r="I13771"/>
    </row>
    <row r="13772" spans="1:9" x14ac:dyDescent="0.25">
      <c r="A13772"/>
      <c r="B13772"/>
      <c r="C13772"/>
      <c r="D13772"/>
      <c r="E13772" s="148"/>
      <c r="F13772" s="148"/>
      <c r="G13772" s="149"/>
      <c r="H13772" s="148"/>
      <c r="I13772"/>
    </row>
    <row r="13773" spans="1:9" x14ac:dyDescent="0.25">
      <c r="A13773"/>
      <c r="B13773"/>
      <c r="C13773"/>
      <c r="D13773"/>
      <c r="E13773" s="148"/>
      <c r="F13773" s="148"/>
      <c r="G13773" s="149"/>
      <c r="H13773" s="148"/>
      <c r="I13773"/>
    </row>
    <row r="13774" spans="1:9" x14ac:dyDescent="0.25">
      <c r="A13774"/>
      <c r="B13774"/>
      <c r="C13774"/>
      <c r="D13774"/>
      <c r="E13774" s="148"/>
      <c r="F13774" s="148"/>
      <c r="G13774" s="149"/>
      <c r="H13774" s="148"/>
      <c r="I13774"/>
    </row>
    <row r="13775" spans="1:9" x14ac:dyDescent="0.25">
      <c r="A13775"/>
      <c r="B13775"/>
      <c r="C13775"/>
      <c r="D13775"/>
      <c r="E13775" s="148"/>
      <c r="F13775" s="148"/>
      <c r="G13775" s="149"/>
      <c r="H13775" s="148"/>
      <c r="I13775"/>
    </row>
    <row r="13776" spans="1:9" x14ac:dyDescent="0.25">
      <c r="A13776"/>
      <c r="B13776"/>
      <c r="C13776"/>
      <c r="D13776"/>
      <c r="E13776" s="148"/>
      <c r="F13776" s="148"/>
      <c r="G13776" s="149"/>
      <c r="H13776" s="148"/>
      <c r="I13776"/>
    </row>
    <row r="13777" spans="1:9" x14ac:dyDescent="0.25">
      <c r="A13777"/>
      <c r="B13777"/>
      <c r="C13777"/>
      <c r="D13777"/>
      <c r="E13777" s="148"/>
      <c r="F13777" s="148"/>
      <c r="G13777" s="149"/>
      <c r="H13777" s="148"/>
      <c r="I13777"/>
    </row>
    <row r="13778" spans="1:9" x14ac:dyDescent="0.25">
      <c r="A13778"/>
      <c r="B13778"/>
      <c r="C13778"/>
      <c r="D13778"/>
      <c r="E13778" s="148"/>
      <c r="F13778" s="148"/>
      <c r="G13778" s="149"/>
      <c r="H13778" s="148"/>
      <c r="I13778"/>
    </row>
    <row r="13779" spans="1:9" x14ac:dyDescent="0.25">
      <c r="A13779"/>
      <c r="B13779"/>
      <c r="C13779"/>
      <c r="D13779"/>
      <c r="E13779" s="148"/>
      <c r="F13779" s="148"/>
      <c r="G13779" s="149"/>
      <c r="H13779" s="148"/>
      <c r="I13779"/>
    </row>
    <row r="13780" spans="1:9" x14ac:dyDescent="0.25">
      <c r="A13780"/>
      <c r="B13780"/>
      <c r="C13780"/>
      <c r="D13780"/>
      <c r="E13780" s="148"/>
      <c r="F13780" s="148"/>
      <c r="G13780" s="149"/>
      <c r="H13780" s="148"/>
      <c r="I13780"/>
    </row>
    <row r="13781" spans="1:9" x14ac:dyDescent="0.25">
      <c r="A13781"/>
      <c r="B13781"/>
      <c r="C13781"/>
      <c r="D13781"/>
      <c r="E13781" s="148"/>
      <c r="F13781" s="148"/>
      <c r="G13781" s="149"/>
      <c r="H13781" s="148"/>
      <c r="I13781"/>
    </row>
    <row r="13782" spans="1:9" x14ac:dyDescent="0.25">
      <c r="A13782"/>
      <c r="B13782"/>
      <c r="C13782"/>
      <c r="D13782"/>
      <c r="E13782" s="148"/>
      <c r="F13782" s="148"/>
      <c r="G13782" s="149"/>
      <c r="H13782" s="148"/>
      <c r="I13782"/>
    </row>
    <row r="13783" spans="1:9" x14ac:dyDescent="0.25">
      <c r="A13783"/>
      <c r="B13783"/>
      <c r="C13783"/>
      <c r="D13783"/>
      <c r="E13783" s="148"/>
      <c r="F13783" s="148"/>
      <c r="G13783" s="149"/>
      <c r="H13783" s="148"/>
      <c r="I13783"/>
    </row>
    <row r="13784" spans="1:9" x14ac:dyDescent="0.25">
      <c r="A13784"/>
      <c r="B13784"/>
      <c r="C13784"/>
      <c r="D13784"/>
      <c r="E13784" s="148"/>
      <c r="F13784" s="148"/>
      <c r="G13784" s="149"/>
      <c r="H13784" s="148"/>
      <c r="I13784"/>
    </row>
    <row r="13785" spans="1:9" x14ac:dyDescent="0.25">
      <c r="A13785"/>
      <c r="B13785"/>
      <c r="C13785"/>
      <c r="D13785"/>
      <c r="E13785" s="148"/>
      <c r="F13785" s="148"/>
      <c r="G13785" s="149"/>
      <c r="H13785" s="148"/>
      <c r="I13785"/>
    </row>
    <row r="13786" spans="1:9" x14ac:dyDescent="0.25">
      <c r="A13786"/>
      <c r="B13786"/>
      <c r="C13786"/>
      <c r="D13786"/>
      <c r="E13786" s="148"/>
      <c r="F13786" s="148"/>
      <c r="G13786" s="149"/>
      <c r="H13786" s="148"/>
      <c r="I13786"/>
    </row>
    <row r="13787" spans="1:9" x14ac:dyDescent="0.25">
      <c r="A13787"/>
      <c r="B13787"/>
      <c r="C13787"/>
      <c r="D13787"/>
      <c r="E13787" s="148"/>
      <c r="F13787" s="148"/>
      <c r="G13787" s="149"/>
      <c r="H13787" s="148"/>
      <c r="I13787"/>
    </row>
    <row r="13788" spans="1:9" x14ac:dyDescent="0.25">
      <c r="A13788"/>
      <c r="B13788"/>
      <c r="C13788"/>
      <c r="D13788"/>
      <c r="E13788" s="148"/>
      <c r="F13788" s="148"/>
      <c r="G13788" s="149"/>
      <c r="H13788" s="148"/>
      <c r="I13788"/>
    </row>
    <row r="13789" spans="1:9" x14ac:dyDescent="0.25">
      <c r="A13789"/>
      <c r="B13789"/>
      <c r="C13789"/>
      <c r="D13789"/>
      <c r="E13789" s="148"/>
      <c r="F13789" s="148"/>
      <c r="G13789" s="149"/>
      <c r="H13789" s="148"/>
      <c r="I13789"/>
    </row>
    <row r="13790" spans="1:9" x14ac:dyDescent="0.25">
      <c r="A13790"/>
      <c r="B13790"/>
      <c r="C13790"/>
      <c r="D13790"/>
      <c r="E13790" s="148"/>
      <c r="F13790" s="148"/>
      <c r="G13790" s="149"/>
      <c r="H13790" s="148"/>
      <c r="I13790"/>
    </row>
    <row r="13791" spans="1:9" x14ac:dyDescent="0.25">
      <c r="A13791"/>
      <c r="B13791"/>
      <c r="C13791"/>
      <c r="D13791"/>
      <c r="E13791" s="148"/>
      <c r="F13791" s="148"/>
      <c r="G13791" s="149"/>
      <c r="H13791" s="148"/>
      <c r="I13791"/>
    </row>
    <row r="13792" spans="1:9" x14ac:dyDescent="0.25">
      <c r="A13792"/>
      <c r="B13792"/>
      <c r="C13792"/>
      <c r="D13792"/>
      <c r="E13792" s="148"/>
      <c r="F13792" s="148"/>
      <c r="G13792" s="149"/>
      <c r="H13792" s="148"/>
      <c r="I13792"/>
    </row>
    <row r="13793" spans="1:9" x14ac:dyDescent="0.25">
      <c r="A13793"/>
      <c r="B13793"/>
      <c r="C13793"/>
      <c r="D13793"/>
      <c r="E13793" s="148"/>
      <c r="F13793" s="148"/>
      <c r="G13793" s="149"/>
      <c r="H13793" s="148"/>
      <c r="I13793"/>
    </row>
    <row r="13794" spans="1:9" x14ac:dyDescent="0.25">
      <c r="A13794"/>
      <c r="B13794"/>
      <c r="C13794"/>
      <c r="D13794"/>
      <c r="E13794" s="148"/>
      <c r="F13794" s="148"/>
      <c r="G13794" s="149"/>
      <c r="H13794" s="148"/>
      <c r="I13794"/>
    </row>
    <row r="13795" spans="1:9" x14ac:dyDescent="0.25">
      <c r="A13795"/>
      <c r="B13795"/>
      <c r="C13795"/>
      <c r="D13795"/>
      <c r="E13795" s="148"/>
      <c r="F13795" s="148"/>
      <c r="G13795" s="149"/>
      <c r="H13795" s="148"/>
      <c r="I13795"/>
    </row>
    <row r="13796" spans="1:9" x14ac:dyDescent="0.25">
      <c r="A13796"/>
      <c r="B13796"/>
      <c r="C13796"/>
      <c r="D13796"/>
      <c r="E13796" s="148"/>
      <c r="F13796" s="148"/>
      <c r="G13796" s="149"/>
      <c r="H13796" s="148"/>
      <c r="I13796"/>
    </row>
    <row r="13797" spans="1:9" x14ac:dyDescent="0.25">
      <c r="A13797"/>
      <c r="B13797"/>
      <c r="C13797"/>
      <c r="D13797"/>
      <c r="E13797" s="148"/>
      <c r="F13797" s="148"/>
      <c r="G13797" s="149"/>
      <c r="H13797" s="148"/>
      <c r="I13797"/>
    </row>
    <row r="13798" spans="1:9" x14ac:dyDescent="0.25">
      <c r="A13798"/>
      <c r="B13798"/>
      <c r="C13798"/>
      <c r="D13798"/>
      <c r="E13798" s="148"/>
      <c r="F13798" s="148"/>
      <c r="G13798" s="149"/>
      <c r="H13798" s="148"/>
      <c r="I13798"/>
    </row>
    <row r="13799" spans="1:9" x14ac:dyDescent="0.25">
      <c r="A13799"/>
      <c r="B13799"/>
      <c r="C13799"/>
      <c r="D13799"/>
      <c r="E13799" s="148"/>
      <c r="F13799" s="148"/>
      <c r="G13799" s="149"/>
      <c r="H13799" s="148"/>
      <c r="I13799"/>
    </row>
    <row r="13800" spans="1:9" x14ac:dyDescent="0.25">
      <c r="A13800"/>
      <c r="B13800"/>
      <c r="C13800"/>
      <c r="D13800"/>
      <c r="E13800" s="148"/>
      <c r="F13800" s="148"/>
      <c r="G13800" s="149"/>
      <c r="H13800" s="148"/>
      <c r="I13800"/>
    </row>
    <row r="13801" spans="1:9" x14ac:dyDescent="0.25">
      <c r="A13801"/>
      <c r="B13801"/>
      <c r="C13801"/>
      <c r="D13801"/>
      <c r="E13801" s="148"/>
      <c r="F13801" s="148"/>
      <c r="G13801" s="149"/>
      <c r="H13801" s="148"/>
      <c r="I13801"/>
    </row>
    <row r="13802" spans="1:9" x14ac:dyDescent="0.25">
      <c r="A13802"/>
      <c r="B13802"/>
      <c r="C13802"/>
      <c r="D13802"/>
      <c r="E13802" s="148"/>
      <c r="F13802" s="148"/>
      <c r="G13802" s="149"/>
      <c r="H13802" s="148"/>
      <c r="I13802"/>
    </row>
    <row r="13803" spans="1:9" x14ac:dyDescent="0.25">
      <c r="A13803"/>
      <c r="B13803"/>
      <c r="C13803"/>
      <c r="D13803"/>
      <c r="E13803" s="148"/>
      <c r="F13803" s="148"/>
      <c r="G13803" s="149"/>
      <c r="H13803" s="148"/>
      <c r="I13803"/>
    </row>
    <row r="13804" spans="1:9" x14ac:dyDescent="0.25">
      <c r="A13804"/>
      <c r="B13804"/>
      <c r="C13804"/>
      <c r="D13804"/>
      <c r="E13804" s="148"/>
      <c r="F13804" s="148"/>
      <c r="G13804" s="149"/>
      <c r="H13804" s="148"/>
      <c r="I13804"/>
    </row>
    <row r="13805" spans="1:9" x14ac:dyDescent="0.25">
      <c r="A13805"/>
      <c r="B13805"/>
      <c r="C13805"/>
      <c r="D13805"/>
      <c r="E13805" s="148"/>
      <c r="F13805" s="148"/>
      <c r="G13805" s="149"/>
      <c r="H13805" s="148"/>
      <c r="I13805"/>
    </row>
    <row r="13806" spans="1:9" x14ac:dyDescent="0.25">
      <c r="A13806"/>
      <c r="B13806"/>
      <c r="C13806"/>
      <c r="D13806"/>
      <c r="E13806" s="148"/>
      <c r="F13806" s="148"/>
      <c r="G13806" s="149"/>
      <c r="H13806" s="148"/>
      <c r="I13806"/>
    </row>
    <row r="13807" spans="1:9" x14ac:dyDescent="0.25">
      <c r="A13807"/>
      <c r="B13807"/>
      <c r="C13807"/>
      <c r="D13807"/>
      <c r="E13807" s="148"/>
      <c r="F13807" s="148"/>
      <c r="G13807" s="149"/>
      <c r="H13807" s="148"/>
      <c r="I13807"/>
    </row>
    <row r="13808" spans="1:9" x14ac:dyDescent="0.25">
      <c r="A13808"/>
      <c r="B13808"/>
      <c r="C13808"/>
      <c r="D13808"/>
      <c r="E13808" s="148"/>
      <c r="F13808" s="148"/>
      <c r="G13808" s="149"/>
      <c r="H13808" s="148"/>
      <c r="I13808"/>
    </row>
    <row r="13809" spans="1:9" x14ac:dyDescent="0.25">
      <c r="A13809"/>
      <c r="B13809"/>
      <c r="C13809"/>
      <c r="D13809"/>
      <c r="E13809" s="148"/>
      <c r="F13809" s="148"/>
      <c r="G13809" s="149"/>
      <c r="H13809" s="148"/>
      <c r="I13809"/>
    </row>
    <row r="13810" spans="1:9" x14ac:dyDescent="0.25">
      <c r="A13810"/>
      <c r="B13810"/>
      <c r="C13810"/>
      <c r="D13810"/>
      <c r="E13810" s="148"/>
      <c r="F13810" s="148"/>
      <c r="G13810" s="149"/>
      <c r="H13810" s="148"/>
      <c r="I13810"/>
    </row>
    <row r="13811" spans="1:9" x14ac:dyDescent="0.25">
      <c r="A13811"/>
      <c r="B13811"/>
      <c r="C13811"/>
      <c r="D13811"/>
      <c r="E13811" s="148"/>
      <c r="F13811" s="148"/>
      <c r="G13811" s="149"/>
      <c r="H13811" s="148"/>
      <c r="I13811"/>
    </row>
    <row r="13812" spans="1:9" x14ac:dyDescent="0.25">
      <c r="A13812"/>
      <c r="B13812"/>
      <c r="C13812"/>
      <c r="D13812"/>
      <c r="E13812" s="148"/>
      <c r="F13812" s="148"/>
      <c r="G13812" s="149"/>
      <c r="H13812" s="148"/>
      <c r="I13812"/>
    </row>
    <row r="13813" spans="1:9" x14ac:dyDescent="0.25">
      <c r="A13813"/>
      <c r="B13813"/>
      <c r="C13813"/>
      <c r="D13813"/>
      <c r="E13813" s="148"/>
      <c r="F13813" s="148"/>
      <c r="G13813" s="149"/>
      <c r="H13813" s="148"/>
      <c r="I13813"/>
    </row>
    <row r="13814" spans="1:9" x14ac:dyDescent="0.25">
      <c r="A13814"/>
      <c r="B13814"/>
      <c r="C13814"/>
      <c r="D13814"/>
      <c r="E13814" s="148"/>
      <c r="F13814" s="148"/>
      <c r="G13814" s="149"/>
      <c r="H13814" s="148"/>
      <c r="I13814"/>
    </row>
    <row r="13815" spans="1:9" x14ac:dyDescent="0.25">
      <c r="A13815"/>
      <c r="B13815"/>
      <c r="C13815"/>
      <c r="D13815"/>
      <c r="E13815" s="148"/>
      <c r="F13815" s="148"/>
      <c r="G13815" s="149"/>
      <c r="H13815" s="148"/>
      <c r="I13815"/>
    </row>
    <row r="13816" spans="1:9" x14ac:dyDescent="0.25">
      <c r="A13816"/>
      <c r="B13816"/>
      <c r="C13816"/>
      <c r="D13816"/>
      <c r="E13816" s="148"/>
      <c r="F13816" s="148"/>
      <c r="G13816" s="149"/>
      <c r="H13816" s="148"/>
      <c r="I13816"/>
    </row>
    <row r="13817" spans="1:9" x14ac:dyDescent="0.25">
      <c r="A13817"/>
      <c r="B13817"/>
      <c r="C13817"/>
      <c r="D13817"/>
      <c r="E13817" s="148"/>
      <c r="F13817" s="148"/>
      <c r="G13817" s="149"/>
      <c r="H13817" s="148"/>
      <c r="I13817"/>
    </row>
    <row r="13818" spans="1:9" x14ac:dyDescent="0.25">
      <c r="A13818"/>
      <c r="B13818"/>
      <c r="C13818"/>
      <c r="D13818"/>
      <c r="E13818" s="148"/>
      <c r="F13818" s="148"/>
      <c r="G13818" s="149"/>
      <c r="H13818" s="148"/>
      <c r="I13818"/>
    </row>
    <row r="13819" spans="1:9" x14ac:dyDescent="0.25">
      <c r="A13819"/>
      <c r="B13819"/>
      <c r="C13819"/>
      <c r="D13819"/>
      <c r="E13819" s="148"/>
      <c r="F13819" s="148"/>
      <c r="G13819" s="149"/>
      <c r="H13819" s="148"/>
      <c r="I13819"/>
    </row>
    <row r="13820" spans="1:9" x14ac:dyDescent="0.25">
      <c r="A13820"/>
      <c r="B13820"/>
      <c r="C13820"/>
      <c r="D13820"/>
      <c r="E13820" s="148"/>
      <c r="F13820" s="148"/>
      <c r="G13820" s="149"/>
      <c r="H13820" s="148"/>
      <c r="I13820"/>
    </row>
    <row r="13821" spans="1:9" x14ac:dyDescent="0.25">
      <c r="A13821"/>
      <c r="B13821"/>
      <c r="C13821"/>
      <c r="D13821"/>
      <c r="E13821" s="148"/>
      <c r="F13821" s="148"/>
      <c r="G13821" s="149"/>
      <c r="H13821" s="148"/>
      <c r="I13821"/>
    </row>
    <row r="13822" spans="1:9" x14ac:dyDescent="0.25">
      <c r="A13822"/>
      <c r="B13822"/>
      <c r="C13822"/>
      <c r="D13822"/>
      <c r="E13822" s="148"/>
      <c r="F13822" s="148"/>
      <c r="G13822" s="149"/>
      <c r="H13822" s="148"/>
      <c r="I13822"/>
    </row>
    <row r="13823" spans="1:9" x14ac:dyDescent="0.25">
      <c r="A13823"/>
      <c r="B13823"/>
      <c r="C13823"/>
      <c r="D13823"/>
      <c r="E13823" s="148"/>
      <c r="F13823" s="148"/>
      <c r="G13823" s="149"/>
      <c r="H13823" s="148"/>
      <c r="I13823"/>
    </row>
    <row r="13824" spans="1:9" x14ac:dyDescent="0.25">
      <c r="A13824"/>
      <c r="B13824"/>
      <c r="C13824"/>
      <c r="D13824"/>
      <c r="E13824" s="148"/>
      <c r="F13824" s="148"/>
      <c r="G13824" s="149"/>
      <c r="H13824" s="148"/>
      <c r="I13824"/>
    </row>
    <row r="13825" spans="1:9" x14ac:dyDescent="0.25">
      <c r="A13825"/>
      <c r="B13825"/>
      <c r="C13825"/>
      <c r="D13825"/>
      <c r="E13825" s="148"/>
      <c r="F13825" s="148"/>
      <c r="G13825" s="149"/>
      <c r="H13825" s="148"/>
      <c r="I13825"/>
    </row>
    <row r="13826" spans="1:9" x14ac:dyDescent="0.25">
      <c r="A13826"/>
      <c r="B13826"/>
      <c r="C13826"/>
      <c r="D13826"/>
      <c r="E13826" s="148"/>
      <c r="F13826" s="148"/>
      <c r="G13826" s="149"/>
      <c r="H13826" s="148"/>
      <c r="I13826"/>
    </row>
    <row r="13827" spans="1:9" x14ac:dyDescent="0.25">
      <c r="A13827"/>
      <c r="B13827"/>
      <c r="C13827"/>
      <c r="D13827"/>
      <c r="E13827" s="148"/>
      <c r="F13827" s="148"/>
      <c r="G13827" s="149"/>
      <c r="H13827" s="148"/>
      <c r="I13827"/>
    </row>
    <row r="13828" spans="1:9" x14ac:dyDescent="0.25">
      <c r="A13828"/>
      <c r="B13828"/>
      <c r="C13828"/>
      <c r="D13828"/>
      <c r="E13828" s="148"/>
      <c r="F13828" s="148"/>
      <c r="G13828" s="149"/>
      <c r="H13828" s="148"/>
      <c r="I13828"/>
    </row>
    <row r="13829" spans="1:9" x14ac:dyDescent="0.25">
      <c r="A13829"/>
      <c r="B13829"/>
      <c r="C13829"/>
      <c r="D13829"/>
      <c r="E13829" s="148"/>
      <c r="F13829" s="148"/>
      <c r="G13829" s="149"/>
      <c r="H13829" s="148"/>
      <c r="I13829"/>
    </row>
    <row r="13830" spans="1:9" x14ac:dyDescent="0.25">
      <c r="A13830"/>
      <c r="B13830"/>
      <c r="C13830"/>
      <c r="D13830"/>
      <c r="E13830" s="148"/>
      <c r="F13830" s="148"/>
      <c r="G13830" s="149"/>
      <c r="H13830" s="148"/>
      <c r="I13830"/>
    </row>
    <row r="13831" spans="1:9" x14ac:dyDescent="0.25">
      <c r="A13831"/>
      <c r="B13831"/>
      <c r="C13831"/>
      <c r="D13831"/>
      <c r="E13831" s="148"/>
      <c r="F13831" s="148"/>
      <c r="G13831" s="149"/>
      <c r="H13831" s="148"/>
      <c r="I13831"/>
    </row>
    <row r="13832" spans="1:9" x14ac:dyDescent="0.25">
      <c r="A13832"/>
      <c r="B13832"/>
      <c r="C13832"/>
      <c r="D13832"/>
      <c r="E13832" s="148"/>
      <c r="F13832" s="148"/>
      <c r="G13832" s="149"/>
      <c r="H13832" s="148"/>
      <c r="I13832"/>
    </row>
    <row r="13833" spans="1:9" x14ac:dyDescent="0.25">
      <c r="A13833"/>
      <c r="B13833"/>
      <c r="C13833"/>
      <c r="D13833"/>
      <c r="E13833" s="148"/>
      <c r="F13833" s="148"/>
      <c r="G13833" s="149"/>
      <c r="H13833" s="148"/>
      <c r="I13833"/>
    </row>
    <row r="13834" spans="1:9" x14ac:dyDescent="0.25">
      <c r="A13834"/>
      <c r="B13834"/>
      <c r="C13834"/>
      <c r="D13834"/>
      <c r="E13834" s="148"/>
      <c r="F13834" s="148"/>
      <c r="G13834" s="149"/>
      <c r="H13834" s="148"/>
      <c r="I13834"/>
    </row>
    <row r="13835" spans="1:9" x14ac:dyDescent="0.25">
      <c r="A13835"/>
      <c r="B13835"/>
      <c r="C13835"/>
      <c r="D13835"/>
      <c r="E13835" s="148"/>
      <c r="F13835" s="148"/>
      <c r="G13835" s="149"/>
      <c r="H13835" s="148"/>
      <c r="I13835"/>
    </row>
    <row r="13836" spans="1:9" x14ac:dyDescent="0.25">
      <c r="A13836"/>
      <c r="B13836"/>
      <c r="C13836"/>
      <c r="D13836"/>
      <c r="E13836" s="148"/>
      <c r="F13836" s="148"/>
      <c r="G13836" s="149"/>
      <c r="H13836" s="148"/>
      <c r="I13836"/>
    </row>
    <row r="13837" spans="1:9" x14ac:dyDescent="0.25">
      <c r="A13837"/>
      <c r="B13837"/>
      <c r="C13837"/>
      <c r="D13837"/>
      <c r="E13837" s="148"/>
      <c r="F13837" s="148"/>
      <c r="G13837" s="149"/>
      <c r="H13837" s="148"/>
      <c r="I13837"/>
    </row>
    <row r="13838" spans="1:9" x14ac:dyDescent="0.25">
      <c r="A13838"/>
      <c r="B13838"/>
      <c r="C13838"/>
      <c r="D13838"/>
      <c r="E13838" s="148"/>
      <c r="F13838" s="148"/>
      <c r="G13838" s="149"/>
      <c r="H13838" s="148"/>
      <c r="I13838"/>
    </row>
    <row r="13839" spans="1:9" x14ac:dyDescent="0.25">
      <c r="A13839"/>
      <c r="B13839"/>
      <c r="C13839"/>
      <c r="D13839"/>
      <c r="E13839" s="148"/>
      <c r="F13839" s="148"/>
      <c r="G13839" s="149"/>
      <c r="H13839" s="148"/>
      <c r="I13839"/>
    </row>
    <row r="13840" spans="1:9" x14ac:dyDescent="0.25">
      <c r="A13840"/>
      <c r="B13840"/>
      <c r="C13840"/>
      <c r="D13840"/>
      <c r="E13840" s="148"/>
      <c r="F13840" s="148"/>
      <c r="G13840" s="149"/>
      <c r="H13840" s="148"/>
      <c r="I13840"/>
    </row>
    <row r="13841" spans="1:9" x14ac:dyDescent="0.25">
      <c r="A13841"/>
      <c r="B13841"/>
      <c r="C13841"/>
      <c r="D13841"/>
      <c r="E13841" s="148"/>
      <c r="F13841" s="148"/>
      <c r="G13841" s="149"/>
      <c r="H13841" s="148"/>
      <c r="I13841"/>
    </row>
    <row r="13842" spans="1:9" x14ac:dyDescent="0.25">
      <c r="A13842"/>
      <c r="B13842"/>
      <c r="C13842"/>
      <c r="D13842"/>
      <c r="E13842" s="148"/>
      <c r="F13842" s="148"/>
      <c r="G13842" s="149"/>
      <c r="H13842" s="148"/>
      <c r="I13842"/>
    </row>
    <row r="13843" spans="1:9" x14ac:dyDescent="0.25">
      <c r="A13843"/>
      <c r="B13843"/>
      <c r="C13843"/>
      <c r="D13843"/>
      <c r="E13843" s="148"/>
      <c r="F13843" s="148"/>
      <c r="G13843" s="149"/>
      <c r="H13843" s="148"/>
      <c r="I13843"/>
    </row>
    <row r="13844" spans="1:9" x14ac:dyDescent="0.25">
      <c r="A13844"/>
      <c r="B13844"/>
      <c r="C13844"/>
      <c r="D13844"/>
      <c r="E13844" s="148"/>
      <c r="F13844" s="148"/>
      <c r="G13844" s="149"/>
      <c r="H13844" s="148"/>
      <c r="I13844"/>
    </row>
    <row r="13845" spans="1:9" x14ac:dyDescent="0.25">
      <c r="A13845"/>
      <c r="B13845"/>
      <c r="C13845"/>
      <c r="D13845"/>
      <c r="E13845" s="148"/>
      <c r="F13845" s="148"/>
      <c r="G13845" s="149"/>
      <c r="H13845" s="148"/>
      <c r="I13845"/>
    </row>
    <row r="13846" spans="1:9" x14ac:dyDescent="0.25">
      <c r="A13846"/>
      <c r="B13846"/>
      <c r="C13846"/>
      <c r="D13846"/>
      <c r="E13846" s="148"/>
      <c r="F13846" s="148"/>
      <c r="G13846" s="149"/>
      <c r="H13846" s="148"/>
      <c r="I13846"/>
    </row>
    <row r="13847" spans="1:9" x14ac:dyDescent="0.25">
      <c r="A13847"/>
      <c r="B13847"/>
      <c r="C13847"/>
      <c r="D13847"/>
      <c r="E13847" s="148"/>
      <c r="F13847" s="148"/>
      <c r="G13847" s="149"/>
      <c r="H13847" s="148"/>
      <c r="I13847"/>
    </row>
    <row r="13848" spans="1:9" x14ac:dyDescent="0.25">
      <c r="A13848"/>
      <c r="B13848"/>
      <c r="C13848"/>
      <c r="D13848"/>
      <c r="E13848" s="148"/>
      <c r="F13848" s="148"/>
      <c r="G13848" s="149"/>
      <c r="H13848" s="148"/>
      <c r="I13848"/>
    </row>
    <row r="13849" spans="1:9" x14ac:dyDescent="0.25">
      <c r="A13849"/>
      <c r="B13849"/>
      <c r="C13849"/>
      <c r="D13849"/>
      <c r="E13849" s="148"/>
      <c r="F13849" s="148"/>
      <c r="G13849" s="149"/>
      <c r="H13849" s="148"/>
      <c r="I13849"/>
    </row>
    <row r="13850" spans="1:9" x14ac:dyDescent="0.25">
      <c r="A13850"/>
      <c r="B13850"/>
      <c r="C13850"/>
      <c r="D13850"/>
      <c r="E13850" s="148"/>
      <c r="F13850" s="148"/>
      <c r="G13850" s="149"/>
      <c r="H13850" s="148"/>
      <c r="I13850"/>
    </row>
    <row r="13851" spans="1:9" x14ac:dyDescent="0.25">
      <c r="A13851"/>
      <c r="B13851"/>
      <c r="C13851"/>
      <c r="D13851"/>
      <c r="E13851" s="148"/>
      <c r="F13851" s="148"/>
      <c r="G13851" s="149"/>
      <c r="H13851" s="148"/>
      <c r="I13851"/>
    </row>
    <row r="13852" spans="1:9" x14ac:dyDescent="0.25">
      <c r="A13852"/>
      <c r="B13852"/>
      <c r="C13852"/>
      <c r="D13852"/>
      <c r="E13852" s="148"/>
      <c r="F13852" s="148"/>
      <c r="G13852" s="149"/>
      <c r="H13852" s="148"/>
      <c r="I13852"/>
    </row>
    <row r="13853" spans="1:9" x14ac:dyDescent="0.25">
      <c r="A13853"/>
      <c r="B13853"/>
      <c r="C13853"/>
      <c r="D13853"/>
      <c r="E13853" s="148"/>
      <c r="F13853" s="148"/>
      <c r="G13853" s="149"/>
      <c r="H13853" s="148"/>
      <c r="I13853"/>
    </row>
    <row r="13854" spans="1:9" x14ac:dyDescent="0.25">
      <c r="A13854"/>
      <c r="B13854"/>
      <c r="C13854"/>
      <c r="D13854"/>
      <c r="E13854" s="148"/>
      <c r="F13854" s="148"/>
      <c r="G13854" s="149"/>
      <c r="H13854" s="148"/>
      <c r="I13854"/>
    </row>
    <row r="13855" spans="1:9" x14ac:dyDescent="0.25">
      <c r="A13855"/>
      <c r="B13855"/>
      <c r="C13855"/>
      <c r="D13855"/>
      <c r="E13855" s="148"/>
      <c r="F13855" s="148"/>
      <c r="G13855" s="149"/>
      <c r="H13855" s="148"/>
      <c r="I13855"/>
    </row>
    <row r="13856" spans="1:9" x14ac:dyDescent="0.25">
      <c r="A13856"/>
      <c r="B13856"/>
      <c r="C13856"/>
      <c r="D13856"/>
      <c r="E13856" s="148"/>
      <c r="F13856" s="148"/>
      <c r="G13856" s="149"/>
      <c r="H13856" s="148"/>
      <c r="I13856"/>
    </row>
    <row r="13857" spans="1:9" x14ac:dyDescent="0.25">
      <c r="A13857"/>
      <c r="B13857"/>
      <c r="C13857"/>
      <c r="D13857"/>
      <c r="E13857" s="148"/>
      <c r="F13857" s="148"/>
      <c r="G13857" s="149"/>
      <c r="H13857" s="148"/>
      <c r="I13857"/>
    </row>
    <row r="13858" spans="1:9" x14ac:dyDescent="0.25">
      <c r="A13858"/>
      <c r="B13858"/>
      <c r="C13858"/>
      <c r="D13858"/>
      <c r="E13858" s="148"/>
      <c r="F13858" s="148"/>
      <c r="G13858" s="149"/>
      <c r="H13858" s="148"/>
      <c r="I13858"/>
    </row>
    <row r="13859" spans="1:9" x14ac:dyDescent="0.25">
      <c r="A13859"/>
      <c r="B13859"/>
      <c r="C13859"/>
      <c r="D13859"/>
      <c r="E13859" s="148"/>
      <c r="F13859" s="148"/>
      <c r="G13859" s="149"/>
      <c r="H13859" s="148"/>
      <c r="I13859"/>
    </row>
    <row r="13860" spans="1:9" x14ac:dyDescent="0.25">
      <c r="A13860"/>
      <c r="B13860"/>
      <c r="C13860"/>
      <c r="D13860"/>
      <c r="E13860" s="148"/>
      <c r="F13860" s="148"/>
      <c r="G13860" s="149"/>
      <c r="H13860" s="148"/>
      <c r="I13860"/>
    </row>
    <row r="13861" spans="1:9" x14ac:dyDescent="0.25">
      <c r="A13861"/>
      <c r="B13861"/>
      <c r="C13861"/>
      <c r="D13861"/>
      <c r="E13861" s="148"/>
      <c r="F13861" s="148"/>
      <c r="G13861" s="149"/>
      <c r="H13861" s="148"/>
      <c r="I13861"/>
    </row>
    <row r="13862" spans="1:9" x14ac:dyDescent="0.25">
      <c r="A13862"/>
      <c r="B13862"/>
      <c r="C13862"/>
      <c r="D13862"/>
      <c r="E13862" s="148"/>
      <c r="F13862" s="148"/>
      <c r="G13862" s="149"/>
      <c r="H13862" s="148"/>
      <c r="I13862"/>
    </row>
    <row r="13863" spans="1:9" x14ac:dyDescent="0.25">
      <c r="A13863"/>
      <c r="B13863"/>
      <c r="C13863"/>
      <c r="D13863"/>
      <c r="E13863" s="148"/>
      <c r="F13863" s="148"/>
      <c r="G13863" s="149"/>
      <c r="H13863" s="148"/>
      <c r="I13863"/>
    </row>
    <row r="13864" spans="1:9" x14ac:dyDescent="0.25">
      <c r="A13864"/>
      <c r="B13864"/>
      <c r="C13864"/>
      <c r="D13864"/>
      <c r="E13864" s="148"/>
      <c r="F13864" s="148"/>
      <c r="G13864" s="149"/>
      <c r="H13864" s="148"/>
      <c r="I13864"/>
    </row>
    <row r="13865" spans="1:9" x14ac:dyDescent="0.25">
      <c r="A13865"/>
      <c r="B13865"/>
      <c r="C13865"/>
      <c r="D13865"/>
      <c r="E13865" s="148"/>
      <c r="F13865" s="148"/>
      <c r="G13865" s="149"/>
      <c r="H13865" s="148"/>
      <c r="I13865"/>
    </row>
    <row r="13866" spans="1:9" x14ac:dyDescent="0.25">
      <c r="A13866"/>
      <c r="B13866"/>
      <c r="C13866"/>
      <c r="D13866"/>
      <c r="E13866" s="148"/>
      <c r="F13866" s="148"/>
      <c r="G13866" s="149"/>
      <c r="H13866" s="148"/>
      <c r="I13866"/>
    </row>
    <row r="13867" spans="1:9" x14ac:dyDescent="0.25">
      <c r="A13867"/>
      <c r="B13867"/>
      <c r="C13867"/>
      <c r="D13867"/>
      <c r="E13867" s="148"/>
      <c r="F13867" s="148"/>
      <c r="G13867" s="149"/>
      <c r="H13867" s="148"/>
      <c r="I13867"/>
    </row>
    <row r="13868" spans="1:9" x14ac:dyDescent="0.25">
      <c r="A13868"/>
      <c r="B13868"/>
      <c r="C13868"/>
      <c r="D13868"/>
      <c r="E13868" s="148"/>
      <c r="F13868" s="148"/>
      <c r="G13868" s="149"/>
      <c r="H13868" s="148"/>
      <c r="I13868"/>
    </row>
    <row r="13869" spans="1:9" x14ac:dyDescent="0.25">
      <c r="A13869"/>
      <c r="B13869"/>
      <c r="C13869"/>
      <c r="D13869"/>
      <c r="E13869" s="148"/>
      <c r="F13869" s="148"/>
      <c r="G13869" s="149"/>
      <c r="H13869" s="148"/>
      <c r="I13869"/>
    </row>
    <row r="13870" spans="1:9" x14ac:dyDescent="0.25">
      <c r="A13870"/>
      <c r="B13870"/>
      <c r="C13870"/>
      <c r="D13870"/>
      <c r="E13870" s="148"/>
      <c r="F13870" s="148"/>
      <c r="G13870" s="149"/>
      <c r="H13870" s="148"/>
      <c r="I13870"/>
    </row>
    <row r="13871" spans="1:9" x14ac:dyDescent="0.25">
      <c r="A13871"/>
      <c r="B13871"/>
      <c r="C13871"/>
      <c r="D13871"/>
      <c r="E13871" s="148"/>
      <c r="F13871" s="148"/>
      <c r="G13871" s="149"/>
      <c r="H13871" s="148"/>
      <c r="I13871"/>
    </row>
    <row r="13872" spans="1:9" x14ac:dyDescent="0.25">
      <c r="A13872"/>
      <c r="B13872"/>
      <c r="C13872"/>
      <c r="D13872"/>
      <c r="E13872" s="148"/>
      <c r="F13872" s="148"/>
      <c r="G13872" s="149"/>
      <c r="H13872" s="148"/>
      <c r="I13872"/>
    </row>
    <row r="13873" spans="1:9" x14ac:dyDescent="0.25">
      <c r="A13873"/>
      <c r="B13873"/>
      <c r="C13873"/>
      <c r="D13873"/>
      <c r="E13873" s="148"/>
      <c r="F13873" s="148"/>
      <c r="G13873" s="149"/>
      <c r="H13873" s="148"/>
      <c r="I13873"/>
    </row>
    <row r="13874" spans="1:9" x14ac:dyDescent="0.25">
      <c r="A13874"/>
      <c r="B13874"/>
      <c r="C13874"/>
      <c r="D13874"/>
      <c r="E13874" s="148"/>
      <c r="F13874" s="148"/>
      <c r="G13874" s="149"/>
      <c r="H13874" s="148"/>
      <c r="I13874"/>
    </row>
    <row r="13875" spans="1:9" x14ac:dyDescent="0.25">
      <c r="A13875"/>
      <c r="B13875"/>
      <c r="C13875"/>
      <c r="D13875"/>
      <c r="E13875" s="148"/>
      <c r="F13875" s="148"/>
      <c r="G13875" s="149"/>
      <c r="H13875" s="148"/>
      <c r="I13875"/>
    </row>
    <row r="13876" spans="1:9" x14ac:dyDescent="0.25">
      <c r="A13876"/>
      <c r="B13876"/>
      <c r="C13876"/>
      <c r="D13876"/>
      <c r="E13876" s="148"/>
      <c r="F13876" s="148"/>
      <c r="G13876" s="149"/>
      <c r="H13876" s="148"/>
      <c r="I13876"/>
    </row>
    <row r="13877" spans="1:9" x14ac:dyDescent="0.25">
      <c r="A13877"/>
      <c r="B13877"/>
      <c r="C13877"/>
      <c r="D13877"/>
      <c r="E13877" s="148"/>
      <c r="F13877" s="148"/>
      <c r="G13877" s="149"/>
      <c r="H13877" s="148"/>
      <c r="I13877"/>
    </row>
    <row r="13878" spans="1:9" x14ac:dyDescent="0.25">
      <c r="A13878"/>
      <c r="B13878"/>
      <c r="C13878"/>
      <c r="D13878"/>
      <c r="E13878" s="148"/>
      <c r="F13878" s="148"/>
      <c r="G13878" s="149"/>
      <c r="H13878" s="148"/>
      <c r="I13878"/>
    </row>
    <row r="13879" spans="1:9" x14ac:dyDescent="0.25">
      <c r="A13879"/>
      <c r="B13879"/>
      <c r="C13879"/>
      <c r="D13879"/>
      <c r="E13879" s="148"/>
      <c r="F13879" s="148"/>
      <c r="G13879" s="149"/>
      <c r="H13879" s="148"/>
      <c r="I13879"/>
    </row>
    <row r="13880" spans="1:9" x14ac:dyDescent="0.25">
      <c r="A13880"/>
      <c r="B13880"/>
      <c r="C13880"/>
      <c r="D13880"/>
      <c r="E13880" s="148"/>
      <c r="F13880" s="148"/>
      <c r="G13880" s="149"/>
      <c r="H13880" s="148"/>
      <c r="I13880"/>
    </row>
    <row r="13881" spans="1:9" x14ac:dyDescent="0.25">
      <c r="A13881"/>
      <c r="B13881"/>
      <c r="C13881"/>
      <c r="D13881"/>
      <c r="E13881" s="148"/>
      <c r="F13881" s="148"/>
      <c r="G13881" s="149"/>
      <c r="H13881" s="148"/>
      <c r="I13881"/>
    </row>
    <row r="13882" spans="1:9" x14ac:dyDescent="0.25">
      <c r="A13882"/>
      <c r="B13882"/>
      <c r="C13882"/>
      <c r="D13882"/>
      <c r="E13882" s="148"/>
      <c r="F13882" s="148"/>
      <c r="G13882" s="149"/>
      <c r="H13882" s="148"/>
      <c r="I13882"/>
    </row>
    <row r="13883" spans="1:9" x14ac:dyDescent="0.25">
      <c r="A13883"/>
      <c r="B13883"/>
      <c r="C13883"/>
      <c r="D13883"/>
      <c r="E13883" s="148"/>
      <c r="F13883" s="148"/>
      <c r="G13883" s="149"/>
      <c r="H13883" s="148"/>
      <c r="I13883"/>
    </row>
    <row r="13884" spans="1:9" x14ac:dyDescent="0.25">
      <c r="A13884"/>
      <c r="B13884"/>
      <c r="C13884"/>
      <c r="D13884"/>
      <c r="E13884" s="148"/>
      <c r="F13884" s="148"/>
      <c r="G13884" s="149"/>
      <c r="H13884" s="148"/>
      <c r="I13884"/>
    </row>
    <row r="13885" spans="1:9" x14ac:dyDescent="0.25">
      <c r="A13885"/>
      <c r="B13885"/>
      <c r="C13885"/>
      <c r="D13885"/>
      <c r="E13885" s="148"/>
      <c r="F13885" s="148"/>
      <c r="G13885" s="149"/>
      <c r="H13885" s="148"/>
      <c r="I13885"/>
    </row>
    <row r="13886" spans="1:9" x14ac:dyDescent="0.25">
      <c r="A13886"/>
      <c r="B13886"/>
      <c r="C13886"/>
      <c r="D13886"/>
      <c r="E13886" s="148"/>
      <c r="F13886" s="148"/>
      <c r="G13886" s="149"/>
      <c r="H13886" s="148"/>
      <c r="I13886"/>
    </row>
    <row r="13887" spans="1:9" x14ac:dyDescent="0.25">
      <c r="A13887"/>
      <c r="B13887"/>
      <c r="C13887"/>
      <c r="D13887"/>
      <c r="E13887" s="148"/>
      <c r="F13887" s="148"/>
      <c r="G13887" s="149"/>
      <c r="H13887" s="148"/>
      <c r="I13887"/>
    </row>
    <row r="13888" spans="1:9" x14ac:dyDescent="0.25">
      <c r="A13888"/>
      <c r="B13888"/>
      <c r="C13888"/>
      <c r="D13888"/>
      <c r="E13888" s="148"/>
      <c r="F13888" s="148"/>
      <c r="G13888" s="149"/>
      <c r="H13888" s="148"/>
      <c r="I13888"/>
    </row>
    <row r="13889" spans="1:9" x14ac:dyDescent="0.25">
      <c r="A13889"/>
      <c r="B13889"/>
      <c r="C13889"/>
      <c r="D13889"/>
      <c r="E13889" s="148"/>
      <c r="F13889" s="148"/>
      <c r="G13889" s="149"/>
      <c r="H13889" s="148"/>
      <c r="I13889"/>
    </row>
    <row r="13890" spans="1:9" x14ac:dyDescent="0.25">
      <c r="A13890"/>
      <c r="B13890"/>
      <c r="C13890"/>
      <c r="D13890"/>
      <c r="E13890" s="148"/>
      <c r="F13890" s="148"/>
      <c r="G13890" s="149"/>
      <c r="H13890" s="148"/>
      <c r="I13890"/>
    </row>
    <row r="13891" spans="1:9" x14ac:dyDescent="0.25">
      <c r="A13891"/>
      <c r="B13891"/>
      <c r="C13891"/>
      <c r="D13891"/>
      <c r="E13891" s="148"/>
      <c r="F13891" s="148"/>
      <c r="G13891" s="149"/>
      <c r="H13891" s="148"/>
      <c r="I13891"/>
    </row>
    <row r="13892" spans="1:9" x14ac:dyDescent="0.25">
      <c r="A13892"/>
      <c r="B13892"/>
      <c r="C13892"/>
      <c r="D13892"/>
      <c r="E13892" s="148"/>
      <c r="F13892" s="148"/>
      <c r="G13892" s="149"/>
      <c r="H13892" s="148"/>
      <c r="I13892"/>
    </row>
    <row r="13893" spans="1:9" x14ac:dyDescent="0.25">
      <c r="A13893"/>
      <c r="B13893"/>
      <c r="C13893"/>
      <c r="D13893"/>
      <c r="E13893" s="148"/>
      <c r="F13893" s="148"/>
      <c r="G13893" s="149"/>
      <c r="H13893" s="148"/>
      <c r="I13893"/>
    </row>
    <row r="13894" spans="1:9" x14ac:dyDescent="0.25">
      <c r="A13894"/>
      <c r="B13894"/>
      <c r="C13894"/>
      <c r="D13894"/>
      <c r="E13894" s="148"/>
      <c r="F13894" s="148"/>
      <c r="G13894" s="149"/>
      <c r="H13894" s="148"/>
      <c r="I13894"/>
    </row>
    <row r="13895" spans="1:9" x14ac:dyDescent="0.25">
      <c r="A13895"/>
      <c r="B13895"/>
      <c r="C13895"/>
      <c r="D13895"/>
      <c r="E13895" s="148"/>
      <c r="F13895" s="148"/>
      <c r="G13895" s="149"/>
      <c r="H13895" s="148"/>
      <c r="I13895"/>
    </row>
    <row r="13896" spans="1:9" x14ac:dyDescent="0.25">
      <c r="A13896"/>
      <c r="B13896"/>
      <c r="C13896"/>
      <c r="D13896"/>
      <c r="E13896" s="148"/>
      <c r="F13896" s="148"/>
      <c r="G13896" s="149"/>
      <c r="H13896" s="148"/>
      <c r="I13896"/>
    </row>
    <row r="13897" spans="1:9" x14ac:dyDescent="0.25">
      <c r="A13897"/>
      <c r="B13897"/>
      <c r="C13897"/>
      <c r="D13897"/>
      <c r="E13897" s="148"/>
      <c r="F13897" s="148"/>
      <c r="G13897" s="149"/>
      <c r="H13897" s="148"/>
      <c r="I13897"/>
    </row>
    <row r="13898" spans="1:9" x14ac:dyDescent="0.25">
      <c r="A13898"/>
      <c r="B13898"/>
      <c r="C13898"/>
      <c r="D13898"/>
      <c r="E13898" s="148"/>
      <c r="F13898" s="148"/>
      <c r="G13898" s="149"/>
      <c r="H13898" s="148"/>
      <c r="I13898"/>
    </row>
    <row r="13899" spans="1:9" x14ac:dyDescent="0.25">
      <c r="A13899"/>
      <c r="B13899"/>
      <c r="C13899"/>
      <c r="D13899"/>
      <c r="E13899" s="148"/>
      <c r="F13899" s="148"/>
      <c r="G13899" s="149"/>
      <c r="H13899" s="148"/>
      <c r="I13899"/>
    </row>
    <row r="13900" spans="1:9" x14ac:dyDescent="0.25">
      <c r="A13900"/>
      <c r="B13900"/>
      <c r="C13900"/>
      <c r="D13900"/>
      <c r="E13900" s="148"/>
      <c r="F13900" s="148"/>
      <c r="G13900" s="149"/>
      <c r="H13900" s="148"/>
      <c r="I13900"/>
    </row>
    <row r="13901" spans="1:9" x14ac:dyDescent="0.25">
      <c r="A13901"/>
      <c r="B13901"/>
      <c r="C13901"/>
      <c r="D13901"/>
      <c r="E13901" s="148"/>
      <c r="F13901" s="148"/>
      <c r="G13901" s="149"/>
      <c r="H13901" s="148"/>
      <c r="I13901"/>
    </row>
    <row r="13902" spans="1:9" x14ac:dyDescent="0.25">
      <c r="A13902"/>
      <c r="B13902"/>
      <c r="C13902"/>
      <c r="D13902"/>
      <c r="E13902" s="148"/>
      <c r="F13902" s="148"/>
      <c r="G13902" s="149"/>
      <c r="H13902" s="148"/>
      <c r="I13902"/>
    </row>
    <row r="13903" spans="1:9" x14ac:dyDescent="0.25">
      <c r="A13903"/>
      <c r="B13903"/>
      <c r="C13903"/>
      <c r="D13903"/>
      <c r="E13903" s="148"/>
      <c r="F13903" s="148"/>
      <c r="G13903" s="149"/>
      <c r="H13903" s="148"/>
      <c r="I13903"/>
    </row>
    <row r="13904" spans="1:9" x14ac:dyDescent="0.25">
      <c r="A13904"/>
      <c r="B13904"/>
      <c r="C13904"/>
      <c r="D13904"/>
      <c r="E13904" s="148"/>
      <c r="F13904" s="148"/>
      <c r="G13904" s="149"/>
      <c r="H13904" s="148"/>
      <c r="I13904"/>
    </row>
    <row r="13905" spans="1:9" x14ac:dyDescent="0.25">
      <c r="A13905"/>
      <c r="B13905"/>
      <c r="C13905"/>
      <c r="D13905"/>
      <c r="E13905" s="148"/>
      <c r="F13905" s="148"/>
      <c r="G13905" s="149"/>
      <c r="H13905" s="148"/>
      <c r="I13905"/>
    </row>
    <row r="13906" spans="1:9" x14ac:dyDescent="0.25">
      <c r="A13906"/>
      <c r="B13906"/>
      <c r="C13906"/>
      <c r="D13906"/>
      <c r="E13906" s="148"/>
      <c r="F13906" s="148"/>
      <c r="G13906" s="149"/>
      <c r="H13906" s="148"/>
      <c r="I13906"/>
    </row>
    <row r="13907" spans="1:9" x14ac:dyDescent="0.25">
      <c r="A13907"/>
      <c r="B13907"/>
      <c r="C13907"/>
      <c r="D13907"/>
      <c r="E13907" s="148"/>
      <c r="F13907" s="148"/>
      <c r="G13907" s="149"/>
      <c r="H13907" s="148"/>
      <c r="I13907"/>
    </row>
    <row r="13908" spans="1:9" x14ac:dyDescent="0.25">
      <c r="A13908"/>
      <c r="B13908"/>
      <c r="C13908"/>
      <c r="D13908"/>
      <c r="E13908" s="148"/>
      <c r="F13908" s="148"/>
      <c r="G13908" s="149"/>
      <c r="H13908" s="148"/>
      <c r="I13908"/>
    </row>
    <row r="13909" spans="1:9" x14ac:dyDescent="0.25">
      <c r="A13909"/>
      <c r="B13909"/>
      <c r="C13909"/>
      <c r="D13909"/>
      <c r="E13909" s="148"/>
      <c r="F13909" s="148"/>
      <c r="G13909" s="149"/>
      <c r="H13909" s="148"/>
      <c r="I13909"/>
    </row>
    <row r="13910" spans="1:9" x14ac:dyDescent="0.25">
      <c r="A13910"/>
      <c r="B13910"/>
      <c r="C13910"/>
      <c r="D13910"/>
      <c r="E13910" s="148"/>
      <c r="F13910" s="148"/>
      <c r="G13910" s="149"/>
      <c r="H13910" s="148"/>
      <c r="I13910"/>
    </row>
    <row r="13911" spans="1:9" x14ac:dyDescent="0.25">
      <c r="A13911"/>
      <c r="B13911"/>
      <c r="C13911"/>
      <c r="D13911"/>
      <c r="E13911" s="148"/>
      <c r="F13911" s="148"/>
      <c r="G13911" s="149"/>
      <c r="H13911" s="148"/>
      <c r="I13911"/>
    </row>
    <row r="13912" spans="1:9" x14ac:dyDescent="0.25">
      <c r="A13912"/>
      <c r="B13912"/>
      <c r="C13912"/>
      <c r="D13912"/>
      <c r="E13912" s="148"/>
      <c r="F13912" s="148"/>
      <c r="G13912" s="149"/>
      <c r="H13912" s="148"/>
      <c r="I13912"/>
    </row>
    <row r="13913" spans="1:9" x14ac:dyDescent="0.25">
      <c r="A13913"/>
      <c r="B13913"/>
      <c r="C13913"/>
      <c r="D13913"/>
      <c r="E13913" s="148"/>
      <c r="F13913" s="148"/>
      <c r="G13913" s="149"/>
      <c r="H13913" s="148"/>
      <c r="I13913"/>
    </row>
    <row r="13914" spans="1:9" x14ac:dyDescent="0.25">
      <c r="A13914"/>
      <c r="B13914"/>
      <c r="C13914"/>
      <c r="D13914"/>
      <c r="E13914" s="148"/>
      <c r="F13914" s="148"/>
      <c r="G13914" s="149"/>
      <c r="H13914" s="148"/>
      <c r="I13914"/>
    </row>
    <row r="13915" spans="1:9" x14ac:dyDescent="0.25">
      <c r="A13915"/>
      <c r="B13915"/>
      <c r="C13915"/>
      <c r="D13915"/>
      <c r="E13915" s="148"/>
      <c r="F13915" s="148"/>
      <c r="G13915" s="149"/>
      <c r="H13915" s="148"/>
      <c r="I13915"/>
    </row>
    <row r="13916" spans="1:9" x14ac:dyDescent="0.25">
      <c r="A13916"/>
      <c r="B13916"/>
      <c r="C13916"/>
      <c r="D13916"/>
      <c r="E13916" s="148"/>
      <c r="F13916" s="148"/>
      <c r="G13916" s="149"/>
      <c r="H13916" s="148"/>
      <c r="I13916"/>
    </row>
    <row r="13917" spans="1:9" x14ac:dyDescent="0.25">
      <c r="A13917"/>
      <c r="B13917"/>
      <c r="C13917"/>
      <c r="D13917"/>
      <c r="E13917" s="148"/>
      <c r="F13917" s="148"/>
      <c r="G13917" s="149"/>
      <c r="H13917" s="148"/>
      <c r="I13917"/>
    </row>
    <row r="13918" spans="1:9" x14ac:dyDescent="0.25">
      <c r="A13918"/>
      <c r="B13918"/>
      <c r="C13918"/>
      <c r="D13918"/>
      <c r="E13918" s="148"/>
      <c r="F13918" s="148"/>
      <c r="G13918" s="149"/>
      <c r="H13918" s="148"/>
      <c r="I13918"/>
    </row>
    <row r="13919" spans="1:9" x14ac:dyDescent="0.25">
      <c r="A13919"/>
      <c r="B13919"/>
      <c r="C13919"/>
      <c r="D13919"/>
      <c r="E13919" s="148"/>
      <c r="F13919" s="148"/>
      <c r="G13919" s="149"/>
      <c r="H13919" s="148"/>
      <c r="I13919"/>
    </row>
    <row r="13920" spans="1:9" x14ac:dyDescent="0.25">
      <c r="A13920"/>
      <c r="B13920"/>
      <c r="C13920"/>
      <c r="D13920"/>
      <c r="E13920" s="148"/>
      <c r="F13920" s="148"/>
      <c r="G13920" s="149"/>
      <c r="H13920" s="148"/>
      <c r="I13920"/>
    </row>
    <row r="13921" spans="1:9" x14ac:dyDescent="0.25">
      <c r="A13921"/>
      <c r="B13921"/>
      <c r="C13921"/>
      <c r="D13921"/>
      <c r="E13921" s="148"/>
      <c r="F13921" s="148"/>
      <c r="G13921" s="149"/>
      <c r="H13921" s="148"/>
      <c r="I13921"/>
    </row>
    <row r="13922" spans="1:9" x14ac:dyDescent="0.25">
      <c r="A13922"/>
      <c r="B13922"/>
      <c r="C13922"/>
      <c r="D13922"/>
      <c r="E13922" s="148"/>
      <c r="F13922" s="148"/>
      <c r="G13922" s="149"/>
      <c r="H13922" s="148"/>
      <c r="I13922"/>
    </row>
    <row r="13923" spans="1:9" x14ac:dyDescent="0.25">
      <c r="A13923"/>
      <c r="B13923"/>
      <c r="C13923"/>
      <c r="D13923"/>
      <c r="E13923" s="148"/>
      <c r="F13923" s="148"/>
      <c r="G13923" s="149"/>
      <c r="H13923" s="148"/>
      <c r="I13923"/>
    </row>
    <row r="13924" spans="1:9" x14ac:dyDescent="0.25">
      <c r="A13924"/>
      <c r="B13924"/>
      <c r="C13924"/>
      <c r="D13924"/>
      <c r="E13924" s="148"/>
      <c r="F13924" s="148"/>
      <c r="G13924" s="149"/>
      <c r="H13924" s="148"/>
      <c r="I13924"/>
    </row>
    <row r="13925" spans="1:9" x14ac:dyDescent="0.25">
      <c r="A13925"/>
      <c r="B13925"/>
      <c r="C13925"/>
      <c r="D13925"/>
      <c r="E13925" s="148"/>
      <c r="F13925" s="148"/>
      <c r="G13925" s="149"/>
      <c r="H13925" s="148"/>
      <c r="I13925"/>
    </row>
    <row r="13926" spans="1:9" x14ac:dyDescent="0.25">
      <c r="A13926"/>
      <c r="B13926"/>
      <c r="C13926"/>
      <c r="D13926"/>
      <c r="E13926" s="148"/>
      <c r="F13926" s="148"/>
      <c r="G13926" s="149"/>
      <c r="H13926" s="148"/>
      <c r="I13926"/>
    </row>
    <row r="13927" spans="1:9" x14ac:dyDescent="0.25">
      <c r="A13927"/>
      <c r="B13927"/>
      <c r="C13927"/>
      <c r="D13927"/>
      <c r="E13927" s="148"/>
      <c r="F13927" s="148"/>
      <c r="G13927" s="149"/>
      <c r="H13927" s="148"/>
      <c r="I13927"/>
    </row>
    <row r="13928" spans="1:9" x14ac:dyDescent="0.25">
      <c r="A13928"/>
      <c r="B13928"/>
      <c r="C13928"/>
      <c r="D13928"/>
      <c r="E13928" s="148"/>
      <c r="F13928" s="148"/>
      <c r="G13928" s="149"/>
      <c r="H13928" s="148"/>
      <c r="I13928"/>
    </row>
    <row r="13929" spans="1:9" x14ac:dyDescent="0.25">
      <c r="A13929"/>
      <c r="B13929"/>
      <c r="C13929"/>
      <c r="D13929"/>
      <c r="E13929" s="148"/>
      <c r="F13929" s="148"/>
      <c r="G13929" s="149"/>
      <c r="H13929" s="148"/>
      <c r="I13929"/>
    </row>
    <row r="13930" spans="1:9" x14ac:dyDescent="0.25">
      <c r="A13930"/>
      <c r="B13930"/>
      <c r="C13930"/>
      <c r="D13930"/>
      <c r="E13930" s="148"/>
      <c r="F13930" s="148"/>
      <c r="G13930" s="149"/>
      <c r="H13930" s="148"/>
      <c r="I13930"/>
    </row>
    <row r="13931" spans="1:9" x14ac:dyDescent="0.25">
      <c r="A13931"/>
      <c r="B13931"/>
      <c r="C13931"/>
      <c r="D13931"/>
      <c r="E13931" s="148"/>
      <c r="F13931" s="148"/>
      <c r="G13931" s="149"/>
      <c r="H13931" s="148"/>
      <c r="I13931"/>
    </row>
    <row r="13932" spans="1:9" x14ac:dyDescent="0.25">
      <c r="A13932"/>
      <c r="B13932"/>
      <c r="C13932"/>
      <c r="D13932"/>
      <c r="E13932" s="148"/>
      <c r="F13932" s="148"/>
      <c r="G13932" s="149"/>
      <c r="H13932" s="148"/>
      <c r="I13932"/>
    </row>
    <row r="13933" spans="1:9" x14ac:dyDescent="0.25">
      <c r="A13933"/>
      <c r="B13933"/>
      <c r="C13933"/>
      <c r="D13933"/>
      <c r="E13933" s="148"/>
      <c r="F13933" s="148"/>
      <c r="G13933" s="149"/>
      <c r="H13933" s="148"/>
      <c r="I13933"/>
    </row>
    <row r="13934" spans="1:9" x14ac:dyDescent="0.25">
      <c r="A13934"/>
      <c r="B13934"/>
      <c r="C13934"/>
      <c r="D13934"/>
      <c r="E13934" s="148"/>
      <c r="F13934" s="148"/>
      <c r="G13934" s="149"/>
      <c r="H13934" s="148"/>
      <c r="I13934"/>
    </row>
    <row r="13935" spans="1:9" x14ac:dyDescent="0.25">
      <c r="A13935"/>
      <c r="B13935"/>
      <c r="C13935"/>
      <c r="D13935"/>
      <c r="E13935" s="148"/>
      <c r="F13935" s="148"/>
      <c r="G13935" s="149"/>
      <c r="H13935" s="148"/>
      <c r="I13935"/>
    </row>
    <row r="13936" spans="1:9" x14ac:dyDescent="0.25">
      <c r="A13936"/>
      <c r="B13936"/>
      <c r="C13936"/>
      <c r="D13936"/>
      <c r="E13936" s="148"/>
      <c r="F13936" s="148"/>
      <c r="G13936" s="149"/>
      <c r="H13936" s="148"/>
      <c r="I13936"/>
    </row>
    <row r="13937" spans="1:9" x14ac:dyDescent="0.25">
      <c r="A13937"/>
      <c r="B13937"/>
      <c r="C13937"/>
      <c r="D13937"/>
      <c r="E13937" s="148"/>
      <c r="F13937" s="148"/>
      <c r="G13937" s="149"/>
      <c r="H13937" s="148"/>
      <c r="I13937"/>
    </row>
    <row r="13938" spans="1:9" x14ac:dyDescent="0.25">
      <c r="A13938"/>
      <c r="B13938"/>
      <c r="C13938"/>
      <c r="D13938"/>
      <c r="E13938" s="148"/>
      <c r="F13938" s="148"/>
      <c r="G13938" s="149"/>
      <c r="H13938" s="148"/>
      <c r="I13938"/>
    </row>
    <row r="13939" spans="1:9" x14ac:dyDescent="0.25">
      <c r="A13939"/>
      <c r="B13939"/>
      <c r="C13939"/>
      <c r="D13939"/>
      <c r="E13939" s="148"/>
      <c r="F13939" s="148"/>
      <c r="G13939" s="149"/>
      <c r="H13939" s="148"/>
      <c r="I13939"/>
    </row>
    <row r="13940" spans="1:9" x14ac:dyDescent="0.25">
      <c r="A13940"/>
      <c r="B13940"/>
      <c r="C13940"/>
      <c r="D13940"/>
      <c r="E13940" s="148"/>
      <c r="F13940" s="148"/>
      <c r="G13940" s="149"/>
      <c r="H13940" s="148"/>
      <c r="I13940"/>
    </row>
    <row r="13941" spans="1:9" x14ac:dyDescent="0.25">
      <c r="A13941"/>
      <c r="B13941"/>
      <c r="C13941"/>
      <c r="D13941"/>
      <c r="E13941" s="148"/>
      <c r="F13941" s="148"/>
      <c r="G13941" s="149"/>
      <c r="H13941" s="148"/>
      <c r="I13941"/>
    </row>
    <row r="13942" spans="1:9" x14ac:dyDescent="0.25">
      <c r="A13942"/>
      <c r="B13942"/>
      <c r="C13942"/>
      <c r="D13942"/>
      <c r="E13942" s="148"/>
      <c r="F13942" s="148"/>
      <c r="G13942" s="149"/>
      <c r="H13942" s="148"/>
      <c r="I13942"/>
    </row>
    <row r="13943" spans="1:9" x14ac:dyDescent="0.25">
      <c r="A13943"/>
      <c r="B13943"/>
      <c r="C13943"/>
      <c r="D13943"/>
      <c r="E13943" s="148"/>
      <c r="F13943" s="148"/>
      <c r="G13943" s="149"/>
      <c r="H13943" s="148"/>
      <c r="I13943"/>
    </row>
    <row r="13944" spans="1:9" x14ac:dyDescent="0.25">
      <c r="A13944"/>
      <c r="B13944"/>
      <c r="C13944"/>
      <c r="D13944"/>
      <c r="E13944" s="148"/>
      <c r="F13944" s="148"/>
      <c r="G13944" s="149"/>
      <c r="H13944" s="148"/>
      <c r="I13944"/>
    </row>
    <row r="13945" spans="1:9" x14ac:dyDescent="0.25">
      <c r="A13945"/>
      <c r="B13945"/>
      <c r="C13945"/>
      <c r="D13945"/>
      <c r="E13945" s="148"/>
      <c r="F13945" s="148"/>
      <c r="G13945" s="149"/>
      <c r="H13945" s="148"/>
      <c r="I13945"/>
    </row>
    <row r="13946" spans="1:9" x14ac:dyDescent="0.25">
      <c r="A13946"/>
      <c r="B13946"/>
      <c r="C13946"/>
      <c r="D13946"/>
      <c r="E13946" s="148"/>
      <c r="F13946" s="148"/>
      <c r="G13946" s="149"/>
      <c r="H13946" s="148"/>
      <c r="I13946"/>
    </row>
    <row r="13947" spans="1:9" x14ac:dyDescent="0.25">
      <c r="A13947"/>
      <c r="B13947"/>
      <c r="C13947"/>
      <c r="D13947"/>
      <c r="E13947" s="148"/>
      <c r="F13947" s="148"/>
      <c r="G13947" s="149"/>
      <c r="H13947" s="148"/>
      <c r="I13947"/>
    </row>
    <row r="13948" spans="1:9" x14ac:dyDescent="0.25">
      <c r="A13948"/>
      <c r="B13948"/>
      <c r="C13948"/>
      <c r="D13948"/>
      <c r="E13948" s="148"/>
      <c r="F13948" s="148"/>
      <c r="G13948" s="149"/>
      <c r="H13948" s="148"/>
      <c r="I13948"/>
    </row>
    <row r="13949" spans="1:9" x14ac:dyDescent="0.25">
      <c r="A13949"/>
      <c r="B13949"/>
      <c r="C13949"/>
      <c r="D13949"/>
      <c r="E13949" s="148"/>
      <c r="F13949" s="148"/>
      <c r="G13949" s="149"/>
      <c r="H13949" s="148"/>
      <c r="I13949"/>
    </row>
    <row r="13950" spans="1:9" x14ac:dyDescent="0.25">
      <c r="A13950"/>
      <c r="B13950"/>
      <c r="C13950"/>
      <c r="D13950"/>
      <c r="E13950" s="148"/>
      <c r="F13950" s="148"/>
      <c r="G13950" s="149"/>
      <c r="H13950" s="148"/>
      <c r="I13950"/>
    </row>
    <row r="13951" spans="1:9" x14ac:dyDescent="0.25">
      <c r="A13951"/>
      <c r="B13951"/>
      <c r="C13951"/>
      <c r="D13951"/>
      <c r="E13951" s="148"/>
      <c r="F13951" s="148"/>
      <c r="G13951" s="149"/>
      <c r="H13951" s="148"/>
      <c r="I13951"/>
    </row>
    <row r="13952" spans="1:9" x14ac:dyDescent="0.25">
      <c r="A13952"/>
      <c r="B13952"/>
      <c r="C13952"/>
      <c r="D13952"/>
      <c r="E13952" s="148"/>
      <c r="F13952" s="148"/>
      <c r="G13952" s="149"/>
      <c r="H13952" s="148"/>
      <c r="I13952"/>
    </row>
    <row r="13953" spans="1:9" x14ac:dyDescent="0.25">
      <c r="A13953"/>
      <c r="B13953"/>
      <c r="C13953"/>
      <c r="D13953"/>
      <c r="E13953" s="148"/>
      <c r="F13953" s="148"/>
      <c r="G13953" s="149"/>
      <c r="H13953" s="148"/>
      <c r="I13953"/>
    </row>
    <row r="13954" spans="1:9" x14ac:dyDescent="0.25">
      <c r="A13954"/>
      <c r="B13954"/>
      <c r="C13954"/>
      <c r="D13954"/>
      <c r="E13954" s="148"/>
      <c r="F13954" s="148"/>
      <c r="G13954" s="149"/>
      <c r="H13954" s="148"/>
      <c r="I13954"/>
    </row>
    <row r="13955" spans="1:9" x14ac:dyDescent="0.25">
      <c r="A13955"/>
      <c r="B13955"/>
      <c r="C13955"/>
      <c r="D13955"/>
      <c r="E13955" s="148"/>
      <c r="F13955" s="148"/>
      <c r="G13955" s="149"/>
      <c r="H13955" s="148"/>
      <c r="I13955"/>
    </row>
    <row r="13956" spans="1:9" x14ac:dyDescent="0.25">
      <c r="A13956"/>
      <c r="B13956"/>
      <c r="C13956"/>
      <c r="D13956"/>
      <c r="E13956" s="148"/>
      <c r="F13956" s="148"/>
      <c r="G13956" s="149"/>
      <c r="H13956" s="148"/>
      <c r="I13956"/>
    </row>
    <row r="13957" spans="1:9" x14ac:dyDescent="0.25">
      <c r="A13957"/>
      <c r="B13957"/>
      <c r="C13957"/>
      <c r="D13957"/>
      <c r="E13957" s="148"/>
      <c r="F13957" s="148"/>
      <c r="G13957" s="149"/>
      <c r="H13957" s="148"/>
      <c r="I13957"/>
    </row>
    <row r="13958" spans="1:9" x14ac:dyDescent="0.25">
      <c r="A13958"/>
      <c r="B13958"/>
      <c r="C13958"/>
      <c r="D13958"/>
      <c r="E13958" s="148"/>
      <c r="F13958" s="148"/>
      <c r="G13958" s="149"/>
      <c r="H13958" s="148"/>
      <c r="I13958"/>
    </row>
    <row r="13959" spans="1:9" x14ac:dyDescent="0.25">
      <c r="A13959"/>
      <c r="B13959"/>
      <c r="C13959"/>
      <c r="D13959"/>
      <c r="E13959" s="148"/>
      <c r="F13959" s="148"/>
      <c r="G13959" s="149"/>
      <c r="H13959" s="148"/>
      <c r="I13959"/>
    </row>
    <row r="13960" spans="1:9" x14ac:dyDescent="0.25">
      <c r="A13960"/>
      <c r="B13960"/>
      <c r="C13960"/>
      <c r="D13960"/>
      <c r="E13960" s="148"/>
      <c r="F13960" s="148"/>
      <c r="G13960" s="149"/>
      <c r="H13960" s="148"/>
      <c r="I13960"/>
    </row>
    <row r="13961" spans="1:9" x14ac:dyDescent="0.25">
      <c r="A13961"/>
      <c r="B13961"/>
      <c r="C13961"/>
      <c r="D13961"/>
      <c r="E13961" s="148"/>
      <c r="F13961" s="148"/>
      <c r="G13961" s="149"/>
      <c r="H13961" s="148"/>
      <c r="I13961"/>
    </row>
    <row r="13962" spans="1:9" x14ac:dyDescent="0.25">
      <c r="A13962"/>
      <c r="B13962"/>
      <c r="C13962"/>
      <c r="D13962"/>
      <c r="E13962" s="148"/>
      <c r="F13962" s="148"/>
      <c r="G13962" s="149"/>
      <c r="H13962" s="148"/>
      <c r="I13962"/>
    </row>
    <row r="13963" spans="1:9" x14ac:dyDescent="0.25">
      <c r="A13963"/>
      <c r="B13963"/>
      <c r="C13963"/>
      <c r="D13963"/>
      <c r="E13963" s="148"/>
      <c r="F13963" s="148"/>
      <c r="G13963" s="149"/>
      <c r="H13963" s="148"/>
      <c r="I13963"/>
    </row>
    <row r="13964" spans="1:9" x14ac:dyDescent="0.25">
      <c r="A13964"/>
      <c r="B13964"/>
      <c r="C13964"/>
      <c r="D13964"/>
      <c r="E13964" s="148"/>
      <c r="F13964" s="148"/>
      <c r="G13964" s="149"/>
      <c r="H13964" s="148"/>
      <c r="I13964"/>
    </row>
    <row r="13965" spans="1:9" x14ac:dyDescent="0.25">
      <c r="A13965"/>
      <c r="B13965"/>
      <c r="C13965"/>
      <c r="D13965"/>
      <c r="E13965" s="148"/>
      <c r="F13965" s="148"/>
      <c r="G13965" s="149"/>
      <c r="H13965" s="148"/>
      <c r="I13965"/>
    </row>
    <row r="13966" spans="1:9" x14ac:dyDescent="0.25">
      <c r="A13966"/>
      <c r="B13966"/>
      <c r="C13966"/>
      <c r="D13966"/>
      <c r="E13966" s="148"/>
      <c r="F13966" s="148"/>
      <c r="G13966" s="149"/>
      <c r="H13966" s="148"/>
      <c r="I13966"/>
    </row>
    <row r="13967" spans="1:9" x14ac:dyDescent="0.25">
      <c r="A13967"/>
      <c r="B13967"/>
      <c r="C13967"/>
      <c r="D13967"/>
      <c r="E13967" s="148"/>
      <c r="F13967" s="148"/>
      <c r="G13967" s="149"/>
      <c r="H13967" s="148"/>
      <c r="I13967"/>
    </row>
    <row r="13968" spans="1:9" x14ac:dyDescent="0.25">
      <c r="A13968"/>
      <c r="B13968"/>
      <c r="C13968"/>
      <c r="D13968"/>
      <c r="E13968" s="148"/>
      <c r="F13968" s="148"/>
      <c r="G13968" s="149"/>
      <c r="H13968" s="148"/>
      <c r="I13968"/>
    </row>
    <row r="13969" spans="1:9" x14ac:dyDescent="0.25">
      <c r="A13969"/>
      <c r="B13969"/>
      <c r="C13969"/>
      <c r="D13969"/>
      <c r="E13969" s="148"/>
      <c r="F13969" s="148"/>
      <c r="G13969" s="149"/>
      <c r="H13969" s="148"/>
      <c r="I13969"/>
    </row>
    <row r="13970" spans="1:9" x14ac:dyDescent="0.25">
      <c r="A13970"/>
      <c r="B13970"/>
      <c r="C13970"/>
      <c r="D13970"/>
      <c r="E13970" s="148"/>
      <c r="F13970" s="148"/>
      <c r="G13970" s="149"/>
      <c r="H13970" s="148"/>
      <c r="I13970"/>
    </row>
    <row r="13971" spans="1:9" x14ac:dyDescent="0.25">
      <c r="A13971"/>
      <c r="B13971"/>
      <c r="C13971"/>
      <c r="D13971"/>
      <c r="E13971" s="148"/>
      <c r="F13971" s="148"/>
      <c r="G13971" s="149"/>
      <c r="H13971" s="148"/>
      <c r="I13971"/>
    </row>
    <row r="13972" spans="1:9" x14ac:dyDescent="0.25">
      <c r="A13972"/>
      <c r="B13972"/>
      <c r="C13972"/>
      <c r="D13972"/>
      <c r="E13972" s="148"/>
      <c r="F13972" s="148"/>
      <c r="G13972" s="149"/>
      <c r="H13972" s="148"/>
      <c r="I13972"/>
    </row>
    <row r="13973" spans="1:9" x14ac:dyDescent="0.25">
      <c r="A13973"/>
      <c r="B13973"/>
      <c r="C13973"/>
      <c r="D13973"/>
      <c r="E13973" s="148"/>
      <c r="F13973" s="148"/>
      <c r="G13973" s="149"/>
      <c r="H13973" s="148"/>
      <c r="I13973"/>
    </row>
    <row r="13974" spans="1:9" x14ac:dyDescent="0.25">
      <c r="A13974"/>
      <c r="B13974"/>
      <c r="C13974"/>
      <c r="D13974"/>
      <c r="E13974" s="148"/>
      <c r="F13974" s="148"/>
      <c r="G13974" s="149"/>
      <c r="H13974" s="148"/>
      <c r="I13974"/>
    </row>
    <row r="13975" spans="1:9" x14ac:dyDescent="0.25">
      <c r="A13975"/>
      <c r="B13975"/>
      <c r="C13975"/>
      <c r="D13975"/>
      <c r="E13975" s="148"/>
      <c r="F13975" s="148"/>
      <c r="G13975" s="149"/>
      <c r="H13975" s="148"/>
      <c r="I13975"/>
    </row>
    <row r="13976" spans="1:9" x14ac:dyDescent="0.25">
      <c r="A13976"/>
      <c r="B13976"/>
      <c r="C13976"/>
      <c r="D13976"/>
      <c r="E13976" s="148"/>
      <c r="F13976" s="148"/>
      <c r="G13976" s="149"/>
      <c r="H13976" s="148"/>
      <c r="I13976"/>
    </row>
    <row r="13977" spans="1:9" x14ac:dyDescent="0.25">
      <c r="A13977"/>
      <c r="B13977"/>
      <c r="C13977"/>
      <c r="D13977"/>
      <c r="E13977" s="148"/>
      <c r="F13977" s="148"/>
      <c r="G13977" s="149"/>
      <c r="H13977" s="148"/>
      <c r="I13977"/>
    </row>
    <row r="13978" spans="1:9" x14ac:dyDescent="0.25">
      <c r="A13978"/>
      <c r="B13978"/>
      <c r="C13978"/>
      <c r="D13978"/>
      <c r="E13978" s="148"/>
      <c r="F13978" s="148"/>
      <c r="G13978" s="149"/>
      <c r="H13978" s="148"/>
      <c r="I13978"/>
    </row>
    <row r="13979" spans="1:9" x14ac:dyDescent="0.25">
      <c r="A13979"/>
      <c r="B13979"/>
      <c r="C13979"/>
      <c r="D13979"/>
      <c r="E13979" s="148"/>
      <c r="F13979" s="148"/>
      <c r="G13979" s="149"/>
      <c r="H13979" s="148"/>
      <c r="I13979"/>
    </row>
    <row r="13980" spans="1:9" x14ac:dyDescent="0.25">
      <c r="A13980"/>
      <c r="B13980"/>
      <c r="C13980"/>
      <c r="D13980"/>
      <c r="E13980" s="148"/>
      <c r="F13980" s="148"/>
      <c r="G13980" s="149"/>
      <c r="H13980" s="148"/>
      <c r="I13980"/>
    </row>
    <row r="13981" spans="1:9" x14ac:dyDescent="0.25">
      <c r="A13981"/>
      <c r="B13981"/>
      <c r="C13981"/>
      <c r="D13981"/>
      <c r="E13981" s="148"/>
      <c r="F13981" s="148"/>
      <c r="G13981" s="149"/>
      <c r="H13981" s="148"/>
      <c r="I13981"/>
    </row>
    <row r="13982" spans="1:9" x14ac:dyDescent="0.25">
      <c r="A13982"/>
      <c r="B13982"/>
      <c r="C13982"/>
      <c r="D13982"/>
      <c r="E13982" s="148"/>
      <c r="F13982" s="148"/>
      <c r="G13982" s="149"/>
      <c r="H13982" s="148"/>
      <c r="I13982"/>
    </row>
    <row r="13983" spans="1:9" x14ac:dyDescent="0.25">
      <c r="A13983"/>
      <c r="B13983"/>
      <c r="C13983"/>
      <c r="D13983"/>
      <c r="E13983" s="148"/>
      <c r="F13983" s="148"/>
      <c r="G13983" s="149"/>
      <c r="H13983" s="148"/>
      <c r="I13983"/>
    </row>
    <row r="13984" spans="1:9" x14ac:dyDescent="0.25">
      <c r="A13984"/>
      <c r="B13984"/>
      <c r="C13984"/>
      <c r="D13984"/>
      <c r="E13984" s="148"/>
      <c r="F13984" s="148"/>
      <c r="G13984" s="149"/>
      <c r="H13984" s="148"/>
      <c r="I13984"/>
    </row>
    <row r="13985" spans="1:9" x14ac:dyDescent="0.25">
      <c r="A13985"/>
      <c r="B13985"/>
      <c r="C13985"/>
      <c r="D13985"/>
      <c r="E13985" s="148"/>
      <c r="F13985" s="148"/>
      <c r="G13985" s="149"/>
      <c r="H13985" s="148"/>
      <c r="I13985"/>
    </row>
    <row r="13986" spans="1:9" x14ac:dyDescent="0.25">
      <c r="A13986"/>
      <c r="B13986"/>
      <c r="C13986"/>
      <c r="D13986"/>
      <c r="E13986" s="148"/>
      <c r="F13986" s="148"/>
      <c r="G13986" s="149"/>
      <c r="H13986" s="148"/>
      <c r="I13986"/>
    </row>
    <row r="13987" spans="1:9" x14ac:dyDescent="0.25">
      <c r="A13987"/>
      <c r="B13987"/>
      <c r="C13987"/>
      <c r="D13987"/>
      <c r="E13987" s="148"/>
      <c r="F13987" s="148"/>
      <c r="G13987" s="149"/>
      <c r="H13987" s="148"/>
      <c r="I13987"/>
    </row>
    <row r="13988" spans="1:9" x14ac:dyDescent="0.25">
      <c r="A13988"/>
      <c r="B13988"/>
      <c r="C13988"/>
      <c r="D13988"/>
      <c r="E13988" s="148"/>
      <c r="F13988" s="148"/>
      <c r="G13988" s="149"/>
      <c r="H13988" s="148"/>
      <c r="I13988"/>
    </row>
    <row r="13989" spans="1:9" x14ac:dyDescent="0.25">
      <c r="A13989"/>
      <c r="B13989"/>
      <c r="C13989"/>
      <c r="D13989"/>
      <c r="E13989" s="148"/>
      <c r="F13989" s="148"/>
      <c r="G13989" s="149"/>
      <c r="H13989" s="148"/>
      <c r="I13989"/>
    </row>
    <row r="13990" spans="1:9" x14ac:dyDescent="0.25">
      <c r="A13990"/>
      <c r="B13990"/>
      <c r="C13990"/>
      <c r="D13990"/>
      <c r="E13990" s="148"/>
      <c r="F13990" s="148"/>
      <c r="G13990" s="149"/>
      <c r="H13990" s="148"/>
      <c r="I13990"/>
    </row>
    <row r="13991" spans="1:9" x14ac:dyDescent="0.25">
      <c r="A13991"/>
      <c r="B13991"/>
      <c r="C13991"/>
      <c r="D13991"/>
      <c r="E13991" s="148"/>
      <c r="F13991" s="148"/>
      <c r="G13991" s="149"/>
      <c r="H13991" s="148"/>
      <c r="I13991"/>
    </row>
    <row r="13992" spans="1:9" x14ac:dyDescent="0.25">
      <c r="A13992"/>
      <c r="B13992"/>
      <c r="C13992"/>
      <c r="D13992"/>
      <c r="E13992" s="148"/>
      <c r="F13992" s="148"/>
      <c r="G13992" s="149"/>
      <c r="H13992" s="148"/>
      <c r="I13992"/>
    </row>
    <row r="13993" spans="1:9" x14ac:dyDescent="0.25">
      <c r="A13993"/>
      <c r="B13993"/>
      <c r="C13993"/>
      <c r="D13993"/>
      <c r="E13993" s="148"/>
      <c r="F13993" s="148"/>
      <c r="G13993" s="149"/>
      <c r="H13993" s="148"/>
      <c r="I13993"/>
    </row>
    <row r="13994" spans="1:9" x14ac:dyDescent="0.25">
      <c r="A13994"/>
      <c r="B13994"/>
      <c r="C13994"/>
      <c r="D13994"/>
      <c r="E13994" s="148"/>
      <c r="F13994" s="148"/>
      <c r="G13994" s="149"/>
      <c r="H13994" s="148"/>
      <c r="I13994"/>
    </row>
    <row r="13995" spans="1:9" x14ac:dyDescent="0.25">
      <c r="A13995"/>
      <c r="B13995"/>
      <c r="C13995"/>
      <c r="D13995"/>
      <c r="E13995" s="148"/>
      <c r="F13995" s="148"/>
      <c r="G13995" s="149"/>
      <c r="H13995" s="148"/>
      <c r="I13995"/>
    </row>
    <row r="13996" spans="1:9" x14ac:dyDescent="0.25">
      <c r="A13996"/>
      <c r="B13996"/>
      <c r="C13996"/>
      <c r="D13996"/>
      <c r="E13996" s="148"/>
      <c r="F13996" s="148"/>
      <c r="G13996" s="149"/>
      <c r="H13996" s="148"/>
      <c r="I13996"/>
    </row>
    <row r="13997" spans="1:9" x14ac:dyDescent="0.25">
      <c r="A13997"/>
      <c r="B13997"/>
      <c r="C13997"/>
      <c r="D13997"/>
      <c r="E13997" s="148"/>
      <c r="F13997" s="148"/>
      <c r="G13997" s="149"/>
      <c r="H13997" s="148"/>
      <c r="I13997"/>
    </row>
    <row r="13998" spans="1:9" x14ac:dyDescent="0.25">
      <c r="A13998"/>
      <c r="B13998"/>
      <c r="C13998"/>
      <c r="D13998"/>
      <c r="E13998" s="148"/>
      <c r="F13998" s="148"/>
      <c r="G13998" s="149"/>
      <c r="H13998" s="148"/>
      <c r="I13998"/>
    </row>
    <row r="13999" spans="1:9" x14ac:dyDescent="0.25">
      <c r="A13999"/>
      <c r="B13999"/>
      <c r="C13999"/>
      <c r="D13999"/>
      <c r="E13999" s="148"/>
      <c r="F13999" s="148"/>
      <c r="G13999" s="149"/>
      <c r="H13999" s="148"/>
      <c r="I13999"/>
    </row>
    <row r="14000" spans="1:9" x14ac:dyDescent="0.25">
      <c r="A14000"/>
      <c r="B14000"/>
      <c r="C14000"/>
      <c r="D14000"/>
      <c r="E14000" s="148"/>
      <c r="F14000" s="148"/>
      <c r="G14000" s="149"/>
      <c r="H14000" s="148"/>
      <c r="I14000"/>
    </row>
    <row r="14001" spans="1:9" x14ac:dyDescent="0.25">
      <c r="A14001"/>
      <c r="B14001"/>
      <c r="C14001"/>
      <c r="D14001"/>
      <c r="E14001" s="148"/>
      <c r="F14001" s="148"/>
      <c r="G14001" s="149"/>
      <c r="H14001" s="148"/>
      <c r="I14001"/>
    </row>
    <row r="14002" spans="1:9" x14ac:dyDescent="0.25">
      <c r="A14002"/>
      <c r="B14002"/>
      <c r="C14002"/>
      <c r="D14002"/>
      <c r="E14002" s="148"/>
      <c r="F14002" s="148"/>
      <c r="G14002" s="149"/>
      <c r="H14002" s="148"/>
      <c r="I14002"/>
    </row>
    <row r="14003" spans="1:9" x14ac:dyDescent="0.25">
      <c r="A14003"/>
      <c r="B14003"/>
      <c r="C14003"/>
      <c r="D14003"/>
      <c r="E14003" s="148"/>
      <c r="F14003" s="148"/>
      <c r="G14003" s="149"/>
      <c r="H14003" s="148"/>
      <c r="I14003"/>
    </row>
    <row r="14004" spans="1:9" x14ac:dyDescent="0.25">
      <c r="A14004"/>
      <c r="B14004"/>
      <c r="C14004"/>
      <c r="D14004"/>
      <c r="E14004" s="148"/>
      <c r="F14004" s="148"/>
      <c r="G14004" s="149"/>
      <c r="H14004" s="148"/>
      <c r="I14004"/>
    </row>
    <row r="14005" spans="1:9" x14ac:dyDescent="0.25">
      <c r="A14005"/>
      <c r="B14005"/>
      <c r="C14005"/>
      <c r="D14005"/>
      <c r="E14005" s="148"/>
      <c r="F14005" s="148"/>
      <c r="G14005" s="149"/>
      <c r="H14005" s="148"/>
      <c r="I14005"/>
    </row>
    <row r="14006" spans="1:9" x14ac:dyDescent="0.25">
      <c r="A14006"/>
      <c r="B14006"/>
      <c r="C14006"/>
      <c r="D14006"/>
      <c r="E14006" s="148"/>
      <c r="F14006" s="148"/>
      <c r="G14006" s="149"/>
      <c r="H14006" s="148"/>
      <c r="I14006"/>
    </row>
    <row r="14007" spans="1:9" x14ac:dyDescent="0.25">
      <c r="A14007"/>
      <c r="B14007"/>
      <c r="C14007"/>
      <c r="D14007"/>
      <c r="E14007" s="148"/>
      <c r="F14007" s="148"/>
      <c r="G14007" s="149"/>
      <c r="H14007" s="148"/>
      <c r="I14007"/>
    </row>
    <row r="14008" spans="1:9" x14ac:dyDescent="0.25">
      <c r="A14008"/>
      <c r="B14008"/>
      <c r="C14008"/>
      <c r="D14008"/>
      <c r="E14008" s="148"/>
      <c r="F14008" s="148"/>
      <c r="G14008" s="149"/>
      <c r="H14008" s="148"/>
      <c r="I14008"/>
    </row>
    <row r="14009" spans="1:9" x14ac:dyDescent="0.25">
      <c r="A14009"/>
      <c r="B14009"/>
      <c r="C14009"/>
      <c r="D14009"/>
      <c r="E14009" s="148"/>
      <c r="F14009" s="148"/>
      <c r="G14009" s="149"/>
      <c r="H14009" s="148"/>
      <c r="I14009"/>
    </row>
    <row r="14010" spans="1:9" x14ac:dyDescent="0.25">
      <c r="A14010"/>
      <c r="B14010"/>
      <c r="C14010"/>
      <c r="D14010"/>
      <c r="E14010" s="148"/>
      <c r="F14010" s="148"/>
      <c r="G14010" s="149"/>
      <c r="H14010" s="148"/>
      <c r="I14010"/>
    </row>
    <row r="14011" spans="1:9" x14ac:dyDescent="0.25">
      <c r="A14011"/>
      <c r="B14011"/>
      <c r="C14011"/>
      <c r="D14011"/>
      <c r="E14011" s="148"/>
      <c r="F14011" s="148"/>
      <c r="G14011" s="149"/>
      <c r="H14011" s="148"/>
      <c r="I14011"/>
    </row>
    <row r="14012" spans="1:9" x14ac:dyDescent="0.25">
      <c r="A14012"/>
      <c r="B14012"/>
      <c r="C14012"/>
      <c r="D14012"/>
      <c r="E14012" s="148"/>
      <c r="F14012" s="148"/>
      <c r="G14012" s="149"/>
      <c r="H14012" s="148"/>
      <c r="I14012"/>
    </row>
    <row r="14013" spans="1:9" x14ac:dyDescent="0.25">
      <c r="A14013"/>
      <c r="B14013"/>
      <c r="C14013"/>
      <c r="D14013"/>
      <c r="E14013" s="148"/>
      <c r="F14013" s="148"/>
      <c r="G14013" s="149"/>
      <c r="H14013" s="148"/>
      <c r="I14013"/>
    </row>
    <row r="14014" spans="1:9" x14ac:dyDescent="0.25">
      <c r="A14014"/>
      <c r="B14014"/>
      <c r="C14014"/>
      <c r="D14014"/>
      <c r="E14014" s="148"/>
      <c r="F14014" s="148"/>
      <c r="G14014" s="149"/>
      <c r="H14014" s="148"/>
      <c r="I14014"/>
    </row>
    <row r="14015" spans="1:9" x14ac:dyDescent="0.25">
      <c r="A14015"/>
      <c r="B14015"/>
      <c r="C14015"/>
      <c r="D14015"/>
      <c r="E14015" s="148"/>
      <c r="F14015" s="148"/>
      <c r="G14015" s="149"/>
      <c r="H14015" s="148"/>
      <c r="I14015"/>
    </row>
    <row r="14016" spans="1:9" x14ac:dyDescent="0.25">
      <c r="A14016"/>
      <c r="B14016"/>
      <c r="C14016"/>
      <c r="D14016"/>
      <c r="E14016" s="148"/>
      <c r="F14016" s="148"/>
      <c r="G14016" s="149"/>
      <c r="H14016" s="148"/>
      <c r="I14016"/>
    </row>
    <row r="14017" spans="1:9" x14ac:dyDescent="0.25">
      <c r="A14017"/>
      <c r="B14017"/>
      <c r="C14017"/>
      <c r="D14017"/>
      <c r="E14017" s="148"/>
      <c r="F14017" s="148"/>
      <c r="G14017" s="149"/>
      <c r="H14017" s="148"/>
      <c r="I14017"/>
    </row>
    <row r="14018" spans="1:9" x14ac:dyDescent="0.25">
      <c r="A14018"/>
      <c r="B14018"/>
      <c r="C14018"/>
      <c r="D14018"/>
      <c r="E14018" s="148"/>
      <c r="F14018" s="148"/>
      <c r="G14018" s="149"/>
      <c r="H14018" s="148"/>
      <c r="I14018"/>
    </row>
    <row r="14019" spans="1:9" x14ac:dyDescent="0.25">
      <c r="A14019"/>
      <c r="B14019"/>
      <c r="C14019"/>
      <c r="D14019"/>
      <c r="E14019" s="148"/>
      <c r="F14019" s="148"/>
      <c r="G14019" s="149"/>
      <c r="H14019" s="148"/>
      <c r="I14019"/>
    </row>
    <row r="14020" spans="1:9" x14ac:dyDescent="0.25">
      <c r="A14020"/>
      <c r="B14020"/>
      <c r="C14020"/>
      <c r="D14020"/>
      <c r="E14020" s="148"/>
      <c r="F14020" s="148"/>
      <c r="G14020" s="149"/>
      <c r="H14020" s="148"/>
      <c r="I14020"/>
    </row>
    <row r="14021" spans="1:9" x14ac:dyDescent="0.25">
      <c r="A14021"/>
      <c r="B14021"/>
      <c r="C14021"/>
      <c r="D14021"/>
      <c r="E14021" s="148"/>
      <c r="F14021" s="148"/>
      <c r="G14021" s="149"/>
      <c r="H14021" s="148"/>
      <c r="I14021"/>
    </row>
    <row r="14022" spans="1:9" x14ac:dyDescent="0.25">
      <c r="A14022"/>
      <c r="B14022"/>
      <c r="C14022"/>
      <c r="D14022"/>
      <c r="E14022" s="148"/>
      <c r="F14022" s="148"/>
      <c r="G14022" s="149"/>
      <c r="H14022" s="148"/>
      <c r="I14022"/>
    </row>
    <row r="14023" spans="1:9" x14ac:dyDescent="0.25">
      <c r="A14023"/>
      <c r="B14023"/>
      <c r="C14023"/>
      <c r="D14023"/>
      <c r="E14023" s="148"/>
      <c r="F14023" s="148"/>
      <c r="G14023" s="149"/>
      <c r="H14023" s="148"/>
      <c r="I14023"/>
    </row>
    <row r="14024" spans="1:9" x14ac:dyDescent="0.25">
      <c r="A14024"/>
      <c r="B14024"/>
      <c r="C14024"/>
      <c r="D14024"/>
      <c r="E14024" s="148"/>
      <c r="F14024" s="148"/>
      <c r="G14024" s="149"/>
      <c r="H14024" s="148"/>
      <c r="I14024"/>
    </row>
    <row r="14025" spans="1:9" x14ac:dyDescent="0.25">
      <c r="A14025"/>
      <c r="B14025"/>
      <c r="C14025"/>
      <c r="D14025"/>
      <c r="E14025" s="148"/>
      <c r="F14025" s="148"/>
      <c r="G14025" s="149"/>
      <c r="H14025" s="148"/>
      <c r="I14025"/>
    </row>
    <row r="14026" spans="1:9" x14ac:dyDescent="0.25">
      <c r="A14026"/>
      <c r="B14026"/>
      <c r="C14026"/>
      <c r="D14026"/>
      <c r="E14026" s="148"/>
      <c r="F14026" s="148"/>
      <c r="G14026" s="149"/>
      <c r="H14026" s="148"/>
      <c r="I14026"/>
    </row>
    <row r="14027" spans="1:9" x14ac:dyDescent="0.25">
      <c r="A14027"/>
      <c r="B14027"/>
      <c r="C14027"/>
      <c r="D14027"/>
      <c r="E14027" s="148"/>
      <c r="F14027" s="148"/>
      <c r="G14027" s="149"/>
      <c r="H14027" s="148"/>
      <c r="I14027"/>
    </row>
    <row r="14028" spans="1:9" x14ac:dyDescent="0.25">
      <c r="A14028"/>
      <c r="B14028"/>
      <c r="C14028"/>
      <c r="D14028"/>
      <c r="E14028" s="148"/>
      <c r="F14028" s="148"/>
      <c r="G14028" s="149"/>
      <c r="H14028" s="148"/>
      <c r="I14028"/>
    </row>
    <row r="14029" spans="1:9" x14ac:dyDescent="0.25">
      <c r="A14029"/>
      <c r="B14029"/>
      <c r="C14029"/>
      <c r="D14029"/>
      <c r="E14029" s="148"/>
      <c r="F14029" s="148"/>
      <c r="G14029" s="149"/>
      <c r="H14029" s="148"/>
      <c r="I14029"/>
    </row>
    <row r="14030" spans="1:9" x14ac:dyDescent="0.25">
      <c r="A14030"/>
      <c r="B14030"/>
      <c r="C14030"/>
      <c r="D14030"/>
      <c r="E14030" s="148"/>
      <c r="F14030" s="148"/>
      <c r="G14030" s="149"/>
      <c r="H14030" s="148"/>
      <c r="I14030"/>
    </row>
    <row r="14031" spans="1:9" x14ac:dyDescent="0.25">
      <c r="A14031"/>
      <c r="B14031"/>
      <c r="C14031"/>
      <c r="D14031"/>
      <c r="E14031" s="148"/>
      <c r="F14031" s="148"/>
      <c r="G14031" s="149"/>
      <c r="H14031" s="148"/>
      <c r="I14031"/>
    </row>
    <row r="14032" spans="1:9" x14ac:dyDescent="0.25">
      <c r="A14032"/>
      <c r="B14032"/>
      <c r="C14032"/>
      <c r="D14032"/>
      <c r="E14032" s="148"/>
      <c r="F14032" s="148"/>
      <c r="G14032" s="149"/>
      <c r="H14032" s="148"/>
      <c r="I14032"/>
    </row>
    <row r="14033" spans="1:9" x14ac:dyDescent="0.25">
      <c r="A14033"/>
      <c r="B14033"/>
      <c r="C14033"/>
      <c r="D14033"/>
      <c r="E14033" s="148"/>
      <c r="F14033" s="148"/>
      <c r="G14033" s="149"/>
      <c r="H14033" s="148"/>
      <c r="I14033"/>
    </row>
    <row r="14034" spans="1:9" x14ac:dyDescent="0.25">
      <c r="A14034"/>
      <c r="B14034"/>
      <c r="C14034"/>
      <c r="D14034"/>
      <c r="E14034" s="148"/>
      <c r="F14034" s="148"/>
      <c r="G14034" s="149"/>
      <c r="H14034" s="148"/>
      <c r="I14034"/>
    </row>
    <row r="14035" spans="1:9" x14ac:dyDescent="0.25">
      <c r="A14035"/>
      <c r="B14035"/>
      <c r="C14035"/>
      <c r="D14035"/>
      <c r="E14035" s="148"/>
      <c r="F14035" s="148"/>
      <c r="G14035" s="149"/>
      <c r="H14035" s="148"/>
      <c r="I14035"/>
    </row>
    <row r="14036" spans="1:9" x14ac:dyDescent="0.25">
      <c r="A14036"/>
      <c r="B14036"/>
      <c r="C14036"/>
      <c r="D14036"/>
      <c r="E14036" s="148"/>
      <c r="F14036" s="148"/>
      <c r="G14036" s="149"/>
      <c r="H14036" s="148"/>
      <c r="I14036"/>
    </row>
    <row r="14037" spans="1:9" x14ac:dyDescent="0.25">
      <c r="A14037"/>
      <c r="B14037"/>
      <c r="C14037"/>
      <c r="D14037"/>
      <c r="E14037" s="148"/>
      <c r="F14037" s="148"/>
      <c r="G14037" s="149"/>
      <c r="H14037" s="148"/>
      <c r="I14037"/>
    </row>
    <row r="14038" spans="1:9" x14ac:dyDescent="0.25">
      <c r="A14038"/>
      <c r="B14038"/>
      <c r="C14038"/>
      <c r="D14038"/>
      <c r="E14038" s="148"/>
      <c r="F14038" s="148"/>
      <c r="G14038" s="149"/>
      <c r="H14038" s="148"/>
      <c r="I14038"/>
    </row>
    <row r="14039" spans="1:9" x14ac:dyDescent="0.25">
      <c r="A14039"/>
      <c r="B14039"/>
      <c r="C14039"/>
      <c r="D14039"/>
      <c r="E14039" s="148"/>
      <c r="F14039" s="148"/>
      <c r="G14039" s="149"/>
      <c r="H14039" s="148"/>
      <c r="I14039"/>
    </row>
    <row r="14040" spans="1:9" x14ac:dyDescent="0.25">
      <c r="A14040"/>
      <c r="B14040"/>
      <c r="C14040"/>
      <c r="D14040"/>
      <c r="E14040" s="148"/>
      <c r="F14040" s="148"/>
      <c r="G14040" s="149"/>
      <c r="H14040" s="148"/>
      <c r="I14040"/>
    </row>
    <row r="14041" spans="1:9" x14ac:dyDescent="0.25">
      <c r="A14041"/>
      <c r="B14041"/>
      <c r="C14041"/>
      <c r="D14041"/>
      <c r="E14041" s="148"/>
      <c r="F14041" s="148"/>
      <c r="G14041" s="149"/>
      <c r="H14041" s="148"/>
      <c r="I14041"/>
    </row>
    <row r="14042" spans="1:9" x14ac:dyDescent="0.25">
      <c r="A14042"/>
      <c r="B14042"/>
      <c r="C14042"/>
      <c r="D14042"/>
      <c r="E14042" s="148"/>
      <c r="F14042" s="148"/>
      <c r="G14042" s="149"/>
      <c r="H14042" s="148"/>
      <c r="I14042"/>
    </row>
    <row r="14043" spans="1:9" x14ac:dyDescent="0.25">
      <c r="A14043"/>
      <c r="B14043"/>
      <c r="C14043"/>
      <c r="D14043"/>
      <c r="E14043" s="148"/>
      <c r="F14043" s="148"/>
      <c r="G14043" s="149"/>
      <c r="H14043" s="148"/>
      <c r="I14043"/>
    </row>
    <row r="14044" spans="1:9" x14ac:dyDescent="0.25">
      <c r="A14044"/>
      <c r="B14044"/>
      <c r="C14044"/>
      <c r="D14044"/>
      <c r="E14044" s="148"/>
      <c r="F14044" s="148"/>
      <c r="G14044" s="149"/>
      <c r="H14044" s="148"/>
      <c r="I14044"/>
    </row>
    <row r="14045" spans="1:9" x14ac:dyDescent="0.25">
      <c r="A14045"/>
      <c r="B14045"/>
      <c r="C14045"/>
      <c r="D14045"/>
      <c r="E14045" s="148"/>
      <c r="F14045" s="148"/>
      <c r="G14045" s="149"/>
      <c r="H14045" s="148"/>
      <c r="I14045"/>
    </row>
    <row r="14046" spans="1:9" x14ac:dyDescent="0.25">
      <c r="A14046"/>
      <c r="B14046"/>
      <c r="C14046"/>
      <c r="D14046"/>
      <c r="E14046" s="148"/>
      <c r="F14046" s="148"/>
      <c r="G14046" s="149"/>
      <c r="H14046" s="148"/>
      <c r="I14046"/>
    </row>
    <row r="14047" spans="1:9" x14ac:dyDescent="0.25">
      <c r="A14047"/>
      <c r="B14047"/>
      <c r="C14047"/>
      <c r="D14047"/>
      <c r="E14047" s="148"/>
      <c r="F14047" s="148"/>
      <c r="G14047" s="149"/>
      <c r="H14047" s="148"/>
      <c r="I14047"/>
    </row>
    <row r="14048" spans="1:9" x14ac:dyDescent="0.25">
      <c r="A14048"/>
      <c r="B14048"/>
      <c r="C14048"/>
      <c r="D14048"/>
      <c r="E14048" s="148"/>
      <c r="F14048" s="148"/>
      <c r="G14048" s="149"/>
      <c r="H14048" s="148"/>
      <c r="I14048"/>
    </row>
    <row r="14049" spans="1:9" x14ac:dyDescent="0.25">
      <c r="A14049"/>
      <c r="B14049"/>
      <c r="C14049"/>
      <c r="D14049"/>
      <c r="E14049" s="148"/>
      <c r="F14049" s="148"/>
      <c r="G14049" s="149"/>
      <c r="H14049" s="148"/>
      <c r="I14049"/>
    </row>
    <row r="14050" spans="1:9" x14ac:dyDescent="0.25">
      <c r="A14050"/>
      <c r="B14050"/>
      <c r="C14050"/>
      <c r="D14050"/>
      <c r="E14050" s="148"/>
      <c r="F14050" s="148"/>
      <c r="G14050" s="149"/>
      <c r="H14050" s="148"/>
      <c r="I14050"/>
    </row>
    <row r="14051" spans="1:9" x14ac:dyDescent="0.25">
      <c r="A14051"/>
      <c r="B14051"/>
      <c r="C14051"/>
      <c r="D14051"/>
      <c r="E14051" s="148"/>
      <c r="F14051" s="148"/>
      <c r="G14051" s="149"/>
      <c r="H14051" s="148"/>
      <c r="I14051"/>
    </row>
    <row r="14052" spans="1:9" x14ac:dyDescent="0.25">
      <c r="A14052"/>
      <c r="B14052"/>
      <c r="C14052"/>
      <c r="D14052"/>
      <c r="E14052" s="148"/>
      <c r="F14052" s="148"/>
      <c r="G14052" s="149"/>
      <c r="H14052" s="148"/>
      <c r="I14052"/>
    </row>
    <row r="14053" spans="1:9" x14ac:dyDescent="0.25">
      <c r="A14053"/>
      <c r="B14053"/>
      <c r="C14053"/>
      <c r="D14053"/>
      <c r="E14053" s="148"/>
      <c r="F14053" s="148"/>
      <c r="G14053" s="149"/>
      <c r="H14053" s="148"/>
      <c r="I14053"/>
    </row>
    <row r="14054" spans="1:9" x14ac:dyDescent="0.25">
      <c r="A14054"/>
      <c r="B14054"/>
      <c r="C14054"/>
      <c r="D14054"/>
      <c r="E14054" s="148"/>
      <c r="F14054" s="148"/>
      <c r="G14054" s="149"/>
      <c r="H14054" s="148"/>
      <c r="I14054"/>
    </row>
    <row r="14055" spans="1:9" x14ac:dyDescent="0.25">
      <c r="A14055"/>
      <c r="B14055"/>
      <c r="C14055"/>
      <c r="D14055"/>
      <c r="E14055" s="148"/>
      <c r="F14055" s="148"/>
      <c r="G14055" s="149"/>
      <c r="H14055" s="148"/>
      <c r="I14055"/>
    </row>
    <row r="14056" spans="1:9" x14ac:dyDescent="0.25">
      <c r="A14056"/>
      <c r="B14056"/>
      <c r="C14056"/>
      <c r="D14056"/>
      <c r="E14056" s="148"/>
      <c r="F14056" s="148"/>
      <c r="G14056" s="149"/>
      <c r="H14056" s="148"/>
      <c r="I14056"/>
    </row>
    <row r="14057" spans="1:9" x14ac:dyDescent="0.25">
      <c r="A14057"/>
      <c r="B14057"/>
      <c r="C14057"/>
      <c r="D14057"/>
      <c r="E14057" s="148"/>
      <c r="F14057" s="148"/>
      <c r="G14057" s="149"/>
      <c r="H14057" s="148"/>
      <c r="I14057"/>
    </row>
    <row r="14058" spans="1:9" x14ac:dyDescent="0.25">
      <c r="A14058"/>
      <c r="B14058"/>
      <c r="C14058"/>
      <c r="D14058"/>
      <c r="E14058" s="148"/>
      <c r="F14058" s="148"/>
      <c r="G14058" s="149"/>
      <c r="H14058" s="148"/>
      <c r="I14058"/>
    </row>
    <row r="14059" spans="1:9" x14ac:dyDescent="0.25">
      <c r="A14059"/>
      <c r="B14059"/>
      <c r="C14059"/>
      <c r="D14059"/>
      <c r="E14059" s="148"/>
      <c r="F14059" s="148"/>
      <c r="G14059" s="149"/>
      <c r="H14059" s="148"/>
      <c r="I14059"/>
    </row>
    <row r="14060" spans="1:9" x14ac:dyDescent="0.25">
      <c r="A14060"/>
      <c r="B14060"/>
      <c r="C14060"/>
      <c r="D14060"/>
      <c r="E14060" s="148"/>
      <c r="F14060" s="148"/>
      <c r="G14060" s="149"/>
      <c r="H14060" s="148"/>
      <c r="I14060"/>
    </row>
    <row r="14061" spans="1:9" x14ac:dyDescent="0.25">
      <c r="A14061"/>
      <c r="B14061"/>
      <c r="C14061"/>
      <c r="D14061"/>
      <c r="E14061" s="148"/>
      <c r="F14061" s="148"/>
      <c r="G14061" s="149"/>
      <c r="H14061" s="148"/>
      <c r="I14061"/>
    </row>
    <row r="14062" spans="1:9" x14ac:dyDescent="0.25">
      <c r="A14062"/>
      <c r="B14062"/>
      <c r="C14062"/>
      <c r="D14062"/>
      <c r="E14062" s="148"/>
      <c r="F14062" s="148"/>
      <c r="G14062" s="149"/>
      <c r="H14062" s="148"/>
      <c r="I14062"/>
    </row>
    <row r="14063" spans="1:9" x14ac:dyDescent="0.25">
      <c r="A14063"/>
      <c r="B14063"/>
      <c r="C14063"/>
      <c r="D14063"/>
      <c r="E14063" s="148"/>
      <c r="F14063" s="148"/>
      <c r="G14063" s="149"/>
      <c r="H14063" s="148"/>
      <c r="I14063"/>
    </row>
    <row r="14064" spans="1:9" x14ac:dyDescent="0.25">
      <c r="A14064"/>
      <c r="B14064"/>
      <c r="C14064"/>
      <c r="D14064"/>
      <c r="E14064" s="148"/>
      <c r="F14064" s="148"/>
      <c r="G14064" s="149"/>
      <c r="H14064" s="148"/>
      <c r="I14064"/>
    </row>
    <row r="14065" spans="1:9" x14ac:dyDescent="0.25">
      <c r="A14065"/>
      <c r="B14065"/>
      <c r="C14065"/>
      <c r="D14065"/>
      <c r="E14065" s="148"/>
      <c r="F14065" s="148"/>
      <c r="G14065" s="149"/>
      <c r="H14065" s="148"/>
      <c r="I14065"/>
    </row>
    <row r="14066" spans="1:9" x14ac:dyDescent="0.25">
      <c r="A14066"/>
      <c r="B14066"/>
      <c r="C14066"/>
      <c r="D14066"/>
      <c r="E14066" s="148"/>
      <c r="F14066" s="148"/>
      <c r="G14066" s="149"/>
      <c r="H14066" s="148"/>
      <c r="I14066"/>
    </row>
    <row r="14067" spans="1:9" x14ac:dyDescent="0.25">
      <c r="A14067"/>
      <c r="B14067"/>
      <c r="C14067"/>
      <c r="D14067"/>
      <c r="E14067" s="148"/>
      <c r="F14067" s="148"/>
      <c r="G14067" s="149"/>
      <c r="H14067" s="148"/>
      <c r="I14067"/>
    </row>
    <row r="14068" spans="1:9" x14ac:dyDescent="0.25">
      <c r="A14068"/>
      <c r="B14068"/>
      <c r="C14068"/>
      <c r="D14068"/>
      <c r="E14068" s="148"/>
      <c r="F14068" s="148"/>
      <c r="G14068" s="149"/>
      <c r="H14068" s="148"/>
      <c r="I14068"/>
    </row>
    <row r="14069" spans="1:9" x14ac:dyDescent="0.25">
      <c r="A14069"/>
      <c r="B14069"/>
      <c r="C14069"/>
      <c r="D14069"/>
      <c r="E14069" s="148"/>
      <c r="F14069" s="148"/>
      <c r="G14069" s="149"/>
      <c r="H14069" s="148"/>
      <c r="I14069"/>
    </row>
    <row r="14070" spans="1:9" x14ac:dyDescent="0.25">
      <c r="A14070"/>
      <c r="B14070"/>
      <c r="C14070"/>
      <c r="D14070"/>
      <c r="E14070" s="148"/>
      <c r="F14070" s="148"/>
      <c r="G14070" s="149"/>
      <c r="H14070" s="148"/>
      <c r="I14070"/>
    </row>
    <row r="14071" spans="1:9" x14ac:dyDescent="0.25">
      <c r="A14071"/>
      <c r="B14071"/>
      <c r="C14071"/>
      <c r="D14071"/>
      <c r="E14071" s="148"/>
      <c r="F14071" s="148"/>
      <c r="G14071" s="149"/>
      <c r="H14071" s="148"/>
      <c r="I14071"/>
    </row>
    <row r="14072" spans="1:9" x14ac:dyDescent="0.25">
      <c r="A14072"/>
      <c r="B14072"/>
      <c r="C14072"/>
      <c r="D14072"/>
      <c r="E14072" s="148"/>
      <c r="F14072" s="148"/>
      <c r="G14072" s="149"/>
      <c r="H14072" s="148"/>
      <c r="I14072"/>
    </row>
    <row r="14073" spans="1:9" x14ac:dyDescent="0.25">
      <c r="A14073"/>
      <c r="B14073"/>
      <c r="C14073"/>
      <c r="D14073"/>
      <c r="E14073" s="148"/>
      <c r="F14073" s="148"/>
      <c r="G14073" s="149"/>
      <c r="H14073" s="148"/>
      <c r="I14073"/>
    </row>
    <row r="14074" spans="1:9" x14ac:dyDescent="0.25">
      <c r="A14074"/>
      <c r="B14074"/>
      <c r="C14074"/>
      <c r="D14074"/>
      <c r="E14074" s="148"/>
      <c r="F14074" s="148"/>
      <c r="G14074" s="149"/>
      <c r="H14074" s="148"/>
      <c r="I14074"/>
    </row>
    <row r="14075" spans="1:9" x14ac:dyDescent="0.25">
      <c r="A14075"/>
      <c r="B14075"/>
      <c r="C14075"/>
      <c r="D14075"/>
      <c r="E14075" s="148"/>
      <c r="F14075" s="148"/>
      <c r="G14075" s="149"/>
      <c r="H14075" s="148"/>
      <c r="I14075"/>
    </row>
    <row r="14076" spans="1:9" x14ac:dyDescent="0.25">
      <c r="A14076"/>
      <c r="B14076"/>
      <c r="C14076"/>
      <c r="D14076"/>
      <c r="E14076" s="148"/>
      <c r="F14076" s="148"/>
      <c r="G14076" s="149"/>
      <c r="H14076" s="148"/>
      <c r="I14076"/>
    </row>
    <row r="14077" spans="1:9" x14ac:dyDescent="0.25">
      <c r="A14077"/>
      <c r="B14077"/>
      <c r="C14077"/>
      <c r="D14077"/>
      <c r="E14077" s="148"/>
      <c r="F14077" s="148"/>
      <c r="G14077" s="149"/>
      <c r="H14077" s="148"/>
      <c r="I14077"/>
    </row>
    <row r="14078" spans="1:9" x14ac:dyDescent="0.25">
      <c r="A14078"/>
      <c r="B14078"/>
      <c r="C14078"/>
      <c r="D14078"/>
      <c r="E14078" s="148"/>
      <c r="F14078" s="148"/>
      <c r="G14078" s="149"/>
      <c r="H14078" s="148"/>
      <c r="I14078"/>
    </row>
    <row r="14079" spans="1:9" x14ac:dyDescent="0.25">
      <c r="A14079"/>
      <c r="B14079"/>
      <c r="C14079"/>
      <c r="D14079"/>
      <c r="E14079" s="148"/>
      <c r="F14079" s="148"/>
      <c r="G14079" s="149"/>
      <c r="H14079" s="148"/>
      <c r="I14079"/>
    </row>
    <row r="14080" spans="1:9" x14ac:dyDescent="0.25">
      <c r="A14080"/>
      <c r="B14080"/>
      <c r="C14080"/>
      <c r="D14080"/>
      <c r="E14080" s="148"/>
      <c r="F14080" s="148"/>
      <c r="G14080" s="149"/>
      <c r="H14080" s="148"/>
      <c r="I14080"/>
    </row>
    <row r="14081" spans="1:9" x14ac:dyDescent="0.25">
      <c r="A14081"/>
      <c r="B14081"/>
      <c r="C14081"/>
      <c r="D14081"/>
      <c r="E14081" s="148"/>
      <c r="F14081" s="148"/>
      <c r="G14081" s="149"/>
      <c r="H14081" s="148"/>
      <c r="I14081"/>
    </row>
    <row r="14082" spans="1:9" x14ac:dyDescent="0.25">
      <c r="A14082"/>
      <c r="B14082"/>
      <c r="C14082"/>
      <c r="D14082"/>
      <c r="E14082" s="148"/>
      <c r="F14082" s="148"/>
      <c r="G14082" s="149"/>
      <c r="H14082" s="148"/>
      <c r="I14082"/>
    </row>
    <row r="14083" spans="1:9" x14ac:dyDescent="0.25">
      <c r="A14083"/>
      <c r="B14083"/>
      <c r="C14083"/>
      <c r="D14083"/>
      <c r="E14083" s="148"/>
      <c r="F14083" s="148"/>
      <c r="G14083" s="149"/>
      <c r="H14083" s="148"/>
      <c r="I14083"/>
    </row>
    <row r="14084" spans="1:9" x14ac:dyDescent="0.25">
      <c r="A14084"/>
      <c r="B14084"/>
      <c r="C14084"/>
      <c r="D14084"/>
      <c r="E14084" s="148"/>
      <c r="F14084" s="148"/>
      <c r="G14084" s="149"/>
      <c r="H14084" s="148"/>
      <c r="I14084"/>
    </row>
    <row r="14085" spans="1:9" x14ac:dyDescent="0.25">
      <c r="A14085"/>
      <c r="B14085"/>
      <c r="C14085"/>
      <c r="D14085"/>
      <c r="E14085" s="148"/>
      <c r="F14085" s="148"/>
      <c r="G14085" s="149"/>
      <c r="H14085" s="148"/>
      <c r="I14085"/>
    </row>
    <row r="14086" spans="1:9" x14ac:dyDescent="0.25">
      <c r="A14086"/>
      <c r="B14086"/>
      <c r="C14086"/>
      <c r="D14086"/>
      <c r="E14086" s="148"/>
      <c r="F14086" s="148"/>
      <c r="G14086" s="149"/>
      <c r="H14086" s="148"/>
      <c r="I14086"/>
    </row>
    <row r="14087" spans="1:9" x14ac:dyDescent="0.25">
      <c r="A14087"/>
      <c r="B14087"/>
      <c r="C14087"/>
      <c r="D14087"/>
      <c r="E14087" s="148"/>
      <c r="F14087" s="148"/>
      <c r="G14087" s="149"/>
      <c r="H14087" s="148"/>
      <c r="I14087"/>
    </row>
    <row r="14088" spans="1:9" x14ac:dyDescent="0.25">
      <c r="A14088"/>
      <c r="B14088"/>
      <c r="C14088"/>
      <c r="D14088"/>
      <c r="E14088" s="148"/>
      <c r="F14088" s="148"/>
      <c r="G14088" s="149"/>
      <c r="H14088" s="148"/>
      <c r="I14088"/>
    </row>
    <row r="14089" spans="1:9" x14ac:dyDescent="0.25">
      <c r="A14089"/>
      <c r="B14089"/>
      <c r="C14089"/>
      <c r="D14089"/>
      <c r="E14089" s="148"/>
      <c r="F14089" s="148"/>
      <c r="G14089" s="149"/>
      <c r="H14089" s="148"/>
      <c r="I14089"/>
    </row>
    <row r="14090" spans="1:9" x14ac:dyDescent="0.25">
      <c r="A14090"/>
      <c r="B14090"/>
      <c r="C14090"/>
      <c r="D14090"/>
      <c r="E14090" s="148"/>
      <c r="F14090" s="148"/>
      <c r="G14090" s="149"/>
      <c r="H14090" s="148"/>
      <c r="I14090"/>
    </row>
    <row r="14091" spans="1:9" x14ac:dyDescent="0.25">
      <c r="A14091"/>
      <c r="B14091"/>
      <c r="C14091"/>
      <c r="D14091"/>
      <c r="E14091" s="148"/>
      <c r="F14091" s="148"/>
      <c r="G14091" s="149"/>
      <c r="H14091" s="148"/>
      <c r="I14091"/>
    </row>
    <row r="14092" spans="1:9" x14ac:dyDescent="0.25">
      <c r="A14092"/>
      <c r="B14092"/>
      <c r="C14092"/>
      <c r="D14092"/>
      <c r="E14092" s="148"/>
      <c r="F14092" s="148"/>
      <c r="G14092" s="149"/>
      <c r="H14092" s="148"/>
      <c r="I14092"/>
    </row>
    <row r="14093" spans="1:9" x14ac:dyDescent="0.25">
      <c r="A14093"/>
      <c r="B14093"/>
      <c r="C14093"/>
      <c r="D14093"/>
      <c r="E14093" s="148"/>
      <c r="F14093" s="148"/>
      <c r="G14093" s="149"/>
      <c r="H14093" s="148"/>
      <c r="I14093"/>
    </row>
    <row r="14094" spans="1:9" x14ac:dyDescent="0.25">
      <c r="A14094"/>
      <c r="B14094"/>
      <c r="C14094"/>
      <c r="D14094"/>
      <c r="E14094" s="148"/>
      <c r="F14094" s="148"/>
      <c r="G14094" s="149"/>
      <c r="H14094" s="148"/>
      <c r="I14094"/>
    </row>
    <row r="14095" spans="1:9" x14ac:dyDescent="0.25">
      <c r="A14095"/>
      <c r="B14095"/>
      <c r="C14095"/>
      <c r="D14095"/>
      <c r="E14095" s="148"/>
      <c r="F14095" s="148"/>
      <c r="G14095" s="149"/>
      <c r="H14095" s="148"/>
      <c r="I14095"/>
    </row>
    <row r="14096" spans="1:9" x14ac:dyDescent="0.25">
      <c r="A14096"/>
      <c r="B14096"/>
      <c r="C14096"/>
      <c r="D14096"/>
      <c r="E14096" s="148"/>
      <c r="F14096" s="148"/>
      <c r="G14096" s="149"/>
      <c r="H14096" s="148"/>
      <c r="I14096"/>
    </row>
    <row r="14097" spans="1:9" x14ac:dyDescent="0.25">
      <c r="A14097"/>
      <c r="B14097"/>
      <c r="C14097"/>
      <c r="D14097"/>
      <c r="E14097" s="148"/>
      <c r="F14097" s="148"/>
      <c r="G14097" s="149"/>
      <c r="H14097" s="148"/>
      <c r="I14097"/>
    </row>
    <row r="14098" spans="1:9" x14ac:dyDescent="0.25">
      <c r="A14098"/>
      <c r="B14098"/>
      <c r="C14098"/>
      <c r="D14098"/>
      <c r="E14098" s="148"/>
      <c r="F14098" s="148"/>
      <c r="G14098" s="149"/>
      <c r="H14098" s="148"/>
      <c r="I14098"/>
    </row>
    <row r="14099" spans="1:9" x14ac:dyDescent="0.25">
      <c r="A14099"/>
      <c r="B14099"/>
      <c r="C14099"/>
      <c r="D14099"/>
      <c r="E14099" s="148"/>
      <c r="F14099" s="148"/>
      <c r="G14099" s="149"/>
      <c r="H14099" s="148"/>
      <c r="I14099"/>
    </row>
    <row r="14100" spans="1:9" x14ac:dyDescent="0.25">
      <c r="A14100"/>
      <c r="B14100"/>
      <c r="C14100"/>
      <c r="D14100"/>
      <c r="E14100" s="148"/>
      <c r="F14100" s="148"/>
      <c r="G14100" s="149"/>
      <c r="H14100" s="148"/>
      <c r="I14100"/>
    </row>
    <row r="14101" spans="1:9" x14ac:dyDescent="0.25">
      <c r="A14101"/>
      <c r="B14101"/>
      <c r="C14101"/>
      <c r="D14101"/>
      <c r="E14101" s="148"/>
      <c r="F14101" s="148"/>
      <c r="G14101" s="149"/>
      <c r="H14101" s="148"/>
      <c r="I14101"/>
    </row>
    <row r="14102" spans="1:9" x14ac:dyDescent="0.25">
      <c r="A14102"/>
      <c r="B14102"/>
      <c r="C14102"/>
      <c r="D14102"/>
      <c r="E14102" s="148"/>
      <c r="F14102" s="148"/>
      <c r="G14102" s="149"/>
      <c r="H14102" s="148"/>
      <c r="I14102"/>
    </row>
    <row r="14103" spans="1:9" x14ac:dyDescent="0.25">
      <c r="A14103"/>
      <c r="B14103"/>
      <c r="C14103"/>
      <c r="D14103"/>
      <c r="E14103" s="148"/>
      <c r="F14103" s="148"/>
      <c r="G14103" s="149"/>
      <c r="H14103" s="148"/>
      <c r="I14103"/>
    </row>
    <row r="14104" spans="1:9" x14ac:dyDescent="0.25">
      <c r="A14104"/>
      <c r="B14104"/>
      <c r="C14104"/>
      <c r="D14104"/>
      <c r="E14104" s="148"/>
      <c r="F14104" s="148"/>
      <c r="G14104" s="149"/>
      <c r="H14104" s="148"/>
      <c r="I14104"/>
    </row>
    <row r="14105" spans="1:9" x14ac:dyDescent="0.25">
      <c r="A14105"/>
      <c r="B14105"/>
      <c r="C14105"/>
      <c r="D14105"/>
      <c r="E14105" s="148"/>
      <c r="F14105" s="148"/>
      <c r="G14105" s="149"/>
      <c r="H14105" s="148"/>
      <c r="I14105"/>
    </row>
    <row r="14106" spans="1:9" x14ac:dyDescent="0.25">
      <c r="A14106"/>
      <c r="B14106"/>
      <c r="C14106"/>
      <c r="D14106"/>
      <c r="E14106" s="148"/>
      <c r="F14106" s="148"/>
      <c r="G14106" s="149"/>
      <c r="H14106" s="148"/>
      <c r="I14106"/>
    </row>
    <row r="14107" spans="1:9" x14ac:dyDescent="0.25">
      <c r="A14107"/>
      <c r="B14107"/>
      <c r="C14107"/>
      <c r="D14107"/>
      <c r="E14107" s="148"/>
      <c r="F14107" s="148"/>
      <c r="G14107" s="149"/>
      <c r="H14107" s="148"/>
      <c r="I14107"/>
    </row>
    <row r="14108" spans="1:9" x14ac:dyDescent="0.25">
      <c r="A14108"/>
      <c r="B14108"/>
      <c r="C14108"/>
      <c r="D14108"/>
      <c r="E14108" s="148"/>
      <c r="F14108" s="148"/>
      <c r="G14108" s="149"/>
      <c r="H14108" s="148"/>
      <c r="I14108"/>
    </row>
    <row r="14109" spans="1:9" x14ac:dyDescent="0.25">
      <c r="A14109"/>
      <c r="B14109"/>
      <c r="C14109"/>
      <c r="D14109"/>
      <c r="E14109" s="148"/>
      <c r="F14109" s="148"/>
      <c r="G14109" s="149"/>
      <c r="H14109" s="148"/>
      <c r="I14109"/>
    </row>
    <row r="14110" spans="1:9" x14ac:dyDescent="0.25">
      <c r="A14110"/>
      <c r="B14110"/>
      <c r="C14110"/>
      <c r="D14110"/>
      <c r="E14110" s="148"/>
      <c r="F14110" s="148"/>
      <c r="G14110" s="149"/>
      <c r="H14110" s="148"/>
      <c r="I14110"/>
    </row>
    <row r="14111" spans="1:9" x14ac:dyDescent="0.25">
      <c r="A14111"/>
      <c r="B14111"/>
      <c r="C14111"/>
      <c r="D14111"/>
      <c r="E14111" s="148"/>
      <c r="F14111" s="148"/>
      <c r="G14111" s="149"/>
      <c r="H14111" s="148"/>
      <c r="I14111"/>
    </row>
    <row r="14112" spans="1:9" x14ac:dyDescent="0.25">
      <c r="A14112"/>
      <c r="B14112"/>
      <c r="C14112"/>
      <c r="D14112"/>
      <c r="E14112" s="148"/>
      <c r="F14112" s="148"/>
      <c r="G14112" s="149"/>
      <c r="H14112" s="148"/>
      <c r="I14112"/>
    </row>
    <row r="14113" spans="1:9" x14ac:dyDescent="0.25">
      <c r="A14113"/>
      <c r="B14113"/>
      <c r="C14113"/>
      <c r="D14113"/>
      <c r="E14113" s="148"/>
      <c r="F14113" s="148"/>
      <c r="G14113" s="149"/>
      <c r="H14113" s="148"/>
      <c r="I14113"/>
    </row>
    <row r="14114" spans="1:9" x14ac:dyDescent="0.25">
      <c r="A14114"/>
      <c r="B14114"/>
      <c r="C14114"/>
      <c r="D14114"/>
      <c r="E14114" s="148"/>
      <c r="F14114" s="148"/>
      <c r="G14114" s="149"/>
      <c r="H14114" s="148"/>
      <c r="I14114"/>
    </row>
    <row r="14115" spans="1:9" x14ac:dyDescent="0.25">
      <c r="A14115"/>
      <c r="B14115"/>
      <c r="C14115"/>
      <c r="D14115"/>
      <c r="E14115" s="148"/>
      <c r="F14115" s="148"/>
      <c r="G14115" s="149"/>
      <c r="H14115" s="148"/>
      <c r="I14115"/>
    </row>
    <row r="14116" spans="1:9" x14ac:dyDescent="0.25">
      <c r="A14116"/>
      <c r="B14116"/>
      <c r="C14116"/>
      <c r="D14116"/>
      <c r="E14116" s="148"/>
      <c r="F14116" s="148"/>
      <c r="G14116" s="149"/>
      <c r="H14116" s="148"/>
      <c r="I14116"/>
    </row>
    <row r="14117" spans="1:9" x14ac:dyDescent="0.25">
      <c r="A14117"/>
      <c r="B14117"/>
      <c r="C14117"/>
      <c r="D14117"/>
      <c r="E14117" s="148"/>
      <c r="F14117" s="148"/>
      <c r="G14117" s="149"/>
      <c r="H14117" s="148"/>
      <c r="I14117"/>
    </row>
    <row r="14118" spans="1:9" x14ac:dyDescent="0.25">
      <c r="A14118"/>
      <c r="B14118"/>
      <c r="C14118"/>
      <c r="D14118"/>
      <c r="E14118" s="148"/>
      <c r="F14118" s="148"/>
      <c r="G14118" s="149"/>
      <c r="H14118" s="148"/>
      <c r="I14118"/>
    </row>
    <row r="14119" spans="1:9" x14ac:dyDescent="0.25">
      <c r="A14119"/>
      <c r="B14119"/>
      <c r="C14119"/>
      <c r="D14119"/>
      <c r="E14119" s="148"/>
      <c r="F14119" s="148"/>
      <c r="G14119" s="149"/>
      <c r="H14119" s="148"/>
      <c r="I14119"/>
    </row>
    <row r="14120" spans="1:9" x14ac:dyDescent="0.25">
      <c r="A14120"/>
      <c r="B14120"/>
      <c r="C14120"/>
      <c r="D14120"/>
      <c r="E14120" s="148"/>
      <c r="F14120" s="148"/>
      <c r="G14120" s="149"/>
      <c r="H14120" s="148"/>
      <c r="I14120"/>
    </row>
    <row r="14121" spans="1:9" x14ac:dyDescent="0.25">
      <c r="A14121"/>
      <c r="B14121"/>
      <c r="C14121"/>
      <c r="D14121"/>
      <c r="E14121" s="148"/>
      <c r="F14121" s="148"/>
      <c r="G14121" s="149"/>
      <c r="H14121" s="148"/>
      <c r="I14121"/>
    </row>
    <row r="14122" spans="1:9" x14ac:dyDescent="0.25">
      <c r="A14122"/>
      <c r="B14122"/>
      <c r="C14122"/>
      <c r="D14122"/>
      <c r="E14122" s="148"/>
      <c r="F14122" s="148"/>
      <c r="G14122" s="149"/>
      <c r="H14122" s="148"/>
      <c r="I14122"/>
    </row>
    <row r="14123" spans="1:9" x14ac:dyDescent="0.25">
      <c r="A14123"/>
      <c r="B14123"/>
      <c r="C14123"/>
      <c r="D14123"/>
      <c r="E14123" s="148"/>
      <c r="F14123" s="148"/>
      <c r="G14123" s="149"/>
      <c r="H14123" s="148"/>
      <c r="I14123"/>
    </row>
    <row r="14124" spans="1:9" x14ac:dyDescent="0.25">
      <c r="A14124"/>
      <c r="B14124"/>
      <c r="C14124"/>
      <c r="D14124"/>
      <c r="E14124" s="148"/>
      <c r="F14124" s="148"/>
      <c r="G14124" s="149"/>
      <c r="H14124" s="148"/>
      <c r="I14124"/>
    </row>
    <row r="14125" spans="1:9" x14ac:dyDescent="0.25">
      <c r="A14125"/>
      <c r="B14125"/>
      <c r="C14125"/>
      <c r="D14125"/>
      <c r="E14125" s="148"/>
      <c r="F14125" s="148"/>
      <c r="G14125" s="149"/>
      <c r="H14125" s="148"/>
      <c r="I14125"/>
    </row>
    <row r="14126" spans="1:9" x14ac:dyDescent="0.25">
      <c r="A14126"/>
      <c r="B14126"/>
      <c r="C14126"/>
      <c r="D14126"/>
      <c r="E14126" s="148"/>
      <c r="F14126" s="148"/>
      <c r="G14126" s="149"/>
      <c r="H14126" s="148"/>
      <c r="I14126"/>
    </row>
    <row r="14127" spans="1:9" x14ac:dyDescent="0.25">
      <c r="A14127"/>
      <c r="B14127"/>
      <c r="C14127"/>
      <c r="D14127"/>
      <c r="E14127" s="148"/>
      <c r="F14127" s="148"/>
      <c r="G14127" s="149"/>
      <c r="H14127" s="148"/>
      <c r="I14127"/>
    </row>
    <row r="14128" spans="1:9" x14ac:dyDescent="0.25">
      <c r="A14128"/>
      <c r="B14128"/>
      <c r="C14128"/>
      <c r="D14128"/>
      <c r="E14128" s="148"/>
      <c r="F14128" s="148"/>
      <c r="G14128" s="149"/>
      <c r="H14128" s="148"/>
      <c r="I14128"/>
    </row>
    <row r="14129" spans="1:9" x14ac:dyDescent="0.25">
      <c r="A14129"/>
      <c r="B14129"/>
      <c r="C14129"/>
      <c r="D14129"/>
      <c r="E14129" s="148"/>
      <c r="F14129" s="148"/>
      <c r="G14129" s="149"/>
      <c r="H14129" s="148"/>
      <c r="I14129"/>
    </row>
    <row r="14130" spans="1:9" x14ac:dyDescent="0.25">
      <c r="A14130"/>
      <c r="B14130"/>
      <c r="C14130"/>
      <c r="D14130"/>
      <c r="E14130" s="148"/>
      <c r="F14130" s="148"/>
      <c r="G14130" s="149"/>
      <c r="H14130" s="148"/>
      <c r="I14130"/>
    </row>
    <row r="14131" spans="1:9" x14ac:dyDescent="0.25">
      <c r="A14131"/>
      <c r="B14131"/>
      <c r="C14131"/>
      <c r="D14131"/>
      <c r="E14131" s="148"/>
      <c r="F14131" s="148"/>
      <c r="G14131" s="149"/>
      <c r="H14131" s="148"/>
      <c r="I14131"/>
    </row>
    <row r="14132" spans="1:9" x14ac:dyDescent="0.25">
      <c r="A14132"/>
      <c r="B14132"/>
      <c r="C14132"/>
      <c r="D14132"/>
      <c r="E14132" s="148"/>
      <c r="F14132" s="148"/>
      <c r="G14132" s="149"/>
      <c r="H14132" s="148"/>
      <c r="I14132"/>
    </row>
    <row r="14133" spans="1:9" x14ac:dyDescent="0.25">
      <c r="A14133"/>
      <c r="B14133"/>
      <c r="C14133"/>
      <c r="D14133"/>
      <c r="E14133" s="148"/>
      <c r="F14133" s="148"/>
      <c r="G14133" s="149"/>
      <c r="H14133" s="148"/>
      <c r="I14133"/>
    </row>
    <row r="14134" spans="1:9" x14ac:dyDescent="0.25">
      <c r="A14134"/>
      <c r="B14134"/>
      <c r="C14134"/>
      <c r="D14134"/>
      <c r="E14134" s="148"/>
      <c r="F14134" s="148"/>
      <c r="G14134" s="149"/>
      <c r="H14134" s="148"/>
      <c r="I14134"/>
    </row>
    <row r="14135" spans="1:9" x14ac:dyDescent="0.25">
      <c r="A14135"/>
      <c r="B14135"/>
      <c r="C14135"/>
      <c r="D14135"/>
      <c r="E14135" s="148"/>
      <c r="F14135" s="148"/>
      <c r="G14135" s="149"/>
      <c r="H14135" s="148"/>
      <c r="I14135"/>
    </row>
    <row r="14136" spans="1:9" x14ac:dyDescent="0.25">
      <c r="A14136"/>
      <c r="B14136"/>
      <c r="C14136"/>
      <c r="D14136"/>
      <c r="E14136" s="148"/>
      <c r="F14136" s="148"/>
      <c r="G14136" s="149"/>
      <c r="H14136" s="148"/>
      <c r="I14136"/>
    </row>
    <row r="14137" spans="1:9" x14ac:dyDescent="0.25">
      <c r="A14137"/>
      <c r="B14137"/>
      <c r="C14137"/>
      <c r="D14137"/>
      <c r="E14137" s="148"/>
      <c r="F14137" s="148"/>
      <c r="G14137" s="149"/>
      <c r="H14137" s="148"/>
      <c r="I14137"/>
    </row>
    <row r="14138" spans="1:9" x14ac:dyDescent="0.25">
      <c r="A14138"/>
      <c r="B14138"/>
      <c r="C14138"/>
      <c r="D14138"/>
      <c r="E14138" s="148"/>
      <c r="F14138" s="148"/>
      <c r="G14138" s="149"/>
      <c r="H14138" s="148"/>
      <c r="I14138"/>
    </row>
    <row r="14139" spans="1:9" x14ac:dyDescent="0.25">
      <c r="A14139"/>
      <c r="B14139"/>
      <c r="C14139"/>
      <c r="D14139"/>
      <c r="E14139" s="148"/>
      <c r="F14139" s="148"/>
      <c r="G14139" s="149"/>
      <c r="H14139" s="148"/>
      <c r="I14139"/>
    </row>
    <row r="14140" spans="1:9" x14ac:dyDescent="0.25">
      <c r="A14140"/>
      <c r="B14140"/>
      <c r="C14140"/>
      <c r="D14140"/>
      <c r="E14140" s="148"/>
      <c r="F14140" s="148"/>
      <c r="G14140" s="149"/>
      <c r="H14140" s="148"/>
      <c r="I14140"/>
    </row>
    <row r="14141" spans="1:9" x14ac:dyDescent="0.25">
      <c r="A14141"/>
      <c r="B14141"/>
      <c r="C14141"/>
      <c r="D14141"/>
      <c r="E14141" s="148"/>
      <c r="F14141" s="148"/>
      <c r="G14141" s="149"/>
      <c r="H14141" s="148"/>
      <c r="I14141"/>
    </row>
    <row r="14142" spans="1:9" x14ac:dyDescent="0.25">
      <c r="A14142"/>
      <c r="B14142"/>
      <c r="C14142"/>
      <c r="D14142"/>
      <c r="E14142" s="148"/>
      <c r="F14142" s="148"/>
      <c r="G14142" s="149"/>
      <c r="H14142" s="148"/>
      <c r="I14142"/>
    </row>
    <row r="14143" spans="1:9" x14ac:dyDescent="0.25">
      <c r="A14143"/>
      <c r="B14143"/>
      <c r="C14143"/>
      <c r="D14143"/>
      <c r="E14143" s="148"/>
      <c r="F14143" s="148"/>
      <c r="G14143" s="149"/>
      <c r="H14143" s="148"/>
      <c r="I14143"/>
    </row>
    <row r="14144" spans="1:9" x14ac:dyDescent="0.25">
      <c r="A14144"/>
      <c r="B14144"/>
      <c r="C14144"/>
      <c r="D14144"/>
      <c r="E14144" s="148"/>
      <c r="F14144" s="148"/>
      <c r="G14144" s="149"/>
      <c r="H14144" s="148"/>
      <c r="I14144"/>
    </row>
    <row r="14145" spans="1:9" x14ac:dyDescent="0.25">
      <c r="A14145"/>
      <c r="B14145"/>
      <c r="C14145"/>
      <c r="D14145"/>
      <c r="E14145" s="148"/>
      <c r="F14145" s="148"/>
      <c r="G14145" s="149"/>
      <c r="H14145" s="148"/>
      <c r="I14145"/>
    </row>
    <row r="14146" spans="1:9" x14ac:dyDescent="0.25">
      <c r="A14146"/>
      <c r="B14146"/>
      <c r="C14146"/>
      <c r="D14146"/>
      <c r="E14146" s="148"/>
      <c r="F14146" s="148"/>
      <c r="G14146" s="149"/>
      <c r="H14146" s="148"/>
      <c r="I14146"/>
    </row>
    <row r="14147" spans="1:9" x14ac:dyDescent="0.25">
      <c r="A14147"/>
      <c r="B14147"/>
      <c r="C14147"/>
      <c r="D14147"/>
      <c r="E14147" s="148"/>
      <c r="F14147" s="148"/>
      <c r="G14147" s="149"/>
      <c r="H14147" s="148"/>
      <c r="I14147"/>
    </row>
    <row r="14148" spans="1:9" x14ac:dyDescent="0.25">
      <c r="A14148"/>
      <c r="B14148"/>
      <c r="C14148"/>
      <c r="D14148"/>
      <c r="E14148" s="148"/>
      <c r="F14148" s="148"/>
      <c r="G14148" s="149"/>
      <c r="H14148" s="148"/>
      <c r="I14148"/>
    </row>
    <row r="14149" spans="1:9" x14ac:dyDescent="0.25">
      <c r="A14149"/>
      <c r="B14149"/>
      <c r="C14149"/>
      <c r="D14149"/>
      <c r="E14149" s="148"/>
      <c r="F14149" s="148"/>
      <c r="G14149" s="149"/>
      <c r="H14149" s="148"/>
      <c r="I14149"/>
    </row>
    <row r="14150" spans="1:9" x14ac:dyDescent="0.25">
      <c r="A14150"/>
      <c r="B14150"/>
      <c r="C14150"/>
      <c r="D14150"/>
      <c r="E14150" s="148"/>
      <c r="F14150" s="148"/>
      <c r="G14150" s="149"/>
      <c r="H14150" s="148"/>
      <c r="I14150"/>
    </row>
    <row r="14151" spans="1:9" x14ac:dyDescent="0.25">
      <c r="A14151"/>
      <c r="B14151"/>
      <c r="C14151"/>
      <c r="D14151"/>
      <c r="E14151" s="148"/>
      <c r="F14151" s="148"/>
      <c r="G14151" s="149"/>
      <c r="H14151" s="148"/>
      <c r="I14151"/>
    </row>
    <row r="14152" spans="1:9" x14ac:dyDescent="0.25">
      <c r="A14152"/>
      <c r="B14152"/>
      <c r="C14152"/>
      <c r="D14152"/>
      <c r="E14152" s="148"/>
      <c r="F14152" s="148"/>
      <c r="G14152" s="149"/>
      <c r="H14152" s="148"/>
      <c r="I14152"/>
    </row>
    <row r="14153" spans="1:9" x14ac:dyDescent="0.25">
      <c r="A14153"/>
      <c r="B14153"/>
      <c r="C14153"/>
      <c r="D14153"/>
      <c r="E14153" s="148"/>
      <c r="F14153" s="148"/>
      <c r="G14153" s="149"/>
      <c r="H14153" s="148"/>
      <c r="I14153"/>
    </row>
    <row r="14154" spans="1:9" x14ac:dyDescent="0.25">
      <c r="A14154"/>
      <c r="B14154"/>
      <c r="C14154"/>
      <c r="D14154"/>
      <c r="E14154" s="148"/>
      <c r="F14154" s="148"/>
      <c r="G14154" s="149"/>
      <c r="H14154" s="148"/>
      <c r="I14154"/>
    </row>
    <row r="14155" spans="1:9" x14ac:dyDescent="0.25">
      <c r="A14155"/>
      <c r="B14155"/>
      <c r="C14155"/>
      <c r="D14155"/>
      <c r="E14155" s="148"/>
      <c r="F14155" s="148"/>
      <c r="G14155" s="149"/>
      <c r="H14155" s="148"/>
      <c r="I14155"/>
    </row>
    <row r="14156" spans="1:9" x14ac:dyDescent="0.25">
      <c r="A14156"/>
      <c r="B14156"/>
      <c r="C14156"/>
      <c r="D14156"/>
      <c r="E14156" s="148"/>
      <c r="F14156" s="148"/>
      <c r="G14156" s="149"/>
      <c r="H14156" s="148"/>
      <c r="I14156"/>
    </row>
    <row r="14157" spans="1:9" x14ac:dyDescent="0.25">
      <c r="A14157"/>
      <c r="B14157"/>
      <c r="C14157"/>
      <c r="D14157"/>
      <c r="E14157" s="148"/>
      <c r="F14157" s="148"/>
      <c r="G14157" s="149"/>
      <c r="H14157" s="148"/>
      <c r="I14157"/>
    </row>
    <row r="14158" spans="1:9" x14ac:dyDescent="0.25">
      <c r="A14158"/>
      <c r="B14158"/>
      <c r="C14158"/>
      <c r="D14158"/>
      <c r="E14158" s="148"/>
      <c r="F14158" s="148"/>
      <c r="G14158" s="149"/>
      <c r="H14158" s="148"/>
      <c r="I14158"/>
    </row>
    <row r="14159" spans="1:9" x14ac:dyDescent="0.25">
      <c r="A14159"/>
      <c r="B14159"/>
      <c r="C14159"/>
      <c r="D14159"/>
      <c r="E14159" s="148"/>
      <c r="F14159" s="148"/>
      <c r="G14159" s="149"/>
      <c r="H14159" s="148"/>
      <c r="I14159"/>
    </row>
    <row r="14160" spans="1:9" x14ac:dyDescent="0.25">
      <c r="A14160"/>
      <c r="B14160"/>
      <c r="C14160"/>
      <c r="D14160"/>
      <c r="E14160" s="148"/>
      <c r="F14160" s="148"/>
      <c r="G14160" s="149"/>
      <c r="H14160" s="148"/>
      <c r="I14160"/>
    </row>
    <row r="14161" spans="1:9" x14ac:dyDescent="0.25">
      <c r="A14161"/>
      <c r="B14161"/>
      <c r="C14161"/>
      <c r="D14161"/>
      <c r="E14161" s="148"/>
      <c r="F14161" s="148"/>
      <c r="G14161" s="149"/>
      <c r="H14161" s="148"/>
      <c r="I14161"/>
    </row>
    <row r="14162" spans="1:9" x14ac:dyDescent="0.25">
      <c r="A14162"/>
      <c r="B14162"/>
      <c r="C14162"/>
      <c r="D14162"/>
      <c r="E14162" s="148"/>
      <c r="F14162" s="148"/>
      <c r="G14162" s="149"/>
      <c r="H14162" s="148"/>
      <c r="I14162"/>
    </row>
    <row r="14163" spans="1:9" x14ac:dyDescent="0.25">
      <c r="A14163"/>
      <c r="B14163"/>
      <c r="C14163"/>
      <c r="D14163"/>
      <c r="E14163" s="148"/>
      <c r="F14163" s="148"/>
      <c r="G14163" s="149"/>
      <c r="H14163" s="148"/>
      <c r="I14163"/>
    </row>
    <row r="14164" spans="1:9" x14ac:dyDescent="0.25">
      <c r="A14164"/>
      <c r="B14164"/>
      <c r="C14164"/>
      <c r="D14164"/>
      <c r="E14164" s="148"/>
      <c r="F14164" s="148"/>
      <c r="G14164" s="149"/>
      <c r="H14164" s="148"/>
      <c r="I14164"/>
    </row>
    <row r="14165" spans="1:9" x14ac:dyDescent="0.25">
      <c r="A14165"/>
      <c r="B14165"/>
      <c r="C14165"/>
      <c r="D14165"/>
      <c r="E14165" s="148"/>
      <c r="F14165" s="148"/>
      <c r="G14165" s="149"/>
      <c r="H14165" s="148"/>
      <c r="I14165"/>
    </row>
    <row r="14166" spans="1:9" x14ac:dyDescent="0.25">
      <c r="A14166"/>
      <c r="B14166"/>
      <c r="C14166"/>
      <c r="D14166"/>
      <c r="E14166" s="148"/>
      <c r="F14166" s="148"/>
      <c r="G14166" s="149"/>
      <c r="H14166" s="148"/>
      <c r="I14166"/>
    </row>
    <row r="14167" spans="1:9" x14ac:dyDescent="0.25">
      <c r="A14167"/>
      <c r="B14167"/>
      <c r="C14167"/>
      <c r="D14167"/>
      <c r="E14167" s="148"/>
      <c r="F14167" s="148"/>
      <c r="G14167" s="149"/>
      <c r="H14167" s="148"/>
      <c r="I14167"/>
    </row>
    <row r="14168" spans="1:9" x14ac:dyDescent="0.25">
      <c r="A14168"/>
      <c r="B14168"/>
      <c r="C14168"/>
      <c r="D14168"/>
      <c r="E14168" s="148"/>
      <c r="F14168" s="148"/>
      <c r="G14168" s="149"/>
      <c r="H14168" s="148"/>
      <c r="I14168"/>
    </row>
    <row r="14169" spans="1:9" x14ac:dyDescent="0.25">
      <c r="A14169"/>
      <c r="B14169"/>
      <c r="C14169"/>
      <c r="D14169"/>
      <c r="E14169" s="148"/>
      <c r="F14169" s="148"/>
      <c r="G14169" s="149"/>
      <c r="H14169" s="148"/>
      <c r="I14169"/>
    </row>
    <row r="14170" spans="1:9" x14ac:dyDescent="0.25">
      <c r="A14170"/>
      <c r="B14170"/>
      <c r="C14170"/>
      <c r="D14170"/>
      <c r="E14170" s="148"/>
      <c r="F14170" s="148"/>
      <c r="G14170" s="149"/>
      <c r="H14170" s="148"/>
      <c r="I14170"/>
    </row>
    <row r="14171" spans="1:9" x14ac:dyDescent="0.25">
      <c r="A14171"/>
      <c r="B14171"/>
      <c r="C14171"/>
      <c r="D14171"/>
      <c r="E14171" s="148"/>
      <c r="F14171" s="148"/>
      <c r="G14171" s="149"/>
      <c r="H14171" s="148"/>
      <c r="I14171"/>
    </row>
    <row r="14172" spans="1:9" x14ac:dyDescent="0.25">
      <c r="A14172"/>
      <c r="B14172"/>
      <c r="C14172"/>
      <c r="D14172"/>
      <c r="E14172" s="148"/>
      <c r="F14172" s="148"/>
      <c r="G14172" s="149"/>
      <c r="H14172" s="148"/>
      <c r="I14172"/>
    </row>
    <row r="14173" spans="1:9" x14ac:dyDescent="0.25">
      <c r="A14173"/>
      <c r="B14173"/>
      <c r="C14173"/>
      <c r="D14173"/>
      <c r="E14173" s="148"/>
      <c r="F14173" s="148"/>
      <c r="G14173" s="149"/>
      <c r="H14173" s="148"/>
      <c r="I14173"/>
    </row>
    <row r="14174" spans="1:9" x14ac:dyDescent="0.25">
      <c r="A14174"/>
      <c r="B14174"/>
      <c r="C14174"/>
      <c r="D14174"/>
      <c r="E14174" s="148"/>
      <c r="F14174" s="148"/>
      <c r="G14174" s="149"/>
      <c r="H14174" s="148"/>
      <c r="I14174"/>
    </row>
    <row r="14175" spans="1:9" x14ac:dyDescent="0.25">
      <c r="A14175"/>
      <c r="B14175"/>
      <c r="C14175"/>
      <c r="D14175"/>
      <c r="E14175" s="148"/>
      <c r="F14175" s="148"/>
      <c r="G14175" s="149"/>
      <c r="H14175" s="148"/>
      <c r="I14175"/>
    </row>
    <row r="14176" spans="1:9" x14ac:dyDescent="0.25">
      <c r="A14176"/>
      <c r="B14176"/>
      <c r="C14176"/>
      <c r="D14176"/>
      <c r="E14176" s="148"/>
      <c r="F14176" s="148"/>
      <c r="G14176" s="149"/>
      <c r="H14176" s="148"/>
      <c r="I14176"/>
    </row>
    <row r="14177" spans="1:9" x14ac:dyDescent="0.25">
      <c r="A14177"/>
      <c r="B14177"/>
      <c r="C14177"/>
      <c r="D14177"/>
      <c r="E14177" s="148"/>
      <c r="F14177" s="148"/>
      <c r="G14177" s="149"/>
      <c r="H14177" s="148"/>
      <c r="I14177"/>
    </row>
    <row r="14178" spans="1:9" x14ac:dyDescent="0.25">
      <c r="A14178"/>
      <c r="B14178"/>
      <c r="C14178"/>
      <c r="D14178"/>
      <c r="E14178" s="148"/>
      <c r="F14178" s="148"/>
      <c r="G14178" s="149"/>
      <c r="H14178" s="148"/>
      <c r="I14178"/>
    </row>
    <row r="14179" spans="1:9" x14ac:dyDescent="0.25">
      <c r="A14179"/>
      <c r="B14179"/>
      <c r="C14179"/>
      <c r="D14179"/>
      <c r="E14179" s="148"/>
      <c r="F14179" s="148"/>
      <c r="G14179" s="149"/>
      <c r="H14179" s="148"/>
      <c r="I14179"/>
    </row>
    <row r="14180" spans="1:9" x14ac:dyDescent="0.25">
      <c r="A14180"/>
      <c r="B14180"/>
      <c r="C14180"/>
      <c r="D14180"/>
      <c r="E14180" s="148"/>
      <c r="F14180" s="148"/>
      <c r="G14180" s="149"/>
      <c r="H14180" s="148"/>
      <c r="I14180"/>
    </row>
    <row r="14181" spans="1:9" x14ac:dyDescent="0.25">
      <c r="A14181"/>
      <c r="B14181"/>
      <c r="C14181"/>
      <c r="D14181"/>
      <c r="E14181" s="148"/>
      <c r="F14181" s="148"/>
      <c r="G14181" s="149"/>
      <c r="H14181" s="148"/>
      <c r="I14181"/>
    </row>
    <row r="14182" spans="1:9" x14ac:dyDescent="0.25">
      <c r="A14182"/>
      <c r="B14182"/>
      <c r="C14182"/>
      <c r="D14182"/>
      <c r="E14182" s="148"/>
      <c r="F14182" s="148"/>
      <c r="G14182" s="149"/>
      <c r="H14182" s="148"/>
      <c r="I14182"/>
    </row>
    <row r="14183" spans="1:9" x14ac:dyDescent="0.25">
      <c r="A14183"/>
      <c r="B14183"/>
      <c r="C14183"/>
      <c r="D14183"/>
      <c r="E14183" s="148"/>
      <c r="F14183" s="148"/>
      <c r="G14183" s="149"/>
      <c r="H14183" s="148"/>
      <c r="I14183"/>
    </row>
    <row r="14184" spans="1:9" x14ac:dyDescent="0.25">
      <c r="A14184"/>
      <c r="B14184"/>
      <c r="C14184"/>
      <c r="D14184"/>
      <c r="E14184" s="148"/>
      <c r="F14184" s="148"/>
      <c r="G14184" s="149"/>
      <c r="H14184" s="148"/>
      <c r="I14184"/>
    </row>
    <row r="14185" spans="1:9" x14ac:dyDescent="0.25">
      <c r="A14185"/>
      <c r="B14185"/>
      <c r="C14185"/>
      <c r="D14185"/>
      <c r="E14185" s="148"/>
      <c r="F14185" s="148"/>
      <c r="G14185" s="149"/>
      <c r="H14185" s="148"/>
      <c r="I14185"/>
    </row>
    <row r="14186" spans="1:9" x14ac:dyDescent="0.25">
      <c r="A14186"/>
      <c r="B14186"/>
      <c r="C14186"/>
      <c r="D14186"/>
      <c r="E14186" s="148"/>
      <c r="F14186" s="148"/>
      <c r="G14186" s="149"/>
      <c r="H14186" s="148"/>
      <c r="I14186"/>
    </row>
    <row r="14187" spans="1:9" x14ac:dyDescent="0.25">
      <c r="A14187"/>
      <c r="B14187"/>
      <c r="C14187"/>
      <c r="D14187"/>
      <c r="E14187" s="148"/>
      <c r="F14187" s="148"/>
      <c r="G14187" s="149"/>
      <c r="H14187" s="148"/>
      <c r="I14187"/>
    </row>
    <row r="14188" spans="1:9" x14ac:dyDescent="0.25">
      <c r="A14188"/>
      <c r="B14188"/>
      <c r="C14188"/>
      <c r="D14188"/>
      <c r="E14188" s="148"/>
      <c r="F14188" s="148"/>
      <c r="G14188" s="149"/>
      <c r="H14188" s="148"/>
      <c r="I14188"/>
    </row>
    <row r="14189" spans="1:9" x14ac:dyDescent="0.25">
      <c r="A14189"/>
      <c r="B14189"/>
      <c r="C14189"/>
      <c r="D14189"/>
      <c r="E14189" s="148"/>
      <c r="F14189" s="148"/>
      <c r="G14189" s="149"/>
      <c r="H14189" s="148"/>
      <c r="I14189"/>
    </row>
    <row r="14190" spans="1:9" x14ac:dyDescent="0.25">
      <c r="A14190"/>
      <c r="B14190"/>
      <c r="C14190"/>
      <c r="D14190"/>
      <c r="E14190" s="148"/>
      <c r="F14190" s="148"/>
      <c r="G14190" s="149"/>
      <c r="H14190" s="148"/>
      <c r="I14190"/>
    </row>
    <row r="14191" spans="1:9" x14ac:dyDescent="0.25">
      <c r="A14191"/>
      <c r="B14191"/>
      <c r="C14191"/>
      <c r="D14191"/>
      <c r="E14191" s="148"/>
      <c r="F14191" s="148"/>
      <c r="G14191" s="149"/>
      <c r="H14191" s="148"/>
      <c r="I14191"/>
    </row>
    <row r="14192" spans="1:9" x14ac:dyDescent="0.25">
      <c r="A14192"/>
      <c r="B14192"/>
      <c r="C14192"/>
      <c r="D14192"/>
      <c r="E14192" s="148"/>
      <c r="F14192" s="148"/>
      <c r="G14192" s="149"/>
      <c r="H14192" s="148"/>
      <c r="I14192"/>
    </row>
    <row r="14193" spans="1:9" x14ac:dyDescent="0.25">
      <c r="A14193"/>
      <c r="B14193"/>
      <c r="C14193"/>
      <c r="D14193"/>
      <c r="E14193" s="148"/>
      <c r="F14193" s="148"/>
      <c r="G14193" s="149"/>
      <c r="H14193" s="148"/>
      <c r="I14193"/>
    </row>
    <row r="14194" spans="1:9" x14ac:dyDescent="0.25">
      <c r="A14194"/>
      <c r="B14194"/>
      <c r="C14194"/>
      <c r="D14194"/>
      <c r="E14194" s="148"/>
      <c r="F14194" s="148"/>
      <c r="G14194" s="149"/>
      <c r="H14194" s="148"/>
      <c r="I14194"/>
    </row>
    <row r="14195" spans="1:9" x14ac:dyDescent="0.25">
      <c r="A14195"/>
      <c r="B14195"/>
      <c r="C14195"/>
      <c r="D14195"/>
      <c r="E14195" s="148"/>
      <c r="F14195" s="148"/>
      <c r="G14195" s="149"/>
      <c r="H14195" s="148"/>
      <c r="I14195"/>
    </row>
    <row r="14196" spans="1:9" x14ac:dyDescent="0.25">
      <c r="A14196"/>
      <c r="B14196"/>
      <c r="C14196"/>
      <c r="D14196"/>
      <c r="E14196" s="148"/>
      <c r="F14196" s="148"/>
      <c r="G14196" s="149"/>
      <c r="H14196" s="148"/>
      <c r="I14196"/>
    </row>
    <row r="14197" spans="1:9" x14ac:dyDescent="0.25">
      <c r="A14197"/>
      <c r="B14197"/>
      <c r="C14197"/>
      <c r="D14197"/>
      <c r="E14197" s="148"/>
      <c r="F14197" s="148"/>
      <c r="G14197" s="149"/>
      <c r="H14197" s="148"/>
      <c r="I14197"/>
    </row>
    <row r="14198" spans="1:9" x14ac:dyDescent="0.25">
      <c r="A14198"/>
      <c r="B14198"/>
      <c r="C14198"/>
      <c r="D14198"/>
      <c r="E14198" s="148"/>
      <c r="F14198" s="148"/>
      <c r="G14198" s="149"/>
      <c r="H14198" s="148"/>
      <c r="I14198"/>
    </row>
    <row r="14199" spans="1:9" x14ac:dyDescent="0.25">
      <c r="A14199"/>
      <c r="B14199"/>
      <c r="C14199"/>
      <c r="D14199"/>
      <c r="E14199" s="148"/>
      <c r="F14199" s="148"/>
      <c r="G14199" s="149"/>
      <c r="H14199" s="148"/>
      <c r="I14199"/>
    </row>
    <row r="14200" spans="1:9" x14ac:dyDescent="0.25">
      <c r="A14200"/>
      <c r="B14200"/>
      <c r="C14200"/>
      <c r="D14200"/>
      <c r="E14200" s="148"/>
      <c r="F14200" s="148"/>
      <c r="G14200" s="149"/>
      <c r="H14200" s="148"/>
      <c r="I14200"/>
    </row>
    <row r="14201" spans="1:9" x14ac:dyDescent="0.25">
      <c r="A14201"/>
      <c r="B14201"/>
      <c r="C14201"/>
      <c r="D14201"/>
      <c r="E14201" s="148"/>
      <c r="F14201" s="148"/>
      <c r="G14201" s="149"/>
      <c r="H14201" s="148"/>
      <c r="I14201"/>
    </row>
    <row r="14202" spans="1:9" x14ac:dyDescent="0.25">
      <c r="A14202"/>
      <c r="B14202"/>
      <c r="C14202"/>
      <c r="D14202"/>
      <c r="E14202" s="148"/>
      <c r="F14202" s="148"/>
      <c r="G14202" s="149"/>
      <c r="H14202" s="148"/>
      <c r="I14202"/>
    </row>
    <row r="14203" spans="1:9" x14ac:dyDescent="0.25">
      <c r="A14203"/>
      <c r="B14203"/>
      <c r="C14203"/>
      <c r="D14203"/>
      <c r="E14203" s="148"/>
      <c r="F14203" s="148"/>
      <c r="G14203" s="149"/>
      <c r="H14203" s="148"/>
      <c r="I14203"/>
    </row>
    <row r="14204" spans="1:9" x14ac:dyDescent="0.25">
      <c r="A14204"/>
      <c r="B14204"/>
      <c r="C14204"/>
      <c r="D14204"/>
      <c r="E14204" s="148"/>
      <c r="F14204" s="148"/>
      <c r="G14204" s="149"/>
      <c r="H14204" s="148"/>
      <c r="I14204"/>
    </row>
    <row r="14205" spans="1:9" x14ac:dyDescent="0.25">
      <c r="A14205"/>
      <c r="B14205"/>
      <c r="C14205"/>
      <c r="D14205"/>
      <c r="E14205" s="148"/>
      <c r="F14205" s="148"/>
      <c r="G14205" s="149"/>
      <c r="H14205" s="148"/>
      <c r="I14205"/>
    </row>
    <row r="14206" spans="1:9" x14ac:dyDescent="0.25">
      <c r="A14206"/>
      <c r="B14206"/>
      <c r="C14206"/>
      <c r="D14206"/>
      <c r="E14206" s="148"/>
      <c r="F14206" s="148"/>
      <c r="G14206" s="149"/>
      <c r="H14206" s="148"/>
      <c r="I14206"/>
    </row>
    <row r="14207" spans="1:9" x14ac:dyDescent="0.25">
      <c r="A14207"/>
      <c r="B14207"/>
      <c r="C14207"/>
      <c r="D14207"/>
      <c r="E14207" s="148"/>
      <c r="F14207" s="148"/>
      <c r="G14207" s="149"/>
      <c r="H14207" s="148"/>
      <c r="I14207"/>
    </row>
    <row r="14208" spans="1:9" x14ac:dyDescent="0.25">
      <c r="A14208"/>
      <c r="B14208"/>
      <c r="C14208"/>
      <c r="D14208"/>
      <c r="E14208" s="148"/>
      <c r="F14208" s="148"/>
      <c r="G14208" s="149"/>
      <c r="H14208" s="148"/>
      <c r="I14208"/>
    </row>
    <row r="14209" spans="1:9" x14ac:dyDescent="0.25">
      <c r="A14209"/>
      <c r="B14209"/>
      <c r="C14209"/>
      <c r="D14209"/>
      <c r="E14209" s="148"/>
      <c r="F14209" s="148"/>
      <c r="G14209" s="149"/>
      <c r="H14209" s="148"/>
      <c r="I14209"/>
    </row>
    <row r="14210" spans="1:9" x14ac:dyDescent="0.25">
      <c r="A14210"/>
      <c r="B14210"/>
      <c r="C14210"/>
      <c r="D14210"/>
      <c r="E14210" s="148"/>
      <c r="F14210" s="148"/>
      <c r="G14210" s="149"/>
      <c r="H14210" s="148"/>
      <c r="I14210"/>
    </row>
    <row r="14211" spans="1:9" x14ac:dyDescent="0.25">
      <c r="A14211"/>
      <c r="B14211"/>
      <c r="C14211"/>
      <c r="D14211"/>
      <c r="E14211" s="148"/>
      <c r="F14211" s="148"/>
      <c r="G14211" s="149"/>
      <c r="H14211" s="148"/>
      <c r="I14211"/>
    </row>
    <row r="14212" spans="1:9" x14ac:dyDescent="0.25">
      <c r="A14212"/>
      <c r="B14212"/>
      <c r="C14212"/>
      <c r="D14212"/>
      <c r="E14212" s="148"/>
      <c r="F14212" s="148"/>
      <c r="G14212" s="149"/>
      <c r="H14212" s="148"/>
      <c r="I14212"/>
    </row>
    <row r="14213" spans="1:9" x14ac:dyDescent="0.25">
      <c r="A14213"/>
      <c r="B14213"/>
      <c r="C14213"/>
      <c r="D14213"/>
      <c r="E14213" s="148"/>
      <c r="F14213" s="148"/>
      <c r="G14213" s="149"/>
      <c r="H14213" s="148"/>
      <c r="I14213"/>
    </row>
    <row r="14214" spans="1:9" x14ac:dyDescent="0.25">
      <c r="A14214"/>
      <c r="B14214"/>
      <c r="C14214"/>
      <c r="D14214"/>
      <c r="E14214" s="148"/>
      <c r="F14214" s="148"/>
      <c r="G14214" s="149"/>
      <c r="H14214" s="148"/>
      <c r="I14214"/>
    </row>
    <row r="14215" spans="1:9" x14ac:dyDescent="0.25">
      <c r="A14215"/>
      <c r="B14215"/>
      <c r="C14215"/>
      <c r="D14215"/>
      <c r="E14215" s="148"/>
      <c r="F14215" s="148"/>
      <c r="G14215" s="149"/>
      <c r="H14215" s="148"/>
      <c r="I14215"/>
    </row>
    <row r="14216" spans="1:9" x14ac:dyDescent="0.25">
      <c r="A14216"/>
      <c r="B14216"/>
      <c r="C14216"/>
      <c r="D14216"/>
      <c r="E14216" s="148"/>
      <c r="F14216" s="148"/>
      <c r="G14216" s="149"/>
      <c r="H14216" s="148"/>
      <c r="I14216"/>
    </row>
    <row r="14217" spans="1:9" x14ac:dyDescent="0.25">
      <c r="A14217"/>
      <c r="B14217"/>
      <c r="C14217"/>
      <c r="D14217"/>
      <c r="E14217" s="148"/>
      <c r="F14217" s="148"/>
      <c r="G14217" s="149"/>
      <c r="H14217" s="148"/>
      <c r="I14217"/>
    </row>
    <row r="14218" spans="1:9" x14ac:dyDescent="0.25">
      <c r="A14218"/>
      <c r="B14218"/>
      <c r="C14218"/>
      <c r="D14218"/>
      <c r="E14218" s="148"/>
      <c r="F14218" s="148"/>
      <c r="G14218" s="149"/>
      <c r="H14218" s="148"/>
      <c r="I14218"/>
    </row>
    <row r="14219" spans="1:9" x14ac:dyDescent="0.25">
      <c r="A14219"/>
      <c r="B14219"/>
      <c r="C14219"/>
      <c r="D14219"/>
      <c r="E14219" s="148"/>
      <c r="F14219" s="148"/>
      <c r="G14219" s="149"/>
      <c r="H14219" s="148"/>
      <c r="I14219"/>
    </row>
    <row r="14220" spans="1:9" x14ac:dyDescent="0.25">
      <c r="A14220"/>
      <c r="B14220"/>
      <c r="C14220"/>
      <c r="D14220"/>
      <c r="E14220" s="148"/>
      <c r="F14220" s="148"/>
      <c r="G14220" s="149"/>
      <c r="H14220" s="148"/>
      <c r="I14220"/>
    </row>
    <row r="14221" spans="1:9" x14ac:dyDescent="0.25">
      <c r="A14221"/>
      <c r="B14221"/>
      <c r="C14221"/>
      <c r="D14221"/>
      <c r="E14221" s="148"/>
      <c r="F14221" s="148"/>
      <c r="G14221" s="149"/>
      <c r="H14221" s="148"/>
      <c r="I14221"/>
    </row>
    <row r="14222" spans="1:9" x14ac:dyDescent="0.25">
      <c r="A14222"/>
      <c r="B14222"/>
      <c r="C14222"/>
      <c r="D14222"/>
      <c r="E14222" s="148"/>
      <c r="F14222" s="148"/>
      <c r="G14222" s="149"/>
      <c r="H14222" s="148"/>
      <c r="I14222"/>
    </row>
    <row r="14223" spans="1:9" x14ac:dyDescent="0.25">
      <c r="A14223"/>
      <c r="B14223"/>
      <c r="C14223"/>
      <c r="D14223"/>
      <c r="E14223" s="148"/>
      <c r="F14223" s="148"/>
      <c r="G14223" s="149"/>
      <c r="H14223" s="148"/>
      <c r="I14223"/>
    </row>
    <row r="14224" spans="1:9" x14ac:dyDescent="0.25">
      <c r="A14224"/>
      <c r="B14224"/>
      <c r="C14224"/>
      <c r="D14224"/>
      <c r="E14224" s="148"/>
      <c r="F14224" s="148"/>
      <c r="G14224" s="149"/>
      <c r="H14224" s="148"/>
      <c r="I14224"/>
    </row>
    <row r="14225" spans="1:9" x14ac:dyDescent="0.25">
      <c r="A14225"/>
      <c r="B14225"/>
      <c r="C14225"/>
      <c r="D14225"/>
      <c r="E14225" s="148"/>
      <c r="F14225" s="148"/>
      <c r="G14225" s="149"/>
      <c r="H14225" s="148"/>
      <c r="I14225"/>
    </row>
    <row r="14226" spans="1:9" x14ac:dyDescent="0.25">
      <c r="A14226"/>
      <c r="B14226"/>
      <c r="C14226"/>
      <c r="D14226"/>
      <c r="E14226" s="148"/>
      <c r="F14226" s="148"/>
      <c r="G14226" s="149"/>
      <c r="H14226" s="148"/>
      <c r="I14226"/>
    </row>
    <row r="14227" spans="1:9" x14ac:dyDescent="0.25">
      <c r="A14227"/>
      <c r="B14227"/>
      <c r="C14227"/>
      <c r="D14227"/>
      <c r="E14227" s="148"/>
      <c r="F14227" s="148"/>
      <c r="G14227" s="149"/>
      <c r="H14227" s="148"/>
      <c r="I14227"/>
    </row>
    <row r="14228" spans="1:9" x14ac:dyDescent="0.25">
      <c r="A14228"/>
      <c r="B14228"/>
      <c r="C14228"/>
      <c r="D14228"/>
      <c r="E14228" s="148"/>
      <c r="F14228" s="148"/>
      <c r="G14228" s="149"/>
      <c r="H14228" s="148"/>
      <c r="I14228"/>
    </row>
    <row r="14229" spans="1:9" x14ac:dyDescent="0.25">
      <c r="A14229"/>
      <c r="B14229"/>
      <c r="C14229"/>
      <c r="D14229"/>
      <c r="E14229" s="148"/>
      <c r="F14229" s="148"/>
      <c r="G14229" s="149"/>
      <c r="H14229" s="148"/>
      <c r="I14229"/>
    </row>
    <row r="14230" spans="1:9" x14ac:dyDescent="0.25">
      <c r="A14230"/>
      <c r="B14230"/>
      <c r="C14230"/>
      <c r="D14230"/>
      <c r="E14230" s="148"/>
      <c r="F14230" s="148"/>
      <c r="G14230" s="149"/>
      <c r="H14230" s="148"/>
      <c r="I14230"/>
    </row>
    <row r="14231" spans="1:9" x14ac:dyDescent="0.25">
      <c r="A14231"/>
      <c r="B14231"/>
      <c r="C14231"/>
      <c r="D14231"/>
      <c r="E14231" s="148"/>
      <c r="F14231" s="148"/>
      <c r="G14231" s="149"/>
      <c r="H14231" s="148"/>
      <c r="I14231"/>
    </row>
    <row r="14232" spans="1:9" x14ac:dyDescent="0.25">
      <c r="A14232"/>
      <c r="B14232"/>
      <c r="C14232"/>
      <c r="D14232"/>
      <c r="E14232" s="148"/>
      <c r="F14232" s="148"/>
      <c r="G14232" s="149"/>
      <c r="H14232" s="148"/>
      <c r="I14232"/>
    </row>
    <row r="14233" spans="1:9" x14ac:dyDescent="0.25">
      <c r="A14233"/>
      <c r="B14233"/>
      <c r="C14233"/>
      <c r="D14233"/>
      <c r="E14233" s="148"/>
      <c r="F14233" s="148"/>
      <c r="G14233" s="149"/>
      <c r="H14233" s="148"/>
      <c r="I14233"/>
    </row>
    <row r="14234" spans="1:9" x14ac:dyDescent="0.25">
      <c r="A14234"/>
      <c r="B14234"/>
      <c r="C14234"/>
      <c r="D14234"/>
      <c r="E14234" s="148"/>
      <c r="F14234" s="148"/>
      <c r="G14234" s="149"/>
      <c r="H14234" s="148"/>
      <c r="I14234"/>
    </row>
    <row r="14235" spans="1:9" x14ac:dyDescent="0.25">
      <c r="A14235"/>
      <c r="B14235"/>
      <c r="C14235"/>
      <c r="D14235"/>
      <c r="E14235" s="148"/>
      <c r="F14235" s="148"/>
      <c r="G14235" s="149"/>
      <c r="H14235" s="148"/>
      <c r="I14235"/>
    </row>
    <row r="14236" spans="1:9" x14ac:dyDescent="0.25">
      <c r="A14236"/>
      <c r="B14236"/>
      <c r="C14236"/>
      <c r="D14236"/>
      <c r="E14236" s="148"/>
      <c r="F14236" s="148"/>
      <c r="G14236" s="149"/>
      <c r="H14236" s="148"/>
      <c r="I14236"/>
    </row>
    <row r="14237" spans="1:9" x14ac:dyDescent="0.25">
      <c r="A14237"/>
      <c r="B14237"/>
      <c r="C14237"/>
      <c r="D14237"/>
      <c r="E14237" s="148"/>
      <c r="F14237" s="148"/>
      <c r="G14237" s="149"/>
      <c r="H14237" s="148"/>
      <c r="I14237"/>
    </row>
    <row r="14238" spans="1:9" x14ac:dyDescent="0.25">
      <c r="A14238"/>
      <c r="B14238"/>
      <c r="C14238"/>
      <c r="D14238"/>
      <c r="E14238" s="148"/>
      <c r="F14238" s="148"/>
      <c r="G14238" s="149"/>
      <c r="H14238" s="148"/>
      <c r="I14238"/>
    </row>
    <row r="14239" spans="1:9" x14ac:dyDescent="0.25">
      <c r="A14239"/>
      <c r="B14239"/>
      <c r="C14239"/>
      <c r="D14239"/>
      <c r="E14239" s="148"/>
      <c r="F14239" s="148"/>
      <c r="G14239" s="149"/>
      <c r="H14239" s="148"/>
      <c r="I14239"/>
    </row>
    <row r="14240" spans="1:9" x14ac:dyDescent="0.25">
      <c r="A14240"/>
      <c r="B14240"/>
      <c r="C14240"/>
      <c r="D14240"/>
      <c r="E14240" s="148"/>
      <c r="F14240" s="148"/>
      <c r="G14240" s="149"/>
      <c r="H14240" s="148"/>
      <c r="I14240"/>
    </row>
    <row r="14241" spans="1:9" x14ac:dyDescent="0.25">
      <c r="A14241"/>
      <c r="B14241"/>
      <c r="C14241"/>
      <c r="D14241"/>
      <c r="E14241" s="148"/>
      <c r="F14241" s="148"/>
      <c r="G14241" s="149"/>
      <c r="H14241" s="148"/>
      <c r="I14241"/>
    </row>
    <row r="14242" spans="1:9" x14ac:dyDescent="0.25">
      <c r="A14242"/>
      <c r="B14242"/>
      <c r="C14242"/>
      <c r="D14242"/>
      <c r="E14242" s="148"/>
      <c r="F14242" s="148"/>
      <c r="G14242" s="149"/>
      <c r="H14242" s="148"/>
      <c r="I14242"/>
    </row>
    <row r="14243" spans="1:9" x14ac:dyDescent="0.25">
      <c r="A14243"/>
      <c r="B14243"/>
      <c r="C14243"/>
      <c r="D14243"/>
      <c r="E14243" s="148"/>
      <c r="F14243" s="148"/>
      <c r="G14243" s="149"/>
      <c r="H14243" s="148"/>
      <c r="I14243"/>
    </row>
    <row r="14244" spans="1:9" x14ac:dyDescent="0.25">
      <c r="A14244"/>
      <c r="B14244"/>
      <c r="C14244"/>
      <c r="D14244"/>
      <c r="E14244" s="148"/>
      <c r="F14244" s="148"/>
      <c r="G14244" s="149"/>
      <c r="H14244" s="148"/>
      <c r="I14244"/>
    </row>
    <row r="14245" spans="1:9" x14ac:dyDescent="0.25">
      <c r="A14245"/>
      <c r="B14245"/>
      <c r="C14245"/>
      <c r="D14245"/>
      <c r="E14245" s="148"/>
      <c r="F14245" s="148"/>
      <c r="G14245" s="149"/>
      <c r="H14245" s="148"/>
      <c r="I14245"/>
    </row>
    <row r="14246" spans="1:9" x14ac:dyDescent="0.25">
      <c r="A14246"/>
      <c r="B14246"/>
      <c r="C14246"/>
      <c r="D14246"/>
      <c r="E14246" s="148"/>
      <c r="F14246" s="148"/>
      <c r="G14246" s="149"/>
      <c r="H14246" s="148"/>
      <c r="I14246"/>
    </row>
    <row r="14247" spans="1:9" x14ac:dyDescent="0.25">
      <c r="A14247"/>
      <c r="B14247"/>
      <c r="C14247"/>
      <c r="D14247"/>
      <c r="E14247" s="148"/>
      <c r="F14247" s="148"/>
      <c r="G14247" s="149"/>
      <c r="H14247" s="148"/>
      <c r="I14247"/>
    </row>
    <row r="14248" spans="1:9" x14ac:dyDescent="0.25">
      <c r="A14248"/>
      <c r="B14248"/>
      <c r="C14248"/>
      <c r="D14248"/>
      <c r="E14248" s="148"/>
      <c r="F14248" s="148"/>
      <c r="G14248" s="149"/>
      <c r="H14248" s="148"/>
      <c r="I14248"/>
    </row>
    <row r="14249" spans="1:9" x14ac:dyDescent="0.25">
      <c r="A14249"/>
      <c r="B14249"/>
      <c r="C14249"/>
      <c r="D14249"/>
      <c r="E14249" s="148"/>
      <c r="F14249" s="148"/>
      <c r="G14249" s="149"/>
      <c r="H14249" s="148"/>
      <c r="I14249"/>
    </row>
    <row r="14250" spans="1:9" x14ac:dyDescent="0.25">
      <c r="A14250"/>
      <c r="B14250"/>
      <c r="C14250"/>
      <c r="D14250"/>
      <c r="E14250" s="148"/>
      <c r="F14250" s="148"/>
      <c r="G14250" s="149"/>
      <c r="H14250" s="148"/>
      <c r="I14250"/>
    </row>
    <row r="14251" spans="1:9" x14ac:dyDescent="0.25">
      <c r="A14251"/>
      <c r="B14251"/>
      <c r="C14251"/>
      <c r="D14251"/>
      <c r="E14251" s="148"/>
      <c r="F14251" s="148"/>
      <c r="G14251" s="149"/>
      <c r="H14251" s="148"/>
      <c r="I14251"/>
    </row>
    <row r="14252" spans="1:9" x14ac:dyDescent="0.25">
      <c r="A14252"/>
      <c r="B14252"/>
      <c r="C14252"/>
      <c r="D14252"/>
      <c r="E14252" s="148"/>
      <c r="F14252" s="148"/>
      <c r="G14252" s="149"/>
      <c r="H14252" s="148"/>
      <c r="I14252"/>
    </row>
    <row r="14253" spans="1:9" x14ac:dyDescent="0.25">
      <c r="A14253"/>
      <c r="B14253"/>
      <c r="C14253"/>
      <c r="D14253"/>
      <c r="E14253" s="148"/>
      <c r="F14253" s="148"/>
      <c r="G14253" s="149"/>
      <c r="H14253" s="148"/>
      <c r="I14253"/>
    </row>
    <row r="14254" spans="1:9" x14ac:dyDescent="0.25">
      <c r="A14254"/>
      <c r="B14254"/>
      <c r="C14254"/>
      <c r="D14254"/>
      <c r="E14254" s="148"/>
      <c r="F14254" s="148"/>
      <c r="G14254" s="149"/>
      <c r="H14254" s="148"/>
      <c r="I14254"/>
    </row>
    <row r="14255" spans="1:9" x14ac:dyDescent="0.25">
      <c r="A14255"/>
      <c r="B14255"/>
      <c r="C14255"/>
      <c r="D14255"/>
      <c r="E14255" s="148"/>
      <c r="F14255" s="148"/>
      <c r="G14255" s="149"/>
      <c r="H14255" s="148"/>
      <c r="I14255"/>
    </row>
    <row r="14256" spans="1:9" x14ac:dyDescent="0.25">
      <c r="A14256"/>
      <c r="B14256"/>
      <c r="C14256"/>
      <c r="D14256"/>
      <c r="E14256" s="148"/>
      <c r="F14256" s="148"/>
      <c r="G14256" s="149"/>
      <c r="H14256" s="148"/>
      <c r="I14256"/>
    </row>
    <row r="14257" spans="1:9" x14ac:dyDescent="0.25">
      <c r="A14257"/>
      <c r="B14257"/>
      <c r="C14257"/>
      <c r="D14257"/>
      <c r="E14257" s="148"/>
      <c r="F14257" s="148"/>
      <c r="G14257" s="149"/>
      <c r="H14257" s="148"/>
      <c r="I14257"/>
    </row>
    <row r="14258" spans="1:9" x14ac:dyDescent="0.25">
      <c r="A14258"/>
      <c r="B14258"/>
      <c r="C14258"/>
      <c r="D14258"/>
      <c r="E14258" s="148"/>
      <c r="F14258" s="148"/>
      <c r="G14258" s="149"/>
      <c r="H14258" s="148"/>
      <c r="I14258"/>
    </row>
    <row r="14259" spans="1:9" x14ac:dyDescent="0.25">
      <c r="A14259"/>
      <c r="B14259"/>
      <c r="C14259"/>
      <c r="D14259"/>
      <c r="E14259" s="148"/>
      <c r="F14259" s="148"/>
      <c r="G14259" s="149"/>
      <c r="H14259" s="148"/>
      <c r="I14259"/>
    </row>
    <row r="14260" spans="1:9" x14ac:dyDescent="0.25">
      <c r="A14260"/>
      <c r="B14260"/>
      <c r="C14260"/>
      <c r="D14260"/>
      <c r="E14260" s="148"/>
      <c r="F14260" s="148"/>
      <c r="G14260" s="149"/>
      <c r="H14260" s="148"/>
      <c r="I14260"/>
    </row>
    <row r="14261" spans="1:9" x14ac:dyDescent="0.25">
      <c r="A14261"/>
      <c r="B14261"/>
      <c r="C14261"/>
      <c r="D14261"/>
      <c r="E14261" s="148"/>
      <c r="F14261" s="148"/>
      <c r="G14261" s="149"/>
      <c r="H14261" s="148"/>
      <c r="I14261"/>
    </row>
    <row r="14262" spans="1:9" x14ac:dyDescent="0.25">
      <c r="A14262"/>
      <c r="B14262"/>
      <c r="C14262"/>
      <c r="D14262"/>
      <c r="E14262" s="148"/>
      <c r="F14262" s="148"/>
      <c r="G14262" s="149"/>
      <c r="H14262" s="148"/>
      <c r="I14262"/>
    </row>
    <row r="14263" spans="1:9" x14ac:dyDescent="0.25">
      <c r="A14263"/>
      <c r="B14263"/>
      <c r="C14263"/>
      <c r="D14263"/>
      <c r="E14263" s="148"/>
      <c r="F14263" s="148"/>
      <c r="G14263" s="149"/>
      <c r="H14263" s="148"/>
      <c r="I14263"/>
    </row>
    <row r="14264" spans="1:9" x14ac:dyDescent="0.25">
      <c r="A14264"/>
      <c r="B14264"/>
      <c r="C14264"/>
      <c r="D14264"/>
      <c r="E14264" s="148"/>
      <c r="F14264" s="148"/>
      <c r="G14264" s="149"/>
      <c r="H14264" s="148"/>
      <c r="I14264"/>
    </row>
    <row r="14265" spans="1:9" x14ac:dyDescent="0.25">
      <c r="A14265"/>
      <c r="B14265"/>
      <c r="C14265"/>
      <c r="D14265"/>
      <c r="E14265" s="148"/>
      <c r="F14265" s="148"/>
      <c r="G14265" s="149"/>
      <c r="H14265" s="148"/>
      <c r="I14265"/>
    </row>
    <row r="14266" spans="1:9" x14ac:dyDescent="0.25">
      <c r="A14266"/>
      <c r="B14266"/>
      <c r="C14266"/>
      <c r="D14266"/>
      <c r="E14266" s="148"/>
      <c r="F14266" s="148"/>
      <c r="G14266" s="149"/>
      <c r="H14266" s="148"/>
      <c r="I14266"/>
    </row>
    <row r="14267" spans="1:9" x14ac:dyDescent="0.25">
      <c r="A14267"/>
      <c r="B14267"/>
      <c r="C14267"/>
      <c r="D14267"/>
      <c r="E14267" s="148"/>
      <c r="F14267" s="148"/>
      <c r="G14267" s="149"/>
      <c r="H14267" s="148"/>
      <c r="I14267"/>
    </row>
    <row r="14268" spans="1:9" x14ac:dyDescent="0.25">
      <c r="A14268"/>
      <c r="B14268"/>
      <c r="C14268"/>
      <c r="D14268"/>
      <c r="E14268" s="148"/>
      <c r="F14268" s="148"/>
      <c r="G14268" s="149"/>
      <c r="H14268" s="148"/>
      <c r="I14268"/>
    </row>
    <row r="14269" spans="1:9" x14ac:dyDescent="0.25">
      <c r="A14269"/>
      <c r="B14269"/>
      <c r="C14269"/>
      <c r="D14269"/>
      <c r="E14269" s="148"/>
      <c r="F14269" s="148"/>
      <c r="G14269" s="149"/>
      <c r="H14269" s="148"/>
      <c r="I14269"/>
    </row>
    <row r="14270" spans="1:9" x14ac:dyDescent="0.25">
      <c r="A14270"/>
      <c r="B14270"/>
      <c r="C14270"/>
      <c r="D14270"/>
      <c r="E14270" s="148"/>
      <c r="F14270" s="148"/>
      <c r="G14270" s="149"/>
      <c r="H14270" s="148"/>
      <c r="I14270"/>
    </row>
    <row r="14271" spans="1:9" x14ac:dyDescent="0.25">
      <c r="A14271"/>
      <c r="B14271"/>
      <c r="C14271"/>
      <c r="D14271"/>
      <c r="E14271" s="148"/>
      <c r="F14271" s="148"/>
      <c r="G14271" s="149"/>
      <c r="H14271" s="148"/>
      <c r="I14271"/>
    </row>
    <row r="14272" spans="1:9" x14ac:dyDescent="0.25">
      <c r="A14272"/>
      <c r="B14272"/>
      <c r="C14272"/>
      <c r="D14272"/>
      <c r="E14272" s="148"/>
      <c r="F14272" s="148"/>
      <c r="G14272" s="149"/>
      <c r="H14272" s="148"/>
      <c r="I14272"/>
    </row>
    <row r="14273" spans="1:9" x14ac:dyDescent="0.25">
      <c r="A14273"/>
      <c r="B14273"/>
      <c r="C14273"/>
      <c r="D14273"/>
      <c r="E14273" s="148"/>
      <c r="F14273" s="148"/>
      <c r="G14273" s="149"/>
      <c r="H14273" s="148"/>
      <c r="I14273"/>
    </row>
    <row r="14274" spans="1:9" x14ac:dyDescent="0.25">
      <c r="A14274"/>
      <c r="B14274"/>
      <c r="C14274"/>
      <c r="D14274"/>
      <c r="E14274" s="148"/>
      <c r="F14274" s="148"/>
      <c r="G14274" s="149"/>
      <c r="H14274" s="148"/>
      <c r="I14274"/>
    </row>
    <row r="14275" spans="1:9" x14ac:dyDescent="0.25">
      <c r="A14275"/>
      <c r="B14275"/>
      <c r="C14275"/>
      <c r="D14275"/>
      <c r="E14275" s="148"/>
      <c r="F14275" s="148"/>
      <c r="G14275" s="149"/>
      <c r="H14275" s="148"/>
      <c r="I14275"/>
    </row>
    <row r="14276" spans="1:9" x14ac:dyDescent="0.25">
      <c r="A14276"/>
      <c r="B14276"/>
      <c r="C14276"/>
      <c r="D14276"/>
      <c r="E14276" s="148"/>
      <c r="F14276" s="148"/>
      <c r="G14276" s="149"/>
      <c r="H14276" s="148"/>
      <c r="I14276"/>
    </row>
    <row r="14277" spans="1:9" x14ac:dyDescent="0.25">
      <c r="A14277"/>
      <c r="B14277"/>
      <c r="C14277"/>
      <c r="D14277"/>
      <c r="E14277" s="148"/>
      <c r="F14277" s="148"/>
      <c r="G14277" s="149"/>
      <c r="H14277" s="148"/>
      <c r="I14277"/>
    </row>
    <row r="14278" spans="1:9" x14ac:dyDescent="0.25">
      <c r="A14278"/>
      <c r="B14278"/>
      <c r="C14278"/>
      <c r="D14278"/>
      <c r="E14278" s="148"/>
      <c r="F14278" s="148"/>
      <c r="G14278" s="149"/>
      <c r="H14278" s="148"/>
      <c r="I14278"/>
    </row>
    <row r="14279" spans="1:9" x14ac:dyDescent="0.25">
      <c r="A14279"/>
      <c r="B14279"/>
      <c r="C14279"/>
      <c r="D14279"/>
      <c r="E14279" s="148"/>
      <c r="F14279" s="148"/>
      <c r="G14279" s="149"/>
      <c r="H14279" s="148"/>
      <c r="I14279"/>
    </row>
    <row r="14280" spans="1:9" x14ac:dyDescent="0.25">
      <c r="A14280"/>
      <c r="B14280"/>
      <c r="C14280"/>
      <c r="D14280"/>
      <c r="E14280" s="148"/>
      <c r="F14280" s="148"/>
      <c r="G14280" s="149"/>
      <c r="H14280" s="148"/>
      <c r="I14280"/>
    </row>
    <row r="14281" spans="1:9" x14ac:dyDescent="0.25">
      <c r="A14281"/>
      <c r="B14281"/>
      <c r="C14281"/>
      <c r="D14281"/>
      <c r="E14281" s="148"/>
      <c r="F14281" s="148"/>
      <c r="G14281" s="149"/>
      <c r="H14281" s="148"/>
      <c r="I14281"/>
    </row>
    <row r="14282" spans="1:9" x14ac:dyDescent="0.25">
      <c r="A14282"/>
      <c r="B14282"/>
      <c r="C14282"/>
      <c r="D14282"/>
      <c r="E14282" s="148"/>
      <c r="F14282" s="148"/>
      <c r="G14282" s="149"/>
      <c r="H14282" s="148"/>
      <c r="I14282"/>
    </row>
    <row r="14283" spans="1:9" x14ac:dyDescent="0.25">
      <c r="A14283"/>
      <c r="B14283"/>
      <c r="C14283"/>
      <c r="D14283"/>
      <c r="E14283" s="148"/>
      <c r="F14283" s="148"/>
      <c r="G14283" s="149"/>
      <c r="H14283" s="148"/>
      <c r="I14283"/>
    </row>
    <row r="14284" spans="1:9" x14ac:dyDescent="0.25">
      <c r="A14284"/>
      <c r="B14284"/>
      <c r="C14284"/>
      <c r="D14284"/>
      <c r="E14284" s="148"/>
      <c r="F14284" s="148"/>
      <c r="G14284" s="149"/>
      <c r="H14284" s="148"/>
      <c r="I14284"/>
    </row>
    <row r="14285" spans="1:9" x14ac:dyDescent="0.25">
      <c r="A14285"/>
      <c r="B14285"/>
      <c r="C14285"/>
      <c r="D14285"/>
      <c r="E14285" s="148"/>
      <c r="F14285" s="148"/>
      <c r="G14285" s="149"/>
      <c r="H14285" s="148"/>
      <c r="I14285"/>
    </row>
    <row r="14286" spans="1:9" x14ac:dyDescent="0.25">
      <c r="A14286"/>
      <c r="B14286"/>
      <c r="C14286"/>
      <c r="D14286"/>
      <c r="E14286" s="148"/>
      <c r="F14286" s="148"/>
      <c r="G14286" s="149"/>
      <c r="H14286" s="148"/>
      <c r="I14286"/>
    </row>
    <row r="14287" spans="1:9" x14ac:dyDescent="0.25">
      <c r="A14287"/>
      <c r="B14287"/>
      <c r="C14287"/>
      <c r="D14287"/>
      <c r="E14287" s="148"/>
      <c r="F14287" s="148"/>
      <c r="G14287" s="149"/>
      <c r="H14287" s="148"/>
      <c r="I14287"/>
    </row>
    <row r="14288" spans="1:9" x14ac:dyDescent="0.25">
      <c r="A14288"/>
      <c r="B14288"/>
      <c r="C14288"/>
      <c r="D14288"/>
      <c r="E14288" s="148"/>
      <c r="F14288" s="148"/>
      <c r="G14288" s="149"/>
      <c r="H14288" s="148"/>
      <c r="I14288"/>
    </row>
    <row r="14289" spans="1:9" x14ac:dyDescent="0.25">
      <c r="A14289"/>
      <c r="B14289"/>
      <c r="C14289"/>
      <c r="D14289"/>
      <c r="E14289" s="148"/>
      <c r="F14289" s="148"/>
      <c r="G14289" s="149"/>
      <c r="H14289" s="148"/>
      <c r="I14289"/>
    </row>
    <row r="14290" spans="1:9" x14ac:dyDescent="0.25">
      <c r="A14290"/>
      <c r="B14290"/>
      <c r="C14290"/>
      <c r="D14290"/>
      <c r="E14290" s="148"/>
      <c r="F14290" s="148"/>
      <c r="G14290" s="149"/>
      <c r="H14290" s="148"/>
      <c r="I14290"/>
    </row>
    <row r="14291" spans="1:9" x14ac:dyDescent="0.25">
      <c r="A14291"/>
      <c r="B14291"/>
      <c r="C14291"/>
      <c r="D14291"/>
      <c r="E14291" s="148"/>
      <c r="F14291" s="148"/>
      <c r="G14291" s="149"/>
      <c r="H14291" s="148"/>
      <c r="I14291"/>
    </row>
    <row r="14292" spans="1:9" x14ac:dyDescent="0.25">
      <c r="A14292"/>
      <c r="B14292"/>
      <c r="C14292"/>
      <c r="D14292"/>
      <c r="E14292" s="148"/>
      <c r="F14292" s="148"/>
      <c r="G14292" s="149"/>
      <c r="H14292" s="148"/>
      <c r="I14292"/>
    </row>
    <row r="14293" spans="1:9" x14ac:dyDescent="0.25">
      <c r="A14293"/>
      <c r="B14293"/>
      <c r="C14293"/>
      <c r="D14293"/>
      <c r="E14293" s="148"/>
      <c r="F14293" s="148"/>
      <c r="G14293" s="149"/>
      <c r="H14293" s="148"/>
      <c r="I14293"/>
    </row>
    <row r="14294" spans="1:9" x14ac:dyDescent="0.25">
      <c r="A14294"/>
      <c r="B14294"/>
      <c r="C14294"/>
      <c r="D14294"/>
      <c r="E14294" s="148"/>
      <c r="F14294" s="148"/>
      <c r="G14294" s="149"/>
      <c r="H14294" s="148"/>
      <c r="I14294"/>
    </row>
    <row r="14295" spans="1:9" x14ac:dyDescent="0.25">
      <c r="A14295"/>
      <c r="B14295"/>
      <c r="C14295"/>
      <c r="D14295"/>
      <c r="E14295" s="148"/>
      <c r="F14295" s="148"/>
      <c r="G14295" s="149"/>
      <c r="H14295" s="148"/>
      <c r="I14295"/>
    </row>
    <row r="14296" spans="1:9" x14ac:dyDescent="0.25">
      <c r="A14296"/>
      <c r="B14296"/>
      <c r="C14296"/>
      <c r="D14296"/>
      <c r="E14296" s="148"/>
      <c r="F14296" s="148"/>
      <c r="G14296" s="149"/>
      <c r="H14296" s="148"/>
      <c r="I14296"/>
    </row>
    <row r="14297" spans="1:9" x14ac:dyDescent="0.25">
      <c r="A14297"/>
      <c r="B14297"/>
      <c r="C14297"/>
      <c r="D14297"/>
      <c r="E14297" s="148"/>
      <c r="F14297" s="148"/>
      <c r="G14297" s="149"/>
      <c r="H14297" s="148"/>
      <c r="I14297"/>
    </row>
    <row r="14298" spans="1:9" x14ac:dyDescent="0.25">
      <c r="A14298"/>
      <c r="B14298"/>
      <c r="C14298"/>
      <c r="D14298"/>
      <c r="E14298" s="148"/>
      <c r="F14298" s="148"/>
      <c r="G14298" s="149"/>
      <c r="H14298" s="148"/>
      <c r="I14298"/>
    </row>
    <row r="14299" spans="1:9" x14ac:dyDescent="0.25">
      <c r="A14299"/>
      <c r="B14299"/>
      <c r="C14299"/>
      <c r="D14299"/>
      <c r="E14299" s="148"/>
      <c r="F14299" s="148"/>
      <c r="G14299" s="149"/>
      <c r="H14299" s="148"/>
      <c r="I14299"/>
    </row>
    <row r="14300" spans="1:9" x14ac:dyDescent="0.25">
      <c r="A14300"/>
      <c r="B14300"/>
      <c r="C14300"/>
      <c r="D14300"/>
      <c r="E14300" s="148"/>
      <c r="F14300" s="148"/>
      <c r="G14300" s="149"/>
      <c r="H14300" s="148"/>
      <c r="I14300"/>
    </row>
    <row r="14301" spans="1:9" x14ac:dyDescent="0.25">
      <c r="A14301"/>
      <c r="B14301"/>
      <c r="C14301"/>
      <c r="D14301"/>
      <c r="E14301" s="148"/>
      <c r="F14301" s="148"/>
      <c r="G14301" s="149"/>
      <c r="H14301" s="148"/>
      <c r="I14301"/>
    </row>
    <row r="14302" spans="1:9" x14ac:dyDescent="0.25">
      <c r="A14302"/>
      <c r="B14302"/>
      <c r="C14302"/>
      <c r="D14302"/>
      <c r="E14302" s="148"/>
      <c r="F14302" s="148"/>
      <c r="G14302" s="149"/>
      <c r="H14302" s="148"/>
      <c r="I14302"/>
    </row>
    <row r="14303" spans="1:9" x14ac:dyDescent="0.25">
      <c r="A14303"/>
      <c r="B14303"/>
      <c r="C14303"/>
      <c r="D14303"/>
      <c r="E14303" s="148"/>
      <c r="F14303" s="148"/>
      <c r="G14303" s="149"/>
      <c r="H14303" s="148"/>
      <c r="I14303"/>
    </row>
    <row r="14304" spans="1:9" x14ac:dyDescent="0.25">
      <c r="A14304"/>
      <c r="B14304"/>
      <c r="C14304"/>
      <c r="D14304"/>
      <c r="E14304" s="148"/>
      <c r="F14304" s="148"/>
      <c r="G14304" s="149"/>
      <c r="H14304" s="148"/>
      <c r="I14304"/>
    </row>
    <row r="14305" spans="1:9" x14ac:dyDescent="0.25">
      <c r="A14305"/>
      <c r="B14305"/>
      <c r="C14305"/>
      <c r="D14305"/>
      <c r="E14305" s="148"/>
      <c r="F14305" s="148"/>
      <c r="G14305" s="149"/>
      <c r="H14305" s="148"/>
      <c r="I14305"/>
    </row>
    <row r="14306" spans="1:9" x14ac:dyDescent="0.25">
      <c r="A14306"/>
      <c r="B14306"/>
      <c r="C14306"/>
      <c r="D14306"/>
      <c r="E14306" s="148"/>
      <c r="F14306" s="148"/>
      <c r="G14306" s="149"/>
      <c r="H14306" s="148"/>
      <c r="I14306"/>
    </row>
    <row r="14307" spans="1:9" x14ac:dyDescent="0.25">
      <c r="A14307"/>
      <c r="B14307"/>
      <c r="C14307"/>
      <c r="D14307"/>
      <c r="E14307" s="148"/>
      <c r="F14307" s="148"/>
      <c r="G14307" s="149"/>
      <c r="H14307" s="148"/>
      <c r="I14307"/>
    </row>
    <row r="14308" spans="1:9" x14ac:dyDescent="0.25">
      <c r="A14308"/>
      <c r="B14308"/>
      <c r="C14308"/>
      <c r="D14308"/>
      <c r="E14308" s="148"/>
      <c r="F14308" s="148"/>
      <c r="G14308" s="149"/>
      <c r="H14308" s="148"/>
      <c r="I14308"/>
    </row>
    <row r="14309" spans="1:9" x14ac:dyDescent="0.25">
      <c r="A14309"/>
      <c r="B14309"/>
      <c r="C14309"/>
      <c r="D14309"/>
      <c r="E14309" s="148"/>
      <c r="F14309" s="148"/>
      <c r="G14309" s="149"/>
      <c r="H14309" s="148"/>
      <c r="I14309"/>
    </row>
    <row r="14310" spans="1:9" x14ac:dyDescent="0.25">
      <c r="A14310"/>
      <c r="B14310"/>
      <c r="C14310"/>
      <c r="D14310"/>
      <c r="E14310" s="148"/>
      <c r="F14310" s="148"/>
      <c r="G14310" s="149"/>
      <c r="H14310" s="148"/>
      <c r="I14310"/>
    </row>
    <row r="14311" spans="1:9" x14ac:dyDescent="0.25">
      <c r="A14311"/>
      <c r="B14311"/>
      <c r="C14311"/>
      <c r="D14311"/>
      <c r="E14311" s="148"/>
      <c r="F14311" s="148"/>
      <c r="G14311" s="149"/>
      <c r="H14311" s="148"/>
      <c r="I14311"/>
    </row>
    <row r="14312" spans="1:9" x14ac:dyDescent="0.25">
      <c r="A14312"/>
      <c r="B14312"/>
      <c r="C14312"/>
      <c r="D14312"/>
      <c r="E14312" s="148"/>
      <c r="F14312" s="148"/>
      <c r="G14312" s="149"/>
      <c r="H14312" s="148"/>
      <c r="I14312"/>
    </row>
    <row r="14313" spans="1:9" x14ac:dyDescent="0.25">
      <c r="A14313"/>
      <c r="B14313"/>
      <c r="C14313"/>
      <c r="D14313"/>
      <c r="E14313" s="148"/>
      <c r="F14313" s="148"/>
      <c r="G14313" s="149"/>
      <c r="H14313" s="148"/>
      <c r="I14313"/>
    </row>
    <row r="14314" spans="1:9" x14ac:dyDescent="0.25">
      <c r="A14314"/>
      <c r="B14314"/>
      <c r="C14314"/>
      <c r="D14314"/>
      <c r="E14314" s="148"/>
      <c r="F14314" s="148"/>
      <c r="G14314" s="149"/>
      <c r="H14314" s="148"/>
      <c r="I14314"/>
    </row>
    <row r="14315" spans="1:9" x14ac:dyDescent="0.25">
      <c r="A14315"/>
      <c r="B14315"/>
      <c r="C14315"/>
      <c r="D14315"/>
      <c r="E14315" s="148"/>
      <c r="F14315" s="148"/>
      <c r="G14315" s="149"/>
      <c r="H14315" s="148"/>
      <c r="I14315"/>
    </row>
    <row r="14316" spans="1:9" x14ac:dyDescent="0.25">
      <c r="A14316"/>
      <c r="B14316"/>
      <c r="C14316"/>
      <c r="D14316"/>
      <c r="E14316" s="148"/>
      <c r="F14316" s="148"/>
      <c r="G14316" s="149"/>
      <c r="H14316" s="148"/>
      <c r="I14316"/>
    </row>
    <row r="14317" spans="1:9" x14ac:dyDescent="0.25">
      <c r="A14317"/>
      <c r="B14317"/>
      <c r="C14317"/>
      <c r="D14317"/>
      <c r="E14317" s="148"/>
      <c r="F14317" s="148"/>
      <c r="G14317" s="149"/>
      <c r="H14317" s="148"/>
      <c r="I14317"/>
    </row>
    <row r="14318" spans="1:9" x14ac:dyDescent="0.25">
      <c r="A14318"/>
      <c r="B14318"/>
      <c r="C14318"/>
      <c r="D14318"/>
      <c r="E14318" s="148"/>
      <c r="F14318" s="148"/>
      <c r="G14318" s="149"/>
      <c r="H14318" s="148"/>
      <c r="I14318"/>
    </row>
    <row r="14319" spans="1:9" x14ac:dyDescent="0.25">
      <c r="A14319"/>
      <c r="B14319"/>
      <c r="C14319"/>
      <c r="D14319"/>
      <c r="E14319" s="148"/>
      <c r="F14319" s="148"/>
      <c r="G14319" s="149"/>
      <c r="H14319" s="148"/>
      <c r="I14319"/>
    </row>
    <row r="14320" spans="1:9" x14ac:dyDescent="0.25">
      <c r="A14320"/>
      <c r="B14320"/>
      <c r="C14320"/>
      <c r="D14320"/>
      <c r="E14320" s="148"/>
      <c r="F14320" s="148"/>
      <c r="G14320" s="149"/>
      <c r="H14320" s="148"/>
      <c r="I14320"/>
    </row>
    <row r="14321" spans="1:9" x14ac:dyDescent="0.25">
      <c r="A14321"/>
      <c r="B14321"/>
      <c r="C14321"/>
      <c r="D14321"/>
      <c r="E14321" s="148"/>
      <c r="F14321" s="148"/>
      <c r="G14321" s="149"/>
      <c r="H14321" s="148"/>
      <c r="I14321"/>
    </row>
    <row r="14322" spans="1:9" x14ac:dyDescent="0.25">
      <c r="A14322"/>
      <c r="B14322"/>
      <c r="C14322"/>
      <c r="D14322"/>
      <c r="E14322" s="148"/>
      <c r="F14322" s="148"/>
      <c r="G14322" s="149"/>
      <c r="H14322" s="148"/>
      <c r="I14322"/>
    </row>
    <row r="14323" spans="1:9" x14ac:dyDescent="0.25">
      <c r="A14323"/>
      <c r="B14323"/>
      <c r="C14323"/>
      <c r="D14323"/>
      <c r="E14323" s="148"/>
      <c r="F14323" s="148"/>
      <c r="G14323" s="149"/>
      <c r="H14323" s="148"/>
      <c r="I14323"/>
    </row>
    <row r="14324" spans="1:9" x14ac:dyDescent="0.25">
      <c r="A14324"/>
      <c r="B14324"/>
      <c r="C14324"/>
      <c r="D14324"/>
      <c r="E14324" s="148"/>
      <c r="F14324" s="148"/>
      <c r="G14324" s="149"/>
      <c r="H14324" s="148"/>
      <c r="I14324"/>
    </row>
    <row r="14325" spans="1:9" x14ac:dyDescent="0.25">
      <c r="A14325"/>
      <c r="B14325"/>
      <c r="C14325"/>
      <c r="D14325"/>
      <c r="E14325" s="148"/>
      <c r="F14325" s="148"/>
      <c r="G14325" s="149"/>
      <c r="H14325" s="148"/>
      <c r="I14325"/>
    </row>
    <row r="14326" spans="1:9" x14ac:dyDescent="0.25">
      <c r="A14326"/>
      <c r="B14326"/>
      <c r="C14326"/>
      <c r="D14326"/>
      <c r="E14326" s="148"/>
      <c r="F14326" s="148"/>
      <c r="G14326" s="149"/>
      <c r="H14326" s="148"/>
      <c r="I14326"/>
    </row>
    <row r="14327" spans="1:9" x14ac:dyDescent="0.25">
      <c r="A14327"/>
      <c r="B14327"/>
      <c r="C14327"/>
      <c r="D14327"/>
      <c r="E14327" s="148"/>
      <c r="F14327" s="148"/>
      <c r="G14327" s="149"/>
      <c r="H14327" s="148"/>
      <c r="I14327"/>
    </row>
    <row r="14328" spans="1:9" x14ac:dyDescent="0.25">
      <c r="A14328"/>
      <c r="B14328"/>
      <c r="C14328"/>
      <c r="D14328"/>
      <c r="E14328" s="148"/>
      <c r="F14328" s="148"/>
      <c r="G14328" s="149"/>
      <c r="H14328" s="148"/>
      <c r="I14328"/>
    </row>
    <row r="14329" spans="1:9" x14ac:dyDescent="0.25">
      <c r="A14329"/>
      <c r="B14329"/>
      <c r="C14329"/>
      <c r="D14329"/>
      <c r="E14329" s="148"/>
      <c r="F14329" s="148"/>
      <c r="G14329" s="149"/>
      <c r="H14329" s="148"/>
      <c r="I14329"/>
    </row>
    <row r="14330" spans="1:9" x14ac:dyDescent="0.25">
      <c r="A14330"/>
      <c r="B14330"/>
      <c r="C14330"/>
      <c r="D14330"/>
      <c r="E14330" s="148"/>
      <c r="F14330" s="148"/>
      <c r="G14330" s="149"/>
      <c r="H14330" s="148"/>
      <c r="I14330"/>
    </row>
    <row r="14331" spans="1:9" x14ac:dyDescent="0.25">
      <c r="A14331"/>
      <c r="B14331"/>
      <c r="C14331"/>
      <c r="D14331"/>
      <c r="E14331" s="148"/>
      <c r="F14331" s="148"/>
      <c r="G14331" s="149"/>
      <c r="H14331" s="148"/>
      <c r="I14331"/>
    </row>
    <row r="14332" spans="1:9" x14ac:dyDescent="0.25">
      <c r="A14332"/>
      <c r="B14332"/>
      <c r="C14332"/>
      <c r="D14332"/>
      <c r="E14332" s="148"/>
      <c r="F14332" s="148"/>
      <c r="G14332" s="149"/>
      <c r="H14332" s="148"/>
      <c r="I14332"/>
    </row>
    <row r="14333" spans="1:9" x14ac:dyDescent="0.25">
      <c r="A14333"/>
      <c r="B14333"/>
      <c r="C14333"/>
      <c r="D14333"/>
      <c r="E14333" s="148"/>
      <c r="F14333" s="148"/>
      <c r="G14333" s="149"/>
      <c r="H14333" s="148"/>
      <c r="I14333"/>
    </row>
    <row r="14334" spans="1:9" x14ac:dyDescent="0.25">
      <c r="A14334"/>
      <c r="B14334"/>
      <c r="C14334"/>
      <c r="D14334"/>
      <c r="E14334" s="148"/>
      <c r="F14334" s="148"/>
      <c r="G14334" s="149"/>
      <c r="H14334" s="148"/>
      <c r="I14334"/>
    </row>
    <row r="14335" spans="1:9" x14ac:dyDescent="0.25">
      <c r="A14335"/>
      <c r="B14335"/>
      <c r="C14335"/>
      <c r="D14335"/>
      <c r="E14335" s="148"/>
      <c r="F14335" s="148"/>
      <c r="G14335" s="149"/>
      <c r="H14335" s="148"/>
      <c r="I14335"/>
    </row>
    <row r="14336" spans="1:9" x14ac:dyDescent="0.25">
      <c r="A14336"/>
      <c r="B14336"/>
      <c r="C14336"/>
      <c r="D14336"/>
      <c r="E14336" s="148"/>
      <c r="F14336" s="148"/>
      <c r="G14336" s="149"/>
      <c r="H14336" s="148"/>
      <c r="I14336"/>
    </row>
    <row r="14337" spans="1:9" x14ac:dyDescent="0.25">
      <c r="A14337"/>
      <c r="B14337"/>
      <c r="C14337"/>
      <c r="D14337"/>
      <c r="E14337" s="148"/>
      <c r="F14337" s="148"/>
      <c r="G14337" s="149"/>
      <c r="H14337" s="148"/>
      <c r="I14337"/>
    </row>
    <row r="14338" spans="1:9" x14ac:dyDescent="0.25">
      <c r="A14338"/>
      <c r="B14338"/>
      <c r="C14338"/>
      <c r="D14338"/>
      <c r="E14338" s="148"/>
      <c r="F14338" s="148"/>
      <c r="G14338" s="149"/>
      <c r="H14338" s="148"/>
      <c r="I14338"/>
    </row>
    <row r="14339" spans="1:9" x14ac:dyDescent="0.25">
      <c r="A14339"/>
      <c r="B14339"/>
      <c r="C14339"/>
      <c r="D14339"/>
      <c r="E14339" s="148"/>
      <c r="F14339" s="148"/>
      <c r="G14339" s="149"/>
      <c r="H14339" s="148"/>
      <c r="I14339"/>
    </row>
    <row r="14340" spans="1:9" x14ac:dyDescent="0.25">
      <c r="A14340"/>
      <c r="B14340"/>
      <c r="C14340"/>
      <c r="D14340"/>
      <c r="E14340" s="148"/>
      <c r="F14340" s="148"/>
      <c r="G14340" s="149"/>
      <c r="H14340" s="148"/>
      <c r="I14340"/>
    </row>
    <row r="14341" spans="1:9" x14ac:dyDescent="0.25">
      <c r="A14341"/>
      <c r="B14341"/>
      <c r="C14341"/>
      <c r="D14341"/>
      <c r="E14341" s="148"/>
      <c r="F14341" s="148"/>
      <c r="G14341" s="149"/>
      <c r="H14341" s="148"/>
      <c r="I14341"/>
    </row>
    <row r="14342" spans="1:9" x14ac:dyDescent="0.25">
      <c r="A14342"/>
      <c r="B14342"/>
      <c r="C14342"/>
      <c r="D14342"/>
      <c r="E14342" s="148"/>
      <c r="F14342" s="148"/>
      <c r="G14342" s="149"/>
      <c r="H14342" s="148"/>
      <c r="I14342"/>
    </row>
    <row r="14343" spans="1:9" x14ac:dyDescent="0.25">
      <c r="A14343"/>
      <c r="B14343"/>
      <c r="C14343"/>
      <c r="D14343"/>
      <c r="E14343" s="148"/>
      <c r="F14343" s="148"/>
      <c r="G14343" s="149"/>
      <c r="H14343" s="148"/>
      <c r="I14343"/>
    </row>
    <row r="14344" spans="1:9" x14ac:dyDescent="0.25">
      <c r="A14344"/>
      <c r="B14344"/>
      <c r="C14344"/>
      <c r="D14344"/>
      <c r="E14344" s="148"/>
      <c r="F14344" s="148"/>
      <c r="G14344" s="149"/>
      <c r="H14344" s="148"/>
      <c r="I14344"/>
    </row>
    <row r="14345" spans="1:9" x14ac:dyDescent="0.25">
      <c r="A14345"/>
      <c r="B14345"/>
      <c r="C14345"/>
      <c r="D14345"/>
      <c r="E14345" s="148"/>
      <c r="F14345" s="148"/>
      <c r="G14345" s="149"/>
      <c r="H14345" s="148"/>
      <c r="I14345"/>
    </row>
    <row r="14346" spans="1:9" x14ac:dyDescent="0.25">
      <c r="A14346"/>
      <c r="B14346"/>
      <c r="C14346"/>
      <c r="D14346"/>
      <c r="E14346" s="148"/>
      <c r="F14346" s="148"/>
      <c r="G14346" s="149"/>
      <c r="H14346" s="148"/>
      <c r="I14346"/>
    </row>
    <row r="14347" spans="1:9" x14ac:dyDescent="0.25">
      <c r="A14347"/>
      <c r="B14347"/>
      <c r="C14347"/>
      <c r="D14347"/>
      <c r="E14347" s="148"/>
      <c r="F14347" s="148"/>
      <c r="G14347" s="149"/>
      <c r="H14347" s="148"/>
      <c r="I14347"/>
    </row>
    <row r="14348" spans="1:9" x14ac:dyDescent="0.25">
      <c r="A14348"/>
      <c r="B14348"/>
      <c r="C14348"/>
      <c r="D14348"/>
      <c r="E14348" s="148"/>
      <c r="F14348" s="148"/>
      <c r="G14348" s="149"/>
      <c r="H14348" s="148"/>
      <c r="I14348"/>
    </row>
    <row r="14349" spans="1:9" x14ac:dyDescent="0.25">
      <c r="A14349"/>
      <c r="B14349"/>
      <c r="C14349"/>
      <c r="D14349"/>
      <c r="E14349" s="148"/>
      <c r="F14349" s="148"/>
      <c r="G14349" s="149"/>
      <c r="H14349" s="148"/>
      <c r="I14349"/>
    </row>
    <row r="14350" spans="1:9" x14ac:dyDescent="0.25">
      <c r="A14350"/>
      <c r="B14350"/>
      <c r="C14350"/>
      <c r="D14350"/>
      <c r="E14350" s="148"/>
      <c r="F14350" s="148"/>
      <c r="G14350" s="149"/>
      <c r="H14350" s="148"/>
      <c r="I14350"/>
    </row>
    <row r="14351" spans="1:9" x14ac:dyDescent="0.25">
      <c r="A14351"/>
      <c r="B14351"/>
      <c r="C14351"/>
      <c r="D14351"/>
      <c r="E14351" s="148"/>
      <c r="F14351" s="148"/>
      <c r="G14351" s="149"/>
      <c r="H14351" s="148"/>
      <c r="I14351"/>
    </row>
    <row r="14352" spans="1:9" x14ac:dyDescent="0.25">
      <c r="A14352"/>
      <c r="B14352"/>
      <c r="C14352"/>
      <c r="D14352"/>
      <c r="E14352" s="148"/>
      <c r="F14352" s="148"/>
      <c r="G14352" s="149"/>
      <c r="H14352" s="148"/>
      <c r="I14352"/>
    </row>
    <row r="14353" spans="1:9" x14ac:dyDescent="0.25">
      <c r="A14353"/>
      <c r="B14353"/>
      <c r="C14353"/>
      <c r="D14353"/>
      <c r="E14353" s="148"/>
      <c r="F14353" s="148"/>
      <c r="G14353" s="149"/>
      <c r="H14353" s="148"/>
      <c r="I14353"/>
    </row>
    <row r="14354" spans="1:9" x14ac:dyDescent="0.25">
      <c r="A14354"/>
      <c r="B14354"/>
      <c r="C14354"/>
      <c r="D14354"/>
      <c r="E14354" s="148"/>
      <c r="F14354" s="148"/>
      <c r="G14354" s="149"/>
      <c r="H14354" s="148"/>
      <c r="I14354"/>
    </row>
    <row r="14355" spans="1:9" x14ac:dyDescent="0.25">
      <c r="A14355"/>
      <c r="B14355"/>
      <c r="C14355"/>
      <c r="D14355"/>
      <c r="E14355" s="148"/>
      <c r="F14355" s="148"/>
      <c r="G14355" s="149"/>
      <c r="H14355" s="148"/>
      <c r="I14355"/>
    </row>
    <row r="14356" spans="1:9" x14ac:dyDescent="0.25">
      <c r="A14356"/>
      <c r="B14356"/>
      <c r="C14356"/>
      <c r="D14356"/>
      <c r="E14356" s="148"/>
      <c r="F14356" s="148"/>
      <c r="G14356" s="149"/>
      <c r="H14356" s="148"/>
      <c r="I14356"/>
    </row>
    <row r="14357" spans="1:9" x14ac:dyDescent="0.25">
      <c r="A14357"/>
      <c r="B14357"/>
      <c r="C14357"/>
      <c r="D14357"/>
      <c r="E14357" s="148"/>
      <c r="F14357" s="148"/>
      <c r="G14357" s="149"/>
      <c r="H14357" s="148"/>
      <c r="I14357"/>
    </row>
    <row r="14358" spans="1:9" x14ac:dyDescent="0.25">
      <c r="A14358"/>
      <c r="B14358"/>
      <c r="C14358"/>
      <c r="D14358"/>
      <c r="E14358" s="148"/>
      <c r="F14358" s="148"/>
      <c r="G14358" s="149"/>
      <c r="H14358" s="148"/>
      <c r="I14358"/>
    </row>
    <row r="14359" spans="1:9" x14ac:dyDescent="0.25">
      <c r="A14359"/>
      <c r="B14359"/>
      <c r="C14359"/>
      <c r="D14359"/>
      <c r="E14359" s="148"/>
      <c r="F14359" s="148"/>
      <c r="G14359" s="149"/>
      <c r="H14359" s="148"/>
      <c r="I14359"/>
    </row>
    <row r="14360" spans="1:9" x14ac:dyDescent="0.25">
      <c r="A14360"/>
      <c r="B14360"/>
      <c r="C14360"/>
      <c r="D14360"/>
      <c r="E14360" s="148"/>
      <c r="F14360" s="148"/>
      <c r="G14360" s="149"/>
      <c r="H14360" s="148"/>
      <c r="I14360"/>
    </row>
    <row r="14361" spans="1:9" x14ac:dyDescent="0.25">
      <c r="A14361"/>
      <c r="B14361"/>
      <c r="C14361"/>
      <c r="D14361"/>
      <c r="E14361" s="148"/>
      <c r="F14361" s="148"/>
      <c r="G14361" s="149"/>
      <c r="H14361" s="148"/>
      <c r="I14361"/>
    </row>
    <row r="14362" spans="1:9" x14ac:dyDescent="0.25">
      <c r="A14362"/>
      <c r="B14362"/>
      <c r="C14362"/>
      <c r="D14362"/>
      <c r="E14362" s="148"/>
      <c r="F14362" s="148"/>
      <c r="G14362" s="149"/>
      <c r="H14362" s="148"/>
      <c r="I14362"/>
    </row>
    <row r="14363" spans="1:9" x14ac:dyDescent="0.25">
      <c r="A14363"/>
      <c r="B14363"/>
      <c r="C14363"/>
      <c r="D14363"/>
      <c r="E14363" s="148"/>
      <c r="F14363" s="148"/>
      <c r="G14363" s="149"/>
      <c r="H14363" s="148"/>
      <c r="I14363"/>
    </row>
    <row r="14364" spans="1:9" x14ac:dyDescent="0.25">
      <c r="A14364"/>
      <c r="B14364"/>
      <c r="C14364"/>
      <c r="D14364"/>
      <c r="E14364" s="148"/>
      <c r="F14364" s="148"/>
      <c r="G14364" s="149"/>
      <c r="H14364" s="148"/>
      <c r="I14364"/>
    </row>
    <row r="14365" spans="1:9" x14ac:dyDescent="0.25">
      <c r="A14365"/>
      <c r="B14365"/>
      <c r="C14365"/>
      <c r="D14365"/>
      <c r="E14365" s="148"/>
      <c r="F14365" s="148"/>
      <c r="G14365" s="149"/>
      <c r="H14365" s="148"/>
      <c r="I14365"/>
    </row>
    <row r="14366" spans="1:9" x14ac:dyDescent="0.25">
      <c r="A14366"/>
      <c r="B14366"/>
      <c r="C14366"/>
      <c r="D14366"/>
      <c r="E14366" s="148"/>
      <c r="F14366" s="148"/>
      <c r="G14366" s="149"/>
      <c r="H14366" s="148"/>
      <c r="I14366"/>
    </row>
    <row r="14367" spans="1:9" x14ac:dyDescent="0.25">
      <c r="A14367"/>
      <c r="B14367"/>
      <c r="C14367"/>
      <c r="D14367"/>
      <c r="E14367" s="148"/>
      <c r="F14367" s="148"/>
      <c r="G14367" s="149"/>
      <c r="H14367" s="148"/>
      <c r="I14367"/>
    </row>
    <row r="14368" spans="1:9" x14ac:dyDescent="0.25">
      <c r="A14368"/>
      <c r="B14368"/>
      <c r="C14368"/>
      <c r="D14368"/>
      <c r="E14368" s="148"/>
      <c r="F14368" s="148"/>
      <c r="G14368" s="149"/>
      <c r="H14368" s="148"/>
      <c r="I14368"/>
    </row>
    <row r="14369" spans="1:9" x14ac:dyDescent="0.25">
      <c r="A14369"/>
      <c r="B14369"/>
      <c r="C14369"/>
      <c r="D14369"/>
      <c r="E14369" s="148"/>
      <c r="F14369" s="148"/>
      <c r="G14369" s="149"/>
      <c r="H14369" s="148"/>
      <c r="I14369"/>
    </row>
    <row r="14370" spans="1:9" x14ac:dyDescent="0.25">
      <c r="A14370"/>
      <c r="B14370"/>
      <c r="C14370"/>
      <c r="D14370"/>
      <c r="E14370" s="148"/>
      <c r="F14370" s="148"/>
      <c r="G14370" s="149"/>
      <c r="H14370" s="148"/>
      <c r="I14370"/>
    </row>
    <row r="14371" spans="1:9" x14ac:dyDescent="0.25">
      <c r="A14371"/>
      <c r="B14371"/>
      <c r="C14371"/>
      <c r="D14371"/>
      <c r="E14371" s="148"/>
      <c r="F14371" s="148"/>
      <c r="G14371" s="149"/>
      <c r="H14371" s="148"/>
      <c r="I14371"/>
    </row>
    <row r="14372" spans="1:9" x14ac:dyDescent="0.25">
      <c r="A14372"/>
      <c r="B14372"/>
      <c r="C14372"/>
      <c r="D14372"/>
      <c r="E14372" s="148"/>
      <c r="F14372" s="148"/>
      <c r="G14372" s="149"/>
      <c r="H14372" s="148"/>
      <c r="I14372"/>
    </row>
    <row r="14373" spans="1:9" x14ac:dyDescent="0.25">
      <c r="A14373"/>
      <c r="B14373"/>
      <c r="C14373"/>
      <c r="D14373"/>
      <c r="E14373" s="148"/>
      <c r="F14373" s="148"/>
      <c r="G14373" s="149"/>
      <c r="H14373" s="148"/>
      <c r="I14373"/>
    </row>
    <row r="14374" spans="1:9" x14ac:dyDescent="0.25">
      <c r="A14374"/>
      <c r="B14374"/>
      <c r="C14374"/>
      <c r="D14374"/>
      <c r="E14374" s="148"/>
      <c r="F14374" s="148"/>
      <c r="G14374" s="149"/>
      <c r="H14374" s="148"/>
      <c r="I14374"/>
    </row>
    <row r="14375" spans="1:9" x14ac:dyDescent="0.25">
      <c r="A14375"/>
      <c r="B14375"/>
      <c r="C14375"/>
      <c r="D14375"/>
      <c r="E14375" s="148"/>
      <c r="F14375" s="148"/>
      <c r="G14375" s="149"/>
      <c r="H14375" s="148"/>
      <c r="I14375"/>
    </row>
    <row r="14376" spans="1:9" x14ac:dyDescent="0.25">
      <c r="A14376"/>
      <c r="B14376"/>
      <c r="C14376"/>
      <c r="D14376"/>
      <c r="E14376" s="148"/>
      <c r="F14376" s="148"/>
      <c r="G14376" s="149"/>
      <c r="H14376" s="148"/>
      <c r="I14376"/>
    </row>
    <row r="14377" spans="1:9" x14ac:dyDescent="0.25">
      <c r="A14377"/>
      <c r="B14377"/>
      <c r="C14377"/>
      <c r="D14377"/>
      <c r="E14377" s="148"/>
      <c r="F14377" s="148"/>
      <c r="G14377" s="149"/>
      <c r="H14377" s="148"/>
      <c r="I14377"/>
    </row>
    <row r="14378" spans="1:9" x14ac:dyDescent="0.25">
      <c r="A14378"/>
      <c r="B14378"/>
      <c r="C14378"/>
      <c r="D14378"/>
      <c r="E14378" s="148"/>
      <c r="F14378" s="148"/>
      <c r="G14378" s="149"/>
      <c r="H14378" s="148"/>
      <c r="I14378"/>
    </row>
    <row r="14379" spans="1:9" x14ac:dyDescent="0.25">
      <c r="A14379"/>
      <c r="B14379"/>
      <c r="C14379"/>
      <c r="D14379"/>
      <c r="E14379" s="148"/>
      <c r="F14379" s="148"/>
      <c r="G14379" s="149"/>
      <c r="H14379" s="148"/>
      <c r="I14379"/>
    </row>
    <row r="14380" spans="1:9" x14ac:dyDescent="0.25">
      <c r="A14380"/>
      <c r="B14380"/>
      <c r="C14380"/>
      <c r="D14380"/>
      <c r="E14380" s="148"/>
      <c r="F14380" s="148"/>
      <c r="G14380" s="149"/>
      <c r="H14380" s="148"/>
      <c r="I14380"/>
    </row>
    <row r="14381" spans="1:9" x14ac:dyDescent="0.25">
      <c r="A14381"/>
      <c r="B14381"/>
      <c r="C14381"/>
      <c r="D14381"/>
      <c r="E14381" s="148"/>
      <c r="F14381" s="148"/>
      <c r="G14381" s="149"/>
      <c r="H14381" s="148"/>
      <c r="I14381"/>
    </row>
    <row r="14382" spans="1:9" x14ac:dyDescent="0.25">
      <c r="A14382"/>
      <c r="B14382"/>
      <c r="C14382"/>
      <c r="D14382"/>
      <c r="E14382" s="148"/>
      <c r="F14382" s="148"/>
      <c r="G14382" s="149"/>
      <c r="H14382" s="148"/>
      <c r="I14382"/>
    </row>
    <row r="14383" spans="1:9" x14ac:dyDescent="0.25">
      <c r="A14383"/>
      <c r="B14383"/>
      <c r="C14383"/>
      <c r="D14383"/>
      <c r="E14383" s="148"/>
      <c r="F14383" s="148"/>
      <c r="G14383" s="149"/>
      <c r="H14383" s="148"/>
      <c r="I14383"/>
    </row>
    <row r="14384" spans="1:9" x14ac:dyDescent="0.25">
      <c r="A14384"/>
      <c r="B14384"/>
      <c r="C14384"/>
      <c r="D14384"/>
      <c r="E14384" s="148"/>
      <c r="F14384" s="148"/>
      <c r="G14384" s="149"/>
      <c r="H14384" s="148"/>
      <c r="I14384"/>
    </row>
    <row r="14385" spans="1:9" x14ac:dyDescent="0.25">
      <c r="A14385"/>
      <c r="B14385"/>
      <c r="C14385"/>
      <c r="D14385"/>
      <c r="E14385" s="148"/>
      <c r="F14385" s="148"/>
      <c r="G14385" s="149"/>
      <c r="H14385" s="148"/>
      <c r="I14385"/>
    </row>
    <row r="14386" spans="1:9" x14ac:dyDescent="0.25">
      <c r="A14386"/>
      <c r="B14386"/>
      <c r="C14386"/>
      <c r="D14386"/>
      <c r="E14386" s="148"/>
      <c r="F14386" s="148"/>
      <c r="G14386" s="149"/>
      <c r="H14386" s="148"/>
      <c r="I14386"/>
    </row>
    <row r="14387" spans="1:9" x14ac:dyDescent="0.25">
      <c r="A14387"/>
      <c r="B14387"/>
      <c r="C14387"/>
      <c r="D14387"/>
      <c r="E14387" s="148"/>
      <c r="F14387" s="148"/>
      <c r="G14387" s="149"/>
      <c r="H14387" s="148"/>
      <c r="I14387"/>
    </row>
    <row r="14388" spans="1:9" x14ac:dyDescent="0.25">
      <c r="A14388"/>
      <c r="B14388"/>
      <c r="C14388"/>
      <c r="D14388"/>
      <c r="E14388" s="148"/>
      <c r="F14388" s="148"/>
      <c r="G14388" s="149"/>
      <c r="H14388" s="148"/>
      <c r="I14388"/>
    </row>
    <row r="14389" spans="1:9" x14ac:dyDescent="0.25">
      <c r="A14389"/>
      <c r="B14389"/>
      <c r="C14389"/>
      <c r="D14389"/>
      <c r="E14389" s="148"/>
      <c r="F14389" s="148"/>
      <c r="G14389" s="149"/>
      <c r="H14389" s="148"/>
      <c r="I14389"/>
    </row>
    <row r="14390" spans="1:9" x14ac:dyDescent="0.25">
      <c r="A14390"/>
      <c r="B14390"/>
      <c r="C14390"/>
      <c r="D14390"/>
      <c r="E14390" s="148"/>
      <c r="F14390" s="148"/>
      <c r="G14390" s="149"/>
      <c r="H14390" s="148"/>
      <c r="I14390"/>
    </row>
    <row r="14391" spans="1:9" x14ac:dyDescent="0.25">
      <c r="A14391"/>
      <c r="B14391"/>
      <c r="C14391"/>
      <c r="D14391"/>
      <c r="E14391" s="148"/>
      <c r="F14391" s="148"/>
      <c r="G14391" s="149"/>
      <c r="H14391" s="148"/>
      <c r="I14391"/>
    </row>
    <row r="14392" spans="1:9" x14ac:dyDescent="0.25">
      <c r="A14392"/>
      <c r="B14392"/>
      <c r="C14392"/>
      <c r="D14392"/>
      <c r="E14392" s="148"/>
      <c r="F14392" s="148"/>
      <c r="G14392" s="149"/>
      <c r="H14392" s="148"/>
      <c r="I14392"/>
    </row>
    <row r="14393" spans="1:9" x14ac:dyDescent="0.25">
      <c r="A14393"/>
      <c r="B14393"/>
      <c r="C14393"/>
      <c r="D14393"/>
      <c r="E14393" s="148"/>
      <c r="F14393" s="148"/>
      <c r="G14393" s="149"/>
      <c r="H14393" s="148"/>
      <c r="I14393"/>
    </row>
    <row r="14394" spans="1:9" x14ac:dyDescent="0.25">
      <c r="A14394"/>
      <c r="B14394"/>
      <c r="C14394"/>
      <c r="D14394"/>
      <c r="E14394" s="148"/>
      <c r="F14394" s="148"/>
      <c r="G14394" s="149"/>
      <c r="H14394" s="148"/>
      <c r="I14394"/>
    </row>
    <row r="14395" spans="1:9" x14ac:dyDescent="0.25">
      <c r="A14395"/>
      <c r="B14395"/>
      <c r="C14395"/>
      <c r="D14395"/>
      <c r="E14395" s="148"/>
      <c r="F14395" s="148"/>
      <c r="G14395" s="149"/>
      <c r="H14395" s="148"/>
      <c r="I14395"/>
    </row>
    <row r="14396" spans="1:9" x14ac:dyDescent="0.25">
      <c r="A14396"/>
      <c r="B14396"/>
      <c r="C14396"/>
      <c r="D14396"/>
      <c r="E14396" s="148"/>
      <c r="F14396" s="148"/>
      <c r="G14396" s="149"/>
      <c r="H14396" s="148"/>
      <c r="I14396"/>
    </row>
    <row r="14397" spans="1:9" x14ac:dyDescent="0.25">
      <c r="A14397"/>
      <c r="B14397"/>
      <c r="C14397"/>
      <c r="D14397"/>
      <c r="E14397" s="148"/>
      <c r="F14397" s="148"/>
      <c r="G14397" s="149"/>
      <c r="H14397" s="148"/>
      <c r="I14397"/>
    </row>
    <row r="14398" spans="1:9" x14ac:dyDescent="0.25">
      <c r="A14398"/>
      <c r="B14398"/>
      <c r="C14398"/>
      <c r="D14398"/>
      <c r="E14398" s="148"/>
      <c r="F14398" s="148"/>
      <c r="G14398" s="149"/>
      <c r="H14398" s="148"/>
      <c r="I14398"/>
    </row>
    <row r="14399" spans="1:9" x14ac:dyDescent="0.25">
      <c r="A14399"/>
      <c r="B14399"/>
      <c r="C14399"/>
      <c r="D14399"/>
      <c r="E14399" s="148"/>
      <c r="F14399" s="148"/>
      <c r="G14399" s="149"/>
      <c r="H14399" s="148"/>
      <c r="I14399"/>
    </row>
    <row r="14400" spans="1:9" x14ac:dyDescent="0.25">
      <c r="A14400"/>
      <c r="B14400"/>
      <c r="C14400"/>
      <c r="D14400"/>
      <c r="E14400" s="148"/>
      <c r="F14400" s="148"/>
      <c r="G14400" s="149"/>
      <c r="H14400" s="148"/>
      <c r="I14400"/>
    </row>
    <row r="14401" spans="1:9" x14ac:dyDescent="0.25">
      <c r="A14401"/>
      <c r="B14401"/>
      <c r="C14401"/>
      <c r="D14401"/>
      <c r="E14401" s="148"/>
      <c r="F14401" s="148"/>
      <c r="G14401" s="149"/>
      <c r="H14401" s="148"/>
      <c r="I14401"/>
    </row>
    <row r="14402" spans="1:9" x14ac:dyDescent="0.25">
      <c r="A14402"/>
      <c r="B14402"/>
      <c r="C14402"/>
      <c r="D14402"/>
      <c r="E14402" s="148"/>
      <c r="F14402" s="148"/>
      <c r="G14402" s="149"/>
      <c r="H14402" s="148"/>
      <c r="I14402"/>
    </row>
    <row r="14403" spans="1:9" x14ac:dyDescent="0.25">
      <c r="A14403"/>
      <c r="B14403"/>
      <c r="C14403"/>
      <c r="D14403"/>
      <c r="E14403" s="148"/>
      <c r="F14403" s="148"/>
      <c r="G14403" s="149"/>
      <c r="H14403" s="148"/>
      <c r="I14403"/>
    </row>
    <row r="14404" spans="1:9" x14ac:dyDescent="0.25">
      <c r="A14404"/>
      <c r="B14404"/>
      <c r="C14404"/>
      <c r="D14404"/>
      <c r="E14404" s="148"/>
      <c r="F14404" s="148"/>
      <c r="G14404" s="149"/>
      <c r="H14404" s="148"/>
      <c r="I14404"/>
    </row>
    <row r="14405" spans="1:9" x14ac:dyDescent="0.25">
      <c r="A14405"/>
      <c r="B14405"/>
      <c r="C14405"/>
      <c r="D14405"/>
      <c r="E14405" s="148"/>
      <c r="F14405" s="148"/>
      <c r="G14405" s="149"/>
      <c r="H14405" s="148"/>
      <c r="I14405"/>
    </row>
    <row r="14406" spans="1:9" x14ac:dyDescent="0.25">
      <c r="A14406"/>
      <c r="B14406"/>
      <c r="C14406"/>
      <c r="D14406"/>
      <c r="E14406" s="148"/>
      <c r="F14406" s="148"/>
      <c r="G14406" s="149"/>
      <c r="H14406" s="148"/>
      <c r="I14406"/>
    </row>
    <row r="14407" spans="1:9" x14ac:dyDescent="0.25">
      <c r="A14407"/>
      <c r="B14407"/>
      <c r="C14407"/>
      <c r="D14407"/>
      <c r="E14407" s="148"/>
      <c r="F14407" s="148"/>
      <c r="G14407" s="149"/>
      <c r="H14407" s="148"/>
      <c r="I14407"/>
    </row>
    <row r="14408" spans="1:9" x14ac:dyDescent="0.25">
      <c r="A14408"/>
      <c r="B14408"/>
      <c r="C14408"/>
      <c r="D14408"/>
      <c r="E14408" s="148"/>
      <c r="F14408" s="148"/>
      <c r="G14408" s="149"/>
      <c r="H14408" s="148"/>
      <c r="I14408"/>
    </row>
    <row r="14409" spans="1:9" x14ac:dyDescent="0.25">
      <c r="A14409"/>
      <c r="B14409"/>
      <c r="C14409"/>
      <c r="D14409"/>
      <c r="E14409" s="148"/>
      <c r="F14409" s="148"/>
      <c r="G14409" s="149"/>
      <c r="H14409" s="148"/>
      <c r="I14409"/>
    </row>
    <row r="14410" spans="1:9" x14ac:dyDescent="0.25">
      <c r="A14410"/>
      <c r="B14410"/>
      <c r="C14410"/>
      <c r="D14410"/>
      <c r="E14410" s="148"/>
      <c r="F14410" s="148"/>
      <c r="G14410" s="149"/>
      <c r="H14410" s="148"/>
      <c r="I14410"/>
    </row>
    <row r="14411" spans="1:9" x14ac:dyDescent="0.25">
      <c r="A14411"/>
      <c r="B14411"/>
      <c r="C14411"/>
      <c r="D14411"/>
      <c r="E14411" s="148"/>
      <c r="F14411" s="148"/>
      <c r="G14411" s="149"/>
      <c r="H14411" s="148"/>
      <c r="I14411"/>
    </row>
    <row r="14412" spans="1:9" x14ac:dyDescent="0.25">
      <c r="A14412"/>
      <c r="B14412"/>
      <c r="C14412"/>
      <c r="D14412"/>
      <c r="E14412" s="148"/>
      <c r="F14412" s="148"/>
      <c r="G14412" s="149"/>
      <c r="H14412" s="148"/>
      <c r="I14412"/>
    </row>
    <row r="14413" spans="1:9" x14ac:dyDescent="0.25">
      <c r="A14413"/>
      <c r="B14413"/>
      <c r="C14413"/>
      <c r="D14413"/>
      <c r="E14413" s="148"/>
      <c r="F14413" s="148"/>
      <c r="G14413" s="149"/>
      <c r="H14413" s="148"/>
      <c r="I14413"/>
    </row>
    <row r="14414" spans="1:9" x14ac:dyDescent="0.25">
      <c r="A14414"/>
      <c r="B14414"/>
      <c r="C14414"/>
      <c r="D14414"/>
      <c r="E14414" s="148"/>
      <c r="F14414" s="148"/>
      <c r="G14414" s="149"/>
      <c r="H14414" s="148"/>
      <c r="I14414"/>
    </row>
    <row r="14415" spans="1:9" x14ac:dyDescent="0.25">
      <c r="A14415"/>
      <c r="B14415"/>
      <c r="C14415"/>
      <c r="D14415"/>
      <c r="E14415" s="148"/>
      <c r="F14415" s="148"/>
      <c r="G14415" s="149"/>
      <c r="H14415" s="148"/>
      <c r="I14415"/>
    </row>
    <row r="14416" spans="1:9" x14ac:dyDescent="0.25">
      <c r="A14416"/>
      <c r="B14416"/>
      <c r="C14416"/>
      <c r="D14416"/>
      <c r="E14416" s="148"/>
      <c r="F14416" s="148"/>
      <c r="G14416" s="149"/>
      <c r="H14416" s="148"/>
      <c r="I14416"/>
    </row>
    <row r="14417" spans="1:9" x14ac:dyDescent="0.25">
      <c r="A14417"/>
      <c r="B14417"/>
      <c r="C14417"/>
      <c r="D14417"/>
      <c r="E14417" s="148"/>
      <c r="F14417" s="148"/>
      <c r="G14417" s="149"/>
      <c r="H14417" s="148"/>
      <c r="I14417"/>
    </row>
    <row r="14418" spans="1:9" x14ac:dyDescent="0.25">
      <c r="A14418"/>
      <c r="B14418"/>
      <c r="C14418"/>
      <c r="D14418"/>
      <c r="E14418" s="148"/>
      <c r="F14418" s="148"/>
      <c r="G14418" s="149"/>
      <c r="H14418" s="148"/>
      <c r="I14418"/>
    </row>
    <row r="14419" spans="1:9" x14ac:dyDescent="0.25">
      <c r="A14419"/>
      <c r="B14419"/>
      <c r="C14419"/>
      <c r="D14419"/>
      <c r="E14419" s="148"/>
      <c r="F14419" s="148"/>
      <c r="G14419" s="149"/>
      <c r="H14419" s="148"/>
      <c r="I14419"/>
    </row>
    <row r="14420" spans="1:9" x14ac:dyDescent="0.25">
      <c r="A14420"/>
      <c r="B14420"/>
      <c r="C14420"/>
      <c r="D14420"/>
      <c r="E14420" s="148"/>
      <c r="F14420" s="148"/>
      <c r="G14420" s="149"/>
      <c r="H14420" s="148"/>
      <c r="I14420"/>
    </row>
    <row r="14421" spans="1:9" x14ac:dyDescent="0.25">
      <c r="A14421"/>
      <c r="B14421"/>
      <c r="C14421"/>
      <c r="D14421"/>
      <c r="E14421" s="148"/>
      <c r="F14421" s="148"/>
      <c r="G14421" s="149"/>
      <c r="H14421" s="148"/>
      <c r="I14421"/>
    </row>
    <row r="14422" spans="1:9" x14ac:dyDescent="0.25">
      <c r="A14422"/>
      <c r="B14422"/>
      <c r="C14422"/>
      <c r="D14422"/>
      <c r="E14422" s="148"/>
      <c r="F14422" s="148"/>
      <c r="G14422" s="149"/>
      <c r="H14422" s="148"/>
      <c r="I14422"/>
    </row>
    <row r="14423" spans="1:9" x14ac:dyDescent="0.25">
      <c r="A14423"/>
      <c r="B14423"/>
      <c r="C14423"/>
      <c r="D14423"/>
      <c r="E14423" s="148"/>
      <c r="F14423" s="148"/>
      <c r="G14423" s="149"/>
      <c r="H14423" s="148"/>
      <c r="I14423"/>
    </row>
    <row r="14424" spans="1:9" x14ac:dyDescent="0.25">
      <c r="A14424"/>
      <c r="B14424"/>
      <c r="C14424"/>
      <c r="D14424"/>
      <c r="E14424" s="148"/>
      <c r="F14424" s="148"/>
      <c r="G14424" s="149"/>
      <c r="H14424" s="148"/>
      <c r="I14424"/>
    </row>
    <row r="14425" spans="1:9" x14ac:dyDescent="0.25">
      <c r="A14425"/>
      <c r="B14425"/>
      <c r="C14425"/>
      <c r="D14425"/>
      <c r="E14425" s="148"/>
      <c r="F14425" s="148"/>
      <c r="G14425" s="149"/>
      <c r="H14425" s="148"/>
      <c r="I14425"/>
    </row>
    <row r="14426" spans="1:9" x14ac:dyDescent="0.25">
      <c r="A14426"/>
      <c r="B14426"/>
      <c r="C14426"/>
      <c r="D14426"/>
      <c r="E14426" s="148"/>
      <c r="F14426" s="148"/>
      <c r="G14426" s="149"/>
      <c r="H14426" s="148"/>
      <c r="I14426"/>
    </row>
    <row r="14427" spans="1:9" x14ac:dyDescent="0.25">
      <c r="A14427"/>
      <c r="B14427"/>
      <c r="C14427"/>
      <c r="D14427"/>
      <c r="E14427" s="148"/>
      <c r="F14427" s="148"/>
      <c r="G14427" s="149"/>
      <c r="H14427" s="148"/>
      <c r="I14427"/>
    </row>
    <row r="14428" spans="1:9" x14ac:dyDescent="0.25">
      <c r="A14428"/>
      <c r="B14428"/>
      <c r="C14428"/>
      <c r="D14428"/>
      <c r="E14428" s="148"/>
      <c r="F14428" s="148"/>
      <c r="G14428" s="149"/>
      <c r="H14428" s="148"/>
      <c r="I14428"/>
    </row>
    <row r="14429" spans="1:9" x14ac:dyDescent="0.25">
      <c r="A14429"/>
      <c r="B14429"/>
      <c r="C14429"/>
      <c r="D14429"/>
      <c r="E14429" s="148"/>
      <c r="F14429" s="148"/>
      <c r="G14429" s="149"/>
      <c r="H14429" s="148"/>
      <c r="I14429"/>
    </row>
    <row r="14430" spans="1:9" x14ac:dyDescent="0.25">
      <c r="A14430"/>
      <c r="B14430"/>
      <c r="C14430"/>
      <c r="D14430"/>
      <c r="E14430" s="148"/>
      <c r="F14430" s="148"/>
      <c r="G14430" s="149"/>
      <c r="H14430" s="148"/>
      <c r="I14430"/>
    </row>
    <row r="14431" spans="1:9" x14ac:dyDescent="0.25">
      <c r="A14431"/>
      <c r="B14431"/>
      <c r="C14431"/>
      <c r="D14431"/>
      <c r="E14431" s="148"/>
      <c r="F14431" s="148"/>
      <c r="G14431" s="149"/>
      <c r="H14431" s="148"/>
      <c r="I14431"/>
    </row>
    <row r="14432" spans="1:9" x14ac:dyDescent="0.25">
      <c r="A14432"/>
      <c r="B14432"/>
      <c r="C14432"/>
      <c r="D14432"/>
      <c r="E14432" s="148"/>
      <c r="F14432" s="148"/>
      <c r="G14432" s="149"/>
      <c r="H14432" s="148"/>
      <c r="I14432"/>
    </row>
    <row r="14433" spans="1:9" x14ac:dyDescent="0.25">
      <c r="A14433"/>
      <c r="B14433"/>
      <c r="C14433"/>
      <c r="D14433"/>
      <c r="E14433" s="148"/>
      <c r="F14433" s="148"/>
      <c r="G14433" s="149"/>
      <c r="H14433" s="148"/>
      <c r="I14433"/>
    </row>
    <row r="14434" spans="1:9" x14ac:dyDescent="0.25">
      <c r="A14434"/>
      <c r="B14434"/>
      <c r="C14434"/>
      <c r="D14434"/>
      <c r="E14434" s="148"/>
      <c r="F14434" s="148"/>
      <c r="G14434" s="149"/>
      <c r="H14434" s="148"/>
      <c r="I14434"/>
    </row>
    <row r="14435" spans="1:9" x14ac:dyDescent="0.25">
      <c r="A14435"/>
      <c r="B14435"/>
      <c r="C14435"/>
      <c r="D14435"/>
      <c r="E14435" s="148"/>
      <c r="F14435" s="148"/>
      <c r="G14435" s="149"/>
      <c r="H14435" s="148"/>
      <c r="I14435"/>
    </row>
    <row r="14436" spans="1:9" x14ac:dyDescent="0.25">
      <c r="A14436"/>
      <c r="B14436"/>
      <c r="C14436"/>
      <c r="D14436"/>
      <c r="E14436" s="148"/>
      <c r="F14436" s="148"/>
      <c r="G14436" s="149"/>
      <c r="H14436" s="148"/>
      <c r="I14436"/>
    </row>
    <row r="14437" spans="1:9" x14ac:dyDescent="0.25">
      <c r="A14437"/>
      <c r="B14437"/>
      <c r="C14437"/>
      <c r="D14437"/>
      <c r="E14437" s="148"/>
      <c r="F14437" s="148"/>
      <c r="G14437" s="149"/>
      <c r="H14437" s="148"/>
      <c r="I14437"/>
    </row>
    <row r="14438" spans="1:9" x14ac:dyDescent="0.25">
      <c r="A14438"/>
      <c r="B14438"/>
      <c r="C14438"/>
      <c r="D14438"/>
      <c r="E14438" s="148"/>
      <c r="F14438" s="148"/>
      <c r="G14438" s="149"/>
      <c r="H14438" s="148"/>
      <c r="I14438"/>
    </row>
    <row r="14439" spans="1:9" x14ac:dyDescent="0.25">
      <c r="A14439"/>
      <c r="B14439"/>
      <c r="C14439"/>
      <c r="D14439"/>
      <c r="E14439" s="148"/>
      <c r="F14439" s="148"/>
      <c r="G14439" s="149"/>
      <c r="H14439" s="148"/>
      <c r="I14439"/>
    </row>
    <row r="14440" spans="1:9" x14ac:dyDescent="0.25">
      <c r="A14440"/>
      <c r="B14440"/>
      <c r="C14440"/>
      <c r="D14440"/>
      <c r="E14440" s="148"/>
      <c r="F14440" s="148"/>
      <c r="G14440" s="149"/>
      <c r="H14440" s="148"/>
      <c r="I14440"/>
    </row>
    <row r="14441" spans="1:9" x14ac:dyDescent="0.25">
      <c r="A14441"/>
      <c r="B14441"/>
      <c r="C14441"/>
      <c r="D14441"/>
      <c r="E14441" s="148"/>
      <c r="F14441" s="148"/>
      <c r="G14441" s="149"/>
      <c r="H14441" s="148"/>
      <c r="I14441"/>
    </row>
    <row r="14442" spans="1:9" x14ac:dyDescent="0.25">
      <c r="A14442"/>
      <c r="B14442"/>
      <c r="C14442"/>
      <c r="D14442"/>
      <c r="E14442" s="148"/>
      <c r="F14442" s="148"/>
      <c r="G14442" s="149"/>
      <c r="H14442" s="148"/>
      <c r="I14442"/>
    </row>
    <row r="14443" spans="1:9" x14ac:dyDescent="0.25">
      <c r="A14443"/>
      <c r="B14443"/>
      <c r="C14443"/>
      <c r="D14443"/>
      <c r="E14443" s="148"/>
      <c r="F14443" s="148"/>
      <c r="G14443" s="149"/>
      <c r="H14443" s="148"/>
      <c r="I14443"/>
    </row>
    <row r="14444" spans="1:9" x14ac:dyDescent="0.25">
      <c r="A14444"/>
      <c r="B14444"/>
      <c r="C14444"/>
      <c r="D14444"/>
      <c r="E14444" s="148"/>
      <c r="F14444" s="148"/>
      <c r="G14444" s="149"/>
      <c r="H14444" s="148"/>
      <c r="I14444"/>
    </row>
    <row r="14445" spans="1:9" x14ac:dyDescent="0.25">
      <c r="A14445"/>
      <c r="B14445"/>
      <c r="C14445"/>
      <c r="D14445"/>
      <c r="E14445" s="148"/>
      <c r="F14445" s="148"/>
      <c r="G14445" s="149"/>
      <c r="H14445" s="148"/>
      <c r="I14445"/>
    </row>
    <row r="14446" spans="1:9" x14ac:dyDescent="0.25">
      <c r="A14446"/>
      <c r="B14446"/>
      <c r="C14446"/>
      <c r="D14446"/>
      <c r="E14446" s="148"/>
      <c r="F14446" s="148"/>
      <c r="G14446" s="149"/>
      <c r="H14446" s="148"/>
      <c r="I14446"/>
    </row>
    <row r="14447" spans="1:9" x14ac:dyDescent="0.25">
      <c r="A14447"/>
      <c r="B14447"/>
      <c r="C14447"/>
      <c r="D14447"/>
      <c r="E14447" s="148"/>
      <c r="F14447" s="148"/>
      <c r="G14447" s="149"/>
      <c r="H14447" s="148"/>
      <c r="I14447"/>
    </row>
    <row r="14448" spans="1:9" x14ac:dyDescent="0.25">
      <c r="A14448"/>
      <c r="B14448"/>
      <c r="C14448"/>
      <c r="D14448"/>
      <c r="E14448" s="148"/>
      <c r="F14448" s="148"/>
      <c r="G14448" s="149"/>
      <c r="H14448" s="148"/>
      <c r="I14448"/>
    </row>
    <row r="14449" spans="1:9" x14ac:dyDescent="0.25">
      <c r="A14449"/>
      <c r="B14449"/>
      <c r="C14449"/>
      <c r="D14449"/>
      <c r="E14449" s="148"/>
      <c r="F14449" s="148"/>
      <c r="G14449" s="149"/>
      <c r="H14449" s="148"/>
      <c r="I14449"/>
    </row>
    <row r="14450" spans="1:9" x14ac:dyDescent="0.25">
      <c r="A14450"/>
      <c r="B14450"/>
      <c r="C14450"/>
      <c r="D14450"/>
      <c r="E14450" s="148"/>
      <c r="F14450" s="148"/>
      <c r="G14450" s="149"/>
      <c r="H14450" s="148"/>
      <c r="I14450"/>
    </row>
    <row r="14451" spans="1:9" x14ac:dyDescent="0.25">
      <c r="A14451"/>
      <c r="B14451"/>
      <c r="C14451"/>
      <c r="D14451"/>
      <c r="E14451" s="148"/>
      <c r="F14451" s="148"/>
      <c r="G14451" s="149"/>
      <c r="H14451" s="148"/>
      <c r="I14451"/>
    </row>
    <row r="14452" spans="1:9" x14ac:dyDescent="0.25">
      <c r="A14452"/>
      <c r="B14452"/>
      <c r="C14452"/>
      <c r="D14452"/>
      <c r="E14452" s="148"/>
      <c r="F14452" s="148"/>
      <c r="G14452" s="149"/>
      <c r="H14452" s="148"/>
      <c r="I14452"/>
    </row>
    <row r="14453" spans="1:9" x14ac:dyDescent="0.25">
      <c r="A14453"/>
      <c r="B14453"/>
      <c r="C14453"/>
      <c r="D14453"/>
      <c r="E14453" s="148"/>
      <c r="F14453" s="148"/>
      <c r="G14453" s="149"/>
      <c r="H14453" s="148"/>
      <c r="I14453"/>
    </row>
    <row r="14454" spans="1:9" x14ac:dyDescent="0.25">
      <c r="A14454"/>
      <c r="B14454"/>
      <c r="C14454"/>
      <c r="D14454"/>
      <c r="E14454" s="148"/>
      <c r="F14454" s="148"/>
      <c r="G14454" s="149"/>
      <c r="H14454" s="148"/>
      <c r="I14454"/>
    </row>
    <row r="14455" spans="1:9" x14ac:dyDescent="0.25">
      <c r="A14455"/>
      <c r="B14455"/>
      <c r="C14455"/>
      <c r="D14455"/>
      <c r="E14455" s="148"/>
      <c r="F14455" s="148"/>
      <c r="G14455" s="149"/>
      <c r="H14455" s="148"/>
      <c r="I14455"/>
    </row>
    <row r="14456" spans="1:9" x14ac:dyDescent="0.25">
      <c r="A14456"/>
      <c r="B14456"/>
      <c r="C14456"/>
      <c r="D14456"/>
      <c r="E14456" s="148"/>
      <c r="F14456" s="148"/>
      <c r="G14456" s="149"/>
      <c r="H14456" s="148"/>
      <c r="I14456"/>
    </row>
    <row r="14457" spans="1:9" x14ac:dyDescent="0.25">
      <c r="A14457"/>
      <c r="B14457"/>
      <c r="C14457"/>
      <c r="D14457"/>
      <c r="E14457" s="148"/>
      <c r="F14457" s="148"/>
      <c r="G14457" s="149"/>
      <c r="H14457" s="148"/>
      <c r="I14457"/>
    </row>
    <row r="14458" spans="1:9" x14ac:dyDescent="0.25">
      <c r="A14458"/>
      <c r="B14458"/>
      <c r="C14458"/>
      <c r="D14458"/>
      <c r="E14458" s="148"/>
      <c r="F14458" s="148"/>
      <c r="G14458" s="149"/>
      <c r="H14458" s="148"/>
      <c r="I14458"/>
    </row>
    <row r="14459" spans="1:9" x14ac:dyDescent="0.25">
      <c r="A14459"/>
      <c r="B14459"/>
      <c r="C14459"/>
      <c r="D14459"/>
      <c r="E14459" s="148"/>
      <c r="F14459" s="148"/>
      <c r="G14459" s="149"/>
      <c r="H14459" s="148"/>
      <c r="I14459"/>
    </row>
    <row r="14460" spans="1:9" x14ac:dyDescent="0.25">
      <c r="A14460"/>
      <c r="B14460"/>
      <c r="C14460"/>
      <c r="D14460"/>
      <c r="E14460" s="148"/>
      <c r="F14460" s="148"/>
      <c r="G14460" s="149"/>
      <c r="H14460" s="148"/>
      <c r="I14460"/>
    </row>
    <row r="14461" spans="1:9" x14ac:dyDescent="0.25">
      <c r="A14461"/>
      <c r="B14461"/>
      <c r="C14461"/>
      <c r="D14461"/>
      <c r="E14461" s="148"/>
      <c r="F14461" s="148"/>
      <c r="G14461" s="149"/>
      <c r="H14461" s="148"/>
      <c r="I14461"/>
    </row>
    <row r="14462" spans="1:9" x14ac:dyDescent="0.25">
      <c r="A14462"/>
      <c r="B14462"/>
      <c r="C14462"/>
      <c r="D14462"/>
      <c r="E14462" s="148"/>
      <c r="F14462" s="148"/>
      <c r="G14462" s="149"/>
      <c r="H14462" s="148"/>
      <c r="I14462"/>
    </row>
    <row r="14463" spans="1:9" x14ac:dyDescent="0.25">
      <c r="A14463"/>
      <c r="B14463"/>
      <c r="C14463"/>
      <c r="D14463"/>
      <c r="E14463" s="148"/>
      <c r="F14463" s="148"/>
      <c r="G14463" s="149"/>
      <c r="H14463" s="148"/>
      <c r="I14463"/>
    </row>
    <row r="14464" spans="1:9" x14ac:dyDescent="0.25">
      <c r="A14464"/>
      <c r="B14464"/>
      <c r="C14464"/>
      <c r="D14464"/>
      <c r="E14464" s="148"/>
      <c r="F14464" s="148"/>
      <c r="G14464" s="149"/>
      <c r="H14464" s="148"/>
      <c r="I14464"/>
    </row>
    <row r="14465" spans="1:9" x14ac:dyDescent="0.25">
      <c r="A14465"/>
      <c r="B14465"/>
      <c r="C14465"/>
      <c r="D14465"/>
      <c r="E14465" s="148"/>
      <c r="F14465" s="148"/>
      <c r="G14465" s="149"/>
      <c r="H14465" s="148"/>
      <c r="I14465"/>
    </row>
    <row r="14466" spans="1:9" x14ac:dyDescent="0.25">
      <c r="A14466"/>
      <c r="B14466"/>
      <c r="C14466"/>
      <c r="D14466"/>
      <c r="E14466" s="148"/>
      <c r="F14466" s="148"/>
      <c r="G14466" s="149"/>
      <c r="H14466" s="148"/>
      <c r="I14466"/>
    </row>
    <row r="14467" spans="1:9" x14ac:dyDescent="0.25">
      <c r="A14467"/>
      <c r="B14467"/>
      <c r="C14467"/>
      <c r="D14467"/>
      <c r="E14467" s="148"/>
      <c r="F14467" s="148"/>
      <c r="G14467" s="149"/>
      <c r="H14467" s="148"/>
      <c r="I14467"/>
    </row>
    <row r="14468" spans="1:9" x14ac:dyDescent="0.25">
      <c r="A14468"/>
      <c r="B14468"/>
      <c r="C14468"/>
      <c r="D14468"/>
      <c r="E14468" s="148"/>
      <c r="F14468" s="148"/>
      <c r="G14468" s="149"/>
      <c r="H14468" s="148"/>
      <c r="I14468"/>
    </row>
    <row r="14469" spans="1:9" x14ac:dyDescent="0.25">
      <c r="A14469"/>
      <c r="B14469"/>
      <c r="C14469"/>
      <c r="D14469"/>
      <c r="E14469" s="148"/>
      <c r="F14469" s="148"/>
      <c r="G14469" s="149"/>
      <c r="H14469" s="148"/>
      <c r="I14469"/>
    </row>
    <row r="14470" spans="1:9" x14ac:dyDescent="0.25">
      <c r="A14470"/>
      <c r="B14470"/>
      <c r="C14470"/>
      <c r="D14470"/>
      <c r="E14470" s="148"/>
      <c r="F14470" s="148"/>
      <c r="G14470" s="149"/>
      <c r="H14470" s="148"/>
      <c r="I14470"/>
    </row>
    <row r="14471" spans="1:9" x14ac:dyDescent="0.25">
      <c r="A14471"/>
      <c r="B14471"/>
      <c r="C14471"/>
      <c r="D14471"/>
      <c r="E14471" s="148"/>
      <c r="F14471" s="148"/>
      <c r="G14471" s="149"/>
      <c r="H14471" s="148"/>
      <c r="I14471"/>
    </row>
    <row r="14472" spans="1:9" x14ac:dyDescent="0.25">
      <c r="A14472"/>
      <c r="B14472"/>
      <c r="C14472"/>
      <c r="D14472"/>
      <c r="E14472" s="148"/>
      <c r="F14472" s="148"/>
      <c r="G14472" s="149"/>
      <c r="H14472" s="148"/>
      <c r="I14472"/>
    </row>
    <row r="14473" spans="1:9" x14ac:dyDescent="0.25">
      <c r="A14473"/>
      <c r="B14473"/>
      <c r="C14473"/>
      <c r="D14473"/>
      <c r="E14473" s="148"/>
      <c r="F14473" s="148"/>
      <c r="G14473" s="149"/>
      <c r="H14473" s="148"/>
      <c r="I14473"/>
    </row>
    <row r="14474" spans="1:9" x14ac:dyDescent="0.25">
      <c r="A14474"/>
      <c r="B14474"/>
      <c r="C14474"/>
      <c r="D14474"/>
      <c r="E14474" s="148"/>
      <c r="F14474" s="148"/>
      <c r="G14474" s="149"/>
      <c r="H14474" s="148"/>
      <c r="I14474"/>
    </row>
    <row r="14475" spans="1:9" x14ac:dyDescent="0.25">
      <c r="A14475"/>
      <c r="B14475"/>
      <c r="C14475"/>
      <c r="D14475"/>
      <c r="E14475" s="148"/>
      <c r="F14475" s="148"/>
      <c r="G14475" s="149"/>
      <c r="H14475" s="148"/>
      <c r="I14475"/>
    </row>
    <row r="14476" spans="1:9" x14ac:dyDescent="0.25">
      <c r="A14476"/>
      <c r="B14476"/>
      <c r="C14476"/>
      <c r="D14476"/>
      <c r="E14476" s="148"/>
      <c r="F14476" s="148"/>
      <c r="G14476" s="149"/>
      <c r="H14476" s="148"/>
      <c r="I14476"/>
    </row>
    <row r="14477" spans="1:9" x14ac:dyDescent="0.25">
      <c r="A14477"/>
      <c r="B14477"/>
      <c r="C14477"/>
      <c r="D14477"/>
      <c r="E14477" s="148"/>
      <c r="F14477" s="148"/>
      <c r="G14477" s="149"/>
      <c r="H14477" s="148"/>
      <c r="I14477"/>
    </row>
    <row r="14478" spans="1:9" x14ac:dyDescent="0.25">
      <c r="A14478"/>
      <c r="B14478"/>
      <c r="C14478"/>
      <c r="D14478"/>
      <c r="E14478" s="148"/>
      <c r="F14478" s="148"/>
      <c r="G14478" s="149"/>
      <c r="H14478" s="148"/>
      <c r="I14478"/>
    </row>
    <row r="14479" spans="1:9" x14ac:dyDescent="0.25">
      <c r="A14479"/>
      <c r="B14479"/>
      <c r="C14479"/>
      <c r="D14479"/>
      <c r="E14479" s="148"/>
      <c r="F14479" s="148"/>
      <c r="G14479" s="149"/>
      <c r="H14479" s="148"/>
      <c r="I14479"/>
    </row>
    <row r="14480" spans="1:9" x14ac:dyDescent="0.25">
      <c r="A14480"/>
      <c r="B14480"/>
      <c r="C14480"/>
      <c r="D14480"/>
      <c r="E14480" s="148"/>
      <c r="F14480" s="148"/>
      <c r="G14480" s="149"/>
      <c r="H14480" s="148"/>
      <c r="I14480"/>
    </row>
    <row r="14481" spans="1:9" x14ac:dyDescent="0.25">
      <c r="A14481"/>
      <c r="B14481"/>
      <c r="C14481"/>
      <c r="D14481"/>
      <c r="E14481" s="148"/>
      <c r="F14481" s="148"/>
      <c r="G14481" s="149"/>
      <c r="H14481" s="148"/>
      <c r="I14481"/>
    </row>
    <row r="14482" spans="1:9" x14ac:dyDescent="0.25">
      <c r="A14482"/>
      <c r="B14482"/>
      <c r="C14482"/>
      <c r="D14482"/>
      <c r="E14482" s="148"/>
      <c r="F14482" s="148"/>
      <c r="G14482" s="149"/>
      <c r="H14482" s="148"/>
      <c r="I14482"/>
    </row>
    <row r="14483" spans="1:9" x14ac:dyDescent="0.25">
      <c r="A14483"/>
      <c r="B14483"/>
      <c r="C14483"/>
      <c r="D14483"/>
      <c r="E14483" s="148"/>
      <c r="F14483" s="148"/>
      <c r="G14483" s="149"/>
      <c r="H14483" s="148"/>
      <c r="I14483"/>
    </row>
    <row r="14484" spans="1:9" x14ac:dyDescent="0.25">
      <c r="A14484"/>
      <c r="B14484"/>
      <c r="C14484"/>
      <c r="D14484"/>
      <c r="E14484" s="148"/>
      <c r="F14484" s="148"/>
      <c r="G14484" s="149"/>
      <c r="H14484" s="148"/>
      <c r="I14484"/>
    </row>
    <row r="14485" spans="1:9" x14ac:dyDescent="0.25">
      <c r="A14485"/>
      <c r="B14485"/>
      <c r="C14485"/>
      <c r="D14485"/>
      <c r="E14485" s="148"/>
      <c r="F14485" s="148"/>
      <c r="G14485" s="149"/>
      <c r="H14485" s="148"/>
      <c r="I14485"/>
    </row>
    <row r="14486" spans="1:9" x14ac:dyDescent="0.25">
      <c r="A14486"/>
      <c r="B14486"/>
      <c r="C14486"/>
      <c r="D14486"/>
      <c r="E14486" s="148"/>
      <c r="F14486" s="148"/>
      <c r="G14486" s="149"/>
      <c r="H14486" s="148"/>
      <c r="I14486"/>
    </row>
    <row r="14487" spans="1:9" x14ac:dyDescent="0.25">
      <c r="A14487"/>
      <c r="B14487"/>
      <c r="C14487"/>
      <c r="D14487"/>
      <c r="E14487" s="148"/>
      <c r="F14487" s="148"/>
      <c r="G14487" s="149"/>
      <c r="H14487" s="148"/>
      <c r="I14487"/>
    </row>
    <row r="14488" spans="1:9" x14ac:dyDescent="0.25">
      <c r="A14488"/>
      <c r="B14488"/>
      <c r="C14488"/>
      <c r="D14488"/>
      <c r="E14488" s="148"/>
      <c r="F14488" s="148"/>
      <c r="G14488" s="149"/>
      <c r="H14488" s="148"/>
      <c r="I14488"/>
    </row>
    <row r="14489" spans="1:9" x14ac:dyDescent="0.25">
      <c r="A14489"/>
      <c r="B14489"/>
      <c r="C14489"/>
      <c r="D14489"/>
      <c r="E14489" s="148"/>
      <c r="F14489" s="148"/>
      <c r="G14489" s="149"/>
      <c r="H14489" s="148"/>
      <c r="I14489"/>
    </row>
    <row r="14490" spans="1:9" x14ac:dyDescent="0.25">
      <c r="A14490"/>
      <c r="B14490"/>
      <c r="C14490"/>
      <c r="D14490"/>
      <c r="E14490" s="148"/>
      <c r="F14490" s="148"/>
      <c r="G14490" s="149"/>
      <c r="H14490" s="148"/>
      <c r="I14490"/>
    </row>
    <row r="14491" spans="1:9" x14ac:dyDescent="0.25">
      <c r="A14491"/>
      <c r="B14491"/>
      <c r="C14491"/>
      <c r="D14491"/>
      <c r="E14491" s="148"/>
      <c r="F14491" s="148"/>
      <c r="G14491" s="149"/>
      <c r="H14491" s="148"/>
      <c r="I14491"/>
    </row>
    <row r="14492" spans="1:9" x14ac:dyDescent="0.25">
      <c r="A14492"/>
      <c r="B14492"/>
      <c r="C14492"/>
      <c r="D14492"/>
      <c r="E14492" s="148"/>
      <c r="F14492" s="148"/>
      <c r="G14492" s="149"/>
      <c r="H14492" s="148"/>
      <c r="I14492"/>
    </row>
    <row r="14493" spans="1:9" x14ac:dyDescent="0.25">
      <c r="A14493"/>
      <c r="B14493"/>
      <c r="C14493"/>
      <c r="D14493"/>
      <c r="E14493" s="148"/>
      <c r="F14493" s="148"/>
      <c r="G14493" s="149"/>
      <c r="H14493" s="148"/>
      <c r="I14493"/>
    </row>
    <row r="14494" spans="1:9" x14ac:dyDescent="0.25">
      <c r="A14494"/>
      <c r="B14494"/>
      <c r="C14494"/>
      <c r="D14494"/>
      <c r="E14494" s="148"/>
      <c r="F14494" s="148"/>
      <c r="G14494" s="149"/>
      <c r="H14494" s="148"/>
      <c r="I14494"/>
    </row>
    <row r="14495" spans="1:9" x14ac:dyDescent="0.25">
      <c r="A14495"/>
      <c r="B14495"/>
      <c r="C14495"/>
      <c r="D14495"/>
      <c r="E14495" s="148"/>
      <c r="F14495" s="148"/>
      <c r="G14495" s="149"/>
      <c r="H14495" s="148"/>
      <c r="I14495"/>
    </row>
    <row r="14496" spans="1:9" x14ac:dyDescent="0.25">
      <c r="A14496"/>
      <c r="B14496"/>
      <c r="C14496"/>
      <c r="D14496"/>
      <c r="E14496" s="148"/>
      <c r="F14496" s="148"/>
      <c r="G14496" s="149"/>
      <c r="H14496" s="148"/>
      <c r="I14496"/>
    </row>
    <row r="14497" spans="1:9" x14ac:dyDescent="0.25">
      <c r="A14497"/>
      <c r="B14497"/>
      <c r="C14497"/>
      <c r="D14497"/>
      <c r="E14497" s="148"/>
      <c r="F14497" s="148"/>
      <c r="G14497" s="149"/>
      <c r="H14497" s="148"/>
      <c r="I14497"/>
    </row>
    <row r="14498" spans="1:9" x14ac:dyDescent="0.25">
      <c r="A14498"/>
      <c r="B14498"/>
      <c r="C14498"/>
      <c r="D14498"/>
      <c r="E14498" s="148"/>
      <c r="F14498" s="148"/>
      <c r="G14498" s="149"/>
      <c r="H14498" s="148"/>
      <c r="I14498"/>
    </row>
    <row r="14499" spans="1:9" x14ac:dyDescent="0.25">
      <c r="A14499"/>
      <c r="B14499"/>
      <c r="C14499"/>
      <c r="D14499"/>
      <c r="E14499" s="148"/>
      <c r="F14499" s="148"/>
      <c r="G14499" s="149"/>
      <c r="H14499" s="148"/>
      <c r="I14499"/>
    </row>
    <row r="14500" spans="1:9" x14ac:dyDescent="0.25">
      <c r="A14500"/>
      <c r="B14500"/>
      <c r="C14500"/>
      <c r="D14500"/>
      <c r="E14500" s="148"/>
      <c r="F14500" s="148"/>
      <c r="G14500" s="149"/>
      <c r="H14500" s="148"/>
      <c r="I14500"/>
    </row>
    <row r="14501" spans="1:9" x14ac:dyDescent="0.25">
      <c r="A14501"/>
      <c r="B14501"/>
      <c r="C14501"/>
      <c r="D14501"/>
      <c r="E14501" s="148"/>
      <c r="F14501" s="148"/>
      <c r="G14501" s="149"/>
      <c r="H14501" s="148"/>
      <c r="I14501"/>
    </row>
    <row r="14502" spans="1:9" x14ac:dyDescent="0.25">
      <c r="A14502"/>
      <c r="B14502"/>
      <c r="C14502"/>
      <c r="D14502"/>
      <c r="E14502" s="148"/>
      <c r="F14502" s="148"/>
      <c r="G14502" s="149"/>
      <c r="H14502" s="148"/>
      <c r="I14502"/>
    </row>
    <row r="14503" spans="1:9" x14ac:dyDescent="0.25">
      <c r="A14503"/>
      <c r="B14503"/>
      <c r="C14503"/>
      <c r="D14503"/>
      <c r="E14503" s="148"/>
      <c r="F14503" s="148"/>
      <c r="G14503" s="149"/>
      <c r="H14503" s="148"/>
      <c r="I14503"/>
    </row>
    <row r="14504" spans="1:9" x14ac:dyDescent="0.25">
      <c r="A14504"/>
      <c r="B14504"/>
      <c r="C14504"/>
      <c r="D14504"/>
      <c r="E14504" s="148"/>
      <c r="F14504" s="148"/>
      <c r="G14504" s="149"/>
      <c r="H14504" s="148"/>
      <c r="I14504"/>
    </row>
    <row r="14505" spans="1:9" x14ac:dyDescent="0.25">
      <c r="A14505"/>
      <c r="B14505"/>
      <c r="C14505"/>
      <c r="D14505"/>
      <c r="E14505" s="148"/>
      <c r="F14505" s="148"/>
      <c r="G14505" s="149"/>
      <c r="H14505" s="148"/>
      <c r="I14505"/>
    </row>
    <row r="14506" spans="1:9" x14ac:dyDescent="0.25">
      <c r="A14506"/>
      <c r="B14506"/>
      <c r="C14506"/>
      <c r="D14506"/>
      <c r="E14506" s="148"/>
      <c r="F14506" s="148"/>
      <c r="G14506" s="149"/>
      <c r="H14506" s="148"/>
      <c r="I14506"/>
    </row>
    <row r="14507" spans="1:9" x14ac:dyDescent="0.25">
      <c r="A14507"/>
      <c r="B14507"/>
      <c r="C14507"/>
      <c r="D14507"/>
      <c r="E14507" s="148"/>
      <c r="F14507" s="148"/>
      <c r="G14507" s="149"/>
      <c r="H14507" s="148"/>
      <c r="I14507"/>
    </row>
    <row r="14508" spans="1:9" x14ac:dyDescent="0.25">
      <c r="A14508"/>
      <c r="B14508"/>
      <c r="C14508"/>
      <c r="D14508"/>
      <c r="E14508" s="148"/>
      <c r="F14508" s="148"/>
      <c r="G14508" s="149"/>
      <c r="H14508" s="148"/>
      <c r="I14508"/>
    </row>
    <row r="14509" spans="1:9" x14ac:dyDescent="0.25">
      <c r="A14509"/>
      <c r="B14509"/>
      <c r="C14509"/>
      <c r="D14509"/>
      <c r="E14509" s="148"/>
      <c r="F14509" s="148"/>
      <c r="G14509" s="149"/>
      <c r="H14509" s="148"/>
      <c r="I14509"/>
    </row>
    <row r="14510" spans="1:9" x14ac:dyDescent="0.25">
      <c r="A14510"/>
      <c r="B14510"/>
      <c r="C14510"/>
      <c r="D14510"/>
      <c r="E14510" s="148"/>
      <c r="F14510" s="148"/>
      <c r="G14510" s="149"/>
      <c r="H14510" s="148"/>
      <c r="I14510"/>
    </row>
    <row r="14511" spans="1:9" x14ac:dyDescent="0.25">
      <c r="A14511"/>
      <c r="B14511"/>
      <c r="C14511"/>
      <c r="D14511"/>
      <c r="E14511" s="148"/>
      <c r="F14511" s="148"/>
      <c r="G14511" s="149"/>
      <c r="H14511" s="148"/>
      <c r="I14511"/>
    </row>
    <row r="14512" spans="1:9" x14ac:dyDescent="0.25">
      <c r="A14512"/>
      <c r="B14512"/>
      <c r="C14512"/>
      <c r="D14512"/>
      <c r="E14512" s="148"/>
      <c r="F14512" s="148"/>
      <c r="G14512" s="149"/>
      <c r="H14512" s="148"/>
      <c r="I14512"/>
    </row>
    <row r="14513" spans="1:9" x14ac:dyDescent="0.25">
      <c r="A14513"/>
      <c r="B14513"/>
      <c r="C14513"/>
      <c r="D14513"/>
      <c r="E14513" s="148"/>
      <c r="F14513" s="148"/>
      <c r="G14513" s="149"/>
      <c r="H14513" s="148"/>
      <c r="I14513"/>
    </row>
    <row r="14514" spans="1:9" x14ac:dyDescent="0.25">
      <c r="A14514"/>
      <c r="B14514"/>
      <c r="C14514"/>
      <c r="D14514"/>
      <c r="E14514" s="148"/>
      <c r="F14514" s="148"/>
      <c r="G14514" s="149"/>
      <c r="H14514" s="148"/>
      <c r="I14514"/>
    </row>
    <row r="14515" spans="1:9" x14ac:dyDescent="0.25">
      <c r="A14515"/>
      <c r="B14515"/>
      <c r="C14515"/>
      <c r="D14515"/>
      <c r="E14515" s="148"/>
      <c r="F14515" s="148"/>
      <c r="G14515" s="149"/>
      <c r="H14515" s="148"/>
      <c r="I14515"/>
    </row>
    <row r="14516" spans="1:9" x14ac:dyDescent="0.25">
      <c r="A14516"/>
      <c r="B14516"/>
      <c r="C14516"/>
      <c r="D14516"/>
      <c r="E14516" s="148"/>
      <c r="F14516" s="148"/>
      <c r="G14516" s="149"/>
      <c r="H14516" s="148"/>
      <c r="I14516"/>
    </row>
    <row r="14517" spans="1:9" x14ac:dyDescent="0.25">
      <c r="A14517"/>
      <c r="B14517"/>
      <c r="C14517"/>
      <c r="D14517"/>
      <c r="E14517" s="148"/>
      <c r="F14517" s="148"/>
      <c r="G14517" s="149"/>
      <c r="H14517" s="148"/>
      <c r="I14517"/>
    </row>
    <row r="14518" spans="1:9" x14ac:dyDescent="0.25">
      <c r="A14518"/>
      <c r="B14518"/>
      <c r="C14518"/>
      <c r="D14518"/>
      <c r="E14518" s="148"/>
      <c r="F14518" s="148"/>
      <c r="G14518" s="149"/>
      <c r="H14518" s="148"/>
      <c r="I14518"/>
    </row>
    <row r="14519" spans="1:9" x14ac:dyDescent="0.25">
      <c r="A14519"/>
      <c r="B14519"/>
      <c r="C14519"/>
      <c r="D14519"/>
      <c r="E14519" s="148"/>
      <c r="F14519" s="148"/>
      <c r="G14519" s="149"/>
      <c r="H14519" s="148"/>
      <c r="I14519"/>
    </row>
    <row r="14520" spans="1:9" x14ac:dyDescent="0.25">
      <c r="A14520"/>
      <c r="B14520"/>
      <c r="C14520"/>
      <c r="D14520"/>
      <c r="E14520" s="148"/>
      <c r="F14520" s="148"/>
      <c r="G14520" s="149"/>
      <c r="H14520" s="148"/>
      <c r="I14520"/>
    </row>
    <row r="14521" spans="1:9" x14ac:dyDescent="0.25">
      <c r="A14521"/>
      <c r="B14521"/>
      <c r="C14521"/>
      <c r="D14521"/>
      <c r="E14521" s="148"/>
      <c r="F14521" s="148"/>
      <c r="G14521" s="149"/>
      <c r="H14521" s="148"/>
      <c r="I14521"/>
    </row>
    <row r="14522" spans="1:9" x14ac:dyDescent="0.25">
      <c r="A14522"/>
      <c r="B14522"/>
      <c r="C14522"/>
      <c r="D14522"/>
      <c r="E14522" s="148"/>
      <c r="F14522" s="148"/>
      <c r="G14522" s="149"/>
      <c r="H14522" s="148"/>
      <c r="I14522"/>
    </row>
    <row r="14523" spans="1:9" x14ac:dyDescent="0.25">
      <c r="A14523"/>
      <c r="B14523"/>
      <c r="C14523"/>
      <c r="D14523"/>
      <c r="E14523" s="148"/>
      <c r="F14523" s="148"/>
      <c r="G14523" s="149"/>
      <c r="H14523" s="148"/>
      <c r="I14523"/>
    </row>
    <row r="14524" spans="1:9" x14ac:dyDescent="0.25">
      <c r="A14524"/>
      <c r="B14524"/>
      <c r="C14524"/>
      <c r="D14524"/>
      <c r="E14524" s="148"/>
      <c r="F14524" s="148"/>
      <c r="G14524" s="149"/>
      <c r="H14524" s="148"/>
      <c r="I14524"/>
    </row>
    <row r="14525" spans="1:9" x14ac:dyDescent="0.25">
      <c r="A14525"/>
      <c r="B14525"/>
      <c r="C14525"/>
      <c r="D14525"/>
      <c r="E14525" s="148"/>
      <c r="F14525" s="148"/>
      <c r="G14525" s="149"/>
      <c r="H14525" s="148"/>
      <c r="I14525"/>
    </row>
    <row r="14526" spans="1:9" x14ac:dyDescent="0.25">
      <c r="A14526"/>
      <c r="B14526"/>
      <c r="C14526"/>
      <c r="D14526"/>
      <c r="E14526" s="148"/>
      <c r="F14526" s="148"/>
      <c r="G14526" s="149"/>
      <c r="H14526" s="148"/>
      <c r="I14526"/>
    </row>
    <row r="14527" spans="1:9" x14ac:dyDescent="0.25">
      <c r="A14527"/>
      <c r="B14527"/>
      <c r="C14527"/>
      <c r="D14527"/>
      <c r="E14527" s="148"/>
      <c r="F14527" s="148"/>
      <c r="G14527" s="149"/>
      <c r="H14527" s="148"/>
      <c r="I14527"/>
    </row>
    <row r="14528" spans="1:9" x14ac:dyDescent="0.25">
      <c r="A14528"/>
      <c r="B14528"/>
      <c r="C14528"/>
      <c r="D14528"/>
      <c r="E14528" s="148"/>
      <c r="F14528" s="148"/>
      <c r="G14528" s="149"/>
      <c r="H14528" s="148"/>
      <c r="I14528"/>
    </row>
    <row r="14529" spans="1:9" x14ac:dyDescent="0.25">
      <c r="A14529"/>
      <c r="B14529"/>
      <c r="C14529"/>
      <c r="D14529"/>
      <c r="E14529" s="148"/>
      <c r="F14529" s="148"/>
      <c r="G14529" s="149"/>
      <c r="H14529" s="148"/>
      <c r="I14529"/>
    </row>
    <row r="14530" spans="1:9" x14ac:dyDescent="0.25">
      <c r="A14530"/>
      <c r="B14530"/>
      <c r="C14530"/>
      <c r="D14530"/>
      <c r="E14530" s="148"/>
      <c r="F14530" s="148"/>
      <c r="G14530" s="149"/>
      <c r="H14530" s="148"/>
      <c r="I14530"/>
    </row>
    <row r="14531" spans="1:9" x14ac:dyDescent="0.25">
      <c r="A14531"/>
      <c r="B14531"/>
      <c r="C14531"/>
      <c r="D14531"/>
      <c r="E14531" s="148"/>
      <c r="F14531" s="148"/>
      <c r="G14531" s="149"/>
      <c r="H14531" s="148"/>
      <c r="I14531"/>
    </row>
    <row r="14532" spans="1:9" x14ac:dyDescent="0.25">
      <c r="A14532"/>
      <c r="B14532"/>
      <c r="C14532"/>
      <c r="D14532"/>
      <c r="E14532" s="148"/>
      <c r="F14532" s="148"/>
      <c r="G14532" s="149"/>
      <c r="H14532" s="148"/>
      <c r="I14532"/>
    </row>
    <row r="14533" spans="1:9" x14ac:dyDescent="0.25">
      <c r="A14533"/>
      <c r="B14533"/>
      <c r="C14533"/>
      <c r="D14533"/>
      <c r="E14533" s="148"/>
      <c r="F14533" s="148"/>
      <c r="G14533" s="149"/>
      <c r="H14533" s="148"/>
      <c r="I14533"/>
    </row>
    <row r="14534" spans="1:9" x14ac:dyDescent="0.25">
      <c r="A14534"/>
      <c r="B14534"/>
      <c r="C14534"/>
      <c r="D14534"/>
      <c r="E14534" s="148"/>
      <c r="F14534" s="148"/>
      <c r="G14534" s="149"/>
      <c r="H14534" s="148"/>
      <c r="I14534"/>
    </row>
    <row r="14535" spans="1:9" x14ac:dyDescent="0.25">
      <c r="A14535"/>
      <c r="B14535"/>
      <c r="C14535"/>
      <c r="D14535"/>
      <c r="E14535" s="148"/>
      <c r="F14535" s="148"/>
      <c r="G14535" s="149"/>
      <c r="H14535" s="148"/>
      <c r="I14535"/>
    </row>
    <row r="14536" spans="1:9" x14ac:dyDescent="0.25">
      <c r="A14536"/>
      <c r="B14536"/>
      <c r="C14536"/>
      <c r="D14536"/>
      <c r="E14536" s="148"/>
      <c r="F14536" s="148"/>
      <c r="G14536" s="149"/>
      <c r="H14536" s="148"/>
      <c r="I14536"/>
    </row>
    <row r="14537" spans="1:9" x14ac:dyDescent="0.25">
      <c r="A14537"/>
      <c r="B14537"/>
      <c r="C14537"/>
      <c r="D14537"/>
      <c r="E14537" s="148"/>
      <c r="F14537" s="148"/>
      <c r="G14537" s="149"/>
      <c r="H14537" s="148"/>
      <c r="I14537"/>
    </row>
    <row r="14538" spans="1:9" x14ac:dyDescent="0.25">
      <c r="A14538"/>
      <c r="B14538"/>
      <c r="C14538"/>
      <c r="D14538"/>
      <c r="E14538" s="148"/>
      <c r="F14538" s="148"/>
      <c r="G14538" s="149"/>
      <c r="H14538" s="148"/>
      <c r="I14538"/>
    </row>
    <row r="14539" spans="1:9" x14ac:dyDescent="0.25">
      <c r="A14539"/>
      <c r="B14539"/>
      <c r="C14539"/>
      <c r="D14539"/>
      <c r="E14539" s="148"/>
      <c r="F14539" s="148"/>
      <c r="G14539" s="149"/>
      <c r="H14539" s="148"/>
      <c r="I14539"/>
    </row>
    <row r="14540" spans="1:9" x14ac:dyDescent="0.25">
      <c r="A14540"/>
      <c r="B14540"/>
      <c r="C14540"/>
      <c r="D14540"/>
      <c r="E14540" s="148"/>
      <c r="F14540" s="148"/>
      <c r="G14540" s="149"/>
      <c r="H14540" s="148"/>
      <c r="I14540"/>
    </row>
    <row r="14541" spans="1:9" x14ac:dyDescent="0.25">
      <c r="A14541"/>
      <c r="B14541"/>
      <c r="C14541"/>
      <c r="D14541"/>
      <c r="E14541" s="148"/>
      <c r="F14541" s="148"/>
      <c r="G14541" s="149"/>
      <c r="H14541" s="148"/>
      <c r="I14541"/>
    </row>
    <row r="14542" spans="1:9" x14ac:dyDescent="0.25">
      <c r="A14542"/>
      <c r="B14542"/>
      <c r="C14542"/>
      <c r="D14542"/>
      <c r="E14542" s="148"/>
      <c r="F14542" s="148"/>
      <c r="G14542" s="149"/>
      <c r="H14542" s="148"/>
      <c r="I14542"/>
    </row>
    <row r="14543" spans="1:9" x14ac:dyDescent="0.25">
      <c r="A14543"/>
      <c r="B14543"/>
      <c r="C14543"/>
      <c r="D14543"/>
      <c r="E14543" s="148"/>
      <c r="F14543" s="148"/>
      <c r="G14543" s="149"/>
      <c r="H14543" s="148"/>
      <c r="I14543"/>
    </row>
    <row r="14544" spans="1:9" x14ac:dyDescent="0.25">
      <c r="A14544"/>
      <c r="B14544"/>
      <c r="C14544"/>
      <c r="D14544"/>
      <c r="E14544" s="148"/>
      <c r="F14544" s="148"/>
      <c r="G14544" s="149"/>
      <c r="H14544" s="148"/>
      <c r="I14544"/>
    </row>
    <row r="14545" spans="1:9" x14ac:dyDescent="0.25">
      <c r="A14545"/>
      <c r="B14545"/>
      <c r="C14545"/>
      <c r="D14545"/>
      <c r="E14545" s="148"/>
      <c r="F14545" s="148"/>
      <c r="G14545" s="149"/>
      <c r="H14545" s="148"/>
      <c r="I14545"/>
    </row>
    <row r="14546" spans="1:9" x14ac:dyDescent="0.25">
      <c r="A14546"/>
      <c r="B14546"/>
      <c r="C14546"/>
      <c r="D14546"/>
      <c r="E14546" s="148"/>
      <c r="F14546" s="148"/>
      <c r="G14546" s="149"/>
      <c r="H14546" s="148"/>
      <c r="I14546"/>
    </row>
    <row r="14547" spans="1:9" x14ac:dyDescent="0.25">
      <c r="A14547"/>
      <c r="B14547"/>
      <c r="C14547"/>
      <c r="D14547"/>
      <c r="E14547" s="148"/>
      <c r="F14547" s="148"/>
      <c r="G14547" s="149"/>
      <c r="H14547" s="148"/>
      <c r="I14547"/>
    </row>
    <row r="14548" spans="1:9" x14ac:dyDescent="0.25">
      <c r="A14548"/>
      <c r="B14548"/>
      <c r="C14548"/>
      <c r="D14548"/>
      <c r="E14548" s="148"/>
      <c r="F14548" s="148"/>
      <c r="G14548" s="149"/>
      <c r="H14548" s="148"/>
      <c r="I14548"/>
    </row>
    <row r="14549" spans="1:9" x14ac:dyDescent="0.25">
      <c r="A14549"/>
      <c r="B14549"/>
      <c r="C14549"/>
      <c r="D14549"/>
      <c r="E14549" s="148"/>
      <c r="F14549" s="148"/>
      <c r="G14549" s="149"/>
      <c r="H14549" s="148"/>
      <c r="I14549"/>
    </row>
    <row r="14550" spans="1:9" x14ac:dyDescent="0.25">
      <c r="A14550"/>
      <c r="B14550"/>
      <c r="C14550"/>
      <c r="D14550"/>
      <c r="E14550" s="148"/>
      <c r="F14550" s="148"/>
      <c r="G14550" s="149"/>
      <c r="H14550" s="148"/>
      <c r="I14550"/>
    </row>
    <row r="14551" spans="1:9" x14ac:dyDescent="0.25">
      <c r="A14551"/>
      <c r="B14551"/>
      <c r="C14551"/>
      <c r="D14551"/>
      <c r="E14551" s="148"/>
      <c r="F14551" s="148"/>
      <c r="G14551" s="149"/>
      <c r="H14551" s="148"/>
      <c r="I14551"/>
    </row>
    <row r="14552" spans="1:9" x14ac:dyDescent="0.25">
      <c r="A14552"/>
      <c r="B14552"/>
      <c r="C14552"/>
      <c r="D14552"/>
      <c r="E14552" s="148"/>
      <c r="F14552" s="148"/>
      <c r="G14552" s="149"/>
      <c r="H14552" s="148"/>
      <c r="I14552"/>
    </row>
    <row r="14553" spans="1:9" x14ac:dyDescent="0.25">
      <c r="A14553"/>
      <c r="B14553"/>
      <c r="C14553"/>
      <c r="D14553"/>
      <c r="E14553" s="148"/>
      <c r="F14553" s="148"/>
      <c r="G14553" s="149"/>
      <c r="H14553" s="148"/>
      <c r="I14553"/>
    </row>
    <row r="14554" spans="1:9" x14ac:dyDescent="0.25">
      <c r="A14554"/>
      <c r="B14554"/>
      <c r="C14554"/>
      <c r="D14554"/>
      <c r="E14554" s="148"/>
      <c r="F14554" s="148"/>
      <c r="G14554" s="149"/>
      <c r="H14554" s="148"/>
      <c r="I14554"/>
    </row>
    <row r="14555" spans="1:9" x14ac:dyDescent="0.25">
      <c r="A14555"/>
      <c r="B14555"/>
      <c r="C14555"/>
      <c r="D14555"/>
      <c r="E14555" s="148"/>
      <c r="F14555" s="148"/>
      <c r="G14555" s="149"/>
      <c r="H14555" s="148"/>
      <c r="I14555"/>
    </row>
    <row r="14556" spans="1:9" x14ac:dyDescent="0.25">
      <c r="A14556"/>
      <c r="B14556"/>
      <c r="C14556"/>
      <c r="D14556"/>
      <c r="E14556" s="148"/>
      <c r="F14556" s="148"/>
      <c r="G14556" s="149"/>
      <c r="H14556" s="148"/>
      <c r="I14556"/>
    </row>
    <row r="14557" spans="1:9" x14ac:dyDescent="0.25">
      <c r="A14557"/>
      <c r="B14557"/>
      <c r="C14557"/>
      <c r="D14557"/>
      <c r="E14557" s="148"/>
      <c r="F14557" s="148"/>
      <c r="G14557" s="149"/>
      <c r="H14557" s="148"/>
      <c r="I14557"/>
    </row>
    <row r="14558" spans="1:9" x14ac:dyDescent="0.25">
      <c r="A14558"/>
      <c r="B14558"/>
      <c r="C14558"/>
      <c r="D14558"/>
      <c r="E14558" s="148"/>
      <c r="F14558" s="148"/>
      <c r="G14558" s="149"/>
      <c r="H14558" s="148"/>
      <c r="I14558"/>
    </row>
    <row r="14559" spans="1:9" x14ac:dyDescent="0.25">
      <c r="A14559"/>
      <c r="B14559"/>
      <c r="C14559"/>
      <c r="D14559"/>
      <c r="E14559" s="148"/>
      <c r="F14559" s="148"/>
      <c r="G14559" s="149"/>
      <c r="H14559" s="148"/>
      <c r="I14559"/>
    </row>
    <row r="14560" spans="1:9" x14ac:dyDescent="0.25">
      <c r="A14560"/>
      <c r="B14560"/>
      <c r="C14560"/>
      <c r="D14560"/>
      <c r="E14560" s="148"/>
      <c r="F14560" s="148"/>
      <c r="G14560" s="149"/>
      <c r="H14560" s="148"/>
      <c r="I14560"/>
    </row>
    <row r="14561" spans="1:9" x14ac:dyDescent="0.25">
      <c r="A14561"/>
      <c r="B14561"/>
      <c r="C14561"/>
      <c r="D14561"/>
      <c r="E14561" s="148"/>
      <c r="F14561" s="148"/>
      <c r="G14561" s="149"/>
      <c r="H14561" s="148"/>
      <c r="I14561"/>
    </row>
    <row r="14562" spans="1:9" x14ac:dyDescent="0.25">
      <c r="A14562"/>
      <c r="B14562"/>
      <c r="C14562"/>
      <c r="D14562"/>
      <c r="E14562" s="148"/>
      <c r="F14562" s="148"/>
      <c r="G14562" s="149"/>
      <c r="H14562" s="148"/>
      <c r="I14562"/>
    </row>
    <row r="14563" spans="1:9" x14ac:dyDescent="0.25">
      <c r="A14563"/>
      <c r="B14563"/>
      <c r="C14563"/>
      <c r="D14563"/>
      <c r="E14563" s="148"/>
      <c r="F14563" s="148"/>
      <c r="G14563" s="149"/>
      <c r="H14563" s="148"/>
      <c r="I14563"/>
    </row>
    <row r="14564" spans="1:9" x14ac:dyDescent="0.25">
      <c r="A14564"/>
      <c r="B14564"/>
      <c r="C14564"/>
      <c r="D14564"/>
      <c r="E14564" s="148"/>
      <c r="F14564" s="148"/>
      <c r="G14564" s="149"/>
      <c r="H14564" s="148"/>
      <c r="I14564"/>
    </row>
    <row r="14565" spans="1:9" x14ac:dyDescent="0.25">
      <c r="A14565"/>
      <c r="B14565"/>
      <c r="C14565"/>
      <c r="D14565"/>
      <c r="E14565" s="148"/>
      <c r="F14565" s="148"/>
      <c r="G14565" s="149"/>
      <c r="H14565" s="148"/>
      <c r="I14565"/>
    </row>
    <row r="14566" spans="1:9" x14ac:dyDescent="0.25">
      <c r="A14566"/>
      <c r="B14566"/>
      <c r="C14566"/>
      <c r="D14566"/>
      <c r="E14566" s="148"/>
      <c r="F14566" s="148"/>
      <c r="G14566" s="149"/>
      <c r="H14566" s="148"/>
      <c r="I14566"/>
    </row>
    <row r="14567" spans="1:9" x14ac:dyDescent="0.25">
      <c r="A14567"/>
      <c r="B14567"/>
      <c r="C14567"/>
      <c r="D14567"/>
      <c r="E14567" s="148"/>
      <c r="F14567" s="148"/>
      <c r="G14567" s="149"/>
      <c r="H14567" s="148"/>
      <c r="I14567"/>
    </row>
    <row r="14568" spans="1:9" x14ac:dyDescent="0.25">
      <c r="A14568"/>
      <c r="B14568"/>
      <c r="C14568"/>
      <c r="D14568"/>
      <c r="E14568" s="148"/>
      <c r="F14568" s="148"/>
      <c r="G14568" s="149"/>
      <c r="H14568" s="148"/>
      <c r="I14568"/>
    </row>
    <row r="14569" spans="1:9" x14ac:dyDescent="0.25">
      <c r="A14569"/>
      <c r="B14569"/>
      <c r="C14569"/>
      <c r="D14569"/>
      <c r="E14569" s="148"/>
      <c r="F14569" s="148"/>
      <c r="G14569" s="149"/>
      <c r="H14569" s="148"/>
      <c r="I14569"/>
    </row>
    <row r="14570" spans="1:9" x14ac:dyDescent="0.25">
      <c r="A14570"/>
      <c r="B14570"/>
      <c r="C14570"/>
      <c r="D14570"/>
      <c r="E14570" s="148"/>
      <c r="F14570" s="148"/>
      <c r="G14570" s="149"/>
      <c r="H14570" s="148"/>
      <c r="I14570"/>
    </row>
    <row r="14571" spans="1:9" x14ac:dyDescent="0.25">
      <c r="A14571"/>
      <c r="B14571"/>
      <c r="C14571"/>
      <c r="D14571"/>
      <c r="E14571" s="148"/>
      <c r="F14571" s="148"/>
      <c r="G14571" s="149"/>
      <c r="H14571" s="148"/>
      <c r="I14571"/>
    </row>
    <row r="14572" spans="1:9" x14ac:dyDescent="0.25">
      <c r="A14572"/>
      <c r="B14572"/>
      <c r="C14572"/>
      <c r="D14572"/>
      <c r="E14572" s="148"/>
      <c r="F14572" s="148"/>
      <c r="G14572" s="149"/>
      <c r="H14572" s="148"/>
      <c r="I14572"/>
    </row>
    <row r="14573" spans="1:9" x14ac:dyDescent="0.25">
      <c r="A14573"/>
      <c r="B14573"/>
      <c r="C14573"/>
      <c r="D14573"/>
      <c r="E14573" s="148"/>
      <c r="F14573" s="148"/>
      <c r="G14573" s="149"/>
      <c r="H14573" s="148"/>
      <c r="I14573"/>
    </row>
    <row r="14574" spans="1:9" x14ac:dyDescent="0.25">
      <c r="A14574"/>
      <c r="B14574"/>
      <c r="C14574"/>
      <c r="D14574"/>
      <c r="E14574" s="148"/>
      <c r="F14574" s="148"/>
      <c r="G14574" s="149"/>
      <c r="H14574" s="148"/>
      <c r="I14574"/>
    </row>
    <row r="14575" spans="1:9" x14ac:dyDescent="0.25">
      <c r="A14575"/>
      <c r="B14575"/>
      <c r="C14575"/>
      <c r="D14575"/>
      <c r="E14575" s="148"/>
      <c r="F14575" s="148"/>
      <c r="G14575" s="149"/>
      <c r="H14575" s="148"/>
      <c r="I14575"/>
    </row>
    <row r="14576" spans="1:9" x14ac:dyDescent="0.25">
      <c r="A14576"/>
      <c r="B14576"/>
      <c r="C14576"/>
      <c r="D14576"/>
      <c r="E14576" s="148"/>
      <c r="F14576" s="148"/>
      <c r="G14576" s="149"/>
      <c r="H14576" s="148"/>
      <c r="I14576"/>
    </row>
    <row r="14577" spans="1:9" x14ac:dyDescent="0.25">
      <c r="A14577"/>
      <c r="B14577"/>
      <c r="C14577"/>
      <c r="D14577"/>
      <c r="E14577" s="148"/>
      <c r="F14577" s="148"/>
      <c r="G14577" s="149"/>
      <c r="H14577" s="148"/>
      <c r="I14577"/>
    </row>
    <row r="14578" spans="1:9" x14ac:dyDescent="0.25">
      <c r="A14578"/>
      <c r="B14578"/>
      <c r="C14578"/>
      <c r="D14578"/>
      <c r="E14578" s="148"/>
      <c r="F14578" s="148"/>
      <c r="G14578" s="149"/>
      <c r="H14578" s="148"/>
      <c r="I14578"/>
    </row>
    <row r="14579" spans="1:9" x14ac:dyDescent="0.25">
      <c r="A14579"/>
      <c r="B14579"/>
      <c r="C14579"/>
      <c r="D14579"/>
      <c r="E14579" s="148"/>
      <c r="F14579" s="148"/>
      <c r="G14579" s="149"/>
      <c r="H14579" s="148"/>
      <c r="I14579"/>
    </row>
    <row r="14580" spans="1:9" x14ac:dyDescent="0.25">
      <c r="A14580"/>
      <c r="B14580"/>
      <c r="C14580"/>
      <c r="D14580"/>
      <c r="E14580" s="148"/>
      <c r="F14580" s="148"/>
      <c r="G14580" s="149"/>
      <c r="H14580" s="148"/>
      <c r="I14580"/>
    </row>
    <row r="14581" spans="1:9" x14ac:dyDescent="0.25">
      <c r="A14581"/>
      <c r="B14581"/>
      <c r="C14581"/>
      <c r="D14581"/>
      <c r="E14581" s="148"/>
      <c r="F14581" s="148"/>
      <c r="G14581" s="149"/>
      <c r="H14581" s="148"/>
      <c r="I14581"/>
    </row>
    <row r="14582" spans="1:9" x14ac:dyDescent="0.25">
      <c r="A14582"/>
      <c r="B14582"/>
      <c r="C14582"/>
      <c r="D14582"/>
      <c r="E14582" s="148"/>
      <c r="F14582" s="148"/>
      <c r="G14582" s="149"/>
      <c r="H14582" s="148"/>
      <c r="I14582"/>
    </row>
    <row r="14583" spans="1:9" x14ac:dyDescent="0.25">
      <c r="A14583"/>
      <c r="B14583"/>
      <c r="C14583"/>
      <c r="D14583"/>
      <c r="E14583" s="148"/>
      <c r="F14583" s="148"/>
      <c r="G14583" s="149"/>
      <c r="H14583" s="148"/>
      <c r="I14583"/>
    </row>
    <row r="14584" spans="1:9" x14ac:dyDescent="0.25">
      <c r="A14584"/>
      <c r="B14584"/>
      <c r="C14584"/>
      <c r="D14584"/>
      <c r="E14584" s="148"/>
      <c r="F14584" s="148"/>
      <c r="G14584" s="149"/>
      <c r="H14584" s="148"/>
      <c r="I14584"/>
    </row>
    <row r="14585" spans="1:9" x14ac:dyDescent="0.25">
      <c r="A14585"/>
      <c r="B14585"/>
      <c r="C14585"/>
      <c r="D14585"/>
      <c r="E14585" s="148"/>
      <c r="F14585" s="148"/>
      <c r="G14585" s="149"/>
      <c r="H14585" s="148"/>
      <c r="I14585"/>
    </row>
    <row r="14586" spans="1:9" x14ac:dyDescent="0.25">
      <c r="A14586"/>
      <c r="B14586"/>
      <c r="C14586"/>
      <c r="D14586"/>
      <c r="E14586" s="148"/>
      <c r="F14586" s="148"/>
      <c r="G14586" s="149"/>
      <c r="H14586" s="148"/>
      <c r="I14586"/>
    </row>
    <row r="14587" spans="1:9" x14ac:dyDescent="0.25">
      <c r="A14587"/>
      <c r="B14587"/>
      <c r="C14587"/>
      <c r="D14587"/>
      <c r="E14587" s="148"/>
      <c r="F14587" s="148"/>
      <c r="G14587" s="149"/>
      <c r="H14587" s="148"/>
      <c r="I14587"/>
    </row>
    <row r="14588" spans="1:9" x14ac:dyDescent="0.25">
      <c r="A14588"/>
      <c r="B14588"/>
      <c r="C14588"/>
      <c r="D14588"/>
      <c r="E14588" s="148"/>
      <c r="F14588" s="148"/>
      <c r="G14588" s="149"/>
      <c r="H14588" s="148"/>
      <c r="I14588"/>
    </row>
    <row r="14589" spans="1:9" x14ac:dyDescent="0.25">
      <c r="A14589"/>
      <c r="B14589"/>
      <c r="C14589"/>
      <c r="D14589"/>
      <c r="E14589" s="148"/>
      <c r="F14589" s="148"/>
      <c r="G14589" s="149"/>
      <c r="H14589" s="148"/>
      <c r="I14589"/>
    </row>
    <row r="14590" spans="1:9" x14ac:dyDescent="0.25">
      <c r="A14590"/>
      <c r="B14590"/>
      <c r="C14590"/>
      <c r="D14590"/>
      <c r="E14590" s="148"/>
      <c r="F14590" s="148"/>
      <c r="G14590" s="149"/>
      <c r="H14590" s="148"/>
      <c r="I14590"/>
    </row>
    <row r="14591" spans="1:9" x14ac:dyDescent="0.25">
      <c r="A14591"/>
      <c r="B14591"/>
      <c r="C14591"/>
      <c r="D14591"/>
      <c r="E14591" s="148"/>
      <c r="F14591" s="148"/>
      <c r="G14591" s="149"/>
      <c r="H14591" s="148"/>
      <c r="I14591"/>
    </row>
    <row r="14592" spans="1:9" x14ac:dyDescent="0.25">
      <c r="A14592"/>
      <c r="B14592"/>
      <c r="C14592"/>
      <c r="D14592"/>
      <c r="E14592" s="148"/>
      <c r="F14592" s="148"/>
      <c r="G14592" s="149"/>
      <c r="H14592" s="148"/>
      <c r="I14592"/>
    </row>
    <row r="14593" spans="1:9" x14ac:dyDescent="0.25">
      <c r="A14593"/>
      <c r="B14593"/>
      <c r="C14593"/>
      <c r="D14593"/>
      <c r="E14593" s="148"/>
      <c r="F14593" s="148"/>
      <c r="G14593" s="149"/>
      <c r="H14593" s="148"/>
      <c r="I14593"/>
    </row>
    <row r="14594" spans="1:9" x14ac:dyDescent="0.25">
      <c r="A14594"/>
      <c r="B14594"/>
      <c r="C14594"/>
      <c r="D14594"/>
      <c r="E14594" s="148"/>
      <c r="F14594" s="148"/>
      <c r="G14594" s="149"/>
      <c r="H14594" s="148"/>
      <c r="I14594"/>
    </row>
    <row r="14595" spans="1:9" x14ac:dyDescent="0.25">
      <c r="A14595"/>
      <c r="B14595"/>
      <c r="C14595"/>
      <c r="D14595"/>
      <c r="E14595" s="148"/>
      <c r="F14595" s="148"/>
      <c r="G14595" s="149"/>
      <c r="H14595" s="148"/>
      <c r="I14595"/>
    </row>
    <row r="14596" spans="1:9" x14ac:dyDescent="0.25">
      <c r="A14596"/>
      <c r="B14596"/>
      <c r="C14596"/>
      <c r="D14596"/>
      <c r="E14596" s="148"/>
      <c r="F14596" s="148"/>
      <c r="G14596" s="149"/>
      <c r="H14596" s="148"/>
      <c r="I14596"/>
    </row>
    <row r="14597" spans="1:9" x14ac:dyDescent="0.25">
      <c r="A14597"/>
      <c r="B14597"/>
      <c r="C14597"/>
      <c r="D14597"/>
      <c r="E14597" s="148"/>
      <c r="F14597" s="148"/>
      <c r="G14597" s="149"/>
      <c r="H14597" s="148"/>
      <c r="I14597"/>
    </row>
    <row r="14598" spans="1:9" x14ac:dyDescent="0.25">
      <c r="A14598"/>
      <c r="B14598"/>
      <c r="C14598"/>
      <c r="D14598"/>
      <c r="E14598" s="148"/>
      <c r="F14598" s="148"/>
      <c r="G14598" s="149"/>
      <c r="H14598" s="148"/>
      <c r="I14598"/>
    </row>
    <row r="14599" spans="1:9" x14ac:dyDescent="0.25">
      <c r="A14599"/>
      <c r="B14599"/>
      <c r="C14599"/>
      <c r="D14599"/>
      <c r="E14599" s="148"/>
      <c r="F14599" s="148"/>
      <c r="G14599" s="149"/>
      <c r="H14599" s="148"/>
      <c r="I14599"/>
    </row>
    <row r="14600" spans="1:9" x14ac:dyDescent="0.25">
      <c r="A14600"/>
      <c r="B14600"/>
      <c r="C14600"/>
      <c r="D14600"/>
      <c r="E14600" s="148"/>
      <c r="F14600" s="148"/>
      <c r="G14600" s="149"/>
      <c r="H14600" s="148"/>
      <c r="I14600"/>
    </row>
    <row r="14601" spans="1:9" x14ac:dyDescent="0.25">
      <c r="A14601"/>
      <c r="B14601"/>
      <c r="C14601"/>
      <c r="D14601"/>
      <c r="E14601" s="148"/>
      <c r="F14601" s="148"/>
      <c r="G14601" s="149"/>
      <c r="H14601" s="148"/>
      <c r="I14601"/>
    </row>
    <row r="14602" spans="1:9" x14ac:dyDescent="0.25">
      <c r="A14602"/>
      <c r="B14602"/>
      <c r="C14602"/>
      <c r="D14602"/>
      <c r="E14602" s="148"/>
      <c r="F14602" s="148"/>
      <c r="G14602" s="149"/>
      <c r="H14602" s="148"/>
      <c r="I14602"/>
    </row>
    <row r="14603" spans="1:9" x14ac:dyDescent="0.25">
      <c r="A14603"/>
      <c r="B14603"/>
      <c r="C14603"/>
      <c r="D14603"/>
      <c r="E14603" s="148"/>
      <c r="F14603" s="148"/>
      <c r="G14603" s="149"/>
      <c r="H14603" s="148"/>
      <c r="I14603"/>
    </row>
    <row r="14604" spans="1:9" x14ac:dyDescent="0.25">
      <c r="A14604"/>
      <c r="B14604"/>
      <c r="C14604"/>
      <c r="D14604"/>
      <c r="E14604" s="148"/>
      <c r="F14604" s="148"/>
      <c r="G14604" s="149"/>
      <c r="H14604" s="148"/>
      <c r="I14604"/>
    </row>
    <row r="14605" spans="1:9" x14ac:dyDescent="0.25">
      <c r="A14605"/>
      <c r="B14605"/>
      <c r="C14605"/>
      <c r="D14605"/>
      <c r="E14605" s="148"/>
      <c r="F14605" s="148"/>
      <c r="G14605" s="149"/>
      <c r="H14605" s="148"/>
      <c r="I14605"/>
    </row>
    <row r="14606" spans="1:9" x14ac:dyDescent="0.25">
      <c r="A14606"/>
      <c r="B14606"/>
      <c r="C14606"/>
      <c r="D14606"/>
      <c r="E14606" s="148"/>
      <c r="F14606" s="148"/>
      <c r="G14606" s="149"/>
      <c r="H14606" s="148"/>
      <c r="I14606"/>
    </row>
    <row r="14607" spans="1:9" x14ac:dyDescent="0.25">
      <c r="A14607"/>
      <c r="B14607"/>
      <c r="C14607"/>
      <c r="D14607"/>
      <c r="E14607" s="148"/>
      <c r="F14607" s="148"/>
      <c r="G14607" s="149"/>
      <c r="H14607" s="148"/>
      <c r="I14607"/>
    </row>
    <row r="14608" spans="1:9" x14ac:dyDescent="0.25">
      <c r="A14608"/>
      <c r="B14608"/>
      <c r="C14608"/>
      <c r="D14608"/>
      <c r="E14608" s="148"/>
      <c r="F14608" s="148"/>
      <c r="G14608" s="149"/>
      <c r="H14608" s="148"/>
      <c r="I14608"/>
    </row>
    <row r="14609" spans="1:9" x14ac:dyDescent="0.25">
      <c r="A14609"/>
      <c r="B14609"/>
      <c r="C14609"/>
      <c r="D14609"/>
      <c r="E14609" s="148"/>
      <c r="F14609" s="148"/>
      <c r="G14609" s="149"/>
      <c r="H14609" s="148"/>
      <c r="I14609"/>
    </row>
    <row r="14610" spans="1:9" x14ac:dyDescent="0.25">
      <c r="A14610"/>
      <c r="B14610"/>
      <c r="C14610"/>
      <c r="D14610"/>
      <c r="E14610" s="148"/>
      <c r="F14610" s="148"/>
      <c r="G14610" s="149"/>
      <c r="H14610" s="148"/>
      <c r="I14610"/>
    </row>
    <row r="14611" spans="1:9" x14ac:dyDescent="0.25">
      <c r="A14611"/>
      <c r="B14611"/>
      <c r="C14611"/>
      <c r="D14611"/>
      <c r="E14611" s="148"/>
      <c r="F14611" s="148"/>
      <c r="G14611" s="149"/>
      <c r="H14611" s="148"/>
      <c r="I14611"/>
    </row>
    <row r="14612" spans="1:9" x14ac:dyDescent="0.25">
      <c r="A14612"/>
      <c r="B14612"/>
      <c r="C14612"/>
      <c r="D14612"/>
      <c r="E14612" s="148"/>
      <c r="F14612" s="148"/>
      <c r="G14612" s="149"/>
      <c r="H14612" s="148"/>
      <c r="I14612"/>
    </row>
    <row r="14613" spans="1:9" x14ac:dyDescent="0.25">
      <c r="A14613"/>
      <c r="B14613"/>
      <c r="C14613"/>
      <c r="D14613"/>
      <c r="E14613" s="148"/>
      <c r="F14613" s="148"/>
      <c r="G14613" s="149"/>
      <c r="H14613" s="148"/>
      <c r="I14613"/>
    </row>
    <row r="14614" spans="1:9" x14ac:dyDescent="0.25">
      <c r="A14614"/>
      <c r="B14614"/>
      <c r="C14614"/>
      <c r="D14614"/>
      <c r="E14614" s="148"/>
      <c r="F14614" s="148"/>
      <c r="G14614" s="149"/>
      <c r="H14614" s="148"/>
      <c r="I14614"/>
    </row>
    <row r="14615" spans="1:9" x14ac:dyDescent="0.25">
      <c r="A14615"/>
      <c r="B14615"/>
      <c r="C14615"/>
      <c r="D14615"/>
      <c r="E14615" s="148"/>
      <c r="F14615" s="148"/>
      <c r="G14615" s="149"/>
      <c r="H14615" s="148"/>
      <c r="I14615"/>
    </row>
    <row r="14616" spans="1:9" x14ac:dyDescent="0.25">
      <c r="A14616"/>
      <c r="B14616"/>
      <c r="C14616"/>
      <c r="D14616"/>
      <c r="E14616" s="148"/>
      <c r="F14616" s="148"/>
      <c r="G14616" s="149"/>
      <c r="H14616" s="148"/>
      <c r="I14616"/>
    </row>
    <row r="14617" spans="1:9" x14ac:dyDescent="0.25">
      <c r="A14617"/>
      <c r="B14617"/>
      <c r="C14617"/>
      <c r="D14617"/>
      <c r="E14617" s="148"/>
      <c r="F14617" s="148"/>
      <c r="G14617" s="149"/>
      <c r="H14617" s="148"/>
      <c r="I14617"/>
    </row>
    <row r="14618" spans="1:9" x14ac:dyDescent="0.25">
      <c r="A14618"/>
      <c r="B14618"/>
      <c r="C14618"/>
      <c r="D14618"/>
      <c r="E14618" s="148"/>
      <c r="F14618" s="148"/>
      <c r="G14618" s="149"/>
      <c r="H14618" s="148"/>
      <c r="I14618"/>
    </row>
    <row r="14619" spans="1:9" x14ac:dyDescent="0.25">
      <c r="A14619"/>
      <c r="B14619"/>
      <c r="C14619"/>
      <c r="D14619"/>
      <c r="E14619" s="148"/>
      <c r="F14619" s="148"/>
      <c r="G14619" s="149"/>
      <c r="H14619" s="148"/>
      <c r="I14619"/>
    </row>
    <row r="14620" spans="1:9" x14ac:dyDescent="0.25">
      <c r="A14620"/>
      <c r="B14620"/>
      <c r="C14620"/>
      <c r="D14620"/>
      <c r="E14620" s="148"/>
      <c r="F14620" s="148"/>
      <c r="G14620" s="149"/>
      <c r="H14620" s="148"/>
      <c r="I14620"/>
    </row>
    <row r="14621" spans="1:9" x14ac:dyDescent="0.25">
      <c r="A14621"/>
      <c r="B14621"/>
      <c r="C14621"/>
      <c r="D14621"/>
      <c r="E14621" s="148"/>
      <c r="F14621" s="148"/>
      <c r="G14621" s="149"/>
      <c r="H14621" s="148"/>
      <c r="I14621"/>
    </row>
    <row r="14622" spans="1:9" x14ac:dyDescent="0.25">
      <c r="A14622"/>
      <c r="B14622"/>
      <c r="C14622"/>
      <c r="D14622"/>
      <c r="E14622" s="148"/>
      <c r="F14622" s="148"/>
      <c r="G14622" s="149"/>
      <c r="H14622" s="148"/>
      <c r="I14622"/>
    </row>
    <row r="14623" spans="1:9" x14ac:dyDescent="0.25">
      <c r="A14623"/>
      <c r="B14623"/>
      <c r="C14623"/>
      <c r="D14623"/>
      <c r="E14623" s="148"/>
      <c r="F14623" s="148"/>
      <c r="G14623" s="149"/>
      <c r="H14623" s="148"/>
      <c r="I14623"/>
    </row>
    <row r="14624" spans="1:9" x14ac:dyDescent="0.25">
      <c r="A14624"/>
      <c r="B14624"/>
      <c r="C14624"/>
      <c r="D14624"/>
      <c r="E14624" s="148"/>
      <c r="F14624" s="148"/>
      <c r="G14624" s="149"/>
      <c r="H14624" s="148"/>
      <c r="I14624"/>
    </row>
    <row r="14625" spans="1:9" x14ac:dyDescent="0.25">
      <c r="A14625"/>
      <c r="B14625"/>
      <c r="C14625"/>
      <c r="D14625"/>
      <c r="E14625" s="148"/>
      <c r="F14625" s="148"/>
      <c r="G14625" s="149"/>
      <c r="H14625" s="148"/>
      <c r="I14625"/>
    </row>
    <row r="14626" spans="1:9" x14ac:dyDescent="0.25">
      <c r="A14626"/>
      <c r="B14626"/>
      <c r="C14626"/>
      <c r="D14626"/>
      <c r="E14626" s="148"/>
      <c r="F14626" s="148"/>
      <c r="G14626" s="149"/>
      <c r="H14626" s="148"/>
      <c r="I14626"/>
    </row>
    <row r="14627" spans="1:9" x14ac:dyDescent="0.25">
      <c r="A14627"/>
      <c r="B14627"/>
      <c r="C14627"/>
      <c r="D14627"/>
      <c r="E14627" s="148"/>
      <c r="F14627" s="148"/>
      <c r="G14627" s="149"/>
      <c r="H14627" s="148"/>
      <c r="I14627"/>
    </row>
    <row r="14628" spans="1:9" x14ac:dyDescent="0.25">
      <c r="A14628"/>
      <c r="B14628"/>
      <c r="C14628"/>
      <c r="D14628"/>
      <c r="E14628" s="148"/>
      <c r="F14628" s="148"/>
      <c r="G14628" s="149"/>
      <c r="H14628" s="148"/>
      <c r="I14628"/>
    </row>
    <row r="14629" spans="1:9" x14ac:dyDescent="0.25">
      <c r="A14629"/>
      <c r="B14629"/>
      <c r="C14629"/>
      <c r="D14629"/>
      <c r="E14629" s="148"/>
      <c r="F14629" s="148"/>
      <c r="G14629" s="149"/>
      <c r="H14629" s="148"/>
      <c r="I14629"/>
    </row>
    <row r="14630" spans="1:9" x14ac:dyDescent="0.25">
      <c r="A14630"/>
      <c r="B14630"/>
      <c r="C14630"/>
      <c r="D14630"/>
      <c r="E14630" s="148"/>
      <c r="F14630" s="148"/>
      <c r="G14630" s="149"/>
      <c r="H14630" s="148"/>
      <c r="I14630"/>
    </row>
    <row r="14631" spans="1:9" x14ac:dyDescent="0.25">
      <c r="A14631"/>
      <c r="B14631"/>
      <c r="C14631"/>
      <c r="D14631"/>
      <c r="E14631" s="148"/>
      <c r="F14631" s="148"/>
      <c r="G14631" s="149"/>
      <c r="H14631" s="148"/>
      <c r="I14631"/>
    </row>
    <row r="14632" spans="1:9" x14ac:dyDescent="0.25">
      <c r="A14632"/>
      <c r="B14632"/>
      <c r="C14632"/>
      <c r="D14632"/>
      <c r="E14632" s="148"/>
      <c r="F14632" s="148"/>
      <c r="G14632" s="149"/>
      <c r="H14632" s="148"/>
      <c r="I14632"/>
    </row>
    <row r="14633" spans="1:9" x14ac:dyDescent="0.25">
      <c r="A14633"/>
      <c r="B14633"/>
      <c r="C14633"/>
      <c r="D14633"/>
      <c r="E14633" s="148"/>
      <c r="F14633" s="148"/>
      <c r="G14633" s="149"/>
      <c r="H14633" s="148"/>
      <c r="I14633"/>
    </row>
    <row r="14634" spans="1:9" x14ac:dyDescent="0.25">
      <c r="A14634"/>
      <c r="B14634"/>
      <c r="C14634"/>
      <c r="D14634"/>
      <c r="E14634" s="148"/>
      <c r="F14634" s="148"/>
      <c r="G14634" s="149"/>
      <c r="H14634" s="148"/>
      <c r="I14634"/>
    </row>
    <row r="14635" spans="1:9" x14ac:dyDescent="0.25">
      <c r="A14635"/>
      <c r="B14635"/>
      <c r="C14635"/>
      <c r="D14635"/>
      <c r="E14635" s="148"/>
      <c r="F14635" s="148"/>
      <c r="G14635" s="149"/>
      <c r="H14635" s="148"/>
      <c r="I14635"/>
    </row>
    <row r="14636" spans="1:9" x14ac:dyDescent="0.25">
      <c r="A14636"/>
      <c r="B14636"/>
      <c r="C14636"/>
      <c r="D14636"/>
      <c r="E14636" s="148"/>
      <c r="F14636" s="148"/>
      <c r="G14636" s="149"/>
      <c r="H14636" s="148"/>
      <c r="I14636"/>
    </row>
    <row r="14637" spans="1:9" x14ac:dyDescent="0.25">
      <c r="A14637"/>
      <c r="B14637"/>
      <c r="C14637"/>
      <c r="D14637"/>
      <c r="E14637" s="148"/>
      <c r="F14637" s="148"/>
      <c r="G14637" s="149"/>
      <c r="H14637" s="148"/>
      <c r="I14637"/>
    </row>
    <row r="14638" spans="1:9" x14ac:dyDescent="0.25">
      <c r="A14638"/>
      <c r="B14638"/>
      <c r="C14638"/>
      <c r="D14638"/>
      <c r="E14638" s="148"/>
      <c r="F14638" s="148"/>
      <c r="G14638" s="149"/>
      <c r="H14638" s="148"/>
      <c r="I14638"/>
    </row>
    <row r="14639" spans="1:9" x14ac:dyDescent="0.25">
      <c r="A14639"/>
      <c r="B14639"/>
      <c r="C14639"/>
      <c r="D14639"/>
      <c r="E14639" s="148"/>
      <c r="F14639" s="148"/>
      <c r="G14639" s="149"/>
      <c r="H14639" s="148"/>
      <c r="I14639"/>
    </row>
    <row r="14640" spans="1:9" x14ac:dyDescent="0.25">
      <c r="A14640"/>
      <c r="B14640"/>
      <c r="C14640"/>
      <c r="D14640"/>
      <c r="E14640" s="148"/>
      <c r="F14640" s="148"/>
      <c r="G14640" s="149"/>
      <c r="H14640" s="148"/>
      <c r="I14640"/>
    </row>
    <row r="14641" spans="1:9" x14ac:dyDescent="0.25">
      <c r="A14641"/>
      <c r="B14641"/>
      <c r="C14641"/>
      <c r="D14641"/>
      <c r="E14641" s="148"/>
      <c r="F14641" s="148"/>
      <c r="G14641" s="149"/>
      <c r="H14641" s="148"/>
      <c r="I14641"/>
    </row>
    <row r="14642" spans="1:9" x14ac:dyDescent="0.25">
      <c r="A14642"/>
      <c r="B14642"/>
      <c r="C14642"/>
      <c r="D14642"/>
      <c r="E14642" s="148"/>
      <c r="F14642" s="148"/>
      <c r="G14642" s="149"/>
      <c r="H14642" s="148"/>
      <c r="I14642"/>
    </row>
    <row r="14643" spans="1:9" x14ac:dyDescent="0.25">
      <c r="A14643"/>
      <c r="B14643"/>
      <c r="C14643"/>
      <c r="D14643"/>
      <c r="E14643" s="148"/>
      <c r="F14643" s="148"/>
      <c r="G14643" s="149"/>
      <c r="H14643" s="148"/>
      <c r="I14643"/>
    </row>
    <row r="14644" spans="1:9" x14ac:dyDescent="0.25">
      <c r="A14644"/>
      <c r="B14644"/>
      <c r="C14644"/>
      <c r="D14644"/>
      <c r="E14644" s="148"/>
      <c r="F14644" s="148"/>
      <c r="G14644" s="149"/>
      <c r="H14644" s="148"/>
      <c r="I14644"/>
    </row>
    <row r="14645" spans="1:9" x14ac:dyDescent="0.25">
      <c r="A14645"/>
      <c r="B14645"/>
      <c r="C14645"/>
      <c r="D14645"/>
      <c r="E14645" s="148"/>
      <c r="F14645" s="148"/>
      <c r="G14645" s="149"/>
      <c r="H14645" s="148"/>
      <c r="I14645"/>
    </row>
    <row r="14646" spans="1:9" x14ac:dyDescent="0.25">
      <c r="A14646"/>
      <c r="B14646"/>
      <c r="C14646"/>
      <c r="D14646"/>
      <c r="E14646" s="148"/>
      <c r="F14646" s="148"/>
      <c r="G14646" s="149"/>
      <c r="H14646" s="148"/>
      <c r="I14646"/>
    </row>
    <row r="14647" spans="1:9" x14ac:dyDescent="0.25">
      <c r="A14647"/>
      <c r="B14647"/>
      <c r="C14647"/>
      <c r="D14647"/>
      <c r="E14647" s="148"/>
      <c r="F14647" s="148"/>
      <c r="G14647" s="149"/>
      <c r="H14647" s="148"/>
      <c r="I14647"/>
    </row>
    <row r="14648" spans="1:9" x14ac:dyDescent="0.25">
      <c r="A14648"/>
      <c r="B14648"/>
      <c r="C14648"/>
      <c r="D14648"/>
      <c r="E14648" s="148"/>
      <c r="F14648" s="148"/>
      <c r="G14648" s="149"/>
      <c r="H14648" s="148"/>
      <c r="I14648"/>
    </row>
    <row r="14649" spans="1:9" x14ac:dyDescent="0.25">
      <c r="A14649"/>
      <c r="B14649"/>
      <c r="C14649"/>
      <c r="D14649"/>
      <c r="E14649" s="148"/>
      <c r="F14649" s="148"/>
      <c r="G14649" s="149"/>
      <c r="H14649" s="148"/>
      <c r="I14649"/>
    </row>
    <row r="14650" spans="1:9" x14ac:dyDescent="0.25">
      <c r="A14650"/>
      <c r="B14650"/>
      <c r="C14650"/>
      <c r="D14650"/>
      <c r="E14650" s="148"/>
      <c r="F14650" s="148"/>
      <c r="G14650" s="149"/>
      <c r="H14650" s="148"/>
      <c r="I14650"/>
    </row>
    <row r="14651" spans="1:9" x14ac:dyDescent="0.25">
      <c r="A14651"/>
      <c r="B14651"/>
      <c r="C14651"/>
      <c r="D14651"/>
      <c r="E14651" s="148"/>
      <c r="F14651" s="148"/>
      <c r="G14651" s="149"/>
      <c r="H14651" s="148"/>
      <c r="I14651"/>
    </row>
    <row r="14652" spans="1:9" x14ac:dyDescent="0.25">
      <c r="A14652"/>
      <c r="B14652"/>
      <c r="C14652"/>
      <c r="D14652"/>
      <c r="E14652" s="148"/>
      <c r="F14652" s="148"/>
      <c r="G14652" s="149"/>
      <c r="H14652" s="148"/>
      <c r="I14652"/>
    </row>
    <row r="14653" spans="1:9" x14ac:dyDescent="0.25">
      <c r="A14653"/>
      <c r="B14653"/>
      <c r="C14653"/>
      <c r="D14653"/>
      <c r="E14653" s="148"/>
      <c r="F14653" s="148"/>
      <c r="G14653" s="149"/>
      <c r="H14653" s="148"/>
      <c r="I14653"/>
    </row>
    <row r="14654" spans="1:9" x14ac:dyDescent="0.25">
      <c r="A14654"/>
      <c r="B14654"/>
      <c r="C14654"/>
      <c r="D14654"/>
      <c r="E14654" s="148"/>
      <c r="F14654" s="148"/>
      <c r="G14654" s="149"/>
      <c r="H14654" s="148"/>
      <c r="I14654"/>
    </row>
    <row r="14655" spans="1:9" x14ac:dyDescent="0.25">
      <c r="A14655"/>
      <c r="B14655"/>
      <c r="C14655"/>
      <c r="D14655"/>
      <c r="E14655" s="148"/>
      <c r="F14655" s="148"/>
      <c r="G14655" s="149"/>
      <c r="H14655" s="148"/>
      <c r="I14655"/>
    </row>
    <row r="14656" spans="1:9" x14ac:dyDescent="0.25">
      <c r="A14656"/>
      <c r="B14656"/>
      <c r="C14656"/>
      <c r="D14656"/>
      <c r="E14656" s="148"/>
      <c r="F14656" s="148"/>
      <c r="G14656" s="149"/>
      <c r="H14656" s="148"/>
      <c r="I14656"/>
    </row>
    <row r="14657" spans="1:9" x14ac:dyDescent="0.25">
      <c r="A14657"/>
      <c r="B14657"/>
      <c r="C14657"/>
      <c r="D14657"/>
      <c r="E14657" s="148"/>
      <c r="F14657" s="148"/>
      <c r="G14657" s="149"/>
      <c r="H14657" s="148"/>
      <c r="I14657"/>
    </row>
    <row r="14658" spans="1:9" x14ac:dyDescent="0.25">
      <c r="A14658"/>
      <c r="B14658"/>
      <c r="C14658"/>
      <c r="D14658"/>
      <c r="E14658" s="148"/>
      <c r="F14658" s="148"/>
      <c r="G14658" s="149"/>
      <c r="H14658" s="148"/>
      <c r="I14658"/>
    </row>
    <row r="14659" spans="1:9" x14ac:dyDescent="0.25">
      <c r="A14659"/>
      <c r="B14659"/>
      <c r="C14659"/>
      <c r="D14659"/>
      <c r="E14659" s="148"/>
      <c r="F14659" s="148"/>
      <c r="G14659" s="149"/>
      <c r="H14659" s="148"/>
      <c r="I14659"/>
    </row>
    <row r="14660" spans="1:9" x14ac:dyDescent="0.25">
      <c r="A14660"/>
      <c r="B14660"/>
      <c r="C14660"/>
      <c r="D14660"/>
      <c r="E14660" s="148"/>
      <c r="F14660" s="148"/>
      <c r="G14660" s="149"/>
      <c r="H14660" s="148"/>
      <c r="I14660"/>
    </row>
    <row r="14661" spans="1:9" x14ac:dyDescent="0.25">
      <c r="A14661"/>
      <c r="B14661"/>
      <c r="C14661"/>
      <c r="D14661"/>
      <c r="E14661" s="148"/>
      <c r="F14661" s="148"/>
      <c r="G14661" s="149"/>
      <c r="H14661" s="148"/>
      <c r="I14661"/>
    </row>
    <row r="14662" spans="1:9" x14ac:dyDescent="0.25">
      <c r="A14662"/>
      <c r="B14662"/>
      <c r="C14662"/>
      <c r="D14662"/>
      <c r="E14662" s="148"/>
      <c r="F14662" s="148"/>
      <c r="G14662" s="149"/>
      <c r="H14662" s="148"/>
      <c r="I14662"/>
    </row>
    <row r="14663" spans="1:9" x14ac:dyDescent="0.25">
      <c r="A14663"/>
      <c r="B14663"/>
      <c r="C14663"/>
      <c r="D14663"/>
      <c r="E14663" s="148"/>
      <c r="F14663" s="148"/>
      <c r="G14663" s="149"/>
      <c r="H14663" s="148"/>
      <c r="I14663"/>
    </row>
    <row r="14664" spans="1:9" x14ac:dyDescent="0.25">
      <c r="A14664"/>
      <c r="B14664"/>
      <c r="C14664"/>
      <c r="D14664"/>
      <c r="E14664" s="148"/>
      <c r="F14664" s="148"/>
      <c r="G14664" s="149"/>
      <c r="H14664" s="148"/>
      <c r="I14664"/>
    </row>
    <row r="14665" spans="1:9" x14ac:dyDescent="0.25">
      <c r="A14665"/>
      <c r="B14665"/>
      <c r="C14665"/>
      <c r="D14665"/>
      <c r="E14665" s="148"/>
      <c r="F14665" s="148"/>
      <c r="G14665" s="149"/>
      <c r="H14665" s="148"/>
      <c r="I14665"/>
    </row>
    <row r="14666" spans="1:9" x14ac:dyDescent="0.25">
      <c r="A14666"/>
      <c r="B14666"/>
      <c r="C14666"/>
      <c r="D14666"/>
      <c r="E14666" s="148"/>
      <c r="F14666" s="148"/>
      <c r="G14666" s="149"/>
      <c r="H14666" s="148"/>
      <c r="I14666"/>
    </row>
    <row r="14667" spans="1:9" x14ac:dyDescent="0.25">
      <c r="A14667"/>
      <c r="B14667"/>
      <c r="C14667"/>
      <c r="D14667"/>
      <c r="E14667" s="148"/>
      <c r="F14667" s="148"/>
      <c r="G14667" s="149"/>
      <c r="H14667" s="148"/>
      <c r="I14667"/>
    </row>
    <row r="14668" spans="1:9" x14ac:dyDescent="0.25">
      <c r="A14668"/>
      <c r="B14668"/>
      <c r="C14668"/>
      <c r="D14668"/>
      <c r="E14668" s="148"/>
      <c r="F14668" s="148"/>
      <c r="G14668" s="149"/>
      <c r="H14668" s="148"/>
      <c r="I14668"/>
    </row>
    <row r="14669" spans="1:9" x14ac:dyDescent="0.25">
      <c r="A14669"/>
      <c r="B14669"/>
      <c r="C14669"/>
      <c r="D14669"/>
      <c r="E14669" s="148"/>
      <c r="F14669" s="148"/>
      <c r="G14669" s="149"/>
      <c r="H14669" s="148"/>
      <c r="I14669"/>
    </row>
    <row r="14670" spans="1:9" x14ac:dyDescent="0.25">
      <c r="A14670"/>
      <c r="B14670"/>
      <c r="C14670"/>
      <c r="D14670"/>
      <c r="E14670" s="148"/>
      <c r="F14670" s="148"/>
      <c r="G14670" s="149"/>
      <c r="H14670" s="148"/>
      <c r="I14670"/>
    </row>
    <row r="14671" spans="1:9" x14ac:dyDescent="0.25">
      <c r="A14671"/>
      <c r="B14671"/>
      <c r="C14671"/>
      <c r="D14671"/>
      <c r="E14671" s="148"/>
      <c r="F14671" s="148"/>
      <c r="G14671" s="149"/>
      <c r="H14671" s="148"/>
      <c r="I14671"/>
    </row>
    <row r="14672" spans="1:9" x14ac:dyDescent="0.25">
      <c r="A14672"/>
      <c r="B14672"/>
      <c r="C14672"/>
      <c r="D14672"/>
      <c r="E14672" s="148"/>
      <c r="F14672" s="148"/>
      <c r="G14672" s="149"/>
      <c r="H14672" s="148"/>
      <c r="I14672"/>
    </row>
    <row r="14673" spans="1:9" x14ac:dyDescent="0.25">
      <c r="A14673"/>
      <c r="B14673"/>
      <c r="C14673"/>
      <c r="D14673"/>
      <c r="E14673" s="148"/>
      <c r="F14673" s="148"/>
      <c r="G14673" s="149"/>
      <c r="H14673" s="148"/>
      <c r="I14673"/>
    </row>
    <row r="14674" spans="1:9" x14ac:dyDescent="0.25">
      <c r="A14674"/>
      <c r="B14674"/>
      <c r="C14674"/>
      <c r="D14674"/>
      <c r="E14674" s="148"/>
      <c r="F14674" s="148"/>
      <c r="G14674" s="149"/>
      <c r="H14674" s="148"/>
      <c r="I14674"/>
    </row>
    <row r="14675" spans="1:9" x14ac:dyDescent="0.25">
      <c r="A14675"/>
      <c r="B14675"/>
      <c r="C14675"/>
      <c r="D14675"/>
      <c r="E14675" s="148"/>
      <c r="F14675" s="148"/>
      <c r="G14675" s="149"/>
      <c r="H14675" s="148"/>
      <c r="I14675"/>
    </row>
    <row r="14676" spans="1:9" x14ac:dyDescent="0.25">
      <c r="A14676"/>
      <c r="B14676"/>
      <c r="C14676"/>
      <c r="D14676"/>
      <c r="E14676" s="148"/>
      <c r="F14676" s="148"/>
      <c r="G14676" s="149"/>
      <c r="H14676" s="148"/>
      <c r="I14676"/>
    </row>
    <row r="14677" spans="1:9" x14ac:dyDescent="0.25">
      <c r="A14677"/>
      <c r="B14677"/>
      <c r="C14677"/>
      <c r="D14677"/>
      <c r="E14677" s="148"/>
      <c r="F14677" s="148"/>
      <c r="G14677" s="149"/>
      <c r="H14677" s="148"/>
      <c r="I14677"/>
    </row>
    <row r="14678" spans="1:9" x14ac:dyDescent="0.25">
      <c r="A14678"/>
      <c r="B14678"/>
      <c r="C14678"/>
      <c r="D14678"/>
      <c r="E14678" s="148"/>
      <c r="F14678" s="148"/>
      <c r="G14678" s="149"/>
      <c r="H14678" s="148"/>
      <c r="I14678"/>
    </row>
    <row r="14679" spans="1:9" x14ac:dyDescent="0.25">
      <c r="A14679"/>
      <c r="B14679"/>
      <c r="C14679"/>
      <c r="D14679"/>
      <c r="E14679" s="148"/>
      <c r="F14679" s="148"/>
      <c r="G14679" s="149"/>
      <c r="H14679" s="148"/>
      <c r="I14679"/>
    </row>
    <row r="14680" spans="1:9" x14ac:dyDescent="0.25">
      <c r="A14680"/>
      <c r="B14680"/>
      <c r="C14680"/>
      <c r="D14680"/>
      <c r="E14680" s="148"/>
      <c r="F14680" s="148"/>
      <c r="G14680" s="149"/>
      <c r="H14680" s="148"/>
      <c r="I14680"/>
    </row>
    <row r="14681" spans="1:9" x14ac:dyDescent="0.25">
      <c r="A14681"/>
      <c r="B14681"/>
      <c r="C14681"/>
      <c r="D14681"/>
      <c r="E14681" s="148"/>
      <c r="F14681" s="148"/>
      <c r="G14681" s="149"/>
      <c r="H14681" s="148"/>
      <c r="I14681"/>
    </row>
    <row r="14682" spans="1:9" x14ac:dyDescent="0.25">
      <c r="A14682"/>
      <c r="B14682"/>
      <c r="C14682"/>
      <c r="D14682"/>
      <c r="E14682" s="148"/>
      <c r="F14682" s="148"/>
      <c r="G14682" s="149"/>
      <c r="H14682" s="148"/>
      <c r="I14682"/>
    </row>
    <row r="14683" spans="1:9" x14ac:dyDescent="0.25">
      <c r="A14683"/>
      <c r="B14683"/>
      <c r="C14683"/>
      <c r="D14683"/>
      <c r="E14683" s="148"/>
      <c r="F14683" s="148"/>
      <c r="G14683" s="149"/>
      <c r="H14683" s="148"/>
      <c r="I14683"/>
    </row>
    <row r="14684" spans="1:9" x14ac:dyDescent="0.25">
      <c r="A14684"/>
      <c r="B14684"/>
      <c r="C14684"/>
      <c r="D14684"/>
      <c r="E14684" s="148"/>
      <c r="F14684" s="148"/>
      <c r="G14684" s="149"/>
      <c r="H14684" s="148"/>
      <c r="I14684"/>
    </row>
    <row r="14685" spans="1:9" x14ac:dyDescent="0.25">
      <c r="A14685"/>
      <c r="B14685"/>
      <c r="C14685"/>
      <c r="D14685"/>
      <c r="E14685" s="148"/>
      <c r="F14685" s="148"/>
      <c r="G14685" s="149"/>
      <c r="H14685" s="148"/>
      <c r="I14685"/>
    </row>
    <row r="14686" spans="1:9" x14ac:dyDescent="0.25">
      <c r="A14686"/>
      <c r="B14686"/>
      <c r="C14686"/>
      <c r="D14686"/>
      <c r="E14686" s="148"/>
      <c r="F14686" s="148"/>
      <c r="G14686" s="149"/>
      <c r="H14686" s="148"/>
      <c r="I14686"/>
    </row>
    <row r="14687" spans="1:9" x14ac:dyDescent="0.25">
      <c r="A14687"/>
      <c r="B14687"/>
      <c r="C14687"/>
      <c r="D14687"/>
      <c r="E14687" s="148"/>
      <c r="F14687" s="148"/>
      <c r="G14687" s="149"/>
      <c r="H14687" s="148"/>
      <c r="I14687"/>
    </row>
    <row r="14688" spans="1:9" x14ac:dyDescent="0.25">
      <c r="A14688"/>
      <c r="B14688"/>
      <c r="C14688"/>
      <c r="D14688"/>
      <c r="E14688" s="148"/>
      <c r="F14688" s="148"/>
      <c r="G14688" s="149"/>
      <c r="H14688" s="148"/>
      <c r="I14688"/>
    </row>
    <row r="14689" spans="1:9" x14ac:dyDescent="0.25">
      <c r="A14689"/>
      <c r="B14689"/>
      <c r="C14689"/>
      <c r="D14689"/>
      <c r="E14689" s="148"/>
      <c r="F14689" s="148"/>
      <c r="G14689" s="149"/>
      <c r="H14689" s="148"/>
      <c r="I14689"/>
    </row>
    <row r="14690" spans="1:9" x14ac:dyDescent="0.25">
      <c r="A14690"/>
      <c r="B14690"/>
      <c r="C14690"/>
      <c r="D14690"/>
      <c r="E14690" s="148"/>
      <c r="F14690" s="148"/>
      <c r="G14690" s="149"/>
      <c r="H14690" s="148"/>
      <c r="I14690"/>
    </row>
    <row r="14691" spans="1:9" x14ac:dyDescent="0.25">
      <c r="A14691"/>
      <c r="B14691"/>
      <c r="C14691"/>
      <c r="D14691"/>
      <c r="E14691" s="148"/>
      <c r="F14691" s="148"/>
      <c r="G14691" s="149"/>
      <c r="H14691" s="148"/>
      <c r="I14691"/>
    </row>
    <row r="14692" spans="1:9" x14ac:dyDescent="0.25">
      <c r="A14692"/>
      <c r="B14692"/>
      <c r="C14692"/>
      <c r="D14692"/>
      <c r="E14692" s="148"/>
      <c r="F14692" s="148"/>
      <c r="G14692" s="149"/>
      <c r="H14692" s="148"/>
      <c r="I14692"/>
    </row>
    <row r="14693" spans="1:9" x14ac:dyDescent="0.25">
      <c r="A14693"/>
      <c r="B14693"/>
      <c r="C14693"/>
      <c r="D14693"/>
      <c r="E14693" s="148"/>
      <c r="F14693" s="148"/>
      <c r="G14693" s="149"/>
      <c r="H14693" s="148"/>
      <c r="I14693"/>
    </row>
    <row r="14694" spans="1:9" x14ac:dyDescent="0.25">
      <c r="A14694"/>
      <c r="B14694"/>
      <c r="C14694"/>
      <c r="D14694"/>
      <c r="E14694" s="148"/>
      <c r="F14694" s="148"/>
      <c r="G14694" s="149"/>
      <c r="H14694" s="148"/>
      <c r="I14694"/>
    </row>
    <row r="14695" spans="1:9" x14ac:dyDescent="0.25">
      <c r="A14695"/>
      <c r="B14695"/>
      <c r="C14695"/>
      <c r="D14695"/>
      <c r="E14695" s="148"/>
      <c r="F14695" s="148"/>
      <c r="G14695" s="149"/>
      <c r="H14695" s="148"/>
      <c r="I14695"/>
    </row>
    <row r="14696" spans="1:9" x14ac:dyDescent="0.25">
      <c r="A14696"/>
      <c r="B14696"/>
      <c r="C14696"/>
      <c r="D14696"/>
      <c r="E14696" s="148"/>
      <c r="F14696" s="148"/>
      <c r="G14696" s="149"/>
      <c r="H14696" s="148"/>
      <c r="I14696"/>
    </row>
    <row r="14697" spans="1:9" x14ac:dyDescent="0.25">
      <c r="A14697"/>
      <c r="B14697"/>
      <c r="C14697"/>
      <c r="D14697"/>
      <c r="E14697" s="148"/>
      <c r="F14697" s="148"/>
      <c r="G14697" s="149"/>
      <c r="H14697" s="148"/>
      <c r="I14697"/>
    </row>
    <row r="14698" spans="1:9" x14ac:dyDescent="0.25">
      <c r="A14698"/>
      <c r="B14698"/>
      <c r="C14698"/>
      <c r="D14698"/>
      <c r="E14698" s="148"/>
      <c r="F14698" s="148"/>
      <c r="G14698" s="149"/>
      <c r="H14698" s="148"/>
      <c r="I14698"/>
    </row>
    <row r="14699" spans="1:9" x14ac:dyDescent="0.25">
      <c r="A14699"/>
      <c r="B14699"/>
      <c r="C14699"/>
      <c r="D14699"/>
      <c r="E14699" s="148"/>
      <c r="F14699" s="148"/>
      <c r="G14699" s="149"/>
      <c r="H14699" s="148"/>
      <c r="I14699"/>
    </row>
    <row r="14700" spans="1:9" x14ac:dyDescent="0.25">
      <c r="A14700"/>
      <c r="B14700"/>
      <c r="C14700"/>
      <c r="D14700"/>
      <c r="E14700" s="148"/>
      <c r="F14700" s="148"/>
      <c r="G14700" s="149"/>
      <c r="H14700" s="148"/>
      <c r="I14700"/>
    </row>
    <row r="14701" spans="1:9" x14ac:dyDescent="0.25">
      <c r="A14701"/>
      <c r="B14701"/>
      <c r="C14701"/>
      <c r="D14701"/>
      <c r="E14701" s="148"/>
      <c r="F14701" s="148"/>
      <c r="G14701" s="149"/>
      <c r="H14701" s="148"/>
      <c r="I14701"/>
    </row>
    <row r="14702" spans="1:9" x14ac:dyDescent="0.25">
      <c r="A14702"/>
      <c r="B14702"/>
      <c r="C14702"/>
      <c r="D14702"/>
      <c r="E14702" s="148"/>
      <c r="F14702" s="148"/>
      <c r="G14702" s="149"/>
      <c r="H14702" s="148"/>
      <c r="I14702"/>
    </row>
    <row r="14703" spans="1:9" x14ac:dyDescent="0.25">
      <c r="A14703"/>
      <c r="B14703"/>
      <c r="C14703"/>
      <c r="D14703"/>
      <c r="E14703" s="148"/>
      <c r="F14703" s="148"/>
      <c r="G14703" s="149"/>
      <c r="H14703" s="148"/>
      <c r="I14703"/>
    </row>
    <row r="14704" spans="1:9" x14ac:dyDescent="0.25">
      <c r="A14704"/>
      <c r="B14704"/>
      <c r="C14704"/>
      <c r="D14704"/>
      <c r="E14704" s="148"/>
      <c r="F14704" s="148"/>
      <c r="G14704" s="149"/>
      <c r="H14704" s="148"/>
      <c r="I14704"/>
    </row>
    <row r="14705" spans="1:9" x14ac:dyDescent="0.25">
      <c r="A14705"/>
      <c r="B14705"/>
      <c r="C14705"/>
      <c r="D14705"/>
      <c r="E14705" s="148"/>
      <c r="F14705" s="148"/>
      <c r="G14705" s="149"/>
      <c r="H14705" s="148"/>
      <c r="I14705"/>
    </row>
    <row r="14706" spans="1:9" x14ac:dyDescent="0.25">
      <c r="A14706"/>
      <c r="B14706"/>
      <c r="C14706"/>
      <c r="D14706"/>
      <c r="E14706" s="148"/>
      <c r="F14706" s="148"/>
      <c r="G14706" s="149"/>
      <c r="H14706" s="148"/>
      <c r="I14706"/>
    </row>
    <row r="14707" spans="1:9" x14ac:dyDescent="0.25">
      <c r="A14707"/>
      <c r="B14707"/>
      <c r="C14707"/>
      <c r="D14707"/>
      <c r="E14707" s="148"/>
      <c r="F14707" s="148"/>
      <c r="G14707" s="149"/>
      <c r="H14707" s="148"/>
      <c r="I14707"/>
    </row>
    <row r="14708" spans="1:9" x14ac:dyDescent="0.25">
      <c r="A14708"/>
      <c r="B14708"/>
      <c r="C14708"/>
      <c r="D14708"/>
      <c r="E14708" s="148"/>
      <c r="F14708" s="148"/>
      <c r="G14708" s="149"/>
      <c r="H14708" s="148"/>
      <c r="I14708"/>
    </row>
    <row r="14709" spans="1:9" x14ac:dyDescent="0.25">
      <c r="A14709"/>
      <c r="B14709"/>
      <c r="C14709"/>
      <c r="D14709"/>
      <c r="E14709" s="148"/>
      <c r="F14709" s="148"/>
      <c r="G14709" s="149"/>
      <c r="H14709" s="148"/>
      <c r="I14709"/>
    </row>
    <row r="14710" spans="1:9" x14ac:dyDescent="0.25">
      <c r="A14710"/>
      <c r="B14710"/>
      <c r="C14710"/>
      <c r="D14710"/>
      <c r="E14710" s="148"/>
      <c r="F14710" s="148"/>
      <c r="G14710" s="149"/>
      <c r="H14710" s="148"/>
      <c r="I14710"/>
    </row>
    <row r="14711" spans="1:9" x14ac:dyDescent="0.25">
      <c r="A14711"/>
      <c r="B14711"/>
      <c r="C14711"/>
      <c r="D14711"/>
      <c r="E14711" s="148"/>
      <c r="F14711" s="148"/>
      <c r="G14711" s="149"/>
      <c r="H14711" s="148"/>
      <c r="I14711"/>
    </row>
    <row r="14712" spans="1:9" x14ac:dyDescent="0.25">
      <c r="A14712"/>
      <c r="B14712"/>
      <c r="C14712"/>
      <c r="D14712"/>
      <c r="E14712" s="148"/>
      <c r="F14712" s="148"/>
      <c r="G14712" s="149"/>
      <c r="H14712" s="148"/>
      <c r="I14712"/>
    </row>
    <row r="14713" spans="1:9" x14ac:dyDescent="0.25">
      <c r="A14713"/>
      <c r="B14713"/>
      <c r="C14713"/>
      <c r="D14713"/>
      <c r="E14713" s="148"/>
      <c r="F14713" s="148"/>
      <c r="G14713" s="149"/>
      <c r="H14713" s="148"/>
      <c r="I14713"/>
    </row>
    <row r="14714" spans="1:9" x14ac:dyDescent="0.25">
      <c r="A14714"/>
      <c r="B14714"/>
      <c r="C14714"/>
      <c r="D14714"/>
      <c r="E14714" s="148"/>
      <c r="F14714" s="148"/>
      <c r="G14714" s="149"/>
      <c r="H14714" s="148"/>
      <c r="I14714"/>
    </row>
    <row r="14715" spans="1:9" x14ac:dyDescent="0.25">
      <c r="A14715"/>
      <c r="B14715"/>
      <c r="C14715"/>
      <c r="D14715"/>
      <c r="E14715" s="148"/>
      <c r="F14715" s="148"/>
      <c r="G14715" s="149"/>
      <c r="H14715" s="148"/>
      <c r="I14715"/>
    </row>
    <row r="14716" spans="1:9" x14ac:dyDescent="0.25">
      <c r="A14716"/>
      <c r="B14716"/>
      <c r="C14716"/>
      <c r="D14716"/>
      <c r="E14716" s="148"/>
      <c r="F14716" s="148"/>
      <c r="G14716" s="149"/>
      <c r="H14716" s="148"/>
      <c r="I14716"/>
    </row>
    <row r="14717" spans="1:9" x14ac:dyDescent="0.25">
      <c r="A14717"/>
      <c r="B14717"/>
      <c r="C14717"/>
      <c r="D14717"/>
      <c r="E14717" s="148"/>
      <c r="F14717" s="148"/>
      <c r="G14717" s="149"/>
      <c r="H14717" s="148"/>
      <c r="I14717"/>
    </row>
    <row r="14718" spans="1:9" x14ac:dyDescent="0.25">
      <c r="A14718"/>
      <c r="B14718"/>
      <c r="C14718"/>
      <c r="D14718"/>
      <c r="E14718" s="148"/>
      <c r="F14718" s="148"/>
      <c r="G14718" s="149"/>
      <c r="H14718" s="148"/>
      <c r="I14718"/>
    </row>
    <row r="14719" spans="1:9" x14ac:dyDescent="0.25">
      <c r="A14719"/>
      <c r="B14719"/>
      <c r="C14719"/>
      <c r="D14719"/>
      <c r="E14719" s="148"/>
      <c r="F14719" s="148"/>
      <c r="G14719" s="149"/>
      <c r="H14719" s="148"/>
      <c r="I14719"/>
    </row>
    <row r="14720" spans="1:9" x14ac:dyDescent="0.25">
      <c r="A14720"/>
      <c r="B14720"/>
      <c r="C14720"/>
      <c r="D14720"/>
      <c r="E14720" s="148"/>
      <c r="F14720" s="148"/>
      <c r="G14720" s="149"/>
      <c r="H14720" s="148"/>
      <c r="I14720"/>
    </row>
    <row r="14721" spans="1:9" x14ac:dyDescent="0.25">
      <c r="A14721"/>
      <c r="B14721"/>
      <c r="C14721"/>
      <c r="D14721"/>
      <c r="E14721" s="148"/>
      <c r="F14721" s="148"/>
      <c r="G14721" s="149"/>
      <c r="H14721" s="148"/>
      <c r="I14721"/>
    </row>
    <row r="14722" spans="1:9" x14ac:dyDescent="0.25">
      <c r="A14722"/>
      <c r="B14722"/>
      <c r="C14722"/>
      <c r="D14722"/>
      <c r="E14722" s="148"/>
      <c r="F14722" s="148"/>
      <c r="G14722" s="149"/>
      <c r="H14722" s="148"/>
      <c r="I14722"/>
    </row>
    <row r="14723" spans="1:9" x14ac:dyDescent="0.25">
      <c r="A14723"/>
      <c r="B14723"/>
      <c r="C14723"/>
      <c r="D14723"/>
      <c r="E14723" s="148"/>
      <c r="F14723" s="148"/>
      <c r="G14723" s="149"/>
      <c r="H14723" s="148"/>
      <c r="I14723"/>
    </row>
    <row r="14724" spans="1:9" x14ac:dyDescent="0.25">
      <c r="A14724"/>
      <c r="B14724"/>
      <c r="C14724"/>
      <c r="D14724"/>
      <c r="E14724" s="148"/>
      <c r="F14724" s="148"/>
      <c r="G14724" s="149"/>
      <c r="H14724" s="148"/>
      <c r="I14724"/>
    </row>
    <row r="14725" spans="1:9" x14ac:dyDescent="0.25">
      <c r="A14725"/>
      <c r="B14725"/>
      <c r="C14725"/>
      <c r="D14725"/>
      <c r="E14725" s="148"/>
      <c r="F14725" s="148"/>
      <c r="G14725" s="149"/>
      <c r="H14725" s="148"/>
      <c r="I14725"/>
    </row>
    <row r="14726" spans="1:9" x14ac:dyDescent="0.25">
      <c r="A14726"/>
      <c r="B14726"/>
      <c r="C14726"/>
      <c r="D14726"/>
      <c r="E14726" s="148"/>
      <c r="F14726" s="148"/>
      <c r="G14726" s="149"/>
      <c r="H14726" s="148"/>
      <c r="I14726"/>
    </row>
    <row r="14727" spans="1:9" x14ac:dyDescent="0.25">
      <c r="A14727"/>
      <c r="B14727"/>
      <c r="C14727"/>
      <c r="D14727"/>
      <c r="E14727" s="148"/>
      <c r="F14727" s="148"/>
      <c r="G14727" s="149"/>
      <c r="H14727" s="148"/>
      <c r="I14727"/>
    </row>
    <row r="14728" spans="1:9" x14ac:dyDescent="0.25">
      <c r="A14728"/>
      <c r="B14728"/>
      <c r="C14728"/>
      <c r="D14728"/>
      <c r="E14728" s="148"/>
      <c r="F14728" s="148"/>
      <c r="G14728" s="149"/>
      <c r="H14728" s="148"/>
      <c r="I14728"/>
    </row>
    <row r="14729" spans="1:9" x14ac:dyDescent="0.25">
      <c r="A14729"/>
      <c r="B14729"/>
      <c r="C14729"/>
      <c r="D14729"/>
      <c r="E14729" s="148"/>
      <c r="F14729" s="148"/>
      <c r="G14729" s="149"/>
      <c r="H14729" s="148"/>
      <c r="I14729"/>
    </row>
    <row r="14730" spans="1:9" x14ac:dyDescent="0.25">
      <c r="A14730"/>
      <c r="B14730"/>
      <c r="C14730"/>
      <c r="D14730"/>
      <c r="E14730" s="148"/>
      <c r="F14730" s="148"/>
      <c r="G14730" s="149"/>
      <c r="H14730" s="148"/>
      <c r="I14730"/>
    </row>
    <row r="14731" spans="1:9" x14ac:dyDescent="0.25">
      <c r="A14731"/>
      <c r="B14731"/>
      <c r="C14731"/>
      <c r="D14731"/>
      <c r="E14731" s="148"/>
      <c r="F14731" s="148"/>
      <c r="G14731" s="149"/>
      <c r="H14731" s="148"/>
      <c r="I14731"/>
    </row>
    <row r="14732" spans="1:9" x14ac:dyDescent="0.25">
      <c r="A14732"/>
      <c r="B14732"/>
      <c r="C14732"/>
      <c r="D14732"/>
      <c r="E14732" s="148"/>
      <c r="F14732" s="148"/>
      <c r="G14732" s="149"/>
      <c r="H14732" s="148"/>
      <c r="I14732"/>
    </row>
    <row r="14733" spans="1:9" x14ac:dyDescent="0.25">
      <c r="A14733"/>
      <c r="B14733"/>
      <c r="C14733"/>
      <c r="D14733"/>
      <c r="E14733" s="148"/>
      <c r="F14733" s="148"/>
      <c r="G14733" s="149"/>
      <c r="H14733" s="148"/>
      <c r="I14733"/>
    </row>
    <row r="14734" spans="1:9" x14ac:dyDescent="0.25">
      <c r="A14734"/>
      <c r="B14734"/>
      <c r="C14734"/>
      <c r="D14734"/>
      <c r="E14734" s="148"/>
      <c r="F14734" s="148"/>
      <c r="G14734" s="149"/>
      <c r="H14734" s="148"/>
      <c r="I14734"/>
    </row>
    <row r="14735" spans="1:9" x14ac:dyDescent="0.25">
      <c r="A14735"/>
      <c r="B14735"/>
      <c r="C14735"/>
      <c r="D14735"/>
      <c r="E14735" s="148"/>
      <c r="F14735" s="148"/>
      <c r="G14735" s="149"/>
      <c r="H14735" s="148"/>
      <c r="I14735"/>
    </row>
    <row r="14736" spans="1:9" x14ac:dyDescent="0.25">
      <c r="A14736"/>
      <c r="B14736"/>
      <c r="C14736"/>
      <c r="D14736"/>
      <c r="E14736" s="148"/>
      <c r="F14736" s="148"/>
      <c r="G14736" s="149"/>
      <c r="H14736" s="148"/>
      <c r="I14736"/>
    </row>
    <row r="14737" spans="1:9" x14ac:dyDescent="0.25">
      <c r="A14737"/>
      <c r="B14737"/>
      <c r="C14737"/>
      <c r="D14737"/>
      <c r="E14737" s="148"/>
      <c r="F14737" s="148"/>
      <c r="G14737" s="149"/>
      <c r="H14737" s="148"/>
      <c r="I14737"/>
    </row>
    <row r="14738" spans="1:9" x14ac:dyDescent="0.25">
      <c r="A14738"/>
      <c r="B14738"/>
      <c r="C14738"/>
      <c r="D14738"/>
      <c r="E14738" s="148"/>
      <c r="F14738" s="148"/>
      <c r="G14738" s="149"/>
      <c r="H14738" s="148"/>
      <c r="I14738"/>
    </row>
    <row r="14739" spans="1:9" x14ac:dyDescent="0.25">
      <c r="A14739"/>
      <c r="B14739"/>
      <c r="C14739"/>
      <c r="D14739"/>
      <c r="E14739" s="148"/>
      <c r="F14739" s="148"/>
      <c r="G14739" s="149"/>
      <c r="H14739" s="148"/>
      <c r="I14739"/>
    </row>
    <row r="14740" spans="1:9" x14ac:dyDescent="0.25">
      <c r="A14740"/>
      <c r="B14740"/>
      <c r="C14740"/>
      <c r="D14740"/>
      <c r="E14740" s="148"/>
      <c r="F14740" s="148"/>
      <c r="G14740" s="149"/>
      <c r="H14740" s="148"/>
      <c r="I14740"/>
    </row>
    <row r="14741" spans="1:9" x14ac:dyDescent="0.25">
      <c r="A14741"/>
      <c r="B14741"/>
      <c r="C14741"/>
      <c r="D14741"/>
      <c r="E14741" s="148"/>
      <c r="F14741" s="148"/>
      <c r="G14741" s="149"/>
      <c r="H14741" s="148"/>
      <c r="I14741"/>
    </row>
    <row r="14742" spans="1:9" x14ac:dyDescent="0.25">
      <c r="A14742"/>
      <c r="B14742"/>
      <c r="C14742"/>
      <c r="D14742"/>
      <c r="E14742" s="148"/>
      <c r="F14742" s="148"/>
      <c r="G14742" s="149"/>
      <c r="H14742" s="148"/>
      <c r="I14742"/>
    </row>
    <row r="14743" spans="1:9" x14ac:dyDescent="0.25">
      <c r="A14743"/>
      <c r="B14743"/>
      <c r="C14743"/>
      <c r="D14743"/>
      <c r="E14743" s="148"/>
      <c r="F14743" s="148"/>
      <c r="G14743" s="149"/>
      <c r="H14743" s="148"/>
      <c r="I14743"/>
    </row>
    <row r="14744" spans="1:9" x14ac:dyDescent="0.25">
      <c r="A14744"/>
      <c r="B14744"/>
      <c r="C14744"/>
      <c r="D14744"/>
      <c r="E14744" s="148"/>
      <c r="F14744" s="148"/>
      <c r="G14744" s="149"/>
      <c r="H14744" s="148"/>
      <c r="I14744"/>
    </row>
    <row r="14745" spans="1:9" x14ac:dyDescent="0.25">
      <c r="A14745"/>
      <c r="B14745"/>
      <c r="C14745"/>
      <c r="D14745"/>
      <c r="E14745" s="148"/>
      <c r="F14745" s="148"/>
      <c r="G14745" s="149"/>
      <c r="H14745" s="148"/>
      <c r="I14745"/>
    </row>
    <row r="14746" spans="1:9" x14ac:dyDescent="0.25">
      <c r="A14746"/>
      <c r="B14746"/>
      <c r="C14746"/>
      <c r="D14746"/>
      <c r="E14746" s="148"/>
      <c r="F14746" s="148"/>
      <c r="G14746" s="149"/>
      <c r="H14746" s="148"/>
      <c r="I14746"/>
    </row>
    <row r="14747" spans="1:9" x14ac:dyDescent="0.25">
      <c r="A14747"/>
      <c r="B14747"/>
      <c r="C14747"/>
      <c r="D14747"/>
      <c r="E14747" s="148"/>
      <c r="F14747" s="148"/>
      <c r="G14747" s="149"/>
      <c r="H14747" s="148"/>
      <c r="I14747"/>
    </row>
    <row r="14748" spans="1:9" x14ac:dyDescent="0.25">
      <c r="A14748"/>
      <c r="B14748"/>
      <c r="C14748"/>
      <c r="D14748"/>
      <c r="E14748" s="148"/>
      <c r="F14748" s="148"/>
      <c r="G14748" s="149"/>
      <c r="H14748" s="148"/>
      <c r="I14748"/>
    </row>
    <row r="14749" spans="1:9" x14ac:dyDescent="0.25">
      <c r="A14749"/>
      <c r="B14749"/>
      <c r="C14749"/>
      <c r="D14749"/>
      <c r="E14749" s="148"/>
      <c r="F14749" s="148"/>
      <c r="G14749" s="149"/>
      <c r="H14749" s="148"/>
      <c r="I14749"/>
    </row>
    <row r="14750" spans="1:9" x14ac:dyDescent="0.25">
      <c r="A14750"/>
      <c r="B14750"/>
      <c r="C14750"/>
      <c r="D14750"/>
      <c r="E14750" s="148"/>
      <c r="F14750" s="148"/>
      <c r="G14750" s="149"/>
      <c r="H14750" s="148"/>
      <c r="I14750"/>
    </row>
    <row r="14751" spans="1:9" x14ac:dyDescent="0.25">
      <c r="A14751"/>
      <c r="B14751"/>
      <c r="C14751"/>
      <c r="D14751"/>
      <c r="E14751" s="148"/>
      <c r="F14751" s="148"/>
      <c r="G14751" s="149"/>
      <c r="H14751" s="148"/>
      <c r="I14751"/>
    </row>
    <row r="14752" spans="1:9" x14ac:dyDescent="0.25">
      <c r="A14752"/>
      <c r="B14752"/>
      <c r="C14752"/>
      <c r="D14752"/>
      <c r="E14752" s="148"/>
      <c r="F14752" s="148"/>
      <c r="G14752" s="149"/>
      <c r="H14752" s="148"/>
      <c r="I14752"/>
    </row>
    <row r="14753" spans="1:9" x14ac:dyDescent="0.25">
      <c r="A14753"/>
      <c r="B14753"/>
      <c r="C14753"/>
      <c r="D14753"/>
      <c r="E14753" s="148"/>
      <c r="F14753" s="148"/>
      <c r="G14753" s="149"/>
      <c r="H14753" s="148"/>
      <c r="I14753"/>
    </row>
    <row r="14754" spans="1:9" x14ac:dyDescent="0.25">
      <c r="A14754"/>
      <c r="B14754"/>
      <c r="C14754"/>
      <c r="D14754"/>
      <c r="E14754" s="148"/>
      <c r="F14754" s="148"/>
      <c r="G14754" s="149"/>
      <c r="H14754" s="148"/>
      <c r="I14754"/>
    </row>
    <row r="14755" spans="1:9" x14ac:dyDescent="0.25">
      <c r="A14755"/>
      <c r="B14755"/>
      <c r="C14755"/>
      <c r="D14755"/>
      <c r="E14755" s="148"/>
      <c r="F14755" s="148"/>
      <c r="G14755" s="149"/>
      <c r="H14755" s="148"/>
      <c r="I14755"/>
    </row>
    <row r="14756" spans="1:9" x14ac:dyDescent="0.25">
      <c r="A14756"/>
      <c r="B14756"/>
      <c r="C14756"/>
      <c r="D14756"/>
      <c r="E14756" s="148"/>
      <c r="F14756" s="148"/>
      <c r="G14756" s="149"/>
      <c r="H14756" s="148"/>
      <c r="I14756"/>
    </row>
    <row r="14757" spans="1:9" x14ac:dyDescent="0.25">
      <c r="A14757"/>
      <c r="B14757"/>
      <c r="C14757"/>
      <c r="D14757"/>
      <c r="E14757" s="148"/>
      <c r="F14757" s="148"/>
      <c r="G14757" s="149"/>
      <c r="H14757" s="148"/>
      <c r="I14757"/>
    </row>
    <row r="14758" spans="1:9" x14ac:dyDescent="0.25">
      <c r="A14758"/>
      <c r="B14758"/>
      <c r="C14758"/>
      <c r="D14758"/>
      <c r="E14758" s="148"/>
      <c r="F14758" s="148"/>
      <c r="G14758" s="149"/>
      <c r="H14758" s="148"/>
      <c r="I14758"/>
    </row>
    <row r="14759" spans="1:9" x14ac:dyDescent="0.25">
      <c r="A14759"/>
      <c r="B14759"/>
      <c r="C14759"/>
      <c r="D14759"/>
      <c r="E14759" s="148"/>
      <c r="F14759" s="148"/>
      <c r="G14759" s="149"/>
      <c r="H14759" s="148"/>
      <c r="I14759"/>
    </row>
    <row r="14760" spans="1:9" x14ac:dyDescent="0.25">
      <c r="A14760"/>
      <c r="B14760"/>
      <c r="C14760"/>
      <c r="D14760"/>
      <c r="E14760" s="148"/>
      <c r="F14760" s="148"/>
      <c r="G14760" s="149"/>
      <c r="H14760" s="148"/>
      <c r="I14760"/>
    </row>
    <row r="14761" spans="1:9" x14ac:dyDescent="0.25">
      <c r="A14761"/>
      <c r="B14761"/>
      <c r="C14761"/>
      <c r="D14761"/>
      <c r="E14761" s="148"/>
      <c r="F14761" s="148"/>
      <c r="G14761" s="149"/>
      <c r="H14761" s="148"/>
      <c r="I14761"/>
    </row>
    <row r="14762" spans="1:9" x14ac:dyDescent="0.25">
      <c r="A14762"/>
      <c r="B14762"/>
      <c r="C14762"/>
      <c r="D14762"/>
      <c r="E14762" s="148"/>
      <c r="F14762" s="148"/>
      <c r="G14762" s="149"/>
      <c r="H14762" s="148"/>
      <c r="I14762"/>
    </row>
    <row r="14763" spans="1:9" x14ac:dyDescent="0.25">
      <c r="A14763"/>
      <c r="B14763"/>
      <c r="C14763"/>
      <c r="D14763"/>
      <c r="E14763" s="148"/>
      <c r="F14763" s="148"/>
      <c r="G14763" s="149"/>
      <c r="H14763" s="148"/>
      <c r="I14763"/>
    </row>
    <row r="14764" spans="1:9" x14ac:dyDescent="0.25">
      <c r="A14764"/>
      <c r="B14764"/>
      <c r="C14764"/>
      <c r="D14764"/>
      <c r="E14764" s="148"/>
      <c r="F14764" s="148"/>
      <c r="G14764" s="149"/>
      <c r="H14764" s="148"/>
      <c r="I14764"/>
    </row>
    <row r="14765" spans="1:9" x14ac:dyDescent="0.25">
      <c r="A14765"/>
      <c r="B14765"/>
      <c r="C14765"/>
      <c r="D14765"/>
      <c r="E14765" s="148"/>
      <c r="F14765" s="148"/>
      <c r="G14765" s="149"/>
      <c r="H14765" s="148"/>
      <c r="I14765"/>
    </row>
    <row r="14766" spans="1:9" x14ac:dyDescent="0.25">
      <c r="A14766"/>
      <c r="B14766"/>
      <c r="C14766"/>
      <c r="D14766"/>
      <c r="E14766" s="148"/>
      <c r="F14766" s="148"/>
      <c r="G14766" s="149"/>
      <c r="H14766" s="148"/>
      <c r="I14766"/>
    </row>
    <row r="14767" spans="1:9" x14ac:dyDescent="0.25">
      <c r="A14767"/>
      <c r="B14767"/>
      <c r="C14767"/>
      <c r="D14767"/>
      <c r="E14767" s="148"/>
      <c r="F14767" s="148"/>
      <c r="G14767" s="149"/>
      <c r="H14767" s="148"/>
      <c r="I14767"/>
    </row>
    <row r="14768" spans="1:9" x14ac:dyDescent="0.25">
      <c r="A14768"/>
      <c r="B14768"/>
      <c r="C14768"/>
      <c r="D14768"/>
      <c r="E14768" s="148"/>
      <c r="F14768" s="148"/>
      <c r="G14768" s="149"/>
      <c r="H14768" s="148"/>
      <c r="I14768"/>
    </row>
    <row r="14769" spans="1:9" x14ac:dyDescent="0.25">
      <c r="A14769"/>
      <c r="B14769"/>
      <c r="C14769"/>
      <c r="D14769"/>
      <c r="E14769" s="148"/>
      <c r="F14769" s="148"/>
      <c r="G14769" s="149"/>
      <c r="H14769" s="148"/>
      <c r="I14769"/>
    </row>
    <row r="14770" spans="1:9" x14ac:dyDescent="0.25">
      <c r="A14770"/>
      <c r="B14770"/>
      <c r="C14770"/>
      <c r="D14770"/>
      <c r="E14770" s="148"/>
      <c r="F14770" s="148"/>
      <c r="G14770" s="149"/>
      <c r="H14770" s="148"/>
      <c r="I14770"/>
    </row>
    <row r="14771" spans="1:9" x14ac:dyDescent="0.25">
      <c r="A14771"/>
      <c r="B14771"/>
      <c r="C14771"/>
      <c r="D14771"/>
      <c r="E14771" s="148"/>
      <c r="F14771" s="148"/>
      <c r="G14771" s="149"/>
      <c r="H14771" s="148"/>
      <c r="I14771"/>
    </row>
    <row r="14772" spans="1:9" x14ac:dyDescent="0.25">
      <c r="A14772"/>
      <c r="B14772"/>
      <c r="C14772"/>
      <c r="D14772"/>
      <c r="E14772" s="148"/>
      <c r="F14772" s="148"/>
      <c r="G14772" s="149"/>
      <c r="H14772" s="148"/>
      <c r="I14772"/>
    </row>
    <row r="14773" spans="1:9" x14ac:dyDescent="0.25">
      <c r="A14773"/>
      <c r="B14773"/>
      <c r="C14773"/>
      <c r="D14773"/>
      <c r="E14773" s="148"/>
      <c r="F14773" s="148"/>
      <c r="G14773" s="149"/>
      <c r="H14773" s="148"/>
      <c r="I14773"/>
    </row>
    <row r="14774" spans="1:9" x14ac:dyDescent="0.25">
      <c r="A14774"/>
      <c r="B14774"/>
      <c r="C14774"/>
      <c r="D14774"/>
      <c r="E14774" s="148"/>
      <c r="F14774" s="148"/>
      <c r="G14774" s="149"/>
      <c r="H14774" s="148"/>
      <c r="I14774"/>
    </row>
    <row r="14775" spans="1:9" x14ac:dyDescent="0.25">
      <c r="A14775"/>
      <c r="B14775"/>
      <c r="C14775"/>
      <c r="D14775"/>
      <c r="E14775" s="148"/>
      <c r="F14775" s="148"/>
      <c r="G14775" s="149"/>
      <c r="H14775" s="148"/>
      <c r="I14775"/>
    </row>
    <row r="14776" spans="1:9" x14ac:dyDescent="0.25">
      <c r="A14776"/>
      <c r="B14776"/>
      <c r="C14776"/>
      <c r="D14776"/>
      <c r="E14776" s="148"/>
      <c r="F14776" s="148"/>
      <c r="G14776" s="149"/>
      <c r="H14776" s="148"/>
      <c r="I14776"/>
    </row>
    <row r="14777" spans="1:9" x14ac:dyDescent="0.25">
      <c r="A14777"/>
      <c r="B14777"/>
      <c r="C14777"/>
      <c r="D14777"/>
      <c r="E14777" s="148"/>
      <c r="F14777" s="148"/>
      <c r="G14777" s="149"/>
      <c r="H14777" s="148"/>
      <c r="I14777"/>
    </row>
    <row r="14778" spans="1:9" x14ac:dyDescent="0.25">
      <c r="A14778"/>
      <c r="B14778"/>
      <c r="C14778"/>
      <c r="D14778"/>
      <c r="E14778" s="148"/>
      <c r="F14778" s="148"/>
      <c r="G14778" s="149"/>
      <c r="H14778" s="148"/>
      <c r="I14778"/>
    </row>
    <row r="14779" spans="1:9" x14ac:dyDescent="0.25">
      <c r="A14779"/>
      <c r="B14779"/>
      <c r="C14779"/>
      <c r="D14779"/>
      <c r="E14779" s="148"/>
      <c r="F14779" s="148"/>
      <c r="G14779" s="149"/>
      <c r="H14779" s="148"/>
      <c r="I14779"/>
    </row>
    <row r="14780" spans="1:9" x14ac:dyDescent="0.25">
      <c r="A14780"/>
      <c r="B14780"/>
      <c r="C14780"/>
      <c r="D14780"/>
      <c r="E14780" s="148"/>
      <c r="F14780" s="148"/>
      <c r="G14780" s="149"/>
      <c r="H14780" s="148"/>
      <c r="I14780"/>
    </row>
    <row r="14781" spans="1:9" x14ac:dyDescent="0.25">
      <c r="A14781"/>
      <c r="B14781"/>
      <c r="C14781"/>
      <c r="D14781"/>
      <c r="E14781" s="148"/>
      <c r="F14781" s="148"/>
      <c r="G14781" s="149"/>
      <c r="H14781" s="148"/>
      <c r="I14781"/>
    </row>
    <row r="14782" spans="1:9" x14ac:dyDescent="0.25">
      <c r="A14782"/>
      <c r="B14782"/>
      <c r="C14782"/>
      <c r="D14782"/>
      <c r="E14782" s="148"/>
      <c r="F14782" s="148"/>
      <c r="G14782" s="149"/>
      <c r="H14782" s="148"/>
      <c r="I14782"/>
    </row>
    <row r="14783" spans="1:9" x14ac:dyDescent="0.25">
      <c r="A14783"/>
      <c r="B14783"/>
      <c r="C14783"/>
      <c r="D14783"/>
      <c r="E14783" s="148"/>
      <c r="F14783" s="148"/>
      <c r="G14783" s="149"/>
      <c r="H14783" s="148"/>
      <c r="I14783"/>
    </row>
    <row r="14784" spans="1:9" x14ac:dyDescent="0.25">
      <c r="A14784"/>
      <c r="B14784"/>
      <c r="C14784"/>
      <c r="D14784"/>
      <c r="E14784" s="148"/>
      <c r="F14784" s="148"/>
      <c r="G14784" s="149"/>
      <c r="H14784" s="148"/>
      <c r="I14784"/>
    </row>
    <row r="14785" spans="1:9" x14ac:dyDescent="0.25">
      <c r="A14785"/>
      <c r="B14785"/>
      <c r="C14785"/>
      <c r="D14785"/>
      <c r="E14785" s="148"/>
      <c r="F14785" s="148"/>
      <c r="G14785" s="149"/>
      <c r="H14785" s="148"/>
      <c r="I14785"/>
    </row>
    <row r="14786" spans="1:9" x14ac:dyDescent="0.25">
      <c r="A14786"/>
      <c r="B14786"/>
      <c r="C14786"/>
      <c r="D14786"/>
      <c r="E14786" s="148"/>
      <c r="F14786" s="148"/>
      <c r="G14786" s="149"/>
      <c r="H14786" s="148"/>
      <c r="I14786"/>
    </row>
    <row r="14787" spans="1:9" x14ac:dyDescent="0.25">
      <c r="A14787"/>
      <c r="B14787"/>
      <c r="C14787"/>
      <c r="D14787"/>
      <c r="E14787" s="148"/>
      <c r="F14787" s="148"/>
      <c r="G14787" s="149"/>
      <c r="H14787" s="148"/>
      <c r="I14787"/>
    </row>
    <row r="14788" spans="1:9" x14ac:dyDescent="0.25">
      <c r="A14788"/>
      <c r="B14788"/>
      <c r="C14788"/>
      <c r="D14788"/>
      <c r="E14788" s="148"/>
      <c r="F14788" s="148"/>
      <c r="G14788" s="149"/>
      <c r="H14788" s="148"/>
      <c r="I14788"/>
    </row>
    <row r="14789" spans="1:9" x14ac:dyDescent="0.25">
      <c r="A14789"/>
      <c r="B14789"/>
      <c r="C14789"/>
      <c r="D14789"/>
      <c r="E14789" s="148"/>
      <c r="F14789" s="148"/>
      <c r="G14789" s="149"/>
      <c r="H14789" s="148"/>
      <c r="I14789"/>
    </row>
    <row r="14790" spans="1:9" x14ac:dyDescent="0.25">
      <c r="A14790"/>
      <c r="B14790"/>
      <c r="C14790"/>
      <c r="D14790"/>
      <c r="E14790" s="148"/>
      <c r="F14790" s="148"/>
      <c r="G14790" s="149"/>
      <c r="H14790" s="148"/>
      <c r="I14790"/>
    </row>
    <row r="14791" spans="1:9" x14ac:dyDescent="0.25">
      <c r="A14791"/>
      <c r="B14791"/>
      <c r="C14791"/>
      <c r="D14791"/>
      <c r="E14791" s="148"/>
      <c r="F14791" s="148"/>
      <c r="G14791" s="149"/>
      <c r="H14791" s="148"/>
      <c r="I14791"/>
    </row>
    <row r="14792" spans="1:9" x14ac:dyDescent="0.25">
      <c r="A14792"/>
      <c r="B14792"/>
      <c r="C14792"/>
      <c r="D14792"/>
      <c r="E14792" s="148"/>
      <c r="F14792" s="148"/>
      <c r="G14792" s="149"/>
      <c r="H14792" s="148"/>
      <c r="I14792"/>
    </row>
    <row r="14793" spans="1:9" x14ac:dyDescent="0.25">
      <c r="A14793"/>
      <c r="B14793"/>
      <c r="C14793"/>
      <c r="D14793"/>
      <c r="E14793" s="148"/>
      <c r="F14793" s="148"/>
      <c r="G14793" s="149"/>
      <c r="H14793" s="148"/>
      <c r="I14793"/>
    </row>
    <row r="14794" spans="1:9" x14ac:dyDescent="0.25">
      <c r="A14794"/>
      <c r="B14794"/>
      <c r="C14794"/>
      <c r="D14794"/>
      <c r="E14794" s="148"/>
      <c r="F14794" s="148"/>
      <c r="G14794" s="149"/>
      <c r="H14794" s="148"/>
      <c r="I14794"/>
    </row>
    <row r="14795" spans="1:9" x14ac:dyDescent="0.25">
      <c r="A14795"/>
      <c r="B14795"/>
      <c r="C14795"/>
      <c r="D14795"/>
      <c r="E14795" s="148"/>
      <c r="F14795" s="148"/>
      <c r="G14795" s="149"/>
      <c r="H14795" s="148"/>
      <c r="I14795"/>
    </row>
    <row r="14796" spans="1:9" x14ac:dyDescent="0.25">
      <c r="A14796"/>
      <c r="B14796"/>
      <c r="C14796"/>
      <c r="D14796"/>
      <c r="E14796" s="148"/>
      <c r="F14796" s="148"/>
      <c r="G14796" s="149"/>
      <c r="H14796" s="148"/>
      <c r="I14796"/>
    </row>
    <row r="14797" spans="1:9" x14ac:dyDescent="0.25">
      <c r="A14797"/>
      <c r="B14797"/>
      <c r="C14797"/>
      <c r="D14797"/>
      <c r="E14797" s="148"/>
      <c r="F14797" s="148"/>
      <c r="G14797" s="149"/>
      <c r="H14797" s="148"/>
      <c r="I14797"/>
    </row>
    <row r="14798" spans="1:9" x14ac:dyDescent="0.25">
      <c r="A14798"/>
      <c r="B14798"/>
      <c r="C14798"/>
      <c r="D14798"/>
      <c r="E14798" s="148"/>
      <c r="F14798" s="148"/>
      <c r="G14798" s="149"/>
      <c r="H14798" s="148"/>
      <c r="I14798"/>
    </row>
    <row r="14799" spans="1:9" x14ac:dyDescent="0.25">
      <c r="A14799"/>
      <c r="B14799"/>
      <c r="C14799"/>
      <c r="D14799"/>
      <c r="E14799" s="148"/>
      <c r="F14799" s="148"/>
      <c r="G14799" s="149"/>
      <c r="H14799" s="148"/>
      <c r="I14799"/>
    </row>
    <row r="14800" spans="1:9" x14ac:dyDescent="0.25">
      <c r="A14800"/>
      <c r="B14800"/>
      <c r="C14800"/>
      <c r="D14800"/>
      <c r="E14800" s="148"/>
      <c r="F14800" s="148"/>
      <c r="G14800" s="149"/>
      <c r="H14800" s="148"/>
      <c r="I14800"/>
    </row>
    <row r="14801" spans="1:9" x14ac:dyDescent="0.25">
      <c r="A14801"/>
      <c r="B14801"/>
      <c r="C14801"/>
      <c r="D14801"/>
      <c r="E14801" s="148"/>
      <c r="F14801" s="148"/>
      <c r="G14801" s="149"/>
      <c r="H14801" s="148"/>
      <c r="I14801"/>
    </row>
    <row r="14802" spans="1:9" x14ac:dyDescent="0.25">
      <c r="A14802"/>
      <c r="B14802"/>
      <c r="C14802"/>
      <c r="D14802"/>
      <c r="E14802" s="148"/>
      <c r="F14802" s="148"/>
      <c r="G14802" s="149"/>
      <c r="H14802" s="148"/>
      <c r="I14802"/>
    </row>
    <row r="14803" spans="1:9" x14ac:dyDescent="0.25">
      <c r="A14803"/>
      <c r="B14803"/>
      <c r="C14803"/>
      <c r="D14803"/>
      <c r="E14803" s="148"/>
      <c r="F14803" s="148"/>
      <c r="G14803" s="149"/>
      <c r="H14803" s="148"/>
      <c r="I14803"/>
    </row>
    <row r="14804" spans="1:9" x14ac:dyDescent="0.25">
      <c r="A14804"/>
      <c r="B14804"/>
      <c r="C14804"/>
      <c r="D14804"/>
      <c r="E14804" s="148"/>
      <c r="F14804" s="148"/>
      <c r="G14804" s="149"/>
      <c r="H14804" s="148"/>
      <c r="I14804"/>
    </row>
    <row r="14805" spans="1:9" x14ac:dyDescent="0.25">
      <c r="A14805"/>
      <c r="B14805"/>
      <c r="C14805"/>
      <c r="D14805"/>
      <c r="E14805" s="148"/>
      <c r="F14805" s="148"/>
      <c r="G14805" s="149"/>
      <c r="H14805" s="148"/>
      <c r="I14805"/>
    </row>
    <row r="14806" spans="1:9" x14ac:dyDescent="0.25">
      <c r="A14806"/>
      <c r="B14806"/>
      <c r="C14806"/>
      <c r="D14806"/>
      <c r="E14806" s="148"/>
      <c r="F14806" s="148"/>
      <c r="G14806" s="149"/>
      <c r="H14806" s="148"/>
      <c r="I14806"/>
    </row>
    <row r="14807" spans="1:9" x14ac:dyDescent="0.25">
      <c r="A14807"/>
      <c r="B14807"/>
      <c r="C14807"/>
      <c r="D14807"/>
      <c r="E14807" s="148"/>
      <c r="F14807" s="148"/>
      <c r="G14807" s="149"/>
      <c r="H14807" s="148"/>
      <c r="I14807"/>
    </row>
    <row r="14808" spans="1:9" x14ac:dyDescent="0.25">
      <c r="A14808"/>
      <c r="B14808"/>
      <c r="C14808"/>
      <c r="D14808"/>
      <c r="E14808" s="148"/>
      <c r="F14808" s="148"/>
      <c r="G14808" s="149"/>
      <c r="H14808" s="148"/>
      <c r="I14808"/>
    </row>
    <row r="14809" spans="1:9" x14ac:dyDescent="0.25">
      <c r="A14809"/>
      <c r="B14809"/>
      <c r="C14809"/>
      <c r="D14809"/>
      <c r="E14809" s="148"/>
      <c r="F14809" s="148"/>
      <c r="G14809" s="149"/>
      <c r="H14809" s="148"/>
      <c r="I14809"/>
    </row>
    <row r="14810" spans="1:9" x14ac:dyDescent="0.25">
      <c r="A14810"/>
      <c r="B14810"/>
      <c r="C14810"/>
      <c r="D14810"/>
      <c r="E14810" s="148"/>
      <c r="F14810" s="148"/>
      <c r="G14810" s="149"/>
      <c r="H14810" s="148"/>
      <c r="I14810"/>
    </row>
    <row r="14811" spans="1:9" x14ac:dyDescent="0.25">
      <c r="A14811"/>
      <c r="B14811"/>
      <c r="C14811"/>
      <c r="D14811"/>
      <c r="E14811" s="148"/>
      <c r="F14811" s="148"/>
      <c r="G14811" s="149"/>
      <c r="H14811" s="148"/>
      <c r="I14811"/>
    </row>
    <row r="14812" spans="1:9" x14ac:dyDescent="0.25">
      <c r="A14812"/>
      <c r="B14812"/>
      <c r="C14812"/>
      <c r="D14812"/>
      <c r="E14812" s="148"/>
      <c r="F14812" s="148"/>
      <c r="G14812" s="149"/>
      <c r="H14812" s="148"/>
      <c r="I14812"/>
    </row>
    <row r="14813" spans="1:9" x14ac:dyDescent="0.25">
      <c r="A14813"/>
      <c r="B14813"/>
      <c r="C14813"/>
      <c r="D14813"/>
      <c r="E14813" s="148"/>
      <c r="F14813" s="148"/>
      <c r="G14813" s="149"/>
      <c r="H14813" s="148"/>
      <c r="I14813"/>
    </row>
    <row r="14814" spans="1:9" x14ac:dyDescent="0.25">
      <c r="A14814"/>
      <c r="B14814"/>
      <c r="C14814"/>
      <c r="D14814"/>
      <c r="E14814" s="148"/>
      <c r="F14814" s="148"/>
      <c r="G14814" s="149"/>
      <c r="H14814" s="148"/>
      <c r="I14814"/>
    </row>
    <row r="14815" spans="1:9" x14ac:dyDescent="0.25">
      <c r="A14815"/>
      <c r="B14815"/>
      <c r="C14815"/>
      <c r="D14815"/>
      <c r="E14815" s="148"/>
      <c r="F14815" s="148"/>
      <c r="G14815" s="149"/>
      <c r="H14815" s="148"/>
      <c r="I14815"/>
    </row>
    <row r="14816" spans="1:9" x14ac:dyDescent="0.25">
      <c r="A14816"/>
      <c r="B14816"/>
      <c r="C14816"/>
      <c r="D14816"/>
      <c r="E14816" s="148"/>
      <c r="F14816" s="148"/>
      <c r="G14816" s="149"/>
      <c r="H14816" s="148"/>
      <c r="I14816"/>
    </row>
    <row r="14817" spans="1:9" x14ac:dyDescent="0.25">
      <c r="A14817"/>
      <c r="B14817"/>
      <c r="C14817"/>
      <c r="D14817"/>
      <c r="E14817" s="148"/>
      <c r="F14817" s="148"/>
      <c r="G14817" s="149"/>
      <c r="H14817" s="148"/>
      <c r="I14817"/>
    </row>
    <row r="14818" spans="1:9" x14ac:dyDescent="0.25">
      <c r="A14818"/>
      <c r="B14818"/>
      <c r="C14818"/>
      <c r="D14818"/>
      <c r="E14818" s="148"/>
      <c r="F14818" s="148"/>
      <c r="G14818" s="149"/>
      <c r="H14818" s="148"/>
      <c r="I14818"/>
    </row>
    <row r="14819" spans="1:9" x14ac:dyDescent="0.25">
      <c r="A14819"/>
      <c r="B14819"/>
      <c r="C14819"/>
      <c r="D14819"/>
      <c r="E14819" s="148"/>
      <c r="F14819" s="148"/>
      <c r="G14819" s="149"/>
      <c r="H14819" s="148"/>
      <c r="I14819"/>
    </row>
    <row r="14820" spans="1:9" x14ac:dyDescent="0.25">
      <c r="A14820"/>
      <c r="B14820"/>
      <c r="C14820"/>
      <c r="D14820"/>
      <c r="E14820" s="148"/>
      <c r="F14820" s="148"/>
      <c r="G14820" s="149"/>
      <c r="H14820" s="148"/>
      <c r="I14820"/>
    </row>
    <row r="14821" spans="1:9" x14ac:dyDescent="0.25">
      <c r="A14821"/>
      <c r="B14821"/>
      <c r="C14821"/>
      <c r="D14821"/>
      <c r="E14821" s="148"/>
      <c r="F14821" s="148"/>
      <c r="G14821" s="149"/>
      <c r="H14821" s="148"/>
      <c r="I14821"/>
    </row>
    <row r="14822" spans="1:9" x14ac:dyDescent="0.25">
      <c r="A14822"/>
      <c r="B14822"/>
      <c r="C14822"/>
      <c r="D14822"/>
      <c r="E14822" s="148"/>
      <c r="F14822" s="148"/>
      <c r="G14822" s="149"/>
      <c r="H14822" s="148"/>
      <c r="I14822"/>
    </row>
    <row r="14823" spans="1:9" x14ac:dyDescent="0.25">
      <c r="A14823"/>
      <c r="B14823"/>
      <c r="C14823"/>
      <c r="D14823"/>
      <c r="E14823" s="148"/>
      <c r="F14823" s="148"/>
      <c r="G14823" s="149"/>
      <c r="H14823" s="148"/>
      <c r="I14823"/>
    </row>
    <row r="14824" spans="1:9" x14ac:dyDescent="0.25">
      <c r="A14824"/>
      <c r="B14824"/>
      <c r="C14824"/>
      <c r="D14824"/>
      <c r="E14824" s="148"/>
      <c r="F14824" s="148"/>
      <c r="G14824" s="149"/>
      <c r="H14824" s="148"/>
      <c r="I14824"/>
    </row>
    <row r="14825" spans="1:9" x14ac:dyDescent="0.25">
      <c r="A14825"/>
      <c r="B14825"/>
      <c r="C14825"/>
      <c r="D14825"/>
      <c r="E14825" s="148"/>
      <c r="F14825" s="148"/>
      <c r="G14825" s="149"/>
      <c r="H14825" s="148"/>
      <c r="I14825"/>
    </row>
    <row r="14826" spans="1:9" x14ac:dyDescent="0.25">
      <c r="A14826"/>
      <c r="B14826"/>
      <c r="C14826"/>
      <c r="D14826"/>
      <c r="E14826" s="148"/>
      <c r="F14826" s="148"/>
      <c r="G14826" s="149"/>
      <c r="H14826" s="148"/>
      <c r="I14826"/>
    </row>
    <row r="14827" spans="1:9" x14ac:dyDescent="0.25">
      <c r="A14827"/>
      <c r="B14827"/>
      <c r="C14827"/>
      <c r="D14827"/>
      <c r="E14827" s="148"/>
      <c r="F14827" s="148"/>
      <c r="G14827" s="149"/>
      <c r="H14827" s="148"/>
      <c r="I14827"/>
    </row>
    <row r="14828" spans="1:9" x14ac:dyDescent="0.25">
      <c r="A14828"/>
      <c r="B14828"/>
      <c r="C14828"/>
      <c r="D14828"/>
      <c r="E14828" s="148"/>
      <c r="F14828" s="148"/>
      <c r="G14828" s="149"/>
      <c r="H14828" s="148"/>
      <c r="I14828"/>
    </row>
    <row r="14829" spans="1:9" x14ac:dyDescent="0.25">
      <c r="A14829"/>
      <c r="B14829"/>
      <c r="C14829"/>
      <c r="D14829"/>
      <c r="E14829" s="148"/>
      <c r="F14829" s="148"/>
      <c r="G14829" s="149"/>
      <c r="H14829" s="148"/>
      <c r="I14829"/>
    </row>
    <row r="14830" spans="1:9" x14ac:dyDescent="0.25">
      <c r="A14830"/>
      <c r="B14830"/>
      <c r="C14830"/>
      <c r="D14830"/>
      <c r="E14830" s="148"/>
      <c r="F14830" s="148"/>
      <c r="G14830" s="149"/>
      <c r="H14830" s="148"/>
      <c r="I14830"/>
    </row>
    <row r="14831" spans="1:9" x14ac:dyDescent="0.25">
      <c r="A14831"/>
      <c r="B14831"/>
      <c r="C14831"/>
      <c r="D14831"/>
      <c r="E14831" s="148"/>
      <c r="F14831" s="148"/>
      <c r="G14831" s="149"/>
      <c r="H14831" s="148"/>
      <c r="I14831"/>
    </row>
    <row r="14832" spans="1:9" x14ac:dyDescent="0.25">
      <c r="A14832"/>
      <c r="B14832"/>
      <c r="C14832"/>
      <c r="D14832"/>
      <c r="E14832" s="148"/>
      <c r="F14832" s="148"/>
      <c r="G14832" s="149"/>
      <c r="H14832" s="148"/>
      <c r="I14832"/>
    </row>
    <row r="14833" spans="1:9" x14ac:dyDescent="0.25">
      <c r="A14833"/>
      <c r="B14833"/>
      <c r="C14833"/>
      <c r="D14833"/>
      <c r="E14833" s="148"/>
      <c r="F14833" s="148"/>
      <c r="G14833" s="149"/>
      <c r="H14833" s="148"/>
      <c r="I14833"/>
    </row>
    <row r="14834" spans="1:9" x14ac:dyDescent="0.25">
      <c r="A14834"/>
      <c r="B14834"/>
      <c r="C14834"/>
      <c r="D14834"/>
      <c r="E14834" s="148"/>
      <c r="F14834" s="148"/>
      <c r="G14834" s="149"/>
      <c r="H14834" s="148"/>
      <c r="I14834"/>
    </row>
    <row r="14835" spans="1:9" x14ac:dyDescent="0.25">
      <c r="A14835"/>
      <c r="B14835"/>
      <c r="C14835"/>
      <c r="D14835"/>
      <c r="E14835" s="148"/>
      <c r="F14835" s="148"/>
      <c r="G14835" s="149"/>
      <c r="H14835" s="148"/>
      <c r="I14835"/>
    </row>
    <row r="14836" spans="1:9" x14ac:dyDescent="0.25">
      <c r="A14836"/>
      <c r="B14836"/>
      <c r="C14836"/>
      <c r="D14836"/>
      <c r="E14836" s="148"/>
      <c r="F14836" s="148"/>
      <c r="G14836" s="149"/>
      <c r="H14836" s="148"/>
      <c r="I14836"/>
    </row>
    <row r="14837" spans="1:9" x14ac:dyDescent="0.25">
      <c r="A14837"/>
      <c r="B14837"/>
      <c r="C14837"/>
      <c r="D14837"/>
      <c r="E14837" s="148"/>
      <c r="F14837" s="148"/>
      <c r="G14837" s="149"/>
      <c r="H14837" s="148"/>
      <c r="I14837"/>
    </row>
    <row r="14838" spans="1:9" x14ac:dyDescent="0.25">
      <c r="A14838"/>
      <c r="B14838"/>
      <c r="C14838"/>
      <c r="D14838"/>
      <c r="E14838" s="148"/>
      <c r="F14838" s="148"/>
      <c r="G14838" s="149"/>
      <c r="H14838" s="148"/>
      <c r="I14838"/>
    </row>
    <row r="14839" spans="1:9" x14ac:dyDescent="0.25">
      <c r="A14839"/>
      <c r="B14839"/>
      <c r="C14839"/>
      <c r="D14839"/>
      <c r="E14839" s="148"/>
      <c r="F14839" s="148"/>
      <c r="G14839" s="149"/>
      <c r="H14839" s="148"/>
      <c r="I14839"/>
    </row>
    <row r="14840" spans="1:9" x14ac:dyDescent="0.25">
      <c r="A14840"/>
      <c r="B14840"/>
      <c r="C14840"/>
      <c r="D14840"/>
      <c r="E14840" s="148"/>
      <c r="F14840" s="148"/>
      <c r="G14840" s="149"/>
      <c r="H14840" s="148"/>
      <c r="I14840"/>
    </row>
    <row r="14841" spans="1:9" x14ac:dyDescent="0.25">
      <c r="A14841"/>
      <c r="B14841"/>
      <c r="C14841"/>
      <c r="D14841"/>
      <c r="E14841" s="148"/>
      <c r="F14841" s="148"/>
      <c r="G14841" s="149"/>
      <c r="H14841" s="148"/>
      <c r="I14841"/>
    </row>
    <row r="14842" spans="1:9" x14ac:dyDescent="0.25">
      <c r="A14842"/>
      <c r="B14842"/>
      <c r="C14842"/>
      <c r="D14842"/>
      <c r="E14842" s="148"/>
      <c r="F14842" s="148"/>
      <c r="G14842" s="149"/>
      <c r="H14842" s="148"/>
      <c r="I14842"/>
    </row>
    <row r="14843" spans="1:9" x14ac:dyDescent="0.25">
      <c r="A14843"/>
      <c r="B14843"/>
      <c r="C14843"/>
      <c r="D14843"/>
      <c r="E14843" s="148"/>
      <c r="F14843" s="148"/>
      <c r="G14843" s="149"/>
      <c r="H14843" s="148"/>
      <c r="I14843"/>
    </row>
    <row r="14844" spans="1:9" x14ac:dyDescent="0.25">
      <c r="A14844"/>
      <c r="B14844"/>
      <c r="C14844"/>
      <c r="D14844"/>
      <c r="E14844" s="148"/>
      <c r="F14844" s="148"/>
      <c r="G14844" s="149"/>
      <c r="H14844" s="148"/>
      <c r="I14844"/>
    </row>
    <row r="14845" spans="1:9" x14ac:dyDescent="0.25">
      <c r="A14845"/>
      <c r="B14845"/>
      <c r="C14845"/>
      <c r="D14845"/>
      <c r="E14845" s="148"/>
      <c r="F14845" s="148"/>
      <c r="G14845" s="149"/>
      <c r="H14845" s="148"/>
      <c r="I14845"/>
    </row>
    <row r="14846" spans="1:9" x14ac:dyDescent="0.25">
      <c r="A14846"/>
      <c r="B14846"/>
      <c r="C14846"/>
      <c r="D14846"/>
      <c r="E14846" s="148"/>
      <c r="F14846" s="148"/>
      <c r="G14846" s="149"/>
      <c r="H14846" s="148"/>
      <c r="I14846"/>
    </row>
    <row r="14847" spans="1:9" x14ac:dyDescent="0.25">
      <c r="A14847"/>
      <c r="B14847"/>
      <c r="C14847"/>
      <c r="D14847"/>
      <c r="E14847" s="148"/>
      <c r="F14847" s="148"/>
      <c r="G14847" s="149"/>
      <c r="H14847" s="148"/>
      <c r="I14847"/>
    </row>
    <row r="14848" spans="1:9" x14ac:dyDescent="0.25">
      <c r="A14848"/>
      <c r="B14848"/>
      <c r="C14848"/>
      <c r="D14848"/>
      <c r="E14848" s="148"/>
      <c r="F14848" s="148"/>
      <c r="G14848" s="149"/>
      <c r="H14848" s="148"/>
      <c r="I14848"/>
    </row>
    <row r="14849" spans="1:9" x14ac:dyDescent="0.25">
      <c r="A14849"/>
      <c r="B14849"/>
      <c r="C14849"/>
      <c r="D14849"/>
      <c r="E14849" s="148"/>
      <c r="F14849" s="148"/>
      <c r="G14849" s="149"/>
      <c r="H14849" s="148"/>
      <c r="I14849"/>
    </row>
    <row r="14850" spans="1:9" x14ac:dyDescent="0.25">
      <c r="A14850"/>
      <c r="B14850"/>
      <c r="C14850"/>
      <c r="D14850"/>
      <c r="E14850" s="148"/>
      <c r="F14850" s="148"/>
      <c r="G14850" s="149"/>
      <c r="H14850" s="148"/>
      <c r="I14850"/>
    </row>
    <row r="14851" spans="1:9" x14ac:dyDescent="0.25">
      <c r="A14851"/>
      <c r="B14851"/>
      <c r="C14851"/>
      <c r="D14851"/>
      <c r="E14851" s="148"/>
      <c r="F14851" s="148"/>
      <c r="G14851" s="149"/>
      <c r="H14851" s="148"/>
      <c r="I14851"/>
    </row>
    <row r="14852" spans="1:9" x14ac:dyDescent="0.25">
      <c r="A14852"/>
      <c r="B14852"/>
      <c r="C14852"/>
      <c r="D14852"/>
      <c r="E14852" s="148"/>
      <c r="F14852" s="148"/>
      <c r="G14852" s="149"/>
      <c r="H14852" s="148"/>
      <c r="I14852"/>
    </row>
    <row r="14853" spans="1:9" x14ac:dyDescent="0.25">
      <c r="A14853"/>
      <c r="B14853"/>
      <c r="C14853"/>
      <c r="D14853"/>
      <c r="E14853" s="148"/>
      <c r="F14853" s="148"/>
      <c r="G14853" s="149"/>
      <c r="H14853" s="148"/>
      <c r="I14853"/>
    </row>
    <row r="14854" spans="1:9" x14ac:dyDescent="0.25">
      <c r="A14854"/>
      <c r="B14854"/>
      <c r="C14854"/>
      <c r="D14854"/>
      <c r="E14854" s="148"/>
      <c r="F14854" s="148"/>
      <c r="G14854" s="149"/>
      <c r="H14854" s="148"/>
      <c r="I14854"/>
    </row>
    <row r="14855" spans="1:9" x14ac:dyDescent="0.25">
      <c r="A14855"/>
      <c r="B14855"/>
      <c r="C14855"/>
      <c r="D14855"/>
      <c r="E14855" s="148"/>
      <c r="F14855" s="148"/>
      <c r="G14855" s="149"/>
      <c r="H14855" s="148"/>
      <c r="I14855"/>
    </row>
    <row r="14856" spans="1:9" x14ac:dyDescent="0.25">
      <c r="A14856"/>
      <c r="B14856"/>
      <c r="C14856"/>
      <c r="D14856"/>
      <c r="E14856" s="148"/>
      <c r="F14856" s="148"/>
      <c r="G14856" s="149"/>
      <c r="H14856" s="148"/>
      <c r="I14856"/>
    </row>
    <row r="14857" spans="1:9" x14ac:dyDescent="0.25">
      <c r="A14857"/>
      <c r="B14857"/>
      <c r="C14857"/>
      <c r="D14857"/>
      <c r="E14857" s="148"/>
      <c r="F14857" s="148"/>
      <c r="G14857" s="149"/>
      <c r="H14857" s="148"/>
      <c r="I14857"/>
    </row>
    <row r="14858" spans="1:9" x14ac:dyDescent="0.25">
      <c r="A14858"/>
      <c r="B14858"/>
      <c r="C14858"/>
      <c r="D14858"/>
      <c r="E14858" s="148"/>
      <c r="F14858" s="148"/>
      <c r="G14858" s="149"/>
      <c r="H14858" s="148"/>
      <c r="I14858"/>
    </row>
    <row r="14859" spans="1:9" x14ac:dyDescent="0.25">
      <c r="A14859"/>
      <c r="B14859"/>
      <c r="C14859"/>
      <c r="D14859"/>
      <c r="E14859" s="148"/>
      <c r="F14859" s="148"/>
      <c r="G14859" s="149"/>
      <c r="H14859" s="148"/>
      <c r="I14859"/>
    </row>
    <row r="14860" spans="1:9" x14ac:dyDescent="0.25">
      <c r="A14860"/>
      <c r="B14860"/>
      <c r="C14860"/>
      <c r="D14860"/>
      <c r="E14860" s="148"/>
      <c r="F14860" s="148"/>
      <c r="G14860" s="149"/>
      <c r="H14860" s="148"/>
      <c r="I14860"/>
    </row>
    <row r="14861" spans="1:9" x14ac:dyDescent="0.25">
      <c r="A14861"/>
      <c r="B14861"/>
      <c r="C14861"/>
      <c r="D14861"/>
      <c r="E14861" s="148"/>
      <c r="F14861" s="148"/>
      <c r="G14861" s="149"/>
      <c r="H14861" s="148"/>
      <c r="I14861"/>
    </row>
    <row r="14862" spans="1:9" x14ac:dyDescent="0.25">
      <c r="A14862"/>
      <c r="B14862"/>
      <c r="C14862"/>
      <c r="D14862"/>
      <c r="E14862" s="148"/>
      <c r="F14862" s="148"/>
      <c r="G14862" s="149"/>
      <c r="H14862" s="148"/>
      <c r="I14862"/>
    </row>
    <row r="14863" spans="1:9" x14ac:dyDescent="0.25">
      <c r="A14863"/>
      <c r="B14863"/>
      <c r="C14863"/>
      <c r="D14863"/>
      <c r="E14863" s="148"/>
      <c r="F14863" s="148"/>
      <c r="G14863" s="149"/>
      <c r="H14863" s="148"/>
      <c r="I14863"/>
    </row>
    <row r="14864" spans="1:9" x14ac:dyDescent="0.25">
      <c r="A14864"/>
      <c r="B14864"/>
      <c r="C14864"/>
      <c r="D14864"/>
      <c r="E14864" s="148"/>
      <c r="F14864" s="148"/>
      <c r="G14864" s="149"/>
      <c r="H14864" s="148"/>
      <c r="I14864"/>
    </row>
    <row r="14865" spans="1:9" x14ac:dyDescent="0.25">
      <c r="A14865"/>
      <c r="B14865"/>
      <c r="C14865"/>
      <c r="D14865"/>
      <c r="E14865" s="148"/>
      <c r="F14865" s="148"/>
      <c r="G14865" s="149"/>
      <c r="H14865" s="148"/>
      <c r="I14865"/>
    </row>
    <row r="14866" spans="1:9" x14ac:dyDescent="0.25">
      <c r="A14866"/>
      <c r="B14866"/>
      <c r="C14866"/>
      <c r="D14866"/>
      <c r="E14866" s="148"/>
      <c r="F14866" s="148"/>
      <c r="G14866" s="149"/>
      <c r="H14866" s="148"/>
      <c r="I14866"/>
    </row>
    <row r="14867" spans="1:9" x14ac:dyDescent="0.25">
      <c r="A14867"/>
      <c r="B14867"/>
      <c r="C14867"/>
      <c r="D14867"/>
      <c r="E14867" s="148"/>
      <c r="F14867" s="148"/>
      <c r="G14867" s="149"/>
      <c r="H14867" s="148"/>
      <c r="I14867"/>
    </row>
    <row r="14868" spans="1:9" x14ac:dyDescent="0.25">
      <c r="A14868"/>
      <c r="B14868"/>
      <c r="C14868"/>
      <c r="D14868"/>
      <c r="E14868" s="148"/>
      <c r="F14868" s="148"/>
      <c r="G14868" s="149"/>
      <c r="H14868" s="148"/>
      <c r="I14868"/>
    </row>
    <row r="14869" spans="1:9" x14ac:dyDescent="0.25">
      <c r="A14869"/>
      <c r="B14869"/>
      <c r="C14869"/>
      <c r="D14869"/>
      <c r="E14869" s="148"/>
      <c r="F14869" s="148"/>
      <c r="G14869" s="149"/>
      <c r="H14869" s="148"/>
      <c r="I14869"/>
    </row>
    <row r="14870" spans="1:9" x14ac:dyDescent="0.25">
      <c r="A14870"/>
      <c r="B14870"/>
      <c r="C14870"/>
      <c r="D14870"/>
      <c r="E14870" s="148"/>
      <c r="F14870" s="148"/>
      <c r="G14870" s="149"/>
      <c r="H14870" s="148"/>
      <c r="I14870"/>
    </row>
    <row r="14871" spans="1:9" x14ac:dyDescent="0.25">
      <c r="A14871"/>
      <c r="B14871"/>
      <c r="C14871"/>
      <c r="D14871"/>
      <c r="E14871" s="148"/>
      <c r="F14871" s="148"/>
      <c r="G14871" s="149"/>
      <c r="H14871" s="148"/>
      <c r="I14871"/>
    </row>
    <row r="14872" spans="1:9" x14ac:dyDescent="0.25">
      <c r="A14872"/>
      <c r="B14872"/>
      <c r="C14872"/>
      <c r="D14872"/>
      <c r="E14872" s="148"/>
      <c r="F14872" s="148"/>
      <c r="G14872" s="149"/>
      <c r="H14872" s="148"/>
      <c r="I14872"/>
    </row>
    <row r="14873" spans="1:9" x14ac:dyDescent="0.25">
      <c r="A14873"/>
      <c r="B14873"/>
      <c r="C14873"/>
      <c r="D14873"/>
      <c r="E14873" s="148"/>
      <c r="F14873" s="148"/>
      <c r="G14873" s="149"/>
      <c r="H14873" s="148"/>
      <c r="I14873"/>
    </row>
    <row r="14874" spans="1:9" x14ac:dyDescent="0.25">
      <c r="A14874"/>
      <c r="B14874"/>
      <c r="C14874"/>
      <c r="D14874"/>
      <c r="E14874" s="148"/>
      <c r="F14874" s="148"/>
      <c r="G14874" s="149"/>
      <c r="H14874" s="148"/>
      <c r="I14874"/>
    </row>
    <row r="14875" spans="1:9" x14ac:dyDescent="0.25">
      <c r="A14875"/>
      <c r="B14875"/>
      <c r="C14875"/>
      <c r="D14875"/>
      <c r="E14875" s="148"/>
      <c r="F14875" s="148"/>
      <c r="G14875" s="149"/>
      <c r="H14875" s="148"/>
      <c r="I14875"/>
    </row>
    <row r="14876" spans="1:9" x14ac:dyDescent="0.25">
      <c r="A14876"/>
      <c r="B14876"/>
      <c r="C14876"/>
      <c r="D14876"/>
      <c r="E14876" s="148"/>
      <c r="F14876" s="148"/>
      <c r="G14876" s="149"/>
      <c r="H14876" s="148"/>
      <c r="I14876"/>
    </row>
    <row r="14877" spans="1:9" x14ac:dyDescent="0.25">
      <c r="A14877"/>
      <c r="B14877"/>
      <c r="C14877"/>
      <c r="D14877"/>
      <c r="E14877" s="148"/>
      <c r="F14877" s="148"/>
      <c r="G14877" s="149"/>
      <c r="H14877" s="148"/>
      <c r="I14877"/>
    </row>
    <row r="14878" spans="1:9" x14ac:dyDescent="0.25">
      <c r="A14878"/>
      <c r="B14878"/>
      <c r="C14878"/>
      <c r="D14878"/>
      <c r="E14878" s="148"/>
      <c r="F14878" s="148"/>
      <c r="G14878" s="149"/>
      <c r="H14878" s="148"/>
      <c r="I14878"/>
    </row>
    <row r="14879" spans="1:9" x14ac:dyDescent="0.25">
      <c r="A14879"/>
      <c r="B14879"/>
      <c r="C14879"/>
      <c r="D14879"/>
      <c r="E14879" s="148"/>
      <c r="F14879" s="148"/>
      <c r="G14879" s="149"/>
      <c r="H14879" s="148"/>
      <c r="I14879"/>
    </row>
    <row r="14880" spans="1:9" x14ac:dyDescent="0.25">
      <c r="A14880"/>
      <c r="B14880"/>
      <c r="C14880"/>
      <c r="D14880"/>
      <c r="E14880" s="148"/>
      <c r="F14880" s="148"/>
      <c r="G14880" s="149"/>
      <c r="H14880" s="148"/>
      <c r="I14880"/>
    </row>
    <row r="14881" spans="1:9" x14ac:dyDescent="0.25">
      <c r="A14881"/>
      <c r="B14881"/>
      <c r="C14881"/>
      <c r="D14881"/>
      <c r="E14881" s="148"/>
      <c r="F14881" s="148"/>
      <c r="G14881" s="149"/>
      <c r="H14881" s="148"/>
      <c r="I14881"/>
    </row>
    <row r="14882" spans="1:9" x14ac:dyDescent="0.25">
      <c r="A14882"/>
      <c r="B14882"/>
      <c r="C14882"/>
      <c r="D14882"/>
      <c r="E14882" s="148"/>
      <c r="F14882" s="148"/>
      <c r="G14882" s="149"/>
      <c r="H14882" s="148"/>
      <c r="I14882"/>
    </row>
    <row r="14883" spans="1:9" x14ac:dyDescent="0.25">
      <c r="A14883"/>
      <c r="B14883"/>
      <c r="C14883"/>
      <c r="D14883"/>
      <c r="E14883" s="148"/>
      <c r="F14883" s="148"/>
      <c r="G14883" s="149"/>
      <c r="H14883" s="148"/>
      <c r="I14883"/>
    </row>
    <row r="14884" spans="1:9" x14ac:dyDescent="0.25">
      <c r="A14884"/>
      <c r="B14884"/>
      <c r="C14884"/>
      <c r="D14884"/>
      <c r="E14884" s="148"/>
      <c r="F14884" s="148"/>
      <c r="G14884" s="149"/>
      <c r="H14884" s="148"/>
      <c r="I14884"/>
    </row>
    <row r="14885" spans="1:9" x14ac:dyDescent="0.25">
      <c r="A14885"/>
      <c r="B14885"/>
      <c r="C14885"/>
      <c r="D14885"/>
      <c r="E14885" s="148"/>
      <c r="F14885" s="148"/>
      <c r="G14885" s="149"/>
      <c r="H14885" s="148"/>
      <c r="I14885"/>
    </row>
    <row r="14886" spans="1:9" x14ac:dyDescent="0.25">
      <c r="A14886"/>
      <c r="B14886"/>
      <c r="C14886"/>
      <c r="D14886"/>
      <c r="E14886" s="148"/>
      <c r="F14886" s="148"/>
      <c r="G14886" s="149"/>
      <c r="H14886" s="148"/>
      <c r="I14886"/>
    </row>
    <row r="14887" spans="1:9" x14ac:dyDescent="0.25">
      <c r="A14887"/>
      <c r="B14887"/>
      <c r="C14887"/>
      <c r="D14887"/>
      <c r="E14887" s="148"/>
      <c r="F14887" s="148"/>
      <c r="G14887" s="149"/>
      <c r="H14887" s="148"/>
      <c r="I14887"/>
    </row>
    <row r="14888" spans="1:9" x14ac:dyDescent="0.25">
      <c r="A14888"/>
      <c r="B14888"/>
      <c r="C14888"/>
      <c r="D14888"/>
      <c r="E14888" s="148"/>
      <c r="F14888" s="148"/>
      <c r="G14888" s="149"/>
      <c r="H14888" s="148"/>
      <c r="I14888"/>
    </row>
    <row r="14889" spans="1:9" x14ac:dyDescent="0.25">
      <c r="A14889"/>
      <c r="B14889"/>
      <c r="C14889"/>
      <c r="D14889"/>
      <c r="E14889" s="148"/>
      <c r="F14889" s="148"/>
      <c r="G14889" s="149"/>
      <c r="H14889" s="148"/>
      <c r="I14889"/>
    </row>
    <row r="14890" spans="1:9" x14ac:dyDescent="0.25">
      <c r="A14890"/>
      <c r="B14890"/>
      <c r="C14890"/>
      <c r="D14890"/>
      <c r="E14890" s="148"/>
      <c r="F14890" s="148"/>
      <c r="G14890" s="149"/>
      <c r="H14890" s="148"/>
      <c r="I14890"/>
    </row>
    <row r="14891" spans="1:9" x14ac:dyDescent="0.25">
      <c r="A14891"/>
      <c r="B14891"/>
      <c r="C14891"/>
      <c r="D14891"/>
      <c r="E14891" s="148"/>
      <c r="F14891" s="148"/>
      <c r="G14891" s="149"/>
      <c r="H14891" s="148"/>
      <c r="I14891"/>
    </row>
    <row r="14892" spans="1:9" x14ac:dyDescent="0.25">
      <c r="A14892"/>
      <c r="B14892"/>
      <c r="C14892"/>
      <c r="D14892"/>
      <c r="E14892" s="148"/>
      <c r="F14892" s="148"/>
      <c r="G14892" s="149"/>
      <c r="H14892" s="148"/>
      <c r="I14892"/>
    </row>
    <row r="14893" spans="1:9" x14ac:dyDescent="0.25">
      <c r="A14893"/>
      <c r="B14893"/>
      <c r="C14893"/>
      <c r="D14893"/>
      <c r="E14893" s="148"/>
      <c r="F14893" s="148"/>
      <c r="G14893" s="149"/>
      <c r="H14893" s="148"/>
      <c r="I14893"/>
    </row>
    <row r="14894" spans="1:9" x14ac:dyDescent="0.25">
      <c r="A14894"/>
      <c r="B14894"/>
      <c r="C14894"/>
      <c r="D14894"/>
      <c r="E14894" s="148"/>
      <c r="F14894" s="148"/>
      <c r="G14894" s="149"/>
      <c r="H14894" s="148"/>
      <c r="I14894"/>
    </row>
    <row r="14895" spans="1:9" x14ac:dyDescent="0.25">
      <c r="A14895"/>
      <c r="B14895"/>
      <c r="C14895"/>
      <c r="D14895"/>
      <c r="E14895" s="148"/>
      <c r="F14895" s="148"/>
      <c r="G14895" s="149"/>
      <c r="H14895" s="148"/>
      <c r="I14895"/>
    </row>
    <row r="14896" spans="1:9" x14ac:dyDescent="0.25">
      <c r="A14896"/>
      <c r="B14896"/>
      <c r="C14896"/>
      <c r="D14896"/>
      <c r="E14896" s="148"/>
      <c r="F14896" s="148"/>
      <c r="G14896" s="149"/>
      <c r="H14896" s="148"/>
      <c r="I14896"/>
    </row>
    <row r="14897" spans="1:9" x14ac:dyDescent="0.25">
      <c r="A14897"/>
      <c r="B14897"/>
      <c r="C14897"/>
      <c r="D14897"/>
      <c r="E14897" s="148"/>
      <c r="F14897" s="148"/>
      <c r="G14897" s="149"/>
      <c r="H14897" s="148"/>
      <c r="I14897"/>
    </row>
    <row r="14898" spans="1:9" x14ac:dyDescent="0.25">
      <c r="A14898"/>
      <c r="B14898"/>
      <c r="C14898"/>
      <c r="D14898"/>
      <c r="E14898" s="148"/>
      <c r="F14898" s="148"/>
      <c r="G14898" s="149"/>
      <c r="H14898" s="148"/>
      <c r="I14898"/>
    </row>
    <row r="14899" spans="1:9" x14ac:dyDescent="0.25">
      <c r="A14899"/>
      <c r="B14899"/>
      <c r="C14899"/>
      <c r="D14899"/>
      <c r="E14899" s="148"/>
      <c r="F14899" s="148"/>
      <c r="G14899" s="149"/>
      <c r="H14899" s="148"/>
      <c r="I14899"/>
    </row>
    <row r="14900" spans="1:9" x14ac:dyDescent="0.25">
      <c r="A14900"/>
      <c r="B14900"/>
      <c r="C14900"/>
      <c r="D14900"/>
      <c r="E14900" s="148"/>
      <c r="F14900" s="148"/>
      <c r="G14900" s="149"/>
      <c r="H14900" s="148"/>
      <c r="I14900"/>
    </row>
    <row r="14901" spans="1:9" x14ac:dyDescent="0.25">
      <c r="A14901"/>
      <c r="B14901"/>
      <c r="C14901"/>
      <c r="D14901"/>
      <c r="E14901" s="148"/>
      <c r="F14901" s="148"/>
      <c r="G14901" s="149"/>
      <c r="H14901" s="148"/>
      <c r="I14901"/>
    </row>
    <row r="14902" spans="1:9" x14ac:dyDescent="0.25">
      <c r="A14902"/>
      <c r="B14902"/>
      <c r="C14902"/>
      <c r="D14902"/>
      <c r="E14902" s="148"/>
      <c r="F14902" s="148"/>
      <c r="G14902" s="149"/>
      <c r="H14902" s="148"/>
      <c r="I14902"/>
    </row>
    <row r="14903" spans="1:9" x14ac:dyDescent="0.25">
      <c r="A14903"/>
      <c r="B14903"/>
      <c r="C14903"/>
      <c r="D14903"/>
      <c r="E14903" s="148"/>
      <c r="F14903" s="148"/>
      <c r="G14903" s="149"/>
      <c r="H14903" s="148"/>
      <c r="I14903"/>
    </row>
    <row r="14904" spans="1:9" x14ac:dyDescent="0.25">
      <c r="A14904"/>
      <c r="B14904"/>
      <c r="C14904"/>
      <c r="D14904"/>
      <c r="E14904" s="148"/>
      <c r="F14904" s="148"/>
      <c r="G14904" s="149"/>
      <c r="H14904" s="148"/>
      <c r="I14904"/>
    </row>
    <row r="14905" spans="1:9" x14ac:dyDescent="0.25">
      <c r="A14905"/>
      <c r="B14905"/>
      <c r="C14905"/>
      <c r="D14905"/>
      <c r="E14905" s="148"/>
      <c r="F14905" s="148"/>
      <c r="G14905" s="149"/>
      <c r="H14905" s="148"/>
      <c r="I14905"/>
    </row>
    <row r="14906" spans="1:9" x14ac:dyDescent="0.25">
      <c r="A14906"/>
      <c r="B14906"/>
      <c r="C14906"/>
      <c r="D14906"/>
      <c r="E14906" s="148"/>
      <c r="F14906" s="148"/>
      <c r="G14906" s="149"/>
      <c r="H14906" s="148"/>
      <c r="I14906"/>
    </row>
    <row r="14907" spans="1:9" x14ac:dyDescent="0.25">
      <c r="A14907"/>
      <c r="B14907"/>
      <c r="C14907"/>
      <c r="D14907"/>
      <c r="E14907" s="148"/>
      <c r="F14907" s="148"/>
      <c r="G14907" s="149"/>
      <c r="H14907" s="148"/>
      <c r="I14907"/>
    </row>
    <row r="14908" spans="1:9" x14ac:dyDescent="0.25">
      <c r="A14908"/>
      <c r="B14908"/>
      <c r="C14908"/>
      <c r="D14908"/>
      <c r="E14908" s="148"/>
      <c r="F14908" s="148"/>
      <c r="G14908" s="149"/>
      <c r="H14908" s="148"/>
      <c r="I14908"/>
    </row>
    <row r="14909" spans="1:9" x14ac:dyDescent="0.25">
      <c r="A14909"/>
      <c r="B14909"/>
      <c r="C14909"/>
      <c r="D14909"/>
      <c r="E14909" s="148"/>
      <c r="F14909" s="148"/>
      <c r="G14909" s="149"/>
      <c r="H14909" s="148"/>
      <c r="I14909"/>
    </row>
    <row r="14910" spans="1:9" x14ac:dyDescent="0.25">
      <c r="A14910"/>
      <c r="B14910"/>
      <c r="C14910"/>
      <c r="D14910"/>
      <c r="E14910" s="148"/>
      <c r="F14910" s="148"/>
      <c r="G14910" s="149"/>
      <c r="H14910" s="148"/>
      <c r="I14910"/>
    </row>
    <row r="14911" spans="1:9" x14ac:dyDescent="0.25">
      <c r="A14911"/>
      <c r="B14911"/>
      <c r="C14911"/>
      <c r="D14911"/>
      <c r="E14911" s="148"/>
      <c r="F14911" s="148"/>
      <c r="G14911" s="149"/>
      <c r="H14911" s="148"/>
      <c r="I14911"/>
    </row>
    <row r="14912" spans="1:9" x14ac:dyDescent="0.25">
      <c r="A14912"/>
      <c r="B14912"/>
      <c r="C14912"/>
      <c r="D14912"/>
      <c r="E14912" s="148"/>
      <c r="F14912" s="148"/>
      <c r="G14912" s="149"/>
      <c r="H14912" s="148"/>
      <c r="I14912"/>
    </row>
    <row r="14913" spans="1:9" x14ac:dyDescent="0.25">
      <c r="A14913"/>
      <c r="B14913"/>
      <c r="C14913"/>
      <c r="D14913"/>
      <c r="E14913" s="148"/>
      <c r="F14913" s="148"/>
      <c r="G14913" s="149"/>
      <c r="H14913" s="148"/>
      <c r="I14913"/>
    </row>
    <row r="14914" spans="1:9" x14ac:dyDescent="0.25">
      <c r="A14914"/>
      <c r="B14914"/>
      <c r="C14914"/>
      <c r="D14914"/>
      <c r="E14914" s="148"/>
      <c r="F14914" s="148"/>
      <c r="G14914" s="149"/>
      <c r="H14914" s="148"/>
      <c r="I14914"/>
    </row>
    <row r="14915" spans="1:9" x14ac:dyDescent="0.25">
      <c r="A14915"/>
      <c r="B14915"/>
      <c r="C14915"/>
      <c r="D14915"/>
      <c r="E14915" s="148"/>
      <c r="F14915" s="148"/>
      <c r="G14915" s="149"/>
      <c r="H14915" s="148"/>
      <c r="I14915"/>
    </row>
    <row r="14916" spans="1:9" x14ac:dyDescent="0.25">
      <c r="A14916"/>
      <c r="B14916"/>
      <c r="C14916"/>
      <c r="D14916"/>
      <c r="E14916" s="148"/>
      <c r="F14916" s="148"/>
      <c r="G14916" s="149"/>
      <c r="H14916" s="148"/>
      <c r="I14916"/>
    </row>
    <row r="14917" spans="1:9" x14ac:dyDescent="0.25">
      <c r="A14917"/>
      <c r="B14917"/>
      <c r="C14917"/>
      <c r="D14917"/>
      <c r="E14917" s="148"/>
      <c r="F14917" s="148"/>
      <c r="G14917" s="149"/>
      <c r="H14917" s="148"/>
      <c r="I14917"/>
    </row>
    <row r="14918" spans="1:9" x14ac:dyDescent="0.25">
      <c r="A14918"/>
      <c r="B14918"/>
      <c r="C14918"/>
      <c r="D14918"/>
      <c r="E14918" s="148"/>
      <c r="F14918" s="148"/>
      <c r="G14918" s="149"/>
      <c r="H14918" s="148"/>
      <c r="I14918"/>
    </row>
    <row r="14919" spans="1:9" x14ac:dyDescent="0.25">
      <c r="A14919"/>
      <c r="B14919"/>
      <c r="C14919"/>
      <c r="D14919"/>
      <c r="E14919" s="148"/>
      <c r="F14919" s="148"/>
      <c r="G14919" s="149"/>
      <c r="H14919" s="148"/>
      <c r="I14919"/>
    </row>
    <row r="14920" spans="1:9" x14ac:dyDescent="0.25">
      <c r="A14920"/>
      <c r="B14920"/>
      <c r="C14920"/>
      <c r="D14920"/>
      <c r="E14920" s="148"/>
      <c r="F14920" s="148"/>
      <c r="G14920" s="149"/>
      <c r="H14920" s="148"/>
      <c r="I14920"/>
    </row>
    <row r="14921" spans="1:9" x14ac:dyDescent="0.25">
      <c r="A14921"/>
      <c r="B14921"/>
      <c r="C14921"/>
      <c r="D14921"/>
      <c r="E14921" s="148"/>
      <c r="F14921" s="148"/>
      <c r="G14921" s="149"/>
      <c r="H14921" s="148"/>
      <c r="I14921"/>
    </row>
    <row r="14922" spans="1:9" x14ac:dyDescent="0.25">
      <c r="A14922"/>
      <c r="B14922"/>
      <c r="C14922"/>
      <c r="D14922"/>
      <c r="E14922" s="148"/>
      <c r="F14922" s="148"/>
      <c r="G14922" s="149"/>
      <c r="H14922" s="148"/>
      <c r="I14922"/>
    </row>
    <row r="14923" spans="1:9" x14ac:dyDescent="0.25">
      <c r="A14923"/>
      <c r="B14923"/>
      <c r="C14923"/>
      <c r="D14923"/>
      <c r="E14923" s="148"/>
      <c r="F14923" s="148"/>
      <c r="G14923" s="149"/>
      <c r="H14923" s="148"/>
      <c r="I14923"/>
    </row>
    <row r="14924" spans="1:9" x14ac:dyDescent="0.25">
      <c r="A14924"/>
      <c r="B14924"/>
      <c r="C14924"/>
      <c r="D14924"/>
      <c r="E14924" s="148"/>
      <c r="F14924" s="148"/>
      <c r="G14924" s="149"/>
      <c r="H14924" s="148"/>
      <c r="I14924"/>
    </row>
    <row r="14925" spans="1:9" x14ac:dyDescent="0.25">
      <c r="A14925"/>
      <c r="B14925"/>
      <c r="C14925"/>
      <c r="D14925"/>
      <c r="E14925" s="148"/>
      <c r="F14925" s="148"/>
      <c r="G14925" s="149"/>
      <c r="H14925" s="148"/>
      <c r="I14925"/>
    </row>
    <row r="14926" spans="1:9" x14ac:dyDescent="0.25">
      <c r="A14926"/>
      <c r="B14926"/>
      <c r="C14926"/>
      <c r="D14926"/>
      <c r="E14926" s="148"/>
      <c r="F14926" s="148"/>
      <c r="G14926" s="149"/>
      <c r="H14926" s="148"/>
      <c r="I14926"/>
    </row>
    <row r="14927" spans="1:9" x14ac:dyDescent="0.25">
      <c r="A14927"/>
      <c r="B14927"/>
      <c r="C14927"/>
      <c r="D14927"/>
      <c r="E14927" s="148"/>
      <c r="F14927" s="148"/>
      <c r="G14927" s="149"/>
      <c r="H14927" s="148"/>
      <c r="I14927"/>
    </row>
    <row r="14928" spans="1:9" x14ac:dyDescent="0.25">
      <c r="A14928"/>
      <c r="B14928"/>
      <c r="C14928"/>
      <c r="D14928"/>
      <c r="E14928" s="148"/>
      <c r="F14928" s="148"/>
      <c r="G14928" s="149"/>
      <c r="H14928" s="148"/>
      <c r="I14928"/>
    </row>
    <row r="14929" spans="1:9" x14ac:dyDescent="0.25">
      <c r="A14929"/>
      <c r="B14929"/>
      <c r="C14929"/>
      <c r="D14929"/>
      <c r="E14929" s="148"/>
      <c r="F14929" s="148"/>
      <c r="G14929" s="149"/>
      <c r="H14929" s="148"/>
      <c r="I14929"/>
    </row>
    <row r="14930" spans="1:9" x14ac:dyDescent="0.25">
      <c r="A14930"/>
      <c r="B14930"/>
      <c r="C14930"/>
      <c r="D14930"/>
      <c r="E14930" s="148"/>
      <c r="F14930" s="148"/>
      <c r="G14930" s="149"/>
      <c r="H14930" s="148"/>
      <c r="I14930"/>
    </row>
    <row r="14931" spans="1:9" x14ac:dyDescent="0.25">
      <c r="A14931"/>
      <c r="B14931"/>
      <c r="C14931"/>
      <c r="D14931"/>
      <c r="E14931" s="148"/>
      <c r="F14931" s="148"/>
      <c r="G14931" s="149"/>
      <c r="H14931" s="148"/>
      <c r="I14931"/>
    </row>
    <row r="14932" spans="1:9" x14ac:dyDescent="0.25">
      <c r="A14932"/>
      <c r="B14932"/>
      <c r="C14932"/>
      <c r="D14932"/>
      <c r="E14932" s="148"/>
      <c r="F14932" s="148"/>
      <c r="G14932" s="149"/>
      <c r="H14932" s="148"/>
      <c r="I14932"/>
    </row>
    <row r="14933" spans="1:9" x14ac:dyDescent="0.25">
      <c r="A14933"/>
      <c r="B14933"/>
      <c r="C14933"/>
      <c r="D14933"/>
      <c r="E14933" s="148"/>
      <c r="F14933" s="148"/>
      <c r="G14933" s="149"/>
      <c r="H14933" s="148"/>
      <c r="I14933"/>
    </row>
    <row r="14934" spans="1:9" x14ac:dyDescent="0.25">
      <c r="A14934"/>
      <c r="B14934"/>
      <c r="C14934"/>
      <c r="D14934"/>
      <c r="E14934" s="148"/>
      <c r="F14934" s="148"/>
      <c r="G14934" s="149"/>
      <c r="H14934" s="148"/>
      <c r="I14934"/>
    </row>
    <row r="14935" spans="1:9" x14ac:dyDescent="0.25">
      <c r="A14935"/>
      <c r="B14935"/>
      <c r="C14935"/>
      <c r="D14935"/>
      <c r="E14935" s="148"/>
      <c r="F14935" s="148"/>
      <c r="G14935" s="149"/>
      <c r="H14935" s="148"/>
      <c r="I14935"/>
    </row>
    <row r="14936" spans="1:9" x14ac:dyDescent="0.25">
      <c r="A14936"/>
      <c r="B14936"/>
      <c r="C14936"/>
      <c r="D14936"/>
      <c r="E14936" s="148"/>
      <c r="F14936" s="148"/>
      <c r="G14936" s="149"/>
      <c r="H14936" s="148"/>
      <c r="I14936"/>
    </row>
    <row r="14937" spans="1:9" x14ac:dyDescent="0.25">
      <c r="A14937"/>
      <c r="B14937"/>
      <c r="C14937"/>
      <c r="D14937"/>
      <c r="E14937" s="148"/>
      <c r="F14937" s="148"/>
      <c r="G14937" s="149"/>
      <c r="H14937" s="148"/>
      <c r="I14937"/>
    </row>
    <row r="14938" spans="1:9" x14ac:dyDescent="0.25">
      <c r="A14938"/>
      <c r="B14938"/>
      <c r="C14938"/>
      <c r="D14938"/>
      <c r="E14938" s="148"/>
      <c r="F14938" s="148"/>
      <c r="G14938" s="149"/>
      <c r="H14938" s="148"/>
      <c r="I14938"/>
    </row>
    <row r="14939" spans="1:9" x14ac:dyDescent="0.25">
      <c r="A14939"/>
      <c r="B14939"/>
      <c r="C14939"/>
      <c r="D14939"/>
      <c r="E14939" s="148"/>
      <c r="F14939" s="148"/>
      <c r="G14939" s="149"/>
      <c r="H14939" s="148"/>
      <c r="I14939"/>
    </row>
    <row r="14940" spans="1:9" x14ac:dyDescent="0.25">
      <c r="A14940"/>
      <c r="B14940"/>
      <c r="C14940"/>
      <c r="D14940"/>
      <c r="E14940" s="148"/>
      <c r="F14940" s="148"/>
      <c r="G14940" s="149"/>
      <c r="H14940" s="148"/>
      <c r="I14940"/>
    </row>
    <row r="14941" spans="1:9" x14ac:dyDescent="0.25">
      <c r="A14941"/>
      <c r="B14941"/>
      <c r="C14941"/>
      <c r="D14941"/>
      <c r="E14941" s="148"/>
      <c r="F14941" s="148"/>
      <c r="G14941" s="149"/>
      <c r="H14941" s="148"/>
      <c r="I14941"/>
    </row>
    <row r="14942" spans="1:9" x14ac:dyDescent="0.25">
      <c r="A14942"/>
      <c r="B14942"/>
      <c r="C14942"/>
      <c r="D14942"/>
      <c r="E14942" s="148"/>
      <c r="F14942" s="148"/>
      <c r="G14942" s="149"/>
      <c r="H14942" s="148"/>
      <c r="I14942"/>
    </row>
    <row r="14943" spans="1:9" x14ac:dyDescent="0.25">
      <c r="A14943"/>
      <c r="B14943"/>
      <c r="C14943"/>
      <c r="D14943"/>
      <c r="E14943" s="148"/>
      <c r="F14943" s="148"/>
      <c r="G14943" s="149"/>
      <c r="H14943" s="148"/>
      <c r="I14943"/>
    </row>
    <row r="14944" spans="1:9" x14ac:dyDescent="0.25">
      <c r="A14944"/>
      <c r="B14944"/>
      <c r="C14944"/>
      <c r="D14944"/>
      <c r="E14944" s="148"/>
      <c r="F14944" s="148"/>
      <c r="G14944" s="149"/>
      <c r="H14944" s="148"/>
      <c r="I14944"/>
    </row>
    <row r="14945" spans="1:9" x14ac:dyDescent="0.25">
      <c r="A14945"/>
      <c r="B14945"/>
      <c r="C14945"/>
      <c r="D14945"/>
      <c r="E14945" s="148"/>
      <c r="F14945" s="148"/>
      <c r="G14945" s="149"/>
      <c r="H14945" s="148"/>
      <c r="I14945"/>
    </row>
    <row r="14946" spans="1:9" x14ac:dyDescent="0.25">
      <c r="A14946"/>
      <c r="B14946"/>
      <c r="C14946"/>
      <c r="D14946"/>
      <c r="E14946" s="148"/>
      <c r="F14946" s="148"/>
      <c r="G14946" s="149"/>
      <c r="H14946" s="148"/>
      <c r="I14946"/>
    </row>
    <row r="14947" spans="1:9" x14ac:dyDescent="0.25">
      <c r="A14947"/>
      <c r="B14947"/>
      <c r="C14947"/>
      <c r="D14947"/>
      <c r="E14947" s="148"/>
      <c r="F14947" s="148"/>
      <c r="G14947" s="149"/>
      <c r="H14947" s="148"/>
      <c r="I14947"/>
    </row>
    <row r="14948" spans="1:9" x14ac:dyDescent="0.25">
      <c r="A14948"/>
      <c r="B14948"/>
      <c r="C14948"/>
      <c r="D14948"/>
      <c r="E14948" s="148"/>
      <c r="F14948" s="148"/>
      <c r="G14948" s="149"/>
      <c r="H14948" s="148"/>
      <c r="I14948"/>
    </row>
    <row r="14949" spans="1:9" x14ac:dyDescent="0.25">
      <c r="A14949"/>
      <c r="B14949"/>
      <c r="C14949"/>
      <c r="D14949"/>
      <c r="E14949" s="148"/>
      <c r="F14949" s="148"/>
      <c r="G14949" s="149"/>
      <c r="H14949" s="148"/>
      <c r="I14949"/>
    </row>
    <row r="14950" spans="1:9" x14ac:dyDescent="0.25">
      <c r="A14950"/>
      <c r="B14950"/>
      <c r="C14950"/>
      <c r="D14950"/>
      <c r="E14950" s="148"/>
      <c r="F14950" s="148"/>
      <c r="G14950" s="149"/>
      <c r="H14950" s="148"/>
      <c r="I14950"/>
    </row>
    <row r="14951" spans="1:9" x14ac:dyDescent="0.25">
      <c r="A14951"/>
      <c r="B14951"/>
      <c r="C14951"/>
      <c r="D14951"/>
      <c r="E14951" s="148"/>
      <c r="F14951" s="148"/>
      <c r="G14951" s="149"/>
      <c r="H14951" s="148"/>
      <c r="I14951"/>
    </row>
    <row r="14952" spans="1:9" x14ac:dyDescent="0.25">
      <c r="A14952"/>
      <c r="B14952"/>
      <c r="C14952"/>
      <c r="D14952"/>
      <c r="E14952" s="148"/>
      <c r="F14952" s="148"/>
      <c r="G14952" s="149"/>
      <c r="H14952" s="148"/>
      <c r="I14952"/>
    </row>
    <row r="14953" spans="1:9" x14ac:dyDescent="0.25">
      <c r="A14953"/>
      <c r="B14953"/>
      <c r="C14953"/>
      <c r="D14953"/>
      <c r="E14953" s="148"/>
      <c r="F14953" s="148"/>
      <c r="G14953" s="149"/>
      <c r="H14953" s="148"/>
      <c r="I14953"/>
    </row>
    <row r="14954" spans="1:9" x14ac:dyDescent="0.25">
      <c r="A14954"/>
      <c r="B14954"/>
      <c r="C14954"/>
      <c r="D14954"/>
      <c r="E14954" s="148"/>
      <c r="F14954" s="148"/>
      <c r="G14954" s="149"/>
      <c r="H14954" s="148"/>
      <c r="I14954"/>
    </row>
    <row r="14955" spans="1:9" x14ac:dyDescent="0.25">
      <c r="A14955"/>
      <c r="B14955"/>
      <c r="C14955"/>
      <c r="D14955"/>
      <c r="E14955" s="148"/>
      <c r="F14955" s="148"/>
      <c r="G14955" s="149"/>
      <c r="H14955" s="148"/>
      <c r="I14955"/>
    </row>
    <row r="14956" spans="1:9" x14ac:dyDescent="0.25">
      <c r="A14956"/>
      <c r="B14956"/>
      <c r="C14956"/>
      <c r="D14956"/>
      <c r="E14956" s="148"/>
      <c r="F14956" s="148"/>
      <c r="G14956" s="149"/>
      <c r="H14956" s="148"/>
      <c r="I14956"/>
    </row>
    <row r="14957" spans="1:9" x14ac:dyDescent="0.25">
      <c r="A14957"/>
      <c r="B14957"/>
      <c r="C14957"/>
      <c r="D14957"/>
      <c r="E14957" s="148"/>
      <c r="F14957" s="148"/>
      <c r="G14957" s="149"/>
      <c r="H14957" s="148"/>
      <c r="I14957"/>
    </row>
    <row r="14958" spans="1:9" x14ac:dyDescent="0.25">
      <c r="A14958"/>
      <c r="B14958"/>
      <c r="C14958"/>
      <c r="D14958"/>
      <c r="E14958" s="148"/>
      <c r="F14958" s="148"/>
      <c r="G14958" s="149"/>
      <c r="H14958" s="148"/>
      <c r="I14958"/>
    </row>
    <row r="14959" spans="1:9" x14ac:dyDescent="0.25">
      <c r="A14959"/>
      <c r="B14959"/>
      <c r="C14959"/>
      <c r="D14959"/>
      <c r="E14959" s="148"/>
      <c r="F14959" s="148"/>
      <c r="G14959" s="149"/>
      <c r="H14959" s="148"/>
      <c r="I14959"/>
    </row>
    <row r="14960" spans="1:9" x14ac:dyDescent="0.25">
      <c r="A14960"/>
      <c r="B14960"/>
      <c r="C14960"/>
      <c r="D14960"/>
      <c r="E14960" s="148"/>
      <c r="F14960" s="148"/>
      <c r="G14960" s="149"/>
      <c r="H14960" s="148"/>
      <c r="I14960"/>
    </row>
    <row r="14961" spans="1:9" x14ac:dyDescent="0.25">
      <c r="A14961"/>
      <c r="B14961"/>
      <c r="C14961"/>
      <c r="D14961"/>
      <c r="E14961" s="148"/>
      <c r="F14961" s="148"/>
      <c r="G14961" s="149"/>
      <c r="H14961" s="148"/>
      <c r="I14961"/>
    </row>
    <row r="14962" spans="1:9" x14ac:dyDescent="0.25">
      <c r="A14962"/>
      <c r="B14962"/>
      <c r="C14962"/>
      <c r="D14962"/>
      <c r="E14962" s="148"/>
      <c r="F14962" s="148"/>
      <c r="G14962" s="149"/>
      <c r="H14962" s="148"/>
      <c r="I14962"/>
    </row>
    <row r="14963" spans="1:9" x14ac:dyDescent="0.25">
      <c r="A14963"/>
      <c r="B14963"/>
      <c r="C14963"/>
      <c r="D14963"/>
      <c r="E14963" s="148"/>
      <c r="F14963" s="148"/>
      <c r="G14963" s="149"/>
      <c r="H14963" s="148"/>
      <c r="I14963"/>
    </row>
    <row r="14964" spans="1:9" x14ac:dyDescent="0.25">
      <c r="A14964"/>
      <c r="B14964"/>
      <c r="C14964"/>
      <c r="D14964"/>
      <c r="E14964" s="148"/>
      <c r="F14964" s="148"/>
      <c r="G14964" s="149"/>
      <c r="H14964" s="148"/>
      <c r="I14964"/>
    </row>
    <row r="14965" spans="1:9" x14ac:dyDescent="0.25">
      <c r="A14965"/>
      <c r="B14965"/>
      <c r="C14965"/>
      <c r="D14965"/>
      <c r="E14965" s="148"/>
      <c r="F14965" s="148"/>
      <c r="G14965" s="149"/>
      <c r="H14965" s="148"/>
      <c r="I14965"/>
    </row>
    <row r="14966" spans="1:9" x14ac:dyDescent="0.25">
      <c r="A14966"/>
      <c r="B14966"/>
      <c r="C14966"/>
      <c r="D14966"/>
      <c r="E14966" s="148"/>
      <c r="F14966" s="148"/>
      <c r="G14966" s="149"/>
      <c r="H14966" s="148"/>
      <c r="I14966"/>
    </row>
    <row r="14967" spans="1:9" x14ac:dyDescent="0.25">
      <c r="A14967"/>
      <c r="B14967"/>
      <c r="C14967"/>
      <c r="D14967"/>
      <c r="E14967" s="148"/>
      <c r="F14967" s="148"/>
      <c r="G14967" s="149"/>
      <c r="H14967" s="148"/>
      <c r="I14967"/>
    </row>
    <row r="14968" spans="1:9" x14ac:dyDescent="0.25">
      <c r="A14968"/>
      <c r="B14968"/>
      <c r="C14968"/>
      <c r="D14968"/>
      <c r="E14968" s="148"/>
      <c r="F14968" s="148"/>
      <c r="G14968" s="149"/>
      <c r="H14968" s="148"/>
      <c r="I14968"/>
    </row>
    <row r="14969" spans="1:9" x14ac:dyDescent="0.25">
      <c r="A14969"/>
      <c r="B14969"/>
      <c r="C14969"/>
      <c r="D14969"/>
      <c r="E14969" s="148"/>
      <c r="F14969" s="148"/>
      <c r="G14969" s="149"/>
      <c r="H14969" s="148"/>
      <c r="I14969"/>
    </row>
    <row r="14970" spans="1:9" x14ac:dyDescent="0.25">
      <c r="A14970"/>
      <c r="B14970"/>
      <c r="C14970"/>
      <c r="D14970"/>
      <c r="E14970" s="148"/>
      <c r="F14970" s="148"/>
      <c r="G14970" s="149"/>
      <c r="H14970" s="148"/>
      <c r="I14970"/>
    </row>
    <row r="14971" spans="1:9" x14ac:dyDescent="0.25">
      <c r="A14971"/>
      <c r="B14971"/>
      <c r="C14971"/>
      <c r="D14971"/>
      <c r="E14971" s="148"/>
      <c r="F14971" s="148"/>
      <c r="G14971" s="149"/>
      <c r="H14971" s="148"/>
      <c r="I14971"/>
    </row>
    <row r="14972" spans="1:9" x14ac:dyDescent="0.25">
      <c r="A14972"/>
      <c r="B14972"/>
      <c r="C14972"/>
      <c r="D14972"/>
      <c r="E14972" s="148"/>
      <c r="F14972" s="148"/>
      <c r="G14972" s="149"/>
      <c r="H14972" s="148"/>
      <c r="I14972"/>
    </row>
    <row r="14973" spans="1:9" x14ac:dyDescent="0.25">
      <c r="A14973"/>
      <c r="B14973"/>
      <c r="C14973"/>
      <c r="D14973"/>
      <c r="E14973" s="148"/>
      <c r="F14973" s="148"/>
      <c r="G14973" s="149"/>
      <c r="H14973" s="148"/>
      <c r="I14973"/>
    </row>
    <row r="14974" spans="1:9" x14ac:dyDescent="0.25">
      <c r="A14974"/>
      <c r="B14974"/>
      <c r="C14974"/>
      <c r="D14974"/>
      <c r="E14974" s="148"/>
      <c r="F14974" s="148"/>
      <c r="G14974" s="149"/>
      <c r="H14974" s="148"/>
      <c r="I14974"/>
    </row>
    <row r="14975" spans="1:9" x14ac:dyDescent="0.25">
      <c r="A14975"/>
      <c r="B14975"/>
      <c r="C14975"/>
      <c r="D14975"/>
      <c r="E14975" s="148"/>
      <c r="F14975" s="148"/>
      <c r="G14975" s="149"/>
      <c r="H14975" s="148"/>
      <c r="I14975"/>
    </row>
    <row r="14976" spans="1:9" x14ac:dyDescent="0.25">
      <c r="A14976"/>
      <c r="B14976"/>
      <c r="C14976"/>
      <c r="D14976"/>
      <c r="E14976" s="148"/>
      <c r="F14976" s="148"/>
      <c r="G14976" s="149"/>
      <c r="H14976" s="148"/>
      <c r="I14976"/>
    </row>
    <row r="14977" spans="1:9" x14ac:dyDescent="0.25">
      <c r="A14977"/>
      <c r="B14977"/>
      <c r="C14977"/>
      <c r="D14977"/>
      <c r="E14977" s="148"/>
      <c r="F14977" s="148"/>
      <c r="G14977" s="149"/>
      <c r="H14977" s="148"/>
      <c r="I14977"/>
    </row>
    <row r="14978" spans="1:9" x14ac:dyDescent="0.25">
      <c r="A14978"/>
      <c r="B14978"/>
      <c r="C14978"/>
      <c r="D14978"/>
      <c r="E14978" s="148"/>
      <c r="F14978" s="148"/>
      <c r="G14978" s="149"/>
      <c r="H14978" s="148"/>
      <c r="I14978"/>
    </row>
    <row r="14979" spans="1:9" x14ac:dyDescent="0.25">
      <c r="A14979"/>
      <c r="B14979"/>
      <c r="C14979"/>
      <c r="D14979"/>
      <c r="E14979" s="148"/>
      <c r="F14979" s="148"/>
      <c r="G14979" s="149"/>
      <c r="H14979" s="148"/>
      <c r="I14979"/>
    </row>
    <row r="14980" spans="1:9" x14ac:dyDescent="0.25">
      <c r="A14980"/>
      <c r="B14980"/>
      <c r="C14980"/>
      <c r="D14980"/>
      <c r="E14980" s="148"/>
      <c r="F14980" s="148"/>
      <c r="G14980" s="149"/>
      <c r="H14980" s="148"/>
      <c r="I14980"/>
    </row>
    <row r="14981" spans="1:9" x14ac:dyDescent="0.25">
      <c r="A14981"/>
      <c r="B14981"/>
      <c r="C14981"/>
      <c r="D14981"/>
      <c r="E14981" s="148"/>
      <c r="F14981" s="148"/>
      <c r="G14981" s="149"/>
      <c r="H14981" s="148"/>
      <c r="I14981"/>
    </row>
    <row r="14982" spans="1:9" x14ac:dyDescent="0.25">
      <c r="A14982"/>
      <c r="B14982"/>
      <c r="C14982"/>
      <c r="D14982"/>
      <c r="E14982" s="148"/>
      <c r="F14982" s="148"/>
      <c r="G14982" s="149"/>
      <c r="H14982" s="148"/>
      <c r="I14982"/>
    </row>
    <row r="14983" spans="1:9" x14ac:dyDescent="0.25">
      <c r="A14983"/>
      <c r="B14983"/>
      <c r="C14983"/>
      <c r="D14983"/>
      <c r="E14983" s="148"/>
      <c r="F14983" s="148"/>
      <c r="G14983" s="149"/>
      <c r="H14983" s="148"/>
      <c r="I14983"/>
    </row>
    <row r="14984" spans="1:9" x14ac:dyDescent="0.25">
      <c r="A14984"/>
      <c r="B14984"/>
      <c r="C14984"/>
      <c r="D14984"/>
      <c r="E14984" s="148"/>
      <c r="F14984" s="148"/>
      <c r="G14984" s="149"/>
      <c r="H14984" s="148"/>
      <c r="I14984"/>
    </row>
    <row r="14985" spans="1:9" x14ac:dyDescent="0.25">
      <c r="A14985"/>
      <c r="B14985"/>
      <c r="C14985"/>
      <c r="D14985"/>
      <c r="E14985" s="148"/>
      <c r="F14985" s="148"/>
      <c r="G14985" s="149"/>
      <c r="H14985" s="148"/>
      <c r="I14985"/>
    </row>
    <row r="14986" spans="1:9" x14ac:dyDescent="0.25">
      <c r="A14986"/>
      <c r="B14986"/>
      <c r="C14986"/>
      <c r="D14986"/>
      <c r="E14986" s="148"/>
      <c r="F14986" s="148"/>
      <c r="G14986" s="149"/>
      <c r="H14986" s="148"/>
      <c r="I14986"/>
    </row>
    <row r="14987" spans="1:9" x14ac:dyDescent="0.25">
      <c r="A14987"/>
      <c r="B14987"/>
      <c r="C14987"/>
      <c r="D14987"/>
      <c r="E14987" s="148"/>
      <c r="F14987" s="148"/>
      <c r="G14987" s="149"/>
      <c r="H14987" s="148"/>
      <c r="I14987"/>
    </row>
    <row r="14988" spans="1:9" x14ac:dyDescent="0.25">
      <c r="A14988"/>
      <c r="B14988"/>
      <c r="C14988"/>
      <c r="D14988"/>
      <c r="E14988" s="148"/>
      <c r="F14988" s="148"/>
      <c r="G14988" s="149"/>
      <c r="H14988" s="148"/>
      <c r="I14988"/>
    </row>
    <row r="14989" spans="1:9" x14ac:dyDescent="0.25">
      <c r="A14989"/>
      <c r="B14989"/>
      <c r="C14989"/>
      <c r="D14989"/>
      <c r="E14989" s="148"/>
      <c r="F14989" s="148"/>
      <c r="G14989" s="149"/>
      <c r="H14989" s="148"/>
      <c r="I14989"/>
    </row>
    <row r="14990" spans="1:9" x14ac:dyDescent="0.25">
      <c r="A14990"/>
      <c r="B14990"/>
      <c r="C14990"/>
      <c r="D14990"/>
      <c r="E14990" s="148"/>
      <c r="F14990" s="148"/>
      <c r="G14990" s="149"/>
      <c r="H14990" s="148"/>
      <c r="I14990"/>
    </row>
    <row r="14991" spans="1:9" x14ac:dyDescent="0.25">
      <c r="A14991"/>
      <c r="B14991"/>
      <c r="C14991"/>
      <c r="D14991"/>
      <c r="E14991" s="148"/>
      <c r="F14991" s="148"/>
      <c r="G14991" s="149"/>
      <c r="H14991" s="148"/>
      <c r="I14991"/>
    </row>
    <row r="14992" spans="1:9" x14ac:dyDescent="0.25">
      <c r="A14992"/>
      <c r="B14992"/>
      <c r="C14992"/>
      <c r="D14992"/>
      <c r="E14992" s="148"/>
      <c r="F14992" s="148"/>
      <c r="G14992" s="149"/>
      <c r="H14992" s="148"/>
      <c r="I14992"/>
    </row>
    <row r="14993" spans="1:9" x14ac:dyDescent="0.25">
      <c r="A14993"/>
      <c r="B14993"/>
      <c r="C14993"/>
      <c r="D14993"/>
      <c r="E14993" s="148"/>
      <c r="F14993" s="148"/>
      <c r="G14993" s="149"/>
      <c r="H14993" s="148"/>
      <c r="I14993"/>
    </row>
    <row r="14994" spans="1:9" x14ac:dyDescent="0.25">
      <c r="A14994"/>
      <c r="B14994"/>
      <c r="C14994"/>
      <c r="D14994"/>
      <c r="E14994" s="148"/>
      <c r="F14994" s="148"/>
      <c r="G14994" s="149"/>
      <c r="H14994" s="148"/>
      <c r="I14994"/>
    </row>
    <row r="14995" spans="1:9" x14ac:dyDescent="0.25">
      <c r="A14995"/>
      <c r="B14995"/>
      <c r="C14995"/>
      <c r="D14995"/>
      <c r="E14995" s="148"/>
      <c r="F14995" s="148"/>
      <c r="G14995" s="149"/>
      <c r="H14995" s="148"/>
      <c r="I14995"/>
    </row>
    <row r="14996" spans="1:9" x14ac:dyDescent="0.25">
      <c r="A14996"/>
      <c r="B14996"/>
      <c r="C14996"/>
      <c r="D14996"/>
      <c r="E14996" s="148"/>
      <c r="F14996" s="148"/>
      <c r="G14996" s="149"/>
      <c r="H14996" s="148"/>
      <c r="I14996"/>
    </row>
    <row r="14997" spans="1:9" x14ac:dyDescent="0.25">
      <c r="A14997"/>
      <c r="B14997"/>
      <c r="C14997"/>
      <c r="D14997"/>
      <c r="E14997" s="148"/>
      <c r="F14997" s="148"/>
      <c r="G14997" s="149"/>
      <c r="H14997" s="148"/>
      <c r="I14997"/>
    </row>
    <row r="14998" spans="1:9" x14ac:dyDescent="0.25">
      <c r="A14998"/>
      <c r="B14998"/>
      <c r="C14998"/>
      <c r="D14998"/>
      <c r="E14998" s="148"/>
      <c r="F14998" s="148"/>
      <c r="G14998" s="149"/>
      <c r="H14998" s="148"/>
      <c r="I14998"/>
    </row>
    <row r="14999" spans="1:9" x14ac:dyDescent="0.25">
      <c r="A14999"/>
      <c r="B14999"/>
      <c r="C14999"/>
      <c r="D14999"/>
      <c r="E14999" s="148"/>
      <c r="F14999" s="148"/>
      <c r="G14999" s="149"/>
      <c r="H14999" s="148"/>
      <c r="I14999"/>
    </row>
    <row r="15000" spans="1:9" x14ac:dyDescent="0.25">
      <c r="A15000"/>
      <c r="B15000"/>
      <c r="C15000"/>
      <c r="D15000"/>
      <c r="E15000" s="148"/>
      <c r="F15000" s="148"/>
      <c r="G15000" s="149"/>
      <c r="H15000" s="148"/>
      <c r="I15000"/>
    </row>
    <row r="15001" spans="1:9" x14ac:dyDescent="0.25">
      <c r="A15001"/>
      <c r="B15001"/>
      <c r="C15001"/>
      <c r="D15001"/>
      <c r="E15001" s="148"/>
      <c r="F15001" s="148"/>
      <c r="G15001" s="149"/>
      <c r="H15001" s="148"/>
      <c r="I15001"/>
    </row>
    <row r="15002" spans="1:9" x14ac:dyDescent="0.25">
      <c r="A15002"/>
      <c r="B15002"/>
      <c r="C15002"/>
      <c r="D15002"/>
      <c r="E15002" s="148"/>
      <c r="F15002" s="148"/>
      <c r="G15002" s="149"/>
      <c r="H15002" s="148"/>
      <c r="I15002"/>
    </row>
    <row r="15003" spans="1:9" x14ac:dyDescent="0.25">
      <c r="A15003"/>
      <c r="B15003"/>
      <c r="C15003"/>
      <c r="D15003"/>
      <c r="E15003" s="148"/>
      <c r="F15003" s="148"/>
      <c r="G15003" s="149"/>
      <c r="H15003" s="148"/>
      <c r="I15003"/>
    </row>
    <row r="15004" spans="1:9" x14ac:dyDescent="0.25">
      <c r="A15004"/>
      <c r="B15004"/>
      <c r="C15004"/>
      <c r="D15004"/>
      <c r="E15004" s="148"/>
      <c r="F15004" s="148"/>
      <c r="G15004" s="149"/>
      <c r="H15004" s="148"/>
      <c r="I15004"/>
    </row>
    <row r="15005" spans="1:9" x14ac:dyDescent="0.25">
      <c r="A15005"/>
      <c r="B15005"/>
      <c r="C15005"/>
      <c r="D15005"/>
      <c r="E15005" s="148"/>
      <c r="F15005" s="148"/>
      <c r="G15005" s="149"/>
      <c r="H15005" s="148"/>
      <c r="I15005"/>
    </row>
    <row r="15006" spans="1:9" x14ac:dyDescent="0.25">
      <c r="A15006"/>
      <c r="B15006"/>
      <c r="C15006"/>
      <c r="D15006"/>
      <c r="E15006" s="148"/>
      <c r="F15006" s="148"/>
      <c r="G15006" s="149"/>
      <c r="H15006" s="148"/>
      <c r="I15006"/>
    </row>
    <row r="15007" spans="1:9" x14ac:dyDescent="0.25">
      <c r="A15007"/>
      <c r="B15007"/>
      <c r="C15007"/>
      <c r="D15007"/>
      <c r="E15007" s="148"/>
      <c r="F15007" s="148"/>
      <c r="G15007" s="149"/>
      <c r="H15007" s="148"/>
      <c r="I15007"/>
    </row>
    <row r="15008" spans="1:9" x14ac:dyDescent="0.25">
      <c r="A15008"/>
      <c r="B15008"/>
      <c r="C15008"/>
      <c r="D15008"/>
      <c r="E15008" s="148"/>
      <c r="F15008" s="148"/>
      <c r="G15008" s="149"/>
      <c r="H15008" s="148"/>
      <c r="I15008"/>
    </row>
    <row r="15009" spans="1:9" x14ac:dyDescent="0.25">
      <c r="A15009"/>
      <c r="B15009"/>
      <c r="C15009"/>
      <c r="D15009"/>
      <c r="E15009" s="148"/>
      <c r="F15009" s="148"/>
      <c r="G15009" s="149"/>
      <c r="H15009" s="148"/>
      <c r="I15009"/>
    </row>
    <row r="15010" spans="1:9" x14ac:dyDescent="0.25">
      <c r="A15010"/>
      <c r="B15010"/>
      <c r="C15010"/>
      <c r="D15010"/>
      <c r="E15010" s="148"/>
      <c r="F15010" s="148"/>
      <c r="G15010" s="149"/>
      <c r="H15010" s="148"/>
      <c r="I15010"/>
    </row>
    <row r="15011" spans="1:9" x14ac:dyDescent="0.25">
      <c r="A15011"/>
      <c r="B15011"/>
      <c r="C15011"/>
      <c r="D15011"/>
      <c r="E15011" s="148"/>
      <c r="F15011" s="148"/>
      <c r="G15011" s="149"/>
      <c r="H15011" s="148"/>
      <c r="I15011"/>
    </row>
    <row r="15012" spans="1:9" x14ac:dyDescent="0.25">
      <c r="A15012"/>
      <c r="B15012"/>
      <c r="C15012"/>
      <c r="D15012"/>
      <c r="E15012" s="148"/>
      <c r="F15012" s="148"/>
      <c r="G15012" s="149"/>
      <c r="H15012" s="148"/>
      <c r="I15012"/>
    </row>
    <row r="15013" spans="1:9" x14ac:dyDescent="0.25">
      <c r="A15013"/>
      <c r="B15013"/>
      <c r="C15013"/>
      <c r="D15013"/>
      <c r="E15013" s="148"/>
      <c r="F15013" s="148"/>
      <c r="G15013" s="149"/>
      <c r="H15013" s="148"/>
      <c r="I15013"/>
    </row>
    <row r="15014" spans="1:9" x14ac:dyDescent="0.25">
      <c r="A15014"/>
      <c r="B15014"/>
      <c r="C15014"/>
      <c r="D15014"/>
      <c r="E15014" s="148"/>
      <c r="F15014" s="148"/>
      <c r="G15014" s="149"/>
      <c r="H15014" s="148"/>
      <c r="I15014"/>
    </row>
    <row r="15015" spans="1:9" x14ac:dyDescent="0.25">
      <c r="A15015"/>
      <c r="B15015"/>
      <c r="C15015"/>
      <c r="D15015"/>
      <c r="E15015" s="148"/>
      <c r="F15015" s="148"/>
      <c r="G15015" s="149"/>
      <c r="H15015" s="148"/>
      <c r="I15015"/>
    </row>
    <row r="15016" spans="1:9" x14ac:dyDescent="0.25">
      <c r="A15016"/>
      <c r="B15016"/>
      <c r="C15016"/>
      <c r="D15016"/>
      <c r="E15016" s="148"/>
      <c r="F15016" s="148"/>
      <c r="G15016" s="149"/>
      <c r="H15016" s="148"/>
      <c r="I15016"/>
    </row>
    <row r="15017" spans="1:9" x14ac:dyDescent="0.25">
      <c r="A15017"/>
      <c r="B15017"/>
      <c r="C15017"/>
      <c r="D15017"/>
      <c r="E15017" s="148"/>
      <c r="F15017" s="148"/>
      <c r="G15017" s="149"/>
      <c r="H15017" s="148"/>
      <c r="I15017"/>
    </row>
    <row r="15018" spans="1:9" x14ac:dyDescent="0.25">
      <c r="A15018"/>
      <c r="B15018"/>
      <c r="C15018"/>
      <c r="D15018"/>
      <c r="E15018" s="148"/>
      <c r="F15018" s="148"/>
      <c r="G15018" s="149"/>
      <c r="H15018" s="148"/>
      <c r="I15018"/>
    </row>
    <row r="15019" spans="1:9" x14ac:dyDescent="0.25">
      <c r="A15019"/>
      <c r="B15019"/>
      <c r="C15019"/>
      <c r="D15019"/>
      <c r="E15019" s="148"/>
      <c r="F15019" s="148"/>
      <c r="G15019" s="149"/>
      <c r="H15019" s="148"/>
      <c r="I15019"/>
    </row>
    <row r="15020" spans="1:9" x14ac:dyDescent="0.25">
      <c r="A15020"/>
      <c r="B15020"/>
      <c r="C15020"/>
      <c r="D15020"/>
      <c r="E15020" s="148"/>
      <c r="F15020" s="148"/>
      <c r="G15020" s="149"/>
      <c r="H15020" s="148"/>
      <c r="I15020"/>
    </row>
    <row r="15021" spans="1:9" x14ac:dyDescent="0.25">
      <c r="A15021"/>
      <c r="B15021"/>
      <c r="C15021"/>
      <c r="D15021"/>
      <c r="E15021" s="148"/>
      <c r="F15021" s="148"/>
      <c r="G15021" s="149"/>
      <c r="H15021" s="148"/>
      <c r="I15021"/>
    </row>
    <row r="15022" spans="1:9" x14ac:dyDescent="0.25">
      <c r="A15022"/>
      <c r="B15022"/>
      <c r="C15022"/>
      <c r="D15022"/>
      <c r="E15022" s="148"/>
      <c r="F15022" s="148"/>
      <c r="G15022" s="149"/>
      <c r="H15022" s="148"/>
      <c r="I15022"/>
    </row>
    <row r="15023" spans="1:9" x14ac:dyDescent="0.25">
      <c r="A15023"/>
      <c r="B15023"/>
      <c r="C15023"/>
      <c r="D15023"/>
      <c r="E15023" s="148"/>
      <c r="F15023" s="148"/>
      <c r="G15023" s="149"/>
      <c r="H15023" s="148"/>
      <c r="I15023"/>
    </row>
    <row r="15024" spans="1:9" x14ac:dyDescent="0.25">
      <c r="A15024"/>
      <c r="B15024"/>
      <c r="C15024"/>
      <c r="D15024"/>
      <c r="E15024" s="148"/>
      <c r="F15024" s="148"/>
      <c r="G15024" s="149"/>
      <c r="H15024" s="148"/>
      <c r="I15024"/>
    </row>
    <row r="15025" spans="1:9" x14ac:dyDescent="0.25">
      <c r="A15025"/>
      <c r="B15025"/>
      <c r="C15025"/>
      <c r="D15025"/>
      <c r="E15025" s="148"/>
      <c r="F15025" s="148"/>
      <c r="G15025" s="149"/>
      <c r="H15025" s="148"/>
      <c r="I15025"/>
    </row>
    <row r="15026" spans="1:9" x14ac:dyDescent="0.25">
      <c r="A15026"/>
      <c r="B15026"/>
      <c r="C15026"/>
      <c r="D15026"/>
      <c r="E15026" s="148"/>
      <c r="F15026" s="148"/>
      <c r="G15026" s="149"/>
      <c r="H15026" s="148"/>
      <c r="I15026"/>
    </row>
    <row r="15027" spans="1:9" x14ac:dyDescent="0.25">
      <c r="A15027"/>
      <c r="B15027"/>
      <c r="C15027"/>
      <c r="D15027"/>
      <c r="E15027" s="148"/>
      <c r="F15027" s="148"/>
      <c r="G15027" s="149"/>
      <c r="H15027" s="148"/>
      <c r="I15027"/>
    </row>
    <row r="15028" spans="1:9" x14ac:dyDescent="0.25">
      <c r="A15028"/>
      <c r="B15028"/>
      <c r="C15028"/>
      <c r="D15028"/>
      <c r="E15028" s="148"/>
      <c r="F15028" s="148"/>
      <c r="G15028" s="149"/>
      <c r="H15028" s="148"/>
      <c r="I15028"/>
    </row>
    <row r="15029" spans="1:9" x14ac:dyDescent="0.25">
      <c r="A15029"/>
      <c r="B15029"/>
      <c r="C15029"/>
      <c r="D15029"/>
      <c r="E15029" s="148"/>
      <c r="F15029" s="148"/>
      <c r="G15029" s="149"/>
      <c r="H15029" s="148"/>
      <c r="I15029"/>
    </row>
    <row r="15030" spans="1:9" x14ac:dyDescent="0.25">
      <c r="A15030"/>
      <c r="B15030"/>
      <c r="C15030"/>
      <c r="D15030"/>
      <c r="E15030" s="148"/>
      <c r="F15030" s="148"/>
      <c r="G15030" s="149"/>
      <c r="H15030" s="148"/>
      <c r="I15030"/>
    </row>
    <row r="15031" spans="1:9" x14ac:dyDescent="0.25">
      <c r="A15031"/>
      <c r="B15031"/>
      <c r="C15031"/>
      <c r="D15031"/>
      <c r="E15031" s="148"/>
      <c r="F15031" s="148"/>
      <c r="G15031" s="149"/>
      <c r="H15031" s="148"/>
      <c r="I15031"/>
    </row>
    <row r="15032" spans="1:9" x14ac:dyDescent="0.25">
      <c r="A15032"/>
      <c r="B15032"/>
      <c r="C15032"/>
      <c r="D15032"/>
      <c r="E15032" s="148"/>
      <c r="F15032" s="148"/>
      <c r="G15032" s="149"/>
      <c r="H15032" s="148"/>
      <c r="I15032"/>
    </row>
    <row r="15033" spans="1:9" x14ac:dyDescent="0.25">
      <c r="A15033"/>
      <c r="B15033"/>
      <c r="C15033"/>
      <c r="D15033"/>
      <c r="E15033" s="148"/>
      <c r="F15033" s="148"/>
      <c r="G15033" s="149"/>
      <c r="H15033" s="148"/>
      <c r="I15033"/>
    </row>
    <row r="15034" spans="1:9" x14ac:dyDescent="0.25">
      <c r="A15034"/>
      <c r="B15034"/>
      <c r="C15034"/>
      <c r="D15034"/>
      <c r="E15034" s="148"/>
      <c r="F15034" s="148"/>
      <c r="G15034" s="149"/>
      <c r="H15034" s="148"/>
      <c r="I15034"/>
    </row>
    <row r="15035" spans="1:9" x14ac:dyDescent="0.25">
      <c r="A15035"/>
      <c r="B15035"/>
      <c r="C15035"/>
      <c r="D15035"/>
      <c r="E15035" s="148"/>
      <c r="F15035" s="148"/>
      <c r="G15035" s="149"/>
      <c r="H15035" s="148"/>
      <c r="I15035"/>
    </row>
    <row r="15036" spans="1:9" x14ac:dyDescent="0.25">
      <c r="A15036"/>
      <c r="B15036"/>
      <c r="C15036"/>
      <c r="D15036"/>
      <c r="E15036" s="148"/>
      <c r="F15036" s="148"/>
      <c r="G15036" s="149"/>
      <c r="H15036" s="148"/>
      <c r="I15036"/>
    </row>
    <row r="15037" spans="1:9" x14ac:dyDescent="0.25">
      <c r="A15037"/>
      <c r="B15037"/>
      <c r="C15037"/>
      <c r="D15037"/>
      <c r="E15037" s="148"/>
      <c r="F15037" s="148"/>
      <c r="G15037" s="149"/>
      <c r="H15037" s="148"/>
      <c r="I15037"/>
    </row>
    <row r="15038" spans="1:9" x14ac:dyDescent="0.25">
      <c r="A15038"/>
      <c r="B15038"/>
      <c r="C15038"/>
      <c r="D15038"/>
      <c r="E15038" s="148"/>
      <c r="F15038" s="148"/>
      <c r="G15038" s="149"/>
      <c r="H15038" s="148"/>
      <c r="I15038"/>
    </row>
    <row r="15039" spans="1:9" x14ac:dyDescent="0.25">
      <c r="A15039"/>
      <c r="B15039"/>
      <c r="C15039"/>
      <c r="D15039"/>
      <c r="E15039" s="148"/>
      <c r="F15039" s="148"/>
      <c r="G15039" s="149"/>
      <c r="H15039" s="148"/>
      <c r="I15039"/>
    </row>
    <row r="15040" spans="1:9" x14ac:dyDescent="0.25">
      <c r="A15040"/>
      <c r="B15040"/>
      <c r="C15040"/>
      <c r="D15040"/>
      <c r="E15040" s="148"/>
      <c r="F15040" s="148"/>
      <c r="G15040" s="149"/>
      <c r="H15040" s="148"/>
      <c r="I15040"/>
    </row>
    <row r="15041" spans="1:9" x14ac:dyDescent="0.25">
      <c r="A15041"/>
      <c r="B15041"/>
      <c r="C15041"/>
      <c r="D15041"/>
      <c r="E15041" s="148"/>
      <c r="F15041" s="148"/>
      <c r="G15041" s="149"/>
      <c r="H15041" s="148"/>
      <c r="I15041"/>
    </row>
    <row r="15042" spans="1:9" x14ac:dyDescent="0.25">
      <c r="A15042"/>
      <c r="B15042"/>
      <c r="C15042"/>
      <c r="D15042"/>
      <c r="E15042" s="148"/>
      <c r="F15042" s="148"/>
      <c r="G15042" s="149"/>
      <c r="H15042" s="148"/>
      <c r="I15042"/>
    </row>
    <row r="15043" spans="1:9" x14ac:dyDescent="0.25">
      <c r="A15043"/>
      <c r="B15043"/>
      <c r="C15043"/>
      <c r="D15043"/>
      <c r="E15043" s="148"/>
      <c r="F15043" s="148"/>
      <c r="G15043" s="149"/>
      <c r="H15043" s="148"/>
      <c r="I15043"/>
    </row>
    <row r="15044" spans="1:9" x14ac:dyDescent="0.25">
      <c r="A15044"/>
      <c r="B15044"/>
      <c r="C15044"/>
      <c r="D15044"/>
      <c r="E15044" s="148"/>
      <c r="F15044" s="148"/>
      <c r="G15044" s="149"/>
      <c r="H15044" s="148"/>
      <c r="I15044"/>
    </row>
    <row r="15045" spans="1:9" x14ac:dyDescent="0.25">
      <c r="A15045"/>
      <c r="B15045"/>
      <c r="C15045"/>
      <c r="D15045"/>
      <c r="E15045" s="148"/>
      <c r="F15045" s="148"/>
      <c r="G15045" s="149"/>
      <c r="H15045" s="148"/>
      <c r="I15045"/>
    </row>
    <row r="15046" spans="1:9" x14ac:dyDescent="0.25">
      <c r="A15046"/>
      <c r="B15046"/>
      <c r="C15046"/>
      <c r="D15046"/>
      <c r="E15046" s="148"/>
      <c r="F15046" s="148"/>
      <c r="G15046" s="149"/>
      <c r="H15046" s="148"/>
      <c r="I15046"/>
    </row>
    <row r="15047" spans="1:9" x14ac:dyDescent="0.25">
      <c r="A15047"/>
      <c r="B15047"/>
      <c r="C15047"/>
      <c r="D15047"/>
      <c r="E15047" s="148"/>
      <c r="F15047" s="148"/>
      <c r="G15047" s="149"/>
      <c r="H15047" s="148"/>
      <c r="I15047"/>
    </row>
    <row r="15048" spans="1:9" x14ac:dyDescent="0.25">
      <c r="A15048"/>
      <c r="B15048"/>
      <c r="C15048"/>
      <c r="D15048"/>
      <c r="E15048" s="148"/>
      <c r="F15048" s="148"/>
      <c r="G15048" s="149"/>
      <c r="H15048" s="148"/>
      <c r="I15048"/>
    </row>
    <row r="15049" spans="1:9" x14ac:dyDescent="0.25">
      <c r="A15049"/>
      <c r="B15049"/>
      <c r="C15049"/>
      <c r="D15049"/>
      <c r="E15049" s="148"/>
      <c r="F15049" s="148"/>
      <c r="G15049" s="149"/>
      <c r="H15049" s="148"/>
      <c r="I15049"/>
    </row>
    <row r="15050" spans="1:9" x14ac:dyDescent="0.25">
      <c r="A15050"/>
      <c r="B15050"/>
      <c r="C15050"/>
      <c r="D15050"/>
      <c r="E15050" s="148"/>
      <c r="F15050" s="148"/>
      <c r="G15050" s="149"/>
      <c r="H15050" s="148"/>
      <c r="I15050"/>
    </row>
    <row r="15051" spans="1:9" x14ac:dyDescent="0.25">
      <c r="A15051"/>
      <c r="B15051"/>
      <c r="C15051"/>
      <c r="D15051"/>
      <c r="E15051" s="148"/>
      <c r="F15051" s="148"/>
      <c r="G15051" s="149"/>
      <c r="H15051" s="148"/>
      <c r="I15051"/>
    </row>
    <row r="15052" spans="1:9" x14ac:dyDescent="0.25">
      <c r="A15052"/>
      <c r="B15052"/>
      <c r="C15052"/>
      <c r="D15052"/>
      <c r="E15052" s="148"/>
      <c r="F15052" s="148"/>
      <c r="G15052" s="149"/>
      <c r="H15052" s="148"/>
      <c r="I15052"/>
    </row>
    <row r="15053" spans="1:9" x14ac:dyDescent="0.25">
      <c r="A15053"/>
      <c r="B15053"/>
      <c r="C15053"/>
      <c r="D15053"/>
      <c r="E15053" s="148"/>
      <c r="F15053" s="148"/>
      <c r="G15053" s="149"/>
      <c r="H15053" s="148"/>
      <c r="I15053"/>
    </row>
    <row r="15054" spans="1:9" x14ac:dyDescent="0.25">
      <c r="A15054"/>
      <c r="B15054"/>
      <c r="C15054"/>
      <c r="D15054"/>
      <c r="E15054" s="148"/>
      <c r="F15054" s="148"/>
      <c r="G15054" s="149"/>
      <c r="H15054" s="148"/>
      <c r="I15054"/>
    </row>
    <row r="15055" spans="1:9" x14ac:dyDescent="0.25">
      <c r="A15055"/>
      <c r="B15055"/>
      <c r="C15055"/>
      <c r="D15055"/>
      <c r="E15055" s="148"/>
      <c r="F15055" s="148"/>
      <c r="G15055" s="149"/>
      <c r="H15055" s="148"/>
      <c r="I15055"/>
    </row>
    <row r="15056" spans="1:9" x14ac:dyDescent="0.25">
      <c r="A15056"/>
      <c r="B15056"/>
      <c r="C15056"/>
      <c r="D15056"/>
      <c r="E15056" s="148"/>
      <c r="F15056" s="148"/>
      <c r="G15056" s="149"/>
      <c r="H15056" s="148"/>
      <c r="I15056"/>
    </row>
    <row r="15057" spans="1:9" x14ac:dyDescent="0.25">
      <c r="A15057"/>
      <c r="B15057"/>
      <c r="C15057"/>
      <c r="D15057"/>
      <c r="E15057" s="148"/>
      <c r="F15057" s="148"/>
      <c r="G15057" s="149"/>
      <c r="H15057" s="148"/>
      <c r="I15057"/>
    </row>
    <row r="15058" spans="1:9" x14ac:dyDescent="0.25">
      <c r="A15058"/>
      <c r="B15058"/>
      <c r="C15058"/>
      <c r="D15058"/>
      <c r="E15058" s="148"/>
      <c r="F15058" s="148"/>
      <c r="G15058" s="149"/>
      <c r="H15058" s="148"/>
      <c r="I15058"/>
    </row>
    <row r="15059" spans="1:9" x14ac:dyDescent="0.25">
      <c r="A15059"/>
      <c r="B15059"/>
      <c r="C15059"/>
      <c r="D15059"/>
      <c r="E15059" s="148"/>
      <c r="F15059" s="148"/>
      <c r="G15059" s="149"/>
      <c r="H15059" s="148"/>
      <c r="I15059"/>
    </row>
    <row r="15060" spans="1:9" x14ac:dyDescent="0.25">
      <c r="A15060"/>
      <c r="B15060"/>
      <c r="C15060"/>
      <c r="D15060"/>
      <c r="E15060" s="148"/>
      <c r="F15060" s="148"/>
      <c r="G15060" s="149"/>
      <c r="H15060" s="148"/>
      <c r="I15060"/>
    </row>
    <row r="15061" spans="1:9" x14ac:dyDescent="0.25">
      <c r="A15061"/>
      <c r="B15061"/>
      <c r="C15061"/>
      <c r="D15061"/>
      <c r="E15061" s="148"/>
      <c r="F15061" s="148"/>
      <c r="G15061" s="149"/>
      <c r="H15061" s="148"/>
      <c r="I15061"/>
    </row>
    <row r="15062" spans="1:9" x14ac:dyDescent="0.25">
      <c r="A15062"/>
      <c r="B15062"/>
      <c r="C15062"/>
      <c r="D15062"/>
      <c r="E15062" s="148"/>
      <c r="F15062" s="148"/>
      <c r="G15062" s="149"/>
      <c r="H15062" s="148"/>
      <c r="I15062"/>
    </row>
    <row r="15063" spans="1:9" x14ac:dyDescent="0.25">
      <c r="A15063"/>
      <c r="B15063"/>
      <c r="C15063"/>
      <c r="D15063"/>
      <c r="E15063" s="148"/>
      <c r="F15063" s="148"/>
      <c r="G15063" s="149"/>
      <c r="H15063" s="148"/>
      <c r="I15063"/>
    </row>
    <row r="15064" spans="1:9" x14ac:dyDescent="0.25">
      <c r="A15064"/>
      <c r="B15064"/>
      <c r="C15064"/>
      <c r="D15064"/>
      <c r="E15064" s="148"/>
      <c r="F15064" s="148"/>
      <c r="G15064" s="149"/>
      <c r="H15064" s="148"/>
      <c r="I15064"/>
    </row>
    <row r="15065" spans="1:9" x14ac:dyDescent="0.25">
      <c r="A15065"/>
      <c r="B15065"/>
      <c r="C15065"/>
      <c r="D15065"/>
      <c r="E15065" s="148"/>
      <c r="F15065" s="148"/>
      <c r="G15065" s="149"/>
      <c r="H15065" s="148"/>
      <c r="I15065"/>
    </row>
    <row r="15066" spans="1:9" x14ac:dyDescent="0.25">
      <c r="A15066"/>
      <c r="B15066"/>
      <c r="C15066"/>
      <c r="D15066"/>
      <c r="E15066" s="148"/>
      <c r="F15066" s="148"/>
      <c r="G15066" s="149"/>
      <c r="H15066" s="148"/>
      <c r="I15066"/>
    </row>
    <row r="15067" spans="1:9" x14ac:dyDescent="0.25">
      <c r="A15067"/>
      <c r="B15067"/>
      <c r="C15067"/>
      <c r="D15067"/>
      <c r="E15067" s="148"/>
      <c r="F15067" s="148"/>
      <c r="G15067" s="149"/>
      <c r="H15067" s="148"/>
      <c r="I15067"/>
    </row>
    <row r="15068" spans="1:9" x14ac:dyDescent="0.25">
      <c r="A15068"/>
      <c r="B15068"/>
      <c r="C15068"/>
      <c r="D15068"/>
      <c r="E15068" s="148"/>
      <c r="F15068" s="148"/>
      <c r="G15068" s="149"/>
      <c r="H15068" s="148"/>
      <c r="I15068"/>
    </row>
    <row r="15069" spans="1:9" x14ac:dyDescent="0.25">
      <c r="A15069"/>
      <c r="B15069"/>
      <c r="C15069"/>
      <c r="D15069"/>
      <c r="E15069" s="148"/>
      <c r="F15069" s="148"/>
      <c r="G15069" s="149"/>
      <c r="H15069" s="148"/>
      <c r="I15069"/>
    </row>
    <row r="15070" spans="1:9" x14ac:dyDescent="0.25">
      <c r="A15070"/>
      <c r="B15070"/>
      <c r="C15070"/>
      <c r="D15070"/>
      <c r="E15070" s="148"/>
      <c r="F15070" s="148"/>
      <c r="G15070" s="149"/>
      <c r="H15070" s="148"/>
      <c r="I15070"/>
    </row>
    <row r="15071" spans="1:9" x14ac:dyDescent="0.25">
      <c r="A15071"/>
      <c r="B15071"/>
      <c r="C15071"/>
      <c r="D15071"/>
      <c r="E15071" s="148"/>
      <c r="F15071" s="148"/>
      <c r="G15071" s="149"/>
      <c r="H15071" s="148"/>
      <c r="I15071"/>
    </row>
    <row r="15072" spans="1:9" x14ac:dyDescent="0.25">
      <c r="A15072"/>
      <c r="B15072"/>
      <c r="C15072"/>
      <c r="D15072"/>
      <c r="E15072" s="148"/>
      <c r="F15072" s="148"/>
      <c r="G15072" s="149"/>
      <c r="H15072" s="148"/>
      <c r="I15072"/>
    </row>
    <row r="15073" spans="1:9" x14ac:dyDescent="0.25">
      <c r="A15073"/>
      <c r="B15073"/>
      <c r="C15073"/>
      <c r="D15073"/>
      <c r="E15073" s="148"/>
      <c r="F15073" s="148"/>
      <c r="G15073" s="149"/>
      <c r="H15073" s="148"/>
      <c r="I15073"/>
    </row>
    <row r="15074" spans="1:9" x14ac:dyDescent="0.25">
      <c r="A15074"/>
      <c r="B15074"/>
      <c r="C15074"/>
      <c r="D15074"/>
      <c r="E15074" s="148"/>
      <c r="F15074" s="148"/>
      <c r="G15074" s="149"/>
      <c r="H15074" s="148"/>
      <c r="I15074"/>
    </row>
    <row r="15075" spans="1:9" x14ac:dyDescent="0.25">
      <c r="A15075"/>
      <c r="B15075"/>
      <c r="C15075"/>
      <c r="D15075"/>
      <c r="E15075" s="148"/>
      <c r="F15075" s="148"/>
      <c r="G15075" s="149"/>
      <c r="H15075" s="148"/>
      <c r="I15075"/>
    </row>
    <row r="15076" spans="1:9" x14ac:dyDescent="0.25">
      <c r="A15076"/>
      <c r="B15076"/>
      <c r="C15076"/>
      <c r="D15076"/>
      <c r="E15076" s="148"/>
      <c r="F15076" s="148"/>
      <c r="G15076" s="149"/>
      <c r="H15076" s="148"/>
      <c r="I15076"/>
    </row>
    <row r="15077" spans="1:9" x14ac:dyDescent="0.25">
      <c r="A15077"/>
      <c r="B15077"/>
      <c r="C15077"/>
      <c r="D15077"/>
      <c r="E15077" s="148"/>
      <c r="F15077" s="148"/>
      <c r="G15077" s="149"/>
      <c r="H15077" s="148"/>
      <c r="I15077"/>
    </row>
    <row r="15078" spans="1:9" x14ac:dyDescent="0.25">
      <c r="A15078"/>
      <c r="B15078"/>
      <c r="C15078"/>
      <c r="D15078"/>
      <c r="E15078" s="148"/>
      <c r="F15078" s="148"/>
      <c r="G15078" s="149"/>
      <c r="H15078" s="148"/>
      <c r="I15078"/>
    </row>
    <row r="15079" spans="1:9" x14ac:dyDescent="0.25">
      <c r="A15079"/>
      <c r="B15079"/>
      <c r="C15079"/>
      <c r="D15079"/>
      <c r="E15079" s="148"/>
      <c r="F15079" s="148"/>
      <c r="G15079" s="149"/>
      <c r="H15079" s="148"/>
      <c r="I15079"/>
    </row>
    <row r="15080" spans="1:9" x14ac:dyDescent="0.25">
      <c r="A15080"/>
      <c r="B15080"/>
      <c r="C15080"/>
      <c r="D15080"/>
      <c r="E15080" s="148"/>
      <c r="F15080" s="148"/>
      <c r="G15080" s="149"/>
      <c r="H15080" s="148"/>
      <c r="I15080"/>
    </row>
    <row r="15081" spans="1:9" x14ac:dyDescent="0.25">
      <c r="A15081"/>
      <c r="B15081"/>
      <c r="C15081"/>
      <c r="D15081"/>
      <c r="E15081" s="148"/>
      <c r="F15081" s="148"/>
      <c r="G15081" s="149"/>
      <c r="H15081" s="148"/>
      <c r="I15081"/>
    </row>
    <row r="15082" spans="1:9" x14ac:dyDescent="0.25">
      <c r="A15082"/>
      <c r="B15082"/>
      <c r="C15082"/>
      <c r="D15082"/>
      <c r="E15082" s="148"/>
      <c r="F15082" s="148"/>
      <c r="G15082" s="149"/>
      <c r="H15082" s="148"/>
      <c r="I15082"/>
    </row>
    <row r="15083" spans="1:9" x14ac:dyDescent="0.25">
      <c r="A15083"/>
      <c r="B15083"/>
      <c r="C15083"/>
      <c r="D15083"/>
      <c r="E15083" s="148"/>
      <c r="F15083" s="148"/>
      <c r="G15083" s="149"/>
      <c r="H15083" s="148"/>
      <c r="I15083"/>
    </row>
    <row r="15084" spans="1:9" x14ac:dyDescent="0.25">
      <c r="A15084"/>
      <c r="B15084"/>
      <c r="C15084"/>
      <c r="D15084"/>
      <c r="E15084" s="148"/>
      <c r="F15084" s="148"/>
      <c r="G15084" s="149"/>
      <c r="H15084" s="148"/>
      <c r="I15084"/>
    </row>
    <row r="15085" spans="1:9" x14ac:dyDescent="0.25">
      <c r="A15085"/>
      <c r="B15085"/>
      <c r="C15085"/>
      <c r="D15085"/>
      <c r="E15085" s="148"/>
      <c r="F15085" s="148"/>
      <c r="G15085" s="149"/>
      <c r="H15085" s="148"/>
      <c r="I15085"/>
    </row>
    <row r="15086" spans="1:9" x14ac:dyDescent="0.25">
      <c r="A15086"/>
      <c r="B15086"/>
      <c r="C15086"/>
      <c r="D15086"/>
      <c r="E15086" s="148"/>
      <c r="F15086" s="148"/>
      <c r="G15086" s="149"/>
      <c r="H15086" s="148"/>
      <c r="I15086"/>
    </row>
    <row r="15087" spans="1:9" x14ac:dyDescent="0.25">
      <c r="A15087"/>
      <c r="B15087"/>
      <c r="C15087"/>
      <c r="D15087"/>
      <c r="E15087" s="148"/>
      <c r="F15087" s="148"/>
      <c r="G15087" s="149"/>
      <c r="H15087" s="148"/>
      <c r="I15087"/>
    </row>
    <row r="15088" spans="1:9" x14ac:dyDescent="0.25">
      <c r="A15088"/>
      <c r="B15088"/>
      <c r="C15088"/>
      <c r="D15088"/>
      <c r="E15088" s="148"/>
      <c r="F15088" s="148"/>
      <c r="G15088" s="149"/>
      <c r="H15088" s="148"/>
      <c r="I15088"/>
    </row>
    <row r="15089" spans="1:9" x14ac:dyDescent="0.25">
      <c r="A15089"/>
      <c r="B15089"/>
      <c r="C15089"/>
      <c r="D15089"/>
      <c r="E15089" s="148"/>
      <c r="F15089" s="148"/>
      <c r="G15089" s="149"/>
      <c r="H15089" s="148"/>
      <c r="I15089"/>
    </row>
    <row r="15090" spans="1:9" x14ac:dyDescent="0.25">
      <c r="A15090"/>
      <c r="B15090"/>
      <c r="C15090"/>
      <c r="D15090"/>
      <c r="E15090" s="148"/>
      <c r="F15090" s="148"/>
      <c r="G15090" s="149"/>
      <c r="H15090" s="148"/>
      <c r="I15090"/>
    </row>
    <row r="15091" spans="1:9" x14ac:dyDescent="0.25">
      <c r="A15091"/>
      <c r="B15091"/>
      <c r="C15091"/>
      <c r="D15091"/>
      <c r="E15091" s="148"/>
      <c r="F15091" s="148"/>
      <c r="G15091" s="149"/>
      <c r="H15091" s="148"/>
      <c r="I15091"/>
    </row>
    <row r="15092" spans="1:9" x14ac:dyDescent="0.25">
      <c r="A15092"/>
      <c r="B15092"/>
      <c r="C15092"/>
      <c r="D15092"/>
      <c r="E15092" s="148"/>
      <c r="F15092" s="148"/>
      <c r="G15092" s="149"/>
      <c r="H15092" s="148"/>
      <c r="I15092"/>
    </row>
    <row r="15093" spans="1:9" x14ac:dyDescent="0.25">
      <c r="A15093"/>
      <c r="B15093"/>
      <c r="C15093"/>
      <c r="D15093"/>
      <c r="E15093" s="148"/>
      <c r="F15093" s="148"/>
      <c r="G15093" s="149"/>
      <c r="H15093" s="148"/>
      <c r="I15093"/>
    </row>
    <row r="15094" spans="1:9" x14ac:dyDescent="0.25">
      <c r="A15094"/>
      <c r="B15094"/>
      <c r="C15094"/>
      <c r="D15094"/>
      <c r="E15094" s="148"/>
      <c r="F15094" s="148"/>
      <c r="G15094" s="149"/>
      <c r="H15094" s="148"/>
      <c r="I15094"/>
    </row>
    <row r="15095" spans="1:9" x14ac:dyDescent="0.25">
      <c r="A15095"/>
      <c r="B15095"/>
      <c r="C15095"/>
      <c r="D15095"/>
      <c r="E15095" s="148"/>
      <c r="F15095" s="148"/>
      <c r="G15095" s="149"/>
      <c r="H15095" s="148"/>
      <c r="I15095"/>
    </row>
    <row r="15096" spans="1:9" x14ac:dyDescent="0.25">
      <c r="A15096"/>
      <c r="B15096"/>
      <c r="C15096"/>
      <c r="D15096"/>
      <c r="E15096" s="148"/>
      <c r="F15096" s="148"/>
      <c r="G15096" s="149"/>
      <c r="H15096" s="148"/>
      <c r="I15096"/>
    </row>
    <row r="15097" spans="1:9" x14ac:dyDescent="0.25">
      <c r="A15097"/>
      <c r="B15097"/>
      <c r="C15097"/>
      <c r="D15097"/>
      <c r="E15097" s="148"/>
      <c r="F15097" s="148"/>
      <c r="G15097" s="149"/>
      <c r="H15097" s="148"/>
      <c r="I15097"/>
    </row>
    <row r="15098" spans="1:9" x14ac:dyDescent="0.25">
      <c r="A15098"/>
      <c r="B15098"/>
      <c r="C15098"/>
      <c r="D15098"/>
      <c r="E15098" s="148"/>
      <c r="F15098" s="148"/>
      <c r="G15098" s="149"/>
      <c r="H15098" s="148"/>
      <c r="I15098"/>
    </row>
    <row r="15099" spans="1:9" x14ac:dyDescent="0.25">
      <c r="A15099"/>
      <c r="B15099"/>
      <c r="C15099"/>
      <c r="D15099"/>
      <c r="E15099" s="148"/>
      <c r="F15099" s="148"/>
      <c r="G15099" s="149"/>
      <c r="H15099" s="148"/>
      <c r="I15099"/>
    </row>
    <row r="15100" spans="1:9" x14ac:dyDescent="0.25">
      <c r="A15100"/>
      <c r="B15100"/>
      <c r="C15100"/>
      <c r="D15100"/>
      <c r="E15100" s="148"/>
      <c r="F15100" s="148"/>
      <c r="G15100" s="149"/>
      <c r="H15100" s="148"/>
      <c r="I15100"/>
    </row>
    <row r="15101" spans="1:9" x14ac:dyDescent="0.25">
      <c r="A15101"/>
      <c r="B15101"/>
      <c r="C15101"/>
      <c r="D15101"/>
      <c r="E15101" s="148"/>
      <c r="F15101" s="148"/>
      <c r="G15101" s="149"/>
      <c r="H15101" s="148"/>
      <c r="I15101"/>
    </row>
    <row r="15102" spans="1:9" x14ac:dyDescent="0.25">
      <c r="A15102"/>
      <c r="B15102"/>
      <c r="C15102"/>
      <c r="D15102"/>
      <c r="E15102" s="148"/>
      <c r="F15102" s="148"/>
      <c r="G15102" s="149"/>
      <c r="H15102" s="148"/>
      <c r="I15102"/>
    </row>
    <row r="15103" spans="1:9" x14ac:dyDescent="0.25">
      <c r="A15103"/>
      <c r="B15103"/>
      <c r="C15103"/>
      <c r="D15103"/>
      <c r="E15103" s="148"/>
      <c r="F15103" s="148"/>
      <c r="G15103" s="149"/>
      <c r="H15103" s="148"/>
      <c r="I15103"/>
    </row>
    <row r="15104" spans="1:9" x14ac:dyDescent="0.25">
      <c r="A15104"/>
      <c r="B15104"/>
      <c r="C15104"/>
      <c r="D15104"/>
      <c r="E15104" s="148"/>
      <c r="F15104" s="148"/>
      <c r="G15104" s="149"/>
      <c r="H15104" s="148"/>
      <c r="I15104"/>
    </row>
    <row r="15105" spans="1:9" x14ac:dyDescent="0.25">
      <c r="A15105"/>
      <c r="B15105"/>
      <c r="C15105"/>
      <c r="D15105"/>
      <c r="E15105" s="148"/>
      <c r="F15105" s="148"/>
      <c r="G15105" s="149"/>
      <c r="H15105" s="148"/>
      <c r="I15105"/>
    </row>
    <row r="15106" spans="1:9" x14ac:dyDescent="0.25">
      <c r="A15106"/>
      <c r="B15106"/>
      <c r="C15106"/>
      <c r="D15106"/>
      <c r="E15106" s="148"/>
      <c r="F15106" s="148"/>
      <c r="G15106" s="149"/>
      <c r="H15106" s="148"/>
      <c r="I15106"/>
    </row>
    <row r="15107" spans="1:9" x14ac:dyDescent="0.25">
      <c r="A15107"/>
      <c r="B15107"/>
      <c r="C15107"/>
      <c r="D15107"/>
      <c r="E15107" s="148"/>
      <c r="F15107" s="148"/>
      <c r="G15107" s="149"/>
      <c r="H15107" s="148"/>
      <c r="I15107"/>
    </row>
    <row r="15108" spans="1:9" x14ac:dyDescent="0.25">
      <c r="A15108"/>
      <c r="B15108"/>
      <c r="C15108"/>
      <c r="D15108"/>
      <c r="E15108" s="148"/>
      <c r="F15108" s="148"/>
      <c r="G15108" s="149"/>
      <c r="H15108" s="148"/>
      <c r="I15108"/>
    </row>
    <row r="15109" spans="1:9" x14ac:dyDescent="0.25">
      <c r="A15109"/>
      <c r="B15109"/>
      <c r="C15109"/>
      <c r="D15109"/>
      <c r="E15109" s="148"/>
      <c r="F15109" s="148"/>
      <c r="G15109" s="149"/>
      <c r="H15109" s="148"/>
      <c r="I15109"/>
    </row>
    <row r="15110" spans="1:9" x14ac:dyDescent="0.25">
      <c r="A15110"/>
      <c r="B15110"/>
      <c r="C15110"/>
      <c r="D15110"/>
      <c r="E15110" s="148"/>
      <c r="F15110" s="148"/>
      <c r="G15110" s="149"/>
      <c r="H15110" s="148"/>
      <c r="I15110"/>
    </row>
    <row r="15111" spans="1:9" x14ac:dyDescent="0.25">
      <c r="A15111"/>
      <c r="B15111"/>
      <c r="C15111"/>
      <c r="D15111"/>
      <c r="E15111" s="148"/>
      <c r="F15111" s="148"/>
      <c r="G15111" s="149"/>
      <c r="H15111" s="148"/>
      <c r="I15111"/>
    </row>
    <row r="15112" spans="1:9" x14ac:dyDescent="0.25">
      <c r="A15112"/>
      <c r="B15112"/>
      <c r="C15112"/>
      <c r="D15112"/>
      <c r="E15112" s="148"/>
      <c r="F15112" s="148"/>
      <c r="G15112" s="149"/>
      <c r="H15112" s="148"/>
      <c r="I15112"/>
    </row>
    <row r="15113" spans="1:9" x14ac:dyDescent="0.25">
      <c r="A15113"/>
      <c r="B15113"/>
      <c r="C15113"/>
      <c r="D15113"/>
      <c r="E15113" s="148"/>
      <c r="F15113" s="148"/>
      <c r="G15113" s="149"/>
      <c r="H15113" s="148"/>
      <c r="I15113"/>
    </row>
    <row r="15114" spans="1:9" x14ac:dyDescent="0.25">
      <c r="A15114"/>
      <c r="B15114"/>
      <c r="C15114"/>
      <c r="D15114"/>
      <c r="E15114" s="148"/>
      <c r="F15114" s="148"/>
      <c r="G15114" s="149"/>
      <c r="H15114" s="148"/>
      <c r="I15114"/>
    </row>
    <row r="15115" spans="1:9" x14ac:dyDescent="0.25">
      <c r="A15115"/>
      <c r="B15115"/>
      <c r="C15115"/>
      <c r="D15115"/>
      <c r="E15115" s="148"/>
      <c r="F15115" s="148"/>
      <c r="G15115" s="149"/>
      <c r="H15115" s="148"/>
      <c r="I15115"/>
    </row>
    <row r="15116" spans="1:9" x14ac:dyDescent="0.25">
      <c r="A15116"/>
      <c r="B15116"/>
      <c r="C15116"/>
      <c r="D15116"/>
      <c r="E15116" s="148"/>
      <c r="F15116" s="148"/>
      <c r="G15116" s="149"/>
      <c r="H15116" s="148"/>
      <c r="I15116"/>
    </row>
    <row r="15117" spans="1:9" x14ac:dyDescent="0.25">
      <c r="A15117"/>
      <c r="B15117"/>
      <c r="C15117"/>
      <c r="D15117"/>
      <c r="E15117" s="148"/>
      <c r="F15117" s="148"/>
      <c r="G15117" s="149"/>
      <c r="H15117" s="148"/>
      <c r="I15117"/>
    </row>
    <row r="15118" spans="1:9" x14ac:dyDescent="0.25">
      <c r="A15118"/>
      <c r="B15118"/>
      <c r="C15118"/>
      <c r="D15118"/>
      <c r="E15118" s="148"/>
      <c r="F15118" s="148"/>
      <c r="G15118" s="149"/>
      <c r="H15118" s="148"/>
      <c r="I15118"/>
    </row>
    <row r="15119" spans="1:9" x14ac:dyDescent="0.25">
      <c r="A15119"/>
      <c r="B15119"/>
      <c r="C15119"/>
      <c r="D15119"/>
      <c r="E15119" s="148"/>
      <c r="F15119" s="148"/>
      <c r="G15119" s="149"/>
      <c r="H15119" s="148"/>
      <c r="I15119"/>
    </row>
    <row r="15120" spans="1:9" x14ac:dyDescent="0.25">
      <c r="A15120"/>
      <c r="B15120"/>
      <c r="C15120"/>
      <c r="D15120"/>
      <c r="E15120" s="148"/>
      <c r="F15120" s="148"/>
      <c r="G15120" s="149"/>
      <c r="H15120" s="148"/>
      <c r="I15120"/>
    </row>
    <row r="15121" spans="1:9" x14ac:dyDescent="0.25">
      <c r="A15121"/>
      <c r="B15121"/>
      <c r="C15121"/>
      <c r="D15121"/>
      <c r="E15121" s="148"/>
      <c r="F15121" s="148"/>
      <c r="G15121" s="149"/>
      <c r="H15121" s="148"/>
      <c r="I15121"/>
    </row>
    <row r="15122" spans="1:9" x14ac:dyDescent="0.25">
      <c r="A15122"/>
      <c r="B15122"/>
      <c r="C15122"/>
      <c r="D15122"/>
      <c r="E15122" s="148"/>
      <c r="F15122" s="148"/>
      <c r="G15122" s="149"/>
      <c r="H15122" s="148"/>
      <c r="I15122"/>
    </row>
    <row r="15123" spans="1:9" x14ac:dyDescent="0.25">
      <c r="A15123"/>
      <c r="B15123"/>
      <c r="C15123"/>
      <c r="D15123"/>
      <c r="E15123" s="148"/>
      <c r="F15123" s="148"/>
      <c r="G15123" s="149"/>
      <c r="H15123" s="148"/>
      <c r="I15123"/>
    </row>
    <row r="15124" spans="1:9" x14ac:dyDescent="0.25">
      <c r="A15124"/>
      <c r="B15124"/>
      <c r="C15124"/>
      <c r="D15124"/>
      <c r="E15124" s="148"/>
      <c r="F15124" s="148"/>
      <c r="G15124" s="149"/>
      <c r="H15124" s="148"/>
      <c r="I15124"/>
    </row>
    <row r="15125" spans="1:9" x14ac:dyDescent="0.25">
      <c r="A15125"/>
      <c r="B15125"/>
      <c r="C15125"/>
      <c r="D15125"/>
      <c r="E15125" s="148"/>
      <c r="F15125" s="148"/>
      <c r="G15125" s="149"/>
      <c r="H15125" s="148"/>
      <c r="I15125"/>
    </row>
    <row r="15126" spans="1:9" x14ac:dyDescent="0.25">
      <c r="A15126"/>
      <c r="B15126"/>
      <c r="C15126"/>
      <c r="D15126"/>
      <c r="E15126" s="148"/>
      <c r="F15126" s="148"/>
      <c r="G15126" s="149"/>
      <c r="H15126" s="148"/>
      <c r="I15126"/>
    </row>
    <row r="15127" spans="1:9" x14ac:dyDescent="0.25">
      <c r="A15127"/>
      <c r="B15127"/>
      <c r="C15127"/>
      <c r="D15127"/>
      <c r="E15127" s="148"/>
      <c r="F15127" s="148"/>
      <c r="G15127" s="149"/>
      <c r="H15127" s="148"/>
      <c r="I15127"/>
    </row>
    <row r="15128" spans="1:9" x14ac:dyDescent="0.25">
      <c r="A15128"/>
      <c r="B15128"/>
      <c r="C15128"/>
      <c r="D15128"/>
      <c r="E15128" s="148"/>
      <c r="F15128" s="148"/>
      <c r="G15128" s="149"/>
      <c r="H15128" s="148"/>
      <c r="I15128"/>
    </row>
    <row r="15129" spans="1:9" x14ac:dyDescent="0.25">
      <c r="A15129"/>
      <c r="B15129"/>
      <c r="C15129"/>
      <c r="D15129"/>
      <c r="E15129" s="148"/>
      <c r="F15129" s="148"/>
      <c r="G15129" s="149"/>
      <c r="H15129" s="148"/>
      <c r="I15129"/>
    </row>
    <row r="15130" spans="1:9" x14ac:dyDescent="0.25">
      <c r="A15130"/>
      <c r="B15130"/>
      <c r="C15130"/>
      <c r="D15130"/>
      <c r="E15130" s="148"/>
      <c r="F15130" s="148"/>
      <c r="G15130" s="149"/>
      <c r="H15130" s="148"/>
      <c r="I15130"/>
    </row>
    <row r="15131" spans="1:9" x14ac:dyDescent="0.25">
      <c r="A15131"/>
      <c r="B15131"/>
      <c r="C15131"/>
      <c r="D15131"/>
      <c r="E15131" s="148"/>
      <c r="F15131" s="148"/>
      <c r="G15131" s="149"/>
      <c r="H15131" s="148"/>
      <c r="I15131"/>
    </row>
    <row r="15132" spans="1:9" x14ac:dyDescent="0.25">
      <c r="A15132"/>
      <c r="B15132"/>
      <c r="C15132"/>
      <c r="D15132"/>
      <c r="E15132" s="148"/>
      <c r="F15132" s="148"/>
      <c r="G15132" s="149"/>
      <c r="H15132" s="148"/>
      <c r="I15132"/>
    </row>
    <row r="15133" spans="1:9" x14ac:dyDescent="0.25">
      <c r="A15133"/>
      <c r="B15133"/>
      <c r="C15133"/>
      <c r="D15133"/>
      <c r="E15133" s="148"/>
      <c r="F15133" s="148"/>
      <c r="G15133" s="149"/>
      <c r="H15133" s="148"/>
      <c r="I15133"/>
    </row>
    <row r="15134" spans="1:9" x14ac:dyDescent="0.25">
      <c r="A15134"/>
      <c r="B15134"/>
      <c r="C15134"/>
      <c r="D15134"/>
      <c r="E15134" s="148"/>
      <c r="F15134" s="148"/>
      <c r="G15134" s="149"/>
      <c r="H15134" s="148"/>
      <c r="I15134"/>
    </row>
    <row r="15135" spans="1:9" x14ac:dyDescent="0.25">
      <c r="A15135"/>
      <c r="B15135"/>
      <c r="C15135"/>
      <c r="D15135"/>
      <c r="E15135" s="148"/>
      <c r="F15135" s="148"/>
      <c r="G15135" s="149"/>
      <c r="H15135" s="148"/>
      <c r="I15135"/>
    </row>
    <row r="15136" spans="1:9" x14ac:dyDescent="0.25">
      <c r="A15136"/>
      <c r="B15136"/>
      <c r="C15136"/>
      <c r="D15136"/>
      <c r="E15136" s="148"/>
      <c r="F15136" s="148"/>
      <c r="G15136" s="149"/>
      <c r="H15136" s="148"/>
      <c r="I15136"/>
    </row>
    <row r="15137" spans="1:9" x14ac:dyDescent="0.25">
      <c r="A15137"/>
      <c r="B15137"/>
      <c r="C15137"/>
      <c r="D15137"/>
      <c r="E15137" s="148"/>
      <c r="F15137" s="148"/>
      <c r="G15137" s="149"/>
      <c r="H15137" s="148"/>
      <c r="I15137"/>
    </row>
    <row r="15138" spans="1:9" x14ac:dyDescent="0.25">
      <c r="A15138"/>
      <c r="B15138"/>
      <c r="C15138"/>
      <c r="D15138"/>
      <c r="E15138" s="148"/>
      <c r="F15138" s="148"/>
      <c r="G15138" s="149"/>
      <c r="H15138" s="148"/>
      <c r="I15138"/>
    </row>
    <row r="15139" spans="1:9" x14ac:dyDescent="0.25">
      <c r="A15139"/>
      <c r="B15139"/>
      <c r="C15139"/>
      <c r="D15139"/>
      <c r="E15139" s="148"/>
      <c r="F15139" s="148"/>
      <c r="G15139" s="149"/>
      <c r="H15139" s="148"/>
      <c r="I15139"/>
    </row>
    <row r="15140" spans="1:9" x14ac:dyDescent="0.25">
      <c r="A15140"/>
      <c r="B15140"/>
      <c r="C15140"/>
      <c r="D15140"/>
      <c r="E15140" s="148"/>
      <c r="F15140" s="148"/>
      <c r="G15140" s="149"/>
      <c r="H15140" s="148"/>
      <c r="I15140"/>
    </row>
    <row r="15141" spans="1:9" x14ac:dyDescent="0.25">
      <c r="A15141"/>
      <c r="B15141"/>
      <c r="C15141"/>
      <c r="D15141"/>
      <c r="E15141" s="148"/>
      <c r="F15141" s="148"/>
      <c r="G15141" s="149"/>
      <c r="H15141" s="148"/>
      <c r="I15141"/>
    </row>
    <row r="15142" spans="1:9" x14ac:dyDescent="0.25">
      <c r="A15142"/>
      <c r="B15142"/>
      <c r="C15142"/>
      <c r="D15142"/>
      <c r="E15142" s="148"/>
      <c r="F15142" s="148"/>
      <c r="G15142" s="149"/>
      <c r="H15142" s="148"/>
      <c r="I15142"/>
    </row>
    <row r="15143" spans="1:9" x14ac:dyDescent="0.25">
      <c r="A15143"/>
      <c r="B15143"/>
      <c r="C15143"/>
      <c r="D15143"/>
      <c r="E15143" s="148"/>
      <c r="F15143" s="148"/>
      <c r="G15143" s="149"/>
      <c r="H15143" s="148"/>
      <c r="I15143"/>
    </row>
    <row r="15144" spans="1:9" x14ac:dyDescent="0.25">
      <c r="A15144"/>
      <c r="B15144"/>
      <c r="C15144"/>
      <c r="D15144"/>
      <c r="E15144" s="148"/>
      <c r="F15144" s="148"/>
      <c r="G15144" s="149"/>
      <c r="H15144" s="148"/>
      <c r="I15144"/>
    </row>
    <row r="15145" spans="1:9" x14ac:dyDescent="0.25">
      <c r="A15145"/>
      <c r="B15145"/>
      <c r="C15145"/>
      <c r="D15145"/>
      <c r="E15145" s="148"/>
      <c r="F15145" s="148"/>
      <c r="G15145" s="149"/>
      <c r="H15145" s="148"/>
      <c r="I15145"/>
    </row>
    <row r="15146" spans="1:9" x14ac:dyDescent="0.25">
      <c r="A15146"/>
      <c r="B15146"/>
      <c r="C15146"/>
      <c r="D15146"/>
      <c r="E15146" s="148"/>
      <c r="F15146" s="148"/>
      <c r="G15146" s="149"/>
      <c r="H15146" s="148"/>
      <c r="I15146"/>
    </row>
    <row r="15147" spans="1:9" x14ac:dyDescent="0.25">
      <c r="A15147"/>
      <c r="B15147"/>
      <c r="C15147"/>
      <c r="D15147"/>
      <c r="E15147" s="148"/>
      <c r="F15147" s="148"/>
      <c r="G15147" s="149"/>
      <c r="H15147" s="148"/>
      <c r="I15147"/>
    </row>
    <row r="15148" spans="1:9" x14ac:dyDescent="0.25">
      <c r="A15148"/>
      <c r="B15148"/>
      <c r="C15148"/>
      <c r="D15148"/>
      <c r="E15148" s="148"/>
      <c r="F15148" s="148"/>
      <c r="G15148" s="149"/>
      <c r="H15148" s="148"/>
      <c r="I15148"/>
    </row>
    <row r="15149" spans="1:9" x14ac:dyDescent="0.25">
      <c r="A15149"/>
      <c r="B15149"/>
      <c r="C15149"/>
      <c r="D15149"/>
      <c r="E15149" s="148"/>
      <c r="F15149" s="148"/>
      <c r="G15149" s="149"/>
      <c r="H15149" s="148"/>
      <c r="I15149"/>
    </row>
    <row r="15150" spans="1:9" x14ac:dyDescent="0.25">
      <c r="A15150"/>
      <c r="B15150"/>
      <c r="C15150"/>
      <c r="D15150"/>
      <c r="E15150" s="148"/>
      <c r="F15150" s="148"/>
      <c r="G15150" s="149"/>
      <c r="H15150" s="148"/>
      <c r="I15150"/>
    </row>
    <row r="15151" spans="1:9" x14ac:dyDescent="0.25">
      <c r="A15151"/>
      <c r="B15151"/>
      <c r="C15151"/>
      <c r="D15151"/>
      <c r="E15151" s="148"/>
      <c r="F15151" s="148"/>
      <c r="G15151" s="149"/>
      <c r="H15151" s="148"/>
      <c r="I15151"/>
    </row>
    <row r="15152" spans="1:9" x14ac:dyDescent="0.25">
      <c r="A15152"/>
      <c r="B15152"/>
      <c r="C15152"/>
      <c r="D15152"/>
      <c r="E15152" s="148"/>
      <c r="F15152" s="148"/>
      <c r="G15152" s="149"/>
      <c r="H15152" s="148"/>
      <c r="I15152"/>
    </row>
    <row r="15153" spans="1:9" x14ac:dyDescent="0.25">
      <c r="A15153"/>
      <c r="B15153"/>
      <c r="C15153"/>
      <c r="D15153"/>
      <c r="E15153" s="148"/>
      <c r="F15153" s="148"/>
      <c r="G15153" s="149"/>
      <c r="H15153" s="148"/>
      <c r="I15153"/>
    </row>
    <row r="15154" spans="1:9" x14ac:dyDescent="0.25">
      <c r="A15154"/>
      <c r="B15154"/>
      <c r="C15154"/>
      <c r="D15154"/>
      <c r="E15154" s="148"/>
      <c r="F15154" s="148"/>
      <c r="G15154" s="149"/>
      <c r="H15154" s="148"/>
      <c r="I15154"/>
    </row>
    <row r="15155" spans="1:9" x14ac:dyDescent="0.25">
      <c r="A15155"/>
      <c r="B15155"/>
      <c r="C15155"/>
      <c r="D15155"/>
      <c r="E15155" s="148"/>
      <c r="F15155" s="148"/>
      <c r="G15155" s="149"/>
      <c r="H15155" s="148"/>
      <c r="I15155"/>
    </row>
    <row r="15156" spans="1:9" x14ac:dyDescent="0.25">
      <c r="A15156"/>
      <c r="B15156"/>
      <c r="C15156"/>
      <c r="D15156"/>
      <c r="E15156" s="148"/>
      <c r="F15156" s="148"/>
      <c r="G15156" s="149"/>
      <c r="H15156" s="148"/>
      <c r="I15156"/>
    </row>
    <row r="15157" spans="1:9" x14ac:dyDescent="0.25">
      <c r="A15157"/>
      <c r="B15157"/>
      <c r="C15157"/>
      <c r="D15157"/>
      <c r="E15157" s="148"/>
      <c r="F15157" s="148"/>
      <c r="G15157" s="149"/>
      <c r="H15157" s="148"/>
      <c r="I15157"/>
    </row>
    <row r="15158" spans="1:9" x14ac:dyDescent="0.25">
      <c r="A15158"/>
      <c r="B15158"/>
      <c r="C15158"/>
      <c r="D15158"/>
      <c r="E15158" s="148"/>
      <c r="F15158" s="148"/>
      <c r="G15158" s="149"/>
      <c r="H15158" s="148"/>
      <c r="I15158"/>
    </row>
    <row r="15159" spans="1:9" x14ac:dyDescent="0.25">
      <c r="A15159"/>
      <c r="B15159"/>
      <c r="C15159"/>
      <c r="D15159"/>
      <c r="E15159" s="148"/>
      <c r="F15159" s="148"/>
      <c r="G15159" s="149"/>
      <c r="H15159" s="148"/>
      <c r="I15159"/>
    </row>
    <row r="15160" spans="1:9" x14ac:dyDescent="0.25">
      <c r="A15160"/>
      <c r="B15160"/>
      <c r="C15160"/>
      <c r="D15160"/>
      <c r="E15160" s="148"/>
      <c r="F15160" s="148"/>
      <c r="G15160" s="149"/>
      <c r="H15160" s="148"/>
      <c r="I15160"/>
    </row>
    <row r="15161" spans="1:9" x14ac:dyDescent="0.25">
      <c r="A15161"/>
      <c r="B15161"/>
      <c r="C15161"/>
      <c r="D15161"/>
      <c r="E15161" s="148"/>
      <c r="F15161" s="148"/>
      <c r="G15161" s="149"/>
      <c r="H15161" s="148"/>
      <c r="I15161"/>
    </row>
    <row r="15162" spans="1:9" x14ac:dyDescent="0.25">
      <c r="A15162"/>
      <c r="B15162"/>
      <c r="C15162"/>
      <c r="D15162"/>
      <c r="E15162" s="148"/>
      <c r="F15162" s="148"/>
      <c r="G15162" s="149"/>
      <c r="H15162" s="148"/>
      <c r="I15162"/>
    </row>
    <row r="15163" spans="1:9" x14ac:dyDescent="0.25">
      <c r="A15163"/>
      <c r="B15163"/>
      <c r="C15163"/>
      <c r="D15163"/>
      <c r="E15163" s="148"/>
      <c r="F15163" s="148"/>
      <c r="G15163" s="149"/>
      <c r="H15163" s="148"/>
      <c r="I15163"/>
    </row>
    <row r="15164" spans="1:9" x14ac:dyDescent="0.25">
      <c r="A15164"/>
      <c r="B15164"/>
      <c r="C15164"/>
      <c r="D15164"/>
      <c r="E15164" s="148"/>
      <c r="F15164" s="148"/>
      <c r="G15164" s="149"/>
      <c r="H15164" s="148"/>
      <c r="I15164"/>
    </row>
    <row r="15165" spans="1:9" x14ac:dyDescent="0.25">
      <c r="A15165"/>
      <c r="B15165"/>
      <c r="C15165"/>
      <c r="D15165"/>
      <c r="E15165" s="148"/>
      <c r="F15165" s="148"/>
      <c r="G15165" s="149"/>
      <c r="H15165" s="148"/>
      <c r="I15165"/>
    </row>
    <row r="15166" spans="1:9" x14ac:dyDescent="0.25">
      <c r="A15166"/>
      <c r="B15166"/>
      <c r="C15166"/>
      <c r="D15166"/>
      <c r="E15166" s="148"/>
      <c r="F15166" s="148"/>
      <c r="G15166" s="149"/>
      <c r="H15166" s="148"/>
      <c r="I15166"/>
    </row>
    <row r="15167" spans="1:9" x14ac:dyDescent="0.25">
      <c r="A15167"/>
      <c r="B15167"/>
      <c r="C15167"/>
      <c r="D15167"/>
      <c r="E15167" s="148"/>
      <c r="F15167" s="148"/>
      <c r="G15167" s="149"/>
      <c r="H15167" s="148"/>
      <c r="I15167"/>
    </row>
    <row r="15168" spans="1:9" x14ac:dyDescent="0.25">
      <c r="A15168"/>
      <c r="B15168"/>
      <c r="C15168"/>
      <c r="D15168"/>
      <c r="E15168" s="148"/>
      <c r="F15168" s="148"/>
      <c r="G15168" s="149"/>
      <c r="H15168" s="148"/>
      <c r="I15168"/>
    </row>
    <row r="15169" spans="1:9" x14ac:dyDescent="0.25">
      <c r="A15169"/>
      <c r="B15169"/>
      <c r="C15169"/>
      <c r="D15169"/>
      <c r="E15169" s="148"/>
      <c r="F15169" s="148"/>
      <c r="G15169" s="149"/>
      <c r="H15169" s="148"/>
      <c r="I15169"/>
    </row>
    <row r="15170" spans="1:9" x14ac:dyDescent="0.25">
      <c r="A15170"/>
      <c r="B15170"/>
      <c r="C15170"/>
      <c r="D15170"/>
      <c r="E15170" s="148"/>
      <c r="F15170" s="148"/>
      <c r="G15170" s="149"/>
      <c r="H15170" s="148"/>
      <c r="I15170"/>
    </row>
    <row r="15171" spans="1:9" x14ac:dyDescent="0.25">
      <c r="A15171"/>
      <c r="B15171"/>
      <c r="C15171"/>
      <c r="D15171"/>
      <c r="E15171" s="148"/>
      <c r="F15171" s="148"/>
      <c r="G15171" s="149"/>
      <c r="H15171" s="148"/>
      <c r="I15171"/>
    </row>
    <row r="15172" spans="1:9" x14ac:dyDescent="0.25">
      <c r="A15172"/>
      <c r="B15172"/>
      <c r="C15172"/>
      <c r="D15172"/>
      <c r="E15172" s="148"/>
      <c r="F15172" s="148"/>
      <c r="G15172" s="149"/>
      <c r="H15172" s="148"/>
      <c r="I15172"/>
    </row>
    <row r="15173" spans="1:9" x14ac:dyDescent="0.25">
      <c r="A15173"/>
      <c r="B15173"/>
      <c r="C15173"/>
      <c r="D15173"/>
      <c r="E15173" s="148"/>
      <c r="F15173" s="148"/>
      <c r="G15173" s="149"/>
      <c r="H15173" s="148"/>
      <c r="I15173"/>
    </row>
    <row r="15174" spans="1:9" x14ac:dyDescent="0.25">
      <c r="A15174"/>
      <c r="B15174"/>
      <c r="C15174"/>
      <c r="D15174"/>
      <c r="E15174" s="148"/>
      <c r="F15174" s="148"/>
      <c r="G15174" s="149"/>
      <c r="H15174" s="148"/>
      <c r="I15174"/>
    </row>
    <row r="15175" spans="1:9" x14ac:dyDescent="0.25">
      <c r="A15175"/>
      <c r="B15175"/>
      <c r="C15175"/>
      <c r="D15175"/>
      <c r="E15175" s="148"/>
      <c r="F15175" s="148"/>
      <c r="G15175" s="149"/>
      <c r="H15175" s="148"/>
      <c r="I15175"/>
    </row>
    <row r="15176" spans="1:9" x14ac:dyDescent="0.25">
      <c r="A15176"/>
      <c r="B15176"/>
      <c r="C15176"/>
      <c r="D15176"/>
      <c r="E15176" s="148"/>
      <c r="F15176" s="148"/>
      <c r="G15176" s="149"/>
      <c r="H15176" s="148"/>
      <c r="I15176"/>
    </row>
    <row r="15177" spans="1:9" x14ac:dyDescent="0.25">
      <c r="A15177"/>
      <c r="B15177"/>
      <c r="C15177"/>
      <c r="D15177"/>
      <c r="E15177" s="148"/>
      <c r="F15177" s="148"/>
      <c r="G15177" s="149"/>
      <c r="H15177" s="148"/>
      <c r="I15177"/>
    </row>
    <row r="15178" spans="1:9" x14ac:dyDescent="0.25">
      <c r="A15178"/>
      <c r="B15178"/>
      <c r="C15178"/>
      <c r="D15178"/>
      <c r="E15178" s="148"/>
      <c r="F15178" s="148"/>
      <c r="G15178" s="149"/>
      <c r="H15178" s="148"/>
      <c r="I15178"/>
    </row>
    <row r="15179" spans="1:9" x14ac:dyDescent="0.25">
      <c r="A15179"/>
      <c r="B15179"/>
      <c r="C15179"/>
      <c r="D15179"/>
      <c r="E15179" s="148"/>
      <c r="F15179" s="148"/>
      <c r="G15179" s="149"/>
      <c r="H15179" s="148"/>
      <c r="I15179"/>
    </row>
    <row r="15180" spans="1:9" x14ac:dyDescent="0.25">
      <c r="A15180"/>
      <c r="B15180"/>
      <c r="C15180"/>
      <c r="D15180"/>
      <c r="E15180" s="148"/>
      <c r="F15180" s="148"/>
      <c r="G15180" s="149"/>
      <c r="H15180" s="148"/>
      <c r="I15180"/>
    </row>
    <row r="15181" spans="1:9" x14ac:dyDescent="0.25">
      <c r="A15181"/>
      <c r="B15181"/>
      <c r="C15181"/>
      <c r="D15181"/>
      <c r="E15181" s="148"/>
      <c r="F15181" s="148"/>
      <c r="G15181" s="149"/>
      <c r="H15181" s="148"/>
      <c r="I15181"/>
    </row>
    <row r="15182" spans="1:9" x14ac:dyDescent="0.25">
      <c r="A15182"/>
      <c r="B15182"/>
      <c r="C15182"/>
      <c r="D15182"/>
      <c r="E15182" s="148"/>
      <c r="F15182" s="148"/>
      <c r="G15182" s="149"/>
      <c r="H15182" s="148"/>
      <c r="I15182"/>
    </row>
    <row r="15183" spans="1:9" x14ac:dyDescent="0.25">
      <c r="A15183"/>
      <c r="B15183"/>
      <c r="C15183"/>
      <c r="D15183"/>
      <c r="E15183" s="148"/>
      <c r="F15183" s="148"/>
      <c r="G15183" s="149"/>
      <c r="H15183" s="148"/>
      <c r="I15183"/>
    </row>
    <row r="15184" spans="1:9" x14ac:dyDescent="0.25">
      <c r="A15184"/>
      <c r="B15184"/>
      <c r="C15184"/>
      <c r="D15184"/>
      <c r="E15184" s="148"/>
      <c r="F15184" s="148"/>
      <c r="G15184" s="149"/>
      <c r="H15184" s="148"/>
      <c r="I15184"/>
    </row>
    <row r="15185" spans="1:9" x14ac:dyDescent="0.25">
      <c r="A15185"/>
      <c r="B15185"/>
      <c r="C15185"/>
      <c r="D15185"/>
      <c r="E15185" s="148"/>
      <c r="F15185" s="148"/>
      <c r="G15185" s="149"/>
      <c r="H15185" s="148"/>
      <c r="I15185"/>
    </row>
    <row r="15186" spans="1:9" x14ac:dyDescent="0.25">
      <c r="A15186"/>
      <c r="B15186"/>
      <c r="C15186"/>
      <c r="D15186"/>
      <c r="E15186" s="148"/>
      <c r="F15186" s="148"/>
      <c r="G15186" s="149"/>
      <c r="H15186" s="148"/>
      <c r="I15186"/>
    </row>
    <row r="15187" spans="1:9" x14ac:dyDescent="0.25">
      <c r="A15187"/>
      <c r="B15187"/>
      <c r="C15187"/>
      <c r="D15187"/>
      <c r="E15187" s="148"/>
      <c r="F15187" s="148"/>
      <c r="G15187" s="149"/>
      <c r="H15187" s="148"/>
      <c r="I15187"/>
    </row>
    <row r="15188" spans="1:9" x14ac:dyDescent="0.25">
      <c r="A15188"/>
      <c r="B15188"/>
      <c r="C15188"/>
      <c r="D15188"/>
      <c r="E15188" s="148"/>
      <c r="F15188" s="148"/>
      <c r="G15188" s="149"/>
      <c r="H15188" s="148"/>
      <c r="I15188"/>
    </row>
    <row r="15189" spans="1:9" x14ac:dyDescent="0.25">
      <c r="A15189"/>
      <c r="B15189"/>
      <c r="C15189"/>
      <c r="D15189"/>
      <c r="E15189" s="148"/>
      <c r="F15189" s="148"/>
      <c r="G15189" s="149"/>
      <c r="H15189" s="148"/>
      <c r="I15189"/>
    </row>
    <row r="15190" spans="1:9" x14ac:dyDescent="0.25">
      <c r="A15190"/>
      <c r="B15190"/>
      <c r="C15190"/>
      <c r="D15190"/>
      <c r="E15190" s="148"/>
      <c r="F15190" s="148"/>
      <c r="G15190" s="149"/>
      <c r="H15190" s="148"/>
      <c r="I15190"/>
    </row>
    <row r="15191" spans="1:9" x14ac:dyDescent="0.25">
      <c r="A15191"/>
      <c r="B15191"/>
      <c r="C15191"/>
      <c r="D15191"/>
      <c r="E15191" s="148"/>
      <c r="F15191" s="148"/>
      <c r="G15191" s="149"/>
      <c r="H15191" s="148"/>
      <c r="I15191"/>
    </row>
    <row r="15192" spans="1:9" x14ac:dyDescent="0.25">
      <c r="A15192"/>
      <c r="B15192"/>
      <c r="C15192"/>
      <c r="D15192"/>
      <c r="E15192" s="148"/>
      <c r="F15192" s="148"/>
      <c r="G15192" s="149"/>
      <c r="H15192" s="148"/>
      <c r="I15192"/>
    </row>
    <row r="15193" spans="1:9" x14ac:dyDescent="0.25">
      <c r="A15193"/>
      <c r="B15193"/>
      <c r="C15193"/>
      <c r="D15193"/>
      <c r="E15193" s="148"/>
      <c r="F15193" s="148"/>
      <c r="G15193" s="149"/>
      <c r="H15193" s="148"/>
      <c r="I15193"/>
    </row>
    <row r="15194" spans="1:9" x14ac:dyDescent="0.25">
      <c r="A15194"/>
      <c r="B15194"/>
      <c r="C15194"/>
      <c r="D15194"/>
      <c r="E15194" s="148"/>
      <c r="F15194" s="148"/>
      <c r="G15194" s="149"/>
      <c r="H15194" s="148"/>
      <c r="I15194"/>
    </row>
    <row r="15195" spans="1:9" x14ac:dyDescent="0.25">
      <c r="A15195"/>
      <c r="B15195"/>
      <c r="C15195"/>
      <c r="D15195"/>
      <c r="E15195" s="148"/>
      <c r="F15195" s="148"/>
      <c r="G15195" s="149"/>
      <c r="H15195" s="148"/>
      <c r="I15195"/>
    </row>
    <row r="15196" spans="1:9" x14ac:dyDescent="0.25">
      <c r="A15196"/>
      <c r="B15196"/>
      <c r="C15196"/>
      <c r="D15196"/>
      <c r="E15196" s="148"/>
      <c r="F15196" s="148"/>
      <c r="G15196" s="149"/>
      <c r="H15196" s="148"/>
      <c r="I15196"/>
    </row>
    <row r="15197" spans="1:9" x14ac:dyDescent="0.25">
      <c r="A15197"/>
      <c r="B15197"/>
      <c r="C15197"/>
      <c r="D15197"/>
      <c r="E15197" s="148"/>
      <c r="F15197" s="148"/>
      <c r="G15197" s="149"/>
      <c r="H15197" s="148"/>
      <c r="I15197"/>
    </row>
    <row r="15198" spans="1:9" x14ac:dyDescent="0.25">
      <c r="A15198"/>
      <c r="B15198"/>
      <c r="C15198"/>
      <c r="D15198"/>
      <c r="E15198" s="148"/>
      <c r="F15198" s="148"/>
      <c r="G15198" s="149"/>
      <c r="H15198" s="148"/>
      <c r="I15198"/>
    </row>
    <row r="15199" spans="1:9" x14ac:dyDescent="0.25">
      <c r="A15199"/>
      <c r="B15199"/>
      <c r="C15199"/>
      <c r="D15199"/>
      <c r="E15199" s="148"/>
      <c r="F15199" s="148"/>
      <c r="G15199" s="149"/>
      <c r="H15199" s="148"/>
      <c r="I15199"/>
    </row>
    <row r="15200" spans="1:9" x14ac:dyDescent="0.25">
      <c r="A15200"/>
      <c r="B15200"/>
      <c r="C15200"/>
      <c r="D15200"/>
      <c r="E15200" s="148"/>
      <c r="F15200" s="148"/>
      <c r="G15200" s="149"/>
      <c r="H15200" s="148"/>
      <c r="I15200"/>
    </row>
    <row r="15201" spans="1:9" x14ac:dyDescent="0.25">
      <c r="A15201"/>
      <c r="B15201"/>
      <c r="C15201"/>
      <c r="D15201"/>
      <c r="E15201" s="148"/>
      <c r="F15201" s="148"/>
      <c r="G15201" s="149"/>
      <c r="H15201" s="148"/>
      <c r="I15201"/>
    </row>
    <row r="15202" spans="1:9" x14ac:dyDescent="0.25">
      <c r="A15202"/>
      <c r="B15202"/>
      <c r="C15202"/>
      <c r="D15202"/>
      <c r="E15202" s="148"/>
      <c r="F15202" s="148"/>
      <c r="G15202" s="149"/>
      <c r="H15202" s="148"/>
      <c r="I15202"/>
    </row>
    <row r="15203" spans="1:9" x14ac:dyDescent="0.25">
      <c r="A15203"/>
      <c r="B15203"/>
      <c r="C15203"/>
      <c r="D15203"/>
      <c r="E15203" s="148"/>
      <c r="F15203" s="148"/>
      <c r="G15203" s="149"/>
      <c r="H15203" s="148"/>
      <c r="I15203"/>
    </row>
    <row r="15204" spans="1:9" x14ac:dyDescent="0.25">
      <c r="A15204"/>
      <c r="B15204"/>
      <c r="C15204"/>
      <c r="D15204"/>
      <c r="E15204" s="148"/>
      <c r="F15204" s="148"/>
      <c r="G15204" s="149"/>
      <c r="H15204" s="148"/>
      <c r="I15204"/>
    </row>
    <row r="15205" spans="1:9" x14ac:dyDescent="0.25">
      <c r="A15205"/>
      <c r="B15205"/>
      <c r="C15205"/>
      <c r="D15205"/>
      <c r="E15205" s="148"/>
      <c r="F15205" s="148"/>
      <c r="G15205" s="149"/>
      <c r="H15205" s="148"/>
      <c r="I15205"/>
    </row>
    <row r="15206" spans="1:9" x14ac:dyDescent="0.25">
      <c r="A15206"/>
      <c r="B15206"/>
      <c r="C15206"/>
      <c r="D15206"/>
      <c r="E15206" s="148"/>
      <c r="F15206" s="148"/>
      <c r="G15206" s="149"/>
      <c r="H15206" s="148"/>
      <c r="I15206"/>
    </row>
    <row r="15207" spans="1:9" x14ac:dyDescent="0.25">
      <c r="A15207"/>
      <c r="B15207"/>
      <c r="C15207"/>
      <c r="D15207"/>
      <c r="E15207" s="148"/>
      <c r="F15207" s="148"/>
      <c r="G15207" s="149"/>
      <c r="H15207" s="148"/>
      <c r="I15207"/>
    </row>
    <row r="15208" spans="1:9" x14ac:dyDescent="0.25">
      <c r="A15208"/>
      <c r="B15208"/>
      <c r="C15208"/>
      <c r="D15208"/>
      <c r="E15208" s="148"/>
      <c r="F15208" s="148"/>
      <c r="G15208" s="149"/>
      <c r="H15208" s="148"/>
      <c r="I15208"/>
    </row>
    <row r="15209" spans="1:9" x14ac:dyDescent="0.25">
      <c r="A15209"/>
      <c r="B15209"/>
      <c r="C15209"/>
      <c r="D15209"/>
      <c r="E15209" s="148"/>
      <c r="F15209" s="148"/>
      <c r="G15209" s="149"/>
      <c r="H15209" s="148"/>
      <c r="I15209"/>
    </row>
    <row r="15210" spans="1:9" x14ac:dyDescent="0.25">
      <c r="A15210"/>
      <c r="B15210"/>
      <c r="C15210"/>
      <c r="D15210"/>
      <c r="E15210" s="148"/>
      <c r="F15210" s="148"/>
      <c r="G15210" s="149"/>
      <c r="H15210" s="148"/>
      <c r="I15210"/>
    </row>
    <row r="15211" spans="1:9" x14ac:dyDescent="0.25">
      <c r="A15211"/>
      <c r="B15211"/>
      <c r="C15211"/>
      <c r="D15211"/>
      <c r="E15211" s="148"/>
      <c r="F15211" s="148"/>
      <c r="G15211" s="149"/>
      <c r="H15211" s="148"/>
      <c r="I15211"/>
    </row>
    <row r="15212" spans="1:9" x14ac:dyDescent="0.25">
      <c r="A15212"/>
      <c r="B15212"/>
      <c r="C15212"/>
      <c r="D15212"/>
      <c r="E15212" s="148"/>
      <c r="F15212" s="148"/>
      <c r="G15212" s="149"/>
      <c r="H15212" s="148"/>
      <c r="I15212"/>
    </row>
    <row r="15213" spans="1:9" x14ac:dyDescent="0.25">
      <c r="A15213"/>
      <c r="B15213"/>
      <c r="C15213"/>
      <c r="D15213"/>
      <c r="E15213" s="148"/>
      <c r="F15213" s="148"/>
      <c r="G15213" s="149"/>
      <c r="H15213" s="148"/>
      <c r="I15213"/>
    </row>
    <row r="15214" spans="1:9" x14ac:dyDescent="0.25">
      <c r="A15214"/>
      <c r="B15214"/>
      <c r="C15214"/>
      <c r="D15214"/>
      <c r="E15214" s="148"/>
      <c r="F15214" s="148"/>
      <c r="G15214" s="149"/>
      <c r="H15214" s="148"/>
      <c r="I15214"/>
    </row>
    <row r="15215" spans="1:9" x14ac:dyDescent="0.25">
      <c r="A15215"/>
      <c r="B15215"/>
      <c r="C15215"/>
      <c r="D15215"/>
      <c r="E15215" s="148"/>
      <c r="F15215" s="148"/>
      <c r="G15215" s="149"/>
      <c r="H15215" s="148"/>
      <c r="I15215"/>
    </row>
    <row r="15216" spans="1:9" x14ac:dyDescent="0.25">
      <c r="A15216"/>
      <c r="B15216"/>
      <c r="C15216"/>
      <c r="D15216"/>
      <c r="E15216" s="148"/>
      <c r="F15216" s="148"/>
      <c r="G15216" s="149"/>
      <c r="H15216" s="148"/>
      <c r="I15216"/>
    </row>
    <row r="15217" spans="1:9" x14ac:dyDescent="0.25">
      <c r="A15217"/>
      <c r="B15217"/>
      <c r="C15217"/>
      <c r="D15217"/>
      <c r="E15217" s="148"/>
      <c r="F15217" s="148"/>
      <c r="G15217" s="149"/>
      <c r="H15217" s="148"/>
      <c r="I15217"/>
    </row>
    <row r="15218" spans="1:9" x14ac:dyDescent="0.25">
      <c r="A15218"/>
      <c r="B15218"/>
      <c r="C15218"/>
      <c r="D15218"/>
      <c r="E15218" s="148"/>
      <c r="F15218" s="148"/>
      <c r="G15218" s="149"/>
      <c r="H15218" s="148"/>
      <c r="I15218"/>
    </row>
    <row r="15219" spans="1:9" x14ac:dyDescent="0.25">
      <c r="A15219"/>
      <c r="B15219"/>
      <c r="C15219"/>
      <c r="D15219"/>
      <c r="E15219" s="148"/>
      <c r="F15219" s="148"/>
      <c r="G15219" s="149"/>
      <c r="H15219" s="148"/>
      <c r="I15219"/>
    </row>
    <row r="15220" spans="1:9" x14ac:dyDescent="0.25">
      <c r="A15220"/>
      <c r="B15220"/>
      <c r="C15220"/>
      <c r="D15220"/>
      <c r="E15220" s="148"/>
      <c r="F15220" s="148"/>
      <c r="G15220" s="149"/>
      <c r="H15220" s="148"/>
      <c r="I15220"/>
    </row>
    <row r="15221" spans="1:9" x14ac:dyDescent="0.25">
      <c r="A15221"/>
      <c r="B15221"/>
      <c r="C15221"/>
      <c r="D15221"/>
      <c r="E15221" s="148"/>
      <c r="F15221" s="148"/>
      <c r="G15221" s="149"/>
      <c r="H15221" s="148"/>
      <c r="I15221"/>
    </row>
    <row r="15222" spans="1:9" x14ac:dyDescent="0.25">
      <c r="A15222"/>
      <c r="B15222"/>
      <c r="C15222"/>
      <c r="D15222"/>
      <c r="E15222" s="148"/>
      <c r="F15222" s="148"/>
      <c r="G15222" s="149"/>
      <c r="H15222" s="148"/>
      <c r="I15222"/>
    </row>
    <row r="15223" spans="1:9" x14ac:dyDescent="0.25">
      <c r="A15223"/>
      <c r="B15223"/>
      <c r="C15223"/>
      <c r="D15223"/>
      <c r="E15223" s="148"/>
      <c r="F15223" s="148"/>
      <c r="G15223" s="149"/>
      <c r="H15223" s="148"/>
      <c r="I15223"/>
    </row>
    <row r="15224" spans="1:9" x14ac:dyDescent="0.25">
      <c r="A15224"/>
      <c r="B15224"/>
      <c r="C15224"/>
      <c r="D15224"/>
      <c r="E15224" s="148"/>
      <c r="F15224" s="148"/>
      <c r="G15224" s="149"/>
      <c r="H15224" s="148"/>
      <c r="I15224"/>
    </row>
    <row r="15225" spans="1:9" x14ac:dyDescent="0.25">
      <c r="A15225"/>
      <c r="B15225"/>
      <c r="C15225"/>
      <c r="D15225"/>
      <c r="E15225" s="148"/>
      <c r="F15225" s="148"/>
      <c r="G15225" s="149"/>
      <c r="H15225" s="148"/>
      <c r="I15225"/>
    </row>
    <row r="15226" spans="1:9" x14ac:dyDescent="0.25">
      <c r="A15226"/>
      <c r="B15226"/>
      <c r="C15226"/>
      <c r="D15226"/>
      <c r="E15226" s="148"/>
      <c r="F15226" s="148"/>
      <c r="G15226" s="149"/>
      <c r="H15226" s="148"/>
      <c r="I15226"/>
    </row>
    <row r="15227" spans="1:9" x14ac:dyDescent="0.25">
      <c r="A15227"/>
      <c r="B15227"/>
      <c r="C15227"/>
      <c r="D15227"/>
      <c r="E15227" s="148"/>
      <c r="F15227" s="148"/>
      <c r="G15227" s="149"/>
      <c r="H15227" s="148"/>
      <c r="I15227"/>
    </row>
    <row r="15228" spans="1:9" x14ac:dyDescent="0.25">
      <c r="A15228"/>
      <c r="B15228"/>
      <c r="C15228"/>
      <c r="D15228"/>
      <c r="E15228" s="148"/>
      <c r="F15228" s="148"/>
      <c r="G15228" s="149"/>
      <c r="H15228" s="148"/>
      <c r="I15228"/>
    </row>
    <row r="15229" spans="1:9" x14ac:dyDescent="0.25">
      <c r="A15229"/>
      <c r="B15229"/>
      <c r="C15229"/>
      <c r="D15229"/>
      <c r="E15229" s="148"/>
      <c r="F15229" s="148"/>
      <c r="G15229" s="149"/>
      <c r="H15229" s="148"/>
      <c r="I15229"/>
    </row>
    <row r="15230" spans="1:9" x14ac:dyDescent="0.25">
      <c r="A15230"/>
      <c r="B15230"/>
      <c r="C15230"/>
      <c r="D15230"/>
      <c r="E15230" s="148"/>
      <c r="F15230" s="148"/>
      <c r="G15230" s="149"/>
      <c r="H15230" s="148"/>
      <c r="I15230"/>
    </row>
    <row r="15231" spans="1:9" x14ac:dyDescent="0.25">
      <c r="A15231"/>
      <c r="B15231"/>
      <c r="C15231"/>
      <c r="D15231"/>
      <c r="E15231" s="148"/>
      <c r="F15231" s="148"/>
      <c r="G15231" s="149"/>
      <c r="H15231" s="148"/>
      <c r="I15231"/>
    </row>
    <row r="15232" spans="1:9" x14ac:dyDescent="0.25">
      <c r="A15232"/>
      <c r="B15232"/>
      <c r="C15232"/>
      <c r="D15232"/>
      <c r="E15232" s="148"/>
      <c r="F15232" s="148"/>
      <c r="G15232" s="149"/>
      <c r="H15232" s="148"/>
      <c r="I15232"/>
    </row>
    <row r="15233" spans="1:9" x14ac:dyDescent="0.25">
      <c r="A15233"/>
      <c r="B15233"/>
      <c r="C15233"/>
      <c r="D15233"/>
      <c r="E15233" s="148"/>
      <c r="F15233" s="148"/>
      <c r="G15233" s="149"/>
      <c r="H15233" s="148"/>
      <c r="I15233"/>
    </row>
    <row r="15234" spans="1:9" x14ac:dyDescent="0.25">
      <c r="A15234"/>
      <c r="B15234"/>
      <c r="C15234"/>
      <c r="D15234"/>
      <c r="E15234" s="148"/>
      <c r="F15234" s="148"/>
      <c r="G15234" s="149"/>
      <c r="H15234" s="148"/>
      <c r="I15234"/>
    </row>
    <row r="15235" spans="1:9" x14ac:dyDescent="0.25">
      <c r="A15235"/>
      <c r="B15235"/>
      <c r="C15235"/>
      <c r="D15235"/>
      <c r="E15235" s="148"/>
      <c r="F15235" s="148"/>
      <c r="G15235" s="149"/>
      <c r="H15235" s="148"/>
      <c r="I15235"/>
    </row>
    <row r="15236" spans="1:9" x14ac:dyDescent="0.25">
      <c r="A15236"/>
      <c r="B15236"/>
      <c r="C15236"/>
      <c r="D15236"/>
      <c r="E15236" s="148"/>
      <c r="F15236" s="148"/>
      <c r="G15236" s="149"/>
      <c r="H15236" s="148"/>
      <c r="I15236"/>
    </row>
    <row r="15237" spans="1:9" x14ac:dyDescent="0.25">
      <c r="A15237"/>
      <c r="B15237"/>
      <c r="C15237"/>
      <c r="D15237"/>
      <c r="E15237" s="148"/>
      <c r="F15237" s="148"/>
      <c r="G15237" s="149"/>
      <c r="H15237" s="148"/>
      <c r="I15237"/>
    </row>
    <row r="15238" spans="1:9" x14ac:dyDescent="0.25">
      <c r="A15238"/>
      <c r="B15238"/>
      <c r="C15238"/>
      <c r="D15238"/>
      <c r="E15238" s="148"/>
      <c r="F15238" s="148"/>
      <c r="G15238" s="149"/>
      <c r="H15238" s="148"/>
      <c r="I15238"/>
    </row>
    <row r="15239" spans="1:9" x14ac:dyDescent="0.25">
      <c r="A15239"/>
      <c r="B15239"/>
      <c r="C15239"/>
      <c r="D15239"/>
      <c r="E15239" s="148"/>
      <c r="F15239" s="148"/>
      <c r="G15239" s="149"/>
      <c r="H15239" s="148"/>
      <c r="I15239"/>
    </row>
    <row r="15240" spans="1:9" x14ac:dyDescent="0.25">
      <c r="A15240"/>
      <c r="B15240"/>
      <c r="C15240"/>
      <c r="D15240"/>
      <c r="E15240" s="148"/>
      <c r="F15240" s="148"/>
      <c r="G15240" s="149"/>
      <c r="H15240" s="148"/>
      <c r="I15240"/>
    </row>
    <row r="15241" spans="1:9" x14ac:dyDescent="0.25">
      <c r="A15241"/>
      <c r="B15241"/>
      <c r="C15241"/>
      <c r="D15241"/>
      <c r="E15241" s="148"/>
      <c r="F15241" s="148"/>
      <c r="G15241" s="149"/>
      <c r="H15241" s="148"/>
      <c r="I15241"/>
    </row>
    <row r="15242" spans="1:9" x14ac:dyDescent="0.25">
      <c r="A15242"/>
      <c r="B15242"/>
      <c r="C15242"/>
      <c r="D15242"/>
      <c r="E15242" s="148"/>
      <c r="F15242" s="148"/>
      <c r="G15242" s="149"/>
      <c r="H15242" s="148"/>
      <c r="I15242"/>
    </row>
    <row r="15243" spans="1:9" x14ac:dyDescent="0.25">
      <c r="A15243"/>
      <c r="B15243"/>
      <c r="C15243"/>
      <c r="D15243"/>
      <c r="E15243" s="148"/>
      <c r="F15243" s="148"/>
      <c r="G15243" s="149"/>
      <c r="H15243" s="148"/>
      <c r="I15243"/>
    </row>
    <row r="15244" spans="1:9" x14ac:dyDescent="0.25">
      <c r="A15244"/>
      <c r="B15244"/>
      <c r="C15244"/>
      <c r="D15244"/>
      <c r="E15244" s="148"/>
      <c r="F15244" s="148"/>
      <c r="G15244" s="149"/>
      <c r="H15244" s="148"/>
      <c r="I15244"/>
    </row>
    <row r="15245" spans="1:9" x14ac:dyDescent="0.25">
      <c r="A15245"/>
      <c r="B15245"/>
      <c r="C15245"/>
      <c r="D15245"/>
      <c r="E15245" s="148"/>
      <c r="F15245" s="148"/>
      <c r="G15245" s="149"/>
      <c r="H15245" s="148"/>
      <c r="I15245"/>
    </row>
    <row r="15246" spans="1:9" x14ac:dyDescent="0.25">
      <c r="A15246"/>
      <c r="B15246"/>
      <c r="C15246"/>
      <c r="D15246"/>
      <c r="E15246" s="148"/>
      <c r="F15246" s="148"/>
      <c r="G15246" s="149"/>
      <c r="H15246" s="148"/>
      <c r="I15246"/>
    </row>
    <row r="15247" spans="1:9" x14ac:dyDescent="0.25">
      <c r="A15247"/>
      <c r="B15247"/>
      <c r="C15247"/>
      <c r="D15247"/>
      <c r="E15247" s="148"/>
      <c r="F15247" s="148"/>
      <c r="G15247" s="149"/>
      <c r="H15247" s="148"/>
      <c r="I15247"/>
    </row>
    <row r="15248" spans="1:9" x14ac:dyDescent="0.25">
      <c r="A15248"/>
      <c r="B15248"/>
      <c r="C15248"/>
      <c r="D15248"/>
      <c r="E15248" s="148"/>
      <c r="F15248" s="148"/>
      <c r="G15248" s="149"/>
      <c r="H15248" s="148"/>
      <c r="I15248"/>
    </row>
    <row r="15249" spans="1:9" x14ac:dyDescent="0.25">
      <c r="A15249"/>
      <c r="B15249"/>
      <c r="C15249"/>
      <c r="D15249"/>
      <c r="E15249" s="148"/>
      <c r="F15249" s="148"/>
      <c r="G15249" s="149"/>
      <c r="H15249" s="148"/>
      <c r="I15249"/>
    </row>
    <row r="15250" spans="1:9" x14ac:dyDescent="0.25">
      <c r="A15250"/>
      <c r="B15250"/>
      <c r="C15250"/>
      <c r="D15250"/>
      <c r="E15250" s="148"/>
      <c r="F15250" s="148"/>
      <c r="G15250" s="149"/>
      <c r="H15250" s="148"/>
      <c r="I15250"/>
    </row>
    <row r="15251" spans="1:9" x14ac:dyDescent="0.25">
      <c r="A15251"/>
      <c r="B15251"/>
      <c r="C15251"/>
      <c r="D15251"/>
      <c r="E15251" s="148"/>
      <c r="F15251" s="148"/>
      <c r="G15251" s="149"/>
      <c r="H15251" s="148"/>
      <c r="I15251"/>
    </row>
    <row r="15252" spans="1:9" x14ac:dyDescent="0.25">
      <c r="A15252"/>
      <c r="B15252"/>
      <c r="C15252"/>
      <c r="D15252"/>
      <c r="E15252" s="148"/>
      <c r="F15252" s="148"/>
      <c r="G15252" s="149"/>
      <c r="H15252" s="148"/>
      <c r="I15252"/>
    </row>
    <row r="15253" spans="1:9" x14ac:dyDescent="0.25">
      <c r="A15253"/>
      <c r="B15253"/>
      <c r="C15253"/>
      <c r="D15253"/>
      <c r="E15253" s="148"/>
      <c r="F15253" s="148"/>
      <c r="G15253" s="149"/>
      <c r="H15253" s="148"/>
      <c r="I15253"/>
    </row>
    <row r="15254" spans="1:9" x14ac:dyDescent="0.25">
      <c r="A15254"/>
      <c r="B15254"/>
      <c r="C15254"/>
      <c r="D15254"/>
      <c r="E15254" s="148"/>
      <c r="F15254" s="148"/>
      <c r="G15254" s="149"/>
      <c r="H15254" s="148"/>
      <c r="I15254"/>
    </row>
    <row r="15255" spans="1:9" x14ac:dyDescent="0.25">
      <c r="A15255"/>
      <c r="B15255"/>
      <c r="C15255"/>
      <c r="D15255"/>
      <c r="E15255" s="148"/>
      <c r="F15255" s="148"/>
      <c r="G15255" s="149"/>
      <c r="H15255" s="148"/>
      <c r="I15255"/>
    </row>
    <row r="15256" spans="1:9" x14ac:dyDescent="0.25">
      <c r="A15256"/>
      <c r="B15256"/>
      <c r="C15256"/>
      <c r="D15256"/>
      <c r="E15256" s="148"/>
      <c r="F15256" s="148"/>
      <c r="G15256" s="149"/>
      <c r="H15256" s="148"/>
      <c r="I15256"/>
    </row>
    <row r="15257" spans="1:9" x14ac:dyDescent="0.25">
      <c r="A15257"/>
      <c r="B15257"/>
      <c r="C15257"/>
      <c r="D15257"/>
      <c r="E15257" s="148"/>
      <c r="F15257" s="148"/>
      <c r="G15257" s="149"/>
      <c r="H15257" s="148"/>
      <c r="I15257"/>
    </row>
    <row r="15258" spans="1:9" x14ac:dyDescent="0.25">
      <c r="A15258"/>
      <c r="B15258"/>
      <c r="C15258"/>
      <c r="D15258"/>
      <c r="E15258" s="148"/>
      <c r="F15258" s="148"/>
      <c r="G15258" s="149"/>
      <c r="H15258" s="148"/>
      <c r="I15258"/>
    </row>
    <row r="15259" spans="1:9" x14ac:dyDescent="0.25">
      <c r="A15259"/>
      <c r="B15259"/>
      <c r="C15259"/>
      <c r="D15259"/>
      <c r="E15259" s="148"/>
      <c r="F15259" s="148"/>
      <c r="G15259" s="149"/>
      <c r="H15259" s="148"/>
      <c r="I15259"/>
    </row>
    <row r="15260" spans="1:9" x14ac:dyDescent="0.25">
      <c r="A15260"/>
      <c r="B15260"/>
      <c r="C15260"/>
      <c r="D15260"/>
      <c r="E15260" s="148"/>
      <c r="F15260" s="148"/>
      <c r="G15260" s="149"/>
      <c r="H15260" s="148"/>
      <c r="I15260"/>
    </row>
    <row r="15261" spans="1:9" x14ac:dyDescent="0.25">
      <c r="A15261"/>
      <c r="B15261"/>
      <c r="C15261"/>
      <c r="D15261"/>
      <c r="E15261" s="148"/>
      <c r="F15261" s="148"/>
      <c r="G15261" s="149"/>
      <c r="H15261" s="148"/>
      <c r="I15261"/>
    </row>
    <row r="15262" spans="1:9" x14ac:dyDescent="0.25">
      <c r="A15262"/>
      <c r="B15262"/>
      <c r="C15262"/>
      <c r="D15262"/>
      <c r="E15262" s="148"/>
      <c r="F15262" s="148"/>
      <c r="G15262" s="149"/>
      <c r="H15262" s="148"/>
      <c r="I15262"/>
    </row>
    <row r="15263" spans="1:9" x14ac:dyDescent="0.25">
      <c r="A15263"/>
      <c r="B15263"/>
      <c r="C15263"/>
      <c r="D15263"/>
      <c r="E15263" s="148"/>
      <c r="F15263" s="148"/>
      <c r="G15263" s="149"/>
      <c r="H15263" s="148"/>
      <c r="I15263"/>
    </row>
    <row r="15264" spans="1:9" x14ac:dyDescent="0.25">
      <c r="A15264"/>
      <c r="B15264"/>
      <c r="C15264"/>
      <c r="D15264"/>
      <c r="E15264" s="148"/>
      <c r="F15264" s="148"/>
      <c r="G15264" s="149"/>
      <c r="H15264" s="148"/>
      <c r="I15264"/>
    </row>
    <row r="15265" spans="1:9" x14ac:dyDescent="0.25">
      <c r="A15265"/>
      <c r="B15265"/>
      <c r="C15265"/>
      <c r="D15265"/>
      <c r="E15265" s="148"/>
      <c r="F15265" s="148"/>
      <c r="G15265" s="149"/>
      <c r="H15265" s="148"/>
      <c r="I15265"/>
    </row>
    <row r="15266" spans="1:9" x14ac:dyDescent="0.25">
      <c r="A15266"/>
      <c r="B15266"/>
      <c r="C15266"/>
      <c r="D15266"/>
      <c r="E15266" s="148"/>
      <c r="F15266" s="148"/>
      <c r="G15266" s="149"/>
      <c r="H15266" s="148"/>
      <c r="I15266"/>
    </row>
    <row r="15267" spans="1:9" x14ac:dyDescent="0.25">
      <c r="A15267"/>
      <c r="B15267"/>
      <c r="C15267"/>
      <c r="D15267"/>
      <c r="E15267" s="148"/>
      <c r="F15267" s="148"/>
      <c r="G15267" s="149"/>
      <c r="H15267" s="148"/>
      <c r="I15267"/>
    </row>
    <row r="15268" spans="1:9" x14ac:dyDescent="0.25">
      <c r="A15268"/>
      <c r="B15268"/>
      <c r="C15268"/>
      <c r="D15268"/>
      <c r="E15268" s="148"/>
      <c r="F15268" s="148"/>
      <c r="G15268" s="149"/>
      <c r="H15268" s="148"/>
      <c r="I15268"/>
    </row>
    <row r="15269" spans="1:9" x14ac:dyDescent="0.25">
      <c r="A15269"/>
      <c r="B15269"/>
      <c r="C15269"/>
      <c r="D15269"/>
      <c r="E15269" s="148"/>
      <c r="F15269" s="148"/>
      <c r="G15269" s="149"/>
      <c r="H15269" s="148"/>
      <c r="I15269"/>
    </row>
    <row r="15270" spans="1:9" x14ac:dyDescent="0.25">
      <c r="A15270"/>
      <c r="B15270"/>
      <c r="C15270"/>
      <c r="D15270"/>
      <c r="E15270" s="148"/>
      <c r="F15270" s="148"/>
      <c r="G15270" s="149"/>
      <c r="H15270" s="148"/>
      <c r="I15270"/>
    </row>
    <row r="15271" spans="1:9" x14ac:dyDescent="0.25">
      <c r="A15271"/>
      <c r="B15271"/>
      <c r="C15271"/>
      <c r="D15271"/>
      <c r="E15271" s="148"/>
      <c r="F15271" s="148"/>
      <c r="G15271" s="149"/>
      <c r="H15271" s="148"/>
      <c r="I15271"/>
    </row>
    <row r="15272" spans="1:9" x14ac:dyDescent="0.25">
      <c r="A15272"/>
      <c r="B15272"/>
      <c r="C15272"/>
      <c r="D15272"/>
      <c r="E15272" s="148"/>
      <c r="F15272" s="148"/>
      <c r="G15272" s="149"/>
      <c r="H15272" s="148"/>
      <c r="I15272"/>
    </row>
    <row r="15273" spans="1:9" x14ac:dyDescent="0.25">
      <c r="A15273"/>
      <c r="B15273"/>
      <c r="C15273"/>
      <c r="D15273"/>
      <c r="E15273" s="148"/>
      <c r="F15273" s="148"/>
      <c r="G15273" s="149"/>
      <c r="H15273" s="148"/>
      <c r="I15273"/>
    </row>
    <row r="15274" spans="1:9" x14ac:dyDescent="0.25">
      <c r="A15274"/>
      <c r="B15274"/>
      <c r="C15274"/>
      <c r="D15274"/>
      <c r="E15274" s="148"/>
      <c r="F15274" s="148"/>
      <c r="G15274" s="149"/>
      <c r="H15274" s="148"/>
      <c r="I15274"/>
    </row>
    <row r="15275" spans="1:9" x14ac:dyDescent="0.25">
      <c r="A15275"/>
      <c r="B15275"/>
      <c r="C15275"/>
      <c r="D15275"/>
      <c r="E15275" s="148"/>
      <c r="F15275" s="148"/>
      <c r="G15275" s="149"/>
      <c r="H15275" s="148"/>
      <c r="I15275"/>
    </row>
    <row r="15276" spans="1:9" x14ac:dyDescent="0.25">
      <c r="A15276"/>
      <c r="B15276"/>
      <c r="C15276"/>
      <c r="D15276"/>
      <c r="E15276" s="148"/>
      <c r="F15276" s="148"/>
      <c r="G15276" s="149"/>
      <c r="H15276" s="148"/>
      <c r="I15276"/>
    </row>
    <row r="15277" spans="1:9" x14ac:dyDescent="0.25">
      <c r="A15277"/>
      <c r="B15277"/>
      <c r="C15277"/>
      <c r="D15277"/>
      <c r="E15277" s="148"/>
      <c r="F15277" s="148"/>
      <c r="G15277" s="149"/>
      <c r="H15277" s="148"/>
      <c r="I15277"/>
    </row>
    <row r="15278" spans="1:9" x14ac:dyDescent="0.25">
      <c r="A15278"/>
      <c r="B15278"/>
      <c r="C15278"/>
      <c r="D15278"/>
      <c r="E15278" s="148"/>
      <c r="F15278" s="148"/>
      <c r="G15278" s="149"/>
      <c r="H15278" s="148"/>
      <c r="I15278"/>
    </row>
    <row r="15279" spans="1:9" x14ac:dyDescent="0.25">
      <c r="A15279"/>
      <c r="B15279"/>
      <c r="C15279"/>
      <c r="D15279"/>
      <c r="E15279" s="148"/>
      <c r="F15279" s="148"/>
      <c r="G15279" s="149"/>
      <c r="H15279" s="148"/>
      <c r="I15279"/>
    </row>
    <row r="15280" spans="1:9" x14ac:dyDescent="0.25">
      <c r="A15280"/>
      <c r="B15280"/>
      <c r="C15280"/>
      <c r="D15280"/>
      <c r="E15280" s="148"/>
      <c r="F15280" s="148"/>
      <c r="G15280" s="149"/>
      <c r="H15280" s="148"/>
      <c r="I15280"/>
    </row>
    <row r="15281" spans="1:9" x14ac:dyDescent="0.25">
      <c r="A15281"/>
      <c r="B15281"/>
      <c r="C15281"/>
      <c r="D15281"/>
      <c r="E15281" s="148"/>
      <c r="F15281" s="148"/>
      <c r="G15281" s="149"/>
      <c r="H15281" s="148"/>
      <c r="I15281"/>
    </row>
    <row r="15282" spans="1:9" x14ac:dyDescent="0.25">
      <c r="A15282"/>
      <c r="B15282"/>
      <c r="C15282"/>
      <c r="D15282"/>
      <c r="E15282" s="148"/>
      <c r="F15282" s="148"/>
      <c r="G15282" s="149"/>
      <c r="H15282" s="148"/>
      <c r="I15282"/>
    </row>
    <row r="15283" spans="1:9" x14ac:dyDescent="0.25">
      <c r="A15283"/>
      <c r="B15283"/>
      <c r="C15283"/>
      <c r="D15283"/>
      <c r="E15283" s="148"/>
      <c r="F15283" s="148"/>
      <c r="G15283" s="149"/>
      <c r="H15283" s="148"/>
      <c r="I15283"/>
    </row>
    <row r="15284" spans="1:9" x14ac:dyDescent="0.25">
      <c r="A15284"/>
      <c r="B15284"/>
      <c r="C15284"/>
      <c r="D15284"/>
      <c r="E15284" s="148"/>
      <c r="F15284" s="148"/>
      <c r="G15284" s="149"/>
      <c r="H15284" s="148"/>
      <c r="I15284"/>
    </row>
    <row r="15285" spans="1:9" x14ac:dyDescent="0.25">
      <c r="A15285"/>
      <c r="B15285"/>
      <c r="C15285"/>
      <c r="D15285"/>
      <c r="E15285" s="148"/>
      <c r="F15285" s="148"/>
      <c r="G15285" s="149"/>
      <c r="H15285" s="148"/>
      <c r="I15285"/>
    </row>
    <row r="15286" spans="1:9" x14ac:dyDescent="0.25">
      <c r="A15286"/>
      <c r="B15286"/>
      <c r="C15286"/>
      <c r="D15286"/>
      <c r="E15286" s="148"/>
      <c r="F15286" s="148"/>
      <c r="G15286" s="149"/>
      <c r="H15286" s="148"/>
      <c r="I15286"/>
    </row>
    <row r="15287" spans="1:9" x14ac:dyDescent="0.25">
      <c r="A15287"/>
      <c r="B15287"/>
      <c r="C15287"/>
      <c r="D15287"/>
      <c r="E15287" s="148"/>
      <c r="F15287" s="148"/>
      <c r="G15287" s="149"/>
      <c r="H15287" s="148"/>
      <c r="I15287"/>
    </row>
    <row r="15288" spans="1:9" x14ac:dyDescent="0.25">
      <c r="A15288"/>
      <c r="B15288"/>
      <c r="C15288"/>
      <c r="D15288"/>
      <c r="E15288" s="148"/>
      <c r="F15288" s="148"/>
      <c r="G15288" s="149"/>
      <c r="H15288" s="148"/>
      <c r="I15288"/>
    </row>
    <row r="15289" spans="1:9" x14ac:dyDescent="0.25">
      <c r="A15289"/>
      <c r="B15289"/>
      <c r="C15289"/>
      <c r="D15289"/>
      <c r="E15289" s="148"/>
      <c r="F15289" s="148"/>
      <c r="G15289" s="149"/>
      <c r="H15289" s="148"/>
      <c r="I15289"/>
    </row>
    <row r="15290" spans="1:9" x14ac:dyDescent="0.25">
      <c r="A15290"/>
      <c r="B15290"/>
      <c r="C15290"/>
      <c r="D15290"/>
      <c r="E15290" s="148"/>
      <c r="F15290" s="148"/>
      <c r="G15290" s="149"/>
      <c r="H15290" s="148"/>
      <c r="I15290"/>
    </row>
    <row r="15291" spans="1:9" x14ac:dyDescent="0.25">
      <c r="A15291"/>
      <c r="B15291"/>
      <c r="C15291"/>
      <c r="D15291"/>
      <c r="E15291" s="148"/>
      <c r="F15291" s="148"/>
      <c r="G15291" s="149"/>
      <c r="H15291" s="148"/>
      <c r="I15291"/>
    </row>
    <row r="15292" spans="1:9" x14ac:dyDescent="0.25">
      <c r="A15292"/>
      <c r="B15292"/>
      <c r="C15292"/>
      <c r="D15292"/>
      <c r="E15292" s="148"/>
      <c r="F15292" s="148"/>
      <c r="G15292" s="149"/>
      <c r="H15292" s="148"/>
      <c r="I15292"/>
    </row>
    <row r="15293" spans="1:9" x14ac:dyDescent="0.25">
      <c r="A15293"/>
      <c r="B15293"/>
      <c r="C15293"/>
      <c r="D15293"/>
      <c r="E15293" s="148"/>
      <c r="F15293" s="148"/>
      <c r="G15293" s="149"/>
      <c r="H15293" s="148"/>
      <c r="I15293"/>
    </row>
    <row r="15294" spans="1:9" x14ac:dyDescent="0.25">
      <c r="A15294"/>
      <c r="B15294"/>
      <c r="C15294"/>
      <c r="D15294"/>
      <c r="E15294" s="148"/>
      <c r="F15294" s="148"/>
      <c r="G15294" s="149"/>
      <c r="H15294" s="148"/>
      <c r="I15294"/>
    </row>
    <row r="15295" spans="1:9" x14ac:dyDescent="0.25">
      <c r="A15295"/>
      <c r="B15295"/>
      <c r="C15295"/>
      <c r="D15295"/>
      <c r="E15295" s="148"/>
      <c r="F15295" s="148"/>
      <c r="G15295" s="149"/>
      <c r="H15295" s="148"/>
      <c r="I15295"/>
    </row>
    <row r="15296" spans="1:9" x14ac:dyDescent="0.25">
      <c r="A15296"/>
      <c r="B15296"/>
      <c r="C15296"/>
      <c r="D15296"/>
      <c r="E15296" s="148"/>
      <c r="F15296" s="148"/>
      <c r="G15296" s="149"/>
      <c r="H15296" s="148"/>
      <c r="I15296"/>
    </row>
    <row r="15297" spans="1:9" x14ac:dyDescent="0.25">
      <c r="A15297"/>
      <c r="B15297"/>
      <c r="C15297"/>
      <c r="D15297"/>
      <c r="E15297" s="148"/>
      <c r="F15297" s="148"/>
      <c r="G15297" s="149"/>
      <c r="H15297" s="148"/>
      <c r="I15297"/>
    </row>
    <row r="15298" spans="1:9" x14ac:dyDescent="0.25">
      <c r="A15298"/>
      <c r="B15298"/>
      <c r="C15298"/>
      <c r="D15298"/>
      <c r="E15298" s="148"/>
      <c r="F15298" s="148"/>
      <c r="G15298" s="149"/>
      <c r="H15298" s="148"/>
      <c r="I15298"/>
    </row>
    <row r="15299" spans="1:9" x14ac:dyDescent="0.25">
      <c r="A15299"/>
      <c r="B15299"/>
      <c r="C15299"/>
      <c r="D15299"/>
      <c r="E15299" s="148"/>
      <c r="F15299" s="148"/>
      <c r="G15299" s="149"/>
      <c r="H15299" s="148"/>
      <c r="I15299"/>
    </row>
    <row r="15300" spans="1:9" x14ac:dyDescent="0.25">
      <c r="A15300"/>
      <c r="B15300"/>
      <c r="C15300"/>
      <c r="D15300"/>
      <c r="E15300" s="148"/>
      <c r="F15300" s="148"/>
      <c r="G15300" s="149"/>
      <c r="H15300" s="148"/>
      <c r="I15300"/>
    </row>
    <row r="15301" spans="1:9" x14ac:dyDescent="0.25">
      <c r="A15301"/>
      <c r="B15301"/>
      <c r="C15301"/>
      <c r="D15301"/>
      <c r="E15301" s="148"/>
      <c r="F15301" s="148"/>
      <c r="G15301" s="149"/>
      <c r="H15301" s="148"/>
      <c r="I15301"/>
    </row>
    <row r="15302" spans="1:9" x14ac:dyDescent="0.25">
      <c r="A15302"/>
      <c r="B15302"/>
      <c r="C15302"/>
      <c r="D15302"/>
      <c r="E15302" s="148"/>
      <c r="F15302" s="148"/>
      <c r="G15302" s="149"/>
      <c r="H15302" s="148"/>
      <c r="I15302"/>
    </row>
    <row r="15303" spans="1:9" x14ac:dyDescent="0.25">
      <c r="A15303"/>
      <c r="B15303"/>
      <c r="C15303"/>
      <c r="D15303"/>
      <c r="E15303" s="148"/>
      <c r="F15303" s="148"/>
      <c r="G15303" s="149"/>
      <c r="H15303" s="148"/>
      <c r="I15303"/>
    </row>
    <row r="15304" spans="1:9" x14ac:dyDescent="0.25">
      <c r="A15304"/>
      <c r="B15304"/>
      <c r="C15304"/>
      <c r="D15304"/>
      <c r="E15304" s="148"/>
      <c r="F15304" s="148"/>
      <c r="G15304" s="149"/>
      <c r="H15304" s="148"/>
      <c r="I15304"/>
    </row>
    <row r="15305" spans="1:9" x14ac:dyDescent="0.25">
      <c r="A15305"/>
      <c r="B15305"/>
      <c r="C15305"/>
      <c r="D15305"/>
      <c r="E15305" s="148"/>
      <c r="F15305" s="148"/>
      <c r="G15305" s="149"/>
      <c r="H15305" s="148"/>
      <c r="I15305"/>
    </row>
    <row r="15306" spans="1:9" x14ac:dyDescent="0.25">
      <c r="A15306"/>
      <c r="B15306"/>
      <c r="C15306"/>
      <c r="D15306"/>
      <c r="E15306" s="148"/>
      <c r="F15306" s="148"/>
      <c r="G15306" s="149"/>
      <c r="H15306" s="148"/>
      <c r="I15306"/>
    </row>
    <row r="15307" spans="1:9" x14ac:dyDescent="0.25">
      <c r="A15307"/>
      <c r="B15307"/>
      <c r="C15307"/>
      <c r="D15307"/>
      <c r="E15307" s="148"/>
      <c r="F15307" s="148"/>
      <c r="G15307" s="149"/>
      <c r="H15307" s="148"/>
      <c r="I15307"/>
    </row>
    <row r="15308" spans="1:9" x14ac:dyDescent="0.25">
      <c r="A15308"/>
      <c r="B15308"/>
      <c r="C15308"/>
      <c r="D15308"/>
      <c r="E15308" s="148"/>
      <c r="F15308" s="148"/>
      <c r="G15308" s="149"/>
      <c r="H15308" s="148"/>
      <c r="I15308"/>
    </row>
    <row r="15309" spans="1:9" x14ac:dyDescent="0.25">
      <c r="A15309"/>
      <c r="B15309"/>
      <c r="C15309"/>
      <c r="D15309"/>
      <c r="E15309" s="148"/>
      <c r="F15309" s="148"/>
      <c r="G15309" s="149"/>
      <c r="H15309" s="148"/>
      <c r="I15309"/>
    </row>
    <row r="15310" spans="1:9" x14ac:dyDescent="0.25">
      <c r="A15310"/>
      <c r="B15310"/>
      <c r="C15310"/>
      <c r="D15310"/>
      <c r="E15310" s="148"/>
      <c r="F15310" s="148"/>
      <c r="G15310" s="149"/>
      <c r="H15310" s="148"/>
      <c r="I15310"/>
    </row>
    <row r="15311" spans="1:9" x14ac:dyDescent="0.25">
      <c r="A15311"/>
      <c r="B15311"/>
      <c r="C15311"/>
      <c r="D15311"/>
      <c r="E15311" s="148"/>
      <c r="F15311" s="148"/>
      <c r="G15311" s="149"/>
      <c r="H15311" s="148"/>
      <c r="I15311"/>
    </row>
    <row r="15312" spans="1:9" x14ac:dyDescent="0.25">
      <c r="A15312"/>
      <c r="B15312"/>
      <c r="C15312"/>
      <c r="D15312"/>
      <c r="E15312" s="148"/>
      <c r="F15312" s="148"/>
      <c r="G15312" s="149"/>
      <c r="H15312" s="148"/>
      <c r="I15312"/>
    </row>
    <row r="15313" spans="1:9" x14ac:dyDescent="0.25">
      <c r="A15313"/>
      <c r="B15313"/>
      <c r="C15313"/>
      <c r="D15313"/>
      <c r="E15313" s="148"/>
      <c r="F15313" s="148"/>
      <c r="G15313" s="149"/>
      <c r="H15313" s="148"/>
      <c r="I15313"/>
    </row>
    <row r="15314" spans="1:9" x14ac:dyDescent="0.25">
      <c r="A15314"/>
      <c r="B15314"/>
      <c r="C15314"/>
      <c r="D15314"/>
      <c r="E15314" s="148"/>
      <c r="F15314" s="148"/>
      <c r="G15314" s="149"/>
      <c r="H15314" s="148"/>
      <c r="I15314"/>
    </row>
    <row r="15315" spans="1:9" x14ac:dyDescent="0.25">
      <c r="A15315"/>
      <c r="B15315"/>
      <c r="C15315"/>
      <c r="D15315"/>
      <c r="E15315" s="148"/>
      <c r="F15315" s="148"/>
      <c r="G15315" s="149"/>
      <c r="H15315" s="148"/>
      <c r="I15315"/>
    </row>
    <row r="15316" spans="1:9" x14ac:dyDescent="0.25">
      <c r="A15316"/>
      <c r="B15316"/>
      <c r="C15316"/>
      <c r="D15316"/>
      <c r="E15316" s="148"/>
      <c r="F15316" s="148"/>
      <c r="G15316" s="149"/>
      <c r="H15316" s="148"/>
      <c r="I15316"/>
    </row>
    <row r="15317" spans="1:9" x14ac:dyDescent="0.25">
      <c r="A15317"/>
      <c r="B15317"/>
      <c r="C15317"/>
      <c r="D15317"/>
      <c r="E15317" s="148"/>
      <c r="F15317" s="148"/>
      <c r="G15317" s="149"/>
      <c r="H15317" s="148"/>
      <c r="I15317"/>
    </row>
    <row r="15318" spans="1:9" x14ac:dyDescent="0.25">
      <c r="A15318"/>
      <c r="B15318"/>
      <c r="C15318"/>
      <c r="D15318"/>
      <c r="E15318" s="148"/>
      <c r="F15318" s="148"/>
      <c r="G15318" s="149"/>
      <c r="H15318" s="148"/>
      <c r="I15318"/>
    </row>
    <row r="15319" spans="1:9" x14ac:dyDescent="0.25">
      <c r="A15319"/>
      <c r="B15319"/>
      <c r="C15319"/>
      <c r="D15319"/>
      <c r="E15319" s="148"/>
      <c r="F15319" s="148"/>
      <c r="G15319" s="149"/>
      <c r="H15319" s="148"/>
      <c r="I15319"/>
    </row>
    <row r="15320" spans="1:9" x14ac:dyDescent="0.25">
      <c r="A15320"/>
      <c r="B15320"/>
      <c r="C15320"/>
      <c r="D15320"/>
      <c r="E15320" s="148"/>
      <c r="F15320" s="148"/>
      <c r="G15320" s="149"/>
      <c r="H15320" s="148"/>
      <c r="I15320"/>
    </row>
    <row r="15321" spans="1:9" x14ac:dyDescent="0.25">
      <c r="A15321"/>
      <c r="B15321"/>
      <c r="C15321"/>
      <c r="D15321"/>
      <c r="E15321" s="148"/>
      <c r="F15321" s="148"/>
      <c r="G15321" s="149"/>
      <c r="H15321" s="148"/>
      <c r="I15321"/>
    </row>
    <row r="15322" spans="1:9" x14ac:dyDescent="0.25">
      <c r="A15322"/>
      <c r="B15322"/>
      <c r="C15322"/>
      <c r="D15322"/>
      <c r="E15322" s="148"/>
      <c r="F15322" s="148"/>
      <c r="G15322" s="149"/>
      <c r="H15322" s="148"/>
      <c r="I15322"/>
    </row>
    <row r="15323" spans="1:9" x14ac:dyDescent="0.25">
      <c r="A15323"/>
      <c r="B15323"/>
      <c r="C15323"/>
      <c r="D15323"/>
      <c r="E15323" s="148"/>
      <c r="F15323" s="148"/>
      <c r="G15323" s="149"/>
      <c r="H15323" s="148"/>
      <c r="I15323"/>
    </row>
    <row r="15324" spans="1:9" x14ac:dyDescent="0.25">
      <c r="A15324"/>
      <c r="B15324"/>
      <c r="C15324"/>
      <c r="D15324"/>
      <c r="E15324" s="148"/>
      <c r="F15324" s="148"/>
      <c r="G15324" s="149"/>
      <c r="H15324" s="148"/>
      <c r="I15324"/>
    </row>
    <row r="15325" spans="1:9" x14ac:dyDescent="0.25">
      <c r="A15325"/>
      <c r="B15325"/>
      <c r="C15325"/>
      <c r="D15325"/>
      <c r="E15325" s="148"/>
      <c r="F15325" s="148"/>
      <c r="G15325" s="149"/>
      <c r="H15325" s="148"/>
      <c r="I15325"/>
    </row>
    <row r="15326" spans="1:9" x14ac:dyDescent="0.25">
      <c r="A15326"/>
      <c r="B15326"/>
      <c r="C15326"/>
      <c r="D15326"/>
      <c r="E15326" s="148"/>
      <c r="F15326" s="148"/>
      <c r="G15326" s="149"/>
      <c r="H15326" s="148"/>
      <c r="I15326"/>
    </row>
    <row r="15327" spans="1:9" x14ac:dyDescent="0.25">
      <c r="A15327"/>
      <c r="B15327"/>
      <c r="C15327"/>
      <c r="D15327"/>
      <c r="E15327" s="148"/>
      <c r="F15327" s="148"/>
      <c r="G15327" s="149"/>
      <c r="H15327" s="148"/>
      <c r="I15327"/>
    </row>
    <row r="15328" spans="1:9" x14ac:dyDescent="0.25">
      <c r="A15328"/>
      <c r="B15328"/>
      <c r="C15328"/>
      <c r="D15328"/>
      <c r="E15328" s="148"/>
      <c r="F15328" s="148"/>
      <c r="G15328" s="149"/>
      <c r="H15328" s="148"/>
      <c r="I15328"/>
    </row>
    <row r="15329" spans="1:9" x14ac:dyDescent="0.25">
      <c r="A15329"/>
      <c r="B15329"/>
      <c r="C15329"/>
      <c r="D15329"/>
      <c r="E15329" s="148"/>
      <c r="F15329" s="148"/>
      <c r="G15329" s="149"/>
      <c r="H15329" s="148"/>
      <c r="I15329"/>
    </row>
    <row r="15330" spans="1:9" x14ac:dyDescent="0.25">
      <c r="A15330"/>
      <c r="B15330"/>
      <c r="C15330"/>
      <c r="D15330"/>
      <c r="E15330" s="148"/>
      <c r="F15330" s="148"/>
      <c r="G15330" s="149"/>
      <c r="H15330" s="148"/>
      <c r="I15330"/>
    </row>
    <row r="15331" spans="1:9" x14ac:dyDescent="0.25">
      <c r="A15331"/>
      <c r="B15331"/>
      <c r="C15331"/>
      <c r="D15331"/>
      <c r="E15331" s="148"/>
      <c r="F15331" s="148"/>
      <c r="G15331" s="149"/>
      <c r="H15331" s="148"/>
      <c r="I15331"/>
    </row>
    <row r="15332" spans="1:9" x14ac:dyDescent="0.25">
      <c r="A15332"/>
      <c r="B15332"/>
      <c r="C15332"/>
      <c r="D15332"/>
      <c r="E15332" s="148"/>
      <c r="F15332" s="148"/>
      <c r="G15332" s="149"/>
      <c r="H15332" s="148"/>
      <c r="I15332"/>
    </row>
    <row r="15333" spans="1:9" x14ac:dyDescent="0.25">
      <c r="A15333"/>
      <c r="B15333"/>
      <c r="C15333"/>
      <c r="D15333"/>
      <c r="E15333" s="148"/>
      <c r="F15333" s="148"/>
      <c r="G15333" s="149"/>
      <c r="H15333" s="148"/>
      <c r="I15333"/>
    </row>
    <row r="15334" spans="1:9" x14ac:dyDescent="0.25">
      <c r="A15334"/>
      <c r="B15334"/>
      <c r="C15334"/>
      <c r="D15334"/>
      <c r="E15334" s="148"/>
      <c r="F15334" s="148"/>
      <c r="G15334" s="149"/>
      <c r="H15334" s="148"/>
      <c r="I15334"/>
    </row>
    <row r="15335" spans="1:9" x14ac:dyDescent="0.25">
      <c r="A15335"/>
      <c r="B15335"/>
      <c r="C15335"/>
      <c r="D15335"/>
      <c r="E15335" s="148"/>
      <c r="F15335" s="148"/>
      <c r="G15335" s="149"/>
      <c r="H15335" s="148"/>
      <c r="I15335"/>
    </row>
    <row r="15336" spans="1:9" x14ac:dyDescent="0.25">
      <c r="A15336"/>
      <c r="B15336"/>
      <c r="C15336"/>
      <c r="D15336"/>
      <c r="E15336" s="148"/>
      <c r="F15336" s="148"/>
      <c r="G15336" s="149"/>
      <c r="H15336" s="148"/>
      <c r="I15336"/>
    </row>
    <row r="15337" spans="1:9" x14ac:dyDescent="0.25">
      <c r="A15337"/>
      <c r="B15337"/>
      <c r="C15337"/>
      <c r="D15337"/>
      <c r="E15337" s="148"/>
      <c r="F15337" s="148"/>
      <c r="G15337" s="149"/>
      <c r="H15337" s="148"/>
      <c r="I15337"/>
    </row>
    <row r="15338" spans="1:9" x14ac:dyDescent="0.25">
      <c r="A15338"/>
      <c r="B15338"/>
      <c r="C15338"/>
      <c r="D15338"/>
      <c r="E15338" s="148"/>
      <c r="F15338" s="148"/>
      <c r="G15338" s="149"/>
      <c r="H15338" s="148"/>
      <c r="I15338"/>
    </row>
    <row r="15339" spans="1:9" x14ac:dyDescent="0.25">
      <c r="A15339"/>
      <c r="B15339"/>
      <c r="C15339"/>
      <c r="D15339"/>
      <c r="E15339" s="148"/>
      <c r="F15339" s="148"/>
      <c r="G15339" s="149"/>
      <c r="H15339" s="148"/>
      <c r="I15339"/>
    </row>
    <row r="15340" spans="1:9" x14ac:dyDescent="0.25">
      <c r="A15340"/>
      <c r="B15340"/>
      <c r="C15340"/>
      <c r="D15340"/>
      <c r="E15340" s="148"/>
      <c r="F15340" s="148"/>
      <c r="G15340" s="149"/>
      <c r="H15340" s="148"/>
      <c r="I15340"/>
    </row>
    <row r="15341" spans="1:9" x14ac:dyDescent="0.25">
      <c r="A15341"/>
      <c r="B15341"/>
      <c r="C15341"/>
      <c r="D15341"/>
      <c r="E15341" s="148"/>
      <c r="F15341" s="148"/>
      <c r="G15341" s="149"/>
      <c r="H15341" s="148"/>
      <c r="I15341"/>
    </row>
    <row r="15342" spans="1:9" x14ac:dyDescent="0.25">
      <c r="A15342"/>
      <c r="B15342"/>
      <c r="C15342"/>
      <c r="D15342"/>
      <c r="E15342" s="148"/>
      <c r="F15342" s="148"/>
      <c r="G15342" s="149"/>
      <c r="H15342" s="148"/>
      <c r="I15342"/>
    </row>
    <row r="15343" spans="1:9" x14ac:dyDescent="0.25">
      <c r="A15343"/>
      <c r="B15343"/>
      <c r="C15343"/>
      <c r="D15343"/>
      <c r="E15343" s="148"/>
      <c r="F15343" s="148"/>
      <c r="G15343" s="149"/>
      <c r="H15343" s="148"/>
      <c r="I15343"/>
    </row>
    <row r="15344" spans="1:9" x14ac:dyDescent="0.25">
      <c r="A15344"/>
      <c r="B15344"/>
      <c r="C15344"/>
      <c r="D15344"/>
      <c r="E15344" s="148"/>
      <c r="F15344" s="148"/>
      <c r="G15344" s="149"/>
      <c r="H15344" s="148"/>
      <c r="I15344"/>
    </row>
    <row r="15345" spans="1:9" x14ac:dyDescent="0.25">
      <c r="A15345"/>
      <c r="B15345"/>
      <c r="C15345"/>
      <c r="D15345"/>
      <c r="E15345" s="148"/>
      <c r="F15345" s="148"/>
      <c r="G15345" s="149"/>
      <c r="H15345" s="148"/>
      <c r="I15345"/>
    </row>
    <row r="15346" spans="1:9" x14ac:dyDescent="0.25">
      <c r="A15346"/>
      <c r="B15346"/>
      <c r="C15346"/>
      <c r="D15346"/>
      <c r="E15346" s="148"/>
      <c r="F15346" s="148"/>
      <c r="G15346" s="149"/>
      <c r="H15346" s="148"/>
      <c r="I15346"/>
    </row>
    <row r="15347" spans="1:9" x14ac:dyDescent="0.25">
      <c r="A15347"/>
      <c r="B15347"/>
      <c r="C15347"/>
      <c r="D15347"/>
      <c r="E15347" s="148"/>
      <c r="F15347" s="148"/>
      <c r="G15347" s="149"/>
      <c r="H15347" s="148"/>
      <c r="I15347"/>
    </row>
    <row r="15348" spans="1:9" x14ac:dyDescent="0.25">
      <c r="A15348"/>
      <c r="B15348"/>
      <c r="C15348"/>
      <c r="D15348"/>
      <c r="E15348" s="148"/>
      <c r="F15348" s="148"/>
      <c r="G15348" s="149"/>
      <c r="H15348" s="148"/>
      <c r="I15348"/>
    </row>
    <row r="15349" spans="1:9" x14ac:dyDescent="0.25">
      <c r="A15349"/>
      <c r="B15349"/>
      <c r="C15349"/>
      <c r="D15349"/>
      <c r="E15349" s="148"/>
      <c r="F15349" s="148"/>
      <c r="G15349" s="149"/>
      <c r="H15349" s="148"/>
      <c r="I15349"/>
    </row>
    <row r="15350" spans="1:9" x14ac:dyDescent="0.25">
      <c r="A15350"/>
      <c r="B15350"/>
      <c r="C15350"/>
      <c r="D15350"/>
      <c r="E15350" s="148"/>
      <c r="F15350" s="148"/>
      <c r="G15350" s="149"/>
      <c r="H15350" s="148"/>
      <c r="I15350"/>
    </row>
    <row r="15351" spans="1:9" x14ac:dyDescent="0.25">
      <c r="A15351"/>
      <c r="B15351"/>
      <c r="C15351"/>
      <c r="D15351"/>
      <c r="E15351" s="148"/>
      <c r="F15351" s="148"/>
      <c r="G15351" s="149"/>
      <c r="H15351" s="148"/>
      <c r="I15351"/>
    </row>
    <row r="15352" spans="1:9" x14ac:dyDescent="0.25">
      <c r="A15352"/>
      <c r="B15352"/>
      <c r="C15352"/>
      <c r="D15352"/>
      <c r="E15352" s="148"/>
      <c r="F15352" s="148"/>
      <c r="G15352" s="149"/>
      <c r="H15352" s="148"/>
      <c r="I15352"/>
    </row>
    <row r="15353" spans="1:9" x14ac:dyDescent="0.25">
      <c r="A15353"/>
      <c r="B15353"/>
      <c r="C15353"/>
      <c r="D15353"/>
      <c r="E15353" s="148"/>
      <c r="F15353" s="148"/>
      <c r="G15353" s="149"/>
      <c r="H15353" s="148"/>
      <c r="I15353"/>
    </row>
    <row r="15354" spans="1:9" x14ac:dyDescent="0.25">
      <c r="A15354"/>
      <c r="B15354"/>
      <c r="C15354"/>
      <c r="D15354"/>
      <c r="E15354" s="148"/>
      <c r="F15354" s="148"/>
      <c r="G15354" s="149"/>
      <c r="H15354" s="148"/>
      <c r="I15354"/>
    </row>
    <row r="15355" spans="1:9" x14ac:dyDescent="0.25">
      <c r="A15355"/>
      <c r="B15355"/>
      <c r="C15355"/>
      <c r="D15355"/>
      <c r="E15355" s="148"/>
      <c r="F15355" s="148"/>
      <c r="G15355" s="149"/>
      <c r="H15355" s="148"/>
      <c r="I15355"/>
    </row>
    <row r="15356" spans="1:9" x14ac:dyDescent="0.25">
      <c r="A15356"/>
      <c r="B15356"/>
      <c r="C15356"/>
      <c r="D15356"/>
      <c r="E15356" s="148"/>
      <c r="F15356" s="148"/>
      <c r="G15356" s="149"/>
      <c r="H15356" s="148"/>
      <c r="I15356"/>
    </row>
    <row r="15357" spans="1:9" x14ac:dyDescent="0.25">
      <c r="A15357"/>
      <c r="B15357"/>
      <c r="C15357"/>
      <c r="D15357"/>
      <c r="E15357" s="148"/>
      <c r="F15357" s="148"/>
      <c r="G15357" s="149"/>
      <c r="H15357" s="148"/>
      <c r="I15357"/>
    </row>
    <row r="15358" spans="1:9" x14ac:dyDescent="0.25">
      <c r="A15358"/>
      <c r="B15358"/>
      <c r="C15358"/>
      <c r="D15358"/>
      <c r="E15358" s="148"/>
      <c r="F15358" s="148"/>
      <c r="G15358" s="149"/>
      <c r="H15358" s="148"/>
      <c r="I15358"/>
    </row>
    <row r="15359" spans="1:9" x14ac:dyDescent="0.25">
      <c r="A15359"/>
      <c r="B15359"/>
      <c r="C15359"/>
      <c r="D15359"/>
      <c r="E15359" s="148"/>
      <c r="F15359" s="148"/>
      <c r="G15359" s="149"/>
      <c r="H15359" s="148"/>
      <c r="I15359"/>
    </row>
    <row r="15360" spans="1:9" x14ac:dyDescent="0.25">
      <c r="A15360"/>
      <c r="B15360"/>
      <c r="C15360"/>
      <c r="D15360"/>
      <c r="E15360" s="148"/>
      <c r="F15360" s="148"/>
      <c r="G15360" s="149"/>
      <c r="H15360" s="148"/>
      <c r="I15360"/>
    </row>
    <row r="15361" spans="1:9" x14ac:dyDescent="0.25">
      <c r="A15361"/>
      <c r="B15361"/>
      <c r="C15361"/>
      <c r="D15361"/>
      <c r="E15361" s="148"/>
      <c r="F15361" s="148"/>
      <c r="G15361" s="149"/>
      <c r="H15361" s="148"/>
      <c r="I15361"/>
    </row>
    <row r="15362" spans="1:9" x14ac:dyDescent="0.25">
      <c r="A15362"/>
      <c r="B15362"/>
      <c r="C15362"/>
      <c r="D15362"/>
      <c r="E15362" s="148"/>
      <c r="F15362" s="148"/>
      <c r="G15362" s="149"/>
      <c r="H15362" s="148"/>
      <c r="I15362"/>
    </row>
    <row r="15363" spans="1:9" x14ac:dyDescent="0.25">
      <c r="A15363"/>
      <c r="B15363"/>
      <c r="C15363"/>
      <c r="D15363"/>
      <c r="E15363" s="148"/>
      <c r="F15363" s="148"/>
      <c r="G15363" s="149"/>
      <c r="H15363" s="148"/>
      <c r="I15363"/>
    </row>
    <row r="15364" spans="1:9" x14ac:dyDescent="0.25">
      <c r="A15364"/>
      <c r="B15364"/>
      <c r="C15364"/>
      <c r="D15364"/>
      <c r="E15364" s="148"/>
      <c r="F15364" s="148"/>
      <c r="G15364" s="149"/>
      <c r="H15364" s="148"/>
      <c r="I15364"/>
    </row>
    <row r="15365" spans="1:9" x14ac:dyDescent="0.25">
      <c r="A15365"/>
      <c r="B15365"/>
      <c r="C15365"/>
      <c r="D15365"/>
      <c r="E15365" s="148"/>
      <c r="F15365" s="148"/>
      <c r="G15365" s="149"/>
      <c r="H15365" s="148"/>
      <c r="I15365"/>
    </row>
    <row r="15366" spans="1:9" x14ac:dyDescent="0.25">
      <c r="A15366"/>
      <c r="B15366"/>
      <c r="C15366"/>
      <c r="D15366"/>
      <c r="E15366" s="148"/>
      <c r="F15366" s="148"/>
      <c r="G15366" s="149"/>
      <c r="H15366" s="148"/>
      <c r="I15366"/>
    </row>
    <row r="15367" spans="1:9" x14ac:dyDescent="0.25">
      <c r="A15367"/>
      <c r="B15367"/>
      <c r="C15367"/>
      <c r="D15367"/>
      <c r="E15367" s="148"/>
      <c r="F15367" s="148"/>
      <c r="G15367" s="149"/>
      <c r="H15367" s="148"/>
      <c r="I15367"/>
    </row>
    <row r="15368" spans="1:9" x14ac:dyDescent="0.25">
      <c r="A15368"/>
      <c r="B15368"/>
      <c r="C15368"/>
      <c r="D15368"/>
      <c r="E15368" s="148"/>
      <c r="F15368" s="148"/>
      <c r="G15368" s="149"/>
      <c r="H15368" s="148"/>
      <c r="I15368"/>
    </row>
    <row r="15369" spans="1:9" x14ac:dyDescent="0.25">
      <c r="A15369"/>
      <c r="B15369"/>
      <c r="C15369"/>
      <c r="D15369"/>
      <c r="E15369" s="148"/>
      <c r="F15369" s="148"/>
      <c r="G15369" s="149"/>
      <c r="H15369" s="148"/>
      <c r="I15369"/>
    </row>
    <row r="15370" spans="1:9" x14ac:dyDescent="0.25">
      <c r="A15370"/>
      <c r="B15370"/>
      <c r="C15370"/>
      <c r="D15370"/>
      <c r="E15370" s="148"/>
      <c r="F15370" s="148"/>
      <c r="G15370" s="149"/>
      <c r="H15370" s="148"/>
      <c r="I15370"/>
    </row>
    <row r="15371" spans="1:9" x14ac:dyDescent="0.25">
      <c r="A15371"/>
      <c r="B15371"/>
      <c r="C15371"/>
      <c r="D15371"/>
      <c r="E15371" s="148"/>
      <c r="F15371" s="148"/>
      <c r="G15371" s="149"/>
      <c r="H15371" s="148"/>
      <c r="I15371"/>
    </row>
    <row r="15372" spans="1:9" x14ac:dyDescent="0.25">
      <c r="A15372"/>
      <c r="B15372"/>
      <c r="C15372"/>
      <c r="D15372"/>
      <c r="E15372" s="148"/>
      <c r="F15372" s="148"/>
      <c r="G15372" s="149"/>
      <c r="H15372" s="148"/>
      <c r="I15372"/>
    </row>
    <row r="15373" spans="1:9" x14ac:dyDescent="0.25">
      <c r="A15373"/>
      <c r="B15373"/>
      <c r="C15373"/>
      <c r="D15373"/>
      <c r="E15373" s="148"/>
      <c r="F15373" s="148"/>
      <c r="G15373" s="149"/>
      <c r="H15373" s="148"/>
      <c r="I15373"/>
    </row>
    <row r="15374" spans="1:9" x14ac:dyDescent="0.25">
      <c r="A15374"/>
      <c r="B15374"/>
      <c r="C15374"/>
      <c r="D15374"/>
      <c r="E15374" s="148"/>
      <c r="F15374" s="148"/>
      <c r="G15374" s="149"/>
      <c r="H15374" s="148"/>
      <c r="I15374"/>
    </row>
    <row r="15375" spans="1:9" x14ac:dyDescent="0.25">
      <c r="A15375"/>
      <c r="B15375"/>
      <c r="C15375"/>
      <c r="D15375"/>
      <c r="E15375" s="148"/>
      <c r="F15375" s="148"/>
      <c r="G15375" s="149"/>
      <c r="H15375" s="148"/>
      <c r="I15375"/>
    </row>
    <row r="15376" spans="1:9" x14ac:dyDescent="0.25">
      <c r="A15376"/>
      <c r="B15376"/>
      <c r="C15376"/>
      <c r="D15376"/>
      <c r="E15376" s="148"/>
      <c r="F15376" s="148"/>
      <c r="G15376" s="149"/>
      <c r="H15376" s="148"/>
      <c r="I15376"/>
    </row>
    <row r="15377" spans="1:9" x14ac:dyDescent="0.25">
      <c r="A15377"/>
      <c r="B15377"/>
      <c r="C15377"/>
      <c r="D15377"/>
      <c r="E15377" s="148"/>
      <c r="F15377" s="148"/>
      <c r="G15377" s="149"/>
      <c r="H15377" s="148"/>
      <c r="I15377"/>
    </row>
    <row r="15378" spans="1:9" x14ac:dyDescent="0.25">
      <c r="A15378"/>
      <c r="B15378"/>
      <c r="C15378"/>
      <c r="D15378"/>
      <c r="E15378" s="148"/>
      <c r="F15378" s="148"/>
      <c r="G15378" s="149"/>
      <c r="H15378" s="148"/>
      <c r="I15378"/>
    </row>
    <row r="15379" spans="1:9" x14ac:dyDescent="0.25">
      <c r="A15379"/>
      <c r="B15379"/>
      <c r="C15379"/>
      <c r="D15379"/>
      <c r="E15379" s="148"/>
      <c r="F15379" s="148"/>
      <c r="G15379" s="149"/>
      <c r="H15379" s="148"/>
      <c r="I15379"/>
    </row>
    <row r="15380" spans="1:9" x14ac:dyDescent="0.25">
      <c r="A15380"/>
      <c r="B15380"/>
      <c r="C15380"/>
      <c r="D15380"/>
      <c r="E15380" s="148"/>
      <c r="F15380" s="148"/>
      <c r="G15380" s="149"/>
      <c r="H15380" s="148"/>
      <c r="I15380"/>
    </row>
    <row r="15381" spans="1:9" x14ac:dyDescent="0.25">
      <c r="A15381"/>
      <c r="B15381"/>
      <c r="C15381"/>
      <c r="D15381"/>
      <c r="E15381" s="148"/>
      <c r="F15381" s="148"/>
      <c r="G15381" s="149"/>
      <c r="H15381" s="148"/>
      <c r="I15381"/>
    </row>
    <row r="15382" spans="1:9" x14ac:dyDescent="0.25">
      <c r="A15382"/>
      <c r="B15382"/>
      <c r="C15382"/>
      <c r="D15382"/>
      <c r="E15382" s="148"/>
      <c r="F15382" s="148"/>
      <c r="G15382" s="149"/>
      <c r="H15382" s="148"/>
      <c r="I15382"/>
    </row>
    <row r="15383" spans="1:9" x14ac:dyDescent="0.25">
      <c r="A15383"/>
      <c r="B15383"/>
      <c r="C15383"/>
      <c r="D15383"/>
      <c r="E15383" s="148"/>
      <c r="F15383" s="148"/>
      <c r="G15383" s="149"/>
      <c r="H15383" s="148"/>
      <c r="I15383"/>
    </row>
    <row r="15384" spans="1:9" x14ac:dyDescent="0.25">
      <c r="A15384"/>
      <c r="B15384"/>
      <c r="C15384"/>
      <c r="D15384"/>
      <c r="E15384" s="148"/>
      <c r="F15384" s="148"/>
      <c r="G15384" s="149"/>
      <c r="H15384" s="148"/>
      <c r="I15384"/>
    </row>
    <row r="15385" spans="1:9" x14ac:dyDescent="0.25">
      <c r="A15385"/>
      <c r="B15385"/>
      <c r="C15385"/>
      <c r="D15385"/>
      <c r="E15385" s="148"/>
      <c r="F15385" s="148"/>
      <c r="G15385" s="149"/>
      <c r="H15385" s="148"/>
      <c r="I15385"/>
    </row>
    <row r="15386" spans="1:9" x14ac:dyDescent="0.25">
      <c r="A15386"/>
      <c r="B15386"/>
      <c r="C15386"/>
      <c r="D15386"/>
      <c r="E15386" s="148"/>
      <c r="F15386" s="148"/>
      <c r="G15386" s="149"/>
      <c r="H15386" s="148"/>
      <c r="I15386"/>
    </row>
    <row r="15387" spans="1:9" x14ac:dyDescent="0.25">
      <c r="A15387"/>
      <c r="B15387"/>
      <c r="C15387"/>
      <c r="D15387"/>
      <c r="E15387" s="148"/>
      <c r="F15387" s="148"/>
      <c r="G15387" s="149"/>
      <c r="H15387" s="148"/>
      <c r="I15387"/>
    </row>
    <row r="15388" spans="1:9" x14ac:dyDescent="0.25">
      <c r="A15388"/>
      <c r="B15388"/>
      <c r="C15388"/>
      <c r="D15388"/>
      <c r="E15388" s="148"/>
      <c r="F15388" s="148"/>
      <c r="G15388" s="149"/>
      <c r="H15388" s="148"/>
      <c r="I15388"/>
    </row>
    <row r="15389" spans="1:9" x14ac:dyDescent="0.25">
      <c r="A15389"/>
      <c r="B15389"/>
      <c r="C15389"/>
      <c r="D15389"/>
      <c r="E15389" s="148"/>
      <c r="F15389" s="148"/>
      <c r="G15389" s="149"/>
      <c r="H15389" s="148"/>
      <c r="I15389"/>
    </row>
    <row r="15390" spans="1:9" x14ac:dyDescent="0.25">
      <c r="A15390"/>
      <c r="B15390"/>
      <c r="C15390"/>
      <c r="D15390"/>
      <c r="E15390" s="148"/>
      <c r="F15390" s="148"/>
      <c r="G15390" s="149"/>
      <c r="H15390" s="148"/>
      <c r="I15390"/>
    </row>
    <row r="15391" spans="1:9" x14ac:dyDescent="0.25">
      <c r="A15391"/>
      <c r="B15391"/>
      <c r="C15391"/>
      <c r="D15391"/>
      <c r="E15391" s="148"/>
      <c r="F15391" s="148"/>
      <c r="G15391" s="149"/>
      <c r="H15391" s="148"/>
      <c r="I15391"/>
    </row>
    <row r="15392" spans="1:9" x14ac:dyDescent="0.25">
      <c r="A15392"/>
      <c r="B15392"/>
      <c r="C15392"/>
      <c r="D15392"/>
      <c r="E15392" s="148"/>
      <c r="F15392" s="148"/>
      <c r="G15392" s="149"/>
      <c r="H15392" s="148"/>
      <c r="I15392"/>
    </row>
    <row r="15393" spans="1:9" x14ac:dyDescent="0.25">
      <c r="A15393"/>
      <c r="B15393"/>
      <c r="C15393"/>
      <c r="D15393"/>
      <c r="E15393" s="148"/>
      <c r="F15393" s="148"/>
      <c r="G15393" s="149"/>
      <c r="H15393" s="148"/>
      <c r="I15393"/>
    </row>
    <row r="15394" spans="1:9" x14ac:dyDescent="0.25">
      <c r="A15394"/>
      <c r="B15394"/>
      <c r="C15394"/>
      <c r="D15394"/>
      <c r="E15394" s="148"/>
      <c r="F15394" s="148"/>
      <c r="G15394" s="149"/>
      <c r="H15394" s="148"/>
      <c r="I15394"/>
    </row>
    <row r="15395" spans="1:9" x14ac:dyDescent="0.25">
      <c r="A15395"/>
      <c r="B15395"/>
      <c r="C15395"/>
      <c r="D15395"/>
      <c r="E15395" s="148"/>
      <c r="F15395" s="148"/>
      <c r="G15395" s="149"/>
      <c r="H15395" s="148"/>
      <c r="I15395"/>
    </row>
    <row r="15396" spans="1:9" x14ac:dyDescent="0.25">
      <c r="A15396"/>
      <c r="B15396"/>
      <c r="C15396"/>
      <c r="D15396"/>
      <c r="E15396" s="148"/>
      <c r="F15396" s="148"/>
      <c r="G15396" s="149"/>
      <c r="H15396" s="148"/>
      <c r="I15396"/>
    </row>
    <row r="15397" spans="1:9" x14ac:dyDescent="0.25">
      <c r="A15397"/>
      <c r="B15397"/>
      <c r="C15397"/>
      <c r="D15397"/>
      <c r="E15397" s="148"/>
      <c r="F15397" s="148"/>
      <c r="G15397" s="149"/>
      <c r="H15397" s="148"/>
      <c r="I15397"/>
    </row>
    <row r="15398" spans="1:9" x14ac:dyDescent="0.25">
      <c r="A15398"/>
      <c r="B15398"/>
      <c r="C15398"/>
      <c r="D15398"/>
      <c r="E15398" s="148"/>
      <c r="F15398" s="148"/>
      <c r="G15398" s="149"/>
      <c r="H15398" s="148"/>
      <c r="I15398"/>
    </row>
    <row r="15399" spans="1:9" x14ac:dyDescent="0.25">
      <c r="A15399"/>
      <c r="B15399"/>
      <c r="C15399"/>
      <c r="D15399"/>
      <c r="E15399" s="148"/>
      <c r="F15399" s="148"/>
      <c r="G15399" s="149"/>
      <c r="H15399" s="148"/>
      <c r="I15399"/>
    </row>
    <row r="15400" spans="1:9" x14ac:dyDescent="0.25">
      <c r="A15400"/>
      <c r="B15400"/>
      <c r="C15400"/>
      <c r="D15400"/>
      <c r="E15400" s="148"/>
      <c r="F15400" s="148"/>
      <c r="G15400" s="149"/>
      <c r="H15400" s="148"/>
      <c r="I15400"/>
    </row>
    <row r="15401" spans="1:9" x14ac:dyDescent="0.25">
      <c r="A15401"/>
      <c r="B15401"/>
      <c r="C15401"/>
      <c r="D15401"/>
      <c r="E15401" s="148"/>
      <c r="F15401" s="148"/>
      <c r="G15401" s="149"/>
      <c r="H15401" s="148"/>
      <c r="I15401"/>
    </row>
    <row r="15402" spans="1:9" x14ac:dyDescent="0.25">
      <c r="A15402"/>
      <c r="B15402"/>
      <c r="C15402"/>
      <c r="D15402"/>
      <c r="E15402" s="148"/>
      <c r="F15402" s="148"/>
      <c r="G15402" s="149"/>
      <c r="H15402" s="148"/>
      <c r="I15402"/>
    </row>
    <row r="15403" spans="1:9" x14ac:dyDescent="0.25">
      <c r="A15403"/>
      <c r="B15403"/>
      <c r="C15403"/>
      <c r="D15403"/>
      <c r="E15403" s="148"/>
      <c r="F15403" s="148"/>
      <c r="G15403" s="149"/>
      <c r="H15403" s="148"/>
      <c r="I15403"/>
    </row>
    <row r="15404" spans="1:9" x14ac:dyDescent="0.25">
      <c r="A15404"/>
      <c r="B15404"/>
      <c r="C15404"/>
      <c r="D15404"/>
      <c r="E15404" s="148"/>
      <c r="F15404" s="148"/>
      <c r="G15404" s="149"/>
      <c r="H15404" s="148"/>
      <c r="I15404"/>
    </row>
    <row r="15405" spans="1:9" x14ac:dyDescent="0.25">
      <c r="A15405"/>
      <c r="B15405"/>
      <c r="C15405"/>
      <c r="D15405"/>
      <c r="E15405" s="148"/>
      <c r="F15405" s="148"/>
      <c r="G15405" s="149"/>
      <c r="H15405" s="148"/>
      <c r="I15405"/>
    </row>
    <row r="15406" spans="1:9" x14ac:dyDescent="0.25">
      <c r="A15406"/>
      <c r="B15406"/>
      <c r="C15406"/>
      <c r="D15406"/>
      <c r="E15406" s="148"/>
      <c r="F15406" s="148"/>
      <c r="G15406" s="149"/>
      <c r="H15406" s="148"/>
      <c r="I15406"/>
    </row>
    <row r="15407" spans="1:9" x14ac:dyDescent="0.25">
      <c r="A15407"/>
      <c r="B15407"/>
      <c r="C15407"/>
      <c r="D15407"/>
      <c r="E15407" s="148"/>
      <c r="F15407" s="148"/>
      <c r="G15407" s="149"/>
      <c r="H15407" s="148"/>
      <c r="I15407"/>
    </row>
    <row r="15408" spans="1:9" x14ac:dyDescent="0.25">
      <c r="A15408"/>
      <c r="B15408"/>
      <c r="C15408"/>
      <c r="D15408"/>
      <c r="E15408" s="148"/>
      <c r="F15408" s="148"/>
      <c r="G15408" s="149"/>
      <c r="H15408" s="148"/>
      <c r="I15408"/>
    </row>
    <row r="15409" spans="1:9" x14ac:dyDescent="0.25">
      <c r="A15409"/>
      <c r="B15409"/>
      <c r="C15409"/>
      <c r="D15409"/>
      <c r="E15409" s="148"/>
      <c r="F15409" s="148"/>
      <c r="G15409" s="149"/>
      <c r="H15409" s="148"/>
      <c r="I15409"/>
    </row>
    <row r="15410" spans="1:9" x14ac:dyDescent="0.25">
      <c r="A15410"/>
      <c r="B15410"/>
      <c r="C15410"/>
      <c r="D15410"/>
      <c r="E15410" s="148"/>
      <c r="F15410" s="148"/>
      <c r="G15410" s="149"/>
      <c r="H15410" s="148"/>
      <c r="I15410"/>
    </row>
    <row r="15411" spans="1:9" x14ac:dyDescent="0.25">
      <c r="A15411"/>
      <c r="B15411"/>
      <c r="C15411"/>
      <c r="D15411"/>
      <c r="E15411" s="148"/>
      <c r="F15411" s="148"/>
      <c r="G15411" s="149"/>
      <c r="H15411" s="148"/>
      <c r="I15411"/>
    </row>
    <row r="15412" spans="1:9" x14ac:dyDescent="0.25">
      <c r="A15412"/>
      <c r="B15412"/>
      <c r="C15412"/>
      <c r="D15412"/>
      <c r="E15412" s="148"/>
      <c r="F15412" s="148"/>
      <c r="G15412" s="149"/>
      <c r="H15412" s="148"/>
      <c r="I15412"/>
    </row>
    <row r="15413" spans="1:9" x14ac:dyDescent="0.25">
      <c r="A15413"/>
      <c r="B15413"/>
      <c r="C15413"/>
      <c r="D15413"/>
      <c r="E15413" s="148"/>
      <c r="F15413" s="148"/>
      <c r="G15413" s="149"/>
      <c r="H15413" s="148"/>
      <c r="I15413"/>
    </row>
    <row r="15414" spans="1:9" x14ac:dyDescent="0.25">
      <c r="A15414"/>
      <c r="B15414"/>
      <c r="C15414"/>
      <c r="D15414"/>
      <c r="E15414" s="148"/>
      <c r="F15414" s="148"/>
      <c r="G15414" s="149"/>
      <c r="H15414" s="148"/>
      <c r="I15414"/>
    </row>
    <row r="15415" spans="1:9" x14ac:dyDescent="0.25">
      <c r="A15415"/>
      <c r="B15415"/>
      <c r="C15415"/>
      <c r="D15415"/>
      <c r="E15415" s="148"/>
      <c r="F15415" s="148"/>
      <c r="G15415" s="149"/>
      <c r="H15415" s="148"/>
      <c r="I15415"/>
    </row>
    <row r="15416" spans="1:9" x14ac:dyDescent="0.25">
      <c r="A15416"/>
      <c r="B15416"/>
      <c r="C15416"/>
      <c r="D15416"/>
      <c r="E15416" s="148"/>
      <c r="F15416" s="148"/>
      <c r="G15416" s="149"/>
      <c r="H15416" s="148"/>
      <c r="I15416"/>
    </row>
    <row r="15417" spans="1:9" x14ac:dyDescent="0.25">
      <c r="A15417"/>
      <c r="B15417"/>
      <c r="C15417"/>
      <c r="D15417"/>
      <c r="E15417" s="148"/>
      <c r="F15417" s="148"/>
      <c r="G15417" s="149"/>
      <c r="H15417" s="148"/>
      <c r="I15417"/>
    </row>
    <row r="15418" spans="1:9" x14ac:dyDescent="0.25">
      <c r="A15418"/>
      <c r="B15418"/>
      <c r="C15418"/>
      <c r="D15418"/>
      <c r="E15418" s="148"/>
      <c r="F15418" s="148"/>
      <c r="G15418" s="149"/>
      <c r="H15418" s="148"/>
      <c r="I15418"/>
    </row>
    <row r="15419" spans="1:9" x14ac:dyDescent="0.25">
      <c r="A15419"/>
      <c r="B15419"/>
      <c r="C15419"/>
      <c r="D15419"/>
      <c r="E15419" s="148"/>
      <c r="F15419" s="148"/>
      <c r="G15419" s="149"/>
      <c r="H15419" s="148"/>
      <c r="I15419"/>
    </row>
    <row r="15420" spans="1:9" x14ac:dyDescent="0.25">
      <c r="A15420"/>
      <c r="B15420"/>
      <c r="C15420"/>
      <c r="D15420"/>
      <c r="E15420" s="148"/>
      <c r="F15420" s="148"/>
      <c r="G15420" s="149"/>
      <c r="H15420" s="148"/>
      <c r="I15420"/>
    </row>
    <row r="15421" spans="1:9" x14ac:dyDescent="0.25">
      <c r="A15421"/>
      <c r="B15421"/>
      <c r="C15421"/>
      <c r="D15421"/>
      <c r="E15421" s="148"/>
      <c r="F15421" s="148"/>
      <c r="G15421" s="149"/>
      <c r="H15421" s="148"/>
      <c r="I15421"/>
    </row>
    <row r="15422" spans="1:9" x14ac:dyDescent="0.25">
      <c r="A15422"/>
      <c r="B15422"/>
      <c r="C15422"/>
      <c r="D15422"/>
      <c r="E15422" s="148"/>
      <c r="F15422" s="148"/>
      <c r="G15422" s="149"/>
      <c r="H15422" s="148"/>
      <c r="I15422"/>
    </row>
    <row r="15423" spans="1:9" x14ac:dyDescent="0.25">
      <c r="A15423"/>
      <c r="B15423"/>
      <c r="C15423"/>
      <c r="D15423"/>
      <c r="E15423" s="148"/>
      <c r="F15423" s="148"/>
      <c r="G15423" s="149"/>
      <c r="H15423" s="148"/>
      <c r="I15423"/>
    </row>
    <row r="15424" spans="1:9" x14ac:dyDescent="0.25">
      <c r="A15424"/>
      <c r="B15424"/>
      <c r="C15424"/>
      <c r="D15424"/>
      <c r="E15424" s="148"/>
      <c r="F15424" s="148"/>
      <c r="G15424" s="149"/>
      <c r="H15424" s="148"/>
      <c r="I15424"/>
    </row>
    <row r="15425" spans="1:9" x14ac:dyDescent="0.25">
      <c r="A15425"/>
      <c r="B15425"/>
      <c r="C15425"/>
      <c r="D15425"/>
      <c r="E15425" s="148"/>
      <c r="F15425" s="148"/>
      <c r="G15425" s="149"/>
      <c r="H15425" s="148"/>
      <c r="I15425"/>
    </row>
    <row r="15426" spans="1:9" x14ac:dyDescent="0.25">
      <c r="A15426"/>
      <c r="B15426"/>
      <c r="C15426"/>
      <c r="D15426"/>
      <c r="E15426" s="148"/>
      <c r="F15426" s="148"/>
      <c r="G15426" s="149"/>
      <c r="H15426" s="148"/>
      <c r="I15426"/>
    </row>
    <row r="15427" spans="1:9" x14ac:dyDescent="0.25">
      <c r="A15427"/>
      <c r="B15427"/>
      <c r="C15427"/>
      <c r="D15427"/>
      <c r="E15427" s="148"/>
      <c r="F15427" s="148"/>
      <c r="G15427" s="149"/>
      <c r="H15427" s="148"/>
      <c r="I15427"/>
    </row>
    <row r="15428" spans="1:9" x14ac:dyDescent="0.25">
      <c r="A15428"/>
      <c r="B15428"/>
      <c r="C15428"/>
      <c r="D15428"/>
      <c r="E15428" s="148"/>
      <c r="F15428" s="148"/>
      <c r="G15428" s="149"/>
      <c r="H15428" s="148"/>
      <c r="I15428"/>
    </row>
    <row r="15429" spans="1:9" x14ac:dyDescent="0.25">
      <c r="A15429"/>
      <c r="B15429"/>
      <c r="C15429"/>
      <c r="D15429"/>
      <c r="E15429" s="148"/>
      <c r="F15429" s="148"/>
      <c r="G15429" s="149"/>
      <c r="H15429" s="148"/>
      <c r="I15429"/>
    </row>
    <row r="15430" spans="1:9" x14ac:dyDescent="0.25">
      <c r="A15430"/>
      <c r="B15430"/>
      <c r="C15430"/>
      <c r="D15430"/>
      <c r="E15430" s="148"/>
      <c r="F15430" s="148"/>
      <c r="G15430" s="149"/>
      <c r="H15430" s="148"/>
      <c r="I15430"/>
    </row>
    <row r="15431" spans="1:9" x14ac:dyDescent="0.25">
      <c r="A15431"/>
      <c r="B15431"/>
      <c r="C15431"/>
      <c r="D15431"/>
      <c r="E15431" s="148"/>
      <c r="F15431" s="148"/>
      <c r="G15431" s="149"/>
      <c r="H15431" s="148"/>
      <c r="I15431"/>
    </row>
    <row r="15432" spans="1:9" x14ac:dyDescent="0.25">
      <c r="A15432"/>
      <c r="B15432"/>
      <c r="C15432"/>
      <c r="D15432"/>
      <c r="E15432" s="148"/>
      <c r="F15432" s="148"/>
      <c r="G15432" s="149"/>
      <c r="H15432" s="148"/>
      <c r="I15432"/>
    </row>
    <row r="15433" spans="1:9" x14ac:dyDescent="0.25">
      <c r="A15433"/>
      <c r="B15433"/>
      <c r="C15433"/>
      <c r="D15433"/>
      <c r="E15433" s="148"/>
      <c r="F15433" s="148"/>
      <c r="G15433" s="149"/>
      <c r="H15433" s="148"/>
      <c r="I15433"/>
    </row>
    <row r="15434" spans="1:9" x14ac:dyDescent="0.25">
      <c r="A15434"/>
      <c r="B15434"/>
      <c r="C15434"/>
      <c r="D15434"/>
      <c r="E15434" s="148"/>
      <c r="F15434" s="148"/>
      <c r="G15434" s="149"/>
      <c r="H15434" s="148"/>
      <c r="I15434"/>
    </row>
    <row r="15435" spans="1:9" x14ac:dyDescent="0.25">
      <c r="A15435"/>
      <c r="B15435"/>
      <c r="C15435"/>
      <c r="D15435"/>
      <c r="E15435" s="148"/>
      <c r="F15435" s="148"/>
      <c r="G15435" s="149"/>
      <c r="H15435" s="148"/>
      <c r="I15435"/>
    </row>
    <row r="15436" spans="1:9" x14ac:dyDescent="0.25">
      <c r="A15436"/>
      <c r="B15436"/>
      <c r="C15436"/>
      <c r="D15436"/>
      <c r="E15436" s="148"/>
      <c r="F15436" s="148"/>
      <c r="G15436" s="149"/>
      <c r="H15436" s="148"/>
      <c r="I15436"/>
    </row>
    <row r="15437" spans="1:9" x14ac:dyDescent="0.25">
      <c r="A15437"/>
      <c r="B15437"/>
      <c r="C15437"/>
      <c r="D15437"/>
      <c r="E15437" s="148"/>
      <c r="F15437" s="148"/>
      <c r="G15437" s="149"/>
      <c r="H15437" s="148"/>
      <c r="I15437"/>
    </row>
    <row r="15438" spans="1:9" x14ac:dyDescent="0.25">
      <c r="A15438"/>
      <c r="B15438"/>
      <c r="C15438"/>
      <c r="D15438"/>
      <c r="E15438" s="148"/>
      <c r="F15438" s="148"/>
      <c r="G15438" s="149"/>
      <c r="H15438" s="148"/>
      <c r="I15438"/>
    </row>
    <row r="15439" spans="1:9" x14ac:dyDescent="0.25">
      <c r="A15439"/>
      <c r="B15439"/>
      <c r="C15439"/>
      <c r="D15439"/>
      <c r="E15439" s="148"/>
      <c r="F15439" s="148"/>
      <c r="G15439" s="149"/>
      <c r="H15439" s="148"/>
      <c r="I15439"/>
    </row>
    <row r="15440" spans="1:9" x14ac:dyDescent="0.25">
      <c r="A15440"/>
      <c r="B15440"/>
      <c r="C15440"/>
      <c r="D15440"/>
      <c r="E15440" s="148"/>
      <c r="F15440" s="148"/>
      <c r="G15440" s="149"/>
      <c r="H15440" s="148"/>
      <c r="I15440"/>
    </row>
    <row r="15441" spans="1:9" x14ac:dyDescent="0.25">
      <c r="A15441"/>
      <c r="B15441"/>
      <c r="C15441"/>
      <c r="D15441"/>
      <c r="E15441" s="148"/>
      <c r="F15441" s="148"/>
      <c r="G15441" s="149"/>
      <c r="H15441" s="148"/>
      <c r="I15441"/>
    </row>
    <row r="15442" spans="1:9" x14ac:dyDescent="0.25">
      <c r="A15442"/>
      <c r="B15442"/>
      <c r="C15442"/>
      <c r="D15442"/>
      <c r="E15442" s="148"/>
      <c r="F15442" s="148"/>
      <c r="G15442" s="149"/>
      <c r="H15442" s="148"/>
      <c r="I15442"/>
    </row>
    <row r="15443" spans="1:9" x14ac:dyDescent="0.25">
      <c r="A15443"/>
      <c r="B15443"/>
      <c r="C15443"/>
      <c r="D15443"/>
      <c r="E15443" s="148"/>
      <c r="F15443" s="148"/>
      <c r="G15443" s="149"/>
      <c r="H15443" s="148"/>
      <c r="I15443"/>
    </row>
    <row r="15444" spans="1:9" x14ac:dyDescent="0.25">
      <c r="A15444"/>
      <c r="B15444"/>
      <c r="C15444"/>
      <c r="D15444"/>
      <c r="E15444" s="148"/>
      <c r="F15444" s="148"/>
      <c r="G15444" s="149"/>
      <c r="H15444" s="148"/>
      <c r="I15444"/>
    </row>
    <row r="15445" spans="1:9" x14ac:dyDescent="0.25">
      <c r="A15445"/>
      <c r="B15445"/>
      <c r="C15445"/>
      <c r="D15445"/>
      <c r="E15445" s="148"/>
      <c r="F15445" s="148"/>
      <c r="G15445" s="149"/>
      <c r="H15445" s="148"/>
      <c r="I15445"/>
    </row>
    <row r="15446" spans="1:9" x14ac:dyDescent="0.25">
      <c r="A15446"/>
      <c r="B15446"/>
      <c r="C15446"/>
      <c r="D15446"/>
      <c r="E15446" s="148"/>
      <c r="F15446" s="148"/>
      <c r="G15446" s="149"/>
      <c r="H15446" s="148"/>
      <c r="I15446"/>
    </row>
    <row r="15447" spans="1:9" x14ac:dyDescent="0.25">
      <c r="A15447"/>
      <c r="B15447"/>
      <c r="C15447"/>
      <c r="D15447"/>
      <c r="E15447" s="148"/>
      <c r="F15447" s="148"/>
      <c r="G15447" s="149"/>
      <c r="H15447" s="148"/>
      <c r="I15447"/>
    </row>
    <row r="15448" spans="1:9" x14ac:dyDescent="0.25">
      <c r="A15448"/>
      <c r="B15448"/>
      <c r="C15448"/>
      <c r="D15448"/>
      <c r="E15448" s="148"/>
      <c r="F15448" s="148"/>
      <c r="G15448" s="149"/>
      <c r="H15448" s="148"/>
      <c r="I15448"/>
    </row>
    <row r="15449" spans="1:9" x14ac:dyDescent="0.25">
      <c r="A15449"/>
      <c r="B15449"/>
      <c r="C15449"/>
      <c r="D15449"/>
      <c r="E15449" s="148"/>
      <c r="F15449" s="148"/>
      <c r="G15449" s="149"/>
      <c r="H15449" s="148"/>
      <c r="I15449"/>
    </row>
    <row r="15450" spans="1:9" x14ac:dyDescent="0.25">
      <c r="A15450"/>
      <c r="B15450"/>
      <c r="C15450"/>
      <c r="D15450"/>
      <c r="E15450" s="148"/>
      <c r="F15450" s="148"/>
      <c r="G15450" s="149"/>
      <c r="H15450" s="148"/>
      <c r="I15450"/>
    </row>
    <row r="15451" spans="1:9" x14ac:dyDescent="0.25">
      <c r="A15451"/>
      <c r="B15451"/>
      <c r="C15451"/>
      <c r="D15451"/>
      <c r="E15451" s="148"/>
      <c r="F15451" s="148"/>
      <c r="G15451" s="149"/>
      <c r="H15451" s="148"/>
      <c r="I15451"/>
    </row>
    <row r="15452" spans="1:9" x14ac:dyDescent="0.25">
      <c r="A15452"/>
      <c r="B15452"/>
      <c r="C15452"/>
      <c r="D15452"/>
      <c r="E15452" s="148"/>
      <c r="F15452" s="148"/>
      <c r="G15452" s="149"/>
      <c r="H15452" s="148"/>
      <c r="I15452"/>
    </row>
    <row r="15453" spans="1:9" x14ac:dyDescent="0.25">
      <c r="A15453"/>
      <c r="B15453"/>
      <c r="C15453"/>
      <c r="D15453"/>
      <c r="E15453" s="148"/>
      <c r="F15453" s="148"/>
      <c r="G15453" s="149"/>
      <c r="H15453" s="148"/>
      <c r="I15453"/>
    </row>
    <row r="15454" spans="1:9" x14ac:dyDescent="0.25">
      <c r="A15454"/>
      <c r="B15454"/>
      <c r="C15454"/>
      <c r="D15454"/>
      <c r="E15454" s="148"/>
      <c r="F15454" s="148"/>
      <c r="G15454" s="149"/>
      <c r="H15454" s="148"/>
      <c r="I15454"/>
    </row>
    <row r="15455" spans="1:9" x14ac:dyDescent="0.25">
      <c r="A15455"/>
      <c r="B15455"/>
      <c r="C15455"/>
      <c r="D15455"/>
      <c r="E15455" s="148"/>
      <c r="F15455" s="148"/>
      <c r="G15455" s="149"/>
      <c r="H15455" s="148"/>
      <c r="I15455"/>
    </row>
    <row r="15456" spans="1:9" x14ac:dyDescent="0.25">
      <c r="A15456"/>
      <c r="B15456"/>
      <c r="C15456"/>
      <c r="D15456"/>
      <c r="E15456" s="148"/>
      <c r="F15456" s="148"/>
      <c r="G15456" s="149"/>
      <c r="H15456" s="148"/>
      <c r="I15456"/>
    </row>
    <row r="15457" spans="1:9" x14ac:dyDescent="0.25">
      <c r="A15457"/>
      <c r="B15457"/>
      <c r="C15457"/>
      <c r="D15457"/>
      <c r="E15457" s="148"/>
      <c r="F15457" s="148"/>
      <c r="G15457" s="149"/>
      <c r="H15457" s="148"/>
      <c r="I15457"/>
    </row>
    <row r="15458" spans="1:9" x14ac:dyDescent="0.25">
      <c r="A15458"/>
      <c r="B15458"/>
      <c r="C15458"/>
      <c r="D15458"/>
      <c r="E15458" s="148"/>
      <c r="F15458" s="148"/>
      <c r="G15458" s="149"/>
      <c r="H15458" s="148"/>
      <c r="I15458"/>
    </row>
    <row r="15459" spans="1:9" x14ac:dyDescent="0.25">
      <c r="A15459"/>
      <c r="B15459"/>
      <c r="C15459"/>
      <c r="D15459"/>
      <c r="E15459" s="148"/>
      <c r="F15459" s="148"/>
      <c r="G15459" s="149"/>
      <c r="H15459" s="148"/>
      <c r="I15459"/>
    </row>
    <row r="15460" spans="1:9" x14ac:dyDescent="0.25">
      <c r="A15460"/>
      <c r="B15460"/>
      <c r="C15460"/>
      <c r="D15460"/>
      <c r="E15460" s="148"/>
      <c r="F15460" s="148"/>
      <c r="G15460" s="149"/>
      <c r="H15460" s="148"/>
      <c r="I15460"/>
    </row>
    <row r="15461" spans="1:9" x14ac:dyDescent="0.25">
      <c r="A15461"/>
      <c r="B15461"/>
      <c r="C15461"/>
      <c r="D15461"/>
      <c r="E15461" s="148"/>
      <c r="F15461" s="148"/>
      <c r="G15461" s="149"/>
      <c r="H15461" s="148"/>
      <c r="I15461"/>
    </row>
    <row r="15462" spans="1:9" x14ac:dyDescent="0.25">
      <c r="A15462"/>
      <c r="B15462"/>
      <c r="C15462"/>
      <c r="D15462"/>
      <c r="E15462" s="148"/>
      <c r="F15462" s="148"/>
      <c r="G15462" s="149"/>
      <c r="H15462" s="148"/>
      <c r="I15462"/>
    </row>
    <row r="15463" spans="1:9" x14ac:dyDescent="0.25">
      <c r="A15463"/>
      <c r="B15463"/>
      <c r="C15463"/>
      <c r="D15463"/>
      <c r="E15463" s="148"/>
      <c r="F15463" s="148"/>
      <c r="G15463" s="149"/>
      <c r="H15463" s="148"/>
      <c r="I15463"/>
    </row>
    <row r="15464" spans="1:9" x14ac:dyDescent="0.25">
      <c r="A15464"/>
      <c r="B15464"/>
      <c r="C15464"/>
      <c r="D15464"/>
      <c r="E15464" s="148"/>
      <c r="F15464" s="148"/>
      <c r="G15464" s="149"/>
      <c r="H15464" s="148"/>
      <c r="I15464"/>
    </row>
    <row r="15465" spans="1:9" x14ac:dyDescent="0.25">
      <c r="A15465"/>
      <c r="B15465"/>
      <c r="C15465"/>
      <c r="D15465"/>
      <c r="E15465" s="148"/>
      <c r="F15465" s="148"/>
      <c r="G15465" s="149"/>
      <c r="H15465" s="148"/>
      <c r="I15465"/>
    </row>
    <row r="15466" spans="1:9" x14ac:dyDescent="0.25">
      <c r="A15466"/>
      <c r="B15466"/>
      <c r="C15466"/>
      <c r="D15466"/>
      <c r="E15466" s="148"/>
      <c r="F15466" s="148"/>
      <c r="G15466" s="149"/>
      <c r="H15466" s="148"/>
      <c r="I15466"/>
    </row>
    <row r="15467" spans="1:9" x14ac:dyDescent="0.25">
      <c r="A15467"/>
      <c r="B15467"/>
      <c r="C15467"/>
      <c r="D15467"/>
      <c r="E15467" s="148"/>
      <c r="F15467" s="148"/>
      <c r="G15467" s="149"/>
      <c r="H15467" s="148"/>
      <c r="I15467"/>
    </row>
    <row r="15468" spans="1:9" x14ac:dyDescent="0.25">
      <c r="A15468"/>
      <c r="B15468"/>
      <c r="C15468"/>
      <c r="D15468"/>
      <c r="E15468" s="148"/>
      <c r="F15468" s="148"/>
      <c r="G15468" s="149"/>
      <c r="H15468" s="148"/>
      <c r="I15468"/>
    </row>
    <row r="15469" spans="1:9" x14ac:dyDescent="0.25">
      <c r="A15469"/>
      <c r="B15469"/>
      <c r="C15469"/>
      <c r="D15469"/>
      <c r="E15469" s="148"/>
      <c r="F15469" s="148"/>
      <c r="G15469" s="149"/>
      <c r="H15469" s="148"/>
      <c r="I15469"/>
    </row>
    <row r="15470" spans="1:9" x14ac:dyDescent="0.25">
      <c r="A15470"/>
      <c r="B15470"/>
      <c r="C15470"/>
      <c r="D15470"/>
      <c r="E15470" s="148"/>
      <c r="F15470" s="148"/>
      <c r="G15470" s="149"/>
      <c r="H15470" s="148"/>
      <c r="I15470"/>
    </row>
    <row r="15471" spans="1:9" x14ac:dyDescent="0.25">
      <c r="A15471"/>
      <c r="B15471"/>
      <c r="C15471"/>
      <c r="D15471"/>
      <c r="E15471" s="148"/>
      <c r="F15471" s="148"/>
      <c r="G15471" s="149"/>
      <c r="H15471" s="148"/>
      <c r="I15471"/>
    </row>
    <row r="15472" spans="1:9" x14ac:dyDescent="0.25">
      <c r="A15472"/>
      <c r="B15472"/>
      <c r="C15472"/>
      <c r="D15472"/>
      <c r="E15472" s="148"/>
      <c r="F15472" s="148"/>
      <c r="G15472" s="149"/>
      <c r="H15472" s="148"/>
      <c r="I15472"/>
    </row>
    <row r="15473" spans="1:9" x14ac:dyDescent="0.25">
      <c r="A15473"/>
      <c r="B15473"/>
      <c r="C15473"/>
      <c r="D15473"/>
      <c r="E15473" s="148"/>
      <c r="F15473" s="148"/>
      <c r="G15473" s="149"/>
      <c r="H15473" s="148"/>
      <c r="I15473"/>
    </row>
    <row r="15474" spans="1:9" x14ac:dyDescent="0.25">
      <c r="A15474"/>
      <c r="B15474"/>
      <c r="C15474"/>
      <c r="D15474"/>
      <c r="E15474" s="148"/>
      <c r="F15474" s="148"/>
      <c r="G15474" s="149"/>
      <c r="H15474" s="148"/>
      <c r="I15474"/>
    </row>
    <row r="15475" spans="1:9" x14ac:dyDescent="0.25">
      <c r="A15475"/>
      <c r="B15475"/>
      <c r="C15475"/>
      <c r="D15475"/>
      <c r="E15475" s="148"/>
      <c r="F15475" s="148"/>
      <c r="G15475" s="149"/>
      <c r="H15475" s="148"/>
      <c r="I15475"/>
    </row>
    <row r="15476" spans="1:9" x14ac:dyDescent="0.25">
      <c r="A15476"/>
      <c r="B15476"/>
      <c r="C15476"/>
      <c r="D15476"/>
      <c r="E15476" s="148"/>
      <c r="F15476" s="148"/>
      <c r="G15476" s="149"/>
      <c r="H15476" s="148"/>
      <c r="I15476"/>
    </row>
    <row r="15477" spans="1:9" x14ac:dyDescent="0.25">
      <c r="A15477"/>
      <c r="B15477"/>
      <c r="C15477"/>
      <c r="D15477"/>
      <c r="E15477" s="148"/>
      <c r="F15477" s="148"/>
      <c r="G15477" s="149"/>
      <c r="H15477" s="148"/>
      <c r="I15477"/>
    </row>
    <row r="15478" spans="1:9" x14ac:dyDescent="0.25">
      <c r="A15478"/>
      <c r="B15478"/>
      <c r="C15478"/>
      <c r="D15478"/>
      <c r="E15478" s="148"/>
      <c r="F15478" s="148"/>
      <c r="G15478" s="149"/>
      <c r="H15478" s="148"/>
      <c r="I15478"/>
    </row>
    <row r="15479" spans="1:9" x14ac:dyDescent="0.25">
      <c r="A15479"/>
      <c r="B15479"/>
      <c r="C15479"/>
      <c r="D15479"/>
      <c r="E15479" s="148"/>
      <c r="F15479" s="148"/>
      <c r="G15479" s="149"/>
      <c r="H15479" s="148"/>
      <c r="I15479"/>
    </row>
    <row r="15480" spans="1:9" x14ac:dyDescent="0.25">
      <c r="A15480"/>
      <c r="B15480"/>
      <c r="C15480"/>
      <c r="D15480"/>
      <c r="E15480" s="148"/>
      <c r="F15480" s="148"/>
      <c r="G15480" s="149"/>
      <c r="H15480" s="148"/>
      <c r="I15480"/>
    </row>
    <row r="15481" spans="1:9" x14ac:dyDescent="0.25">
      <c r="A15481"/>
      <c r="B15481"/>
      <c r="C15481"/>
      <c r="D15481"/>
      <c r="E15481" s="148"/>
      <c r="F15481" s="148"/>
      <c r="G15481" s="149"/>
      <c r="H15481" s="148"/>
      <c r="I15481"/>
    </row>
    <row r="15482" spans="1:9" x14ac:dyDescent="0.25">
      <c r="A15482"/>
      <c r="B15482"/>
      <c r="C15482"/>
      <c r="D15482"/>
      <c r="E15482" s="148"/>
      <c r="F15482" s="148"/>
      <c r="G15482" s="149"/>
      <c r="H15482" s="148"/>
      <c r="I15482"/>
    </row>
    <row r="15483" spans="1:9" x14ac:dyDescent="0.25">
      <c r="A15483"/>
      <c r="B15483"/>
      <c r="C15483"/>
      <c r="D15483"/>
      <c r="E15483" s="148"/>
      <c r="F15483" s="148"/>
      <c r="G15483" s="149"/>
      <c r="H15483" s="148"/>
      <c r="I15483"/>
    </row>
    <row r="15484" spans="1:9" x14ac:dyDescent="0.25">
      <c r="A15484"/>
      <c r="B15484"/>
      <c r="C15484"/>
      <c r="D15484"/>
      <c r="E15484" s="148"/>
      <c r="F15484" s="148"/>
      <c r="G15484" s="149"/>
      <c r="H15484" s="148"/>
      <c r="I15484"/>
    </row>
    <row r="15485" spans="1:9" x14ac:dyDescent="0.25">
      <c r="A15485"/>
      <c r="B15485"/>
      <c r="C15485"/>
      <c r="D15485"/>
      <c r="E15485" s="148"/>
      <c r="F15485" s="148"/>
      <c r="G15485" s="149"/>
      <c r="H15485" s="148"/>
      <c r="I15485"/>
    </row>
    <row r="15486" spans="1:9" x14ac:dyDescent="0.25">
      <c r="A15486"/>
      <c r="B15486"/>
      <c r="C15486"/>
      <c r="D15486"/>
      <c r="E15486" s="148"/>
      <c r="F15486" s="148"/>
      <c r="G15486" s="149"/>
      <c r="H15486" s="148"/>
      <c r="I15486"/>
    </row>
    <row r="15487" spans="1:9" x14ac:dyDescent="0.25">
      <c r="A15487"/>
      <c r="B15487"/>
      <c r="C15487"/>
      <c r="D15487"/>
      <c r="E15487" s="148"/>
      <c r="F15487" s="148"/>
      <c r="G15487" s="149"/>
      <c r="H15487" s="148"/>
      <c r="I15487"/>
    </row>
    <row r="15488" spans="1:9" x14ac:dyDescent="0.25">
      <c r="A15488"/>
      <c r="B15488"/>
      <c r="C15488"/>
      <c r="D15488"/>
      <c r="E15488" s="148"/>
      <c r="F15488" s="148"/>
      <c r="G15488" s="149"/>
      <c r="H15488" s="148"/>
      <c r="I15488"/>
    </row>
    <row r="15489" spans="1:9" x14ac:dyDescent="0.25">
      <c r="A15489"/>
      <c r="B15489"/>
      <c r="C15489"/>
      <c r="D15489"/>
      <c r="E15489" s="148"/>
      <c r="F15489" s="148"/>
      <c r="G15489" s="149"/>
      <c r="H15489" s="148"/>
      <c r="I15489"/>
    </row>
    <row r="15490" spans="1:9" x14ac:dyDescent="0.25">
      <c r="A15490"/>
      <c r="B15490"/>
      <c r="C15490"/>
      <c r="D15490"/>
      <c r="E15490" s="148"/>
      <c r="F15490" s="148"/>
      <c r="G15490" s="149"/>
      <c r="H15490" s="148"/>
      <c r="I15490"/>
    </row>
    <row r="15491" spans="1:9" x14ac:dyDescent="0.25">
      <c r="A15491"/>
      <c r="B15491"/>
      <c r="C15491"/>
      <c r="D15491"/>
      <c r="E15491" s="148"/>
      <c r="F15491" s="148"/>
      <c r="G15491" s="149"/>
      <c r="H15491" s="148"/>
      <c r="I15491"/>
    </row>
    <row r="15492" spans="1:9" x14ac:dyDescent="0.25">
      <c r="A15492"/>
      <c r="B15492"/>
      <c r="C15492"/>
      <c r="D15492"/>
      <c r="E15492" s="148"/>
      <c r="F15492" s="148"/>
      <c r="G15492" s="149"/>
      <c r="H15492" s="148"/>
      <c r="I15492"/>
    </row>
    <row r="15493" spans="1:9" x14ac:dyDescent="0.25">
      <c r="A15493"/>
      <c r="B15493"/>
      <c r="C15493"/>
      <c r="D15493"/>
      <c r="E15493" s="148"/>
      <c r="F15493" s="148"/>
      <c r="G15493" s="149"/>
      <c r="H15493" s="148"/>
      <c r="I15493"/>
    </row>
    <row r="15494" spans="1:9" x14ac:dyDescent="0.25">
      <c r="A15494"/>
      <c r="B15494"/>
      <c r="C15494"/>
      <c r="D15494"/>
      <c r="E15494" s="148"/>
      <c r="F15494" s="148"/>
      <c r="G15494" s="149"/>
      <c r="H15494" s="148"/>
      <c r="I15494"/>
    </row>
    <row r="15495" spans="1:9" x14ac:dyDescent="0.25">
      <c r="A15495"/>
      <c r="B15495"/>
      <c r="C15495"/>
      <c r="D15495"/>
      <c r="E15495" s="148"/>
      <c r="F15495" s="148"/>
      <c r="G15495" s="149"/>
      <c r="H15495" s="148"/>
      <c r="I15495"/>
    </row>
    <row r="15496" spans="1:9" x14ac:dyDescent="0.25">
      <c r="A15496"/>
      <c r="B15496"/>
      <c r="C15496"/>
      <c r="D15496"/>
      <c r="E15496" s="148"/>
      <c r="F15496" s="148"/>
      <c r="G15496" s="149"/>
      <c r="H15496" s="148"/>
      <c r="I15496"/>
    </row>
    <row r="15497" spans="1:9" x14ac:dyDescent="0.25">
      <c r="A15497"/>
      <c r="B15497"/>
      <c r="C15497"/>
      <c r="D15497"/>
      <c r="E15497" s="148"/>
      <c r="F15497" s="148"/>
      <c r="G15497" s="149"/>
      <c r="H15497" s="148"/>
      <c r="I15497"/>
    </row>
    <row r="15498" spans="1:9" x14ac:dyDescent="0.25">
      <c r="A15498"/>
      <c r="B15498"/>
      <c r="C15498"/>
      <c r="D15498"/>
      <c r="E15498" s="148"/>
      <c r="F15498" s="148"/>
      <c r="G15498" s="149"/>
      <c r="H15498" s="148"/>
      <c r="I15498"/>
    </row>
    <row r="15499" spans="1:9" x14ac:dyDescent="0.25">
      <c r="A15499"/>
      <c r="B15499"/>
      <c r="C15499"/>
      <c r="D15499"/>
      <c r="E15499" s="148"/>
      <c r="F15499" s="148"/>
      <c r="G15499" s="149"/>
      <c r="H15499" s="148"/>
      <c r="I15499"/>
    </row>
    <row r="15500" spans="1:9" x14ac:dyDescent="0.25">
      <c r="A15500"/>
      <c r="B15500"/>
      <c r="C15500"/>
      <c r="D15500"/>
      <c r="E15500" s="148"/>
      <c r="F15500" s="148"/>
      <c r="G15500" s="149"/>
      <c r="H15500" s="148"/>
      <c r="I15500"/>
    </row>
    <row r="15501" spans="1:9" x14ac:dyDescent="0.25">
      <c r="A15501"/>
      <c r="B15501"/>
      <c r="C15501"/>
      <c r="D15501"/>
      <c r="E15501" s="148"/>
      <c r="F15501" s="148"/>
      <c r="G15501" s="149"/>
      <c r="H15501" s="148"/>
      <c r="I15501"/>
    </row>
    <row r="15502" spans="1:9" x14ac:dyDescent="0.25">
      <c r="A15502"/>
      <c r="B15502"/>
      <c r="C15502"/>
      <c r="D15502"/>
      <c r="E15502" s="148"/>
      <c r="F15502" s="148"/>
      <c r="G15502" s="149"/>
      <c r="H15502" s="148"/>
      <c r="I15502"/>
    </row>
    <row r="15503" spans="1:9" x14ac:dyDescent="0.25">
      <c r="A15503"/>
      <c r="B15503"/>
      <c r="C15503"/>
      <c r="D15503"/>
      <c r="E15503" s="148"/>
      <c r="F15503" s="148"/>
      <c r="G15503" s="149"/>
      <c r="H15503" s="148"/>
      <c r="I15503"/>
    </row>
    <row r="15504" spans="1:9" x14ac:dyDescent="0.25">
      <c r="A15504"/>
      <c r="B15504"/>
      <c r="C15504"/>
      <c r="D15504"/>
      <c r="E15504" s="148"/>
      <c r="F15504" s="148"/>
      <c r="G15504" s="149"/>
      <c r="H15504" s="148"/>
      <c r="I15504"/>
    </row>
    <row r="15505" spans="1:9" x14ac:dyDescent="0.25">
      <c r="A15505"/>
      <c r="B15505"/>
      <c r="C15505"/>
      <c r="D15505"/>
      <c r="E15505" s="148"/>
      <c r="F15505" s="148"/>
      <c r="G15505" s="149"/>
      <c r="H15505" s="148"/>
      <c r="I15505"/>
    </row>
    <row r="15506" spans="1:9" x14ac:dyDescent="0.25">
      <c r="A15506"/>
      <c r="B15506"/>
      <c r="C15506"/>
      <c r="D15506"/>
      <c r="E15506" s="148"/>
      <c r="F15506" s="148"/>
      <c r="G15506" s="149"/>
      <c r="H15506" s="148"/>
      <c r="I15506"/>
    </row>
    <row r="15507" spans="1:9" x14ac:dyDescent="0.25">
      <c r="A15507"/>
      <c r="B15507"/>
      <c r="C15507"/>
      <c r="D15507"/>
      <c r="E15507" s="148"/>
      <c r="F15507" s="148"/>
      <c r="G15507" s="149"/>
      <c r="H15507" s="148"/>
      <c r="I15507"/>
    </row>
    <row r="15508" spans="1:9" x14ac:dyDescent="0.25">
      <c r="A15508"/>
      <c r="B15508"/>
      <c r="C15508"/>
      <c r="D15508"/>
      <c r="E15508" s="148"/>
      <c r="F15508" s="148"/>
      <c r="G15508" s="149"/>
      <c r="H15508" s="148"/>
      <c r="I15508"/>
    </row>
    <row r="15509" spans="1:9" x14ac:dyDescent="0.25">
      <c r="A15509"/>
      <c r="B15509"/>
      <c r="C15509"/>
      <c r="D15509"/>
      <c r="E15509" s="148"/>
      <c r="F15509" s="148"/>
      <c r="G15509" s="149"/>
      <c r="H15509" s="148"/>
      <c r="I15509"/>
    </row>
    <row r="15510" spans="1:9" x14ac:dyDescent="0.25">
      <c r="A15510"/>
      <c r="B15510"/>
      <c r="C15510"/>
      <c r="D15510"/>
      <c r="E15510" s="148"/>
      <c r="F15510" s="148"/>
      <c r="G15510" s="149"/>
      <c r="H15510" s="148"/>
      <c r="I15510"/>
    </row>
    <row r="15511" spans="1:9" x14ac:dyDescent="0.25">
      <c r="A15511"/>
      <c r="B15511"/>
      <c r="C15511"/>
      <c r="D15511"/>
      <c r="E15511" s="148"/>
      <c r="F15511" s="148"/>
      <c r="G15511" s="149"/>
      <c r="H15511" s="148"/>
      <c r="I15511"/>
    </row>
    <row r="15512" spans="1:9" x14ac:dyDescent="0.25">
      <c r="A15512"/>
      <c r="B15512"/>
      <c r="C15512"/>
      <c r="D15512"/>
      <c r="E15512" s="148"/>
      <c r="F15512" s="148"/>
      <c r="G15512" s="149"/>
      <c r="H15512" s="148"/>
      <c r="I15512"/>
    </row>
    <row r="15513" spans="1:9" x14ac:dyDescent="0.25">
      <c r="A15513"/>
      <c r="B15513"/>
      <c r="C15513"/>
      <c r="D15513"/>
      <c r="E15513" s="148"/>
      <c r="F15513" s="148"/>
      <c r="G15513" s="149"/>
      <c r="H15513" s="148"/>
      <c r="I15513"/>
    </row>
    <row r="15514" spans="1:9" x14ac:dyDescent="0.25">
      <c r="A15514"/>
      <c r="B15514"/>
      <c r="C15514"/>
      <c r="D15514"/>
      <c r="E15514" s="148"/>
      <c r="F15514" s="148"/>
      <c r="G15514" s="149"/>
      <c r="H15514" s="148"/>
      <c r="I15514"/>
    </row>
    <row r="15515" spans="1:9" x14ac:dyDescent="0.25">
      <c r="A15515"/>
      <c r="B15515"/>
      <c r="C15515"/>
      <c r="D15515"/>
      <c r="E15515" s="148"/>
      <c r="F15515" s="148"/>
      <c r="G15515" s="149"/>
      <c r="H15515" s="148"/>
      <c r="I15515"/>
    </row>
    <row r="15516" spans="1:9" x14ac:dyDescent="0.25">
      <c r="A15516"/>
      <c r="B15516"/>
      <c r="C15516"/>
      <c r="D15516"/>
      <c r="E15516" s="148"/>
      <c r="F15516" s="148"/>
      <c r="G15516" s="149"/>
      <c r="H15516" s="148"/>
      <c r="I15516"/>
    </row>
    <row r="15517" spans="1:9" x14ac:dyDescent="0.25">
      <c r="A15517"/>
      <c r="B15517"/>
      <c r="C15517"/>
      <c r="D15517"/>
      <c r="E15517" s="148"/>
      <c r="F15517" s="148"/>
      <c r="G15517" s="149"/>
      <c r="H15517" s="148"/>
      <c r="I15517"/>
    </row>
    <row r="15518" spans="1:9" x14ac:dyDescent="0.25">
      <c r="A15518"/>
      <c r="B15518"/>
      <c r="C15518"/>
      <c r="D15518"/>
      <c r="E15518" s="148"/>
      <c r="F15518" s="148"/>
      <c r="G15518" s="149"/>
      <c r="H15518" s="148"/>
      <c r="I15518"/>
    </row>
    <row r="15519" spans="1:9" x14ac:dyDescent="0.25">
      <c r="A15519"/>
      <c r="B15519"/>
      <c r="C15519"/>
      <c r="D15519"/>
      <c r="E15519" s="148"/>
      <c r="F15519" s="148"/>
      <c r="G15519" s="149"/>
      <c r="H15519" s="148"/>
      <c r="I15519"/>
    </row>
    <row r="15520" spans="1:9" x14ac:dyDescent="0.25">
      <c r="A15520"/>
      <c r="B15520"/>
      <c r="C15520"/>
      <c r="D15520"/>
      <c r="E15520" s="148"/>
      <c r="F15520" s="148"/>
      <c r="G15520" s="149"/>
      <c r="H15520" s="148"/>
      <c r="I15520"/>
    </row>
    <row r="15521" spans="1:9" x14ac:dyDescent="0.25">
      <c r="A15521"/>
      <c r="B15521"/>
      <c r="C15521"/>
      <c r="D15521"/>
      <c r="E15521" s="148"/>
      <c r="F15521" s="148"/>
      <c r="G15521" s="149"/>
      <c r="H15521" s="148"/>
      <c r="I15521"/>
    </row>
    <row r="15522" spans="1:9" x14ac:dyDescent="0.25">
      <c r="A15522"/>
      <c r="B15522"/>
      <c r="C15522"/>
      <c r="D15522"/>
      <c r="E15522" s="148"/>
      <c r="F15522" s="148"/>
      <c r="G15522" s="149"/>
      <c r="H15522" s="148"/>
      <c r="I15522"/>
    </row>
    <row r="15523" spans="1:9" x14ac:dyDescent="0.25">
      <c r="A15523"/>
      <c r="B15523"/>
      <c r="C15523"/>
      <c r="D15523"/>
      <c r="E15523" s="148"/>
      <c r="F15523" s="148"/>
      <c r="G15523" s="149"/>
      <c r="H15523" s="148"/>
      <c r="I15523"/>
    </row>
    <row r="15524" spans="1:9" x14ac:dyDescent="0.25">
      <c r="A15524"/>
      <c r="B15524"/>
      <c r="C15524"/>
      <c r="D15524"/>
      <c r="E15524" s="148"/>
      <c r="F15524" s="148"/>
      <c r="G15524" s="149"/>
      <c r="H15524" s="148"/>
      <c r="I15524"/>
    </row>
    <row r="15525" spans="1:9" x14ac:dyDescent="0.25">
      <c r="A15525"/>
      <c r="B15525"/>
      <c r="C15525"/>
      <c r="D15525"/>
      <c r="E15525" s="148"/>
      <c r="F15525" s="148"/>
      <c r="G15525" s="149"/>
      <c r="H15525" s="148"/>
      <c r="I15525"/>
    </row>
    <row r="15526" spans="1:9" x14ac:dyDescent="0.25">
      <c r="A15526"/>
      <c r="B15526"/>
      <c r="C15526"/>
      <c r="D15526"/>
      <c r="E15526" s="148"/>
      <c r="F15526" s="148"/>
      <c r="G15526" s="149"/>
      <c r="H15526" s="148"/>
      <c r="I15526"/>
    </row>
    <row r="15527" spans="1:9" x14ac:dyDescent="0.25">
      <c r="A15527"/>
      <c r="B15527"/>
      <c r="C15527"/>
      <c r="D15527"/>
      <c r="E15527" s="148"/>
      <c r="F15527" s="148"/>
      <c r="G15527" s="149"/>
      <c r="H15527" s="148"/>
      <c r="I15527"/>
    </row>
    <row r="15528" spans="1:9" x14ac:dyDescent="0.25">
      <c r="A15528"/>
      <c r="B15528"/>
      <c r="C15528"/>
      <c r="D15528"/>
      <c r="E15528" s="148"/>
      <c r="F15528" s="148"/>
      <c r="G15528" s="149"/>
      <c r="H15528" s="148"/>
      <c r="I15528"/>
    </row>
    <row r="15529" spans="1:9" x14ac:dyDescent="0.25">
      <c r="A15529"/>
      <c r="B15529"/>
      <c r="C15529"/>
      <c r="D15529"/>
      <c r="E15529" s="148"/>
      <c r="F15529" s="148"/>
      <c r="G15529" s="149"/>
      <c r="H15529" s="148"/>
      <c r="I15529"/>
    </row>
    <row r="15530" spans="1:9" x14ac:dyDescent="0.25">
      <c r="A15530"/>
      <c r="B15530"/>
      <c r="C15530"/>
      <c r="D15530"/>
      <c r="E15530" s="148"/>
      <c r="F15530" s="148"/>
      <c r="G15530" s="149"/>
      <c r="H15530" s="148"/>
      <c r="I15530"/>
    </row>
    <row r="15531" spans="1:9" x14ac:dyDescent="0.25">
      <c r="A15531"/>
      <c r="B15531"/>
      <c r="C15531"/>
      <c r="D15531"/>
      <c r="E15531" s="148"/>
      <c r="F15531" s="148"/>
      <c r="G15531" s="149"/>
      <c r="H15531" s="148"/>
      <c r="I15531"/>
    </row>
    <row r="15532" spans="1:9" x14ac:dyDescent="0.25">
      <c r="A15532"/>
      <c r="B15532"/>
      <c r="C15532"/>
      <c r="D15532"/>
      <c r="E15532" s="148"/>
      <c r="F15532" s="148"/>
      <c r="G15532" s="149"/>
      <c r="H15532" s="148"/>
      <c r="I15532"/>
    </row>
    <row r="15533" spans="1:9" x14ac:dyDescent="0.25">
      <c r="A15533"/>
      <c r="B15533"/>
      <c r="C15533"/>
      <c r="D15533"/>
      <c r="E15533" s="148"/>
      <c r="F15533" s="148"/>
      <c r="G15533" s="149"/>
      <c r="H15533" s="148"/>
      <c r="I15533"/>
    </row>
    <row r="15534" spans="1:9" x14ac:dyDescent="0.25">
      <c r="A15534"/>
      <c r="B15534"/>
      <c r="C15534"/>
      <c r="D15534"/>
      <c r="E15534" s="148"/>
      <c r="F15534" s="148"/>
      <c r="G15534" s="149"/>
      <c r="H15534" s="148"/>
      <c r="I15534"/>
    </row>
    <row r="15535" spans="1:9" x14ac:dyDescent="0.25">
      <c r="A15535"/>
      <c r="B15535"/>
      <c r="C15535"/>
      <c r="D15535"/>
      <c r="E15535" s="148"/>
      <c r="F15535" s="148"/>
      <c r="G15535" s="149"/>
      <c r="H15535" s="148"/>
      <c r="I15535"/>
    </row>
    <row r="15536" spans="1:9" x14ac:dyDescent="0.25">
      <c r="A15536"/>
      <c r="B15536"/>
      <c r="C15536"/>
      <c r="D15536"/>
      <c r="E15536" s="148"/>
      <c r="F15536" s="148"/>
      <c r="G15536" s="149"/>
      <c r="H15536" s="148"/>
      <c r="I15536"/>
    </row>
    <row r="15537" spans="1:9" x14ac:dyDescent="0.25">
      <c r="A15537"/>
      <c r="B15537"/>
      <c r="C15537"/>
      <c r="D15537"/>
      <c r="E15537" s="148"/>
      <c r="F15537" s="148"/>
      <c r="G15537" s="149"/>
      <c r="H15537" s="148"/>
      <c r="I15537"/>
    </row>
    <row r="15538" spans="1:9" x14ac:dyDescent="0.25">
      <c r="A15538"/>
      <c r="B15538"/>
      <c r="C15538"/>
      <c r="D15538"/>
      <c r="E15538" s="148"/>
      <c r="F15538" s="148"/>
      <c r="G15538" s="149"/>
      <c r="H15538" s="148"/>
      <c r="I15538"/>
    </row>
    <row r="15539" spans="1:9" x14ac:dyDescent="0.25">
      <c r="A15539"/>
      <c r="B15539"/>
      <c r="C15539"/>
      <c r="D15539"/>
      <c r="E15539" s="148"/>
      <c r="F15539" s="148"/>
      <c r="G15539" s="149"/>
      <c r="H15539" s="148"/>
      <c r="I15539"/>
    </row>
    <row r="15540" spans="1:9" x14ac:dyDescent="0.25">
      <c r="A15540"/>
      <c r="B15540"/>
      <c r="C15540"/>
      <c r="D15540"/>
      <c r="E15540" s="148"/>
      <c r="F15540" s="148"/>
      <c r="G15540" s="149"/>
      <c r="H15540" s="148"/>
      <c r="I15540"/>
    </row>
    <row r="15541" spans="1:9" x14ac:dyDescent="0.25">
      <c r="A15541"/>
      <c r="B15541"/>
      <c r="C15541"/>
      <c r="D15541"/>
      <c r="E15541" s="148"/>
      <c r="F15541" s="148"/>
      <c r="G15541" s="149"/>
      <c r="H15541" s="148"/>
      <c r="I15541"/>
    </row>
    <row r="15542" spans="1:9" x14ac:dyDescent="0.25">
      <c r="A15542"/>
      <c r="B15542"/>
      <c r="C15542"/>
      <c r="D15542"/>
      <c r="E15542" s="148"/>
      <c r="F15542" s="148"/>
      <c r="G15542" s="149"/>
      <c r="H15542" s="148"/>
      <c r="I15542"/>
    </row>
    <row r="15543" spans="1:9" x14ac:dyDescent="0.25">
      <c r="A15543"/>
      <c r="B15543"/>
      <c r="C15543"/>
      <c r="D15543"/>
      <c r="E15543" s="148"/>
      <c r="F15543" s="148"/>
      <c r="G15543" s="149"/>
      <c r="H15543" s="148"/>
      <c r="I15543"/>
    </row>
    <row r="15544" spans="1:9" x14ac:dyDescent="0.25">
      <c r="A15544"/>
      <c r="B15544"/>
      <c r="C15544"/>
      <c r="D15544"/>
      <c r="E15544" s="148"/>
      <c r="F15544" s="148"/>
      <c r="G15544" s="149"/>
      <c r="H15544" s="148"/>
      <c r="I15544"/>
    </row>
    <row r="15545" spans="1:9" x14ac:dyDescent="0.25">
      <c r="A15545"/>
      <c r="B15545"/>
      <c r="C15545"/>
      <c r="D15545"/>
      <c r="E15545" s="148"/>
      <c r="F15545" s="148"/>
      <c r="G15545" s="149"/>
      <c r="H15545" s="148"/>
      <c r="I15545"/>
    </row>
    <row r="15546" spans="1:9" x14ac:dyDescent="0.25">
      <c r="A15546"/>
      <c r="B15546"/>
      <c r="C15546"/>
      <c r="D15546"/>
      <c r="E15546" s="148"/>
      <c r="F15546" s="148"/>
      <c r="G15546" s="149"/>
      <c r="H15546" s="148"/>
      <c r="I15546"/>
    </row>
    <row r="15547" spans="1:9" x14ac:dyDescent="0.25">
      <c r="A15547"/>
      <c r="B15547"/>
      <c r="C15547"/>
      <c r="D15547"/>
      <c r="E15547" s="148"/>
      <c r="F15547" s="148"/>
      <c r="G15547" s="149"/>
      <c r="H15547" s="148"/>
      <c r="I15547"/>
    </row>
    <row r="15548" spans="1:9" x14ac:dyDescent="0.25">
      <c r="A15548"/>
      <c r="B15548"/>
      <c r="C15548"/>
      <c r="D15548"/>
      <c r="E15548" s="148"/>
      <c r="F15548" s="148"/>
      <c r="G15548" s="149"/>
      <c r="H15548" s="148"/>
      <c r="I15548"/>
    </row>
    <row r="15549" spans="1:9" x14ac:dyDescent="0.25">
      <c r="A15549"/>
      <c r="B15549"/>
      <c r="C15549"/>
      <c r="D15549"/>
      <c r="E15549" s="148"/>
      <c r="F15549" s="148"/>
      <c r="G15549" s="149"/>
      <c r="H15549" s="148"/>
      <c r="I15549"/>
    </row>
    <row r="15550" spans="1:9" x14ac:dyDescent="0.25">
      <c r="A15550"/>
      <c r="B15550"/>
      <c r="C15550"/>
      <c r="D15550"/>
      <c r="E15550" s="148"/>
      <c r="F15550" s="148"/>
      <c r="G15550" s="149"/>
      <c r="H15550" s="148"/>
      <c r="I15550"/>
    </row>
    <row r="15551" spans="1:9" x14ac:dyDescent="0.25">
      <c r="A15551"/>
      <c r="B15551"/>
      <c r="C15551"/>
      <c r="D15551"/>
      <c r="E15551" s="148"/>
      <c r="F15551" s="148"/>
      <c r="G15551" s="149"/>
      <c r="H15551" s="148"/>
      <c r="I15551"/>
    </row>
    <row r="15552" spans="1:9" x14ac:dyDescent="0.25">
      <c r="A15552"/>
      <c r="B15552"/>
      <c r="C15552"/>
      <c r="D15552"/>
      <c r="E15552" s="148"/>
      <c r="F15552" s="148"/>
      <c r="G15552" s="149"/>
      <c r="H15552" s="148"/>
      <c r="I15552"/>
    </row>
    <row r="15553" spans="1:9" x14ac:dyDescent="0.25">
      <c r="A15553"/>
      <c r="B15553"/>
      <c r="C15553"/>
      <c r="D15553"/>
      <c r="E15553" s="148"/>
      <c r="F15553" s="148"/>
      <c r="G15553" s="149"/>
      <c r="H15553" s="148"/>
      <c r="I15553"/>
    </row>
    <row r="15554" spans="1:9" x14ac:dyDescent="0.25">
      <c r="A15554"/>
      <c r="B15554"/>
      <c r="C15554"/>
      <c r="D15554"/>
      <c r="E15554" s="148"/>
      <c r="F15554" s="148"/>
      <c r="G15554" s="149"/>
      <c r="H15554" s="148"/>
      <c r="I15554"/>
    </row>
    <row r="15555" spans="1:9" x14ac:dyDescent="0.25">
      <c r="A15555"/>
      <c r="B15555"/>
      <c r="C15555"/>
      <c r="D15555"/>
      <c r="E15555" s="148"/>
      <c r="F15555" s="148"/>
      <c r="G15555" s="149"/>
      <c r="H15555" s="148"/>
      <c r="I15555"/>
    </row>
    <row r="15556" spans="1:9" x14ac:dyDescent="0.25">
      <c r="A15556"/>
      <c r="B15556"/>
      <c r="C15556"/>
      <c r="D15556"/>
      <c r="E15556" s="148"/>
      <c r="F15556" s="148"/>
      <c r="G15556" s="149"/>
      <c r="H15556" s="148"/>
      <c r="I15556"/>
    </row>
    <row r="15557" spans="1:9" x14ac:dyDescent="0.25">
      <c r="A15557"/>
      <c r="B15557"/>
      <c r="C15557"/>
      <c r="D15557"/>
      <c r="E15557" s="148"/>
      <c r="F15557" s="148"/>
      <c r="G15557" s="149"/>
      <c r="H15557" s="148"/>
      <c r="I15557"/>
    </row>
    <row r="15558" spans="1:9" x14ac:dyDescent="0.25">
      <c r="A15558"/>
      <c r="B15558"/>
      <c r="C15558"/>
      <c r="D15558"/>
      <c r="E15558" s="148"/>
      <c r="F15558" s="148"/>
      <c r="G15558" s="149"/>
      <c r="H15558" s="148"/>
      <c r="I15558"/>
    </row>
    <row r="15559" spans="1:9" x14ac:dyDescent="0.25">
      <c r="A15559"/>
      <c r="B15559"/>
      <c r="C15559"/>
      <c r="D15559"/>
      <c r="E15559" s="148"/>
      <c r="F15559" s="148"/>
      <c r="G15559" s="149"/>
      <c r="H15559" s="148"/>
      <c r="I15559"/>
    </row>
    <row r="15560" spans="1:9" x14ac:dyDescent="0.25">
      <c r="A15560"/>
      <c r="B15560"/>
      <c r="C15560"/>
      <c r="D15560"/>
      <c r="E15560" s="148"/>
      <c r="F15560" s="148"/>
      <c r="G15560" s="149"/>
      <c r="H15560" s="148"/>
      <c r="I15560"/>
    </row>
    <row r="15561" spans="1:9" x14ac:dyDescent="0.25">
      <c r="A15561"/>
      <c r="B15561"/>
      <c r="C15561"/>
      <c r="D15561"/>
      <c r="E15561" s="148"/>
      <c r="F15561" s="148"/>
      <c r="G15561" s="149"/>
      <c r="H15561" s="148"/>
      <c r="I15561"/>
    </row>
    <row r="15562" spans="1:9" x14ac:dyDescent="0.25">
      <c r="A15562"/>
      <c r="B15562"/>
      <c r="C15562"/>
      <c r="D15562"/>
      <c r="E15562" s="148"/>
      <c r="F15562" s="148"/>
      <c r="G15562" s="149"/>
      <c r="H15562" s="148"/>
      <c r="I15562"/>
    </row>
    <row r="15563" spans="1:9" x14ac:dyDescent="0.25">
      <c r="A15563"/>
      <c r="B15563"/>
      <c r="C15563"/>
      <c r="D15563"/>
      <c r="E15563" s="148"/>
      <c r="F15563" s="148"/>
      <c r="G15563" s="149"/>
      <c r="H15563" s="148"/>
      <c r="I15563"/>
    </row>
    <row r="15564" spans="1:9" x14ac:dyDescent="0.25">
      <c r="A15564"/>
      <c r="B15564"/>
      <c r="C15564"/>
      <c r="D15564"/>
      <c r="E15564" s="148"/>
      <c r="F15564" s="148"/>
      <c r="G15564" s="149"/>
      <c r="H15564" s="148"/>
      <c r="I15564"/>
    </row>
    <row r="15565" spans="1:9" x14ac:dyDescent="0.25">
      <c r="A15565"/>
      <c r="B15565"/>
      <c r="C15565"/>
      <c r="D15565"/>
      <c r="E15565" s="148"/>
      <c r="F15565" s="148"/>
      <c r="G15565" s="149"/>
      <c r="H15565" s="148"/>
      <c r="I15565"/>
    </row>
    <row r="15566" spans="1:9" x14ac:dyDescent="0.25">
      <c r="A15566"/>
      <c r="B15566"/>
      <c r="C15566"/>
      <c r="D15566"/>
      <c r="E15566" s="148"/>
      <c r="F15566" s="148"/>
      <c r="G15566" s="149"/>
      <c r="H15566" s="148"/>
      <c r="I15566"/>
    </row>
    <row r="15567" spans="1:9" x14ac:dyDescent="0.25">
      <c r="A15567"/>
      <c r="B15567"/>
      <c r="C15567"/>
      <c r="D15567"/>
      <c r="E15567" s="148"/>
      <c r="F15567" s="148"/>
      <c r="G15567" s="149"/>
      <c r="H15567" s="148"/>
      <c r="I15567"/>
    </row>
    <row r="15568" spans="1:9" x14ac:dyDescent="0.25">
      <c r="A15568"/>
      <c r="B15568"/>
      <c r="C15568"/>
      <c r="D15568"/>
      <c r="E15568" s="148"/>
      <c r="F15568" s="148"/>
      <c r="G15568" s="149"/>
      <c r="H15568" s="148"/>
      <c r="I15568"/>
    </row>
    <row r="15569" spans="1:9" x14ac:dyDescent="0.25">
      <c r="A15569"/>
      <c r="B15569"/>
      <c r="C15569"/>
      <c r="D15569"/>
      <c r="E15569" s="148"/>
      <c r="F15569" s="148"/>
      <c r="G15569" s="149"/>
      <c r="H15569" s="148"/>
      <c r="I15569"/>
    </row>
    <row r="15570" spans="1:9" x14ac:dyDescent="0.25">
      <c r="A15570"/>
      <c r="B15570"/>
      <c r="C15570"/>
      <c r="D15570"/>
      <c r="E15570" s="148"/>
      <c r="F15570" s="148"/>
      <c r="G15570" s="149"/>
      <c r="H15570" s="148"/>
      <c r="I15570"/>
    </row>
    <row r="15571" spans="1:9" x14ac:dyDescent="0.25">
      <c r="A15571"/>
      <c r="B15571"/>
      <c r="C15571"/>
      <c r="D15571"/>
      <c r="E15571" s="148"/>
      <c r="F15571" s="148"/>
      <c r="G15571" s="149"/>
      <c r="H15571" s="148"/>
      <c r="I15571"/>
    </row>
    <row r="15572" spans="1:9" x14ac:dyDescent="0.25">
      <c r="A15572"/>
      <c r="B15572"/>
      <c r="C15572"/>
      <c r="D15572"/>
      <c r="E15572" s="148"/>
      <c r="F15572" s="148"/>
      <c r="G15572" s="149"/>
      <c r="H15572" s="148"/>
      <c r="I15572"/>
    </row>
    <row r="15573" spans="1:9" x14ac:dyDescent="0.25">
      <c r="A15573"/>
      <c r="B15573"/>
      <c r="C15573"/>
      <c r="D15573"/>
      <c r="E15573" s="148"/>
      <c r="F15573" s="148"/>
      <c r="G15573" s="149"/>
      <c r="H15573" s="148"/>
      <c r="I15573"/>
    </row>
    <row r="15574" spans="1:9" x14ac:dyDescent="0.25">
      <c r="A15574"/>
      <c r="B15574"/>
      <c r="C15574"/>
      <c r="D15574"/>
      <c r="E15574" s="148"/>
      <c r="F15574" s="148"/>
      <c r="G15574" s="149"/>
      <c r="H15574" s="148"/>
      <c r="I15574"/>
    </row>
    <row r="15575" spans="1:9" x14ac:dyDescent="0.25">
      <c r="A15575"/>
      <c r="B15575"/>
      <c r="C15575"/>
      <c r="D15575"/>
      <c r="E15575" s="148"/>
      <c r="F15575" s="148"/>
      <c r="G15575" s="149"/>
      <c r="H15575" s="148"/>
      <c r="I15575"/>
    </row>
    <row r="15576" spans="1:9" x14ac:dyDescent="0.25">
      <c r="A15576"/>
      <c r="B15576"/>
      <c r="C15576"/>
      <c r="D15576"/>
      <c r="E15576" s="148"/>
      <c r="F15576" s="148"/>
      <c r="G15576" s="149"/>
      <c r="H15576" s="148"/>
      <c r="I15576"/>
    </row>
    <row r="15577" spans="1:9" x14ac:dyDescent="0.25">
      <c r="A15577"/>
      <c r="B15577"/>
      <c r="C15577"/>
      <c r="D15577"/>
      <c r="E15577" s="148"/>
      <c r="F15577" s="148"/>
      <c r="G15577" s="149"/>
      <c r="H15577" s="148"/>
      <c r="I15577"/>
    </row>
    <row r="15578" spans="1:9" x14ac:dyDescent="0.25">
      <c r="A15578"/>
      <c r="B15578"/>
      <c r="C15578"/>
      <c r="D15578"/>
      <c r="E15578" s="148"/>
      <c r="F15578" s="148"/>
      <c r="G15578" s="149"/>
      <c r="H15578" s="148"/>
      <c r="I15578"/>
    </row>
    <row r="15579" spans="1:9" x14ac:dyDescent="0.25">
      <c r="A15579"/>
      <c r="B15579"/>
      <c r="C15579"/>
      <c r="D15579"/>
      <c r="E15579" s="148"/>
      <c r="F15579" s="148"/>
      <c r="G15579" s="149"/>
      <c r="H15579" s="148"/>
      <c r="I15579"/>
    </row>
    <row r="15580" spans="1:9" x14ac:dyDescent="0.25">
      <c r="A15580"/>
      <c r="B15580"/>
      <c r="C15580"/>
      <c r="D15580"/>
      <c r="E15580" s="148"/>
      <c r="F15580" s="148"/>
      <c r="G15580" s="149"/>
      <c r="H15580" s="148"/>
      <c r="I15580"/>
    </row>
    <row r="15581" spans="1:9" x14ac:dyDescent="0.25">
      <c r="A15581"/>
      <c r="B15581"/>
      <c r="C15581"/>
      <c r="D15581"/>
      <c r="E15581" s="148"/>
      <c r="F15581" s="148"/>
      <c r="G15581" s="149"/>
      <c r="H15581" s="148"/>
      <c r="I15581"/>
    </row>
    <row r="15582" spans="1:9" x14ac:dyDescent="0.25">
      <c r="A15582"/>
      <c r="B15582"/>
      <c r="C15582"/>
      <c r="D15582"/>
      <c r="E15582" s="148"/>
      <c r="F15582" s="148"/>
      <c r="G15582" s="149"/>
      <c r="H15582" s="148"/>
      <c r="I15582"/>
    </row>
    <row r="15583" spans="1:9" x14ac:dyDescent="0.25">
      <c r="A15583"/>
      <c r="B15583"/>
      <c r="C15583"/>
      <c r="D15583"/>
      <c r="E15583" s="148"/>
      <c r="F15583" s="148"/>
      <c r="G15583" s="149"/>
      <c r="H15583" s="148"/>
      <c r="I15583"/>
    </row>
    <row r="15584" spans="1:9" x14ac:dyDescent="0.25">
      <c r="A15584"/>
      <c r="B15584"/>
      <c r="C15584"/>
      <c r="D15584"/>
      <c r="E15584" s="148"/>
      <c r="F15584" s="148"/>
      <c r="G15584" s="149"/>
      <c r="H15584" s="148"/>
      <c r="I15584"/>
    </row>
    <row r="15585" spans="1:9" x14ac:dyDescent="0.25">
      <c r="A15585"/>
      <c r="B15585"/>
      <c r="C15585"/>
      <c r="D15585"/>
      <c r="E15585" s="148"/>
      <c r="F15585" s="148"/>
      <c r="G15585" s="149"/>
      <c r="H15585" s="148"/>
      <c r="I15585"/>
    </row>
    <row r="15586" spans="1:9" x14ac:dyDescent="0.25">
      <c r="A15586"/>
      <c r="B15586"/>
      <c r="C15586"/>
      <c r="D15586"/>
      <c r="E15586" s="148"/>
      <c r="F15586" s="148"/>
      <c r="G15586" s="149"/>
      <c r="H15586" s="148"/>
      <c r="I15586"/>
    </row>
    <row r="15587" spans="1:9" x14ac:dyDescent="0.25">
      <c r="A15587"/>
      <c r="B15587"/>
      <c r="C15587"/>
      <c r="D15587"/>
      <c r="E15587" s="148"/>
      <c r="F15587" s="148"/>
      <c r="G15587" s="149"/>
      <c r="H15587" s="148"/>
      <c r="I15587"/>
    </row>
    <row r="15588" spans="1:9" x14ac:dyDescent="0.25">
      <c r="A15588"/>
      <c r="B15588"/>
      <c r="C15588"/>
      <c r="D15588"/>
      <c r="E15588" s="148"/>
      <c r="F15588" s="148"/>
      <c r="G15588" s="149"/>
      <c r="H15588" s="148"/>
      <c r="I15588"/>
    </row>
    <row r="15589" spans="1:9" x14ac:dyDescent="0.25">
      <c r="A15589"/>
      <c r="B15589"/>
      <c r="C15589"/>
      <c r="D15589"/>
      <c r="E15589" s="148"/>
      <c r="F15589" s="148"/>
      <c r="G15589" s="149"/>
      <c r="H15589" s="148"/>
      <c r="I15589"/>
    </row>
    <row r="15590" spans="1:9" x14ac:dyDescent="0.25">
      <c r="A15590"/>
      <c r="B15590"/>
      <c r="C15590"/>
      <c r="D15590"/>
      <c r="E15590" s="148"/>
      <c r="F15590" s="148"/>
      <c r="G15590" s="149"/>
      <c r="H15590" s="148"/>
      <c r="I15590"/>
    </row>
    <row r="15591" spans="1:9" x14ac:dyDescent="0.25">
      <c r="A15591"/>
      <c r="B15591"/>
      <c r="C15591"/>
      <c r="D15591"/>
      <c r="E15591" s="148"/>
      <c r="F15591" s="148"/>
      <c r="G15591" s="149"/>
      <c r="H15591" s="148"/>
      <c r="I15591"/>
    </row>
    <row r="15592" spans="1:9" x14ac:dyDescent="0.25">
      <c r="A15592"/>
      <c r="B15592"/>
      <c r="C15592"/>
      <c r="D15592"/>
      <c r="E15592" s="148"/>
      <c r="F15592" s="148"/>
      <c r="G15592" s="149"/>
      <c r="H15592" s="148"/>
      <c r="I15592"/>
    </row>
    <row r="15593" spans="1:9" x14ac:dyDescent="0.25">
      <c r="A15593"/>
      <c r="B15593"/>
      <c r="C15593"/>
      <c r="D15593"/>
      <c r="E15593" s="148"/>
      <c r="F15593" s="148"/>
      <c r="G15593" s="149"/>
      <c r="H15593" s="148"/>
      <c r="I15593"/>
    </row>
    <row r="15594" spans="1:9" x14ac:dyDescent="0.25">
      <c r="A15594"/>
      <c r="B15594"/>
      <c r="C15594"/>
      <c r="D15594"/>
      <c r="E15594" s="148"/>
      <c r="F15594" s="148"/>
      <c r="G15594" s="149"/>
      <c r="H15594" s="148"/>
      <c r="I15594"/>
    </row>
    <row r="15595" spans="1:9" x14ac:dyDescent="0.25">
      <c r="A15595"/>
      <c r="B15595"/>
      <c r="C15595"/>
      <c r="D15595"/>
      <c r="E15595" s="148"/>
      <c r="F15595" s="148"/>
      <c r="G15595" s="149"/>
      <c r="H15595" s="148"/>
      <c r="I15595"/>
    </row>
    <row r="15596" spans="1:9" x14ac:dyDescent="0.25">
      <c r="A15596"/>
      <c r="B15596"/>
      <c r="C15596"/>
      <c r="D15596"/>
      <c r="E15596" s="148"/>
      <c r="F15596" s="148"/>
      <c r="G15596" s="149"/>
      <c r="H15596" s="148"/>
      <c r="I15596"/>
    </row>
    <row r="15597" spans="1:9" x14ac:dyDescent="0.25">
      <c r="A15597"/>
      <c r="B15597"/>
      <c r="C15597"/>
      <c r="D15597"/>
      <c r="E15597" s="148"/>
      <c r="F15597" s="148"/>
      <c r="G15597" s="149"/>
      <c r="H15597" s="148"/>
      <c r="I15597"/>
    </row>
    <row r="15598" spans="1:9" x14ac:dyDescent="0.25">
      <c r="A15598"/>
      <c r="B15598"/>
      <c r="C15598"/>
      <c r="D15598"/>
      <c r="E15598" s="148"/>
      <c r="F15598" s="148"/>
      <c r="G15598" s="149"/>
      <c r="H15598" s="148"/>
      <c r="I15598"/>
    </row>
    <row r="15599" spans="1:9" x14ac:dyDescent="0.25">
      <c r="A15599"/>
      <c r="B15599"/>
      <c r="C15599"/>
      <c r="D15599"/>
      <c r="E15599" s="148"/>
      <c r="F15599" s="148"/>
      <c r="G15599" s="149"/>
      <c r="H15599" s="148"/>
      <c r="I15599"/>
    </row>
    <row r="15600" spans="1:9" x14ac:dyDescent="0.25">
      <c r="A15600"/>
      <c r="B15600"/>
      <c r="C15600"/>
      <c r="D15600"/>
      <c r="E15600" s="148"/>
      <c r="F15600" s="148"/>
      <c r="G15600" s="149"/>
      <c r="H15600" s="148"/>
      <c r="I15600"/>
    </row>
    <row r="15601" spans="1:9" x14ac:dyDescent="0.25">
      <c r="A15601"/>
      <c r="B15601"/>
      <c r="C15601"/>
      <c r="D15601"/>
      <c r="E15601" s="148"/>
      <c r="F15601" s="148"/>
      <c r="G15601" s="149"/>
      <c r="H15601" s="148"/>
      <c r="I15601"/>
    </row>
    <row r="15602" spans="1:9" x14ac:dyDescent="0.25">
      <c r="A15602"/>
      <c r="B15602"/>
      <c r="C15602"/>
      <c r="D15602"/>
      <c r="E15602" s="148"/>
      <c r="F15602" s="148"/>
      <c r="G15602" s="149"/>
      <c r="H15602" s="148"/>
      <c r="I15602"/>
    </row>
    <row r="15603" spans="1:9" x14ac:dyDescent="0.25">
      <c r="A15603"/>
      <c r="B15603"/>
      <c r="C15603"/>
      <c r="D15603"/>
      <c r="E15603" s="148"/>
      <c r="F15603" s="148"/>
      <c r="G15603" s="149"/>
      <c r="H15603" s="148"/>
      <c r="I15603"/>
    </row>
    <row r="15604" spans="1:9" x14ac:dyDescent="0.25">
      <c r="A15604"/>
      <c r="B15604"/>
      <c r="C15604"/>
      <c r="D15604"/>
      <c r="E15604" s="148"/>
      <c r="F15604" s="148"/>
      <c r="G15604" s="149"/>
      <c r="H15604" s="148"/>
      <c r="I15604"/>
    </row>
    <row r="15605" spans="1:9" x14ac:dyDescent="0.25">
      <c r="A15605"/>
      <c r="B15605"/>
      <c r="C15605"/>
      <c r="D15605"/>
      <c r="E15605" s="148"/>
      <c r="F15605" s="148"/>
      <c r="G15605" s="149"/>
      <c r="H15605" s="148"/>
      <c r="I15605"/>
    </row>
    <row r="15606" spans="1:9" x14ac:dyDescent="0.25">
      <c r="A15606"/>
      <c r="B15606"/>
      <c r="C15606"/>
      <c r="D15606"/>
      <c r="E15606" s="148"/>
      <c r="F15606" s="148"/>
      <c r="G15606" s="149"/>
      <c r="H15606" s="148"/>
      <c r="I15606"/>
    </row>
    <row r="15607" spans="1:9" x14ac:dyDescent="0.25">
      <c r="A15607"/>
      <c r="B15607"/>
      <c r="C15607"/>
      <c r="D15607"/>
      <c r="E15607" s="148"/>
      <c r="F15607" s="148"/>
      <c r="G15607" s="149"/>
      <c r="H15607" s="148"/>
      <c r="I15607"/>
    </row>
    <row r="15608" spans="1:9" x14ac:dyDescent="0.25">
      <c r="A15608"/>
      <c r="B15608"/>
      <c r="C15608"/>
      <c r="D15608"/>
      <c r="E15608" s="148"/>
      <c r="F15608" s="148"/>
      <c r="G15608" s="149"/>
      <c r="H15608" s="148"/>
      <c r="I15608"/>
    </row>
    <row r="15609" spans="1:9" x14ac:dyDescent="0.25">
      <c r="A15609"/>
      <c r="B15609"/>
      <c r="C15609"/>
      <c r="D15609"/>
      <c r="E15609" s="148"/>
      <c r="F15609" s="148"/>
      <c r="G15609" s="149"/>
      <c r="H15609" s="148"/>
      <c r="I15609"/>
    </row>
    <row r="15610" spans="1:9" x14ac:dyDescent="0.25">
      <c r="A15610"/>
      <c r="B15610"/>
      <c r="C15610"/>
      <c r="D15610"/>
      <c r="E15610" s="148"/>
      <c r="F15610" s="148"/>
      <c r="G15610" s="149"/>
      <c r="H15610" s="148"/>
      <c r="I15610"/>
    </row>
    <row r="15611" spans="1:9" x14ac:dyDescent="0.25">
      <c r="A15611"/>
      <c r="B15611"/>
      <c r="C15611"/>
      <c r="D15611"/>
      <c r="E15611" s="148"/>
      <c r="F15611" s="148"/>
      <c r="G15611" s="149"/>
      <c r="H15611" s="148"/>
      <c r="I15611"/>
    </row>
    <row r="15612" spans="1:9" x14ac:dyDescent="0.25">
      <c r="A15612"/>
      <c r="B15612"/>
      <c r="C15612"/>
      <c r="D15612"/>
      <c r="E15612" s="148"/>
      <c r="F15612" s="148"/>
      <c r="G15612" s="149"/>
      <c r="H15612" s="148"/>
      <c r="I15612"/>
    </row>
    <row r="15613" spans="1:9" x14ac:dyDescent="0.25">
      <c r="A15613"/>
      <c r="B15613"/>
      <c r="C15613"/>
      <c r="D15613"/>
      <c r="E15613" s="148"/>
      <c r="F15613" s="148"/>
      <c r="G15613" s="149"/>
      <c r="H15613" s="148"/>
      <c r="I15613"/>
    </row>
    <row r="15614" spans="1:9" x14ac:dyDescent="0.25">
      <c r="A15614"/>
      <c r="B15614"/>
      <c r="C15614"/>
      <c r="D15614"/>
      <c r="E15614" s="148"/>
      <c r="F15614" s="148"/>
      <c r="G15614" s="149"/>
      <c r="H15614" s="148"/>
      <c r="I15614"/>
    </row>
    <row r="15615" spans="1:9" x14ac:dyDescent="0.25">
      <c r="A15615"/>
      <c r="B15615"/>
      <c r="C15615"/>
      <c r="D15615"/>
      <c r="E15615" s="148"/>
      <c r="F15615" s="148"/>
      <c r="G15615" s="149"/>
      <c r="H15615" s="148"/>
      <c r="I15615"/>
    </row>
    <row r="15616" spans="1:9" x14ac:dyDescent="0.25">
      <c r="A15616"/>
      <c r="B15616"/>
      <c r="C15616"/>
      <c r="D15616"/>
      <c r="E15616" s="148"/>
      <c r="F15616" s="148"/>
      <c r="G15616" s="149"/>
      <c r="H15616" s="148"/>
      <c r="I15616"/>
    </row>
    <row r="15617" spans="1:9" x14ac:dyDescent="0.25">
      <c r="A15617"/>
      <c r="B15617"/>
      <c r="C15617"/>
      <c r="D15617"/>
      <c r="E15617" s="148"/>
      <c r="F15617" s="148"/>
      <c r="G15617" s="149"/>
      <c r="H15617" s="148"/>
      <c r="I15617"/>
    </row>
    <row r="15618" spans="1:9" x14ac:dyDescent="0.25">
      <c r="A15618"/>
      <c r="B15618"/>
      <c r="C15618"/>
      <c r="D15618"/>
      <c r="E15618" s="148"/>
      <c r="F15618" s="148"/>
      <c r="G15618" s="149"/>
      <c r="H15618" s="148"/>
      <c r="I15618"/>
    </row>
    <row r="15619" spans="1:9" x14ac:dyDescent="0.25">
      <c r="A15619"/>
      <c r="B15619"/>
      <c r="C15619"/>
      <c r="D15619"/>
      <c r="E15619" s="148"/>
      <c r="F15619" s="148"/>
      <c r="G15619" s="149"/>
      <c r="H15619" s="148"/>
      <c r="I15619"/>
    </row>
    <row r="15620" spans="1:9" x14ac:dyDescent="0.25">
      <c r="A15620"/>
      <c r="B15620"/>
      <c r="C15620"/>
      <c r="D15620"/>
      <c r="E15620" s="148"/>
      <c r="F15620" s="148"/>
      <c r="G15620" s="149"/>
      <c r="H15620" s="148"/>
      <c r="I15620"/>
    </row>
    <row r="15621" spans="1:9" x14ac:dyDescent="0.25">
      <c r="A15621"/>
      <c r="B15621"/>
      <c r="C15621"/>
      <c r="D15621"/>
      <c r="E15621" s="148"/>
      <c r="F15621" s="148"/>
      <c r="G15621" s="149"/>
      <c r="H15621" s="148"/>
      <c r="I15621"/>
    </row>
    <row r="15622" spans="1:9" x14ac:dyDescent="0.25">
      <c r="A15622"/>
      <c r="B15622"/>
      <c r="C15622"/>
      <c r="D15622"/>
      <c r="E15622" s="148"/>
      <c r="F15622" s="148"/>
      <c r="G15622" s="149"/>
      <c r="H15622" s="148"/>
      <c r="I15622"/>
    </row>
    <row r="15623" spans="1:9" x14ac:dyDescent="0.25">
      <c r="A15623"/>
      <c r="B15623"/>
      <c r="C15623"/>
      <c r="D15623"/>
      <c r="E15623" s="148"/>
      <c r="F15623" s="148"/>
      <c r="G15623" s="149"/>
      <c r="H15623" s="148"/>
      <c r="I15623"/>
    </row>
    <row r="15624" spans="1:9" x14ac:dyDescent="0.25">
      <c r="A15624"/>
      <c r="B15624"/>
      <c r="C15624"/>
      <c r="D15624"/>
      <c r="E15624" s="148"/>
      <c r="F15624" s="148"/>
      <c r="G15624" s="149"/>
      <c r="H15624" s="148"/>
      <c r="I15624"/>
    </row>
    <row r="15625" spans="1:9" x14ac:dyDescent="0.25">
      <c r="A15625"/>
      <c r="B15625"/>
      <c r="C15625"/>
      <c r="D15625"/>
      <c r="E15625" s="148"/>
      <c r="F15625" s="148"/>
      <c r="G15625" s="149"/>
      <c r="H15625" s="148"/>
      <c r="I15625"/>
    </row>
    <row r="15626" spans="1:9" x14ac:dyDescent="0.25">
      <c r="A15626"/>
      <c r="B15626"/>
      <c r="C15626"/>
      <c r="D15626"/>
      <c r="E15626" s="148"/>
      <c r="F15626" s="148"/>
      <c r="G15626" s="149"/>
      <c r="H15626" s="148"/>
      <c r="I15626"/>
    </row>
    <row r="15627" spans="1:9" x14ac:dyDescent="0.25">
      <c r="A15627"/>
      <c r="B15627"/>
      <c r="C15627"/>
      <c r="D15627"/>
      <c r="E15627" s="148"/>
      <c r="F15627" s="148"/>
      <c r="G15627" s="149"/>
      <c r="H15627" s="148"/>
      <c r="I15627"/>
    </row>
    <row r="15628" spans="1:9" x14ac:dyDescent="0.25">
      <c r="A15628"/>
      <c r="B15628"/>
      <c r="C15628"/>
      <c r="D15628"/>
      <c r="E15628" s="148"/>
      <c r="F15628" s="148"/>
      <c r="G15628" s="149"/>
      <c r="H15628" s="148"/>
      <c r="I15628"/>
    </row>
    <row r="15629" spans="1:9" x14ac:dyDescent="0.25">
      <c r="A15629"/>
      <c r="B15629"/>
      <c r="C15629"/>
      <c r="D15629"/>
      <c r="E15629" s="148"/>
      <c r="F15629" s="148"/>
      <c r="G15629" s="149"/>
      <c r="H15629" s="148"/>
      <c r="I15629"/>
    </row>
    <row r="15630" spans="1:9" x14ac:dyDescent="0.25">
      <c r="A15630"/>
      <c r="B15630"/>
      <c r="C15630"/>
      <c r="D15630"/>
      <c r="E15630" s="148"/>
      <c r="F15630" s="148"/>
      <c r="G15630" s="149"/>
      <c r="H15630" s="148"/>
      <c r="I15630"/>
    </row>
    <row r="15631" spans="1:9" x14ac:dyDescent="0.25">
      <c r="A15631"/>
      <c r="B15631"/>
      <c r="C15631"/>
      <c r="D15631"/>
      <c r="E15631" s="148"/>
      <c r="F15631" s="148"/>
      <c r="G15631" s="149"/>
      <c r="H15631" s="148"/>
      <c r="I15631"/>
    </row>
    <row r="15632" spans="1:9" x14ac:dyDescent="0.25">
      <c r="A15632"/>
      <c r="B15632"/>
      <c r="C15632"/>
      <c r="D15632"/>
      <c r="E15632" s="148"/>
      <c r="F15632" s="148"/>
      <c r="G15632" s="149"/>
      <c r="H15632" s="148"/>
      <c r="I15632"/>
    </row>
    <row r="15633" spans="1:9" x14ac:dyDescent="0.25">
      <c r="A15633"/>
      <c r="B15633"/>
      <c r="C15633"/>
      <c r="D15633"/>
      <c r="E15633" s="148"/>
      <c r="F15633" s="148"/>
      <c r="G15633" s="149"/>
      <c r="H15633" s="148"/>
      <c r="I15633"/>
    </row>
    <row r="15634" spans="1:9" x14ac:dyDescent="0.25">
      <c r="A15634"/>
      <c r="B15634"/>
      <c r="C15634"/>
      <c r="D15634"/>
      <c r="E15634" s="148"/>
      <c r="F15634" s="148"/>
      <c r="G15634" s="149"/>
      <c r="H15634" s="148"/>
      <c r="I15634"/>
    </row>
    <row r="15635" spans="1:9" x14ac:dyDescent="0.25">
      <c r="A15635"/>
      <c r="B15635"/>
      <c r="C15635"/>
      <c r="D15635"/>
      <c r="E15635" s="148"/>
      <c r="F15635" s="148"/>
      <c r="G15635" s="149"/>
      <c r="H15635" s="148"/>
      <c r="I15635"/>
    </row>
    <row r="15636" spans="1:9" x14ac:dyDescent="0.25">
      <c r="A15636"/>
      <c r="B15636"/>
      <c r="C15636"/>
      <c r="D15636"/>
      <c r="E15636" s="148"/>
      <c r="F15636" s="148"/>
      <c r="G15636" s="149"/>
      <c r="H15636" s="148"/>
      <c r="I15636"/>
    </row>
    <row r="15637" spans="1:9" x14ac:dyDescent="0.25">
      <c r="A15637"/>
      <c r="B15637"/>
      <c r="C15637"/>
      <c r="D15637"/>
      <c r="E15637" s="148"/>
      <c r="F15637" s="148"/>
      <c r="G15637" s="149"/>
      <c r="H15637" s="148"/>
      <c r="I15637"/>
    </row>
    <row r="15638" spans="1:9" x14ac:dyDescent="0.25">
      <c r="A15638"/>
      <c r="B15638"/>
      <c r="C15638"/>
      <c r="D15638"/>
      <c r="E15638" s="148"/>
      <c r="F15638" s="148"/>
      <c r="G15638" s="149"/>
      <c r="H15638" s="148"/>
      <c r="I15638"/>
    </row>
    <row r="15639" spans="1:9" x14ac:dyDescent="0.25">
      <c r="A15639"/>
      <c r="B15639"/>
      <c r="C15639"/>
      <c r="D15639"/>
      <c r="E15639" s="148"/>
      <c r="F15639" s="148"/>
      <c r="G15639" s="149"/>
      <c r="H15639" s="148"/>
      <c r="I15639"/>
    </row>
    <row r="15640" spans="1:9" x14ac:dyDescent="0.25">
      <c r="A15640"/>
      <c r="B15640"/>
      <c r="C15640"/>
      <c r="D15640"/>
      <c r="E15640" s="148"/>
      <c r="F15640" s="148"/>
      <c r="G15640" s="149"/>
      <c r="H15640" s="148"/>
      <c r="I15640"/>
    </row>
    <row r="15641" spans="1:9" x14ac:dyDescent="0.25">
      <c r="A15641"/>
      <c r="B15641"/>
      <c r="C15641"/>
      <c r="D15641"/>
      <c r="E15641" s="148"/>
      <c r="F15641" s="148"/>
      <c r="G15641" s="149"/>
      <c r="H15641" s="148"/>
      <c r="I15641"/>
    </row>
    <row r="15642" spans="1:9" x14ac:dyDescent="0.25">
      <c r="A15642"/>
      <c r="B15642"/>
      <c r="C15642"/>
      <c r="D15642"/>
      <c r="E15642" s="148"/>
      <c r="F15642" s="148"/>
      <c r="G15642" s="149"/>
      <c r="H15642" s="148"/>
      <c r="I15642"/>
    </row>
    <row r="15643" spans="1:9" x14ac:dyDescent="0.25">
      <c r="A15643"/>
      <c r="B15643"/>
      <c r="C15643"/>
      <c r="D15643"/>
      <c r="E15643" s="148"/>
      <c r="F15643" s="148"/>
      <c r="G15643" s="149"/>
      <c r="H15643" s="148"/>
      <c r="I15643"/>
    </row>
    <row r="15644" spans="1:9" x14ac:dyDescent="0.25">
      <c r="A15644"/>
      <c r="B15644"/>
      <c r="C15644"/>
      <c r="D15644"/>
      <c r="E15644" s="148"/>
      <c r="F15644" s="148"/>
      <c r="G15644" s="149"/>
      <c r="H15644" s="148"/>
      <c r="I15644"/>
    </row>
    <row r="15645" spans="1:9" x14ac:dyDescent="0.25">
      <c r="A15645"/>
      <c r="B15645"/>
      <c r="C15645"/>
      <c r="D15645"/>
      <c r="E15645" s="148"/>
      <c r="F15645" s="148"/>
      <c r="G15645" s="149"/>
      <c r="H15645" s="148"/>
      <c r="I15645"/>
    </row>
    <row r="15646" spans="1:9" x14ac:dyDescent="0.25">
      <c r="A15646"/>
      <c r="B15646"/>
      <c r="C15646"/>
      <c r="D15646"/>
      <c r="E15646" s="148"/>
      <c r="F15646" s="148"/>
      <c r="G15646" s="149"/>
      <c r="H15646" s="148"/>
      <c r="I15646"/>
    </row>
    <row r="15647" spans="1:9" x14ac:dyDescent="0.25">
      <c r="A15647"/>
      <c r="B15647"/>
      <c r="C15647"/>
      <c r="D15647"/>
      <c r="E15647" s="148"/>
      <c r="F15647" s="148"/>
      <c r="G15647" s="149"/>
      <c r="H15647" s="148"/>
      <c r="I15647"/>
    </row>
    <row r="15648" spans="1:9" x14ac:dyDescent="0.25">
      <c r="A15648"/>
      <c r="B15648"/>
      <c r="C15648"/>
      <c r="D15648"/>
      <c r="E15648" s="148"/>
      <c r="F15648" s="148"/>
      <c r="G15648" s="149"/>
      <c r="H15648" s="148"/>
      <c r="I15648"/>
    </row>
    <row r="15649" spans="1:9" x14ac:dyDescent="0.25">
      <c r="A15649"/>
      <c r="B15649"/>
      <c r="C15649"/>
      <c r="D15649"/>
      <c r="E15649" s="148"/>
      <c r="F15649" s="148"/>
      <c r="G15649" s="149"/>
      <c r="H15649" s="148"/>
      <c r="I15649"/>
    </row>
    <row r="15650" spans="1:9" x14ac:dyDescent="0.25">
      <c r="A15650"/>
      <c r="B15650"/>
      <c r="C15650"/>
      <c r="D15650"/>
      <c r="E15650" s="148"/>
      <c r="F15650" s="148"/>
      <c r="G15650" s="149"/>
      <c r="H15650" s="148"/>
      <c r="I15650"/>
    </row>
    <row r="15651" spans="1:9" x14ac:dyDescent="0.25">
      <c r="A15651"/>
      <c r="B15651"/>
      <c r="C15651"/>
      <c r="D15651"/>
      <c r="E15651" s="148"/>
      <c r="F15651" s="148"/>
      <c r="G15651" s="149"/>
      <c r="H15651" s="148"/>
      <c r="I15651"/>
    </row>
    <row r="15652" spans="1:9" x14ac:dyDescent="0.25">
      <c r="A15652"/>
      <c r="B15652"/>
      <c r="C15652"/>
      <c r="D15652"/>
      <c r="E15652" s="148"/>
      <c r="F15652" s="148"/>
      <c r="G15652" s="149"/>
      <c r="H15652" s="148"/>
      <c r="I15652"/>
    </row>
    <row r="15653" spans="1:9" x14ac:dyDescent="0.25">
      <c r="A15653"/>
      <c r="B15653"/>
      <c r="C15653"/>
      <c r="D15653"/>
      <c r="E15653" s="148"/>
      <c r="F15653" s="148"/>
      <c r="G15653" s="149"/>
      <c r="H15653" s="148"/>
      <c r="I15653"/>
    </row>
    <row r="15654" spans="1:9" x14ac:dyDescent="0.25">
      <c r="A15654"/>
      <c r="B15654"/>
      <c r="C15654"/>
      <c r="D15654"/>
      <c r="E15654" s="148"/>
      <c r="F15654" s="148"/>
      <c r="G15654" s="149"/>
      <c r="H15654" s="148"/>
      <c r="I15654"/>
    </row>
    <row r="15655" spans="1:9" x14ac:dyDescent="0.25">
      <c r="A15655"/>
      <c r="B15655"/>
      <c r="C15655"/>
      <c r="D15655"/>
      <c r="E15655" s="148"/>
      <c r="F15655" s="148"/>
      <c r="G15655" s="149"/>
      <c r="H15655" s="148"/>
      <c r="I15655"/>
    </row>
    <row r="15656" spans="1:9" x14ac:dyDescent="0.25">
      <c r="A15656"/>
      <c r="B15656"/>
      <c r="C15656"/>
      <c r="D15656"/>
      <c r="E15656" s="148"/>
      <c r="F15656" s="148"/>
      <c r="G15656" s="149"/>
      <c r="H15656" s="148"/>
      <c r="I15656"/>
    </row>
    <row r="15657" spans="1:9" x14ac:dyDescent="0.25">
      <c r="A15657"/>
      <c r="B15657"/>
      <c r="C15657"/>
      <c r="D15657"/>
      <c r="E15657" s="148"/>
      <c r="F15657" s="148"/>
      <c r="G15657" s="149"/>
      <c r="H15657" s="148"/>
      <c r="I15657"/>
    </row>
    <row r="15658" spans="1:9" x14ac:dyDescent="0.25">
      <c r="A15658"/>
      <c r="B15658"/>
      <c r="C15658"/>
      <c r="D15658"/>
      <c r="E15658" s="148"/>
      <c r="F15658" s="148"/>
      <c r="G15658" s="149"/>
      <c r="H15658" s="148"/>
      <c r="I15658"/>
    </row>
    <row r="15659" spans="1:9" x14ac:dyDescent="0.25">
      <c r="A15659"/>
      <c r="B15659"/>
      <c r="C15659"/>
      <c r="D15659"/>
      <c r="E15659" s="148"/>
      <c r="F15659" s="148"/>
      <c r="G15659" s="149"/>
      <c r="H15659" s="148"/>
      <c r="I15659"/>
    </row>
    <row r="15660" spans="1:9" x14ac:dyDescent="0.25">
      <c r="A15660"/>
      <c r="B15660"/>
      <c r="C15660"/>
      <c r="D15660"/>
      <c r="E15660" s="148"/>
      <c r="F15660" s="148"/>
      <c r="G15660" s="149"/>
      <c r="H15660" s="148"/>
      <c r="I15660"/>
    </row>
    <row r="15661" spans="1:9" x14ac:dyDescent="0.25">
      <c r="A15661"/>
      <c r="B15661"/>
      <c r="C15661"/>
      <c r="D15661"/>
      <c r="E15661" s="148"/>
      <c r="F15661" s="148"/>
      <c r="G15661" s="149"/>
      <c r="H15661" s="148"/>
      <c r="I15661"/>
    </row>
    <row r="15662" spans="1:9" x14ac:dyDescent="0.25">
      <c r="A15662"/>
      <c r="B15662"/>
      <c r="C15662"/>
      <c r="D15662"/>
      <c r="E15662" s="148"/>
      <c r="F15662" s="148"/>
      <c r="G15662" s="149"/>
      <c r="H15662" s="148"/>
      <c r="I15662"/>
    </row>
    <row r="15663" spans="1:9" x14ac:dyDescent="0.25">
      <c r="A15663"/>
      <c r="B15663"/>
      <c r="C15663"/>
      <c r="D15663"/>
      <c r="E15663" s="148"/>
      <c r="F15663" s="148"/>
      <c r="G15663" s="149"/>
      <c r="H15663" s="148"/>
      <c r="I15663"/>
    </row>
    <row r="15664" spans="1:9" x14ac:dyDescent="0.25">
      <c r="A15664"/>
      <c r="B15664"/>
      <c r="C15664"/>
      <c r="D15664"/>
      <c r="E15664" s="148"/>
      <c r="F15664" s="148"/>
      <c r="G15664" s="149"/>
      <c r="H15664" s="148"/>
      <c r="I15664"/>
    </row>
    <row r="15665" spans="1:9" x14ac:dyDescent="0.25">
      <c r="A15665"/>
      <c r="B15665"/>
      <c r="C15665"/>
      <c r="D15665"/>
      <c r="E15665" s="148"/>
      <c r="F15665" s="148"/>
      <c r="G15665" s="149"/>
      <c r="H15665" s="148"/>
      <c r="I15665"/>
    </row>
    <row r="15666" spans="1:9" x14ac:dyDescent="0.25">
      <c r="A15666"/>
      <c r="B15666"/>
      <c r="C15666"/>
      <c r="D15666"/>
      <c r="E15666" s="148"/>
      <c r="F15666" s="148"/>
      <c r="G15666" s="149"/>
      <c r="H15666" s="148"/>
      <c r="I15666"/>
    </row>
    <row r="15667" spans="1:9" x14ac:dyDescent="0.25">
      <c r="A15667"/>
      <c r="B15667"/>
      <c r="C15667"/>
      <c r="D15667"/>
      <c r="E15667" s="148"/>
      <c r="F15667" s="148"/>
      <c r="G15667" s="149"/>
      <c r="H15667" s="148"/>
      <c r="I15667"/>
    </row>
    <row r="15668" spans="1:9" x14ac:dyDescent="0.25">
      <c r="A15668"/>
      <c r="B15668"/>
      <c r="C15668"/>
      <c r="D15668"/>
      <c r="E15668" s="148"/>
      <c r="F15668" s="148"/>
      <c r="G15668" s="149"/>
      <c r="H15668" s="148"/>
      <c r="I15668"/>
    </row>
    <row r="15669" spans="1:9" x14ac:dyDescent="0.25">
      <c r="A15669"/>
      <c r="B15669"/>
      <c r="C15669"/>
      <c r="D15669"/>
      <c r="E15669" s="148"/>
      <c r="F15669" s="148"/>
      <c r="G15669" s="149"/>
      <c r="H15669" s="148"/>
      <c r="I15669"/>
    </row>
    <row r="15670" spans="1:9" x14ac:dyDescent="0.25">
      <c r="A15670"/>
      <c r="B15670"/>
      <c r="C15670"/>
      <c r="D15670"/>
      <c r="E15670" s="148"/>
      <c r="F15670" s="148"/>
      <c r="G15670" s="149"/>
      <c r="H15670" s="148"/>
      <c r="I15670"/>
    </row>
    <row r="15671" spans="1:9" x14ac:dyDescent="0.25">
      <c r="A15671"/>
      <c r="B15671"/>
      <c r="C15671"/>
      <c r="D15671"/>
      <c r="E15671" s="148"/>
      <c r="F15671" s="148"/>
      <c r="G15671" s="149"/>
      <c r="H15671" s="148"/>
      <c r="I15671"/>
    </row>
    <row r="15672" spans="1:9" x14ac:dyDescent="0.25">
      <c r="A15672"/>
      <c r="B15672"/>
      <c r="C15672"/>
      <c r="D15672"/>
      <c r="E15672" s="148"/>
      <c r="F15672" s="148"/>
      <c r="G15672" s="149"/>
      <c r="H15672" s="148"/>
      <c r="I15672"/>
    </row>
    <row r="15673" spans="1:9" x14ac:dyDescent="0.25">
      <c r="A15673"/>
      <c r="B15673"/>
      <c r="C15673"/>
      <c r="D15673"/>
      <c r="E15673" s="148"/>
      <c r="F15673" s="148"/>
      <c r="G15673" s="149"/>
      <c r="H15673" s="148"/>
      <c r="I15673"/>
    </row>
    <row r="15674" spans="1:9" x14ac:dyDescent="0.25">
      <c r="A15674"/>
      <c r="B15674"/>
      <c r="C15674"/>
      <c r="D15674"/>
      <c r="E15674" s="148"/>
      <c r="F15674" s="148"/>
      <c r="G15674" s="149"/>
      <c r="H15674" s="148"/>
      <c r="I15674"/>
    </row>
    <row r="15675" spans="1:9" x14ac:dyDescent="0.25">
      <c r="A15675"/>
      <c r="B15675"/>
      <c r="C15675"/>
      <c r="D15675"/>
      <c r="E15675" s="148"/>
      <c r="F15675" s="148"/>
      <c r="G15675" s="149"/>
      <c r="H15675" s="148"/>
      <c r="I15675"/>
    </row>
    <row r="15676" spans="1:9" x14ac:dyDescent="0.25">
      <c r="A15676"/>
      <c r="B15676"/>
      <c r="C15676"/>
      <c r="D15676"/>
      <c r="E15676" s="148"/>
      <c r="F15676" s="148"/>
      <c r="G15676" s="149"/>
      <c r="H15676" s="148"/>
      <c r="I15676"/>
    </row>
    <row r="15677" spans="1:9" x14ac:dyDescent="0.25">
      <c r="A15677"/>
      <c r="B15677"/>
      <c r="C15677"/>
      <c r="D15677"/>
      <c r="E15677" s="148"/>
      <c r="F15677" s="148"/>
      <c r="G15677" s="149"/>
      <c r="H15677" s="148"/>
      <c r="I15677"/>
    </row>
    <row r="15678" spans="1:9" x14ac:dyDescent="0.25">
      <c r="A15678"/>
      <c r="B15678"/>
      <c r="C15678"/>
      <c r="D15678"/>
      <c r="E15678" s="148"/>
      <c r="F15678" s="148"/>
      <c r="G15678" s="149"/>
      <c r="H15678" s="148"/>
      <c r="I15678"/>
    </row>
    <row r="15679" spans="1:9" x14ac:dyDescent="0.25">
      <c r="A15679"/>
      <c r="B15679"/>
      <c r="C15679"/>
      <c r="D15679"/>
      <c r="E15679" s="148"/>
      <c r="F15679" s="148"/>
      <c r="G15679" s="149"/>
      <c r="H15679" s="148"/>
      <c r="I15679"/>
    </row>
    <row r="15680" spans="1:9" x14ac:dyDescent="0.25">
      <c r="A15680"/>
      <c r="B15680"/>
      <c r="C15680"/>
      <c r="D15680"/>
      <c r="E15680" s="148"/>
      <c r="F15680" s="148"/>
      <c r="G15680" s="149"/>
      <c r="H15680" s="148"/>
      <c r="I15680"/>
    </row>
    <row r="15681" spans="1:9" x14ac:dyDescent="0.25">
      <c r="A15681"/>
      <c r="B15681"/>
      <c r="C15681"/>
      <c r="D15681"/>
      <c r="E15681" s="148"/>
      <c r="F15681" s="148"/>
      <c r="G15681" s="149"/>
      <c r="H15681" s="148"/>
      <c r="I15681"/>
    </row>
    <row r="15682" spans="1:9" x14ac:dyDescent="0.25">
      <c r="A15682"/>
      <c r="B15682"/>
      <c r="C15682"/>
      <c r="D15682"/>
      <c r="E15682" s="148"/>
      <c r="F15682" s="148"/>
      <c r="G15682" s="149"/>
      <c r="H15682" s="148"/>
      <c r="I15682"/>
    </row>
    <row r="15683" spans="1:9" x14ac:dyDescent="0.25">
      <c r="A15683"/>
      <c r="B15683"/>
      <c r="C15683"/>
      <c r="D15683"/>
      <c r="E15683" s="148"/>
      <c r="F15683" s="148"/>
      <c r="G15683" s="149"/>
      <c r="H15683" s="148"/>
      <c r="I15683"/>
    </row>
    <row r="15684" spans="1:9" x14ac:dyDescent="0.25">
      <c r="A15684"/>
      <c r="B15684"/>
      <c r="C15684"/>
      <c r="D15684"/>
      <c r="E15684" s="148"/>
      <c r="F15684" s="148"/>
      <c r="G15684" s="149"/>
      <c r="H15684" s="148"/>
      <c r="I15684"/>
    </row>
    <row r="15685" spans="1:9" x14ac:dyDescent="0.25">
      <c r="A15685"/>
      <c r="B15685"/>
      <c r="C15685"/>
      <c r="D15685"/>
      <c r="E15685" s="148"/>
      <c r="F15685" s="148"/>
      <c r="G15685" s="149"/>
      <c r="H15685" s="148"/>
      <c r="I15685"/>
    </row>
    <row r="15686" spans="1:9" x14ac:dyDescent="0.25">
      <c r="A15686"/>
      <c r="B15686"/>
      <c r="C15686"/>
      <c r="D15686"/>
      <c r="E15686" s="148"/>
      <c r="F15686" s="148"/>
      <c r="G15686" s="149"/>
      <c r="H15686" s="148"/>
      <c r="I15686"/>
    </row>
    <row r="15687" spans="1:9" x14ac:dyDescent="0.25">
      <c r="A15687"/>
      <c r="B15687"/>
      <c r="C15687"/>
      <c r="D15687"/>
      <c r="E15687" s="148"/>
      <c r="F15687" s="148"/>
      <c r="G15687" s="149"/>
      <c r="H15687" s="148"/>
      <c r="I15687"/>
    </row>
    <row r="15688" spans="1:9" x14ac:dyDescent="0.25">
      <c r="A15688"/>
      <c r="B15688"/>
      <c r="C15688"/>
      <c r="D15688"/>
      <c r="E15688" s="148"/>
      <c r="F15688" s="148"/>
      <c r="G15688" s="149"/>
      <c r="H15688" s="148"/>
      <c r="I15688"/>
    </row>
    <row r="15689" spans="1:9" x14ac:dyDescent="0.25">
      <c r="A15689"/>
      <c r="B15689"/>
      <c r="C15689"/>
      <c r="D15689"/>
      <c r="E15689" s="148"/>
      <c r="F15689" s="148"/>
      <c r="G15689" s="149"/>
      <c r="H15689" s="148"/>
      <c r="I15689"/>
    </row>
    <row r="15690" spans="1:9" x14ac:dyDescent="0.25">
      <c r="A15690"/>
      <c r="B15690"/>
      <c r="C15690"/>
      <c r="D15690"/>
      <c r="E15690" s="148"/>
      <c r="F15690" s="148"/>
      <c r="G15690" s="149"/>
      <c r="H15690" s="148"/>
      <c r="I15690"/>
    </row>
    <row r="15691" spans="1:9" x14ac:dyDescent="0.25">
      <c r="A15691"/>
      <c r="B15691"/>
      <c r="C15691"/>
      <c r="D15691"/>
      <c r="E15691" s="148"/>
      <c r="F15691" s="148"/>
      <c r="G15691" s="149"/>
      <c r="H15691" s="148"/>
      <c r="I15691"/>
    </row>
    <row r="15692" spans="1:9" x14ac:dyDescent="0.25">
      <c r="A15692"/>
      <c r="B15692"/>
      <c r="C15692"/>
      <c r="D15692"/>
      <c r="E15692" s="148"/>
      <c r="F15692" s="148"/>
      <c r="G15692" s="149"/>
      <c r="H15692" s="148"/>
      <c r="I15692"/>
    </row>
    <row r="15693" spans="1:9" x14ac:dyDescent="0.25">
      <c r="A15693"/>
      <c r="B15693"/>
      <c r="C15693"/>
      <c r="D15693"/>
      <c r="E15693" s="148"/>
      <c r="F15693" s="148"/>
      <c r="G15693" s="149"/>
      <c r="H15693" s="148"/>
      <c r="I15693"/>
    </row>
    <row r="15694" spans="1:9" x14ac:dyDescent="0.25">
      <c r="A15694"/>
      <c r="B15694"/>
      <c r="C15694"/>
      <c r="D15694"/>
      <c r="E15694" s="148"/>
      <c r="F15694" s="148"/>
      <c r="G15694" s="149"/>
      <c r="H15694" s="148"/>
      <c r="I15694"/>
    </row>
    <row r="15695" spans="1:9" x14ac:dyDescent="0.25">
      <c r="A15695"/>
      <c r="B15695"/>
      <c r="C15695"/>
      <c r="D15695"/>
      <c r="E15695" s="148"/>
      <c r="F15695" s="148"/>
      <c r="G15695" s="149"/>
      <c r="H15695" s="148"/>
      <c r="I15695"/>
    </row>
    <row r="15696" spans="1:9" x14ac:dyDescent="0.25">
      <c r="A15696"/>
      <c r="B15696"/>
      <c r="C15696"/>
      <c r="D15696"/>
      <c r="E15696" s="148"/>
      <c r="F15696" s="148"/>
      <c r="G15696" s="149"/>
      <c r="H15696" s="148"/>
      <c r="I15696"/>
    </row>
    <row r="15697" spans="1:9" x14ac:dyDescent="0.25">
      <c r="A15697"/>
      <c r="B15697"/>
      <c r="C15697"/>
      <c r="D15697"/>
      <c r="E15697" s="148"/>
      <c r="F15697" s="148"/>
      <c r="G15697" s="149"/>
      <c r="H15697" s="148"/>
      <c r="I15697"/>
    </row>
    <row r="15698" spans="1:9" x14ac:dyDescent="0.25">
      <c r="A15698"/>
      <c r="B15698"/>
      <c r="C15698"/>
      <c r="D15698"/>
      <c r="E15698" s="148"/>
      <c r="F15698" s="148"/>
      <c r="G15698" s="149"/>
      <c r="H15698" s="148"/>
      <c r="I15698"/>
    </row>
    <row r="15699" spans="1:9" x14ac:dyDescent="0.25">
      <c r="A15699"/>
      <c r="B15699"/>
      <c r="C15699"/>
      <c r="D15699"/>
      <c r="E15699" s="148"/>
      <c r="F15699" s="148"/>
      <c r="G15699" s="149"/>
      <c r="H15699" s="148"/>
      <c r="I15699"/>
    </row>
    <row r="15700" spans="1:9" x14ac:dyDescent="0.25">
      <c r="A15700"/>
      <c r="B15700"/>
      <c r="C15700"/>
      <c r="D15700"/>
      <c r="E15700" s="148"/>
      <c r="F15700" s="148"/>
      <c r="G15700" s="149"/>
      <c r="H15700" s="148"/>
      <c r="I15700"/>
    </row>
    <row r="15701" spans="1:9" x14ac:dyDescent="0.25">
      <c r="A15701"/>
      <c r="B15701"/>
      <c r="C15701"/>
      <c r="D15701"/>
      <c r="E15701" s="148"/>
      <c r="F15701" s="148"/>
      <c r="G15701" s="149"/>
      <c r="H15701" s="148"/>
      <c r="I15701"/>
    </row>
    <row r="15702" spans="1:9" x14ac:dyDescent="0.25">
      <c r="A15702"/>
      <c r="B15702"/>
      <c r="C15702"/>
      <c r="D15702"/>
      <c r="E15702" s="148"/>
      <c r="F15702" s="148"/>
      <c r="G15702" s="149"/>
      <c r="H15702" s="148"/>
      <c r="I15702"/>
    </row>
    <row r="15703" spans="1:9" x14ac:dyDescent="0.25">
      <c r="A15703"/>
      <c r="B15703"/>
      <c r="C15703"/>
      <c r="D15703"/>
      <c r="E15703" s="148"/>
      <c r="F15703" s="148"/>
      <c r="G15703" s="149"/>
      <c r="H15703" s="148"/>
      <c r="I15703"/>
    </row>
    <row r="15704" spans="1:9" x14ac:dyDescent="0.25">
      <c r="A15704"/>
      <c r="B15704"/>
      <c r="C15704"/>
      <c r="D15704"/>
      <c r="E15704" s="148"/>
      <c r="F15704" s="148"/>
      <c r="G15704" s="149"/>
      <c r="H15704" s="148"/>
      <c r="I15704"/>
    </row>
    <row r="15705" spans="1:9" x14ac:dyDescent="0.25">
      <c r="A15705"/>
      <c r="B15705"/>
      <c r="C15705"/>
      <c r="D15705"/>
      <c r="E15705" s="148"/>
      <c r="F15705" s="148"/>
      <c r="G15705" s="149"/>
      <c r="H15705" s="148"/>
      <c r="I15705"/>
    </row>
    <row r="15706" spans="1:9" x14ac:dyDescent="0.25">
      <c r="A15706"/>
      <c r="B15706"/>
      <c r="C15706"/>
      <c r="D15706"/>
      <c r="E15706" s="148"/>
      <c r="F15706" s="148"/>
      <c r="G15706" s="149"/>
      <c r="H15706" s="148"/>
      <c r="I15706"/>
    </row>
    <row r="15707" spans="1:9" x14ac:dyDescent="0.25">
      <c r="A15707"/>
      <c r="B15707"/>
      <c r="C15707"/>
      <c r="D15707"/>
      <c r="E15707" s="148"/>
      <c r="F15707" s="148"/>
      <c r="G15707" s="149"/>
      <c r="H15707" s="148"/>
      <c r="I15707"/>
    </row>
    <row r="15708" spans="1:9" x14ac:dyDescent="0.25">
      <c r="A15708"/>
      <c r="B15708"/>
      <c r="C15708"/>
      <c r="D15708"/>
      <c r="E15708" s="148"/>
      <c r="F15708" s="148"/>
      <c r="G15708" s="149"/>
      <c r="H15708" s="148"/>
      <c r="I15708"/>
    </row>
    <row r="15709" spans="1:9" x14ac:dyDescent="0.25">
      <c r="A15709"/>
      <c r="B15709"/>
      <c r="C15709"/>
      <c r="D15709"/>
      <c r="E15709" s="148"/>
      <c r="F15709" s="148"/>
      <c r="G15709" s="149"/>
      <c r="H15709" s="148"/>
      <c r="I15709"/>
    </row>
    <row r="15710" spans="1:9" x14ac:dyDescent="0.25">
      <c r="A15710"/>
      <c r="B15710"/>
      <c r="C15710"/>
      <c r="D15710"/>
      <c r="E15710" s="148"/>
      <c r="F15710" s="148"/>
      <c r="G15710" s="149"/>
      <c r="H15710" s="148"/>
      <c r="I15710"/>
    </row>
    <row r="15711" spans="1:9" x14ac:dyDescent="0.25">
      <c r="A15711"/>
      <c r="B15711"/>
      <c r="C15711"/>
      <c r="D15711"/>
      <c r="E15711" s="148"/>
      <c r="F15711" s="148"/>
      <c r="G15711" s="149"/>
      <c r="H15711" s="148"/>
      <c r="I15711"/>
    </row>
    <row r="15712" spans="1:9" x14ac:dyDescent="0.25">
      <c r="A15712"/>
      <c r="B15712"/>
      <c r="C15712"/>
      <c r="D15712"/>
      <c r="E15712" s="148"/>
      <c r="F15712" s="148"/>
      <c r="G15712" s="149"/>
      <c r="H15712" s="148"/>
      <c r="I15712"/>
    </row>
    <row r="15713" spans="1:9" x14ac:dyDescent="0.25">
      <c r="A15713"/>
      <c r="B15713"/>
      <c r="C15713"/>
      <c r="D15713"/>
      <c r="E15713" s="148"/>
      <c r="F15713" s="148"/>
      <c r="G15713" s="149"/>
      <c r="H15713" s="148"/>
      <c r="I15713"/>
    </row>
    <row r="15714" spans="1:9" x14ac:dyDescent="0.25">
      <c r="A15714"/>
      <c r="B15714"/>
      <c r="C15714"/>
      <c r="D15714"/>
      <c r="E15714" s="148"/>
      <c r="F15714" s="148"/>
      <c r="G15714" s="149"/>
      <c r="H15714" s="148"/>
      <c r="I15714"/>
    </row>
    <row r="15715" spans="1:9" x14ac:dyDescent="0.25">
      <c r="A15715"/>
      <c r="B15715"/>
      <c r="C15715"/>
      <c r="D15715"/>
      <c r="E15715" s="148"/>
      <c r="F15715" s="148"/>
      <c r="G15715" s="149"/>
      <c r="H15715" s="148"/>
      <c r="I15715"/>
    </row>
    <row r="15716" spans="1:9" x14ac:dyDescent="0.25">
      <c r="A15716"/>
      <c r="B15716"/>
      <c r="C15716"/>
      <c r="D15716"/>
      <c r="E15716" s="148"/>
      <c r="F15716" s="148"/>
      <c r="G15716" s="149"/>
      <c r="H15716" s="148"/>
      <c r="I15716"/>
    </row>
    <row r="15717" spans="1:9" x14ac:dyDescent="0.25">
      <c r="A15717"/>
      <c r="B15717"/>
      <c r="C15717"/>
      <c r="D15717"/>
      <c r="E15717" s="148"/>
      <c r="F15717" s="148"/>
      <c r="G15717" s="149"/>
      <c r="H15717" s="148"/>
      <c r="I15717"/>
    </row>
    <row r="15718" spans="1:9" x14ac:dyDescent="0.25">
      <c r="A15718"/>
      <c r="B15718"/>
      <c r="C15718"/>
      <c r="D15718"/>
      <c r="E15718" s="148"/>
      <c r="F15718" s="148"/>
      <c r="G15718" s="149"/>
      <c r="H15718" s="148"/>
      <c r="I15718"/>
    </row>
    <row r="15719" spans="1:9" x14ac:dyDescent="0.25">
      <c r="A15719"/>
      <c r="B15719"/>
      <c r="C15719"/>
      <c r="D15719"/>
      <c r="E15719" s="148"/>
      <c r="F15719" s="148"/>
      <c r="G15719" s="149"/>
      <c r="H15719" s="148"/>
      <c r="I15719"/>
    </row>
    <row r="15720" spans="1:9" x14ac:dyDescent="0.25">
      <c r="A15720"/>
      <c r="B15720"/>
      <c r="C15720"/>
      <c r="D15720"/>
      <c r="E15720" s="148"/>
      <c r="F15720" s="148"/>
      <c r="G15720" s="149"/>
      <c r="H15720" s="148"/>
      <c r="I15720"/>
    </row>
    <row r="15721" spans="1:9" x14ac:dyDescent="0.25">
      <c r="A15721"/>
      <c r="B15721"/>
      <c r="C15721"/>
      <c r="D15721"/>
      <c r="E15721" s="148"/>
      <c r="F15721" s="148"/>
      <c r="G15721" s="149"/>
      <c r="H15721" s="148"/>
      <c r="I15721"/>
    </row>
    <row r="15722" spans="1:9" x14ac:dyDescent="0.25">
      <c r="A15722"/>
      <c r="B15722"/>
      <c r="C15722"/>
      <c r="D15722"/>
      <c r="E15722" s="148"/>
      <c r="F15722" s="148"/>
      <c r="G15722" s="149"/>
      <c r="H15722" s="148"/>
      <c r="I15722"/>
    </row>
    <row r="15723" spans="1:9" x14ac:dyDescent="0.25">
      <c r="A15723"/>
      <c r="B15723"/>
      <c r="C15723"/>
      <c r="D15723"/>
      <c r="E15723" s="148"/>
      <c r="F15723" s="148"/>
      <c r="G15723" s="149"/>
      <c r="H15723" s="148"/>
      <c r="I15723"/>
    </row>
    <row r="15724" spans="1:9" x14ac:dyDescent="0.25">
      <c r="A15724"/>
      <c r="B15724"/>
      <c r="C15724"/>
      <c r="D15724"/>
      <c r="E15724" s="148"/>
      <c r="F15724" s="148"/>
      <c r="G15724" s="149"/>
      <c r="H15724" s="148"/>
      <c r="I15724"/>
    </row>
    <row r="15725" spans="1:9" x14ac:dyDescent="0.25">
      <c r="A15725"/>
      <c r="B15725"/>
      <c r="C15725"/>
      <c r="D15725"/>
      <c r="E15725" s="148"/>
      <c r="F15725" s="148"/>
      <c r="G15725" s="149"/>
      <c r="H15725" s="148"/>
      <c r="I15725"/>
    </row>
    <row r="15726" spans="1:9" x14ac:dyDescent="0.25">
      <c r="A15726"/>
      <c r="B15726"/>
      <c r="C15726"/>
      <c r="D15726"/>
      <c r="E15726" s="148"/>
      <c r="F15726" s="148"/>
      <c r="G15726" s="149"/>
      <c r="H15726" s="148"/>
      <c r="I15726"/>
    </row>
    <row r="15727" spans="1:9" x14ac:dyDescent="0.25">
      <c r="A15727"/>
      <c r="B15727"/>
      <c r="C15727"/>
      <c r="D15727"/>
      <c r="E15727" s="148"/>
      <c r="F15727" s="148"/>
      <c r="G15727" s="149"/>
      <c r="H15727" s="148"/>
      <c r="I15727"/>
    </row>
    <row r="15728" spans="1:9" x14ac:dyDescent="0.25">
      <c r="A15728"/>
      <c r="B15728"/>
      <c r="C15728"/>
      <c r="D15728"/>
      <c r="E15728" s="148"/>
      <c r="F15728" s="148"/>
      <c r="G15728" s="149"/>
      <c r="H15728" s="148"/>
      <c r="I15728"/>
    </row>
    <row r="15729" spans="1:9" x14ac:dyDescent="0.25">
      <c r="A15729"/>
      <c r="B15729"/>
      <c r="C15729"/>
      <c r="D15729"/>
      <c r="E15729" s="148"/>
      <c r="F15729" s="148"/>
      <c r="G15729" s="149"/>
      <c r="H15729" s="148"/>
      <c r="I15729"/>
    </row>
    <row r="15730" spans="1:9" x14ac:dyDescent="0.25">
      <c r="A15730"/>
      <c r="B15730"/>
      <c r="C15730"/>
      <c r="D15730"/>
      <c r="E15730" s="148"/>
      <c r="F15730" s="148"/>
      <c r="G15730" s="149"/>
      <c r="H15730" s="148"/>
      <c r="I15730"/>
    </row>
    <row r="15731" spans="1:9" x14ac:dyDescent="0.25">
      <c r="A15731"/>
      <c r="B15731"/>
      <c r="C15731"/>
      <c r="D15731"/>
      <c r="E15731" s="148"/>
      <c r="F15731" s="148"/>
      <c r="G15731" s="149"/>
      <c r="H15731" s="148"/>
      <c r="I15731"/>
    </row>
    <row r="15732" spans="1:9" x14ac:dyDescent="0.25">
      <c r="A15732"/>
      <c r="B15732"/>
      <c r="C15732"/>
      <c r="D15732"/>
      <c r="E15732" s="148"/>
      <c r="F15732" s="148"/>
      <c r="G15732" s="149"/>
      <c r="H15732" s="148"/>
      <c r="I15732"/>
    </row>
    <row r="15733" spans="1:9" x14ac:dyDescent="0.25">
      <c r="A15733"/>
      <c r="B15733"/>
      <c r="C15733"/>
      <c r="D15733"/>
      <c r="E15733" s="148"/>
      <c r="F15733" s="148"/>
      <c r="G15733" s="149"/>
      <c r="H15733" s="148"/>
      <c r="I15733"/>
    </row>
    <row r="15734" spans="1:9" x14ac:dyDescent="0.25">
      <c r="A15734"/>
      <c r="B15734"/>
      <c r="C15734"/>
      <c r="D15734"/>
      <c r="E15734" s="148"/>
      <c r="F15734" s="148"/>
      <c r="G15734" s="149"/>
      <c r="H15734" s="148"/>
      <c r="I15734"/>
    </row>
    <row r="15735" spans="1:9" x14ac:dyDescent="0.25">
      <c r="A15735"/>
      <c r="B15735"/>
      <c r="C15735"/>
      <c r="D15735"/>
      <c r="E15735" s="148"/>
      <c r="F15735" s="148"/>
      <c r="G15735" s="149"/>
      <c r="H15735" s="148"/>
      <c r="I15735"/>
    </row>
    <row r="15736" spans="1:9" x14ac:dyDescent="0.25">
      <c r="A15736"/>
      <c r="B15736"/>
      <c r="C15736"/>
      <c r="D15736"/>
      <c r="E15736" s="148"/>
      <c r="F15736" s="148"/>
      <c r="G15736" s="149"/>
      <c r="H15736" s="148"/>
      <c r="I15736"/>
    </row>
    <row r="15737" spans="1:9" x14ac:dyDescent="0.25">
      <c r="A15737"/>
      <c r="B15737"/>
      <c r="C15737"/>
      <c r="D15737"/>
      <c r="E15737" s="148"/>
      <c r="F15737" s="148"/>
      <c r="G15737" s="149"/>
      <c r="H15737" s="148"/>
      <c r="I15737"/>
    </row>
    <row r="15738" spans="1:9" x14ac:dyDescent="0.25">
      <c r="A15738"/>
      <c r="B15738"/>
      <c r="C15738"/>
      <c r="D15738"/>
      <c r="E15738" s="148"/>
      <c r="F15738" s="148"/>
      <c r="G15738" s="149"/>
      <c r="H15738" s="148"/>
      <c r="I15738"/>
    </row>
    <row r="15739" spans="1:9" x14ac:dyDescent="0.25">
      <c r="A15739"/>
      <c r="B15739"/>
      <c r="C15739"/>
      <c r="D15739"/>
      <c r="E15739" s="148"/>
      <c r="F15739" s="148"/>
      <c r="G15739" s="149"/>
      <c r="H15739" s="148"/>
      <c r="I15739"/>
    </row>
    <row r="15740" spans="1:9" x14ac:dyDescent="0.25">
      <c r="A15740"/>
      <c r="B15740"/>
      <c r="C15740"/>
      <c r="D15740"/>
      <c r="E15740" s="148"/>
      <c r="F15740" s="148"/>
      <c r="G15740" s="149"/>
      <c r="H15740" s="148"/>
      <c r="I15740"/>
    </row>
    <row r="15741" spans="1:9" x14ac:dyDescent="0.25">
      <c r="A15741"/>
      <c r="B15741"/>
      <c r="C15741"/>
      <c r="D15741"/>
      <c r="E15741" s="148"/>
      <c r="F15741" s="148"/>
      <c r="G15741" s="149"/>
      <c r="H15741" s="148"/>
      <c r="I15741"/>
    </row>
    <row r="15742" spans="1:9" x14ac:dyDescent="0.25">
      <c r="A15742"/>
      <c r="B15742"/>
      <c r="C15742"/>
      <c r="D15742"/>
      <c r="E15742" s="148"/>
      <c r="F15742" s="148"/>
      <c r="G15742" s="149"/>
      <c r="H15742" s="148"/>
      <c r="I15742"/>
    </row>
    <row r="15743" spans="1:9" x14ac:dyDescent="0.25">
      <c r="A15743"/>
      <c r="B15743"/>
      <c r="C15743"/>
      <c r="D15743"/>
      <c r="E15743" s="148"/>
      <c r="F15743" s="148"/>
      <c r="G15743" s="149"/>
      <c r="H15743" s="148"/>
      <c r="I15743"/>
    </row>
    <row r="15744" spans="1:9" x14ac:dyDescent="0.25">
      <c r="A15744"/>
      <c r="B15744"/>
      <c r="C15744"/>
      <c r="D15744"/>
      <c r="E15744" s="148"/>
      <c r="F15744" s="148"/>
      <c r="G15744" s="149"/>
      <c r="H15744" s="148"/>
      <c r="I15744"/>
    </row>
    <row r="15745" spans="1:9" x14ac:dyDescent="0.25">
      <c r="A15745"/>
      <c r="B15745"/>
      <c r="C15745"/>
      <c r="D15745"/>
      <c r="E15745" s="148"/>
      <c r="F15745" s="148"/>
      <c r="G15745" s="149"/>
      <c r="H15745" s="148"/>
      <c r="I15745"/>
    </row>
    <row r="15746" spans="1:9" x14ac:dyDescent="0.25">
      <c r="A15746"/>
      <c r="B15746"/>
      <c r="C15746"/>
      <c r="D15746"/>
      <c r="E15746" s="148"/>
      <c r="F15746" s="148"/>
      <c r="G15746" s="149"/>
      <c r="H15746" s="148"/>
      <c r="I15746"/>
    </row>
    <row r="15747" spans="1:9" x14ac:dyDescent="0.25">
      <c r="A15747"/>
      <c r="B15747"/>
      <c r="C15747"/>
      <c r="D15747"/>
      <c r="E15747" s="148"/>
      <c r="F15747" s="148"/>
      <c r="G15747" s="149"/>
      <c r="H15747" s="148"/>
      <c r="I15747"/>
    </row>
    <row r="15748" spans="1:9" x14ac:dyDescent="0.25">
      <c r="A15748"/>
      <c r="B15748"/>
      <c r="C15748"/>
      <c r="D15748"/>
      <c r="E15748" s="148"/>
      <c r="F15748" s="148"/>
      <c r="G15748" s="149"/>
      <c r="H15748" s="148"/>
      <c r="I15748"/>
    </row>
    <row r="15749" spans="1:9" x14ac:dyDescent="0.25">
      <c r="A15749"/>
      <c r="B15749"/>
      <c r="C15749"/>
      <c r="D15749"/>
      <c r="E15749" s="148"/>
      <c r="F15749" s="148"/>
      <c r="G15749" s="149"/>
      <c r="H15749" s="148"/>
      <c r="I15749"/>
    </row>
    <row r="15750" spans="1:9" x14ac:dyDescent="0.25">
      <c r="A15750"/>
      <c r="B15750"/>
      <c r="C15750"/>
      <c r="D15750"/>
      <c r="E15750" s="148"/>
      <c r="F15750" s="148"/>
      <c r="G15750" s="149"/>
      <c r="H15750" s="148"/>
      <c r="I15750"/>
    </row>
    <row r="15751" spans="1:9" x14ac:dyDescent="0.25">
      <c r="A15751"/>
      <c r="B15751"/>
      <c r="C15751"/>
      <c r="D15751"/>
      <c r="E15751" s="148"/>
      <c r="F15751" s="148"/>
      <c r="G15751" s="149"/>
      <c r="H15751" s="148"/>
      <c r="I15751"/>
    </row>
    <row r="15752" spans="1:9" x14ac:dyDescent="0.25">
      <c r="A15752"/>
      <c r="B15752"/>
      <c r="C15752"/>
      <c r="D15752"/>
      <c r="E15752" s="148"/>
      <c r="F15752" s="148"/>
      <c r="G15752" s="149"/>
      <c r="H15752" s="148"/>
      <c r="I15752"/>
    </row>
    <row r="15753" spans="1:9" x14ac:dyDescent="0.25">
      <c r="A15753"/>
      <c r="B15753"/>
      <c r="C15753"/>
      <c r="D15753"/>
      <c r="E15753" s="148"/>
      <c r="F15753" s="148"/>
      <c r="G15753" s="149"/>
      <c r="H15753" s="148"/>
      <c r="I15753"/>
    </row>
    <row r="15754" spans="1:9" x14ac:dyDescent="0.25">
      <c r="A15754"/>
      <c r="B15754"/>
      <c r="C15754"/>
      <c r="D15754"/>
      <c r="E15754" s="148"/>
      <c r="F15754" s="148"/>
      <c r="G15754" s="149"/>
      <c r="H15754" s="148"/>
      <c r="I15754"/>
    </row>
    <row r="15755" spans="1:9" x14ac:dyDescent="0.25">
      <c r="A15755"/>
      <c r="B15755"/>
      <c r="C15755"/>
      <c r="D15755"/>
      <c r="E15755" s="148"/>
      <c r="F15755" s="148"/>
      <c r="G15755" s="149"/>
      <c r="H15755" s="148"/>
      <c r="I15755"/>
    </row>
    <row r="15756" spans="1:9" x14ac:dyDescent="0.25">
      <c r="A15756"/>
      <c r="B15756"/>
      <c r="C15756"/>
      <c r="D15756"/>
      <c r="E15756" s="148"/>
      <c r="F15756" s="148"/>
      <c r="G15756" s="149"/>
      <c r="H15756" s="148"/>
      <c r="I15756"/>
    </row>
    <row r="15757" spans="1:9" x14ac:dyDescent="0.25">
      <c r="A15757"/>
      <c r="B15757"/>
      <c r="C15757"/>
      <c r="D15757"/>
      <c r="E15757" s="148"/>
      <c r="F15757" s="148"/>
      <c r="G15757" s="149"/>
      <c r="H15757" s="148"/>
      <c r="I15757"/>
    </row>
    <row r="15758" spans="1:9" x14ac:dyDescent="0.25">
      <c r="A15758"/>
      <c r="B15758"/>
      <c r="C15758"/>
      <c r="D15758"/>
      <c r="E15758" s="148"/>
      <c r="F15758" s="148"/>
      <c r="G15758" s="149"/>
      <c r="H15758" s="148"/>
      <c r="I15758"/>
    </row>
    <row r="15759" spans="1:9" x14ac:dyDescent="0.25">
      <c r="A15759"/>
      <c r="B15759"/>
      <c r="C15759"/>
      <c r="D15759"/>
      <c r="E15759" s="148"/>
      <c r="F15759" s="148"/>
      <c r="G15759" s="149"/>
      <c r="H15759" s="148"/>
      <c r="I15759"/>
    </row>
    <row r="15760" spans="1:9" x14ac:dyDescent="0.25">
      <c r="A15760"/>
      <c r="B15760"/>
      <c r="C15760"/>
      <c r="D15760"/>
      <c r="E15760" s="148"/>
      <c r="F15760" s="148"/>
      <c r="G15760" s="149"/>
      <c r="H15760" s="148"/>
      <c r="I15760"/>
    </row>
    <row r="15761" spans="1:9" x14ac:dyDescent="0.25">
      <c r="A15761"/>
      <c r="B15761"/>
      <c r="C15761"/>
      <c r="D15761"/>
      <c r="E15761" s="148"/>
      <c r="F15761" s="148"/>
      <c r="G15761" s="149"/>
      <c r="H15761" s="148"/>
      <c r="I15761"/>
    </row>
    <row r="15762" spans="1:9" x14ac:dyDescent="0.25">
      <c r="A15762"/>
      <c r="B15762"/>
      <c r="C15762"/>
      <c r="D15762"/>
      <c r="E15762" s="148"/>
      <c r="F15762" s="148"/>
      <c r="G15762" s="149"/>
      <c r="H15762" s="148"/>
      <c r="I15762"/>
    </row>
    <row r="15763" spans="1:9" x14ac:dyDescent="0.25">
      <c r="A15763"/>
      <c r="B15763"/>
      <c r="C15763"/>
      <c r="D15763"/>
      <c r="E15763" s="148"/>
      <c r="F15763" s="148"/>
      <c r="G15763" s="149"/>
      <c r="H15763" s="148"/>
      <c r="I15763"/>
    </row>
    <row r="15764" spans="1:9" x14ac:dyDescent="0.25">
      <c r="A15764"/>
      <c r="B15764"/>
      <c r="C15764"/>
      <c r="D15764"/>
      <c r="E15764" s="148"/>
      <c r="F15764" s="148"/>
      <c r="G15764" s="149"/>
      <c r="H15764" s="148"/>
      <c r="I15764"/>
    </row>
    <row r="15765" spans="1:9" x14ac:dyDescent="0.25">
      <c r="A15765"/>
      <c r="B15765"/>
      <c r="C15765"/>
      <c r="D15765"/>
      <c r="E15765" s="148"/>
      <c r="F15765" s="148"/>
      <c r="G15765" s="149"/>
      <c r="H15765" s="148"/>
      <c r="I15765"/>
    </row>
    <row r="15766" spans="1:9" x14ac:dyDescent="0.25">
      <c r="A15766"/>
      <c r="B15766"/>
      <c r="C15766"/>
      <c r="D15766"/>
      <c r="E15766" s="148"/>
      <c r="F15766" s="148"/>
      <c r="G15766" s="149"/>
      <c r="H15766" s="148"/>
      <c r="I15766"/>
    </row>
    <row r="15767" spans="1:9" x14ac:dyDescent="0.25">
      <c r="A15767"/>
      <c r="B15767"/>
      <c r="C15767"/>
      <c r="D15767"/>
      <c r="E15767" s="148"/>
      <c r="F15767" s="148"/>
      <c r="G15767" s="149"/>
      <c r="H15767" s="148"/>
      <c r="I15767"/>
    </row>
    <row r="15768" spans="1:9" x14ac:dyDescent="0.25">
      <c r="A15768"/>
      <c r="B15768"/>
      <c r="C15768"/>
      <c r="D15768"/>
      <c r="E15768" s="148"/>
      <c r="F15768" s="148"/>
      <c r="G15768" s="149"/>
      <c r="H15768" s="148"/>
      <c r="I15768"/>
    </row>
    <row r="15769" spans="1:9" x14ac:dyDescent="0.25">
      <c r="A15769"/>
      <c r="B15769"/>
      <c r="C15769"/>
      <c r="D15769"/>
      <c r="E15769" s="148"/>
      <c r="F15769" s="148"/>
      <c r="G15769" s="149"/>
      <c r="H15769" s="148"/>
      <c r="I15769"/>
    </row>
    <row r="15770" spans="1:9" x14ac:dyDescent="0.25">
      <c r="A15770"/>
      <c r="B15770"/>
      <c r="C15770"/>
      <c r="D15770"/>
      <c r="E15770" s="148"/>
      <c r="F15770" s="148"/>
      <c r="G15770" s="149"/>
      <c r="H15770" s="148"/>
      <c r="I15770"/>
    </row>
    <row r="15771" spans="1:9" x14ac:dyDescent="0.25">
      <c r="A15771"/>
      <c r="B15771"/>
      <c r="C15771"/>
      <c r="D15771"/>
      <c r="E15771" s="148"/>
      <c r="F15771" s="148"/>
      <c r="G15771" s="149"/>
      <c r="H15771" s="148"/>
      <c r="I15771"/>
    </row>
    <row r="15772" spans="1:9" x14ac:dyDescent="0.25">
      <c r="A15772"/>
      <c r="B15772"/>
      <c r="C15772"/>
      <c r="D15772"/>
      <c r="E15772" s="148"/>
      <c r="F15772" s="148"/>
      <c r="G15772" s="149"/>
      <c r="H15772" s="148"/>
      <c r="I15772"/>
    </row>
    <row r="15773" spans="1:9" x14ac:dyDescent="0.25">
      <c r="A15773"/>
      <c r="B15773"/>
      <c r="C15773"/>
      <c r="D15773"/>
      <c r="E15773" s="148"/>
      <c r="F15773" s="148"/>
      <c r="G15773" s="149"/>
      <c r="H15773" s="148"/>
      <c r="I15773"/>
    </row>
    <row r="15774" spans="1:9" x14ac:dyDescent="0.25">
      <c r="A15774"/>
      <c r="B15774"/>
      <c r="C15774"/>
      <c r="D15774"/>
      <c r="E15774" s="148"/>
      <c r="F15774" s="148"/>
      <c r="G15774" s="149"/>
      <c r="H15774" s="148"/>
      <c r="I15774"/>
    </row>
    <row r="15775" spans="1:9" x14ac:dyDescent="0.25">
      <c r="A15775"/>
      <c r="B15775"/>
      <c r="C15775"/>
      <c r="D15775"/>
      <c r="E15775" s="148"/>
      <c r="F15775" s="148"/>
      <c r="G15775" s="149"/>
      <c r="H15775" s="148"/>
      <c r="I15775"/>
    </row>
    <row r="15776" spans="1:9" x14ac:dyDescent="0.25">
      <c r="A15776"/>
      <c r="B15776"/>
      <c r="C15776"/>
      <c r="D15776"/>
      <c r="E15776" s="148"/>
      <c r="F15776" s="148"/>
      <c r="G15776" s="149"/>
      <c r="H15776" s="148"/>
      <c r="I15776"/>
    </row>
    <row r="15777" spans="1:9" x14ac:dyDescent="0.25">
      <c r="A15777"/>
      <c r="B15777"/>
      <c r="C15777"/>
      <c r="D15777"/>
      <c r="E15777" s="148"/>
      <c r="F15777" s="148"/>
      <c r="G15777" s="149"/>
      <c r="H15777" s="148"/>
      <c r="I15777"/>
    </row>
    <row r="15778" spans="1:9" x14ac:dyDescent="0.25">
      <c r="A15778"/>
      <c r="B15778"/>
      <c r="C15778"/>
      <c r="D15778"/>
      <c r="E15778" s="148"/>
      <c r="F15778" s="148"/>
      <c r="G15778" s="149"/>
      <c r="H15778" s="148"/>
      <c r="I15778"/>
    </row>
    <row r="15779" spans="1:9" x14ac:dyDescent="0.25">
      <c r="A15779"/>
      <c r="B15779"/>
      <c r="C15779"/>
      <c r="D15779"/>
      <c r="E15779" s="148"/>
      <c r="F15779" s="148"/>
      <c r="G15779" s="149"/>
      <c r="H15779" s="148"/>
      <c r="I15779"/>
    </row>
    <row r="15780" spans="1:9" x14ac:dyDescent="0.25">
      <c r="A15780"/>
      <c r="B15780"/>
      <c r="C15780"/>
      <c r="D15780"/>
      <c r="E15780" s="148"/>
      <c r="F15780" s="148"/>
      <c r="G15780" s="149"/>
      <c r="H15780" s="148"/>
      <c r="I15780"/>
    </row>
    <row r="15781" spans="1:9" x14ac:dyDescent="0.25">
      <c r="A15781"/>
      <c r="B15781"/>
      <c r="C15781"/>
      <c r="D15781"/>
      <c r="E15781" s="148"/>
      <c r="F15781" s="148"/>
      <c r="G15781" s="149"/>
      <c r="H15781" s="148"/>
      <c r="I15781"/>
    </row>
    <row r="15782" spans="1:9" x14ac:dyDescent="0.25">
      <c r="A15782"/>
      <c r="B15782"/>
      <c r="C15782"/>
      <c r="D15782"/>
      <c r="E15782" s="148"/>
      <c r="F15782" s="148"/>
      <c r="G15782" s="149"/>
      <c r="H15782" s="148"/>
      <c r="I15782"/>
    </row>
    <row r="15783" spans="1:9" x14ac:dyDescent="0.25">
      <c r="A15783"/>
      <c r="B15783"/>
      <c r="C15783"/>
      <c r="D15783"/>
      <c r="E15783" s="148"/>
      <c r="F15783" s="148"/>
      <c r="G15783" s="149"/>
      <c r="H15783" s="148"/>
      <c r="I15783"/>
    </row>
    <row r="15784" spans="1:9" x14ac:dyDescent="0.25">
      <c r="A15784"/>
      <c r="B15784"/>
      <c r="C15784"/>
      <c r="D15784"/>
      <c r="E15784" s="148"/>
      <c r="F15784" s="148"/>
      <c r="G15784" s="149"/>
      <c r="H15784" s="148"/>
      <c r="I15784"/>
    </row>
    <row r="15785" spans="1:9" x14ac:dyDescent="0.25">
      <c r="A15785"/>
      <c r="B15785"/>
      <c r="C15785"/>
      <c r="D15785"/>
      <c r="E15785" s="148"/>
      <c r="F15785" s="148"/>
      <c r="G15785" s="149"/>
      <c r="H15785" s="148"/>
      <c r="I15785"/>
    </row>
    <row r="15786" spans="1:9" x14ac:dyDescent="0.25">
      <c r="A15786"/>
      <c r="B15786"/>
      <c r="C15786"/>
      <c r="D15786"/>
      <c r="E15786" s="148"/>
      <c r="F15786" s="148"/>
      <c r="G15786" s="149"/>
      <c r="H15786" s="148"/>
      <c r="I15786"/>
    </row>
    <row r="15787" spans="1:9" x14ac:dyDescent="0.25">
      <c r="A15787"/>
      <c r="B15787"/>
      <c r="C15787"/>
      <c r="D15787"/>
      <c r="E15787" s="148"/>
      <c r="F15787" s="148"/>
      <c r="G15787" s="149"/>
      <c r="H15787" s="148"/>
      <c r="I15787"/>
    </row>
    <row r="15788" spans="1:9" x14ac:dyDescent="0.25">
      <c r="A15788"/>
      <c r="B15788"/>
      <c r="C15788"/>
      <c r="D15788"/>
      <c r="E15788" s="148"/>
      <c r="F15788" s="148"/>
      <c r="G15788" s="149"/>
      <c r="H15788" s="148"/>
      <c r="I15788"/>
    </row>
    <row r="15789" spans="1:9" x14ac:dyDescent="0.25">
      <c r="A15789"/>
      <c r="B15789"/>
      <c r="C15789"/>
      <c r="D15789"/>
      <c r="E15789" s="148"/>
      <c r="F15789" s="148"/>
      <c r="G15789" s="149"/>
      <c r="H15789" s="148"/>
      <c r="I15789"/>
    </row>
    <row r="15790" spans="1:9" x14ac:dyDescent="0.25">
      <c r="A15790"/>
      <c r="B15790"/>
      <c r="C15790"/>
      <c r="D15790"/>
      <c r="E15790" s="148"/>
      <c r="F15790" s="148"/>
      <c r="G15790" s="149"/>
      <c r="H15790" s="148"/>
      <c r="I15790"/>
    </row>
    <row r="15791" spans="1:9" x14ac:dyDescent="0.25">
      <c r="A15791"/>
      <c r="B15791"/>
      <c r="C15791"/>
      <c r="D15791"/>
      <c r="E15791" s="148"/>
      <c r="F15791" s="148"/>
      <c r="G15791" s="149"/>
      <c r="H15791" s="148"/>
      <c r="I15791"/>
    </row>
    <row r="15792" spans="1:9" x14ac:dyDescent="0.25">
      <c r="A15792"/>
      <c r="B15792"/>
      <c r="C15792"/>
      <c r="D15792"/>
      <c r="E15792" s="148"/>
      <c r="F15792" s="148"/>
      <c r="G15792" s="149"/>
      <c r="H15792" s="148"/>
      <c r="I15792"/>
    </row>
    <row r="15793" spans="1:9" x14ac:dyDescent="0.25">
      <c r="A15793"/>
      <c r="B15793"/>
      <c r="C15793"/>
      <c r="D15793"/>
      <c r="E15793" s="148"/>
      <c r="F15793" s="148"/>
      <c r="G15793" s="149"/>
      <c r="H15793" s="148"/>
      <c r="I15793"/>
    </row>
    <row r="15794" spans="1:9" x14ac:dyDescent="0.25">
      <c r="A15794"/>
      <c r="B15794"/>
      <c r="C15794"/>
      <c r="D15794"/>
      <c r="E15794" s="148"/>
      <c r="F15794" s="148"/>
      <c r="G15794" s="149"/>
      <c r="H15794" s="148"/>
      <c r="I15794"/>
    </row>
    <row r="15795" spans="1:9" x14ac:dyDescent="0.25">
      <c r="A15795"/>
      <c r="B15795"/>
      <c r="C15795"/>
      <c r="D15795"/>
      <c r="E15795" s="148"/>
      <c r="F15795" s="148"/>
      <c r="G15795" s="149"/>
      <c r="H15795" s="148"/>
      <c r="I15795"/>
    </row>
    <row r="15796" spans="1:9" x14ac:dyDescent="0.25">
      <c r="A15796"/>
      <c r="B15796"/>
      <c r="C15796"/>
      <c r="D15796"/>
      <c r="E15796" s="148"/>
      <c r="F15796" s="148"/>
      <c r="G15796" s="149"/>
      <c r="H15796" s="148"/>
      <c r="I15796"/>
    </row>
    <row r="15797" spans="1:9" x14ac:dyDescent="0.25">
      <c r="A15797"/>
      <c r="B15797"/>
      <c r="C15797"/>
      <c r="D15797"/>
      <c r="E15797" s="148"/>
      <c r="F15797" s="148"/>
      <c r="G15797" s="149"/>
      <c r="H15797" s="148"/>
      <c r="I15797"/>
    </row>
    <row r="15798" spans="1:9" x14ac:dyDescent="0.25">
      <c r="A15798"/>
      <c r="B15798"/>
      <c r="C15798"/>
      <c r="D15798"/>
      <c r="E15798" s="148"/>
      <c r="F15798" s="148"/>
      <c r="G15798" s="149"/>
      <c r="H15798" s="148"/>
      <c r="I15798"/>
    </row>
    <row r="15799" spans="1:9" x14ac:dyDescent="0.25">
      <c r="A15799"/>
      <c r="B15799"/>
      <c r="C15799"/>
      <c r="D15799"/>
      <c r="E15799" s="148"/>
      <c r="F15799" s="148"/>
      <c r="G15799" s="149"/>
      <c r="H15799" s="148"/>
      <c r="I15799"/>
    </row>
    <row r="15800" spans="1:9" x14ac:dyDescent="0.25">
      <c r="A15800"/>
      <c r="B15800"/>
      <c r="C15800"/>
      <c r="D15800"/>
      <c r="E15800" s="148"/>
      <c r="F15800" s="148"/>
      <c r="G15800" s="149"/>
      <c r="H15800" s="148"/>
      <c r="I15800"/>
    </row>
    <row r="15801" spans="1:9" x14ac:dyDescent="0.25">
      <c r="A15801"/>
      <c r="B15801"/>
      <c r="C15801"/>
      <c r="D15801"/>
      <c r="E15801" s="148"/>
      <c r="F15801" s="148"/>
      <c r="G15801" s="149"/>
      <c r="H15801" s="148"/>
      <c r="I15801"/>
    </row>
    <row r="15802" spans="1:9" x14ac:dyDescent="0.25">
      <c r="A15802"/>
      <c r="B15802"/>
      <c r="C15802"/>
      <c r="D15802"/>
      <c r="E15802" s="148"/>
      <c r="F15802" s="148"/>
      <c r="G15802" s="149"/>
      <c r="H15802" s="148"/>
      <c r="I15802"/>
    </row>
    <row r="15803" spans="1:9" x14ac:dyDescent="0.25">
      <c r="A15803"/>
      <c r="B15803"/>
      <c r="C15803"/>
      <c r="D15803"/>
      <c r="E15803" s="148"/>
      <c r="F15803" s="148"/>
      <c r="G15803" s="149"/>
      <c r="H15803" s="148"/>
      <c r="I15803"/>
    </row>
    <row r="15804" spans="1:9" x14ac:dyDescent="0.25">
      <c r="A15804"/>
      <c r="B15804"/>
      <c r="C15804"/>
      <c r="D15804"/>
      <c r="E15804" s="148"/>
      <c r="F15804" s="148"/>
      <c r="G15804" s="149"/>
      <c r="H15804" s="148"/>
      <c r="I15804"/>
    </row>
    <row r="15805" spans="1:9" x14ac:dyDescent="0.25">
      <c r="A15805"/>
      <c r="B15805"/>
      <c r="C15805"/>
      <c r="D15805"/>
      <c r="E15805" s="148"/>
      <c r="F15805" s="148"/>
      <c r="G15805" s="149"/>
      <c r="H15805" s="148"/>
      <c r="I15805"/>
    </row>
    <row r="15806" spans="1:9" x14ac:dyDescent="0.25">
      <c r="A15806"/>
      <c r="B15806"/>
      <c r="C15806"/>
      <c r="D15806"/>
      <c r="E15806" s="148"/>
      <c r="F15806" s="148"/>
      <c r="G15806" s="149"/>
      <c r="H15806" s="148"/>
      <c r="I15806"/>
    </row>
    <row r="15807" spans="1:9" x14ac:dyDescent="0.25">
      <c r="A15807"/>
      <c r="B15807"/>
      <c r="C15807"/>
      <c r="D15807"/>
      <c r="E15807" s="148"/>
      <c r="F15807" s="148"/>
      <c r="G15807" s="149"/>
      <c r="H15807" s="148"/>
      <c r="I15807"/>
    </row>
    <row r="15808" spans="1:9" x14ac:dyDescent="0.25">
      <c r="A15808"/>
      <c r="B15808"/>
      <c r="C15808"/>
      <c r="D15808"/>
      <c r="E15808" s="148"/>
      <c r="F15808" s="148"/>
      <c r="G15808" s="149"/>
      <c r="H15808" s="148"/>
      <c r="I15808"/>
    </row>
    <row r="15809" spans="1:9" x14ac:dyDescent="0.25">
      <c r="A15809"/>
      <c r="B15809"/>
      <c r="C15809"/>
      <c r="D15809"/>
      <c r="E15809" s="148"/>
      <c r="F15809" s="148"/>
      <c r="G15809" s="149"/>
      <c r="H15809" s="148"/>
      <c r="I15809"/>
    </row>
    <row r="15810" spans="1:9" x14ac:dyDescent="0.25">
      <c r="A15810"/>
      <c r="B15810"/>
      <c r="C15810"/>
      <c r="D15810"/>
      <c r="E15810" s="148"/>
      <c r="F15810" s="148"/>
      <c r="G15810" s="149"/>
      <c r="H15810" s="148"/>
      <c r="I15810"/>
    </row>
    <row r="15811" spans="1:9" x14ac:dyDescent="0.25">
      <c r="A15811"/>
      <c r="B15811"/>
      <c r="C15811"/>
      <c r="D15811"/>
      <c r="E15811" s="148"/>
      <c r="F15811" s="148"/>
      <c r="G15811" s="149"/>
      <c r="H15811" s="148"/>
      <c r="I15811"/>
    </row>
    <row r="15812" spans="1:9" x14ac:dyDescent="0.25">
      <c r="A15812"/>
      <c r="B15812"/>
      <c r="C15812"/>
      <c r="D15812"/>
      <c r="E15812" s="148"/>
      <c r="F15812" s="148"/>
      <c r="G15812" s="149"/>
      <c r="H15812" s="148"/>
      <c r="I15812"/>
    </row>
    <row r="15813" spans="1:9" x14ac:dyDescent="0.25">
      <c r="A15813"/>
      <c r="B15813"/>
      <c r="C15813"/>
      <c r="D15813"/>
      <c r="E15813" s="148"/>
      <c r="F15813" s="148"/>
      <c r="G15813" s="149"/>
      <c r="H15813" s="148"/>
      <c r="I15813"/>
    </row>
    <row r="15814" spans="1:9" x14ac:dyDescent="0.25">
      <c r="A15814"/>
      <c r="B15814"/>
      <c r="C15814"/>
      <c r="D15814"/>
      <c r="E15814" s="148"/>
      <c r="F15814" s="148"/>
      <c r="G15814" s="149"/>
      <c r="H15814" s="148"/>
      <c r="I15814"/>
    </row>
    <row r="15815" spans="1:9" x14ac:dyDescent="0.25">
      <c r="A15815"/>
      <c r="B15815"/>
      <c r="C15815"/>
      <c r="D15815"/>
      <c r="E15815" s="148"/>
      <c r="F15815" s="148"/>
      <c r="G15815" s="149"/>
      <c r="H15815" s="148"/>
      <c r="I15815"/>
    </row>
    <row r="15816" spans="1:9" x14ac:dyDescent="0.25">
      <c r="A15816"/>
      <c r="B15816"/>
      <c r="C15816"/>
      <c r="D15816"/>
      <c r="E15816" s="148"/>
      <c r="F15816" s="148"/>
      <c r="G15816" s="149"/>
      <c r="H15816" s="148"/>
      <c r="I15816"/>
    </row>
    <row r="15817" spans="1:9" x14ac:dyDescent="0.25">
      <c r="A15817"/>
      <c r="B15817"/>
      <c r="C15817"/>
      <c r="D15817"/>
      <c r="E15817" s="148"/>
      <c r="F15817" s="148"/>
      <c r="G15817" s="149"/>
      <c r="H15817" s="148"/>
      <c r="I15817"/>
    </row>
    <row r="15818" spans="1:9" x14ac:dyDescent="0.25">
      <c r="A15818"/>
      <c r="B15818"/>
      <c r="C15818"/>
      <c r="D15818"/>
      <c r="E15818" s="148"/>
      <c r="F15818" s="148"/>
      <c r="G15818" s="149"/>
      <c r="H15818" s="148"/>
      <c r="I15818"/>
    </row>
    <row r="15819" spans="1:9" x14ac:dyDescent="0.25">
      <c r="A15819"/>
      <c r="B15819"/>
      <c r="C15819"/>
      <c r="D15819"/>
      <c r="E15819" s="148"/>
      <c r="F15819" s="148"/>
      <c r="G15819" s="149"/>
      <c r="H15819" s="148"/>
      <c r="I15819"/>
    </row>
    <row r="15820" spans="1:9" x14ac:dyDescent="0.25">
      <c r="A15820"/>
      <c r="B15820"/>
      <c r="C15820"/>
      <c r="D15820"/>
      <c r="E15820" s="148"/>
      <c r="F15820" s="148"/>
      <c r="G15820" s="149"/>
      <c r="H15820" s="148"/>
      <c r="I15820"/>
    </row>
    <row r="15821" spans="1:9" x14ac:dyDescent="0.25">
      <c r="A15821"/>
      <c r="B15821"/>
      <c r="C15821"/>
      <c r="D15821"/>
      <c r="E15821" s="148"/>
      <c r="F15821" s="148"/>
      <c r="G15821" s="149"/>
      <c r="H15821" s="148"/>
      <c r="I15821"/>
    </row>
    <row r="15822" spans="1:9" x14ac:dyDescent="0.25">
      <c r="A15822"/>
      <c r="B15822"/>
      <c r="C15822"/>
      <c r="D15822"/>
      <c r="E15822" s="148"/>
      <c r="F15822" s="148"/>
      <c r="G15822" s="149"/>
      <c r="H15822" s="148"/>
      <c r="I15822"/>
    </row>
    <row r="15823" spans="1:9" x14ac:dyDescent="0.25">
      <c r="A15823"/>
      <c r="B15823"/>
      <c r="C15823"/>
      <c r="D15823"/>
      <c r="E15823" s="148"/>
      <c r="F15823" s="148"/>
      <c r="G15823" s="149"/>
      <c r="H15823" s="148"/>
      <c r="I15823"/>
    </row>
    <row r="15824" spans="1:9" x14ac:dyDescent="0.25">
      <c r="A15824"/>
      <c r="B15824"/>
      <c r="C15824"/>
      <c r="D15824"/>
      <c r="E15824" s="148"/>
      <c r="F15824" s="148"/>
      <c r="G15824" s="149"/>
      <c r="H15824" s="148"/>
      <c r="I15824"/>
    </row>
    <row r="15825" spans="1:9" x14ac:dyDescent="0.25">
      <c r="A15825"/>
      <c r="B15825"/>
      <c r="C15825"/>
      <c r="D15825"/>
      <c r="E15825" s="148"/>
      <c r="F15825" s="148"/>
      <c r="G15825" s="149"/>
      <c r="H15825" s="148"/>
      <c r="I15825"/>
    </row>
    <row r="15826" spans="1:9" x14ac:dyDescent="0.25">
      <c r="A15826"/>
      <c r="B15826"/>
      <c r="C15826"/>
      <c r="D15826"/>
      <c r="E15826" s="148"/>
      <c r="F15826" s="148"/>
      <c r="G15826" s="149"/>
      <c r="H15826" s="148"/>
      <c r="I15826"/>
    </row>
    <row r="15827" spans="1:9" x14ac:dyDescent="0.25">
      <c r="A15827"/>
      <c r="B15827"/>
      <c r="C15827"/>
      <c r="D15827"/>
      <c r="E15827" s="148"/>
      <c r="F15827" s="148"/>
      <c r="G15827" s="149"/>
      <c r="H15827" s="148"/>
      <c r="I15827"/>
    </row>
    <row r="15828" spans="1:9" x14ac:dyDescent="0.25">
      <c r="A15828"/>
      <c r="B15828"/>
      <c r="C15828"/>
      <c r="D15828"/>
      <c r="E15828" s="148"/>
      <c r="F15828" s="148"/>
      <c r="G15828" s="149"/>
      <c r="H15828" s="148"/>
      <c r="I15828"/>
    </row>
    <row r="15829" spans="1:9" x14ac:dyDescent="0.25">
      <c r="A15829"/>
      <c r="B15829"/>
      <c r="C15829"/>
      <c r="D15829"/>
      <c r="E15829" s="148"/>
      <c r="F15829" s="148"/>
      <c r="G15829" s="149"/>
      <c r="H15829" s="148"/>
      <c r="I15829"/>
    </row>
    <row r="15830" spans="1:9" x14ac:dyDescent="0.25">
      <c r="A15830"/>
      <c r="B15830"/>
      <c r="C15830"/>
      <c r="D15830"/>
      <c r="E15830" s="148"/>
      <c r="F15830" s="148"/>
      <c r="G15830" s="149"/>
      <c r="H15830" s="148"/>
      <c r="I15830"/>
    </row>
    <row r="15831" spans="1:9" x14ac:dyDescent="0.25">
      <c r="A15831"/>
      <c r="B15831"/>
      <c r="C15831"/>
      <c r="D15831"/>
      <c r="E15831" s="148"/>
      <c r="F15831" s="148"/>
      <c r="G15831" s="149"/>
      <c r="H15831" s="148"/>
      <c r="I15831"/>
    </row>
    <row r="15832" spans="1:9" x14ac:dyDescent="0.25">
      <c r="A15832"/>
      <c r="B15832"/>
      <c r="C15832"/>
      <c r="D15832"/>
      <c r="E15832" s="148"/>
      <c r="F15832" s="148"/>
      <c r="G15832" s="149"/>
      <c r="H15832" s="148"/>
      <c r="I15832"/>
    </row>
    <row r="15833" spans="1:9" x14ac:dyDescent="0.25">
      <c r="A15833"/>
      <c r="B15833"/>
      <c r="C15833"/>
      <c r="D15833"/>
      <c r="E15833" s="148"/>
      <c r="F15833" s="148"/>
      <c r="G15833" s="149"/>
      <c r="H15833" s="148"/>
      <c r="I15833"/>
    </row>
    <row r="15834" spans="1:9" x14ac:dyDescent="0.25">
      <c r="A15834"/>
      <c r="B15834"/>
      <c r="C15834"/>
      <c r="D15834"/>
      <c r="E15834" s="148"/>
      <c r="F15834" s="148"/>
      <c r="G15834" s="149"/>
      <c r="H15834" s="148"/>
      <c r="I15834"/>
    </row>
    <row r="15835" spans="1:9" x14ac:dyDescent="0.25">
      <c r="A15835"/>
      <c r="B15835"/>
      <c r="C15835"/>
      <c r="D15835"/>
      <c r="E15835" s="148"/>
      <c r="F15835" s="148"/>
      <c r="G15835" s="149"/>
      <c r="H15835" s="148"/>
      <c r="I15835"/>
    </row>
    <row r="15836" spans="1:9" x14ac:dyDescent="0.25">
      <c r="A15836"/>
      <c r="B15836"/>
      <c r="C15836"/>
      <c r="D15836"/>
      <c r="E15836" s="148"/>
      <c r="F15836" s="148"/>
      <c r="G15836" s="149"/>
      <c r="H15836" s="148"/>
      <c r="I15836"/>
    </row>
    <row r="15837" spans="1:9" x14ac:dyDescent="0.25">
      <c r="A15837"/>
      <c r="B15837"/>
      <c r="C15837"/>
      <c r="D15837"/>
      <c r="E15837" s="148"/>
      <c r="F15837" s="148"/>
      <c r="G15837" s="149"/>
      <c r="H15837" s="148"/>
      <c r="I15837"/>
    </row>
    <row r="15838" spans="1:9" x14ac:dyDescent="0.25">
      <c r="A15838"/>
      <c r="B15838"/>
      <c r="C15838"/>
      <c r="D15838"/>
      <c r="E15838" s="148"/>
      <c r="F15838" s="148"/>
      <c r="G15838" s="149"/>
      <c r="H15838" s="148"/>
      <c r="I15838"/>
    </row>
    <row r="15839" spans="1:9" x14ac:dyDescent="0.25">
      <c r="A15839"/>
      <c r="B15839"/>
      <c r="C15839"/>
      <c r="D15839"/>
      <c r="E15839" s="148"/>
      <c r="F15839" s="148"/>
      <c r="G15839" s="149"/>
      <c r="H15839" s="148"/>
      <c r="I15839"/>
    </row>
    <row r="15840" spans="1:9" x14ac:dyDescent="0.25">
      <c r="A15840"/>
      <c r="B15840"/>
      <c r="C15840"/>
      <c r="D15840"/>
      <c r="E15840" s="148"/>
      <c r="F15840" s="148"/>
      <c r="G15840" s="149"/>
      <c r="H15840" s="148"/>
      <c r="I15840"/>
    </row>
    <row r="15841" spans="1:9" x14ac:dyDescent="0.25">
      <c r="A15841"/>
      <c r="B15841"/>
      <c r="C15841"/>
      <c r="D15841"/>
      <c r="E15841" s="148"/>
      <c r="F15841" s="148"/>
      <c r="G15841" s="149"/>
      <c r="H15841" s="148"/>
      <c r="I15841"/>
    </row>
    <row r="15842" spans="1:9" x14ac:dyDescent="0.25">
      <c r="A15842"/>
      <c r="B15842"/>
      <c r="C15842"/>
      <c r="D15842"/>
      <c r="E15842" s="148"/>
      <c r="F15842" s="148"/>
      <c r="G15842" s="149"/>
      <c r="H15842" s="148"/>
      <c r="I15842"/>
    </row>
    <row r="15843" spans="1:9" x14ac:dyDescent="0.25">
      <c r="A15843"/>
      <c r="B15843"/>
      <c r="C15843"/>
      <c r="D15843"/>
      <c r="E15843" s="148"/>
      <c r="F15843" s="148"/>
      <c r="G15843" s="149"/>
      <c r="H15843" s="148"/>
      <c r="I15843"/>
    </row>
    <row r="15844" spans="1:9" x14ac:dyDescent="0.25">
      <c r="A15844"/>
      <c r="B15844"/>
      <c r="C15844"/>
      <c r="D15844"/>
      <c r="E15844" s="148"/>
      <c r="F15844" s="148"/>
      <c r="G15844" s="149"/>
      <c r="H15844" s="148"/>
      <c r="I15844"/>
    </row>
    <row r="15845" spans="1:9" x14ac:dyDescent="0.25">
      <c r="A15845"/>
      <c r="B15845"/>
      <c r="C15845"/>
      <c r="D15845"/>
      <c r="E15845" s="148"/>
      <c r="F15845" s="148"/>
      <c r="G15845" s="149"/>
      <c r="H15845" s="148"/>
      <c r="I15845"/>
    </row>
    <row r="15846" spans="1:9" x14ac:dyDescent="0.25">
      <c r="A15846"/>
      <c r="B15846"/>
      <c r="C15846"/>
      <c r="D15846"/>
      <c r="E15846" s="148"/>
      <c r="F15846" s="148"/>
      <c r="G15846" s="149"/>
      <c r="H15846" s="148"/>
      <c r="I15846"/>
    </row>
    <row r="15847" spans="1:9" x14ac:dyDescent="0.25">
      <c r="A15847"/>
      <c r="B15847"/>
      <c r="C15847"/>
      <c r="D15847"/>
      <c r="E15847" s="148"/>
      <c r="F15847" s="148"/>
      <c r="G15847" s="149"/>
      <c r="H15847" s="148"/>
      <c r="I15847"/>
    </row>
    <row r="15848" spans="1:9" x14ac:dyDescent="0.25">
      <c r="A15848"/>
      <c r="B15848"/>
      <c r="C15848"/>
      <c r="D15848"/>
      <c r="E15848" s="148"/>
      <c r="F15848" s="148"/>
      <c r="G15848" s="149"/>
      <c r="H15848" s="148"/>
      <c r="I15848"/>
    </row>
    <row r="15849" spans="1:9" x14ac:dyDescent="0.25">
      <c r="A15849"/>
      <c r="B15849"/>
      <c r="C15849"/>
      <c r="D15849"/>
      <c r="E15849" s="148"/>
      <c r="F15849" s="148"/>
      <c r="G15849" s="149"/>
      <c r="H15849" s="148"/>
      <c r="I15849"/>
    </row>
    <row r="15850" spans="1:9" x14ac:dyDescent="0.25">
      <c r="A15850"/>
      <c r="B15850"/>
      <c r="C15850"/>
      <c r="D15850"/>
      <c r="E15850" s="148"/>
      <c r="F15850" s="148"/>
      <c r="G15850" s="149"/>
      <c r="H15850" s="148"/>
      <c r="I15850"/>
    </row>
    <row r="15851" spans="1:9" x14ac:dyDescent="0.25">
      <c r="A15851"/>
      <c r="B15851"/>
      <c r="C15851"/>
      <c r="D15851"/>
      <c r="E15851" s="148"/>
      <c r="F15851" s="148"/>
      <c r="G15851" s="149"/>
      <c r="H15851" s="148"/>
      <c r="I15851"/>
    </row>
    <row r="15852" spans="1:9" x14ac:dyDescent="0.25">
      <c r="A15852"/>
      <c r="B15852"/>
      <c r="C15852"/>
      <c r="D15852"/>
      <c r="E15852" s="148"/>
      <c r="F15852" s="148"/>
      <c r="G15852" s="149"/>
      <c r="H15852" s="148"/>
      <c r="I15852"/>
    </row>
    <row r="15853" spans="1:9" x14ac:dyDescent="0.25">
      <c r="A15853"/>
      <c r="B15853"/>
      <c r="C15853"/>
      <c r="D15853"/>
      <c r="E15853" s="148"/>
      <c r="F15853" s="148"/>
      <c r="G15853" s="149"/>
      <c r="H15853" s="148"/>
      <c r="I15853"/>
    </row>
    <row r="15854" spans="1:9" x14ac:dyDescent="0.25">
      <c r="A15854"/>
      <c r="B15854"/>
      <c r="C15854"/>
      <c r="D15854"/>
      <c r="E15854" s="148"/>
      <c r="F15854" s="148"/>
      <c r="G15854" s="149"/>
      <c r="H15854" s="148"/>
      <c r="I15854"/>
    </row>
    <row r="15855" spans="1:9" x14ac:dyDescent="0.25">
      <c r="A15855"/>
      <c r="B15855"/>
      <c r="C15855"/>
      <c r="D15855"/>
      <c r="E15855" s="148"/>
      <c r="F15855" s="148"/>
      <c r="G15855" s="149"/>
      <c r="H15855" s="148"/>
      <c r="I15855"/>
    </row>
    <row r="15856" spans="1:9" x14ac:dyDescent="0.25">
      <c r="A15856"/>
      <c r="B15856"/>
      <c r="C15856"/>
      <c r="D15856"/>
      <c r="E15856" s="148"/>
      <c r="F15856" s="148"/>
      <c r="G15856" s="149"/>
      <c r="H15856" s="148"/>
      <c r="I15856"/>
    </row>
    <row r="15857" spans="1:9" x14ac:dyDescent="0.25">
      <c r="A15857"/>
      <c r="B15857"/>
      <c r="C15857"/>
      <c r="D15857"/>
      <c r="E15857" s="148"/>
      <c r="F15857" s="148"/>
      <c r="G15857" s="149"/>
      <c r="H15857" s="148"/>
      <c r="I15857"/>
    </row>
    <row r="15858" spans="1:9" x14ac:dyDescent="0.25">
      <c r="A15858"/>
      <c r="B15858"/>
      <c r="C15858"/>
      <c r="D15858"/>
      <c r="E15858" s="148"/>
      <c r="F15858" s="148"/>
      <c r="G15858" s="149"/>
      <c r="H15858" s="148"/>
      <c r="I15858"/>
    </row>
    <row r="15859" spans="1:9" x14ac:dyDescent="0.25">
      <c r="A15859"/>
      <c r="B15859"/>
      <c r="C15859"/>
      <c r="D15859"/>
      <c r="E15859" s="148"/>
      <c r="F15859" s="148"/>
      <c r="G15859" s="149"/>
      <c r="H15859" s="148"/>
      <c r="I15859"/>
    </row>
    <row r="15860" spans="1:9" x14ac:dyDescent="0.25">
      <c r="A15860"/>
      <c r="B15860"/>
      <c r="C15860"/>
      <c r="D15860"/>
      <c r="E15860" s="148"/>
      <c r="F15860" s="148"/>
      <c r="G15860" s="149"/>
      <c r="H15860" s="148"/>
      <c r="I15860"/>
    </row>
    <row r="15861" spans="1:9" x14ac:dyDescent="0.25">
      <c r="A15861"/>
      <c r="B15861"/>
      <c r="C15861"/>
      <c r="D15861"/>
      <c r="E15861" s="148"/>
      <c r="F15861" s="148"/>
      <c r="G15861" s="149"/>
      <c r="H15861" s="148"/>
      <c r="I15861"/>
    </row>
    <row r="15862" spans="1:9" x14ac:dyDescent="0.25">
      <c r="A15862"/>
      <c r="B15862"/>
      <c r="C15862"/>
      <c r="D15862"/>
      <c r="E15862" s="148"/>
      <c r="F15862" s="148"/>
      <c r="G15862" s="149"/>
      <c r="H15862" s="148"/>
      <c r="I15862"/>
    </row>
    <row r="15863" spans="1:9" x14ac:dyDescent="0.25">
      <c r="A15863"/>
      <c r="B15863"/>
      <c r="C15863"/>
      <c r="D15863"/>
      <c r="E15863" s="148"/>
      <c r="F15863" s="148"/>
      <c r="G15863" s="149"/>
      <c r="H15863" s="148"/>
      <c r="I15863"/>
    </row>
    <row r="15864" spans="1:9" x14ac:dyDescent="0.25">
      <c r="A15864"/>
      <c r="B15864"/>
      <c r="C15864"/>
      <c r="D15864"/>
      <c r="E15864" s="148"/>
      <c r="F15864" s="148"/>
      <c r="G15864" s="149"/>
      <c r="H15864" s="148"/>
      <c r="I15864"/>
    </row>
    <row r="15865" spans="1:9" x14ac:dyDescent="0.25">
      <c r="A15865"/>
      <c r="B15865"/>
      <c r="C15865"/>
      <c r="D15865"/>
      <c r="E15865" s="148"/>
      <c r="F15865" s="148"/>
      <c r="G15865" s="149"/>
      <c r="H15865" s="148"/>
      <c r="I15865"/>
    </row>
    <row r="15866" spans="1:9" x14ac:dyDescent="0.25">
      <c r="A15866"/>
      <c r="B15866"/>
      <c r="C15866"/>
      <c r="D15866"/>
      <c r="E15866" s="148"/>
      <c r="F15866" s="148"/>
      <c r="G15866" s="149"/>
      <c r="H15866" s="148"/>
      <c r="I15866"/>
    </row>
    <row r="15867" spans="1:9" x14ac:dyDescent="0.25">
      <c r="A15867"/>
      <c r="B15867"/>
      <c r="C15867"/>
      <c r="D15867"/>
      <c r="E15867" s="148"/>
      <c r="F15867" s="148"/>
      <c r="G15867" s="149"/>
      <c r="H15867" s="148"/>
      <c r="I15867"/>
    </row>
    <row r="15868" spans="1:9" x14ac:dyDescent="0.25">
      <c r="A15868"/>
      <c r="B15868"/>
      <c r="C15868"/>
      <c r="D15868"/>
      <c r="E15868" s="148"/>
      <c r="F15868" s="148"/>
      <c r="G15868" s="149"/>
      <c r="H15868" s="148"/>
      <c r="I15868"/>
    </row>
    <row r="15869" spans="1:9" x14ac:dyDescent="0.25">
      <c r="A15869"/>
      <c r="B15869"/>
      <c r="C15869"/>
      <c r="D15869"/>
      <c r="E15869" s="148"/>
      <c r="F15869" s="148"/>
      <c r="G15869" s="149"/>
      <c r="H15869" s="148"/>
      <c r="I15869"/>
    </row>
    <row r="15870" spans="1:9" x14ac:dyDescent="0.25">
      <c r="A15870"/>
      <c r="B15870"/>
      <c r="C15870"/>
      <c r="D15870"/>
      <c r="E15870" s="148"/>
      <c r="F15870" s="148"/>
      <c r="G15870" s="149"/>
      <c r="H15870" s="148"/>
      <c r="I15870"/>
    </row>
    <row r="15871" spans="1:9" x14ac:dyDescent="0.25">
      <c r="A15871"/>
      <c r="B15871"/>
      <c r="C15871"/>
      <c r="D15871"/>
      <c r="E15871" s="148"/>
      <c r="F15871" s="148"/>
      <c r="G15871" s="149"/>
      <c r="H15871" s="148"/>
      <c r="I15871"/>
    </row>
    <row r="15872" spans="1:9" x14ac:dyDescent="0.25">
      <c r="A15872"/>
      <c r="B15872"/>
      <c r="C15872"/>
      <c r="D15872"/>
      <c r="E15872" s="148"/>
      <c r="F15872" s="148"/>
      <c r="G15872" s="149"/>
      <c r="H15872" s="148"/>
      <c r="I15872"/>
    </row>
    <row r="15873" spans="1:9" x14ac:dyDescent="0.25">
      <c r="A15873"/>
      <c r="B15873"/>
      <c r="C15873"/>
      <c r="D15873"/>
      <c r="E15873" s="148"/>
      <c r="F15873" s="148"/>
      <c r="G15873" s="149"/>
      <c r="H15873" s="148"/>
      <c r="I15873"/>
    </row>
    <row r="15874" spans="1:9" x14ac:dyDescent="0.25">
      <c r="A15874"/>
      <c r="B15874"/>
      <c r="C15874"/>
      <c r="D15874"/>
      <c r="E15874" s="148"/>
      <c r="F15874" s="148"/>
      <c r="G15874" s="149"/>
      <c r="H15874" s="148"/>
      <c r="I15874"/>
    </row>
    <row r="15875" spans="1:9" x14ac:dyDescent="0.25">
      <c r="A15875"/>
      <c r="B15875"/>
      <c r="C15875"/>
      <c r="D15875"/>
      <c r="E15875" s="148"/>
      <c r="F15875" s="148"/>
      <c r="G15875" s="149"/>
      <c r="H15875" s="148"/>
      <c r="I15875"/>
    </row>
    <row r="15876" spans="1:9" x14ac:dyDescent="0.25">
      <c r="A15876"/>
      <c r="B15876"/>
      <c r="C15876"/>
      <c r="D15876"/>
      <c r="E15876" s="148"/>
      <c r="F15876" s="148"/>
      <c r="G15876" s="149"/>
      <c r="H15876" s="148"/>
      <c r="I15876"/>
    </row>
    <row r="15877" spans="1:9" x14ac:dyDescent="0.25">
      <c r="A15877"/>
      <c r="B15877"/>
      <c r="C15877"/>
      <c r="D15877"/>
      <c r="E15877" s="148"/>
      <c r="F15877" s="148"/>
      <c r="G15877" s="149"/>
      <c r="H15877" s="148"/>
      <c r="I15877"/>
    </row>
    <row r="15878" spans="1:9" x14ac:dyDescent="0.25">
      <c r="A15878"/>
      <c r="B15878"/>
      <c r="C15878"/>
      <c r="D15878"/>
      <c r="E15878" s="148"/>
      <c r="F15878" s="148"/>
      <c r="G15878" s="149"/>
      <c r="H15878" s="148"/>
      <c r="I15878"/>
    </row>
    <row r="15879" spans="1:9" x14ac:dyDescent="0.25">
      <c r="A15879"/>
      <c r="B15879"/>
      <c r="C15879"/>
      <c r="D15879"/>
      <c r="E15879" s="148"/>
      <c r="F15879" s="148"/>
      <c r="G15879" s="149"/>
      <c r="H15879" s="148"/>
      <c r="I15879"/>
    </row>
    <row r="15880" spans="1:9" x14ac:dyDescent="0.25">
      <c r="A15880"/>
      <c r="B15880"/>
      <c r="C15880"/>
      <c r="D15880"/>
      <c r="E15880" s="148"/>
      <c r="F15880" s="148"/>
      <c r="G15880" s="149"/>
      <c r="H15880" s="148"/>
      <c r="I15880"/>
    </row>
    <row r="15881" spans="1:9" x14ac:dyDescent="0.25">
      <c r="A15881"/>
      <c r="B15881"/>
      <c r="C15881"/>
      <c r="D15881"/>
      <c r="E15881" s="148"/>
      <c r="F15881" s="148"/>
      <c r="G15881" s="149"/>
      <c r="H15881" s="148"/>
      <c r="I15881"/>
    </row>
    <row r="15882" spans="1:9" x14ac:dyDescent="0.25">
      <c r="A15882"/>
      <c r="B15882"/>
      <c r="C15882"/>
      <c r="D15882"/>
      <c r="E15882" s="148"/>
      <c r="F15882" s="148"/>
      <c r="G15882" s="149"/>
      <c r="H15882" s="148"/>
      <c r="I15882"/>
    </row>
    <row r="15883" spans="1:9" x14ac:dyDescent="0.25">
      <c r="A15883"/>
      <c r="B15883"/>
      <c r="C15883"/>
      <c r="D15883"/>
      <c r="E15883" s="148"/>
      <c r="F15883" s="148"/>
      <c r="G15883" s="149"/>
      <c r="H15883" s="148"/>
      <c r="I15883"/>
    </row>
    <row r="15884" spans="1:9" x14ac:dyDescent="0.25">
      <c r="A15884"/>
      <c r="B15884"/>
      <c r="C15884"/>
      <c r="D15884"/>
      <c r="E15884" s="148"/>
      <c r="F15884" s="148"/>
      <c r="G15884" s="149"/>
      <c r="H15884" s="148"/>
      <c r="I15884"/>
    </row>
    <row r="15885" spans="1:9" x14ac:dyDescent="0.25">
      <c r="A15885"/>
      <c r="B15885"/>
      <c r="C15885"/>
      <c r="D15885"/>
      <c r="E15885" s="148"/>
      <c r="F15885" s="148"/>
      <c r="G15885" s="149"/>
      <c r="H15885" s="148"/>
      <c r="I15885"/>
    </row>
    <row r="15886" spans="1:9" x14ac:dyDescent="0.25">
      <c r="A15886"/>
      <c r="B15886"/>
      <c r="C15886"/>
      <c r="D15886"/>
      <c r="E15886" s="148"/>
      <c r="F15886" s="148"/>
      <c r="G15886" s="149"/>
      <c r="H15886" s="148"/>
      <c r="I15886"/>
    </row>
    <row r="15887" spans="1:9" x14ac:dyDescent="0.25">
      <c r="A15887"/>
      <c r="B15887"/>
      <c r="C15887"/>
      <c r="D15887"/>
      <c r="E15887" s="148"/>
      <c r="F15887" s="148"/>
      <c r="G15887" s="149"/>
      <c r="H15887" s="148"/>
      <c r="I15887"/>
    </row>
    <row r="15888" spans="1:9" x14ac:dyDescent="0.25">
      <c r="A15888"/>
      <c r="B15888"/>
      <c r="C15888"/>
      <c r="D15888"/>
      <c r="E15888" s="148"/>
      <c r="F15888" s="148"/>
      <c r="G15888" s="149"/>
      <c r="H15888" s="148"/>
      <c r="I15888"/>
    </row>
    <row r="15889" spans="1:9" x14ac:dyDescent="0.25">
      <c r="A15889"/>
      <c r="B15889"/>
      <c r="C15889"/>
      <c r="D15889"/>
      <c r="E15889" s="148"/>
      <c r="F15889" s="148"/>
      <c r="G15889" s="149"/>
      <c r="H15889" s="148"/>
      <c r="I15889"/>
    </row>
    <row r="15890" spans="1:9" x14ac:dyDescent="0.25">
      <c r="A15890"/>
      <c r="B15890"/>
      <c r="C15890"/>
      <c r="D15890"/>
      <c r="E15890" s="148"/>
      <c r="F15890" s="148"/>
      <c r="G15890" s="149"/>
      <c r="H15890" s="148"/>
      <c r="I15890"/>
    </row>
    <row r="15891" spans="1:9" x14ac:dyDescent="0.25">
      <c r="A15891"/>
      <c r="B15891"/>
      <c r="C15891"/>
      <c r="D15891"/>
      <c r="E15891" s="148"/>
      <c r="F15891" s="148"/>
      <c r="G15891" s="149"/>
      <c r="H15891" s="148"/>
      <c r="I15891"/>
    </row>
    <row r="15892" spans="1:9" x14ac:dyDescent="0.25">
      <c r="A15892"/>
      <c r="B15892"/>
      <c r="C15892"/>
      <c r="D15892"/>
      <c r="E15892" s="148"/>
      <c r="F15892" s="148"/>
      <c r="G15892" s="149"/>
      <c r="H15892" s="148"/>
      <c r="I15892"/>
    </row>
    <row r="15893" spans="1:9" x14ac:dyDescent="0.25">
      <c r="A15893"/>
      <c r="B15893"/>
      <c r="C15893"/>
      <c r="D15893"/>
      <c r="E15893" s="148"/>
      <c r="F15893" s="148"/>
      <c r="G15893" s="149"/>
      <c r="H15893" s="148"/>
      <c r="I15893"/>
    </row>
    <row r="15894" spans="1:9" x14ac:dyDescent="0.25">
      <c r="A15894"/>
      <c r="B15894"/>
      <c r="C15894"/>
      <c r="D15894"/>
      <c r="E15894" s="148"/>
      <c r="F15894" s="148"/>
      <c r="G15894" s="149"/>
      <c r="H15894" s="148"/>
      <c r="I15894"/>
    </row>
    <row r="15895" spans="1:9" x14ac:dyDescent="0.25">
      <c r="A15895"/>
      <c r="B15895"/>
      <c r="C15895"/>
      <c r="D15895"/>
      <c r="E15895" s="148"/>
      <c r="F15895" s="148"/>
      <c r="G15895" s="149"/>
      <c r="H15895" s="148"/>
      <c r="I15895"/>
    </row>
    <row r="15896" spans="1:9" x14ac:dyDescent="0.25">
      <c r="A15896"/>
      <c r="B15896"/>
      <c r="C15896"/>
      <c r="D15896"/>
      <c r="E15896" s="148"/>
      <c r="F15896" s="148"/>
      <c r="G15896" s="149"/>
      <c r="H15896" s="148"/>
      <c r="I15896"/>
    </row>
    <row r="15897" spans="1:9" x14ac:dyDescent="0.25">
      <c r="A15897"/>
      <c r="B15897"/>
      <c r="C15897"/>
      <c r="D15897"/>
      <c r="E15897" s="148"/>
      <c r="F15897" s="148"/>
      <c r="G15897" s="149"/>
      <c r="H15897" s="148"/>
      <c r="I15897"/>
    </row>
    <row r="15898" spans="1:9" x14ac:dyDescent="0.25">
      <c r="A15898"/>
      <c r="B15898"/>
      <c r="C15898"/>
      <c r="D15898"/>
      <c r="E15898" s="148"/>
      <c r="F15898" s="148"/>
      <c r="G15898" s="149"/>
      <c r="H15898" s="148"/>
      <c r="I15898"/>
    </row>
    <row r="15899" spans="1:9" x14ac:dyDescent="0.25">
      <c r="A15899"/>
      <c r="B15899"/>
      <c r="C15899"/>
      <c r="D15899"/>
      <c r="E15899" s="148"/>
      <c r="F15899" s="148"/>
      <c r="G15899" s="149"/>
      <c r="H15899" s="148"/>
      <c r="I15899"/>
    </row>
    <row r="15900" spans="1:9" x14ac:dyDescent="0.25">
      <c r="A15900"/>
      <c r="B15900"/>
      <c r="C15900"/>
      <c r="D15900"/>
      <c r="E15900" s="148"/>
      <c r="F15900" s="148"/>
      <c r="G15900" s="149"/>
      <c r="H15900" s="148"/>
      <c r="I15900"/>
    </row>
    <row r="15901" spans="1:9" x14ac:dyDescent="0.25">
      <c r="A15901"/>
      <c r="B15901"/>
      <c r="C15901"/>
      <c r="D15901"/>
      <c r="E15901" s="148"/>
      <c r="F15901" s="148"/>
      <c r="G15901" s="149"/>
      <c r="H15901" s="148"/>
      <c r="I15901"/>
    </row>
    <row r="15902" spans="1:9" x14ac:dyDescent="0.25">
      <c r="A15902"/>
      <c r="B15902"/>
      <c r="C15902"/>
      <c r="D15902"/>
      <c r="E15902" s="148"/>
      <c r="F15902" s="148"/>
      <c r="G15902" s="149"/>
      <c r="H15902" s="148"/>
      <c r="I15902"/>
    </row>
    <row r="15903" spans="1:9" x14ac:dyDescent="0.25">
      <c r="A15903"/>
      <c r="B15903"/>
      <c r="C15903"/>
      <c r="D15903"/>
      <c r="E15903" s="148"/>
      <c r="F15903" s="148"/>
      <c r="G15903" s="149"/>
      <c r="H15903" s="148"/>
      <c r="I15903"/>
    </row>
    <row r="15904" spans="1:9" x14ac:dyDescent="0.25">
      <c r="A15904"/>
      <c r="B15904"/>
      <c r="C15904"/>
      <c r="D15904"/>
      <c r="E15904" s="148"/>
      <c r="F15904" s="148"/>
      <c r="G15904" s="149"/>
      <c r="H15904" s="148"/>
      <c r="I15904"/>
    </row>
    <row r="15905" spans="1:9" x14ac:dyDescent="0.25">
      <c r="A15905"/>
      <c r="B15905"/>
      <c r="C15905"/>
      <c r="D15905"/>
      <c r="E15905" s="148"/>
      <c r="F15905" s="148"/>
      <c r="G15905" s="149"/>
      <c r="H15905" s="148"/>
      <c r="I15905"/>
    </row>
    <row r="15906" spans="1:9" x14ac:dyDescent="0.25">
      <c r="A15906"/>
      <c r="B15906"/>
      <c r="C15906"/>
      <c r="D15906"/>
      <c r="E15906" s="148"/>
      <c r="F15906" s="148"/>
      <c r="G15906" s="149"/>
      <c r="H15906" s="148"/>
      <c r="I15906"/>
    </row>
    <row r="15907" spans="1:9" x14ac:dyDescent="0.25">
      <c r="A15907"/>
      <c r="B15907"/>
      <c r="C15907"/>
      <c r="D15907"/>
      <c r="E15907" s="148"/>
      <c r="F15907" s="148"/>
      <c r="G15907" s="149"/>
      <c r="H15907" s="148"/>
      <c r="I15907"/>
    </row>
    <row r="15908" spans="1:9" x14ac:dyDescent="0.25">
      <c r="A15908"/>
      <c r="B15908"/>
      <c r="C15908"/>
      <c r="D15908"/>
      <c r="E15908" s="148"/>
      <c r="F15908" s="148"/>
      <c r="G15908" s="149"/>
      <c r="H15908" s="148"/>
      <c r="I15908"/>
    </row>
    <row r="15909" spans="1:9" x14ac:dyDescent="0.25">
      <c r="A15909"/>
      <c r="B15909"/>
      <c r="C15909"/>
      <c r="D15909"/>
      <c r="E15909" s="148"/>
      <c r="F15909" s="148"/>
      <c r="G15909" s="149"/>
      <c r="H15909" s="148"/>
      <c r="I15909"/>
    </row>
    <row r="15910" spans="1:9" x14ac:dyDescent="0.25">
      <c r="A15910"/>
      <c r="B15910"/>
      <c r="C15910"/>
      <c r="D15910"/>
      <c r="E15910" s="148"/>
      <c r="F15910" s="148"/>
      <c r="G15910" s="149"/>
      <c r="H15910" s="148"/>
      <c r="I15910"/>
    </row>
    <row r="15911" spans="1:9" x14ac:dyDescent="0.25">
      <c r="A15911"/>
      <c r="B15911"/>
      <c r="C15911"/>
      <c r="D15911"/>
      <c r="E15911" s="148"/>
      <c r="F15911" s="148"/>
      <c r="G15911" s="149"/>
      <c r="H15911" s="148"/>
      <c r="I15911"/>
    </row>
    <row r="15912" spans="1:9" x14ac:dyDescent="0.25">
      <c r="A15912"/>
      <c r="B15912"/>
      <c r="C15912"/>
      <c r="D15912"/>
      <c r="E15912" s="148"/>
      <c r="F15912" s="148"/>
      <c r="G15912" s="149"/>
      <c r="H15912" s="148"/>
      <c r="I15912"/>
    </row>
    <row r="15913" spans="1:9" x14ac:dyDescent="0.25">
      <c r="A15913"/>
      <c r="B15913"/>
      <c r="C15913"/>
      <c r="D15913"/>
      <c r="E15913" s="148"/>
      <c r="F15913" s="148"/>
      <c r="G15913" s="149"/>
      <c r="H15913" s="148"/>
      <c r="I15913"/>
    </row>
    <row r="15914" spans="1:9" x14ac:dyDescent="0.25">
      <c r="A15914"/>
      <c r="B15914"/>
      <c r="C15914"/>
      <c r="D15914"/>
      <c r="E15914" s="148"/>
      <c r="F15914" s="148"/>
      <c r="G15914" s="149"/>
      <c r="H15914" s="148"/>
      <c r="I15914"/>
    </row>
    <row r="15915" spans="1:9" x14ac:dyDescent="0.25">
      <c r="A15915"/>
      <c r="B15915"/>
      <c r="C15915"/>
      <c r="D15915"/>
      <c r="E15915" s="148"/>
      <c r="F15915" s="148"/>
      <c r="G15915" s="149"/>
      <c r="H15915" s="148"/>
      <c r="I15915"/>
    </row>
    <row r="15916" spans="1:9" x14ac:dyDescent="0.25">
      <c r="A15916"/>
      <c r="B15916"/>
      <c r="C15916"/>
      <c r="D15916"/>
      <c r="E15916" s="148"/>
      <c r="F15916" s="148"/>
      <c r="G15916" s="149"/>
      <c r="H15916" s="148"/>
      <c r="I15916"/>
    </row>
    <row r="15917" spans="1:9" x14ac:dyDescent="0.25">
      <c r="A15917"/>
      <c r="B15917"/>
      <c r="C15917"/>
      <c r="D15917"/>
      <c r="E15917" s="148"/>
      <c r="F15917" s="148"/>
      <c r="G15917" s="149"/>
      <c r="H15917" s="148"/>
      <c r="I15917"/>
    </row>
    <row r="15918" spans="1:9" x14ac:dyDescent="0.25">
      <c r="A15918"/>
      <c r="B15918"/>
      <c r="C15918"/>
      <c r="D15918"/>
      <c r="E15918" s="148"/>
      <c r="F15918" s="148"/>
      <c r="G15918" s="149"/>
      <c r="H15918" s="148"/>
      <c r="I15918"/>
    </row>
    <row r="15919" spans="1:9" x14ac:dyDescent="0.25">
      <c r="A15919"/>
      <c r="B15919"/>
      <c r="C15919"/>
      <c r="D15919"/>
      <c r="E15919" s="148"/>
      <c r="F15919" s="148"/>
      <c r="G15919" s="149"/>
      <c r="H15919" s="148"/>
      <c r="I15919"/>
    </row>
    <row r="15920" spans="1:9" x14ac:dyDescent="0.25">
      <c r="A15920"/>
      <c r="B15920"/>
      <c r="C15920"/>
      <c r="D15920"/>
      <c r="E15920" s="148"/>
      <c r="F15920" s="148"/>
      <c r="G15920" s="149"/>
      <c r="H15920" s="148"/>
      <c r="I15920"/>
    </row>
    <row r="15921" spans="1:9" x14ac:dyDescent="0.25">
      <c r="A15921"/>
      <c r="B15921"/>
      <c r="C15921"/>
      <c r="D15921"/>
      <c r="E15921" s="148"/>
      <c r="F15921" s="148"/>
      <c r="G15921" s="149"/>
      <c r="H15921" s="148"/>
      <c r="I15921"/>
    </row>
    <row r="15922" spans="1:9" x14ac:dyDescent="0.25">
      <c r="A15922"/>
      <c r="B15922"/>
      <c r="C15922"/>
      <c r="D15922"/>
      <c r="E15922" s="148"/>
      <c r="F15922" s="148"/>
      <c r="G15922" s="149"/>
      <c r="H15922" s="148"/>
      <c r="I15922"/>
    </row>
    <row r="15923" spans="1:9" x14ac:dyDescent="0.25">
      <c r="A15923"/>
      <c r="B15923"/>
      <c r="C15923"/>
      <c r="D15923"/>
      <c r="E15923" s="148"/>
      <c r="F15923" s="148"/>
      <c r="G15923" s="149"/>
      <c r="H15923" s="148"/>
      <c r="I15923"/>
    </row>
    <row r="15924" spans="1:9" x14ac:dyDescent="0.25">
      <c r="A15924"/>
      <c r="B15924"/>
      <c r="C15924"/>
      <c r="D15924"/>
      <c r="E15924" s="148"/>
      <c r="F15924" s="148"/>
      <c r="G15924" s="149"/>
      <c r="H15924" s="148"/>
      <c r="I15924"/>
    </row>
    <row r="15925" spans="1:9" x14ac:dyDescent="0.25">
      <c r="A15925"/>
      <c r="B15925"/>
      <c r="C15925"/>
      <c r="D15925"/>
      <c r="E15925" s="148"/>
      <c r="F15925" s="148"/>
      <c r="G15925" s="149"/>
      <c r="H15925" s="148"/>
      <c r="I15925"/>
    </row>
    <row r="15926" spans="1:9" x14ac:dyDescent="0.25">
      <c r="A15926"/>
      <c r="B15926"/>
      <c r="C15926"/>
      <c r="D15926"/>
      <c r="E15926" s="148"/>
      <c r="F15926" s="148"/>
      <c r="G15926" s="149"/>
      <c r="H15926" s="148"/>
      <c r="I15926"/>
    </row>
    <row r="15927" spans="1:9" x14ac:dyDescent="0.25">
      <c r="A15927"/>
      <c r="B15927"/>
      <c r="C15927"/>
      <c r="D15927"/>
      <c r="E15927" s="148"/>
      <c r="F15927" s="148"/>
      <c r="G15927" s="149"/>
      <c r="H15927" s="148"/>
      <c r="I15927"/>
    </row>
    <row r="15928" spans="1:9" x14ac:dyDescent="0.25">
      <c r="A15928"/>
      <c r="B15928"/>
      <c r="C15928"/>
      <c r="D15928"/>
      <c r="E15928" s="148"/>
      <c r="F15928" s="148"/>
      <c r="G15928" s="149"/>
      <c r="H15928" s="148"/>
      <c r="I15928"/>
    </row>
    <row r="15929" spans="1:9" x14ac:dyDescent="0.25">
      <c r="A15929"/>
      <c r="B15929"/>
      <c r="C15929"/>
      <c r="D15929"/>
      <c r="E15929" s="148"/>
      <c r="F15929" s="148"/>
      <c r="G15929" s="149"/>
      <c r="H15929" s="148"/>
      <c r="I15929"/>
    </row>
    <row r="15930" spans="1:9" x14ac:dyDescent="0.25">
      <c r="A15930"/>
      <c r="B15930"/>
      <c r="C15930"/>
      <c r="D15930"/>
      <c r="E15930" s="148"/>
      <c r="F15930" s="148"/>
      <c r="G15930" s="149"/>
      <c r="H15930" s="148"/>
      <c r="I15930"/>
    </row>
    <row r="15931" spans="1:9" x14ac:dyDescent="0.25">
      <c r="A15931"/>
      <c r="B15931"/>
      <c r="C15931"/>
      <c r="D15931"/>
      <c r="E15931" s="148"/>
      <c r="F15931" s="148"/>
      <c r="G15931" s="149"/>
      <c r="H15931" s="148"/>
      <c r="I15931"/>
    </row>
    <row r="15932" spans="1:9" x14ac:dyDescent="0.25">
      <c r="A15932"/>
      <c r="B15932"/>
      <c r="C15932"/>
      <c r="D15932"/>
      <c r="E15932" s="148"/>
      <c r="F15932" s="148"/>
      <c r="G15932" s="149"/>
      <c r="H15932" s="148"/>
      <c r="I15932"/>
    </row>
    <row r="15933" spans="1:9" x14ac:dyDescent="0.25">
      <c r="A15933"/>
      <c r="B15933"/>
      <c r="C15933"/>
      <c r="D15933"/>
      <c r="E15933" s="148"/>
      <c r="F15933" s="148"/>
      <c r="G15933" s="149"/>
      <c r="H15933" s="148"/>
      <c r="I15933"/>
    </row>
    <row r="15934" spans="1:9" x14ac:dyDescent="0.25">
      <c r="A15934"/>
      <c r="B15934"/>
      <c r="C15934"/>
      <c r="D15934"/>
      <c r="E15934" s="148"/>
      <c r="F15934" s="148"/>
      <c r="G15934" s="149"/>
      <c r="H15934" s="148"/>
      <c r="I15934"/>
    </row>
    <row r="15935" spans="1:9" x14ac:dyDescent="0.25">
      <c r="A15935"/>
      <c r="B15935"/>
      <c r="C15935"/>
      <c r="D15935"/>
      <c r="E15935" s="148"/>
      <c r="F15935" s="148"/>
      <c r="G15935" s="149"/>
      <c r="H15935" s="148"/>
      <c r="I15935"/>
    </row>
    <row r="15936" spans="1:9" x14ac:dyDescent="0.25">
      <c r="A15936"/>
      <c r="B15936"/>
      <c r="C15936"/>
      <c r="D15936"/>
      <c r="E15936" s="148"/>
      <c r="F15936" s="148"/>
      <c r="G15936" s="149"/>
      <c r="H15936" s="148"/>
      <c r="I15936"/>
    </row>
    <row r="15937" spans="1:9" x14ac:dyDescent="0.25">
      <c r="A15937"/>
      <c r="B15937"/>
      <c r="C15937"/>
      <c r="D15937"/>
      <c r="E15937" s="148"/>
      <c r="F15937" s="148"/>
      <c r="G15937" s="149"/>
      <c r="H15937" s="148"/>
      <c r="I15937"/>
    </row>
    <row r="15938" spans="1:9" x14ac:dyDescent="0.25">
      <c r="A15938"/>
      <c r="B15938"/>
      <c r="C15938"/>
      <c r="D15938"/>
      <c r="E15938" s="148"/>
      <c r="F15938" s="148"/>
      <c r="G15938" s="149"/>
      <c r="H15938" s="148"/>
      <c r="I15938"/>
    </row>
    <row r="15939" spans="1:9" x14ac:dyDescent="0.25">
      <c r="A15939"/>
      <c r="B15939"/>
      <c r="C15939"/>
      <c r="D15939"/>
      <c r="E15939" s="148"/>
      <c r="F15939" s="148"/>
      <c r="G15939" s="149"/>
      <c r="H15939" s="148"/>
      <c r="I15939"/>
    </row>
    <row r="15940" spans="1:9" x14ac:dyDescent="0.25">
      <c r="A15940"/>
      <c r="B15940"/>
      <c r="C15940"/>
      <c r="D15940"/>
      <c r="E15940" s="148"/>
      <c r="F15940" s="148"/>
      <c r="G15940" s="149"/>
      <c r="H15940" s="148"/>
      <c r="I15940"/>
    </row>
    <row r="15941" spans="1:9" x14ac:dyDescent="0.25">
      <c r="A15941"/>
      <c r="B15941"/>
      <c r="C15941"/>
      <c r="D15941"/>
      <c r="E15941" s="148"/>
      <c r="F15941" s="148"/>
      <c r="G15941" s="149"/>
      <c r="H15941" s="148"/>
      <c r="I15941"/>
    </row>
    <row r="15942" spans="1:9" x14ac:dyDescent="0.25">
      <c r="A15942"/>
      <c r="B15942"/>
      <c r="C15942"/>
      <c r="D15942"/>
      <c r="E15942" s="148"/>
      <c r="F15942" s="148"/>
      <c r="G15942" s="149"/>
      <c r="H15942" s="148"/>
      <c r="I15942"/>
    </row>
    <row r="15943" spans="1:9" x14ac:dyDescent="0.25">
      <c r="A15943"/>
      <c r="B15943"/>
      <c r="C15943"/>
      <c r="D15943"/>
      <c r="E15943" s="148"/>
      <c r="F15943" s="148"/>
      <c r="G15943" s="149"/>
      <c r="H15943" s="148"/>
      <c r="I15943"/>
    </row>
    <row r="15944" spans="1:9" x14ac:dyDescent="0.25">
      <c r="A15944"/>
      <c r="B15944"/>
      <c r="C15944"/>
      <c r="D15944"/>
      <c r="E15944" s="148"/>
      <c r="F15944" s="148"/>
      <c r="G15944" s="149"/>
      <c r="H15944" s="148"/>
      <c r="I15944"/>
    </row>
    <row r="15945" spans="1:9" x14ac:dyDescent="0.25">
      <c r="A15945"/>
      <c r="B15945"/>
      <c r="C15945"/>
      <c r="D15945"/>
      <c r="E15945" s="148"/>
      <c r="F15945" s="148"/>
      <c r="G15945" s="149"/>
      <c r="H15945" s="148"/>
      <c r="I15945"/>
    </row>
    <row r="15946" spans="1:9" x14ac:dyDescent="0.25">
      <c r="A15946"/>
      <c r="B15946"/>
      <c r="C15946"/>
      <c r="D15946"/>
      <c r="E15946" s="148"/>
      <c r="F15946" s="148"/>
      <c r="G15946" s="149"/>
      <c r="H15946" s="148"/>
      <c r="I15946"/>
    </row>
    <row r="15947" spans="1:9" x14ac:dyDescent="0.25">
      <c r="A15947"/>
      <c r="B15947"/>
      <c r="C15947"/>
      <c r="D15947"/>
      <c r="E15947" s="148"/>
      <c r="F15947" s="148"/>
      <c r="G15947" s="149"/>
      <c r="H15947" s="148"/>
      <c r="I15947"/>
    </row>
    <row r="15948" spans="1:9" x14ac:dyDescent="0.25">
      <c r="A15948"/>
      <c r="B15948"/>
      <c r="C15948"/>
      <c r="D15948"/>
      <c r="E15948" s="148"/>
      <c r="F15948" s="148"/>
      <c r="G15948" s="149"/>
      <c r="H15948" s="148"/>
      <c r="I15948"/>
    </row>
    <row r="15949" spans="1:9" x14ac:dyDescent="0.25">
      <c r="A15949"/>
      <c r="B15949"/>
      <c r="C15949"/>
      <c r="D15949"/>
      <c r="E15949" s="148"/>
      <c r="F15949" s="148"/>
      <c r="G15949" s="149"/>
      <c r="H15949" s="148"/>
      <c r="I15949"/>
    </row>
    <row r="15950" spans="1:9" x14ac:dyDescent="0.25">
      <c r="A15950"/>
      <c r="B15950"/>
      <c r="C15950"/>
      <c r="D15950"/>
      <c r="E15950" s="148"/>
      <c r="F15950" s="148"/>
      <c r="G15950" s="149"/>
      <c r="H15950" s="148"/>
      <c r="I15950"/>
    </row>
    <row r="15951" spans="1:9" x14ac:dyDescent="0.25">
      <c r="A15951"/>
      <c r="B15951"/>
      <c r="C15951"/>
      <c r="D15951"/>
      <c r="E15951" s="148"/>
      <c r="F15951" s="148"/>
      <c r="G15951" s="149"/>
      <c r="H15951" s="148"/>
      <c r="I15951"/>
    </row>
    <row r="15952" spans="1:9" x14ac:dyDescent="0.25">
      <c r="A15952"/>
      <c r="B15952"/>
      <c r="C15952"/>
      <c r="D15952"/>
      <c r="E15952" s="148"/>
      <c r="F15952" s="148"/>
      <c r="G15952" s="149"/>
      <c r="H15952" s="148"/>
      <c r="I15952"/>
    </row>
    <row r="15953" spans="1:9" x14ac:dyDescent="0.25">
      <c r="A15953"/>
      <c r="B15953"/>
      <c r="C15953"/>
      <c r="D15953"/>
      <c r="E15953" s="148"/>
      <c r="F15953" s="148"/>
      <c r="G15953" s="149"/>
      <c r="H15953" s="148"/>
      <c r="I15953"/>
    </row>
    <row r="15954" spans="1:9" x14ac:dyDescent="0.25">
      <c r="A15954"/>
      <c r="B15954"/>
      <c r="C15954"/>
      <c r="D15954"/>
      <c r="E15954" s="148"/>
      <c r="F15954" s="148"/>
      <c r="G15954" s="149"/>
      <c r="H15954" s="148"/>
      <c r="I15954"/>
    </row>
    <row r="15955" spans="1:9" x14ac:dyDescent="0.25">
      <c r="A15955"/>
      <c r="B15955"/>
      <c r="C15955"/>
      <c r="D15955"/>
      <c r="E15955" s="148"/>
      <c r="F15955" s="148"/>
      <c r="G15955" s="149"/>
      <c r="H15955" s="148"/>
      <c r="I15955"/>
    </row>
    <row r="15956" spans="1:9" x14ac:dyDescent="0.25">
      <c r="A15956"/>
      <c r="B15956"/>
      <c r="C15956"/>
      <c r="D15956"/>
      <c r="E15956" s="148"/>
      <c r="F15956" s="148"/>
      <c r="G15956" s="149"/>
      <c r="H15956" s="148"/>
      <c r="I15956"/>
    </row>
    <row r="15957" spans="1:9" x14ac:dyDescent="0.25">
      <c r="A15957"/>
      <c r="B15957"/>
      <c r="C15957"/>
      <c r="D15957"/>
      <c r="E15957" s="148"/>
      <c r="F15957" s="148"/>
      <c r="G15957" s="149"/>
      <c r="H15957" s="148"/>
      <c r="I15957"/>
    </row>
    <row r="15958" spans="1:9" x14ac:dyDescent="0.25">
      <c r="A15958"/>
      <c r="B15958"/>
      <c r="C15958"/>
      <c r="D15958"/>
      <c r="E15958" s="148"/>
      <c r="F15958" s="148"/>
      <c r="G15958" s="149"/>
      <c r="H15958" s="148"/>
      <c r="I15958"/>
    </row>
    <row r="15959" spans="1:9" x14ac:dyDescent="0.25">
      <c r="A15959"/>
      <c r="B15959"/>
      <c r="C15959"/>
      <c r="D15959"/>
      <c r="E15959" s="148"/>
      <c r="F15959" s="148"/>
      <c r="G15959" s="149"/>
      <c r="H15959" s="148"/>
      <c r="I15959"/>
    </row>
    <row r="15960" spans="1:9" x14ac:dyDescent="0.25">
      <c r="A15960"/>
      <c r="B15960"/>
      <c r="C15960"/>
      <c r="D15960"/>
      <c r="E15960" s="148"/>
      <c r="F15960" s="148"/>
      <c r="G15960" s="149"/>
      <c r="H15960" s="148"/>
      <c r="I15960"/>
    </row>
    <row r="15961" spans="1:9" x14ac:dyDescent="0.25">
      <c r="A15961"/>
      <c r="B15961"/>
      <c r="C15961"/>
      <c r="D15961"/>
      <c r="E15961" s="148"/>
      <c r="F15961" s="148"/>
      <c r="G15961" s="149"/>
      <c r="H15961" s="148"/>
      <c r="I15961"/>
    </row>
    <row r="15962" spans="1:9" x14ac:dyDescent="0.25">
      <c r="A15962"/>
      <c r="B15962"/>
      <c r="C15962"/>
      <c r="D15962"/>
      <c r="E15962" s="148"/>
      <c r="F15962" s="148"/>
      <c r="G15962" s="149"/>
      <c r="H15962" s="148"/>
      <c r="I15962"/>
    </row>
    <row r="15963" spans="1:9" x14ac:dyDescent="0.25">
      <c r="A15963"/>
      <c r="B15963"/>
      <c r="C15963"/>
      <c r="D15963"/>
      <c r="E15963" s="148"/>
      <c r="F15963" s="148"/>
      <c r="G15963" s="149"/>
      <c r="H15963" s="148"/>
      <c r="I15963"/>
    </row>
    <row r="15964" spans="1:9" x14ac:dyDescent="0.25">
      <c r="A15964"/>
      <c r="B15964"/>
      <c r="C15964"/>
      <c r="D15964"/>
      <c r="E15964" s="148"/>
      <c r="F15964" s="148"/>
      <c r="G15964" s="149"/>
      <c r="H15964" s="148"/>
      <c r="I15964"/>
    </row>
    <row r="15965" spans="1:9" x14ac:dyDescent="0.25">
      <c r="A15965"/>
      <c r="B15965"/>
      <c r="C15965"/>
      <c r="D15965"/>
      <c r="E15965" s="148"/>
      <c r="F15965" s="148"/>
      <c r="G15965" s="149"/>
      <c r="H15965" s="148"/>
      <c r="I15965"/>
    </row>
    <row r="15966" spans="1:9" x14ac:dyDescent="0.25">
      <c r="A15966"/>
      <c r="B15966"/>
      <c r="C15966"/>
      <c r="D15966"/>
      <c r="E15966" s="148"/>
      <c r="F15966" s="148"/>
      <c r="G15966" s="149"/>
      <c r="H15966" s="148"/>
      <c r="I15966"/>
    </row>
    <row r="15967" spans="1:9" x14ac:dyDescent="0.25">
      <c r="A15967"/>
      <c r="B15967"/>
      <c r="C15967"/>
      <c r="D15967"/>
      <c r="E15967" s="148"/>
      <c r="F15967" s="148"/>
      <c r="G15967" s="149"/>
      <c r="H15967" s="148"/>
      <c r="I15967"/>
    </row>
    <row r="15968" spans="1:9" x14ac:dyDescent="0.25">
      <c r="A15968"/>
      <c r="B15968"/>
      <c r="C15968"/>
      <c r="D15968"/>
      <c r="E15968" s="148"/>
      <c r="F15968" s="148"/>
      <c r="G15968" s="149"/>
      <c r="H15968" s="148"/>
      <c r="I15968"/>
    </row>
    <row r="15969" spans="1:9" x14ac:dyDescent="0.25">
      <c r="A15969"/>
      <c r="B15969"/>
      <c r="C15969"/>
      <c r="D15969"/>
      <c r="E15969" s="148"/>
      <c r="F15969" s="148"/>
      <c r="G15969" s="149"/>
      <c r="H15969" s="148"/>
      <c r="I15969"/>
    </row>
    <row r="15970" spans="1:9" x14ac:dyDescent="0.25">
      <c r="A15970"/>
      <c r="B15970"/>
      <c r="C15970"/>
      <c r="D15970"/>
      <c r="E15970" s="148"/>
      <c r="F15970" s="148"/>
      <c r="G15970" s="149"/>
      <c r="H15970" s="148"/>
      <c r="I15970"/>
    </row>
    <row r="15971" spans="1:9" x14ac:dyDescent="0.25">
      <c r="A15971"/>
      <c r="B15971"/>
      <c r="C15971"/>
      <c r="D15971"/>
      <c r="E15971" s="148"/>
      <c r="F15971" s="148"/>
      <c r="G15971" s="149"/>
      <c r="H15971" s="148"/>
      <c r="I15971"/>
    </row>
    <row r="15972" spans="1:9" x14ac:dyDescent="0.25">
      <c r="A15972"/>
      <c r="B15972"/>
      <c r="C15972"/>
      <c r="D15972"/>
      <c r="E15972" s="148"/>
      <c r="F15972" s="148"/>
      <c r="G15972" s="149"/>
      <c r="H15972" s="148"/>
      <c r="I15972"/>
    </row>
    <row r="15973" spans="1:9" x14ac:dyDescent="0.25">
      <c r="A15973"/>
      <c r="B15973"/>
      <c r="C15973"/>
      <c r="D15973"/>
      <c r="E15973" s="148"/>
      <c r="F15973" s="148"/>
      <c r="G15973" s="149"/>
      <c r="H15973" s="148"/>
      <c r="I15973"/>
    </row>
    <row r="15974" spans="1:9" x14ac:dyDescent="0.25">
      <c r="A15974"/>
      <c r="B15974"/>
      <c r="C15974"/>
      <c r="D15974"/>
      <c r="E15974" s="148"/>
      <c r="F15974" s="148"/>
      <c r="G15974" s="149"/>
      <c r="H15974" s="148"/>
      <c r="I15974"/>
    </row>
    <row r="15975" spans="1:9" x14ac:dyDescent="0.25">
      <c r="A15975"/>
      <c r="B15975"/>
      <c r="C15975"/>
      <c r="D15975"/>
      <c r="E15975" s="148"/>
      <c r="F15975" s="148"/>
      <c r="G15975" s="149"/>
      <c r="H15975" s="148"/>
      <c r="I15975"/>
    </row>
    <row r="15976" spans="1:9" x14ac:dyDescent="0.25">
      <c r="A15976"/>
      <c r="B15976"/>
      <c r="C15976"/>
      <c r="D15976"/>
      <c r="E15976" s="148"/>
      <c r="F15976" s="148"/>
      <c r="G15976" s="149"/>
      <c r="H15976" s="148"/>
      <c r="I15976"/>
    </row>
    <row r="15977" spans="1:9" x14ac:dyDescent="0.25">
      <c r="A15977"/>
      <c r="B15977"/>
      <c r="C15977"/>
      <c r="D15977"/>
      <c r="E15977" s="148"/>
      <c r="F15977" s="148"/>
      <c r="G15977" s="149"/>
      <c r="H15977" s="148"/>
      <c r="I15977"/>
    </row>
    <row r="15978" spans="1:9" x14ac:dyDescent="0.25">
      <c r="A15978"/>
      <c r="B15978"/>
      <c r="C15978"/>
      <c r="D15978"/>
      <c r="E15978" s="148"/>
      <c r="F15978" s="148"/>
      <c r="G15978" s="149"/>
      <c r="H15978" s="148"/>
      <c r="I15978"/>
    </row>
    <row r="15979" spans="1:9" x14ac:dyDescent="0.25">
      <c r="A15979"/>
      <c r="B15979"/>
      <c r="C15979"/>
      <c r="D15979"/>
      <c r="E15979" s="148"/>
      <c r="F15979" s="148"/>
      <c r="G15979" s="149"/>
      <c r="H15979" s="148"/>
      <c r="I15979"/>
    </row>
    <row r="15980" spans="1:9" x14ac:dyDescent="0.25">
      <c r="A15980"/>
      <c r="B15980"/>
      <c r="C15980"/>
      <c r="D15980"/>
      <c r="E15980" s="148"/>
      <c r="F15980" s="148"/>
      <c r="G15980" s="149"/>
      <c r="H15980" s="148"/>
      <c r="I15980"/>
    </row>
    <row r="15981" spans="1:9" x14ac:dyDescent="0.25">
      <c r="A15981"/>
      <c r="B15981"/>
      <c r="C15981"/>
      <c r="D15981"/>
      <c r="E15981" s="148"/>
      <c r="F15981" s="148"/>
      <c r="G15981" s="149"/>
      <c r="H15981" s="148"/>
      <c r="I15981"/>
    </row>
    <row r="15982" spans="1:9" x14ac:dyDescent="0.25">
      <c r="A15982"/>
      <c r="B15982"/>
      <c r="C15982"/>
      <c r="D15982"/>
      <c r="E15982" s="148"/>
      <c r="F15982" s="148"/>
      <c r="G15982" s="149"/>
      <c r="H15982" s="148"/>
      <c r="I15982"/>
    </row>
    <row r="15983" spans="1:9" x14ac:dyDescent="0.25">
      <c r="A15983"/>
      <c r="B15983"/>
      <c r="C15983"/>
      <c r="D15983"/>
      <c r="E15983" s="148"/>
      <c r="F15983" s="148"/>
      <c r="G15983" s="149"/>
      <c r="H15983" s="148"/>
      <c r="I15983"/>
    </row>
    <row r="15984" spans="1:9" x14ac:dyDescent="0.25">
      <c r="A15984"/>
      <c r="B15984"/>
      <c r="C15984"/>
      <c r="D15984"/>
      <c r="E15984" s="148"/>
      <c r="F15984" s="148"/>
      <c r="G15984" s="149"/>
      <c r="H15984" s="148"/>
      <c r="I15984"/>
    </row>
    <row r="15985" spans="1:9" x14ac:dyDescent="0.25">
      <c r="A15985"/>
      <c r="B15985"/>
      <c r="C15985"/>
      <c r="D15985"/>
      <c r="E15985" s="148"/>
      <c r="F15985" s="148"/>
      <c r="G15985" s="149"/>
      <c r="H15985" s="148"/>
      <c r="I15985"/>
    </row>
    <row r="15986" spans="1:9" x14ac:dyDescent="0.25">
      <c r="A15986"/>
      <c r="B15986"/>
      <c r="C15986"/>
      <c r="D15986"/>
      <c r="E15986" s="148"/>
      <c r="F15986" s="148"/>
      <c r="G15986" s="149"/>
      <c r="H15986" s="148"/>
      <c r="I15986"/>
    </row>
    <row r="15987" spans="1:9" x14ac:dyDescent="0.25">
      <c r="A15987"/>
      <c r="B15987"/>
      <c r="C15987"/>
      <c r="D15987"/>
      <c r="E15987" s="148"/>
      <c r="F15987" s="148"/>
      <c r="G15987" s="149"/>
      <c r="H15987" s="148"/>
      <c r="I15987"/>
    </row>
    <row r="15988" spans="1:9" x14ac:dyDescent="0.25">
      <c r="A15988"/>
      <c r="B15988"/>
      <c r="C15988"/>
      <c r="D15988"/>
      <c r="E15988" s="148"/>
      <c r="F15988" s="148"/>
      <c r="G15988" s="149"/>
      <c r="H15988" s="148"/>
      <c r="I15988"/>
    </row>
    <row r="15989" spans="1:9" x14ac:dyDescent="0.25">
      <c r="A15989"/>
      <c r="B15989"/>
      <c r="C15989"/>
      <c r="D15989"/>
      <c r="E15989" s="148"/>
      <c r="F15989" s="148"/>
      <c r="G15989" s="149"/>
      <c r="H15989" s="148"/>
      <c r="I15989"/>
    </row>
    <row r="15990" spans="1:9" x14ac:dyDescent="0.25">
      <c r="A15990"/>
      <c r="B15990"/>
      <c r="C15990"/>
      <c r="D15990"/>
      <c r="E15990" s="148"/>
      <c r="F15990" s="148"/>
      <c r="G15990" s="149"/>
      <c r="H15990" s="148"/>
      <c r="I15990"/>
    </row>
    <row r="15991" spans="1:9" x14ac:dyDescent="0.25">
      <c r="A15991"/>
      <c r="B15991"/>
      <c r="C15991"/>
      <c r="D15991"/>
      <c r="E15991" s="148"/>
      <c r="F15991" s="148"/>
      <c r="G15991" s="149"/>
      <c r="H15991" s="148"/>
      <c r="I15991"/>
    </row>
    <row r="15992" spans="1:9" x14ac:dyDescent="0.25">
      <c r="A15992"/>
      <c r="B15992"/>
      <c r="C15992"/>
      <c r="D15992"/>
      <c r="E15992" s="148"/>
      <c r="F15992" s="148"/>
      <c r="G15992" s="149"/>
      <c r="H15992" s="148"/>
      <c r="I15992"/>
    </row>
    <row r="15993" spans="1:9" x14ac:dyDescent="0.25">
      <c r="A15993"/>
      <c r="B15993"/>
      <c r="C15993"/>
      <c r="D15993"/>
      <c r="E15993" s="148"/>
      <c r="F15993" s="148"/>
      <c r="G15993" s="149"/>
      <c r="H15993" s="148"/>
      <c r="I15993"/>
    </row>
    <row r="15994" spans="1:9" x14ac:dyDescent="0.25">
      <c r="A15994"/>
      <c r="B15994"/>
      <c r="C15994"/>
      <c r="D15994"/>
      <c r="E15994" s="148"/>
      <c r="F15994" s="148"/>
      <c r="G15994" s="149"/>
      <c r="H15994" s="148"/>
      <c r="I15994"/>
    </row>
    <row r="15995" spans="1:9" x14ac:dyDescent="0.25">
      <c r="A15995"/>
      <c r="B15995"/>
      <c r="C15995"/>
      <c r="D15995"/>
      <c r="E15995" s="148"/>
      <c r="F15995" s="148"/>
      <c r="G15995" s="149"/>
      <c r="H15995" s="148"/>
      <c r="I15995"/>
    </row>
    <row r="15996" spans="1:9" x14ac:dyDescent="0.25">
      <c r="A15996"/>
      <c r="B15996"/>
      <c r="C15996"/>
      <c r="D15996"/>
      <c r="E15996" s="148"/>
      <c r="F15996" s="148"/>
      <c r="G15996" s="149"/>
      <c r="H15996" s="148"/>
      <c r="I15996"/>
    </row>
    <row r="15997" spans="1:9" x14ac:dyDescent="0.25">
      <c r="A15997"/>
      <c r="B15997"/>
      <c r="C15997"/>
      <c r="D15997"/>
      <c r="E15997" s="148"/>
      <c r="F15997" s="148"/>
      <c r="G15997" s="149"/>
      <c r="H15997" s="148"/>
      <c r="I15997"/>
    </row>
    <row r="15998" spans="1:9" x14ac:dyDescent="0.25">
      <c r="A15998"/>
      <c r="B15998"/>
      <c r="C15998"/>
      <c r="D15998"/>
      <c r="E15998" s="148"/>
      <c r="F15998" s="148"/>
      <c r="G15998" s="149"/>
      <c r="H15998" s="148"/>
      <c r="I15998"/>
    </row>
    <row r="15999" spans="1:9" x14ac:dyDescent="0.25">
      <c r="A15999"/>
      <c r="B15999"/>
      <c r="C15999"/>
      <c r="D15999"/>
      <c r="E15999" s="148"/>
      <c r="F15999" s="148"/>
      <c r="G15999" s="149"/>
      <c r="H15999" s="148"/>
      <c r="I15999"/>
    </row>
    <row r="16000" spans="1:9" x14ac:dyDescent="0.25">
      <c r="A16000"/>
      <c r="B16000"/>
      <c r="C16000"/>
      <c r="D16000"/>
      <c r="E16000" s="148"/>
      <c r="F16000" s="148"/>
      <c r="G16000" s="149"/>
      <c r="H16000" s="148"/>
      <c r="I16000"/>
    </row>
    <row r="16001" spans="1:9" x14ac:dyDescent="0.25">
      <c r="A16001"/>
      <c r="B16001"/>
      <c r="C16001"/>
      <c r="D16001"/>
      <c r="E16001" s="148"/>
      <c r="F16001" s="148"/>
      <c r="G16001" s="149"/>
      <c r="H16001" s="148"/>
      <c r="I16001"/>
    </row>
    <row r="16002" spans="1:9" x14ac:dyDescent="0.25">
      <c r="A16002"/>
      <c r="B16002"/>
      <c r="C16002"/>
      <c r="D16002"/>
      <c r="E16002" s="148"/>
      <c r="F16002" s="148"/>
      <c r="G16002" s="149"/>
      <c r="H16002" s="148"/>
      <c r="I16002"/>
    </row>
    <row r="16003" spans="1:9" x14ac:dyDescent="0.25">
      <c r="A16003"/>
      <c r="B16003"/>
      <c r="C16003"/>
      <c r="D16003"/>
      <c r="E16003" s="148"/>
      <c r="F16003" s="148"/>
      <c r="G16003" s="149"/>
      <c r="H16003" s="148"/>
      <c r="I16003"/>
    </row>
    <row r="16004" spans="1:9" x14ac:dyDescent="0.25">
      <c r="A16004"/>
      <c r="B16004"/>
      <c r="C16004"/>
      <c r="D16004"/>
      <c r="E16004" s="148"/>
      <c r="F16004" s="148"/>
      <c r="G16004" s="149"/>
      <c r="H16004" s="148"/>
      <c r="I16004"/>
    </row>
    <row r="16005" spans="1:9" x14ac:dyDescent="0.25">
      <c r="A16005"/>
      <c r="B16005"/>
      <c r="C16005"/>
      <c r="D16005"/>
      <c r="E16005" s="148"/>
      <c r="F16005" s="148"/>
      <c r="G16005" s="149"/>
      <c r="H16005" s="148"/>
      <c r="I16005"/>
    </row>
    <row r="16006" spans="1:9" x14ac:dyDescent="0.25">
      <c r="A16006"/>
      <c r="B16006"/>
      <c r="C16006"/>
      <c r="D16006"/>
      <c r="E16006" s="148"/>
      <c r="F16006" s="148"/>
      <c r="G16006" s="149"/>
      <c r="H16006" s="148"/>
      <c r="I16006"/>
    </row>
    <row r="16007" spans="1:9" x14ac:dyDescent="0.25">
      <c r="A16007"/>
      <c r="B16007"/>
      <c r="C16007"/>
      <c r="D16007"/>
      <c r="E16007" s="148"/>
      <c r="F16007" s="148"/>
      <c r="G16007" s="149"/>
      <c r="H16007" s="148"/>
      <c r="I16007"/>
    </row>
    <row r="16008" spans="1:9" x14ac:dyDescent="0.25">
      <c r="A16008"/>
      <c r="B16008"/>
      <c r="C16008"/>
      <c r="D16008"/>
      <c r="E16008" s="148"/>
      <c r="F16008" s="148"/>
      <c r="G16008" s="149"/>
      <c r="H16008" s="148"/>
      <c r="I16008"/>
    </row>
    <row r="16009" spans="1:9" x14ac:dyDescent="0.25">
      <c r="A16009"/>
      <c r="B16009"/>
      <c r="C16009"/>
      <c r="D16009"/>
      <c r="E16009" s="148"/>
      <c r="F16009" s="148"/>
      <c r="G16009" s="149"/>
      <c r="H16009" s="148"/>
      <c r="I16009"/>
    </row>
    <row r="16010" spans="1:9" x14ac:dyDescent="0.25">
      <c r="A16010"/>
      <c r="B16010"/>
      <c r="C16010"/>
      <c r="D16010"/>
      <c r="E16010" s="148"/>
      <c r="F16010" s="148"/>
      <c r="G16010" s="149"/>
      <c r="H16010" s="148"/>
      <c r="I16010"/>
    </row>
    <row r="16011" spans="1:9" x14ac:dyDescent="0.25">
      <c r="A16011"/>
      <c r="B16011"/>
      <c r="C16011"/>
      <c r="D16011"/>
      <c r="E16011" s="148"/>
      <c r="F16011" s="148"/>
      <c r="G16011" s="149"/>
      <c r="H16011" s="148"/>
      <c r="I16011"/>
    </row>
    <row r="16012" spans="1:9" x14ac:dyDescent="0.25">
      <c r="A16012"/>
      <c r="B16012"/>
      <c r="C16012"/>
      <c r="D16012"/>
      <c r="E16012" s="148"/>
      <c r="F16012" s="148"/>
      <c r="G16012" s="149"/>
      <c r="H16012" s="148"/>
      <c r="I16012"/>
    </row>
    <row r="16013" spans="1:9" x14ac:dyDescent="0.25">
      <c r="A16013"/>
      <c r="B16013"/>
      <c r="C16013"/>
      <c r="D16013"/>
      <c r="E16013" s="148"/>
      <c r="F16013" s="148"/>
      <c r="G16013" s="149"/>
      <c r="H16013" s="148"/>
      <c r="I16013"/>
    </row>
    <row r="16014" spans="1:9" x14ac:dyDescent="0.25">
      <c r="A16014"/>
      <c r="B16014"/>
      <c r="C16014"/>
      <c r="D16014"/>
      <c r="E16014" s="148"/>
      <c r="F16014" s="148"/>
      <c r="G16014" s="149"/>
      <c r="H16014" s="148"/>
      <c r="I16014"/>
    </row>
    <row r="16015" spans="1:9" x14ac:dyDescent="0.25">
      <c r="A16015"/>
      <c r="B16015"/>
      <c r="C16015"/>
      <c r="D16015"/>
      <c r="E16015" s="148"/>
      <c r="F16015" s="148"/>
      <c r="G16015" s="149"/>
      <c r="H16015" s="148"/>
      <c r="I16015"/>
    </row>
    <row r="16016" spans="1:9" x14ac:dyDescent="0.25">
      <c r="A16016"/>
      <c r="B16016"/>
      <c r="C16016"/>
      <c r="D16016"/>
      <c r="E16016" s="148"/>
      <c r="F16016" s="148"/>
      <c r="G16016" s="149"/>
      <c r="H16016" s="148"/>
      <c r="I16016"/>
    </row>
    <row r="16017" spans="1:9" x14ac:dyDescent="0.25">
      <c r="A16017"/>
      <c r="B16017"/>
      <c r="C16017"/>
      <c r="D16017"/>
      <c r="E16017" s="148"/>
      <c r="F16017" s="148"/>
      <c r="G16017" s="149"/>
      <c r="H16017" s="148"/>
      <c r="I16017"/>
    </row>
    <row r="16018" spans="1:9" x14ac:dyDescent="0.25">
      <c r="A16018"/>
      <c r="B16018"/>
      <c r="C16018"/>
      <c r="D16018"/>
      <c r="E16018" s="148"/>
      <c r="F16018" s="148"/>
      <c r="G16018" s="149"/>
      <c r="H16018" s="148"/>
      <c r="I16018"/>
    </row>
    <row r="16019" spans="1:9" x14ac:dyDescent="0.25">
      <c r="A16019"/>
      <c r="B16019"/>
      <c r="C16019"/>
      <c r="D16019"/>
      <c r="E16019" s="148"/>
      <c r="F16019" s="148"/>
      <c r="G16019" s="149"/>
      <c r="H16019" s="148"/>
      <c r="I16019"/>
    </row>
    <row r="16020" spans="1:9" x14ac:dyDescent="0.25">
      <c r="A16020"/>
      <c r="B16020"/>
      <c r="C16020"/>
      <c r="D16020"/>
      <c r="E16020" s="148"/>
      <c r="F16020" s="148"/>
      <c r="G16020" s="149"/>
      <c r="H16020" s="148"/>
      <c r="I16020"/>
    </row>
    <row r="16021" spans="1:9" x14ac:dyDescent="0.25">
      <c r="A16021"/>
      <c r="B16021"/>
      <c r="C16021"/>
      <c r="D16021"/>
      <c r="E16021" s="148"/>
      <c r="F16021" s="148"/>
      <c r="G16021" s="149"/>
      <c r="H16021" s="148"/>
      <c r="I16021"/>
    </row>
    <row r="16022" spans="1:9" x14ac:dyDescent="0.25">
      <c r="A16022"/>
      <c r="B16022"/>
      <c r="C16022"/>
      <c r="D16022"/>
      <c r="E16022" s="148"/>
      <c r="F16022" s="148"/>
      <c r="G16022" s="149"/>
      <c r="H16022" s="148"/>
      <c r="I16022"/>
    </row>
    <row r="16023" spans="1:9" x14ac:dyDescent="0.25">
      <c r="A16023"/>
      <c r="B16023"/>
      <c r="C16023"/>
      <c r="D16023"/>
      <c r="E16023" s="148"/>
      <c r="F16023" s="148"/>
      <c r="G16023" s="149"/>
      <c r="H16023" s="148"/>
      <c r="I16023"/>
    </row>
    <row r="16024" spans="1:9" x14ac:dyDescent="0.25">
      <c r="A16024"/>
      <c r="B16024"/>
      <c r="C16024"/>
      <c r="D16024"/>
      <c r="E16024" s="148"/>
      <c r="F16024" s="148"/>
      <c r="G16024" s="149"/>
      <c r="H16024" s="148"/>
      <c r="I16024"/>
    </row>
    <row r="16025" spans="1:9" x14ac:dyDescent="0.25">
      <c r="A16025"/>
      <c r="B16025"/>
      <c r="C16025"/>
      <c r="D16025"/>
      <c r="E16025" s="148"/>
      <c r="F16025" s="148"/>
      <c r="G16025" s="149"/>
      <c r="H16025" s="148"/>
      <c r="I16025"/>
    </row>
    <row r="16026" spans="1:9" x14ac:dyDescent="0.25">
      <c r="A16026"/>
      <c r="B16026"/>
      <c r="C16026"/>
      <c r="D16026"/>
      <c r="E16026" s="148"/>
      <c r="F16026" s="148"/>
      <c r="G16026" s="149"/>
      <c r="H16026" s="148"/>
      <c r="I16026"/>
    </row>
    <row r="16027" spans="1:9" x14ac:dyDescent="0.25">
      <c r="A16027"/>
      <c r="B16027"/>
      <c r="C16027"/>
      <c r="D16027"/>
      <c r="E16027" s="148"/>
      <c r="F16027" s="148"/>
      <c r="G16027" s="149"/>
      <c r="H16027" s="148"/>
      <c r="I16027"/>
    </row>
    <row r="16028" spans="1:9" x14ac:dyDescent="0.25">
      <c r="A16028"/>
      <c r="B16028"/>
      <c r="C16028"/>
      <c r="D16028"/>
      <c r="E16028" s="148"/>
      <c r="F16028" s="148"/>
      <c r="G16028" s="149"/>
      <c r="H16028" s="148"/>
      <c r="I16028"/>
    </row>
    <row r="16029" spans="1:9" x14ac:dyDescent="0.25">
      <c r="A16029"/>
      <c r="B16029"/>
      <c r="C16029"/>
      <c r="D16029"/>
      <c r="E16029" s="148"/>
      <c r="F16029" s="148"/>
      <c r="G16029" s="149"/>
      <c r="H16029" s="148"/>
      <c r="I16029"/>
    </row>
    <row r="16030" spans="1:9" x14ac:dyDescent="0.25">
      <c r="A16030"/>
      <c r="B16030"/>
      <c r="C16030"/>
      <c r="D16030"/>
      <c r="E16030" s="148"/>
      <c r="F16030" s="148"/>
      <c r="G16030" s="149"/>
      <c r="H16030" s="148"/>
      <c r="I16030"/>
    </row>
    <row r="16031" spans="1:9" x14ac:dyDescent="0.25">
      <c r="A16031"/>
      <c r="B16031"/>
      <c r="C16031"/>
      <c r="D16031"/>
      <c r="E16031" s="148"/>
      <c r="F16031" s="148"/>
      <c r="G16031" s="149"/>
      <c r="H16031" s="148"/>
      <c r="I16031"/>
    </row>
    <row r="16032" spans="1:9" x14ac:dyDescent="0.25">
      <c r="A16032"/>
      <c r="B16032"/>
      <c r="C16032"/>
      <c r="D16032"/>
      <c r="E16032" s="148"/>
      <c r="F16032" s="148"/>
      <c r="G16032" s="149"/>
      <c r="H16032" s="148"/>
      <c r="I16032"/>
    </row>
    <row r="16033" spans="1:9" x14ac:dyDescent="0.25">
      <c r="A16033"/>
      <c r="B16033"/>
      <c r="C16033"/>
      <c r="D16033"/>
      <c r="E16033" s="148"/>
      <c r="F16033" s="148"/>
      <c r="G16033" s="149"/>
      <c r="H16033" s="148"/>
      <c r="I16033"/>
    </row>
    <row r="16034" spans="1:9" x14ac:dyDescent="0.25">
      <c r="A16034"/>
      <c r="B16034"/>
      <c r="C16034"/>
      <c r="D16034"/>
      <c r="E16034" s="148"/>
      <c r="F16034" s="148"/>
      <c r="G16034" s="149"/>
      <c r="H16034" s="148"/>
      <c r="I16034"/>
    </row>
    <row r="16035" spans="1:9" x14ac:dyDescent="0.25">
      <c r="A16035"/>
      <c r="B16035"/>
      <c r="C16035"/>
      <c r="D16035"/>
      <c r="E16035" s="148"/>
      <c r="F16035" s="148"/>
      <c r="G16035" s="149"/>
      <c r="H16035" s="148"/>
      <c r="I16035"/>
    </row>
    <row r="16036" spans="1:9" x14ac:dyDescent="0.25">
      <c r="A16036"/>
      <c r="B16036"/>
      <c r="C16036"/>
      <c r="D16036"/>
      <c r="E16036" s="148"/>
      <c r="F16036" s="148"/>
      <c r="G16036" s="149"/>
      <c r="H16036" s="148"/>
      <c r="I16036"/>
    </row>
    <row r="16037" spans="1:9" x14ac:dyDescent="0.25">
      <c r="A16037"/>
      <c r="B16037"/>
      <c r="C16037"/>
      <c r="D16037"/>
      <c r="E16037" s="148"/>
      <c r="F16037" s="148"/>
      <c r="G16037" s="149"/>
      <c r="H16037" s="148"/>
      <c r="I16037"/>
    </row>
    <row r="16038" spans="1:9" x14ac:dyDescent="0.25">
      <c r="A16038"/>
      <c r="B16038"/>
      <c r="C16038"/>
      <c r="D16038"/>
      <c r="E16038" s="148"/>
      <c r="F16038" s="148"/>
      <c r="G16038" s="149"/>
      <c r="H16038" s="148"/>
      <c r="I16038"/>
    </row>
    <row r="16039" spans="1:9" x14ac:dyDescent="0.25">
      <c r="A16039"/>
      <c r="B16039"/>
      <c r="C16039"/>
      <c r="D16039"/>
      <c r="E16039" s="148"/>
      <c r="F16039" s="148"/>
      <c r="G16039" s="149"/>
      <c r="H16039" s="148"/>
      <c r="I16039"/>
    </row>
    <row r="16040" spans="1:9" x14ac:dyDescent="0.25">
      <c r="A16040"/>
      <c r="B16040"/>
      <c r="C16040"/>
      <c r="D16040"/>
      <c r="E16040" s="148"/>
      <c r="F16040" s="148"/>
      <c r="G16040" s="149"/>
      <c r="H16040" s="148"/>
      <c r="I16040"/>
    </row>
    <row r="16041" spans="1:9" x14ac:dyDescent="0.25">
      <c r="A16041"/>
      <c r="B16041"/>
      <c r="C16041"/>
      <c r="D16041"/>
      <c r="E16041" s="148"/>
      <c r="F16041" s="148"/>
      <c r="G16041" s="149"/>
      <c r="H16041" s="148"/>
      <c r="I16041"/>
    </row>
    <row r="16042" spans="1:9" x14ac:dyDescent="0.25">
      <c r="A16042"/>
      <c r="B16042"/>
      <c r="C16042"/>
      <c r="D16042"/>
      <c r="E16042" s="148"/>
      <c r="F16042" s="148"/>
      <c r="G16042" s="149"/>
      <c r="H16042" s="148"/>
      <c r="I16042"/>
    </row>
    <row r="16043" spans="1:9" x14ac:dyDescent="0.25">
      <c r="A16043"/>
      <c r="B16043"/>
      <c r="C16043"/>
      <c r="D16043"/>
      <c r="E16043" s="148"/>
      <c r="F16043" s="148"/>
      <c r="G16043" s="149"/>
      <c r="H16043" s="148"/>
      <c r="I16043"/>
    </row>
    <row r="16044" spans="1:9" x14ac:dyDescent="0.25">
      <c r="A16044"/>
      <c r="B16044"/>
      <c r="C16044"/>
      <c r="D16044"/>
      <c r="E16044" s="148"/>
      <c r="F16044" s="148"/>
      <c r="G16044" s="149"/>
      <c r="H16044" s="148"/>
      <c r="I16044"/>
    </row>
    <row r="16045" spans="1:9" x14ac:dyDescent="0.25">
      <c r="A16045"/>
      <c r="B16045"/>
      <c r="C16045"/>
      <c r="D16045"/>
      <c r="E16045" s="148"/>
      <c r="F16045" s="148"/>
      <c r="G16045" s="149"/>
      <c r="H16045" s="148"/>
      <c r="I16045"/>
    </row>
    <row r="16046" spans="1:9" x14ac:dyDescent="0.25">
      <c r="A16046"/>
      <c r="B16046"/>
      <c r="C16046"/>
      <c r="D16046"/>
      <c r="E16046" s="148"/>
      <c r="F16046" s="148"/>
      <c r="G16046" s="149"/>
      <c r="H16046" s="148"/>
      <c r="I16046"/>
    </row>
    <row r="16047" spans="1:9" x14ac:dyDescent="0.25">
      <c r="A16047"/>
      <c r="B16047"/>
      <c r="C16047"/>
      <c r="D16047"/>
      <c r="E16047" s="148"/>
      <c r="F16047" s="148"/>
      <c r="G16047" s="149"/>
      <c r="H16047" s="148"/>
      <c r="I16047"/>
    </row>
    <row r="16048" spans="1:9" x14ac:dyDescent="0.25">
      <c r="A16048"/>
      <c r="B16048"/>
      <c r="C16048"/>
      <c r="D16048"/>
      <c r="E16048" s="148"/>
      <c r="F16048" s="148"/>
      <c r="G16048" s="149"/>
      <c r="H16048" s="148"/>
      <c r="I16048"/>
    </row>
    <row r="16049" spans="1:9" x14ac:dyDescent="0.25">
      <c r="A16049"/>
      <c r="B16049"/>
      <c r="C16049"/>
      <c r="D16049"/>
      <c r="E16049" s="148"/>
      <c r="F16049" s="148"/>
      <c r="G16049" s="149"/>
      <c r="H16049" s="148"/>
      <c r="I16049"/>
    </row>
    <row r="16050" spans="1:9" x14ac:dyDescent="0.25">
      <c r="A16050"/>
      <c r="B16050"/>
      <c r="C16050"/>
      <c r="D16050"/>
      <c r="E16050" s="148"/>
      <c r="F16050" s="148"/>
      <c r="G16050" s="149"/>
      <c r="H16050" s="148"/>
      <c r="I16050"/>
    </row>
    <row r="16051" spans="1:9" x14ac:dyDescent="0.25">
      <c r="A16051"/>
      <c r="B16051"/>
      <c r="C16051"/>
      <c r="D16051"/>
      <c r="E16051" s="148"/>
      <c r="F16051" s="148"/>
      <c r="G16051" s="149"/>
      <c r="H16051" s="148"/>
      <c r="I16051"/>
    </row>
    <row r="16052" spans="1:9" x14ac:dyDescent="0.25">
      <c r="A16052"/>
      <c r="B16052"/>
      <c r="C16052"/>
      <c r="D16052"/>
      <c r="E16052" s="148"/>
      <c r="F16052" s="148"/>
      <c r="G16052" s="149"/>
      <c r="H16052" s="148"/>
      <c r="I16052"/>
    </row>
    <row r="16053" spans="1:9" x14ac:dyDescent="0.25">
      <c r="A16053"/>
      <c r="B16053"/>
      <c r="C16053"/>
      <c r="D16053"/>
      <c r="E16053" s="148"/>
      <c r="F16053" s="148"/>
      <c r="G16053" s="149"/>
      <c r="H16053" s="148"/>
      <c r="I16053"/>
    </row>
    <row r="16054" spans="1:9" x14ac:dyDescent="0.25">
      <c r="A16054"/>
      <c r="B16054"/>
      <c r="C16054"/>
      <c r="D16054"/>
      <c r="E16054" s="148"/>
      <c r="F16054" s="148"/>
      <c r="G16054" s="149"/>
      <c r="H16054" s="148"/>
      <c r="I16054"/>
    </row>
    <row r="16055" spans="1:9" x14ac:dyDescent="0.25">
      <c r="A16055"/>
      <c r="B16055"/>
      <c r="C16055"/>
      <c r="D16055"/>
      <c r="E16055" s="148"/>
      <c r="F16055" s="148"/>
      <c r="G16055" s="149"/>
      <c r="H16055" s="148"/>
      <c r="I16055"/>
    </row>
    <row r="16056" spans="1:9" x14ac:dyDescent="0.25">
      <c r="A16056"/>
      <c r="B16056"/>
      <c r="C16056"/>
      <c r="D16056"/>
      <c r="E16056" s="148"/>
      <c r="F16056" s="148"/>
      <c r="G16056" s="149"/>
      <c r="H16056" s="148"/>
      <c r="I16056"/>
    </row>
    <row r="16057" spans="1:9" x14ac:dyDescent="0.25">
      <c r="A16057"/>
      <c r="B16057"/>
      <c r="C16057"/>
      <c r="D16057"/>
      <c r="E16057" s="148"/>
      <c r="F16057" s="148"/>
      <c r="G16057" s="149"/>
      <c r="H16057" s="148"/>
      <c r="I16057"/>
    </row>
    <row r="16058" spans="1:9" x14ac:dyDescent="0.25">
      <c r="A16058"/>
      <c r="B16058"/>
      <c r="C16058"/>
      <c r="D16058"/>
      <c r="E16058" s="148"/>
      <c r="F16058" s="148"/>
      <c r="G16058" s="149"/>
      <c r="H16058" s="148"/>
      <c r="I16058"/>
    </row>
    <row r="16059" spans="1:9" x14ac:dyDescent="0.25">
      <c r="A16059"/>
      <c r="B16059"/>
      <c r="C16059"/>
      <c r="D16059"/>
      <c r="E16059" s="148"/>
      <c r="F16059" s="148"/>
      <c r="G16059" s="149"/>
      <c r="H16059" s="148"/>
      <c r="I16059"/>
    </row>
    <row r="16060" spans="1:9" x14ac:dyDescent="0.25">
      <c r="A16060"/>
      <c r="B16060"/>
      <c r="C16060"/>
      <c r="D16060"/>
      <c r="E16060" s="148"/>
      <c r="F16060" s="148"/>
      <c r="G16060" s="149"/>
      <c r="H16060" s="148"/>
      <c r="I16060"/>
    </row>
    <row r="16061" spans="1:9" x14ac:dyDescent="0.25">
      <c r="A16061"/>
      <c r="B16061"/>
      <c r="C16061"/>
      <c r="D16061"/>
      <c r="E16061" s="148"/>
      <c r="F16061" s="148"/>
      <c r="G16061" s="149"/>
      <c r="H16061" s="148"/>
      <c r="I16061"/>
    </row>
    <row r="16062" spans="1:9" x14ac:dyDescent="0.25">
      <c r="A16062"/>
      <c r="B16062"/>
      <c r="C16062"/>
      <c r="D16062"/>
      <c r="E16062" s="148"/>
      <c r="F16062" s="148"/>
      <c r="G16062" s="149"/>
      <c r="H16062" s="148"/>
      <c r="I16062"/>
    </row>
    <row r="16063" spans="1:9" x14ac:dyDescent="0.25">
      <c r="A16063"/>
      <c r="B16063"/>
      <c r="C16063"/>
      <c r="D16063"/>
      <c r="E16063" s="148"/>
      <c r="F16063" s="148"/>
      <c r="G16063" s="149"/>
      <c r="H16063" s="148"/>
      <c r="I16063"/>
    </row>
    <row r="16064" spans="1:9" x14ac:dyDescent="0.25">
      <c r="A16064"/>
      <c r="B16064"/>
      <c r="C16064"/>
      <c r="D16064"/>
      <c r="E16064" s="148"/>
      <c r="F16064" s="148"/>
      <c r="G16064" s="149"/>
      <c r="H16064" s="148"/>
      <c r="I16064"/>
    </row>
    <row r="16065" spans="1:9" x14ac:dyDescent="0.25">
      <c r="A16065"/>
      <c r="B16065"/>
      <c r="C16065"/>
      <c r="D16065"/>
      <c r="E16065" s="148"/>
      <c r="F16065" s="148"/>
      <c r="G16065" s="149"/>
      <c r="H16065" s="148"/>
      <c r="I16065"/>
    </row>
    <row r="16066" spans="1:9" x14ac:dyDescent="0.25">
      <c r="A16066"/>
      <c r="B16066"/>
      <c r="C16066"/>
      <c r="D16066"/>
      <c r="E16066" s="148"/>
      <c r="F16066" s="148"/>
      <c r="G16066" s="149"/>
      <c r="H16066" s="148"/>
      <c r="I16066"/>
    </row>
    <row r="16067" spans="1:9" x14ac:dyDescent="0.25">
      <c r="A16067"/>
      <c r="B16067"/>
      <c r="C16067"/>
      <c r="D16067"/>
      <c r="E16067" s="148"/>
      <c r="F16067" s="148"/>
      <c r="G16067" s="149"/>
      <c r="H16067" s="148"/>
      <c r="I16067"/>
    </row>
    <row r="16068" spans="1:9" x14ac:dyDescent="0.25">
      <c r="A16068"/>
      <c r="B16068"/>
      <c r="C16068"/>
      <c r="D16068"/>
      <c r="E16068" s="148"/>
      <c r="F16068" s="148"/>
      <c r="G16068" s="149"/>
      <c r="H16068" s="148"/>
      <c r="I16068"/>
    </row>
    <row r="16069" spans="1:9" x14ac:dyDescent="0.25">
      <c r="A16069"/>
      <c r="B16069"/>
      <c r="C16069"/>
      <c r="D16069"/>
      <c r="E16069" s="148"/>
      <c r="F16069" s="148"/>
      <c r="G16069" s="149"/>
      <c r="H16069" s="148"/>
      <c r="I16069"/>
    </row>
    <row r="16070" spans="1:9" x14ac:dyDescent="0.25">
      <c r="A16070"/>
      <c r="B16070"/>
      <c r="C16070"/>
      <c r="D16070"/>
      <c r="E16070" s="148"/>
      <c r="F16070" s="148"/>
      <c r="G16070" s="149"/>
      <c r="H16070" s="148"/>
      <c r="I16070"/>
    </row>
    <row r="16071" spans="1:9" x14ac:dyDescent="0.25">
      <c r="A16071"/>
      <c r="B16071"/>
      <c r="C16071"/>
      <c r="D16071"/>
      <c r="E16071" s="148"/>
      <c r="F16071" s="148"/>
      <c r="G16071" s="149"/>
      <c r="H16071" s="148"/>
      <c r="I16071"/>
    </row>
    <row r="16072" spans="1:9" x14ac:dyDescent="0.25">
      <c r="A16072"/>
      <c r="B16072"/>
      <c r="C16072"/>
      <c r="D16072"/>
      <c r="E16072" s="148"/>
      <c r="F16072" s="148"/>
      <c r="G16072" s="149"/>
      <c r="H16072" s="148"/>
      <c r="I16072"/>
    </row>
    <row r="16073" spans="1:9" x14ac:dyDescent="0.25">
      <c r="A16073"/>
      <c r="B16073"/>
      <c r="C16073"/>
      <c r="D16073"/>
      <c r="E16073" s="148"/>
      <c r="F16073" s="148"/>
      <c r="G16073" s="149"/>
      <c r="H16073" s="148"/>
      <c r="I16073"/>
    </row>
    <row r="16074" spans="1:9" x14ac:dyDescent="0.25">
      <c r="A16074"/>
      <c r="B16074"/>
      <c r="C16074"/>
      <c r="D16074"/>
      <c r="E16074" s="148"/>
      <c r="F16074" s="148"/>
      <c r="G16074" s="149"/>
      <c r="H16074" s="148"/>
      <c r="I16074"/>
    </row>
    <row r="16075" spans="1:9" x14ac:dyDescent="0.25">
      <c r="A16075"/>
      <c r="B16075"/>
      <c r="C16075"/>
      <c r="D16075"/>
      <c r="E16075" s="148"/>
      <c r="F16075" s="148"/>
      <c r="G16075" s="149"/>
      <c r="H16075" s="148"/>
      <c r="I16075"/>
    </row>
    <row r="16076" spans="1:9" x14ac:dyDescent="0.25">
      <c r="A16076"/>
      <c r="B16076"/>
      <c r="C16076"/>
      <c r="D16076"/>
      <c r="E16076" s="148"/>
      <c r="F16076" s="148"/>
      <c r="G16076" s="149"/>
      <c r="H16076" s="148"/>
      <c r="I16076"/>
    </row>
    <row r="16077" spans="1:9" x14ac:dyDescent="0.25">
      <c r="A16077"/>
      <c r="B16077"/>
      <c r="C16077"/>
      <c r="D16077"/>
      <c r="E16077" s="148"/>
      <c r="F16077" s="148"/>
      <c r="G16077" s="149"/>
      <c r="H16077" s="148"/>
      <c r="I16077"/>
    </row>
    <row r="16078" spans="1:9" x14ac:dyDescent="0.25">
      <c r="A16078"/>
      <c r="B16078"/>
      <c r="C16078"/>
      <c r="D16078"/>
      <c r="E16078" s="148"/>
      <c r="F16078" s="148"/>
      <c r="G16078" s="149"/>
      <c r="H16078" s="148"/>
      <c r="I16078"/>
    </row>
    <row r="16079" spans="1:9" x14ac:dyDescent="0.25">
      <c r="A16079"/>
      <c r="B16079"/>
      <c r="C16079"/>
      <c r="D16079"/>
      <c r="E16079" s="148"/>
      <c r="F16079" s="148"/>
      <c r="G16079" s="149"/>
      <c r="H16079" s="148"/>
      <c r="I16079"/>
    </row>
    <row r="16080" spans="1:9" x14ac:dyDescent="0.25">
      <c r="A16080"/>
      <c r="B16080"/>
      <c r="C16080"/>
      <c r="D16080"/>
      <c r="E16080" s="148"/>
      <c r="F16080" s="148"/>
      <c r="G16080" s="149"/>
      <c r="H16080" s="148"/>
      <c r="I16080"/>
    </row>
    <row r="16081" spans="1:9" x14ac:dyDescent="0.25">
      <c r="A16081"/>
      <c r="B16081"/>
      <c r="C16081"/>
      <c r="D16081"/>
      <c r="E16081" s="148"/>
      <c r="F16081" s="148"/>
      <c r="G16081" s="149"/>
      <c r="H16081" s="148"/>
      <c r="I16081"/>
    </row>
    <row r="16082" spans="1:9" x14ac:dyDescent="0.25">
      <c r="A16082"/>
      <c r="B16082"/>
      <c r="C16082"/>
      <c r="D16082"/>
      <c r="E16082" s="148"/>
      <c r="F16082" s="148"/>
      <c r="G16082" s="149"/>
      <c r="H16082" s="148"/>
      <c r="I16082"/>
    </row>
    <row r="16083" spans="1:9" x14ac:dyDescent="0.25">
      <c r="A16083"/>
      <c r="B16083"/>
      <c r="C16083"/>
      <c r="D16083"/>
      <c r="E16083" s="148"/>
      <c r="F16083" s="148"/>
      <c r="G16083" s="149"/>
      <c r="H16083" s="148"/>
      <c r="I16083"/>
    </row>
    <row r="16084" spans="1:9" x14ac:dyDescent="0.25">
      <c r="A16084"/>
      <c r="B16084"/>
      <c r="C16084"/>
      <c r="D16084"/>
      <c r="E16084" s="148"/>
      <c r="F16084" s="148"/>
      <c r="G16084" s="149"/>
      <c r="H16084" s="148"/>
      <c r="I16084"/>
    </row>
    <row r="16085" spans="1:9" x14ac:dyDescent="0.25">
      <c r="A16085"/>
      <c r="B16085"/>
      <c r="C16085"/>
      <c r="D16085"/>
      <c r="E16085" s="148"/>
      <c r="F16085" s="148"/>
      <c r="G16085" s="149"/>
      <c r="H16085" s="148"/>
      <c r="I16085"/>
    </row>
    <row r="16086" spans="1:9" x14ac:dyDescent="0.25">
      <c r="A16086"/>
      <c r="B16086"/>
      <c r="C16086"/>
      <c r="D16086"/>
      <c r="E16086" s="148"/>
      <c r="F16086" s="148"/>
      <c r="G16086" s="149"/>
      <c r="H16086" s="148"/>
      <c r="I16086"/>
    </row>
    <row r="16087" spans="1:9" x14ac:dyDescent="0.25">
      <c r="A16087"/>
      <c r="B16087"/>
      <c r="C16087"/>
      <c r="D16087"/>
      <c r="E16087" s="148"/>
      <c r="F16087" s="148"/>
      <c r="G16087" s="149"/>
      <c r="H16087" s="148"/>
      <c r="I16087"/>
    </row>
    <row r="16088" spans="1:9" x14ac:dyDescent="0.25">
      <c r="A16088"/>
      <c r="B16088"/>
      <c r="C16088"/>
      <c r="D16088"/>
      <c r="E16088" s="148"/>
      <c r="F16088" s="148"/>
      <c r="G16088" s="149"/>
      <c r="H16088" s="148"/>
      <c r="I16088"/>
    </row>
    <row r="16089" spans="1:9" x14ac:dyDescent="0.25">
      <c r="A16089"/>
      <c r="B16089"/>
      <c r="C16089"/>
      <c r="D16089"/>
      <c r="E16089" s="148"/>
      <c r="F16089" s="148"/>
      <c r="G16089" s="149"/>
      <c r="H16089" s="148"/>
      <c r="I16089"/>
    </row>
    <row r="16090" spans="1:9" x14ac:dyDescent="0.25">
      <c r="A16090"/>
      <c r="B16090"/>
      <c r="C16090"/>
      <c r="D16090"/>
      <c r="E16090" s="148"/>
      <c r="F16090" s="148"/>
      <c r="G16090" s="149"/>
      <c r="H16090" s="148"/>
      <c r="I16090"/>
    </row>
    <row r="16091" spans="1:9" x14ac:dyDescent="0.25">
      <c r="A16091"/>
      <c r="B16091"/>
      <c r="C16091"/>
      <c r="D16091"/>
      <c r="E16091" s="148"/>
      <c r="F16091" s="148"/>
      <c r="G16091" s="149"/>
      <c r="H16091" s="148"/>
      <c r="I16091"/>
    </row>
    <row r="16092" spans="1:9" x14ac:dyDescent="0.25">
      <c r="A16092"/>
      <c r="B16092"/>
      <c r="C16092"/>
      <c r="D16092"/>
      <c r="E16092" s="148"/>
      <c r="F16092" s="148"/>
      <c r="G16092" s="149"/>
      <c r="H16092" s="148"/>
      <c r="I16092"/>
    </row>
    <row r="16093" spans="1:9" x14ac:dyDescent="0.25">
      <c r="A16093"/>
      <c r="B16093"/>
      <c r="C16093"/>
      <c r="D16093"/>
      <c r="E16093" s="148"/>
      <c r="F16093" s="148"/>
      <c r="G16093" s="149"/>
      <c r="H16093" s="148"/>
      <c r="I16093"/>
    </row>
    <row r="16094" spans="1:9" x14ac:dyDescent="0.25">
      <c r="A16094"/>
      <c r="B16094"/>
      <c r="C16094"/>
      <c r="D16094"/>
      <c r="E16094" s="148"/>
      <c r="F16094" s="148"/>
      <c r="G16094" s="149"/>
      <c r="H16094" s="148"/>
      <c r="I16094"/>
    </row>
    <row r="16095" spans="1:9" x14ac:dyDescent="0.25">
      <c r="A16095"/>
      <c r="B16095"/>
      <c r="C16095"/>
      <c r="D16095"/>
      <c r="E16095" s="148"/>
      <c r="F16095" s="148"/>
      <c r="G16095" s="149"/>
      <c r="H16095" s="148"/>
      <c r="I16095"/>
    </row>
    <row r="16096" spans="1:9" x14ac:dyDescent="0.25">
      <c r="A16096"/>
      <c r="B16096"/>
      <c r="C16096"/>
      <c r="D16096"/>
      <c r="E16096" s="148"/>
      <c r="F16096" s="148"/>
      <c r="G16096" s="149"/>
      <c r="H16096" s="148"/>
      <c r="I16096"/>
    </row>
    <row r="16097" spans="1:9" x14ac:dyDescent="0.25">
      <c r="A16097"/>
      <c r="B16097"/>
      <c r="C16097"/>
      <c r="D16097"/>
      <c r="E16097" s="148"/>
      <c r="F16097" s="148"/>
      <c r="G16097" s="149"/>
      <c r="H16097" s="148"/>
      <c r="I16097"/>
    </row>
    <row r="16098" spans="1:9" x14ac:dyDescent="0.25">
      <c r="A16098"/>
      <c r="B16098"/>
      <c r="C16098"/>
      <c r="D16098"/>
      <c r="E16098" s="148"/>
      <c r="F16098" s="148"/>
      <c r="G16098" s="149"/>
      <c r="H16098" s="148"/>
      <c r="I16098"/>
    </row>
    <row r="16099" spans="1:9" x14ac:dyDescent="0.25">
      <c r="A16099"/>
      <c r="B16099"/>
      <c r="C16099"/>
      <c r="D16099"/>
      <c r="E16099" s="148"/>
      <c r="F16099" s="148"/>
      <c r="G16099" s="149"/>
      <c r="H16099" s="148"/>
      <c r="I16099"/>
    </row>
    <row r="16100" spans="1:9" x14ac:dyDescent="0.25">
      <c r="A16100"/>
      <c r="B16100"/>
      <c r="C16100"/>
      <c r="D16100"/>
      <c r="E16100" s="148"/>
      <c r="F16100" s="148"/>
      <c r="G16100" s="149"/>
      <c r="H16100" s="148"/>
      <c r="I16100"/>
    </row>
    <row r="16101" spans="1:9" x14ac:dyDescent="0.25">
      <c r="A16101"/>
      <c r="B16101"/>
      <c r="C16101"/>
      <c r="D16101"/>
      <c r="E16101" s="148"/>
      <c r="F16101" s="148"/>
      <c r="G16101" s="149"/>
      <c r="H16101" s="148"/>
      <c r="I16101"/>
    </row>
    <row r="16102" spans="1:9" x14ac:dyDescent="0.25">
      <c r="A16102"/>
      <c r="B16102"/>
      <c r="C16102"/>
      <c r="D16102"/>
      <c r="E16102" s="148"/>
      <c r="F16102" s="148"/>
      <c r="G16102" s="149"/>
      <c r="H16102" s="148"/>
      <c r="I16102"/>
    </row>
    <row r="16103" spans="1:9" x14ac:dyDescent="0.25">
      <c r="A16103"/>
      <c r="B16103"/>
      <c r="C16103"/>
      <c r="D16103"/>
      <c r="E16103" s="148"/>
      <c r="F16103" s="148"/>
      <c r="G16103" s="149"/>
      <c r="H16103" s="148"/>
      <c r="I16103"/>
    </row>
    <row r="16104" spans="1:9" x14ac:dyDescent="0.25">
      <c r="A16104"/>
      <c r="B16104"/>
      <c r="C16104"/>
      <c r="D16104"/>
      <c r="E16104" s="148"/>
      <c r="F16104" s="148"/>
      <c r="G16104" s="149"/>
      <c r="H16104" s="148"/>
      <c r="I16104"/>
    </row>
    <row r="16105" spans="1:9" x14ac:dyDescent="0.25">
      <c r="A16105"/>
      <c r="B16105"/>
      <c r="C16105"/>
      <c r="D16105"/>
      <c r="E16105" s="148"/>
      <c r="F16105" s="148"/>
      <c r="G16105" s="149"/>
      <c r="H16105" s="148"/>
      <c r="I16105"/>
    </row>
    <row r="16106" spans="1:9" x14ac:dyDescent="0.25">
      <c r="A16106"/>
      <c r="B16106"/>
      <c r="C16106"/>
      <c r="D16106"/>
      <c r="E16106" s="148"/>
      <c r="F16106" s="148"/>
      <c r="G16106" s="149"/>
      <c r="H16106" s="148"/>
      <c r="I16106"/>
    </row>
    <row r="16107" spans="1:9" x14ac:dyDescent="0.25">
      <c r="A16107"/>
      <c r="B16107"/>
      <c r="C16107"/>
      <c r="D16107"/>
      <c r="E16107" s="148"/>
      <c r="F16107" s="148"/>
      <c r="G16107" s="149"/>
      <c r="H16107" s="148"/>
      <c r="I16107"/>
    </row>
    <row r="16108" spans="1:9" x14ac:dyDescent="0.25">
      <c r="A16108"/>
      <c r="B16108"/>
      <c r="C16108"/>
      <c r="D16108"/>
      <c r="E16108" s="148"/>
      <c r="F16108" s="148"/>
      <c r="G16108" s="149"/>
      <c r="H16108" s="148"/>
      <c r="I16108"/>
    </row>
    <row r="16109" spans="1:9" x14ac:dyDescent="0.25">
      <c r="A16109"/>
      <c r="B16109"/>
      <c r="C16109"/>
      <c r="D16109"/>
      <c r="E16109" s="148"/>
      <c r="F16109" s="148"/>
      <c r="G16109" s="149"/>
      <c r="H16109" s="148"/>
      <c r="I16109"/>
    </row>
    <row r="16110" spans="1:9" x14ac:dyDescent="0.25">
      <c r="A16110"/>
      <c r="B16110"/>
      <c r="C16110"/>
      <c r="D16110"/>
      <c r="E16110" s="148"/>
      <c r="F16110" s="148"/>
      <c r="G16110" s="149"/>
      <c r="H16110" s="148"/>
      <c r="I16110"/>
    </row>
    <row r="16111" spans="1:9" x14ac:dyDescent="0.25">
      <c r="A16111"/>
      <c r="B16111"/>
      <c r="C16111"/>
      <c r="D16111"/>
      <c r="E16111" s="148"/>
      <c r="F16111" s="148"/>
      <c r="G16111" s="149"/>
      <c r="H16111" s="148"/>
      <c r="I16111"/>
    </row>
    <row r="16112" spans="1:9" x14ac:dyDescent="0.25">
      <c r="A16112"/>
      <c r="B16112"/>
      <c r="C16112"/>
      <c r="D16112"/>
      <c r="E16112" s="148"/>
      <c r="F16112" s="148"/>
      <c r="G16112" s="149"/>
      <c r="H16112" s="148"/>
      <c r="I16112"/>
    </row>
    <row r="16113" spans="1:9" x14ac:dyDescent="0.25">
      <c r="A16113"/>
      <c r="B16113"/>
      <c r="C16113"/>
      <c r="D16113"/>
      <c r="E16113" s="148"/>
      <c r="F16113" s="148"/>
      <c r="G16113" s="149"/>
      <c r="H16113" s="148"/>
      <c r="I16113"/>
    </row>
    <row r="16114" spans="1:9" x14ac:dyDescent="0.25">
      <c r="A16114"/>
      <c r="B16114"/>
      <c r="C16114"/>
      <c r="D16114"/>
      <c r="E16114" s="148"/>
      <c r="F16114" s="148"/>
      <c r="G16114" s="149"/>
      <c r="H16114" s="148"/>
      <c r="I16114"/>
    </row>
    <row r="16115" spans="1:9" x14ac:dyDescent="0.25">
      <c r="A16115"/>
      <c r="B16115"/>
      <c r="C16115"/>
      <c r="D16115"/>
      <c r="E16115" s="148"/>
      <c r="F16115" s="148"/>
      <c r="G16115" s="149"/>
      <c r="H16115" s="148"/>
      <c r="I16115"/>
    </row>
    <row r="16116" spans="1:9" x14ac:dyDescent="0.25">
      <c r="A16116"/>
      <c r="B16116"/>
      <c r="C16116"/>
      <c r="D16116"/>
      <c r="E16116" s="148"/>
      <c r="F16116" s="148"/>
      <c r="G16116" s="149"/>
      <c r="H16116" s="148"/>
      <c r="I16116"/>
    </row>
    <row r="16117" spans="1:9" x14ac:dyDescent="0.25">
      <c r="A16117"/>
      <c r="B16117"/>
      <c r="C16117"/>
      <c r="D16117"/>
      <c r="E16117" s="148"/>
      <c r="F16117" s="148"/>
      <c r="G16117" s="149"/>
      <c r="H16117" s="148"/>
      <c r="I16117"/>
    </row>
    <row r="16118" spans="1:9" x14ac:dyDescent="0.25">
      <c r="A16118"/>
      <c r="B16118"/>
      <c r="C16118"/>
      <c r="D16118"/>
      <c r="E16118" s="148"/>
      <c r="F16118" s="148"/>
      <c r="G16118" s="149"/>
      <c r="H16118" s="148"/>
      <c r="I16118"/>
    </row>
    <row r="16119" spans="1:9" x14ac:dyDescent="0.25">
      <c r="A16119"/>
      <c r="B16119"/>
      <c r="C16119"/>
      <c r="D16119"/>
      <c r="E16119" s="148"/>
      <c r="F16119" s="148"/>
      <c r="G16119" s="149"/>
      <c r="H16119" s="148"/>
      <c r="I16119"/>
    </row>
    <row r="16120" spans="1:9" x14ac:dyDescent="0.25">
      <c r="A16120"/>
      <c r="B16120"/>
      <c r="C16120"/>
      <c r="D16120"/>
      <c r="E16120" s="148"/>
      <c r="F16120" s="148"/>
      <c r="G16120" s="149"/>
      <c r="H16120" s="148"/>
      <c r="I16120"/>
    </row>
    <row r="16121" spans="1:9" x14ac:dyDescent="0.25">
      <c r="A16121"/>
      <c r="B16121"/>
      <c r="C16121"/>
      <c r="D16121"/>
      <c r="E16121" s="148"/>
      <c r="F16121" s="148"/>
      <c r="G16121" s="149"/>
      <c r="H16121" s="148"/>
      <c r="I16121"/>
    </row>
    <row r="16122" spans="1:9" x14ac:dyDescent="0.25">
      <c r="A16122"/>
      <c r="B16122"/>
      <c r="C16122"/>
      <c r="D16122"/>
      <c r="E16122" s="148"/>
      <c r="F16122" s="148"/>
      <c r="G16122" s="149"/>
      <c r="H16122" s="148"/>
      <c r="I16122"/>
    </row>
    <row r="16123" spans="1:9" x14ac:dyDescent="0.25">
      <c r="A16123"/>
      <c r="B16123"/>
      <c r="C16123"/>
      <c r="D16123"/>
      <c r="E16123" s="148"/>
      <c r="F16123" s="148"/>
      <c r="G16123" s="149"/>
      <c r="H16123" s="148"/>
      <c r="I16123"/>
    </row>
    <row r="16124" spans="1:9" x14ac:dyDescent="0.25">
      <c r="A16124"/>
      <c r="B16124"/>
      <c r="C16124"/>
      <c r="D16124"/>
      <c r="E16124" s="148"/>
      <c r="F16124" s="148"/>
      <c r="G16124" s="149"/>
      <c r="H16124" s="148"/>
      <c r="I16124"/>
    </row>
    <row r="16125" spans="1:9" x14ac:dyDescent="0.25">
      <c r="A16125"/>
      <c r="B16125"/>
      <c r="C16125"/>
      <c r="D16125"/>
      <c r="E16125" s="148"/>
      <c r="F16125" s="148"/>
      <c r="G16125" s="149"/>
      <c r="H16125" s="148"/>
      <c r="I16125"/>
    </row>
    <row r="16126" spans="1:9" x14ac:dyDescent="0.25">
      <c r="A16126"/>
      <c r="B16126"/>
      <c r="C16126"/>
      <c r="D16126"/>
      <c r="E16126" s="148"/>
      <c r="F16126" s="148"/>
      <c r="G16126" s="149"/>
      <c r="H16126" s="148"/>
      <c r="I16126"/>
    </row>
    <row r="16127" spans="1:9" x14ac:dyDescent="0.25">
      <c r="A16127"/>
      <c r="B16127"/>
      <c r="C16127"/>
      <c r="D16127"/>
      <c r="E16127" s="148"/>
      <c r="F16127" s="148"/>
      <c r="G16127" s="149"/>
      <c r="H16127" s="148"/>
      <c r="I16127"/>
    </row>
    <row r="16128" spans="1:9" x14ac:dyDescent="0.25">
      <c r="A16128"/>
      <c r="B16128"/>
      <c r="C16128"/>
      <c r="D16128"/>
      <c r="E16128" s="148"/>
      <c r="F16128" s="148"/>
      <c r="G16128" s="149"/>
      <c r="H16128" s="148"/>
      <c r="I16128"/>
    </row>
    <row r="16129" spans="1:9" x14ac:dyDescent="0.25">
      <c r="A16129"/>
      <c r="B16129"/>
      <c r="C16129"/>
      <c r="D16129"/>
      <c r="E16129" s="148"/>
      <c r="F16129" s="148"/>
      <c r="G16129" s="149"/>
      <c r="H16129" s="148"/>
      <c r="I16129"/>
    </row>
    <row r="16130" spans="1:9" x14ac:dyDescent="0.25">
      <c r="A16130"/>
      <c r="B16130"/>
      <c r="C16130"/>
      <c r="D16130"/>
      <c r="E16130" s="148"/>
      <c r="F16130" s="148"/>
      <c r="G16130" s="149"/>
      <c r="H16130" s="148"/>
      <c r="I16130"/>
    </row>
    <row r="16131" spans="1:9" x14ac:dyDescent="0.25">
      <c r="A16131"/>
      <c r="B16131"/>
      <c r="C16131"/>
      <c r="D16131"/>
      <c r="E16131" s="148"/>
      <c r="F16131" s="148"/>
      <c r="G16131" s="149"/>
      <c r="H16131" s="148"/>
      <c r="I16131"/>
    </row>
    <row r="16132" spans="1:9" x14ac:dyDescent="0.25">
      <c r="A16132"/>
      <c r="B16132"/>
      <c r="C16132"/>
      <c r="D16132"/>
      <c r="E16132" s="148"/>
      <c r="F16132" s="148"/>
      <c r="G16132" s="149"/>
      <c r="H16132" s="148"/>
      <c r="I16132"/>
    </row>
    <row r="16133" spans="1:9" x14ac:dyDescent="0.25">
      <c r="A16133"/>
      <c r="B16133"/>
      <c r="C16133"/>
      <c r="D16133"/>
      <c r="E16133" s="148"/>
      <c r="F16133" s="148"/>
      <c r="G16133" s="149"/>
      <c r="H16133" s="148"/>
      <c r="I16133"/>
    </row>
    <row r="16134" spans="1:9" x14ac:dyDescent="0.25">
      <c r="A16134"/>
      <c r="B16134"/>
      <c r="C16134"/>
      <c r="D16134"/>
      <c r="E16134" s="148"/>
      <c r="F16134" s="148"/>
      <c r="G16134" s="149"/>
      <c r="H16134" s="148"/>
      <c r="I16134"/>
    </row>
    <row r="16135" spans="1:9" x14ac:dyDescent="0.25">
      <c r="A16135"/>
      <c r="B16135"/>
      <c r="C16135"/>
      <c r="D16135"/>
      <c r="E16135" s="148"/>
      <c r="F16135" s="148"/>
      <c r="G16135" s="149"/>
      <c r="H16135" s="148"/>
      <c r="I16135"/>
    </row>
    <row r="16136" spans="1:9" x14ac:dyDescent="0.25">
      <c r="A16136"/>
      <c r="B16136"/>
      <c r="C16136"/>
      <c r="D16136"/>
      <c r="E16136" s="148"/>
      <c r="F16136" s="148"/>
      <c r="G16136" s="149"/>
      <c r="H16136" s="148"/>
      <c r="I16136"/>
    </row>
    <row r="16137" spans="1:9" x14ac:dyDescent="0.25">
      <c r="A16137"/>
      <c r="B16137"/>
      <c r="C16137"/>
      <c r="D16137"/>
      <c r="E16137" s="148"/>
      <c r="F16137" s="148"/>
      <c r="G16137" s="149"/>
      <c r="H16137" s="148"/>
      <c r="I16137"/>
    </row>
    <row r="16138" spans="1:9" x14ac:dyDescent="0.25">
      <c r="A16138"/>
      <c r="B16138"/>
      <c r="C16138"/>
      <c r="D16138"/>
      <c r="E16138" s="148"/>
      <c r="F16138" s="148"/>
      <c r="G16138" s="149"/>
      <c r="H16138" s="148"/>
      <c r="I16138"/>
    </row>
    <row r="16139" spans="1:9" x14ac:dyDescent="0.25">
      <c r="A16139"/>
      <c r="B16139"/>
      <c r="C16139"/>
      <c r="D16139"/>
      <c r="E16139" s="148"/>
      <c r="F16139" s="148"/>
      <c r="G16139" s="149"/>
      <c r="H16139" s="148"/>
      <c r="I16139"/>
    </row>
    <row r="16140" spans="1:9" x14ac:dyDescent="0.25">
      <c r="A16140"/>
      <c r="B16140"/>
      <c r="C16140"/>
      <c r="D16140"/>
      <c r="E16140" s="148"/>
      <c r="F16140" s="148"/>
      <c r="G16140" s="149"/>
      <c r="H16140" s="148"/>
      <c r="I16140"/>
    </row>
    <row r="16141" spans="1:9" x14ac:dyDescent="0.25">
      <c r="A16141"/>
      <c r="B16141"/>
      <c r="C16141"/>
      <c r="D16141"/>
      <c r="E16141" s="148"/>
      <c r="F16141" s="148"/>
      <c r="G16141" s="149"/>
      <c r="H16141" s="148"/>
      <c r="I16141"/>
    </row>
    <row r="16142" spans="1:9" x14ac:dyDescent="0.25">
      <c r="A16142"/>
      <c r="B16142"/>
      <c r="C16142"/>
      <c r="D16142"/>
      <c r="E16142" s="148"/>
      <c r="F16142" s="148"/>
      <c r="G16142" s="149"/>
      <c r="H16142" s="148"/>
      <c r="I16142"/>
    </row>
    <row r="16143" spans="1:9" x14ac:dyDescent="0.25">
      <c r="A16143"/>
      <c r="B16143"/>
      <c r="C16143"/>
      <c r="D16143"/>
      <c r="E16143" s="148"/>
      <c r="F16143" s="148"/>
      <c r="G16143" s="149"/>
      <c r="H16143" s="148"/>
      <c r="I16143"/>
    </row>
    <row r="16144" spans="1:9" x14ac:dyDescent="0.25">
      <c r="A16144"/>
      <c r="B16144"/>
      <c r="C16144"/>
      <c r="D16144"/>
      <c r="E16144" s="148"/>
      <c r="F16144" s="148"/>
      <c r="G16144" s="149"/>
      <c r="H16144" s="148"/>
      <c r="I16144"/>
    </row>
    <row r="16145" spans="1:9" x14ac:dyDescent="0.25">
      <c r="A16145"/>
      <c r="B16145"/>
      <c r="C16145"/>
      <c r="D16145"/>
      <c r="E16145" s="148"/>
      <c r="F16145" s="148"/>
      <c r="G16145" s="149"/>
      <c r="H16145" s="148"/>
      <c r="I16145"/>
    </row>
    <row r="16146" spans="1:9" x14ac:dyDescent="0.25">
      <c r="A16146"/>
      <c r="B16146"/>
      <c r="C16146"/>
      <c r="D16146"/>
      <c r="E16146" s="148"/>
      <c r="F16146" s="148"/>
      <c r="G16146" s="149"/>
      <c r="H16146" s="148"/>
      <c r="I16146"/>
    </row>
    <row r="16147" spans="1:9" x14ac:dyDescent="0.25">
      <c r="A16147"/>
      <c r="B16147"/>
      <c r="C16147"/>
      <c r="D16147"/>
      <c r="E16147" s="148"/>
      <c r="F16147" s="148"/>
      <c r="G16147" s="149"/>
      <c r="H16147" s="148"/>
      <c r="I16147"/>
    </row>
    <row r="16148" spans="1:9" x14ac:dyDescent="0.25">
      <c r="A16148"/>
      <c r="B16148"/>
      <c r="C16148"/>
      <c r="D16148"/>
      <c r="E16148" s="148"/>
      <c r="F16148" s="148"/>
      <c r="G16148" s="149"/>
      <c r="H16148" s="148"/>
      <c r="I16148"/>
    </row>
    <row r="16149" spans="1:9" x14ac:dyDescent="0.25">
      <c r="A16149"/>
      <c r="B16149"/>
      <c r="C16149"/>
      <c r="D16149"/>
      <c r="E16149" s="148"/>
      <c r="F16149" s="148"/>
      <c r="G16149" s="149"/>
      <c r="H16149" s="148"/>
      <c r="I16149"/>
    </row>
    <row r="16150" spans="1:9" x14ac:dyDescent="0.25">
      <c r="A16150"/>
      <c r="B16150"/>
      <c r="C16150"/>
      <c r="D16150"/>
      <c r="E16150" s="148"/>
      <c r="F16150" s="148"/>
      <c r="G16150" s="149"/>
      <c r="H16150" s="148"/>
      <c r="I16150"/>
    </row>
    <row r="16151" spans="1:9" x14ac:dyDescent="0.25">
      <c r="A16151"/>
      <c r="B16151"/>
      <c r="C16151"/>
      <c r="D16151"/>
      <c r="E16151" s="148"/>
      <c r="F16151" s="148"/>
      <c r="G16151" s="149"/>
      <c r="H16151" s="148"/>
      <c r="I16151"/>
    </row>
    <row r="16152" spans="1:9" x14ac:dyDescent="0.25">
      <c r="A16152"/>
      <c r="B16152"/>
      <c r="C16152"/>
      <c r="D16152"/>
      <c r="E16152" s="148"/>
      <c r="F16152" s="148"/>
      <c r="G16152" s="149"/>
      <c r="H16152" s="148"/>
      <c r="I16152"/>
    </row>
    <row r="16153" spans="1:9" x14ac:dyDescent="0.25">
      <c r="A16153"/>
      <c r="B16153"/>
      <c r="C16153"/>
      <c r="D16153"/>
      <c r="E16153" s="148"/>
      <c r="F16153" s="148"/>
      <c r="G16153" s="149"/>
      <c r="H16153" s="148"/>
      <c r="I16153"/>
    </row>
    <row r="16154" spans="1:9" x14ac:dyDescent="0.25">
      <c r="A16154"/>
      <c r="B16154"/>
      <c r="C16154"/>
      <c r="D16154"/>
      <c r="E16154" s="148"/>
      <c r="F16154" s="148"/>
      <c r="G16154" s="149"/>
      <c r="H16154" s="148"/>
      <c r="I16154"/>
    </row>
    <row r="16155" spans="1:9" x14ac:dyDescent="0.25">
      <c r="A16155"/>
      <c r="B16155"/>
      <c r="C16155"/>
      <c r="D16155"/>
      <c r="E16155" s="148"/>
      <c r="F16155" s="148"/>
      <c r="G16155" s="149"/>
      <c r="H16155" s="148"/>
      <c r="I16155"/>
    </row>
    <row r="16156" spans="1:9" x14ac:dyDescent="0.25">
      <c r="A16156"/>
      <c r="B16156"/>
      <c r="C16156"/>
      <c r="D16156"/>
      <c r="E16156" s="148"/>
      <c r="F16156" s="148"/>
      <c r="G16156" s="149"/>
      <c r="H16156" s="148"/>
      <c r="I16156"/>
    </row>
    <row r="16157" spans="1:9" x14ac:dyDescent="0.25">
      <c r="A16157"/>
      <c r="B16157"/>
      <c r="C16157"/>
      <c r="D16157"/>
      <c r="E16157" s="148"/>
      <c r="F16157" s="148"/>
      <c r="G16157" s="149"/>
      <c r="H16157" s="148"/>
      <c r="I16157"/>
    </row>
    <row r="16158" spans="1:9" x14ac:dyDescent="0.25">
      <c r="A16158"/>
      <c r="B16158"/>
      <c r="C16158"/>
      <c r="D16158"/>
      <c r="E16158" s="148"/>
      <c r="F16158" s="148"/>
      <c r="G16158" s="149"/>
      <c r="H16158" s="148"/>
      <c r="I16158"/>
    </row>
    <row r="16159" spans="1:9" x14ac:dyDescent="0.25">
      <c r="A16159"/>
      <c r="B16159"/>
      <c r="C16159"/>
      <c r="D16159"/>
      <c r="E16159" s="148"/>
      <c r="F16159" s="148"/>
      <c r="G16159" s="149"/>
      <c r="H16159" s="148"/>
      <c r="I16159"/>
    </row>
    <row r="16160" spans="1:9" x14ac:dyDescent="0.25">
      <c r="A16160"/>
      <c r="B16160"/>
      <c r="C16160"/>
      <c r="D16160"/>
      <c r="E16160" s="148"/>
      <c r="F16160" s="148"/>
      <c r="G16160" s="149"/>
      <c r="H16160" s="148"/>
      <c r="I16160"/>
    </row>
    <row r="16161" spans="1:9" x14ac:dyDescent="0.25">
      <c r="A16161"/>
      <c r="B16161"/>
      <c r="C16161"/>
      <c r="D16161"/>
      <c r="E16161" s="148"/>
      <c r="F16161" s="148"/>
      <c r="G16161" s="149"/>
      <c r="H16161" s="148"/>
      <c r="I16161"/>
    </row>
    <row r="16162" spans="1:9" x14ac:dyDescent="0.25">
      <c r="A16162"/>
      <c r="B16162"/>
      <c r="C16162"/>
      <c r="D16162"/>
      <c r="E16162" s="148"/>
      <c r="F16162" s="148"/>
      <c r="G16162" s="149"/>
      <c r="H16162" s="148"/>
      <c r="I16162"/>
    </row>
    <row r="16163" spans="1:9" x14ac:dyDescent="0.25">
      <c r="A16163"/>
      <c r="B16163"/>
      <c r="C16163"/>
      <c r="D16163"/>
      <c r="E16163" s="148"/>
      <c r="F16163" s="148"/>
      <c r="G16163" s="149"/>
      <c r="H16163" s="148"/>
      <c r="I16163"/>
    </row>
    <row r="16164" spans="1:9" x14ac:dyDescent="0.25">
      <c r="A16164"/>
      <c r="B16164"/>
      <c r="C16164"/>
      <c r="D16164"/>
      <c r="E16164" s="148"/>
      <c r="F16164" s="148"/>
      <c r="G16164" s="149"/>
      <c r="H16164" s="148"/>
      <c r="I16164"/>
    </row>
    <row r="16165" spans="1:9" x14ac:dyDescent="0.25">
      <c r="A16165"/>
      <c r="B16165"/>
      <c r="C16165"/>
      <c r="D16165"/>
      <c r="E16165" s="148"/>
      <c r="F16165" s="148"/>
      <c r="G16165" s="149"/>
      <c r="H16165" s="148"/>
      <c r="I16165"/>
    </row>
    <row r="16166" spans="1:9" x14ac:dyDescent="0.25">
      <c r="A16166"/>
      <c r="B16166"/>
      <c r="C16166"/>
      <c r="D16166"/>
      <c r="E16166" s="148"/>
      <c r="F16166" s="148"/>
      <c r="G16166" s="149"/>
      <c r="H16166" s="148"/>
      <c r="I16166"/>
    </row>
    <row r="16167" spans="1:9" x14ac:dyDescent="0.25">
      <c r="A16167"/>
      <c r="B16167"/>
      <c r="C16167"/>
      <c r="D16167"/>
      <c r="E16167" s="148"/>
      <c r="F16167" s="148"/>
      <c r="G16167" s="149"/>
      <c r="H16167" s="148"/>
      <c r="I16167"/>
    </row>
    <row r="16168" spans="1:9" x14ac:dyDescent="0.25">
      <c r="A16168"/>
      <c r="B16168"/>
      <c r="C16168"/>
      <c r="D16168"/>
      <c r="E16168" s="148"/>
      <c r="F16168" s="148"/>
      <c r="G16168" s="149"/>
      <c r="H16168" s="148"/>
      <c r="I16168"/>
    </row>
    <row r="16169" spans="1:9" x14ac:dyDescent="0.25">
      <c r="A16169"/>
      <c r="B16169"/>
      <c r="C16169"/>
      <c r="D16169"/>
      <c r="E16169" s="148"/>
      <c r="F16169" s="148"/>
      <c r="G16169" s="149"/>
      <c r="H16169" s="148"/>
      <c r="I16169"/>
    </row>
    <row r="16170" spans="1:9" x14ac:dyDescent="0.25">
      <c r="A16170"/>
      <c r="B16170"/>
      <c r="C16170"/>
      <c r="D16170"/>
      <c r="E16170" s="148"/>
      <c r="F16170" s="148"/>
      <c r="G16170" s="149"/>
      <c r="H16170" s="148"/>
      <c r="I16170"/>
    </row>
    <row r="16171" spans="1:9" x14ac:dyDescent="0.25">
      <c r="A16171"/>
      <c r="B16171"/>
      <c r="C16171"/>
      <c r="D16171"/>
      <c r="E16171" s="148"/>
      <c r="F16171" s="148"/>
      <c r="G16171" s="149"/>
      <c r="H16171" s="148"/>
      <c r="I16171"/>
    </row>
    <row r="16172" spans="1:9" x14ac:dyDescent="0.25">
      <c r="A16172"/>
      <c r="B16172"/>
      <c r="C16172"/>
      <c r="D16172"/>
      <c r="E16172" s="148"/>
      <c r="F16172" s="148"/>
      <c r="G16172" s="149"/>
      <c r="H16172" s="148"/>
      <c r="I16172"/>
    </row>
    <row r="16173" spans="1:9" x14ac:dyDescent="0.25">
      <c r="A16173"/>
      <c r="B16173"/>
      <c r="C16173"/>
      <c r="D16173"/>
      <c r="E16173" s="148"/>
      <c r="F16173" s="148"/>
      <c r="G16173" s="149"/>
      <c r="H16173" s="148"/>
      <c r="I16173"/>
    </row>
    <row r="16174" spans="1:9" x14ac:dyDescent="0.25">
      <c r="A16174"/>
      <c r="B16174"/>
      <c r="C16174"/>
      <c r="D16174"/>
      <c r="E16174" s="148"/>
      <c r="F16174" s="148"/>
      <c r="G16174" s="149"/>
      <c r="H16174" s="148"/>
      <c r="I16174"/>
    </row>
    <row r="16175" spans="1:9" x14ac:dyDescent="0.25">
      <c r="A16175"/>
      <c r="B16175"/>
      <c r="C16175"/>
      <c r="D16175"/>
      <c r="E16175" s="148"/>
      <c r="F16175" s="148"/>
      <c r="G16175" s="149"/>
      <c r="H16175" s="148"/>
      <c r="I16175"/>
    </row>
    <row r="16176" spans="1:9" x14ac:dyDescent="0.25">
      <c r="A16176"/>
      <c r="B16176"/>
      <c r="C16176"/>
      <c r="D16176"/>
      <c r="E16176" s="148"/>
      <c r="F16176" s="148"/>
      <c r="G16176" s="149"/>
      <c r="H16176" s="148"/>
      <c r="I16176"/>
    </row>
    <row r="16177" spans="1:9" x14ac:dyDescent="0.25">
      <c r="A16177"/>
      <c r="B16177"/>
      <c r="C16177"/>
      <c r="D16177"/>
      <c r="E16177" s="148"/>
      <c r="F16177" s="148"/>
      <c r="G16177" s="149"/>
      <c r="H16177" s="148"/>
      <c r="I16177"/>
    </row>
    <row r="16178" spans="1:9" x14ac:dyDescent="0.25">
      <c r="A16178"/>
      <c r="B16178"/>
      <c r="C16178"/>
      <c r="D16178"/>
      <c r="E16178" s="148"/>
      <c r="F16178" s="148"/>
      <c r="G16178" s="149"/>
      <c r="H16178" s="148"/>
      <c r="I16178"/>
    </row>
    <row r="16179" spans="1:9" x14ac:dyDescent="0.25">
      <c r="A16179"/>
      <c r="B16179"/>
      <c r="C16179"/>
      <c r="D16179"/>
      <c r="E16179" s="148"/>
      <c r="F16179" s="148"/>
      <c r="G16179" s="149"/>
      <c r="H16179" s="148"/>
      <c r="I16179"/>
    </row>
    <row r="16180" spans="1:9" x14ac:dyDescent="0.25">
      <c r="A16180"/>
      <c r="B16180"/>
      <c r="C16180"/>
      <c r="D16180"/>
      <c r="E16180" s="148"/>
      <c r="F16180" s="148"/>
      <c r="G16180" s="149"/>
      <c r="H16180" s="148"/>
      <c r="I16180"/>
    </row>
    <row r="16181" spans="1:9" x14ac:dyDescent="0.25">
      <c r="A16181"/>
      <c r="B16181"/>
      <c r="C16181"/>
      <c r="D16181"/>
      <c r="E16181" s="148"/>
      <c r="F16181" s="148"/>
      <c r="G16181" s="149"/>
      <c r="H16181" s="148"/>
      <c r="I16181"/>
    </row>
    <row r="16182" spans="1:9" x14ac:dyDescent="0.25">
      <c r="A16182"/>
      <c r="B16182"/>
      <c r="C16182"/>
      <c r="D16182"/>
      <c r="E16182" s="148"/>
      <c r="F16182" s="148"/>
      <c r="G16182" s="149"/>
      <c r="H16182" s="148"/>
      <c r="I16182"/>
    </row>
    <row r="16183" spans="1:9" x14ac:dyDescent="0.25">
      <c r="A16183"/>
      <c r="B16183"/>
      <c r="C16183"/>
      <c r="D16183"/>
      <c r="E16183" s="148"/>
      <c r="F16183" s="148"/>
      <c r="G16183" s="149"/>
      <c r="H16183" s="148"/>
      <c r="I16183"/>
    </row>
    <row r="16184" spans="1:9" x14ac:dyDescent="0.25">
      <c r="A16184"/>
      <c r="B16184"/>
      <c r="C16184"/>
      <c r="D16184"/>
      <c r="E16184" s="148"/>
      <c r="F16184" s="148"/>
      <c r="G16184" s="149"/>
      <c r="H16184" s="148"/>
      <c r="I16184"/>
    </row>
    <row r="16185" spans="1:9" x14ac:dyDescent="0.25">
      <c r="A16185"/>
      <c r="B16185"/>
      <c r="C16185"/>
      <c r="D16185"/>
      <c r="E16185" s="148"/>
      <c r="F16185" s="148"/>
      <c r="G16185" s="149"/>
      <c r="H16185" s="148"/>
      <c r="I16185"/>
    </row>
    <row r="16186" spans="1:9" x14ac:dyDescent="0.25">
      <c r="A16186"/>
      <c r="B16186"/>
      <c r="C16186"/>
      <c r="D16186"/>
      <c r="E16186" s="148"/>
      <c r="F16186" s="148"/>
      <c r="G16186" s="149"/>
      <c r="H16186" s="148"/>
      <c r="I16186"/>
    </row>
    <row r="16187" spans="1:9" x14ac:dyDescent="0.25">
      <c r="A16187"/>
      <c r="B16187"/>
      <c r="C16187"/>
      <c r="D16187"/>
      <c r="E16187" s="148"/>
      <c r="F16187" s="148"/>
      <c r="G16187" s="149"/>
      <c r="H16187" s="148"/>
      <c r="I16187"/>
    </row>
    <row r="16188" spans="1:9" x14ac:dyDescent="0.25">
      <c r="A16188"/>
      <c r="B16188"/>
      <c r="C16188"/>
      <c r="D16188"/>
      <c r="E16188" s="148"/>
      <c r="F16188" s="148"/>
      <c r="G16188" s="149"/>
      <c r="H16188" s="148"/>
      <c r="I16188"/>
    </row>
    <row r="16189" spans="1:9" x14ac:dyDescent="0.25">
      <c r="A16189"/>
      <c r="B16189"/>
      <c r="C16189"/>
      <c r="D16189"/>
      <c r="E16189" s="148"/>
      <c r="F16189" s="148"/>
      <c r="G16189" s="149"/>
      <c r="H16189" s="148"/>
      <c r="I16189"/>
    </row>
    <row r="16190" spans="1:9" x14ac:dyDescent="0.25">
      <c r="A16190"/>
      <c r="B16190"/>
      <c r="C16190"/>
      <c r="D16190"/>
      <c r="E16190" s="148"/>
      <c r="F16190" s="148"/>
      <c r="G16190" s="149"/>
      <c r="H16190" s="148"/>
      <c r="I16190"/>
    </row>
    <row r="16191" spans="1:9" x14ac:dyDescent="0.25">
      <c r="A16191"/>
      <c r="B16191"/>
      <c r="C16191"/>
      <c r="D16191"/>
      <c r="E16191" s="148"/>
      <c r="F16191" s="148"/>
      <c r="G16191" s="149"/>
      <c r="H16191" s="148"/>
      <c r="I16191"/>
    </row>
    <row r="16192" spans="1:9" x14ac:dyDescent="0.25">
      <c r="A16192"/>
      <c r="B16192"/>
      <c r="C16192"/>
      <c r="D16192"/>
      <c r="E16192" s="148"/>
      <c r="F16192" s="148"/>
      <c r="G16192" s="149"/>
      <c r="H16192" s="148"/>
      <c r="I16192"/>
    </row>
    <row r="16193" spans="1:9" x14ac:dyDescent="0.25">
      <c r="A16193"/>
      <c r="B16193"/>
      <c r="C16193"/>
      <c r="D16193"/>
      <c r="E16193" s="148"/>
      <c r="F16193" s="148"/>
      <c r="G16193" s="149"/>
      <c r="H16193" s="148"/>
      <c r="I16193"/>
    </row>
    <row r="16194" spans="1:9" x14ac:dyDescent="0.25">
      <c r="A16194"/>
      <c r="B16194"/>
      <c r="C16194"/>
      <c r="D16194"/>
      <c r="E16194" s="148"/>
      <c r="F16194" s="148"/>
      <c r="G16194" s="149"/>
      <c r="H16194" s="148"/>
      <c r="I16194"/>
    </row>
    <row r="16195" spans="1:9" x14ac:dyDescent="0.25">
      <c r="A16195"/>
      <c r="B16195"/>
      <c r="C16195"/>
      <c r="D16195"/>
      <c r="E16195" s="148"/>
      <c r="F16195" s="148"/>
      <c r="G16195" s="149"/>
      <c r="H16195" s="148"/>
      <c r="I16195"/>
    </row>
    <row r="16196" spans="1:9" x14ac:dyDescent="0.25">
      <c r="A16196"/>
      <c r="B16196"/>
      <c r="C16196"/>
      <c r="D16196"/>
      <c r="E16196" s="148"/>
      <c r="F16196" s="148"/>
      <c r="G16196" s="149"/>
      <c r="H16196" s="148"/>
      <c r="I16196"/>
    </row>
    <row r="16197" spans="1:9" x14ac:dyDescent="0.25">
      <c r="A16197"/>
      <c r="B16197"/>
      <c r="C16197"/>
      <c r="D16197"/>
      <c r="E16197" s="148"/>
      <c r="F16197" s="148"/>
      <c r="G16197" s="149"/>
      <c r="H16197" s="148"/>
      <c r="I16197"/>
    </row>
    <row r="16198" spans="1:9" x14ac:dyDescent="0.25">
      <c r="A16198"/>
      <c r="B16198"/>
      <c r="C16198"/>
      <c r="D16198"/>
      <c r="E16198" s="148"/>
      <c r="F16198" s="148"/>
      <c r="G16198" s="149"/>
      <c r="H16198" s="148"/>
      <c r="I16198"/>
    </row>
    <row r="16199" spans="1:9" x14ac:dyDescent="0.25">
      <c r="A16199"/>
      <c r="B16199"/>
      <c r="C16199"/>
      <c r="D16199"/>
      <c r="E16199" s="148"/>
      <c r="F16199" s="148"/>
      <c r="G16199" s="149"/>
      <c r="H16199" s="148"/>
      <c r="I16199"/>
    </row>
    <row r="16200" spans="1:9" x14ac:dyDescent="0.25">
      <c r="A16200"/>
      <c r="B16200"/>
      <c r="C16200"/>
      <c r="D16200"/>
      <c r="E16200" s="148"/>
      <c r="F16200" s="148"/>
      <c r="G16200" s="149"/>
      <c r="H16200" s="148"/>
      <c r="I16200"/>
    </row>
    <row r="16201" spans="1:9" x14ac:dyDescent="0.25">
      <c r="A16201"/>
      <c r="B16201"/>
      <c r="C16201"/>
      <c r="D16201"/>
      <c r="E16201" s="148"/>
      <c r="F16201" s="148"/>
      <c r="G16201" s="149"/>
      <c r="H16201" s="148"/>
      <c r="I16201"/>
    </row>
    <row r="16202" spans="1:9" x14ac:dyDescent="0.25">
      <c r="A16202"/>
      <c r="B16202"/>
      <c r="C16202"/>
      <c r="D16202"/>
      <c r="E16202" s="148"/>
      <c r="F16202" s="148"/>
      <c r="G16202" s="149"/>
      <c r="H16202" s="148"/>
      <c r="I16202"/>
    </row>
    <row r="16203" spans="1:9" x14ac:dyDescent="0.25">
      <c r="A16203"/>
      <c r="B16203"/>
      <c r="C16203"/>
      <c r="D16203"/>
      <c r="E16203" s="148"/>
      <c r="F16203" s="148"/>
      <c r="G16203" s="149"/>
      <c r="H16203" s="148"/>
      <c r="I16203"/>
    </row>
    <row r="16204" spans="1:9" x14ac:dyDescent="0.25">
      <c r="A16204"/>
      <c r="B16204"/>
      <c r="C16204"/>
      <c r="D16204"/>
      <c r="E16204" s="148"/>
      <c r="F16204" s="148"/>
      <c r="G16204" s="149"/>
      <c r="H16204" s="148"/>
      <c r="I16204"/>
    </row>
    <row r="16205" spans="1:9" x14ac:dyDescent="0.25">
      <c r="A16205"/>
      <c r="B16205"/>
      <c r="C16205"/>
      <c r="D16205"/>
      <c r="E16205" s="148"/>
      <c r="F16205" s="148"/>
      <c r="G16205" s="149"/>
      <c r="H16205" s="148"/>
      <c r="I16205"/>
    </row>
    <row r="16206" spans="1:9" x14ac:dyDescent="0.25">
      <c r="A16206"/>
      <c r="B16206"/>
      <c r="C16206"/>
      <c r="D16206"/>
      <c r="E16206" s="148"/>
      <c r="F16206" s="148"/>
      <c r="G16206" s="149"/>
      <c r="H16206" s="148"/>
      <c r="I16206"/>
    </row>
    <row r="16207" spans="1:9" x14ac:dyDescent="0.25">
      <c r="A16207"/>
      <c r="B16207"/>
      <c r="C16207"/>
      <c r="D16207"/>
      <c r="E16207" s="148"/>
      <c r="F16207" s="148"/>
      <c r="G16207" s="149"/>
      <c r="H16207" s="148"/>
      <c r="I16207"/>
    </row>
    <row r="16208" spans="1:9" x14ac:dyDescent="0.25">
      <c r="A16208"/>
      <c r="B16208"/>
      <c r="C16208"/>
      <c r="D16208"/>
      <c r="E16208" s="148"/>
      <c r="F16208" s="148"/>
      <c r="G16208" s="149"/>
      <c r="H16208" s="148"/>
      <c r="I16208"/>
    </row>
    <row r="16209" spans="1:9" x14ac:dyDescent="0.25">
      <c r="A16209"/>
      <c r="B16209"/>
      <c r="C16209"/>
      <c r="D16209"/>
      <c r="E16209" s="148"/>
      <c r="F16209" s="148"/>
      <c r="G16209" s="149"/>
      <c r="H16209" s="148"/>
      <c r="I16209"/>
    </row>
    <row r="16210" spans="1:9" x14ac:dyDescent="0.25">
      <c r="A16210"/>
      <c r="B16210"/>
      <c r="C16210"/>
      <c r="D16210"/>
      <c r="E16210" s="148"/>
      <c r="F16210" s="148"/>
      <c r="G16210" s="149"/>
      <c r="H16210" s="148"/>
      <c r="I16210"/>
    </row>
    <row r="16211" spans="1:9" x14ac:dyDescent="0.25">
      <c r="A16211"/>
      <c r="B16211"/>
      <c r="C16211"/>
      <c r="D16211"/>
      <c r="E16211" s="148"/>
      <c r="F16211" s="148"/>
      <c r="G16211" s="149"/>
      <c r="H16211" s="148"/>
      <c r="I16211"/>
    </row>
    <row r="16212" spans="1:9" x14ac:dyDescent="0.25">
      <c r="A16212"/>
      <c r="B16212"/>
      <c r="C16212"/>
      <c r="D16212"/>
      <c r="E16212" s="148"/>
      <c r="F16212" s="148"/>
      <c r="G16212" s="149"/>
      <c r="H16212" s="148"/>
      <c r="I16212"/>
    </row>
    <row r="16213" spans="1:9" x14ac:dyDescent="0.25">
      <c r="A16213"/>
      <c r="B16213"/>
      <c r="C16213"/>
      <c r="D16213"/>
      <c r="E16213" s="148"/>
      <c r="F16213" s="148"/>
      <c r="G16213" s="149"/>
      <c r="H16213" s="148"/>
      <c r="I16213"/>
    </row>
    <row r="16214" spans="1:9" x14ac:dyDescent="0.25">
      <c r="A16214"/>
      <c r="B16214"/>
      <c r="C16214"/>
      <c r="D16214"/>
      <c r="E16214" s="148"/>
      <c r="F16214" s="148"/>
      <c r="G16214" s="149"/>
      <c r="H16214" s="148"/>
      <c r="I16214"/>
    </row>
    <row r="16215" spans="1:9" x14ac:dyDescent="0.25">
      <c r="A16215"/>
      <c r="B16215"/>
      <c r="C16215"/>
      <c r="D16215"/>
      <c r="E16215" s="148"/>
      <c r="F16215" s="148"/>
      <c r="G16215" s="149"/>
      <c r="H16215" s="148"/>
      <c r="I16215"/>
    </row>
    <row r="16216" spans="1:9" x14ac:dyDescent="0.25">
      <c r="A16216"/>
      <c r="B16216"/>
      <c r="C16216"/>
      <c r="D16216"/>
      <c r="E16216" s="148"/>
      <c r="F16216" s="148"/>
      <c r="G16216" s="149"/>
      <c r="H16216" s="148"/>
      <c r="I16216"/>
    </row>
    <row r="16217" spans="1:9" x14ac:dyDescent="0.25">
      <c r="A16217"/>
      <c r="B16217"/>
      <c r="C16217"/>
      <c r="D16217"/>
      <c r="E16217" s="148"/>
      <c r="F16217" s="148"/>
      <c r="G16217" s="149"/>
      <c r="H16217" s="148"/>
      <c r="I16217"/>
    </row>
    <row r="16218" spans="1:9" x14ac:dyDescent="0.25">
      <c r="A16218"/>
      <c r="B16218"/>
      <c r="C16218"/>
      <c r="D16218"/>
      <c r="E16218" s="148"/>
      <c r="F16218" s="148"/>
      <c r="G16218" s="149"/>
      <c r="H16218" s="148"/>
      <c r="I16218"/>
    </row>
    <row r="16219" spans="1:9" x14ac:dyDescent="0.25">
      <c r="A16219"/>
      <c r="B16219"/>
      <c r="C16219"/>
      <c r="D16219"/>
      <c r="E16219" s="148"/>
      <c r="F16219" s="148"/>
      <c r="G16219" s="149"/>
      <c r="H16219" s="148"/>
      <c r="I16219"/>
    </row>
    <row r="16220" spans="1:9" x14ac:dyDescent="0.25">
      <c r="A16220"/>
      <c r="B16220"/>
      <c r="C16220"/>
      <c r="D16220"/>
      <c r="E16220" s="148"/>
      <c r="F16220" s="148"/>
      <c r="G16220" s="149"/>
      <c r="H16220" s="148"/>
      <c r="I16220"/>
    </row>
    <row r="16221" spans="1:9" x14ac:dyDescent="0.25">
      <c r="A16221"/>
      <c r="B16221"/>
      <c r="C16221"/>
      <c r="D16221"/>
      <c r="E16221" s="148"/>
      <c r="F16221" s="148"/>
      <c r="G16221" s="149"/>
      <c r="H16221" s="148"/>
      <c r="I16221"/>
    </row>
    <row r="16222" spans="1:9" x14ac:dyDescent="0.25">
      <c r="A16222"/>
      <c r="B16222"/>
      <c r="C16222"/>
      <c r="D16222"/>
      <c r="E16222" s="148"/>
      <c r="F16222" s="148"/>
      <c r="G16222" s="149"/>
      <c r="H16222" s="148"/>
      <c r="I16222"/>
    </row>
    <row r="16223" spans="1:9" x14ac:dyDescent="0.25">
      <c r="A16223"/>
      <c r="B16223"/>
      <c r="C16223"/>
      <c r="D16223"/>
      <c r="E16223" s="148"/>
      <c r="F16223" s="148"/>
      <c r="G16223" s="149"/>
      <c r="H16223" s="148"/>
      <c r="I16223"/>
    </row>
    <row r="16224" spans="1:9" x14ac:dyDescent="0.25">
      <c r="A16224"/>
      <c r="B16224"/>
      <c r="C16224"/>
      <c r="D16224"/>
      <c r="E16224" s="148"/>
      <c r="F16224" s="148"/>
      <c r="G16224" s="149"/>
      <c r="H16224" s="148"/>
      <c r="I16224"/>
    </row>
    <row r="16225" spans="1:9" x14ac:dyDescent="0.25">
      <c r="A16225"/>
      <c r="B16225"/>
      <c r="C16225"/>
      <c r="D16225"/>
      <c r="E16225" s="148"/>
      <c r="F16225" s="148"/>
      <c r="G16225" s="149"/>
      <c r="H16225" s="148"/>
      <c r="I16225"/>
    </row>
    <row r="16226" spans="1:9" x14ac:dyDescent="0.25">
      <c r="A16226"/>
      <c r="B16226"/>
      <c r="C16226"/>
      <c r="D16226"/>
      <c r="E16226" s="148"/>
      <c r="F16226" s="148"/>
      <c r="G16226" s="149"/>
      <c r="H16226" s="148"/>
      <c r="I16226"/>
    </row>
    <row r="16227" spans="1:9" x14ac:dyDescent="0.25">
      <c r="A16227"/>
      <c r="B16227"/>
      <c r="C16227"/>
      <c r="D16227"/>
      <c r="E16227" s="148"/>
      <c r="F16227" s="148"/>
      <c r="G16227" s="149"/>
      <c r="H16227" s="148"/>
      <c r="I16227"/>
    </row>
    <row r="16228" spans="1:9" x14ac:dyDescent="0.25">
      <c r="A16228"/>
      <c r="B16228"/>
      <c r="C16228"/>
      <c r="D16228"/>
      <c r="E16228" s="148"/>
      <c r="F16228" s="148"/>
      <c r="G16228" s="149"/>
      <c r="H16228" s="148"/>
      <c r="I16228"/>
    </row>
    <row r="16229" spans="1:9" x14ac:dyDescent="0.25">
      <c r="A16229"/>
      <c r="B16229"/>
      <c r="C16229"/>
      <c r="D16229"/>
      <c r="E16229" s="148"/>
      <c r="F16229" s="148"/>
      <c r="G16229" s="149"/>
      <c r="H16229" s="148"/>
      <c r="I16229"/>
    </row>
    <row r="16230" spans="1:9" x14ac:dyDescent="0.25">
      <c r="A16230"/>
      <c r="B16230"/>
      <c r="C16230"/>
      <c r="D16230"/>
      <c r="E16230" s="148"/>
      <c r="F16230" s="148"/>
      <c r="G16230" s="149"/>
      <c r="H16230" s="148"/>
      <c r="I16230"/>
    </row>
    <row r="16231" spans="1:9" x14ac:dyDescent="0.25">
      <c r="A16231"/>
      <c r="B16231"/>
      <c r="C16231"/>
      <c r="D16231"/>
      <c r="E16231" s="148"/>
      <c r="F16231" s="148"/>
      <c r="G16231" s="149"/>
      <c r="H16231" s="148"/>
      <c r="I16231"/>
    </row>
    <row r="16232" spans="1:9" x14ac:dyDescent="0.25">
      <c r="A16232"/>
      <c r="B16232"/>
      <c r="C16232"/>
      <c r="D16232"/>
      <c r="E16232" s="148"/>
      <c r="F16232" s="148"/>
      <c r="G16232" s="149"/>
      <c r="H16232" s="148"/>
      <c r="I16232"/>
    </row>
    <row r="16233" spans="1:9" x14ac:dyDescent="0.25">
      <c r="A16233"/>
      <c r="B16233"/>
      <c r="C16233"/>
      <c r="D16233"/>
      <c r="E16233" s="148"/>
      <c r="F16233" s="148"/>
      <c r="G16233" s="149"/>
      <c r="H16233" s="148"/>
      <c r="I16233"/>
    </row>
    <row r="16234" spans="1:9" x14ac:dyDescent="0.25">
      <c r="A16234"/>
      <c r="B16234"/>
      <c r="C16234"/>
      <c r="D16234"/>
      <c r="E16234" s="148"/>
      <c r="F16234" s="148"/>
      <c r="G16234" s="149"/>
      <c r="H16234" s="148"/>
      <c r="I16234"/>
    </row>
    <row r="16235" spans="1:9" x14ac:dyDescent="0.25">
      <c r="A16235"/>
      <c r="B16235"/>
      <c r="C16235"/>
      <c r="D16235"/>
      <c r="E16235" s="148"/>
      <c r="F16235" s="148"/>
      <c r="G16235" s="149"/>
      <c r="H16235" s="148"/>
      <c r="I16235"/>
    </row>
    <row r="16236" spans="1:9" x14ac:dyDescent="0.25">
      <c r="A16236"/>
      <c r="B16236"/>
      <c r="C16236"/>
      <c r="D16236"/>
      <c r="E16236" s="148"/>
      <c r="F16236" s="148"/>
      <c r="G16236" s="149"/>
      <c r="H16236" s="148"/>
      <c r="I16236"/>
    </row>
    <row r="16237" spans="1:9" x14ac:dyDescent="0.25">
      <c r="A16237"/>
      <c r="B16237"/>
      <c r="C16237"/>
      <c r="D16237"/>
      <c r="E16237" s="148"/>
      <c r="F16237" s="148"/>
      <c r="G16237" s="149"/>
      <c r="H16237" s="148"/>
      <c r="I16237"/>
    </row>
    <row r="16238" spans="1:9" x14ac:dyDescent="0.25">
      <c r="A16238"/>
      <c r="B16238"/>
      <c r="C16238"/>
      <c r="D16238"/>
      <c r="E16238" s="148"/>
      <c r="F16238" s="148"/>
      <c r="G16238" s="149"/>
      <c r="H16238" s="148"/>
      <c r="I16238"/>
    </row>
    <row r="16239" spans="1:9" x14ac:dyDescent="0.25">
      <c r="A16239"/>
      <c r="B16239"/>
      <c r="C16239"/>
      <c r="D16239"/>
      <c r="E16239" s="148"/>
      <c r="F16239" s="148"/>
      <c r="G16239" s="149"/>
      <c r="H16239" s="148"/>
      <c r="I16239"/>
    </row>
    <row r="16240" spans="1:9" x14ac:dyDescent="0.25">
      <c r="A16240"/>
      <c r="B16240"/>
      <c r="C16240"/>
      <c r="D16240"/>
      <c r="E16240" s="148"/>
      <c r="F16240" s="148"/>
      <c r="G16240" s="149"/>
      <c r="H16240" s="148"/>
      <c r="I16240"/>
    </row>
    <row r="16241" spans="1:9" x14ac:dyDescent="0.25">
      <c r="A16241"/>
      <c r="B16241"/>
      <c r="C16241"/>
      <c r="D16241"/>
      <c r="E16241" s="148"/>
      <c r="F16241" s="148"/>
      <c r="G16241" s="149"/>
      <c r="H16241" s="148"/>
      <c r="I16241"/>
    </row>
    <row r="16242" spans="1:9" x14ac:dyDescent="0.25">
      <c r="A16242"/>
      <c r="B16242"/>
      <c r="C16242"/>
      <c r="D16242"/>
      <c r="E16242" s="148"/>
      <c r="F16242" s="148"/>
      <c r="G16242" s="149"/>
      <c r="H16242" s="148"/>
      <c r="I16242"/>
    </row>
    <row r="16243" spans="1:9" x14ac:dyDescent="0.25">
      <c r="A16243"/>
      <c r="B16243"/>
      <c r="C16243"/>
      <c r="D16243"/>
      <c r="E16243" s="148"/>
      <c r="F16243" s="148"/>
      <c r="G16243" s="149"/>
      <c r="H16243" s="148"/>
      <c r="I16243"/>
    </row>
    <row r="16244" spans="1:9" x14ac:dyDescent="0.25">
      <c r="A16244"/>
      <c r="B16244"/>
      <c r="C16244"/>
      <c r="D16244"/>
      <c r="E16244" s="148"/>
      <c r="F16244" s="148"/>
      <c r="G16244" s="149"/>
      <c r="H16244" s="148"/>
      <c r="I16244"/>
    </row>
    <row r="16245" spans="1:9" x14ac:dyDescent="0.25">
      <c r="A16245"/>
      <c r="B16245"/>
      <c r="C16245"/>
      <c r="D16245"/>
      <c r="E16245" s="148"/>
      <c r="F16245" s="148"/>
      <c r="G16245" s="149"/>
      <c r="H16245" s="148"/>
      <c r="I16245"/>
    </row>
    <row r="16246" spans="1:9" x14ac:dyDescent="0.25">
      <c r="A16246"/>
      <c r="B16246"/>
      <c r="C16246"/>
      <c r="D16246"/>
      <c r="E16246" s="148"/>
      <c r="F16246" s="148"/>
      <c r="G16246" s="149"/>
      <c r="H16246" s="148"/>
      <c r="I16246"/>
    </row>
    <row r="16247" spans="1:9" x14ac:dyDescent="0.25">
      <c r="A16247"/>
      <c r="B16247"/>
      <c r="C16247"/>
      <c r="D16247"/>
      <c r="E16247" s="148"/>
      <c r="F16247" s="148"/>
      <c r="G16247" s="149"/>
      <c r="H16247" s="148"/>
      <c r="I16247"/>
    </row>
    <row r="16248" spans="1:9" x14ac:dyDescent="0.25">
      <c r="A16248"/>
      <c r="B16248"/>
      <c r="C16248"/>
      <c r="D16248"/>
      <c r="E16248" s="148"/>
      <c r="F16248" s="148"/>
      <c r="G16248" s="149"/>
      <c r="H16248" s="148"/>
      <c r="I16248"/>
    </row>
    <row r="16249" spans="1:9" x14ac:dyDescent="0.25">
      <c r="A16249"/>
      <c r="B16249"/>
      <c r="C16249"/>
      <c r="D16249"/>
      <c r="E16249" s="148"/>
      <c r="F16249" s="148"/>
      <c r="G16249" s="149"/>
      <c r="H16249" s="148"/>
      <c r="I16249"/>
    </row>
    <row r="16250" spans="1:9" x14ac:dyDescent="0.25">
      <c r="A16250"/>
      <c r="B16250"/>
      <c r="C16250"/>
      <c r="D16250"/>
      <c r="E16250" s="148"/>
      <c r="F16250" s="148"/>
      <c r="G16250" s="149"/>
      <c r="H16250" s="148"/>
      <c r="I16250"/>
    </row>
    <row r="16251" spans="1:9" x14ac:dyDescent="0.25">
      <c r="A16251"/>
      <c r="B16251"/>
      <c r="C16251"/>
      <c r="D16251"/>
      <c r="E16251" s="148"/>
      <c r="F16251" s="148"/>
      <c r="G16251" s="149"/>
      <c r="H16251" s="148"/>
      <c r="I16251"/>
    </row>
    <row r="16252" spans="1:9" x14ac:dyDescent="0.25">
      <c r="A16252"/>
      <c r="B16252"/>
      <c r="C16252"/>
      <c r="D16252"/>
      <c r="E16252" s="148"/>
      <c r="F16252" s="148"/>
      <c r="G16252" s="149"/>
      <c r="H16252" s="148"/>
      <c r="I16252"/>
    </row>
    <row r="16253" spans="1:9" x14ac:dyDescent="0.25">
      <c r="A16253"/>
      <c r="B16253"/>
      <c r="C16253"/>
      <c r="D16253"/>
      <c r="E16253" s="148"/>
      <c r="F16253" s="148"/>
      <c r="G16253" s="149"/>
      <c r="H16253" s="148"/>
      <c r="I16253"/>
    </row>
    <row r="16254" spans="1:9" x14ac:dyDescent="0.25">
      <c r="A16254"/>
      <c r="B16254"/>
      <c r="C16254"/>
      <c r="D16254"/>
      <c r="E16254" s="148"/>
      <c r="F16254" s="148"/>
      <c r="G16254" s="149"/>
      <c r="H16254" s="148"/>
      <c r="I16254"/>
    </row>
    <row r="16255" spans="1:9" x14ac:dyDescent="0.25">
      <c r="A16255"/>
      <c r="B16255"/>
      <c r="C16255"/>
      <c r="D16255"/>
      <c r="E16255" s="148"/>
      <c r="F16255" s="148"/>
      <c r="G16255" s="149"/>
      <c r="H16255" s="148"/>
      <c r="I16255"/>
    </row>
    <row r="16256" spans="1:9" x14ac:dyDescent="0.25">
      <c r="A16256"/>
      <c r="B16256"/>
      <c r="C16256"/>
      <c r="D16256"/>
      <c r="E16256" s="148"/>
      <c r="F16256" s="148"/>
      <c r="G16256" s="149"/>
      <c r="H16256" s="148"/>
      <c r="I16256"/>
    </row>
    <row r="16257" spans="1:9" x14ac:dyDescent="0.25">
      <c r="A16257"/>
      <c r="B16257"/>
      <c r="C16257"/>
      <c r="D16257"/>
      <c r="E16257" s="148"/>
      <c r="F16257" s="148"/>
      <c r="G16257" s="149"/>
      <c r="H16257" s="148"/>
      <c r="I16257"/>
    </row>
    <row r="16258" spans="1:9" x14ac:dyDescent="0.25">
      <c r="A16258"/>
      <c r="B16258"/>
      <c r="C16258"/>
      <c r="D16258"/>
      <c r="E16258" s="148"/>
      <c r="F16258" s="148"/>
      <c r="G16258" s="149"/>
      <c r="H16258" s="148"/>
      <c r="I16258"/>
    </row>
    <row r="16259" spans="1:9" x14ac:dyDescent="0.25">
      <c r="A16259"/>
      <c r="B16259"/>
      <c r="C16259"/>
      <c r="D16259"/>
      <c r="E16259" s="148"/>
      <c r="F16259" s="148"/>
      <c r="G16259" s="149"/>
      <c r="H16259" s="148"/>
      <c r="I16259"/>
    </row>
    <row r="16260" spans="1:9" x14ac:dyDescent="0.25">
      <c r="A16260"/>
      <c r="B16260"/>
      <c r="C16260"/>
      <c r="D16260"/>
      <c r="E16260" s="148"/>
      <c r="F16260" s="148"/>
      <c r="G16260" s="149"/>
      <c r="H16260" s="148"/>
      <c r="I16260"/>
    </row>
    <row r="16261" spans="1:9" x14ac:dyDescent="0.25">
      <c r="A16261"/>
      <c r="B16261"/>
      <c r="C16261"/>
      <c r="D16261"/>
      <c r="E16261" s="148"/>
      <c r="F16261" s="148"/>
      <c r="G16261" s="149"/>
      <c r="H16261" s="148"/>
      <c r="I16261"/>
    </row>
    <row r="16262" spans="1:9" x14ac:dyDescent="0.25">
      <c r="A16262"/>
      <c r="B16262"/>
      <c r="C16262"/>
      <c r="D16262"/>
      <c r="E16262" s="148"/>
      <c r="F16262" s="148"/>
      <c r="G16262" s="149"/>
      <c r="H16262" s="148"/>
      <c r="I16262"/>
    </row>
    <row r="16263" spans="1:9" x14ac:dyDescent="0.25">
      <c r="A16263"/>
      <c r="B16263"/>
      <c r="C16263"/>
      <c r="D16263"/>
      <c r="E16263" s="148"/>
      <c r="F16263" s="148"/>
      <c r="G16263" s="149"/>
      <c r="H16263" s="148"/>
      <c r="I16263"/>
    </row>
    <row r="16264" spans="1:9" x14ac:dyDescent="0.25">
      <c r="A16264"/>
      <c r="B16264"/>
      <c r="C16264"/>
      <c r="D16264"/>
      <c r="E16264" s="148"/>
      <c r="F16264" s="148"/>
      <c r="G16264" s="149"/>
      <c r="H16264" s="148"/>
      <c r="I16264"/>
    </row>
    <row r="16265" spans="1:9" x14ac:dyDescent="0.25">
      <c r="A16265"/>
      <c r="B16265"/>
      <c r="C16265"/>
      <c r="D16265"/>
      <c r="E16265" s="148"/>
      <c r="F16265" s="148"/>
      <c r="G16265" s="149"/>
      <c r="H16265" s="148"/>
      <c r="I16265"/>
    </row>
    <row r="16266" spans="1:9" x14ac:dyDescent="0.25">
      <c r="A16266"/>
      <c r="B16266"/>
      <c r="C16266"/>
      <c r="D16266"/>
      <c r="E16266" s="148"/>
      <c r="F16266" s="148"/>
      <c r="G16266" s="149"/>
      <c r="H16266" s="148"/>
      <c r="I16266"/>
    </row>
    <row r="16267" spans="1:9" x14ac:dyDescent="0.25">
      <c r="A16267"/>
      <c r="B16267"/>
      <c r="C16267"/>
      <c r="D16267"/>
      <c r="E16267" s="148"/>
      <c r="F16267" s="148"/>
      <c r="G16267" s="149"/>
      <c r="H16267" s="148"/>
      <c r="I16267"/>
    </row>
    <row r="16268" spans="1:9" x14ac:dyDescent="0.25">
      <c r="A16268"/>
      <c r="B16268"/>
      <c r="C16268"/>
      <c r="D16268"/>
      <c r="E16268" s="148"/>
      <c r="F16268" s="148"/>
      <c r="G16268" s="149"/>
      <c r="H16268" s="148"/>
      <c r="I16268"/>
    </row>
    <row r="16269" spans="1:9" x14ac:dyDescent="0.25">
      <c r="A16269"/>
      <c r="B16269"/>
      <c r="C16269"/>
      <c r="D16269"/>
      <c r="E16269" s="148"/>
      <c r="F16269" s="148"/>
      <c r="G16269" s="149"/>
      <c r="H16269" s="148"/>
      <c r="I16269"/>
    </row>
    <row r="16270" spans="1:9" x14ac:dyDescent="0.25">
      <c r="A16270"/>
      <c r="B16270"/>
      <c r="C16270"/>
      <c r="D16270"/>
      <c r="E16270" s="148"/>
      <c r="F16270" s="148"/>
      <c r="G16270" s="149"/>
      <c r="H16270" s="148"/>
      <c r="I16270"/>
    </row>
    <row r="16271" spans="1:9" x14ac:dyDescent="0.25">
      <c r="A16271"/>
      <c r="B16271"/>
      <c r="C16271"/>
      <c r="D16271"/>
      <c r="E16271" s="148"/>
      <c r="F16271" s="148"/>
      <c r="G16271" s="149"/>
      <c r="H16271" s="148"/>
      <c r="I16271"/>
    </row>
    <row r="16272" spans="1:9" x14ac:dyDescent="0.25">
      <c r="A16272"/>
      <c r="B16272"/>
      <c r="C16272"/>
      <c r="D16272"/>
      <c r="E16272" s="148"/>
      <c r="F16272" s="148"/>
      <c r="G16272" s="149"/>
      <c r="H16272" s="148"/>
      <c r="I16272"/>
    </row>
    <row r="16273" spans="1:9" x14ac:dyDescent="0.25">
      <c r="A16273"/>
      <c r="B16273"/>
      <c r="C16273"/>
      <c r="D16273"/>
      <c r="E16273" s="148"/>
      <c r="F16273" s="148"/>
      <c r="G16273" s="149"/>
      <c r="H16273" s="148"/>
      <c r="I16273"/>
    </row>
    <row r="16274" spans="1:9" x14ac:dyDescent="0.25">
      <c r="A16274"/>
      <c r="B16274"/>
      <c r="C16274"/>
      <c r="D16274"/>
      <c r="E16274" s="148"/>
      <c r="F16274" s="148"/>
      <c r="G16274" s="149"/>
      <c r="H16274" s="148"/>
      <c r="I16274"/>
    </row>
    <row r="16275" spans="1:9" x14ac:dyDescent="0.25">
      <c r="A16275"/>
      <c r="B16275"/>
      <c r="C16275"/>
      <c r="D16275"/>
      <c r="E16275" s="148"/>
      <c r="F16275" s="148"/>
      <c r="G16275" s="149"/>
      <c r="H16275" s="148"/>
      <c r="I16275"/>
    </row>
    <row r="16276" spans="1:9" x14ac:dyDescent="0.25">
      <c r="A16276"/>
      <c r="B16276"/>
      <c r="C16276"/>
      <c r="D16276"/>
      <c r="E16276" s="148"/>
      <c r="F16276" s="148"/>
      <c r="G16276" s="149"/>
      <c r="H16276" s="148"/>
      <c r="I16276"/>
    </row>
    <row r="16277" spans="1:9" x14ac:dyDescent="0.25">
      <c r="A16277"/>
      <c r="B16277"/>
      <c r="C16277"/>
      <c r="D16277"/>
      <c r="E16277" s="148"/>
      <c r="F16277" s="148"/>
      <c r="G16277" s="149"/>
      <c r="H16277" s="148"/>
      <c r="I16277"/>
    </row>
    <row r="16278" spans="1:9" x14ac:dyDescent="0.25">
      <c r="A16278"/>
      <c r="B16278"/>
      <c r="C16278"/>
      <c r="D16278"/>
      <c r="E16278" s="148"/>
      <c r="F16278" s="148"/>
      <c r="G16278" s="149"/>
      <c r="H16278" s="148"/>
      <c r="I16278"/>
    </row>
    <row r="16279" spans="1:9" x14ac:dyDescent="0.25">
      <c r="A16279"/>
      <c r="B16279"/>
      <c r="C16279"/>
      <c r="D16279"/>
      <c r="E16279" s="148"/>
      <c r="F16279" s="148"/>
      <c r="G16279" s="149"/>
      <c r="H16279" s="148"/>
      <c r="I16279"/>
    </row>
    <row r="16280" spans="1:9" x14ac:dyDescent="0.25">
      <c r="A16280"/>
      <c r="B16280"/>
      <c r="C16280"/>
      <c r="D16280"/>
      <c r="E16280" s="148"/>
      <c r="F16280" s="148"/>
      <c r="G16280" s="149"/>
      <c r="H16280" s="148"/>
      <c r="I16280"/>
    </row>
    <row r="16281" spans="1:9" x14ac:dyDescent="0.25">
      <c r="A16281"/>
      <c r="B16281"/>
      <c r="C16281"/>
      <c r="D16281"/>
      <c r="E16281" s="148"/>
      <c r="F16281" s="148"/>
      <c r="G16281" s="149"/>
      <c r="H16281" s="148"/>
      <c r="I16281"/>
    </row>
    <row r="16282" spans="1:9" x14ac:dyDescent="0.25">
      <c r="A16282"/>
      <c r="B16282"/>
      <c r="C16282"/>
      <c r="D16282"/>
      <c r="E16282" s="148"/>
      <c r="F16282" s="148"/>
      <c r="G16282" s="149"/>
      <c r="H16282" s="148"/>
      <c r="I16282"/>
    </row>
    <row r="16283" spans="1:9" x14ac:dyDescent="0.25">
      <c r="A16283"/>
      <c r="B16283"/>
      <c r="C16283"/>
      <c r="D16283"/>
      <c r="E16283" s="148"/>
      <c r="F16283" s="148"/>
      <c r="G16283" s="149"/>
      <c r="H16283" s="148"/>
      <c r="I16283"/>
    </row>
    <row r="16284" spans="1:9" x14ac:dyDescent="0.25">
      <c r="A16284"/>
      <c r="B16284"/>
      <c r="C16284"/>
      <c r="D16284"/>
      <c r="E16284" s="148"/>
      <c r="F16284" s="148"/>
      <c r="G16284" s="149"/>
      <c r="H16284" s="148"/>
      <c r="I16284"/>
    </row>
    <row r="16285" spans="1:9" x14ac:dyDescent="0.25">
      <c r="A16285"/>
      <c r="B16285"/>
      <c r="C16285"/>
      <c r="D16285"/>
      <c r="E16285" s="148"/>
      <c r="F16285" s="148"/>
      <c r="G16285" s="149"/>
      <c r="H16285" s="148"/>
      <c r="I16285"/>
    </row>
    <row r="16286" spans="1:9" x14ac:dyDescent="0.25">
      <c r="A16286"/>
      <c r="B16286"/>
      <c r="C16286"/>
      <c r="D16286"/>
      <c r="E16286" s="148"/>
      <c r="F16286" s="148"/>
      <c r="G16286" s="149"/>
      <c r="H16286" s="148"/>
      <c r="I16286"/>
    </row>
    <row r="16287" spans="1:9" x14ac:dyDescent="0.25">
      <c r="A16287"/>
      <c r="B16287"/>
      <c r="C16287"/>
      <c r="D16287"/>
      <c r="E16287" s="148"/>
      <c r="F16287" s="148"/>
      <c r="G16287" s="149"/>
      <c r="H16287" s="148"/>
      <c r="I16287"/>
    </row>
    <row r="16288" spans="1:9" x14ac:dyDescent="0.25">
      <c r="A16288"/>
      <c r="B16288"/>
      <c r="C16288"/>
      <c r="D16288"/>
      <c r="E16288" s="148"/>
      <c r="F16288" s="148"/>
      <c r="G16288" s="149"/>
      <c r="H16288" s="148"/>
      <c r="I16288"/>
    </row>
    <row r="16289" spans="1:9" x14ac:dyDescent="0.25">
      <c r="A16289"/>
      <c r="B16289"/>
      <c r="C16289"/>
      <c r="D16289"/>
      <c r="E16289" s="148"/>
      <c r="F16289" s="148"/>
      <c r="G16289" s="149"/>
      <c r="H16289" s="148"/>
      <c r="I16289"/>
    </row>
    <row r="16290" spans="1:9" x14ac:dyDescent="0.25">
      <c r="A16290"/>
      <c r="B16290"/>
      <c r="C16290"/>
      <c r="D16290"/>
      <c r="E16290" s="148"/>
      <c r="F16290" s="148"/>
      <c r="G16290" s="149"/>
      <c r="H16290" s="148"/>
      <c r="I16290"/>
    </row>
    <row r="16291" spans="1:9" x14ac:dyDescent="0.25">
      <c r="A16291"/>
      <c r="B16291"/>
      <c r="C16291"/>
      <c r="D16291"/>
      <c r="E16291" s="148"/>
      <c r="F16291" s="148"/>
      <c r="G16291" s="149"/>
      <c r="H16291" s="148"/>
      <c r="I16291"/>
    </row>
    <row r="16292" spans="1:9" x14ac:dyDescent="0.25">
      <c r="A16292"/>
      <c r="B16292"/>
      <c r="C16292"/>
      <c r="D16292"/>
      <c r="E16292" s="148"/>
      <c r="F16292" s="148"/>
      <c r="G16292" s="149"/>
      <c r="H16292" s="148"/>
      <c r="I16292"/>
    </row>
    <row r="16293" spans="1:9" x14ac:dyDescent="0.25">
      <c r="A16293"/>
      <c r="B16293"/>
      <c r="C16293"/>
      <c r="D16293"/>
      <c r="E16293" s="148"/>
      <c r="F16293" s="148"/>
      <c r="G16293" s="149"/>
      <c r="H16293" s="148"/>
      <c r="I16293"/>
    </row>
    <row r="16294" spans="1:9" x14ac:dyDescent="0.25">
      <c r="A16294"/>
      <c r="B16294"/>
      <c r="C16294"/>
      <c r="D16294"/>
      <c r="E16294" s="148"/>
      <c r="F16294" s="148"/>
      <c r="G16294" s="149"/>
      <c r="H16294" s="148"/>
      <c r="I16294"/>
    </row>
    <row r="16295" spans="1:9" x14ac:dyDescent="0.25">
      <c r="A16295"/>
      <c r="B16295"/>
      <c r="C16295"/>
      <c r="D16295"/>
      <c r="E16295" s="148"/>
      <c r="F16295" s="148"/>
      <c r="G16295" s="149"/>
      <c r="H16295" s="148"/>
      <c r="I16295"/>
    </row>
    <row r="16296" spans="1:9" x14ac:dyDescent="0.25">
      <c r="A16296"/>
      <c r="B16296"/>
      <c r="C16296"/>
      <c r="D16296"/>
      <c r="E16296" s="148"/>
      <c r="F16296" s="148"/>
      <c r="G16296" s="149"/>
      <c r="H16296" s="148"/>
      <c r="I16296"/>
    </row>
    <row r="16297" spans="1:9" x14ac:dyDescent="0.25">
      <c r="A16297"/>
      <c r="B16297"/>
      <c r="C16297"/>
      <c r="D16297"/>
      <c r="E16297" s="148"/>
      <c r="F16297" s="148"/>
      <c r="G16297" s="149"/>
      <c r="H16297" s="148"/>
      <c r="I16297"/>
    </row>
    <row r="16298" spans="1:9" x14ac:dyDescent="0.25">
      <c r="A16298"/>
      <c r="B16298"/>
      <c r="C16298"/>
      <c r="D16298"/>
      <c r="E16298" s="148"/>
      <c r="F16298" s="148"/>
      <c r="G16298" s="149"/>
      <c r="H16298" s="148"/>
      <c r="I16298"/>
    </row>
    <row r="16299" spans="1:9" x14ac:dyDescent="0.25">
      <c r="A16299"/>
      <c r="B16299"/>
      <c r="C16299"/>
      <c r="D16299"/>
      <c r="E16299" s="148"/>
      <c r="F16299" s="148"/>
      <c r="G16299" s="149"/>
      <c r="H16299" s="148"/>
      <c r="I16299"/>
    </row>
    <row r="16300" spans="1:9" x14ac:dyDescent="0.25">
      <c r="A16300"/>
      <c r="B16300"/>
      <c r="C16300"/>
      <c r="D16300"/>
      <c r="E16300" s="148"/>
      <c r="F16300" s="148"/>
      <c r="G16300" s="149"/>
      <c r="H16300" s="148"/>
      <c r="I16300"/>
    </row>
    <row r="16301" spans="1:9" x14ac:dyDescent="0.25">
      <c r="A16301"/>
      <c r="B16301"/>
      <c r="C16301"/>
      <c r="D16301"/>
      <c r="E16301" s="148"/>
      <c r="F16301" s="148"/>
      <c r="G16301" s="149"/>
      <c r="H16301" s="148"/>
      <c r="I16301"/>
    </row>
    <row r="16302" spans="1:9" x14ac:dyDescent="0.25">
      <c r="A16302"/>
      <c r="B16302"/>
      <c r="C16302"/>
      <c r="D16302"/>
      <c r="E16302" s="148"/>
      <c r="F16302" s="148"/>
      <c r="G16302" s="149"/>
      <c r="H16302" s="148"/>
      <c r="I16302"/>
    </row>
    <row r="16303" spans="1:9" x14ac:dyDescent="0.25">
      <c r="A16303"/>
      <c r="B16303"/>
      <c r="C16303"/>
      <c r="D16303"/>
      <c r="E16303" s="148"/>
      <c r="F16303" s="148"/>
      <c r="G16303" s="149"/>
      <c r="H16303" s="148"/>
      <c r="I16303"/>
    </row>
    <row r="16304" spans="1:9" x14ac:dyDescent="0.25">
      <c r="A16304"/>
      <c r="B16304"/>
      <c r="C16304"/>
      <c r="D16304"/>
      <c r="E16304" s="148"/>
      <c r="F16304" s="148"/>
      <c r="G16304" s="149"/>
      <c r="H16304" s="148"/>
      <c r="I16304"/>
    </row>
    <row r="16305" spans="1:9" x14ac:dyDescent="0.25">
      <c r="A16305"/>
      <c r="B16305"/>
      <c r="C16305"/>
      <c r="D16305"/>
      <c r="E16305" s="148"/>
      <c r="F16305" s="148"/>
      <c r="G16305" s="149"/>
      <c r="H16305" s="148"/>
      <c r="I16305"/>
    </row>
    <row r="16306" spans="1:9" x14ac:dyDescent="0.25">
      <c r="A16306"/>
      <c r="B16306"/>
      <c r="C16306"/>
      <c r="D16306"/>
      <c r="E16306" s="148"/>
      <c r="F16306" s="148"/>
      <c r="G16306" s="149"/>
      <c r="H16306" s="148"/>
      <c r="I16306"/>
    </row>
    <row r="16307" spans="1:9" x14ac:dyDescent="0.25">
      <c r="A16307"/>
      <c r="B16307"/>
      <c r="C16307"/>
      <c r="D16307"/>
      <c r="E16307" s="148"/>
      <c r="F16307" s="148"/>
      <c r="G16307" s="149"/>
      <c r="H16307" s="148"/>
      <c r="I16307"/>
    </row>
    <row r="16308" spans="1:9" x14ac:dyDescent="0.25">
      <c r="A16308"/>
      <c r="B16308"/>
      <c r="C16308"/>
      <c r="D16308"/>
      <c r="E16308" s="148"/>
      <c r="F16308" s="148"/>
      <c r="G16308" s="149"/>
      <c r="H16308" s="148"/>
      <c r="I16308"/>
    </row>
    <row r="16309" spans="1:9" x14ac:dyDescent="0.25">
      <c r="A16309"/>
      <c r="B16309"/>
      <c r="C16309"/>
      <c r="D16309"/>
      <c r="E16309" s="148"/>
      <c r="F16309" s="148"/>
      <c r="G16309" s="149"/>
      <c r="H16309" s="148"/>
      <c r="I16309"/>
    </row>
    <row r="16310" spans="1:9" x14ac:dyDescent="0.25">
      <c r="A16310"/>
      <c r="B16310"/>
      <c r="C16310"/>
      <c r="D16310"/>
      <c r="E16310" s="148"/>
      <c r="F16310" s="148"/>
      <c r="G16310" s="149"/>
      <c r="H16310" s="148"/>
      <c r="I16310"/>
    </row>
    <row r="16311" spans="1:9" x14ac:dyDescent="0.25">
      <c r="A16311"/>
      <c r="B16311"/>
      <c r="C16311"/>
      <c r="D16311"/>
      <c r="E16311" s="148"/>
      <c r="F16311" s="148"/>
      <c r="G16311" s="149"/>
      <c r="H16311" s="148"/>
      <c r="I16311"/>
    </row>
    <row r="16312" spans="1:9" x14ac:dyDescent="0.25">
      <c r="A16312"/>
      <c r="B16312"/>
      <c r="C16312"/>
      <c r="D16312"/>
      <c r="E16312" s="148"/>
      <c r="F16312" s="148"/>
      <c r="G16312" s="149"/>
      <c r="H16312" s="148"/>
      <c r="I16312"/>
    </row>
    <row r="16313" spans="1:9" x14ac:dyDescent="0.25">
      <c r="A16313"/>
      <c r="B16313"/>
      <c r="C16313"/>
      <c r="D16313"/>
      <c r="E16313" s="148"/>
      <c r="F16313" s="148"/>
      <c r="G16313" s="149"/>
      <c r="H16313" s="148"/>
      <c r="I16313"/>
    </row>
    <row r="16314" spans="1:9" x14ac:dyDescent="0.25">
      <c r="A16314"/>
      <c r="B16314"/>
      <c r="C16314"/>
      <c r="D16314"/>
      <c r="E16314" s="148"/>
      <c r="F16314" s="148"/>
      <c r="G16314" s="149"/>
      <c r="H16314" s="148"/>
      <c r="I16314"/>
    </row>
    <row r="16315" spans="1:9" x14ac:dyDescent="0.25">
      <c r="A16315"/>
      <c r="B16315"/>
      <c r="C16315"/>
      <c r="D16315"/>
      <c r="E16315" s="148"/>
      <c r="F16315" s="148"/>
      <c r="G16315" s="149"/>
      <c r="H16315" s="148"/>
      <c r="I16315"/>
    </row>
    <row r="16316" spans="1:9" x14ac:dyDescent="0.25">
      <c r="A16316"/>
      <c r="B16316"/>
      <c r="C16316"/>
      <c r="D16316"/>
      <c r="E16316" s="148"/>
      <c r="F16316" s="148"/>
      <c r="G16316" s="149"/>
      <c r="H16316" s="148"/>
      <c r="I16316"/>
    </row>
    <row r="16317" spans="1:9" x14ac:dyDescent="0.25">
      <c r="A16317"/>
      <c r="B16317"/>
      <c r="C16317"/>
      <c r="D16317"/>
      <c r="E16317" s="148"/>
      <c r="F16317" s="148"/>
      <c r="G16317" s="149"/>
      <c r="H16317" s="148"/>
      <c r="I16317"/>
    </row>
    <row r="16318" spans="1:9" x14ac:dyDescent="0.25">
      <c r="A16318"/>
      <c r="B16318"/>
      <c r="C16318"/>
      <c r="D16318"/>
      <c r="E16318" s="148"/>
      <c r="F16318" s="148"/>
      <c r="G16318" s="149"/>
      <c r="H16318" s="148"/>
      <c r="I16318"/>
    </row>
    <row r="16319" spans="1:9" x14ac:dyDescent="0.25">
      <c r="A16319"/>
      <c r="B16319"/>
      <c r="C16319"/>
      <c r="D16319"/>
      <c r="E16319" s="148"/>
      <c r="F16319" s="148"/>
      <c r="G16319" s="149"/>
      <c r="H16319" s="148"/>
      <c r="I16319"/>
    </row>
    <row r="16320" spans="1:9" x14ac:dyDescent="0.25">
      <c r="A16320"/>
      <c r="B16320"/>
      <c r="C16320"/>
      <c r="D16320"/>
      <c r="E16320" s="148"/>
      <c r="F16320" s="148"/>
      <c r="G16320" s="149"/>
      <c r="H16320" s="148"/>
      <c r="I16320"/>
    </row>
    <row r="16321" spans="1:9" x14ac:dyDescent="0.25">
      <c r="A16321"/>
      <c r="B16321"/>
      <c r="C16321"/>
      <c r="D16321"/>
      <c r="E16321" s="148"/>
      <c r="F16321" s="148"/>
      <c r="G16321" s="149"/>
      <c r="H16321" s="148"/>
      <c r="I16321"/>
    </row>
    <row r="16322" spans="1:9" x14ac:dyDescent="0.25">
      <c r="A16322"/>
      <c r="B16322"/>
      <c r="C16322"/>
      <c r="D16322"/>
      <c r="E16322" s="148"/>
      <c r="F16322" s="148"/>
      <c r="G16322" s="149"/>
      <c r="H16322" s="148"/>
      <c r="I16322"/>
    </row>
    <row r="16323" spans="1:9" x14ac:dyDescent="0.25">
      <c r="A16323"/>
      <c r="B16323"/>
      <c r="C16323"/>
      <c r="D16323"/>
      <c r="E16323" s="148"/>
      <c r="F16323" s="148"/>
      <c r="G16323" s="149"/>
      <c r="H16323" s="148"/>
      <c r="I16323"/>
    </row>
    <row r="16324" spans="1:9" x14ac:dyDescent="0.25">
      <c r="A16324"/>
      <c r="B16324"/>
      <c r="C16324"/>
      <c r="D16324"/>
      <c r="E16324" s="148"/>
      <c r="F16324" s="148"/>
      <c r="G16324" s="149"/>
      <c r="H16324" s="148"/>
      <c r="I16324"/>
    </row>
    <row r="16325" spans="1:9" x14ac:dyDescent="0.25">
      <c r="A16325"/>
      <c r="B16325"/>
      <c r="C16325"/>
      <c r="D16325"/>
      <c r="E16325" s="148"/>
      <c r="F16325" s="148"/>
      <c r="G16325" s="149"/>
      <c r="H16325" s="148"/>
      <c r="I16325"/>
    </row>
    <row r="16326" spans="1:9" x14ac:dyDescent="0.25">
      <c r="A16326"/>
      <c r="B16326"/>
      <c r="C16326"/>
      <c r="D16326"/>
      <c r="E16326" s="148"/>
      <c r="F16326" s="148"/>
      <c r="G16326" s="149"/>
      <c r="H16326" s="148"/>
      <c r="I16326"/>
    </row>
    <row r="16327" spans="1:9" x14ac:dyDescent="0.25">
      <c r="A16327"/>
      <c r="B16327"/>
      <c r="C16327"/>
      <c r="D16327"/>
      <c r="E16327" s="148"/>
      <c r="F16327" s="148"/>
      <c r="G16327" s="149"/>
      <c r="H16327" s="148"/>
      <c r="I16327"/>
    </row>
    <row r="16328" spans="1:9" x14ac:dyDescent="0.25">
      <c r="A16328"/>
      <c r="B16328"/>
      <c r="C16328"/>
      <c r="D16328"/>
      <c r="E16328" s="148"/>
      <c r="F16328" s="148"/>
      <c r="G16328" s="149"/>
      <c r="H16328" s="148"/>
      <c r="I16328"/>
    </row>
    <row r="16329" spans="1:9" x14ac:dyDescent="0.25">
      <c r="A16329"/>
      <c r="B16329"/>
      <c r="C16329"/>
      <c r="D16329"/>
      <c r="E16329" s="148"/>
      <c r="F16329" s="148"/>
      <c r="G16329" s="149"/>
      <c r="H16329" s="148"/>
      <c r="I16329"/>
    </row>
    <row r="16330" spans="1:9" x14ac:dyDescent="0.25">
      <c r="A16330"/>
      <c r="B16330"/>
      <c r="C16330"/>
      <c r="D16330"/>
      <c r="E16330" s="148"/>
      <c r="F16330" s="148"/>
      <c r="G16330" s="149"/>
      <c r="H16330" s="148"/>
      <c r="I16330"/>
    </row>
    <row r="16331" spans="1:9" x14ac:dyDescent="0.25">
      <c r="A16331"/>
      <c r="B16331"/>
      <c r="C16331"/>
      <c r="D16331"/>
      <c r="E16331" s="148"/>
      <c r="F16331" s="148"/>
      <c r="G16331" s="149"/>
      <c r="H16331" s="148"/>
      <c r="I16331"/>
    </row>
    <row r="16332" spans="1:9" x14ac:dyDescent="0.25">
      <c r="A16332"/>
      <c r="B16332"/>
      <c r="C16332"/>
      <c r="D16332"/>
      <c r="E16332" s="148"/>
      <c r="F16332" s="148"/>
      <c r="G16332" s="149"/>
      <c r="H16332" s="148"/>
      <c r="I16332"/>
    </row>
    <row r="16333" spans="1:9" x14ac:dyDescent="0.25">
      <c r="A16333"/>
      <c r="B16333"/>
      <c r="C16333"/>
      <c r="D16333"/>
      <c r="E16333" s="148"/>
      <c r="F16333" s="148"/>
      <c r="G16333" s="149"/>
      <c r="H16333" s="148"/>
      <c r="I16333"/>
    </row>
    <row r="16334" spans="1:9" x14ac:dyDescent="0.25">
      <c r="A16334"/>
      <c r="B16334"/>
      <c r="C16334"/>
      <c r="D16334"/>
      <c r="E16334" s="148"/>
      <c r="F16334" s="148"/>
      <c r="G16334" s="149"/>
      <c r="H16334" s="148"/>
      <c r="I16334"/>
    </row>
    <row r="16335" spans="1:9" x14ac:dyDescent="0.25">
      <c r="A16335"/>
      <c r="B16335"/>
      <c r="C16335"/>
      <c r="D16335"/>
      <c r="E16335" s="148"/>
      <c r="F16335" s="148"/>
      <c r="G16335" s="149"/>
      <c r="H16335" s="148"/>
      <c r="I16335"/>
    </row>
    <row r="16336" spans="1:9" x14ac:dyDescent="0.25">
      <c r="A16336"/>
      <c r="B16336"/>
      <c r="C16336"/>
      <c r="D16336"/>
      <c r="E16336" s="148"/>
      <c r="F16336" s="148"/>
      <c r="G16336" s="149"/>
      <c r="H16336" s="148"/>
      <c r="I16336"/>
    </row>
    <row r="16337" spans="1:9" x14ac:dyDescent="0.25">
      <c r="A16337"/>
      <c r="B16337"/>
      <c r="C16337"/>
      <c r="D16337"/>
      <c r="E16337" s="148"/>
      <c r="F16337" s="148"/>
      <c r="G16337" s="149"/>
      <c r="H16337" s="148"/>
      <c r="I16337"/>
    </row>
    <row r="16338" spans="1:9" x14ac:dyDescent="0.25">
      <c r="A16338"/>
      <c r="B16338"/>
      <c r="C16338"/>
      <c r="D16338"/>
      <c r="E16338" s="148"/>
      <c r="F16338" s="148"/>
      <c r="G16338" s="149"/>
      <c r="H16338" s="148"/>
      <c r="I16338"/>
    </row>
    <row r="16339" spans="1:9" x14ac:dyDescent="0.25">
      <c r="A16339"/>
      <c r="B16339"/>
      <c r="C16339"/>
      <c r="D16339"/>
      <c r="E16339" s="148"/>
      <c r="F16339" s="148"/>
      <c r="G16339" s="149"/>
      <c r="H16339" s="148"/>
      <c r="I16339"/>
    </row>
    <row r="16340" spans="1:9" x14ac:dyDescent="0.25">
      <c r="A16340"/>
      <c r="B16340"/>
      <c r="C16340"/>
      <c r="D16340"/>
      <c r="E16340" s="148"/>
      <c r="F16340" s="148"/>
      <c r="G16340" s="149"/>
      <c r="H16340" s="148"/>
      <c r="I16340"/>
    </row>
    <row r="16341" spans="1:9" x14ac:dyDescent="0.25">
      <c r="A16341"/>
      <c r="B16341"/>
      <c r="C16341"/>
      <c r="D16341"/>
      <c r="E16341" s="148"/>
      <c r="F16341" s="148"/>
      <c r="G16341" s="149"/>
      <c r="H16341" s="148"/>
      <c r="I16341"/>
    </row>
    <row r="16342" spans="1:9" x14ac:dyDescent="0.25">
      <c r="A16342"/>
      <c r="B16342"/>
      <c r="C16342"/>
      <c r="D16342"/>
      <c r="E16342" s="148"/>
      <c r="F16342" s="148"/>
      <c r="G16342" s="149"/>
      <c r="H16342" s="148"/>
      <c r="I16342"/>
    </row>
    <row r="16343" spans="1:9" x14ac:dyDescent="0.25">
      <c r="A16343"/>
      <c r="B16343"/>
      <c r="C16343"/>
      <c r="D16343"/>
      <c r="E16343" s="148"/>
      <c r="F16343" s="148"/>
      <c r="G16343" s="149"/>
      <c r="H16343" s="148"/>
      <c r="I16343"/>
    </row>
    <row r="16344" spans="1:9" x14ac:dyDescent="0.25">
      <c r="A16344"/>
      <c r="B16344"/>
      <c r="C16344"/>
      <c r="D16344"/>
      <c r="E16344" s="148"/>
      <c r="F16344" s="148"/>
      <c r="G16344" s="149"/>
      <c r="H16344" s="148"/>
      <c r="I16344"/>
    </row>
    <row r="16345" spans="1:9" x14ac:dyDescent="0.25">
      <c r="A16345"/>
      <c r="B16345"/>
      <c r="C16345"/>
      <c r="D16345"/>
      <c r="E16345" s="148"/>
      <c r="F16345" s="148"/>
      <c r="G16345" s="149"/>
      <c r="H16345" s="148"/>
      <c r="I16345"/>
    </row>
    <row r="16346" spans="1:9" x14ac:dyDescent="0.25">
      <c r="A16346"/>
      <c r="B16346"/>
      <c r="C16346"/>
      <c r="D16346"/>
      <c r="E16346" s="148"/>
      <c r="F16346" s="148"/>
      <c r="G16346" s="149"/>
      <c r="H16346" s="148"/>
      <c r="I16346"/>
    </row>
    <row r="16347" spans="1:9" x14ac:dyDescent="0.25">
      <c r="A16347"/>
      <c r="B16347"/>
      <c r="C16347"/>
      <c r="D16347"/>
      <c r="E16347" s="148"/>
      <c r="F16347" s="148"/>
      <c r="G16347" s="149"/>
      <c r="H16347" s="148"/>
      <c r="I16347"/>
    </row>
    <row r="16348" spans="1:9" x14ac:dyDescent="0.25">
      <c r="A16348"/>
      <c r="B16348"/>
      <c r="C16348"/>
      <c r="D16348"/>
      <c r="E16348" s="148"/>
      <c r="F16348" s="148"/>
      <c r="G16348" s="149"/>
      <c r="H16348" s="148"/>
      <c r="I16348"/>
    </row>
    <row r="16349" spans="1:9" x14ac:dyDescent="0.25">
      <c r="A16349"/>
      <c r="B16349"/>
      <c r="C16349"/>
      <c r="D16349"/>
      <c r="E16349" s="148"/>
      <c r="F16349" s="148"/>
      <c r="G16349" s="149"/>
      <c r="H16349" s="148"/>
      <c r="I16349"/>
    </row>
    <row r="16350" spans="1:9" x14ac:dyDescent="0.25">
      <c r="A16350"/>
      <c r="B16350"/>
      <c r="C16350"/>
      <c r="D16350"/>
      <c r="E16350" s="148"/>
      <c r="F16350" s="148"/>
      <c r="G16350" s="149"/>
      <c r="H16350" s="148"/>
      <c r="I16350"/>
    </row>
    <row r="16351" spans="1:9" x14ac:dyDescent="0.25">
      <c r="A16351"/>
      <c r="B16351"/>
      <c r="C16351"/>
      <c r="D16351"/>
      <c r="E16351" s="148"/>
      <c r="F16351" s="148"/>
      <c r="G16351" s="149"/>
      <c r="H16351" s="148"/>
      <c r="I16351"/>
    </row>
    <row r="16352" spans="1:9" x14ac:dyDescent="0.25">
      <c r="A16352"/>
      <c r="B16352"/>
      <c r="C16352"/>
      <c r="D16352"/>
      <c r="E16352" s="148"/>
      <c r="F16352" s="148"/>
      <c r="G16352" s="149"/>
      <c r="H16352" s="148"/>
      <c r="I16352"/>
    </row>
    <row r="16353" spans="1:9" x14ac:dyDescent="0.25">
      <c r="A16353"/>
      <c r="B16353"/>
      <c r="C16353"/>
      <c r="D16353"/>
      <c r="E16353" s="148"/>
      <c r="F16353" s="148"/>
      <c r="G16353" s="149"/>
      <c r="H16353" s="148"/>
      <c r="I16353"/>
    </row>
    <row r="16354" spans="1:9" x14ac:dyDescent="0.25">
      <c r="A16354"/>
      <c r="B16354"/>
      <c r="C16354"/>
      <c r="D16354"/>
      <c r="E16354" s="148"/>
      <c r="F16354" s="148"/>
      <c r="G16354" s="149"/>
      <c r="H16354" s="148"/>
      <c r="I16354"/>
    </row>
    <row r="16355" spans="1:9" x14ac:dyDescent="0.25">
      <c r="A16355"/>
      <c r="B16355"/>
      <c r="C16355"/>
      <c r="D16355"/>
      <c r="E16355" s="148"/>
      <c r="F16355" s="148"/>
      <c r="G16355" s="149"/>
      <c r="H16355" s="148"/>
      <c r="I16355"/>
    </row>
    <row r="16356" spans="1:9" x14ac:dyDescent="0.25">
      <c r="A16356"/>
      <c r="B16356"/>
      <c r="C16356"/>
      <c r="D16356"/>
      <c r="E16356" s="148"/>
      <c r="F16356" s="148"/>
      <c r="G16356" s="149"/>
      <c r="H16356" s="148"/>
      <c r="I16356"/>
    </row>
    <row r="16357" spans="1:9" x14ac:dyDescent="0.25">
      <c r="A16357"/>
      <c r="B16357"/>
      <c r="C16357"/>
      <c r="D16357"/>
      <c r="E16357" s="148"/>
      <c r="F16357" s="148"/>
      <c r="G16357" s="149"/>
      <c r="H16357" s="148"/>
      <c r="I16357"/>
    </row>
    <row r="16358" spans="1:9" x14ac:dyDescent="0.25">
      <c r="A16358"/>
      <c r="B16358"/>
      <c r="C16358"/>
      <c r="D16358"/>
      <c r="E16358" s="148"/>
      <c r="F16358" s="148"/>
      <c r="G16358" s="149"/>
      <c r="H16358" s="148"/>
      <c r="I16358"/>
    </row>
    <row r="16359" spans="1:9" x14ac:dyDescent="0.25">
      <c r="A16359"/>
      <c r="B16359"/>
      <c r="C16359"/>
      <c r="D16359"/>
      <c r="E16359" s="148"/>
      <c r="F16359" s="148"/>
      <c r="G16359" s="149"/>
      <c r="H16359" s="148"/>
      <c r="I16359"/>
    </row>
    <row r="16360" spans="1:9" x14ac:dyDescent="0.25">
      <c r="A16360"/>
      <c r="B16360"/>
      <c r="C16360"/>
      <c r="D16360"/>
      <c r="E16360" s="148"/>
      <c r="F16360" s="148"/>
      <c r="G16360" s="149"/>
      <c r="H16360" s="148"/>
      <c r="I16360"/>
    </row>
    <row r="16361" spans="1:9" x14ac:dyDescent="0.25">
      <c r="A16361"/>
      <c r="B16361"/>
      <c r="C16361"/>
      <c r="D16361"/>
      <c r="E16361" s="148"/>
      <c r="F16361" s="148"/>
      <c r="G16361" s="149"/>
      <c r="H16361" s="148"/>
      <c r="I16361"/>
    </row>
    <row r="16362" spans="1:9" x14ac:dyDescent="0.25">
      <c r="A16362"/>
      <c r="B16362"/>
      <c r="C16362"/>
      <c r="D16362"/>
      <c r="E16362" s="148"/>
      <c r="F16362" s="148"/>
      <c r="G16362" s="149"/>
      <c r="H16362" s="148"/>
      <c r="I16362"/>
    </row>
    <row r="16363" spans="1:9" x14ac:dyDescent="0.25">
      <c r="A16363"/>
      <c r="B16363"/>
      <c r="C16363"/>
      <c r="D16363"/>
      <c r="E16363" s="148"/>
      <c r="F16363" s="148"/>
      <c r="G16363" s="149"/>
      <c r="H16363" s="148"/>
      <c r="I16363"/>
    </row>
    <row r="16364" spans="1:9" x14ac:dyDescent="0.25">
      <c r="A16364"/>
      <c r="B16364"/>
      <c r="C16364"/>
      <c r="D16364"/>
      <c r="E16364" s="148"/>
      <c r="F16364" s="148"/>
      <c r="G16364" s="149"/>
      <c r="H16364" s="148"/>
      <c r="I16364"/>
    </row>
    <row r="16365" spans="1:9" x14ac:dyDescent="0.25">
      <c r="A16365"/>
      <c r="B16365"/>
      <c r="C16365"/>
      <c r="D16365"/>
      <c r="E16365" s="148"/>
      <c r="F16365" s="148"/>
      <c r="G16365" s="149"/>
      <c r="H16365" s="148"/>
      <c r="I16365"/>
    </row>
    <row r="16366" spans="1:9" x14ac:dyDescent="0.25">
      <c r="A16366"/>
      <c r="B16366"/>
      <c r="C16366"/>
      <c r="D16366"/>
      <c r="E16366" s="148"/>
      <c r="F16366" s="148"/>
      <c r="G16366" s="149"/>
      <c r="H16366" s="148"/>
      <c r="I16366"/>
    </row>
    <row r="16367" spans="1:9" x14ac:dyDescent="0.25">
      <c r="A16367"/>
      <c r="B16367"/>
      <c r="C16367"/>
      <c r="D16367"/>
      <c r="E16367" s="148"/>
      <c r="F16367" s="148"/>
      <c r="G16367" s="149"/>
      <c r="H16367" s="148"/>
      <c r="I16367"/>
    </row>
    <row r="16368" spans="1:9" x14ac:dyDescent="0.25">
      <c r="A16368"/>
      <c r="B16368"/>
      <c r="C16368"/>
      <c r="D16368"/>
      <c r="E16368" s="148"/>
      <c r="F16368" s="148"/>
      <c r="G16368" s="149"/>
      <c r="H16368" s="148"/>
      <c r="I16368"/>
    </row>
    <row r="16369" spans="1:9" x14ac:dyDescent="0.25">
      <c r="A16369"/>
      <c r="B16369"/>
      <c r="C16369"/>
      <c r="D16369"/>
      <c r="E16369" s="148"/>
      <c r="F16369" s="148"/>
      <c r="G16369" s="149"/>
      <c r="H16369" s="148"/>
      <c r="I16369"/>
    </row>
    <row r="16370" spans="1:9" x14ac:dyDescent="0.25">
      <c r="A16370"/>
      <c r="B16370"/>
      <c r="C16370"/>
      <c r="D16370"/>
      <c r="E16370" s="148"/>
      <c r="F16370" s="148"/>
      <c r="G16370" s="149"/>
      <c r="H16370" s="148"/>
      <c r="I16370"/>
    </row>
    <row r="16371" spans="1:9" x14ac:dyDescent="0.25">
      <c r="A16371"/>
      <c r="B16371"/>
      <c r="C16371"/>
      <c r="D16371"/>
      <c r="E16371" s="148"/>
      <c r="F16371" s="148"/>
      <c r="G16371" s="149"/>
      <c r="H16371" s="148"/>
      <c r="I16371"/>
    </row>
    <row r="16372" spans="1:9" x14ac:dyDescent="0.25">
      <c r="A16372"/>
      <c r="B16372"/>
      <c r="C16372"/>
      <c r="D16372"/>
      <c r="E16372" s="148"/>
      <c r="F16372" s="148"/>
      <c r="G16372" s="149"/>
      <c r="H16372" s="148"/>
      <c r="I16372"/>
    </row>
    <row r="16373" spans="1:9" x14ac:dyDescent="0.25">
      <c r="A16373"/>
      <c r="B16373"/>
      <c r="C16373"/>
      <c r="D16373"/>
      <c r="E16373" s="148"/>
      <c r="F16373" s="148"/>
      <c r="G16373" s="149"/>
      <c r="H16373" s="148"/>
      <c r="I16373"/>
    </row>
    <row r="16374" spans="1:9" x14ac:dyDescent="0.25">
      <c r="A16374"/>
      <c r="B16374"/>
      <c r="C16374"/>
      <c r="D16374"/>
      <c r="E16374" s="148"/>
      <c r="F16374" s="148"/>
      <c r="G16374" s="149"/>
      <c r="H16374" s="148"/>
      <c r="I16374"/>
    </row>
    <row r="16375" spans="1:9" x14ac:dyDescent="0.25">
      <c r="A16375"/>
      <c r="B16375"/>
      <c r="C16375"/>
      <c r="D16375"/>
      <c r="E16375" s="148"/>
      <c r="F16375" s="148"/>
      <c r="G16375" s="149"/>
      <c r="H16375" s="148"/>
      <c r="I16375"/>
    </row>
    <row r="16376" spans="1:9" x14ac:dyDescent="0.25">
      <c r="A16376"/>
      <c r="B16376"/>
      <c r="C16376"/>
      <c r="D16376"/>
      <c r="E16376" s="148"/>
      <c r="F16376" s="148"/>
      <c r="G16376" s="149"/>
      <c r="H16376" s="148"/>
      <c r="I16376"/>
    </row>
    <row r="16377" spans="1:9" x14ac:dyDescent="0.25">
      <c r="A16377"/>
      <c r="B16377"/>
      <c r="C16377"/>
      <c r="D16377"/>
      <c r="E16377" s="148"/>
      <c r="F16377" s="148"/>
      <c r="G16377" s="149"/>
      <c r="H16377" s="148"/>
      <c r="I16377"/>
    </row>
    <row r="16378" spans="1:9" x14ac:dyDescent="0.25">
      <c r="A16378"/>
      <c r="B16378"/>
      <c r="C16378"/>
      <c r="D16378"/>
      <c r="E16378" s="148"/>
      <c r="F16378" s="148"/>
      <c r="G16378" s="149"/>
      <c r="H16378" s="148"/>
      <c r="I16378"/>
    </row>
    <row r="16379" spans="1:9" x14ac:dyDescent="0.25">
      <c r="A16379"/>
      <c r="B16379"/>
      <c r="C16379"/>
      <c r="D16379"/>
      <c r="E16379" s="148"/>
      <c r="F16379" s="148"/>
      <c r="G16379" s="149"/>
      <c r="H16379" s="148"/>
      <c r="I16379"/>
    </row>
    <row r="16380" spans="1:9" x14ac:dyDescent="0.25">
      <c r="A16380"/>
      <c r="B16380"/>
      <c r="C16380"/>
      <c r="D16380"/>
      <c r="E16380" s="148"/>
      <c r="F16380" s="148"/>
      <c r="G16380" s="149"/>
      <c r="H16380" s="148"/>
      <c r="I16380"/>
    </row>
    <row r="16381" spans="1:9" x14ac:dyDescent="0.25">
      <c r="A16381"/>
      <c r="B16381"/>
      <c r="C16381"/>
      <c r="D16381"/>
      <c r="E16381" s="148"/>
      <c r="F16381" s="148"/>
      <c r="G16381" s="149"/>
      <c r="H16381" s="148"/>
      <c r="I16381"/>
    </row>
    <row r="16382" spans="1:9" x14ac:dyDescent="0.25">
      <c r="A16382"/>
      <c r="B16382"/>
      <c r="C16382"/>
      <c r="D16382"/>
      <c r="E16382" s="148"/>
      <c r="F16382" s="148"/>
      <c r="G16382" s="149"/>
      <c r="H16382" s="148"/>
      <c r="I16382"/>
    </row>
    <row r="16383" spans="1:9" x14ac:dyDescent="0.25">
      <c r="A16383"/>
      <c r="B16383"/>
      <c r="C16383"/>
      <c r="D16383"/>
      <c r="E16383" s="148"/>
      <c r="F16383" s="148"/>
      <c r="G16383" s="149"/>
      <c r="H16383" s="148"/>
      <c r="I16383"/>
    </row>
    <row r="16384" spans="1:9" x14ac:dyDescent="0.25">
      <c r="A16384"/>
      <c r="B16384"/>
      <c r="C16384"/>
      <c r="D16384"/>
      <c r="E16384" s="148"/>
      <c r="F16384" s="148"/>
      <c r="G16384" s="149"/>
      <c r="H16384" s="148"/>
      <c r="I16384"/>
    </row>
    <row r="16385" spans="1:9" x14ac:dyDescent="0.25">
      <c r="A16385"/>
      <c r="B16385"/>
      <c r="C16385"/>
      <c r="D16385"/>
      <c r="E16385" s="148"/>
      <c r="F16385" s="148"/>
      <c r="G16385" s="149"/>
      <c r="H16385" s="148"/>
      <c r="I16385"/>
    </row>
    <row r="16386" spans="1:9" x14ac:dyDescent="0.25">
      <c r="A16386"/>
      <c r="B16386"/>
      <c r="C16386"/>
      <c r="D16386"/>
      <c r="E16386" s="148"/>
      <c r="F16386" s="148"/>
      <c r="G16386" s="149"/>
      <c r="H16386" s="148"/>
      <c r="I16386"/>
    </row>
    <row r="16387" spans="1:9" x14ac:dyDescent="0.25">
      <c r="A16387"/>
      <c r="B16387"/>
      <c r="C16387"/>
      <c r="D16387"/>
      <c r="E16387" s="148"/>
      <c r="F16387" s="148"/>
      <c r="G16387" s="149"/>
      <c r="H16387" s="148"/>
      <c r="I16387"/>
    </row>
    <row r="16388" spans="1:9" x14ac:dyDescent="0.25">
      <c r="A16388"/>
      <c r="B16388"/>
      <c r="C16388"/>
      <c r="D16388"/>
      <c r="E16388" s="148"/>
      <c r="F16388" s="148"/>
      <c r="G16388" s="149"/>
      <c r="H16388" s="148"/>
      <c r="I16388"/>
    </row>
    <row r="16389" spans="1:9" x14ac:dyDescent="0.25">
      <c r="A16389"/>
      <c r="B16389"/>
      <c r="C16389"/>
      <c r="D16389"/>
      <c r="E16389" s="148"/>
      <c r="F16389" s="148"/>
      <c r="G16389" s="149"/>
      <c r="H16389" s="148"/>
      <c r="I16389"/>
    </row>
    <row r="16390" spans="1:9" x14ac:dyDescent="0.25">
      <c r="A16390"/>
      <c r="B16390"/>
      <c r="C16390"/>
      <c r="D16390"/>
      <c r="E16390" s="148"/>
      <c r="F16390" s="148"/>
      <c r="G16390" s="149"/>
      <c r="H16390" s="148"/>
      <c r="I16390"/>
    </row>
    <row r="16391" spans="1:9" x14ac:dyDescent="0.25">
      <c r="A16391"/>
      <c r="B16391"/>
      <c r="C16391"/>
      <c r="D16391"/>
      <c r="E16391" s="148"/>
      <c r="F16391" s="148"/>
      <c r="G16391" s="149"/>
      <c r="H16391" s="148"/>
      <c r="I16391"/>
    </row>
    <row r="16392" spans="1:9" x14ac:dyDescent="0.25">
      <c r="A16392"/>
      <c r="B16392"/>
      <c r="C16392"/>
      <c r="D16392"/>
      <c r="E16392" s="148"/>
      <c r="F16392" s="148"/>
      <c r="G16392" s="149"/>
      <c r="H16392" s="148"/>
      <c r="I16392"/>
    </row>
    <row r="16393" spans="1:9" x14ac:dyDescent="0.25">
      <c r="A16393"/>
      <c r="B16393"/>
      <c r="C16393"/>
      <c r="D16393"/>
      <c r="E16393" s="148"/>
      <c r="F16393" s="148"/>
      <c r="G16393" s="149"/>
      <c r="H16393" s="148"/>
      <c r="I16393"/>
    </row>
    <row r="16394" spans="1:9" x14ac:dyDescent="0.25">
      <c r="A16394"/>
      <c r="B16394"/>
      <c r="C16394"/>
      <c r="D16394"/>
      <c r="E16394" s="148"/>
      <c r="F16394" s="148"/>
      <c r="G16394" s="149"/>
      <c r="H16394" s="148"/>
      <c r="I16394"/>
    </row>
    <row r="16395" spans="1:9" x14ac:dyDescent="0.25">
      <c r="A16395"/>
      <c r="B16395"/>
      <c r="C16395"/>
      <c r="D16395"/>
      <c r="E16395" s="148"/>
      <c r="F16395" s="148"/>
      <c r="G16395" s="149"/>
      <c r="H16395" s="148"/>
      <c r="I16395"/>
    </row>
    <row r="16396" spans="1:9" x14ac:dyDescent="0.25">
      <c r="A16396"/>
      <c r="B16396"/>
      <c r="C16396"/>
      <c r="D16396"/>
      <c r="E16396" s="148"/>
      <c r="F16396" s="148"/>
      <c r="G16396" s="149"/>
      <c r="H16396" s="148"/>
      <c r="I16396"/>
    </row>
    <row r="16397" spans="1:9" x14ac:dyDescent="0.25">
      <c r="A16397"/>
      <c r="B16397"/>
      <c r="C16397"/>
      <c r="D16397"/>
      <c r="E16397" s="148"/>
      <c r="F16397" s="148"/>
      <c r="G16397" s="149"/>
      <c r="H16397" s="148"/>
      <c r="I16397"/>
    </row>
    <row r="16398" spans="1:9" x14ac:dyDescent="0.25">
      <c r="A16398"/>
      <c r="B16398"/>
      <c r="C16398"/>
      <c r="D16398"/>
      <c r="E16398" s="148"/>
      <c r="F16398" s="148"/>
      <c r="G16398" s="149"/>
      <c r="H16398" s="148"/>
      <c r="I16398"/>
    </row>
    <row r="16399" spans="1:9" x14ac:dyDescent="0.25">
      <c r="A16399"/>
      <c r="B16399"/>
      <c r="C16399"/>
      <c r="D16399"/>
      <c r="E16399" s="148"/>
      <c r="F16399" s="148"/>
      <c r="G16399" s="149"/>
      <c r="H16399" s="148"/>
      <c r="I16399"/>
    </row>
    <row r="16400" spans="1:9" x14ac:dyDescent="0.25">
      <c r="A16400"/>
      <c r="B16400"/>
      <c r="C16400"/>
      <c r="D16400"/>
      <c r="E16400" s="148"/>
      <c r="F16400" s="148"/>
      <c r="G16400" s="149"/>
      <c r="H16400" s="148"/>
      <c r="I16400"/>
    </row>
    <row r="16401" spans="1:9" x14ac:dyDescent="0.25">
      <c r="A16401"/>
      <c r="B16401"/>
      <c r="C16401"/>
      <c r="D16401"/>
      <c r="E16401" s="148"/>
      <c r="F16401" s="148"/>
      <c r="G16401" s="149"/>
      <c r="H16401" s="148"/>
      <c r="I16401"/>
    </row>
    <row r="16402" spans="1:9" x14ac:dyDescent="0.25">
      <c r="A16402"/>
      <c r="B16402"/>
      <c r="C16402"/>
      <c r="D16402"/>
      <c r="E16402" s="148"/>
      <c r="F16402" s="148"/>
      <c r="G16402" s="149"/>
      <c r="H16402" s="148"/>
      <c r="I16402"/>
    </row>
    <row r="16403" spans="1:9" x14ac:dyDescent="0.25">
      <c r="A16403"/>
      <c r="B16403"/>
      <c r="C16403"/>
      <c r="D16403"/>
      <c r="E16403" s="148"/>
      <c r="F16403" s="148"/>
      <c r="G16403" s="149"/>
      <c r="H16403" s="148"/>
      <c r="I16403"/>
    </row>
    <row r="16404" spans="1:9" x14ac:dyDescent="0.25">
      <c r="A16404"/>
      <c r="B16404"/>
      <c r="C16404"/>
      <c r="D16404"/>
      <c r="E16404" s="148"/>
      <c r="F16404" s="148"/>
      <c r="G16404" s="149"/>
      <c r="H16404" s="148"/>
      <c r="I16404"/>
    </row>
    <row r="16405" spans="1:9" x14ac:dyDescent="0.25">
      <c r="A16405"/>
      <c r="B16405"/>
      <c r="C16405"/>
      <c r="D16405"/>
      <c r="E16405" s="148"/>
      <c r="F16405" s="148"/>
      <c r="G16405" s="149"/>
      <c r="H16405" s="148"/>
      <c r="I16405"/>
    </row>
    <row r="16406" spans="1:9" x14ac:dyDescent="0.25">
      <c r="A16406"/>
      <c r="B16406"/>
      <c r="C16406"/>
      <c r="D16406"/>
      <c r="E16406" s="148"/>
      <c r="F16406" s="148"/>
      <c r="G16406" s="149"/>
      <c r="H16406" s="148"/>
      <c r="I16406"/>
    </row>
    <row r="16407" spans="1:9" x14ac:dyDescent="0.25">
      <c r="A16407"/>
      <c r="B16407"/>
      <c r="C16407"/>
      <c r="D16407"/>
      <c r="E16407" s="148"/>
      <c r="F16407" s="148"/>
      <c r="G16407" s="149"/>
      <c r="H16407" s="148"/>
      <c r="I16407"/>
    </row>
    <row r="16408" spans="1:9" x14ac:dyDescent="0.25">
      <c r="A16408"/>
      <c r="B16408"/>
      <c r="C16408"/>
      <c r="D16408"/>
      <c r="E16408" s="148"/>
      <c r="F16408" s="148"/>
      <c r="G16408" s="149"/>
      <c r="H16408" s="148"/>
      <c r="I16408"/>
    </row>
    <row r="16409" spans="1:9" x14ac:dyDescent="0.25">
      <c r="A16409"/>
      <c r="B16409"/>
      <c r="C16409"/>
      <c r="D16409"/>
      <c r="E16409" s="148"/>
      <c r="F16409" s="148"/>
      <c r="G16409" s="149"/>
      <c r="H16409" s="148"/>
      <c r="I16409"/>
    </row>
    <row r="16410" spans="1:9" x14ac:dyDescent="0.25">
      <c r="A16410"/>
      <c r="B16410"/>
      <c r="C16410"/>
      <c r="D16410"/>
      <c r="E16410" s="148"/>
      <c r="F16410" s="148"/>
      <c r="G16410" s="149"/>
      <c r="H16410" s="148"/>
      <c r="I16410"/>
    </row>
    <row r="16411" spans="1:9" x14ac:dyDescent="0.25">
      <c r="A16411"/>
      <c r="B16411"/>
      <c r="C16411"/>
      <c r="D16411"/>
      <c r="E16411" s="148"/>
      <c r="F16411" s="148"/>
      <c r="G16411" s="149"/>
      <c r="H16411" s="148"/>
      <c r="I16411"/>
    </row>
    <row r="16412" spans="1:9" x14ac:dyDescent="0.25">
      <c r="A16412"/>
      <c r="B16412"/>
      <c r="C16412"/>
      <c r="D16412"/>
      <c r="E16412" s="148"/>
      <c r="F16412" s="148"/>
      <c r="G16412" s="149"/>
      <c r="H16412" s="148"/>
      <c r="I16412"/>
    </row>
    <row r="16413" spans="1:9" x14ac:dyDescent="0.25">
      <c r="A16413"/>
      <c r="B16413"/>
      <c r="C16413"/>
      <c r="D16413"/>
      <c r="E16413" s="148"/>
      <c r="F16413" s="148"/>
      <c r="G16413" s="149"/>
      <c r="H16413" s="148"/>
      <c r="I16413"/>
    </row>
    <row r="16414" spans="1:9" x14ac:dyDescent="0.25">
      <c r="A16414"/>
      <c r="B16414"/>
      <c r="C16414"/>
      <c r="D16414"/>
      <c r="E16414" s="148"/>
      <c r="F16414" s="148"/>
      <c r="G16414" s="149"/>
      <c r="H16414" s="148"/>
      <c r="I16414"/>
    </row>
    <row r="16415" spans="1:9" x14ac:dyDescent="0.25">
      <c r="A16415"/>
      <c r="B16415"/>
      <c r="C16415"/>
      <c r="D16415"/>
      <c r="E16415" s="148"/>
      <c r="F16415" s="148"/>
      <c r="G16415" s="149"/>
      <c r="H16415" s="148"/>
      <c r="I16415"/>
    </row>
    <row r="16416" spans="1:9" x14ac:dyDescent="0.25">
      <c r="A16416"/>
      <c r="B16416"/>
      <c r="C16416"/>
      <c r="D16416"/>
      <c r="E16416" s="148"/>
      <c r="F16416" s="148"/>
      <c r="G16416" s="149"/>
      <c r="H16416" s="148"/>
      <c r="I16416"/>
    </row>
    <row r="16417" spans="1:9" x14ac:dyDescent="0.25">
      <c r="A16417"/>
      <c r="B16417"/>
      <c r="C16417"/>
      <c r="D16417"/>
      <c r="E16417" s="148"/>
      <c r="F16417" s="148"/>
      <c r="G16417" s="149"/>
      <c r="H16417" s="148"/>
      <c r="I16417"/>
    </row>
    <row r="16418" spans="1:9" x14ac:dyDescent="0.25">
      <c r="A16418"/>
      <c r="B16418"/>
      <c r="C16418"/>
      <c r="D16418"/>
      <c r="E16418" s="148"/>
      <c r="F16418" s="148"/>
      <c r="G16418" s="149"/>
      <c r="H16418" s="148"/>
      <c r="I16418"/>
    </row>
    <row r="16419" spans="1:9" x14ac:dyDescent="0.25">
      <c r="A16419"/>
      <c r="B16419"/>
      <c r="C16419"/>
      <c r="D16419"/>
      <c r="E16419" s="148"/>
      <c r="F16419" s="148"/>
      <c r="G16419" s="149"/>
      <c r="H16419" s="148"/>
      <c r="I16419"/>
    </row>
    <row r="16420" spans="1:9" x14ac:dyDescent="0.25">
      <c r="A16420"/>
      <c r="B16420"/>
      <c r="C16420"/>
      <c r="D16420"/>
      <c r="E16420" s="148"/>
      <c r="F16420" s="148"/>
      <c r="G16420" s="149"/>
      <c r="H16420" s="148"/>
      <c r="I16420"/>
    </row>
    <row r="16421" spans="1:9" x14ac:dyDescent="0.25">
      <c r="A16421"/>
      <c r="B16421"/>
      <c r="C16421"/>
      <c r="D16421"/>
      <c r="E16421" s="148"/>
      <c r="F16421" s="148"/>
      <c r="G16421" s="149"/>
      <c r="H16421" s="148"/>
      <c r="I16421"/>
    </row>
    <row r="16422" spans="1:9" x14ac:dyDescent="0.25">
      <c r="A16422"/>
      <c r="B16422"/>
      <c r="C16422"/>
      <c r="D16422"/>
      <c r="E16422" s="148"/>
      <c r="F16422" s="148"/>
      <c r="G16422" s="149"/>
      <c r="H16422" s="148"/>
      <c r="I16422"/>
    </row>
    <row r="16423" spans="1:9" x14ac:dyDescent="0.25">
      <c r="A16423"/>
      <c r="B16423"/>
      <c r="C16423"/>
      <c r="D16423"/>
      <c r="E16423" s="148"/>
      <c r="F16423" s="148"/>
      <c r="G16423" s="149"/>
      <c r="H16423" s="148"/>
      <c r="I16423"/>
    </row>
    <row r="16424" spans="1:9" x14ac:dyDescent="0.25">
      <c r="A16424"/>
      <c r="B16424"/>
      <c r="C16424"/>
      <c r="D16424"/>
      <c r="E16424" s="148"/>
      <c r="F16424" s="148"/>
      <c r="G16424" s="149"/>
      <c r="H16424" s="148"/>
      <c r="I16424"/>
    </row>
    <row r="16425" spans="1:9" x14ac:dyDescent="0.25">
      <c r="A16425"/>
      <c r="B16425"/>
      <c r="C16425"/>
      <c r="D16425"/>
      <c r="E16425" s="148"/>
      <c r="F16425" s="148"/>
      <c r="G16425" s="149"/>
      <c r="H16425" s="148"/>
      <c r="I16425"/>
    </row>
    <row r="16426" spans="1:9" x14ac:dyDescent="0.25">
      <c r="A16426"/>
      <c r="B16426"/>
      <c r="C16426"/>
      <c r="D16426"/>
      <c r="E16426" s="148"/>
      <c r="F16426" s="148"/>
      <c r="G16426" s="149"/>
      <c r="H16426" s="148"/>
      <c r="I16426"/>
    </row>
    <row r="16427" spans="1:9" x14ac:dyDescent="0.25">
      <c r="A16427"/>
      <c r="B16427"/>
      <c r="C16427"/>
      <c r="D16427"/>
      <c r="E16427" s="148"/>
      <c r="F16427" s="148"/>
      <c r="G16427" s="149"/>
      <c r="H16427" s="148"/>
      <c r="I16427"/>
    </row>
    <row r="16428" spans="1:9" x14ac:dyDescent="0.25">
      <c r="A16428"/>
      <c r="B16428"/>
      <c r="C16428"/>
      <c r="D16428"/>
      <c r="E16428" s="148"/>
      <c r="F16428" s="148"/>
      <c r="G16428" s="149"/>
      <c r="H16428" s="148"/>
      <c r="I16428"/>
    </row>
    <row r="16429" spans="1:9" x14ac:dyDescent="0.25">
      <c r="A16429"/>
      <c r="B16429"/>
      <c r="C16429"/>
      <c r="D16429"/>
      <c r="E16429" s="148"/>
      <c r="F16429" s="148"/>
      <c r="G16429" s="149"/>
      <c r="H16429" s="148"/>
      <c r="I16429"/>
    </row>
    <row r="16430" spans="1:9" x14ac:dyDescent="0.25">
      <c r="A16430"/>
      <c r="B16430"/>
      <c r="C16430"/>
      <c r="D16430"/>
      <c r="E16430" s="148"/>
      <c r="F16430" s="148"/>
      <c r="G16430" s="149"/>
      <c r="H16430" s="148"/>
      <c r="I16430"/>
    </row>
    <row r="16431" spans="1:9" x14ac:dyDescent="0.25">
      <c r="A16431"/>
      <c r="B16431"/>
      <c r="C16431"/>
      <c r="D16431"/>
      <c r="E16431" s="148"/>
      <c r="F16431" s="148"/>
      <c r="G16431" s="149"/>
      <c r="H16431" s="148"/>
      <c r="I16431"/>
    </row>
    <row r="16432" spans="1:9" x14ac:dyDescent="0.25">
      <c r="A16432"/>
      <c r="B16432"/>
      <c r="C16432"/>
      <c r="D16432"/>
      <c r="E16432" s="148"/>
      <c r="F16432" s="148"/>
      <c r="G16432" s="149"/>
      <c r="H16432" s="148"/>
      <c r="I16432"/>
    </row>
    <row r="16433" spans="1:9" x14ac:dyDescent="0.25">
      <c r="A16433"/>
      <c r="B16433"/>
      <c r="C16433"/>
      <c r="D16433"/>
      <c r="E16433" s="148"/>
      <c r="F16433" s="148"/>
      <c r="G16433" s="149"/>
      <c r="H16433" s="148"/>
      <c r="I16433"/>
    </row>
    <row r="16434" spans="1:9" x14ac:dyDescent="0.25">
      <c r="A16434"/>
      <c r="B16434"/>
      <c r="C16434"/>
      <c r="D16434"/>
      <c r="E16434" s="148"/>
      <c r="F16434" s="148"/>
      <c r="G16434" s="149"/>
      <c r="H16434" s="148"/>
      <c r="I16434"/>
    </row>
    <row r="16435" spans="1:9" x14ac:dyDescent="0.25">
      <c r="A16435"/>
      <c r="B16435"/>
      <c r="C16435"/>
      <c r="D16435"/>
      <c r="E16435" s="148"/>
      <c r="F16435" s="148"/>
      <c r="G16435" s="149"/>
      <c r="H16435" s="148"/>
      <c r="I16435"/>
    </row>
    <row r="16436" spans="1:9" x14ac:dyDescent="0.25">
      <c r="A16436"/>
      <c r="B16436"/>
      <c r="C16436"/>
      <c r="D16436"/>
      <c r="E16436" s="148"/>
      <c r="F16436" s="148"/>
      <c r="G16436" s="149"/>
      <c r="H16436" s="148"/>
      <c r="I16436"/>
    </row>
    <row r="16437" spans="1:9" x14ac:dyDescent="0.25">
      <c r="A16437"/>
      <c r="B16437"/>
      <c r="C16437"/>
      <c r="D16437"/>
      <c r="E16437" s="148"/>
      <c r="F16437" s="148"/>
      <c r="G16437" s="149"/>
      <c r="H16437" s="148"/>
      <c r="I16437"/>
    </row>
    <row r="16438" spans="1:9" x14ac:dyDescent="0.25">
      <c r="A16438"/>
      <c r="B16438"/>
      <c r="C16438"/>
      <c r="D16438"/>
      <c r="E16438" s="148"/>
      <c r="F16438" s="148"/>
      <c r="G16438" s="149"/>
      <c r="H16438" s="148"/>
      <c r="I16438"/>
    </row>
    <row r="16439" spans="1:9" x14ac:dyDescent="0.25">
      <c r="A16439"/>
      <c r="B16439"/>
      <c r="C16439"/>
      <c r="D16439"/>
      <c r="E16439" s="148"/>
      <c r="F16439" s="148"/>
      <c r="G16439" s="149"/>
      <c r="H16439" s="148"/>
      <c r="I16439"/>
    </row>
    <row r="16440" spans="1:9" x14ac:dyDescent="0.25">
      <c r="A16440"/>
      <c r="B16440"/>
      <c r="C16440"/>
      <c r="D16440"/>
      <c r="E16440" s="148"/>
      <c r="F16440" s="148"/>
      <c r="G16440" s="149"/>
      <c r="H16440" s="148"/>
      <c r="I16440"/>
    </row>
    <row r="16441" spans="1:9" x14ac:dyDescent="0.25">
      <c r="A16441"/>
      <c r="B16441"/>
      <c r="C16441"/>
      <c r="D16441"/>
      <c r="E16441" s="148"/>
      <c r="F16441" s="148"/>
      <c r="G16441" s="149"/>
      <c r="H16441" s="148"/>
      <c r="I16441"/>
    </row>
    <row r="16442" spans="1:9" x14ac:dyDescent="0.25">
      <c r="A16442"/>
      <c r="B16442"/>
      <c r="C16442"/>
      <c r="D16442"/>
      <c r="E16442" s="148"/>
      <c r="F16442" s="148"/>
      <c r="G16442" s="149"/>
      <c r="H16442" s="148"/>
      <c r="I16442"/>
    </row>
    <row r="16443" spans="1:9" x14ac:dyDescent="0.25">
      <c r="A16443"/>
      <c r="B16443"/>
      <c r="C16443"/>
      <c r="D16443"/>
      <c r="E16443" s="148"/>
      <c r="F16443" s="148"/>
      <c r="G16443" s="149"/>
      <c r="H16443" s="148"/>
      <c r="I16443"/>
    </row>
    <row r="16444" spans="1:9" x14ac:dyDescent="0.25">
      <c r="A16444"/>
      <c r="B16444"/>
      <c r="C16444"/>
      <c r="D16444"/>
      <c r="E16444" s="148"/>
      <c r="F16444" s="148"/>
      <c r="G16444" s="149"/>
      <c r="H16444" s="148"/>
      <c r="I16444"/>
    </row>
    <row r="16445" spans="1:9" x14ac:dyDescent="0.25">
      <c r="A16445"/>
      <c r="B16445"/>
      <c r="C16445"/>
      <c r="D16445"/>
      <c r="E16445" s="148"/>
      <c r="F16445" s="148"/>
      <c r="G16445" s="149"/>
      <c r="H16445" s="148"/>
      <c r="I16445"/>
    </row>
    <row r="16446" spans="1:9" x14ac:dyDescent="0.25">
      <c r="A16446"/>
      <c r="B16446"/>
      <c r="C16446"/>
      <c r="D16446"/>
      <c r="E16446" s="148"/>
      <c r="F16446" s="148"/>
      <c r="G16446" s="149"/>
      <c r="H16446" s="148"/>
      <c r="I16446"/>
    </row>
    <row r="16447" spans="1:9" x14ac:dyDescent="0.25">
      <c r="A16447"/>
      <c r="B16447"/>
      <c r="C16447"/>
      <c r="D16447"/>
      <c r="E16447" s="148"/>
      <c r="F16447" s="148"/>
      <c r="G16447" s="149"/>
      <c r="H16447" s="148"/>
      <c r="I16447"/>
    </row>
    <row r="16448" spans="1:9" x14ac:dyDescent="0.25">
      <c r="A16448"/>
      <c r="B16448"/>
      <c r="C16448"/>
      <c r="D16448"/>
      <c r="E16448" s="148"/>
      <c r="F16448" s="148"/>
      <c r="G16448" s="149"/>
      <c r="H16448" s="148"/>
      <c r="I16448"/>
    </row>
    <row r="16449" spans="1:9" x14ac:dyDescent="0.25">
      <c r="A16449"/>
      <c r="B16449"/>
      <c r="C16449"/>
      <c r="D16449"/>
      <c r="E16449" s="148"/>
      <c r="F16449" s="148"/>
      <c r="G16449" s="149"/>
      <c r="H16449" s="148"/>
      <c r="I16449"/>
    </row>
    <row r="16450" spans="1:9" x14ac:dyDescent="0.25">
      <c r="A16450"/>
      <c r="B16450"/>
      <c r="C16450"/>
      <c r="D16450"/>
      <c r="E16450" s="148"/>
      <c r="F16450" s="148"/>
      <c r="G16450" s="149"/>
      <c r="H16450" s="148"/>
      <c r="I16450"/>
    </row>
    <row r="16451" spans="1:9" x14ac:dyDescent="0.25">
      <c r="A16451"/>
      <c r="B16451"/>
      <c r="C16451"/>
      <c r="D16451"/>
      <c r="E16451" s="148"/>
      <c r="F16451" s="148"/>
      <c r="G16451" s="149"/>
      <c r="H16451" s="148"/>
      <c r="I16451"/>
    </row>
    <row r="16452" spans="1:9" x14ac:dyDescent="0.25">
      <c r="A16452"/>
      <c r="B16452"/>
      <c r="C16452"/>
      <c r="D16452"/>
      <c r="E16452" s="148"/>
      <c r="F16452" s="148"/>
      <c r="G16452" s="149"/>
      <c r="H16452" s="148"/>
      <c r="I16452"/>
    </row>
    <row r="16453" spans="1:9" x14ac:dyDescent="0.25">
      <c r="A16453"/>
      <c r="B16453"/>
      <c r="C16453"/>
      <c r="D16453"/>
      <c r="E16453" s="148"/>
      <c r="F16453" s="148"/>
      <c r="G16453" s="149"/>
      <c r="H16453" s="148"/>
      <c r="I16453"/>
    </row>
    <row r="16454" spans="1:9" x14ac:dyDescent="0.25">
      <c r="A16454"/>
      <c r="B16454"/>
      <c r="C16454"/>
      <c r="D16454"/>
      <c r="E16454" s="148"/>
      <c r="F16454" s="148"/>
      <c r="G16454" s="149"/>
      <c r="H16454" s="148"/>
      <c r="I16454"/>
    </row>
    <row r="16455" spans="1:9" x14ac:dyDescent="0.25">
      <c r="A16455"/>
      <c r="B16455"/>
      <c r="C16455"/>
      <c r="D16455"/>
      <c r="E16455" s="148"/>
      <c r="F16455" s="148"/>
      <c r="G16455" s="149"/>
      <c r="H16455" s="148"/>
      <c r="I16455"/>
    </row>
    <row r="16456" spans="1:9" x14ac:dyDescent="0.25">
      <c r="A16456"/>
      <c r="B16456"/>
      <c r="C16456"/>
      <c r="D16456"/>
      <c r="E16456" s="148"/>
      <c r="F16456" s="148"/>
      <c r="G16456" s="149"/>
      <c r="H16456" s="148"/>
      <c r="I16456"/>
    </row>
    <row r="16457" spans="1:9" x14ac:dyDescent="0.25">
      <c r="A16457"/>
      <c r="B16457"/>
      <c r="C16457"/>
      <c r="D16457"/>
      <c r="E16457" s="148"/>
      <c r="F16457" s="148"/>
      <c r="G16457" s="149"/>
      <c r="H16457" s="148"/>
      <c r="I16457"/>
    </row>
    <row r="16458" spans="1:9" x14ac:dyDescent="0.25">
      <c r="A16458"/>
      <c r="B16458"/>
      <c r="C16458"/>
      <c r="D16458"/>
      <c r="E16458" s="148"/>
      <c r="F16458" s="148"/>
      <c r="G16458" s="149"/>
      <c r="H16458" s="148"/>
      <c r="I16458"/>
    </row>
    <row r="16459" spans="1:9" x14ac:dyDescent="0.25">
      <c r="A16459"/>
      <c r="B16459"/>
      <c r="C16459"/>
      <c r="D16459"/>
      <c r="E16459" s="148"/>
      <c r="F16459" s="148"/>
      <c r="G16459" s="149"/>
      <c r="H16459" s="148"/>
      <c r="I16459"/>
    </row>
    <row r="16460" spans="1:9" x14ac:dyDescent="0.25">
      <c r="A16460"/>
      <c r="B16460"/>
      <c r="C16460"/>
      <c r="D16460"/>
      <c r="E16460" s="148"/>
      <c r="F16460" s="148"/>
      <c r="G16460" s="149"/>
      <c r="H16460" s="148"/>
      <c r="I16460"/>
    </row>
    <row r="16461" spans="1:9" x14ac:dyDescent="0.25">
      <c r="A16461"/>
      <c r="B16461"/>
      <c r="C16461"/>
      <c r="D16461"/>
      <c r="E16461" s="148"/>
      <c r="F16461" s="148"/>
      <c r="G16461" s="149"/>
      <c r="H16461" s="148"/>
      <c r="I16461"/>
    </row>
    <row r="16462" spans="1:9" x14ac:dyDescent="0.25">
      <c r="A16462"/>
      <c r="B16462"/>
      <c r="C16462"/>
      <c r="D16462"/>
      <c r="E16462" s="148"/>
      <c r="F16462" s="148"/>
      <c r="G16462" s="149"/>
      <c r="H16462" s="148"/>
      <c r="I16462"/>
    </row>
    <row r="16463" spans="1:9" x14ac:dyDescent="0.25">
      <c r="A16463"/>
      <c r="B16463"/>
      <c r="C16463"/>
      <c r="D16463"/>
      <c r="E16463" s="148"/>
      <c r="F16463" s="148"/>
      <c r="G16463" s="149"/>
      <c r="H16463" s="148"/>
      <c r="I16463"/>
    </row>
    <row r="16464" spans="1:9" x14ac:dyDescent="0.25">
      <c r="A16464"/>
      <c r="B16464"/>
      <c r="C16464"/>
      <c r="D16464"/>
      <c r="E16464" s="148"/>
      <c r="F16464" s="148"/>
      <c r="G16464" s="149"/>
      <c r="H16464" s="148"/>
      <c r="I16464"/>
    </row>
    <row r="16465" spans="1:9" x14ac:dyDescent="0.25">
      <c r="A16465"/>
      <c r="B16465"/>
      <c r="C16465"/>
      <c r="D16465"/>
      <c r="E16465" s="148"/>
      <c r="F16465" s="148"/>
      <c r="G16465" s="149"/>
      <c r="H16465" s="148"/>
      <c r="I16465"/>
    </row>
    <row r="16466" spans="1:9" x14ac:dyDescent="0.25">
      <c r="A16466"/>
      <c r="B16466"/>
      <c r="C16466"/>
      <c r="D16466"/>
      <c r="E16466" s="148"/>
      <c r="F16466" s="148"/>
      <c r="G16466" s="149"/>
      <c r="H16466" s="148"/>
      <c r="I16466"/>
    </row>
    <row r="16467" spans="1:9" x14ac:dyDescent="0.25">
      <c r="A16467"/>
      <c r="B16467"/>
      <c r="C16467"/>
      <c r="D16467"/>
      <c r="E16467" s="148"/>
      <c r="F16467" s="148"/>
      <c r="G16467" s="149"/>
      <c r="H16467" s="148"/>
      <c r="I16467"/>
    </row>
    <row r="16468" spans="1:9" x14ac:dyDescent="0.25">
      <c r="A16468"/>
      <c r="B16468"/>
      <c r="C16468"/>
      <c r="D16468"/>
      <c r="E16468" s="148"/>
      <c r="F16468" s="148"/>
      <c r="G16468" s="149"/>
      <c r="H16468" s="148"/>
      <c r="I16468"/>
    </row>
    <row r="16469" spans="1:9" x14ac:dyDescent="0.25">
      <c r="A16469"/>
      <c r="B16469"/>
      <c r="C16469"/>
      <c r="D16469"/>
      <c r="E16469" s="148"/>
      <c r="F16469" s="148"/>
      <c r="G16469" s="149"/>
      <c r="H16469" s="148"/>
      <c r="I16469"/>
    </row>
    <row r="16470" spans="1:9" x14ac:dyDescent="0.25">
      <c r="A16470"/>
      <c r="B16470"/>
      <c r="C16470"/>
      <c r="D16470"/>
      <c r="E16470" s="148"/>
      <c r="F16470" s="148"/>
      <c r="G16470" s="149"/>
      <c r="H16470" s="148"/>
      <c r="I16470"/>
    </row>
    <row r="16471" spans="1:9" x14ac:dyDescent="0.25">
      <c r="A16471"/>
      <c r="B16471"/>
      <c r="C16471"/>
      <c r="D16471"/>
      <c r="E16471" s="148"/>
      <c r="F16471" s="148"/>
      <c r="G16471" s="149"/>
      <c r="H16471" s="148"/>
      <c r="I16471"/>
    </row>
    <row r="16472" spans="1:9" x14ac:dyDescent="0.25">
      <c r="A16472"/>
      <c r="B16472"/>
      <c r="C16472"/>
      <c r="D16472"/>
      <c r="E16472" s="148"/>
      <c r="F16472" s="148"/>
      <c r="G16472" s="149"/>
      <c r="H16472" s="148"/>
      <c r="I16472"/>
    </row>
    <row r="16473" spans="1:9" x14ac:dyDescent="0.25">
      <c r="A16473"/>
      <c r="B16473"/>
      <c r="C16473"/>
      <c r="D16473"/>
      <c r="E16473" s="148"/>
      <c r="F16473" s="148"/>
      <c r="G16473" s="149"/>
      <c r="H16473" s="148"/>
      <c r="I16473"/>
    </row>
    <row r="16474" spans="1:9" x14ac:dyDescent="0.25">
      <c r="A16474"/>
      <c r="B16474"/>
      <c r="C16474"/>
      <c r="D16474"/>
      <c r="E16474" s="148"/>
      <c r="F16474" s="148"/>
      <c r="G16474" s="149"/>
      <c r="H16474" s="148"/>
      <c r="I16474"/>
    </row>
    <row r="16475" spans="1:9" x14ac:dyDescent="0.25">
      <c r="A16475"/>
      <c r="B16475"/>
      <c r="C16475"/>
      <c r="D16475"/>
      <c r="E16475" s="148"/>
      <c r="F16475" s="148"/>
      <c r="G16475" s="149"/>
      <c r="H16475" s="148"/>
      <c r="I16475"/>
    </row>
    <row r="16476" spans="1:9" x14ac:dyDescent="0.25">
      <c r="A16476"/>
      <c r="B16476"/>
      <c r="C16476"/>
      <c r="D16476"/>
      <c r="E16476" s="148"/>
      <c r="F16476" s="148"/>
      <c r="G16476" s="149"/>
      <c r="H16476" s="148"/>
      <c r="I16476"/>
    </row>
    <row r="16477" spans="1:9" x14ac:dyDescent="0.25">
      <c r="A16477"/>
      <c r="B16477"/>
      <c r="C16477"/>
      <c r="D16477"/>
      <c r="E16477" s="148"/>
      <c r="F16477" s="148"/>
      <c r="G16477" s="149"/>
      <c r="H16477" s="148"/>
      <c r="I16477"/>
    </row>
    <row r="16478" spans="1:9" x14ac:dyDescent="0.25">
      <c r="A16478"/>
      <c r="B16478"/>
      <c r="C16478"/>
      <c r="D16478"/>
      <c r="E16478" s="148"/>
      <c r="F16478" s="148"/>
      <c r="G16478" s="149"/>
      <c r="H16478" s="148"/>
      <c r="I16478"/>
    </row>
    <row r="16479" spans="1:9" x14ac:dyDescent="0.25">
      <c r="A16479"/>
      <c r="B16479"/>
      <c r="C16479"/>
      <c r="D16479"/>
      <c r="E16479" s="148"/>
      <c r="F16479" s="148"/>
      <c r="G16479" s="149"/>
      <c r="H16479" s="148"/>
      <c r="I16479"/>
    </row>
    <row r="16480" spans="1:9" x14ac:dyDescent="0.25">
      <c r="A16480"/>
      <c r="B16480"/>
      <c r="C16480"/>
      <c r="D16480"/>
      <c r="E16480" s="148"/>
      <c r="F16480" s="148"/>
      <c r="G16480" s="149"/>
      <c r="H16480" s="148"/>
      <c r="I16480"/>
    </row>
    <row r="16481" spans="1:9" x14ac:dyDescent="0.25">
      <c r="A16481"/>
      <c r="B16481"/>
      <c r="C16481"/>
      <c r="D16481"/>
      <c r="E16481" s="148"/>
      <c r="F16481" s="148"/>
      <c r="G16481" s="149"/>
      <c r="H16481" s="148"/>
      <c r="I16481"/>
    </row>
    <row r="16482" spans="1:9" x14ac:dyDescent="0.25">
      <c r="A16482"/>
      <c r="B16482"/>
      <c r="C16482"/>
      <c r="D16482"/>
      <c r="E16482" s="148"/>
      <c r="F16482" s="148"/>
      <c r="G16482" s="149"/>
      <c r="H16482" s="148"/>
      <c r="I16482"/>
    </row>
    <row r="16483" spans="1:9" x14ac:dyDescent="0.25">
      <c r="A16483"/>
      <c r="B16483"/>
      <c r="C16483"/>
      <c r="D16483"/>
      <c r="E16483" s="148"/>
      <c r="F16483" s="148"/>
      <c r="G16483" s="149"/>
      <c r="H16483" s="148"/>
      <c r="I16483"/>
    </row>
    <row r="16484" spans="1:9" x14ac:dyDescent="0.25">
      <c r="A16484"/>
      <c r="B16484"/>
      <c r="C16484"/>
      <c r="D16484"/>
      <c r="E16484" s="148"/>
      <c r="F16484" s="148"/>
      <c r="G16484" s="149"/>
      <c r="H16484" s="148"/>
      <c r="I16484"/>
    </row>
    <row r="16485" spans="1:9" x14ac:dyDescent="0.25">
      <c r="A16485"/>
      <c r="B16485"/>
      <c r="C16485"/>
      <c r="D16485"/>
      <c r="E16485" s="148"/>
      <c r="F16485" s="148"/>
      <c r="G16485" s="149"/>
      <c r="H16485" s="148"/>
      <c r="I16485"/>
    </row>
    <row r="16486" spans="1:9" x14ac:dyDescent="0.25">
      <c r="A16486"/>
      <c r="B16486"/>
      <c r="C16486"/>
      <c r="D16486"/>
      <c r="E16486" s="148"/>
      <c r="F16486" s="148"/>
      <c r="G16486" s="149"/>
      <c r="H16486" s="148"/>
      <c r="I16486"/>
    </row>
    <row r="16487" spans="1:9" x14ac:dyDescent="0.25">
      <c r="A16487"/>
      <c r="B16487"/>
      <c r="C16487"/>
      <c r="D16487"/>
      <c r="E16487" s="148"/>
      <c r="F16487" s="148"/>
      <c r="G16487" s="149"/>
      <c r="H16487" s="148"/>
      <c r="I16487"/>
    </row>
    <row r="16488" spans="1:9" x14ac:dyDescent="0.25">
      <c r="A16488"/>
      <c r="B16488"/>
      <c r="C16488"/>
      <c r="D16488"/>
      <c r="E16488" s="148"/>
      <c r="F16488" s="148"/>
      <c r="G16488" s="149"/>
      <c r="H16488" s="148"/>
      <c r="I16488"/>
    </row>
    <row r="16489" spans="1:9" x14ac:dyDescent="0.25">
      <c r="A16489"/>
      <c r="B16489"/>
      <c r="C16489"/>
      <c r="D16489"/>
      <c r="E16489" s="148"/>
      <c r="F16489" s="148"/>
      <c r="G16489" s="149"/>
      <c r="H16489" s="148"/>
      <c r="I16489"/>
    </row>
    <row r="16490" spans="1:9" x14ac:dyDescent="0.25">
      <c r="A16490"/>
      <c r="B16490"/>
      <c r="C16490"/>
      <c r="D16490"/>
      <c r="E16490" s="148"/>
      <c r="F16490" s="148"/>
      <c r="G16490" s="149"/>
      <c r="H16490" s="148"/>
      <c r="I16490"/>
    </row>
    <row r="16491" spans="1:9" x14ac:dyDescent="0.25">
      <c r="A16491"/>
      <c r="B16491"/>
      <c r="C16491"/>
      <c r="D16491"/>
      <c r="E16491" s="148"/>
      <c r="F16491" s="148"/>
      <c r="G16491" s="149"/>
      <c r="H16491" s="148"/>
      <c r="I16491"/>
    </row>
    <row r="16492" spans="1:9" x14ac:dyDescent="0.25">
      <c r="A16492"/>
      <c r="B16492"/>
      <c r="C16492"/>
      <c r="D16492"/>
      <c r="E16492" s="148"/>
      <c r="F16492" s="148"/>
      <c r="G16492" s="149"/>
      <c r="H16492" s="148"/>
      <c r="I16492"/>
    </row>
    <row r="16493" spans="1:9" x14ac:dyDescent="0.25">
      <c r="A16493"/>
      <c r="B16493"/>
      <c r="C16493"/>
      <c r="D16493"/>
      <c r="E16493" s="148"/>
      <c r="F16493" s="148"/>
      <c r="G16493" s="149"/>
      <c r="H16493" s="148"/>
      <c r="I16493"/>
    </row>
    <row r="16494" spans="1:9" x14ac:dyDescent="0.25">
      <c r="A16494"/>
      <c r="B16494"/>
      <c r="C16494"/>
      <c r="D16494"/>
      <c r="E16494" s="148"/>
      <c r="F16494" s="148"/>
      <c r="G16494" s="149"/>
      <c r="H16494" s="148"/>
      <c r="I16494"/>
    </row>
    <row r="16495" spans="1:9" x14ac:dyDescent="0.25">
      <c r="A16495"/>
      <c r="B16495"/>
      <c r="C16495"/>
      <c r="D16495"/>
      <c r="E16495" s="148"/>
      <c r="F16495" s="148"/>
      <c r="G16495" s="149"/>
      <c r="H16495" s="148"/>
      <c r="I16495"/>
    </row>
    <row r="16496" spans="1:9" x14ac:dyDescent="0.25">
      <c r="A16496"/>
      <c r="B16496"/>
      <c r="C16496"/>
      <c r="D16496"/>
      <c r="E16496" s="148"/>
      <c r="F16496" s="148"/>
      <c r="G16496" s="149"/>
      <c r="H16496" s="148"/>
      <c r="I16496"/>
    </row>
    <row r="16497" spans="1:9" x14ac:dyDescent="0.25">
      <c r="A16497"/>
      <c r="B16497"/>
      <c r="C16497"/>
      <c r="D16497"/>
      <c r="E16497" s="148"/>
      <c r="F16497" s="148"/>
      <c r="G16497" s="149"/>
      <c r="H16497" s="148"/>
      <c r="I16497"/>
    </row>
    <row r="16498" spans="1:9" x14ac:dyDescent="0.25">
      <c r="A16498"/>
      <c r="B16498"/>
      <c r="C16498"/>
      <c r="D16498"/>
      <c r="E16498" s="148"/>
      <c r="F16498" s="148"/>
      <c r="G16498" s="149"/>
      <c r="H16498" s="148"/>
      <c r="I16498"/>
    </row>
    <row r="16499" spans="1:9" x14ac:dyDescent="0.25">
      <c r="A16499"/>
      <c r="B16499"/>
      <c r="C16499"/>
      <c r="D16499"/>
      <c r="E16499" s="148"/>
      <c r="F16499" s="148"/>
      <c r="G16499" s="149"/>
      <c r="H16499" s="148"/>
      <c r="I16499"/>
    </row>
    <row r="16500" spans="1:9" x14ac:dyDescent="0.25">
      <c r="A16500"/>
      <c r="B16500"/>
      <c r="C16500"/>
      <c r="D16500"/>
      <c r="E16500" s="148"/>
      <c r="F16500" s="148"/>
      <c r="G16500" s="149"/>
      <c r="H16500" s="148"/>
      <c r="I16500"/>
    </row>
    <row r="16501" spans="1:9" x14ac:dyDescent="0.25">
      <c r="A16501"/>
      <c r="B16501"/>
      <c r="C16501"/>
      <c r="D16501"/>
      <c r="E16501" s="148"/>
      <c r="F16501" s="148"/>
      <c r="G16501" s="149"/>
      <c r="H16501" s="148"/>
      <c r="I16501"/>
    </row>
    <row r="16502" spans="1:9" x14ac:dyDescent="0.25">
      <c r="A16502"/>
      <c r="B16502"/>
      <c r="C16502"/>
      <c r="D16502"/>
      <c r="E16502" s="148"/>
      <c r="F16502" s="148"/>
      <c r="G16502" s="149"/>
      <c r="H16502" s="148"/>
      <c r="I16502"/>
    </row>
    <row r="16503" spans="1:9" x14ac:dyDescent="0.25">
      <c r="A16503"/>
      <c r="B16503"/>
      <c r="C16503"/>
      <c r="D16503"/>
      <c r="E16503" s="148"/>
      <c r="F16503" s="148"/>
      <c r="G16503" s="149"/>
      <c r="H16503" s="148"/>
      <c r="I16503"/>
    </row>
    <row r="16504" spans="1:9" x14ac:dyDescent="0.25">
      <c r="A16504"/>
      <c r="B16504"/>
      <c r="C16504"/>
      <c r="D16504"/>
      <c r="E16504" s="148"/>
      <c r="F16504" s="148"/>
      <c r="G16504" s="149"/>
      <c r="H16504" s="148"/>
      <c r="I16504"/>
    </row>
    <row r="16505" spans="1:9" x14ac:dyDescent="0.25">
      <c r="A16505"/>
      <c r="B16505"/>
      <c r="C16505"/>
      <c r="D16505"/>
      <c r="E16505" s="148"/>
      <c r="F16505" s="148"/>
      <c r="G16505" s="149"/>
      <c r="H16505" s="148"/>
      <c r="I16505"/>
    </row>
    <row r="16506" spans="1:9" x14ac:dyDescent="0.25">
      <c r="A16506"/>
      <c r="B16506"/>
      <c r="C16506"/>
      <c r="D16506"/>
      <c r="E16506" s="148"/>
      <c r="F16506" s="148"/>
      <c r="G16506" s="149"/>
      <c r="H16506" s="148"/>
      <c r="I16506"/>
    </row>
    <row r="16507" spans="1:9" x14ac:dyDescent="0.25">
      <c r="A16507"/>
      <c r="B16507"/>
      <c r="C16507"/>
      <c r="D16507"/>
      <c r="E16507" s="148"/>
      <c r="F16507" s="148"/>
      <c r="G16507" s="149"/>
      <c r="H16507" s="148"/>
      <c r="I16507"/>
    </row>
    <row r="16508" spans="1:9" x14ac:dyDescent="0.25">
      <c r="A16508"/>
      <c r="B16508"/>
      <c r="C16508"/>
      <c r="D16508"/>
      <c r="E16508" s="148"/>
      <c r="F16508" s="148"/>
      <c r="G16508" s="149"/>
      <c r="H16508" s="148"/>
      <c r="I16508"/>
    </row>
    <row r="16509" spans="1:9" x14ac:dyDescent="0.25">
      <c r="A16509"/>
      <c r="B16509"/>
      <c r="C16509"/>
      <c r="D16509"/>
      <c r="E16509" s="148"/>
      <c r="F16509" s="148"/>
      <c r="G16509" s="149"/>
      <c r="H16509" s="148"/>
      <c r="I16509"/>
    </row>
    <row r="16510" spans="1:9" x14ac:dyDescent="0.25">
      <c r="A16510"/>
      <c r="B16510"/>
      <c r="C16510"/>
      <c r="D16510"/>
      <c r="E16510" s="148"/>
      <c r="F16510" s="148"/>
      <c r="G16510" s="149"/>
      <c r="H16510" s="148"/>
      <c r="I16510"/>
    </row>
    <row r="16511" spans="1:9" x14ac:dyDescent="0.25">
      <c r="A16511"/>
      <c r="B16511"/>
      <c r="C16511"/>
      <c r="D16511"/>
      <c r="E16511" s="148"/>
      <c r="F16511" s="148"/>
      <c r="G16511" s="149"/>
      <c r="H16511" s="148"/>
      <c r="I16511"/>
    </row>
    <row r="16512" spans="1:9" x14ac:dyDescent="0.25">
      <c r="A16512"/>
      <c r="B16512"/>
      <c r="C16512"/>
      <c r="D16512"/>
      <c r="E16512" s="148"/>
      <c r="F16512" s="148"/>
      <c r="G16512" s="149"/>
      <c r="H16512" s="148"/>
      <c r="I16512"/>
    </row>
    <row r="16513" spans="1:9" x14ac:dyDescent="0.25">
      <c r="A16513"/>
      <c r="B16513"/>
      <c r="C16513"/>
      <c r="D16513"/>
      <c r="E16513" s="148"/>
      <c r="F16513" s="148"/>
      <c r="G16513" s="149"/>
      <c r="H16513" s="148"/>
      <c r="I16513"/>
    </row>
    <row r="16514" spans="1:9" x14ac:dyDescent="0.25">
      <c r="A16514"/>
      <c r="B16514"/>
      <c r="C16514"/>
      <c r="D16514"/>
      <c r="E16514" s="148"/>
      <c r="F16514" s="148"/>
      <c r="G16514" s="149"/>
      <c r="H16514" s="148"/>
      <c r="I16514"/>
    </row>
    <row r="16515" spans="1:9" x14ac:dyDescent="0.25">
      <c r="A16515"/>
      <c r="B16515"/>
      <c r="C16515"/>
      <c r="D16515"/>
      <c r="E16515" s="148"/>
      <c r="F16515" s="148"/>
      <c r="G16515" s="149"/>
      <c r="H16515" s="148"/>
      <c r="I16515"/>
    </row>
    <row r="16516" spans="1:9" x14ac:dyDescent="0.25">
      <c r="A16516"/>
      <c r="B16516"/>
      <c r="C16516"/>
      <c r="D16516"/>
      <c r="E16516" s="148"/>
      <c r="F16516" s="148"/>
      <c r="G16516" s="149"/>
      <c r="H16516" s="148"/>
      <c r="I16516"/>
    </row>
    <row r="16517" spans="1:9" x14ac:dyDescent="0.25">
      <c r="A16517"/>
      <c r="B16517"/>
      <c r="C16517"/>
      <c r="D16517"/>
      <c r="E16517" s="148"/>
      <c r="F16517" s="148"/>
      <c r="G16517" s="149"/>
      <c r="H16517" s="148"/>
      <c r="I16517"/>
    </row>
    <row r="16518" spans="1:9" x14ac:dyDescent="0.25">
      <c r="A16518"/>
      <c r="B16518"/>
      <c r="C16518"/>
      <c r="D16518"/>
      <c r="E16518" s="148"/>
      <c r="F16518" s="148"/>
      <c r="G16518" s="149"/>
      <c r="H16518" s="148"/>
      <c r="I16518"/>
    </row>
    <row r="16519" spans="1:9" x14ac:dyDescent="0.25">
      <c r="A16519"/>
      <c r="B16519"/>
      <c r="C16519"/>
      <c r="D16519"/>
      <c r="E16519" s="148"/>
      <c r="F16519" s="148"/>
      <c r="G16519" s="149"/>
      <c r="H16519" s="148"/>
      <c r="I16519"/>
    </row>
    <row r="16520" spans="1:9" x14ac:dyDescent="0.25">
      <c r="A16520"/>
      <c r="B16520"/>
      <c r="C16520"/>
      <c r="D16520"/>
      <c r="E16520" s="148"/>
      <c r="F16520" s="148"/>
      <c r="G16520" s="149"/>
      <c r="H16520" s="148"/>
      <c r="I16520"/>
    </row>
    <row r="16521" spans="1:9" x14ac:dyDescent="0.25">
      <c r="A16521"/>
      <c r="B16521"/>
      <c r="C16521"/>
      <c r="D16521"/>
      <c r="E16521" s="148"/>
      <c r="F16521" s="148"/>
      <c r="G16521" s="149"/>
      <c r="H16521" s="148"/>
      <c r="I16521"/>
    </row>
    <row r="16522" spans="1:9" x14ac:dyDescent="0.25">
      <c r="A16522"/>
      <c r="B16522"/>
      <c r="C16522"/>
      <c r="D16522"/>
      <c r="E16522" s="148"/>
      <c r="F16522" s="148"/>
      <c r="G16522" s="149"/>
      <c r="H16522" s="148"/>
      <c r="I16522"/>
    </row>
    <row r="16523" spans="1:9" x14ac:dyDescent="0.25">
      <c r="A16523"/>
      <c r="B16523"/>
      <c r="C16523"/>
      <c r="D16523"/>
      <c r="E16523" s="148"/>
      <c r="F16523" s="148"/>
      <c r="G16523" s="149"/>
      <c r="H16523" s="148"/>
      <c r="I16523"/>
    </row>
    <row r="16524" spans="1:9" x14ac:dyDescent="0.25">
      <c r="A16524"/>
      <c r="B16524"/>
      <c r="C16524"/>
      <c r="D16524"/>
      <c r="E16524" s="148"/>
      <c r="F16524" s="148"/>
      <c r="G16524" s="149"/>
      <c r="H16524" s="148"/>
      <c r="I16524"/>
    </row>
    <row r="16525" spans="1:9" x14ac:dyDescent="0.25">
      <c r="A16525"/>
      <c r="B16525"/>
      <c r="C16525"/>
      <c r="D16525"/>
      <c r="E16525" s="148"/>
      <c r="F16525" s="148"/>
      <c r="G16525" s="149"/>
      <c r="H16525" s="148"/>
      <c r="I16525"/>
    </row>
    <row r="16526" spans="1:9" x14ac:dyDescent="0.25">
      <c r="A16526"/>
      <c r="B16526"/>
      <c r="C16526"/>
      <c r="D16526"/>
      <c r="E16526" s="148"/>
      <c r="F16526" s="148"/>
      <c r="G16526" s="149"/>
      <c r="H16526" s="148"/>
      <c r="I16526"/>
    </row>
    <row r="16527" spans="1:9" x14ac:dyDescent="0.25">
      <c r="A16527"/>
      <c r="B16527"/>
      <c r="C16527"/>
      <c r="D16527"/>
      <c r="E16527" s="148"/>
      <c r="F16527" s="148"/>
      <c r="G16527" s="149"/>
      <c r="H16527" s="148"/>
      <c r="I16527"/>
    </row>
    <row r="16528" spans="1:9" x14ac:dyDescent="0.25">
      <c r="A16528"/>
      <c r="B16528"/>
      <c r="C16528"/>
      <c r="D16528"/>
      <c r="E16528" s="148"/>
      <c r="F16528" s="148"/>
      <c r="G16528" s="149"/>
      <c r="H16528" s="148"/>
      <c r="I16528"/>
    </row>
    <row r="16529" spans="1:9" x14ac:dyDescent="0.25">
      <c r="A16529"/>
      <c r="B16529"/>
      <c r="C16529"/>
      <c r="D16529"/>
      <c r="E16529" s="148"/>
      <c r="F16529" s="148"/>
      <c r="G16529" s="149"/>
      <c r="H16529" s="148"/>
      <c r="I16529"/>
    </row>
    <row r="16530" spans="1:9" x14ac:dyDescent="0.25">
      <c r="A16530"/>
      <c r="B16530"/>
      <c r="C16530"/>
      <c r="D16530"/>
      <c r="E16530" s="148"/>
      <c r="F16530" s="148"/>
      <c r="G16530" s="149"/>
      <c r="H16530" s="148"/>
      <c r="I16530"/>
    </row>
    <row r="16531" spans="1:9" x14ac:dyDescent="0.25">
      <c r="A16531"/>
      <c r="B16531"/>
      <c r="C16531"/>
      <c r="D16531"/>
      <c r="E16531" s="148"/>
      <c r="F16531" s="148"/>
      <c r="G16531" s="149"/>
      <c r="H16531" s="148"/>
      <c r="I16531"/>
    </row>
    <row r="16532" spans="1:9" x14ac:dyDescent="0.25">
      <c r="A16532"/>
      <c r="B16532"/>
      <c r="C16532"/>
      <c r="D16532"/>
      <c r="E16532" s="148"/>
      <c r="F16532" s="148"/>
      <c r="G16532" s="149"/>
      <c r="H16532" s="148"/>
      <c r="I16532"/>
    </row>
    <row r="16533" spans="1:9" x14ac:dyDescent="0.25">
      <c r="A16533"/>
      <c r="B16533"/>
      <c r="C16533"/>
      <c r="D16533"/>
      <c r="E16533" s="148"/>
      <c r="F16533" s="148"/>
      <c r="G16533" s="149"/>
      <c r="H16533" s="148"/>
      <c r="I16533"/>
    </row>
    <row r="16534" spans="1:9" x14ac:dyDescent="0.25">
      <c r="A16534"/>
      <c r="B16534"/>
      <c r="C16534"/>
      <c r="D16534"/>
      <c r="E16534" s="148"/>
      <c r="F16534" s="148"/>
      <c r="G16534" s="149"/>
      <c r="H16534" s="148"/>
      <c r="I16534"/>
    </row>
    <row r="16535" spans="1:9" x14ac:dyDescent="0.25">
      <c r="A16535"/>
      <c r="B16535"/>
      <c r="C16535"/>
      <c r="D16535"/>
      <c r="E16535" s="148"/>
      <c r="F16535" s="148"/>
      <c r="G16535" s="149"/>
      <c r="H16535" s="148"/>
      <c r="I16535"/>
    </row>
    <row r="16536" spans="1:9" x14ac:dyDescent="0.25">
      <c r="A16536"/>
      <c r="B16536"/>
      <c r="C16536"/>
      <c r="D16536"/>
      <c r="E16536" s="148"/>
      <c r="F16536" s="148"/>
      <c r="G16536" s="149"/>
      <c r="H16536" s="148"/>
      <c r="I16536"/>
    </row>
    <row r="16537" spans="1:9" x14ac:dyDescent="0.25">
      <c r="A16537"/>
      <c r="B16537"/>
      <c r="C16537"/>
      <c r="D16537"/>
      <c r="E16537" s="148"/>
      <c r="F16537" s="148"/>
      <c r="G16537" s="149"/>
      <c r="H16537" s="148"/>
      <c r="I16537"/>
    </row>
    <row r="16538" spans="1:9" x14ac:dyDescent="0.25">
      <c r="A16538"/>
      <c r="B16538"/>
      <c r="C16538"/>
      <c r="D16538"/>
      <c r="E16538" s="148"/>
      <c r="F16538" s="148"/>
      <c r="G16538" s="149"/>
      <c r="H16538" s="148"/>
      <c r="I16538"/>
    </row>
    <row r="16539" spans="1:9" x14ac:dyDescent="0.25">
      <c r="A16539"/>
      <c r="B16539"/>
      <c r="C16539"/>
      <c r="D16539"/>
      <c r="E16539" s="148"/>
      <c r="F16539" s="148"/>
      <c r="G16539" s="149"/>
      <c r="H16539" s="148"/>
      <c r="I16539"/>
    </row>
    <row r="16540" spans="1:9" x14ac:dyDescent="0.25">
      <c r="A16540"/>
      <c r="B16540"/>
      <c r="C16540"/>
      <c r="D16540"/>
      <c r="E16540" s="148"/>
      <c r="F16540" s="148"/>
      <c r="G16540" s="149"/>
      <c r="H16540" s="148"/>
      <c r="I16540"/>
    </row>
    <row r="16541" spans="1:9" x14ac:dyDescent="0.25">
      <c r="A16541"/>
      <c r="B16541"/>
      <c r="C16541"/>
      <c r="D16541"/>
      <c r="E16541" s="148"/>
      <c r="F16541" s="148"/>
      <c r="G16541" s="149"/>
      <c r="H16541" s="148"/>
      <c r="I16541"/>
    </row>
    <row r="16542" spans="1:9" x14ac:dyDescent="0.25">
      <c r="A16542"/>
      <c r="B16542"/>
      <c r="C16542"/>
      <c r="D16542"/>
      <c r="E16542" s="148"/>
      <c r="F16542" s="148"/>
      <c r="G16542" s="149"/>
      <c r="H16542" s="148"/>
      <c r="I16542"/>
    </row>
    <row r="16543" spans="1:9" x14ac:dyDescent="0.25">
      <c r="A16543"/>
      <c r="B16543"/>
      <c r="C16543"/>
      <c r="D16543"/>
      <c r="E16543" s="148"/>
      <c r="F16543" s="148"/>
      <c r="G16543" s="149"/>
      <c r="H16543" s="148"/>
      <c r="I16543"/>
    </row>
    <row r="16544" spans="1:9" x14ac:dyDescent="0.25">
      <c r="A16544"/>
      <c r="B16544"/>
      <c r="C16544"/>
      <c r="D16544"/>
      <c r="E16544" s="148"/>
      <c r="F16544" s="148"/>
      <c r="G16544" s="149"/>
      <c r="H16544" s="148"/>
      <c r="I16544"/>
    </row>
    <row r="16545" spans="1:9" x14ac:dyDescent="0.25">
      <c r="A16545"/>
      <c r="B16545"/>
      <c r="C16545"/>
      <c r="D16545"/>
      <c r="E16545" s="148"/>
      <c r="F16545" s="148"/>
      <c r="G16545" s="149"/>
      <c r="H16545" s="148"/>
      <c r="I16545"/>
    </row>
    <row r="16546" spans="1:9" x14ac:dyDescent="0.25">
      <c r="A16546"/>
      <c r="B16546"/>
      <c r="C16546"/>
      <c r="D16546"/>
      <c r="E16546" s="148"/>
      <c r="F16546" s="148"/>
      <c r="G16546" s="149"/>
      <c r="H16546" s="148"/>
      <c r="I16546"/>
    </row>
    <row r="16547" spans="1:9" x14ac:dyDescent="0.25">
      <c r="A16547"/>
      <c r="B16547"/>
      <c r="C16547"/>
      <c r="D16547"/>
      <c r="E16547" s="148"/>
      <c r="F16547" s="148"/>
      <c r="G16547" s="149"/>
      <c r="H16547" s="148"/>
      <c r="I16547"/>
    </row>
    <row r="16548" spans="1:9" x14ac:dyDescent="0.25">
      <c r="A16548"/>
      <c r="B16548"/>
      <c r="C16548"/>
      <c r="D16548"/>
      <c r="E16548" s="148"/>
      <c r="F16548" s="148"/>
      <c r="G16548" s="149"/>
      <c r="H16548" s="148"/>
      <c r="I16548"/>
    </row>
    <row r="16549" spans="1:9" x14ac:dyDescent="0.25">
      <c r="A16549"/>
      <c r="B16549"/>
      <c r="C16549"/>
      <c r="D16549"/>
      <c r="E16549" s="148"/>
      <c r="F16549" s="148"/>
      <c r="G16549" s="149"/>
      <c r="H16549" s="148"/>
      <c r="I16549"/>
    </row>
    <row r="16550" spans="1:9" x14ac:dyDescent="0.25">
      <c r="A16550"/>
      <c r="B16550"/>
      <c r="C16550"/>
      <c r="D16550"/>
      <c r="E16550" s="148"/>
      <c r="F16550" s="148"/>
      <c r="G16550" s="149"/>
      <c r="H16550" s="148"/>
      <c r="I16550"/>
    </row>
    <row r="16551" spans="1:9" x14ac:dyDescent="0.25">
      <c r="A16551"/>
      <c r="B16551"/>
      <c r="C16551"/>
      <c r="D16551"/>
      <c r="E16551" s="148"/>
      <c r="F16551" s="148"/>
      <c r="G16551" s="149"/>
      <c r="H16551" s="148"/>
      <c r="I16551"/>
    </row>
    <row r="16552" spans="1:9" x14ac:dyDescent="0.25">
      <c r="A16552"/>
      <c r="B16552"/>
      <c r="C16552"/>
      <c r="D16552"/>
      <c r="E16552" s="148"/>
      <c r="F16552" s="148"/>
      <c r="G16552" s="149"/>
      <c r="H16552" s="148"/>
      <c r="I16552"/>
    </row>
    <row r="16553" spans="1:9" x14ac:dyDescent="0.25">
      <c r="A16553"/>
      <c r="B16553"/>
      <c r="C16553"/>
      <c r="D16553"/>
      <c r="E16553" s="148"/>
      <c r="F16553" s="148"/>
      <c r="G16553" s="149"/>
      <c r="H16553" s="148"/>
      <c r="I16553"/>
    </row>
    <row r="16554" spans="1:9" x14ac:dyDescent="0.25">
      <c r="A16554"/>
      <c r="B16554"/>
      <c r="C16554"/>
      <c r="D16554"/>
      <c r="E16554" s="148"/>
      <c r="F16554" s="148"/>
      <c r="G16554" s="149"/>
      <c r="H16554" s="148"/>
      <c r="I16554"/>
    </row>
    <row r="16555" spans="1:9" x14ac:dyDescent="0.25">
      <c r="A16555"/>
      <c r="B16555"/>
      <c r="C16555"/>
      <c r="D16555"/>
      <c r="E16555" s="148"/>
      <c r="F16555" s="148"/>
      <c r="G16555" s="149"/>
      <c r="H16555" s="148"/>
      <c r="I16555"/>
    </row>
    <row r="16556" spans="1:9" x14ac:dyDescent="0.25">
      <c r="A16556"/>
      <c r="B16556"/>
      <c r="C16556"/>
      <c r="D16556"/>
      <c r="E16556" s="148"/>
      <c r="F16556" s="148"/>
      <c r="G16556" s="149"/>
      <c r="H16556" s="148"/>
      <c r="I16556"/>
    </row>
    <row r="16557" spans="1:9" x14ac:dyDescent="0.25">
      <c r="A16557"/>
      <c r="B16557"/>
      <c r="C16557"/>
      <c r="D16557"/>
      <c r="E16557" s="148"/>
      <c r="F16557" s="148"/>
      <c r="G16557" s="149"/>
      <c r="H16557" s="148"/>
      <c r="I16557"/>
    </row>
    <row r="16558" spans="1:9" x14ac:dyDescent="0.25">
      <c r="A16558"/>
      <c r="B16558"/>
      <c r="C16558"/>
      <c r="D16558"/>
      <c r="E16558" s="148"/>
      <c r="F16558" s="148"/>
      <c r="G16558" s="149"/>
      <c r="H16558" s="148"/>
      <c r="I16558"/>
    </row>
    <row r="16559" spans="1:9" x14ac:dyDescent="0.25">
      <c r="A16559"/>
      <c r="B16559"/>
      <c r="C16559"/>
      <c r="D16559"/>
      <c r="E16559" s="148"/>
      <c r="F16559" s="148"/>
      <c r="G16559" s="149"/>
      <c r="H16559" s="148"/>
      <c r="I16559"/>
    </row>
    <row r="16560" spans="1:9" x14ac:dyDescent="0.25">
      <c r="A16560"/>
      <c r="B16560"/>
      <c r="C16560"/>
      <c r="D16560"/>
      <c r="E16560" s="148"/>
      <c r="F16560" s="148"/>
      <c r="G16560" s="149"/>
      <c r="H16560" s="148"/>
      <c r="I16560"/>
    </row>
    <row r="16561" spans="1:9" x14ac:dyDescent="0.25">
      <c r="A16561"/>
      <c r="B16561"/>
      <c r="C16561"/>
      <c r="D16561"/>
      <c r="E16561" s="148"/>
      <c r="F16561" s="148"/>
      <c r="G16561" s="149"/>
      <c r="H16561" s="148"/>
      <c r="I16561"/>
    </row>
    <row r="16562" spans="1:9" x14ac:dyDescent="0.25">
      <c r="A16562"/>
      <c r="B16562"/>
      <c r="C16562"/>
      <c r="D16562"/>
      <c r="E16562" s="148"/>
      <c r="F16562" s="148"/>
      <c r="G16562" s="149"/>
      <c r="H16562" s="148"/>
      <c r="I16562"/>
    </row>
    <row r="16563" spans="1:9" x14ac:dyDescent="0.25">
      <c r="A16563"/>
      <c r="B16563"/>
      <c r="C16563"/>
      <c r="D16563"/>
      <c r="E16563" s="148"/>
      <c r="F16563" s="148"/>
      <c r="G16563" s="149"/>
      <c r="H16563" s="148"/>
      <c r="I16563"/>
    </row>
    <row r="16564" spans="1:9" x14ac:dyDescent="0.25">
      <c r="A16564"/>
      <c r="B16564"/>
      <c r="C16564"/>
      <c r="D16564"/>
      <c r="E16564" s="148"/>
      <c r="F16564" s="148"/>
      <c r="G16564" s="149"/>
      <c r="H16564" s="148"/>
      <c r="I16564"/>
    </row>
    <row r="16565" spans="1:9" x14ac:dyDescent="0.25">
      <c r="A16565"/>
      <c r="B16565"/>
      <c r="C16565"/>
      <c r="D16565"/>
      <c r="E16565" s="148"/>
      <c r="F16565" s="148"/>
      <c r="G16565" s="149"/>
      <c r="H16565" s="148"/>
      <c r="I16565"/>
    </row>
    <row r="16566" spans="1:9" x14ac:dyDescent="0.25">
      <c r="A16566"/>
      <c r="B16566"/>
      <c r="C16566"/>
      <c r="D16566"/>
      <c r="E16566" s="148"/>
      <c r="F16566" s="148"/>
      <c r="G16566" s="149"/>
      <c r="H16566" s="148"/>
      <c r="I16566"/>
    </row>
    <row r="16567" spans="1:9" x14ac:dyDescent="0.25">
      <c r="A16567"/>
      <c r="B16567"/>
      <c r="C16567"/>
      <c r="D16567"/>
      <c r="E16567" s="148"/>
      <c r="F16567" s="148"/>
      <c r="G16567" s="149"/>
      <c r="H16567" s="148"/>
      <c r="I16567"/>
    </row>
    <row r="16568" spans="1:9" x14ac:dyDescent="0.25">
      <c r="A16568"/>
      <c r="B16568"/>
      <c r="C16568"/>
      <c r="D16568"/>
      <c r="E16568" s="148"/>
      <c r="F16568" s="148"/>
      <c r="G16568" s="149"/>
      <c r="H16568" s="148"/>
      <c r="I16568"/>
    </row>
    <row r="16569" spans="1:9" x14ac:dyDescent="0.25">
      <c r="A16569"/>
      <c r="B16569"/>
      <c r="C16569"/>
      <c r="D16569"/>
      <c r="E16569" s="148"/>
      <c r="F16569" s="148"/>
      <c r="G16569" s="149"/>
      <c r="H16569" s="148"/>
      <c r="I16569"/>
    </row>
    <row r="16570" spans="1:9" x14ac:dyDescent="0.25">
      <c r="A16570"/>
      <c r="B16570"/>
      <c r="C16570"/>
      <c r="D16570"/>
      <c r="E16570" s="148"/>
      <c r="F16570" s="148"/>
      <c r="G16570" s="149"/>
      <c r="H16570" s="148"/>
      <c r="I16570"/>
    </row>
    <row r="16571" spans="1:9" x14ac:dyDescent="0.25">
      <c r="A16571"/>
      <c r="B16571"/>
      <c r="C16571"/>
      <c r="D16571"/>
      <c r="E16571" s="148"/>
      <c r="F16571" s="148"/>
      <c r="G16571" s="149"/>
      <c r="H16571" s="148"/>
      <c r="I16571"/>
    </row>
    <row r="16572" spans="1:9" x14ac:dyDescent="0.25">
      <c r="A16572"/>
      <c r="B16572"/>
      <c r="C16572"/>
      <c r="D16572"/>
      <c r="E16572" s="148"/>
      <c r="F16572" s="148"/>
      <c r="G16572" s="149"/>
      <c r="H16572" s="148"/>
      <c r="I16572"/>
    </row>
    <row r="16573" spans="1:9" x14ac:dyDescent="0.25">
      <c r="A16573"/>
      <c r="B16573"/>
      <c r="C16573"/>
      <c r="D16573"/>
      <c r="E16573" s="148"/>
      <c r="F16573" s="148"/>
      <c r="G16573" s="149"/>
      <c r="H16573" s="148"/>
      <c r="I16573"/>
    </row>
    <row r="16574" spans="1:9" x14ac:dyDescent="0.25">
      <c r="A16574"/>
      <c r="B16574"/>
      <c r="C16574"/>
      <c r="D16574"/>
      <c r="E16574" s="148"/>
      <c r="F16574" s="148"/>
      <c r="G16574" s="149"/>
      <c r="H16574" s="148"/>
      <c r="I16574"/>
    </row>
    <row r="16575" spans="1:9" x14ac:dyDescent="0.25">
      <c r="A16575"/>
      <c r="B16575"/>
      <c r="C16575"/>
      <c r="D16575"/>
      <c r="E16575" s="148"/>
      <c r="F16575" s="148"/>
      <c r="G16575" s="149"/>
      <c r="H16575" s="148"/>
      <c r="I16575"/>
    </row>
    <row r="16576" spans="1:9" x14ac:dyDescent="0.25">
      <c r="A16576"/>
      <c r="B16576"/>
      <c r="C16576"/>
      <c r="D16576"/>
      <c r="E16576" s="148"/>
      <c r="F16576" s="148"/>
      <c r="G16576" s="149"/>
      <c r="H16576" s="148"/>
      <c r="I16576"/>
    </row>
    <row r="16577" spans="1:9" x14ac:dyDescent="0.25">
      <c r="A16577"/>
      <c r="B16577"/>
      <c r="C16577"/>
      <c r="D16577"/>
      <c r="E16577" s="148"/>
      <c r="F16577" s="148"/>
      <c r="G16577" s="149"/>
      <c r="H16577" s="148"/>
      <c r="I16577"/>
    </row>
    <row r="16578" spans="1:9" x14ac:dyDescent="0.25">
      <c r="A16578"/>
      <c r="B16578"/>
      <c r="C16578"/>
      <c r="D16578"/>
      <c r="E16578" s="148"/>
      <c r="F16578" s="148"/>
      <c r="G16578" s="149"/>
      <c r="H16578" s="148"/>
      <c r="I16578"/>
    </row>
    <row r="16579" spans="1:9" x14ac:dyDescent="0.25">
      <c r="A16579"/>
      <c r="B16579"/>
      <c r="C16579"/>
      <c r="D16579"/>
      <c r="E16579" s="148"/>
      <c r="F16579" s="148"/>
      <c r="G16579" s="149"/>
      <c r="H16579" s="148"/>
      <c r="I16579"/>
    </row>
    <row r="16580" spans="1:9" x14ac:dyDescent="0.25">
      <c r="A16580"/>
      <c r="B16580"/>
      <c r="C16580"/>
      <c r="D16580"/>
      <c r="E16580" s="148"/>
      <c r="F16580" s="148"/>
      <c r="G16580" s="149"/>
      <c r="H16580" s="148"/>
      <c r="I16580"/>
    </row>
    <row r="16581" spans="1:9" x14ac:dyDescent="0.25">
      <c r="A16581"/>
      <c r="B16581"/>
      <c r="C16581"/>
      <c r="D16581"/>
      <c r="E16581" s="148"/>
      <c r="F16581" s="148"/>
      <c r="G16581" s="149"/>
      <c r="H16581" s="148"/>
      <c r="I16581"/>
    </row>
    <row r="16582" spans="1:9" x14ac:dyDescent="0.25">
      <c r="A16582"/>
      <c r="B16582"/>
      <c r="C16582"/>
      <c r="D16582"/>
      <c r="E16582" s="148"/>
      <c r="F16582" s="148"/>
      <c r="G16582" s="149"/>
      <c r="H16582" s="148"/>
      <c r="I16582"/>
    </row>
    <row r="16583" spans="1:9" x14ac:dyDescent="0.25">
      <c r="A16583"/>
      <c r="B16583"/>
      <c r="C16583"/>
      <c r="D16583"/>
      <c r="E16583" s="148"/>
      <c r="F16583" s="148"/>
      <c r="G16583" s="149"/>
      <c r="H16583" s="148"/>
      <c r="I16583"/>
    </row>
    <row r="16584" spans="1:9" x14ac:dyDescent="0.25">
      <c r="A16584"/>
      <c r="B16584"/>
      <c r="C16584"/>
      <c r="D16584"/>
      <c r="E16584" s="148"/>
      <c r="F16584" s="148"/>
      <c r="G16584" s="149"/>
      <c r="H16584" s="148"/>
      <c r="I16584"/>
    </row>
    <row r="16585" spans="1:9" x14ac:dyDescent="0.25">
      <c r="A16585"/>
      <c r="B16585"/>
      <c r="C16585"/>
      <c r="D16585"/>
      <c r="E16585" s="148"/>
      <c r="F16585" s="148"/>
      <c r="G16585" s="149"/>
      <c r="H16585" s="148"/>
      <c r="I16585"/>
    </row>
    <row r="16586" spans="1:9" x14ac:dyDescent="0.25">
      <c r="A16586"/>
      <c r="B16586"/>
      <c r="C16586"/>
      <c r="D16586"/>
      <c r="E16586" s="148"/>
      <c r="F16586" s="148"/>
      <c r="G16586" s="149"/>
      <c r="H16586" s="148"/>
      <c r="I16586"/>
    </row>
    <row r="16587" spans="1:9" x14ac:dyDescent="0.25">
      <c r="A16587"/>
      <c r="B16587"/>
      <c r="C16587"/>
      <c r="D16587"/>
      <c r="E16587" s="148"/>
      <c r="F16587" s="148"/>
      <c r="G16587" s="149"/>
      <c r="H16587" s="148"/>
      <c r="I16587"/>
    </row>
    <row r="16588" spans="1:9" x14ac:dyDescent="0.25">
      <c r="A16588"/>
      <c r="B16588"/>
      <c r="C16588"/>
      <c r="D16588"/>
      <c r="E16588" s="148"/>
      <c r="F16588" s="148"/>
      <c r="G16588" s="149"/>
      <c r="H16588" s="148"/>
      <c r="I16588"/>
    </row>
    <row r="16589" spans="1:9" x14ac:dyDescent="0.25">
      <c r="A16589"/>
      <c r="B16589"/>
      <c r="C16589"/>
      <c r="D16589"/>
      <c r="E16589" s="148"/>
      <c r="F16589" s="148"/>
      <c r="G16589" s="149"/>
      <c r="H16589" s="148"/>
      <c r="I16589"/>
    </row>
    <row r="16590" spans="1:9" x14ac:dyDescent="0.25">
      <c r="A16590"/>
      <c r="B16590"/>
      <c r="C16590"/>
      <c r="D16590"/>
      <c r="E16590" s="148"/>
      <c r="F16590" s="148"/>
      <c r="G16590" s="149"/>
      <c r="H16590" s="148"/>
      <c r="I16590"/>
    </row>
    <row r="16591" spans="1:9" x14ac:dyDescent="0.25">
      <c r="A16591"/>
      <c r="B16591"/>
      <c r="C16591"/>
      <c r="D16591"/>
      <c r="E16591" s="148"/>
      <c r="F16591" s="148"/>
      <c r="G16591" s="149"/>
      <c r="H16591" s="148"/>
      <c r="I16591"/>
    </row>
    <row r="16592" spans="1:9" x14ac:dyDescent="0.25">
      <c r="A16592"/>
      <c r="B16592"/>
      <c r="C16592"/>
      <c r="D16592"/>
      <c r="E16592" s="148"/>
      <c r="F16592" s="148"/>
      <c r="G16592" s="149"/>
      <c r="H16592" s="148"/>
      <c r="I16592"/>
    </row>
    <row r="16593" spans="1:9" x14ac:dyDescent="0.25">
      <c r="A16593"/>
      <c r="B16593"/>
      <c r="C16593"/>
      <c r="D16593"/>
      <c r="E16593" s="148"/>
      <c r="F16593" s="148"/>
      <c r="G16593" s="149"/>
      <c r="H16593" s="148"/>
      <c r="I16593"/>
    </row>
    <row r="16594" spans="1:9" x14ac:dyDescent="0.25">
      <c r="A16594"/>
      <c r="B16594"/>
      <c r="C16594"/>
      <c r="D16594"/>
      <c r="E16594" s="148"/>
      <c r="F16594" s="148"/>
      <c r="G16594" s="149"/>
      <c r="H16594" s="148"/>
      <c r="I16594"/>
    </row>
    <row r="16595" spans="1:9" x14ac:dyDescent="0.25">
      <c r="A16595"/>
      <c r="B16595"/>
      <c r="C16595"/>
      <c r="D16595"/>
      <c r="E16595" s="148"/>
      <c r="F16595" s="148"/>
      <c r="G16595" s="149"/>
      <c r="H16595" s="148"/>
      <c r="I16595"/>
    </row>
    <row r="16596" spans="1:9" x14ac:dyDescent="0.25">
      <c r="A16596"/>
      <c r="B16596"/>
      <c r="C16596"/>
      <c r="D16596"/>
      <c r="E16596" s="148"/>
      <c r="F16596" s="148"/>
      <c r="G16596" s="149"/>
      <c r="H16596" s="148"/>
      <c r="I16596"/>
    </row>
    <row r="16597" spans="1:9" x14ac:dyDescent="0.25">
      <c r="A16597"/>
      <c r="B16597"/>
      <c r="C16597"/>
      <c r="D16597"/>
      <c r="E16597" s="148"/>
      <c r="F16597" s="148"/>
      <c r="G16597" s="149"/>
      <c r="H16597" s="148"/>
      <c r="I16597"/>
    </row>
    <row r="16598" spans="1:9" x14ac:dyDescent="0.25">
      <c r="A16598"/>
      <c r="B16598"/>
      <c r="C16598"/>
      <c r="D16598"/>
      <c r="E16598" s="148"/>
      <c r="F16598" s="148"/>
      <c r="G16598" s="149"/>
      <c r="H16598" s="148"/>
      <c r="I16598"/>
    </row>
    <row r="16599" spans="1:9" x14ac:dyDescent="0.25">
      <c r="A16599"/>
      <c r="B16599"/>
      <c r="C16599"/>
      <c r="D16599"/>
      <c r="E16599" s="148"/>
      <c r="F16599" s="148"/>
      <c r="G16599" s="149"/>
      <c r="H16599" s="148"/>
      <c r="I16599"/>
    </row>
    <row r="16600" spans="1:9" x14ac:dyDescent="0.25">
      <c r="A16600"/>
      <c r="B16600"/>
      <c r="C16600"/>
      <c r="D16600"/>
      <c r="E16600" s="148"/>
      <c r="F16600" s="148"/>
      <c r="G16600" s="149"/>
      <c r="H16600" s="148"/>
      <c r="I16600"/>
    </row>
    <row r="16601" spans="1:9" x14ac:dyDescent="0.25">
      <c r="A16601"/>
      <c r="B16601"/>
      <c r="C16601"/>
      <c r="D16601"/>
      <c r="E16601" s="148"/>
      <c r="F16601" s="148"/>
      <c r="G16601" s="149"/>
      <c r="H16601" s="148"/>
      <c r="I16601"/>
    </row>
    <row r="16602" spans="1:9" x14ac:dyDescent="0.25">
      <c r="A16602"/>
      <c r="B16602"/>
      <c r="C16602"/>
      <c r="D16602"/>
      <c r="E16602" s="148"/>
      <c r="F16602" s="148"/>
      <c r="G16602" s="149"/>
      <c r="H16602" s="148"/>
      <c r="I16602"/>
    </row>
    <row r="16603" spans="1:9" x14ac:dyDescent="0.25">
      <c r="A16603"/>
      <c r="B16603"/>
      <c r="C16603"/>
      <c r="D16603"/>
      <c r="E16603" s="148"/>
      <c r="F16603" s="148"/>
      <c r="G16603" s="149"/>
      <c r="H16603" s="148"/>
      <c r="I16603"/>
    </row>
    <row r="16604" spans="1:9" x14ac:dyDescent="0.25">
      <c r="A16604"/>
      <c r="B16604"/>
      <c r="C16604"/>
      <c r="D16604"/>
      <c r="E16604" s="148"/>
      <c r="F16604" s="148"/>
      <c r="G16604" s="149"/>
      <c r="H16604" s="148"/>
      <c r="I16604"/>
    </row>
    <row r="16605" spans="1:9" x14ac:dyDescent="0.25">
      <c r="A16605"/>
      <c r="B16605"/>
      <c r="C16605"/>
      <c r="D16605"/>
      <c r="E16605" s="148"/>
      <c r="F16605" s="148"/>
      <c r="G16605" s="149"/>
      <c r="H16605" s="148"/>
      <c r="I16605"/>
    </row>
    <row r="16606" spans="1:9" x14ac:dyDescent="0.25">
      <c r="A16606"/>
      <c r="B16606"/>
      <c r="C16606"/>
      <c r="D16606"/>
      <c r="E16606" s="148"/>
      <c r="F16606" s="148"/>
      <c r="G16606" s="149"/>
      <c r="H16606" s="148"/>
      <c r="I16606"/>
    </row>
    <row r="16607" spans="1:9" x14ac:dyDescent="0.25">
      <c r="A16607"/>
      <c r="B16607"/>
      <c r="C16607"/>
      <c r="D16607"/>
      <c r="E16607" s="148"/>
      <c r="F16607" s="148"/>
      <c r="G16607" s="149"/>
      <c r="H16607" s="148"/>
      <c r="I16607"/>
    </row>
    <row r="16608" spans="1:9" x14ac:dyDescent="0.25">
      <c r="A16608"/>
      <c r="B16608"/>
      <c r="C16608"/>
      <c r="D16608"/>
      <c r="E16608" s="148"/>
      <c r="F16608" s="148"/>
      <c r="G16608" s="149"/>
      <c r="H16608" s="148"/>
      <c r="I16608"/>
    </row>
    <row r="16609" spans="1:9" x14ac:dyDescent="0.25">
      <c r="A16609"/>
      <c r="B16609"/>
      <c r="C16609"/>
      <c r="D16609"/>
      <c r="E16609" s="148"/>
      <c r="F16609" s="148"/>
      <c r="G16609" s="149"/>
      <c r="H16609" s="148"/>
      <c r="I16609"/>
    </row>
    <row r="16610" spans="1:9" x14ac:dyDescent="0.25">
      <c r="A16610"/>
      <c r="B16610"/>
      <c r="C16610"/>
      <c r="D16610"/>
      <c r="E16610" s="148"/>
      <c r="F16610" s="148"/>
      <c r="G16610" s="149"/>
      <c r="H16610" s="148"/>
      <c r="I16610"/>
    </row>
    <row r="16611" spans="1:9" x14ac:dyDescent="0.25">
      <c r="A16611"/>
      <c r="B16611"/>
      <c r="C16611"/>
      <c r="D16611"/>
      <c r="E16611" s="148"/>
      <c r="F16611" s="148"/>
      <c r="G16611" s="149"/>
      <c r="H16611" s="148"/>
      <c r="I16611"/>
    </row>
    <row r="16612" spans="1:9" x14ac:dyDescent="0.25">
      <c r="A16612"/>
      <c r="B16612"/>
      <c r="C16612"/>
      <c r="D16612"/>
      <c r="E16612" s="148"/>
      <c r="F16612" s="148"/>
      <c r="G16612" s="149"/>
      <c r="H16612" s="148"/>
      <c r="I16612"/>
    </row>
    <row r="16613" spans="1:9" x14ac:dyDescent="0.25">
      <c r="A16613"/>
      <c r="B16613"/>
      <c r="C16613"/>
      <c r="D16613"/>
      <c r="E16613" s="148"/>
      <c r="F16613" s="148"/>
      <c r="G16613" s="149"/>
      <c r="H16613" s="148"/>
      <c r="I16613"/>
    </row>
    <row r="16614" spans="1:9" x14ac:dyDescent="0.25">
      <c r="A16614"/>
      <c r="B16614"/>
      <c r="C16614"/>
      <c r="D16614"/>
      <c r="E16614" s="148"/>
      <c r="F16614" s="148"/>
      <c r="G16614" s="149"/>
      <c r="H16614" s="148"/>
      <c r="I16614"/>
    </row>
    <row r="16615" spans="1:9" x14ac:dyDescent="0.25">
      <c r="A16615"/>
      <c r="B16615"/>
      <c r="C16615"/>
      <c r="D16615"/>
      <c r="E16615" s="148"/>
      <c r="F16615" s="148"/>
      <c r="G16615" s="149"/>
      <c r="H16615" s="148"/>
      <c r="I16615"/>
    </row>
    <row r="16616" spans="1:9" x14ac:dyDescent="0.25">
      <c r="A16616"/>
      <c r="B16616"/>
      <c r="C16616"/>
      <c r="D16616"/>
      <c r="E16616" s="148"/>
      <c r="F16616" s="148"/>
      <c r="G16616" s="149"/>
      <c r="H16616" s="148"/>
      <c r="I16616"/>
    </row>
    <row r="16617" spans="1:9" x14ac:dyDescent="0.25">
      <c r="A16617"/>
      <c r="B16617"/>
      <c r="C16617"/>
      <c r="D16617"/>
      <c r="E16617" s="148"/>
      <c r="F16617" s="148"/>
      <c r="G16617" s="149"/>
      <c r="H16617" s="148"/>
      <c r="I16617"/>
    </row>
    <row r="16618" spans="1:9" x14ac:dyDescent="0.25">
      <c r="A16618"/>
      <c r="B16618"/>
      <c r="C16618"/>
      <c r="D16618"/>
      <c r="E16618" s="148"/>
      <c r="F16618" s="148"/>
      <c r="G16618" s="149"/>
      <c r="H16618" s="148"/>
      <c r="I16618"/>
    </row>
    <row r="16619" spans="1:9" x14ac:dyDescent="0.25">
      <c r="A16619"/>
      <c r="B16619"/>
      <c r="C16619"/>
      <c r="D16619"/>
      <c r="E16619" s="148"/>
      <c r="F16619" s="148"/>
      <c r="G16619" s="149"/>
      <c r="H16619" s="148"/>
      <c r="I16619"/>
    </row>
    <row r="16620" spans="1:9" x14ac:dyDescent="0.25">
      <c r="A16620"/>
      <c r="B16620"/>
      <c r="C16620"/>
      <c r="D16620"/>
      <c r="E16620" s="148"/>
      <c r="F16620" s="148"/>
      <c r="G16620" s="149"/>
      <c r="H16620" s="148"/>
      <c r="I16620"/>
    </row>
    <row r="16621" spans="1:9" x14ac:dyDescent="0.25">
      <c r="A16621"/>
      <c r="B16621"/>
      <c r="C16621"/>
      <c r="D16621"/>
      <c r="E16621" s="148"/>
      <c r="F16621" s="148"/>
      <c r="G16621" s="149"/>
      <c r="H16621" s="148"/>
      <c r="I16621"/>
    </row>
    <row r="16622" spans="1:9" x14ac:dyDescent="0.25">
      <c r="A16622"/>
      <c r="B16622"/>
      <c r="C16622"/>
      <c r="D16622"/>
      <c r="E16622" s="148"/>
      <c r="F16622" s="148"/>
      <c r="G16622" s="149"/>
      <c r="H16622" s="148"/>
      <c r="I16622"/>
    </row>
    <row r="16623" spans="1:9" x14ac:dyDescent="0.25">
      <c r="A16623"/>
      <c r="B16623"/>
      <c r="C16623"/>
      <c r="D16623"/>
      <c r="E16623" s="148"/>
      <c r="F16623" s="148"/>
      <c r="G16623" s="149"/>
      <c r="H16623" s="148"/>
      <c r="I16623"/>
    </row>
    <row r="16624" spans="1:9" x14ac:dyDescent="0.25">
      <c r="A16624"/>
      <c r="B16624"/>
      <c r="C16624"/>
      <c r="D16624"/>
      <c r="E16624" s="148"/>
      <c r="F16624" s="148"/>
      <c r="G16624" s="149"/>
      <c r="H16624" s="148"/>
      <c r="I16624"/>
    </row>
    <row r="16625" spans="1:9" x14ac:dyDescent="0.25">
      <c r="A16625"/>
      <c r="B16625"/>
      <c r="C16625"/>
      <c r="D16625"/>
      <c r="E16625" s="148"/>
      <c r="F16625" s="148"/>
      <c r="G16625" s="149"/>
      <c r="H16625" s="148"/>
      <c r="I16625"/>
    </row>
    <row r="16626" spans="1:9" x14ac:dyDescent="0.25">
      <c r="A16626"/>
      <c r="B16626"/>
      <c r="C16626"/>
      <c r="D16626"/>
      <c r="E16626" s="148"/>
      <c r="F16626" s="148"/>
      <c r="G16626" s="149"/>
      <c r="H16626" s="148"/>
      <c r="I16626"/>
    </row>
    <row r="16627" spans="1:9" x14ac:dyDescent="0.25">
      <c r="A16627"/>
      <c r="B16627"/>
      <c r="C16627"/>
      <c r="D16627"/>
      <c r="E16627" s="148"/>
      <c r="F16627" s="148"/>
      <c r="G16627" s="149"/>
      <c r="H16627" s="148"/>
      <c r="I16627"/>
    </row>
    <row r="16628" spans="1:9" x14ac:dyDescent="0.25">
      <c r="A16628"/>
      <c r="B16628"/>
      <c r="C16628"/>
      <c r="D16628"/>
      <c r="E16628" s="148"/>
      <c r="F16628" s="148"/>
      <c r="G16628" s="149"/>
      <c r="H16628" s="148"/>
      <c r="I16628"/>
    </row>
    <row r="16629" spans="1:9" x14ac:dyDescent="0.25">
      <c r="A16629"/>
      <c r="B16629"/>
      <c r="C16629"/>
      <c r="D16629"/>
      <c r="E16629" s="148"/>
      <c r="F16629" s="148"/>
      <c r="G16629" s="149"/>
      <c r="H16629" s="148"/>
      <c r="I16629"/>
    </row>
    <row r="16630" spans="1:9" x14ac:dyDescent="0.25">
      <c r="A16630"/>
      <c r="B16630"/>
      <c r="C16630"/>
      <c r="D16630"/>
      <c r="E16630" s="148"/>
      <c r="F16630" s="148"/>
      <c r="G16630" s="149"/>
      <c r="H16630" s="148"/>
      <c r="I16630"/>
    </row>
    <row r="16631" spans="1:9" x14ac:dyDescent="0.25">
      <c r="A16631"/>
      <c r="B16631"/>
      <c r="C16631"/>
      <c r="D16631"/>
      <c r="E16631" s="148"/>
      <c r="F16631" s="148"/>
      <c r="G16631" s="149"/>
      <c r="H16631" s="148"/>
      <c r="I16631"/>
    </row>
    <row r="16632" spans="1:9" x14ac:dyDescent="0.25">
      <c r="A16632"/>
      <c r="B16632"/>
      <c r="C16632"/>
      <c r="D16632"/>
      <c r="E16632" s="148"/>
      <c r="F16632" s="148"/>
      <c r="G16632" s="149"/>
      <c r="H16632" s="148"/>
      <c r="I16632"/>
    </row>
    <row r="16633" spans="1:9" x14ac:dyDescent="0.25">
      <c r="A16633"/>
      <c r="B16633"/>
      <c r="C16633"/>
      <c r="D16633"/>
      <c r="E16633" s="148"/>
      <c r="F16633" s="148"/>
      <c r="G16633" s="149"/>
      <c r="H16633" s="148"/>
      <c r="I16633"/>
    </row>
    <row r="16634" spans="1:9" x14ac:dyDescent="0.25">
      <c r="A16634"/>
      <c r="B16634"/>
      <c r="C16634"/>
      <c r="D16634"/>
      <c r="E16634" s="148"/>
      <c r="F16634" s="148"/>
      <c r="G16634" s="149"/>
      <c r="H16634" s="148"/>
      <c r="I16634"/>
    </row>
    <row r="16635" spans="1:9" x14ac:dyDescent="0.25">
      <c r="A16635"/>
      <c r="B16635"/>
      <c r="C16635"/>
      <c r="D16635"/>
      <c r="E16635" s="148"/>
      <c r="F16635" s="148"/>
      <c r="G16635" s="149"/>
      <c r="H16635" s="148"/>
      <c r="I16635"/>
    </row>
    <row r="16636" spans="1:9" x14ac:dyDescent="0.25">
      <c r="A16636"/>
      <c r="B16636"/>
      <c r="C16636"/>
      <c r="D16636"/>
      <c r="E16636" s="148"/>
      <c r="F16636" s="148"/>
      <c r="G16636" s="149"/>
      <c r="H16636" s="148"/>
      <c r="I16636"/>
    </row>
    <row r="16637" spans="1:9" x14ac:dyDescent="0.25">
      <c r="A16637"/>
      <c r="B16637"/>
      <c r="C16637"/>
      <c r="D16637"/>
      <c r="E16637" s="148"/>
      <c r="F16637" s="148"/>
      <c r="G16637" s="149"/>
      <c r="H16637" s="148"/>
      <c r="I16637"/>
    </row>
    <row r="16638" spans="1:9" x14ac:dyDescent="0.25">
      <c r="A16638"/>
      <c r="B16638"/>
      <c r="C16638"/>
      <c r="D16638"/>
      <c r="E16638" s="148"/>
      <c r="F16638" s="148"/>
      <c r="G16638" s="149"/>
      <c r="H16638" s="148"/>
      <c r="I16638"/>
    </row>
    <row r="16639" spans="1:9" x14ac:dyDescent="0.25">
      <c r="A16639"/>
      <c r="B16639"/>
      <c r="C16639"/>
      <c r="D16639"/>
      <c r="E16639" s="148"/>
      <c r="F16639" s="148"/>
      <c r="G16639" s="149"/>
      <c r="H16639" s="148"/>
      <c r="I16639"/>
    </row>
    <row r="16640" spans="1:9" x14ac:dyDescent="0.25">
      <c r="A16640"/>
      <c r="B16640"/>
      <c r="C16640"/>
      <c r="D16640"/>
      <c r="E16640" s="148"/>
      <c r="F16640" s="148"/>
      <c r="G16640" s="149"/>
      <c r="H16640" s="148"/>
      <c r="I16640"/>
    </row>
    <row r="16641" spans="1:9" x14ac:dyDescent="0.25">
      <c r="A16641"/>
      <c r="B16641"/>
      <c r="C16641"/>
      <c r="D16641"/>
      <c r="E16641" s="148"/>
      <c r="F16641" s="148"/>
      <c r="G16641" s="149"/>
      <c r="H16641" s="148"/>
      <c r="I16641"/>
    </row>
    <row r="16642" spans="1:9" x14ac:dyDescent="0.25">
      <c r="A16642"/>
      <c r="B16642"/>
      <c r="C16642"/>
      <c r="D16642"/>
      <c r="E16642" s="148"/>
      <c r="F16642" s="148"/>
      <c r="G16642" s="149"/>
      <c r="H16642" s="148"/>
      <c r="I16642"/>
    </row>
    <row r="16643" spans="1:9" x14ac:dyDescent="0.25">
      <c r="A16643"/>
      <c r="B16643"/>
      <c r="C16643"/>
      <c r="D16643"/>
      <c r="E16643" s="148"/>
      <c r="F16643" s="148"/>
      <c r="G16643" s="149"/>
      <c r="H16643" s="148"/>
      <c r="I16643"/>
    </row>
    <row r="16644" spans="1:9" x14ac:dyDescent="0.25">
      <c r="A16644"/>
      <c r="B16644"/>
      <c r="C16644"/>
      <c r="D16644"/>
      <c r="E16644" s="148"/>
      <c r="F16644" s="148"/>
      <c r="G16644" s="149"/>
      <c r="H16644" s="148"/>
      <c r="I16644"/>
    </row>
    <row r="16645" spans="1:9" x14ac:dyDescent="0.25">
      <c r="A16645"/>
      <c r="B16645"/>
      <c r="C16645"/>
      <c r="D16645"/>
      <c r="E16645" s="148"/>
      <c r="F16645" s="148"/>
      <c r="G16645" s="149"/>
      <c r="H16645" s="148"/>
      <c r="I16645"/>
    </row>
    <row r="16646" spans="1:9" x14ac:dyDescent="0.25">
      <c r="A16646"/>
      <c r="B16646"/>
      <c r="C16646"/>
      <c r="D16646"/>
      <c r="E16646" s="148"/>
      <c r="F16646" s="148"/>
      <c r="G16646" s="149"/>
      <c r="H16646" s="148"/>
      <c r="I16646"/>
    </row>
    <row r="16647" spans="1:9" x14ac:dyDescent="0.25">
      <c r="A16647"/>
      <c r="B16647"/>
      <c r="C16647"/>
      <c r="D16647"/>
      <c r="E16647" s="148"/>
      <c r="F16647" s="148"/>
      <c r="G16647" s="149"/>
      <c r="H16647" s="148"/>
      <c r="I16647"/>
    </row>
    <row r="16648" spans="1:9" x14ac:dyDescent="0.25">
      <c r="A16648"/>
      <c r="B16648"/>
      <c r="C16648"/>
      <c r="D16648"/>
      <c r="E16648" s="148"/>
      <c r="F16648" s="148"/>
      <c r="G16648" s="149"/>
      <c r="H16648" s="148"/>
      <c r="I16648"/>
    </row>
    <row r="16649" spans="1:9" x14ac:dyDescent="0.25">
      <c r="A16649"/>
      <c r="B16649"/>
      <c r="C16649"/>
      <c r="D16649"/>
      <c r="E16649" s="148"/>
      <c r="F16649" s="148"/>
      <c r="G16649" s="149"/>
      <c r="H16649" s="148"/>
      <c r="I16649"/>
    </row>
    <row r="16650" spans="1:9" x14ac:dyDescent="0.25">
      <c r="A16650"/>
      <c r="B16650"/>
      <c r="C16650"/>
      <c r="D16650"/>
      <c r="E16650" s="148"/>
      <c r="F16650" s="148"/>
      <c r="G16650" s="149"/>
      <c r="H16650" s="148"/>
      <c r="I16650"/>
    </row>
    <row r="16651" spans="1:9" x14ac:dyDescent="0.25">
      <c r="A16651"/>
      <c r="B16651"/>
      <c r="C16651"/>
      <c r="D16651"/>
      <c r="E16651" s="148"/>
      <c r="F16651" s="148"/>
      <c r="G16651" s="149"/>
      <c r="H16651" s="148"/>
      <c r="I16651"/>
    </row>
    <row r="16652" spans="1:9" x14ac:dyDescent="0.25">
      <c r="A16652"/>
      <c r="B16652"/>
      <c r="C16652"/>
      <c r="D16652"/>
      <c r="E16652" s="148"/>
      <c r="F16652" s="148"/>
      <c r="G16652" s="149"/>
      <c r="H16652" s="148"/>
      <c r="I16652"/>
    </row>
    <row r="16653" spans="1:9" x14ac:dyDescent="0.25">
      <c r="A16653"/>
      <c r="B16653"/>
      <c r="C16653"/>
      <c r="D16653"/>
      <c r="E16653" s="148"/>
      <c r="F16653" s="148"/>
      <c r="G16653" s="149"/>
      <c r="H16653" s="148"/>
      <c r="I16653"/>
    </row>
    <row r="16654" spans="1:9" x14ac:dyDescent="0.25">
      <c r="A16654"/>
      <c r="B16654"/>
      <c r="C16654"/>
      <c r="D16654"/>
      <c r="E16654" s="148"/>
      <c r="F16654" s="148"/>
      <c r="G16654" s="149"/>
      <c r="H16654" s="148"/>
      <c r="I16654"/>
    </row>
    <row r="16655" spans="1:9" x14ac:dyDescent="0.25">
      <c r="A16655"/>
      <c r="B16655"/>
      <c r="C16655"/>
      <c r="D16655"/>
      <c r="E16655" s="148"/>
      <c r="F16655" s="148"/>
      <c r="G16655" s="149"/>
      <c r="H16655" s="148"/>
      <c r="I16655"/>
    </row>
    <row r="16656" spans="1:9" x14ac:dyDescent="0.25">
      <c r="A16656"/>
      <c r="B16656"/>
      <c r="C16656"/>
      <c r="D16656"/>
      <c r="E16656" s="148"/>
      <c r="F16656" s="148"/>
      <c r="G16656" s="149"/>
      <c r="H16656" s="148"/>
      <c r="I16656"/>
    </row>
    <row r="16657" spans="1:9" x14ac:dyDescent="0.25">
      <c r="A16657"/>
      <c r="B16657"/>
      <c r="C16657"/>
      <c r="D16657"/>
      <c r="E16657" s="148"/>
      <c r="F16657" s="148"/>
      <c r="G16657" s="149"/>
      <c r="H16657" s="148"/>
      <c r="I16657"/>
    </row>
    <row r="16658" spans="1:9" x14ac:dyDescent="0.25">
      <c r="A16658"/>
      <c r="B16658"/>
      <c r="C16658"/>
      <c r="D16658"/>
      <c r="E16658" s="148"/>
      <c r="F16658" s="148"/>
      <c r="G16658" s="149"/>
      <c r="H16658" s="148"/>
      <c r="I16658"/>
    </row>
    <row r="16659" spans="1:9" x14ac:dyDescent="0.25">
      <c r="A16659"/>
      <c r="B16659"/>
      <c r="C16659"/>
      <c r="D16659"/>
      <c r="E16659" s="148"/>
      <c r="F16659" s="148"/>
      <c r="G16659" s="149"/>
      <c r="H16659" s="148"/>
      <c r="I16659"/>
    </row>
    <row r="16660" spans="1:9" x14ac:dyDescent="0.25">
      <c r="A16660"/>
      <c r="B16660"/>
      <c r="C16660"/>
      <c r="D16660"/>
      <c r="E16660" s="148"/>
      <c r="F16660" s="148"/>
      <c r="G16660" s="149"/>
      <c r="H16660" s="148"/>
      <c r="I16660"/>
    </row>
    <row r="16661" spans="1:9" x14ac:dyDescent="0.25">
      <c r="A16661"/>
      <c r="B16661"/>
      <c r="C16661"/>
      <c r="D16661"/>
      <c r="E16661" s="148"/>
      <c r="F16661" s="148"/>
      <c r="G16661" s="149"/>
      <c r="H16661" s="148"/>
      <c r="I16661"/>
    </row>
    <row r="16662" spans="1:9" x14ac:dyDescent="0.25">
      <c r="A16662"/>
      <c r="B16662"/>
      <c r="C16662"/>
      <c r="D16662"/>
      <c r="E16662" s="148"/>
      <c r="F16662" s="148"/>
      <c r="G16662" s="149"/>
      <c r="H16662" s="148"/>
      <c r="I16662"/>
    </row>
    <row r="16663" spans="1:9" x14ac:dyDescent="0.25">
      <c r="A16663"/>
      <c r="B16663"/>
      <c r="C16663"/>
      <c r="D16663"/>
      <c r="E16663" s="148"/>
      <c r="F16663" s="148"/>
      <c r="G16663" s="149"/>
      <c r="H16663" s="148"/>
      <c r="I16663"/>
    </row>
    <row r="16664" spans="1:9" x14ac:dyDescent="0.25">
      <c r="A16664"/>
      <c r="B16664"/>
      <c r="C16664"/>
      <c r="D16664"/>
      <c r="E16664" s="148"/>
      <c r="F16664" s="148"/>
      <c r="G16664" s="149"/>
      <c r="H16664" s="148"/>
      <c r="I16664"/>
    </row>
    <row r="16665" spans="1:9" x14ac:dyDescent="0.25">
      <c r="A16665"/>
      <c r="B16665"/>
      <c r="C16665"/>
      <c r="D16665"/>
      <c r="E16665" s="148"/>
      <c r="F16665" s="148"/>
      <c r="G16665" s="149"/>
      <c r="H16665" s="148"/>
      <c r="I16665"/>
    </row>
    <row r="16666" spans="1:9" x14ac:dyDescent="0.25">
      <c r="A16666"/>
      <c r="B16666"/>
      <c r="C16666"/>
      <c r="D16666"/>
      <c r="E16666" s="148"/>
      <c r="F16666" s="148"/>
      <c r="G16666" s="149"/>
      <c r="H16666" s="148"/>
      <c r="I16666"/>
    </row>
    <row r="16667" spans="1:9" x14ac:dyDescent="0.25">
      <c r="A16667"/>
      <c r="B16667"/>
      <c r="C16667"/>
      <c r="D16667"/>
      <c r="E16667" s="148"/>
      <c r="F16667" s="148"/>
      <c r="G16667" s="149"/>
      <c r="H16667" s="148"/>
      <c r="I16667"/>
    </row>
    <row r="16668" spans="1:9" x14ac:dyDescent="0.25">
      <c r="A16668"/>
      <c r="B16668"/>
      <c r="C16668"/>
      <c r="D16668"/>
      <c r="E16668" s="148"/>
      <c r="F16668" s="148"/>
      <c r="G16668" s="149"/>
      <c r="H16668" s="148"/>
      <c r="I16668"/>
    </row>
    <row r="16669" spans="1:9" x14ac:dyDescent="0.25">
      <c r="A16669"/>
      <c r="B16669"/>
      <c r="C16669"/>
      <c r="D16669"/>
      <c r="E16669" s="148"/>
      <c r="F16669" s="148"/>
      <c r="G16669" s="149"/>
      <c r="H16669" s="148"/>
      <c r="I16669"/>
    </row>
    <row r="16670" spans="1:9" x14ac:dyDescent="0.25">
      <c r="A16670"/>
      <c r="B16670"/>
      <c r="C16670"/>
      <c r="D16670"/>
      <c r="E16670" s="148"/>
      <c r="F16670" s="148"/>
      <c r="G16670" s="149"/>
      <c r="H16670" s="148"/>
      <c r="I16670"/>
    </row>
    <row r="16671" spans="1:9" x14ac:dyDescent="0.25">
      <c r="A16671"/>
      <c r="B16671"/>
      <c r="C16671"/>
      <c r="D16671"/>
      <c r="E16671" s="148"/>
      <c r="F16671" s="148"/>
      <c r="G16671" s="149"/>
      <c r="H16671" s="148"/>
      <c r="I16671"/>
    </row>
    <row r="16672" spans="1:9" x14ac:dyDescent="0.25">
      <c r="A16672"/>
      <c r="B16672"/>
      <c r="C16672"/>
      <c r="D16672"/>
      <c r="E16672" s="148"/>
      <c r="F16672" s="148"/>
      <c r="G16672" s="149"/>
      <c r="H16672" s="148"/>
      <c r="I16672"/>
    </row>
    <row r="16673" spans="1:9" x14ac:dyDescent="0.25">
      <c r="A16673"/>
      <c r="B16673"/>
      <c r="C16673"/>
      <c r="D16673"/>
      <c r="E16673" s="148"/>
      <c r="F16673" s="148"/>
      <c r="G16673" s="149"/>
      <c r="H16673" s="148"/>
      <c r="I16673"/>
    </row>
    <row r="16674" spans="1:9" x14ac:dyDescent="0.25">
      <c r="A16674"/>
      <c r="B16674"/>
      <c r="C16674"/>
      <c r="D16674"/>
      <c r="E16674" s="148"/>
      <c r="F16674" s="148"/>
      <c r="G16674" s="149"/>
      <c r="H16674" s="148"/>
      <c r="I16674"/>
    </row>
    <row r="16675" spans="1:9" x14ac:dyDescent="0.25">
      <c r="A16675"/>
      <c r="B16675"/>
      <c r="C16675"/>
      <c r="D16675"/>
      <c r="E16675" s="148"/>
      <c r="F16675" s="148"/>
      <c r="G16675" s="149"/>
      <c r="H16675" s="148"/>
      <c r="I16675"/>
    </row>
    <row r="16676" spans="1:9" x14ac:dyDescent="0.25">
      <c r="A16676"/>
      <c r="B16676"/>
      <c r="C16676"/>
      <c r="D16676"/>
      <c r="E16676" s="148"/>
      <c r="F16676" s="148"/>
      <c r="G16676" s="149"/>
      <c r="H16676" s="148"/>
      <c r="I16676"/>
    </row>
    <row r="16677" spans="1:9" x14ac:dyDescent="0.25">
      <c r="A16677"/>
      <c r="B16677"/>
      <c r="C16677"/>
      <c r="D16677"/>
      <c r="E16677" s="148"/>
      <c r="F16677" s="148"/>
      <c r="G16677" s="149"/>
      <c r="H16677" s="148"/>
      <c r="I16677"/>
    </row>
    <row r="16678" spans="1:9" x14ac:dyDescent="0.25">
      <c r="A16678"/>
      <c r="B16678"/>
      <c r="C16678"/>
      <c r="D16678"/>
      <c r="E16678" s="148"/>
      <c r="F16678" s="148"/>
      <c r="G16678" s="149"/>
      <c r="H16678" s="148"/>
      <c r="I16678"/>
    </row>
    <row r="16679" spans="1:9" x14ac:dyDescent="0.25">
      <c r="A16679"/>
      <c r="B16679"/>
      <c r="C16679"/>
      <c r="D16679"/>
      <c r="E16679" s="148"/>
      <c r="F16679" s="148"/>
      <c r="G16679" s="149"/>
      <c r="H16679" s="148"/>
      <c r="I16679"/>
    </row>
    <row r="16680" spans="1:9" x14ac:dyDescent="0.25">
      <c r="A16680"/>
      <c r="B16680"/>
      <c r="C16680"/>
      <c r="D16680"/>
      <c r="E16680" s="148"/>
      <c r="F16680" s="148"/>
      <c r="G16680" s="149"/>
      <c r="H16680" s="148"/>
      <c r="I16680"/>
    </row>
    <row r="16681" spans="1:9" x14ac:dyDescent="0.25">
      <c r="A16681"/>
      <c r="B16681"/>
      <c r="C16681"/>
      <c r="D16681"/>
      <c r="E16681" s="148"/>
      <c r="F16681" s="148"/>
      <c r="G16681" s="149"/>
      <c r="H16681" s="148"/>
      <c r="I16681"/>
    </row>
    <row r="16682" spans="1:9" x14ac:dyDescent="0.25">
      <c r="A16682"/>
      <c r="B16682"/>
      <c r="C16682"/>
      <c r="D16682"/>
      <c r="E16682" s="148"/>
      <c r="F16682" s="148"/>
      <c r="G16682" s="149"/>
      <c r="H16682" s="148"/>
      <c r="I16682"/>
    </row>
    <row r="16683" spans="1:9" x14ac:dyDescent="0.25">
      <c r="A16683"/>
      <c r="B16683"/>
      <c r="C16683"/>
      <c r="D16683"/>
      <c r="E16683" s="148"/>
      <c r="F16683" s="148"/>
      <c r="G16683" s="149"/>
      <c r="H16683" s="148"/>
      <c r="I16683"/>
    </row>
    <row r="16684" spans="1:9" x14ac:dyDescent="0.25">
      <c r="A16684"/>
      <c r="B16684"/>
      <c r="C16684"/>
      <c r="D16684"/>
      <c r="E16684" s="148"/>
      <c r="F16684" s="148"/>
      <c r="G16684" s="149"/>
      <c r="H16684" s="148"/>
      <c r="I16684"/>
    </row>
    <row r="16685" spans="1:9" x14ac:dyDescent="0.25">
      <c r="A16685"/>
      <c r="B16685"/>
      <c r="C16685"/>
      <c r="D16685"/>
      <c r="E16685" s="148"/>
      <c r="F16685" s="148"/>
      <c r="G16685" s="149"/>
      <c r="H16685" s="148"/>
      <c r="I16685"/>
    </row>
    <row r="16686" spans="1:9" x14ac:dyDescent="0.25">
      <c r="A16686"/>
      <c r="B16686"/>
      <c r="C16686"/>
      <c r="D16686"/>
      <c r="E16686" s="148"/>
      <c r="F16686" s="148"/>
      <c r="G16686" s="149"/>
      <c r="H16686" s="148"/>
      <c r="I16686"/>
    </row>
    <row r="16687" spans="1:9" x14ac:dyDescent="0.25">
      <c r="A16687"/>
      <c r="B16687"/>
      <c r="C16687"/>
      <c r="D16687"/>
      <c r="E16687" s="148"/>
      <c r="F16687" s="148"/>
      <c r="G16687" s="149"/>
      <c r="H16687" s="148"/>
      <c r="I16687"/>
    </row>
    <row r="16688" spans="1:9" x14ac:dyDescent="0.25">
      <c r="A16688"/>
      <c r="B16688"/>
      <c r="C16688"/>
      <c r="D16688"/>
      <c r="E16688" s="148"/>
      <c r="F16688" s="148"/>
      <c r="G16688" s="149"/>
      <c r="H16688" s="148"/>
      <c r="I16688"/>
    </row>
    <row r="16689" spans="1:9" x14ac:dyDescent="0.25">
      <c r="A16689"/>
      <c r="B16689"/>
      <c r="C16689"/>
      <c r="D16689"/>
      <c r="E16689" s="148"/>
      <c r="F16689" s="148"/>
      <c r="G16689" s="149"/>
      <c r="H16689" s="148"/>
      <c r="I16689"/>
    </row>
    <row r="16690" spans="1:9" x14ac:dyDescent="0.25">
      <c r="A16690"/>
      <c r="B16690"/>
      <c r="C16690"/>
      <c r="D16690"/>
      <c r="E16690" s="148"/>
      <c r="F16690" s="148"/>
      <c r="G16690" s="149"/>
      <c r="H16690" s="148"/>
      <c r="I16690"/>
    </row>
    <row r="16691" spans="1:9" x14ac:dyDescent="0.25">
      <c r="A16691"/>
      <c r="B16691"/>
      <c r="C16691"/>
      <c r="D16691"/>
      <c r="E16691" s="148"/>
      <c r="F16691" s="148"/>
      <c r="G16691" s="149"/>
      <c r="H16691" s="148"/>
      <c r="I16691"/>
    </row>
    <row r="16692" spans="1:9" x14ac:dyDescent="0.25">
      <c r="A16692"/>
      <c r="B16692"/>
      <c r="C16692"/>
      <c r="D16692"/>
      <c r="E16692" s="148"/>
      <c r="F16692" s="148"/>
      <c r="G16692" s="149"/>
      <c r="H16692" s="148"/>
      <c r="I16692"/>
    </row>
    <row r="16693" spans="1:9" x14ac:dyDescent="0.25">
      <c r="A16693"/>
      <c r="B16693"/>
      <c r="C16693"/>
      <c r="D16693"/>
      <c r="E16693" s="148"/>
      <c r="F16693" s="148"/>
      <c r="G16693" s="149"/>
      <c r="H16693" s="148"/>
      <c r="I16693"/>
    </row>
    <row r="16694" spans="1:9" x14ac:dyDescent="0.25">
      <c r="A16694"/>
      <c r="B16694"/>
      <c r="C16694"/>
      <c r="D16694"/>
      <c r="E16694" s="148"/>
      <c r="F16694" s="148"/>
      <c r="G16694" s="149"/>
      <c r="H16694" s="148"/>
      <c r="I16694"/>
    </row>
    <row r="16695" spans="1:9" x14ac:dyDescent="0.25">
      <c r="A16695"/>
      <c r="B16695"/>
      <c r="C16695"/>
      <c r="D16695"/>
      <c r="E16695" s="148"/>
      <c r="F16695" s="148"/>
      <c r="G16695" s="149"/>
      <c r="H16695" s="148"/>
      <c r="I16695"/>
    </row>
    <row r="16696" spans="1:9" x14ac:dyDescent="0.25">
      <c r="A16696"/>
      <c r="B16696"/>
      <c r="C16696"/>
      <c r="D16696"/>
      <c r="E16696" s="148"/>
      <c r="F16696" s="148"/>
      <c r="G16696" s="149"/>
      <c r="H16696" s="148"/>
      <c r="I16696"/>
    </row>
    <row r="16697" spans="1:9" x14ac:dyDescent="0.25">
      <c r="A16697"/>
      <c r="B16697"/>
      <c r="C16697"/>
      <c r="D16697"/>
      <c r="E16697" s="148"/>
      <c r="F16697" s="148"/>
      <c r="G16697" s="149"/>
      <c r="H16697" s="148"/>
      <c r="I16697"/>
    </row>
    <row r="16698" spans="1:9" x14ac:dyDescent="0.25">
      <c r="A16698"/>
      <c r="B16698"/>
      <c r="C16698"/>
      <c r="D16698"/>
      <c r="E16698" s="148"/>
      <c r="F16698" s="148"/>
      <c r="G16698" s="149"/>
      <c r="H16698" s="148"/>
      <c r="I16698"/>
    </row>
    <row r="16699" spans="1:9" x14ac:dyDescent="0.25">
      <c r="A16699"/>
      <c r="B16699"/>
      <c r="C16699"/>
      <c r="D16699"/>
      <c r="E16699" s="148"/>
      <c r="F16699" s="148"/>
      <c r="G16699" s="149"/>
      <c r="H16699" s="148"/>
      <c r="I16699"/>
    </row>
    <row r="16700" spans="1:9" x14ac:dyDescent="0.25">
      <c r="A16700"/>
      <c r="B16700"/>
      <c r="C16700"/>
      <c r="D16700"/>
      <c r="E16700" s="148"/>
      <c r="F16700" s="148"/>
      <c r="G16700" s="149"/>
      <c r="H16700" s="148"/>
      <c r="I16700"/>
    </row>
    <row r="16701" spans="1:9" x14ac:dyDescent="0.25">
      <c r="A16701"/>
      <c r="B16701"/>
      <c r="C16701"/>
      <c r="D16701"/>
      <c r="E16701" s="148"/>
      <c r="F16701" s="148"/>
      <c r="G16701" s="149"/>
      <c r="H16701" s="148"/>
      <c r="I16701"/>
    </row>
    <row r="16702" spans="1:9" x14ac:dyDescent="0.25">
      <c r="A16702"/>
      <c r="B16702"/>
      <c r="C16702"/>
      <c r="D16702"/>
      <c r="E16702" s="148"/>
      <c r="F16702" s="148"/>
      <c r="G16702" s="149"/>
      <c r="H16702" s="148"/>
      <c r="I16702"/>
    </row>
    <row r="16703" spans="1:9" x14ac:dyDescent="0.25">
      <c r="A16703"/>
      <c r="B16703"/>
      <c r="C16703"/>
      <c r="D16703"/>
      <c r="E16703" s="148"/>
      <c r="F16703" s="148"/>
      <c r="G16703" s="149"/>
      <c r="H16703" s="148"/>
      <c r="I16703"/>
    </row>
    <row r="16704" spans="1:9" x14ac:dyDescent="0.25">
      <c r="A16704"/>
      <c r="B16704"/>
      <c r="C16704"/>
      <c r="D16704"/>
      <c r="E16704" s="148"/>
      <c r="F16704" s="148"/>
      <c r="G16704" s="149"/>
      <c r="H16704" s="148"/>
      <c r="I16704"/>
    </row>
    <row r="16705" spans="1:9" x14ac:dyDescent="0.25">
      <c r="A16705"/>
      <c r="B16705"/>
      <c r="C16705"/>
      <c r="D16705"/>
      <c r="E16705" s="148"/>
      <c r="F16705" s="148"/>
      <c r="G16705" s="149"/>
      <c r="H16705" s="148"/>
      <c r="I16705"/>
    </row>
    <row r="16706" spans="1:9" x14ac:dyDescent="0.25">
      <c r="A16706"/>
      <c r="B16706"/>
      <c r="C16706"/>
      <c r="D16706"/>
      <c r="E16706" s="148"/>
      <c r="F16706" s="148"/>
      <c r="G16706" s="149"/>
      <c r="H16706" s="148"/>
      <c r="I16706"/>
    </row>
    <row r="16707" spans="1:9" x14ac:dyDescent="0.25">
      <c r="A16707"/>
      <c r="B16707"/>
      <c r="C16707"/>
      <c r="D16707"/>
      <c r="E16707" s="148"/>
      <c r="F16707" s="148"/>
      <c r="G16707" s="149"/>
      <c r="H16707" s="148"/>
      <c r="I16707"/>
    </row>
    <row r="16708" spans="1:9" x14ac:dyDescent="0.25">
      <c r="A16708"/>
      <c r="B16708"/>
      <c r="C16708"/>
      <c r="D16708"/>
      <c r="E16708" s="148"/>
      <c r="F16708" s="148"/>
      <c r="G16708" s="149"/>
      <c r="H16708" s="148"/>
      <c r="I16708"/>
    </row>
    <row r="16709" spans="1:9" x14ac:dyDescent="0.25">
      <c r="A16709"/>
      <c r="B16709"/>
      <c r="C16709"/>
      <c r="D16709"/>
      <c r="E16709" s="148"/>
      <c r="F16709" s="148"/>
      <c r="G16709" s="149"/>
      <c r="H16709" s="148"/>
      <c r="I16709"/>
    </row>
    <row r="16710" spans="1:9" x14ac:dyDescent="0.25">
      <c r="A16710"/>
      <c r="B16710"/>
      <c r="C16710"/>
      <c r="D16710"/>
      <c r="E16710" s="148"/>
      <c r="F16710" s="148"/>
      <c r="G16710" s="149"/>
      <c r="H16710" s="148"/>
      <c r="I16710"/>
    </row>
    <row r="16711" spans="1:9" x14ac:dyDescent="0.25">
      <c r="A16711"/>
      <c r="B16711"/>
      <c r="C16711"/>
      <c r="D16711"/>
      <c r="E16711" s="148"/>
      <c r="F16711" s="148"/>
      <c r="G16711" s="149"/>
      <c r="H16711" s="148"/>
      <c r="I16711"/>
    </row>
    <row r="16712" spans="1:9" x14ac:dyDescent="0.25">
      <c r="A16712"/>
      <c r="B16712"/>
      <c r="C16712"/>
      <c r="D16712"/>
      <c r="E16712" s="148"/>
      <c r="F16712" s="148"/>
      <c r="G16712" s="149"/>
      <c r="H16712" s="148"/>
      <c r="I16712"/>
    </row>
    <row r="16713" spans="1:9" x14ac:dyDescent="0.25">
      <c r="A16713"/>
      <c r="B16713"/>
      <c r="C16713"/>
      <c r="D16713"/>
      <c r="E16713" s="148"/>
      <c r="F16713" s="148"/>
      <c r="G16713" s="149"/>
      <c r="H16713" s="148"/>
      <c r="I16713"/>
    </row>
    <row r="16714" spans="1:9" x14ac:dyDescent="0.25">
      <c r="A16714"/>
      <c r="B16714"/>
      <c r="C16714"/>
      <c r="D16714"/>
      <c r="E16714" s="148"/>
      <c r="F16714" s="148"/>
      <c r="G16714" s="149"/>
      <c r="H16714" s="148"/>
      <c r="I16714"/>
    </row>
    <row r="16715" spans="1:9" x14ac:dyDescent="0.25">
      <c r="A16715"/>
      <c r="B16715"/>
      <c r="C16715"/>
      <c r="D16715"/>
      <c r="E16715" s="148"/>
      <c r="F16715" s="148"/>
      <c r="G16715" s="149"/>
      <c r="H16715" s="148"/>
      <c r="I16715"/>
    </row>
    <row r="16716" spans="1:9" x14ac:dyDescent="0.25">
      <c r="A16716"/>
      <c r="B16716"/>
      <c r="C16716"/>
      <c r="D16716"/>
      <c r="E16716" s="148"/>
      <c r="F16716" s="148"/>
      <c r="G16716" s="149"/>
      <c r="H16716" s="148"/>
      <c r="I16716"/>
    </row>
    <row r="16717" spans="1:9" x14ac:dyDescent="0.25">
      <c r="A16717"/>
      <c r="B16717"/>
      <c r="C16717"/>
      <c r="D16717"/>
      <c r="E16717" s="148"/>
      <c r="F16717" s="148"/>
      <c r="G16717" s="149"/>
      <c r="H16717" s="148"/>
      <c r="I16717"/>
    </row>
    <row r="16718" spans="1:9" x14ac:dyDescent="0.25">
      <c r="A16718"/>
      <c r="B16718"/>
      <c r="C16718"/>
      <c r="D16718"/>
      <c r="E16718" s="148"/>
      <c r="F16718" s="148"/>
      <c r="G16718" s="149"/>
      <c r="H16718" s="148"/>
      <c r="I16718"/>
    </row>
    <row r="16719" spans="1:9" x14ac:dyDescent="0.25">
      <c r="A16719"/>
      <c r="B16719"/>
      <c r="C16719"/>
      <c r="D16719"/>
      <c r="E16719" s="148"/>
      <c r="F16719" s="148"/>
      <c r="G16719" s="149"/>
      <c r="H16719" s="148"/>
      <c r="I16719"/>
    </row>
    <row r="16720" spans="1:9" x14ac:dyDescent="0.25">
      <c r="A16720"/>
      <c r="B16720"/>
      <c r="C16720"/>
      <c r="D16720"/>
      <c r="E16720" s="148"/>
      <c r="F16720" s="148"/>
      <c r="G16720" s="149"/>
      <c r="H16720" s="148"/>
      <c r="I16720"/>
    </row>
    <row r="16721" spans="1:9" x14ac:dyDescent="0.25">
      <c r="A16721"/>
      <c r="B16721"/>
      <c r="C16721"/>
      <c r="D16721"/>
      <c r="E16721" s="148"/>
      <c r="F16721" s="148"/>
      <c r="G16721" s="149"/>
      <c r="H16721" s="148"/>
      <c r="I16721"/>
    </row>
    <row r="16722" spans="1:9" x14ac:dyDescent="0.25">
      <c r="A16722"/>
      <c r="B16722"/>
      <c r="C16722"/>
      <c r="D16722"/>
      <c r="E16722" s="148"/>
      <c r="F16722" s="148"/>
      <c r="G16722" s="149"/>
      <c r="H16722" s="148"/>
      <c r="I16722"/>
    </row>
    <row r="16723" spans="1:9" x14ac:dyDescent="0.25">
      <c r="A16723"/>
      <c r="B16723"/>
      <c r="C16723"/>
      <c r="D16723"/>
      <c r="E16723" s="148"/>
      <c r="F16723" s="148"/>
      <c r="G16723" s="149"/>
      <c r="H16723" s="148"/>
      <c r="I16723"/>
    </row>
    <row r="16724" spans="1:9" x14ac:dyDescent="0.25">
      <c r="A16724"/>
      <c r="B16724"/>
      <c r="C16724"/>
      <c r="D16724"/>
      <c r="E16724" s="148"/>
      <c r="F16724" s="148"/>
      <c r="G16724" s="149"/>
      <c r="H16724" s="148"/>
      <c r="I16724"/>
    </row>
    <row r="16725" spans="1:9" x14ac:dyDescent="0.25">
      <c r="A16725"/>
      <c r="B16725"/>
      <c r="C16725"/>
      <c r="D16725"/>
      <c r="E16725" s="148"/>
      <c r="F16725" s="148"/>
      <c r="G16725" s="149"/>
      <c r="H16725" s="148"/>
      <c r="I16725"/>
    </row>
    <row r="16726" spans="1:9" x14ac:dyDescent="0.25">
      <c r="A16726"/>
      <c r="B16726"/>
      <c r="C16726"/>
      <c r="D16726"/>
      <c r="E16726" s="148"/>
      <c r="F16726" s="148"/>
      <c r="G16726" s="149"/>
      <c r="H16726" s="148"/>
      <c r="I16726"/>
    </row>
    <row r="16727" spans="1:9" x14ac:dyDescent="0.25">
      <c r="A16727"/>
      <c r="B16727"/>
      <c r="C16727"/>
      <c r="D16727"/>
      <c r="E16727" s="148"/>
      <c r="F16727" s="148"/>
      <c r="G16727" s="149"/>
      <c r="H16727" s="148"/>
      <c r="I16727"/>
    </row>
    <row r="16728" spans="1:9" x14ac:dyDescent="0.25">
      <c r="A16728"/>
      <c r="B16728"/>
      <c r="C16728"/>
      <c r="D16728"/>
      <c r="E16728" s="148"/>
      <c r="F16728" s="148"/>
      <c r="G16728" s="149"/>
      <c r="H16728" s="148"/>
      <c r="I16728"/>
    </row>
    <row r="16729" spans="1:9" x14ac:dyDescent="0.25">
      <c r="A16729"/>
      <c r="B16729"/>
      <c r="C16729"/>
      <c r="D16729"/>
      <c r="E16729" s="148"/>
      <c r="F16729" s="148"/>
      <c r="G16729" s="149"/>
      <c r="H16729" s="148"/>
      <c r="I16729"/>
    </row>
    <row r="16730" spans="1:9" x14ac:dyDescent="0.25">
      <c r="A16730"/>
      <c r="B16730"/>
      <c r="C16730"/>
      <c r="D16730"/>
      <c r="E16730" s="148"/>
      <c r="F16730" s="148"/>
      <c r="G16730" s="149"/>
      <c r="H16730" s="148"/>
      <c r="I16730"/>
    </row>
    <row r="16731" spans="1:9" x14ac:dyDescent="0.25">
      <c r="A16731"/>
      <c r="B16731"/>
      <c r="C16731"/>
      <c r="D16731"/>
      <c r="E16731" s="148"/>
      <c r="F16731" s="148"/>
      <c r="G16731" s="149"/>
      <c r="H16731" s="148"/>
      <c r="I16731"/>
    </row>
    <row r="16732" spans="1:9" x14ac:dyDescent="0.25">
      <c r="A16732"/>
      <c r="B16732"/>
      <c r="C16732"/>
      <c r="D16732"/>
      <c r="E16732" s="148"/>
      <c r="F16732" s="148"/>
      <c r="G16732" s="149"/>
      <c r="H16732" s="148"/>
      <c r="I16732"/>
    </row>
    <row r="16733" spans="1:9" x14ac:dyDescent="0.25">
      <c r="A16733"/>
      <c r="B16733"/>
      <c r="C16733"/>
      <c r="D16733"/>
      <c r="E16733" s="148"/>
      <c r="F16733" s="148"/>
      <c r="G16733" s="149"/>
      <c r="H16733" s="148"/>
      <c r="I16733"/>
    </row>
    <row r="16734" spans="1:9" x14ac:dyDescent="0.25">
      <c r="A16734"/>
      <c r="B16734"/>
      <c r="C16734"/>
      <c r="D16734"/>
      <c r="E16734" s="148"/>
      <c r="F16734" s="148"/>
      <c r="G16734" s="149"/>
      <c r="H16734" s="148"/>
      <c r="I16734"/>
    </row>
    <row r="16735" spans="1:9" x14ac:dyDescent="0.25">
      <c r="A16735"/>
      <c r="B16735"/>
      <c r="C16735"/>
      <c r="D16735"/>
      <c r="E16735" s="148"/>
      <c r="F16735" s="148"/>
      <c r="G16735" s="149"/>
      <c r="H16735" s="148"/>
      <c r="I16735"/>
    </row>
    <row r="16736" spans="1:9" x14ac:dyDescent="0.25">
      <c r="A16736"/>
      <c r="B16736"/>
      <c r="C16736"/>
      <c r="D16736"/>
      <c r="E16736" s="148"/>
      <c r="F16736" s="148"/>
      <c r="G16736" s="149"/>
      <c r="H16736" s="148"/>
      <c r="I16736"/>
    </row>
    <row r="16737" spans="1:9" x14ac:dyDescent="0.25">
      <c r="A16737"/>
      <c r="B16737"/>
      <c r="C16737"/>
      <c r="D16737"/>
      <c r="E16737" s="148"/>
      <c r="F16737" s="148"/>
      <c r="G16737" s="149"/>
      <c r="H16737" s="148"/>
      <c r="I16737"/>
    </row>
    <row r="16738" spans="1:9" x14ac:dyDescent="0.25">
      <c r="A16738"/>
      <c r="B16738"/>
      <c r="C16738"/>
      <c r="D16738"/>
      <c r="E16738" s="148"/>
      <c r="F16738" s="148"/>
      <c r="G16738" s="149"/>
      <c r="H16738" s="148"/>
      <c r="I16738"/>
    </row>
    <row r="16739" spans="1:9" x14ac:dyDescent="0.25">
      <c r="A16739"/>
      <c r="B16739"/>
      <c r="C16739"/>
      <c r="D16739"/>
      <c r="E16739" s="148"/>
      <c r="F16739" s="148"/>
      <c r="G16739" s="149"/>
      <c r="H16739" s="148"/>
      <c r="I16739"/>
    </row>
    <row r="16740" spans="1:9" x14ac:dyDescent="0.25">
      <c r="A16740"/>
      <c r="B16740"/>
      <c r="C16740"/>
      <c r="D16740"/>
      <c r="E16740" s="148"/>
      <c r="F16740" s="148"/>
      <c r="G16740" s="149"/>
      <c r="H16740" s="148"/>
      <c r="I16740"/>
    </row>
    <row r="16741" spans="1:9" x14ac:dyDescent="0.25">
      <c r="A16741"/>
      <c r="B16741"/>
      <c r="C16741"/>
      <c r="D16741"/>
      <c r="E16741" s="148"/>
      <c r="F16741" s="148"/>
      <c r="G16741" s="149"/>
      <c r="H16741" s="148"/>
      <c r="I16741"/>
    </row>
    <row r="16742" spans="1:9" x14ac:dyDescent="0.25">
      <c r="A16742"/>
      <c r="B16742"/>
      <c r="C16742"/>
      <c r="D16742"/>
      <c r="E16742" s="148"/>
      <c r="F16742" s="148"/>
      <c r="G16742" s="149"/>
      <c r="H16742" s="148"/>
      <c r="I16742"/>
    </row>
    <row r="16743" spans="1:9" x14ac:dyDescent="0.25">
      <c r="A16743"/>
      <c r="B16743"/>
      <c r="C16743"/>
      <c r="D16743"/>
      <c r="E16743" s="148"/>
      <c r="F16743" s="148"/>
      <c r="G16743" s="149"/>
      <c r="H16743" s="148"/>
      <c r="I16743"/>
    </row>
    <row r="16744" spans="1:9" x14ac:dyDescent="0.25">
      <c r="A16744"/>
      <c r="B16744"/>
      <c r="C16744"/>
      <c r="D16744"/>
      <c r="E16744" s="148"/>
      <c r="F16744" s="148"/>
      <c r="G16744" s="149"/>
      <c r="H16744" s="148"/>
      <c r="I16744"/>
    </row>
    <row r="16745" spans="1:9" x14ac:dyDescent="0.25">
      <c r="A16745"/>
      <c r="B16745"/>
      <c r="C16745"/>
      <c r="D16745"/>
      <c r="E16745" s="148"/>
      <c r="F16745" s="148"/>
      <c r="G16745" s="149"/>
      <c r="H16745" s="148"/>
      <c r="I16745"/>
    </row>
    <row r="16746" spans="1:9" x14ac:dyDescent="0.25">
      <c r="A16746"/>
      <c r="B16746"/>
      <c r="C16746"/>
      <c r="D16746"/>
      <c r="E16746" s="148"/>
      <c r="F16746" s="148"/>
      <c r="G16746" s="149"/>
      <c r="H16746" s="148"/>
      <c r="I16746"/>
    </row>
    <row r="16747" spans="1:9" x14ac:dyDescent="0.25">
      <c r="A16747"/>
      <c r="B16747"/>
      <c r="C16747"/>
      <c r="D16747"/>
      <c r="E16747" s="148"/>
      <c r="F16747" s="148"/>
      <c r="G16747" s="149"/>
      <c r="H16747" s="148"/>
      <c r="I16747"/>
    </row>
    <row r="16748" spans="1:9" x14ac:dyDescent="0.25">
      <c r="A16748"/>
      <c r="B16748"/>
      <c r="C16748"/>
      <c r="D16748"/>
      <c r="E16748" s="148"/>
      <c r="F16748" s="148"/>
      <c r="G16748" s="149"/>
      <c r="H16748" s="148"/>
      <c r="I16748"/>
    </row>
    <row r="16749" spans="1:9" x14ac:dyDescent="0.25">
      <c r="A16749"/>
      <c r="B16749"/>
      <c r="C16749"/>
      <c r="D16749"/>
      <c r="E16749" s="148"/>
      <c r="F16749" s="148"/>
      <c r="G16749" s="149"/>
      <c r="H16749" s="148"/>
      <c r="I16749"/>
    </row>
    <row r="16750" spans="1:9" x14ac:dyDescent="0.25">
      <c r="A16750"/>
      <c r="B16750"/>
      <c r="C16750"/>
      <c r="D16750"/>
      <c r="E16750" s="148"/>
      <c r="F16750" s="148"/>
      <c r="G16750" s="149"/>
      <c r="H16750" s="148"/>
      <c r="I16750"/>
    </row>
    <row r="16751" spans="1:9" x14ac:dyDescent="0.25">
      <c r="A16751"/>
      <c r="B16751"/>
      <c r="C16751"/>
      <c r="D16751"/>
      <c r="E16751" s="148"/>
      <c r="F16751" s="148"/>
      <c r="G16751" s="149"/>
      <c r="H16751" s="148"/>
      <c r="I16751"/>
    </row>
    <row r="16752" spans="1:9" x14ac:dyDescent="0.25">
      <c r="A16752"/>
      <c r="B16752"/>
      <c r="C16752"/>
      <c r="D16752"/>
      <c r="E16752" s="148"/>
      <c r="F16752" s="148"/>
      <c r="G16752" s="149"/>
      <c r="H16752" s="148"/>
      <c r="I16752"/>
    </row>
    <row r="16753" spans="1:9" x14ac:dyDescent="0.25">
      <c r="A16753"/>
      <c r="B16753"/>
      <c r="C16753"/>
      <c r="D16753"/>
      <c r="E16753" s="148"/>
      <c r="F16753" s="148"/>
      <c r="G16753" s="149"/>
      <c r="H16753" s="148"/>
      <c r="I16753"/>
    </row>
    <row r="16754" spans="1:9" x14ac:dyDescent="0.25">
      <c r="A16754"/>
      <c r="B16754"/>
      <c r="C16754"/>
      <c r="D16754"/>
      <c r="E16754" s="148"/>
      <c r="F16754" s="148"/>
      <c r="G16754" s="149"/>
      <c r="H16754" s="148"/>
      <c r="I16754"/>
    </row>
    <row r="16755" spans="1:9" x14ac:dyDescent="0.25">
      <c r="A16755"/>
      <c r="B16755"/>
      <c r="C16755"/>
      <c r="D16755"/>
      <c r="E16755" s="148"/>
      <c r="F16755" s="148"/>
      <c r="G16755" s="149"/>
      <c r="H16755" s="148"/>
      <c r="I16755"/>
    </row>
    <row r="16756" spans="1:9" x14ac:dyDescent="0.25">
      <c r="A16756"/>
      <c r="B16756"/>
      <c r="C16756"/>
      <c r="D16756"/>
      <c r="E16756" s="148"/>
      <c r="F16756" s="148"/>
      <c r="G16756" s="149"/>
      <c r="H16756" s="148"/>
      <c r="I16756"/>
    </row>
    <row r="16757" spans="1:9" x14ac:dyDescent="0.25">
      <c r="A16757"/>
      <c r="B16757"/>
      <c r="C16757"/>
      <c r="D16757"/>
      <c r="E16757" s="148"/>
      <c r="F16757" s="148"/>
      <c r="G16757" s="149"/>
      <c r="H16757" s="148"/>
      <c r="I16757"/>
    </row>
    <row r="16758" spans="1:9" x14ac:dyDescent="0.25">
      <c r="A16758"/>
      <c r="B16758"/>
      <c r="C16758"/>
      <c r="D16758"/>
      <c r="E16758" s="148"/>
      <c r="F16758" s="148"/>
      <c r="G16758" s="149"/>
      <c r="H16758" s="148"/>
      <c r="I16758"/>
    </row>
    <row r="16759" spans="1:9" x14ac:dyDescent="0.25">
      <c r="A16759"/>
      <c r="B16759"/>
      <c r="C16759"/>
      <c r="D16759"/>
      <c r="E16759" s="148"/>
      <c r="F16759" s="148"/>
      <c r="G16759" s="149"/>
      <c r="H16759" s="148"/>
      <c r="I16759"/>
    </row>
    <row r="16760" spans="1:9" x14ac:dyDescent="0.25">
      <c r="A16760"/>
      <c r="B16760"/>
      <c r="C16760"/>
      <c r="D16760"/>
      <c r="E16760" s="148"/>
      <c r="F16760" s="148"/>
      <c r="G16760" s="149"/>
      <c r="H16760" s="148"/>
      <c r="I16760"/>
    </row>
    <row r="16761" spans="1:9" x14ac:dyDescent="0.25">
      <c r="A16761"/>
      <c r="B16761"/>
      <c r="C16761"/>
      <c r="D16761"/>
      <c r="E16761" s="148"/>
      <c r="F16761" s="148"/>
      <c r="G16761" s="149"/>
      <c r="H16761" s="148"/>
      <c r="I16761"/>
    </row>
    <row r="16762" spans="1:9" x14ac:dyDescent="0.25">
      <c r="A16762"/>
      <c r="B16762"/>
      <c r="C16762"/>
      <c r="D16762"/>
      <c r="E16762" s="148"/>
      <c r="F16762" s="148"/>
      <c r="G16762" s="149"/>
      <c r="H16762" s="148"/>
      <c r="I16762"/>
    </row>
    <row r="16763" spans="1:9" x14ac:dyDescent="0.25">
      <c r="A16763"/>
      <c r="B16763"/>
      <c r="C16763"/>
      <c r="D16763"/>
      <c r="E16763" s="148"/>
      <c r="F16763" s="148"/>
      <c r="G16763" s="149"/>
      <c r="H16763" s="148"/>
      <c r="I16763"/>
    </row>
    <row r="16764" spans="1:9" x14ac:dyDescent="0.25">
      <c r="A16764"/>
      <c r="B16764"/>
      <c r="C16764"/>
      <c r="D16764"/>
      <c r="E16764" s="148"/>
      <c r="F16764" s="148"/>
      <c r="G16764" s="149"/>
      <c r="H16764" s="148"/>
      <c r="I16764"/>
    </row>
    <row r="16765" spans="1:9" x14ac:dyDescent="0.25">
      <c r="A16765"/>
      <c r="B16765"/>
      <c r="C16765"/>
      <c r="D16765"/>
      <c r="E16765" s="148"/>
      <c r="F16765" s="148"/>
      <c r="G16765" s="149"/>
      <c r="H16765" s="148"/>
      <c r="I16765"/>
    </row>
    <row r="16766" spans="1:9" x14ac:dyDescent="0.25">
      <c r="A16766"/>
      <c r="B16766"/>
      <c r="C16766"/>
      <c r="D16766"/>
      <c r="E16766" s="148"/>
      <c r="F16766" s="148"/>
      <c r="G16766" s="149"/>
      <c r="H16766" s="148"/>
      <c r="I16766"/>
    </row>
    <row r="16767" spans="1:9" x14ac:dyDescent="0.25">
      <c r="A16767"/>
      <c r="B16767"/>
      <c r="C16767"/>
      <c r="D16767"/>
      <c r="E16767" s="148"/>
      <c r="F16767" s="148"/>
      <c r="G16767" s="149"/>
      <c r="H16767" s="148"/>
      <c r="I16767"/>
    </row>
    <row r="16768" spans="1:9" x14ac:dyDescent="0.25">
      <c r="A16768"/>
      <c r="B16768"/>
      <c r="C16768"/>
      <c r="D16768"/>
      <c r="E16768" s="148"/>
      <c r="F16768" s="148"/>
      <c r="G16768" s="149"/>
      <c r="H16768" s="148"/>
      <c r="I16768"/>
    </row>
    <row r="16769" spans="1:9" x14ac:dyDescent="0.25">
      <c r="A16769"/>
      <c r="B16769"/>
      <c r="C16769"/>
      <c r="D16769"/>
      <c r="E16769" s="148"/>
      <c r="F16769" s="148"/>
      <c r="G16769" s="149"/>
      <c r="H16769" s="148"/>
      <c r="I16769"/>
    </row>
    <row r="16770" spans="1:9" x14ac:dyDescent="0.25">
      <c r="A16770"/>
      <c r="B16770"/>
      <c r="C16770"/>
      <c r="D16770"/>
      <c r="E16770" s="148"/>
      <c r="F16770" s="148"/>
      <c r="G16770" s="149"/>
      <c r="H16770" s="148"/>
      <c r="I16770"/>
    </row>
    <row r="16771" spans="1:9" x14ac:dyDescent="0.25">
      <c r="A16771"/>
      <c r="B16771"/>
      <c r="C16771"/>
      <c r="D16771"/>
      <c r="E16771" s="148"/>
      <c r="F16771" s="148"/>
      <c r="G16771" s="149"/>
      <c r="H16771" s="148"/>
      <c r="I16771"/>
    </row>
    <row r="16772" spans="1:9" x14ac:dyDescent="0.25">
      <c r="A16772"/>
      <c r="B16772"/>
      <c r="C16772"/>
      <c r="D16772"/>
      <c r="E16772" s="148"/>
      <c r="F16772" s="148"/>
      <c r="G16772" s="149"/>
      <c r="H16772" s="148"/>
      <c r="I16772"/>
    </row>
    <row r="16773" spans="1:9" x14ac:dyDescent="0.25">
      <c r="A16773"/>
      <c r="B16773"/>
      <c r="C16773"/>
      <c r="D16773"/>
      <c r="E16773" s="148"/>
      <c r="F16773" s="148"/>
      <c r="G16773" s="149"/>
      <c r="H16773" s="148"/>
      <c r="I16773"/>
    </row>
    <row r="16774" spans="1:9" x14ac:dyDescent="0.25">
      <c r="A16774"/>
      <c r="B16774"/>
      <c r="C16774"/>
      <c r="D16774"/>
      <c r="E16774" s="148"/>
      <c r="F16774" s="148"/>
      <c r="G16774" s="149"/>
      <c r="H16774" s="148"/>
      <c r="I16774"/>
    </row>
    <row r="16775" spans="1:9" x14ac:dyDescent="0.25">
      <c r="A16775"/>
      <c r="B16775"/>
      <c r="C16775"/>
      <c r="D16775"/>
      <c r="E16775" s="148"/>
      <c r="F16775" s="148"/>
      <c r="G16775" s="149"/>
      <c r="H16775" s="148"/>
      <c r="I16775"/>
    </row>
    <row r="16776" spans="1:9" x14ac:dyDescent="0.25">
      <c r="A16776"/>
      <c r="B16776"/>
      <c r="C16776"/>
      <c r="D16776"/>
      <c r="E16776" s="148"/>
      <c r="F16776" s="148"/>
      <c r="G16776" s="149"/>
      <c r="H16776" s="148"/>
      <c r="I16776"/>
    </row>
    <row r="16777" spans="1:9" x14ac:dyDescent="0.25">
      <c r="A16777"/>
      <c r="B16777"/>
      <c r="C16777"/>
      <c r="D16777"/>
      <c r="E16777" s="148"/>
      <c r="F16777" s="148"/>
      <c r="G16777" s="149"/>
      <c r="H16777" s="148"/>
      <c r="I16777"/>
    </row>
    <row r="16778" spans="1:9" x14ac:dyDescent="0.25">
      <c r="A16778"/>
      <c r="B16778"/>
      <c r="C16778"/>
      <c r="D16778"/>
      <c r="E16778" s="148"/>
      <c r="F16778" s="148"/>
      <c r="G16778" s="149"/>
      <c r="H16778" s="148"/>
      <c r="I16778"/>
    </row>
    <row r="16779" spans="1:9" x14ac:dyDescent="0.25">
      <c r="A16779"/>
      <c r="B16779"/>
      <c r="C16779"/>
      <c r="D16779"/>
      <c r="E16779" s="148"/>
      <c r="F16779" s="148"/>
      <c r="G16779" s="149"/>
      <c r="H16779" s="148"/>
      <c r="I16779"/>
    </row>
    <row r="16780" spans="1:9" x14ac:dyDescent="0.25">
      <c r="A16780"/>
      <c r="B16780"/>
      <c r="C16780"/>
      <c r="D16780"/>
      <c r="E16780" s="148"/>
      <c r="F16780" s="148"/>
      <c r="G16780" s="149"/>
      <c r="H16780" s="148"/>
      <c r="I16780"/>
    </row>
    <row r="16781" spans="1:9" x14ac:dyDescent="0.25">
      <c r="A16781"/>
      <c r="B16781"/>
      <c r="C16781"/>
      <c r="D16781"/>
      <c r="E16781" s="148"/>
      <c r="F16781" s="148"/>
      <c r="G16781" s="149"/>
      <c r="H16781" s="148"/>
      <c r="I16781"/>
    </row>
    <row r="16782" spans="1:9" x14ac:dyDescent="0.25">
      <c r="A16782"/>
      <c r="B16782"/>
      <c r="C16782"/>
      <c r="D16782"/>
      <c r="E16782" s="148"/>
      <c r="F16782" s="148"/>
      <c r="G16782" s="149"/>
      <c r="H16782" s="148"/>
      <c r="I16782"/>
    </row>
    <row r="16783" spans="1:9" x14ac:dyDescent="0.25">
      <c r="A16783"/>
      <c r="B16783"/>
      <c r="C16783"/>
      <c r="D16783"/>
      <c r="E16783" s="148"/>
      <c r="F16783" s="148"/>
      <c r="G16783" s="149"/>
      <c r="H16783" s="148"/>
      <c r="I16783"/>
    </row>
    <row r="16784" spans="1:9" x14ac:dyDescent="0.25">
      <c r="A16784"/>
      <c r="B16784"/>
      <c r="C16784"/>
      <c r="D16784"/>
      <c r="E16784" s="148"/>
      <c r="F16784" s="148"/>
      <c r="G16784" s="149"/>
      <c r="H16784" s="148"/>
      <c r="I16784"/>
    </row>
    <row r="16785" spans="1:9" x14ac:dyDescent="0.25">
      <c r="A16785"/>
      <c r="B16785"/>
      <c r="C16785"/>
      <c r="D16785"/>
      <c r="E16785" s="148"/>
      <c r="F16785" s="148"/>
      <c r="G16785" s="149"/>
      <c r="H16785" s="148"/>
      <c r="I16785"/>
    </row>
    <row r="16786" spans="1:9" x14ac:dyDescent="0.25">
      <c r="A16786"/>
      <c r="B16786"/>
      <c r="C16786"/>
      <c r="D16786"/>
      <c r="E16786" s="148"/>
      <c r="F16786" s="148"/>
      <c r="G16786" s="149"/>
      <c r="H16786" s="148"/>
      <c r="I16786"/>
    </row>
    <row r="16787" spans="1:9" x14ac:dyDescent="0.25">
      <c r="A16787"/>
      <c r="B16787"/>
      <c r="C16787"/>
      <c r="D16787"/>
      <c r="E16787" s="148"/>
      <c r="F16787" s="148"/>
      <c r="G16787" s="149"/>
      <c r="H16787" s="148"/>
      <c r="I16787"/>
    </row>
    <row r="16788" spans="1:9" x14ac:dyDescent="0.25">
      <c r="A16788"/>
      <c r="B16788"/>
      <c r="C16788"/>
      <c r="D16788"/>
      <c r="E16788" s="148"/>
      <c r="F16788" s="148"/>
      <c r="G16788" s="149"/>
      <c r="H16788" s="148"/>
      <c r="I16788"/>
    </row>
    <row r="16789" spans="1:9" x14ac:dyDescent="0.25">
      <c r="A16789"/>
      <c r="B16789"/>
      <c r="C16789"/>
      <c r="D16789"/>
      <c r="E16789" s="148"/>
      <c r="F16789" s="148"/>
      <c r="G16789" s="149"/>
      <c r="H16789" s="148"/>
      <c r="I16789"/>
    </row>
    <row r="16790" spans="1:9" x14ac:dyDescent="0.25">
      <c r="A16790"/>
      <c r="B16790"/>
      <c r="C16790"/>
      <c r="D16790"/>
      <c r="E16790" s="148"/>
      <c r="F16790" s="148"/>
      <c r="G16790" s="149"/>
      <c r="H16790" s="148"/>
      <c r="I16790"/>
    </row>
    <row r="16791" spans="1:9" x14ac:dyDescent="0.25">
      <c r="A16791"/>
      <c r="B16791"/>
      <c r="C16791"/>
      <c r="D16791"/>
      <c r="E16791" s="148"/>
      <c r="F16791" s="148"/>
      <c r="G16791" s="149"/>
      <c r="H16791" s="148"/>
      <c r="I16791"/>
    </row>
    <row r="16792" spans="1:9" x14ac:dyDescent="0.25">
      <c r="A16792"/>
      <c r="B16792"/>
      <c r="C16792"/>
      <c r="D16792"/>
      <c r="E16792" s="148"/>
      <c r="F16792" s="148"/>
      <c r="G16792" s="149"/>
      <c r="H16792" s="148"/>
      <c r="I16792"/>
    </row>
    <row r="16793" spans="1:9" x14ac:dyDescent="0.25">
      <c r="A16793"/>
      <c r="B16793"/>
      <c r="C16793"/>
      <c r="D16793"/>
      <c r="E16793" s="148"/>
      <c r="F16793" s="148"/>
      <c r="G16793" s="149"/>
      <c r="H16793" s="148"/>
      <c r="I16793"/>
    </row>
    <row r="16794" spans="1:9" x14ac:dyDescent="0.25">
      <c r="A16794"/>
      <c r="B16794"/>
      <c r="C16794"/>
      <c r="D16794"/>
      <c r="E16794" s="148"/>
      <c r="F16794" s="148"/>
      <c r="G16794" s="149"/>
      <c r="H16794" s="148"/>
      <c r="I16794"/>
    </row>
    <row r="16795" spans="1:9" x14ac:dyDescent="0.25">
      <c r="A16795"/>
      <c r="B16795"/>
      <c r="C16795"/>
      <c r="D16795"/>
      <c r="E16795" s="148"/>
      <c r="F16795" s="148"/>
      <c r="G16795" s="149"/>
      <c r="H16795" s="148"/>
      <c r="I16795"/>
    </row>
    <row r="16796" spans="1:9" x14ac:dyDescent="0.25">
      <c r="A16796"/>
      <c r="B16796"/>
      <c r="C16796"/>
      <c r="D16796"/>
      <c r="E16796" s="148"/>
      <c r="F16796" s="148"/>
      <c r="G16796" s="149"/>
      <c r="H16796" s="148"/>
      <c r="I16796"/>
    </row>
    <row r="16797" spans="1:9" x14ac:dyDescent="0.25">
      <c r="A16797"/>
      <c r="B16797"/>
      <c r="C16797"/>
      <c r="D16797"/>
      <c r="E16797" s="148"/>
      <c r="F16797" s="148"/>
      <c r="G16797" s="149"/>
      <c r="H16797" s="148"/>
      <c r="I16797"/>
    </row>
    <row r="16798" spans="1:9" x14ac:dyDescent="0.25">
      <c r="A16798"/>
      <c r="B16798"/>
      <c r="C16798"/>
      <c r="D16798"/>
      <c r="E16798" s="148"/>
      <c r="F16798" s="148"/>
      <c r="G16798" s="149"/>
      <c r="H16798" s="148"/>
      <c r="I16798"/>
    </row>
    <row r="16799" spans="1:9" x14ac:dyDescent="0.25">
      <c r="A16799"/>
      <c r="B16799"/>
      <c r="C16799"/>
      <c r="D16799"/>
      <c r="E16799" s="148"/>
      <c r="F16799" s="148"/>
      <c r="G16799" s="149"/>
      <c r="H16799" s="148"/>
      <c r="I16799"/>
    </row>
    <row r="16800" spans="1:9" x14ac:dyDescent="0.25">
      <c r="A16800"/>
      <c r="B16800"/>
      <c r="C16800"/>
      <c r="D16800"/>
      <c r="E16800" s="148"/>
      <c r="F16800" s="148"/>
      <c r="G16800" s="149"/>
      <c r="H16800" s="148"/>
      <c r="I16800"/>
    </row>
    <row r="16801" spans="1:9" x14ac:dyDescent="0.25">
      <c r="A16801"/>
      <c r="B16801"/>
      <c r="C16801"/>
      <c r="D16801"/>
      <c r="E16801" s="148"/>
      <c r="F16801" s="148"/>
      <c r="G16801" s="149"/>
      <c r="H16801" s="148"/>
      <c r="I16801"/>
    </row>
    <row r="16802" spans="1:9" x14ac:dyDescent="0.25">
      <c r="A16802"/>
      <c r="B16802"/>
      <c r="C16802"/>
      <c r="D16802"/>
      <c r="E16802" s="148"/>
      <c r="F16802" s="148"/>
      <c r="G16802" s="149"/>
      <c r="H16802" s="148"/>
      <c r="I16802"/>
    </row>
    <row r="16803" spans="1:9" x14ac:dyDescent="0.25">
      <c r="A16803"/>
      <c r="B16803"/>
      <c r="C16803"/>
      <c r="D16803"/>
      <c r="E16803" s="148"/>
      <c r="F16803" s="148"/>
      <c r="G16803" s="149"/>
      <c r="H16803" s="148"/>
      <c r="I16803"/>
    </row>
    <row r="16804" spans="1:9" x14ac:dyDescent="0.25">
      <c r="A16804"/>
      <c r="B16804"/>
      <c r="C16804"/>
      <c r="D16804"/>
      <c r="E16804" s="148"/>
      <c r="F16804" s="148"/>
      <c r="G16804" s="149"/>
      <c r="H16804" s="148"/>
      <c r="I16804"/>
    </row>
    <row r="16805" spans="1:9" x14ac:dyDescent="0.25">
      <c r="A16805"/>
      <c r="B16805"/>
      <c r="C16805"/>
      <c r="D16805"/>
      <c r="E16805" s="148"/>
      <c r="F16805" s="148"/>
      <c r="G16805" s="149"/>
      <c r="H16805" s="148"/>
      <c r="I16805"/>
    </row>
    <row r="16806" spans="1:9" x14ac:dyDescent="0.25">
      <c r="A16806"/>
      <c r="B16806"/>
      <c r="C16806"/>
      <c r="D16806"/>
      <c r="E16806" s="148"/>
      <c r="F16806" s="148"/>
      <c r="G16806" s="149"/>
      <c r="H16806" s="148"/>
      <c r="I16806"/>
    </row>
    <row r="16807" spans="1:9" x14ac:dyDescent="0.25">
      <c r="A16807"/>
      <c r="B16807"/>
      <c r="C16807"/>
      <c r="D16807"/>
      <c r="E16807" s="148"/>
      <c r="F16807" s="148"/>
      <c r="G16807" s="149"/>
      <c r="H16807" s="148"/>
      <c r="I16807"/>
    </row>
    <row r="16808" spans="1:9" x14ac:dyDescent="0.25">
      <c r="A16808"/>
      <c r="B16808"/>
      <c r="C16808"/>
      <c r="D16808"/>
      <c r="E16808" s="148"/>
      <c r="F16808" s="148"/>
      <c r="G16808" s="149"/>
      <c r="H16808" s="148"/>
      <c r="I16808"/>
    </row>
    <row r="16809" spans="1:9" x14ac:dyDescent="0.25">
      <c r="A16809"/>
      <c r="B16809"/>
      <c r="C16809"/>
      <c r="D16809"/>
      <c r="E16809" s="148"/>
      <c r="F16809" s="148"/>
      <c r="G16809" s="149"/>
      <c r="H16809" s="148"/>
      <c r="I16809"/>
    </row>
    <row r="16810" spans="1:9" x14ac:dyDescent="0.25">
      <c r="A16810"/>
      <c r="B16810"/>
      <c r="C16810"/>
      <c r="D16810"/>
      <c r="E16810" s="148"/>
      <c r="F16810" s="148"/>
      <c r="G16810" s="149"/>
      <c r="H16810" s="148"/>
      <c r="I16810"/>
    </row>
    <row r="16811" spans="1:9" x14ac:dyDescent="0.25">
      <c r="A16811"/>
      <c r="B16811"/>
      <c r="C16811"/>
      <c r="D16811"/>
      <c r="E16811" s="148"/>
      <c r="F16811" s="148"/>
      <c r="G16811" s="149"/>
      <c r="H16811" s="148"/>
      <c r="I16811"/>
    </row>
    <row r="16812" spans="1:9" x14ac:dyDescent="0.25">
      <c r="A16812"/>
      <c r="B16812"/>
      <c r="C16812"/>
      <c r="D16812"/>
      <c r="E16812" s="148"/>
      <c r="F16812" s="148"/>
      <c r="G16812" s="149"/>
      <c r="H16812" s="148"/>
      <c r="I16812"/>
    </row>
    <row r="16813" spans="1:9" x14ac:dyDescent="0.25">
      <c r="A16813"/>
      <c r="B16813"/>
      <c r="C16813"/>
      <c r="D16813"/>
      <c r="E16813" s="148"/>
      <c r="F16813" s="148"/>
      <c r="G16813" s="149"/>
      <c r="H16813" s="148"/>
      <c r="I16813"/>
    </row>
    <row r="16814" spans="1:9" x14ac:dyDescent="0.25">
      <c r="A16814"/>
      <c r="B16814"/>
      <c r="C16814"/>
      <c r="D16814"/>
      <c r="E16814" s="148"/>
      <c r="F16814" s="148"/>
      <c r="G16814" s="149"/>
      <c r="H16814" s="148"/>
      <c r="I16814"/>
    </row>
    <row r="16815" spans="1:9" x14ac:dyDescent="0.25">
      <c r="A16815"/>
      <c r="B16815"/>
      <c r="C16815"/>
      <c r="D16815"/>
      <c r="E16815" s="148"/>
      <c r="F16815" s="148"/>
      <c r="G16815" s="149"/>
      <c r="H16815" s="148"/>
      <c r="I16815"/>
    </row>
    <row r="16816" spans="1:9" x14ac:dyDescent="0.25">
      <c r="A16816"/>
      <c r="B16816"/>
      <c r="C16816"/>
      <c r="D16816"/>
      <c r="E16816" s="148"/>
      <c r="F16816" s="148"/>
      <c r="G16816" s="149"/>
      <c r="H16816" s="148"/>
      <c r="I16816"/>
    </row>
    <row r="16817" spans="1:9" x14ac:dyDescent="0.25">
      <c r="A16817"/>
      <c r="B16817"/>
      <c r="C16817"/>
      <c r="D16817"/>
      <c r="E16817" s="148"/>
      <c r="F16817" s="148"/>
      <c r="G16817" s="149"/>
      <c r="H16817" s="148"/>
      <c r="I16817"/>
    </row>
    <row r="16818" spans="1:9" x14ac:dyDescent="0.25">
      <c r="A16818"/>
      <c r="B16818"/>
      <c r="C16818"/>
      <c r="D16818"/>
      <c r="E16818" s="148"/>
      <c r="F16818" s="148"/>
      <c r="G16818" s="149"/>
      <c r="H16818" s="148"/>
      <c r="I16818"/>
    </row>
    <row r="16819" spans="1:9" x14ac:dyDescent="0.25">
      <c r="A16819"/>
      <c r="B16819"/>
      <c r="C16819"/>
      <c r="D16819"/>
      <c r="E16819" s="148"/>
      <c r="F16819" s="148"/>
      <c r="G16819" s="149"/>
      <c r="H16819" s="148"/>
      <c r="I16819"/>
    </row>
    <row r="16820" spans="1:9" x14ac:dyDescent="0.25">
      <c r="A16820"/>
      <c r="B16820"/>
      <c r="C16820"/>
      <c r="D16820"/>
      <c r="E16820" s="148"/>
      <c r="F16820" s="148"/>
      <c r="G16820" s="149"/>
      <c r="H16820" s="148"/>
      <c r="I16820"/>
    </row>
    <row r="16821" spans="1:9" x14ac:dyDescent="0.25">
      <c r="A16821"/>
      <c r="B16821"/>
      <c r="C16821"/>
      <c r="D16821"/>
      <c r="E16821" s="148"/>
      <c r="F16821" s="148"/>
      <c r="G16821" s="149"/>
      <c r="H16821" s="148"/>
      <c r="I16821"/>
    </row>
    <row r="16822" spans="1:9" x14ac:dyDescent="0.25">
      <c r="A16822"/>
      <c r="B16822"/>
      <c r="C16822"/>
      <c r="D16822"/>
      <c r="E16822" s="148"/>
      <c r="F16822" s="148"/>
      <c r="G16822" s="149"/>
      <c r="H16822" s="148"/>
      <c r="I16822"/>
    </row>
    <row r="16823" spans="1:9" x14ac:dyDescent="0.25">
      <c r="A16823"/>
      <c r="B16823"/>
      <c r="C16823"/>
      <c r="D16823"/>
      <c r="E16823" s="148"/>
      <c r="F16823" s="148"/>
      <c r="G16823" s="149"/>
      <c r="H16823" s="148"/>
      <c r="I16823"/>
    </row>
    <row r="16824" spans="1:9" x14ac:dyDescent="0.25">
      <c r="A16824"/>
      <c r="B16824"/>
      <c r="C16824"/>
      <c r="D16824"/>
      <c r="E16824" s="148"/>
      <c r="F16824" s="148"/>
      <c r="G16824" s="149"/>
      <c r="H16824" s="148"/>
      <c r="I16824"/>
    </row>
    <row r="16825" spans="1:9" x14ac:dyDescent="0.25">
      <c r="A16825"/>
      <c r="B16825"/>
      <c r="C16825"/>
      <c r="D16825"/>
      <c r="E16825" s="148"/>
      <c r="F16825" s="148"/>
      <c r="G16825" s="149"/>
      <c r="H16825" s="148"/>
      <c r="I16825"/>
    </row>
    <row r="16826" spans="1:9" x14ac:dyDescent="0.25">
      <c r="A16826"/>
      <c r="B16826"/>
      <c r="C16826"/>
      <c r="D16826"/>
      <c r="E16826" s="148"/>
      <c r="F16826" s="148"/>
      <c r="G16826" s="149"/>
      <c r="H16826" s="148"/>
      <c r="I16826"/>
    </row>
    <row r="16827" spans="1:9" x14ac:dyDescent="0.25">
      <c r="A16827"/>
      <c r="B16827"/>
      <c r="C16827"/>
      <c r="D16827"/>
      <c r="E16827" s="148"/>
      <c r="F16827" s="148"/>
      <c r="G16827" s="149"/>
      <c r="H16827" s="148"/>
      <c r="I16827"/>
    </row>
    <row r="16828" spans="1:9" x14ac:dyDescent="0.25">
      <c r="A16828"/>
      <c r="B16828"/>
      <c r="C16828"/>
      <c r="D16828"/>
      <c r="E16828" s="148"/>
      <c r="F16828" s="148"/>
      <c r="G16828" s="149"/>
      <c r="H16828" s="148"/>
      <c r="I16828"/>
    </row>
    <row r="16829" spans="1:9" x14ac:dyDescent="0.25">
      <c r="A16829"/>
      <c r="B16829"/>
      <c r="C16829"/>
      <c r="D16829"/>
      <c r="E16829" s="148"/>
      <c r="F16829" s="148"/>
      <c r="G16829" s="149"/>
      <c r="H16829" s="148"/>
      <c r="I16829"/>
    </row>
    <row r="16830" spans="1:9" x14ac:dyDescent="0.25">
      <c r="A16830"/>
      <c r="B16830"/>
      <c r="C16830"/>
      <c r="D16830"/>
      <c r="E16830" s="148"/>
      <c r="F16830" s="148"/>
      <c r="G16830" s="149"/>
      <c r="H16830" s="148"/>
      <c r="I16830"/>
    </row>
    <row r="16831" spans="1:9" x14ac:dyDescent="0.25">
      <c r="A16831"/>
      <c r="B16831"/>
      <c r="C16831"/>
      <c r="D16831"/>
      <c r="E16831" s="148"/>
      <c r="F16831" s="148"/>
      <c r="G16831" s="149"/>
      <c r="H16831" s="148"/>
      <c r="I16831"/>
    </row>
    <row r="16832" spans="1:9" x14ac:dyDescent="0.25">
      <c r="A16832"/>
      <c r="B16832"/>
      <c r="C16832"/>
      <c r="D16832"/>
      <c r="E16832" s="148"/>
      <c r="F16832" s="148"/>
      <c r="G16832" s="149"/>
      <c r="H16832" s="148"/>
      <c r="I16832"/>
    </row>
    <row r="16833" spans="1:9" x14ac:dyDescent="0.25">
      <c r="A16833"/>
      <c r="B16833"/>
      <c r="C16833"/>
      <c r="D16833"/>
      <c r="E16833" s="148"/>
      <c r="F16833" s="148"/>
      <c r="G16833" s="149"/>
      <c r="H16833" s="148"/>
      <c r="I16833"/>
    </row>
    <row r="16834" spans="1:9" x14ac:dyDescent="0.25">
      <c r="A16834"/>
      <c r="B16834"/>
      <c r="C16834"/>
      <c r="D16834"/>
      <c r="E16834" s="148"/>
      <c r="F16834" s="148"/>
      <c r="G16834" s="149"/>
      <c r="H16834" s="148"/>
      <c r="I16834"/>
    </row>
    <row r="16835" spans="1:9" x14ac:dyDescent="0.25">
      <c r="A16835"/>
      <c r="B16835"/>
      <c r="C16835"/>
      <c r="D16835"/>
      <c r="E16835" s="148"/>
      <c r="F16835" s="148"/>
      <c r="G16835" s="149"/>
      <c r="H16835" s="148"/>
      <c r="I16835"/>
    </row>
    <row r="16836" spans="1:9" x14ac:dyDescent="0.25">
      <c r="A16836"/>
      <c r="B16836"/>
      <c r="C16836"/>
      <c r="D16836"/>
      <c r="E16836" s="148"/>
      <c r="F16836" s="148"/>
      <c r="G16836" s="149"/>
      <c r="H16836" s="148"/>
      <c r="I16836"/>
    </row>
    <row r="16837" spans="1:9" x14ac:dyDescent="0.25">
      <c r="A16837"/>
      <c r="B16837"/>
      <c r="C16837"/>
      <c r="D16837"/>
      <c r="E16837" s="148"/>
      <c r="F16837" s="148"/>
      <c r="G16837" s="149"/>
      <c r="H16837" s="148"/>
      <c r="I16837"/>
    </row>
    <row r="16838" spans="1:9" x14ac:dyDescent="0.25">
      <c r="A16838"/>
      <c r="B16838"/>
      <c r="C16838"/>
      <c r="D16838"/>
      <c r="E16838" s="148"/>
      <c r="F16838" s="148"/>
      <c r="G16838" s="149"/>
      <c r="H16838" s="148"/>
      <c r="I16838"/>
    </row>
    <row r="16839" spans="1:9" x14ac:dyDescent="0.25">
      <c r="A16839"/>
      <c r="B16839"/>
      <c r="C16839"/>
      <c r="D16839"/>
      <c r="E16839" s="148"/>
      <c r="F16839" s="148"/>
      <c r="G16839" s="149"/>
      <c r="H16839" s="148"/>
      <c r="I16839"/>
    </row>
    <row r="16840" spans="1:9" x14ac:dyDescent="0.25">
      <c r="A16840"/>
      <c r="B16840"/>
      <c r="C16840"/>
      <c r="D16840"/>
      <c r="E16840" s="148"/>
      <c r="F16840" s="148"/>
      <c r="G16840" s="149"/>
      <c r="H16840" s="148"/>
      <c r="I16840"/>
    </row>
    <row r="16841" spans="1:9" x14ac:dyDescent="0.25">
      <c r="A16841"/>
      <c r="B16841"/>
      <c r="C16841"/>
      <c r="D16841"/>
      <c r="E16841" s="148"/>
      <c r="F16841" s="148"/>
      <c r="G16841" s="149"/>
      <c r="H16841" s="148"/>
      <c r="I16841"/>
    </row>
    <row r="16842" spans="1:9" x14ac:dyDescent="0.25">
      <c r="A16842"/>
      <c r="B16842"/>
      <c r="C16842"/>
      <c r="D16842"/>
      <c r="E16842" s="148"/>
      <c r="F16842" s="148"/>
      <c r="G16842" s="149"/>
      <c r="H16842" s="148"/>
      <c r="I16842"/>
    </row>
    <row r="16843" spans="1:9" x14ac:dyDescent="0.25">
      <c r="A16843"/>
      <c r="B16843"/>
      <c r="C16843"/>
      <c r="D16843"/>
      <c r="E16843" s="148"/>
      <c r="F16843" s="148"/>
      <c r="G16843" s="149"/>
      <c r="H16843" s="148"/>
      <c r="I16843"/>
    </row>
    <row r="16844" spans="1:9" x14ac:dyDescent="0.25">
      <c r="A16844"/>
      <c r="B16844"/>
      <c r="C16844"/>
      <c r="D16844"/>
      <c r="E16844" s="148"/>
      <c r="F16844" s="148"/>
      <c r="G16844" s="149"/>
      <c r="H16844" s="148"/>
      <c r="I16844"/>
    </row>
    <row r="16845" spans="1:9" x14ac:dyDescent="0.25">
      <c r="A16845"/>
      <c r="B16845"/>
      <c r="C16845"/>
      <c r="D16845"/>
      <c r="E16845" s="148"/>
      <c r="F16845" s="148"/>
      <c r="G16845" s="149"/>
      <c r="H16845" s="148"/>
      <c r="I16845"/>
    </row>
    <row r="16846" spans="1:9" x14ac:dyDescent="0.25">
      <c r="A16846"/>
      <c r="B16846"/>
      <c r="C16846"/>
      <c r="D16846"/>
      <c r="E16846" s="148"/>
      <c r="F16846" s="148"/>
      <c r="G16846" s="149"/>
      <c r="H16846" s="148"/>
      <c r="I16846"/>
    </row>
    <row r="16847" spans="1:9" x14ac:dyDescent="0.25">
      <c r="A16847"/>
      <c r="B16847"/>
      <c r="C16847"/>
      <c r="D16847"/>
      <c r="E16847" s="148"/>
      <c r="F16847" s="148"/>
      <c r="G16847" s="149"/>
      <c r="H16847" s="148"/>
      <c r="I16847"/>
    </row>
    <row r="16848" spans="1:9" x14ac:dyDescent="0.25">
      <c r="A16848"/>
      <c r="B16848"/>
      <c r="C16848"/>
      <c r="D16848"/>
      <c r="E16848" s="148"/>
      <c r="F16848" s="148"/>
      <c r="G16848" s="149"/>
      <c r="H16848" s="148"/>
      <c r="I16848"/>
    </row>
    <row r="16849" spans="1:9" x14ac:dyDescent="0.25">
      <c r="A16849"/>
      <c r="B16849"/>
      <c r="C16849"/>
      <c r="D16849"/>
      <c r="E16849" s="148"/>
      <c r="F16849" s="148"/>
      <c r="G16849" s="149"/>
      <c r="H16849" s="148"/>
      <c r="I16849"/>
    </row>
    <row r="16850" spans="1:9" x14ac:dyDescent="0.25">
      <c r="A16850"/>
      <c r="B16850"/>
      <c r="C16850"/>
      <c r="D16850"/>
      <c r="E16850" s="148"/>
      <c r="F16850" s="148"/>
      <c r="G16850" s="149"/>
      <c r="H16850" s="148"/>
      <c r="I16850"/>
    </row>
    <row r="16851" spans="1:9" x14ac:dyDescent="0.25">
      <c r="A16851"/>
      <c r="B16851"/>
      <c r="C16851"/>
      <c r="D16851"/>
      <c r="E16851" s="148"/>
      <c r="F16851" s="148"/>
      <c r="G16851" s="149"/>
      <c r="H16851" s="148"/>
      <c r="I16851"/>
    </row>
    <row r="16852" spans="1:9" x14ac:dyDescent="0.25">
      <c r="A16852"/>
      <c r="B16852"/>
      <c r="C16852"/>
      <c r="D16852"/>
      <c r="E16852" s="148"/>
      <c r="F16852" s="148"/>
      <c r="G16852" s="149"/>
      <c r="H16852" s="148"/>
      <c r="I16852"/>
    </row>
    <row r="16853" spans="1:9" x14ac:dyDescent="0.25">
      <c r="A16853"/>
      <c r="B16853"/>
      <c r="C16853"/>
      <c r="D16853"/>
      <c r="E16853" s="148"/>
      <c r="F16853" s="148"/>
      <c r="G16853" s="149"/>
      <c r="H16853" s="148"/>
      <c r="I16853"/>
    </row>
    <row r="16854" spans="1:9" x14ac:dyDescent="0.25">
      <c r="A16854"/>
      <c r="B16854"/>
      <c r="C16854"/>
      <c r="D16854"/>
      <c r="E16854" s="148"/>
      <c r="F16854" s="148"/>
      <c r="G16854" s="149"/>
      <c r="H16854" s="148"/>
      <c r="I16854"/>
    </row>
    <row r="16855" spans="1:9" x14ac:dyDescent="0.25">
      <c r="A16855"/>
      <c r="B16855"/>
      <c r="C16855"/>
      <c r="D16855"/>
      <c r="E16855" s="148"/>
      <c r="F16855" s="148"/>
      <c r="G16855" s="149"/>
      <c r="H16855" s="148"/>
      <c r="I16855"/>
    </row>
    <row r="16856" spans="1:9" x14ac:dyDescent="0.25">
      <c r="A16856"/>
      <c r="B16856"/>
      <c r="C16856"/>
      <c r="D16856"/>
      <c r="E16856" s="148"/>
      <c r="F16856" s="148"/>
      <c r="G16856" s="149"/>
      <c r="H16856" s="148"/>
      <c r="I16856"/>
    </row>
    <row r="16857" spans="1:9" x14ac:dyDescent="0.25">
      <c r="A16857"/>
      <c r="B16857"/>
      <c r="C16857"/>
      <c r="D16857"/>
      <c r="E16857" s="148"/>
      <c r="F16857" s="148"/>
      <c r="G16857" s="149"/>
      <c r="H16857" s="148"/>
      <c r="I16857"/>
    </row>
    <row r="16858" spans="1:9" x14ac:dyDescent="0.25">
      <c r="A16858"/>
      <c r="B16858"/>
      <c r="C16858"/>
      <c r="D16858"/>
      <c r="E16858" s="148"/>
      <c r="F16858" s="148"/>
      <c r="G16858" s="149"/>
      <c r="H16858" s="148"/>
      <c r="I16858"/>
    </row>
    <row r="16859" spans="1:9" x14ac:dyDescent="0.25">
      <c r="A16859"/>
      <c r="B16859"/>
      <c r="C16859"/>
      <c r="D16859"/>
      <c r="E16859" s="148"/>
      <c r="F16859" s="148"/>
      <c r="G16859" s="149"/>
      <c r="H16859" s="148"/>
      <c r="I16859"/>
    </row>
    <row r="16860" spans="1:9" x14ac:dyDescent="0.25">
      <c r="A16860"/>
      <c r="B16860"/>
      <c r="C16860"/>
      <c r="D16860"/>
      <c r="E16860" s="148"/>
      <c r="F16860" s="148"/>
      <c r="G16860" s="149"/>
      <c r="H16860" s="148"/>
      <c r="I16860"/>
    </row>
    <row r="16861" spans="1:9" x14ac:dyDescent="0.25">
      <c r="A16861"/>
      <c r="B16861"/>
      <c r="C16861"/>
      <c r="D16861"/>
      <c r="E16861" s="148"/>
      <c r="F16861" s="148"/>
      <c r="G16861" s="149"/>
      <c r="H16861" s="148"/>
      <c r="I16861"/>
    </row>
    <row r="16862" spans="1:9" x14ac:dyDescent="0.25">
      <c r="A16862"/>
      <c r="B16862"/>
      <c r="C16862"/>
      <c r="D16862"/>
      <c r="E16862" s="148"/>
      <c r="F16862" s="148"/>
      <c r="G16862" s="149"/>
      <c r="H16862" s="148"/>
      <c r="I16862"/>
    </row>
    <row r="16863" spans="1:9" x14ac:dyDescent="0.25">
      <c r="A16863"/>
      <c r="B16863"/>
      <c r="C16863"/>
      <c r="D16863"/>
      <c r="E16863" s="148"/>
      <c r="F16863" s="148"/>
      <c r="G16863" s="149"/>
      <c r="H16863" s="148"/>
      <c r="I16863"/>
    </row>
    <row r="16864" spans="1:9" x14ac:dyDescent="0.25">
      <c r="A16864"/>
      <c r="B16864"/>
      <c r="C16864"/>
      <c r="D16864"/>
      <c r="E16864" s="148"/>
      <c r="F16864" s="148"/>
      <c r="G16864" s="149"/>
      <c r="H16864" s="148"/>
      <c r="I16864"/>
    </row>
    <row r="16865" spans="1:9" x14ac:dyDescent="0.25">
      <c r="A16865"/>
      <c r="B16865"/>
      <c r="C16865"/>
      <c r="D16865"/>
      <c r="E16865" s="148"/>
      <c r="F16865" s="148"/>
      <c r="G16865" s="149"/>
      <c r="H16865" s="148"/>
      <c r="I16865"/>
    </row>
    <row r="16866" spans="1:9" x14ac:dyDescent="0.25">
      <c r="A16866"/>
      <c r="B16866"/>
      <c r="C16866"/>
      <c r="D16866"/>
      <c r="E16866" s="148"/>
      <c r="F16866" s="148"/>
      <c r="G16866" s="149"/>
      <c r="H16866" s="148"/>
      <c r="I16866"/>
    </row>
    <row r="16867" spans="1:9" x14ac:dyDescent="0.25">
      <c r="A16867"/>
      <c r="B16867"/>
      <c r="C16867"/>
      <c r="D16867"/>
      <c r="E16867" s="148"/>
      <c r="F16867" s="148"/>
      <c r="G16867" s="149"/>
      <c r="H16867" s="148"/>
      <c r="I16867"/>
    </row>
    <row r="16868" spans="1:9" x14ac:dyDescent="0.25">
      <c r="A16868"/>
      <c r="B16868"/>
      <c r="C16868"/>
      <c r="D16868"/>
      <c r="E16868" s="148"/>
      <c r="F16868" s="148"/>
      <c r="G16868" s="149"/>
      <c r="H16868" s="148"/>
      <c r="I16868"/>
    </row>
    <row r="16869" spans="1:9" x14ac:dyDescent="0.25">
      <c r="A16869"/>
      <c r="B16869"/>
      <c r="C16869"/>
      <c r="D16869"/>
      <c r="E16869" s="148"/>
      <c r="F16869" s="148"/>
      <c r="G16869" s="149"/>
      <c r="H16869" s="148"/>
      <c r="I16869"/>
    </row>
    <row r="16870" spans="1:9" x14ac:dyDescent="0.25">
      <c r="A16870"/>
      <c r="B16870"/>
      <c r="C16870"/>
      <c r="D16870"/>
      <c r="E16870" s="148"/>
      <c r="F16870" s="148"/>
      <c r="G16870" s="149"/>
      <c r="H16870" s="148"/>
      <c r="I16870"/>
    </row>
    <row r="16871" spans="1:9" x14ac:dyDescent="0.25">
      <c r="A16871"/>
      <c r="B16871"/>
      <c r="C16871"/>
      <c r="D16871"/>
      <c r="E16871" s="148"/>
      <c r="F16871" s="148"/>
      <c r="G16871" s="149"/>
      <c r="H16871" s="148"/>
      <c r="I16871"/>
    </row>
    <row r="16872" spans="1:9" x14ac:dyDescent="0.25">
      <c r="A16872"/>
      <c r="B16872"/>
      <c r="C16872"/>
      <c r="D16872"/>
      <c r="E16872" s="148"/>
      <c r="F16872" s="148"/>
      <c r="G16872" s="149"/>
      <c r="H16872" s="148"/>
      <c r="I16872"/>
    </row>
    <row r="16873" spans="1:9" x14ac:dyDescent="0.25">
      <c r="A16873"/>
      <c r="B16873"/>
      <c r="C16873"/>
      <c r="D16873"/>
      <c r="E16873" s="148"/>
      <c r="F16873" s="148"/>
      <c r="G16873" s="149"/>
      <c r="H16873" s="148"/>
      <c r="I16873"/>
    </row>
    <row r="16874" spans="1:9" x14ac:dyDescent="0.25">
      <c r="A16874"/>
      <c r="B16874"/>
      <c r="C16874"/>
      <c r="D16874"/>
      <c r="E16874" s="148"/>
      <c r="F16874" s="148"/>
      <c r="G16874" s="149"/>
      <c r="H16874" s="148"/>
      <c r="I16874"/>
    </row>
    <row r="16875" spans="1:9" x14ac:dyDescent="0.25">
      <c r="A16875"/>
      <c r="B16875"/>
      <c r="C16875"/>
      <c r="D16875"/>
      <c r="E16875" s="148"/>
      <c r="F16875" s="148"/>
      <c r="G16875" s="149"/>
      <c r="H16875" s="148"/>
      <c r="I16875"/>
    </row>
    <row r="16876" spans="1:9" x14ac:dyDescent="0.25">
      <c r="A16876"/>
      <c r="B16876"/>
      <c r="C16876"/>
      <c r="D16876"/>
      <c r="E16876" s="148"/>
      <c r="F16876" s="148"/>
      <c r="G16876" s="149"/>
      <c r="H16876" s="148"/>
      <c r="I16876"/>
    </row>
    <row r="16877" spans="1:9" x14ac:dyDescent="0.25">
      <c r="A16877"/>
      <c r="B16877"/>
      <c r="C16877"/>
      <c r="D16877"/>
      <c r="E16877" s="148"/>
      <c r="F16877" s="148"/>
      <c r="G16877" s="149"/>
      <c r="H16877" s="148"/>
      <c r="I16877"/>
    </row>
    <row r="16878" spans="1:9" x14ac:dyDescent="0.25">
      <c r="A16878"/>
      <c r="B16878"/>
      <c r="C16878"/>
      <c r="D16878"/>
      <c r="E16878" s="148"/>
      <c r="F16878" s="148"/>
      <c r="G16878" s="149"/>
      <c r="H16878" s="148"/>
      <c r="I16878"/>
    </row>
    <row r="16879" spans="1:9" x14ac:dyDescent="0.25">
      <c r="A16879"/>
      <c r="B16879"/>
      <c r="C16879"/>
      <c r="D16879"/>
      <c r="E16879" s="148"/>
      <c r="F16879" s="148"/>
      <c r="G16879" s="149"/>
      <c r="H16879" s="148"/>
      <c r="I16879"/>
    </row>
    <row r="16880" spans="1:9" x14ac:dyDescent="0.25">
      <c r="A16880"/>
      <c r="B16880"/>
      <c r="C16880"/>
      <c r="D16880"/>
      <c r="E16880" s="148"/>
      <c r="F16880" s="148"/>
      <c r="G16880" s="149"/>
      <c r="H16880" s="148"/>
      <c r="I16880"/>
    </row>
    <row r="16881" spans="1:9" x14ac:dyDescent="0.25">
      <c r="A16881"/>
      <c r="B16881"/>
      <c r="C16881"/>
      <c r="D16881"/>
      <c r="E16881" s="148"/>
      <c r="F16881" s="148"/>
      <c r="G16881" s="149"/>
      <c r="H16881" s="148"/>
      <c r="I16881"/>
    </row>
    <row r="16882" spans="1:9" x14ac:dyDescent="0.25">
      <c r="A16882"/>
      <c r="B16882"/>
      <c r="C16882"/>
      <c r="D16882"/>
      <c r="E16882" s="148"/>
      <c r="F16882" s="148"/>
      <c r="G16882" s="149"/>
      <c r="H16882" s="148"/>
      <c r="I16882"/>
    </row>
    <row r="16883" spans="1:9" x14ac:dyDescent="0.25">
      <c r="A16883"/>
      <c r="B16883"/>
      <c r="C16883"/>
      <c r="D16883"/>
      <c r="E16883" s="148"/>
      <c r="F16883" s="148"/>
      <c r="G16883" s="149"/>
      <c r="H16883" s="148"/>
      <c r="I16883"/>
    </row>
    <row r="16884" spans="1:9" x14ac:dyDescent="0.25">
      <c r="A16884"/>
      <c r="B16884"/>
      <c r="C16884"/>
      <c r="D16884"/>
      <c r="E16884" s="148"/>
      <c r="F16884" s="148"/>
      <c r="G16884" s="149"/>
      <c r="H16884" s="148"/>
      <c r="I16884"/>
    </row>
    <row r="16885" spans="1:9" x14ac:dyDescent="0.25">
      <c r="A16885"/>
      <c r="B16885"/>
      <c r="C16885"/>
      <c r="D16885"/>
      <c r="E16885" s="148"/>
      <c r="F16885" s="148"/>
      <c r="G16885" s="149"/>
      <c r="H16885" s="148"/>
      <c r="I16885"/>
    </row>
    <row r="16886" spans="1:9" x14ac:dyDescent="0.25">
      <c r="A16886"/>
      <c r="B16886"/>
      <c r="C16886"/>
      <c r="D16886"/>
      <c r="E16886" s="148"/>
      <c r="F16886" s="148"/>
      <c r="G16886" s="149"/>
      <c r="H16886" s="148"/>
      <c r="I16886"/>
    </row>
    <row r="16887" spans="1:9" x14ac:dyDescent="0.25">
      <c r="A16887"/>
      <c r="B16887"/>
      <c r="C16887"/>
      <c r="D16887"/>
      <c r="E16887" s="148"/>
      <c r="F16887" s="148"/>
      <c r="G16887" s="149"/>
      <c r="H16887" s="148"/>
      <c r="I16887"/>
    </row>
    <row r="16888" spans="1:9" x14ac:dyDescent="0.25">
      <c r="A16888"/>
      <c r="B16888"/>
      <c r="C16888"/>
      <c r="D16888"/>
      <c r="E16888" s="148"/>
      <c r="F16888" s="148"/>
      <c r="G16888" s="149"/>
      <c r="H16888" s="148"/>
      <c r="I16888"/>
    </row>
    <row r="16889" spans="1:9" x14ac:dyDescent="0.25">
      <c r="A16889"/>
      <c r="B16889"/>
      <c r="C16889"/>
      <c r="D16889"/>
      <c r="E16889" s="148"/>
      <c r="F16889" s="148"/>
      <c r="G16889" s="149"/>
      <c r="H16889" s="148"/>
      <c r="I16889"/>
    </row>
    <row r="16890" spans="1:9" x14ac:dyDescent="0.25">
      <c r="A16890"/>
      <c r="B16890"/>
      <c r="C16890"/>
      <c r="D16890"/>
      <c r="E16890" s="148"/>
      <c r="F16890" s="148"/>
      <c r="G16890" s="149"/>
      <c r="H16890" s="148"/>
      <c r="I16890"/>
    </row>
    <row r="16891" spans="1:9" x14ac:dyDescent="0.25">
      <c r="A16891"/>
      <c r="B16891"/>
      <c r="C16891"/>
      <c r="D16891"/>
      <c r="E16891" s="148"/>
      <c r="F16891" s="148"/>
      <c r="G16891" s="149"/>
      <c r="H16891" s="148"/>
      <c r="I16891"/>
    </row>
    <row r="16892" spans="1:9" x14ac:dyDescent="0.25">
      <c r="A16892"/>
      <c r="B16892"/>
      <c r="C16892"/>
      <c r="D16892"/>
      <c r="E16892" s="148"/>
      <c r="F16892" s="148"/>
      <c r="G16892" s="149"/>
      <c r="H16892" s="148"/>
      <c r="I16892"/>
    </row>
    <row r="16893" spans="1:9" x14ac:dyDescent="0.25">
      <c r="A16893"/>
      <c r="B16893"/>
      <c r="C16893"/>
      <c r="D16893"/>
      <c r="E16893" s="148"/>
      <c r="F16893" s="148"/>
      <c r="G16893" s="149"/>
      <c r="H16893" s="148"/>
      <c r="I16893"/>
    </row>
    <row r="16894" spans="1:9" x14ac:dyDescent="0.25">
      <c r="A16894"/>
      <c r="B16894"/>
      <c r="C16894"/>
      <c r="D16894"/>
      <c r="E16894" s="148"/>
      <c r="F16894" s="148"/>
      <c r="G16894" s="149"/>
      <c r="H16894" s="148"/>
      <c r="I16894"/>
    </row>
    <row r="16895" spans="1:9" x14ac:dyDescent="0.25">
      <c r="A16895"/>
      <c r="B16895"/>
      <c r="C16895"/>
      <c r="D16895"/>
      <c r="E16895" s="148"/>
      <c r="F16895" s="148"/>
      <c r="G16895" s="149"/>
      <c r="H16895" s="148"/>
      <c r="I16895"/>
    </row>
    <row r="16896" spans="1:9" x14ac:dyDescent="0.25">
      <c r="A16896"/>
      <c r="B16896"/>
      <c r="C16896"/>
      <c r="D16896"/>
      <c r="E16896" s="148"/>
      <c r="F16896" s="148"/>
      <c r="G16896" s="149"/>
      <c r="H16896" s="148"/>
      <c r="I16896"/>
    </row>
    <row r="16897" spans="1:9" x14ac:dyDescent="0.25">
      <c r="A16897"/>
      <c r="B16897"/>
      <c r="C16897"/>
      <c r="D16897"/>
      <c r="E16897" s="148"/>
      <c r="F16897" s="148"/>
      <c r="G16897" s="149"/>
      <c r="H16897" s="148"/>
      <c r="I16897"/>
    </row>
    <row r="16898" spans="1:9" x14ac:dyDescent="0.25">
      <c r="A16898"/>
      <c r="B16898"/>
      <c r="C16898"/>
      <c r="D16898"/>
      <c r="E16898" s="148"/>
      <c r="F16898" s="148"/>
      <c r="G16898" s="149"/>
      <c r="H16898" s="148"/>
      <c r="I16898"/>
    </row>
    <row r="16899" spans="1:9" x14ac:dyDescent="0.25">
      <c r="A16899"/>
      <c r="B16899"/>
      <c r="C16899"/>
      <c r="D16899"/>
      <c r="E16899" s="148"/>
      <c r="F16899" s="148"/>
      <c r="G16899" s="149"/>
      <c r="H16899" s="148"/>
      <c r="I16899"/>
    </row>
    <row r="16900" spans="1:9" x14ac:dyDescent="0.25">
      <c r="A16900"/>
      <c r="B16900"/>
      <c r="C16900"/>
      <c r="D16900"/>
      <c r="E16900" s="148"/>
      <c r="F16900" s="148"/>
      <c r="G16900" s="149"/>
      <c r="H16900" s="148"/>
      <c r="I16900"/>
    </row>
    <row r="16901" spans="1:9" x14ac:dyDescent="0.25">
      <c r="A16901"/>
      <c r="B16901"/>
      <c r="C16901"/>
      <c r="D16901"/>
      <c r="E16901" s="148"/>
      <c r="F16901" s="148"/>
      <c r="G16901" s="149"/>
      <c r="H16901" s="148"/>
      <c r="I16901"/>
    </row>
    <row r="16902" spans="1:9" x14ac:dyDescent="0.25">
      <c r="A16902"/>
      <c r="B16902"/>
      <c r="C16902"/>
      <c r="D16902"/>
      <c r="E16902" s="148"/>
      <c r="F16902" s="148"/>
      <c r="G16902" s="149"/>
      <c r="H16902" s="148"/>
      <c r="I16902"/>
    </row>
    <row r="16903" spans="1:9" x14ac:dyDescent="0.25">
      <c r="A16903"/>
      <c r="B16903"/>
      <c r="C16903"/>
      <c r="D16903"/>
      <c r="E16903" s="148"/>
      <c r="F16903" s="148"/>
      <c r="G16903" s="149"/>
      <c r="H16903" s="148"/>
      <c r="I16903"/>
    </row>
    <row r="16904" spans="1:9" x14ac:dyDescent="0.25">
      <c r="A16904"/>
      <c r="B16904"/>
      <c r="C16904"/>
      <c r="D16904"/>
      <c r="E16904" s="148"/>
      <c r="F16904" s="148"/>
      <c r="G16904" s="149"/>
      <c r="H16904" s="148"/>
      <c r="I16904"/>
    </row>
    <row r="16905" spans="1:9" x14ac:dyDescent="0.25">
      <c r="A16905"/>
      <c r="B16905"/>
      <c r="C16905"/>
      <c r="D16905"/>
      <c r="E16905" s="148"/>
      <c r="F16905" s="148"/>
      <c r="G16905" s="149"/>
      <c r="H16905" s="148"/>
      <c r="I16905"/>
    </row>
    <row r="16906" spans="1:9" x14ac:dyDescent="0.25">
      <c r="A16906"/>
      <c r="B16906"/>
      <c r="C16906"/>
      <c r="D16906"/>
      <c r="E16906" s="148"/>
      <c r="F16906" s="148"/>
      <c r="G16906" s="149"/>
      <c r="H16906" s="148"/>
      <c r="I16906"/>
    </row>
    <row r="16907" spans="1:9" x14ac:dyDescent="0.25">
      <c r="A16907"/>
      <c r="B16907"/>
      <c r="C16907"/>
      <c r="D16907"/>
      <c r="E16907" s="148"/>
      <c r="F16907" s="148"/>
      <c r="G16907" s="149"/>
      <c r="H16907" s="148"/>
      <c r="I16907"/>
    </row>
    <row r="16908" spans="1:9" x14ac:dyDescent="0.25">
      <c r="A16908"/>
      <c r="B16908"/>
      <c r="C16908"/>
      <c r="D16908"/>
      <c r="E16908" s="148"/>
      <c r="F16908" s="148"/>
      <c r="G16908" s="149"/>
      <c r="H16908" s="148"/>
      <c r="I16908"/>
    </row>
    <row r="16909" spans="1:9" x14ac:dyDescent="0.25">
      <c r="A16909"/>
      <c r="B16909"/>
      <c r="C16909"/>
      <c r="D16909"/>
      <c r="E16909" s="148"/>
      <c r="F16909" s="148"/>
      <c r="G16909" s="149"/>
      <c r="H16909" s="148"/>
      <c r="I16909"/>
    </row>
    <row r="16910" spans="1:9" x14ac:dyDescent="0.25">
      <c r="A16910"/>
      <c r="B16910"/>
      <c r="C16910"/>
      <c r="D16910"/>
      <c r="E16910" s="148"/>
      <c r="F16910" s="148"/>
      <c r="G16910" s="149"/>
      <c r="H16910" s="148"/>
      <c r="I16910"/>
    </row>
    <row r="16911" spans="1:9" x14ac:dyDescent="0.25">
      <c r="A16911"/>
      <c r="B16911"/>
      <c r="C16911"/>
      <c r="D16911"/>
      <c r="E16911" s="148"/>
      <c r="F16911" s="148"/>
      <c r="G16911" s="149"/>
      <c r="H16911" s="148"/>
      <c r="I16911"/>
    </row>
    <row r="16912" spans="1:9" x14ac:dyDescent="0.25">
      <c r="A16912"/>
      <c r="B16912"/>
      <c r="C16912"/>
      <c r="D16912"/>
      <c r="E16912" s="148"/>
      <c r="F16912" s="148"/>
      <c r="G16912" s="149"/>
      <c r="H16912" s="148"/>
      <c r="I16912"/>
    </row>
    <row r="16913" spans="1:9" x14ac:dyDescent="0.25">
      <c r="A16913"/>
      <c r="B16913"/>
      <c r="C16913"/>
      <c r="D16913"/>
      <c r="E16913" s="148"/>
      <c r="F16913" s="148"/>
      <c r="G16913" s="149"/>
      <c r="H16913" s="148"/>
      <c r="I16913"/>
    </row>
    <row r="16914" spans="1:9" x14ac:dyDescent="0.25">
      <c r="A16914"/>
      <c r="B16914"/>
      <c r="C16914"/>
      <c r="D16914"/>
      <c r="E16914" s="148"/>
      <c r="F16914" s="148"/>
      <c r="G16914" s="149"/>
      <c r="H16914" s="148"/>
      <c r="I16914"/>
    </row>
    <row r="16915" spans="1:9" x14ac:dyDescent="0.25">
      <c r="A16915"/>
      <c r="B16915"/>
      <c r="C16915"/>
      <c r="D16915"/>
      <c r="E16915" s="148"/>
      <c r="F16915" s="148"/>
      <c r="G16915" s="149"/>
      <c r="H16915" s="148"/>
      <c r="I16915"/>
    </row>
    <row r="16916" spans="1:9" x14ac:dyDescent="0.25">
      <c r="A16916"/>
      <c r="B16916"/>
      <c r="C16916"/>
      <c r="D16916"/>
      <c r="E16916" s="148"/>
      <c r="F16916" s="148"/>
      <c r="G16916" s="149"/>
      <c r="H16916" s="148"/>
      <c r="I16916"/>
    </row>
    <row r="16917" spans="1:9" x14ac:dyDescent="0.25">
      <c r="A16917"/>
      <c r="B16917"/>
      <c r="C16917"/>
      <c r="D16917"/>
      <c r="E16917" s="148"/>
      <c r="F16917" s="148"/>
      <c r="G16917" s="149"/>
      <c r="H16917" s="148"/>
      <c r="I16917"/>
    </row>
    <row r="16918" spans="1:9" x14ac:dyDescent="0.25">
      <c r="A16918"/>
      <c r="B16918"/>
      <c r="C16918"/>
      <c r="D16918"/>
      <c r="E16918" s="148"/>
      <c r="F16918" s="148"/>
      <c r="G16918" s="149"/>
      <c r="H16918" s="148"/>
      <c r="I16918"/>
    </row>
    <row r="16919" spans="1:9" x14ac:dyDescent="0.25">
      <c r="A16919"/>
      <c r="B16919"/>
      <c r="C16919"/>
      <c r="D16919"/>
      <c r="E16919" s="148"/>
      <c r="F16919" s="148"/>
      <c r="G16919" s="149"/>
      <c r="H16919" s="148"/>
      <c r="I16919"/>
    </row>
    <row r="16920" spans="1:9" x14ac:dyDescent="0.25">
      <c r="A16920"/>
      <c r="B16920"/>
      <c r="C16920"/>
      <c r="D16920"/>
      <c r="E16920" s="148"/>
      <c r="F16920" s="148"/>
      <c r="G16920" s="149"/>
      <c r="H16920" s="148"/>
      <c r="I16920"/>
    </row>
    <row r="16921" spans="1:9" x14ac:dyDescent="0.25">
      <c r="A16921"/>
      <c r="B16921"/>
      <c r="C16921"/>
      <c r="D16921"/>
      <c r="E16921" s="148"/>
      <c r="F16921" s="148"/>
      <c r="G16921" s="149"/>
      <c r="H16921" s="148"/>
      <c r="I16921"/>
    </row>
    <row r="16922" spans="1:9" x14ac:dyDescent="0.25">
      <c r="A16922"/>
      <c r="B16922"/>
      <c r="C16922"/>
      <c r="D16922"/>
      <c r="E16922" s="148"/>
      <c r="F16922" s="148"/>
      <c r="G16922" s="149"/>
      <c r="H16922" s="148"/>
      <c r="I16922"/>
    </row>
    <row r="16923" spans="1:9" x14ac:dyDescent="0.25">
      <c r="A16923"/>
      <c r="B16923"/>
      <c r="C16923"/>
      <c r="D16923"/>
      <c r="E16923" s="148"/>
      <c r="F16923" s="148"/>
      <c r="G16923" s="149"/>
      <c r="H16923" s="148"/>
      <c r="I16923"/>
    </row>
    <row r="16924" spans="1:9" x14ac:dyDescent="0.25">
      <c r="A16924"/>
      <c r="B16924"/>
      <c r="C16924"/>
      <c r="D16924"/>
      <c r="E16924" s="148"/>
      <c r="F16924" s="148"/>
      <c r="G16924" s="149"/>
      <c r="H16924" s="148"/>
      <c r="I16924"/>
    </row>
    <row r="16925" spans="1:9" x14ac:dyDescent="0.25">
      <c r="A16925"/>
      <c r="B16925"/>
      <c r="C16925"/>
      <c r="D16925"/>
      <c r="E16925" s="148"/>
      <c r="F16925" s="148"/>
      <c r="G16925" s="149"/>
      <c r="H16925" s="148"/>
      <c r="I16925"/>
    </row>
    <row r="16926" spans="1:9" x14ac:dyDescent="0.25">
      <c r="A16926"/>
      <c r="B16926"/>
      <c r="C16926"/>
      <c r="D16926"/>
      <c r="E16926" s="148"/>
      <c r="F16926" s="148"/>
      <c r="G16926" s="149"/>
      <c r="H16926" s="148"/>
      <c r="I16926"/>
    </row>
    <row r="16927" spans="1:9" x14ac:dyDescent="0.25">
      <c r="A16927"/>
      <c r="B16927"/>
      <c r="C16927"/>
      <c r="D16927"/>
      <c r="E16927" s="148"/>
      <c r="F16927" s="148"/>
      <c r="G16927" s="149"/>
      <c r="H16927" s="148"/>
      <c r="I16927"/>
    </row>
    <row r="16928" spans="1:9" x14ac:dyDescent="0.25">
      <c r="A16928"/>
      <c r="B16928"/>
      <c r="C16928"/>
      <c r="D16928"/>
      <c r="E16928" s="148"/>
      <c r="F16928" s="148"/>
      <c r="G16928" s="149"/>
      <c r="H16928" s="148"/>
      <c r="I16928"/>
    </row>
    <row r="16929" spans="1:9" x14ac:dyDescent="0.25">
      <c r="A16929"/>
      <c r="B16929"/>
      <c r="C16929"/>
      <c r="D16929"/>
      <c r="E16929" s="148"/>
      <c r="F16929" s="148"/>
      <c r="G16929" s="149"/>
      <c r="H16929" s="148"/>
      <c r="I16929"/>
    </row>
    <row r="16930" spans="1:9" x14ac:dyDescent="0.25">
      <c r="A16930"/>
      <c r="B16930"/>
      <c r="C16930"/>
      <c r="D16930"/>
      <c r="E16930" s="148"/>
      <c r="F16930" s="148"/>
      <c r="G16930" s="149"/>
      <c r="H16930" s="148"/>
      <c r="I16930"/>
    </row>
    <row r="16931" spans="1:9" x14ac:dyDescent="0.25">
      <c r="A16931"/>
      <c r="B16931"/>
      <c r="C16931"/>
      <c r="D16931"/>
      <c r="E16931" s="148"/>
      <c r="F16931" s="148"/>
      <c r="G16931" s="149"/>
      <c r="H16931" s="148"/>
      <c r="I16931"/>
    </row>
    <row r="16932" spans="1:9" x14ac:dyDescent="0.25">
      <c r="A16932"/>
      <c r="B16932"/>
      <c r="C16932"/>
      <c r="D16932"/>
      <c r="E16932" s="148"/>
      <c r="F16932" s="148"/>
      <c r="G16932" s="149"/>
      <c r="H16932" s="148"/>
      <c r="I16932"/>
    </row>
    <row r="16933" spans="1:9" x14ac:dyDescent="0.25">
      <c r="A16933"/>
      <c r="B16933"/>
      <c r="C16933"/>
      <c r="D16933"/>
      <c r="E16933" s="148"/>
      <c r="F16933" s="148"/>
      <c r="G16933" s="149"/>
      <c r="H16933" s="148"/>
      <c r="I16933"/>
    </row>
    <row r="16934" spans="1:9" x14ac:dyDescent="0.25">
      <c r="A16934"/>
      <c r="B16934"/>
      <c r="C16934"/>
      <c r="D16934"/>
      <c r="E16934" s="148"/>
      <c r="F16934" s="148"/>
      <c r="G16934" s="149"/>
      <c r="H16934" s="148"/>
      <c r="I16934"/>
    </row>
    <row r="16935" spans="1:9" x14ac:dyDescent="0.25">
      <c r="A16935"/>
      <c r="B16935"/>
      <c r="C16935"/>
      <c r="D16935"/>
      <c r="E16935" s="148"/>
      <c r="F16935" s="148"/>
      <c r="G16935" s="149"/>
      <c r="H16935" s="148"/>
      <c r="I16935"/>
    </row>
    <row r="16936" spans="1:9" x14ac:dyDescent="0.25">
      <c r="A16936"/>
      <c r="B16936"/>
      <c r="C16936"/>
      <c r="D16936"/>
      <c r="E16936" s="148"/>
      <c r="F16936" s="148"/>
      <c r="G16936" s="149"/>
      <c r="H16936" s="148"/>
      <c r="I16936"/>
    </row>
    <row r="16937" spans="1:9" x14ac:dyDescent="0.25">
      <c r="A16937"/>
      <c r="B16937"/>
      <c r="C16937"/>
      <c r="D16937"/>
      <c r="E16937" s="148"/>
      <c r="F16937" s="148"/>
      <c r="G16937" s="149"/>
      <c r="H16937" s="148"/>
      <c r="I16937"/>
    </row>
    <row r="16938" spans="1:9" x14ac:dyDescent="0.25">
      <c r="A16938"/>
      <c r="B16938"/>
      <c r="C16938"/>
      <c r="D16938"/>
      <c r="E16938" s="148"/>
      <c r="F16938" s="148"/>
      <c r="G16938" s="149"/>
      <c r="H16938" s="148"/>
      <c r="I16938"/>
    </row>
    <row r="16939" spans="1:9" x14ac:dyDescent="0.25">
      <c r="A16939"/>
      <c r="B16939"/>
      <c r="C16939"/>
      <c r="D16939"/>
      <c r="E16939" s="148"/>
      <c r="F16939" s="148"/>
      <c r="G16939" s="149"/>
      <c r="H16939" s="148"/>
      <c r="I16939"/>
    </row>
    <row r="16940" spans="1:9" x14ac:dyDescent="0.25">
      <c r="A16940"/>
      <c r="B16940"/>
      <c r="C16940"/>
      <c r="D16940"/>
      <c r="E16940" s="148"/>
      <c r="F16940" s="148"/>
      <c r="G16940" s="149"/>
      <c r="H16940" s="148"/>
      <c r="I16940"/>
    </row>
    <row r="16941" spans="1:9" x14ac:dyDescent="0.25">
      <c r="A16941"/>
      <c r="B16941"/>
      <c r="C16941"/>
      <c r="D16941"/>
      <c r="E16941" s="148"/>
      <c r="F16941" s="148"/>
      <c r="G16941" s="149"/>
      <c r="H16941" s="148"/>
      <c r="I16941"/>
    </row>
    <row r="16942" spans="1:9" x14ac:dyDescent="0.25">
      <c r="A16942"/>
      <c r="B16942"/>
      <c r="C16942"/>
      <c r="D16942"/>
      <c r="E16942" s="148"/>
      <c r="F16942" s="148"/>
      <c r="G16942" s="149"/>
      <c r="H16942" s="148"/>
      <c r="I16942"/>
    </row>
    <row r="16943" spans="1:9" x14ac:dyDescent="0.25">
      <c r="A16943"/>
      <c r="B16943"/>
      <c r="C16943"/>
      <c r="D16943"/>
      <c r="E16943" s="148"/>
      <c r="F16943" s="148"/>
      <c r="G16943" s="149"/>
      <c r="H16943" s="148"/>
      <c r="I16943"/>
    </row>
    <row r="16944" spans="1:9" x14ac:dyDescent="0.25">
      <c r="A16944"/>
      <c r="B16944"/>
      <c r="C16944"/>
      <c r="D16944"/>
      <c r="E16944" s="148"/>
      <c r="F16944" s="148"/>
      <c r="G16944" s="149"/>
      <c r="H16944" s="148"/>
      <c r="I16944"/>
    </row>
    <row r="16945" spans="1:9" x14ac:dyDescent="0.25">
      <c r="A16945"/>
      <c r="B16945"/>
      <c r="C16945"/>
      <c r="D16945"/>
      <c r="E16945" s="148"/>
      <c r="F16945" s="148"/>
      <c r="G16945" s="149"/>
      <c r="H16945" s="148"/>
      <c r="I16945"/>
    </row>
    <row r="16946" spans="1:9" x14ac:dyDescent="0.25">
      <c r="A16946"/>
      <c r="B16946"/>
      <c r="C16946"/>
      <c r="D16946"/>
      <c r="E16946" s="148"/>
      <c r="F16946" s="148"/>
      <c r="G16946" s="149"/>
      <c r="H16946" s="148"/>
      <c r="I16946"/>
    </row>
    <row r="16947" spans="1:9" x14ac:dyDescent="0.25">
      <c r="A16947"/>
      <c r="B16947"/>
      <c r="C16947"/>
      <c r="D16947"/>
      <c r="E16947" s="148"/>
      <c r="F16947" s="148"/>
      <c r="G16947" s="149"/>
      <c r="H16947" s="148"/>
      <c r="I16947"/>
    </row>
    <row r="16948" spans="1:9" x14ac:dyDescent="0.25">
      <c r="A16948"/>
      <c r="B16948"/>
      <c r="C16948"/>
      <c r="D16948"/>
      <c r="E16948" s="148"/>
      <c r="F16948" s="148"/>
      <c r="G16948" s="149"/>
      <c r="H16948" s="148"/>
      <c r="I16948"/>
    </row>
    <row r="16949" spans="1:9" x14ac:dyDescent="0.25">
      <c r="A16949"/>
      <c r="B16949"/>
      <c r="C16949"/>
      <c r="D16949"/>
      <c r="E16949" s="148"/>
      <c r="F16949" s="148"/>
      <c r="G16949" s="149"/>
      <c r="H16949" s="148"/>
      <c r="I16949"/>
    </row>
    <row r="16950" spans="1:9" x14ac:dyDescent="0.25">
      <c r="A16950"/>
      <c r="B16950"/>
      <c r="C16950"/>
      <c r="D16950"/>
      <c r="E16950" s="148"/>
      <c r="F16950" s="148"/>
      <c r="G16950" s="149"/>
      <c r="H16950" s="148"/>
      <c r="I16950"/>
    </row>
    <row r="16951" spans="1:9" x14ac:dyDescent="0.25">
      <c r="A16951"/>
      <c r="B16951"/>
      <c r="C16951"/>
      <c r="D16951"/>
      <c r="E16951" s="148"/>
      <c r="F16951" s="148"/>
      <c r="G16951" s="149"/>
      <c r="H16951" s="148"/>
      <c r="I16951"/>
    </row>
    <row r="16952" spans="1:9" x14ac:dyDescent="0.25">
      <c r="A16952"/>
      <c r="B16952"/>
      <c r="C16952"/>
      <c r="D16952"/>
      <c r="E16952" s="148"/>
      <c r="F16952" s="148"/>
      <c r="G16952" s="149"/>
      <c r="H16952" s="148"/>
      <c r="I16952"/>
    </row>
    <row r="16953" spans="1:9" x14ac:dyDescent="0.25">
      <c r="A16953"/>
      <c r="B16953"/>
      <c r="C16953"/>
      <c r="D16953"/>
      <c r="E16953" s="148"/>
      <c r="F16953" s="148"/>
      <c r="G16953" s="149"/>
      <c r="H16953" s="148"/>
      <c r="I16953"/>
    </row>
    <row r="16954" spans="1:9" x14ac:dyDescent="0.25">
      <c r="A16954"/>
      <c r="B16954"/>
      <c r="C16954"/>
      <c r="D16954"/>
      <c r="E16954" s="148"/>
      <c r="F16954" s="148"/>
      <c r="G16954" s="149"/>
      <c r="H16954" s="148"/>
      <c r="I16954"/>
    </row>
    <row r="16955" spans="1:9" x14ac:dyDescent="0.25">
      <c r="A16955"/>
      <c r="B16955"/>
      <c r="C16955"/>
      <c r="D16955"/>
      <c r="E16955" s="148"/>
      <c r="F16955" s="148"/>
      <c r="G16955" s="149"/>
      <c r="H16955" s="148"/>
      <c r="I16955"/>
    </row>
    <row r="16956" spans="1:9" x14ac:dyDescent="0.25">
      <c r="A16956"/>
      <c r="B16956"/>
      <c r="C16956"/>
      <c r="D16956"/>
      <c r="E16956" s="148"/>
      <c r="F16956" s="148"/>
      <c r="G16956" s="149"/>
      <c r="H16956" s="148"/>
      <c r="I16956"/>
    </row>
    <row r="16957" spans="1:9" x14ac:dyDescent="0.25">
      <c r="A16957"/>
      <c r="B16957"/>
      <c r="C16957"/>
      <c r="D16957"/>
      <c r="E16957" s="148"/>
      <c r="F16957" s="148"/>
      <c r="G16957" s="149"/>
      <c r="H16957" s="148"/>
      <c r="I16957"/>
    </row>
    <row r="16958" spans="1:9" x14ac:dyDescent="0.25">
      <c r="A16958"/>
      <c r="B16958"/>
      <c r="C16958"/>
      <c r="D16958"/>
      <c r="E16958" s="148"/>
      <c r="F16958" s="148"/>
      <c r="G16958" s="149"/>
      <c r="H16958" s="148"/>
      <c r="I16958"/>
    </row>
    <row r="16959" spans="1:9" x14ac:dyDescent="0.25">
      <c r="A16959"/>
      <c r="B16959"/>
      <c r="C16959"/>
      <c r="D16959"/>
      <c r="E16959" s="148"/>
      <c r="F16959" s="148"/>
      <c r="G16959" s="149"/>
      <c r="H16959" s="148"/>
      <c r="I16959"/>
    </row>
    <row r="16960" spans="1:9" x14ac:dyDescent="0.25">
      <c r="A16960"/>
      <c r="B16960"/>
      <c r="C16960"/>
      <c r="D16960"/>
      <c r="E16960" s="148"/>
      <c r="F16960" s="148"/>
      <c r="G16960" s="149"/>
      <c r="H16960" s="148"/>
      <c r="I16960"/>
    </row>
    <row r="16961" spans="1:9" x14ac:dyDescent="0.25">
      <c r="A16961"/>
      <c r="B16961"/>
      <c r="C16961"/>
      <c r="D16961"/>
      <c r="E16961" s="148"/>
      <c r="F16961" s="148"/>
      <c r="G16961" s="149"/>
      <c r="H16961" s="148"/>
      <c r="I16961"/>
    </row>
    <row r="16962" spans="1:9" x14ac:dyDescent="0.25">
      <c r="A16962"/>
      <c r="B16962"/>
      <c r="C16962"/>
      <c r="D16962"/>
      <c r="E16962" s="148"/>
      <c r="F16962" s="148"/>
      <c r="G16962" s="149"/>
      <c r="H16962" s="148"/>
      <c r="I16962"/>
    </row>
    <row r="16963" spans="1:9" x14ac:dyDescent="0.25">
      <c r="A16963"/>
      <c r="B16963"/>
      <c r="C16963"/>
      <c r="D16963"/>
      <c r="E16963" s="148"/>
      <c r="F16963" s="148"/>
      <c r="G16963" s="149"/>
      <c r="H16963" s="148"/>
      <c r="I16963"/>
    </row>
    <row r="16964" spans="1:9" x14ac:dyDescent="0.25">
      <c r="A16964"/>
      <c r="B16964"/>
      <c r="C16964"/>
      <c r="D16964"/>
      <c r="E16964" s="148"/>
      <c r="F16964" s="148"/>
      <c r="G16964" s="149"/>
      <c r="H16964" s="148"/>
      <c r="I16964"/>
    </row>
    <row r="16965" spans="1:9" x14ac:dyDescent="0.25">
      <c r="A16965"/>
      <c r="B16965"/>
      <c r="C16965"/>
      <c r="D16965"/>
      <c r="E16965" s="148"/>
      <c r="F16965" s="148"/>
      <c r="G16965" s="149"/>
      <c r="H16965" s="148"/>
      <c r="I16965"/>
    </row>
    <row r="16966" spans="1:9" x14ac:dyDescent="0.25">
      <c r="A16966"/>
      <c r="B16966"/>
      <c r="C16966"/>
      <c r="D16966"/>
      <c r="E16966" s="148"/>
      <c r="F16966" s="148"/>
      <c r="G16966" s="149"/>
      <c r="H16966" s="148"/>
      <c r="I16966"/>
    </row>
    <row r="16967" spans="1:9" x14ac:dyDescent="0.25">
      <c r="A16967"/>
      <c r="B16967"/>
      <c r="C16967"/>
      <c r="D16967"/>
      <c r="E16967" s="148"/>
      <c r="F16967" s="148"/>
      <c r="G16967" s="149"/>
      <c r="H16967" s="148"/>
      <c r="I16967"/>
    </row>
    <row r="16968" spans="1:9" x14ac:dyDescent="0.25">
      <c r="A16968"/>
      <c r="B16968"/>
      <c r="C16968"/>
      <c r="D16968"/>
      <c r="E16968" s="148"/>
      <c r="F16968" s="148"/>
      <c r="G16968" s="149"/>
      <c r="H16968" s="148"/>
      <c r="I16968"/>
    </row>
    <row r="16969" spans="1:9" x14ac:dyDescent="0.25">
      <c r="A16969"/>
      <c r="B16969"/>
      <c r="C16969"/>
      <c r="D16969"/>
      <c r="E16969" s="148"/>
      <c r="F16969" s="148"/>
      <c r="G16969" s="149"/>
      <c r="H16969" s="148"/>
      <c r="I16969"/>
    </row>
    <row r="16970" spans="1:9" x14ac:dyDescent="0.25">
      <c r="A16970"/>
      <c r="B16970"/>
      <c r="C16970"/>
      <c r="D16970"/>
      <c r="E16970" s="148"/>
      <c r="F16970" s="148"/>
      <c r="G16970" s="149"/>
      <c r="H16970" s="148"/>
      <c r="I16970"/>
    </row>
    <row r="16971" spans="1:9" x14ac:dyDescent="0.25">
      <c r="A16971"/>
      <c r="B16971"/>
      <c r="C16971"/>
      <c r="D16971"/>
      <c r="E16971" s="148"/>
      <c r="F16971" s="148"/>
      <c r="G16971" s="149"/>
      <c r="H16971" s="148"/>
      <c r="I16971"/>
    </row>
    <row r="16972" spans="1:9" x14ac:dyDescent="0.25">
      <c r="A16972"/>
      <c r="B16972"/>
      <c r="C16972"/>
      <c r="D16972"/>
      <c r="E16972" s="148"/>
      <c r="F16972" s="148"/>
      <c r="G16972" s="149"/>
      <c r="H16972" s="148"/>
      <c r="I16972"/>
    </row>
    <row r="16973" spans="1:9" x14ac:dyDescent="0.25">
      <c r="A16973"/>
      <c r="B16973"/>
      <c r="C16973"/>
      <c r="D16973"/>
      <c r="E16973" s="148"/>
      <c r="F16973" s="148"/>
      <c r="G16973" s="149"/>
      <c r="H16973" s="148"/>
      <c r="I16973"/>
    </row>
    <row r="16974" spans="1:9" x14ac:dyDescent="0.25">
      <c r="A16974"/>
      <c r="B16974"/>
      <c r="C16974"/>
      <c r="D16974"/>
      <c r="E16974" s="148"/>
      <c r="F16974" s="148"/>
      <c r="G16974" s="149"/>
      <c r="H16974" s="148"/>
      <c r="I16974"/>
    </row>
    <row r="16975" spans="1:9" x14ac:dyDescent="0.25">
      <c r="A16975"/>
      <c r="B16975"/>
      <c r="C16975"/>
      <c r="D16975"/>
      <c r="E16975" s="148"/>
      <c r="F16975" s="148"/>
      <c r="G16975" s="149"/>
      <c r="H16975" s="148"/>
      <c r="I16975"/>
    </row>
    <row r="16976" spans="1:9" x14ac:dyDescent="0.25">
      <c r="A16976"/>
      <c r="B16976"/>
      <c r="C16976"/>
      <c r="D16976"/>
      <c r="E16976" s="148"/>
      <c r="F16976" s="148"/>
      <c r="G16976" s="149"/>
      <c r="H16976" s="148"/>
      <c r="I16976"/>
    </row>
    <row r="16977" spans="1:9" x14ac:dyDescent="0.25">
      <c r="A16977"/>
      <c r="B16977"/>
      <c r="C16977"/>
      <c r="D16977"/>
      <c r="E16977" s="148"/>
      <c r="F16977" s="148"/>
      <c r="G16977" s="149"/>
      <c r="H16977" s="148"/>
      <c r="I16977"/>
    </row>
    <row r="16978" spans="1:9" x14ac:dyDescent="0.25">
      <c r="A16978"/>
      <c r="B16978"/>
      <c r="C16978"/>
      <c r="D16978"/>
      <c r="E16978" s="148"/>
      <c r="F16978" s="148"/>
      <c r="G16978" s="149"/>
      <c r="H16978" s="148"/>
      <c r="I16978"/>
    </row>
    <row r="16979" spans="1:9" x14ac:dyDescent="0.25">
      <c r="A16979"/>
      <c r="B16979"/>
      <c r="C16979"/>
      <c r="D16979"/>
      <c r="E16979" s="148"/>
      <c r="F16979" s="148"/>
      <c r="G16979" s="149"/>
      <c r="H16979" s="148"/>
      <c r="I16979"/>
    </row>
    <row r="16980" spans="1:9" x14ac:dyDescent="0.25">
      <c r="A16980"/>
      <c r="B16980"/>
      <c r="C16980"/>
      <c r="D16980"/>
      <c r="E16980" s="148"/>
      <c r="F16980" s="148"/>
      <c r="G16980" s="149"/>
      <c r="H16980" s="148"/>
      <c r="I16980"/>
    </row>
    <row r="16981" spans="1:9" x14ac:dyDescent="0.25">
      <c r="A16981"/>
      <c r="B16981"/>
      <c r="C16981"/>
      <c r="D16981"/>
      <c r="E16981" s="148"/>
      <c r="F16981" s="148"/>
      <c r="G16981" s="149"/>
      <c r="H16981" s="148"/>
      <c r="I16981"/>
    </row>
    <row r="16982" spans="1:9" x14ac:dyDescent="0.25">
      <c r="A16982"/>
      <c r="B16982"/>
      <c r="C16982"/>
      <c r="D16982"/>
      <c r="E16982" s="148"/>
      <c r="F16982" s="148"/>
      <c r="G16982" s="149"/>
      <c r="H16982" s="148"/>
      <c r="I16982"/>
    </row>
    <row r="16983" spans="1:9" x14ac:dyDescent="0.25">
      <c r="A16983"/>
      <c r="B16983"/>
      <c r="C16983"/>
      <c r="D16983"/>
      <c r="E16983" s="148"/>
      <c r="F16983" s="148"/>
      <c r="G16983" s="149"/>
      <c r="H16983" s="148"/>
      <c r="I16983"/>
    </row>
    <row r="16984" spans="1:9" x14ac:dyDescent="0.25">
      <c r="A16984"/>
      <c r="B16984"/>
      <c r="C16984"/>
      <c r="D16984"/>
      <c r="E16984" s="148"/>
      <c r="F16984" s="148"/>
      <c r="G16984" s="149"/>
      <c r="H16984" s="148"/>
      <c r="I16984"/>
    </row>
    <row r="16985" spans="1:9" x14ac:dyDescent="0.25">
      <c r="A16985"/>
      <c r="B16985"/>
      <c r="C16985"/>
      <c r="D16985"/>
      <c r="E16985" s="148"/>
      <c r="F16985" s="148"/>
      <c r="G16985" s="149"/>
      <c r="H16985" s="148"/>
      <c r="I16985"/>
    </row>
    <row r="16986" spans="1:9" x14ac:dyDescent="0.25">
      <c r="A16986"/>
      <c r="B16986"/>
      <c r="C16986"/>
      <c r="D16986"/>
      <c r="E16986" s="148"/>
      <c r="F16986" s="148"/>
      <c r="G16986" s="149"/>
      <c r="H16986" s="148"/>
      <c r="I16986"/>
    </row>
    <row r="16987" spans="1:9" x14ac:dyDescent="0.25">
      <c r="A16987"/>
      <c r="B16987"/>
      <c r="C16987"/>
      <c r="D16987"/>
      <c r="E16987" s="148"/>
      <c r="F16987" s="148"/>
      <c r="G16987" s="149"/>
      <c r="H16987" s="148"/>
      <c r="I16987"/>
    </row>
    <row r="16988" spans="1:9" x14ac:dyDescent="0.25">
      <c r="A16988"/>
      <c r="B16988"/>
      <c r="C16988"/>
      <c r="D16988"/>
      <c r="E16988" s="148"/>
      <c r="F16988" s="148"/>
      <c r="G16988" s="149"/>
      <c r="H16988" s="148"/>
      <c r="I16988"/>
    </row>
    <row r="16989" spans="1:9" x14ac:dyDescent="0.25">
      <c r="A16989"/>
      <c r="B16989"/>
      <c r="C16989"/>
      <c r="D16989"/>
      <c r="E16989" s="148"/>
      <c r="F16989" s="148"/>
      <c r="G16989" s="149"/>
      <c r="H16989" s="148"/>
      <c r="I16989"/>
    </row>
    <row r="16990" spans="1:9" x14ac:dyDescent="0.25">
      <c r="A16990"/>
      <c r="B16990"/>
      <c r="C16990"/>
      <c r="D16990"/>
      <c r="E16990" s="148"/>
      <c r="F16990" s="148"/>
      <c r="G16990" s="149"/>
      <c r="H16990" s="148"/>
      <c r="I16990"/>
    </row>
    <row r="16991" spans="1:9" x14ac:dyDescent="0.25">
      <c r="A16991"/>
      <c r="B16991"/>
      <c r="C16991"/>
      <c r="D16991"/>
      <c r="E16991" s="148"/>
      <c r="F16991" s="148"/>
      <c r="G16991" s="149"/>
      <c r="H16991" s="148"/>
      <c r="I16991"/>
    </row>
    <row r="16992" spans="1:9" x14ac:dyDescent="0.25">
      <c r="A16992"/>
      <c r="B16992"/>
      <c r="C16992"/>
      <c r="D16992"/>
      <c r="E16992" s="148"/>
      <c r="F16992" s="148"/>
      <c r="G16992" s="149"/>
      <c r="H16992" s="148"/>
      <c r="I16992"/>
    </row>
    <row r="16993" spans="1:9" x14ac:dyDescent="0.25">
      <c r="A16993"/>
      <c r="B16993"/>
      <c r="C16993"/>
      <c r="D16993"/>
      <c r="E16993" s="148"/>
      <c r="F16993" s="148"/>
      <c r="G16993" s="149"/>
      <c r="H16993" s="148"/>
      <c r="I16993"/>
    </row>
    <row r="16994" spans="1:9" x14ac:dyDescent="0.25">
      <c r="A16994"/>
      <c r="B16994"/>
      <c r="C16994"/>
      <c r="D16994"/>
      <c r="E16994" s="148"/>
      <c r="F16994" s="148"/>
      <c r="G16994" s="149"/>
      <c r="H16994" s="148"/>
      <c r="I16994"/>
    </row>
    <row r="16995" spans="1:9" x14ac:dyDescent="0.25">
      <c r="A16995"/>
      <c r="B16995"/>
      <c r="C16995"/>
      <c r="D16995"/>
      <c r="E16995" s="148"/>
      <c r="F16995" s="148"/>
      <c r="G16995" s="149"/>
      <c r="H16995" s="148"/>
      <c r="I16995"/>
    </row>
    <row r="16996" spans="1:9" x14ac:dyDescent="0.25">
      <c r="A16996"/>
      <c r="B16996"/>
      <c r="C16996"/>
      <c r="D16996"/>
      <c r="E16996" s="148"/>
      <c r="F16996" s="148"/>
      <c r="G16996" s="149"/>
      <c r="H16996" s="148"/>
      <c r="I16996"/>
    </row>
    <row r="16997" spans="1:9" x14ac:dyDescent="0.25">
      <c r="A16997"/>
      <c r="B16997"/>
      <c r="C16997"/>
      <c r="D16997"/>
      <c r="E16997" s="148"/>
      <c r="F16997" s="148"/>
      <c r="G16997" s="149"/>
      <c r="H16997" s="148"/>
      <c r="I16997"/>
    </row>
    <row r="16998" spans="1:9" x14ac:dyDescent="0.25">
      <c r="A16998"/>
      <c r="B16998"/>
      <c r="C16998"/>
      <c r="D16998"/>
      <c r="E16998" s="148"/>
      <c r="F16998" s="148"/>
      <c r="G16998" s="149"/>
      <c r="H16998" s="148"/>
      <c r="I16998"/>
    </row>
    <row r="16999" spans="1:9" x14ac:dyDescent="0.25">
      <c r="A16999"/>
      <c r="B16999"/>
      <c r="C16999"/>
      <c r="D16999"/>
      <c r="E16999" s="148"/>
      <c r="F16999" s="148"/>
      <c r="G16999" s="149"/>
      <c r="H16999" s="148"/>
      <c r="I16999"/>
    </row>
    <row r="17000" spans="1:9" x14ac:dyDescent="0.25">
      <c r="A17000"/>
      <c r="B17000"/>
      <c r="C17000"/>
      <c r="D17000"/>
      <c r="E17000" s="148"/>
      <c r="F17000" s="148"/>
      <c r="G17000" s="149"/>
      <c r="H17000" s="148"/>
      <c r="I17000"/>
    </row>
    <row r="17001" spans="1:9" x14ac:dyDescent="0.25">
      <c r="A17001"/>
      <c r="B17001"/>
      <c r="C17001"/>
      <c r="D17001"/>
      <c r="E17001" s="148"/>
      <c r="F17001" s="148"/>
      <c r="G17001" s="149"/>
      <c r="H17001" s="148"/>
      <c r="I17001"/>
    </row>
    <row r="17002" spans="1:9" x14ac:dyDescent="0.25">
      <c r="A17002"/>
      <c r="B17002"/>
      <c r="C17002"/>
      <c r="D17002"/>
      <c r="E17002" s="148"/>
      <c r="F17002" s="148"/>
      <c r="G17002" s="149"/>
      <c r="H17002" s="148"/>
      <c r="I17002"/>
    </row>
    <row r="17003" spans="1:9" x14ac:dyDescent="0.25">
      <c r="A17003"/>
      <c r="B17003"/>
      <c r="C17003"/>
      <c r="D17003"/>
      <c r="E17003" s="148"/>
      <c r="F17003" s="148"/>
      <c r="G17003" s="149"/>
      <c r="H17003" s="148"/>
      <c r="I17003"/>
    </row>
    <row r="17004" spans="1:9" x14ac:dyDescent="0.25">
      <c r="A17004"/>
      <c r="B17004"/>
      <c r="C17004"/>
      <c r="D17004"/>
      <c r="E17004" s="148"/>
      <c r="F17004" s="148"/>
      <c r="G17004" s="149"/>
      <c r="H17004" s="148"/>
      <c r="I17004"/>
    </row>
    <row r="17005" spans="1:9" x14ac:dyDescent="0.25">
      <c r="A17005"/>
      <c r="B17005"/>
      <c r="C17005"/>
      <c r="D17005"/>
      <c r="E17005" s="148"/>
      <c r="F17005" s="148"/>
      <c r="G17005" s="149"/>
      <c r="H17005" s="148"/>
      <c r="I17005"/>
    </row>
    <row r="17006" spans="1:9" x14ac:dyDescent="0.25">
      <c r="A17006"/>
      <c r="B17006"/>
      <c r="C17006"/>
      <c r="D17006"/>
      <c r="E17006" s="148"/>
      <c r="F17006" s="148"/>
      <c r="G17006" s="149"/>
      <c r="H17006" s="148"/>
      <c r="I17006"/>
    </row>
    <row r="17007" spans="1:9" x14ac:dyDescent="0.25">
      <c r="A17007"/>
      <c r="B17007"/>
      <c r="C17007"/>
      <c r="D17007"/>
      <c r="E17007" s="148"/>
      <c r="F17007" s="148"/>
      <c r="G17007" s="149"/>
      <c r="H17007" s="148"/>
      <c r="I17007"/>
    </row>
    <row r="17008" spans="1:9" x14ac:dyDescent="0.25">
      <c r="A17008"/>
      <c r="B17008"/>
      <c r="C17008"/>
      <c r="D17008"/>
      <c r="E17008" s="148"/>
      <c r="F17008" s="148"/>
      <c r="G17008" s="149"/>
      <c r="H17008" s="148"/>
      <c r="I17008"/>
    </row>
    <row r="17009" spans="1:9" x14ac:dyDescent="0.25">
      <c r="A17009"/>
      <c r="B17009"/>
      <c r="C17009"/>
      <c r="D17009"/>
      <c r="E17009" s="148"/>
      <c r="F17009" s="148"/>
      <c r="G17009" s="149"/>
      <c r="H17009" s="148"/>
      <c r="I17009"/>
    </row>
    <row r="17010" spans="1:9" x14ac:dyDescent="0.25">
      <c r="A17010"/>
      <c r="B17010"/>
      <c r="C17010"/>
      <c r="D17010"/>
      <c r="E17010" s="148"/>
      <c r="F17010" s="148"/>
      <c r="G17010" s="149"/>
      <c r="H17010" s="148"/>
      <c r="I17010"/>
    </row>
    <row r="17011" spans="1:9" x14ac:dyDescent="0.25">
      <c r="A17011"/>
      <c r="B17011"/>
      <c r="C17011"/>
      <c r="D17011"/>
      <c r="E17011" s="148"/>
      <c r="F17011" s="148"/>
      <c r="G17011" s="149"/>
      <c r="H17011" s="148"/>
      <c r="I17011"/>
    </row>
    <row r="17012" spans="1:9" x14ac:dyDescent="0.25">
      <c r="A17012"/>
      <c r="B17012"/>
      <c r="C17012"/>
      <c r="D17012"/>
      <c r="E17012" s="148"/>
      <c r="F17012" s="148"/>
      <c r="G17012" s="149"/>
      <c r="H17012" s="148"/>
      <c r="I17012"/>
    </row>
    <row r="17013" spans="1:9" x14ac:dyDescent="0.25">
      <c r="A17013"/>
      <c r="B17013"/>
      <c r="C17013"/>
      <c r="D17013"/>
      <c r="E17013" s="148"/>
      <c r="F17013" s="148"/>
      <c r="G17013" s="149"/>
      <c r="H17013" s="148"/>
      <c r="I17013"/>
    </row>
    <row r="17014" spans="1:9" x14ac:dyDescent="0.25">
      <c r="A17014"/>
      <c r="B17014"/>
      <c r="C17014"/>
      <c r="D17014"/>
      <c r="E17014" s="148"/>
      <c r="F17014" s="148"/>
      <c r="G17014" s="149"/>
      <c r="H17014" s="148"/>
      <c r="I17014"/>
    </row>
    <row r="17015" spans="1:9" x14ac:dyDescent="0.25">
      <c r="A17015"/>
      <c r="B17015"/>
      <c r="C17015"/>
      <c r="D17015"/>
      <c r="E17015" s="148"/>
      <c r="F17015" s="148"/>
      <c r="G17015" s="149"/>
      <c r="H17015" s="148"/>
      <c r="I17015"/>
    </row>
    <row r="17016" spans="1:9" x14ac:dyDescent="0.25">
      <c r="A17016"/>
      <c r="B17016"/>
      <c r="C17016"/>
      <c r="D17016"/>
      <c r="E17016" s="148"/>
      <c r="F17016" s="148"/>
      <c r="G17016" s="149"/>
      <c r="H17016" s="148"/>
      <c r="I17016"/>
    </row>
    <row r="17017" spans="1:9" x14ac:dyDescent="0.25">
      <c r="A17017"/>
      <c r="B17017"/>
      <c r="C17017"/>
      <c r="D17017"/>
      <c r="E17017" s="148"/>
      <c r="F17017" s="148"/>
      <c r="G17017" s="149"/>
      <c r="H17017" s="148"/>
      <c r="I17017"/>
    </row>
    <row r="17018" spans="1:9" x14ac:dyDescent="0.25">
      <c r="A17018"/>
      <c r="B17018"/>
      <c r="C17018"/>
      <c r="D17018"/>
      <c r="E17018" s="148"/>
      <c r="F17018" s="148"/>
      <c r="G17018" s="149"/>
      <c r="H17018" s="148"/>
      <c r="I17018"/>
    </row>
    <row r="17019" spans="1:9" x14ac:dyDescent="0.25">
      <c r="A17019"/>
      <c r="B17019"/>
      <c r="C17019"/>
      <c r="D17019"/>
      <c r="E17019" s="148"/>
      <c r="F17019" s="148"/>
      <c r="G17019" s="149"/>
      <c r="H17019" s="148"/>
      <c r="I17019"/>
    </row>
    <row r="17020" spans="1:9" x14ac:dyDescent="0.25">
      <c r="A17020"/>
      <c r="B17020"/>
      <c r="C17020"/>
      <c r="D17020"/>
      <c r="E17020" s="148"/>
      <c r="F17020" s="148"/>
      <c r="G17020" s="149"/>
      <c r="H17020" s="148"/>
      <c r="I17020"/>
    </row>
    <row r="17021" spans="1:9" x14ac:dyDescent="0.25">
      <c r="A17021"/>
      <c r="B17021"/>
      <c r="C17021"/>
      <c r="D17021"/>
      <c r="E17021" s="148"/>
      <c r="F17021" s="148"/>
      <c r="G17021" s="149"/>
      <c r="H17021" s="148"/>
      <c r="I17021"/>
    </row>
    <row r="17022" spans="1:9" x14ac:dyDescent="0.25">
      <c r="A17022"/>
      <c r="B17022"/>
      <c r="C17022"/>
      <c r="D17022"/>
      <c r="E17022" s="148"/>
      <c r="F17022" s="148"/>
      <c r="G17022" s="149"/>
      <c r="H17022" s="148"/>
      <c r="I17022"/>
    </row>
    <row r="17023" spans="1:9" x14ac:dyDescent="0.25">
      <c r="A17023"/>
      <c r="B17023"/>
      <c r="C17023"/>
      <c r="D17023"/>
      <c r="E17023" s="148"/>
      <c r="F17023" s="148"/>
      <c r="G17023" s="149"/>
      <c r="H17023" s="148"/>
      <c r="I17023"/>
    </row>
    <row r="17024" spans="1:9" x14ac:dyDescent="0.25">
      <c r="A17024"/>
      <c r="B17024"/>
      <c r="C17024"/>
      <c r="D17024"/>
      <c r="E17024" s="148"/>
      <c r="F17024" s="148"/>
      <c r="G17024" s="149"/>
      <c r="H17024" s="148"/>
      <c r="I17024"/>
    </row>
    <row r="17025" spans="1:9" x14ac:dyDescent="0.25">
      <c r="A17025"/>
      <c r="B17025"/>
      <c r="C17025"/>
      <c r="D17025"/>
      <c r="E17025" s="148"/>
      <c r="F17025" s="148"/>
      <c r="G17025" s="149"/>
      <c r="H17025" s="148"/>
      <c r="I17025"/>
    </row>
    <row r="17026" spans="1:9" x14ac:dyDescent="0.25">
      <c r="A17026"/>
      <c r="B17026"/>
      <c r="C17026"/>
      <c r="D17026"/>
      <c r="E17026" s="148"/>
      <c r="F17026" s="148"/>
      <c r="G17026" s="149"/>
      <c r="H17026" s="148"/>
      <c r="I17026"/>
    </row>
    <row r="17027" spans="1:9" x14ac:dyDescent="0.25">
      <c r="A17027"/>
      <c r="B17027"/>
      <c r="C17027"/>
      <c r="D17027"/>
      <c r="E17027" s="148"/>
      <c r="F17027" s="148"/>
      <c r="G17027" s="149"/>
      <c r="H17027" s="148"/>
      <c r="I17027"/>
    </row>
    <row r="17028" spans="1:9" x14ac:dyDescent="0.25">
      <c r="A17028"/>
      <c r="B17028"/>
      <c r="C17028"/>
      <c r="D17028"/>
      <c r="E17028" s="148"/>
      <c r="F17028" s="148"/>
      <c r="G17028" s="149"/>
      <c r="H17028" s="148"/>
      <c r="I17028"/>
    </row>
    <row r="17029" spans="1:9" x14ac:dyDescent="0.25">
      <c r="A17029"/>
      <c r="B17029"/>
      <c r="C17029"/>
      <c r="D17029"/>
      <c r="E17029" s="148"/>
      <c r="F17029" s="148"/>
      <c r="G17029" s="149"/>
      <c r="H17029" s="148"/>
      <c r="I17029"/>
    </row>
    <row r="17030" spans="1:9" x14ac:dyDescent="0.25">
      <c r="A17030"/>
      <c r="B17030"/>
      <c r="C17030"/>
      <c r="D17030"/>
      <c r="E17030" s="148"/>
      <c r="F17030" s="148"/>
      <c r="G17030" s="149"/>
      <c r="H17030" s="148"/>
      <c r="I17030"/>
    </row>
    <row r="17031" spans="1:9" x14ac:dyDescent="0.25">
      <c r="A17031"/>
      <c r="B17031"/>
      <c r="C17031"/>
      <c r="D17031"/>
      <c r="E17031" s="148"/>
      <c r="F17031" s="148"/>
      <c r="G17031" s="149"/>
      <c r="H17031" s="148"/>
      <c r="I17031"/>
    </row>
    <row r="17032" spans="1:9" x14ac:dyDescent="0.25">
      <c r="A17032"/>
      <c r="B17032"/>
      <c r="C17032"/>
      <c r="D17032"/>
      <c r="E17032" s="148"/>
      <c r="F17032" s="148"/>
      <c r="G17032" s="149"/>
      <c r="H17032" s="148"/>
      <c r="I17032"/>
    </row>
    <row r="17033" spans="1:9" x14ac:dyDescent="0.25">
      <c r="A17033"/>
      <c r="B17033"/>
      <c r="C17033"/>
      <c r="D17033"/>
      <c r="E17033" s="148"/>
      <c r="F17033" s="148"/>
      <c r="G17033" s="149"/>
      <c r="H17033" s="148"/>
      <c r="I17033"/>
    </row>
    <row r="17034" spans="1:9" x14ac:dyDescent="0.25">
      <c r="A17034"/>
      <c r="B17034"/>
      <c r="C17034"/>
      <c r="D17034"/>
      <c r="E17034" s="148"/>
      <c r="F17034" s="148"/>
      <c r="G17034" s="149"/>
      <c r="H17034" s="148"/>
      <c r="I17034"/>
    </row>
    <row r="17035" spans="1:9" x14ac:dyDescent="0.25">
      <c r="A17035"/>
      <c r="B17035"/>
      <c r="C17035"/>
      <c r="D17035"/>
      <c r="E17035" s="148"/>
      <c r="F17035" s="148"/>
      <c r="G17035" s="149"/>
      <c r="H17035" s="148"/>
      <c r="I17035"/>
    </row>
    <row r="17036" spans="1:9" x14ac:dyDescent="0.25">
      <c r="A17036"/>
      <c r="B17036"/>
      <c r="C17036"/>
      <c r="D17036"/>
      <c r="E17036" s="148"/>
      <c r="F17036" s="148"/>
      <c r="G17036" s="149"/>
      <c r="H17036" s="148"/>
      <c r="I17036"/>
    </row>
    <row r="17037" spans="1:9" x14ac:dyDescent="0.25">
      <c r="A17037"/>
      <c r="B17037"/>
      <c r="C17037"/>
      <c r="D17037"/>
      <c r="E17037" s="148"/>
      <c r="F17037" s="148"/>
      <c r="G17037" s="149"/>
      <c r="H17037" s="148"/>
      <c r="I17037"/>
    </row>
    <row r="17038" spans="1:9" x14ac:dyDescent="0.25">
      <c r="A17038"/>
      <c r="B17038"/>
      <c r="C17038"/>
      <c r="D17038"/>
      <c r="E17038" s="148"/>
      <c r="F17038" s="148"/>
      <c r="G17038" s="149"/>
      <c r="H17038" s="148"/>
      <c r="I17038"/>
    </row>
    <row r="17039" spans="1:9" x14ac:dyDescent="0.25">
      <c r="A17039"/>
      <c r="B17039"/>
      <c r="C17039"/>
      <c r="D17039"/>
      <c r="E17039" s="148"/>
      <c r="F17039" s="148"/>
      <c r="G17039" s="149"/>
      <c r="H17039" s="148"/>
      <c r="I17039"/>
    </row>
    <row r="17040" spans="1:9" x14ac:dyDescent="0.25">
      <c r="A17040"/>
      <c r="B17040"/>
      <c r="C17040"/>
      <c r="D17040"/>
      <c r="E17040" s="148"/>
      <c r="F17040" s="148"/>
      <c r="G17040" s="149"/>
      <c r="H17040" s="148"/>
      <c r="I17040"/>
    </row>
    <row r="17041" spans="1:9" x14ac:dyDescent="0.25">
      <c r="A17041"/>
      <c r="B17041"/>
      <c r="C17041"/>
      <c r="D17041"/>
      <c r="E17041" s="148"/>
      <c r="F17041" s="148"/>
      <c r="G17041" s="149"/>
      <c r="H17041" s="148"/>
      <c r="I17041"/>
    </row>
    <row r="17042" spans="1:9" x14ac:dyDescent="0.25">
      <c r="A17042"/>
      <c r="B17042"/>
      <c r="C17042"/>
      <c r="D17042"/>
      <c r="E17042" s="148"/>
      <c r="F17042" s="148"/>
      <c r="G17042" s="149"/>
      <c r="H17042" s="148"/>
      <c r="I17042"/>
    </row>
    <row r="17043" spans="1:9" x14ac:dyDescent="0.25">
      <c r="A17043"/>
      <c r="B17043"/>
      <c r="C17043"/>
      <c r="D17043"/>
      <c r="E17043" s="148"/>
      <c r="F17043" s="148"/>
      <c r="G17043" s="149"/>
      <c r="H17043" s="148"/>
      <c r="I17043"/>
    </row>
    <row r="17044" spans="1:9" x14ac:dyDescent="0.25">
      <c r="A17044"/>
      <c r="B17044"/>
      <c r="C17044"/>
      <c r="D17044"/>
      <c r="E17044" s="148"/>
      <c r="F17044" s="148"/>
      <c r="G17044" s="149"/>
      <c r="H17044" s="148"/>
      <c r="I17044"/>
    </row>
    <row r="17045" spans="1:9" x14ac:dyDescent="0.25">
      <c r="A17045"/>
      <c r="B17045"/>
      <c r="C17045"/>
      <c r="D17045"/>
      <c r="E17045" s="148"/>
      <c r="F17045" s="148"/>
      <c r="G17045" s="149"/>
      <c r="H17045" s="148"/>
      <c r="I17045"/>
    </row>
    <row r="17046" spans="1:9" x14ac:dyDescent="0.25">
      <c r="A17046"/>
      <c r="B17046"/>
      <c r="C17046"/>
      <c r="D17046"/>
      <c r="E17046" s="148"/>
      <c r="F17046" s="148"/>
      <c r="G17046" s="149"/>
      <c r="H17046" s="148"/>
      <c r="I17046"/>
    </row>
    <row r="17047" spans="1:9" x14ac:dyDescent="0.25">
      <c r="A17047"/>
      <c r="B17047"/>
      <c r="C17047"/>
      <c r="D17047"/>
      <c r="E17047" s="148"/>
      <c r="F17047" s="148"/>
      <c r="G17047" s="149"/>
      <c r="H17047" s="148"/>
      <c r="I17047"/>
    </row>
    <row r="17048" spans="1:9" x14ac:dyDescent="0.25">
      <c r="A17048"/>
      <c r="B17048"/>
      <c r="C17048"/>
      <c r="D17048"/>
      <c r="E17048" s="148"/>
      <c r="F17048" s="148"/>
      <c r="G17048" s="149"/>
      <c r="H17048" s="148"/>
      <c r="I17048"/>
    </row>
    <row r="17049" spans="1:9" x14ac:dyDescent="0.25">
      <c r="A17049"/>
      <c r="B17049"/>
      <c r="C17049"/>
      <c r="D17049"/>
      <c r="E17049" s="148"/>
      <c r="F17049" s="148"/>
      <c r="G17049" s="149"/>
      <c r="H17049" s="148"/>
      <c r="I17049"/>
    </row>
    <row r="17050" spans="1:9" x14ac:dyDescent="0.25">
      <c r="A17050"/>
      <c r="B17050"/>
      <c r="C17050"/>
      <c r="D17050"/>
      <c r="E17050" s="148"/>
      <c r="F17050" s="148"/>
      <c r="G17050" s="149"/>
      <c r="H17050" s="148"/>
      <c r="I17050"/>
    </row>
    <row r="17051" spans="1:9" x14ac:dyDescent="0.25">
      <c r="A17051"/>
      <c r="B17051"/>
      <c r="C17051"/>
      <c r="D17051"/>
      <c r="E17051" s="148"/>
      <c r="F17051" s="148"/>
      <c r="G17051" s="149"/>
      <c r="H17051" s="148"/>
      <c r="I17051"/>
    </row>
    <row r="17052" spans="1:9" x14ac:dyDescent="0.25">
      <c r="A17052"/>
      <c r="B17052"/>
      <c r="C17052"/>
      <c r="D17052"/>
      <c r="E17052" s="148"/>
      <c r="F17052" s="148"/>
      <c r="G17052" s="149"/>
      <c r="H17052" s="148"/>
      <c r="I17052"/>
    </row>
    <row r="17053" spans="1:9" x14ac:dyDescent="0.25">
      <c r="A17053"/>
      <c r="B17053"/>
      <c r="C17053"/>
      <c r="D17053"/>
      <c r="E17053" s="148"/>
      <c r="F17053" s="148"/>
      <c r="G17053" s="149"/>
      <c r="H17053" s="148"/>
      <c r="I17053"/>
    </row>
    <row r="17054" spans="1:9" x14ac:dyDescent="0.25">
      <c r="A17054"/>
      <c r="B17054"/>
      <c r="C17054"/>
      <c r="D17054"/>
      <c r="E17054" s="148"/>
      <c r="F17054" s="148"/>
      <c r="G17054" s="149"/>
      <c r="H17054" s="148"/>
      <c r="I17054"/>
    </row>
    <row r="17055" spans="1:9" x14ac:dyDescent="0.25">
      <c r="A17055"/>
      <c r="B17055"/>
      <c r="C17055"/>
      <c r="D17055"/>
      <c r="E17055" s="148"/>
      <c r="F17055" s="148"/>
      <c r="G17055" s="149"/>
      <c r="H17055" s="148"/>
      <c r="I17055"/>
    </row>
    <row r="17056" spans="1:9" x14ac:dyDescent="0.25">
      <c r="A17056"/>
      <c r="B17056"/>
      <c r="C17056"/>
      <c r="D17056"/>
      <c r="E17056" s="148"/>
      <c r="F17056" s="148"/>
      <c r="G17056" s="149"/>
      <c r="H17056" s="148"/>
      <c r="I17056"/>
    </row>
    <row r="17057" spans="1:9" x14ac:dyDescent="0.25">
      <c r="A17057"/>
      <c r="B17057"/>
      <c r="C17057"/>
      <c r="D17057"/>
      <c r="E17057" s="148"/>
      <c r="F17057" s="148"/>
      <c r="G17057" s="149"/>
      <c r="H17057" s="148"/>
      <c r="I17057"/>
    </row>
    <row r="17058" spans="1:9" x14ac:dyDescent="0.25">
      <c r="A17058"/>
      <c r="B17058"/>
      <c r="C17058"/>
      <c r="D17058"/>
      <c r="E17058" s="148"/>
      <c r="F17058" s="148"/>
      <c r="G17058" s="149"/>
      <c r="H17058" s="148"/>
      <c r="I17058"/>
    </row>
    <row r="17059" spans="1:9" x14ac:dyDescent="0.25">
      <c r="A17059"/>
      <c r="B17059"/>
      <c r="C17059"/>
      <c r="D17059"/>
      <c r="E17059" s="148"/>
      <c r="F17059" s="148"/>
      <c r="G17059" s="149"/>
      <c r="H17059" s="148"/>
      <c r="I17059"/>
    </row>
    <row r="17060" spans="1:9" x14ac:dyDescent="0.25">
      <c r="A17060"/>
      <c r="B17060"/>
      <c r="C17060"/>
      <c r="D17060"/>
      <c r="E17060" s="148"/>
      <c r="F17060" s="148"/>
      <c r="G17060" s="149"/>
      <c r="H17060" s="148"/>
      <c r="I17060"/>
    </row>
    <row r="17061" spans="1:9" x14ac:dyDescent="0.25">
      <c r="A17061"/>
      <c r="B17061"/>
      <c r="C17061"/>
      <c r="D17061"/>
      <c r="E17061" s="148"/>
      <c r="F17061" s="148"/>
      <c r="G17061" s="149"/>
      <c r="H17061" s="148"/>
      <c r="I17061"/>
    </row>
    <row r="17062" spans="1:9" x14ac:dyDescent="0.25">
      <c r="A17062"/>
      <c r="B17062"/>
      <c r="C17062"/>
      <c r="D17062"/>
      <c r="E17062" s="148"/>
      <c r="F17062" s="148"/>
      <c r="G17062" s="149"/>
      <c r="H17062" s="148"/>
      <c r="I17062"/>
    </row>
    <row r="17063" spans="1:9" x14ac:dyDescent="0.25">
      <c r="A17063"/>
      <c r="B17063"/>
      <c r="C17063"/>
      <c r="D17063"/>
      <c r="E17063" s="148"/>
      <c r="F17063" s="148"/>
      <c r="G17063" s="149"/>
      <c r="H17063" s="148"/>
      <c r="I17063"/>
    </row>
    <row r="17064" spans="1:9" x14ac:dyDescent="0.25">
      <c r="A17064"/>
      <c r="B17064"/>
      <c r="C17064"/>
      <c r="D17064"/>
      <c r="E17064" s="148"/>
      <c r="F17064" s="148"/>
      <c r="G17064" s="149"/>
      <c r="H17064" s="148"/>
      <c r="I17064"/>
    </row>
    <row r="17065" spans="1:9" x14ac:dyDescent="0.25">
      <c r="A17065"/>
      <c r="B17065"/>
      <c r="C17065"/>
      <c r="D17065"/>
      <c r="E17065" s="148"/>
      <c r="F17065" s="148"/>
      <c r="G17065" s="149"/>
      <c r="H17065" s="148"/>
      <c r="I17065"/>
    </row>
    <row r="17066" spans="1:9" x14ac:dyDescent="0.25">
      <c r="A17066"/>
      <c r="B17066"/>
      <c r="C17066"/>
      <c r="D17066"/>
      <c r="E17066" s="148"/>
      <c r="F17066" s="148"/>
      <c r="G17066" s="149"/>
      <c r="H17066" s="148"/>
      <c r="I17066"/>
    </row>
    <row r="17067" spans="1:9" x14ac:dyDescent="0.25">
      <c r="A17067"/>
      <c r="B17067"/>
      <c r="C17067"/>
      <c r="D17067"/>
      <c r="E17067" s="148"/>
      <c r="F17067" s="148"/>
      <c r="G17067" s="149"/>
      <c r="H17067" s="148"/>
      <c r="I17067"/>
    </row>
    <row r="17068" spans="1:9" x14ac:dyDescent="0.25">
      <c r="A17068"/>
      <c r="B17068"/>
      <c r="C17068"/>
      <c r="D17068"/>
      <c r="E17068" s="148"/>
      <c r="F17068" s="148"/>
      <c r="G17068" s="149"/>
      <c r="H17068" s="148"/>
      <c r="I17068"/>
    </row>
    <row r="17069" spans="1:9" x14ac:dyDescent="0.25">
      <c r="A17069"/>
      <c r="B17069"/>
      <c r="C17069"/>
      <c r="D17069"/>
      <c r="E17069" s="148"/>
      <c r="F17069" s="148"/>
      <c r="G17069" s="149"/>
      <c r="H17069" s="148"/>
      <c r="I17069"/>
    </row>
    <row r="17070" spans="1:9" x14ac:dyDescent="0.25">
      <c r="A17070"/>
      <c r="B17070"/>
      <c r="C17070"/>
      <c r="D17070"/>
      <c r="E17070" s="148"/>
      <c r="F17070" s="148"/>
      <c r="G17070" s="149"/>
      <c r="H17070" s="148"/>
      <c r="I17070"/>
    </row>
    <row r="17071" spans="1:9" x14ac:dyDescent="0.25">
      <c r="A17071"/>
      <c r="B17071"/>
      <c r="C17071"/>
      <c r="D17071"/>
      <c r="E17071" s="148"/>
      <c r="F17071" s="148"/>
      <c r="G17071" s="149"/>
      <c r="H17071" s="148"/>
      <c r="I17071"/>
    </row>
    <row r="17072" spans="1:9" x14ac:dyDescent="0.25">
      <c r="A17072"/>
      <c r="B17072"/>
      <c r="C17072"/>
      <c r="D17072"/>
      <c r="E17072" s="148"/>
      <c r="F17072" s="148"/>
      <c r="G17072" s="149"/>
      <c r="H17072" s="148"/>
      <c r="I17072"/>
    </row>
    <row r="17073" spans="1:9" x14ac:dyDescent="0.25">
      <c r="A17073"/>
      <c r="B17073"/>
      <c r="C17073"/>
      <c r="D17073"/>
      <c r="E17073" s="148"/>
      <c r="F17073" s="148"/>
      <c r="G17073" s="149"/>
      <c r="H17073" s="148"/>
      <c r="I17073"/>
    </row>
    <row r="17074" spans="1:9" x14ac:dyDescent="0.25">
      <c r="A17074"/>
      <c r="B17074"/>
      <c r="C17074"/>
      <c r="D17074"/>
      <c r="E17074" s="148"/>
      <c r="F17074" s="148"/>
      <c r="G17074" s="149"/>
      <c r="H17074" s="148"/>
      <c r="I17074"/>
    </row>
    <row r="17075" spans="1:9" x14ac:dyDescent="0.25">
      <c r="A17075"/>
      <c r="B17075"/>
      <c r="C17075"/>
      <c r="D17075"/>
      <c r="E17075" s="148"/>
      <c r="F17075" s="148"/>
      <c r="G17075" s="149"/>
      <c r="H17075" s="148"/>
      <c r="I17075"/>
    </row>
    <row r="17076" spans="1:9" x14ac:dyDescent="0.25">
      <c r="A17076"/>
      <c r="B17076"/>
      <c r="C17076"/>
      <c r="D17076"/>
      <c r="E17076" s="148"/>
      <c r="F17076" s="148"/>
      <c r="G17076" s="149"/>
      <c r="H17076" s="148"/>
      <c r="I17076"/>
    </row>
    <row r="17077" spans="1:9" x14ac:dyDescent="0.25">
      <c r="A17077"/>
      <c r="B17077"/>
      <c r="C17077"/>
      <c r="D17077"/>
      <c r="E17077" s="148"/>
      <c r="F17077" s="148"/>
      <c r="G17077" s="149"/>
      <c r="H17077" s="148"/>
      <c r="I17077"/>
    </row>
    <row r="17078" spans="1:9" x14ac:dyDescent="0.25">
      <c r="A17078"/>
      <c r="B17078"/>
      <c r="C17078"/>
      <c r="D17078"/>
      <c r="E17078" s="148"/>
      <c r="F17078" s="148"/>
      <c r="G17078" s="149"/>
      <c r="H17078" s="148"/>
      <c r="I17078"/>
    </row>
    <row r="17079" spans="1:9" x14ac:dyDescent="0.25">
      <c r="A17079"/>
      <c r="B17079"/>
      <c r="C17079"/>
      <c r="D17079"/>
      <c r="E17079" s="148"/>
      <c r="F17079" s="148"/>
      <c r="G17079" s="149"/>
      <c r="H17079" s="148"/>
      <c r="I17079"/>
    </row>
    <row r="17080" spans="1:9" x14ac:dyDescent="0.25">
      <c r="A17080"/>
      <c r="B17080"/>
      <c r="C17080"/>
      <c r="D17080"/>
      <c r="E17080" s="148"/>
      <c r="F17080" s="148"/>
      <c r="G17080" s="149"/>
      <c r="H17080" s="148"/>
      <c r="I17080"/>
    </row>
    <row r="17081" spans="1:9" x14ac:dyDescent="0.25">
      <c r="A17081"/>
      <c r="B17081"/>
      <c r="C17081"/>
      <c r="D17081"/>
      <c r="E17081" s="148"/>
      <c r="F17081" s="148"/>
      <c r="G17081" s="149"/>
      <c r="H17081" s="148"/>
      <c r="I17081"/>
    </row>
    <row r="17082" spans="1:9" x14ac:dyDescent="0.25">
      <c r="A17082"/>
      <c r="B17082"/>
      <c r="C17082"/>
      <c r="D17082"/>
      <c r="E17082" s="148"/>
      <c r="F17082" s="148"/>
      <c r="G17082" s="149"/>
      <c r="H17082" s="148"/>
      <c r="I17082"/>
    </row>
    <row r="17083" spans="1:9" x14ac:dyDescent="0.25">
      <c r="A17083"/>
      <c r="B17083"/>
      <c r="C17083"/>
      <c r="D17083"/>
      <c r="E17083" s="148"/>
      <c r="F17083" s="148"/>
      <c r="G17083" s="149"/>
      <c r="H17083" s="148"/>
      <c r="I17083"/>
    </row>
    <row r="17084" spans="1:9" x14ac:dyDescent="0.25">
      <c r="A17084"/>
      <c r="B17084"/>
      <c r="C17084"/>
      <c r="D17084"/>
      <c r="E17084" s="148"/>
      <c r="F17084" s="148"/>
      <c r="G17084" s="149"/>
      <c r="H17084" s="148"/>
      <c r="I17084"/>
    </row>
    <row r="17085" spans="1:9" x14ac:dyDescent="0.25">
      <c r="A17085"/>
      <c r="B17085"/>
      <c r="C17085"/>
      <c r="D17085"/>
      <c r="E17085" s="148"/>
      <c r="F17085" s="148"/>
      <c r="G17085" s="149"/>
      <c r="H17085" s="148"/>
      <c r="I17085"/>
    </row>
    <row r="17086" spans="1:9" x14ac:dyDescent="0.25">
      <c r="A17086"/>
      <c r="B17086"/>
      <c r="C17086"/>
      <c r="D17086"/>
      <c r="E17086" s="148"/>
      <c r="F17086" s="148"/>
      <c r="G17086" s="149"/>
      <c r="H17086" s="148"/>
      <c r="I17086"/>
    </row>
    <row r="17087" spans="1:9" x14ac:dyDescent="0.25">
      <c r="A17087"/>
      <c r="B17087"/>
      <c r="C17087"/>
      <c r="D17087"/>
      <c r="E17087" s="148"/>
      <c r="F17087" s="148"/>
      <c r="G17087" s="149"/>
      <c r="H17087" s="148"/>
      <c r="I17087"/>
    </row>
    <row r="17088" spans="1:9" x14ac:dyDescent="0.25">
      <c r="A17088"/>
      <c r="B17088"/>
      <c r="C17088"/>
      <c r="D17088"/>
      <c r="E17088" s="148"/>
      <c r="F17088" s="148"/>
      <c r="G17088" s="149"/>
      <c r="H17088" s="148"/>
      <c r="I17088"/>
    </row>
    <row r="17089" spans="1:9" x14ac:dyDescent="0.25">
      <c r="A17089"/>
      <c r="B17089"/>
      <c r="C17089"/>
      <c r="D17089"/>
      <c r="E17089" s="148"/>
      <c r="F17089" s="148"/>
      <c r="G17089" s="149"/>
      <c r="H17089" s="148"/>
      <c r="I17089"/>
    </row>
    <row r="17090" spans="1:9" x14ac:dyDescent="0.25">
      <c r="A17090"/>
      <c r="B17090"/>
      <c r="C17090"/>
      <c r="D17090"/>
      <c r="E17090" s="148"/>
      <c r="F17090" s="148"/>
      <c r="G17090" s="149"/>
      <c r="H17090" s="148"/>
      <c r="I17090"/>
    </row>
    <row r="17091" spans="1:9" x14ac:dyDescent="0.25">
      <c r="A17091"/>
      <c r="B17091"/>
      <c r="C17091"/>
      <c r="D17091"/>
      <c r="E17091" s="148"/>
      <c r="F17091" s="148"/>
      <c r="G17091" s="149"/>
      <c r="H17091" s="148"/>
      <c r="I17091"/>
    </row>
    <row r="17092" spans="1:9" x14ac:dyDescent="0.25">
      <c r="A17092"/>
      <c r="B17092"/>
      <c r="C17092"/>
      <c r="D17092"/>
      <c r="E17092" s="148"/>
      <c r="F17092" s="148"/>
      <c r="G17092" s="149"/>
      <c r="H17092" s="148"/>
      <c r="I17092"/>
    </row>
    <row r="17093" spans="1:9" x14ac:dyDescent="0.25">
      <c r="A17093"/>
      <c r="B17093"/>
      <c r="C17093"/>
      <c r="D17093"/>
      <c r="E17093" s="148"/>
      <c r="F17093" s="148"/>
      <c r="G17093" s="149"/>
      <c r="H17093" s="148"/>
      <c r="I17093"/>
    </row>
    <row r="17094" spans="1:9" x14ac:dyDescent="0.25">
      <c r="A17094"/>
      <c r="B17094"/>
      <c r="C17094"/>
      <c r="D17094"/>
      <c r="E17094" s="148"/>
      <c r="F17094" s="148"/>
      <c r="G17094" s="149"/>
      <c r="H17094" s="148"/>
      <c r="I17094"/>
    </row>
    <row r="17095" spans="1:9" x14ac:dyDescent="0.25">
      <c r="A17095"/>
      <c r="B17095"/>
      <c r="C17095"/>
      <c r="D17095"/>
      <c r="E17095" s="148"/>
      <c r="F17095" s="148"/>
      <c r="G17095" s="149"/>
      <c r="H17095" s="148"/>
      <c r="I17095"/>
    </row>
    <row r="17096" spans="1:9" x14ac:dyDescent="0.25">
      <c r="A17096"/>
      <c r="B17096"/>
      <c r="C17096"/>
      <c r="D17096"/>
      <c r="E17096" s="148"/>
      <c r="F17096" s="148"/>
      <c r="G17096" s="149"/>
      <c r="H17096" s="148"/>
      <c r="I17096"/>
    </row>
    <row r="17097" spans="1:9" x14ac:dyDescent="0.25">
      <c r="A17097"/>
      <c r="B17097"/>
      <c r="C17097"/>
      <c r="D17097"/>
      <c r="E17097" s="148"/>
      <c r="F17097" s="148"/>
      <c r="G17097" s="149"/>
      <c r="H17097" s="148"/>
      <c r="I17097"/>
    </row>
    <row r="17098" spans="1:9" x14ac:dyDescent="0.25">
      <c r="A17098"/>
      <c r="B17098"/>
      <c r="C17098"/>
      <c r="D17098"/>
      <c r="E17098" s="148"/>
      <c r="F17098" s="148"/>
      <c r="G17098" s="149"/>
      <c r="H17098" s="148"/>
      <c r="I17098"/>
    </row>
    <row r="17099" spans="1:9" x14ac:dyDescent="0.25">
      <c r="A17099"/>
      <c r="B17099"/>
      <c r="C17099"/>
      <c r="D17099"/>
      <c r="E17099" s="148"/>
      <c r="F17099" s="148"/>
      <c r="G17099" s="149"/>
      <c r="H17099" s="148"/>
      <c r="I17099"/>
    </row>
    <row r="17100" spans="1:9" x14ac:dyDescent="0.25">
      <c r="A17100"/>
      <c r="B17100"/>
      <c r="C17100"/>
      <c r="D17100"/>
      <c r="E17100" s="148"/>
      <c r="F17100" s="148"/>
      <c r="G17100" s="149"/>
      <c r="H17100" s="148"/>
      <c r="I17100"/>
    </row>
    <row r="17101" spans="1:9" x14ac:dyDescent="0.25">
      <c r="A17101"/>
      <c r="B17101"/>
      <c r="C17101"/>
      <c r="D17101"/>
      <c r="E17101" s="148"/>
      <c r="F17101" s="148"/>
      <c r="G17101" s="149"/>
      <c r="H17101" s="148"/>
      <c r="I17101"/>
    </row>
    <row r="17102" spans="1:9" x14ac:dyDescent="0.25">
      <c r="A17102"/>
      <c r="B17102"/>
      <c r="C17102"/>
      <c r="D17102"/>
      <c r="E17102" s="148"/>
      <c r="F17102" s="148"/>
      <c r="G17102" s="149"/>
      <c r="H17102" s="148"/>
      <c r="I17102"/>
    </row>
    <row r="17103" spans="1:9" x14ac:dyDescent="0.25">
      <c r="A17103"/>
      <c r="B17103"/>
      <c r="C17103"/>
      <c r="D17103"/>
      <c r="E17103" s="148"/>
      <c r="F17103" s="148"/>
      <c r="G17103" s="149"/>
      <c r="H17103" s="148"/>
      <c r="I17103"/>
    </row>
    <row r="17104" spans="1:9" x14ac:dyDescent="0.25">
      <c r="A17104"/>
      <c r="B17104"/>
      <c r="C17104"/>
      <c r="D17104"/>
      <c r="E17104" s="148"/>
      <c r="F17104" s="148"/>
      <c r="G17104" s="149"/>
      <c r="H17104" s="148"/>
      <c r="I17104"/>
    </row>
    <row r="17105" spans="1:9" x14ac:dyDescent="0.25">
      <c r="A17105"/>
      <c r="B17105"/>
      <c r="C17105"/>
      <c r="D17105"/>
      <c r="E17105" s="148"/>
      <c r="F17105" s="148"/>
      <c r="G17105" s="149"/>
      <c r="H17105" s="148"/>
      <c r="I17105"/>
    </row>
    <row r="17106" spans="1:9" x14ac:dyDescent="0.25">
      <c r="A17106"/>
      <c r="B17106"/>
      <c r="C17106"/>
      <c r="D17106"/>
      <c r="E17106" s="148"/>
      <c r="F17106" s="148"/>
      <c r="G17106" s="149"/>
      <c r="H17106" s="148"/>
      <c r="I17106"/>
    </row>
    <row r="17107" spans="1:9" x14ac:dyDescent="0.25">
      <c r="A17107"/>
      <c r="B17107"/>
      <c r="C17107"/>
      <c r="D17107"/>
      <c r="E17107" s="148"/>
      <c r="F17107" s="148"/>
      <c r="G17107" s="149"/>
      <c r="H17107" s="148"/>
      <c r="I17107"/>
    </row>
    <row r="17108" spans="1:9" x14ac:dyDescent="0.25">
      <c r="A17108"/>
      <c r="B17108"/>
      <c r="C17108"/>
      <c r="D17108"/>
      <c r="E17108" s="148"/>
      <c r="F17108" s="148"/>
      <c r="G17108" s="149"/>
      <c r="H17108" s="148"/>
      <c r="I17108"/>
    </row>
    <row r="17109" spans="1:9" x14ac:dyDescent="0.25">
      <c r="A17109"/>
      <c r="B17109"/>
      <c r="C17109"/>
      <c r="D17109"/>
      <c r="E17109" s="148"/>
      <c r="F17109" s="148"/>
      <c r="G17109" s="149"/>
      <c r="H17109" s="148"/>
      <c r="I17109"/>
    </row>
    <row r="17110" spans="1:9" x14ac:dyDescent="0.25">
      <c r="A17110"/>
      <c r="B17110"/>
      <c r="C17110"/>
      <c r="D17110"/>
      <c r="E17110" s="148"/>
      <c r="F17110" s="148"/>
      <c r="G17110" s="149"/>
      <c r="H17110" s="148"/>
      <c r="I17110"/>
    </row>
    <row r="17111" spans="1:9" x14ac:dyDescent="0.25">
      <c r="A17111"/>
      <c r="B17111"/>
      <c r="C17111"/>
      <c r="D17111"/>
      <c r="E17111" s="148"/>
      <c r="F17111" s="148"/>
      <c r="G17111" s="149"/>
      <c r="H17111" s="148"/>
      <c r="I17111"/>
    </row>
    <row r="17112" spans="1:9" x14ac:dyDescent="0.25">
      <c r="A17112"/>
      <c r="B17112"/>
      <c r="C17112"/>
      <c r="D17112"/>
      <c r="E17112" s="148"/>
      <c r="F17112" s="148"/>
      <c r="G17112" s="149"/>
      <c r="H17112" s="148"/>
      <c r="I17112"/>
    </row>
    <row r="17113" spans="1:9" x14ac:dyDescent="0.25">
      <c r="A17113"/>
      <c r="B17113"/>
      <c r="C17113"/>
      <c r="D17113"/>
      <c r="E17113" s="148"/>
      <c r="F17113" s="148"/>
      <c r="G17113" s="149"/>
      <c r="H17113" s="148"/>
      <c r="I17113"/>
    </row>
    <row r="17114" spans="1:9" x14ac:dyDescent="0.25">
      <c r="A17114"/>
      <c r="B17114"/>
      <c r="C17114"/>
      <c r="D17114"/>
      <c r="E17114" s="148"/>
      <c r="F17114" s="148"/>
      <c r="G17114" s="149"/>
      <c r="H17114" s="148"/>
      <c r="I17114"/>
    </row>
    <row r="17115" spans="1:9" x14ac:dyDescent="0.25">
      <c r="A17115"/>
      <c r="B17115"/>
      <c r="C17115"/>
      <c r="D17115"/>
      <c r="E17115" s="148"/>
      <c r="F17115" s="148"/>
      <c r="G17115" s="149"/>
      <c r="H17115" s="148"/>
      <c r="I17115"/>
    </row>
    <row r="17116" spans="1:9" x14ac:dyDescent="0.25">
      <c r="A17116"/>
      <c r="B17116"/>
      <c r="C17116"/>
      <c r="D17116"/>
      <c r="E17116" s="148"/>
      <c r="F17116" s="148"/>
      <c r="G17116" s="149"/>
      <c r="H17116" s="148"/>
      <c r="I17116"/>
    </row>
    <row r="17117" spans="1:9" x14ac:dyDescent="0.25">
      <c r="A17117"/>
      <c r="B17117"/>
      <c r="C17117"/>
      <c r="D17117"/>
      <c r="E17117" s="148"/>
      <c r="F17117" s="148"/>
      <c r="G17117" s="149"/>
      <c r="H17117" s="148"/>
      <c r="I17117"/>
    </row>
    <row r="17118" spans="1:9" x14ac:dyDescent="0.25">
      <c r="A17118"/>
      <c r="B17118"/>
      <c r="C17118"/>
      <c r="D17118"/>
      <c r="E17118" s="148"/>
      <c r="F17118" s="148"/>
      <c r="G17118" s="149"/>
      <c r="H17118" s="148"/>
      <c r="I17118"/>
    </row>
    <row r="17119" spans="1:9" x14ac:dyDescent="0.25">
      <c r="A17119"/>
      <c r="B17119"/>
      <c r="C17119"/>
      <c r="D17119"/>
      <c r="E17119" s="148"/>
      <c r="F17119" s="148"/>
      <c r="G17119" s="149"/>
      <c r="H17119" s="148"/>
      <c r="I17119"/>
    </row>
    <row r="17120" spans="1:9" x14ac:dyDescent="0.25">
      <c r="A17120"/>
      <c r="B17120"/>
      <c r="C17120"/>
      <c r="D17120"/>
      <c r="E17120" s="148"/>
      <c r="F17120" s="148"/>
      <c r="G17120" s="149"/>
      <c r="H17120" s="148"/>
      <c r="I17120"/>
    </row>
    <row r="17121" spans="1:9" x14ac:dyDescent="0.25">
      <c r="A17121"/>
      <c r="B17121"/>
      <c r="C17121"/>
      <c r="D17121"/>
      <c r="E17121" s="148"/>
      <c r="F17121" s="148"/>
      <c r="G17121" s="149"/>
      <c r="H17121" s="148"/>
      <c r="I17121"/>
    </row>
    <row r="17122" spans="1:9" x14ac:dyDescent="0.25">
      <c r="A17122"/>
      <c r="B17122"/>
      <c r="C17122"/>
      <c r="D17122"/>
      <c r="E17122" s="148"/>
      <c r="F17122" s="148"/>
      <c r="G17122" s="149"/>
      <c r="H17122" s="148"/>
      <c r="I17122"/>
    </row>
    <row r="17123" spans="1:9" x14ac:dyDescent="0.25">
      <c r="A17123"/>
      <c r="B17123"/>
      <c r="C17123"/>
      <c r="D17123"/>
      <c r="E17123" s="148"/>
      <c r="F17123" s="148"/>
      <c r="G17123" s="149"/>
      <c r="H17123" s="148"/>
      <c r="I17123"/>
    </row>
    <row r="17124" spans="1:9" x14ac:dyDescent="0.25">
      <c r="A17124"/>
      <c r="B17124"/>
      <c r="C17124"/>
      <c r="D17124"/>
      <c r="E17124" s="148"/>
      <c r="F17124" s="148"/>
      <c r="G17124" s="149"/>
      <c r="H17124" s="148"/>
      <c r="I17124"/>
    </row>
    <row r="17125" spans="1:9" x14ac:dyDescent="0.25">
      <c r="A17125"/>
      <c r="B17125"/>
      <c r="C17125"/>
      <c r="D17125"/>
      <c r="E17125" s="148"/>
      <c r="F17125" s="148"/>
      <c r="G17125" s="149"/>
      <c r="H17125" s="148"/>
      <c r="I17125"/>
    </row>
    <row r="17126" spans="1:9" x14ac:dyDescent="0.25">
      <c r="A17126"/>
      <c r="B17126"/>
      <c r="C17126"/>
      <c r="D17126"/>
      <c r="E17126" s="148"/>
      <c r="F17126" s="148"/>
      <c r="G17126" s="149"/>
      <c r="H17126" s="148"/>
      <c r="I17126"/>
    </row>
    <row r="17127" spans="1:9" x14ac:dyDescent="0.25">
      <c r="A17127"/>
      <c r="B17127"/>
      <c r="C17127"/>
      <c r="D17127"/>
      <c r="E17127" s="148"/>
      <c r="F17127" s="148"/>
      <c r="G17127" s="149"/>
      <c r="H17127" s="148"/>
      <c r="I17127"/>
    </row>
    <row r="17128" spans="1:9" x14ac:dyDescent="0.25">
      <c r="A17128"/>
      <c r="B17128"/>
      <c r="C17128"/>
      <c r="D17128"/>
      <c r="E17128" s="148"/>
      <c r="F17128" s="148"/>
      <c r="G17128" s="149"/>
      <c r="H17128" s="148"/>
      <c r="I17128"/>
    </row>
    <row r="17129" spans="1:9" x14ac:dyDescent="0.25">
      <c r="A17129"/>
      <c r="B17129"/>
      <c r="C17129"/>
      <c r="D17129"/>
      <c r="E17129" s="148"/>
      <c r="F17129" s="148"/>
      <c r="G17129" s="149"/>
      <c r="H17129" s="148"/>
      <c r="I17129"/>
    </row>
    <row r="17130" spans="1:9" x14ac:dyDescent="0.25">
      <c r="A17130"/>
      <c r="B17130"/>
      <c r="C17130"/>
      <c r="D17130"/>
      <c r="E17130" s="148"/>
      <c r="F17130" s="148"/>
      <c r="G17130" s="149"/>
      <c r="H17130" s="148"/>
      <c r="I17130"/>
    </row>
    <row r="17131" spans="1:9" x14ac:dyDescent="0.25">
      <c r="A17131"/>
      <c r="B17131"/>
      <c r="C17131"/>
      <c r="D17131"/>
      <c r="E17131" s="148"/>
      <c r="F17131" s="148"/>
      <c r="G17131" s="149"/>
      <c r="H17131" s="148"/>
      <c r="I17131"/>
    </row>
    <row r="17132" spans="1:9" x14ac:dyDescent="0.25">
      <c r="A17132"/>
      <c r="B17132"/>
      <c r="C17132"/>
      <c r="D17132"/>
      <c r="E17132" s="148"/>
      <c r="F17132" s="148"/>
      <c r="G17132" s="149"/>
      <c r="H17132" s="148"/>
      <c r="I17132"/>
    </row>
    <row r="17133" spans="1:9" x14ac:dyDescent="0.25">
      <c r="A17133"/>
      <c r="B17133"/>
      <c r="C17133"/>
      <c r="D17133"/>
      <c r="E17133" s="148"/>
      <c r="F17133" s="148"/>
      <c r="G17133" s="149"/>
      <c r="H17133" s="148"/>
      <c r="I17133"/>
    </row>
    <row r="17134" spans="1:9" x14ac:dyDescent="0.25">
      <c r="A17134"/>
      <c r="B17134"/>
      <c r="C17134"/>
      <c r="D17134"/>
      <c r="E17134" s="148"/>
      <c r="F17134" s="148"/>
      <c r="G17134" s="149"/>
      <c r="H17134" s="148"/>
      <c r="I17134"/>
    </row>
    <row r="17135" spans="1:9" x14ac:dyDescent="0.25">
      <c r="A17135"/>
      <c r="B17135"/>
      <c r="C17135"/>
      <c r="D17135"/>
      <c r="E17135" s="148"/>
      <c r="F17135" s="148"/>
      <c r="G17135" s="149"/>
      <c r="H17135" s="148"/>
      <c r="I17135"/>
    </row>
    <row r="17136" spans="1:9" x14ac:dyDescent="0.25">
      <c r="A17136"/>
      <c r="B17136"/>
      <c r="C17136"/>
      <c r="D17136"/>
      <c r="E17136" s="148"/>
      <c r="F17136" s="148"/>
      <c r="G17136" s="149"/>
      <c r="H17136" s="148"/>
      <c r="I17136"/>
    </row>
    <row r="17137" spans="1:9" x14ac:dyDescent="0.25">
      <c r="A17137"/>
      <c r="B17137"/>
      <c r="C17137"/>
      <c r="D17137"/>
      <c r="E17137" s="148"/>
      <c r="F17137" s="148"/>
      <c r="G17137" s="149"/>
      <c r="H17137" s="148"/>
      <c r="I17137"/>
    </row>
    <row r="17138" spans="1:9" x14ac:dyDescent="0.25">
      <c r="A17138"/>
      <c r="B17138"/>
      <c r="C17138"/>
      <c r="D17138"/>
      <c r="E17138" s="148"/>
      <c r="F17138" s="148"/>
      <c r="G17138" s="149"/>
      <c r="H17138" s="148"/>
      <c r="I17138"/>
    </row>
    <row r="17139" spans="1:9" x14ac:dyDescent="0.25">
      <c r="A17139"/>
      <c r="B17139"/>
      <c r="C17139"/>
      <c r="D17139"/>
      <c r="E17139" s="148"/>
      <c r="F17139" s="148"/>
      <c r="G17139" s="149"/>
      <c r="H17139" s="148"/>
      <c r="I17139"/>
    </row>
    <row r="17140" spans="1:9" x14ac:dyDescent="0.25">
      <c r="A17140"/>
      <c r="B17140"/>
      <c r="C17140"/>
      <c r="D17140"/>
      <c r="E17140" s="148"/>
      <c r="F17140" s="148"/>
      <c r="G17140" s="149"/>
      <c r="H17140" s="148"/>
      <c r="I17140"/>
    </row>
    <row r="17141" spans="1:9" x14ac:dyDescent="0.25">
      <c r="A17141"/>
      <c r="B17141"/>
      <c r="C17141"/>
      <c r="D17141"/>
      <c r="E17141" s="148"/>
      <c r="F17141" s="148"/>
      <c r="G17141" s="149"/>
      <c r="H17141" s="148"/>
      <c r="I17141"/>
    </row>
    <row r="17142" spans="1:9" x14ac:dyDescent="0.25">
      <c r="A17142"/>
      <c r="B17142"/>
      <c r="C17142"/>
      <c r="D17142"/>
      <c r="E17142" s="148"/>
      <c r="F17142" s="148"/>
      <c r="G17142" s="149"/>
      <c r="H17142" s="148"/>
      <c r="I17142"/>
    </row>
    <row r="17143" spans="1:9" x14ac:dyDescent="0.25">
      <c r="A17143"/>
      <c r="B17143"/>
      <c r="C17143"/>
      <c r="D17143"/>
      <c r="E17143" s="148"/>
      <c r="F17143" s="148"/>
      <c r="G17143" s="149"/>
      <c r="H17143" s="148"/>
      <c r="I17143"/>
    </row>
    <row r="17144" spans="1:9" x14ac:dyDescent="0.25">
      <c r="A17144"/>
      <c r="B17144"/>
      <c r="C17144"/>
      <c r="D17144"/>
      <c r="E17144" s="148"/>
      <c r="F17144" s="148"/>
      <c r="G17144" s="149"/>
      <c r="H17144" s="148"/>
      <c r="I17144"/>
    </row>
    <row r="17145" spans="1:9" x14ac:dyDescent="0.25">
      <c r="A17145"/>
      <c r="B17145"/>
      <c r="C17145"/>
      <c r="D17145"/>
      <c r="E17145" s="148"/>
      <c r="F17145" s="148"/>
      <c r="G17145" s="149"/>
      <c r="H17145" s="148"/>
      <c r="I17145"/>
    </row>
    <row r="17146" spans="1:9" x14ac:dyDescent="0.25">
      <c r="A17146"/>
      <c r="B17146"/>
      <c r="C17146"/>
      <c r="D17146"/>
      <c r="E17146" s="148"/>
      <c r="F17146" s="148"/>
      <c r="G17146" s="149"/>
      <c r="H17146" s="148"/>
      <c r="I17146"/>
    </row>
    <row r="17147" spans="1:9" x14ac:dyDescent="0.25">
      <c r="A17147"/>
      <c r="B17147"/>
      <c r="C17147"/>
      <c r="D17147"/>
      <c r="E17147" s="148"/>
      <c r="F17147" s="148"/>
      <c r="G17147" s="149"/>
      <c r="H17147" s="148"/>
      <c r="I17147"/>
    </row>
    <row r="17148" spans="1:9" x14ac:dyDescent="0.25">
      <c r="A17148"/>
      <c r="B17148"/>
      <c r="C17148"/>
      <c r="D17148"/>
      <c r="E17148" s="148"/>
      <c r="F17148" s="148"/>
      <c r="G17148" s="149"/>
      <c r="H17148" s="148"/>
      <c r="I17148"/>
    </row>
    <row r="17149" spans="1:9" x14ac:dyDescent="0.25">
      <c r="A17149"/>
      <c r="B17149"/>
      <c r="C17149"/>
      <c r="D17149"/>
      <c r="E17149" s="148"/>
      <c r="F17149" s="148"/>
      <c r="G17149" s="149"/>
      <c r="H17149" s="148"/>
      <c r="I17149"/>
    </row>
    <row r="17150" spans="1:9" x14ac:dyDescent="0.25">
      <c r="A17150"/>
      <c r="B17150"/>
      <c r="C17150"/>
      <c r="D17150"/>
      <c r="E17150" s="148"/>
      <c r="F17150" s="148"/>
      <c r="G17150" s="149"/>
      <c r="H17150" s="148"/>
      <c r="I17150"/>
    </row>
    <row r="17151" spans="1:9" x14ac:dyDescent="0.25">
      <c r="A17151"/>
      <c r="B17151"/>
      <c r="C17151"/>
      <c r="D17151"/>
      <c r="E17151" s="148"/>
      <c r="F17151" s="148"/>
      <c r="G17151" s="149"/>
      <c r="H17151" s="148"/>
      <c r="I17151"/>
    </row>
    <row r="17152" spans="1:9" x14ac:dyDescent="0.25">
      <c r="A17152"/>
      <c r="B17152"/>
      <c r="C17152"/>
      <c r="D17152"/>
      <c r="E17152" s="148"/>
      <c r="F17152" s="148"/>
      <c r="G17152" s="149"/>
      <c r="H17152" s="148"/>
      <c r="I17152"/>
    </row>
    <row r="17153" spans="1:9" x14ac:dyDescent="0.25">
      <c r="A17153"/>
      <c r="B17153"/>
      <c r="C17153"/>
      <c r="D17153"/>
      <c r="E17153" s="148"/>
      <c r="F17153" s="148"/>
      <c r="G17153" s="149"/>
      <c r="H17153" s="148"/>
      <c r="I17153"/>
    </row>
    <row r="17154" spans="1:9" x14ac:dyDescent="0.25">
      <c r="A17154"/>
      <c r="B17154"/>
      <c r="C17154"/>
      <c r="D17154"/>
      <c r="E17154" s="148"/>
      <c r="F17154" s="148"/>
      <c r="G17154" s="149"/>
      <c r="H17154" s="148"/>
      <c r="I17154"/>
    </row>
    <row r="17155" spans="1:9" x14ac:dyDescent="0.25">
      <c r="A17155"/>
      <c r="B17155"/>
      <c r="C17155"/>
      <c r="D17155"/>
      <c r="E17155" s="148"/>
      <c r="F17155" s="148"/>
      <c r="G17155" s="149"/>
      <c r="H17155" s="148"/>
      <c r="I17155"/>
    </row>
    <row r="17156" spans="1:9" x14ac:dyDescent="0.25">
      <c r="A17156"/>
      <c r="B17156"/>
      <c r="C17156"/>
      <c r="D17156"/>
      <c r="E17156" s="148"/>
      <c r="F17156" s="148"/>
      <c r="G17156" s="149"/>
      <c r="H17156" s="148"/>
      <c r="I17156"/>
    </row>
    <row r="17157" spans="1:9" x14ac:dyDescent="0.25">
      <c r="A17157"/>
      <c r="B17157"/>
      <c r="C17157"/>
      <c r="D17157"/>
      <c r="E17157" s="148"/>
      <c r="F17157" s="148"/>
      <c r="G17157" s="149"/>
      <c r="H17157" s="148"/>
      <c r="I17157"/>
    </row>
    <row r="17158" spans="1:9" x14ac:dyDescent="0.25">
      <c r="A17158"/>
      <c r="B17158"/>
      <c r="C17158"/>
      <c r="D17158"/>
      <c r="E17158" s="148"/>
      <c r="F17158" s="148"/>
      <c r="G17158" s="149"/>
      <c r="H17158" s="148"/>
      <c r="I17158"/>
    </row>
    <row r="17159" spans="1:9" x14ac:dyDescent="0.25">
      <c r="A17159"/>
      <c r="B17159"/>
      <c r="C17159"/>
      <c r="D17159"/>
      <c r="E17159" s="148"/>
      <c r="F17159" s="148"/>
      <c r="G17159" s="149"/>
      <c r="H17159" s="148"/>
      <c r="I17159"/>
    </row>
    <row r="17160" spans="1:9" x14ac:dyDescent="0.25">
      <c r="A17160"/>
      <c r="B17160"/>
      <c r="C17160"/>
      <c r="D17160"/>
      <c r="E17160" s="148"/>
      <c r="F17160" s="148"/>
      <c r="G17160" s="149"/>
      <c r="H17160" s="148"/>
      <c r="I17160"/>
    </row>
    <row r="17161" spans="1:9" x14ac:dyDescent="0.25">
      <c r="A17161"/>
      <c r="B17161"/>
      <c r="C17161"/>
      <c r="D17161"/>
      <c r="E17161" s="148"/>
      <c r="F17161" s="148"/>
      <c r="G17161" s="149"/>
      <c r="H17161" s="148"/>
      <c r="I17161"/>
    </row>
    <row r="17162" spans="1:9" x14ac:dyDescent="0.25">
      <c r="A17162"/>
      <c r="B17162"/>
      <c r="C17162"/>
      <c r="D17162"/>
      <c r="E17162" s="148"/>
      <c r="F17162" s="148"/>
      <c r="G17162" s="149"/>
      <c r="H17162" s="148"/>
      <c r="I17162"/>
    </row>
    <row r="17163" spans="1:9" x14ac:dyDescent="0.25">
      <c r="A17163"/>
      <c r="B17163"/>
      <c r="C17163"/>
      <c r="D17163"/>
      <c r="E17163" s="148"/>
      <c r="F17163" s="148"/>
      <c r="G17163" s="149"/>
      <c r="H17163" s="148"/>
      <c r="I17163"/>
    </row>
    <row r="17164" spans="1:9" x14ac:dyDescent="0.25">
      <c r="A17164"/>
      <c r="B17164"/>
      <c r="C17164"/>
      <c r="D17164"/>
      <c r="E17164" s="148"/>
      <c r="F17164" s="148"/>
      <c r="G17164" s="149"/>
      <c r="H17164" s="148"/>
      <c r="I17164"/>
    </row>
    <row r="17165" spans="1:9" x14ac:dyDescent="0.25">
      <c r="A17165"/>
      <c r="B17165"/>
      <c r="C17165"/>
      <c r="D17165"/>
      <c r="E17165" s="148"/>
      <c r="F17165" s="148"/>
      <c r="G17165" s="149"/>
      <c r="H17165" s="148"/>
      <c r="I17165"/>
    </row>
    <row r="17166" spans="1:9" x14ac:dyDescent="0.25">
      <c r="A17166"/>
      <c r="B17166"/>
      <c r="C17166"/>
      <c r="D17166"/>
      <c r="E17166" s="148"/>
      <c r="F17166" s="148"/>
      <c r="G17166" s="149"/>
      <c r="H17166" s="148"/>
      <c r="I17166"/>
    </row>
    <row r="17167" spans="1:9" x14ac:dyDescent="0.25">
      <c r="A17167"/>
      <c r="B17167"/>
      <c r="C17167"/>
      <c r="D17167"/>
      <c r="E17167" s="148"/>
      <c r="F17167" s="148"/>
      <c r="G17167" s="149"/>
      <c r="H17167" s="148"/>
      <c r="I17167"/>
    </row>
    <row r="17168" spans="1:9" x14ac:dyDescent="0.25">
      <c r="A17168"/>
      <c r="B17168"/>
      <c r="C17168"/>
      <c r="D17168"/>
      <c r="E17168" s="148"/>
      <c r="F17168" s="148"/>
      <c r="G17168" s="149"/>
      <c r="H17168" s="148"/>
      <c r="I17168"/>
    </row>
    <row r="17169" spans="1:9" x14ac:dyDescent="0.25">
      <c r="A17169"/>
      <c r="B17169"/>
      <c r="C17169"/>
      <c r="D17169"/>
      <c r="E17169" s="148"/>
      <c r="F17169" s="148"/>
      <c r="G17169" s="149"/>
      <c r="H17169" s="148"/>
      <c r="I17169"/>
    </row>
    <row r="17170" spans="1:9" x14ac:dyDescent="0.25">
      <c r="A17170"/>
      <c r="B17170"/>
      <c r="C17170"/>
      <c r="D17170"/>
      <c r="E17170" s="148"/>
      <c r="F17170" s="148"/>
      <c r="G17170" s="149"/>
      <c r="H17170" s="148"/>
      <c r="I17170"/>
    </row>
    <row r="17171" spans="1:9" x14ac:dyDescent="0.25">
      <c r="A17171"/>
      <c r="B17171"/>
      <c r="C17171"/>
      <c r="D17171"/>
      <c r="E17171" s="148"/>
      <c r="F17171" s="148"/>
      <c r="G17171" s="149"/>
      <c r="H17171" s="148"/>
      <c r="I17171"/>
    </row>
    <row r="17172" spans="1:9" x14ac:dyDescent="0.25">
      <c r="A17172"/>
      <c r="B17172"/>
      <c r="C17172"/>
      <c r="D17172"/>
      <c r="E17172" s="148"/>
      <c r="F17172" s="148"/>
      <c r="G17172" s="149"/>
      <c r="H17172" s="148"/>
      <c r="I17172"/>
    </row>
    <row r="17173" spans="1:9" x14ac:dyDescent="0.25">
      <c r="A17173"/>
      <c r="B17173"/>
      <c r="C17173"/>
      <c r="D17173"/>
      <c r="E17173" s="148"/>
      <c r="F17173" s="148"/>
      <c r="G17173" s="149"/>
      <c r="H17173" s="148"/>
      <c r="I17173"/>
    </row>
    <row r="17174" spans="1:9" x14ac:dyDescent="0.25">
      <c r="A17174"/>
      <c r="B17174"/>
      <c r="C17174"/>
      <c r="D17174"/>
      <c r="E17174" s="148"/>
      <c r="F17174" s="148"/>
      <c r="G17174" s="149"/>
      <c r="H17174" s="148"/>
      <c r="I17174"/>
    </row>
    <row r="17175" spans="1:9" x14ac:dyDescent="0.25">
      <c r="A17175"/>
      <c r="B17175"/>
      <c r="C17175"/>
      <c r="D17175"/>
      <c r="E17175" s="148"/>
      <c r="F17175" s="148"/>
      <c r="G17175" s="149"/>
      <c r="H17175" s="148"/>
      <c r="I17175"/>
    </row>
    <row r="17176" spans="1:9" x14ac:dyDescent="0.25">
      <c r="A17176"/>
      <c r="B17176"/>
      <c r="C17176"/>
      <c r="D17176"/>
      <c r="E17176" s="148"/>
      <c r="F17176" s="148"/>
      <c r="G17176" s="149"/>
      <c r="H17176" s="148"/>
      <c r="I17176"/>
    </row>
    <row r="17177" spans="1:9" x14ac:dyDescent="0.25">
      <c r="A17177"/>
      <c r="B17177"/>
      <c r="C17177"/>
      <c r="D17177"/>
      <c r="E17177" s="148"/>
      <c r="F17177" s="148"/>
      <c r="G17177" s="149"/>
      <c r="H17177" s="148"/>
      <c r="I17177"/>
    </row>
    <row r="17178" spans="1:9" x14ac:dyDescent="0.25">
      <c r="A17178"/>
      <c r="B17178"/>
      <c r="C17178"/>
      <c r="D17178"/>
      <c r="E17178" s="148"/>
      <c r="F17178" s="148"/>
      <c r="G17178" s="149"/>
      <c r="H17178" s="148"/>
      <c r="I17178"/>
    </row>
    <row r="17179" spans="1:9" x14ac:dyDescent="0.25">
      <c r="A17179"/>
      <c r="B17179"/>
      <c r="C17179"/>
      <c r="D17179"/>
      <c r="E17179" s="148"/>
      <c r="F17179" s="148"/>
      <c r="G17179" s="149"/>
      <c r="H17179" s="148"/>
      <c r="I17179"/>
    </row>
    <row r="17180" spans="1:9" x14ac:dyDescent="0.25">
      <c r="A17180"/>
      <c r="B17180"/>
      <c r="C17180"/>
      <c r="D17180"/>
      <c r="E17180" s="148"/>
      <c r="F17180" s="148"/>
      <c r="G17180" s="149"/>
      <c r="H17180" s="148"/>
      <c r="I17180"/>
    </row>
    <row r="17181" spans="1:9" x14ac:dyDescent="0.25">
      <c r="A17181"/>
      <c r="B17181"/>
      <c r="C17181"/>
      <c r="D17181"/>
      <c r="E17181" s="148"/>
      <c r="F17181" s="148"/>
      <c r="G17181" s="149"/>
      <c r="H17181" s="148"/>
      <c r="I17181"/>
    </row>
    <row r="17182" spans="1:9" x14ac:dyDescent="0.25">
      <c r="A17182"/>
      <c r="B17182"/>
      <c r="C17182"/>
      <c r="D17182"/>
      <c r="E17182" s="148"/>
      <c r="F17182" s="148"/>
      <c r="G17182" s="149"/>
      <c r="H17182" s="148"/>
      <c r="I17182"/>
    </row>
    <row r="17183" spans="1:9" x14ac:dyDescent="0.25">
      <c r="A17183"/>
      <c r="B17183"/>
      <c r="C17183"/>
      <c r="D17183"/>
      <c r="E17183" s="148"/>
      <c r="F17183" s="148"/>
      <c r="G17183" s="149"/>
      <c r="H17183" s="148"/>
      <c r="I17183"/>
    </row>
    <row r="17184" spans="1:9" x14ac:dyDescent="0.25">
      <c r="A17184"/>
      <c r="B17184"/>
      <c r="C17184"/>
      <c r="D17184"/>
      <c r="E17184" s="148"/>
      <c r="F17184" s="148"/>
      <c r="G17184" s="149"/>
      <c r="H17184" s="148"/>
      <c r="I17184"/>
    </row>
    <row r="17185" spans="1:9" x14ac:dyDescent="0.25">
      <c r="A17185"/>
      <c r="B17185"/>
      <c r="C17185"/>
      <c r="D17185"/>
      <c r="E17185" s="148"/>
      <c r="F17185" s="148"/>
      <c r="G17185" s="149"/>
      <c r="H17185" s="148"/>
      <c r="I17185"/>
    </row>
    <row r="17186" spans="1:9" x14ac:dyDescent="0.25">
      <c r="A17186"/>
      <c r="B17186"/>
      <c r="C17186"/>
      <c r="D17186"/>
      <c r="E17186" s="148"/>
      <c r="F17186" s="148"/>
      <c r="G17186" s="149"/>
      <c r="H17186" s="148"/>
      <c r="I17186"/>
    </row>
    <row r="17187" spans="1:9" x14ac:dyDescent="0.25">
      <c r="A17187"/>
      <c r="B17187"/>
      <c r="C17187"/>
      <c r="D17187"/>
      <c r="E17187" s="148"/>
      <c r="F17187" s="148"/>
      <c r="G17187" s="149"/>
      <c r="H17187" s="148"/>
      <c r="I17187"/>
    </row>
    <row r="17188" spans="1:9" x14ac:dyDescent="0.25">
      <c r="A17188"/>
      <c r="B17188"/>
      <c r="C17188"/>
      <c r="D17188"/>
      <c r="E17188" s="148"/>
      <c r="F17188" s="148"/>
      <c r="G17188" s="149"/>
      <c r="H17188" s="148"/>
      <c r="I17188"/>
    </row>
    <row r="17189" spans="1:9" x14ac:dyDescent="0.25">
      <c r="A17189"/>
      <c r="B17189"/>
      <c r="C17189"/>
      <c r="D17189"/>
      <c r="E17189" s="148"/>
      <c r="F17189" s="148"/>
      <c r="G17189" s="149"/>
      <c r="H17189" s="148"/>
      <c r="I17189"/>
    </row>
    <row r="17190" spans="1:9" x14ac:dyDescent="0.25">
      <c r="A17190"/>
      <c r="B17190"/>
      <c r="C17190"/>
      <c r="D17190"/>
      <c r="E17190" s="148"/>
      <c r="F17190" s="148"/>
      <c r="G17190" s="149"/>
      <c r="H17190" s="148"/>
      <c r="I17190"/>
    </row>
    <row r="17191" spans="1:9" x14ac:dyDescent="0.25">
      <c r="A17191"/>
      <c r="B17191"/>
      <c r="C17191"/>
      <c r="D17191"/>
      <c r="E17191" s="148"/>
      <c r="F17191" s="148"/>
      <c r="G17191" s="149"/>
      <c r="H17191" s="148"/>
      <c r="I17191"/>
    </row>
    <row r="17192" spans="1:9" x14ac:dyDescent="0.25">
      <c r="A17192"/>
      <c r="B17192"/>
      <c r="C17192"/>
      <c r="D17192"/>
      <c r="E17192" s="148"/>
      <c r="F17192" s="148"/>
      <c r="G17192" s="149"/>
      <c r="H17192" s="148"/>
      <c r="I17192"/>
    </row>
    <row r="17193" spans="1:9" x14ac:dyDescent="0.25">
      <c r="A17193"/>
      <c r="B17193"/>
      <c r="C17193"/>
      <c r="D17193"/>
      <c r="E17193" s="148"/>
      <c r="F17193" s="148"/>
      <c r="G17193" s="149"/>
      <c r="H17193" s="148"/>
      <c r="I17193"/>
    </row>
    <row r="17194" spans="1:9" x14ac:dyDescent="0.25">
      <c r="A17194"/>
      <c r="B17194"/>
      <c r="C17194"/>
      <c r="D17194"/>
      <c r="E17194" s="148"/>
      <c r="F17194" s="148"/>
      <c r="G17194" s="149"/>
      <c r="H17194" s="148"/>
      <c r="I17194"/>
    </row>
    <row r="17195" spans="1:9" x14ac:dyDescent="0.25">
      <c r="A17195"/>
      <c r="B17195"/>
      <c r="C17195"/>
      <c r="D17195"/>
      <c r="E17195" s="148"/>
      <c r="F17195" s="148"/>
      <c r="G17195" s="149"/>
      <c r="H17195" s="148"/>
      <c r="I17195"/>
    </row>
    <row r="17196" spans="1:9" x14ac:dyDescent="0.25">
      <c r="A17196"/>
      <c r="B17196"/>
      <c r="C17196"/>
      <c r="D17196"/>
      <c r="E17196" s="148"/>
      <c r="F17196" s="148"/>
      <c r="G17196" s="149"/>
      <c r="H17196" s="148"/>
      <c r="I17196"/>
    </row>
    <row r="17197" spans="1:9" x14ac:dyDescent="0.25">
      <c r="A17197"/>
      <c r="B17197"/>
      <c r="C17197"/>
      <c r="D17197"/>
      <c r="E17197" s="148"/>
      <c r="F17197" s="148"/>
      <c r="G17197" s="149"/>
      <c r="H17197" s="148"/>
      <c r="I17197"/>
    </row>
    <row r="17198" spans="1:9" x14ac:dyDescent="0.25">
      <c r="A17198"/>
      <c r="B17198"/>
      <c r="C17198"/>
      <c r="D17198"/>
      <c r="E17198" s="148"/>
      <c r="F17198" s="148"/>
      <c r="G17198" s="149"/>
      <c r="H17198" s="148"/>
      <c r="I17198"/>
    </row>
    <row r="17199" spans="1:9" x14ac:dyDescent="0.25">
      <c r="A17199"/>
      <c r="B17199"/>
      <c r="C17199"/>
      <c r="D17199"/>
      <c r="E17199" s="148"/>
      <c r="F17199" s="148"/>
      <c r="G17199" s="149"/>
      <c r="H17199" s="148"/>
      <c r="I17199"/>
    </row>
    <row r="17200" spans="1:9" x14ac:dyDescent="0.25">
      <c r="A17200"/>
      <c r="B17200"/>
      <c r="C17200"/>
      <c r="D17200"/>
      <c r="E17200" s="148"/>
      <c r="F17200" s="148"/>
      <c r="G17200" s="149"/>
      <c r="H17200" s="148"/>
      <c r="I17200"/>
    </row>
    <row r="17201" spans="1:9" x14ac:dyDescent="0.25">
      <c r="A17201"/>
      <c r="B17201"/>
      <c r="C17201"/>
      <c r="D17201"/>
      <c r="E17201" s="148"/>
      <c r="F17201" s="148"/>
      <c r="G17201" s="149"/>
      <c r="H17201" s="148"/>
      <c r="I17201"/>
    </row>
    <row r="17202" spans="1:9" x14ac:dyDescent="0.25">
      <c r="A17202"/>
      <c r="B17202"/>
      <c r="C17202"/>
      <c r="D17202"/>
      <c r="E17202" s="148"/>
      <c r="F17202" s="148"/>
      <c r="G17202" s="149"/>
      <c r="H17202" s="148"/>
      <c r="I17202"/>
    </row>
    <row r="17203" spans="1:9" x14ac:dyDescent="0.25">
      <c r="A17203"/>
      <c r="B17203"/>
      <c r="C17203"/>
      <c r="D17203"/>
      <c r="E17203" s="148"/>
      <c r="F17203" s="148"/>
      <c r="G17203" s="149"/>
      <c r="H17203" s="148"/>
      <c r="I17203"/>
    </row>
    <row r="17204" spans="1:9" x14ac:dyDescent="0.25">
      <c r="A17204"/>
      <c r="B17204"/>
      <c r="C17204"/>
      <c r="D17204"/>
      <c r="E17204" s="148"/>
      <c r="F17204" s="148"/>
      <c r="G17204" s="149"/>
      <c r="H17204" s="148"/>
      <c r="I17204"/>
    </row>
    <row r="17205" spans="1:9" x14ac:dyDescent="0.25">
      <c r="A17205"/>
      <c r="B17205"/>
      <c r="C17205"/>
      <c r="D17205"/>
      <c r="E17205" s="148"/>
      <c r="F17205" s="148"/>
      <c r="G17205" s="149"/>
      <c r="H17205" s="148"/>
      <c r="I17205"/>
    </row>
    <row r="17206" spans="1:9" x14ac:dyDescent="0.25">
      <c r="A17206"/>
      <c r="B17206"/>
      <c r="C17206"/>
      <c r="D17206"/>
      <c r="E17206" s="148"/>
      <c r="F17206" s="148"/>
      <c r="G17206" s="149"/>
      <c r="H17206" s="148"/>
      <c r="I17206"/>
    </row>
    <row r="17207" spans="1:9" x14ac:dyDescent="0.25">
      <c r="A17207"/>
      <c r="B17207"/>
      <c r="C17207"/>
      <c r="D17207"/>
      <c r="E17207" s="148"/>
      <c r="F17207" s="148"/>
      <c r="G17207" s="149"/>
      <c r="H17207" s="148"/>
      <c r="I17207"/>
    </row>
    <row r="17208" spans="1:9" x14ac:dyDescent="0.25">
      <c r="A17208"/>
      <c r="B17208"/>
      <c r="C17208"/>
      <c r="D17208"/>
      <c r="E17208" s="148"/>
      <c r="F17208" s="148"/>
      <c r="G17208" s="149"/>
      <c r="H17208" s="148"/>
      <c r="I17208"/>
    </row>
    <row r="17209" spans="1:9" x14ac:dyDescent="0.25">
      <c r="A17209"/>
      <c r="B17209"/>
      <c r="C17209"/>
      <c r="D17209"/>
      <c r="E17209" s="148"/>
      <c r="F17209" s="148"/>
      <c r="G17209" s="149"/>
      <c r="H17209" s="148"/>
      <c r="I17209"/>
    </row>
    <row r="17210" spans="1:9" x14ac:dyDescent="0.25">
      <c r="A17210"/>
      <c r="B17210"/>
      <c r="C17210"/>
      <c r="D17210"/>
      <c r="E17210" s="148"/>
      <c r="F17210" s="148"/>
      <c r="G17210" s="149"/>
      <c r="H17210" s="148"/>
      <c r="I17210"/>
    </row>
    <row r="17211" spans="1:9" x14ac:dyDescent="0.25">
      <c r="A17211"/>
      <c r="B17211"/>
      <c r="C17211"/>
      <c r="D17211"/>
      <c r="E17211" s="148"/>
      <c r="F17211" s="148"/>
      <c r="G17211" s="149"/>
      <c r="H17211" s="148"/>
      <c r="I17211"/>
    </row>
    <row r="17212" spans="1:9" x14ac:dyDescent="0.25">
      <c r="A17212"/>
      <c r="B17212"/>
      <c r="C17212"/>
      <c r="D17212"/>
      <c r="E17212" s="148"/>
      <c r="F17212" s="148"/>
      <c r="G17212" s="149"/>
      <c r="H17212" s="148"/>
      <c r="I17212"/>
    </row>
    <row r="17213" spans="1:9" x14ac:dyDescent="0.25">
      <c r="A17213"/>
      <c r="B17213"/>
      <c r="C17213"/>
      <c r="D17213"/>
      <c r="E17213" s="148"/>
      <c r="F17213" s="148"/>
      <c r="G17213" s="149"/>
      <c r="H17213" s="148"/>
      <c r="I17213"/>
    </row>
    <row r="17214" spans="1:9" x14ac:dyDescent="0.25">
      <c r="A17214"/>
      <c r="B17214"/>
      <c r="C17214"/>
      <c r="D17214"/>
      <c r="E17214" s="148"/>
      <c r="F17214" s="148"/>
      <c r="G17214" s="149"/>
      <c r="H17214" s="148"/>
      <c r="I17214"/>
    </row>
    <row r="17215" spans="1:9" x14ac:dyDescent="0.25">
      <c r="A17215"/>
      <c r="B17215"/>
      <c r="C17215"/>
      <c r="D17215"/>
      <c r="E17215" s="148"/>
      <c r="F17215" s="148"/>
      <c r="G17215" s="149"/>
      <c r="H17215" s="148"/>
      <c r="I17215"/>
    </row>
    <row r="17216" spans="1:9" x14ac:dyDescent="0.25">
      <c r="A17216"/>
      <c r="B17216"/>
      <c r="C17216"/>
      <c r="D17216"/>
      <c r="E17216" s="148"/>
      <c r="F17216" s="148"/>
      <c r="G17216" s="149"/>
      <c r="H17216" s="148"/>
      <c r="I17216"/>
    </row>
    <row r="17217" spans="1:9" x14ac:dyDescent="0.25">
      <c r="A17217"/>
      <c r="B17217"/>
      <c r="C17217"/>
      <c r="D17217"/>
      <c r="E17217" s="148"/>
      <c r="F17217" s="148"/>
      <c r="G17217" s="149"/>
      <c r="H17217" s="148"/>
      <c r="I17217"/>
    </row>
    <row r="17218" spans="1:9" x14ac:dyDescent="0.25">
      <c r="A17218"/>
      <c r="B17218"/>
      <c r="C17218"/>
      <c r="D17218"/>
      <c r="E17218" s="148"/>
      <c r="F17218" s="148"/>
      <c r="G17218" s="149"/>
      <c r="H17218" s="148"/>
      <c r="I17218"/>
    </row>
    <row r="17219" spans="1:9" x14ac:dyDescent="0.25">
      <c r="A17219"/>
      <c r="B17219"/>
      <c r="C17219"/>
      <c r="D17219"/>
      <c r="E17219" s="148"/>
      <c r="F17219" s="148"/>
      <c r="G17219" s="149"/>
      <c r="H17219" s="148"/>
      <c r="I17219"/>
    </row>
    <row r="17220" spans="1:9" x14ac:dyDescent="0.25">
      <c r="A17220"/>
      <c r="B17220"/>
      <c r="C17220"/>
      <c r="D17220"/>
      <c r="E17220" s="148"/>
      <c r="F17220" s="148"/>
      <c r="G17220" s="149"/>
      <c r="H17220" s="148"/>
      <c r="I17220"/>
    </row>
    <row r="17221" spans="1:9" x14ac:dyDescent="0.25">
      <c r="A17221"/>
      <c r="B17221"/>
      <c r="C17221"/>
      <c r="D17221"/>
      <c r="E17221" s="148"/>
      <c r="F17221" s="148"/>
      <c r="G17221" s="149"/>
      <c r="H17221" s="148"/>
      <c r="I17221"/>
    </row>
    <row r="17222" spans="1:9" x14ac:dyDescent="0.25">
      <c r="A17222"/>
      <c r="B17222"/>
      <c r="C17222"/>
      <c r="D17222"/>
      <c r="E17222" s="148"/>
      <c r="F17222" s="148"/>
      <c r="G17222" s="149"/>
      <c r="H17222" s="148"/>
      <c r="I17222"/>
    </row>
    <row r="17223" spans="1:9" x14ac:dyDescent="0.25">
      <c r="A17223"/>
      <c r="B17223"/>
      <c r="C17223"/>
      <c r="D17223"/>
      <c r="E17223" s="148"/>
      <c r="F17223" s="148"/>
      <c r="G17223" s="149"/>
      <c r="H17223" s="148"/>
      <c r="I17223"/>
    </row>
    <row r="17224" spans="1:9" x14ac:dyDescent="0.25">
      <c r="A17224"/>
      <c r="B17224"/>
      <c r="C17224"/>
      <c r="D17224"/>
      <c r="E17224" s="148"/>
      <c r="F17224" s="148"/>
      <c r="G17224" s="149"/>
      <c r="H17224" s="148"/>
      <c r="I17224"/>
    </row>
    <row r="17225" spans="1:9" x14ac:dyDescent="0.25">
      <c r="A17225"/>
      <c r="B17225"/>
      <c r="C17225"/>
      <c r="D17225"/>
      <c r="E17225" s="148"/>
      <c r="F17225" s="148"/>
      <c r="G17225" s="149"/>
      <c r="H17225" s="148"/>
      <c r="I17225"/>
    </row>
    <row r="17226" spans="1:9" x14ac:dyDescent="0.25">
      <c r="A17226"/>
      <c r="B17226"/>
      <c r="C17226"/>
      <c r="D17226"/>
      <c r="E17226" s="148"/>
      <c r="F17226" s="148"/>
      <c r="G17226" s="149"/>
      <c r="H17226" s="148"/>
      <c r="I17226"/>
    </row>
    <row r="17227" spans="1:9" x14ac:dyDescent="0.25">
      <c r="A17227"/>
      <c r="B17227"/>
      <c r="C17227"/>
      <c r="D17227"/>
      <c r="E17227" s="148"/>
      <c r="F17227" s="148"/>
      <c r="G17227" s="149"/>
      <c r="H17227" s="148"/>
      <c r="I17227"/>
    </row>
    <row r="17228" spans="1:9" x14ac:dyDescent="0.25">
      <c r="A17228"/>
      <c r="B17228"/>
      <c r="C17228"/>
      <c r="D17228"/>
      <c r="E17228" s="148"/>
      <c r="F17228" s="148"/>
      <c r="G17228" s="149"/>
      <c r="H17228" s="148"/>
      <c r="I17228"/>
    </row>
    <row r="17229" spans="1:9" x14ac:dyDescent="0.25">
      <c r="A17229"/>
      <c r="B17229"/>
      <c r="C17229"/>
      <c r="D17229"/>
      <c r="E17229" s="148"/>
      <c r="F17229" s="148"/>
      <c r="G17229" s="149"/>
      <c r="H17229" s="148"/>
      <c r="I17229"/>
    </row>
    <row r="17230" spans="1:9" x14ac:dyDescent="0.25">
      <c r="A17230"/>
      <c r="B17230"/>
      <c r="C17230"/>
      <c r="D17230"/>
      <c r="E17230" s="148"/>
      <c r="F17230" s="148"/>
      <c r="G17230" s="149"/>
      <c r="H17230" s="148"/>
      <c r="I17230"/>
    </row>
    <row r="17231" spans="1:9" x14ac:dyDescent="0.25">
      <c r="A17231"/>
      <c r="B17231"/>
      <c r="C17231"/>
      <c r="D17231"/>
      <c r="E17231" s="148"/>
      <c r="F17231" s="148"/>
      <c r="G17231" s="149"/>
      <c r="H17231" s="148"/>
      <c r="I17231"/>
    </row>
    <row r="17232" spans="1:9" x14ac:dyDescent="0.25">
      <c r="A17232"/>
      <c r="B17232"/>
      <c r="C17232"/>
      <c r="D17232"/>
      <c r="E17232" s="148"/>
      <c r="F17232" s="148"/>
      <c r="G17232" s="149"/>
      <c r="H17232" s="148"/>
      <c r="I17232"/>
    </row>
    <row r="17233" spans="1:9" x14ac:dyDescent="0.25">
      <c r="A17233"/>
      <c r="B17233"/>
      <c r="C17233"/>
      <c r="D17233"/>
      <c r="E17233" s="148"/>
      <c r="F17233" s="148"/>
      <c r="G17233" s="149"/>
      <c r="H17233" s="148"/>
      <c r="I17233"/>
    </row>
    <row r="17234" spans="1:9" x14ac:dyDescent="0.25">
      <c r="A17234"/>
      <c r="B17234"/>
      <c r="C17234"/>
      <c r="D17234"/>
      <c r="E17234" s="148"/>
      <c r="F17234" s="148"/>
      <c r="G17234" s="149"/>
      <c r="H17234" s="148"/>
      <c r="I17234"/>
    </row>
    <row r="17235" spans="1:9" x14ac:dyDescent="0.25">
      <c r="A17235"/>
      <c r="B17235"/>
      <c r="C17235"/>
      <c r="D17235"/>
      <c r="E17235" s="148"/>
      <c r="F17235" s="148"/>
      <c r="G17235" s="149"/>
      <c r="H17235" s="148"/>
      <c r="I17235"/>
    </row>
    <row r="17236" spans="1:9" x14ac:dyDescent="0.25">
      <c r="A17236"/>
      <c r="B17236"/>
      <c r="C17236"/>
      <c r="D17236"/>
      <c r="E17236" s="148"/>
      <c r="F17236" s="148"/>
      <c r="G17236" s="149"/>
      <c r="H17236" s="148"/>
      <c r="I17236"/>
    </row>
    <row r="17237" spans="1:9" x14ac:dyDescent="0.25">
      <c r="A17237"/>
      <c r="B17237"/>
      <c r="C17237"/>
      <c r="D17237"/>
      <c r="E17237" s="148"/>
      <c r="F17237" s="148"/>
      <c r="G17237" s="149"/>
      <c r="H17237" s="148"/>
      <c r="I17237"/>
    </row>
    <row r="17238" spans="1:9" x14ac:dyDescent="0.25">
      <c r="A17238"/>
      <c r="B17238"/>
      <c r="C17238"/>
      <c r="D17238"/>
      <c r="E17238" s="148"/>
      <c r="F17238" s="148"/>
      <c r="G17238" s="149"/>
      <c r="H17238" s="148"/>
      <c r="I17238"/>
    </row>
    <row r="17239" spans="1:9" x14ac:dyDescent="0.25">
      <c r="A17239"/>
      <c r="B17239"/>
      <c r="C17239"/>
      <c r="D17239"/>
      <c r="E17239" s="148"/>
      <c r="F17239" s="148"/>
      <c r="G17239" s="149"/>
      <c r="H17239" s="148"/>
      <c r="I17239"/>
    </row>
    <row r="17240" spans="1:9" x14ac:dyDescent="0.25">
      <c r="A17240"/>
      <c r="B17240"/>
      <c r="C17240"/>
      <c r="D17240"/>
      <c r="E17240" s="148"/>
      <c r="F17240" s="148"/>
      <c r="G17240" s="149"/>
      <c r="H17240" s="148"/>
      <c r="I17240"/>
    </row>
    <row r="17241" spans="1:9" x14ac:dyDescent="0.25">
      <c r="A17241"/>
      <c r="B17241"/>
      <c r="C17241"/>
      <c r="D17241"/>
      <c r="E17241" s="148"/>
      <c r="F17241" s="148"/>
      <c r="G17241" s="149"/>
      <c r="H17241" s="148"/>
      <c r="I17241"/>
    </row>
    <row r="17242" spans="1:9" x14ac:dyDescent="0.25">
      <c r="A17242"/>
      <c r="B17242"/>
      <c r="C17242"/>
      <c r="D17242"/>
      <c r="E17242" s="148"/>
      <c r="F17242" s="148"/>
      <c r="G17242" s="149"/>
      <c r="H17242" s="148"/>
      <c r="I17242"/>
    </row>
    <row r="17243" spans="1:9" x14ac:dyDescent="0.25">
      <c r="A17243"/>
      <c r="B17243"/>
      <c r="C17243"/>
      <c r="D17243"/>
      <c r="E17243" s="148"/>
      <c r="F17243" s="148"/>
      <c r="G17243" s="149"/>
      <c r="H17243" s="148"/>
      <c r="I17243"/>
    </row>
    <row r="17244" spans="1:9" x14ac:dyDescent="0.25">
      <c r="A17244"/>
      <c r="B17244"/>
      <c r="C17244"/>
      <c r="D17244"/>
      <c r="E17244" s="148"/>
      <c r="F17244" s="148"/>
      <c r="G17244" s="149"/>
      <c r="H17244" s="148"/>
      <c r="I17244"/>
    </row>
    <row r="17245" spans="1:9" x14ac:dyDescent="0.25">
      <c r="A17245"/>
      <c r="B17245"/>
      <c r="C17245"/>
      <c r="D17245"/>
      <c r="E17245" s="148"/>
      <c r="F17245" s="148"/>
      <c r="G17245" s="149"/>
      <c r="H17245" s="148"/>
      <c r="I17245"/>
    </row>
    <row r="17246" spans="1:9" x14ac:dyDescent="0.25">
      <c r="A17246"/>
      <c r="B17246"/>
      <c r="C17246"/>
      <c r="D17246"/>
      <c r="E17246" s="148"/>
      <c r="F17246" s="148"/>
      <c r="G17246" s="149"/>
      <c r="H17246" s="148"/>
      <c r="I17246"/>
    </row>
    <row r="17247" spans="1:9" x14ac:dyDescent="0.25">
      <c r="A17247"/>
      <c r="B17247"/>
      <c r="C17247"/>
      <c r="D17247"/>
      <c r="E17247" s="148"/>
      <c r="F17247" s="148"/>
      <c r="G17247" s="149"/>
      <c r="H17247" s="148"/>
      <c r="I17247"/>
    </row>
    <row r="17248" spans="1:9" x14ac:dyDescent="0.25">
      <c r="A17248"/>
      <c r="B17248"/>
      <c r="C17248"/>
      <c r="D17248"/>
      <c r="E17248" s="148"/>
      <c r="F17248" s="148"/>
      <c r="G17248" s="149"/>
      <c r="H17248" s="148"/>
      <c r="I17248"/>
    </row>
    <row r="17249" spans="1:9" x14ac:dyDescent="0.25">
      <c r="A17249"/>
      <c r="B17249"/>
      <c r="C17249"/>
      <c r="D17249"/>
      <c r="E17249" s="148"/>
      <c r="F17249" s="148"/>
      <c r="G17249" s="149"/>
      <c r="H17249" s="148"/>
      <c r="I17249"/>
    </row>
    <row r="17250" spans="1:9" x14ac:dyDescent="0.25">
      <c r="A17250"/>
      <c r="B17250"/>
      <c r="C17250"/>
      <c r="D17250"/>
      <c r="E17250" s="148"/>
      <c r="F17250" s="148"/>
      <c r="G17250" s="149"/>
      <c r="H17250" s="148"/>
      <c r="I17250"/>
    </row>
    <row r="17251" spans="1:9" x14ac:dyDescent="0.25">
      <c r="A17251"/>
      <c r="B17251"/>
      <c r="C17251"/>
      <c r="D17251"/>
      <c r="E17251" s="148"/>
      <c r="F17251" s="148"/>
      <c r="G17251" s="149"/>
      <c r="H17251" s="148"/>
      <c r="I17251"/>
    </row>
    <row r="17252" spans="1:9" x14ac:dyDescent="0.25">
      <c r="A17252"/>
      <c r="B17252"/>
      <c r="C17252"/>
      <c r="D17252"/>
      <c r="E17252" s="148"/>
      <c r="F17252" s="148"/>
      <c r="G17252" s="149"/>
      <c r="H17252" s="148"/>
      <c r="I17252"/>
    </row>
    <row r="17253" spans="1:9" x14ac:dyDescent="0.25">
      <c r="A17253"/>
      <c r="B17253"/>
      <c r="C17253"/>
      <c r="D17253"/>
      <c r="E17253" s="148"/>
      <c r="F17253" s="148"/>
      <c r="G17253" s="149"/>
      <c r="H17253" s="148"/>
      <c r="I17253"/>
    </row>
    <row r="17254" spans="1:9" x14ac:dyDescent="0.25">
      <c r="A17254"/>
      <c r="B17254"/>
      <c r="C17254"/>
      <c r="D17254"/>
      <c r="E17254" s="148"/>
      <c r="F17254" s="148"/>
      <c r="G17254" s="149"/>
      <c r="H17254" s="148"/>
      <c r="I17254"/>
    </row>
    <row r="17255" spans="1:9" x14ac:dyDescent="0.25">
      <c r="A17255"/>
      <c r="B17255"/>
      <c r="C17255"/>
      <c r="D17255"/>
      <c r="E17255" s="148"/>
      <c r="F17255" s="148"/>
      <c r="G17255" s="149"/>
      <c r="H17255" s="148"/>
      <c r="I17255"/>
    </row>
    <row r="17256" spans="1:9" x14ac:dyDescent="0.25">
      <c r="A17256"/>
      <c r="B17256"/>
      <c r="C17256"/>
      <c r="D17256"/>
      <c r="E17256" s="148"/>
      <c r="F17256" s="148"/>
      <c r="G17256" s="149"/>
      <c r="H17256" s="148"/>
      <c r="I17256"/>
    </row>
    <row r="17257" spans="1:9" x14ac:dyDescent="0.25">
      <c r="A17257"/>
      <c r="B17257"/>
      <c r="C17257"/>
      <c r="D17257"/>
      <c r="E17257" s="148"/>
      <c r="F17257" s="148"/>
      <c r="G17257" s="149"/>
      <c r="H17257" s="148"/>
      <c r="I17257"/>
    </row>
    <row r="17258" spans="1:9" x14ac:dyDescent="0.25">
      <c r="A17258"/>
      <c r="B17258"/>
      <c r="C17258"/>
      <c r="D17258"/>
      <c r="E17258" s="148"/>
      <c r="F17258" s="148"/>
      <c r="G17258" s="149"/>
      <c r="H17258" s="148"/>
      <c r="I17258"/>
    </row>
    <row r="17259" spans="1:9" x14ac:dyDescent="0.25">
      <c r="A17259"/>
      <c r="B17259"/>
      <c r="C17259"/>
      <c r="D17259"/>
      <c r="E17259" s="148"/>
      <c r="F17259" s="148"/>
      <c r="G17259" s="149"/>
      <c r="H17259" s="148"/>
      <c r="I17259"/>
    </row>
    <row r="17260" spans="1:9" x14ac:dyDescent="0.25">
      <c r="A17260"/>
      <c r="B17260"/>
      <c r="C17260"/>
      <c r="D17260"/>
      <c r="E17260" s="148"/>
      <c r="F17260" s="148"/>
      <c r="G17260" s="149"/>
      <c r="H17260" s="148"/>
      <c r="I17260"/>
    </row>
    <row r="17261" spans="1:9" x14ac:dyDescent="0.25">
      <c r="A17261"/>
      <c r="B17261"/>
      <c r="C17261"/>
      <c r="D17261"/>
      <c r="E17261" s="148"/>
      <c r="F17261" s="148"/>
      <c r="G17261" s="149"/>
      <c r="H17261" s="148"/>
      <c r="I17261"/>
    </row>
    <row r="17262" spans="1:9" x14ac:dyDescent="0.25">
      <c r="A17262"/>
      <c r="B17262"/>
      <c r="C17262"/>
      <c r="D17262"/>
      <c r="E17262" s="148"/>
      <c r="F17262" s="148"/>
      <c r="G17262" s="149"/>
      <c r="H17262" s="148"/>
      <c r="I17262"/>
    </row>
    <row r="17263" spans="1:9" x14ac:dyDescent="0.25">
      <c r="A17263"/>
      <c r="B17263"/>
      <c r="C17263"/>
      <c r="D17263"/>
      <c r="E17263" s="148"/>
      <c r="F17263" s="148"/>
      <c r="G17263" s="149"/>
      <c r="H17263" s="148"/>
      <c r="I17263"/>
    </row>
    <row r="17264" spans="1:9" x14ac:dyDescent="0.25">
      <c r="A17264"/>
      <c r="B17264"/>
      <c r="C17264"/>
      <c r="D17264"/>
      <c r="E17264" s="148"/>
      <c r="F17264" s="148"/>
      <c r="G17264" s="149"/>
      <c r="H17264" s="148"/>
      <c r="I17264"/>
    </row>
    <row r="17265" spans="1:9" x14ac:dyDescent="0.25">
      <c r="A17265"/>
      <c r="B17265"/>
      <c r="C17265"/>
      <c r="D17265"/>
      <c r="E17265" s="148"/>
      <c r="F17265" s="148"/>
      <c r="G17265" s="149"/>
      <c r="H17265" s="148"/>
      <c r="I17265"/>
    </row>
    <row r="17266" spans="1:9" x14ac:dyDescent="0.25">
      <c r="A17266"/>
      <c r="B17266"/>
      <c r="C17266"/>
      <c r="D17266"/>
      <c r="E17266" s="148"/>
      <c r="F17266" s="148"/>
      <c r="G17266" s="149"/>
      <c r="H17266" s="148"/>
      <c r="I17266"/>
    </row>
    <row r="17267" spans="1:9" x14ac:dyDescent="0.25">
      <c r="A17267"/>
      <c r="B17267"/>
      <c r="C17267"/>
      <c r="D17267"/>
      <c r="E17267" s="148"/>
      <c r="F17267" s="148"/>
      <c r="G17267" s="149"/>
      <c r="H17267" s="148"/>
      <c r="I17267"/>
    </row>
    <row r="17268" spans="1:9" x14ac:dyDescent="0.25">
      <c r="A17268"/>
      <c r="B17268"/>
      <c r="C17268"/>
      <c r="D17268"/>
      <c r="E17268" s="148"/>
      <c r="F17268" s="148"/>
      <c r="G17268" s="149"/>
      <c r="H17268" s="148"/>
      <c r="I17268"/>
    </row>
    <row r="17269" spans="1:9" x14ac:dyDescent="0.25">
      <c r="A17269"/>
      <c r="B17269"/>
      <c r="C17269"/>
      <c r="D17269"/>
      <c r="E17269" s="148"/>
      <c r="F17269" s="148"/>
      <c r="G17269" s="149"/>
      <c r="H17269" s="148"/>
      <c r="I17269"/>
    </row>
    <row r="17270" spans="1:9" x14ac:dyDescent="0.25">
      <c r="A17270"/>
      <c r="B17270"/>
      <c r="C17270"/>
      <c r="D17270"/>
      <c r="E17270" s="148"/>
      <c r="F17270" s="148"/>
      <c r="G17270" s="149"/>
      <c r="H17270" s="148"/>
      <c r="I17270"/>
    </row>
    <row r="17271" spans="1:9" x14ac:dyDescent="0.25">
      <c r="A17271"/>
      <c r="B17271"/>
      <c r="C17271"/>
      <c r="D17271"/>
      <c r="E17271" s="148"/>
      <c r="F17271" s="148"/>
      <c r="G17271" s="149"/>
      <c r="H17271" s="148"/>
      <c r="I17271"/>
    </row>
    <row r="17272" spans="1:9" x14ac:dyDescent="0.25">
      <c r="A17272"/>
      <c r="B17272"/>
      <c r="C17272"/>
      <c r="D17272"/>
      <c r="E17272" s="148"/>
      <c r="F17272" s="148"/>
      <c r="G17272" s="149"/>
      <c r="H17272" s="148"/>
      <c r="I17272"/>
    </row>
    <row r="17273" spans="1:9" x14ac:dyDescent="0.25">
      <c r="A17273"/>
      <c r="B17273"/>
      <c r="C17273"/>
      <c r="D17273"/>
      <c r="E17273" s="148"/>
      <c r="F17273" s="148"/>
      <c r="G17273" s="149"/>
      <c r="H17273" s="148"/>
      <c r="I17273"/>
    </row>
    <row r="17274" spans="1:9" x14ac:dyDescent="0.25">
      <c r="A17274"/>
      <c r="B17274"/>
      <c r="C17274"/>
      <c r="D17274"/>
      <c r="E17274" s="148"/>
      <c r="F17274" s="148"/>
      <c r="G17274" s="149"/>
      <c r="H17274" s="148"/>
      <c r="I17274"/>
    </row>
    <row r="17275" spans="1:9" x14ac:dyDescent="0.25">
      <c r="A17275"/>
      <c r="B17275"/>
      <c r="C17275"/>
      <c r="D17275"/>
      <c r="E17275" s="148"/>
      <c r="F17275" s="148"/>
      <c r="G17275" s="149"/>
      <c r="H17275" s="148"/>
      <c r="I17275"/>
    </row>
    <row r="17276" spans="1:9" x14ac:dyDescent="0.25">
      <c r="A17276"/>
      <c r="B17276"/>
      <c r="C17276"/>
      <c r="D17276"/>
      <c r="E17276" s="148"/>
      <c r="F17276" s="148"/>
      <c r="G17276" s="149"/>
      <c r="H17276" s="148"/>
      <c r="I17276"/>
    </row>
    <row r="17277" spans="1:9" x14ac:dyDescent="0.25">
      <c r="A17277"/>
      <c r="B17277"/>
      <c r="C17277"/>
      <c r="D17277"/>
      <c r="E17277" s="148"/>
      <c r="F17277" s="148"/>
      <c r="G17277" s="149"/>
      <c r="H17277" s="148"/>
      <c r="I17277"/>
    </row>
    <row r="17278" spans="1:9" x14ac:dyDescent="0.25">
      <c r="A17278"/>
      <c r="B17278"/>
      <c r="C17278"/>
      <c r="D17278"/>
      <c r="E17278" s="148"/>
      <c r="F17278" s="148"/>
      <c r="G17278" s="149"/>
      <c r="H17278" s="148"/>
      <c r="I17278"/>
    </row>
    <row r="17279" spans="1:9" x14ac:dyDescent="0.25">
      <c r="A17279"/>
      <c r="B17279"/>
      <c r="C17279"/>
      <c r="D17279"/>
      <c r="E17279" s="148"/>
      <c r="F17279" s="148"/>
      <c r="G17279" s="149"/>
      <c r="H17279" s="148"/>
      <c r="I17279"/>
    </row>
    <row r="17280" spans="1:9" x14ac:dyDescent="0.25">
      <c r="A17280"/>
      <c r="B17280"/>
      <c r="C17280"/>
      <c r="D17280"/>
      <c r="E17280" s="148"/>
      <c r="F17280" s="148"/>
      <c r="G17280" s="149"/>
      <c r="H17280" s="148"/>
      <c r="I17280"/>
    </row>
    <row r="17281" spans="1:9" x14ac:dyDescent="0.25">
      <c r="A17281"/>
      <c r="B17281"/>
      <c r="C17281"/>
      <c r="D17281"/>
      <c r="E17281" s="148"/>
      <c r="F17281" s="148"/>
      <c r="G17281" s="149"/>
      <c r="H17281" s="148"/>
      <c r="I17281"/>
    </row>
    <row r="17282" spans="1:9" x14ac:dyDescent="0.25">
      <c r="A17282"/>
      <c r="B17282"/>
      <c r="C17282"/>
      <c r="D17282"/>
      <c r="E17282" s="148"/>
      <c r="F17282" s="148"/>
      <c r="G17282" s="149"/>
      <c r="H17282" s="148"/>
      <c r="I17282"/>
    </row>
    <row r="17283" spans="1:9" x14ac:dyDescent="0.25">
      <c r="A17283"/>
      <c r="B17283"/>
      <c r="C17283"/>
      <c r="D17283"/>
      <c r="E17283" s="148"/>
      <c r="F17283" s="148"/>
      <c r="G17283" s="149"/>
      <c r="H17283" s="148"/>
      <c r="I17283"/>
    </row>
    <row r="17284" spans="1:9" x14ac:dyDescent="0.25">
      <c r="A17284"/>
      <c r="B17284"/>
      <c r="C17284"/>
      <c r="D17284"/>
      <c r="E17284" s="148"/>
      <c r="F17284" s="148"/>
      <c r="G17284" s="149"/>
      <c r="H17284" s="148"/>
      <c r="I17284"/>
    </row>
    <row r="17285" spans="1:9" x14ac:dyDescent="0.25">
      <c r="A17285"/>
      <c r="B17285"/>
      <c r="C17285"/>
      <c r="D17285"/>
      <c r="E17285" s="148"/>
      <c r="F17285" s="148"/>
      <c r="G17285" s="149"/>
      <c r="H17285" s="148"/>
      <c r="I17285"/>
    </row>
    <row r="17286" spans="1:9" x14ac:dyDescent="0.25">
      <c r="A17286"/>
      <c r="B17286"/>
      <c r="C17286"/>
      <c r="D17286"/>
      <c r="E17286" s="148"/>
      <c r="F17286" s="148"/>
      <c r="G17286" s="149"/>
      <c r="H17286" s="148"/>
      <c r="I17286"/>
    </row>
    <row r="17287" spans="1:9" x14ac:dyDescent="0.25">
      <c r="A17287"/>
      <c r="B17287"/>
      <c r="C17287"/>
      <c r="D17287"/>
      <c r="E17287" s="148"/>
      <c r="F17287" s="148"/>
      <c r="G17287" s="149"/>
      <c r="H17287" s="148"/>
      <c r="I17287"/>
    </row>
    <row r="17288" spans="1:9" x14ac:dyDescent="0.25">
      <c r="A17288"/>
      <c r="B17288"/>
      <c r="C17288"/>
      <c r="D17288"/>
      <c r="E17288" s="148"/>
      <c r="F17288" s="148"/>
      <c r="G17288" s="149"/>
      <c r="H17288" s="148"/>
      <c r="I17288"/>
    </row>
    <row r="17289" spans="1:9" x14ac:dyDescent="0.25">
      <c r="A17289"/>
      <c r="B17289"/>
      <c r="C17289"/>
      <c r="D17289"/>
      <c r="E17289" s="148"/>
      <c r="F17289" s="148"/>
      <c r="G17289" s="149"/>
      <c r="H17289" s="148"/>
      <c r="I17289"/>
    </row>
    <row r="17290" spans="1:9" x14ac:dyDescent="0.25">
      <c r="A17290"/>
      <c r="B17290"/>
      <c r="C17290"/>
      <c r="D17290"/>
      <c r="E17290" s="148"/>
      <c r="F17290" s="148"/>
      <c r="G17290" s="149"/>
      <c r="H17290" s="148"/>
      <c r="I17290"/>
    </row>
    <row r="17291" spans="1:9" x14ac:dyDescent="0.25">
      <c r="A17291"/>
      <c r="B17291"/>
      <c r="C17291"/>
      <c r="D17291"/>
      <c r="E17291" s="148"/>
      <c r="F17291" s="148"/>
      <c r="G17291" s="149"/>
      <c r="H17291" s="148"/>
      <c r="I17291"/>
    </row>
    <row r="17292" spans="1:9" x14ac:dyDescent="0.25">
      <c r="A17292"/>
      <c r="B17292"/>
      <c r="C17292"/>
      <c r="D17292"/>
      <c r="E17292" s="148"/>
      <c r="F17292" s="148"/>
      <c r="G17292" s="149"/>
      <c r="H17292" s="148"/>
      <c r="I17292"/>
    </row>
    <row r="17293" spans="1:9" x14ac:dyDescent="0.25">
      <c r="A17293"/>
      <c r="B17293"/>
      <c r="C17293"/>
      <c r="D17293"/>
      <c r="E17293" s="148"/>
      <c r="F17293" s="148"/>
      <c r="G17293" s="149"/>
      <c r="H17293" s="148"/>
      <c r="I17293"/>
    </row>
    <row r="17294" spans="1:9" x14ac:dyDescent="0.25">
      <c r="A17294"/>
      <c r="B17294"/>
      <c r="C17294"/>
      <c r="D17294"/>
      <c r="E17294" s="148"/>
      <c r="F17294" s="148"/>
      <c r="G17294" s="149"/>
      <c r="H17294" s="148"/>
      <c r="I17294"/>
    </row>
    <row r="17295" spans="1:9" x14ac:dyDescent="0.25">
      <c r="A17295"/>
      <c r="B17295"/>
      <c r="C17295"/>
      <c r="D17295"/>
      <c r="E17295" s="148"/>
      <c r="F17295" s="148"/>
      <c r="G17295" s="149"/>
      <c r="H17295" s="148"/>
      <c r="I17295"/>
    </row>
    <row r="17296" spans="1:9" x14ac:dyDescent="0.25">
      <c r="A17296"/>
      <c r="B17296"/>
      <c r="C17296"/>
      <c r="D17296"/>
      <c r="E17296" s="148"/>
      <c r="F17296" s="148"/>
      <c r="G17296" s="149"/>
      <c r="H17296" s="148"/>
      <c r="I17296"/>
    </row>
    <row r="17297" spans="1:9" x14ac:dyDescent="0.25">
      <c r="A17297"/>
      <c r="B17297"/>
      <c r="C17297"/>
      <c r="D17297"/>
      <c r="E17297" s="148"/>
      <c r="F17297" s="148"/>
      <c r="G17297" s="149"/>
      <c r="H17297" s="148"/>
      <c r="I17297"/>
    </row>
    <row r="17298" spans="1:9" x14ac:dyDescent="0.25">
      <c r="A17298"/>
      <c r="B17298"/>
      <c r="C17298"/>
      <c r="D17298"/>
      <c r="E17298" s="148"/>
      <c r="F17298" s="148"/>
      <c r="G17298" s="149"/>
      <c r="H17298" s="148"/>
      <c r="I17298"/>
    </row>
    <row r="17299" spans="1:9" x14ac:dyDescent="0.25">
      <c r="A17299"/>
      <c r="B17299"/>
      <c r="C17299"/>
      <c r="D17299"/>
      <c r="E17299" s="148"/>
      <c r="F17299" s="148"/>
      <c r="G17299" s="149"/>
      <c r="H17299" s="148"/>
      <c r="I17299"/>
    </row>
    <row r="17300" spans="1:9" x14ac:dyDescent="0.25">
      <c r="A17300"/>
      <c r="B17300"/>
      <c r="C17300"/>
      <c r="D17300"/>
      <c r="E17300" s="148"/>
      <c r="F17300" s="148"/>
      <c r="G17300" s="149"/>
      <c r="H17300" s="148"/>
      <c r="I17300"/>
    </row>
    <row r="17301" spans="1:9" x14ac:dyDescent="0.25">
      <c r="A17301"/>
      <c r="B17301"/>
      <c r="C17301"/>
      <c r="D17301"/>
      <c r="E17301" s="148"/>
      <c r="F17301" s="148"/>
      <c r="G17301" s="149"/>
      <c r="H17301" s="148"/>
      <c r="I17301"/>
    </row>
    <row r="17302" spans="1:9" x14ac:dyDescent="0.25">
      <c r="A17302"/>
      <c r="B17302"/>
      <c r="C17302"/>
      <c r="D17302"/>
      <c r="E17302" s="148"/>
      <c r="F17302" s="148"/>
      <c r="G17302" s="149"/>
      <c r="H17302" s="148"/>
      <c r="I17302"/>
    </row>
    <row r="17303" spans="1:9" x14ac:dyDescent="0.25">
      <c r="A17303"/>
      <c r="B17303"/>
      <c r="C17303"/>
      <c r="D17303"/>
      <c r="E17303" s="148"/>
      <c r="F17303" s="148"/>
      <c r="G17303" s="149"/>
      <c r="H17303" s="148"/>
      <c r="I17303"/>
    </row>
    <row r="17304" spans="1:9" x14ac:dyDescent="0.25">
      <c r="A17304"/>
      <c r="B17304"/>
      <c r="C17304"/>
      <c r="D17304"/>
      <c r="E17304" s="148"/>
      <c r="F17304" s="148"/>
      <c r="G17304" s="149"/>
      <c r="H17304" s="148"/>
      <c r="I17304"/>
    </row>
    <row r="17305" spans="1:9" x14ac:dyDescent="0.25">
      <c r="A17305"/>
      <c r="B17305"/>
      <c r="C17305"/>
      <c r="D17305"/>
      <c r="E17305" s="148"/>
      <c r="F17305" s="148"/>
      <c r="G17305" s="149"/>
      <c r="H17305" s="148"/>
      <c r="I17305"/>
    </row>
    <row r="17306" spans="1:9" x14ac:dyDescent="0.25">
      <c r="A17306"/>
      <c r="B17306"/>
      <c r="C17306"/>
      <c r="D17306"/>
      <c r="E17306" s="148"/>
      <c r="F17306" s="148"/>
      <c r="G17306" s="149"/>
      <c r="H17306" s="148"/>
      <c r="I17306"/>
    </row>
    <row r="17307" spans="1:9" x14ac:dyDescent="0.25">
      <c r="A17307"/>
      <c r="B17307"/>
      <c r="C17307"/>
      <c r="D17307"/>
      <c r="E17307" s="148"/>
      <c r="F17307" s="148"/>
      <c r="G17307" s="149"/>
      <c r="H17307" s="148"/>
      <c r="I17307"/>
    </row>
    <row r="17308" spans="1:9" x14ac:dyDescent="0.25">
      <c r="A17308"/>
      <c r="B17308"/>
      <c r="C17308"/>
      <c r="D17308"/>
      <c r="E17308" s="148"/>
      <c r="F17308" s="148"/>
      <c r="G17308" s="149"/>
      <c r="H17308" s="148"/>
      <c r="I17308"/>
    </row>
    <row r="17309" spans="1:9" x14ac:dyDescent="0.25">
      <c r="A17309"/>
      <c r="B17309"/>
      <c r="C17309"/>
      <c r="D17309"/>
      <c r="E17309" s="148"/>
      <c r="F17309" s="148"/>
      <c r="G17309" s="149"/>
      <c r="H17309" s="148"/>
      <c r="I17309"/>
    </row>
    <row r="17310" spans="1:9" x14ac:dyDescent="0.25">
      <c r="A17310"/>
      <c r="B17310"/>
      <c r="C17310"/>
      <c r="D17310"/>
      <c r="E17310" s="148"/>
      <c r="F17310" s="148"/>
      <c r="G17310" s="149"/>
      <c r="H17310" s="148"/>
      <c r="I17310"/>
    </row>
    <row r="17311" spans="1:9" x14ac:dyDescent="0.25">
      <c r="A17311"/>
      <c r="B17311"/>
      <c r="C17311"/>
      <c r="D17311"/>
      <c r="E17311" s="148"/>
      <c r="F17311" s="148"/>
      <c r="G17311" s="149"/>
      <c r="H17311" s="148"/>
      <c r="I17311"/>
    </row>
    <row r="17312" spans="1:9" x14ac:dyDescent="0.25">
      <c r="A17312"/>
      <c r="B17312"/>
      <c r="C17312"/>
      <c r="D17312"/>
      <c r="E17312" s="148"/>
      <c r="F17312" s="148"/>
      <c r="G17312" s="149"/>
      <c r="H17312" s="148"/>
      <c r="I17312"/>
    </row>
    <row r="17313" spans="1:9" x14ac:dyDescent="0.25">
      <c r="A17313"/>
      <c r="B17313"/>
      <c r="C17313"/>
      <c r="D17313"/>
      <c r="E17313" s="148"/>
      <c r="F17313" s="148"/>
      <c r="G17313" s="149"/>
      <c r="H17313" s="148"/>
      <c r="I17313"/>
    </row>
    <row r="17314" spans="1:9" x14ac:dyDescent="0.25">
      <c r="A17314"/>
      <c r="B17314"/>
      <c r="C17314"/>
      <c r="D17314"/>
      <c r="E17314" s="148"/>
      <c r="F17314" s="148"/>
      <c r="G17314" s="149"/>
      <c r="H17314" s="148"/>
      <c r="I17314"/>
    </row>
    <row r="17315" spans="1:9" x14ac:dyDescent="0.25">
      <c r="A17315"/>
      <c r="B17315"/>
      <c r="C17315"/>
      <c r="D17315"/>
      <c r="E17315" s="148"/>
      <c r="F17315" s="148"/>
      <c r="G17315" s="149"/>
      <c r="H17315" s="148"/>
      <c r="I17315"/>
    </row>
    <row r="17316" spans="1:9" x14ac:dyDescent="0.25">
      <c r="A17316"/>
      <c r="B17316"/>
      <c r="C17316"/>
      <c r="D17316"/>
      <c r="E17316" s="148"/>
      <c r="F17316" s="148"/>
      <c r="G17316" s="149"/>
      <c r="H17316" s="148"/>
      <c r="I17316"/>
    </row>
    <row r="17317" spans="1:9" x14ac:dyDescent="0.25">
      <c r="A17317"/>
      <c r="B17317"/>
      <c r="C17317"/>
      <c r="D17317"/>
      <c r="E17317" s="148"/>
      <c r="F17317" s="148"/>
      <c r="G17317" s="149"/>
      <c r="H17317" s="148"/>
      <c r="I17317"/>
    </row>
    <row r="17318" spans="1:9" x14ac:dyDescent="0.25">
      <c r="A17318"/>
      <c r="B17318"/>
      <c r="C17318"/>
      <c r="D17318"/>
      <c r="E17318" s="148"/>
      <c r="F17318" s="148"/>
      <c r="G17318" s="149"/>
      <c r="H17318" s="148"/>
      <c r="I17318"/>
    </row>
    <row r="17319" spans="1:9" x14ac:dyDescent="0.25">
      <c r="A17319"/>
      <c r="B17319"/>
      <c r="C17319"/>
      <c r="D17319"/>
      <c r="E17319" s="148"/>
      <c r="F17319" s="148"/>
      <c r="G17319" s="149"/>
      <c r="H17319" s="148"/>
      <c r="I17319"/>
    </row>
    <row r="17320" spans="1:9" x14ac:dyDescent="0.25">
      <c r="A17320"/>
      <c r="B17320"/>
      <c r="C17320"/>
      <c r="D17320"/>
      <c r="E17320" s="148"/>
      <c r="F17320" s="148"/>
      <c r="G17320" s="149"/>
      <c r="H17320" s="148"/>
      <c r="I17320"/>
    </row>
    <row r="17321" spans="1:9" x14ac:dyDescent="0.25">
      <c r="A17321"/>
      <c r="B17321"/>
      <c r="C17321"/>
      <c r="D17321"/>
      <c r="E17321" s="148"/>
      <c r="F17321" s="148"/>
      <c r="G17321" s="149"/>
      <c r="H17321" s="148"/>
      <c r="I17321"/>
    </row>
    <row r="17322" spans="1:9" x14ac:dyDescent="0.25">
      <c r="A17322"/>
      <c r="B17322"/>
      <c r="C17322"/>
      <c r="D17322"/>
      <c r="E17322" s="148"/>
      <c r="F17322" s="148"/>
      <c r="G17322" s="149"/>
      <c r="H17322" s="148"/>
      <c r="I17322"/>
    </row>
    <row r="17323" spans="1:9" x14ac:dyDescent="0.25">
      <c r="A17323"/>
      <c r="B17323"/>
      <c r="C17323"/>
      <c r="D17323"/>
      <c r="E17323" s="148"/>
      <c r="F17323" s="148"/>
      <c r="G17323" s="149"/>
      <c r="H17323" s="148"/>
      <c r="I17323"/>
    </row>
    <row r="17324" spans="1:9" x14ac:dyDescent="0.25">
      <c r="A17324"/>
      <c r="B17324"/>
      <c r="C17324"/>
      <c r="D17324"/>
      <c r="E17324" s="148"/>
      <c r="F17324" s="148"/>
      <c r="G17324" s="149"/>
      <c r="H17324" s="148"/>
      <c r="I17324"/>
    </row>
    <row r="17325" spans="1:9" x14ac:dyDescent="0.25">
      <c r="A17325"/>
      <c r="B17325"/>
      <c r="C17325"/>
      <c r="D17325"/>
      <c r="E17325" s="148"/>
      <c r="F17325" s="148"/>
      <c r="G17325" s="149"/>
      <c r="H17325" s="148"/>
      <c r="I17325"/>
    </row>
    <row r="17326" spans="1:9" x14ac:dyDescent="0.25">
      <c r="A17326"/>
      <c r="B17326"/>
      <c r="C17326"/>
      <c r="D17326"/>
      <c r="E17326" s="148"/>
      <c r="F17326" s="148"/>
      <c r="G17326" s="149"/>
      <c r="H17326" s="148"/>
      <c r="I17326"/>
    </row>
    <row r="17327" spans="1:9" x14ac:dyDescent="0.25">
      <c r="A17327"/>
      <c r="B17327"/>
      <c r="C17327"/>
      <c r="D17327"/>
      <c r="E17327" s="148"/>
      <c r="F17327" s="148"/>
      <c r="G17327" s="149"/>
      <c r="H17327" s="148"/>
      <c r="I17327"/>
    </row>
    <row r="17328" spans="1:9" x14ac:dyDescent="0.25">
      <c r="A17328"/>
      <c r="B17328"/>
      <c r="C17328"/>
      <c r="D17328"/>
      <c r="E17328" s="148"/>
      <c r="F17328" s="148"/>
      <c r="G17328" s="149"/>
      <c r="H17328" s="148"/>
      <c r="I17328"/>
    </row>
    <row r="17329" spans="1:9" x14ac:dyDescent="0.25">
      <c r="A17329"/>
      <c r="B17329"/>
      <c r="C17329"/>
      <c r="D17329"/>
      <c r="E17329" s="148"/>
      <c r="F17329" s="148"/>
      <c r="G17329" s="149"/>
      <c r="H17329" s="148"/>
      <c r="I17329"/>
    </row>
    <row r="17330" spans="1:9" x14ac:dyDescent="0.25">
      <c r="A17330"/>
      <c r="B17330"/>
      <c r="C17330"/>
      <c r="D17330"/>
      <c r="E17330" s="148"/>
      <c r="F17330" s="148"/>
      <c r="G17330" s="149"/>
      <c r="H17330" s="148"/>
      <c r="I17330"/>
    </row>
    <row r="17331" spans="1:9" x14ac:dyDescent="0.25">
      <c r="A17331"/>
      <c r="B17331"/>
      <c r="C17331"/>
      <c r="D17331"/>
      <c r="E17331" s="148"/>
      <c r="F17331" s="148"/>
      <c r="G17331" s="149"/>
      <c r="H17331" s="148"/>
      <c r="I17331"/>
    </row>
    <row r="17332" spans="1:9" x14ac:dyDescent="0.25">
      <c r="A17332"/>
      <c r="B17332"/>
      <c r="C17332"/>
      <c r="D17332"/>
      <c r="E17332" s="148"/>
      <c r="F17332" s="148"/>
      <c r="G17332" s="149"/>
      <c r="H17332" s="148"/>
      <c r="I17332"/>
    </row>
    <row r="17333" spans="1:9" x14ac:dyDescent="0.25">
      <c r="A17333"/>
      <c r="B17333"/>
      <c r="C17333"/>
      <c r="D17333"/>
      <c r="E17333" s="148"/>
      <c r="F17333" s="148"/>
      <c r="G17333" s="149"/>
      <c r="H17333" s="148"/>
      <c r="I17333"/>
    </row>
    <row r="17334" spans="1:9" x14ac:dyDescent="0.25">
      <c r="A17334"/>
      <c r="B17334"/>
      <c r="C17334"/>
      <c r="D17334"/>
      <c r="E17334" s="148"/>
      <c r="F17334" s="148"/>
      <c r="G17334" s="149"/>
      <c r="H17334" s="148"/>
      <c r="I17334"/>
    </row>
    <row r="17335" spans="1:9" x14ac:dyDescent="0.25">
      <c r="A17335"/>
      <c r="B17335"/>
      <c r="C17335"/>
      <c r="D17335"/>
      <c r="E17335" s="148"/>
      <c r="F17335" s="148"/>
      <c r="G17335" s="149"/>
      <c r="H17335" s="148"/>
      <c r="I17335"/>
    </row>
    <row r="17336" spans="1:9" x14ac:dyDescent="0.25">
      <c r="A17336"/>
      <c r="B17336"/>
      <c r="C17336"/>
      <c r="D17336"/>
      <c r="E17336" s="148"/>
      <c r="F17336" s="148"/>
      <c r="G17336" s="149"/>
      <c r="H17336" s="148"/>
      <c r="I17336"/>
    </row>
    <row r="17337" spans="1:9" x14ac:dyDescent="0.25">
      <c r="A17337"/>
      <c r="B17337"/>
      <c r="C17337"/>
      <c r="D17337"/>
      <c r="E17337" s="148"/>
      <c r="F17337" s="148"/>
      <c r="G17337" s="149"/>
      <c r="H17337" s="148"/>
      <c r="I17337"/>
    </row>
    <row r="17338" spans="1:9" x14ac:dyDescent="0.25">
      <c r="A17338"/>
      <c r="B17338"/>
      <c r="C17338"/>
      <c r="D17338"/>
      <c r="E17338" s="148"/>
      <c r="F17338" s="148"/>
      <c r="G17338" s="149"/>
      <c r="H17338" s="148"/>
      <c r="I17338"/>
    </row>
    <row r="17339" spans="1:9" x14ac:dyDescent="0.25">
      <c r="A17339"/>
      <c r="B17339"/>
      <c r="C17339"/>
      <c r="D17339"/>
      <c r="E17339" s="148"/>
      <c r="F17339" s="148"/>
      <c r="G17339" s="149"/>
      <c r="H17339" s="148"/>
      <c r="I17339"/>
    </row>
    <row r="17340" spans="1:9" x14ac:dyDescent="0.25">
      <c r="A17340"/>
      <c r="B17340"/>
      <c r="C17340"/>
      <c r="D17340"/>
      <c r="E17340" s="148"/>
      <c r="F17340" s="148"/>
      <c r="G17340" s="149"/>
      <c r="H17340" s="148"/>
      <c r="I17340"/>
    </row>
    <row r="17341" spans="1:9" x14ac:dyDescent="0.25">
      <c r="A17341"/>
      <c r="B17341"/>
      <c r="C17341"/>
      <c r="D17341"/>
      <c r="E17341" s="148"/>
      <c r="F17341" s="148"/>
      <c r="G17341" s="149"/>
      <c r="H17341" s="148"/>
      <c r="I17341"/>
    </row>
    <row r="17342" spans="1:9" x14ac:dyDescent="0.25">
      <c r="A17342"/>
      <c r="B17342"/>
      <c r="C17342"/>
      <c r="D17342"/>
      <c r="E17342" s="148"/>
      <c r="F17342" s="148"/>
      <c r="G17342" s="149"/>
      <c r="H17342" s="148"/>
      <c r="I17342"/>
    </row>
    <row r="17343" spans="1:9" x14ac:dyDescent="0.25">
      <c r="A17343"/>
      <c r="B17343"/>
      <c r="C17343"/>
      <c r="D17343"/>
      <c r="E17343" s="148"/>
      <c r="F17343" s="148"/>
      <c r="G17343" s="149"/>
      <c r="H17343" s="148"/>
      <c r="I17343"/>
    </row>
    <row r="17344" spans="1:9" x14ac:dyDescent="0.25">
      <c r="A17344"/>
      <c r="B17344"/>
      <c r="C17344"/>
      <c r="D17344"/>
      <c r="E17344" s="148"/>
      <c r="F17344" s="148"/>
      <c r="G17344" s="149"/>
      <c r="H17344" s="148"/>
      <c r="I17344"/>
    </row>
    <row r="17345" spans="1:9" x14ac:dyDescent="0.25">
      <c r="A17345"/>
      <c r="B17345"/>
      <c r="C17345"/>
      <c r="D17345"/>
      <c r="E17345" s="148"/>
      <c r="F17345" s="148"/>
      <c r="G17345" s="149"/>
      <c r="H17345" s="148"/>
      <c r="I17345"/>
    </row>
    <row r="17346" spans="1:9" x14ac:dyDescent="0.25">
      <c r="A17346"/>
      <c r="B17346"/>
      <c r="C17346"/>
      <c r="D17346"/>
      <c r="E17346" s="148"/>
      <c r="F17346" s="148"/>
      <c r="G17346" s="149"/>
      <c r="H17346" s="148"/>
      <c r="I17346"/>
    </row>
    <row r="17347" spans="1:9" x14ac:dyDescent="0.25">
      <c r="A17347"/>
      <c r="B17347"/>
      <c r="C17347"/>
      <c r="D17347"/>
      <c r="E17347" s="148"/>
      <c r="F17347" s="148"/>
      <c r="G17347" s="149"/>
      <c r="H17347" s="148"/>
      <c r="I17347"/>
    </row>
    <row r="17348" spans="1:9" x14ac:dyDescent="0.25">
      <c r="A17348"/>
      <c r="B17348"/>
      <c r="C17348"/>
      <c r="D17348"/>
      <c r="E17348" s="148"/>
      <c r="F17348" s="148"/>
      <c r="G17348" s="149"/>
      <c r="H17348" s="148"/>
      <c r="I17348"/>
    </row>
    <row r="17349" spans="1:9" x14ac:dyDescent="0.25">
      <c r="A17349"/>
      <c r="B17349"/>
      <c r="C17349"/>
      <c r="D17349"/>
      <c r="E17349" s="148"/>
      <c r="F17349" s="148"/>
      <c r="G17349" s="149"/>
      <c r="H17349" s="148"/>
      <c r="I17349"/>
    </row>
    <row r="17350" spans="1:9" x14ac:dyDescent="0.25">
      <c r="A17350"/>
      <c r="B17350"/>
      <c r="C17350"/>
      <c r="D17350"/>
      <c r="E17350" s="148"/>
      <c r="F17350" s="148"/>
      <c r="G17350" s="149"/>
      <c r="H17350" s="148"/>
      <c r="I17350"/>
    </row>
    <row r="17351" spans="1:9" x14ac:dyDescent="0.25">
      <c r="A17351"/>
      <c r="B17351"/>
      <c r="C17351"/>
      <c r="D17351"/>
      <c r="E17351" s="148"/>
      <c r="F17351" s="148"/>
      <c r="G17351" s="149"/>
      <c r="H17351" s="148"/>
      <c r="I17351"/>
    </row>
    <row r="17352" spans="1:9" x14ac:dyDescent="0.25">
      <c r="A17352"/>
      <c r="B17352"/>
      <c r="C17352"/>
      <c r="D17352"/>
      <c r="E17352" s="148"/>
      <c r="F17352" s="148"/>
      <c r="G17352" s="149"/>
      <c r="H17352" s="148"/>
      <c r="I17352"/>
    </row>
    <row r="17353" spans="1:9" x14ac:dyDescent="0.25">
      <c r="A17353"/>
      <c r="B17353"/>
      <c r="C17353"/>
      <c r="D17353"/>
      <c r="E17353" s="148"/>
      <c r="F17353" s="148"/>
      <c r="G17353" s="149"/>
      <c r="H17353" s="148"/>
      <c r="I17353"/>
    </row>
    <row r="17354" spans="1:9" x14ac:dyDescent="0.25">
      <c r="A17354"/>
      <c r="B17354"/>
      <c r="C17354"/>
      <c r="D17354"/>
      <c r="E17354" s="148"/>
      <c r="F17354" s="148"/>
      <c r="G17354" s="149"/>
      <c r="H17354" s="148"/>
      <c r="I17354"/>
    </row>
    <row r="17355" spans="1:9" x14ac:dyDescent="0.25">
      <c r="A17355"/>
      <c r="B17355"/>
      <c r="C17355"/>
      <c r="D17355"/>
      <c r="E17355" s="148"/>
      <c r="F17355" s="148"/>
      <c r="G17355" s="149"/>
      <c r="H17355" s="148"/>
      <c r="I17355"/>
    </row>
    <row r="17356" spans="1:9" x14ac:dyDescent="0.25">
      <c r="A17356"/>
      <c r="B17356"/>
      <c r="C17356"/>
      <c r="D17356"/>
      <c r="E17356" s="148"/>
      <c r="F17356" s="148"/>
      <c r="G17356" s="149"/>
      <c r="H17356" s="148"/>
      <c r="I17356"/>
    </row>
    <row r="17357" spans="1:9" x14ac:dyDescent="0.25">
      <c r="A17357"/>
      <c r="B17357"/>
      <c r="C17357"/>
      <c r="D17357"/>
      <c r="E17357" s="148"/>
      <c r="F17357" s="148"/>
      <c r="G17357" s="149"/>
      <c r="H17357" s="148"/>
      <c r="I17357"/>
    </row>
    <row r="17358" spans="1:9" x14ac:dyDescent="0.25">
      <c r="A17358"/>
      <c r="B17358"/>
      <c r="C17358"/>
      <c r="D17358"/>
      <c r="E17358" s="148"/>
      <c r="F17358" s="148"/>
      <c r="G17358" s="149"/>
      <c r="H17358" s="148"/>
      <c r="I17358"/>
    </row>
    <row r="17359" spans="1:9" x14ac:dyDescent="0.25">
      <c r="A17359"/>
      <c r="B17359"/>
      <c r="C17359"/>
      <c r="D17359"/>
      <c r="E17359" s="148"/>
      <c r="F17359" s="148"/>
      <c r="G17359" s="149"/>
      <c r="H17359" s="148"/>
      <c r="I17359"/>
    </row>
    <row r="17360" spans="1:9" x14ac:dyDescent="0.25">
      <c r="A17360"/>
      <c r="B17360"/>
      <c r="C17360"/>
      <c r="D17360"/>
      <c r="E17360" s="148"/>
      <c r="F17360" s="148"/>
      <c r="G17360" s="149"/>
      <c r="H17360" s="148"/>
      <c r="I17360"/>
    </row>
    <row r="17361" spans="1:9" x14ac:dyDescent="0.25">
      <c r="A17361"/>
      <c r="B17361"/>
      <c r="C17361"/>
      <c r="D17361"/>
      <c r="E17361" s="148"/>
      <c r="F17361" s="148"/>
      <c r="G17361" s="149"/>
      <c r="H17361" s="148"/>
      <c r="I17361"/>
    </row>
    <row r="17362" spans="1:9" x14ac:dyDescent="0.25">
      <c r="A17362"/>
      <c r="B17362"/>
      <c r="C17362"/>
      <c r="D17362"/>
      <c r="E17362" s="148"/>
      <c r="F17362" s="148"/>
      <c r="G17362" s="149"/>
      <c r="H17362" s="148"/>
      <c r="I17362"/>
    </row>
    <row r="17363" spans="1:9" x14ac:dyDescent="0.25">
      <c r="A17363"/>
      <c r="B17363"/>
      <c r="C17363"/>
      <c r="D17363"/>
      <c r="E17363" s="148"/>
      <c r="F17363" s="148"/>
      <c r="G17363" s="149"/>
      <c r="H17363" s="148"/>
      <c r="I17363"/>
    </row>
    <row r="17364" spans="1:9" x14ac:dyDescent="0.25">
      <c r="A17364"/>
      <c r="B17364"/>
      <c r="C17364"/>
      <c r="D17364"/>
      <c r="E17364" s="148"/>
      <c r="F17364" s="148"/>
      <c r="G17364" s="149"/>
      <c r="H17364" s="148"/>
      <c r="I17364"/>
    </row>
    <row r="17365" spans="1:9" x14ac:dyDescent="0.25">
      <c r="A17365"/>
      <c r="B17365"/>
      <c r="C17365"/>
      <c r="D17365"/>
      <c r="E17365" s="148"/>
      <c r="F17365" s="148"/>
      <c r="G17365" s="149"/>
      <c r="H17365" s="148"/>
      <c r="I17365"/>
    </row>
    <row r="17366" spans="1:9" x14ac:dyDescent="0.25">
      <c r="A17366"/>
      <c r="B17366"/>
      <c r="C17366"/>
      <c r="D17366"/>
      <c r="E17366" s="148"/>
      <c r="F17366" s="148"/>
      <c r="G17366" s="149"/>
      <c r="H17366" s="148"/>
      <c r="I17366"/>
    </row>
    <row r="17367" spans="1:9" x14ac:dyDescent="0.25">
      <c r="A17367"/>
      <c r="B17367"/>
      <c r="C17367"/>
      <c r="D17367"/>
      <c r="E17367" s="148"/>
      <c r="F17367" s="148"/>
      <c r="G17367" s="149"/>
      <c r="H17367" s="148"/>
      <c r="I17367"/>
    </row>
    <row r="17368" spans="1:9" x14ac:dyDescent="0.25">
      <c r="A17368"/>
      <c r="B17368"/>
      <c r="C17368"/>
      <c r="D17368"/>
      <c r="E17368" s="148"/>
      <c r="F17368" s="148"/>
      <c r="G17368" s="149"/>
      <c r="H17368" s="148"/>
      <c r="I17368"/>
    </row>
    <row r="17369" spans="1:9" x14ac:dyDescent="0.25">
      <c r="A17369"/>
      <c r="B17369"/>
      <c r="C17369"/>
      <c r="D17369"/>
      <c r="E17369" s="148"/>
      <c r="F17369" s="148"/>
      <c r="G17369" s="149"/>
      <c r="H17369" s="148"/>
      <c r="I17369"/>
    </row>
    <row r="17370" spans="1:9" x14ac:dyDescent="0.25">
      <c r="A17370"/>
      <c r="B17370"/>
      <c r="C17370"/>
      <c r="D17370"/>
      <c r="E17370" s="148"/>
      <c r="F17370" s="148"/>
      <c r="G17370" s="149"/>
      <c r="H17370" s="148"/>
      <c r="I17370"/>
    </row>
    <row r="17371" spans="1:9" x14ac:dyDescent="0.25">
      <c r="A17371"/>
      <c r="B17371"/>
      <c r="C17371"/>
      <c r="D17371"/>
      <c r="E17371" s="148"/>
      <c r="F17371" s="148"/>
      <c r="G17371" s="149"/>
      <c r="H17371" s="148"/>
      <c r="I17371"/>
    </row>
    <row r="17372" spans="1:9" x14ac:dyDescent="0.25">
      <c r="A17372"/>
      <c r="B17372"/>
      <c r="C17372"/>
      <c r="D17372"/>
      <c r="E17372" s="148"/>
      <c r="F17372" s="148"/>
      <c r="G17372" s="149"/>
      <c r="H17372" s="148"/>
      <c r="I17372"/>
    </row>
    <row r="17373" spans="1:9" x14ac:dyDescent="0.25">
      <c r="A17373"/>
      <c r="B17373"/>
      <c r="C17373"/>
      <c r="D17373"/>
      <c r="E17373" s="148"/>
      <c r="F17373" s="148"/>
      <c r="G17373" s="149"/>
      <c r="H17373" s="148"/>
      <c r="I17373"/>
    </row>
    <row r="17374" spans="1:9" x14ac:dyDescent="0.25">
      <c r="A17374"/>
      <c r="B17374"/>
      <c r="C17374"/>
      <c r="D17374"/>
      <c r="E17374" s="148"/>
      <c r="F17374" s="148"/>
      <c r="G17374" s="149"/>
      <c r="H17374" s="148"/>
      <c r="I17374"/>
    </row>
    <row r="17375" spans="1:9" x14ac:dyDescent="0.25">
      <c r="A17375"/>
      <c r="B17375"/>
      <c r="C17375"/>
      <c r="D17375"/>
      <c r="E17375" s="148"/>
      <c r="F17375" s="148"/>
      <c r="G17375" s="149"/>
      <c r="H17375" s="148"/>
      <c r="I17375"/>
    </row>
    <row r="17376" spans="1:9" x14ac:dyDescent="0.25">
      <c r="A17376"/>
      <c r="B17376"/>
      <c r="C17376"/>
      <c r="D17376"/>
      <c r="E17376" s="148"/>
      <c r="F17376" s="148"/>
      <c r="G17376" s="149"/>
      <c r="H17376" s="148"/>
      <c r="I17376"/>
    </row>
    <row r="17377" spans="1:9" x14ac:dyDescent="0.25">
      <c r="A17377"/>
      <c r="B17377"/>
      <c r="C17377"/>
      <c r="D17377"/>
      <c r="E17377" s="148"/>
      <c r="F17377" s="148"/>
      <c r="G17377" s="149"/>
      <c r="H17377" s="148"/>
      <c r="I17377"/>
    </row>
    <row r="17378" spans="1:9" x14ac:dyDescent="0.25">
      <c r="A17378"/>
      <c r="B17378"/>
      <c r="C17378"/>
      <c r="D17378"/>
      <c r="E17378" s="148"/>
      <c r="F17378" s="148"/>
      <c r="G17378" s="149"/>
      <c r="H17378" s="148"/>
      <c r="I17378"/>
    </row>
    <row r="17379" spans="1:9" x14ac:dyDescent="0.25">
      <c r="A17379"/>
      <c r="B17379"/>
      <c r="C17379"/>
      <c r="D17379"/>
      <c r="E17379" s="148"/>
      <c r="F17379" s="148"/>
      <c r="G17379" s="149"/>
      <c r="H17379" s="148"/>
      <c r="I17379"/>
    </row>
    <row r="17380" spans="1:9" x14ac:dyDescent="0.25">
      <c r="A17380"/>
      <c r="B17380"/>
      <c r="C17380"/>
      <c r="D17380"/>
      <c r="E17380" s="148"/>
      <c r="F17380" s="148"/>
      <c r="G17380" s="149"/>
      <c r="H17380" s="148"/>
      <c r="I17380"/>
    </row>
    <row r="17381" spans="1:9" x14ac:dyDescent="0.25">
      <c r="A17381"/>
      <c r="B17381"/>
      <c r="C17381"/>
      <c r="D17381"/>
      <c r="E17381" s="148"/>
      <c r="F17381" s="148"/>
      <c r="G17381" s="149"/>
      <c r="H17381" s="148"/>
      <c r="I17381"/>
    </row>
    <row r="17382" spans="1:9" x14ac:dyDescent="0.25">
      <c r="A17382"/>
      <c r="B17382"/>
      <c r="C17382"/>
      <c r="D17382"/>
      <c r="E17382" s="148"/>
      <c r="F17382" s="148"/>
      <c r="G17382" s="149"/>
      <c r="H17382" s="148"/>
      <c r="I17382"/>
    </row>
    <row r="17383" spans="1:9" x14ac:dyDescent="0.25">
      <c r="A17383"/>
      <c r="B17383"/>
      <c r="C17383"/>
      <c r="D17383"/>
      <c r="E17383" s="148"/>
      <c r="F17383" s="148"/>
      <c r="G17383" s="149"/>
      <c r="H17383" s="148"/>
      <c r="I17383"/>
    </row>
    <row r="17384" spans="1:9" x14ac:dyDescent="0.25">
      <c r="A17384"/>
      <c r="B17384"/>
      <c r="C17384"/>
      <c r="D17384"/>
      <c r="E17384" s="148"/>
      <c r="F17384" s="148"/>
      <c r="G17384" s="149"/>
      <c r="H17384" s="148"/>
      <c r="I17384"/>
    </row>
    <row r="17385" spans="1:9" x14ac:dyDescent="0.25">
      <c r="A17385"/>
      <c r="B17385"/>
      <c r="C17385"/>
      <c r="D17385"/>
      <c r="E17385" s="148"/>
      <c r="F17385" s="148"/>
      <c r="G17385" s="149"/>
      <c r="H17385" s="148"/>
      <c r="I17385"/>
    </row>
    <row r="17386" spans="1:9" x14ac:dyDescent="0.25">
      <c r="A17386"/>
      <c r="B17386"/>
      <c r="C17386"/>
      <c r="D17386"/>
      <c r="E17386" s="148"/>
      <c r="F17386" s="148"/>
      <c r="G17386" s="149"/>
      <c r="H17386" s="148"/>
      <c r="I17386"/>
    </row>
    <row r="17387" spans="1:9" x14ac:dyDescent="0.25">
      <c r="A17387"/>
      <c r="B17387"/>
      <c r="C17387"/>
      <c r="D17387"/>
      <c r="E17387" s="148"/>
      <c r="F17387" s="148"/>
      <c r="G17387" s="149"/>
      <c r="H17387" s="148"/>
      <c r="I17387"/>
    </row>
    <row r="17388" spans="1:9" x14ac:dyDescent="0.25">
      <c r="A17388"/>
      <c r="B17388"/>
      <c r="C17388"/>
      <c r="D17388"/>
      <c r="E17388" s="148"/>
      <c r="F17388" s="148"/>
      <c r="G17388" s="149"/>
      <c r="H17388" s="148"/>
      <c r="I17388"/>
    </row>
    <row r="17389" spans="1:9" x14ac:dyDescent="0.25">
      <c r="A17389"/>
      <c r="B17389"/>
      <c r="C17389"/>
      <c r="D17389"/>
      <c r="E17389" s="148"/>
      <c r="F17389" s="148"/>
      <c r="G17389" s="149"/>
      <c r="H17389" s="148"/>
      <c r="I17389"/>
    </row>
    <row r="17390" spans="1:9" x14ac:dyDescent="0.25">
      <c r="A17390"/>
      <c r="B17390"/>
      <c r="C17390"/>
      <c r="D17390"/>
      <c r="E17390" s="148"/>
      <c r="F17390" s="148"/>
      <c r="G17390" s="149"/>
      <c r="H17390" s="148"/>
      <c r="I17390"/>
    </row>
    <row r="17391" spans="1:9" x14ac:dyDescent="0.25">
      <c r="A17391"/>
      <c r="B17391"/>
      <c r="C17391"/>
      <c r="D17391"/>
      <c r="E17391" s="148"/>
      <c r="F17391" s="148"/>
      <c r="G17391" s="149"/>
      <c r="H17391" s="148"/>
      <c r="I17391"/>
    </row>
    <row r="17392" spans="1:9" x14ac:dyDescent="0.25">
      <c r="A17392"/>
      <c r="B17392"/>
      <c r="C17392"/>
      <c r="D17392"/>
      <c r="E17392" s="148"/>
      <c r="F17392" s="148"/>
      <c r="G17392" s="149"/>
      <c r="H17392" s="148"/>
      <c r="I17392"/>
    </row>
    <row r="17393" spans="1:9" x14ac:dyDescent="0.25">
      <c r="A17393"/>
      <c r="B17393"/>
      <c r="C17393"/>
      <c r="D17393"/>
      <c r="E17393" s="148"/>
      <c r="F17393" s="148"/>
      <c r="G17393" s="149"/>
      <c r="H17393" s="148"/>
      <c r="I17393"/>
    </row>
    <row r="17394" spans="1:9" x14ac:dyDescent="0.25">
      <c r="A17394"/>
      <c r="B17394"/>
      <c r="C17394"/>
      <c r="D17394"/>
      <c r="E17394" s="148"/>
      <c r="F17394" s="148"/>
      <c r="G17394" s="149"/>
      <c r="H17394" s="148"/>
      <c r="I17394"/>
    </row>
    <row r="17395" spans="1:9" x14ac:dyDescent="0.25">
      <c r="A17395"/>
      <c r="B17395"/>
      <c r="C17395"/>
      <c r="D17395"/>
      <c r="E17395" s="148"/>
      <c r="F17395" s="148"/>
      <c r="G17395" s="149"/>
      <c r="H17395" s="148"/>
      <c r="I17395"/>
    </row>
    <row r="17396" spans="1:9" x14ac:dyDescent="0.25">
      <c r="A17396"/>
      <c r="B17396"/>
      <c r="C17396"/>
      <c r="D17396"/>
      <c r="E17396" s="148"/>
      <c r="F17396" s="148"/>
      <c r="G17396" s="149"/>
      <c r="H17396" s="148"/>
      <c r="I17396"/>
    </row>
    <row r="17397" spans="1:9" x14ac:dyDescent="0.25">
      <c r="A17397"/>
      <c r="B17397"/>
      <c r="C17397"/>
      <c r="D17397"/>
      <c r="E17397" s="148"/>
      <c r="F17397" s="148"/>
      <c r="G17397" s="149"/>
      <c r="H17397" s="148"/>
      <c r="I17397"/>
    </row>
    <row r="17398" spans="1:9" x14ac:dyDescent="0.25">
      <c r="A17398"/>
      <c r="B17398"/>
      <c r="C17398"/>
      <c r="D17398"/>
      <c r="E17398" s="148"/>
      <c r="F17398" s="148"/>
      <c r="G17398" s="149"/>
      <c r="H17398" s="148"/>
      <c r="I17398"/>
    </row>
    <row r="17399" spans="1:9" x14ac:dyDescent="0.25">
      <c r="A17399"/>
      <c r="B17399"/>
      <c r="C17399"/>
      <c r="D17399"/>
      <c r="E17399" s="148"/>
      <c r="F17399" s="148"/>
      <c r="G17399" s="149"/>
      <c r="H17399" s="148"/>
      <c r="I17399"/>
    </row>
    <row r="17400" spans="1:9" x14ac:dyDescent="0.25">
      <c r="A17400"/>
      <c r="B17400"/>
      <c r="C17400"/>
      <c r="D17400"/>
      <c r="E17400" s="148"/>
      <c r="F17400" s="148"/>
      <c r="G17400" s="149"/>
      <c r="H17400" s="148"/>
      <c r="I17400"/>
    </row>
    <row r="17401" spans="1:9" x14ac:dyDescent="0.25">
      <c r="A17401"/>
      <c r="B17401"/>
      <c r="C17401"/>
      <c r="D17401"/>
      <c r="E17401" s="148"/>
      <c r="F17401" s="148"/>
      <c r="G17401" s="149"/>
      <c r="H17401" s="148"/>
      <c r="I17401"/>
    </row>
    <row r="17402" spans="1:9" x14ac:dyDescent="0.25">
      <c r="A17402"/>
      <c r="B17402"/>
      <c r="C17402"/>
      <c r="D17402"/>
      <c r="E17402" s="148"/>
      <c r="F17402" s="148"/>
      <c r="G17402" s="149"/>
      <c r="H17402" s="148"/>
      <c r="I17402"/>
    </row>
    <row r="17403" spans="1:9" x14ac:dyDescent="0.25">
      <c r="A17403"/>
      <c r="B17403"/>
      <c r="C17403"/>
      <c r="D17403"/>
      <c r="E17403" s="148"/>
      <c r="F17403" s="148"/>
      <c r="G17403" s="149"/>
      <c r="H17403" s="148"/>
      <c r="I17403"/>
    </row>
    <row r="17404" spans="1:9" x14ac:dyDescent="0.25">
      <c r="A17404"/>
      <c r="B17404"/>
      <c r="C17404"/>
      <c r="D17404"/>
      <c r="E17404" s="148"/>
      <c r="F17404" s="148"/>
      <c r="G17404" s="149"/>
      <c r="H17404" s="148"/>
      <c r="I17404"/>
    </row>
    <row r="17405" spans="1:9" x14ac:dyDescent="0.25">
      <c r="A17405"/>
      <c r="B17405"/>
      <c r="C17405"/>
      <c r="D17405"/>
      <c r="E17405" s="148"/>
      <c r="F17405" s="148"/>
      <c r="G17405" s="149"/>
      <c r="H17405" s="148"/>
      <c r="I17405"/>
    </row>
    <row r="17406" spans="1:9" x14ac:dyDescent="0.25">
      <c r="A17406"/>
      <c r="B17406"/>
      <c r="C17406"/>
      <c r="D17406"/>
      <c r="E17406" s="148"/>
      <c r="F17406" s="148"/>
      <c r="G17406" s="149"/>
      <c r="H17406" s="148"/>
      <c r="I17406"/>
    </row>
    <row r="17407" spans="1:9" x14ac:dyDescent="0.25">
      <c r="A17407"/>
      <c r="B17407"/>
      <c r="C17407"/>
      <c r="D17407"/>
      <c r="E17407" s="148"/>
      <c r="F17407" s="148"/>
      <c r="G17407" s="149"/>
      <c r="H17407" s="148"/>
      <c r="I17407"/>
    </row>
    <row r="17408" spans="1:9" x14ac:dyDescent="0.25">
      <c r="A17408"/>
      <c r="B17408"/>
      <c r="C17408"/>
      <c r="D17408"/>
      <c r="E17408" s="148"/>
      <c r="F17408" s="148"/>
      <c r="G17408" s="149"/>
      <c r="H17408" s="148"/>
      <c r="I17408"/>
    </row>
    <row r="17409" spans="1:9" x14ac:dyDescent="0.25">
      <c r="A17409"/>
      <c r="B17409"/>
      <c r="C17409"/>
      <c r="D17409"/>
      <c r="E17409" s="148"/>
      <c r="F17409" s="148"/>
      <c r="G17409" s="149"/>
      <c r="H17409" s="148"/>
      <c r="I17409"/>
    </row>
    <row r="17410" spans="1:9" x14ac:dyDescent="0.25">
      <c r="A17410"/>
      <c r="B17410"/>
      <c r="C17410"/>
      <c r="D17410"/>
      <c r="E17410" s="148"/>
      <c r="F17410" s="148"/>
      <c r="G17410" s="149"/>
      <c r="H17410" s="148"/>
      <c r="I17410"/>
    </row>
    <row r="17411" spans="1:9" x14ac:dyDescent="0.25">
      <c r="A17411"/>
      <c r="B17411"/>
      <c r="C17411"/>
      <c r="D17411"/>
      <c r="E17411" s="148"/>
      <c r="F17411" s="148"/>
      <c r="G17411" s="149"/>
      <c r="H17411" s="148"/>
      <c r="I17411"/>
    </row>
    <row r="17412" spans="1:9" x14ac:dyDescent="0.25">
      <c r="A17412"/>
      <c r="B17412"/>
      <c r="C17412"/>
      <c r="D17412"/>
      <c r="E17412" s="148"/>
      <c r="F17412" s="148"/>
      <c r="G17412" s="149"/>
      <c r="H17412" s="148"/>
      <c r="I17412"/>
    </row>
    <row r="17413" spans="1:9" x14ac:dyDescent="0.25">
      <c r="A17413"/>
      <c r="B17413"/>
      <c r="C17413"/>
      <c r="D17413"/>
      <c r="E17413" s="148"/>
      <c r="F17413" s="148"/>
      <c r="G17413" s="149"/>
      <c r="H17413" s="148"/>
      <c r="I17413"/>
    </row>
    <row r="17414" spans="1:9" x14ac:dyDescent="0.25">
      <c r="A17414"/>
      <c r="B17414"/>
      <c r="C17414"/>
      <c r="D17414"/>
      <c r="E17414" s="148"/>
      <c r="F17414" s="148"/>
      <c r="G17414" s="149"/>
      <c r="H17414" s="148"/>
      <c r="I17414"/>
    </row>
    <row r="17415" spans="1:9" x14ac:dyDescent="0.25">
      <c r="A17415"/>
      <c r="B17415"/>
      <c r="C17415"/>
      <c r="D17415"/>
      <c r="E17415" s="148"/>
      <c r="F17415" s="148"/>
      <c r="G17415" s="149"/>
      <c r="H17415" s="148"/>
      <c r="I17415"/>
    </row>
    <row r="17416" spans="1:9" x14ac:dyDescent="0.25">
      <c r="A17416"/>
      <c r="B17416"/>
      <c r="C17416"/>
      <c r="D17416"/>
      <c r="E17416" s="148"/>
      <c r="F17416" s="148"/>
      <c r="G17416" s="149"/>
      <c r="H17416" s="148"/>
      <c r="I17416"/>
    </row>
    <row r="17417" spans="1:9" x14ac:dyDescent="0.25">
      <c r="A17417"/>
      <c r="B17417"/>
      <c r="C17417"/>
      <c r="D17417"/>
      <c r="E17417" s="148"/>
      <c r="F17417" s="148"/>
      <c r="G17417" s="149"/>
      <c r="H17417" s="148"/>
      <c r="I17417"/>
    </row>
    <row r="17418" spans="1:9" x14ac:dyDescent="0.25">
      <c r="A17418"/>
      <c r="B17418"/>
      <c r="C17418"/>
      <c r="D17418"/>
      <c r="E17418" s="148"/>
      <c r="F17418" s="148"/>
      <c r="G17418" s="149"/>
      <c r="H17418" s="148"/>
      <c r="I17418"/>
    </row>
    <row r="17419" spans="1:9" x14ac:dyDescent="0.25">
      <c r="A17419"/>
      <c r="B17419"/>
      <c r="C17419"/>
      <c r="D17419"/>
      <c r="E17419" s="148"/>
      <c r="F17419" s="148"/>
      <c r="G17419" s="149"/>
      <c r="H17419" s="148"/>
      <c r="I17419"/>
    </row>
    <row r="17420" spans="1:9" x14ac:dyDescent="0.25">
      <c r="A17420"/>
      <c r="B17420"/>
      <c r="C17420"/>
      <c r="D17420"/>
      <c r="E17420" s="148"/>
      <c r="F17420" s="148"/>
      <c r="G17420" s="149"/>
      <c r="H17420" s="148"/>
      <c r="I17420"/>
    </row>
    <row r="17421" spans="1:9" x14ac:dyDescent="0.25">
      <c r="A17421"/>
      <c r="B17421"/>
      <c r="C17421"/>
      <c r="D17421"/>
      <c r="E17421" s="148"/>
      <c r="F17421" s="148"/>
      <c r="G17421" s="149"/>
      <c r="H17421" s="148"/>
      <c r="I17421"/>
    </row>
    <row r="17422" spans="1:9" x14ac:dyDescent="0.25">
      <c r="A17422"/>
      <c r="B17422"/>
      <c r="C17422"/>
      <c r="D17422"/>
      <c r="E17422" s="148"/>
      <c r="F17422" s="148"/>
      <c r="G17422" s="149"/>
      <c r="H17422" s="148"/>
      <c r="I17422"/>
    </row>
    <row r="17423" spans="1:9" x14ac:dyDescent="0.25">
      <c r="A17423"/>
      <c r="B17423"/>
      <c r="C17423"/>
      <c r="D17423"/>
      <c r="E17423" s="148"/>
      <c r="F17423" s="148"/>
      <c r="G17423" s="149"/>
      <c r="H17423" s="148"/>
      <c r="I17423"/>
    </row>
    <row r="17424" spans="1:9" x14ac:dyDescent="0.25">
      <c r="A17424"/>
      <c r="B17424"/>
      <c r="C17424"/>
      <c r="D17424"/>
      <c r="E17424" s="148"/>
      <c r="F17424" s="148"/>
      <c r="G17424" s="149"/>
      <c r="H17424" s="148"/>
      <c r="I17424"/>
    </row>
    <row r="17425" spans="1:9" x14ac:dyDescent="0.25">
      <c r="A17425"/>
      <c r="B17425"/>
      <c r="C17425"/>
      <c r="D17425"/>
      <c r="E17425" s="148"/>
      <c r="F17425" s="148"/>
      <c r="G17425" s="149"/>
      <c r="H17425" s="148"/>
      <c r="I17425"/>
    </row>
    <row r="17426" spans="1:9" x14ac:dyDescent="0.25">
      <c r="A17426"/>
      <c r="B17426"/>
      <c r="C17426"/>
      <c r="D17426"/>
      <c r="E17426" s="148"/>
      <c r="F17426" s="148"/>
      <c r="G17426" s="149"/>
      <c r="H17426" s="148"/>
      <c r="I17426"/>
    </row>
    <row r="17427" spans="1:9" x14ac:dyDescent="0.25">
      <c r="A17427"/>
      <c r="B17427"/>
      <c r="C17427"/>
      <c r="D17427"/>
      <c r="E17427" s="148"/>
      <c r="F17427" s="148"/>
      <c r="G17427" s="149"/>
      <c r="H17427" s="148"/>
      <c r="I17427"/>
    </row>
    <row r="17428" spans="1:9" x14ac:dyDescent="0.25">
      <c r="A17428"/>
      <c r="B17428"/>
      <c r="C17428"/>
      <c r="D17428"/>
      <c r="E17428" s="148"/>
      <c r="F17428" s="148"/>
      <c r="G17428" s="149"/>
      <c r="H17428" s="148"/>
      <c r="I17428"/>
    </row>
    <row r="17429" spans="1:9" x14ac:dyDescent="0.25">
      <c r="A17429"/>
      <c r="B17429"/>
      <c r="C17429"/>
      <c r="D17429"/>
      <c r="E17429" s="148"/>
      <c r="F17429" s="148"/>
      <c r="G17429" s="149"/>
      <c r="H17429" s="148"/>
      <c r="I17429"/>
    </row>
    <row r="17430" spans="1:9" x14ac:dyDescent="0.25">
      <c r="A17430"/>
      <c r="B17430"/>
      <c r="C17430"/>
      <c r="D17430"/>
      <c r="E17430" s="148"/>
      <c r="F17430" s="148"/>
      <c r="G17430" s="149"/>
      <c r="H17430" s="148"/>
      <c r="I17430"/>
    </row>
    <row r="17431" spans="1:9" x14ac:dyDescent="0.25">
      <c r="A17431"/>
      <c r="B17431"/>
      <c r="C17431"/>
      <c r="D17431"/>
      <c r="E17431" s="148"/>
      <c r="F17431" s="148"/>
      <c r="G17431" s="149"/>
      <c r="H17431" s="148"/>
      <c r="I17431"/>
    </row>
    <row r="17432" spans="1:9" x14ac:dyDescent="0.25">
      <c r="A17432"/>
      <c r="B17432"/>
      <c r="C17432"/>
      <c r="D17432"/>
      <c r="E17432" s="148"/>
      <c r="F17432" s="148"/>
      <c r="G17432" s="149"/>
      <c r="H17432" s="148"/>
      <c r="I17432"/>
    </row>
    <row r="17433" spans="1:9" x14ac:dyDescent="0.25">
      <c r="A17433"/>
      <c r="B17433"/>
      <c r="C17433"/>
      <c r="D17433"/>
      <c r="E17433" s="148"/>
      <c r="F17433" s="148"/>
      <c r="G17433" s="149"/>
      <c r="H17433" s="148"/>
      <c r="I17433"/>
    </row>
    <row r="17434" spans="1:9" x14ac:dyDescent="0.25">
      <c r="A17434"/>
      <c r="B17434"/>
      <c r="C17434"/>
      <c r="D17434"/>
      <c r="E17434" s="148"/>
      <c r="F17434" s="148"/>
      <c r="G17434" s="149"/>
      <c r="H17434" s="148"/>
      <c r="I17434"/>
    </row>
    <row r="17435" spans="1:9" x14ac:dyDescent="0.25">
      <c r="A17435"/>
      <c r="B17435"/>
      <c r="C17435"/>
      <c r="D17435"/>
      <c r="E17435" s="148"/>
      <c r="F17435" s="148"/>
      <c r="G17435" s="149"/>
      <c r="H17435" s="148"/>
      <c r="I17435"/>
    </row>
    <row r="17436" spans="1:9" x14ac:dyDescent="0.25">
      <c r="A17436"/>
      <c r="B17436"/>
      <c r="C17436"/>
      <c r="D17436"/>
      <c r="E17436" s="148"/>
      <c r="F17436" s="148"/>
      <c r="G17436" s="149"/>
      <c r="H17436" s="148"/>
      <c r="I17436"/>
    </row>
    <row r="17437" spans="1:9" x14ac:dyDescent="0.25">
      <c r="A17437"/>
      <c r="B17437"/>
      <c r="C17437"/>
      <c r="D17437"/>
      <c r="E17437" s="148"/>
      <c r="F17437" s="148"/>
      <c r="G17437" s="149"/>
      <c r="H17437" s="148"/>
      <c r="I17437"/>
    </row>
    <row r="17438" spans="1:9" x14ac:dyDescent="0.25">
      <c r="A17438"/>
      <c r="B17438"/>
      <c r="C17438"/>
      <c r="D17438"/>
      <c r="E17438" s="148"/>
      <c r="F17438" s="148"/>
      <c r="G17438" s="149"/>
      <c r="H17438" s="148"/>
      <c r="I17438"/>
    </row>
    <row r="17439" spans="1:9" x14ac:dyDescent="0.25">
      <c r="A17439"/>
      <c r="B17439"/>
      <c r="C17439"/>
      <c r="D17439"/>
      <c r="E17439" s="148"/>
      <c r="F17439" s="148"/>
      <c r="G17439" s="149"/>
      <c r="H17439" s="148"/>
      <c r="I17439"/>
    </row>
    <row r="17440" spans="1:9" x14ac:dyDescent="0.25">
      <c r="A17440"/>
      <c r="B17440"/>
      <c r="C17440"/>
      <c r="D17440"/>
      <c r="E17440" s="148"/>
      <c r="F17440" s="148"/>
      <c r="G17440" s="149"/>
      <c r="H17440" s="148"/>
      <c r="I17440"/>
    </row>
    <row r="17441" spans="1:9" x14ac:dyDescent="0.25">
      <c r="A17441"/>
      <c r="B17441"/>
      <c r="C17441"/>
      <c r="D17441"/>
      <c r="E17441" s="148"/>
      <c r="F17441" s="148"/>
      <c r="G17441" s="149"/>
      <c r="H17441" s="148"/>
      <c r="I17441"/>
    </row>
    <row r="17442" spans="1:9" x14ac:dyDescent="0.25">
      <c r="A17442"/>
      <c r="B17442"/>
      <c r="C17442"/>
      <c r="D17442"/>
      <c r="E17442" s="148"/>
      <c r="F17442" s="148"/>
      <c r="G17442" s="149"/>
      <c r="H17442" s="148"/>
      <c r="I17442"/>
    </row>
    <row r="17443" spans="1:9" x14ac:dyDescent="0.25">
      <c r="A17443"/>
      <c r="B17443"/>
      <c r="C17443"/>
      <c r="D17443"/>
      <c r="E17443" s="148"/>
      <c r="F17443" s="148"/>
      <c r="G17443" s="149"/>
      <c r="H17443" s="148"/>
      <c r="I17443"/>
    </row>
    <row r="17444" spans="1:9" x14ac:dyDescent="0.25">
      <c r="A17444"/>
      <c r="B17444"/>
      <c r="C17444"/>
      <c r="D17444"/>
      <c r="E17444" s="148"/>
      <c r="F17444" s="148"/>
      <c r="G17444" s="149"/>
      <c r="H17444" s="148"/>
      <c r="I17444"/>
    </row>
    <row r="17445" spans="1:9" x14ac:dyDescent="0.25">
      <c r="A17445"/>
      <c r="B17445"/>
      <c r="C17445"/>
      <c r="D17445"/>
      <c r="E17445" s="148"/>
      <c r="F17445" s="148"/>
      <c r="G17445" s="149"/>
      <c r="H17445" s="148"/>
      <c r="I17445"/>
    </row>
    <row r="17446" spans="1:9" x14ac:dyDescent="0.25">
      <c r="A17446"/>
      <c r="B17446"/>
      <c r="C17446"/>
      <c r="D17446"/>
      <c r="E17446" s="148"/>
      <c r="F17446" s="148"/>
      <c r="G17446" s="149"/>
      <c r="H17446" s="148"/>
      <c r="I17446"/>
    </row>
    <row r="17447" spans="1:9" x14ac:dyDescent="0.25">
      <c r="A17447"/>
      <c r="B17447"/>
      <c r="C17447"/>
      <c r="D17447"/>
      <c r="E17447" s="148"/>
      <c r="F17447" s="148"/>
      <c r="G17447" s="149"/>
      <c r="H17447" s="148"/>
      <c r="I17447"/>
    </row>
    <row r="17448" spans="1:9" x14ac:dyDescent="0.25">
      <c r="A17448"/>
      <c r="B17448"/>
      <c r="C17448"/>
      <c r="D17448"/>
      <c r="E17448" s="148"/>
      <c r="F17448" s="148"/>
      <c r="G17448" s="149"/>
      <c r="H17448" s="148"/>
      <c r="I17448"/>
    </row>
    <row r="17449" spans="1:9" x14ac:dyDescent="0.25">
      <c r="A17449"/>
      <c r="B17449"/>
      <c r="C17449"/>
      <c r="D17449"/>
      <c r="E17449" s="148"/>
      <c r="F17449" s="148"/>
      <c r="G17449" s="149"/>
      <c r="H17449" s="148"/>
      <c r="I17449"/>
    </row>
    <row r="17450" spans="1:9" x14ac:dyDescent="0.25">
      <c r="A17450"/>
      <c r="B17450"/>
      <c r="C17450"/>
      <c r="D17450"/>
      <c r="E17450" s="148"/>
      <c r="F17450" s="148"/>
      <c r="G17450" s="149"/>
      <c r="H17450" s="148"/>
      <c r="I17450"/>
    </row>
    <row r="17451" spans="1:9" x14ac:dyDescent="0.25">
      <c r="A17451"/>
      <c r="B17451"/>
      <c r="C17451"/>
      <c r="D17451"/>
      <c r="E17451" s="148"/>
      <c r="F17451" s="148"/>
      <c r="G17451" s="149"/>
      <c r="H17451" s="148"/>
      <c r="I17451"/>
    </row>
    <row r="17452" spans="1:9" x14ac:dyDescent="0.25">
      <c r="A17452"/>
      <c r="B17452"/>
      <c r="C17452"/>
      <c r="D17452"/>
      <c r="E17452" s="148"/>
      <c r="F17452" s="148"/>
      <c r="G17452" s="149"/>
      <c r="H17452" s="148"/>
      <c r="I17452"/>
    </row>
    <row r="17453" spans="1:9" x14ac:dyDescent="0.25">
      <c r="A17453"/>
      <c r="B17453"/>
      <c r="C17453"/>
      <c r="D17453"/>
      <c r="E17453" s="148"/>
      <c r="F17453" s="148"/>
      <c r="G17453" s="149"/>
      <c r="H17453" s="148"/>
      <c r="I17453"/>
    </row>
    <row r="17454" spans="1:9" x14ac:dyDescent="0.25">
      <c r="A17454"/>
      <c r="B17454"/>
      <c r="C17454"/>
      <c r="D17454"/>
      <c r="E17454" s="148"/>
      <c r="F17454" s="148"/>
      <c r="G17454" s="149"/>
      <c r="H17454" s="148"/>
      <c r="I17454"/>
    </row>
    <row r="17455" spans="1:9" x14ac:dyDescent="0.25">
      <c r="A17455"/>
      <c r="B17455"/>
      <c r="C17455"/>
      <c r="D17455"/>
      <c r="E17455" s="148"/>
      <c r="F17455" s="148"/>
      <c r="G17455" s="149"/>
      <c r="H17455" s="148"/>
      <c r="I17455"/>
    </row>
    <row r="17456" spans="1:9" x14ac:dyDescent="0.25">
      <c r="A17456"/>
      <c r="B17456"/>
      <c r="C17456"/>
      <c r="D17456"/>
      <c r="E17456" s="148"/>
      <c r="F17456" s="148"/>
      <c r="G17456" s="149"/>
      <c r="H17456" s="148"/>
      <c r="I17456"/>
    </row>
    <row r="17457" spans="1:9" x14ac:dyDescent="0.25">
      <c r="A17457"/>
      <c r="B17457"/>
      <c r="C17457"/>
      <c r="D17457"/>
      <c r="E17457" s="148"/>
      <c r="F17457" s="148"/>
      <c r="G17457" s="149"/>
      <c r="H17457" s="148"/>
      <c r="I17457"/>
    </row>
    <row r="17458" spans="1:9" x14ac:dyDescent="0.25">
      <c r="A17458"/>
      <c r="B17458"/>
      <c r="C17458"/>
      <c r="D17458"/>
      <c r="E17458" s="148"/>
      <c r="F17458" s="148"/>
      <c r="G17458" s="149"/>
      <c r="H17458" s="148"/>
      <c r="I17458"/>
    </row>
    <row r="17459" spans="1:9" x14ac:dyDescent="0.25">
      <c r="A17459"/>
      <c r="B17459"/>
      <c r="C17459"/>
      <c r="D17459"/>
      <c r="E17459" s="148"/>
      <c r="F17459" s="148"/>
      <c r="G17459" s="149"/>
      <c r="H17459" s="148"/>
      <c r="I17459"/>
    </row>
    <row r="17460" spans="1:9" x14ac:dyDescent="0.25">
      <c r="A17460"/>
      <c r="B17460"/>
      <c r="C17460"/>
      <c r="D17460"/>
      <c r="E17460" s="148"/>
      <c r="F17460" s="148"/>
      <c r="G17460" s="149"/>
      <c r="H17460" s="148"/>
      <c r="I17460"/>
    </row>
    <row r="17461" spans="1:9" x14ac:dyDescent="0.25">
      <c r="A17461"/>
      <c r="B17461"/>
      <c r="C17461"/>
      <c r="D17461"/>
      <c r="E17461" s="148"/>
      <c r="F17461" s="148"/>
      <c r="G17461" s="149"/>
      <c r="H17461" s="148"/>
      <c r="I17461"/>
    </row>
    <row r="17462" spans="1:9" x14ac:dyDescent="0.25">
      <c r="A17462"/>
      <c r="B17462"/>
      <c r="C17462"/>
      <c r="D17462"/>
      <c r="E17462" s="148"/>
      <c r="F17462" s="148"/>
      <c r="G17462" s="149"/>
      <c r="H17462" s="148"/>
      <c r="I17462"/>
    </row>
    <row r="17463" spans="1:9" x14ac:dyDescent="0.25">
      <c r="A17463"/>
      <c r="B17463"/>
      <c r="C17463"/>
      <c r="D17463"/>
      <c r="E17463" s="148"/>
      <c r="F17463" s="148"/>
      <c r="G17463" s="149"/>
      <c r="H17463" s="148"/>
      <c r="I17463"/>
    </row>
    <row r="17464" spans="1:9" x14ac:dyDescent="0.25">
      <c r="A17464"/>
      <c r="B17464"/>
      <c r="C17464"/>
      <c r="D17464"/>
      <c r="E17464" s="148"/>
      <c r="F17464" s="148"/>
      <c r="G17464" s="149"/>
      <c r="H17464" s="148"/>
      <c r="I17464"/>
    </row>
    <row r="17465" spans="1:9" x14ac:dyDescent="0.25">
      <c r="A17465"/>
      <c r="B17465"/>
      <c r="C17465"/>
      <c r="D17465"/>
      <c r="E17465" s="148"/>
      <c r="F17465" s="148"/>
      <c r="G17465" s="149"/>
      <c r="H17465" s="148"/>
      <c r="I17465"/>
    </row>
    <row r="17466" spans="1:9" x14ac:dyDescent="0.25">
      <c r="A17466"/>
      <c r="B17466"/>
      <c r="C17466"/>
      <c r="D17466"/>
      <c r="E17466" s="148"/>
      <c r="F17466" s="148"/>
      <c r="G17466" s="149"/>
      <c r="H17466" s="148"/>
      <c r="I17466"/>
    </row>
    <row r="17467" spans="1:9" x14ac:dyDescent="0.25">
      <c r="A17467"/>
      <c r="B17467"/>
      <c r="C17467"/>
      <c r="D17467"/>
      <c r="E17467" s="148"/>
      <c r="F17467" s="148"/>
      <c r="G17467" s="149"/>
      <c r="H17467" s="148"/>
      <c r="I17467"/>
    </row>
    <row r="17468" spans="1:9" x14ac:dyDescent="0.25">
      <c r="A17468"/>
      <c r="B17468"/>
      <c r="C17468"/>
      <c r="D17468"/>
      <c r="E17468" s="148"/>
      <c r="F17468" s="148"/>
      <c r="G17468" s="149"/>
      <c r="H17468" s="148"/>
      <c r="I17468"/>
    </row>
    <row r="17469" spans="1:9" x14ac:dyDescent="0.25">
      <c r="A17469"/>
      <c r="B17469"/>
      <c r="C17469"/>
      <c r="D17469"/>
      <c r="E17469" s="148"/>
      <c r="F17469" s="148"/>
      <c r="G17469" s="149"/>
      <c r="H17469" s="148"/>
      <c r="I17469"/>
    </row>
    <row r="17470" spans="1:9" x14ac:dyDescent="0.25">
      <c r="A17470"/>
      <c r="B17470"/>
      <c r="C17470"/>
      <c r="D17470"/>
      <c r="E17470" s="148"/>
      <c r="F17470" s="148"/>
      <c r="G17470" s="149"/>
      <c r="H17470" s="148"/>
      <c r="I17470"/>
    </row>
    <row r="17471" spans="1:9" x14ac:dyDescent="0.25">
      <c r="A17471"/>
      <c r="B17471"/>
      <c r="C17471"/>
      <c r="D17471"/>
      <c r="E17471" s="148"/>
      <c r="F17471" s="148"/>
      <c r="G17471" s="149"/>
      <c r="H17471" s="148"/>
      <c r="I17471"/>
    </row>
    <row r="17472" spans="1:9" x14ac:dyDescent="0.25">
      <c r="A17472"/>
      <c r="B17472"/>
      <c r="C17472"/>
      <c r="D17472"/>
      <c r="E17472" s="148"/>
      <c r="F17472" s="148"/>
      <c r="G17472" s="149"/>
      <c r="H17472" s="148"/>
      <c r="I17472"/>
    </row>
    <row r="17473" spans="1:9" x14ac:dyDescent="0.25">
      <c r="A17473"/>
      <c r="B17473"/>
      <c r="C17473"/>
      <c r="D17473"/>
      <c r="E17473" s="148"/>
      <c r="F17473" s="148"/>
      <c r="G17473" s="149"/>
      <c r="H17473" s="148"/>
      <c r="I17473"/>
    </row>
    <row r="17474" spans="1:9" x14ac:dyDescent="0.25">
      <c r="A17474"/>
      <c r="B17474"/>
      <c r="C17474"/>
      <c r="D17474"/>
      <c r="E17474" s="148"/>
      <c r="F17474" s="148"/>
      <c r="G17474" s="149"/>
      <c r="H17474" s="148"/>
      <c r="I17474"/>
    </row>
    <row r="17475" spans="1:9" x14ac:dyDescent="0.25">
      <c r="A17475"/>
      <c r="B17475"/>
      <c r="C17475"/>
      <c r="D17475"/>
      <c r="E17475" s="148"/>
      <c r="F17475" s="148"/>
      <c r="G17475" s="149"/>
      <c r="H17475" s="148"/>
      <c r="I17475"/>
    </row>
    <row r="17476" spans="1:9" x14ac:dyDescent="0.25">
      <c r="A17476"/>
      <c r="B17476"/>
      <c r="C17476"/>
      <c r="D17476"/>
      <c r="E17476" s="148"/>
      <c r="F17476" s="148"/>
      <c r="G17476" s="149"/>
      <c r="H17476" s="148"/>
      <c r="I17476"/>
    </row>
    <row r="17477" spans="1:9" x14ac:dyDescent="0.25">
      <c r="A17477"/>
      <c r="B17477"/>
      <c r="C17477"/>
      <c r="D17477"/>
      <c r="E17477" s="148"/>
      <c r="F17477" s="148"/>
      <c r="G17477" s="149"/>
      <c r="H17477" s="148"/>
      <c r="I17477"/>
    </row>
    <row r="17478" spans="1:9" x14ac:dyDescent="0.25">
      <c r="A17478"/>
      <c r="B17478"/>
      <c r="C17478"/>
      <c r="D17478"/>
      <c r="E17478" s="148"/>
      <c r="F17478" s="148"/>
      <c r="G17478" s="149"/>
      <c r="H17478" s="148"/>
      <c r="I17478"/>
    </row>
    <row r="17479" spans="1:9" x14ac:dyDescent="0.25">
      <c r="A17479"/>
      <c r="B17479"/>
      <c r="C17479"/>
      <c r="D17479"/>
      <c r="E17479" s="148"/>
      <c r="F17479" s="148"/>
      <c r="G17479" s="149"/>
      <c r="H17479" s="148"/>
      <c r="I17479"/>
    </row>
    <row r="17480" spans="1:9" x14ac:dyDescent="0.25">
      <c r="A17480"/>
      <c r="B17480"/>
      <c r="C17480"/>
      <c r="D17480"/>
      <c r="E17480" s="148"/>
      <c r="F17480" s="148"/>
      <c r="G17480" s="149"/>
      <c r="H17480" s="148"/>
      <c r="I17480"/>
    </row>
    <row r="17481" spans="1:9" x14ac:dyDescent="0.25">
      <c r="A17481"/>
      <c r="B17481"/>
      <c r="C17481"/>
      <c r="D17481"/>
      <c r="E17481" s="148"/>
      <c r="F17481" s="148"/>
      <c r="G17481" s="149"/>
      <c r="H17481" s="148"/>
      <c r="I17481"/>
    </row>
    <row r="17482" spans="1:9" x14ac:dyDescent="0.25">
      <c r="A17482"/>
      <c r="B17482"/>
      <c r="C17482"/>
      <c r="D17482"/>
      <c r="E17482" s="148"/>
      <c r="F17482" s="148"/>
      <c r="G17482" s="149"/>
      <c r="H17482" s="148"/>
      <c r="I17482"/>
    </row>
    <row r="17483" spans="1:9" x14ac:dyDescent="0.25">
      <c r="A17483"/>
      <c r="B17483"/>
      <c r="C17483"/>
      <c r="D17483"/>
      <c r="E17483" s="148"/>
      <c r="F17483" s="148"/>
      <c r="G17483" s="149"/>
      <c r="H17483" s="148"/>
      <c r="I17483"/>
    </row>
    <row r="17484" spans="1:9" x14ac:dyDescent="0.25">
      <c r="A17484"/>
      <c r="B17484"/>
      <c r="C17484"/>
      <c r="D17484"/>
      <c r="E17484" s="148"/>
      <c r="F17484" s="148"/>
      <c r="G17484" s="149"/>
      <c r="H17484" s="148"/>
      <c r="I17484"/>
    </row>
    <row r="17485" spans="1:9" x14ac:dyDescent="0.25">
      <c r="A17485"/>
      <c r="B17485"/>
      <c r="C17485"/>
      <c r="D17485"/>
      <c r="E17485" s="148"/>
      <c r="F17485" s="148"/>
      <c r="G17485" s="149"/>
      <c r="H17485" s="148"/>
      <c r="I17485"/>
    </row>
    <row r="17486" spans="1:9" x14ac:dyDescent="0.25">
      <c r="A17486"/>
      <c r="B17486"/>
      <c r="C17486"/>
      <c r="D17486"/>
      <c r="E17486" s="148"/>
      <c r="F17486" s="148"/>
      <c r="G17486" s="149"/>
      <c r="H17486" s="148"/>
      <c r="I17486"/>
    </row>
    <row r="17487" spans="1:9" x14ac:dyDescent="0.25">
      <c r="A17487"/>
      <c r="B17487"/>
      <c r="C17487"/>
      <c r="D17487"/>
      <c r="E17487" s="148"/>
      <c r="F17487" s="148"/>
      <c r="G17487" s="149"/>
      <c r="H17487" s="148"/>
      <c r="I17487"/>
    </row>
    <row r="17488" spans="1:9" x14ac:dyDescent="0.25">
      <c r="A17488"/>
      <c r="B17488"/>
      <c r="C17488"/>
      <c r="D17488"/>
      <c r="E17488" s="148"/>
      <c r="F17488" s="148"/>
      <c r="G17488" s="149"/>
      <c r="H17488" s="148"/>
      <c r="I17488"/>
    </row>
    <row r="17489" spans="1:9" x14ac:dyDescent="0.25">
      <c r="A17489"/>
      <c r="B17489"/>
      <c r="C17489"/>
      <c r="D17489"/>
      <c r="E17489" s="148"/>
      <c r="F17489" s="148"/>
      <c r="G17489" s="149"/>
      <c r="H17489" s="148"/>
      <c r="I17489"/>
    </row>
    <row r="17490" spans="1:9" x14ac:dyDescent="0.25">
      <c r="A17490"/>
      <c r="B17490"/>
      <c r="C17490"/>
      <c r="D17490"/>
      <c r="E17490" s="148"/>
      <c r="F17490" s="148"/>
      <c r="G17490" s="149"/>
      <c r="H17490" s="148"/>
      <c r="I17490"/>
    </row>
    <row r="17491" spans="1:9" x14ac:dyDescent="0.25">
      <c r="A17491"/>
      <c r="B17491"/>
      <c r="C17491"/>
      <c r="D17491"/>
      <c r="E17491" s="148"/>
      <c r="F17491" s="148"/>
      <c r="G17491" s="149"/>
      <c r="H17491" s="148"/>
      <c r="I17491"/>
    </row>
    <row r="17492" spans="1:9" x14ac:dyDescent="0.25">
      <c r="A17492"/>
      <c r="B17492"/>
      <c r="C17492"/>
      <c r="D17492"/>
      <c r="E17492" s="148"/>
      <c r="F17492" s="148"/>
      <c r="G17492" s="149"/>
      <c r="H17492" s="148"/>
      <c r="I17492"/>
    </row>
    <row r="17493" spans="1:9" x14ac:dyDescent="0.25">
      <c r="A17493"/>
      <c r="B17493"/>
      <c r="C17493"/>
      <c r="D17493"/>
      <c r="E17493" s="148"/>
      <c r="F17493" s="148"/>
      <c r="G17493" s="149"/>
      <c r="H17493" s="148"/>
      <c r="I17493"/>
    </row>
    <row r="17494" spans="1:9" x14ac:dyDescent="0.25">
      <c r="A17494"/>
      <c r="B17494"/>
      <c r="C17494"/>
      <c r="D17494"/>
      <c r="E17494" s="148"/>
      <c r="F17494" s="148"/>
      <c r="G17494" s="149"/>
      <c r="H17494" s="148"/>
      <c r="I17494"/>
    </row>
    <row r="17495" spans="1:9" x14ac:dyDescent="0.25">
      <c r="A17495"/>
      <c r="B17495"/>
      <c r="C17495"/>
      <c r="D17495"/>
      <c r="E17495" s="148"/>
      <c r="F17495" s="148"/>
      <c r="G17495" s="149"/>
      <c r="H17495" s="148"/>
      <c r="I17495"/>
    </row>
    <row r="17496" spans="1:9" x14ac:dyDescent="0.25">
      <c r="A17496"/>
      <c r="B17496"/>
      <c r="C17496"/>
      <c r="D17496"/>
      <c r="E17496" s="148"/>
      <c r="F17496" s="148"/>
      <c r="G17496" s="149"/>
      <c r="H17496" s="148"/>
      <c r="I17496"/>
    </row>
    <row r="17497" spans="1:9" x14ac:dyDescent="0.25">
      <c r="A17497"/>
      <c r="B17497"/>
      <c r="C17497"/>
      <c r="D17497"/>
      <c r="E17497" s="148"/>
      <c r="F17497" s="148"/>
      <c r="G17497" s="149"/>
      <c r="H17497" s="148"/>
      <c r="I17497"/>
    </row>
    <row r="17498" spans="1:9" x14ac:dyDescent="0.25">
      <c r="A17498"/>
      <c r="B17498"/>
      <c r="C17498"/>
      <c r="D17498"/>
      <c r="E17498" s="148"/>
      <c r="F17498" s="148"/>
      <c r="G17498" s="149"/>
      <c r="H17498" s="148"/>
      <c r="I17498"/>
    </row>
    <row r="17499" spans="1:9" x14ac:dyDescent="0.25">
      <c r="A17499"/>
      <c r="B17499"/>
      <c r="C17499"/>
      <c r="D17499"/>
      <c r="E17499" s="148"/>
      <c r="F17499" s="148"/>
      <c r="G17499" s="149"/>
      <c r="H17499" s="148"/>
      <c r="I17499"/>
    </row>
    <row r="17500" spans="1:9" x14ac:dyDescent="0.25">
      <c r="A17500"/>
      <c r="B17500"/>
      <c r="C17500"/>
      <c r="D17500"/>
      <c r="E17500" s="148"/>
      <c r="F17500" s="148"/>
      <c r="G17500" s="149"/>
      <c r="H17500" s="148"/>
      <c r="I17500"/>
    </row>
    <row r="17501" spans="1:9" x14ac:dyDescent="0.25">
      <c r="A17501"/>
      <c r="B17501"/>
      <c r="C17501"/>
      <c r="D17501"/>
      <c r="E17501" s="148"/>
      <c r="F17501" s="148"/>
      <c r="G17501" s="149"/>
      <c r="H17501" s="148"/>
      <c r="I17501"/>
    </row>
    <row r="17502" spans="1:9" x14ac:dyDescent="0.25">
      <c r="A17502"/>
      <c r="B17502"/>
      <c r="C17502"/>
      <c r="D17502"/>
      <c r="E17502" s="148"/>
      <c r="F17502" s="148"/>
      <c r="G17502" s="149"/>
      <c r="H17502" s="148"/>
      <c r="I17502"/>
    </row>
    <row r="17503" spans="1:9" x14ac:dyDescent="0.25">
      <c r="A17503"/>
      <c r="B17503"/>
      <c r="C17503"/>
      <c r="D17503"/>
      <c r="E17503" s="148"/>
      <c r="F17503" s="148"/>
      <c r="G17503" s="149"/>
      <c r="H17503" s="148"/>
      <c r="I17503"/>
    </row>
    <row r="17504" spans="1:9" x14ac:dyDescent="0.25">
      <c r="A17504"/>
      <c r="B17504"/>
      <c r="C17504"/>
      <c r="D17504"/>
      <c r="E17504" s="148"/>
      <c r="F17504" s="148"/>
      <c r="G17504" s="149"/>
      <c r="H17504" s="148"/>
      <c r="I17504"/>
    </row>
    <row r="17505" spans="1:9" x14ac:dyDescent="0.25">
      <c r="A17505"/>
      <c r="B17505"/>
      <c r="C17505"/>
      <c r="D17505"/>
      <c r="E17505" s="148"/>
      <c r="F17505" s="148"/>
      <c r="G17505" s="149"/>
      <c r="H17505" s="148"/>
      <c r="I17505"/>
    </row>
    <row r="17506" spans="1:9" x14ac:dyDescent="0.25">
      <c r="A17506"/>
      <c r="B17506"/>
      <c r="C17506"/>
      <c r="D17506"/>
      <c r="E17506" s="148"/>
      <c r="F17506" s="148"/>
      <c r="G17506" s="149"/>
      <c r="H17506" s="148"/>
      <c r="I17506"/>
    </row>
    <row r="17507" spans="1:9" x14ac:dyDescent="0.25">
      <c r="A17507"/>
      <c r="B17507"/>
      <c r="C17507"/>
      <c r="D17507"/>
      <c r="E17507" s="148"/>
      <c r="F17507" s="148"/>
      <c r="G17507" s="149"/>
      <c r="H17507" s="148"/>
      <c r="I17507"/>
    </row>
    <row r="17508" spans="1:9" x14ac:dyDescent="0.25">
      <c r="A17508"/>
      <c r="B17508"/>
      <c r="C17508"/>
      <c r="D17508"/>
      <c r="E17508" s="148"/>
      <c r="F17508" s="148"/>
      <c r="G17508" s="149"/>
      <c r="H17508" s="148"/>
      <c r="I17508"/>
    </row>
    <row r="17509" spans="1:9" x14ac:dyDescent="0.25">
      <c r="A17509"/>
      <c r="B17509"/>
      <c r="C17509"/>
      <c r="D17509"/>
      <c r="E17509" s="148"/>
      <c r="F17509" s="148"/>
      <c r="G17509" s="149"/>
      <c r="H17509" s="148"/>
      <c r="I17509"/>
    </row>
    <row r="17510" spans="1:9" x14ac:dyDescent="0.25">
      <c r="A17510"/>
      <c r="B17510"/>
      <c r="C17510"/>
      <c r="D17510"/>
      <c r="E17510" s="148"/>
      <c r="F17510" s="148"/>
      <c r="G17510" s="149"/>
      <c r="H17510" s="148"/>
      <c r="I17510"/>
    </row>
    <row r="17511" spans="1:9" x14ac:dyDescent="0.25">
      <c r="A17511"/>
      <c r="B17511"/>
      <c r="C17511"/>
      <c r="D17511"/>
      <c r="E17511" s="148"/>
      <c r="F17511" s="148"/>
      <c r="G17511" s="149"/>
      <c r="H17511" s="148"/>
      <c r="I17511"/>
    </row>
    <row r="17512" spans="1:9" x14ac:dyDescent="0.25">
      <c r="A17512"/>
      <c r="B17512"/>
      <c r="C17512"/>
      <c r="D17512"/>
      <c r="E17512" s="148"/>
      <c r="F17512" s="148"/>
      <c r="G17512" s="149"/>
      <c r="H17512" s="148"/>
      <c r="I17512"/>
    </row>
    <row r="17513" spans="1:9" x14ac:dyDescent="0.25">
      <c r="A17513"/>
      <c r="B17513"/>
      <c r="C17513"/>
      <c r="D17513"/>
      <c r="E17513" s="148"/>
      <c r="F17513" s="148"/>
      <c r="G17513" s="149"/>
      <c r="H17513" s="148"/>
      <c r="I17513"/>
    </row>
    <row r="17514" spans="1:9" x14ac:dyDescent="0.25">
      <c r="A17514"/>
      <c r="B17514"/>
      <c r="C17514"/>
      <c r="D17514"/>
      <c r="E17514" s="148"/>
      <c r="F17514" s="148"/>
      <c r="G17514" s="149"/>
      <c r="H17514" s="148"/>
      <c r="I17514"/>
    </row>
    <row r="17515" spans="1:9" x14ac:dyDescent="0.25">
      <c r="A17515"/>
      <c r="B17515"/>
      <c r="C17515"/>
      <c r="D17515"/>
      <c r="E17515" s="148"/>
      <c r="F17515" s="148"/>
      <c r="G17515" s="149"/>
      <c r="H17515" s="148"/>
      <c r="I17515"/>
    </row>
    <row r="17516" spans="1:9" x14ac:dyDescent="0.25">
      <c r="A17516"/>
      <c r="B17516"/>
      <c r="C17516"/>
      <c r="D17516"/>
      <c r="E17516" s="148"/>
      <c r="F17516" s="148"/>
      <c r="G17516" s="149"/>
      <c r="H17516" s="148"/>
      <c r="I17516"/>
    </row>
    <row r="17517" spans="1:9" x14ac:dyDescent="0.25">
      <c r="A17517"/>
      <c r="B17517"/>
      <c r="C17517"/>
      <c r="D17517"/>
      <c r="E17517" s="148"/>
      <c r="F17517" s="148"/>
      <c r="G17517" s="149"/>
      <c r="H17517" s="148"/>
      <c r="I17517"/>
    </row>
    <row r="17518" spans="1:9" x14ac:dyDescent="0.25">
      <c r="A17518"/>
      <c r="B17518"/>
      <c r="C17518"/>
      <c r="D17518"/>
      <c r="E17518" s="148"/>
      <c r="F17518" s="148"/>
      <c r="G17518" s="149"/>
      <c r="H17518" s="148"/>
      <c r="I17518"/>
    </row>
    <row r="17519" spans="1:9" x14ac:dyDescent="0.25">
      <c r="A17519"/>
      <c r="B17519"/>
      <c r="C17519"/>
      <c r="D17519"/>
      <c r="E17519" s="148"/>
      <c r="F17519" s="148"/>
      <c r="G17519" s="149"/>
      <c r="H17519" s="148"/>
      <c r="I17519"/>
    </row>
    <row r="17520" spans="1:9" x14ac:dyDescent="0.25">
      <c r="A17520"/>
      <c r="B17520"/>
      <c r="C17520"/>
      <c r="D17520"/>
      <c r="E17520" s="148"/>
      <c r="F17520" s="148"/>
      <c r="G17520" s="149"/>
      <c r="H17520" s="148"/>
      <c r="I17520"/>
    </row>
    <row r="17521" spans="1:9" x14ac:dyDescent="0.25">
      <c r="A17521"/>
      <c r="B17521"/>
      <c r="C17521"/>
      <c r="D17521"/>
      <c r="E17521" s="148"/>
      <c r="F17521" s="148"/>
      <c r="G17521" s="149"/>
      <c r="H17521" s="148"/>
      <c r="I17521"/>
    </row>
    <row r="17522" spans="1:9" x14ac:dyDescent="0.25">
      <c r="A17522"/>
      <c r="B17522"/>
      <c r="C17522"/>
      <c r="D17522"/>
      <c r="E17522" s="148"/>
      <c r="F17522" s="148"/>
      <c r="G17522" s="149"/>
      <c r="H17522" s="148"/>
      <c r="I17522"/>
    </row>
    <row r="17523" spans="1:9" x14ac:dyDescent="0.25">
      <c r="A17523"/>
      <c r="B17523"/>
      <c r="C17523"/>
      <c r="D17523"/>
      <c r="E17523" s="148"/>
      <c r="F17523" s="148"/>
      <c r="G17523" s="149"/>
      <c r="H17523" s="148"/>
      <c r="I17523"/>
    </row>
    <row r="17524" spans="1:9" x14ac:dyDescent="0.25">
      <c r="A17524"/>
      <c r="B17524"/>
      <c r="C17524"/>
      <c r="D17524"/>
      <c r="E17524" s="148"/>
      <c r="F17524" s="148"/>
      <c r="G17524" s="149"/>
      <c r="H17524" s="148"/>
      <c r="I17524"/>
    </row>
    <row r="17525" spans="1:9" x14ac:dyDescent="0.25">
      <c r="A17525"/>
      <c r="B17525"/>
      <c r="C17525"/>
      <c r="D17525"/>
      <c r="E17525" s="148"/>
      <c r="F17525" s="148"/>
      <c r="G17525" s="149"/>
      <c r="H17525" s="148"/>
      <c r="I17525"/>
    </row>
    <row r="17526" spans="1:9" x14ac:dyDescent="0.25">
      <c r="A17526"/>
      <c r="B17526"/>
      <c r="C17526"/>
      <c r="D17526"/>
      <c r="E17526" s="148"/>
      <c r="F17526" s="148"/>
      <c r="G17526" s="149"/>
      <c r="H17526" s="148"/>
      <c r="I17526"/>
    </row>
    <row r="17527" spans="1:9" x14ac:dyDescent="0.25">
      <c r="A17527"/>
      <c r="B17527"/>
      <c r="C17527"/>
      <c r="D17527"/>
      <c r="E17527" s="148"/>
      <c r="F17527" s="148"/>
      <c r="G17527" s="149"/>
      <c r="H17527" s="148"/>
      <c r="I17527"/>
    </row>
    <row r="17528" spans="1:9" x14ac:dyDescent="0.25">
      <c r="A17528"/>
      <c r="B17528"/>
      <c r="C17528"/>
      <c r="D17528"/>
      <c r="E17528" s="148"/>
      <c r="F17528" s="148"/>
      <c r="G17528" s="149"/>
      <c r="H17528" s="148"/>
      <c r="I17528"/>
    </row>
    <row r="17529" spans="1:9" x14ac:dyDescent="0.25">
      <c r="A17529"/>
      <c r="B17529"/>
      <c r="C17529"/>
      <c r="D17529"/>
      <c r="E17529" s="148"/>
      <c r="F17529" s="148"/>
      <c r="G17529" s="149"/>
      <c r="H17529" s="148"/>
      <c r="I17529"/>
    </row>
    <row r="17530" spans="1:9" x14ac:dyDescent="0.25">
      <c r="A17530"/>
      <c r="B17530"/>
      <c r="C17530"/>
      <c r="D17530"/>
      <c r="E17530" s="148"/>
      <c r="F17530" s="148"/>
      <c r="G17530" s="149"/>
      <c r="H17530" s="148"/>
      <c r="I17530"/>
    </row>
    <row r="17531" spans="1:9" x14ac:dyDescent="0.25">
      <c r="A17531"/>
      <c r="B17531"/>
      <c r="C17531"/>
      <c r="D17531"/>
      <c r="E17531" s="148"/>
      <c r="F17531" s="148"/>
      <c r="G17531" s="149"/>
      <c r="H17531" s="148"/>
      <c r="I17531"/>
    </row>
    <row r="17532" spans="1:9" x14ac:dyDescent="0.25">
      <c r="A17532"/>
      <c r="B17532"/>
      <c r="C17532"/>
      <c r="D17532"/>
      <c r="E17532" s="148"/>
      <c r="F17532" s="148"/>
      <c r="G17532" s="149"/>
      <c r="H17532" s="148"/>
      <c r="I17532"/>
    </row>
    <row r="17533" spans="1:9" x14ac:dyDescent="0.25">
      <c r="A17533"/>
      <c r="B17533"/>
      <c r="C17533"/>
      <c r="D17533"/>
      <c r="E17533" s="148"/>
      <c r="F17533" s="148"/>
      <c r="G17533" s="149"/>
      <c r="H17533" s="148"/>
      <c r="I17533"/>
    </row>
    <row r="17534" spans="1:9" x14ac:dyDescent="0.25">
      <c r="A17534"/>
      <c r="B17534"/>
      <c r="C17534"/>
      <c r="D17534"/>
      <c r="E17534" s="148"/>
      <c r="F17534" s="148"/>
      <c r="G17534" s="149"/>
      <c r="H17534" s="148"/>
      <c r="I17534"/>
    </row>
    <row r="17535" spans="1:9" x14ac:dyDescent="0.25">
      <c r="A17535"/>
      <c r="B17535"/>
      <c r="C17535"/>
      <c r="D17535"/>
      <c r="E17535" s="148"/>
      <c r="F17535" s="148"/>
      <c r="G17535" s="149"/>
      <c r="H17535" s="148"/>
      <c r="I17535"/>
    </row>
    <row r="17536" spans="1:9" x14ac:dyDescent="0.25">
      <c r="A17536"/>
      <c r="B17536"/>
      <c r="C17536"/>
      <c r="D17536"/>
      <c r="E17536" s="148"/>
      <c r="F17536" s="148"/>
      <c r="G17536" s="149"/>
      <c r="H17536" s="148"/>
      <c r="I17536"/>
    </row>
    <row r="17537" spans="1:9" x14ac:dyDescent="0.25">
      <c r="A17537"/>
      <c r="B17537"/>
      <c r="C17537"/>
      <c r="D17537"/>
      <c r="E17537" s="148"/>
      <c r="F17537" s="148"/>
      <c r="G17537" s="149"/>
      <c r="H17537" s="148"/>
      <c r="I17537"/>
    </row>
    <row r="17538" spans="1:9" x14ac:dyDescent="0.25">
      <c r="A17538"/>
      <c r="B17538"/>
      <c r="C17538"/>
      <c r="D17538"/>
      <c r="E17538" s="148"/>
      <c r="F17538" s="148"/>
      <c r="G17538" s="149"/>
      <c r="H17538" s="148"/>
      <c r="I17538"/>
    </row>
    <row r="17539" spans="1:9" x14ac:dyDescent="0.25">
      <c r="A17539"/>
      <c r="B17539"/>
      <c r="C17539"/>
      <c r="D17539"/>
      <c r="E17539" s="148"/>
      <c r="F17539" s="148"/>
      <c r="G17539" s="149"/>
      <c r="H17539" s="148"/>
      <c r="I17539"/>
    </row>
    <row r="17540" spans="1:9" x14ac:dyDescent="0.25">
      <c r="A17540"/>
      <c r="B17540"/>
      <c r="C17540"/>
      <c r="D17540"/>
      <c r="E17540" s="148"/>
      <c r="F17540" s="148"/>
      <c r="G17540" s="149"/>
      <c r="H17540" s="148"/>
      <c r="I17540"/>
    </row>
    <row r="17541" spans="1:9" x14ac:dyDescent="0.25">
      <c r="A17541"/>
      <c r="B17541"/>
      <c r="C17541"/>
      <c r="D17541"/>
      <c r="E17541" s="148"/>
      <c r="F17541" s="148"/>
      <c r="G17541" s="149"/>
      <c r="H17541" s="148"/>
      <c r="I17541"/>
    </row>
    <row r="17542" spans="1:9" x14ac:dyDescent="0.25">
      <c r="A17542"/>
      <c r="B17542"/>
      <c r="C17542"/>
      <c r="D17542"/>
      <c r="E17542" s="148"/>
      <c r="F17542" s="148"/>
      <c r="G17542" s="149"/>
      <c r="H17542" s="148"/>
      <c r="I17542"/>
    </row>
    <row r="17543" spans="1:9" x14ac:dyDescent="0.25">
      <c r="A17543"/>
      <c r="B17543"/>
      <c r="C17543"/>
      <c r="D17543"/>
      <c r="E17543" s="148"/>
      <c r="F17543" s="148"/>
      <c r="G17543" s="149"/>
      <c r="H17543" s="148"/>
      <c r="I17543"/>
    </row>
    <row r="17544" spans="1:9" x14ac:dyDescent="0.25">
      <c r="A17544"/>
      <c r="B17544"/>
      <c r="C17544"/>
      <c r="D17544"/>
      <c r="E17544" s="148"/>
      <c r="F17544" s="148"/>
      <c r="G17544" s="149"/>
      <c r="H17544" s="148"/>
      <c r="I17544"/>
    </row>
    <row r="17545" spans="1:9" x14ac:dyDescent="0.25">
      <c r="A17545"/>
      <c r="B17545"/>
      <c r="C17545"/>
      <c r="D17545"/>
      <c r="E17545" s="148"/>
      <c r="F17545" s="148"/>
      <c r="G17545" s="149"/>
      <c r="H17545" s="148"/>
      <c r="I17545"/>
    </row>
    <row r="17546" spans="1:9" x14ac:dyDescent="0.25">
      <c r="A17546"/>
      <c r="B17546"/>
      <c r="C17546"/>
      <c r="D17546"/>
      <c r="E17546" s="148"/>
      <c r="F17546" s="148"/>
      <c r="G17546" s="149"/>
      <c r="H17546" s="148"/>
      <c r="I17546"/>
    </row>
    <row r="17547" spans="1:9" x14ac:dyDescent="0.25">
      <c r="A17547"/>
      <c r="B17547"/>
      <c r="C17547"/>
      <c r="D17547"/>
      <c r="E17547" s="148"/>
      <c r="F17547" s="148"/>
      <c r="G17547" s="149"/>
      <c r="H17547" s="148"/>
      <c r="I17547"/>
    </row>
    <row r="17548" spans="1:9" x14ac:dyDescent="0.25">
      <c r="A17548"/>
      <c r="B17548"/>
      <c r="C17548"/>
      <c r="D17548"/>
      <c r="E17548" s="148"/>
      <c r="F17548" s="148"/>
      <c r="G17548" s="149"/>
      <c r="H17548" s="148"/>
      <c r="I17548"/>
    </row>
    <row r="17549" spans="1:9" x14ac:dyDescent="0.25">
      <c r="A17549"/>
      <c r="B17549"/>
      <c r="C17549"/>
      <c r="D17549"/>
      <c r="E17549" s="148"/>
      <c r="F17549" s="148"/>
      <c r="G17549" s="149"/>
      <c r="H17549" s="148"/>
      <c r="I17549"/>
    </row>
    <row r="17550" spans="1:9" x14ac:dyDescent="0.25">
      <c r="A17550"/>
      <c r="B17550"/>
      <c r="C17550"/>
      <c r="D17550"/>
      <c r="E17550" s="148"/>
      <c r="F17550" s="148"/>
      <c r="G17550" s="149"/>
      <c r="H17550" s="148"/>
      <c r="I17550"/>
    </row>
    <row r="17551" spans="1:9" x14ac:dyDescent="0.25">
      <c r="A17551"/>
      <c r="B17551"/>
      <c r="C17551"/>
      <c r="D17551"/>
      <c r="E17551" s="148"/>
      <c r="F17551" s="148"/>
      <c r="G17551" s="149"/>
      <c r="H17551" s="148"/>
      <c r="I17551"/>
    </row>
    <row r="17552" spans="1:9" x14ac:dyDescent="0.25">
      <c r="A17552"/>
      <c r="B17552"/>
      <c r="C17552"/>
      <c r="D17552"/>
      <c r="E17552" s="148"/>
      <c r="F17552" s="148"/>
      <c r="G17552" s="149"/>
      <c r="H17552" s="148"/>
      <c r="I17552"/>
    </row>
    <row r="17553" spans="1:9" x14ac:dyDescent="0.25">
      <c r="A17553"/>
      <c r="B17553"/>
      <c r="C17553"/>
      <c r="D17553"/>
      <c r="E17553" s="148"/>
      <c r="F17553" s="148"/>
      <c r="G17553" s="149"/>
      <c r="H17553" s="148"/>
      <c r="I17553"/>
    </row>
    <row r="17554" spans="1:9" x14ac:dyDescent="0.25">
      <c r="A17554"/>
      <c r="B17554"/>
      <c r="C17554"/>
      <c r="D17554"/>
      <c r="E17554" s="148"/>
      <c r="F17554" s="148"/>
      <c r="G17554" s="149"/>
      <c r="H17554" s="148"/>
      <c r="I17554"/>
    </row>
    <row r="17555" spans="1:9" x14ac:dyDescent="0.25">
      <c r="A17555"/>
      <c r="B17555"/>
      <c r="C17555"/>
      <c r="D17555"/>
      <c r="E17555" s="148"/>
      <c r="F17555" s="148"/>
      <c r="G17555" s="149"/>
      <c r="H17555" s="148"/>
      <c r="I17555"/>
    </row>
    <row r="17556" spans="1:9" x14ac:dyDescent="0.25">
      <c r="A17556"/>
      <c r="B17556"/>
      <c r="C17556"/>
      <c r="D17556"/>
      <c r="E17556" s="148"/>
      <c r="F17556" s="148"/>
      <c r="G17556" s="149"/>
      <c r="H17556" s="148"/>
      <c r="I17556"/>
    </row>
    <row r="17557" spans="1:9" x14ac:dyDescent="0.25">
      <c r="A17557"/>
      <c r="B17557"/>
      <c r="C17557"/>
      <c r="D17557"/>
      <c r="E17557" s="148"/>
      <c r="F17557" s="148"/>
      <c r="G17557" s="149"/>
      <c r="H17557" s="148"/>
      <c r="I17557"/>
    </row>
    <row r="17558" spans="1:9" x14ac:dyDescent="0.25">
      <c r="A17558"/>
      <c r="B17558"/>
      <c r="C17558"/>
      <c r="D17558"/>
      <c r="E17558" s="148"/>
      <c r="F17558" s="148"/>
      <c r="G17558" s="149"/>
      <c r="H17558" s="148"/>
      <c r="I17558"/>
    </row>
    <row r="17559" spans="1:9" x14ac:dyDescent="0.25">
      <c r="A17559"/>
      <c r="B17559"/>
      <c r="C17559"/>
      <c r="D17559"/>
      <c r="E17559" s="148"/>
      <c r="F17559" s="148"/>
      <c r="G17559" s="149"/>
      <c r="H17559" s="148"/>
      <c r="I17559"/>
    </row>
    <row r="17560" spans="1:9" x14ac:dyDescent="0.25">
      <c r="A17560"/>
      <c r="B17560"/>
      <c r="C17560"/>
      <c r="D17560"/>
      <c r="E17560" s="148"/>
      <c r="F17560" s="148"/>
      <c r="G17560" s="149"/>
      <c r="H17560" s="148"/>
      <c r="I17560"/>
    </row>
    <row r="17561" spans="1:9" x14ac:dyDescent="0.25">
      <c r="A17561"/>
      <c r="B17561"/>
      <c r="C17561"/>
      <c r="D17561"/>
      <c r="E17561" s="148"/>
      <c r="F17561" s="148"/>
      <c r="G17561" s="149"/>
      <c r="H17561" s="148"/>
      <c r="I17561"/>
    </row>
    <row r="17562" spans="1:9" x14ac:dyDescent="0.25">
      <c r="A17562"/>
      <c r="B17562"/>
      <c r="C17562"/>
      <c r="D17562"/>
      <c r="E17562" s="148"/>
      <c r="F17562" s="148"/>
      <c r="G17562" s="149"/>
      <c r="H17562" s="148"/>
      <c r="I17562"/>
    </row>
    <row r="17563" spans="1:9" x14ac:dyDescent="0.25">
      <c r="A17563"/>
      <c r="B17563"/>
      <c r="C17563"/>
      <c r="D17563"/>
      <c r="E17563" s="148"/>
      <c r="F17563" s="148"/>
      <c r="G17563" s="149"/>
      <c r="H17563" s="148"/>
      <c r="I17563"/>
    </row>
    <row r="17564" spans="1:9" x14ac:dyDescent="0.25">
      <c r="A17564"/>
      <c r="B17564"/>
      <c r="C17564"/>
      <c r="D17564"/>
      <c r="E17564" s="148"/>
      <c r="F17564" s="148"/>
      <c r="G17564" s="149"/>
      <c r="H17564" s="148"/>
      <c r="I17564"/>
    </row>
    <row r="17565" spans="1:9" x14ac:dyDescent="0.25">
      <c r="A17565"/>
      <c r="B17565"/>
      <c r="C17565"/>
      <c r="D17565"/>
      <c r="E17565" s="148"/>
      <c r="F17565" s="148"/>
      <c r="G17565" s="149"/>
      <c r="H17565" s="148"/>
      <c r="I17565"/>
    </row>
    <row r="17566" spans="1:9" x14ac:dyDescent="0.25">
      <c r="A17566"/>
      <c r="B17566"/>
      <c r="C17566"/>
      <c r="D17566"/>
      <c r="E17566" s="148"/>
      <c r="F17566" s="148"/>
      <c r="G17566" s="149"/>
      <c r="H17566" s="148"/>
      <c r="I17566"/>
    </row>
    <row r="17567" spans="1:9" x14ac:dyDescent="0.25">
      <c r="A17567"/>
      <c r="B17567"/>
      <c r="C17567"/>
      <c r="D17567"/>
      <c r="E17567" s="148"/>
      <c r="F17567" s="148"/>
      <c r="G17567" s="149"/>
      <c r="H17567" s="148"/>
      <c r="I17567"/>
    </row>
    <row r="17568" spans="1:9" x14ac:dyDescent="0.25">
      <c r="A17568"/>
      <c r="B17568"/>
      <c r="C17568"/>
      <c r="D17568"/>
      <c r="E17568" s="148"/>
      <c r="F17568" s="148"/>
      <c r="G17568" s="149"/>
      <c r="H17568" s="148"/>
      <c r="I17568"/>
    </row>
    <row r="17569" spans="1:9" x14ac:dyDescent="0.25">
      <c r="A17569"/>
      <c r="B17569"/>
      <c r="C17569"/>
      <c r="D17569"/>
      <c r="E17569" s="148"/>
      <c r="F17569" s="148"/>
      <c r="G17569" s="149"/>
      <c r="H17569" s="148"/>
      <c r="I17569"/>
    </row>
    <row r="17570" spans="1:9" x14ac:dyDescent="0.25">
      <c r="A17570"/>
      <c r="B17570"/>
      <c r="C17570"/>
      <c r="D17570"/>
      <c r="E17570" s="148"/>
      <c r="F17570" s="148"/>
      <c r="G17570" s="149"/>
      <c r="H17570" s="148"/>
      <c r="I17570"/>
    </row>
    <row r="17571" spans="1:9" x14ac:dyDescent="0.25">
      <c r="A17571"/>
      <c r="B17571"/>
      <c r="C17571"/>
      <c r="D17571"/>
      <c r="E17571" s="148"/>
      <c r="F17571" s="148"/>
      <c r="G17571" s="149"/>
      <c r="H17571" s="148"/>
      <c r="I17571"/>
    </row>
    <row r="17572" spans="1:9" x14ac:dyDescent="0.25">
      <c r="A17572"/>
      <c r="B17572"/>
      <c r="C17572"/>
      <c r="D17572"/>
      <c r="E17572" s="148"/>
      <c r="F17572" s="148"/>
      <c r="G17572" s="149"/>
      <c r="H17572" s="148"/>
      <c r="I17572"/>
    </row>
    <row r="17573" spans="1:9" x14ac:dyDescent="0.25">
      <c r="A17573"/>
      <c r="B17573"/>
      <c r="C17573"/>
      <c r="D17573"/>
      <c r="E17573" s="148"/>
      <c r="F17573" s="148"/>
      <c r="G17573" s="149"/>
      <c r="H17573" s="148"/>
      <c r="I17573"/>
    </row>
    <row r="17574" spans="1:9" x14ac:dyDescent="0.25">
      <c r="A17574"/>
      <c r="B17574"/>
      <c r="C17574"/>
      <c r="D17574"/>
      <c r="E17574" s="148"/>
      <c r="F17574" s="148"/>
      <c r="G17574" s="149"/>
      <c r="H17574" s="148"/>
      <c r="I17574"/>
    </row>
    <row r="17575" spans="1:9" x14ac:dyDescent="0.25">
      <c r="A17575"/>
      <c r="B17575"/>
      <c r="C17575"/>
      <c r="D17575"/>
      <c r="E17575" s="148"/>
      <c r="F17575" s="148"/>
      <c r="G17575" s="149"/>
      <c r="H17575" s="148"/>
      <c r="I17575"/>
    </row>
    <row r="17576" spans="1:9" x14ac:dyDescent="0.25">
      <c r="A17576"/>
      <c r="B17576"/>
      <c r="C17576"/>
      <c r="D17576"/>
      <c r="E17576" s="148"/>
      <c r="F17576" s="148"/>
      <c r="G17576" s="149"/>
      <c r="H17576" s="148"/>
      <c r="I17576"/>
    </row>
    <row r="17577" spans="1:9" x14ac:dyDescent="0.25">
      <c r="A17577"/>
      <c r="B17577"/>
      <c r="C17577"/>
      <c r="D17577"/>
      <c r="E17577" s="148"/>
      <c r="F17577" s="148"/>
      <c r="G17577" s="149"/>
      <c r="H17577" s="148"/>
      <c r="I17577"/>
    </row>
    <row r="17578" spans="1:9" x14ac:dyDescent="0.25">
      <c r="A17578"/>
      <c r="B17578"/>
      <c r="C17578"/>
      <c r="D17578"/>
      <c r="E17578" s="148"/>
      <c r="F17578" s="148"/>
      <c r="G17578" s="149"/>
      <c r="H17578" s="148"/>
      <c r="I17578"/>
    </row>
    <row r="17579" spans="1:9" x14ac:dyDescent="0.25">
      <c r="A17579"/>
      <c r="B17579"/>
      <c r="C17579"/>
      <c r="D17579"/>
      <c r="E17579" s="148"/>
      <c r="F17579" s="148"/>
      <c r="G17579" s="149"/>
      <c r="H17579" s="148"/>
      <c r="I17579"/>
    </row>
    <row r="17580" spans="1:9" x14ac:dyDescent="0.25">
      <c r="A17580"/>
      <c r="B17580"/>
      <c r="C17580"/>
      <c r="D17580"/>
      <c r="E17580" s="148"/>
      <c r="F17580" s="148"/>
      <c r="G17580" s="149"/>
      <c r="H17580" s="148"/>
      <c r="I17580"/>
    </row>
    <row r="17581" spans="1:9" x14ac:dyDescent="0.25">
      <c r="A17581"/>
      <c r="B17581"/>
      <c r="C17581"/>
      <c r="D17581"/>
      <c r="E17581" s="148"/>
      <c r="F17581" s="148"/>
      <c r="G17581" s="149"/>
      <c r="H17581" s="148"/>
      <c r="I17581"/>
    </row>
    <row r="17582" spans="1:9" x14ac:dyDescent="0.25">
      <c r="A17582"/>
      <c r="B17582"/>
      <c r="C17582"/>
      <c r="D17582"/>
      <c r="E17582" s="148"/>
      <c r="F17582" s="148"/>
      <c r="G17582" s="149"/>
      <c r="H17582" s="148"/>
      <c r="I17582"/>
    </row>
    <row r="17583" spans="1:9" x14ac:dyDescent="0.25">
      <c r="A17583"/>
      <c r="B17583"/>
      <c r="C17583"/>
      <c r="D17583"/>
      <c r="E17583" s="148"/>
      <c r="F17583" s="148"/>
      <c r="G17583" s="149"/>
      <c r="H17583" s="148"/>
      <c r="I17583"/>
    </row>
    <row r="17584" spans="1:9" x14ac:dyDescent="0.25">
      <c r="A17584"/>
      <c r="B17584"/>
      <c r="C17584"/>
      <c r="D17584"/>
      <c r="E17584" s="148"/>
      <c r="F17584" s="148"/>
      <c r="G17584" s="149"/>
      <c r="H17584" s="148"/>
      <c r="I17584"/>
    </row>
    <row r="17585" spans="1:9" x14ac:dyDescent="0.25">
      <c r="A17585"/>
      <c r="B17585"/>
      <c r="C17585"/>
      <c r="D17585"/>
      <c r="E17585" s="148"/>
      <c r="F17585" s="148"/>
      <c r="G17585" s="149"/>
      <c r="H17585" s="148"/>
      <c r="I17585"/>
    </row>
    <row r="17586" spans="1:9" x14ac:dyDescent="0.25">
      <c r="A17586"/>
      <c r="B17586"/>
      <c r="C17586"/>
      <c r="D17586"/>
      <c r="E17586" s="148"/>
      <c r="F17586" s="148"/>
      <c r="G17586" s="149"/>
      <c r="H17586" s="148"/>
      <c r="I17586"/>
    </row>
    <row r="17587" spans="1:9" x14ac:dyDescent="0.25">
      <c r="A17587"/>
      <c r="B17587"/>
      <c r="C17587"/>
      <c r="D17587"/>
      <c r="E17587" s="148"/>
      <c r="F17587" s="148"/>
      <c r="G17587" s="149"/>
      <c r="H17587" s="148"/>
      <c r="I17587"/>
    </row>
    <row r="17588" spans="1:9" x14ac:dyDescent="0.25">
      <c r="A17588"/>
      <c r="B17588"/>
      <c r="C17588"/>
      <c r="D17588"/>
      <c r="E17588" s="148"/>
      <c r="F17588" s="148"/>
      <c r="G17588" s="149"/>
      <c r="H17588" s="148"/>
      <c r="I17588"/>
    </row>
    <row r="17589" spans="1:9" x14ac:dyDescent="0.25">
      <c r="A17589"/>
      <c r="B17589"/>
      <c r="C17589"/>
      <c r="D17589"/>
      <c r="E17589" s="148"/>
      <c r="F17589" s="148"/>
      <c r="G17589" s="149"/>
      <c r="H17589" s="148"/>
      <c r="I17589"/>
    </row>
    <row r="17590" spans="1:9" x14ac:dyDescent="0.25">
      <c r="A17590"/>
      <c r="B17590"/>
      <c r="C17590"/>
      <c r="D17590"/>
      <c r="E17590" s="148"/>
      <c r="F17590" s="148"/>
      <c r="G17590" s="149"/>
      <c r="H17590" s="148"/>
      <c r="I17590"/>
    </row>
    <row r="17591" spans="1:9" x14ac:dyDescent="0.25">
      <c r="A17591"/>
      <c r="B17591"/>
      <c r="C17591"/>
      <c r="D17591"/>
      <c r="E17591" s="148"/>
      <c r="F17591" s="148"/>
      <c r="G17591" s="149"/>
      <c r="H17591" s="148"/>
      <c r="I17591"/>
    </row>
    <row r="17592" spans="1:9" x14ac:dyDescent="0.25">
      <c r="A17592"/>
      <c r="B17592"/>
      <c r="C17592"/>
      <c r="D17592"/>
      <c r="E17592" s="148"/>
      <c r="F17592" s="148"/>
      <c r="G17592" s="149"/>
      <c r="H17592" s="148"/>
      <c r="I17592"/>
    </row>
    <row r="17593" spans="1:9" x14ac:dyDescent="0.25">
      <c r="A17593"/>
      <c r="B17593"/>
      <c r="C17593"/>
      <c r="D17593"/>
      <c r="E17593" s="148"/>
      <c r="F17593" s="148"/>
      <c r="G17593" s="149"/>
      <c r="H17593" s="148"/>
      <c r="I17593"/>
    </row>
    <row r="17594" spans="1:9" x14ac:dyDescent="0.25">
      <c r="A17594"/>
      <c r="B17594"/>
      <c r="C17594"/>
      <c r="D17594"/>
      <c r="E17594" s="148"/>
      <c r="F17594" s="148"/>
      <c r="G17594" s="149"/>
      <c r="H17594" s="148"/>
      <c r="I17594"/>
    </row>
    <row r="17595" spans="1:9" x14ac:dyDescent="0.25">
      <c r="A17595"/>
      <c r="B17595"/>
      <c r="C17595"/>
      <c r="D17595"/>
      <c r="E17595" s="148"/>
      <c r="F17595" s="148"/>
      <c r="G17595" s="149"/>
      <c r="H17595" s="148"/>
      <c r="I17595"/>
    </row>
    <row r="17596" spans="1:9" x14ac:dyDescent="0.25">
      <c r="A17596"/>
      <c r="B17596"/>
      <c r="C17596"/>
      <c r="D17596"/>
      <c r="E17596" s="148"/>
      <c r="F17596" s="148"/>
      <c r="G17596" s="149"/>
      <c r="H17596" s="148"/>
      <c r="I17596"/>
    </row>
    <row r="17597" spans="1:9" x14ac:dyDescent="0.25">
      <c r="A17597"/>
      <c r="B17597"/>
      <c r="C17597"/>
      <c r="D17597"/>
      <c r="E17597" s="148"/>
      <c r="F17597" s="148"/>
      <c r="G17597" s="149"/>
      <c r="H17597" s="148"/>
      <c r="I17597"/>
    </row>
    <row r="17598" spans="1:9" x14ac:dyDescent="0.25">
      <c r="A17598"/>
      <c r="B17598"/>
      <c r="C17598"/>
      <c r="D17598"/>
      <c r="E17598" s="148"/>
      <c r="F17598" s="148"/>
      <c r="G17598" s="149"/>
      <c r="H17598" s="148"/>
      <c r="I17598"/>
    </row>
    <row r="17599" spans="1:9" x14ac:dyDescent="0.25">
      <c r="A17599"/>
      <c r="B17599"/>
      <c r="C17599"/>
      <c r="D17599"/>
      <c r="E17599" s="148"/>
      <c r="F17599" s="148"/>
      <c r="G17599" s="149"/>
      <c r="H17599" s="148"/>
      <c r="I17599"/>
    </row>
    <row r="17600" spans="1:9" x14ac:dyDescent="0.25">
      <c r="A17600"/>
      <c r="B17600"/>
      <c r="C17600"/>
      <c r="D17600"/>
      <c r="E17600" s="148"/>
      <c r="F17600" s="148"/>
      <c r="G17600" s="149"/>
      <c r="H17600" s="148"/>
      <c r="I17600"/>
    </row>
    <row r="17601" spans="1:9" x14ac:dyDescent="0.25">
      <c r="A17601"/>
      <c r="B17601"/>
      <c r="C17601"/>
      <c r="D17601"/>
      <c r="E17601" s="148"/>
      <c r="F17601" s="148"/>
      <c r="G17601" s="149"/>
      <c r="H17601" s="148"/>
      <c r="I17601"/>
    </row>
    <row r="17602" spans="1:9" x14ac:dyDescent="0.25">
      <c r="A17602"/>
      <c r="B17602"/>
      <c r="C17602"/>
      <c r="D17602"/>
      <c r="E17602" s="148"/>
      <c r="F17602" s="148"/>
      <c r="G17602" s="149"/>
      <c r="H17602" s="148"/>
      <c r="I17602"/>
    </row>
    <row r="17603" spans="1:9" x14ac:dyDescent="0.25">
      <c r="A17603"/>
      <c r="B17603"/>
      <c r="C17603"/>
      <c r="D17603"/>
      <c r="E17603" s="148"/>
      <c r="F17603" s="148"/>
      <c r="G17603" s="149"/>
      <c r="H17603" s="148"/>
      <c r="I17603"/>
    </row>
    <row r="17604" spans="1:9" x14ac:dyDescent="0.25">
      <c r="A17604"/>
      <c r="B17604"/>
      <c r="C17604"/>
      <c r="D17604"/>
      <c r="E17604" s="148"/>
      <c r="F17604" s="148"/>
      <c r="G17604" s="149"/>
      <c r="H17604" s="148"/>
      <c r="I17604"/>
    </row>
    <row r="17605" spans="1:9" x14ac:dyDescent="0.25">
      <c r="A17605"/>
      <c r="B17605"/>
      <c r="C17605"/>
      <c r="D17605"/>
      <c r="E17605" s="148"/>
      <c r="F17605" s="148"/>
      <c r="G17605" s="149"/>
      <c r="H17605" s="148"/>
      <c r="I17605"/>
    </row>
    <row r="17606" spans="1:9" x14ac:dyDescent="0.25">
      <c r="A17606"/>
      <c r="B17606"/>
      <c r="C17606"/>
      <c r="D17606"/>
      <c r="E17606" s="148"/>
      <c r="F17606" s="148"/>
      <c r="G17606" s="149"/>
      <c r="H17606" s="148"/>
      <c r="I17606"/>
    </row>
    <row r="17607" spans="1:9" x14ac:dyDescent="0.25">
      <c r="A17607"/>
      <c r="B17607"/>
      <c r="C17607"/>
      <c r="D17607"/>
      <c r="E17607" s="148"/>
      <c r="F17607" s="148"/>
      <c r="G17607" s="149"/>
      <c r="H17607" s="148"/>
      <c r="I17607"/>
    </row>
    <row r="17608" spans="1:9" x14ac:dyDescent="0.25">
      <c r="A17608"/>
      <c r="B17608"/>
      <c r="C17608"/>
      <c r="D17608"/>
      <c r="E17608" s="148"/>
      <c r="F17608" s="148"/>
      <c r="G17608" s="149"/>
      <c r="H17608" s="148"/>
      <c r="I17608"/>
    </row>
    <row r="17609" spans="1:9" x14ac:dyDescent="0.25">
      <c r="A17609"/>
      <c r="B17609"/>
      <c r="C17609"/>
      <c r="D17609"/>
      <c r="E17609" s="148"/>
      <c r="F17609" s="148"/>
      <c r="G17609" s="149"/>
      <c r="H17609" s="148"/>
      <c r="I17609"/>
    </row>
    <row r="17610" spans="1:9" x14ac:dyDescent="0.25">
      <c r="A17610"/>
      <c r="B17610"/>
      <c r="C17610"/>
      <c r="D17610"/>
      <c r="E17610" s="148"/>
      <c r="F17610" s="148"/>
      <c r="G17610" s="149"/>
      <c r="H17610" s="148"/>
      <c r="I17610"/>
    </row>
    <row r="17611" spans="1:9" x14ac:dyDescent="0.25">
      <c r="A17611"/>
      <c r="B17611"/>
      <c r="C17611"/>
      <c r="D17611"/>
      <c r="E17611" s="148"/>
      <c r="F17611" s="148"/>
      <c r="G17611" s="149"/>
      <c r="H17611" s="148"/>
      <c r="I17611"/>
    </row>
    <row r="17612" spans="1:9" x14ac:dyDescent="0.25">
      <c r="A17612"/>
      <c r="B17612"/>
      <c r="C17612"/>
      <c r="D17612"/>
      <c r="E17612" s="148"/>
      <c r="F17612" s="148"/>
      <c r="G17612" s="149"/>
      <c r="H17612" s="148"/>
      <c r="I17612"/>
    </row>
    <row r="17613" spans="1:9" x14ac:dyDescent="0.25">
      <c r="A17613"/>
      <c r="B17613"/>
      <c r="C17613"/>
      <c r="D17613"/>
      <c r="E17613" s="148"/>
      <c r="F17613" s="148"/>
      <c r="G17613" s="149"/>
      <c r="H17613" s="148"/>
      <c r="I17613"/>
    </row>
    <row r="17614" spans="1:9" x14ac:dyDescent="0.25">
      <c r="A17614"/>
      <c r="B17614"/>
      <c r="C17614"/>
      <c r="D17614"/>
      <c r="E17614" s="148"/>
      <c r="F17614" s="148"/>
      <c r="G17614" s="149"/>
      <c r="H17614" s="148"/>
      <c r="I17614"/>
    </row>
    <row r="17615" spans="1:9" x14ac:dyDescent="0.25">
      <c r="A17615"/>
      <c r="B17615"/>
      <c r="C17615"/>
      <c r="D17615"/>
      <c r="E17615" s="148"/>
      <c r="F17615" s="148"/>
      <c r="G17615" s="149"/>
      <c r="H17615" s="148"/>
      <c r="I17615"/>
    </row>
    <row r="17616" spans="1:9" x14ac:dyDescent="0.25">
      <c r="A17616"/>
      <c r="B17616"/>
      <c r="C17616"/>
      <c r="D17616"/>
      <c r="E17616" s="148"/>
      <c r="F17616" s="148"/>
      <c r="G17616" s="149"/>
      <c r="H17616" s="148"/>
      <c r="I17616"/>
    </row>
    <row r="17617" spans="1:9" x14ac:dyDescent="0.25">
      <c r="A17617"/>
      <c r="B17617"/>
      <c r="C17617"/>
      <c r="D17617"/>
      <c r="E17617" s="148"/>
      <c r="F17617" s="148"/>
      <c r="G17617" s="149"/>
      <c r="H17617" s="148"/>
      <c r="I17617"/>
    </row>
    <row r="17618" spans="1:9" x14ac:dyDescent="0.25">
      <c r="A17618"/>
      <c r="B17618"/>
      <c r="C17618"/>
      <c r="D17618"/>
      <c r="E17618" s="148"/>
      <c r="F17618" s="148"/>
      <c r="G17618" s="149"/>
      <c r="H17618" s="148"/>
      <c r="I17618"/>
    </row>
    <row r="17619" spans="1:9" x14ac:dyDescent="0.25">
      <c r="A17619"/>
      <c r="B17619"/>
      <c r="C17619"/>
      <c r="D17619"/>
      <c r="E17619" s="148"/>
      <c r="F17619" s="148"/>
      <c r="G17619" s="149"/>
      <c r="H17619" s="148"/>
      <c r="I17619"/>
    </row>
    <row r="17620" spans="1:9" x14ac:dyDescent="0.25">
      <c r="A17620"/>
      <c r="B17620"/>
      <c r="C17620"/>
      <c r="D17620"/>
      <c r="E17620" s="148"/>
      <c r="F17620" s="148"/>
      <c r="G17620" s="149"/>
      <c r="H17620" s="148"/>
      <c r="I17620"/>
    </row>
    <row r="17621" spans="1:9" x14ac:dyDescent="0.25">
      <c r="A17621"/>
      <c r="B17621"/>
      <c r="C17621"/>
      <c r="D17621"/>
      <c r="E17621" s="148"/>
      <c r="F17621" s="148"/>
      <c r="G17621" s="149"/>
      <c r="H17621" s="148"/>
      <c r="I17621"/>
    </row>
    <row r="17622" spans="1:9" x14ac:dyDescent="0.25">
      <c r="A17622"/>
      <c r="B17622"/>
      <c r="C17622"/>
      <c r="D17622"/>
      <c r="E17622" s="148"/>
      <c r="F17622" s="148"/>
      <c r="G17622" s="149"/>
      <c r="H17622" s="148"/>
      <c r="I17622"/>
    </row>
    <row r="17623" spans="1:9" x14ac:dyDescent="0.25">
      <c r="A17623"/>
      <c r="B17623"/>
      <c r="C17623"/>
      <c r="D17623"/>
      <c r="E17623" s="148"/>
      <c r="F17623" s="148"/>
      <c r="G17623" s="149"/>
      <c r="H17623" s="148"/>
      <c r="I17623"/>
    </row>
    <row r="17624" spans="1:9" x14ac:dyDescent="0.25">
      <c r="A17624"/>
      <c r="B17624"/>
      <c r="C17624"/>
      <c r="D17624"/>
      <c r="E17624" s="148"/>
      <c r="F17624" s="148"/>
      <c r="G17624" s="149"/>
      <c r="H17624" s="148"/>
      <c r="I17624"/>
    </row>
    <row r="17625" spans="1:9" x14ac:dyDescent="0.25">
      <c r="A17625"/>
      <c r="B17625"/>
      <c r="C17625"/>
      <c r="D17625"/>
      <c r="E17625" s="148"/>
      <c r="F17625" s="148"/>
      <c r="G17625" s="149"/>
      <c r="H17625" s="148"/>
      <c r="I17625"/>
    </row>
    <row r="17626" spans="1:9" x14ac:dyDescent="0.25">
      <c r="A17626"/>
      <c r="B17626"/>
      <c r="C17626"/>
      <c r="D17626"/>
      <c r="E17626" s="148"/>
      <c r="F17626" s="148"/>
      <c r="G17626" s="149"/>
      <c r="H17626" s="148"/>
      <c r="I17626"/>
    </row>
    <row r="17627" spans="1:9" x14ac:dyDescent="0.25">
      <c r="A17627"/>
      <c r="B17627"/>
      <c r="C17627"/>
      <c r="D17627"/>
      <c r="E17627" s="148"/>
      <c r="F17627" s="148"/>
      <c r="G17627" s="149"/>
      <c r="H17627" s="148"/>
      <c r="I17627"/>
    </row>
    <row r="17628" spans="1:9" x14ac:dyDescent="0.25">
      <c r="A17628"/>
      <c r="B17628"/>
      <c r="C17628"/>
      <c r="D17628"/>
      <c r="E17628" s="148"/>
      <c r="F17628" s="148"/>
      <c r="G17628" s="149"/>
      <c r="H17628" s="148"/>
      <c r="I17628"/>
    </row>
    <row r="17629" spans="1:9" x14ac:dyDescent="0.25">
      <c r="A17629"/>
      <c r="B17629"/>
      <c r="C17629"/>
      <c r="D17629"/>
      <c r="E17629" s="148"/>
      <c r="F17629" s="148"/>
      <c r="G17629" s="149"/>
      <c r="H17629" s="148"/>
      <c r="I17629"/>
    </row>
    <row r="17630" spans="1:9" x14ac:dyDescent="0.25">
      <c r="A17630"/>
      <c r="B17630"/>
      <c r="C17630"/>
      <c r="D17630"/>
      <c r="E17630" s="148"/>
      <c r="F17630" s="148"/>
      <c r="G17630" s="149"/>
      <c r="H17630" s="148"/>
      <c r="I17630"/>
    </row>
    <row r="17631" spans="1:9" x14ac:dyDescent="0.25">
      <c r="A17631"/>
      <c r="B17631"/>
      <c r="C17631"/>
      <c r="D17631"/>
      <c r="E17631" s="148"/>
      <c r="F17631" s="148"/>
      <c r="G17631" s="149"/>
      <c r="H17631" s="148"/>
      <c r="I17631"/>
    </row>
    <row r="17632" spans="1:9" x14ac:dyDescent="0.25">
      <c r="A17632"/>
      <c r="B17632"/>
      <c r="C17632"/>
      <c r="D17632"/>
      <c r="E17632" s="148"/>
      <c r="F17632" s="148"/>
      <c r="G17632" s="149"/>
      <c r="H17632" s="148"/>
      <c r="I17632"/>
    </row>
    <row r="17633" spans="1:9" x14ac:dyDescent="0.25">
      <c r="A17633"/>
      <c r="B17633"/>
      <c r="C17633"/>
      <c r="D17633"/>
      <c r="E17633" s="148"/>
      <c r="F17633" s="148"/>
      <c r="G17633" s="149"/>
      <c r="H17633" s="148"/>
      <c r="I17633"/>
    </row>
    <row r="17634" spans="1:9" x14ac:dyDescent="0.25">
      <c r="A17634"/>
      <c r="B17634"/>
      <c r="C17634"/>
      <c r="D17634"/>
      <c r="E17634" s="148"/>
      <c r="F17634" s="148"/>
      <c r="G17634" s="149"/>
      <c r="H17634" s="148"/>
      <c r="I17634"/>
    </row>
    <row r="17635" spans="1:9" x14ac:dyDescent="0.25">
      <c r="A17635"/>
      <c r="B17635"/>
      <c r="C17635"/>
      <c r="D17635"/>
      <c r="E17635" s="148"/>
      <c r="F17635" s="148"/>
      <c r="G17635" s="149"/>
      <c r="H17635" s="148"/>
      <c r="I17635"/>
    </row>
    <row r="17636" spans="1:9" x14ac:dyDescent="0.25">
      <c r="A17636"/>
      <c r="B17636"/>
      <c r="C17636"/>
      <c r="D17636"/>
      <c r="E17636" s="148"/>
      <c r="F17636" s="148"/>
      <c r="G17636" s="149"/>
      <c r="H17636" s="148"/>
      <c r="I17636"/>
    </row>
    <row r="17637" spans="1:9" x14ac:dyDescent="0.25">
      <c r="A17637"/>
      <c r="B17637"/>
      <c r="C17637"/>
      <c r="D17637"/>
      <c r="E17637" s="148"/>
      <c r="F17637" s="148"/>
      <c r="G17637" s="149"/>
      <c r="H17637" s="148"/>
      <c r="I17637"/>
    </row>
    <row r="17638" spans="1:9" x14ac:dyDescent="0.25">
      <c r="A17638"/>
      <c r="B17638"/>
      <c r="C17638"/>
      <c r="D17638"/>
      <c r="E17638" s="148"/>
      <c r="F17638" s="148"/>
      <c r="G17638" s="149"/>
      <c r="H17638" s="148"/>
      <c r="I17638"/>
    </row>
    <row r="17639" spans="1:9" x14ac:dyDescent="0.25">
      <c r="A17639"/>
      <c r="B17639"/>
      <c r="C17639"/>
      <c r="D17639"/>
      <c r="E17639" s="148"/>
      <c r="F17639" s="148"/>
      <c r="G17639" s="149"/>
      <c r="H17639" s="148"/>
      <c r="I17639"/>
    </row>
    <row r="17640" spans="1:9" x14ac:dyDescent="0.25">
      <c r="A17640"/>
      <c r="B17640"/>
      <c r="C17640"/>
      <c r="D17640"/>
      <c r="E17640" s="148"/>
      <c r="F17640" s="148"/>
      <c r="G17640" s="149"/>
      <c r="H17640" s="148"/>
      <c r="I17640"/>
    </row>
    <row r="17641" spans="1:9" x14ac:dyDescent="0.25">
      <c r="A17641"/>
      <c r="B17641"/>
      <c r="C17641"/>
      <c r="D17641"/>
      <c r="E17641" s="148"/>
      <c r="F17641" s="148"/>
      <c r="G17641" s="149"/>
      <c r="H17641" s="148"/>
      <c r="I17641"/>
    </row>
    <row r="17642" spans="1:9" x14ac:dyDescent="0.25">
      <c r="A17642"/>
      <c r="B17642"/>
      <c r="C17642"/>
      <c r="D17642"/>
      <c r="E17642" s="148"/>
      <c r="F17642" s="148"/>
      <c r="G17642" s="149"/>
      <c r="H17642" s="148"/>
      <c r="I17642"/>
    </row>
    <row r="17643" spans="1:9" x14ac:dyDescent="0.25">
      <c r="A17643"/>
      <c r="B17643"/>
      <c r="C17643"/>
      <c r="D17643"/>
      <c r="E17643" s="148"/>
      <c r="F17643" s="148"/>
      <c r="G17643" s="149"/>
      <c r="H17643" s="148"/>
      <c r="I17643"/>
    </row>
    <row r="17644" spans="1:9" x14ac:dyDescent="0.25">
      <c r="A17644"/>
      <c r="B17644"/>
      <c r="C17644"/>
      <c r="D17644"/>
      <c r="E17644" s="148"/>
      <c r="F17644" s="148"/>
      <c r="G17644" s="149"/>
      <c r="H17644" s="148"/>
      <c r="I17644"/>
    </row>
    <row r="17645" spans="1:9" x14ac:dyDescent="0.25">
      <c r="A17645"/>
      <c r="B17645"/>
      <c r="C17645"/>
      <c r="D17645"/>
      <c r="E17645" s="148"/>
      <c r="F17645" s="148"/>
      <c r="G17645" s="149"/>
      <c r="H17645" s="148"/>
      <c r="I17645"/>
    </row>
    <row r="17646" spans="1:9" x14ac:dyDescent="0.25">
      <c r="A17646"/>
      <c r="B17646"/>
      <c r="C17646"/>
      <c r="D17646"/>
      <c r="E17646" s="148"/>
      <c r="F17646" s="148"/>
      <c r="G17646" s="149"/>
      <c r="H17646" s="148"/>
      <c r="I17646"/>
    </row>
    <row r="17647" spans="1:9" x14ac:dyDescent="0.25">
      <c r="A17647"/>
      <c r="B17647"/>
      <c r="C17647"/>
      <c r="D17647"/>
      <c r="E17647" s="148"/>
      <c r="F17647" s="148"/>
      <c r="G17647" s="149"/>
      <c r="H17647" s="148"/>
      <c r="I17647"/>
    </row>
    <row r="17648" spans="1:9" x14ac:dyDescent="0.25">
      <c r="A17648"/>
      <c r="B17648"/>
      <c r="C17648"/>
      <c r="D17648"/>
      <c r="E17648" s="148"/>
      <c r="F17648" s="148"/>
      <c r="G17648" s="149"/>
      <c r="H17648" s="148"/>
      <c r="I17648"/>
    </row>
    <row r="17649" spans="1:9" x14ac:dyDescent="0.25">
      <c r="A17649"/>
      <c r="B17649"/>
      <c r="C17649"/>
      <c r="D17649"/>
      <c r="E17649" s="148"/>
      <c r="F17649" s="148"/>
      <c r="G17649" s="149"/>
      <c r="H17649" s="148"/>
      <c r="I17649"/>
    </row>
    <row r="17650" spans="1:9" x14ac:dyDescent="0.25">
      <c r="A17650"/>
      <c r="B17650"/>
      <c r="C17650"/>
      <c r="D17650"/>
      <c r="E17650" s="148"/>
      <c r="F17650" s="148"/>
      <c r="G17650" s="149"/>
      <c r="H17650" s="148"/>
      <c r="I17650"/>
    </row>
    <row r="17651" spans="1:9" x14ac:dyDescent="0.25">
      <c r="A17651"/>
      <c r="B17651"/>
      <c r="C17651"/>
      <c r="D17651"/>
      <c r="E17651" s="148"/>
      <c r="F17651" s="148"/>
      <c r="G17651" s="149"/>
      <c r="H17651" s="148"/>
      <c r="I17651"/>
    </row>
    <row r="17652" spans="1:9" x14ac:dyDescent="0.25">
      <c r="A17652"/>
      <c r="B17652"/>
      <c r="C17652"/>
      <c r="D17652"/>
      <c r="E17652" s="148"/>
      <c r="F17652" s="148"/>
      <c r="G17652" s="149"/>
      <c r="H17652" s="148"/>
      <c r="I17652"/>
    </row>
    <row r="17653" spans="1:9" x14ac:dyDescent="0.25">
      <c r="A17653"/>
      <c r="B17653"/>
      <c r="C17653"/>
      <c r="D17653"/>
      <c r="E17653" s="148"/>
      <c r="F17653" s="148"/>
      <c r="G17653" s="149"/>
      <c r="H17653" s="148"/>
      <c r="I17653"/>
    </row>
    <row r="17654" spans="1:9" x14ac:dyDescent="0.25">
      <c r="A17654"/>
      <c r="B17654"/>
      <c r="C17654"/>
      <c r="D17654"/>
      <c r="E17654" s="148"/>
      <c r="F17654" s="148"/>
      <c r="G17654" s="149"/>
      <c r="H17654" s="148"/>
      <c r="I17654"/>
    </row>
    <row r="17655" spans="1:9" x14ac:dyDescent="0.25">
      <c r="A17655"/>
      <c r="B17655"/>
      <c r="C17655"/>
      <c r="D17655"/>
      <c r="E17655" s="148"/>
      <c r="F17655" s="148"/>
      <c r="G17655" s="149"/>
      <c r="H17655" s="148"/>
      <c r="I17655"/>
    </row>
    <row r="17656" spans="1:9" x14ac:dyDescent="0.25">
      <c r="A17656"/>
      <c r="B17656"/>
      <c r="C17656"/>
      <c r="D17656"/>
      <c r="E17656" s="148"/>
      <c r="F17656" s="148"/>
      <c r="G17656" s="149"/>
      <c r="H17656" s="148"/>
      <c r="I17656"/>
    </row>
    <row r="17657" spans="1:9" x14ac:dyDescent="0.25">
      <c r="A17657"/>
      <c r="B17657"/>
      <c r="C17657"/>
      <c r="D17657"/>
      <c r="E17657" s="148"/>
      <c r="F17657" s="148"/>
      <c r="G17657" s="149"/>
      <c r="H17657" s="148"/>
      <c r="I17657"/>
    </row>
    <row r="17658" spans="1:9" x14ac:dyDescent="0.25">
      <c r="A17658"/>
      <c r="B17658"/>
      <c r="C17658"/>
      <c r="D17658"/>
      <c r="E17658" s="148"/>
      <c r="F17658" s="148"/>
      <c r="G17658" s="149"/>
      <c r="H17658" s="148"/>
      <c r="I17658"/>
    </row>
    <row r="17659" spans="1:9" x14ac:dyDescent="0.25">
      <c r="A17659"/>
      <c r="B17659"/>
      <c r="C17659"/>
      <c r="D17659"/>
      <c r="E17659" s="148"/>
      <c r="F17659" s="148"/>
      <c r="G17659" s="149"/>
      <c r="H17659" s="148"/>
      <c r="I17659"/>
    </row>
    <row r="17660" spans="1:9" x14ac:dyDescent="0.25">
      <c r="A17660"/>
      <c r="B17660"/>
      <c r="C17660"/>
      <c r="D17660"/>
      <c r="E17660" s="148"/>
      <c r="F17660" s="148"/>
      <c r="G17660" s="149"/>
      <c r="H17660" s="148"/>
      <c r="I17660"/>
    </row>
    <row r="17661" spans="1:9" x14ac:dyDescent="0.25">
      <c r="A17661"/>
      <c r="B17661"/>
      <c r="C17661"/>
      <c r="D17661"/>
      <c r="E17661" s="148"/>
      <c r="F17661" s="148"/>
      <c r="G17661" s="149"/>
      <c r="H17661" s="148"/>
      <c r="I17661"/>
    </row>
    <row r="17662" spans="1:9" x14ac:dyDescent="0.25">
      <c r="A17662"/>
      <c r="B17662"/>
      <c r="C17662"/>
      <c r="D17662"/>
      <c r="E17662" s="148"/>
      <c r="F17662" s="148"/>
      <c r="G17662" s="149"/>
      <c r="H17662" s="148"/>
      <c r="I17662"/>
    </row>
    <row r="17663" spans="1:9" x14ac:dyDescent="0.25">
      <c r="A17663"/>
      <c r="B17663"/>
      <c r="C17663"/>
      <c r="D17663"/>
      <c r="E17663" s="148"/>
      <c r="F17663" s="148"/>
      <c r="G17663" s="149"/>
      <c r="H17663" s="148"/>
      <c r="I17663"/>
    </row>
    <row r="17664" spans="1:9" x14ac:dyDescent="0.25">
      <c r="A17664"/>
      <c r="B17664"/>
      <c r="C17664"/>
      <c r="D17664"/>
      <c r="E17664" s="148"/>
      <c r="F17664" s="148"/>
      <c r="G17664" s="149"/>
      <c r="H17664" s="148"/>
      <c r="I17664"/>
    </row>
    <row r="17665" spans="1:9" x14ac:dyDescent="0.25">
      <c r="A17665"/>
      <c r="B17665"/>
      <c r="C17665"/>
      <c r="D17665"/>
      <c r="E17665" s="148"/>
      <c r="F17665" s="148"/>
      <c r="G17665" s="149"/>
      <c r="H17665" s="148"/>
      <c r="I17665"/>
    </row>
    <row r="17666" spans="1:9" x14ac:dyDescent="0.25">
      <c r="A17666"/>
      <c r="B17666"/>
      <c r="C17666"/>
      <c r="D17666"/>
      <c r="E17666" s="148"/>
      <c r="F17666" s="148"/>
      <c r="G17666" s="149"/>
      <c r="H17666" s="148"/>
      <c r="I17666"/>
    </row>
    <row r="17667" spans="1:9" x14ac:dyDescent="0.25">
      <c r="A17667"/>
      <c r="B17667"/>
      <c r="C17667"/>
      <c r="D17667"/>
      <c r="E17667" s="148"/>
      <c r="F17667" s="148"/>
      <c r="G17667" s="149"/>
      <c r="H17667" s="148"/>
      <c r="I17667"/>
    </row>
    <row r="17668" spans="1:9" x14ac:dyDescent="0.25">
      <c r="A17668"/>
      <c r="B17668"/>
      <c r="C17668"/>
      <c r="D17668"/>
      <c r="E17668" s="148"/>
      <c r="F17668" s="148"/>
      <c r="G17668" s="149"/>
      <c r="H17668" s="148"/>
      <c r="I17668"/>
    </row>
    <row r="17669" spans="1:9" x14ac:dyDescent="0.25">
      <c r="A17669"/>
      <c r="B17669"/>
      <c r="C17669"/>
      <c r="D17669"/>
      <c r="E17669" s="148"/>
      <c r="F17669" s="148"/>
      <c r="G17669" s="149"/>
      <c r="H17669" s="148"/>
      <c r="I17669"/>
    </row>
    <row r="17670" spans="1:9" x14ac:dyDescent="0.25">
      <c r="A17670"/>
      <c r="B17670"/>
      <c r="C17670"/>
      <c r="D17670"/>
      <c r="E17670" s="148"/>
      <c r="F17670" s="148"/>
      <c r="G17670" s="149"/>
      <c r="H17670" s="148"/>
      <c r="I17670"/>
    </row>
    <row r="17671" spans="1:9" x14ac:dyDescent="0.25">
      <c r="A17671"/>
      <c r="B17671"/>
      <c r="C17671"/>
      <c r="D17671"/>
      <c r="E17671" s="148"/>
      <c r="F17671" s="148"/>
      <c r="G17671" s="149"/>
      <c r="H17671" s="148"/>
      <c r="I17671"/>
    </row>
    <row r="17672" spans="1:9" x14ac:dyDescent="0.25">
      <c r="A17672"/>
      <c r="B17672"/>
      <c r="C17672"/>
      <c r="D17672"/>
      <c r="E17672" s="148"/>
      <c r="F17672" s="148"/>
      <c r="G17672" s="149"/>
      <c r="H17672" s="148"/>
      <c r="I17672"/>
    </row>
    <row r="17673" spans="1:9" x14ac:dyDescent="0.25">
      <c r="A17673"/>
      <c r="B17673"/>
      <c r="C17673"/>
      <c r="D17673"/>
      <c r="E17673" s="148"/>
      <c r="F17673" s="148"/>
      <c r="G17673" s="149"/>
      <c r="H17673" s="148"/>
      <c r="I17673"/>
    </row>
    <row r="17674" spans="1:9" x14ac:dyDescent="0.25">
      <c r="A17674"/>
      <c r="B17674"/>
      <c r="C17674"/>
      <c r="D17674"/>
      <c r="E17674" s="148"/>
      <c r="F17674" s="148"/>
      <c r="G17674" s="149"/>
      <c r="H17674" s="148"/>
      <c r="I17674"/>
    </row>
    <row r="17675" spans="1:9" x14ac:dyDescent="0.25">
      <c r="A17675"/>
      <c r="B17675"/>
      <c r="C17675"/>
      <c r="D17675"/>
      <c r="E17675" s="148"/>
      <c r="F17675" s="148"/>
      <c r="G17675" s="149"/>
      <c r="H17675" s="148"/>
      <c r="I17675"/>
    </row>
    <row r="17676" spans="1:9" x14ac:dyDescent="0.25">
      <c r="A17676"/>
      <c r="B17676"/>
      <c r="C17676"/>
      <c r="D17676"/>
      <c r="E17676" s="148"/>
      <c r="F17676" s="148"/>
      <c r="G17676" s="149"/>
      <c r="H17676" s="148"/>
      <c r="I17676"/>
    </row>
    <row r="17677" spans="1:9" x14ac:dyDescent="0.25">
      <c r="A17677"/>
      <c r="B17677"/>
      <c r="C17677"/>
      <c r="D17677"/>
      <c r="E17677" s="148"/>
      <c r="F17677" s="148"/>
      <c r="G17677" s="149"/>
      <c r="H17677" s="148"/>
      <c r="I17677"/>
    </row>
    <row r="17678" spans="1:9" x14ac:dyDescent="0.25">
      <c r="A17678"/>
      <c r="B17678"/>
      <c r="C17678"/>
      <c r="D17678"/>
      <c r="E17678" s="148"/>
      <c r="F17678" s="148"/>
      <c r="G17678" s="149"/>
      <c r="H17678" s="148"/>
      <c r="I17678"/>
    </row>
    <row r="17679" spans="1:9" x14ac:dyDescent="0.25">
      <c r="A17679"/>
      <c r="B17679"/>
      <c r="C17679"/>
      <c r="D17679"/>
      <c r="E17679" s="148"/>
      <c r="F17679" s="148"/>
      <c r="G17679" s="149"/>
      <c r="H17679" s="148"/>
      <c r="I17679"/>
    </row>
    <row r="17680" spans="1:9" x14ac:dyDescent="0.25">
      <c r="A17680"/>
      <c r="B17680"/>
      <c r="C17680"/>
      <c r="D17680"/>
      <c r="E17680" s="148"/>
      <c r="F17680" s="148"/>
      <c r="G17680" s="149"/>
      <c r="H17680" s="148"/>
      <c r="I17680"/>
    </row>
    <row r="17681" spans="1:9" x14ac:dyDescent="0.25">
      <c r="A17681"/>
      <c r="B17681"/>
      <c r="C17681"/>
      <c r="D17681"/>
      <c r="E17681" s="148"/>
      <c r="F17681" s="148"/>
      <c r="G17681" s="149"/>
      <c r="H17681" s="148"/>
      <c r="I17681"/>
    </row>
    <row r="17682" spans="1:9" x14ac:dyDescent="0.25">
      <c r="A17682"/>
      <c r="B17682"/>
      <c r="C17682"/>
      <c r="D17682"/>
      <c r="E17682" s="148"/>
      <c r="F17682" s="148"/>
      <c r="G17682" s="149"/>
      <c r="H17682" s="148"/>
      <c r="I17682"/>
    </row>
    <row r="17683" spans="1:9" x14ac:dyDescent="0.25">
      <c r="A17683"/>
      <c r="B17683"/>
      <c r="C17683"/>
      <c r="D17683"/>
      <c r="E17683" s="148"/>
      <c r="F17683" s="148"/>
      <c r="G17683" s="149"/>
      <c r="H17683" s="148"/>
      <c r="I17683"/>
    </row>
    <row r="17684" spans="1:9" x14ac:dyDescent="0.25">
      <c r="A17684"/>
      <c r="B17684"/>
      <c r="C17684"/>
      <c r="D17684"/>
      <c r="E17684" s="148"/>
      <c r="F17684" s="148"/>
      <c r="G17684" s="149"/>
      <c r="H17684" s="148"/>
      <c r="I17684"/>
    </row>
    <row r="17685" spans="1:9" x14ac:dyDescent="0.25">
      <c r="A17685"/>
      <c r="B17685"/>
      <c r="C17685"/>
      <c r="D17685"/>
      <c r="E17685" s="148"/>
      <c r="F17685" s="148"/>
      <c r="G17685" s="149"/>
      <c r="H17685" s="148"/>
      <c r="I17685"/>
    </row>
    <row r="17686" spans="1:9" x14ac:dyDescent="0.25">
      <c r="A17686"/>
      <c r="B17686"/>
      <c r="C17686"/>
      <c r="D17686"/>
      <c r="E17686" s="148"/>
      <c r="F17686" s="148"/>
      <c r="G17686" s="149"/>
      <c r="H17686" s="148"/>
      <c r="I17686"/>
    </row>
    <row r="17687" spans="1:9" x14ac:dyDescent="0.25">
      <c r="A17687"/>
      <c r="B17687"/>
      <c r="C17687"/>
      <c r="D17687"/>
      <c r="E17687" s="148"/>
      <c r="F17687" s="148"/>
      <c r="G17687" s="149"/>
      <c r="H17687" s="148"/>
      <c r="I17687"/>
    </row>
    <row r="17688" spans="1:9" x14ac:dyDescent="0.25">
      <c r="A17688"/>
      <c r="B17688"/>
      <c r="C17688"/>
      <c r="D17688"/>
      <c r="E17688" s="148"/>
      <c r="F17688" s="148"/>
      <c r="G17688" s="149"/>
      <c r="H17688" s="148"/>
      <c r="I17688"/>
    </row>
    <row r="17689" spans="1:9" x14ac:dyDescent="0.25">
      <c r="A17689"/>
      <c r="B17689"/>
      <c r="C17689"/>
      <c r="D17689"/>
      <c r="E17689" s="148"/>
      <c r="F17689" s="148"/>
      <c r="G17689" s="149"/>
      <c r="H17689" s="148"/>
      <c r="I17689"/>
    </row>
    <row r="17690" spans="1:9" x14ac:dyDescent="0.25">
      <c r="A17690"/>
      <c r="B17690"/>
      <c r="C17690"/>
      <c r="D17690"/>
      <c r="E17690" s="148"/>
      <c r="F17690" s="148"/>
      <c r="G17690" s="149"/>
      <c r="H17690" s="148"/>
      <c r="I17690"/>
    </row>
    <row r="17691" spans="1:9" x14ac:dyDescent="0.25">
      <c r="A17691"/>
      <c r="B17691"/>
      <c r="C17691"/>
      <c r="D17691"/>
      <c r="E17691" s="148"/>
      <c r="F17691" s="148"/>
      <c r="G17691" s="149"/>
      <c r="H17691" s="148"/>
      <c r="I17691"/>
    </row>
    <row r="17692" spans="1:9" x14ac:dyDescent="0.25">
      <c r="A17692"/>
      <c r="B17692"/>
      <c r="C17692"/>
      <c r="D17692"/>
      <c r="E17692" s="148"/>
      <c r="F17692" s="148"/>
      <c r="G17692" s="149"/>
      <c r="H17692" s="148"/>
      <c r="I17692"/>
    </row>
    <row r="17693" spans="1:9" x14ac:dyDescent="0.25">
      <c r="A17693"/>
      <c r="B17693"/>
      <c r="C17693"/>
      <c r="D17693"/>
      <c r="E17693" s="148"/>
      <c r="F17693" s="148"/>
      <c r="G17693" s="149"/>
      <c r="H17693" s="148"/>
      <c r="I17693"/>
    </row>
    <row r="17694" spans="1:9" x14ac:dyDescent="0.25">
      <c r="A17694"/>
      <c r="B17694"/>
      <c r="C17694"/>
      <c r="D17694"/>
      <c r="E17694" s="148"/>
      <c r="F17694" s="148"/>
      <c r="G17694" s="149"/>
      <c r="H17694" s="148"/>
      <c r="I17694"/>
    </row>
    <row r="17695" spans="1:9" x14ac:dyDescent="0.25">
      <c r="A17695"/>
      <c r="B17695"/>
      <c r="C17695"/>
      <c r="D17695"/>
      <c r="E17695" s="148"/>
      <c r="F17695" s="148"/>
      <c r="G17695" s="149"/>
      <c r="H17695" s="148"/>
      <c r="I17695"/>
    </row>
    <row r="17696" spans="1:9" x14ac:dyDescent="0.25">
      <c r="A17696"/>
      <c r="B17696"/>
      <c r="C17696"/>
      <c r="D17696"/>
      <c r="E17696" s="148"/>
      <c r="F17696" s="148"/>
      <c r="G17696" s="149"/>
      <c r="H17696" s="148"/>
      <c r="I17696"/>
    </row>
    <row r="17697" spans="1:9" x14ac:dyDescent="0.25">
      <c r="A17697"/>
      <c r="B17697"/>
      <c r="C17697"/>
      <c r="D17697"/>
      <c r="E17697" s="148"/>
      <c r="F17697" s="148"/>
      <c r="G17697" s="149"/>
      <c r="H17697" s="148"/>
      <c r="I17697"/>
    </row>
    <row r="17698" spans="1:9" x14ac:dyDescent="0.25">
      <c r="A17698"/>
      <c r="B17698"/>
      <c r="C17698"/>
      <c r="D17698"/>
      <c r="E17698" s="148"/>
      <c r="F17698" s="148"/>
      <c r="G17698" s="149"/>
      <c r="H17698" s="148"/>
      <c r="I17698"/>
    </row>
    <row r="17699" spans="1:9" x14ac:dyDescent="0.25">
      <c r="A17699"/>
      <c r="B17699"/>
      <c r="C17699"/>
      <c r="D17699"/>
      <c r="E17699" s="148"/>
      <c r="F17699" s="148"/>
      <c r="G17699" s="149"/>
      <c r="H17699" s="148"/>
      <c r="I17699"/>
    </row>
    <row r="17700" spans="1:9" x14ac:dyDescent="0.25">
      <c r="A17700"/>
      <c r="B17700"/>
      <c r="C17700"/>
      <c r="D17700"/>
      <c r="E17700" s="148"/>
      <c r="F17700" s="148"/>
      <c r="G17700" s="149"/>
      <c r="H17700" s="148"/>
      <c r="I17700"/>
    </row>
    <row r="17701" spans="1:9" x14ac:dyDescent="0.25">
      <c r="A17701"/>
      <c r="B17701"/>
      <c r="C17701"/>
      <c r="D17701"/>
      <c r="E17701" s="148"/>
      <c r="F17701" s="148"/>
      <c r="G17701" s="149"/>
      <c r="H17701" s="148"/>
      <c r="I17701"/>
    </row>
    <row r="17702" spans="1:9" x14ac:dyDescent="0.25">
      <c r="A17702"/>
      <c r="B17702"/>
      <c r="C17702"/>
      <c r="D17702"/>
      <c r="E17702" s="148"/>
      <c r="F17702" s="148"/>
      <c r="G17702" s="149"/>
      <c r="H17702" s="148"/>
      <c r="I17702"/>
    </row>
    <row r="17703" spans="1:9" x14ac:dyDescent="0.25">
      <c r="A17703"/>
      <c r="B17703"/>
      <c r="C17703"/>
      <c r="D17703"/>
      <c r="E17703" s="148"/>
      <c r="F17703" s="148"/>
      <c r="G17703" s="149"/>
      <c r="H17703" s="148"/>
      <c r="I17703"/>
    </row>
    <row r="17704" spans="1:9" x14ac:dyDescent="0.25">
      <c r="A17704"/>
      <c r="B17704"/>
      <c r="C17704"/>
      <c r="D17704"/>
      <c r="E17704" s="148"/>
      <c r="F17704" s="148"/>
      <c r="G17704" s="149"/>
      <c r="H17704" s="148"/>
      <c r="I17704"/>
    </row>
    <row r="17705" spans="1:9" x14ac:dyDescent="0.25">
      <c r="A17705"/>
      <c r="B17705"/>
      <c r="C17705"/>
      <c r="D17705"/>
      <c r="E17705" s="148"/>
      <c r="F17705" s="148"/>
      <c r="G17705" s="149"/>
      <c r="H17705" s="148"/>
      <c r="I17705"/>
    </row>
    <row r="17706" spans="1:9" x14ac:dyDescent="0.25">
      <c r="A17706"/>
      <c r="B17706"/>
      <c r="C17706"/>
      <c r="D17706"/>
      <c r="E17706" s="148"/>
      <c r="F17706" s="148"/>
      <c r="G17706" s="149"/>
      <c r="H17706" s="148"/>
      <c r="I17706"/>
    </row>
    <row r="17707" spans="1:9" x14ac:dyDescent="0.25">
      <c r="A17707"/>
      <c r="B17707"/>
      <c r="C17707"/>
      <c r="D17707"/>
      <c r="E17707" s="148"/>
      <c r="F17707" s="148"/>
      <c r="G17707" s="149"/>
      <c r="H17707" s="148"/>
      <c r="I17707"/>
    </row>
    <row r="17708" spans="1:9" x14ac:dyDescent="0.25">
      <c r="A17708"/>
      <c r="B17708"/>
      <c r="C17708"/>
      <c r="D17708"/>
      <c r="E17708" s="148"/>
      <c r="F17708" s="148"/>
      <c r="G17708" s="149"/>
      <c r="H17708" s="148"/>
      <c r="I17708"/>
    </row>
    <row r="17709" spans="1:9" x14ac:dyDescent="0.25">
      <c r="A17709"/>
      <c r="B17709"/>
      <c r="C17709"/>
      <c r="D17709"/>
      <c r="E17709" s="148"/>
      <c r="F17709" s="148"/>
      <c r="G17709" s="149"/>
      <c r="H17709" s="148"/>
      <c r="I17709"/>
    </row>
    <row r="17710" spans="1:9" x14ac:dyDescent="0.25">
      <c r="A17710"/>
      <c r="B17710"/>
      <c r="C17710"/>
      <c r="D17710"/>
      <c r="E17710" s="148"/>
      <c r="F17710" s="148"/>
      <c r="G17710" s="149"/>
      <c r="H17710" s="148"/>
      <c r="I17710"/>
    </row>
    <row r="17711" spans="1:9" x14ac:dyDescent="0.25">
      <c r="A17711"/>
      <c r="B17711"/>
      <c r="C17711"/>
      <c r="D17711"/>
      <c r="E17711" s="148"/>
      <c r="F17711" s="148"/>
      <c r="G17711" s="149"/>
      <c r="H17711" s="148"/>
      <c r="I17711"/>
    </row>
    <row r="17712" spans="1:9" x14ac:dyDescent="0.25">
      <c r="A17712"/>
      <c r="B17712"/>
      <c r="C17712"/>
      <c r="D17712"/>
      <c r="E17712" s="148"/>
      <c r="F17712" s="148"/>
      <c r="G17712" s="149"/>
      <c r="H17712" s="148"/>
      <c r="I17712"/>
    </row>
    <row r="17713" spans="1:9" x14ac:dyDescent="0.25">
      <c r="A17713"/>
      <c r="B17713"/>
      <c r="C17713"/>
      <c r="D17713"/>
      <c r="E17713" s="148"/>
      <c r="F17713" s="148"/>
      <c r="G17713" s="149"/>
      <c r="H17713" s="148"/>
      <c r="I17713"/>
    </row>
    <row r="17714" spans="1:9" x14ac:dyDescent="0.25">
      <c r="A17714"/>
      <c r="B17714"/>
      <c r="C17714"/>
      <c r="D17714"/>
      <c r="E17714" s="148"/>
      <c r="F17714" s="148"/>
      <c r="G17714" s="149"/>
      <c r="H17714" s="148"/>
      <c r="I17714"/>
    </row>
    <row r="17715" spans="1:9" x14ac:dyDescent="0.25">
      <c r="A17715"/>
      <c r="B17715"/>
      <c r="C17715"/>
      <c r="D17715"/>
      <c r="E17715" s="148"/>
      <c r="F17715" s="148"/>
      <c r="G17715" s="149"/>
      <c r="H17715" s="148"/>
      <c r="I17715"/>
    </row>
    <row r="17716" spans="1:9" x14ac:dyDescent="0.25">
      <c r="A17716"/>
      <c r="B17716"/>
      <c r="C17716"/>
      <c r="D17716"/>
      <c r="E17716" s="148"/>
      <c r="F17716" s="148"/>
      <c r="G17716" s="149"/>
      <c r="H17716" s="148"/>
      <c r="I17716"/>
    </row>
    <row r="17717" spans="1:9" x14ac:dyDescent="0.25">
      <c r="A17717"/>
      <c r="B17717"/>
      <c r="C17717"/>
      <c r="D17717"/>
      <c r="E17717" s="148"/>
      <c r="F17717" s="148"/>
      <c r="G17717" s="149"/>
      <c r="H17717" s="148"/>
      <c r="I17717"/>
    </row>
    <row r="17718" spans="1:9" x14ac:dyDescent="0.25">
      <c r="A17718"/>
      <c r="B17718"/>
      <c r="C17718"/>
      <c r="D17718"/>
      <c r="E17718" s="148"/>
      <c r="F17718" s="148"/>
      <c r="G17718" s="149"/>
      <c r="H17718" s="148"/>
      <c r="I17718"/>
    </row>
    <row r="17719" spans="1:9" x14ac:dyDescent="0.25">
      <c r="A17719"/>
      <c r="B17719"/>
      <c r="C17719"/>
      <c r="D17719"/>
      <c r="E17719" s="148"/>
      <c r="F17719" s="148"/>
      <c r="G17719" s="149"/>
      <c r="H17719" s="148"/>
      <c r="I17719"/>
    </row>
    <row r="17720" spans="1:9" x14ac:dyDescent="0.25">
      <c r="A17720"/>
      <c r="B17720"/>
      <c r="C17720"/>
      <c r="D17720"/>
      <c r="E17720" s="148"/>
      <c r="F17720" s="148"/>
      <c r="G17720" s="149"/>
      <c r="H17720" s="148"/>
      <c r="I17720"/>
    </row>
    <row r="17721" spans="1:9" x14ac:dyDescent="0.25">
      <c r="A17721"/>
      <c r="B17721"/>
      <c r="C17721"/>
      <c r="D17721"/>
      <c r="E17721" s="148"/>
      <c r="F17721" s="148"/>
      <c r="G17721" s="149"/>
      <c r="H17721" s="148"/>
      <c r="I17721"/>
    </row>
    <row r="17722" spans="1:9" x14ac:dyDescent="0.25">
      <c r="A17722"/>
      <c r="B17722"/>
      <c r="C17722"/>
      <c r="D17722"/>
      <c r="E17722" s="148"/>
      <c r="F17722" s="148"/>
      <c r="G17722" s="149"/>
      <c r="H17722" s="148"/>
      <c r="I17722"/>
    </row>
    <row r="17723" spans="1:9" x14ac:dyDescent="0.25">
      <c r="A17723"/>
      <c r="B17723"/>
      <c r="C17723"/>
      <c r="D17723"/>
      <c r="E17723" s="148"/>
      <c r="F17723" s="148"/>
      <c r="G17723" s="149"/>
      <c r="H17723" s="148"/>
      <c r="I17723"/>
    </row>
    <row r="17724" spans="1:9" x14ac:dyDescent="0.25">
      <c r="A17724"/>
      <c r="B17724"/>
      <c r="C17724"/>
      <c r="D17724"/>
      <c r="E17724" s="148"/>
      <c r="F17724" s="148"/>
      <c r="G17724" s="149"/>
      <c r="H17724" s="148"/>
      <c r="I17724"/>
    </row>
    <row r="17725" spans="1:9" x14ac:dyDescent="0.25">
      <c r="A17725"/>
      <c r="B17725"/>
      <c r="C17725"/>
      <c r="D17725"/>
      <c r="E17725" s="148"/>
      <c r="F17725" s="148"/>
      <c r="G17725" s="149"/>
      <c r="H17725" s="148"/>
      <c r="I17725"/>
    </row>
    <row r="17726" spans="1:9" x14ac:dyDescent="0.25">
      <c r="A17726"/>
      <c r="B17726"/>
      <c r="C17726"/>
      <c r="D17726"/>
      <c r="E17726" s="148"/>
      <c r="F17726" s="148"/>
      <c r="G17726" s="149"/>
      <c r="H17726" s="148"/>
      <c r="I17726"/>
    </row>
    <row r="17727" spans="1:9" x14ac:dyDescent="0.25">
      <c r="A17727"/>
      <c r="B17727"/>
      <c r="C17727"/>
      <c r="D17727"/>
      <c r="E17727" s="148"/>
      <c r="F17727" s="148"/>
      <c r="G17727" s="149"/>
      <c r="H17727" s="148"/>
      <c r="I17727"/>
    </row>
    <row r="17728" spans="1:9" x14ac:dyDescent="0.25">
      <c r="A17728"/>
      <c r="B17728"/>
      <c r="C17728"/>
      <c r="D17728"/>
      <c r="E17728" s="148"/>
      <c r="F17728" s="148"/>
      <c r="G17728" s="149"/>
      <c r="H17728" s="148"/>
      <c r="I17728"/>
    </row>
    <row r="17729" spans="1:9" x14ac:dyDescent="0.25">
      <c r="A17729"/>
      <c r="B17729"/>
      <c r="C17729"/>
      <c r="D17729"/>
      <c r="E17729" s="148"/>
      <c r="F17729" s="148"/>
      <c r="G17729" s="149"/>
      <c r="H17729" s="148"/>
      <c r="I17729"/>
    </row>
    <row r="17730" spans="1:9" x14ac:dyDescent="0.25">
      <c r="A17730"/>
      <c r="B17730"/>
      <c r="C17730"/>
      <c r="D17730"/>
      <c r="E17730" s="148"/>
      <c r="F17730" s="148"/>
      <c r="G17730" s="149"/>
      <c r="H17730" s="148"/>
      <c r="I17730"/>
    </row>
    <row r="17731" spans="1:9" x14ac:dyDescent="0.25">
      <c r="A17731"/>
      <c r="B17731"/>
      <c r="C17731"/>
      <c r="D17731"/>
      <c r="E17731" s="148"/>
      <c r="F17731" s="148"/>
      <c r="G17731" s="149"/>
      <c r="H17731" s="148"/>
      <c r="I17731"/>
    </row>
    <row r="17732" spans="1:9" x14ac:dyDescent="0.25">
      <c r="A17732"/>
      <c r="B17732"/>
      <c r="C17732"/>
      <c r="D17732"/>
      <c r="E17732" s="148"/>
      <c r="F17732" s="148"/>
      <c r="G17732" s="149"/>
      <c r="H17732" s="148"/>
      <c r="I17732"/>
    </row>
    <row r="17733" spans="1:9" x14ac:dyDescent="0.25">
      <c r="A17733"/>
      <c r="B17733"/>
      <c r="C17733"/>
      <c r="D17733"/>
      <c r="E17733" s="148"/>
      <c r="F17733" s="148"/>
      <c r="G17733" s="149"/>
      <c r="H17733" s="148"/>
      <c r="I17733"/>
    </row>
    <row r="17734" spans="1:9" x14ac:dyDescent="0.25">
      <c r="A17734"/>
      <c r="B17734"/>
      <c r="C17734"/>
      <c r="D17734"/>
      <c r="E17734" s="148"/>
      <c r="F17734" s="148"/>
      <c r="G17734" s="149"/>
      <c r="H17734" s="148"/>
      <c r="I17734"/>
    </row>
    <row r="17735" spans="1:9" x14ac:dyDescent="0.25">
      <c r="A17735"/>
      <c r="B17735"/>
      <c r="C17735"/>
      <c r="D17735"/>
      <c r="E17735" s="148"/>
      <c r="F17735" s="148"/>
      <c r="G17735" s="149"/>
      <c r="H17735" s="148"/>
      <c r="I17735"/>
    </row>
    <row r="17736" spans="1:9" x14ac:dyDescent="0.25">
      <c r="A17736"/>
      <c r="B17736"/>
      <c r="C17736"/>
      <c r="D17736"/>
      <c r="E17736" s="148"/>
      <c r="F17736" s="148"/>
      <c r="G17736" s="149"/>
      <c r="H17736" s="148"/>
      <c r="I17736"/>
    </row>
    <row r="17737" spans="1:9" x14ac:dyDescent="0.25">
      <c r="A17737"/>
      <c r="B17737"/>
      <c r="C17737"/>
      <c r="D17737"/>
      <c r="E17737" s="148"/>
      <c r="F17737" s="148"/>
      <c r="G17737" s="149"/>
      <c r="H17737" s="148"/>
      <c r="I17737"/>
    </row>
    <row r="17738" spans="1:9" x14ac:dyDescent="0.25">
      <c r="A17738"/>
      <c r="B17738"/>
      <c r="C17738"/>
      <c r="D17738"/>
      <c r="E17738" s="148"/>
      <c r="F17738" s="148"/>
      <c r="G17738" s="149"/>
      <c r="H17738" s="148"/>
      <c r="I17738"/>
    </row>
    <row r="17739" spans="1:9" x14ac:dyDescent="0.25">
      <c r="A17739"/>
      <c r="B17739"/>
      <c r="C17739"/>
      <c r="D17739"/>
      <c r="E17739" s="148"/>
      <c r="F17739" s="148"/>
      <c r="G17739" s="149"/>
      <c r="H17739" s="148"/>
      <c r="I17739"/>
    </row>
    <row r="17740" spans="1:9" x14ac:dyDescent="0.25">
      <c r="A17740"/>
      <c r="B17740"/>
      <c r="C17740"/>
      <c r="D17740"/>
      <c r="E17740" s="148"/>
      <c r="F17740" s="148"/>
      <c r="G17740" s="149"/>
      <c r="H17740" s="148"/>
      <c r="I17740"/>
    </row>
    <row r="17741" spans="1:9" x14ac:dyDescent="0.25">
      <c r="A17741"/>
      <c r="B17741"/>
      <c r="C17741"/>
      <c r="D17741"/>
      <c r="E17741" s="148"/>
      <c r="F17741" s="148"/>
      <c r="G17741" s="149"/>
      <c r="H17741" s="148"/>
      <c r="I17741"/>
    </row>
    <row r="17742" spans="1:9" x14ac:dyDescent="0.25">
      <c r="A17742"/>
      <c r="B17742"/>
      <c r="C17742"/>
      <c r="D17742"/>
      <c r="E17742" s="148"/>
      <c r="F17742" s="148"/>
      <c r="G17742" s="149"/>
      <c r="H17742" s="148"/>
      <c r="I17742"/>
    </row>
    <row r="17743" spans="1:9" x14ac:dyDescent="0.25">
      <c r="A17743"/>
      <c r="B17743"/>
      <c r="C17743"/>
      <c r="D17743"/>
      <c r="E17743" s="148"/>
      <c r="F17743" s="148"/>
      <c r="G17743" s="149"/>
      <c r="H17743" s="148"/>
      <c r="I17743"/>
    </row>
    <row r="17744" spans="1:9" x14ac:dyDescent="0.25">
      <c r="A17744"/>
      <c r="B17744"/>
      <c r="C17744"/>
      <c r="D17744"/>
      <c r="E17744" s="148"/>
      <c r="F17744" s="148"/>
      <c r="G17744" s="149"/>
      <c r="H17744" s="148"/>
      <c r="I17744"/>
    </row>
    <row r="17745" spans="1:9" x14ac:dyDescent="0.25">
      <c r="A17745"/>
      <c r="B17745"/>
      <c r="C17745"/>
      <c r="D17745"/>
      <c r="E17745" s="148"/>
      <c r="F17745" s="148"/>
      <c r="G17745" s="149"/>
      <c r="H17745" s="148"/>
      <c r="I17745"/>
    </row>
    <row r="17746" spans="1:9" x14ac:dyDescent="0.25">
      <c r="A17746"/>
      <c r="B17746"/>
      <c r="C17746"/>
      <c r="D17746"/>
      <c r="E17746" s="148"/>
      <c r="F17746" s="148"/>
      <c r="G17746" s="149"/>
      <c r="H17746" s="148"/>
      <c r="I17746"/>
    </row>
    <row r="17747" spans="1:9" x14ac:dyDescent="0.25">
      <c r="A17747"/>
      <c r="B17747"/>
      <c r="C17747"/>
      <c r="D17747"/>
      <c r="E17747" s="148"/>
      <c r="F17747" s="148"/>
      <c r="G17747" s="149"/>
      <c r="H17747" s="148"/>
      <c r="I17747"/>
    </row>
    <row r="17748" spans="1:9" x14ac:dyDescent="0.25">
      <c r="A17748"/>
      <c r="B17748"/>
      <c r="C17748"/>
      <c r="D17748"/>
      <c r="E17748" s="148"/>
      <c r="F17748" s="148"/>
      <c r="G17748" s="149"/>
      <c r="H17748" s="148"/>
      <c r="I17748"/>
    </row>
    <row r="17749" spans="1:9" x14ac:dyDescent="0.25">
      <c r="A17749"/>
      <c r="B17749"/>
      <c r="C17749"/>
      <c r="D17749"/>
      <c r="E17749" s="148"/>
      <c r="F17749" s="148"/>
      <c r="G17749" s="149"/>
      <c r="H17749" s="148"/>
      <c r="I17749"/>
    </row>
    <row r="17750" spans="1:9" x14ac:dyDescent="0.25">
      <c r="A17750"/>
      <c r="B17750"/>
      <c r="C17750"/>
      <c r="D17750"/>
      <c r="E17750" s="148"/>
      <c r="F17750" s="148"/>
      <c r="G17750" s="149"/>
      <c r="H17750" s="148"/>
      <c r="I17750"/>
    </row>
    <row r="17751" spans="1:9" x14ac:dyDescent="0.25">
      <c r="A17751"/>
      <c r="B17751"/>
      <c r="C17751"/>
      <c r="D17751"/>
      <c r="E17751" s="148"/>
      <c r="F17751" s="148"/>
      <c r="G17751" s="149"/>
      <c r="H17751" s="148"/>
      <c r="I17751"/>
    </row>
    <row r="17752" spans="1:9" x14ac:dyDescent="0.25">
      <c r="A17752"/>
      <c r="B17752"/>
      <c r="C17752"/>
      <c r="D17752"/>
      <c r="E17752" s="148"/>
      <c r="F17752" s="148"/>
      <c r="G17752" s="149"/>
      <c r="H17752" s="148"/>
      <c r="I17752"/>
    </row>
    <row r="17753" spans="1:9" x14ac:dyDescent="0.25">
      <c r="A17753"/>
      <c r="B17753"/>
      <c r="C17753"/>
      <c r="D17753"/>
      <c r="E17753" s="148"/>
      <c r="F17753" s="148"/>
      <c r="G17753" s="149"/>
      <c r="H17753" s="148"/>
      <c r="I17753"/>
    </row>
    <row r="17754" spans="1:9" x14ac:dyDescent="0.25">
      <c r="A17754"/>
      <c r="B17754"/>
      <c r="C17754"/>
      <c r="D17754"/>
      <c r="E17754" s="148"/>
      <c r="F17754" s="148"/>
      <c r="G17754" s="149"/>
      <c r="H17754" s="148"/>
      <c r="I17754"/>
    </row>
    <row r="17755" spans="1:9" x14ac:dyDescent="0.25">
      <c r="A17755"/>
      <c r="B17755"/>
      <c r="C17755"/>
      <c r="D17755"/>
      <c r="E17755" s="148"/>
      <c r="F17755" s="148"/>
      <c r="G17755" s="149"/>
      <c r="H17755" s="148"/>
      <c r="I17755"/>
    </row>
    <row r="17756" spans="1:9" x14ac:dyDescent="0.25">
      <c r="A17756"/>
      <c r="B17756"/>
      <c r="C17756"/>
      <c r="D17756"/>
      <c r="E17756" s="148"/>
      <c r="F17756" s="148"/>
      <c r="G17756" s="149"/>
      <c r="H17756" s="148"/>
      <c r="I17756"/>
    </row>
    <row r="17757" spans="1:9" x14ac:dyDescent="0.25">
      <c r="A17757"/>
      <c r="B17757"/>
      <c r="C17757"/>
      <c r="D17757"/>
      <c r="E17757" s="148"/>
      <c r="F17757" s="148"/>
      <c r="G17757" s="149"/>
      <c r="H17757" s="148"/>
      <c r="I17757"/>
    </row>
    <row r="17758" spans="1:9" x14ac:dyDescent="0.25">
      <c r="A17758"/>
      <c r="B17758"/>
      <c r="C17758"/>
      <c r="D17758"/>
      <c r="E17758" s="148"/>
      <c r="F17758" s="148"/>
      <c r="G17758" s="149"/>
      <c r="H17758" s="148"/>
      <c r="I17758"/>
    </row>
    <row r="17759" spans="1:9" x14ac:dyDescent="0.25">
      <c r="A17759"/>
      <c r="B17759"/>
      <c r="C17759"/>
      <c r="D17759"/>
      <c r="E17759" s="148"/>
      <c r="F17759" s="148"/>
      <c r="G17759" s="149"/>
      <c r="H17759" s="148"/>
      <c r="I17759"/>
    </row>
    <row r="17760" spans="1:9" x14ac:dyDescent="0.25">
      <c r="A17760"/>
      <c r="B17760"/>
      <c r="C17760"/>
      <c r="D17760"/>
      <c r="E17760" s="148"/>
      <c r="F17760" s="148"/>
      <c r="G17760" s="149"/>
      <c r="H17760" s="148"/>
      <c r="I17760"/>
    </row>
    <row r="17761" spans="1:9" x14ac:dyDescent="0.25">
      <c r="A17761"/>
      <c r="B17761"/>
      <c r="C17761"/>
      <c r="D17761"/>
      <c r="E17761" s="148"/>
      <c r="F17761" s="148"/>
      <c r="G17761" s="149"/>
      <c r="H17761" s="148"/>
      <c r="I17761"/>
    </row>
    <row r="17762" spans="1:9" x14ac:dyDescent="0.25">
      <c r="A17762"/>
      <c r="B17762"/>
      <c r="C17762"/>
      <c r="D17762"/>
      <c r="E17762" s="148"/>
      <c r="F17762" s="148"/>
      <c r="G17762" s="149"/>
      <c r="H17762" s="148"/>
      <c r="I17762"/>
    </row>
    <row r="17763" spans="1:9" x14ac:dyDescent="0.25">
      <c r="A17763"/>
      <c r="B17763"/>
      <c r="C17763"/>
      <c r="D17763"/>
      <c r="E17763" s="148"/>
      <c r="F17763" s="148"/>
      <c r="G17763" s="149"/>
      <c r="H17763" s="148"/>
      <c r="I17763"/>
    </row>
    <row r="17764" spans="1:9" x14ac:dyDescent="0.25">
      <c r="A17764"/>
      <c r="B17764"/>
      <c r="C17764"/>
      <c r="D17764"/>
      <c r="E17764" s="148"/>
      <c r="F17764" s="148"/>
      <c r="G17764" s="149"/>
      <c r="H17764" s="148"/>
      <c r="I17764"/>
    </row>
    <row r="17765" spans="1:9" x14ac:dyDescent="0.25">
      <c r="A17765"/>
      <c r="B17765"/>
      <c r="C17765"/>
      <c r="D17765"/>
      <c r="E17765" s="148"/>
      <c r="F17765" s="148"/>
      <c r="G17765" s="149"/>
      <c r="H17765" s="148"/>
      <c r="I17765"/>
    </row>
    <row r="17766" spans="1:9" x14ac:dyDescent="0.25">
      <c r="A17766"/>
      <c r="B17766"/>
      <c r="C17766"/>
      <c r="D17766"/>
      <c r="E17766" s="148"/>
      <c r="F17766" s="148"/>
      <c r="G17766" s="149"/>
      <c r="H17766" s="148"/>
      <c r="I17766"/>
    </row>
    <row r="17767" spans="1:9" x14ac:dyDescent="0.25">
      <c r="A17767"/>
      <c r="B17767"/>
      <c r="C17767"/>
      <c r="D17767"/>
      <c r="E17767" s="148"/>
      <c r="F17767" s="148"/>
      <c r="G17767" s="149"/>
      <c r="H17767" s="148"/>
      <c r="I17767"/>
    </row>
    <row r="17768" spans="1:9" x14ac:dyDescent="0.25">
      <c r="A17768"/>
      <c r="B17768"/>
      <c r="C17768"/>
      <c r="D17768"/>
      <c r="E17768" s="148"/>
      <c r="F17768" s="148"/>
      <c r="G17768" s="149"/>
      <c r="H17768" s="148"/>
      <c r="I17768"/>
    </row>
    <row r="17769" spans="1:9" x14ac:dyDescent="0.25">
      <c r="A17769"/>
      <c r="B17769"/>
      <c r="C17769"/>
      <c r="D17769"/>
      <c r="E17769" s="148"/>
      <c r="F17769" s="148"/>
      <c r="G17769" s="149"/>
      <c r="H17769" s="148"/>
      <c r="I17769"/>
    </row>
    <row r="17770" spans="1:9" x14ac:dyDescent="0.25">
      <c r="A17770"/>
      <c r="B17770"/>
      <c r="C17770"/>
      <c r="D17770"/>
      <c r="E17770" s="148"/>
      <c r="F17770" s="148"/>
      <c r="G17770" s="149"/>
      <c r="H17770" s="148"/>
      <c r="I17770"/>
    </row>
    <row r="17771" spans="1:9" x14ac:dyDescent="0.25">
      <c r="A17771"/>
      <c r="B17771"/>
      <c r="C17771"/>
      <c r="D17771"/>
      <c r="E17771" s="148"/>
      <c r="F17771" s="148"/>
      <c r="G17771" s="149"/>
      <c r="H17771" s="148"/>
      <c r="I17771"/>
    </row>
    <row r="17772" spans="1:9" x14ac:dyDescent="0.25">
      <c r="A17772"/>
      <c r="B17772"/>
      <c r="C17772"/>
      <c r="D17772"/>
      <c r="E17772" s="148"/>
      <c r="F17772" s="148"/>
      <c r="G17772" s="149"/>
      <c r="H17772" s="148"/>
      <c r="I17772"/>
    </row>
    <row r="17773" spans="1:9" x14ac:dyDescent="0.25">
      <c r="A17773"/>
      <c r="B17773"/>
      <c r="C17773"/>
      <c r="D17773"/>
      <c r="E17773" s="148"/>
      <c r="F17773" s="148"/>
      <c r="G17773" s="149"/>
      <c r="H17773" s="148"/>
      <c r="I17773"/>
    </row>
    <row r="17774" spans="1:9" x14ac:dyDescent="0.25">
      <c r="A17774"/>
      <c r="B17774"/>
      <c r="C17774"/>
      <c r="D17774"/>
      <c r="E17774" s="148"/>
      <c r="F17774" s="148"/>
      <c r="G17774" s="149"/>
      <c r="H17774" s="148"/>
      <c r="I17774"/>
    </row>
    <row r="17775" spans="1:9" x14ac:dyDescent="0.25">
      <c r="A17775"/>
      <c r="B17775"/>
      <c r="C17775"/>
      <c r="D17775"/>
      <c r="E17775" s="148"/>
      <c r="F17775" s="148"/>
      <c r="G17775" s="149"/>
      <c r="H17775" s="148"/>
      <c r="I17775"/>
    </row>
    <row r="17776" spans="1:9" x14ac:dyDescent="0.25">
      <c r="A17776"/>
      <c r="B17776"/>
      <c r="C17776"/>
      <c r="D17776"/>
      <c r="E17776" s="148"/>
      <c r="F17776" s="148"/>
      <c r="G17776" s="149"/>
      <c r="H17776" s="148"/>
      <c r="I17776"/>
    </row>
    <row r="17777" spans="1:9" x14ac:dyDescent="0.25">
      <c r="A17777"/>
      <c r="B17777"/>
      <c r="C17777"/>
      <c r="D17777"/>
      <c r="E17777" s="148"/>
      <c r="F17777" s="148"/>
      <c r="G17777" s="149"/>
      <c r="H17777" s="148"/>
      <c r="I17777"/>
    </row>
    <row r="17778" spans="1:9" x14ac:dyDescent="0.25">
      <c r="A17778"/>
      <c r="B17778"/>
      <c r="C17778"/>
      <c r="D17778"/>
      <c r="E17778" s="148"/>
      <c r="F17778" s="148"/>
      <c r="G17778" s="149"/>
      <c r="H17778" s="148"/>
      <c r="I17778"/>
    </row>
    <row r="17779" spans="1:9" x14ac:dyDescent="0.25">
      <c r="A17779"/>
      <c r="B17779"/>
      <c r="C17779"/>
      <c r="D17779"/>
      <c r="E17779" s="148"/>
      <c r="F17779" s="148"/>
      <c r="G17779" s="149"/>
      <c r="H17779" s="148"/>
      <c r="I17779"/>
    </row>
    <row r="17780" spans="1:9" x14ac:dyDescent="0.25">
      <c r="A17780"/>
      <c r="B17780"/>
      <c r="C17780"/>
      <c r="D17780"/>
      <c r="E17780" s="148"/>
      <c r="F17780" s="148"/>
      <c r="G17780" s="149"/>
      <c r="H17780" s="148"/>
      <c r="I17780"/>
    </row>
    <row r="17781" spans="1:9" x14ac:dyDescent="0.25">
      <c r="A17781"/>
      <c r="B17781"/>
      <c r="C17781"/>
      <c r="D17781"/>
      <c r="E17781" s="148"/>
      <c r="F17781" s="148"/>
      <c r="G17781" s="149"/>
      <c r="H17781" s="148"/>
      <c r="I17781"/>
    </row>
    <row r="17782" spans="1:9" x14ac:dyDescent="0.25">
      <c r="A17782"/>
      <c r="B17782"/>
      <c r="C17782"/>
      <c r="D17782"/>
      <c r="E17782" s="148"/>
      <c r="F17782" s="148"/>
      <c r="G17782" s="149"/>
      <c r="H17782" s="148"/>
      <c r="I17782"/>
    </row>
    <row r="17783" spans="1:9" x14ac:dyDescent="0.25">
      <c r="A17783"/>
      <c r="B17783"/>
      <c r="C17783"/>
      <c r="D17783"/>
      <c r="E17783" s="148"/>
      <c r="F17783" s="148"/>
      <c r="G17783" s="149"/>
      <c r="H17783" s="148"/>
      <c r="I17783"/>
    </row>
    <row r="17784" spans="1:9" x14ac:dyDescent="0.25">
      <c r="A17784"/>
      <c r="B17784"/>
      <c r="C17784"/>
      <c r="D17784"/>
      <c r="E17784" s="148"/>
      <c r="F17784" s="148"/>
      <c r="G17784" s="149"/>
      <c r="H17784" s="148"/>
      <c r="I17784"/>
    </row>
    <row r="17785" spans="1:9" x14ac:dyDescent="0.25">
      <c r="A17785"/>
      <c r="B17785"/>
      <c r="C17785"/>
      <c r="D17785"/>
      <c r="E17785" s="148"/>
      <c r="F17785" s="148"/>
      <c r="G17785" s="149"/>
      <c r="H17785" s="148"/>
      <c r="I17785"/>
    </row>
    <row r="17786" spans="1:9" x14ac:dyDescent="0.25">
      <c r="A17786"/>
      <c r="B17786"/>
      <c r="C17786"/>
      <c r="D17786"/>
      <c r="E17786" s="148"/>
      <c r="F17786" s="148"/>
      <c r="G17786" s="149"/>
      <c r="H17786" s="148"/>
      <c r="I17786"/>
    </row>
    <row r="17787" spans="1:9" x14ac:dyDescent="0.25">
      <c r="A17787"/>
      <c r="B17787"/>
      <c r="C17787"/>
      <c r="D17787"/>
      <c r="E17787" s="148"/>
      <c r="F17787" s="148"/>
      <c r="G17787" s="149"/>
      <c r="H17787" s="148"/>
      <c r="I17787"/>
    </row>
    <row r="17788" spans="1:9" x14ac:dyDescent="0.25">
      <c r="A17788"/>
      <c r="B17788"/>
      <c r="C17788"/>
      <c r="D17788"/>
      <c r="E17788" s="148"/>
      <c r="F17788" s="148"/>
      <c r="G17788" s="149"/>
      <c r="H17788" s="148"/>
      <c r="I17788"/>
    </row>
    <row r="17789" spans="1:9" x14ac:dyDescent="0.25">
      <c r="A17789"/>
      <c r="B17789"/>
      <c r="C17789"/>
      <c r="D17789"/>
      <c r="E17789" s="148"/>
      <c r="F17789" s="148"/>
      <c r="G17789" s="149"/>
      <c r="H17789" s="148"/>
      <c r="I17789"/>
    </row>
    <row r="17790" spans="1:9" x14ac:dyDescent="0.25">
      <c r="A17790"/>
      <c r="B17790"/>
      <c r="C17790"/>
      <c r="D17790"/>
      <c r="E17790" s="148"/>
      <c r="F17790" s="148"/>
      <c r="G17790" s="149"/>
      <c r="H17790" s="148"/>
      <c r="I17790"/>
    </row>
    <row r="17791" spans="1:9" x14ac:dyDescent="0.25">
      <c r="A17791"/>
      <c r="B17791"/>
      <c r="C17791"/>
      <c r="D17791"/>
      <c r="E17791" s="148"/>
      <c r="F17791" s="148"/>
      <c r="G17791" s="149"/>
      <c r="H17791" s="148"/>
      <c r="I17791"/>
    </row>
    <row r="17792" spans="1:9" x14ac:dyDescent="0.25">
      <c r="A17792"/>
      <c r="B17792"/>
      <c r="C17792"/>
      <c r="D17792"/>
      <c r="E17792" s="148"/>
      <c r="F17792" s="148"/>
      <c r="G17792" s="149"/>
      <c r="H17792" s="148"/>
      <c r="I17792"/>
    </row>
    <row r="17793" spans="1:9" x14ac:dyDescent="0.25">
      <c r="A17793"/>
      <c r="B17793"/>
      <c r="C17793"/>
      <c r="D17793"/>
      <c r="E17793" s="148"/>
      <c r="F17793" s="148"/>
      <c r="G17793" s="149"/>
      <c r="H17793" s="148"/>
      <c r="I17793"/>
    </row>
    <row r="17794" spans="1:9" x14ac:dyDescent="0.25">
      <c r="A17794"/>
      <c r="B17794"/>
      <c r="C17794"/>
      <c r="D17794"/>
      <c r="E17794" s="148"/>
      <c r="F17794" s="148"/>
      <c r="G17794" s="149"/>
      <c r="H17794" s="148"/>
      <c r="I17794"/>
    </row>
    <row r="17795" spans="1:9" x14ac:dyDescent="0.25">
      <c r="A17795"/>
      <c r="B17795"/>
      <c r="C17795"/>
      <c r="D17795"/>
      <c r="E17795" s="148"/>
      <c r="F17795" s="148"/>
      <c r="G17795" s="149"/>
      <c r="H17795" s="148"/>
      <c r="I17795"/>
    </row>
    <row r="17796" spans="1:9" x14ac:dyDescent="0.25">
      <c r="A17796"/>
      <c r="B17796"/>
      <c r="C17796"/>
      <c r="D17796"/>
      <c r="E17796" s="148"/>
      <c r="F17796" s="148"/>
      <c r="G17796" s="149"/>
      <c r="H17796" s="148"/>
      <c r="I17796"/>
    </row>
    <row r="17797" spans="1:9" x14ac:dyDescent="0.25">
      <c r="A17797"/>
      <c r="B17797"/>
      <c r="C17797"/>
      <c r="D17797"/>
      <c r="E17797" s="148"/>
      <c r="F17797" s="148"/>
      <c r="G17797" s="149"/>
      <c r="H17797" s="148"/>
      <c r="I17797"/>
    </row>
    <row r="17798" spans="1:9" x14ac:dyDescent="0.25">
      <c r="A17798"/>
      <c r="B17798"/>
      <c r="C17798"/>
      <c r="D17798"/>
      <c r="E17798" s="148"/>
      <c r="F17798" s="148"/>
      <c r="G17798" s="149"/>
      <c r="H17798" s="148"/>
      <c r="I17798"/>
    </row>
    <row r="17799" spans="1:9" x14ac:dyDescent="0.25">
      <c r="A17799"/>
      <c r="B17799"/>
      <c r="C17799"/>
      <c r="D17799"/>
      <c r="E17799" s="148"/>
      <c r="F17799" s="148"/>
      <c r="G17799" s="149"/>
      <c r="H17799" s="148"/>
      <c r="I17799"/>
    </row>
    <row r="17800" spans="1:9" x14ac:dyDescent="0.25">
      <c r="A17800"/>
      <c r="B17800"/>
      <c r="C17800"/>
      <c r="D17800"/>
      <c r="E17800" s="148"/>
      <c r="F17800" s="148"/>
      <c r="G17800" s="149"/>
      <c r="H17800" s="148"/>
      <c r="I17800"/>
    </row>
    <row r="17801" spans="1:9" x14ac:dyDescent="0.25">
      <c r="A17801"/>
      <c r="B17801"/>
      <c r="C17801"/>
      <c r="D17801"/>
      <c r="E17801" s="148"/>
      <c r="F17801" s="148"/>
      <c r="G17801" s="149"/>
      <c r="H17801" s="148"/>
      <c r="I17801"/>
    </row>
    <row r="17802" spans="1:9" x14ac:dyDescent="0.25">
      <c r="A17802"/>
      <c r="B17802"/>
      <c r="C17802"/>
      <c r="D17802"/>
      <c r="E17802" s="148"/>
      <c r="F17802" s="148"/>
      <c r="G17802" s="149"/>
      <c r="H17802" s="148"/>
      <c r="I17802"/>
    </row>
    <row r="17803" spans="1:9" x14ac:dyDescent="0.25">
      <c r="A17803"/>
      <c r="B17803"/>
      <c r="C17803"/>
      <c r="D17803"/>
      <c r="E17803" s="148"/>
      <c r="F17803" s="148"/>
      <c r="G17803" s="149"/>
      <c r="H17803" s="148"/>
      <c r="I17803"/>
    </row>
    <row r="17804" spans="1:9" x14ac:dyDescent="0.25">
      <c r="A17804"/>
      <c r="B17804"/>
      <c r="C17804"/>
      <c r="D17804"/>
      <c r="E17804" s="148"/>
      <c r="F17804" s="148"/>
      <c r="G17804" s="149"/>
      <c r="H17804" s="148"/>
      <c r="I17804"/>
    </row>
    <row r="17805" spans="1:9" x14ac:dyDescent="0.25">
      <c r="A17805"/>
      <c r="B17805"/>
      <c r="C17805"/>
      <c r="D17805"/>
      <c r="E17805" s="148"/>
      <c r="F17805" s="148"/>
      <c r="G17805" s="149"/>
      <c r="H17805" s="148"/>
      <c r="I17805"/>
    </row>
    <row r="17806" spans="1:9" x14ac:dyDescent="0.25">
      <c r="A17806"/>
      <c r="B17806"/>
      <c r="C17806"/>
      <c r="D17806"/>
      <c r="E17806" s="148"/>
      <c r="F17806" s="148"/>
      <c r="G17806" s="149"/>
      <c r="H17806" s="148"/>
      <c r="I17806"/>
    </row>
    <row r="17807" spans="1:9" x14ac:dyDescent="0.25">
      <c r="A17807"/>
      <c r="B17807"/>
      <c r="C17807"/>
      <c r="D17807"/>
      <c r="E17807" s="148"/>
      <c r="F17807" s="148"/>
      <c r="G17807" s="149"/>
      <c r="H17807" s="148"/>
      <c r="I17807"/>
    </row>
    <row r="17808" spans="1:9" x14ac:dyDescent="0.25">
      <c r="A17808"/>
      <c r="B17808"/>
      <c r="C17808"/>
      <c r="D17808"/>
      <c r="E17808" s="148"/>
      <c r="F17808" s="148"/>
      <c r="G17808" s="149"/>
      <c r="H17808" s="148"/>
      <c r="I17808"/>
    </row>
    <row r="17809" spans="1:9" x14ac:dyDescent="0.25">
      <c r="A17809"/>
      <c r="B17809"/>
      <c r="C17809"/>
      <c r="D17809"/>
      <c r="E17809" s="148"/>
      <c r="F17809" s="148"/>
      <c r="G17809" s="149"/>
      <c r="H17809" s="148"/>
      <c r="I17809"/>
    </row>
    <row r="17810" spans="1:9" x14ac:dyDescent="0.25">
      <c r="A17810"/>
      <c r="B17810"/>
      <c r="C17810"/>
      <c r="D17810"/>
      <c r="E17810" s="148"/>
      <c r="F17810" s="148"/>
      <c r="G17810" s="149"/>
      <c r="H17810" s="148"/>
      <c r="I17810"/>
    </row>
    <row r="17811" spans="1:9" x14ac:dyDescent="0.25">
      <c r="A17811"/>
      <c r="B17811"/>
      <c r="C17811"/>
      <c r="D17811"/>
      <c r="E17811" s="148"/>
      <c r="F17811" s="148"/>
      <c r="G17811" s="149"/>
      <c r="H17811" s="148"/>
      <c r="I17811"/>
    </row>
    <row r="17812" spans="1:9" x14ac:dyDescent="0.25">
      <c r="A17812"/>
      <c r="B17812"/>
      <c r="C17812"/>
      <c r="D17812"/>
      <c r="E17812" s="148"/>
      <c r="F17812" s="148"/>
      <c r="G17812" s="149"/>
      <c r="H17812" s="148"/>
      <c r="I17812"/>
    </row>
    <row r="17813" spans="1:9" x14ac:dyDescent="0.25">
      <c r="A17813"/>
      <c r="B17813"/>
      <c r="C17813"/>
      <c r="D17813"/>
      <c r="E17813" s="148"/>
      <c r="F17813" s="148"/>
      <c r="G17813" s="149"/>
      <c r="H17813" s="148"/>
      <c r="I17813"/>
    </row>
    <row r="17814" spans="1:9" x14ac:dyDescent="0.25">
      <c r="A17814"/>
      <c r="B17814"/>
      <c r="C17814"/>
      <c r="D17814"/>
      <c r="E17814" s="148"/>
      <c r="F17814" s="148"/>
      <c r="G17814" s="149"/>
      <c r="H17814" s="148"/>
      <c r="I17814"/>
    </row>
    <row r="17815" spans="1:9" x14ac:dyDescent="0.25">
      <c r="A17815"/>
      <c r="B17815"/>
      <c r="C17815"/>
      <c r="D17815"/>
      <c r="E17815" s="148"/>
      <c r="F17815" s="148"/>
      <c r="G17815" s="149"/>
      <c r="H17815" s="148"/>
      <c r="I17815"/>
    </row>
    <row r="17816" spans="1:9" x14ac:dyDescent="0.25">
      <c r="A17816"/>
      <c r="B17816"/>
      <c r="C17816"/>
      <c r="D17816"/>
      <c r="E17816" s="148"/>
      <c r="F17816" s="148"/>
      <c r="G17816" s="149"/>
      <c r="H17816" s="148"/>
      <c r="I17816"/>
    </row>
    <row r="17817" spans="1:9" x14ac:dyDescent="0.25">
      <c r="A17817"/>
      <c r="B17817"/>
      <c r="C17817"/>
      <c r="D17817"/>
      <c r="E17817" s="148"/>
      <c r="F17817" s="148"/>
      <c r="G17817" s="149"/>
      <c r="H17817" s="148"/>
      <c r="I17817"/>
    </row>
    <row r="17818" spans="1:9" x14ac:dyDescent="0.25">
      <c r="A17818"/>
      <c r="B17818"/>
      <c r="C17818"/>
      <c r="D17818"/>
      <c r="E17818" s="148"/>
      <c r="F17818" s="148"/>
      <c r="G17818" s="149"/>
      <c r="H17818" s="148"/>
      <c r="I17818"/>
    </row>
    <row r="17819" spans="1:9" x14ac:dyDescent="0.25">
      <c r="A17819"/>
      <c r="B17819"/>
      <c r="C17819"/>
      <c r="D17819"/>
      <c r="E17819" s="148"/>
      <c r="F17819" s="148"/>
      <c r="G17819" s="149"/>
      <c r="H17819" s="148"/>
      <c r="I17819"/>
    </row>
    <row r="17820" spans="1:9" x14ac:dyDescent="0.25">
      <c r="A17820"/>
      <c r="B17820"/>
      <c r="C17820"/>
      <c r="D17820"/>
      <c r="E17820" s="148"/>
      <c r="F17820" s="148"/>
      <c r="G17820" s="149"/>
      <c r="H17820" s="148"/>
      <c r="I17820"/>
    </row>
    <row r="17821" spans="1:9" x14ac:dyDescent="0.25">
      <c r="A17821"/>
      <c r="B17821"/>
      <c r="C17821"/>
      <c r="D17821"/>
      <c r="E17821" s="148"/>
      <c r="F17821" s="148"/>
      <c r="G17821" s="149"/>
      <c r="H17821" s="148"/>
      <c r="I17821"/>
    </row>
    <row r="17822" spans="1:9" x14ac:dyDescent="0.25">
      <c r="A17822"/>
      <c r="B17822"/>
      <c r="C17822"/>
      <c r="D17822"/>
      <c r="E17822" s="148"/>
      <c r="F17822" s="148"/>
      <c r="G17822" s="149"/>
      <c r="H17822" s="148"/>
      <c r="I17822"/>
    </row>
    <row r="17823" spans="1:9" x14ac:dyDescent="0.25">
      <c r="A17823"/>
      <c r="B17823"/>
      <c r="C17823"/>
      <c r="D17823"/>
      <c r="E17823" s="148"/>
      <c r="F17823" s="148"/>
      <c r="G17823" s="149"/>
      <c r="H17823" s="148"/>
      <c r="I17823"/>
    </row>
    <row r="17824" spans="1:9" x14ac:dyDescent="0.25">
      <c r="A17824"/>
      <c r="B17824"/>
      <c r="C17824"/>
      <c r="D17824"/>
      <c r="E17824" s="148"/>
      <c r="F17824" s="148"/>
      <c r="G17824" s="149"/>
      <c r="H17824" s="148"/>
      <c r="I17824"/>
    </row>
    <row r="17825" spans="1:9" x14ac:dyDescent="0.25">
      <c r="A17825"/>
      <c r="B17825"/>
      <c r="C17825"/>
      <c r="D17825"/>
      <c r="E17825" s="148"/>
      <c r="F17825" s="148"/>
      <c r="G17825" s="149"/>
      <c r="H17825" s="148"/>
      <c r="I17825"/>
    </row>
    <row r="17826" spans="1:9" x14ac:dyDescent="0.25">
      <c r="A17826"/>
      <c r="B17826"/>
      <c r="C17826"/>
      <c r="D17826"/>
      <c r="E17826" s="148"/>
      <c r="F17826" s="148"/>
      <c r="G17826" s="149"/>
      <c r="H17826" s="148"/>
      <c r="I17826"/>
    </row>
    <row r="17827" spans="1:9" x14ac:dyDescent="0.25">
      <c r="A17827"/>
      <c r="B17827"/>
      <c r="C17827"/>
      <c r="D17827"/>
      <c r="E17827" s="148"/>
      <c r="F17827" s="148"/>
      <c r="G17827" s="149"/>
      <c r="H17827" s="148"/>
      <c r="I17827"/>
    </row>
    <row r="17828" spans="1:9" x14ac:dyDescent="0.25">
      <c r="A17828"/>
      <c r="B17828"/>
      <c r="C17828"/>
      <c r="D17828"/>
      <c r="E17828" s="148"/>
      <c r="F17828" s="148"/>
      <c r="G17828" s="149"/>
      <c r="H17828" s="148"/>
      <c r="I17828"/>
    </row>
    <row r="17829" spans="1:9" x14ac:dyDescent="0.25">
      <c r="A17829"/>
      <c r="B17829"/>
      <c r="C17829"/>
      <c r="D17829"/>
      <c r="E17829" s="148"/>
      <c r="F17829" s="148"/>
      <c r="G17829" s="149"/>
      <c r="H17829" s="148"/>
      <c r="I17829"/>
    </row>
    <row r="17830" spans="1:9" x14ac:dyDescent="0.25">
      <c r="A17830"/>
      <c r="B17830"/>
      <c r="C17830"/>
      <c r="D17830"/>
      <c r="E17830" s="148"/>
      <c r="F17830" s="148"/>
      <c r="G17830" s="149"/>
      <c r="H17830" s="148"/>
      <c r="I17830"/>
    </row>
    <row r="17831" spans="1:9" x14ac:dyDescent="0.25">
      <c r="A17831"/>
      <c r="B17831"/>
      <c r="C17831"/>
      <c r="D17831"/>
      <c r="E17831" s="148"/>
      <c r="F17831" s="148"/>
      <c r="G17831" s="149"/>
      <c r="H17831" s="148"/>
      <c r="I17831"/>
    </row>
    <row r="17832" spans="1:9" x14ac:dyDescent="0.25">
      <c r="A17832"/>
      <c r="B17832"/>
      <c r="C17832"/>
      <c r="D17832"/>
      <c r="E17832" s="148"/>
      <c r="F17832" s="148"/>
      <c r="G17832" s="149"/>
      <c r="H17832" s="148"/>
      <c r="I17832"/>
    </row>
    <row r="17833" spans="1:9" x14ac:dyDescent="0.25">
      <c r="A17833"/>
      <c r="B17833"/>
      <c r="C17833"/>
      <c r="D17833"/>
      <c r="E17833" s="148"/>
      <c r="F17833" s="148"/>
      <c r="G17833" s="149"/>
      <c r="H17833" s="148"/>
      <c r="I17833"/>
    </row>
    <row r="17834" spans="1:9" x14ac:dyDescent="0.25">
      <c r="A17834"/>
      <c r="B17834"/>
      <c r="C17834"/>
      <c r="D17834"/>
      <c r="E17834" s="148"/>
      <c r="F17834" s="148"/>
      <c r="G17834" s="149"/>
      <c r="H17834" s="148"/>
      <c r="I17834"/>
    </row>
    <row r="17835" spans="1:9" x14ac:dyDescent="0.25">
      <c r="A17835"/>
      <c r="B17835"/>
      <c r="C17835"/>
      <c r="D17835"/>
      <c r="E17835" s="148"/>
      <c r="F17835" s="148"/>
      <c r="G17835" s="149"/>
      <c r="H17835" s="148"/>
      <c r="I17835"/>
    </row>
    <row r="17836" spans="1:9" x14ac:dyDescent="0.25">
      <c r="A17836"/>
      <c r="B17836"/>
      <c r="C17836"/>
      <c r="D17836"/>
      <c r="E17836" s="148"/>
      <c r="F17836" s="148"/>
      <c r="G17836" s="149"/>
      <c r="H17836" s="148"/>
      <c r="I17836"/>
    </row>
    <row r="17837" spans="1:9" x14ac:dyDescent="0.25">
      <c r="A17837"/>
      <c r="B17837"/>
      <c r="C17837"/>
      <c r="D17837"/>
      <c r="E17837" s="148"/>
      <c r="F17837" s="148"/>
      <c r="G17837" s="149"/>
      <c r="H17837" s="148"/>
      <c r="I17837"/>
    </row>
    <row r="17838" spans="1:9" x14ac:dyDescent="0.25">
      <c r="A17838"/>
      <c r="B17838"/>
      <c r="C17838"/>
      <c r="D17838"/>
      <c r="E17838" s="148"/>
      <c r="F17838" s="148"/>
      <c r="G17838" s="149"/>
      <c r="H17838" s="148"/>
      <c r="I17838"/>
    </row>
    <row r="17839" spans="1:9" x14ac:dyDescent="0.25">
      <c r="A17839"/>
      <c r="B17839"/>
      <c r="C17839"/>
      <c r="D17839"/>
      <c r="E17839" s="148"/>
      <c r="F17839" s="148"/>
      <c r="G17839" s="149"/>
      <c r="H17839" s="148"/>
      <c r="I17839"/>
    </row>
    <row r="17840" spans="1:9" x14ac:dyDescent="0.25">
      <c r="A17840"/>
      <c r="B17840"/>
      <c r="C17840"/>
      <c r="D17840"/>
      <c r="E17840" s="148"/>
      <c r="F17840" s="148"/>
      <c r="G17840" s="149"/>
      <c r="H17840" s="148"/>
      <c r="I17840"/>
    </row>
    <row r="17841" spans="1:9" x14ac:dyDescent="0.25">
      <c r="A17841"/>
      <c r="B17841"/>
      <c r="C17841"/>
      <c r="D17841"/>
      <c r="E17841" s="148"/>
      <c r="F17841" s="148"/>
      <c r="G17841" s="149"/>
      <c r="H17841" s="148"/>
      <c r="I17841"/>
    </row>
    <row r="17842" spans="1:9" x14ac:dyDescent="0.25">
      <c r="A17842"/>
      <c r="B17842"/>
      <c r="C17842"/>
      <c r="D17842"/>
      <c r="E17842" s="148"/>
      <c r="F17842" s="148"/>
      <c r="G17842" s="149"/>
      <c r="H17842" s="148"/>
      <c r="I17842"/>
    </row>
    <row r="17843" spans="1:9" x14ac:dyDescent="0.25">
      <c r="A17843"/>
      <c r="B17843"/>
      <c r="C17843"/>
      <c r="D17843"/>
      <c r="E17843" s="148"/>
      <c r="F17843" s="148"/>
      <c r="G17843" s="149"/>
      <c r="H17843" s="148"/>
      <c r="I17843"/>
    </row>
    <row r="17844" spans="1:9" x14ac:dyDescent="0.25">
      <c r="A17844"/>
      <c r="B17844"/>
      <c r="C17844"/>
      <c r="D17844"/>
      <c r="E17844" s="148"/>
      <c r="F17844" s="148"/>
      <c r="G17844" s="149"/>
      <c r="H17844" s="148"/>
      <c r="I17844"/>
    </row>
    <row r="17845" spans="1:9" x14ac:dyDescent="0.25">
      <c r="A17845"/>
      <c r="B17845"/>
      <c r="C17845"/>
      <c r="D17845"/>
      <c r="E17845" s="148"/>
      <c r="F17845" s="148"/>
      <c r="G17845" s="149"/>
      <c r="H17845" s="148"/>
      <c r="I17845"/>
    </row>
    <row r="17846" spans="1:9" x14ac:dyDescent="0.25">
      <c r="A17846"/>
      <c r="B17846"/>
      <c r="C17846"/>
      <c r="D17846"/>
      <c r="E17846" s="148"/>
      <c r="F17846" s="148"/>
      <c r="G17846" s="149"/>
      <c r="H17846" s="148"/>
      <c r="I17846"/>
    </row>
    <row r="17847" spans="1:9" x14ac:dyDescent="0.25">
      <c r="A17847"/>
      <c r="B17847"/>
      <c r="C17847"/>
      <c r="D17847"/>
      <c r="E17847" s="148"/>
      <c r="F17847" s="148"/>
      <c r="G17847" s="149"/>
      <c r="H17847" s="148"/>
      <c r="I17847"/>
    </row>
    <row r="17848" spans="1:9" x14ac:dyDescent="0.25">
      <c r="A17848"/>
      <c r="B17848"/>
      <c r="C17848"/>
      <c r="D17848"/>
      <c r="E17848" s="148"/>
      <c r="F17848" s="148"/>
      <c r="G17848" s="149"/>
      <c r="H17848" s="148"/>
      <c r="I17848"/>
    </row>
    <row r="17849" spans="1:9" x14ac:dyDescent="0.25">
      <c r="A17849"/>
      <c r="B17849"/>
      <c r="C17849"/>
      <c r="D17849"/>
      <c r="E17849" s="148"/>
      <c r="F17849" s="148"/>
      <c r="G17849" s="149"/>
      <c r="H17849" s="148"/>
      <c r="I17849"/>
    </row>
    <row r="17850" spans="1:9" x14ac:dyDescent="0.25">
      <c r="A17850"/>
      <c r="B17850"/>
      <c r="C17850"/>
      <c r="D17850"/>
      <c r="E17850" s="148"/>
      <c r="F17850" s="148"/>
      <c r="G17850" s="149"/>
      <c r="H17850" s="148"/>
      <c r="I17850"/>
    </row>
    <row r="17851" spans="1:9" x14ac:dyDescent="0.25">
      <c r="A17851"/>
      <c r="B17851"/>
      <c r="C17851"/>
      <c r="D17851"/>
      <c r="E17851" s="148"/>
      <c r="F17851" s="148"/>
      <c r="G17851" s="149"/>
      <c r="H17851" s="148"/>
      <c r="I17851"/>
    </row>
    <row r="17852" spans="1:9" x14ac:dyDescent="0.25">
      <c r="A17852"/>
      <c r="B17852"/>
      <c r="C17852"/>
      <c r="D17852"/>
      <c r="E17852" s="148"/>
      <c r="F17852" s="148"/>
      <c r="G17852" s="149"/>
      <c r="H17852" s="148"/>
      <c r="I17852"/>
    </row>
    <row r="17853" spans="1:9" x14ac:dyDescent="0.25">
      <c r="A17853"/>
      <c r="B17853"/>
      <c r="C17853"/>
      <c r="D17853"/>
      <c r="E17853" s="148"/>
      <c r="F17853" s="148"/>
      <c r="G17853" s="149"/>
      <c r="H17853" s="148"/>
      <c r="I17853"/>
    </row>
    <row r="17854" spans="1:9" x14ac:dyDescent="0.25">
      <c r="A17854"/>
      <c r="B17854"/>
      <c r="C17854"/>
      <c r="D17854"/>
      <c r="E17854" s="148"/>
      <c r="F17854" s="148"/>
      <c r="G17854" s="149"/>
      <c r="H17854" s="148"/>
      <c r="I17854"/>
    </row>
    <row r="17855" spans="1:9" x14ac:dyDescent="0.25">
      <c r="A17855"/>
      <c r="B17855"/>
      <c r="C17855"/>
      <c r="D17855"/>
      <c r="E17855" s="148"/>
      <c r="F17855" s="148"/>
      <c r="G17855" s="149"/>
      <c r="H17855" s="148"/>
      <c r="I17855"/>
    </row>
    <row r="17856" spans="1:9" x14ac:dyDescent="0.25">
      <c r="A17856"/>
      <c r="B17856"/>
      <c r="C17856"/>
      <c r="D17856"/>
      <c r="E17856" s="148"/>
      <c r="F17856" s="148"/>
      <c r="G17856" s="149"/>
      <c r="H17856" s="148"/>
      <c r="I17856"/>
    </row>
    <row r="17857" spans="1:9" x14ac:dyDescent="0.25">
      <c r="A17857"/>
      <c r="B17857"/>
      <c r="C17857"/>
      <c r="D17857"/>
      <c r="E17857" s="148"/>
      <c r="F17857" s="148"/>
      <c r="G17857" s="149"/>
      <c r="H17857" s="148"/>
      <c r="I17857"/>
    </row>
    <row r="17858" spans="1:9" x14ac:dyDescent="0.25">
      <c r="A17858"/>
      <c r="B17858"/>
      <c r="C17858"/>
      <c r="D17858"/>
      <c r="E17858" s="148"/>
      <c r="F17858" s="148"/>
      <c r="G17858" s="149"/>
      <c r="H17858" s="148"/>
      <c r="I17858"/>
    </row>
    <row r="17859" spans="1:9" x14ac:dyDescent="0.25">
      <c r="A17859"/>
      <c r="B17859"/>
      <c r="C17859"/>
      <c r="D17859"/>
      <c r="E17859" s="148"/>
      <c r="F17859" s="148"/>
      <c r="G17859" s="149"/>
      <c r="H17859" s="148"/>
      <c r="I17859"/>
    </row>
    <row r="17860" spans="1:9" x14ac:dyDescent="0.25">
      <c r="A17860"/>
      <c r="B17860"/>
      <c r="C17860"/>
      <c r="D17860"/>
      <c r="E17860" s="148"/>
      <c r="F17860" s="148"/>
      <c r="G17860" s="149"/>
      <c r="H17860" s="148"/>
      <c r="I17860"/>
    </row>
    <row r="17861" spans="1:9" x14ac:dyDescent="0.25">
      <c r="A17861"/>
      <c r="B17861"/>
      <c r="C17861"/>
      <c r="D17861"/>
      <c r="E17861" s="148"/>
      <c r="F17861" s="148"/>
      <c r="G17861" s="149"/>
      <c r="H17861" s="148"/>
      <c r="I17861"/>
    </row>
    <row r="17862" spans="1:9" x14ac:dyDescent="0.25">
      <c r="A17862"/>
      <c r="B17862"/>
      <c r="C17862"/>
      <c r="D17862"/>
      <c r="E17862" s="148"/>
      <c r="F17862" s="148"/>
      <c r="G17862" s="149"/>
      <c r="H17862" s="148"/>
      <c r="I17862"/>
    </row>
    <row r="17863" spans="1:9" x14ac:dyDescent="0.25">
      <c r="A17863"/>
      <c r="B17863"/>
      <c r="C17863"/>
      <c r="D17863"/>
      <c r="E17863" s="148"/>
      <c r="F17863" s="148"/>
      <c r="G17863" s="149"/>
      <c r="H17863" s="148"/>
      <c r="I17863"/>
    </row>
    <row r="17864" spans="1:9" x14ac:dyDescent="0.25">
      <c r="A17864"/>
      <c r="B17864"/>
      <c r="C17864"/>
      <c r="D17864"/>
      <c r="E17864" s="148"/>
      <c r="F17864" s="148"/>
      <c r="G17864" s="149"/>
      <c r="H17864" s="148"/>
      <c r="I17864"/>
    </row>
    <row r="17865" spans="1:9" x14ac:dyDescent="0.25">
      <c r="A17865"/>
      <c r="B17865"/>
      <c r="C17865"/>
      <c r="D17865"/>
      <c r="E17865" s="148"/>
      <c r="F17865" s="148"/>
      <c r="G17865" s="149"/>
      <c r="H17865" s="148"/>
      <c r="I17865"/>
    </row>
    <row r="17866" spans="1:9" x14ac:dyDescent="0.25">
      <c r="A17866"/>
      <c r="B17866"/>
      <c r="C17866"/>
      <c r="D17866"/>
      <c r="E17866" s="148"/>
      <c r="F17866" s="148"/>
      <c r="G17866" s="149"/>
      <c r="H17866" s="148"/>
      <c r="I17866"/>
    </row>
    <row r="17867" spans="1:9" x14ac:dyDescent="0.25">
      <c r="A17867"/>
      <c r="B17867"/>
      <c r="C17867"/>
      <c r="D17867"/>
      <c r="E17867" s="148"/>
      <c r="F17867" s="148"/>
      <c r="G17867" s="149"/>
      <c r="H17867" s="148"/>
      <c r="I17867"/>
    </row>
    <row r="17868" spans="1:9" x14ac:dyDescent="0.25">
      <c r="A17868"/>
      <c r="B17868"/>
      <c r="C17868"/>
      <c r="D17868"/>
      <c r="E17868" s="148"/>
      <c r="F17868" s="148"/>
      <c r="G17868" s="149"/>
      <c r="H17868" s="148"/>
      <c r="I17868"/>
    </row>
    <row r="17869" spans="1:9" x14ac:dyDescent="0.25">
      <c r="A17869"/>
      <c r="B17869"/>
      <c r="C17869"/>
      <c r="D17869"/>
      <c r="E17869" s="148"/>
      <c r="F17869" s="148"/>
      <c r="G17869" s="149"/>
      <c r="H17869" s="148"/>
      <c r="I17869"/>
    </row>
    <row r="17870" spans="1:9" x14ac:dyDescent="0.25">
      <c r="A17870"/>
      <c r="B17870"/>
      <c r="C17870"/>
      <c r="D17870"/>
      <c r="E17870" s="148"/>
      <c r="F17870" s="148"/>
      <c r="G17870" s="149"/>
      <c r="H17870" s="148"/>
      <c r="I17870"/>
    </row>
    <row r="17871" spans="1:9" x14ac:dyDescent="0.25">
      <c r="A17871"/>
      <c r="B17871"/>
      <c r="C17871"/>
      <c r="D17871"/>
      <c r="E17871" s="148"/>
      <c r="F17871" s="148"/>
      <c r="G17871" s="149"/>
      <c r="H17871" s="148"/>
      <c r="I17871"/>
    </row>
    <row r="17872" spans="1:9" x14ac:dyDescent="0.25">
      <c r="A17872"/>
      <c r="B17872"/>
      <c r="C17872"/>
      <c r="D17872"/>
      <c r="E17872" s="148"/>
      <c r="F17872" s="148"/>
      <c r="G17872" s="149"/>
      <c r="H17872" s="148"/>
      <c r="I17872"/>
    </row>
    <row r="17873" spans="1:9" x14ac:dyDescent="0.25">
      <c r="A17873"/>
      <c r="B17873"/>
      <c r="C17873"/>
      <c r="D17873"/>
      <c r="E17873" s="148"/>
      <c r="F17873" s="148"/>
      <c r="G17873" s="149"/>
      <c r="H17873" s="148"/>
      <c r="I17873"/>
    </row>
    <row r="17874" spans="1:9" x14ac:dyDescent="0.25">
      <c r="A17874"/>
      <c r="B17874"/>
      <c r="C17874"/>
      <c r="D17874"/>
      <c r="E17874" s="148"/>
      <c r="F17874" s="148"/>
      <c r="G17874" s="149"/>
      <c r="H17874" s="148"/>
      <c r="I17874"/>
    </row>
    <row r="17875" spans="1:9" x14ac:dyDescent="0.25">
      <c r="A17875"/>
      <c r="B17875"/>
      <c r="C17875"/>
      <c r="D17875"/>
      <c r="E17875" s="148"/>
      <c r="F17875" s="148"/>
      <c r="G17875" s="149"/>
      <c r="H17875" s="148"/>
      <c r="I17875"/>
    </row>
    <row r="17876" spans="1:9" x14ac:dyDescent="0.25">
      <c r="A17876"/>
      <c r="B17876"/>
      <c r="C17876"/>
      <c r="D17876"/>
      <c r="E17876" s="148"/>
      <c r="F17876" s="148"/>
      <c r="G17876" s="149"/>
      <c r="H17876" s="148"/>
      <c r="I17876"/>
    </row>
    <row r="17877" spans="1:9" x14ac:dyDescent="0.25">
      <c r="A17877"/>
      <c r="B17877"/>
      <c r="C17877"/>
      <c r="D17877"/>
      <c r="E17877" s="148"/>
      <c r="F17877" s="148"/>
      <c r="G17877" s="149"/>
      <c r="H17877" s="148"/>
      <c r="I17877"/>
    </row>
    <row r="17878" spans="1:9" x14ac:dyDescent="0.25">
      <c r="A17878"/>
      <c r="B17878"/>
      <c r="C17878"/>
      <c r="D17878"/>
      <c r="E17878" s="148"/>
      <c r="F17878" s="148"/>
      <c r="G17878" s="149"/>
      <c r="H17878" s="148"/>
      <c r="I17878"/>
    </row>
    <row r="17879" spans="1:9" x14ac:dyDescent="0.25">
      <c r="A17879"/>
      <c r="B17879"/>
      <c r="C17879"/>
      <c r="D17879"/>
      <c r="E17879" s="148"/>
      <c r="F17879" s="148"/>
      <c r="G17879" s="149"/>
      <c r="H17879" s="148"/>
      <c r="I17879"/>
    </row>
    <row r="17880" spans="1:9" x14ac:dyDescent="0.25">
      <c r="A17880"/>
      <c r="B17880"/>
      <c r="C17880"/>
      <c r="D17880"/>
      <c r="E17880" s="148"/>
      <c r="F17880" s="148"/>
      <c r="G17880" s="149"/>
      <c r="H17880" s="148"/>
      <c r="I17880"/>
    </row>
    <row r="17881" spans="1:9" x14ac:dyDescent="0.25">
      <c r="A17881"/>
      <c r="B17881"/>
      <c r="C17881"/>
      <c r="D17881"/>
      <c r="E17881" s="148"/>
      <c r="F17881" s="148"/>
      <c r="G17881" s="149"/>
      <c r="H17881" s="148"/>
      <c r="I17881"/>
    </row>
    <row r="17882" spans="1:9" x14ac:dyDescent="0.25">
      <c r="A17882"/>
      <c r="B17882"/>
      <c r="C17882"/>
      <c r="D17882"/>
      <c r="E17882" s="148"/>
      <c r="F17882" s="148"/>
      <c r="G17882" s="149"/>
      <c r="H17882" s="148"/>
      <c r="I17882"/>
    </row>
    <row r="17883" spans="1:9" x14ac:dyDescent="0.25">
      <c r="A17883"/>
      <c r="B17883"/>
      <c r="C17883"/>
      <c r="D17883"/>
      <c r="E17883" s="148"/>
      <c r="F17883" s="148"/>
      <c r="G17883" s="149"/>
      <c r="H17883" s="148"/>
      <c r="I17883"/>
    </row>
    <row r="17884" spans="1:9" x14ac:dyDescent="0.25">
      <c r="A17884"/>
      <c r="B17884"/>
      <c r="C17884"/>
      <c r="D17884"/>
      <c r="E17884" s="148"/>
      <c r="F17884" s="148"/>
      <c r="G17884" s="149"/>
      <c r="H17884" s="148"/>
      <c r="I17884"/>
    </row>
    <row r="17885" spans="1:9" x14ac:dyDescent="0.25">
      <c r="A17885"/>
      <c r="B17885"/>
      <c r="C17885"/>
      <c r="D17885"/>
      <c r="E17885" s="148"/>
      <c r="F17885" s="148"/>
      <c r="G17885" s="149"/>
      <c r="H17885" s="148"/>
      <c r="I17885"/>
    </row>
    <row r="17886" spans="1:9" x14ac:dyDescent="0.25">
      <c r="A17886"/>
      <c r="B17886"/>
      <c r="C17886"/>
      <c r="D17886"/>
      <c r="E17886" s="148"/>
      <c r="F17886" s="148"/>
      <c r="G17886" s="149"/>
      <c r="H17886" s="148"/>
      <c r="I17886"/>
    </row>
    <row r="17887" spans="1:9" x14ac:dyDescent="0.25">
      <c r="A17887"/>
      <c r="B17887"/>
      <c r="C17887"/>
      <c r="D17887"/>
      <c r="E17887" s="148"/>
      <c r="F17887" s="148"/>
      <c r="G17887" s="149"/>
      <c r="H17887" s="148"/>
      <c r="I17887"/>
    </row>
    <row r="17888" spans="1:9" x14ac:dyDescent="0.25">
      <c r="A17888"/>
      <c r="B17888"/>
      <c r="C17888"/>
      <c r="D17888"/>
      <c r="E17888" s="148"/>
      <c r="F17888" s="148"/>
      <c r="G17888" s="149"/>
      <c r="H17888" s="148"/>
      <c r="I17888"/>
    </row>
    <row r="17889" spans="1:9" x14ac:dyDescent="0.25">
      <c r="A17889"/>
      <c r="B17889"/>
      <c r="C17889"/>
      <c r="D17889"/>
      <c r="E17889" s="148"/>
      <c r="F17889" s="148"/>
      <c r="G17889" s="149"/>
      <c r="H17889" s="148"/>
      <c r="I17889"/>
    </row>
    <row r="17890" spans="1:9" x14ac:dyDescent="0.25">
      <c r="A17890"/>
      <c r="B17890"/>
      <c r="C17890"/>
      <c r="D17890"/>
      <c r="E17890" s="148"/>
      <c r="F17890" s="148"/>
      <c r="G17890" s="149"/>
      <c r="H17890" s="148"/>
      <c r="I17890"/>
    </row>
    <row r="17891" spans="1:9" x14ac:dyDescent="0.25">
      <c r="A17891"/>
      <c r="B17891"/>
      <c r="C17891"/>
      <c r="D17891"/>
      <c r="E17891" s="148"/>
      <c r="F17891" s="148"/>
      <c r="G17891" s="149"/>
      <c r="H17891" s="148"/>
      <c r="I17891"/>
    </row>
    <row r="17892" spans="1:9" x14ac:dyDescent="0.25">
      <c r="A17892"/>
      <c r="B17892"/>
      <c r="C17892"/>
      <c r="D17892"/>
      <c r="E17892" s="148"/>
      <c r="F17892" s="148"/>
      <c r="G17892" s="149"/>
      <c r="H17892" s="148"/>
      <c r="I17892"/>
    </row>
    <row r="17893" spans="1:9" x14ac:dyDescent="0.25">
      <c r="A17893"/>
      <c r="B17893"/>
      <c r="C17893"/>
      <c r="D17893"/>
      <c r="E17893" s="148"/>
      <c r="F17893" s="148"/>
      <c r="G17893" s="149"/>
      <c r="H17893" s="148"/>
      <c r="I17893"/>
    </row>
    <row r="17894" spans="1:9" x14ac:dyDescent="0.25">
      <c r="A17894"/>
      <c r="B17894"/>
      <c r="C17894"/>
      <c r="D17894"/>
      <c r="E17894" s="148"/>
      <c r="F17894" s="148"/>
      <c r="G17894" s="149"/>
      <c r="H17894" s="148"/>
      <c r="I17894"/>
    </row>
    <row r="17895" spans="1:9" x14ac:dyDescent="0.25">
      <c r="A17895"/>
      <c r="B17895"/>
      <c r="C17895"/>
      <c r="D17895"/>
      <c r="E17895" s="148"/>
      <c r="F17895" s="148"/>
      <c r="G17895" s="149"/>
      <c r="H17895" s="148"/>
      <c r="I17895"/>
    </row>
    <row r="17896" spans="1:9" x14ac:dyDescent="0.25">
      <c r="A17896"/>
      <c r="B17896"/>
      <c r="C17896"/>
      <c r="D17896"/>
      <c r="E17896" s="148"/>
      <c r="F17896" s="148"/>
      <c r="G17896" s="149"/>
      <c r="H17896" s="148"/>
      <c r="I17896"/>
    </row>
    <row r="17897" spans="1:9" x14ac:dyDescent="0.25">
      <c r="A17897"/>
      <c r="B17897"/>
      <c r="C17897"/>
      <c r="D17897"/>
      <c r="E17897" s="148"/>
      <c r="F17897" s="148"/>
      <c r="G17897" s="149"/>
      <c r="H17897" s="148"/>
      <c r="I17897"/>
    </row>
    <row r="17898" spans="1:9" x14ac:dyDescent="0.25">
      <c r="A17898"/>
      <c r="B17898"/>
      <c r="C17898"/>
      <c r="D17898"/>
      <c r="E17898" s="148"/>
      <c r="F17898" s="148"/>
      <c r="G17898" s="149"/>
      <c r="H17898" s="148"/>
      <c r="I17898"/>
    </row>
    <row r="17899" spans="1:9" x14ac:dyDescent="0.25">
      <c r="A17899"/>
      <c r="B17899"/>
      <c r="C17899"/>
      <c r="D17899"/>
      <c r="E17899" s="148"/>
      <c r="F17899" s="148"/>
      <c r="G17899" s="149"/>
      <c r="H17899" s="148"/>
      <c r="I17899"/>
    </row>
    <row r="17900" spans="1:9" x14ac:dyDescent="0.25">
      <c r="A17900"/>
      <c r="B17900"/>
      <c r="C17900"/>
      <c r="D17900"/>
      <c r="E17900" s="148"/>
      <c r="F17900" s="148"/>
      <c r="G17900" s="149"/>
      <c r="H17900" s="148"/>
      <c r="I17900"/>
    </row>
    <row r="17901" spans="1:9" x14ac:dyDescent="0.25">
      <c r="A17901"/>
      <c r="B17901"/>
      <c r="C17901"/>
      <c r="D17901"/>
      <c r="E17901" s="148"/>
      <c r="F17901" s="148"/>
      <c r="G17901" s="149"/>
      <c r="H17901" s="148"/>
      <c r="I17901"/>
    </row>
    <row r="17902" spans="1:9" x14ac:dyDescent="0.25">
      <c r="A17902"/>
      <c r="B17902"/>
      <c r="C17902"/>
      <c r="D17902"/>
      <c r="E17902" s="148"/>
      <c r="F17902" s="148"/>
      <c r="G17902" s="149"/>
      <c r="H17902" s="148"/>
      <c r="I17902"/>
    </row>
    <row r="17903" spans="1:9" x14ac:dyDescent="0.25">
      <c r="A17903"/>
      <c r="B17903"/>
      <c r="C17903"/>
      <c r="D17903"/>
      <c r="E17903" s="148"/>
      <c r="F17903" s="148"/>
      <c r="G17903" s="149"/>
      <c r="H17903" s="148"/>
      <c r="I17903"/>
    </row>
    <row r="17904" spans="1:9" x14ac:dyDescent="0.25">
      <c r="A17904"/>
      <c r="B17904"/>
      <c r="C17904"/>
      <c r="D17904"/>
      <c r="E17904" s="148"/>
      <c r="F17904" s="148"/>
      <c r="G17904" s="149"/>
      <c r="H17904" s="148"/>
      <c r="I17904"/>
    </row>
    <row r="17905" spans="1:9" x14ac:dyDescent="0.25">
      <c r="A17905"/>
      <c r="B17905"/>
      <c r="C17905"/>
      <c r="D17905"/>
      <c r="E17905" s="148"/>
      <c r="F17905" s="148"/>
      <c r="G17905" s="149"/>
      <c r="H17905" s="148"/>
      <c r="I17905"/>
    </row>
    <row r="17906" spans="1:9" x14ac:dyDescent="0.25">
      <c r="A17906"/>
      <c r="B17906"/>
      <c r="C17906"/>
      <c r="D17906"/>
      <c r="E17906" s="148"/>
      <c r="F17906" s="148"/>
      <c r="G17906" s="149"/>
      <c r="H17906" s="148"/>
      <c r="I17906"/>
    </row>
    <row r="17907" spans="1:9" x14ac:dyDescent="0.25">
      <c r="A17907"/>
      <c r="B17907"/>
      <c r="C17907"/>
      <c r="D17907"/>
      <c r="E17907" s="148"/>
      <c r="F17907" s="148"/>
      <c r="G17907" s="149"/>
      <c r="H17907" s="148"/>
      <c r="I17907"/>
    </row>
    <row r="17908" spans="1:9" x14ac:dyDescent="0.25">
      <c r="A17908"/>
      <c r="B17908"/>
      <c r="C17908"/>
      <c r="D17908"/>
      <c r="E17908" s="148"/>
      <c r="F17908" s="148"/>
      <c r="G17908" s="149"/>
      <c r="H17908" s="148"/>
      <c r="I17908"/>
    </row>
    <row r="17909" spans="1:9" x14ac:dyDescent="0.25">
      <c r="A17909"/>
      <c r="B17909"/>
      <c r="C17909"/>
      <c r="D17909"/>
      <c r="E17909" s="148"/>
      <c r="F17909" s="148"/>
      <c r="G17909" s="149"/>
      <c r="H17909" s="148"/>
      <c r="I17909"/>
    </row>
    <row r="17910" spans="1:9" x14ac:dyDescent="0.25">
      <c r="A17910"/>
      <c r="B17910"/>
      <c r="C17910"/>
      <c r="D17910"/>
      <c r="E17910" s="148"/>
      <c r="F17910" s="148"/>
      <c r="G17910" s="149"/>
      <c r="H17910" s="148"/>
      <c r="I17910"/>
    </row>
    <row r="17911" spans="1:9" x14ac:dyDescent="0.25">
      <c r="A17911"/>
      <c r="B17911"/>
      <c r="C17911"/>
      <c r="D17911"/>
      <c r="E17911" s="148"/>
      <c r="F17911" s="148"/>
      <c r="G17911" s="149"/>
      <c r="H17911" s="148"/>
      <c r="I17911"/>
    </row>
    <row r="17912" spans="1:9" x14ac:dyDescent="0.25">
      <c r="A17912"/>
      <c r="B17912"/>
      <c r="C17912"/>
      <c r="D17912"/>
      <c r="E17912" s="148"/>
      <c r="F17912" s="148"/>
      <c r="G17912" s="149"/>
      <c r="H17912" s="148"/>
      <c r="I17912"/>
    </row>
    <row r="17913" spans="1:9" x14ac:dyDescent="0.25">
      <c r="A17913"/>
      <c r="B17913"/>
      <c r="C17913"/>
      <c r="D17913"/>
      <c r="E17913" s="148"/>
      <c r="F17913" s="148"/>
      <c r="G17913" s="149"/>
      <c r="H17913" s="148"/>
      <c r="I17913"/>
    </row>
    <row r="17914" spans="1:9" x14ac:dyDescent="0.25">
      <c r="A17914"/>
      <c r="B17914"/>
      <c r="C17914"/>
      <c r="D17914"/>
      <c r="E17914" s="148"/>
      <c r="F17914" s="148"/>
      <c r="G17914" s="149"/>
      <c r="H17914" s="148"/>
      <c r="I17914"/>
    </row>
    <row r="17915" spans="1:9" x14ac:dyDescent="0.25">
      <c r="A17915"/>
      <c r="B17915"/>
      <c r="C17915"/>
      <c r="D17915"/>
      <c r="E17915" s="148"/>
      <c r="F17915" s="148"/>
      <c r="G17915" s="149"/>
      <c r="H17915" s="148"/>
      <c r="I17915"/>
    </row>
    <row r="17916" spans="1:9" x14ac:dyDescent="0.25">
      <c r="A17916"/>
      <c r="B17916"/>
      <c r="C17916"/>
      <c r="D17916"/>
      <c r="E17916" s="148"/>
      <c r="F17916" s="148"/>
      <c r="G17916" s="149"/>
      <c r="H17916" s="148"/>
      <c r="I17916"/>
    </row>
    <row r="17917" spans="1:9" x14ac:dyDescent="0.25">
      <c r="A17917"/>
      <c r="B17917"/>
      <c r="C17917"/>
      <c r="D17917"/>
      <c r="E17917" s="148"/>
      <c r="F17917" s="148"/>
      <c r="G17917" s="149"/>
      <c r="H17917" s="148"/>
      <c r="I17917"/>
    </row>
    <row r="17918" spans="1:9" x14ac:dyDescent="0.25">
      <c r="A17918"/>
      <c r="B17918"/>
      <c r="C17918"/>
      <c r="D17918"/>
      <c r="E17918" s="148"/>
      <c r="F17918" s="148"/>
      <c r="G17918" s="149"/>
      <c r="H17918" s="148"/>
      <c r="I17918"/>
    </row>
    <row r="17919" spans="1:9" x14ac:dyDescent="0.25">
      <c r="A17919"/>
      <c r="B17919"/>
      <c r="C17919"/>
      <c r="D17919"/>
      <c r="E17919" s="148"/>
      <c r="F17919" s="148"/>
      <c r="G17919" s="149"/>
      <c r="H17919" s="148"/>
      <c r="I17919"/>
    </row>
    <row r="17920" spans="1:9" x14ac:dyDescent="0.25">
      <c r="A17920"/>
      <c r="B17920"/>
      <c r="C17920"/>
      <c r="D17920"/>
      <c r="E17920" s="148"/>
      <c r="F17920" s="148"/>
      <c r="G17920" s="149"/>
      <c r="H17920" s="148"/>
      <c r="I17920"/>
    </row>
    <row r="17921" spans="1:9" x14ac:dyDescent="0.25">
      <c r="A17921"/>
      <c r="B17921"/>
      <c r="C17921"/>
      <c r="D17921"/>
      <c r="E17921" s="148"/>
      <c r="F17921" s="148"/>
      <c r="G17921" s="149"/>
      <c r="H17921" s="148"/>
      <c r="I17921"/>
    </row>
    <row r="17922" spans="1:9" x14ac:dyDescent="0.25">
      <c r="A17922"/>
      <c r="B17922"/>
      <c r="C17922"/>
      <c r="D17922"/>
      <c r="E17922" s="148"/>
      <c r="F17922" s="148"/>
      <c r="G17922" s="149"/>
      <c r="H17922" s="148"/>
      <c r="I17922"/>
    </row>
    <row r="17923" spans="1:9" x14ac:dyDescent="0.25">
      <c r="A17923"/>
      <c r="B17923"/>
      <c r="C17923"/>
      <c r="D17923"/>
      <c r="E17923" s="148"/>
      <c r="F17923" s="148"/>
      <c r="G17923" s="149"/>
      <c r="H17923" s="148"/>
      <c r="I17923"/>
    </row>
    <row r="17924" spans="1:9" x14ac:dyDescent="0.25">
      <c r="A17924"/>
      <c r="B17924"/>
      <c r="C17924"/>
      <c r="D17924"/>
      <c r="E17924" s="148"/>
      <c r="F17924" s="148"/>
      <c r="G17924" s="149"/>
      <c r="H17924" s="148"/>
      <c r="I17924"/>
    </row>
    <row r="17925" spans="1:9" x14ac:dyDescent="0.25">
      <c r="A17925"/>
      <c r="B17925"/>
      <c r="C17925"/>
      <c r="D17925"/>
      <c r="E17925" s="148"/>
      <c r="F17925" s="148"/>
      <c r="G17925" s="149"/>
      <c r="H17925" s="148"/>
      <c r="I17925"/>
    </row>
    <row r="17926" spans="1:9" x14ac:dyDescent="0.25">
      <c r="A17926"/>
      <c r="B17926"/>
      <c r="C17926"/>
      <c r="D17926"/>
      <c r="E17926" s="148"/>
      <c r="F17926" s="148"/>
      <c r="G17926" s="149"/>
      <c r="H17926" s="148"/>
      <c r="I17926"/>
    </row>
    <row r="17927" spans="1:9" x14ac:dyDescent="0.25">
      <c r="A17927"/>
      <c r="B17927"/>
      <c r="C17927"/>
      <c r="D17927"/>
      <c r="E17927" s="148"/>
      <c r="F17927" s="148"/>
      <c r="G17927" s="149"/>
      <c r="H17927" s="148"/>
      <c r="I17927"/>
    </row>
    <row r="17928" spans="1:9" x14ac:dyDescent="0.25">
      <c r="A17928"/>
      <c r="B17928"/>
      <c r="C17928"/>
      <c r="D17928"/>
      <c r="E17928" s="148"/>
      <c r="F17928" s="148"/>
      <c r="G17928" s="149"/>
      <c r="H17928" s="148"/>
      <c r="I17928"/>
    </row>
    <row r="17929" spans="1:9" x14ac:dyDescent="0.25">
      <c r="A17929"/>
      <c r="B17929"/>
      <c r="C17929"/>
      <c r="D17929"/>
      <c r="E17929" s="148"/>
      <c r="F17929" s="148"/>
      <c r="G17929" s="149"/>
      <c r="H17929" s="148"/>
      <c r="I17929"/>
    </row>
    <row r="17930" spans="1:9" x14ac:dyDescent="0.25">
      <c r="A17930"/>
      <c r="B17930"/>
      <c r="C17930"/>
      <c r="D17930"/>
      <c r="E17930" s="148"/>
      <c r="F17930" s="148"/>
      <c r="G17930" s="149"/>
      <c r="H17930" s="148"/>
      <c r="I17930"/>
    </row>
    <row r="17931" spans="1:9" x14ac:dyDescent="0.25">
      <c r="A17931"/>
      <c r="B17931"/>
      <c r="C17931"/>
      <c r="D17931"/>
      <c r="E17931" s="148"/>
      <c r="F17931" s="148"/>
      <c r="G17931" s="149"/>
      <c r="H17931" s="148"/>
      <c r="I17931"/>
    </row>
    <row r="17932" spans="1:9" x14ac:dyDescent="0.25">
      <c r="A17932"/>
      <c r="B17932"/>
      <c r="C17932"/>
      <c r="D17932"/>
      <c r="E17932" s="148"/>
      <c r="F17932" s="148"/>
      <c r="G17932" s="149"/>
      <c r="H17932" s="148"/>
      <c r="I17932"/>
    </row>
    <row r="17933" spans="1:9" x14ac:dyDescent="0.25">
      <c r="A17933"/>
      <c r="B17933"/>
      <c r="C17933"/>
      <c r="D17933"/>
      <c r="E17933" s="148"/>
      <c r="F17933" s="148"/>
      <c r="G17933" s="149"/>
      <c r="H17933" s="148"/>
      <c r="I17933"/>
    </row>
    <row r="17934" spans="1:9" x14ac:dyDescent="0.25">
      <c r="A17934"/>
      <c r="B17934"/>
      <c r="C17934"/>
      <c r="D17934"/>
      <c r="E17934" s="148"/>
      <c r="F17934" s="148"/>
      <c r="G17934" s="149"/>
      <c r="H17934" s="148"/>
      <c r="I17934"/>
    </row>
    <row r="17935" spans="1:9" x14ac:dyDescent="0.25">
      <c r="A17935"/>
      <c r="B17935"/>
      <c r="C17935"/>
      <c r="D17935"/>
      <c r="E17935" s="148"/>
      <c r="F17935" s="148"/>
      <c r="G17935" s="149"/>
      <c r="H17935" s="148"/>
      <c r="I17935"/>
    </row>
    <row r="17936" spans="1:9" x14ac:dyDescent="0.25">
      <c r="A17936"/>
      <c r="B17936"/>
      <c r="C17936"/>
      <c r="D17936"/>
      <c r="E17936" s="148"/>
      <c r="F17936" s="148"/>
      <c r="G17936" s="149"/>
      <c r="H17936" s="148"/>
      <c r="I17936"/>
    </row>
    <row r="17937" spans="1:9" x14ac:dyDescent="0.25">
      <c r="A17937"/>
      <c r="B17937"/>
      <c r="C17937"/>
      <c r="D17937"/>
      <c r="E17937" s="148"/>
      <c r="F17937" s="148"/>
      <c r="G17937" s="149"/>
      <c r="H17937" s="148"/>
      <c r="I17937"/>
    </row>
    <row r="17938" spans="1:9" x14ac:dyDescent="0.25">
      <c r="A17938"/>
      <c r="B17938"/>
      <c r="C17938"/>
      <c r="D17938"/>
      <c r="E17938" s="148"/>
      <c r="F17938" s="148"/>
      <c r="G17938" s="149"/>
      <c r="H17938" s="148"/>
      <c r="I17938"/>
    </row>
    <row r="17939" spans="1:9" x14ac:dyDescent="0.25">
      <c r="A17939"/>
      <c r="B17939"/>
      <c r="C17939"/>
      <c r="D17939"/>
      <c r="E17939" s="148"/>
      <c r="F17939" s="148"/>
      <c r="G17939" s="149"/>
      <c r="H17939" s="148"/>
      <c r="I17939"/>
    </row>
    <row r="17940" spans="1:9" x14ac:dyDescent="0.25">
      <c r="A17940"/>
      <c r="B17940"/>
      <c r="C17940"/>
      <c r="D17940"/>
      <c r="E17940" s="148"/>
      <c r="F17940" s="148"/>
      <c r="G17940" s="149"/>
      <c r="H17940" s="148"/>
      <c r="I17940"/>
    </row>
    <row r="17941" spans="1:9" x14ac:dyDescent="0.25">
      <c r="A17941"/>
      <c r="B17941"/>
      <c r="C17941"/>
      <c r="D17941"/>
      <c r="E17941" s="148"/>
      <c r="F17941" s="148"/>
      <c r="G17941" s="149"/>
      <c r="H17941" s="148"/>
      <c r="I17941"/>
    </row>
    <row r="17942" spans="1:9" x14ac:dyDescent="0.25">
      <c r="A17942"/>
      <c r="B17942"/>
      <c r="C17942"/>
      <c r="D17942"/>
      <c r="E17942" s="148"/>
      <c r="F17942" s="148"/>
      <c r="G17942" s="149"/>
      <c r="H17942" s="148"/>
      <c r="I17942"/>
    </row>
    <row r="17943" spans="1:9" x14ac:dyDescent="0.25">
      <c r="A17943"/>
      <c r="B17943"/>
      <c r="C17943"/>
      <c r="D17943"/>
      <c r="E17943" s="148"/>
      <c r="F17943" s="148"/>
      <c r="G17943" s="149"/>
      <c r="H17943" s="148"/>
      <c r="I17943"/>
    </row>
    <row r="17944" spans="1:9" x14ac:dyDescent="0.25">
      <c r="A17944"/>
      <c r="B17944"/>
      <c r="C17944"/>
      <c r="D17944"/>
      <c r="E17944" s="148"/>
      <c r="F17944" s="148"/>
      <c r="G17944" s="149"/>
      <c r="H17944" s="148"/>
      <c r="I17944"/>
    </row>
    <row r="17945" spans="1:9" x14ac:dyDescent="0.25">
      <c r="A17945"/>
      <c r="B17945"/>
      <c r="C17945"/>
      <c r="D17945"/>
      <c r="E17945" s="148"/>
      <c r="F17945" s="148"/>
      <c r="G17945" s="149"/>
      <c r="H17945" s="148"/>
      <c r="I17945"/>
    </row>
    <row r="17946" spans="1:9" x14ac:dyDescent="0.25">
      <c r="A17946"/>
      <c r="B17946"/>
      <c r="C17946"/>
      <c r="D17946"/>
      <c r="E17946" s="148"/>
      <c r="F17946" s="148"/>
      <c r="G17946" s="149"/>
      <c r="H17946" s="148"/>
      <c r="I17946"/>
    </row>
    <row r="17947" spans="1:9" x14ac:dyDescent="0.25">
      <c r="A17947"/>
      <c r="B17947"/>
      <c r="C17947"/>
      <c r="D17947"/>
      <c r="E17947" s="148"/>
      <c r="F17947" s="148"/>
      <c r="G17947" s="149"/>
      <c r="H17947" s="148"/>
      <c r="I17947"/>
    </row>
    <row r="17948" spans="1:9" x14ac:dyDescent="0.25">
      <c r="A17948"/>
      <c r="B17948"/>
      <c r="C17948"/>
      <c r="D17948"/>
      <c r="E17948" s="148"/>
      <c r="F17948" s="148"/>
      <c r="G17948" s="149"/>
      <c r="H17948" s="148"/>
      <c r="I17948"/>
    </row>
    <row r="17949" spans="1:9" x14ac:dyDescent="0.25">
      <c r="A17949"/>
      <c r="B17949"/>
      <c r="C17949"/>
      <c r="D17949"/>
      <c r="E17949" s="148"/>
      <c r="F17949" s="148"/>
      <c r="G17949" s="149"/>
      <c r="H17949" s="148"/>
      <c r="I17949"/>
    </row>
    <row r="17950" spans="1:9" x14ac:dyDescent="0.25">
      <c r="A17950"/>
      <c r="B17950"/>
      <c r="C17950"/>
      <c r="D17950"/>
      <c r="E17950" s="148"/>
      <c r="F17950" s="148"/>
      <c r="G17950" s="149"/>
      <c r="H17950" s="148"/>
      <c r="I17950"/>
    </row>
    <row r="17951" spans="1:9" x14ac:dyDescent="0.25">
      <c r="A17951"/>
      <c r="B17951"/>
      <c r="C17951"/>
      <c r="D17951"/>
      <c r="E17951" s="148"/>
      <c r="F17951" s="148"/>
      <c r="G17951" s="149"/>
      <c r="H17951" s="148"/>
      <c r="I17951"/>
    </row>
    <row r="17952" spans="1:9" x14ac:dyDescent="0.25">
      <c r="A17952"/>
      <c r="B17952"/>
      <c r="C17952"/>
      <c r="D17952"/>
      <c r="E17952" s="148"/>
      <c r="F17952" s="148"/>
      <c r="G17952" s="149"/>
      <c r="H17952" s="148"/>
      <c r="I17952"/>
    </row>
    <row r="17953" spans="1:9" x14ac:dyDescent="0.25">
      <c r="A17953"/>
      <c r="B17953"/>
      <c r="C17953"/>
      <c r="D17953"/>
      <c r="E17953" s="148"/>
      <c r="F17953" s="148"/>
      <c r="G17953" s="149"/>
      <c r="H17953" s="148"/>
      <c r="I17953"/>
    </row>
    <row r="17954" spans="1:9" x14ac:dyDescent="0.25">
      <c r="A17954"/>
      <c r="B17954"/>
      <c r="C17954"/>
      <c r="D17954"/>
      <c r="E17954" s="148"/>
      <c r="F17954" s="148"/>
      <c r="G17954" s="149"/>
      <c r="H17954" s="148"/>
      <c r="I17954"/>
    </row>
    <row r="17955" spans="1:9" x14ac:dyDescent="0.25">
      <c r="A17955"/>
      <c r="B17955"/>
      <c r="C17955"/>
      <c r="D17955"/>
      <c r="E17955" s="148"/>
      <c r="F17955" s="148"/>
      <c r="G17955" s="149"/>
      <c r="H17955" s="148"/>
      <c r="I17955"/>
    </row>
    <row r="17956" spans="1:9" x14ac:dyDescent="0.25">
      <c r="A17956"/>
      <c r="B17956"/>
      <c r="C17956"/>
      <c r="D17956"/>
      <c r="E17956" s="148"/>
      <c r="F17956" s="148"/>
      <c r="G17956" s="149"/>
      <c r="H17956" s="148"/>
      <c r="I17956"/>
    </row>
    <row r="17957" spans="1:9" x14ac:dyDescent="0.25">
      <c r="A17957"/>
      <c r="B17957"/>
      <c r="C17957"/>
      <c r="D17957"/>
      <c r="E17957" s="148"/>
      <c r="F17957" s="148"/>
      <c r="G17957" s="149"/>
      <c r="H17957" s="148"/>
      <c r="I17957"/>
    </row>
    <row r="17958" spans="1:9" x14ac:dyDescent="0.25">
      <c r="A17958"/>
      <c r="B17958"/>
      <c r="C17958"/>
      <c r="D17958"/>
      <c r="E17958" s="148"/>
      <c r="F17958" s="148"/>
      <c r="G17958" s="149"/>
      <c r="H17958" s="148"/>
      <c r="I17958"/>
    </row>
    <row r="17959" spans="1:9" x14ac:dyDescent="0.25">
      <c r="A17959"/>
      <c r="B17959"/>
      <c r="C17959"/>
      <c r="D17959"/>
      <c r="E17959" s="148"/>
      <c r="F17959" s="148"/>
      <c r="G17959" s="149"/>
      <c r="H17959" s="148"/>
      <c r="I17959"/>
    </row>
    <row r="17960" spans="1:9" x14ac:dyDescent="0.25">
      <c r="A17960"/>
      <c r="B17960"/>
      <c r="C17960"/>
      <c r="D17960"/>
      <c r="E17960" s="148"/>
      <c r="F17960" s="148"/>
      <c r="G17960" s="149"/>
      <c r="H17960" s="148"/>
      <c r="I17960"/>
    </row>
    <row r="17961" spans="1:9" x14ac:dyDescent="0.25">
      <c r="A17961"/>
      <c r="B17961"/>
      <c r="C17961"/>
      <c r="D17961"/>
      <c r="E17961" s="148"/>
      <c r="F17961" s="148"/>
      <c r="G17961" s="149"/>
      <c r="H17961" s="148"/>
      <c r="I17961"/>
    </row>
    <row r="17962" spans="1:9" x14ac:dyDescent="0.25">
      <c r="A17962"/>
      <c r="B17962"/>
      <c r="C17962"/>
      <c r="D17962"/>
      <c r="E17962" s="148"/>
      <c r="F17962" s="148"/>
      <c r="G17962" s="149"/>
      <c r="H17962" s="148"/>
      <c r="I17962"/>
    </row>
    <row r="17963" spans="1:9" x14ac:dyDescent="0.25">
      <c r="A17963"/>
      <c r="B17963"/>
      <c r="C17963"/>
      <c r="D17963"/>
      <c r="E17963" s="148"/>
      <c r="F17963" s="148"/>
      <c r="G17963" s="149"/>
      <c r="H17963" s="148"/>
      <c r="I17963"/>
    </row>
    <row r="17964" spans="1:9" x14ac:dyDescent="0.25">
      <c r="A17964"/>
      <c r="B17964"/>
      <c r="C17964"/>
      <c r="D17964"/>
      <c r="E17964" s="148"/>
      <c r="F17964" s="148"/>
      <c r="G17964" s="149"/>
      <c r="H17964" s="148"/>
      <c r="I17964"/>
    </row>
    <row r="17965" spans="1:9" x14ac:dyDescent="0.25">
      <c r="A17965"/>
      <c r="B17965"/>
      <c r="C17965"/>
      <c r="D17965"/>
      <c r="E17965" s="148"/>
      <c r="F17965" s="148"/>
      <c r="G17965" s="149"/>
      <c r="H17965" s="148"/>
      <c r="I17965"/>
    </row>
    <row r="17966" spans="1:9" x14ac:dyDescent="0.25">
      <c r="A17966"/>
      <c r="B17966"/>
      <c r="C17966"/>
      <c r="D17966"/>
      <c r="E17966" s="148"/>
      <c r="F17966" s="148"/>
      <c r="G17966" s="149"/>
      <c r="H17966" s="148"/>
      <c r="I17966"/>
    </row>
    <row r="17967" spans="1:9" x14ac:dyDescent="0.25">
      <c r="A17967"/>
      <c r="B17967"/>
      <c r="C17967"/>
      <c r="D17967"/>
      <c r="E17967" s="148"/>
      <c r="F17967" s="148"/>
      <c r="G17967" s="149"/>
      <c r="H17967" s="148"/>
      <c r="I17967"/>
    </row>
    <row r="17968" spans="1:9" x14ac:dyDescent="0.25">
      <c r="A17968"/>
      <c r="B17968"/>
      <c r="C17968"/>
      <c r="D17968"/>
      <c r="E17968" s="148"/>
      <c r="F17968" s="148"/>
      <c r="G17968" s="149"/>
      <c r="H17968" s="148"/>
      <c r="I17968"/>
    </row>
    <row r="17969" spans="1:9" x14ac:dyDescent="0.25">
      <c r="A17969"/>
      <c r="B17969"/>
      <c r="C17969"/>
      <c r="D17969"/>
      <c r="E17969" s="148"/>
      <c r="F17969" s="148"/>
      <c r="G17969" s="149"/>
      <c r="H17969" s="148"/>
      <c r="I17969"/>
    </row>
    <row r="17970" spans="1:9" x14ac:dyDescent="0.25">
      <c r="A17970"/>
      <c r="B17970"/>
      <c r="C17970"/>
      <c r="D17970"/>
      <c r="E17970" s="148"/>
      <c r="F17970" s="148"/>
      <c r="G17970" s="149"/>
      <c r="H17970" s="148"/>
      <c r="I17970"/>
    </row>
    <row r="17971" spans="1:9" x14ac:dyDescent="0.25">
      <c r="A17971"/>
      <c r="B17971"/>
      <c r="C17971"/>
      <c r="D17971"/>
      <c r="E17971" s="148"/>
      <c r="F17971" s="148"/>
      <c r="G17971" s="149"/>
      <c r="H17971" s="148"/>
      <c r="I17971"/>
    </row>
    <row r="17972" spans="1:9" x14ac:dyDescent="0.25">
      <c r="A17972"/>
      <c r="B17972"/>
      <c r="C17972"/>
      <c r="D17972"/>
      <c r="E17972" s="148"/>
      <c r="F17972" s="148"/>
      <c r="G17972" s="149"/>
      <c r="H17972" s="148"/>
      <c r="I17972"/>
    </row>
    <row r="17973" spans="1:9" x14ac:dyDescent="0.25">
      <c r="A17973"/>
      <c r="B17973"/>
      <c r="C17973"/>
      <c r="D17973"/>
      <c r="E17973" s="148"/>
      <c r="F17973" s="148"/>
      <c r="G17973" s="149"/>
      <c r="H17973" s="148"/>
      <c r="I17973"/>
    </row>
    <row r="17974" spans="1:9" x14ac:dyDescent="0.25">
      <c r="A17974"/>
      <c r="B17974"/>
      <c r="C17974"/>
      <c r="D17974"/>
      <c r="E17974" s="148"/>
      <c r="F17974" s="148"/>
      <c r="G17974" s="149"/>
      <c r="H17974" s="148"/>
      <c r="I17974"/>
    </row>
    <row r="17975" spans="1:9" x14ac:dyDescent="0.25">
      <c r="A17975"/>
      <c r="B17975"/>
      <c r="C17975"/>
      <c r="D17975"/>
      <c r="E17975" s="148"/>
      <c r="F17975" s="148"/>
      <c r="G17975" s="149"/>
      <c r="H17975" s="148"/>
      <c r="I17975"/>
    </row>
    <row r="17976" spans="1:9" x14ac:dyDescent="0.25">
      <c r="A17976"/>
      <c r="B17976"/>
      <c r="C17976"/>
      <c r="D17976"/>
      <c r="E17976" s="148"/>
      <c r="F17976" s="148"/>
      <c r="G17976" s="149"/>
      <c r="H17976" s="148"/>
      <c r="I17976"/>
    </row>
    <row r="17977" spans="1:9" x14ac:dyDescent="0.25">
      <c r="A17977"/>
      <c r="B17977"/>
      <c r="C17977"/>
      <c r="D17977"/>
      <c r="E17977" s="148"/>
      <c r="F17977" s="148"/>
      <c r="G17977" s="149"/>
      <c r="H17977" s="148"/>
      <c r="I17977"/>
    </row>
    <row r="17978" spans="1:9" x14ac:dyDescent="0.25">
      <c r="A17978"/>
      <c r="B17978"/>
      <c r="C17978"/>
      <c r="D17978"/>
      <c r="E17978" s="148"/>
      <c r="F17978" s="148"/>
      <c r="G17978" s="149"/>
      <c r="H17978" s="148"/>
      <c r="I17978"/>
    </row>
    <row r="17979" spans="1:9" x14ac:dyDescent="0.25">
      <c r="A17979"/>
      <c r="B17979"/>
      <c r="C17979"/>
      <c r="D17979"/>
      <c r="E17979" s="148"/>
      <c r="F17979" s="148"/>
      <c r="G17979" s="149"/>
      <c r="H17979" s="148"/>
      <c r="I17979"/>
    </row>
    <row r="17980" spans="1:9" x14ac:dyDescent="0.25">
      <c r="A17980"/>
      <c r="B17980"/>
      <c r="C17980"/>
      <c r="D17980"/>
      <c r="E17980" s="148"/>
      <c r="F17980" s="148"/>
      <c r="G17980" s="149"/>
      <c r="H17980" s="148"/>
      <c r="I17980"/>
    </row>
    <row r="17981" spans="1:9" x14ac:dyDescent="0.25">
      <c r="A17981"/>
      <c r="B17981"/>
      <c r="C17981"/>
      <c r="D17981"/>
      <c r="E17981" s="148"/>
      <c r="F17981" s="148"/>
      <c r="G17981" s="149"/>
      <c r="H17981" s="148"/>
      <c r="I17981"/>
    </row>
    <row r="17982" spans="1:9" x14ac:dyDescent="0.25">
      <c r="A17982"/>
      <c r="B17982"/>
      <c r="C17982"/>
      <c r="D17982"/>
      <c r="E17982" s="148"/>
      <c r="F17982" s="148"/>
      <c r="G17982" s="149"/>
      <c r="H17982" s="148"/>
      <c r="I17982"/>
    </row>
    <row r="17983" spans="1:9" x14ac:dyDescent="0.25">
      <c r="A17983"/>
      <c r="B17983"/>
      <c r="C17983"/>
      <c r="D17983"/>
      <c r="E17983" s="148"/>
      <c r="F17983" s="148"/>
      <c r="G17983" s="149"/>
      <c r="H17983" s="148"/>
      <c r="I17983"/>
    </row>
    <row r="17984" spans="1:9" x14ac:dyDescent="0.25">
      <c r="A17984"/>
      <c r="B17984"/>
      <c r="C17984"/>
      <c r="D17984"/>
      <c r="E17984" s="148"/>
      <c r="F17984" s="148"/>
      <c r="G17984" s="149"/>
      <c r="H17984" s="148"/>
      <c r="I17984"/>
    </row>
    <row r="17985" spans="1:9" x14ac:dyDescent="0.25">
      <c r="A17985"/>
      <c r="B17985"/>
      <c r="C17985"/>
      <c r="D17985"/>
      <c r="E17985" s="148"/>
      <c r="F17985" s="148"/>
      <c r="G17985" s="149"/>
      <c r="H17985" s="148"/>
      <c r="I17985"/>
    </row>
    <row r="17986" spans="1:9" x14ac:dyDescent="0.25">
      <c r="A17986"/>
      <c r="B17986"/>
      <c r="C17986"/>
      <c r="D17986"/>
      <c r="E17986" s="148"/>
      <c r="F17986" s="148"/>
      <c r="G17986" s="149"/>
      <c r="H17986" s="148"/>
      <c r="I17986"/>
    </row>
    <row r="17987" spans="1:9" x14ac:dyDescent="0.25">
      <c r="A17987"/>
      <c r="B17987"/>
      <c r="C17987"/>
      <c r="D17987"/>
      <c r="E17987" s="148"/>
      <c r="F17987" s="148"/>
      <c r="G17987" s="149"/>
      <c r="H17987" s="148"/>
      <c r="I17987"/>
    </row>
    <row r="17988" spans="1:9" x14ac:dyDescent="0.25">
      <c r="A17988"/>
      <c r="B17988"/>
      <c r="C17988"/>
      <c r="D17988"/>
      <c r="E17988" s="148"/>
      <c r="F17988" s="148"/>
      <c r="G17988" s="149"/>
      <c r="H17988" s="148"/>
      <c r="I17988"/>
    </row>
    <row r="17989" spans="1:9" x14ac:dyDescent="0.25">
      <c r="A17989"/>
      <c r="B17989"/>
      <c r="C17989"/>
      <c r="D17989"/>
      <c r="E17989" s="148"/>
      <c r="F17989" s="148"/>
      <c r="G17989" s="149"/>
      <c r="H17989" s="148"/>
      <c r="I17989"/>
    </row>
    <row r="17990" spans="1:9" x14ac:dyDescent="0.25">
      <c r="A17990"/>
      <c r="B17990"/>
      <c r="C17990"/>
      <c r="D17990"/>
      <c r="E17990" s="148"/>
      <c r="F17990" s="148"/>
      <c r="G17990" s="149"/>
      <c r="H17990" s="148"/>
      <c r="I17990"/>
    </row>
    <row r="17991" spans="1:9" x14ac:dyDescent="0.25">
      <c r="A17991"/>
      <c r="B17991"/>
      <c r="C17991"/>
      <c r="D17991"/>
      <c r="E17991" s="148"/>
      <c r="F17991" s="148"/>
      <c r="G17991" s="149"/>
      <c r="H17991" s="148"/>
      <c r="I17991"/>
    </row>
    <row r="17992" spans="1:9" x14ac:dyDescent="0.25">
      <c r="A17992"/>
      <c r="B17992"/>
      <c r="C17992"/>
      <c r="D17992"/>
      <c r="E17992" s="148"/>
      <c r="F17992" s="148"/>
      <c r="G17992" s="149"/>
      <c r="H17992" s="148"/>
      <c r="I17992"/>
    </row>
    <row r="17993" spans="1:9" x14ac:dyDescent="0.25">
      <c r="A17993"/>
      <c r="B17993"/>
      <c r="C17993"/>
      <c r="D17993"/>
      <c r="E17993" s="148"/>
      <c r="F17993" s="148"/>
      <c r="G17993" s="149"/>
      <c r="H17993" s="148"/>
      <c r="I17993"/>
    </row>
    <row r="17994" spans="1:9" x14ac:dyDescent="0.25">
      <c r="A17994"/>
      <c r="B17994"/>
      <c r="C17994"/>
      <c r="D17994"/>
      <c r="E17994" s="148"/>
      <c r="F17994" s="148"/>
      <c r="G17994" s="149"/>
      <c r="H17994" s="148"/>
      <c r="I17994"/>
    </row>
    <row r="17995" spans="1:9" x14ac:dyDescent="0.25">
      <c r="A17995"/>
      <c r="B17995"/>
      <c r="C17995"/>
      <c r="D17995"/>
      <c r="E17995" s="148"/>
      <c r="F17995" s="148"/>
      <c r="G17995" s="149"/>
      <c r="H17995" s="148"/>
      <c r="I17995"/>
    </row>
    <row r="17996" spans="1:9" x14ac:dyDescent="0.25">
      <c r="A17996"/>
      <c r="B17996"/>
      <c r="C17996"/>
      <c r="D17996"/>
      <c r="E17996" s="148"/>
      <c r="F17996" s="148"/>
      <c r="G17996" s="149"/>
      <c r="H17996" s="148"/>
      <c r="I17996"/>
    </row>
    <row r="17997" spans="1:9" x14ac:dyDescent="0.25">
      <c r="A17997"/>
      <c r="B17997"/>
      <c r="C17997"/>
      <c r="D17997"/>
      <c r="E17997" s="148"/>
      <c r="F17997" s="148"/>
      <c r="G17997" s="149"/>
      <c r="H17997" s="148"/>
      <c r="I17997"/>
    </row>
    <row r="17998" spans="1:9" x14ac:dyDescent="0.25">
      <c r="A17998"/>
      <c r="B17998"/>
      <c r="C17998"/>
      <c r="D17998"/>
      <c r="E17998" s="148"/>
      <c r="F17998" s="148"/>
      <c r="G17998" s="149"/>
      <c r="H17998" s="148"/>
      <c r="I17998"/>
    </row>
    <row r="17999" spans="1:9" x14ac:dyDescent="0.25">
      <c r="A17999"/>
      <c r="B17999"/>
      <c r="C17999"/>
      <c r="D17999"/>
      <c r="E17999" s="148"/>
      <c r="F17999" s="148"/>
      <c r="G17999" s="149"/>
      <c r="H17999" s="148"/>
      <c r="I17999"/>
    </row>
    <row r="18000" spans="1:9" x14ac:dyDescent="0.25">
      <c r="A18000"/>
      <c r="B18000"/>
      <c r="C18000"/>
      <c r="D18000"/>
      <c r="E18000" s="148"/>
      <c r="F18000" s="148"/>
      <c r="G18000" s="149"/>
      <c r="H18000" s="148"/>
      <c r="I18000"/>
    </row>
    <row r="18001" spans="1:9" x14ac:dyDescent="0.25">
      <c r="A18001"/>
      <c r="B18001"/>
      <c r="C18001"/>
      <c r="D18001"/>
      <c r="E18001" s="148"/>
      <c r="F18001" s="148"/>
      <c r="G18001" s="149"/>
      <c r="H18001" s="148"/>
      <c r="I18001"/>
    </row>
    <row r="18002" spans="1:9" x14ac:dyDescent="0.25">
      <c r="A18002"/>
      <c r="B18002"/>
      <c r="C18002"/>
      <c r="D18002"/>
      <c r="E18002" s="148"/>
      <c r="F18002" s="148"/>
      <c r="G18002" s="149"/>
      <c r="H18002" s="148"/>
      <c r="I18002"/>
    </row>
    <row r="18003" spans="1:9" x14ac:dyDescent="0.25">
      <c r="A18003"/>
      <c r="B18003"/>
      <c r="C18003"/>
      <c r="D18003"/>
      <c r="E18003" s="148"/>
      <c r="F18003" s="148"/>
      <c r="G18003" s="149"/>
      <c r="H18003" s="148"/>
      <c r="I18003"/>
    </row>
    <row r="18004" spans="1:9" x14ac:dyDescent="0.25">
      <c r="A18004"/>
      <c r="B18004"/>
      <c r="C18004"/>
      <c r="D18004"/>
      <c r="E18004" s="148"/>
      <c r="F18004" s="148"/>
      <c r="G18004" s="149"/>
      <c r="H18004" s="148"/>
      <c r="I18004"/>
    </row>
    <row r="18005" spans="1:9" x14ac:dyDescent="0.25">
      <c r="A18005"/>
      <c r="B18005"/>
      <c r="C18005"/>
      <c r="D18005"/>
      <c r="E18005" s="148"/>
      <c r="F18005" s="148"/>
      <c r="G18005" s="149"/>
      <c r="H18005" s="148"/>
      <c r="I18005"/>
    </row>
    <row r="18006" spans="1:9" x14ac:dyDescent="0.25">
      <c r="A18006"/>
      <c r="B18006"/>
      <c r="C18006"/>
      <c r="D18006"/>
      <c r="E18006" s="148"/>
      <c r="F18006" s="148"/>
      <c r="G18006" s="149"/>
      <c r="H18006" s="148"/>
      <c r="I18006"/>
    </row>
    <row r="18007" spans="1:9" x14ac:dyDescent="0.25">
      <c r="A18007"/>
      <c r="B18007"/>
      <c r="C18007"/>
      <c r="D18007"/>
      <c r="E18007" s="148"/>
      <c r="F18007" s="148"/>
      <c r="G18007" s="149"/>
      <c r="H18007" s="148"/>
      <c r="I18007"/>
    </row>
    <row r="18008" spans="1:9" x14ac:dyDescent="0.25">
      <c r="A18008"/>
      <c r="B18008"/>
      <c r="C18008"/>
      <c r="D18008"/>
      <c r="E18008" s="148"/>
      <c r="F18008" s="148"/>
      <c r="G18008" s="149"/>
      <c r="H18008" s="148"/>
      <c r="I18008"/>
    </row>
    <row r="18009" spans="1:9" x14ac:dyDescent="0.25">
      <c r="A18009"/>
      <c r="B18009"/>
      <c r="C18009"/>
      <c r="D18009"/>
      <c r="E18009" s="148"/>
      <c r="F18009" s="148"/>
      <c r="G18009" s="149"/>
      <c r="H18009" s="148"/>
      <c r="I18009"/>
    </row>
    <row r="18010" spans="1:9" x14ac:dyDescent="0.25">
      <c r="A18010"/>
      <c r="B18010"/>
      <c r="C18010"/>
      <c r="D18010"/>
      <c r="E18010" s="148"/>
      <c r="F18010" s="148"/>
      <c r="G18010" s="149"/>
      <c r="H18010" s="148"/>
      <c r="I18010"/>
    </row>
    <row r="18011" spans="1:9" x14ac:dyDescent="0.25">
      <c r="A18011"/>
      <c r="B18011"/>
      <c r="C18011"/>
      <c r="D18011"/>
      <c r="E18011" s="148"/>
      <c r="F18011" s="148"/>
      <c r="G18011" s="149"/>
      <c r="H18011" s="148"/>
      <c r="I18011"/>
    </row>
    <row r="18012" spans="1:9" x14ac:dyDescent="0.25">
      <c r="A18012"/>
      <c r="B18012"/>
      <c r="C18012"/>
      <c r="D18012"/>
      <c r="E18012" s="148"/>
      <c r="F18012" s="148"/>
      <c r="G18012" s="149"/>
      <c r="H18012" s="148"/>
      <c r="I18012"/>
    </row>
    <row r="18013" spans="1:9" x14ac:dyDescent="0.25">
      <c r="A18013"/>
      <c r="B18013"/>
      <c r="C18013"/>
      <c r="D18013"/>
      <c r="E18013" s="148"/>
      <c r="F18013" s="148"/>
      <c r="G18013" s="149"/>
      <c r="H18013" s="148"/>
      <c r="I18013"/>
    </row>
    <row r="18014" spans="1:9" x14ac:dyDescent="0.25">
      <c r="A18014"/>
      <c r="B18014"/>
      <c r="C18014"/>
      <c r="D18014"/>
      <c r="E18014" s="148"/>
      <c r="F18014" s="148"/>
      <c r="G18014" s="149"/>
      <c r="H18014" s="148"/>
      <c r="I18014"/>
    </row>
    <row r="18015" spans="1:9" x14ac:dyDescent="0.25">
      <c r="A18015"/>
      <c r="B18015"/>
      <c r="C18015"/>
      <c r="D18015"/>
      <c r="E18015" s="148"/>
      <c r="F18015" s="148"/>
      <c r="G18015" s="149"/>
      <c r="H18015" s="148"/>
      <c r="I18015"/>
    </row>
    <row r="18016" spans="1:9" x14ac:dyDescent="0.25">
      <c r="A18016"/>
      <c r="B18016"/>
      <c r="C18016"/>
      <c r="D18016"/>
      <c r="E18016" s="148"/>
      <c r="F18016" s="148"/>
      <c r="G18016" s="149"/>
      <c r="H18016" s="148"/>
      <c r="I18016"/>
    </row>
    <row r="18017" spans="1:9" x14ac:dyDescent="0.25">
      <c r="A18017"/>
      <c r="B18017"/>
      <c r="C18017"/>
      <c r="D18017"/>
      <c r="E18017" s="148"/>
      <c r="F18017" s="148"/>
      <c r="G18017" s="149"/>
      <c r="H18017" s="148"/>
      <c r="I18017"/>
    </row>
    <row r="18018" spans="1:9" x14ac:dyDescent="0.25">
      <c r="A18018"/>
      <c r="B18018"/>
      <c r="C18018"/>
      <c r="D18018"/>
      <c r="E18018" s="148"/>
      <c r="F18018" s="148"/>
      <c r="G18018" s="149"/>
      <c r="H18018" s="148"/>
      <c r="I18018"/>
    </row>
    <row r="18019" spans="1:9" x14ac:dyDescent="0.25">
      <c r="A18019"/>
      <c r="B18019"/>
      <c r="C18019"/>
      <c r="D18019"/>
      <c r="E18019" s="148"/>
      <c r="F18019" s="148"/>
      <c r="G18019" s="149"/>
      <c r="H18019" s="148"/>
      <c r="I18019"/>
    </row>
    <row r="18020" spans="1:9" x14ac:dyDescent="0.25">
      <c r="A18020"/>
      <c r="B18020"/>
      <c r="C18020"/>
      <c r="D18020"/>
      <c r="E18020" s="148"/>
      <c r="F18020" s="148"/>
      <c r="G18020" s="149"/>
      <c r="H18020" s="148"/>
      <c r="I18020"/>
    </row>
    <row r="18021" spans="1:9" x14ac:dyDescent="0.25">
      <c r="A18021"/>
      <c r="B18021"/>
      <c r="C18021"/>
      <c r="D18021"/>
      <c r="E18021" s="148"/>
      <c r="F18021" s="148"/>
      <c r="G18021" s="149"/>
      <c r="H18021" s="148"/>
      <c r="I18021"/>
    </row>
    <row r="18022" spans="1:9" x14ac:dyDescent="0.25">
      <c r="A18022"/>
      <c r="B18022"/>
      <c r="C18022"/>
      <c r="D18022"/>
      <c r="E18022" s="148"/>
      <c r="F18022" s="148"/>
      <c r="G18022" s="149"/>
      <c r="H18022" s="148"/>
      <c r="I18022"/>
    </row>
    <row r="18023" spans="1:9" x14ac:dyDescent="0.25">
      <c r="A18023"/>
      <c r="B18023"/>
      <c r="C18023"/>
      <c r="D18023"/>
      <c r="E18023" s="148"/>
      <c r="F18023" s="148"/>
      <c r="G18023" s="149"/>
      <c r="H18023" s="148"/>
      <c r="I18023"/>
    </row>
    <row r="18024" spans="1:9" x14ac:dyDescent="0.25">
      <c r="A18024"/>
      <c r="B18024"/>
      <c r="C18024"/>
      <c r="D18024"/>
      <c r="E18024" s="148"/>
      <c r="F18024" s="148"/>
      <c r="G18024" s="149"/>
      <c r="H18024" s="148"/>
      <c r="I18024"/>
    </row>
    <row r="18025" spans="1:9" x14ac:dyDescent="0.25">
      <c r="A18025"/>
      <c r="B18025"/>
      <c r="C18025"/>
      <c r="D18025"/>
      <c r="E18025" s="148"/>
      <c r="F18025" s="148"/>
      <c r="G18025" s="149"/>
      <c r="H18025" s="148"/>
      <c r="I18025"/>
    </row>
    <row r="18026" spans="1:9" x14ac:dyDescent="0.25">
      <c r="A18026"/>
      <c r="B18026"/>
      <c r="C18026"/>
      <c r="D18026"/>
      <c r="E18026" s="148"/>
      <c r="F18026" s="148"/>
      <c r="G18026" s="149"/>
      <c r="H18026" s="148"/>
      <c r="I18026"/>
    </row>
    <row r="18027" spans="1:9" x14ac:dyDescent="0.25">
      <c r="A18027"/>
      <c r="B18027"/>
      <c r="C18027"/>
      <c r="D18027"/>
      <c r="E18027" s="148"/>
      <c r="F18027" s="148"/>
      <c r="G18027" s="149"/>
      <c r="H18027" s="148"/>
      <c r="I18027"/>
    </row>
    <row r="18028" spans="1:9" x14ac:dyDescent="0.25">
      <c r="A18028"/>
      <c r="B18028"/>
      <c r="C18028"/>
      <c r="D18028"/>
      <c r="E18028" s="148"/>
      <c r="F18028" s="148"/>
      <c r="G18028" s="149"/>
      <c r="H18028" s="148"/>
      <c r="I18028"/>
    </row>
    <row r="18029" spans="1:9" x14ac:dyDescent="0.25">
      <c r="A18029"/>
      <c r="B18029"/>
      <c r="C18029"/>
      <c r="D18029"/>
      <c r="E18029" s="148"/>
      <c r="F18029" s="148"/>
      <c r="G18029" s="149"/>
      <c r="H18029" s="148"/>
      <c r="I18029"/>
    </row>
    <row r="18030" spans="1:9" x14ac:dyDescent="0.25">
      <c r="A18030"/>
      <c r="B18030"/>
      <c r="C18030"/>
      <c r="D18030"/>
      <c r="E18030" s="148"/>
      <c r="F18030" s="148"/>
      <c r="G18030" s="149"/>
      <c r="H18030" s="148"/>
      <c r="I18030"/>
    </row>
    <row r="18031" spans="1:9" x14ac:dyDescent="0.25">
      <c r="A18031"/>
      <c r="B18031"/>
      <c r="C18031"/>
      <c r="D18031"/>
      <c r="E18031" s="148"/>
      <c r="F18031" s="148"/>
      <c r="G18031" s="149"/>
      <c r="H18031" s="148"/>
      <c r="I18031"/>
    </row>
    <row r="18032" spans="1:9" x14ac:dyDescent="0.25">
      <c r="A18032"/>
      <c r="B18032"/>
      <c r="C18032"/>
      <c r="D18032"/>
      <c r="E18032" s="148"/>
      <c r="F18032" s="148"/>
      <c r="G18032" s="149"/>
      <c r="H18032" s="148"/>
      <c r="I18032"/>
    </row>
    <row r="18033" spans="1:9" x14ac:dyDescent="0.25">
      <c r="A18033"/>
      <c r="B18033"/>
      <c r="C18033"/>
      <c r="D18033"/>
      <c r="E18033" s="148"/>
      <c r="F18033" s="148"/>
      <c r="G18033" s="149"/>
      <c r="H18033" s="148"/>
      <c r="I18033"/>
    </row>
    <row r="18034" spans="1:9" x14ac:dyDescent="0.25">
      <c r="A18034"/>
      <c r="B18034"/>
      <c r="C18034"/>
      <c r="D18034"/>
      <c r="E18034" s="148"/>
      <c r="F18034" s="148"/>
      <c r="G18034" s="149"/>
      <c r="H18034" s="148"/>
      <c r="I18034"/>
    </row>
    <row r="18035" spans="1:9" x14ac:dyDescent="0.25">
      <c r="A18035"/>
      <c r="B18035"/>
      <c r="C18035"/>
      <c r="D18035"/>
      <c r="E18035" s="148"/>
      <c r="F18035" s="148"/>
      <c r="G18035" s="149"/>
      <c r="H18035" s="148"/>
      <c r="I18035"/>
    </row>
    <row r="18036" spans="1:9" x14ac:dyDescent="0.25">
      <c r="A18036"/>
      <c r="B18036"/>
      <c r="C18036"/>
      <c r="D18036"/>
      <c r="E18036" s="148"/>
      <c r="F18036" s="148"/>
      <c r="G18036" s="149"/>
      <c r="H18036" s="148"/>
      <c r="I18036"/>
    </row>
    <row r="18037" spans="1:9" x14ac:dyDescent="0.25">
      <c r="A18037"/>
      <c r="B18037"/>
      <c r="C18037"/>
      <c r="D18037"/>
      <c r="E18037" s="148"/>
      <c r="F18037" s="148"/>
      <c r="G18037" s="149"/>
      <c r="H18037" s="148"/>
      <c r="I18037"/>
    </row>
    <row r="18038" spans="1:9" x14ac:dyDescent="0.25">
      <c r="A18038"/>
      <c r="B18038"/>
      <c r="C18038"/>
      <c r="D18038"/>
      <c r="E18038" s="148"/>
      <c r="F18038" s="148"/>
      <c r="G18038" s="149"/>
      <c r="H18038" s="148"/>
      <c r="I18038"/>
    </row>
    <row r="18039" spans="1:9" x14ac:dyDescent="0.25">
      <c r="A18039"/>
      <c r="B18039"/>
      <c r="C18039"/>
      <c r="D18039"/>
      <c r="E18039" s="148"/>
      <c r="F18039" s="148"/>
      <c r="G18039" s="149"/>
      <c r="H18039" s="148"/>
      <c r="I18039"/>
    </row>
    <row r="18040" spans="1:9" x14ac:dyDescent="0.25">
      <c r="A18040"/>
      <c r="B18040"/>
      <c r="C18040"/>
      <c r="D18040"/>
      <c r="E18040" s="148"/>
      <c r="F18040" s="148"/>
      <c r="G18040" s="149"/>
      <c r="H18040" s="148"/>
      <c r="I18040"/>
    </row>
    <row r="18041" spans="1:9" x14ac:dyDescent="0.25">
      <c r="A18041"/>
      <c r="B18041"/>
      <c r="C18041"/>
      <c r="D18041"/>
      <c r="E18041" s="148"/>
      <c r="F18041" s="148"/>
      <c r="G18041" s="149"/>
      <c r="H18041" s="148"/>
      <c r="I18041"/>
    </row>
    <row r="18042" spans="1:9" x14ac:dyDescent="0.25">
      <c r="A18042"/>
      <c r="B18042"/>
      <c r="C18042"/>
      <c r="D18042"/>
      <c r="E18042" s="148"/>
      <c r="F18042" s="148"/>
      <c r="G18042" s="149"/>
      <c r="H18042" s="148"/>
      <c r="I18042"/>
    </row>
    <row r="18043" spans="1:9" x14ac:dyDescent="0.25">
      <c r="A18043"/>
      <c r="B18043"/>
      <c r="C18043"/>
      <c r="D18043"/>
      <c r="E18043" s="148"/>
      <c r="F18043" s="148"/>
      <c r="G18043" s="149"/>
      <c r="H18043" s="148"/>
      <c r="I18043"/>
    </row>
    <row r="18044" spans="1:9" x14ac:dyDescent="0.25">
      <c r="A18044"/>
      <c r="B18044"/>
      <c r="C18044"/>
      <c r="D18044"/>
      <c r="E18044" s="148"/>
      <c r="F18044" s="148"/>
      <c r="G18044" s="149"/>
      <c r="H18044" s="148"/>
      <c r="I18044"/>
    </row>
    <row r="18045" spans="1:9" x14ac:dyDescent="0.25">
      <c r="A18045"/>
      <c r="B18045"/>
      <c r="C18045"/>
      <c r="D18045"/>
      <c r="E18045" s="148"/>
      <c r="F18045" s="148"/>
      <c r="G18045" s="149"/>
      <c r="H18045" s="148"/>
      <c r="I18045"/>
    </row>
    <row r="18046" spans="1:9" x14ac:dyDescent="0.25">
      <c r="A18046"/>
      <c r="B18046"/>
      <c r="C18046"/>
      <c r="D18046"/>
      <c r="E18046" s="148"/>
      <c r="F18046" s="148"/>
      <c r="G18046" s="149"/>
      <c r="H18046" s="148"/>
      <c r="I18046"/>
    </row>
    <row r="18047" spans="1:9" x14ac:dyDescent="0.25">
      <c r="A18047"/>
      <c r="B18047"/>
      <c r="C18047"/>
      <c r="D18047"/>
      <c r="E18047" s="148"/>
      <c r="F18047" s="148"/>
      <c r="G18047" s="149"/>
      <c r="H18047" s="148"/>
      <c r="I18047"/>
    </row>
    <row r="18048" spans="1:9" x14ac:dyDescent="0.25">
      <c r="A18048"/>
      <c r="B18048"/>
      <c r="C18048"/>
      <c r="D18048"/>
      <c r="E18048" s="148"/>
      <c r="F18048" s="148"/>
      <c r="G18048" s="149"/>
      <c r="H18048" s="148"/>
      <c r="I18048"/>
    </row>
    <row r="18049" spans="1:9" x14ac:dyDescent="0.25">
      <c r="A18049"/>
      <c r="B18049"/>
      <c r="C18049"/>
      <c r="D18049"/>
      <c r="E18049" s="148"/>
      <c r="F18049" s="148"/>
      <c r="G18049" s="149"/>
      <c r="H18049" s="148"/>
      <c r="I18049"/>
    </row>
    <row r="18050" spans="1:9" x14ac:dyDescent="0.25">
      <c r="A18050"/>
      <c r="B18050"/>
      <c r="C18050"/>
      <c r="D18050"/>
      <c r="E18050" s="148"/>
      <c r="F18050" s="148"/>
      <c r="G18050" s="149"/>
      <c r="H18050" s="148"/>
      <c r="I18050"/>
    </row>
    <row r="18051" spans="1:9" x14ac:dyDescent="0.25">
      <c r="A18051"/>
      <c r="B18051"/>
      <c r="C18051"/>
      <c r="D18051"/>
      <c r="E18051" s="148"/>
      <c r="F18051" s="148"/>
      <c r="G18051" s="149"/>
      <c r="H18051" s="148"/>
      <c r="I18051"/>
    </row>
    <row r="18052" spans="1:9" x14ac:dyDescent="0.25">
      <c r="A18052"/>
      <c r="B18052"/>
      <c r="C18052"/>
      <c r="D18052"/>
      <c r="E18052" s="148"/>
      <c r="F18052" s="148"/>
      <c r="G18052" s="149"/>
      <c r="H18052" s="148"/>
      <c r="I18052"/>
    </row>
    <row r="18053" spans="1:9" x14ac:dyDescent="0.25">
      <c r="A18053"/>
      <c r="B18053"/>
      <c r="C18053"/>
      <c r="D18053"/>
      <c r="E18053" s="148"/>
      <c r="F18053" s="148"/>
      <c r="G18053" s="149"/>
      <c r="H18053" s="148"/>
      <c r="I18053"/>
    </row>
    <row r="18054" spans="1:9" x14ac:dyDescent="0.25">
      <c r="A18054"/>
      <c r="B18054"/>
      <c r="C18054"/>
      <c r="D18054"/>
      <c r="E18054" s="148"/>
      <c r="F18054" s="148"/>
      <c r="G18054" s="149"/>
      <c r="H18054" s="148"/>
      <c r="I18054"/>
    </row>
    <row r="18055" spans="1:9" x14ac:dyDescent="0.25">
      <c r="A18055"/>
      <c r="B18055"/>
      <c r="C18055"/>
      <c r="D18055"/>
      <c r="E18055" s="148"/>
      <c r="F18055" s="148"/>
      <c r="G18055" s="149"/>
      <c r="H18055" s="148"/>
      <c r="I18055"/>
    </row>
    <row r="18056" spans="1:9" x14ac:dyDescent="0.25">
      <c r="A18056"/>
      <c r="B18056"/>
      <c r="C18056"/>
      <c r="D18056"/>
      <c r="E18056" s="148"/>
      <c r="F18056" s="148"/>
      <c r="G18056" s="149"/>
      <c r="H18056" s="148"/>
      <c r="I18056"/>
    </row>
    <row r="18057" spans="1:9" x14ac:dyDescent="0.25">
      <c r="A18057"/>
      <c r="B18057"/>
      <c r="C18057"/>
      <c r="D18057"/>
      <c r="E18057" s="148"/>
      <c r="F18057" s="148"/>
      <c r="G18057" s="149"/>
      <c r="H18057" s="148"/>
      <c r="I18057"/>
    </row>
    <row r="18058" spans="1:9" x14ac:dyDescent="0.25">
      <c r="A18058"/>
      <c r="B18058"/>
      <c r="C18058"/>
      <c r="D18058"/>
      <c r="E18058" s="148"/>
      <c r="F18058" s="148"/>
      <c r="G18058" s="149"/>
      <c r="H18058" s="148"/>
      <c r="I18058"/>
    </row>
    <row r="18059" spans="1:9" x14ac:dyDescent="0.25">
      <c r="A18059"/>
      <c r="B18059"/>
      <c r="C18059"/>
      <c r="D18059"/>
      <c r="E18059" s="148"/>
      <c r="F18059" s="148"/>
      <c r="G18059" s="149"/>
      <c r="H18059" s="148"/>
      <c r="I18059"/>
    </row>
    <row r="18060" spans="1:9" x14ac:dyDescent="0.25">
      <c r="A18060"/>
      <c r="B18060"/>
      <c r="C18060"/>
      <c r="D18060"/>
      <c r="E18060" s="148"/>
      <c r="F18060" s="148"/>
      <c r="G18060" s="149"/>
      <c r="H18060" s="148"/>
      <c r="I18060"/>
    </row>
    <row r="18061" spans="1:9" x14ac:dyDescent="0.25">
      <c r="A18061"/>
      <c r="B18061"/>
      <c r="C18061"/>
      <c r="D18061"/>
      <c r="E18061" s="148"/>
      <c r="F18061" s="148"/>
      <c r="G18061" s="149"/>
      <c r="H18061" s="148"/>
      <c r="I18061"/>
    </row>
    <row r="18062" spans="1:9" x14ac:dyDescent="0.25">
      <c r="A18062"/>
      <c r="B18062"/>
      <c r="C18062"/>
      <c r="D18062"/>
      <c r="E18062" s="148"/>
      <c r="F18062" s="148"/>
      <c r="G18062" s="149"/>
      <c r="H18062" s="148"/>
      <c r="I18062"/>
    </row>
    <row r="18063" spans="1:9" x14ac:dyDescent="0.25">
      <c r="A18063"/>
      <c r="B18063"/>
      <c r="C18063"/>
      <c r="D18063"/>
      <c r="E18063" s="148"/>
      <c r="F18063" s="148"/>
      <c r="G18063" s="149"/>
      <c r="H18063" s="148"/>
      <c r="I18063"/>
    </row>
    <row r="18064" spans="1:9" x14ac:dyDescent="0.25">
      <c r="A18064"/>
      <c r="B18064"/>
      <c r="C18064"/>
      <c r="D18064"/>
      <c r="E18064" s="148"/>
      <c r="F18064" s="148"/>
      <c r="G18064" s="149"/>
      <c r="H18064" s="148"/>
      <c r="I18064"/>
    </row>
    <row r="18065" spans="1:9" x14ac:dyDescent="0.25">
      <c r="A18065"/>
      <c r="B18065"/>
      <c r="C18065"/>
      <c r="D18065"/>
      <c r="E18065" s="148"/>
      <c r="F18065" s="148"/>
      <c r="G18065" s="149"/>
      <c r="H18065" s="148"/>
      <c r="I18065"/>
    </row>
    <row r="18066" spans="1:9" x14ac:dyDescent="0.25">
      <c r="A18066"/>
      <c r="B18066"/>
      <c r="C18066"/>
      <c r="D18066"/>
      <c r="E18066" s="148"/>
      <c r="F18066" s="148"/>
      <c r="G18066" s="149"/>
      <c r="H18066" s="148"/>
      <c r="I18066"/>
    </row>
    <row r="18067" spans="1:9" x14ac:dyDescent="0.25">
      <c r="A18067"/>
      <c r="B18067"/>
      <c r="C18067"/>
      <c r="D18067"/>
      <c r="E18067" s="148"/>
      <c r="F18067" s="148"/>
      <c r="G18067" s="149"/>
      <c r="H18067" s="148"/>
      <c r="I18067"/>
    </row>
    <row r="18068" spans="1:9" x14ac:dyDescent="0.25">
      <c r="A18068"/>
      <c r="B18068"/>
      <c r="C18068"/>
      <c r="D18068"/>
      <c r="E18068" s="148"/>
      <c r="F18068" s="148"/>
      <c r="G18068" s="149"/>
      <c r="H18068" s="148"/>
      <c r="I18068"/>
    </row>
    <row r="18069" spans="1:9" x14ac:dyDescent="0.25">
      <c r="A18069"/>
      <c r="B18069"/>
      <c r="C18069"/>
      <c r="D18069"/>
      <c r="E18069" s="148"/>
      <c r="F18069" s="148"/>
      <c r="G18069" s="149"/>
      <c r="H18069" s="148"/>
      <c r="I18069"/>
    </row>
    <row r="18070" spans="1:9" x14ac:dyDescent="0.25">
      <c r="A18070"/>
      <c r="B18070"/>
      <c r="C18070"/>
      <c r="D18070"/>
      <c r="E18070" s="148"/>
      <c r="F18070" s="148"/>
      <c r="G18070" s="149"/>
      <c r="H18070" s="148"/>
      <c r="I18070"/>
    </row>
    <row r="18071" spans="1:9" x14ac:dyDescent="0.25">
      <c r="A18071"/>
      <c r="B18071"/>
      <c r="C18071"/>
      <c r="D18071"/>
      <c r="E18071" s="148"/>
      <c r="F18071" s="148"/>
      <c r="G18071" s="149"/>
      <c r="H18071" s="148"/>
      <c r="I18071"/>
    </row>
    <row r="18072" spans="1:9" x14ac:dyDescent="0.25">
      <c r="A18072"/>
      <c r="B18072"/>
      <c r="C18072"/>
      <c r="D18072"/>
      <c r="E18072" s="148"/>
      <c r="F18072" s="148"/>
      <c r="G18072" s="149"/>
      <c r="H18072" s="148"/>
      <c r="I18072"/>
    </row>
    <row r="18073" spans="1:9" x14ac:dyDescent="0.25">
      <c r="A18073"/>
      <c r="B18073"/>
      <c r="C18073"/>
      <c r="D18073"/>
      <c r="E18073" s="148"/>
      <c r="F18073" s="148"/>
      <c r="G18073" s="149"/>
      <c r="H18073" s="148"/>
      <c r="I18073"/>
    </row>
    <row r="18074" spans="1:9" x14ac:dyDescent="0.25">
      <c r="A18074"/>
      <c r="B18074"/>
      <c r="C18074"/>
      <c r="D18074"/>
      <c r="E18074" s="148"/>
      <c r="F18074" s="148"/>
      <c r="G18074" s="149"/>
      <c r="H18074" s="148"/>
      <c r="I18074"/>
    </row>
    <row r="18075" spans="1:9" x14ac:dyDescent="0.25">
      <c r="A18075"/>
      <c r="B18075"/>
      <c r="C18075"/>
      <c r="D18075"/>
      <c r="E18075" s="148"/>
      <c r="F18075" s="148"/>
      <c r="G18075" s="149"/>
      <c r="H18075" s="148"/>
      <c r="I18075"/>
    </row>
    <row r="18076" spans="1:9" x14ac:dyDescent="0.25">
      <c r="A18076"/>
      <c r="B18076"/>
      <c r="C18076"/>
      <c r="D18076"/>
      <c r="E18076" s="148"/>
      <c r="F18076" s="148"/>
      <c r="G18076" s="149"/>
      <c r="H18076" s="148"/>
      <c r="I18076"/>
    </row>
    <row r="18077" spans="1:9" x14ac:dyDescent="0.25">
      <c r="A18077"/>
      <c r="B18077"/>
      <c r="C18077"/>
      <c r="D18077"/>
      <c r="E18077" s="148"/>
      <c r="F18077" s="148"/>
      <c r="G18077" s="149"/>
      <c r="H18077" s="148"/>
      <c r="I18077"/>
    </row>
    <row r="18078" spans="1:9" x14ac:dyDescent="0.25">
      <c r="A18078"/>
      <c r="B18078"/>
      <c r="C18078"/>
      <c r="D18078"/>
      <c r="E18078" s="148"/>
      <c r="F18078" s="148"/>
      <c r="G18078" s="149"/>
      <c r="H18078" s="148"/>
      <c r="I18078"/>
    </row>
    <row r="18079" spans="1:9" x14ac:dyDescent="0.25">
      <c r="A18079"/>
      <c r="B18079"/>
      <c r="C18079"/>
      <c r="D18079"/>
      <c r="E18079" s="148"/>
      <c r="F18079" s="148"/>
      <c r="G18079" s="149"/>
      <c r="H18079" s="148"/>
      <c r="I18079"/>
    </row>
    <row r="18080" spans="1:9" x14ac:dyDescent="0.25">
      <c r="A18080"/>
      <c r="B18080"/>
      <c r="C18080"/>
      <c r="D18080"/>
      <c r="E18080" s="148"/>
      <c r="F18080" s="148"/>
      <c r="G18080" s="149"/>
      <c r="H18080" s="148"/>
      <c r="I18080"/>
    </row>
    <row r="18081" spans="1:9" x14ac:dyDescent="0.25">
      <c r="A18081"/>
      <c r="B18081"/>
      <c r="C18081"/>
      <c r="D18081"/>
      <c r="E18081" s="148"/>
      <c r="F18081" s="148"/>
      <c r="G18081" s="149"/>
      <c r="H18081" s="148"/>
      <c r="I18081"/>
    </row>
    <row r="18082" spans="1:9" x14ac:dyDescent="0.25">
      <c r="A18082"/>
      <c r="B18082"/>
      <c r="C18082"/>
      <c r="D18082"/>
      <c r="E18082" s="148"/>
      <c r="F18082" s="148"/>
      <c r="G18082" s="149"/>
      <c r="H18082" s="148"/>
      <c r="I18082"/>
    </row>
    <row r="18083" spans="1:9" x14ac:dyDescent="0.25">
      <c r="A18083"/>
      <c r="B18083"/>
      <c r="C18083"/>
      <c r="D18083"/>
      <c r="E18083" s="148"/>
      <c r="F18083" s="148"/>
      <c r="G18083" s="149"/>
      <c r="H18083" s="148"/>
      <c r="I18083"/>
    </row>
    <row r="18084" spans="1:9" x14ac:dyDescent="0.25">
      <c r="A18084"/>
      <c r="B18084"/>
      <c r="C18084"/>
      <c r="D18084"/>
      <c r="E18084" s="148"/>
      <c r="F18084" s="148"/>
      <c r="G18084" s="149"/>
      <c r="H18084" s="148"/>
      <c r="I18084"/>
    </row>
    <row r="18085" spans="1:9" x14ac:dyDescent="0.25">
      <c r="A18085"/>
      <c r="B18085"/>
      <c r="C18085"/>
      <c r="D18085"/>
      <c r="E18085" s="148"/>
      <c r="F18085" s="148"/>
      <c r="G18085" s="149"/>
      <c r="H18085" s="148"/>
      <c r="I18085"/>
    </row>
    <row r="18086" spans="1:9" x14ac:dyDescent="0.25">
      <c r="A18086"/>
      <c r="B18086"/>
      <c r="C18086"/>
      <c r="D18086"/>
      <c r="E18086" s="148"/>
      <c r="F18086" s="148"/>
      <c r="G18086" s="149"/>
      <c r="H18086" s="148"/>
      <c r="I18086"/>
    </row>
    <row r="18087" spans="1:9" x14ac:dyDescent="0.25">
      <c r="A18087"/>
      <c r="B18087"/>
      <c r="C18087"/>
      <c r="D18087"/>
      <c r="E18087" s="148"/>
      <c r="F18087" s="148"/>
      <c r="G18087" s="149"/>
      <c r="H18087" s="148"/>
      <c r="I18087"/>
    </row>
    <row r="18088" spans="1:9" x14ac:dyDescent="0.25">
      <c r="A18088"/>
      <c r="B18088"/>
      <c r="C18088"/>
      <c r="D18088"/>
      <c r="E18088" s="148"/>
      <c r="F18088" s="148"/>
      <c r="G18088" s="149"/>
      <c r="H18088" s="148"/>
      <c r="I18088"/>
    </row>
    <row r="18089" spans="1:9" x14ac:dyDescent="0.25">
      <c r="A18089"/>
      <c r="B18089"/>
      <c r="C18089"/>
      <c r="D18089"/>
      <c r="E18089" s="148"/>
      <c r="F18089" s="148"/>
      <c r="G18089" s="149"/>
      <c r="H18089" s="148"/>
      <c r="I18089"/>
    </row>
    <row r="18090" spans="1:9" x14ac:dyDescent="0.25">
      <c r="A18090"/>
      <c r="B18090"/>
      <c r="C18090"/>
      <c r="D18090"/>
      <c r="E18090" s="148"/>
      <c r="F18090" s="148"/>
      <c r="G18090" s="149"/>
      <c r="H18090" s="148"/>
      <c r="I18090"/>
    </row>
    <row r="18091" spans="1:9" x14ac:dyDescent="0.25">
      <c r="A18091"/>
      <c r="B18091"/>
      <c r="C18091"/>
      <c r="D18091"/>
      <c r="E18091" s="148"/>
      <c r="F18091" s="148"/>
      <c r="G18091" s="149"/>
      <c r="H18091" s="148"/>
      <c r="I18091"/>
    </row>
    <row r="18092" spans="1:9" x14ac:dyDescent="0.25">
      <c r="A18092"/>
      <c r="B18092"/>
      <c r="C18092"/>
      <c r="D18092"/>
      <c r="E18092" s="148"/>
      <c r="F18092" s="148"/>
      <c r="G18092" s="149"/>
      <c r="H18092" s="148"/>
      <c r="I18092"/>
    </row>
    <row r="18093" spans="1:9" x14ac:dyDescent="0.25">
      <c r="A18093"/>
      <c r="B18093"/>
      <c r="C18093"/>
      <c r="D18093"/>
      <c r="E18093" s="148"/>
      <c r="F18093" s="148"/>
      <c r="G18093" s="149"/>
      <c r="H18093" s="148"/>
      <c r="I18093"/>
    </row>
    <row r="18094" spans="1:9" x14ac:dyDescent="0.25">
      <c r="A18094"/>
      <c r="B18094"/>
      <c r="C18094"/>
      <c r="D18094"/>
      <c r="E18094" s="148"/>
      <c r="F18094" s="148"/>
      <c r="G18094" s="149"/>
      <c r="H18094" s="148"/>
      <c r="I18094"/>
    </row>
    <row r="18095" spans="1:9" x14ac:dyDescent="0.25">
      <c r="A18095"/>
      <c r="B18095"/>
      <c r="C18095"/>
      <c r="D18095"/>
      <c r="E18095" s="148"/>
      <c r="F18095" s="148"/>
      <c r="G18095" s="149"/>
      <c r="H18095" s="148"/>
      <c r="I18095"/>
    </row>
    <row r="18096" spans="1:9" x14ac:dyDescent="0.25">
      <c r="A18096"/>
      <c r="B18096"/>
      <c r="C18096"/>
      <c r="D18096"/>
      <c r="E18096" s="148"/>
      <c r="F18096" s="148"/>
      <c r="G18096" s="149"/>
      <c r="H18096" s="148"/>
      <c r="I18096"/>
    </row>
    <row r="18097" spans="1:9" x14ac:dyDescent="0.25">
      <c r="A18097"/>
      <c r="B18097"/>
      <c r="C18097"/>
      <c r="D18097"/>
      <c r="E18097" s="148"/>
      <c r="F18097" s="148"/>
      <c r="G18097" s="149"/>
      <c r="H18097" s="148"/>
      <c r="I18097"/>
    </row>
    <row r="18098" spans="1:9" x14ac:dyDescent="0.25">
      <c r="A18098"/>
      <c r="B18098"/>
      <c r="C18098"/>
      <c r="D18098"/>
      <c r="E18098" s="148"/>
      <c r="F18098" s="148"/>
      <c r="G18098" s="149"/>
      <c r="H18098" s="148"/>
      <c r="I18098"/>
    </row>
    <row r="18099" spans="1:9" x14ac:dyDescent="0.25">
      <c r="A18099"/>
      <c r="B18099"/>
      <c r="C18099"/>
      <c r="D18099"/>
      <c r="E18099" s="148"/>
      <c r="F18099" s="148"/>
      <c r="G18099" s="149"/>
      <c r="H18099" s="148"/>
      <c r="I18099"/>
    </row>
    <row r="18100" spans="1:9" x14ac:dyDescent="0.25">
      <c r="A18100"/>
      <c r="B18100"/>
      <c r="C18100"/>
      <c r="D18100"/>
      <c r="E18100" s="148"/>
      <c r="F18100" s="148"/>
      <c r="G18100" s="149"/>
      <c r="H18100" s="148"/>
      <c r="I18100"/>
    </row>
    <row r="18101" spans="1:9" x14ac:dyDescent="0.25">
      <c r="A18101"/>
      <c r="B18101"/>
      <c r="C18101"/>
      <c r="D18101"/>
      <c r="E18101" s="148"/>
      <c r="F18101" s="148"/>
      <c r="G18101" s="149"/>
      <c r="H18101" s="148"/>
      <c r="I18101"/>
    </row>
    <row r="18102" spans="1:9" x14ac:dyDescent="0.25">
      <c r="A18102"/>
      <c r="B18102"/>
      <c r="C18102"/>
      <c r="D18102"/>
      <c r="E18102" s="148"/>
      <c r="F18102" s="148"/>
      <c r="G18102" s="149"/>
      <c r="H18102" s="148"/>
      <c r="I18102"/>
    </row>
    <row r="18103" spans="1:9" x14ac:dyDescent="0.25">
      <c r="A18103"/>
      <c r="B18103"/>
      <c r="C18103"/>
      <c r="D18103"/>
      <c r="E18103" s="148"/>
      <c r="F18103" s="148"/>
      <c r="G18103" s="149"/>
      <c r="H18103" s="148"/>
      <c r="I18103"/>
    </row>
    <row r="18104" spans="1:9" x14ac:dyDescent="0.25">
      <c r="A18104"/>
      <c r="B18104"/>
      <c r="C18104"/>
      <c r="D18104"/>
      <c r="E18104" s="148"/>
      <c r="F18104" s="148"/>
      <c r="G18104" s="149"/>
      <c r="H18104" s="148"/>
      <c r="I18104"/>
    </row>
    <row r="18105" spans="1:9" x14ac:dyDescent="0.25">
      <c r="A18105"/>
      <c r="B18105"/>
      <c r="C18105"/>
      <c r="D18105"/>
      <c r="E18105" s="148"/>
      <c r="F18105" s="148"/>
      <c r="G18105" s="149"/>
      <c r="H18105" s="148"/>
      <c r="I18105"/>
    </row>
    <row r="18106" spans="1:9" x14ac:dyDescent="0.25">
      <c r="A18106"/>
      <c r="B18106"/>
      <c r="C18106"/>
      <c r="D18106"/>
      <c r="E18106" s="148"/>
      <c r="F18106" s="148"/>
      <c r="G18106" s="149"/>
      <c r="H18106" s="148"/>
      <c r="I18106"/>
    </row>
    <row r="18107" spans="1:9" x14ac:dyDescent="0.25">
      <c r="A18107"/>
      <c r="B18107"/>
      <c r="C18107"/>
      <c r="D18107"/>
      <c r="E18107" s="148"/>
      <c r="F18107" s="148"/>
      <c r="G18107" s="149"/>
      <c r="H18107" s="148"/>
      <c r="I18107"/>
    </row>
    <row r="18108" spans="1:9" x14ac:dyDescent="0.25">
      <c r="A18108"/>
      <c r="B18108"/>
      <c r="C18108"/>
      <c r="D18108"/>
      <c r="E18108" s="148"/>
      <c r="F18108" s="148"/>
      <c r="G18108" s="149"/>
      <c r="H18108" s="148"/>
      <c r="I18108"/>
    </row>
    <row r="18109" spans="1:9" x14ac:dyDescent="0.25">
      <c r="A18109"/>
      <c r="B18109"/>
      <c r="C18109"/>
      <c r="D18109"/>
      <c r="E18109" s="148"/>
      <c r="F18109" s="148"/>
      <c r="G18109" s="149"/>
      <c r="H18109" s="148"/>
      <c r="I18109"/>
    </row>
    <row r="18110" spans="1:9" x14ac:dyDescent="0.25">
      <c r="A18110"/>
      <c r="B18110"/>
      <c r="C18110"/>
      <c r="D18110"/>
      <c r="E18110" s="148"/>
      <c r="F18110" s="148"/>
      <c r="G18110" s="149"/>
      <c r="H18110" s="148"/>
      <c r="I18110"/>
    </row>
    <row r="18111" spans="1:9" x14ac:dyDescent="0.25">
      <c r="A18111"/>
      <c r="B18111"/>
      <c r="C18111"/>
      <c r="D18111"/>
      <c r="E18111" s="148"/>
      <c r="F18111" s="148"/>
      <c r="G18111" s="149"/>
      <c r="H18111" s="148"/>
      <c r="I18111"/>
    </row>
    <row r="18112" spans="1:9" x14ac:dyDescent="0.25">
      <c r="A18112"/>
      <c r="B18112"/>
      <c r="C18112"/>
      <c r="D18112"/>
      <c r="E18112" s="148"/>
      <c r="F18112" s="148"/>
      <c r="G18112" s="149"/>
      <c r="H18112" s="148"/>
      <c r="I18112"/>
    </row>
    <row r="18113" spans="1:9" x14ac:dyDescent="0.25">
      <c r="A18113"/>
      <c r="B18113"/>
      <c r="C18113"/>
      <c r="D18113"/>
      <c r="E18113" s="148"/>
      <c r="F18113" s="148"/>
      <c r="G18113" s="149"/>
      <c r="H18113" s="148"/>
      <c r="I18113"/>
    </row>
    <row r="18114" spans="1:9" x14ac:dyDescent="0.25">
      <c r="A18114"/>
      <c r="B18114"/>
      <c r="C18114"/>
      <c r="D18114"/>
      <c r="E18114" s="148"/>
      <c r="F18114" s="148"/>
      <c r="G18114" s="149"/>
      <c r="H18114" s="148"/>
      <c r="I18114"/>
    </row>
    <row r="18115" spans="1:9" x14ac:dyDescent="0.25">
      <c r="A18115"/>
      <c r="B18115"/>
      <c r="C18115"/>
      <c r="D18115"/>
      <c r="E18115" s="148"/>
      <c r="F18115" s="148"/>
      <c r="G18115" s="149"/>
      <c r="H18115" s="148"/>
      <c r="I18115"/>
    </row>
    <row r="18116" spans="1:9" x14ac:dyDescent="0.25">
      <c r="A18116"/>
      <c r="B18116"/>
      <c r="C18116"/>
      <c r="D18116"/>
      <c r="E18116" s="148"/>
      <c r="F18116" s="148"/>
      <c r="G18116" s="149"/>
      <c r="H18116" s="148"/>
      <c r="I18116"/>
    </row>
    <row r="18117" spans="1:9" x14ac:dyDescent="0.25">
      <c r="A18117"/>
      <c r="B18117"/>
      <c r="C18117"/>
      <c r="D18117"/>
      <c r="E18117" s="148"/>
      <c r="F18117" s="148"/>
      <c r="G18117" s="149"/>
      <c r="H18117" s="148"/>
      <c r="I18117"/>
    </row>
    <row r="18118" spans="1:9" x14ac:dyDescent="0.25">
      <c r="A18118"/>
      <c r="B18118"/>
      <c r="C18118"/>
      <c r="D18118"/>
      <c r="E18118" s="148"/>
      <c r="F18118" s="148"/>
      <c r="G18118" s="149"/>
      <c r="H18118" s="148"/>
      <c r="I18118"/>
    </row>
    <row r="18119" spans="1:9" x14ac:dyDescent="0.25">
      <c r="A18119"/>
      <c r="B18119"/>
      <c r="C18119"/>
      <c r="D18119"/>
      <c r="E18119" s="148"/>
      <c r="F18119" s="148"/>
      <c r="G18119" s="149"/>
      <c r="H18119" s="148"/>
      <c r="I18119"/>
    </row>
    <row r="18120" spans="1:9" x14ac:dyDescent="0.25">
      <c r="A18120"/>
      <c r="B18120"/>
      <c r="C18120"/>
      <c r="D18120"/>
      <c r="E18120" s="148"/>
      <c r="F18120" s="148"/>
      <c r="G18120" s="149"/>
      <c r="H18120" s="148"/>
      <c r="I18120"/>
    </row>
    <row r="18121" spans="1:9" x14ac:dyDescent="0.25">
      <c r="A18121"/>
      <c r="B18121"/>
      <c r="C18121"/>
      <c r="D18121"/>
      <c r="E18121" s="148"/>
      <c r="F18121" s="148"/>
      <c r="G18121" s="149"/>
      <c r="H18121" s="148"/>
      <c r="I18121"/>
    </row>
    <row r="18122" spans="1:9" x14ac:dyDescent="0.25">
      <c r="A18122"/>
      <c r="B18122"/>
      <c r="C18122"/>
      <c r="D18122"/>
      <c r="E18122" s="148"/>
      <c r="F18122" s="148"/>
      <c r="G18122" s="149"/>
      <c r="H18122" s="148"/>
      <c r="I18122"/>
    </row>
    <row r="18123" spans="1:9" x14ac:dyDescent="0.25">
      <c r="A18123"/>
      <c r="B18123"/>
      <c r="C18123"/>
      <c r="D18123"/>
      <c r="E18123" s="148"/>
      <c r="F18123" s="148"/>
      <c r="G18123" s="149"/>
      <c r="H18123" s="148"/>
      <c r="I18123"/>
    </row>
    <row r="18124" spans="1:9" x14ac:dyDescent="0.25">
      <c r="A18124"/>
      <c r="B18124"/>
      <c r="C18124"/>
      <c r="D18124"/>
      <c r="E18124" s="148"/>
      <c r="F18124" s="148"/>
      <c r="G18124" s="149"/>
      <c r="H18124" s="148"/>
      <c r="I18124"/>
    </row>
    <row r="18125" spans="1:9" x14ac:dyDescent="0.25">
      <c r="A18125"/>
      <c r="B18125"/>
      <c r="C18125"/>
      <c r="D18125"/>
      <c r="E18125" s="148"/>
      <c r="F18125" s="148"/>
      <c r="G18125" s="149"/>
      <c r="H18125" s="148"/>
      <c r="I18125"/>
    </row>
    <row r="18126" spans="1:9" x14ac:dyDescent="0.25">
      <c r="A18126"/>
      <c r="B18126"/>
      <c r="C18126"/>
      <c r="D18126"/>
      <c r="E18126" s="148"/>
      <c r="F18126" s="148"/>
      <c r="G18126" s="149"/>
      <c r="H18126" s="148"/>
      <c r="I18126"/>
    </row>
    <row r="18127" spans="1:9" x14ac:dyDescent="0.25">
      <c r="A18127"/>
      <c r="B18127"/>
      <c r="C18127"/>
      <c r="D18127"/>
      <c r="E18127" s="148"/>
      <c r="F18127" s="148"/>
      <c r="G18127" s="149"/>
      <c r="H18127" s="148"/>
      <c r="I18127"/>
    </row>
    <row r="18128" spans="1:9" x14ac:dyDescent="0.25">
      <c r="A18128"/>
      <c r="B18128"/>
      <c r="C18128"/>
      <c r="D18128"/>
      <c r="E18128" s="148"/>
      <c r="F18128" s="148"/>
      <c r="G18128" s="149"/>
      <c r="H18128" s="148"/>
      <c r="I18128"/>
    </row>
    <row r="18129" spans="1:9" x14ac:dyDescent="0.25">
      <c r="A18129"/>
      <c r="B18129"/>
      <c r="C18129"/>
      <c r="D18129"/>
      <c r="E18129" s="148"/>
      <c r="F18129" s="148"/>
      <c r="G18129" s="149"/>
      <c r="H18129" s="148"/>
      <c r="I18129"/>
    </row>
    <row r="18130" spans="1:9" x14ac:dyDescent="0.25">
      <c r="A18130"/>
      <c r="B18130"/>
      <c r="C18130"/>
      <c r="D18130"/>
      <c r="E18130" s="148"/>
      <c r="F18130" s="148"/>
      <c r="G18130" s="149"/>
      <c r="H18130" s="148"/>
      <c r="I18130"/>
    </row>
    <row r="18131" spans="1:9" x14ac:dyDescent="0.25">
      <c r="A18131"/>
      <c r="B18131"/>
      <c r="C18131"/>
      <c r="D18131"/>
      <c r="E18131" s="148"/>
      <c r="F18131" s="148"/>
      <c r="G18131" s="149"/>
      <c r="H18131" s="148"/>
      <c r="I18131"/>
    </row>
    <row r="18132" spans="1:9" x14ac:dyDescent="0.25">
      <c r="A18132"/>
      <c r="B18132"/>
      <c r="C18132"/>
      <c r="D18132"/>
      <c r="E18132" s="148"/>
      <c r="F18132" s="148"/>
      <c r="G18132" s="149"/>
      <c r="H18132" s="148"/>
      <c r="I18132"/>
    </row>
    <row r="18133" spans="1:9" x14ac:dyDescent="0.25">
      <c r="A18133"/>
      <c r="B18133"/>
      <c r="C18133"/>
      <c r="D18133"/>
      <c r="E18133" s="148"/>
      <c r="F18133" s="148"/>
      <c r="G18133" s="149"/>
      <c r="H18133" s="148"/>
      <c r="I18133"/>
    </row>
    <row r="18134" spans="1:9" x14ac:dyDescent="0.25">
      <c r="A18134"/>
      <c r="B18134"/>
      <c r="C18134"/>
      <c r="D18134"/>
      <c r="E18134" s="148"/>
      <c r="F18134" s="148"/>
      <c r="G18134" s="149"/>
      <c r="H18134" s="148"/>
      <c r="I18134"/>
    </row>
    <row r="18135" spans="1:9" x14ac:dyDescent="0.25">
      <c r="A18135"/>
      <c r="B18135"/>
      <c r="C18135"/>
      <c r="D18135"/>
      <c r="E18135" s="148"/>
      <c r="F18135" s="148"/>
      <c r="G18135" s="149"/>
      <c r="H18135" s="148"/>
      <c r="I18135"/>
    </row>
    <row r="18136" spans="1:9" x14ac:dyDescent="0.25">
      <c r="A18136"/>
      <c r="B18136"/>
      <c r="C18136"/>
      <c r="D18136"/>
      <c r="E18136" s="148"/>
      <c r="F18136" s="148"/>
      <c r="G18136" s="149"/>
      <c r="H18136" s="148"/>
      <c r="I18136"/>
    </row>
    <row r="18137" spans="1:9" x14ac:dyDescent="0.25">
      <c r="A18137"/>
      <c r="B18137"/>
      <c r="C18137"/>
      <c r="D18137"/>
      <c r="E18137" s="148"/>
      <c r="F18137" s="148"/>
      <c r="G18137" s="149"/>
      <c r="H18137" s="148"/>
      <c r="I18137"/>
    </row>
    <row r="18138" spans="1:9" x14ac:dyDescent="0.25">
      <c r="A18138"/>
      <c r="B18138"/>
      <c r="C18138"/>
      <c r="D18138"/>
      <c r="E18138" s="148"/>
      <c r="F18138" s="148"/>
      <c r="G18138" s="149"/>
      <c r="H18138" s="148"/>
      <c r="I18138"/>
    </row>
    <row r="18139" spans="1:9" x14ac:dyDescent="0.25">
      <c r="A18139"/>
      <c r="B18139"/>
      <c r="C18139"/>
      <c r="D18139"/>
      <c r="E18139" s="148"/>
      <c r="F18139" s="148"/>
      <c r="G18139" s="149"/>
      <c r="H18139" s="148"/>
      <c r="I18139"/>
    </row>
    <row r="18140" spans="1:9" x14ac:dyDescent="0.25">
      <c r="A18140"/>
      <c r="B18140"/>
      <c r="C18140"/>
      <c r="D18140"/>
      <c r="E18140" s="148"/>
      <c r="F18140" s="148"/>
      <c r="G18140" s="149"/>
      <c r="H18140" s="148"/>
      <c r="I18140"/>
    </row>
    <row r="18141" spans="1:9" x14ac:dyDescent="0.25">
      <c r="A18141"/>
      <c r="B18141"/>
      <c r="C18141"/>
      <c r="D18141"/>
      <c r="E18141" s="148"/>
      <c r="F18141" s="148"/>
      <c r="G18141" s="149"/>
      <c r="H18141" s="148"/>
      <c r="I18141"/>
    </row>
    <row r="18142" spans="1:9" x14ac:dyDescent="0.25">
      <c r="A18142"/>
      <c r="B18142"/>
      <c r="C18142"/>
      <c r="D18142"/>
      <c r="E18142" s="148"/>
      <c r="F18142" s="148"/>
      <c r="G18142" s="149"/>
      <c r="H18142" s="148"/>
      <c r="I18142"/>
    </row>
    <row r="18143" spans="1:9" x14ac:dyDescent="0.25">
      <c r="A18143"/>
      <c r="B18143"/>
      <c r="C18143"/>
      <c r="D18143"/>
      <c r="E18143" s="148"/>
      <c r="F18143" s="148"/>
      <c r="G18143" s="149"/>
      <c r="H18143" s="148"/>
      <c r="I18143"/>
    </row>
    <row r="18144" spans="1:9" x14ac:dyDescent="0.25">
      <c r="A18144"/>
      <c r="B18144"/>
      <c r="C18144"/>
      <c r="D18144"/>
      <c r="E18144" s="148"/>
      <c r="F18144" s="148"/>
      <c r="G18144" s="149"/>
      <c r="H18144" s="148"/>
      <c r="I18144"/>
    </row>
    <row r="18145" spans="1:9" x14ac:dyDescent="0.25">
      <c r="A18145"/>
      <c r="B18145"/>
      <c r="C18145"/>
      <c r="D18145"/>
      <c r="E18145" s="148"/>
      <c r="F18145" s="148"/>
      <c r="G18145" s="149"/>
      <c r="H18145" s="148"/>
      <c r="I18145"/>
    </row>
    <row r="18146" spans="1:9" x14ac:dyDescent="0.25">
      <c r="A18146"/>
      <c r="B18146"/>
      <c r="C18146"/>
      <c r="D18146"/>
      <c r="E18146" s="148"/>
      <c r="F18146" s="148"/>
      <c r="G18146" s="149"/>
      <c r="H18146" s="148"/>
      <c r="I18146"/>
    </row>
    <row r="18147" spans="1:9" x14ac:dyDescent="0.25">
      <c r="A18147"/>
      <c r="B18147"/>
      <c r="C18147"/>
      <c r="D18147"/>
      <c r="E18147" s="148"/>
      <c r="F18147" s="148"/>
      <c r="G18147" s="149"/>
      <c r="H18147" s="148"/>
      <c r="I18147"/>
    </row>
    <row r="18148" spans="1:9" x14ac:dyDescent="0.25">
      <c r="A18148"/>
      <c r="B18148"/>
      <c r="C18148"/>
      <c r="D18148"/>
      <c r="E18148" s="148"/>
      <c r="F18148" s="148"/>
      <c r="G18148" s="149"/>
      <c r="H18148" s="148"/>
      <c r="I18148"/>
    </row>
    <row r="18149" spans="1:9" x14ac:dyDescent="0.25">
      <c r="A18149"/>
      <c r="B18149"/>
      <c r="C18149"/>
      <c r="D18149"/>
      <c r="E18149" s="148"/>
      <c r="F18149" s="148"/>
      <c r="G18149" s="149"/>
      <c r="H18149" s="148"/>
      <c r="I18149"/>
    </row>
    <row r="18150" spans="1:9" x14ac:dyDescent="0.25">
      <c r="A18150"/>
      <c r="B18150"/>
      <c r="C18150"/>
      <c r="D18150"/>
      <c r="E18150" s="148"/>
      <c r="F18150" s="148"/>
      <c r="G18150" s="149"/>
      <c r="H18150" s="148"/>
      <c r="I18150"/>
    </row>
    <row r="18151" spans="1:9" x14ac:dyDescent="0.25">
      <c r="A18151"/>
      <c r="B18151"/>
      <c r="C18151"/>
      <c r="D18151"/>
      <c r="E18151" s="148"/>
      <c r="F18151" s="148"/>
      <c r="G18151" s="149"/>
      <c r="H18151" s="148"/>
      <c r="I18151"/>
    </row>
    <row r="18152" spans="1:9" x14ac:dyDescent="0.25">
      <c r="A18152"/>
      <c r="B18152"/>
      <c r="C18152"/>
      <c r="D18152"/>
      <c r="E18152" s="148"/>
      <c r="F18152" s="148"/>
      <c r="G18152" s="149"/>
      <c r="H18152" s="148"/>
      <c r="I18152"/>
    </row>
    <row r="18153" spans="1:9" x14ac:dyDescent="0.25">
      <c r="A18153"/>
      <c r="B18153"/>
      <c r="C18153"/>
      <c r="D18153"/>
      <c r="E18153" s="148"/>
      <c r="F18153" s="148"/>
      <c r="G18153" s="149"/>
      <c r="H18153" s="148"/>
      <c r="I18153"/>
    </row>
    <row r="18154" spans="1:9" x14ac:dyDescent="0.25">
      <c r="A18154"/>
      <c r="B18154"/>
      <c r="C18154"/>
      <c r="D18154"/>
      <c r="E18154" s="148"/>
      <c r="F18154" s="148"/>
      <c r="G18154" s="149"/>
      <c r="H18154" s="148"/>
      <c r="I18154"/>
    </row>
    <row r="18155" spans="1:9" x14ac:dyDescent="0.25">
      <c r="A18155"/>
      <c r="B18155"/>
      <c r="C18155"/>
      <c r="D18155"/>
      <c r="E18155" s="148"/>
      <c r="F18155" s="148"/>
      <c r="G18155" s="149"/>
      <c r="H18155" s="148"/>
      <c r="I18155"/>
    </row>
    <row r="18156" spans="1:9" x14ac:dyDescent="0.25">
      <c r="A18156"/>
      <c r="B18156"/>
      <c r="C18156"/>
      <c r="D18156"/>
      <c r="E18156" s="148"/>
      <c r="F18156" s="148"/>
      <c r="G18156" s="149"/>
      <c r="H18156" s="148"/>
      <c r="I18156"/>
    </row>
    <row r="18157" spans="1:9" x14ac:dyDescent="0.25">
      <c r="A18157"/>
      <c r="B18157"/>
      <c r="C18157"/>
      <c r="D18157"/>
      <c r="E18157" s="148"/>
      <c r="F18157" s="148"/>
      <c r="G18157" s="149"/>
      <c r="H18157" s="148"/>
      <c r="I18157"/>
    </row>
    <row r="18158" spans="1:9" x14ac:dyDescent="0.25">
      <c r="A18158"/>
      <c r="B18158"/>
      <c r="C18158"/>
      <c r="D18158"/>
      <c r="E18158" s="148"/>
      <c r="F18158" s="148"/>
      <c r="G18158" s="149"/>
      <c r="H18158" s="148"/>
      <c r="I18158"/>
    </row>
    <row r="18159" spans="1:9" x14ac:dyDescent="0.25">
      <c r="A18159"/>
      <c r="B18159"/>
      <c r="C18159"/>
      <c r="D18159"/>
      <c r="E18159" s="148"/>
      <c r="F18159" s="148"/>
      <c r="G18159" s="149"/>
      <c r="H18159" s="148"/>
      <c r="I18159"/>
    </row>
    <row r="18160" spans="1:9" x14ac:dyDescent="0.25">
      <c r="A18160"/>
      <c r="B18160"/>
      <c r="C18160"/>
      <c r="D18160"/>
      <c r="E18160" s="148"/>
      <c r="F18160" s="148"/>
      <c r="G18160" s="149"/>
      <c r="H18160" s="148"/>
      <c r="I18160"/>
    </row>
    <row r="18161" spans="1:9" x14ac:dyDescent="0.25">
      <c r="A18161"/>
      <c r="B18161"/>
      <c r="C18161"/>
      <c r="D18161"/>
      <c r="E18161" s="148"/>
      <c r="F18161" s="148"/>
      <c r="G18161" s="149"/>
      <c r="H18161" s="148"/>
      <c r="I18161"/>
    </row>
    <row r="18162" spans="1:9" x14ac:dyDescent="0.25">
      <c r="A18162"/>
      <c r="B18162"/>
      <c r="C18162"/>
      <c r="D18162"/>
      <c r="E18162" s="148"/>
      <c r="F18162" s="148"/>
      <c r="G18162" s="149"/>
      <c r="H18162" s="148"/>
      <c r="I18162"/>
    </row>
    <row r="18163" spans="1:9" x14ac:dyDescent="0.25">
      <c r="A18163"/>
      <c r="B18163"/>
      <c r="C18163"/>
      <c r="D18163"/>
      <c r="E18163" s="148"/>
      <c r="F18163" s="148"/>
      <c r="G18163" s="149"/>
      <c r="H18163" s="148"/>
      <c r="I18163"/>
    </row>
    <row r="18164" spans="1:9" x14ac:dyDescent="0.25">
      <c r="A18164"/>
      <c r="B18164"/>
      <c r="C18164"/>
      <c r="D18164"/>
      <c r="E18164" s="148"/>
      <c r="F18164" s="148"/>
      <c r="G18164" s="149"/>
      <c r="H18164" s="148"/>
      <c r="I18164"/>
    </row>
    <row r="18165" spans="1:9" x14ac:dyDescent="0.25">
      <c r="A18165"/>
      <c r="B18165"/>
      <c r="C18165"/>
      <c r="D18165"/>
      <c r="E18165" s="148"/>
      <c r="F18165" s="148"/>
      <c r="G18165" s="149"/>
      <c r="H18165" s="148"/>
      <c r="I18165"/>
    </row>
    <row r="18166" spans="1:9" x14ac:dyDescent="0.25">
      <c r="A18166"/>
      <c r="B18166"/>
      <c r="C18166"/>
      <c r="D18166"/>
      <c r="E18166" s="148"/>
      <c r="F18166" s="148"/>
      <c r="G18166" s="149"/>
      <c r="H18166" s="148"/>
      <c r="I18166"/>
    </row>
    <row r="18167" spans="1:9" x14ac:dyDescent="0.25">
      <c r="A18167"/>
      <c r="B18167"/>
      <c r="C18167"/>
      <c r="D18167"/>
      <c r="E18167" s="148"/>
      <c r="F18167" s="148"/>
      <c r="G18167" s="149"/>
      <c r="H18167" s="148"/>
      <c r="I18167"/>
    </row>
    <row r="18168" spans="1:9" x14ac:dyDescent="0.25">
      <c r="A18168"/>
      <c r="B18168"/>
      <c r="C18168"/>
      <c r="D18168"/>
      <c r="E18168" s="148"/>
      <c r="F18168" s="148"/>
      <c r="G18168" s="149"/>
      <c r="H18168" s="148"/>
      <c r="I18168"/>
    </row>
    <row r="18169" spans="1:9" x14ac:dyDescent="0.25">
      <c r="A18169"/>
      <c r="B18169"/>
      <c r="C18169"/>
      <c r="D18169"/>
      <c r="E18169" s="148"/>
      <c r="F18169" s="148"/>
      <c r="G18169" s="149"/>
      <c r="H18169" s="148"/>
      <c r="I18169"/>
    </row>
    <row r="18170" spans="1:9" x14ac:dyDescent="0.25">
      <c r="A18170"/>
      <c r="B18170"/>
      <c r="C18170"/>
      <c r="D18170"/>
      <c r="E18170" s="148"/>
      <c r="F18170" s="148"/>
      <c r="G18170" s="149"/>
      <c r="H18170" s="148"/>
      <c r="I18170"/>
    </row>
    <row r="18171" spans="1:9" x14ac:dyDescent="0.25">
      <c r="A18171"/>
      <c r="B18171"/>
      <c r="C18171"/>
      <c r="D18171"/>
      <c r="E18171" s="148"/>
      <c r="F18171" s="148"/>
      <c r="G18171" s="149"/>
      <c r="H18171" s="148"/>
      <c r="I18171"/>
    </row>
    <row r="18172" spans="1:9" x14ac:dyDescent="0.25">
      <c r="A18172"/>
      <c r="B18172"/>
      <c r="C18172"/>
      <c r="D18172"/>
      <c r="E18172" s="148"/>
      <c r="F18172" s="148"/>
      <c r="G18172" s="149"/>
      <c r="H18172" s="148"/>
      <c r="I18172"/>
    </row>
    <row r="18173" spans="1:9" x14ac:dyDescent="0.25">
      <c r="A18173"/>
      <c r="B18173"/>
      <c r="C18173"/>
      <c r="D18173"/>
      <c r="E18173" s="148"/>
      <c r="F18173" s="148"/>
      <c r="G18173" s="149"/>
      <c r="H18173" s="148"/>
      <c r="I18173"/>
    </row>
    <row r="18174" spans="1:9" x14ac:dyDescent="0.25">
      <c r="A18174"/>
      <c r="B18174"/>
      <c r="C18174"/>
      <c r="D18174"/>
      <c r="E18174" s="148"/>
      <c r="F18174" s="148"/>
      <c r="G18174" s="149"/>
      <c r="H18174" s="148"/>
      <c r="I18174"/>
    </row>
    <row r="18175" spans="1:9" x14ac:dyDescent="0.25">
      <c r="A18175"/>
      <c r="B18175"/>
      <c r="C18175"/>
      <c r="D18175"/>
      <c r="E18175" s="148"/>
      <c r="F18175" s="148"/>
      <c r="G18175" s="149"/>
      <c r="H18175" s="148"/>
      <c r="I18175"/>
    </row>
    <row r="18176" spans="1:9" x14ac:dyDescent="0.25">
      <c r="A18176"/>
      <c r="B18176"/>
      <c r="C18176"/>
      <c r="D18176"/>
      <c r="E18176" s="148"/>
      <c r="F18176" s="148"/>
      <c r="G18176" s="149"/>
      <c r="H18176" s="148"/>
      <c r="I18176"/>
    </row>
    <row r="18177" spans="1:9" x14ac:dyDescent="0.25">
      <c r="A18177"/>
      <c r="B18177"/>
      <c r="C18177"/>
      <c r="D18177"/>
      <c r="E18177" s="148"/>
      <c r="F18177" s="148"/>
      <c r="G18177" s="149"/>
      <c r="H18177" s="148"/>
      <c r="I18177"/>
    </row>
    <row r="18178" spans="1:9" x14ac:dyDescent="0.25">
      <c r="A18178"/>
      <c r="B18178"/>
      <c r="C18178"/>
      <c r="D18178"/>
      <c r="E18178" s="148"/>
      <c r="F18178" s="148"/>
      <c r="G18178" s="149"/>
      <c r="H18178" s="148"/>
      <c r="I18178"/>
    </row>
    <row r="18179" spans="1:9" x14ac:dyDescent="0.25">
      <c r="A18179"/>
      <c r="B18179"/>
      <c r="C18179"/>
      <c r="D18179"/>
      <c r="E18179" s="148"/>
      <c r="F18179" s="148"/>
      <c r="G18179" s="149"/>
      <c r="H18179" s="148"/>
      <c r="I18179"/>
    </row>
    <row r="18180" spans="1:9" x14ac:dyDescent="0.25">
      <c r="A18180"/>
      <c r="B18180"/>
      <c r="C18180"/>
      <c r="D18180"/>
      <c r="E18180" s="148"/>
      <c r="F18180" s="148"/>
      <c r="G18180" s="149"/>
      <c r="H18180" s="148"/>
      <c r="I18180"/>
    </row>
    <row r="18181" spans="1:9" x14ac:dyDescent="0.25">
      <c r="A18181"/>
      <c r="B18181"/>
      <c r="C18181"/>
      <c r="D18181"/>
      <c r="E18181" s="148"/>
      <c r="F18181" s="148"/>
      <c r="G18181" s="149"/>
      <c r="H18181" s="148"/>
      <c r="I18181"/>
    </row>
    <row r="18182" spans="1:9" x14ac:dyDescent="0.25">
      <c r="A18182"/>
      <c r="B18182"/>
      <c r="C18182"/>
      <c r="D18182"/>
      <c r="E18182" s="148"/>
      <c r="F18182" s="148"/>
      <c r="G18182" s="149"/>
      <c r="H18182" s="148"/>
      <c r="I18182"/>
    </row>
    <row r="18183" spans="1:9" x14ac:dyDescent="0.25">
      <c r="A18183"/>
      <c r="B18183"/>
      <c r="C18183"/>
      <c r="D18183"/>
      <c r="E18183" s="148"/>
      <c r="F18183" s="148"/>
      <c r="G18183" s="149"/>
      <c r="H18183" s="148"/>
      <c r="I18183"/>
    </row>
    <row r="18184" spans="1:9" x14ac:dyDescent="0.25">
      <c r="A18184"/>
      <c r="B18184"/>
      <c r="C18184"/>
      <c r="D18184"/>
      <c r="E18184" s="148"/>
      <c r="F18184" s="148"/>
      <c r="G18184" s="149"/>
      <c r="H18184" s="148"/>
      <c r="I18184"/>
    </row>
    <row r="18185" spans="1:9" x14ac:dyDescent="0.25">
      <c r="A18185"/>
      <c r="B18185"/>
      <c r="C18185"/>
      <c r="D18185"/>
      <c r="E18185" s="148"/>
      <c r="F18185" s="148"/>
      <c r="G18185" s="149"/>
      <c r="H18185" s="148"/>
      <c r="I18185"/>
    </row>
    <row r="18186" spans="1:9" x14ac:dyDescent="0.25">
      <c r="A18186"/>
      <c r="B18186"/>
      <c r="C18186"/>
      <c r="D18186"/>
      <c r="E18186" s="148"/>
      <c r="F18186" s="148"/>
      <c r="G18186" s="149"/>
      <c r="H18186" s="148"/>
      <c r="I18186"/>
    </row>
    <row r="18187" spans="1:9" x14ac:dyDescent="0.25">
      <c r="A18187"/>
      <c r="B18187"/>
      <c r="C18187"/>
      <c r="D18187"/>
      <c r="E18187" s="148"/>
      <c r="F18187" s="148"/>
      <c r="G18187" s="149"/>
      <c r="H18187" s="148"/>
      <c r="I18187"/>
    </row>
    <row r="18188" spans="1:9" x14ac:dyDescent="0.25">
      <c r="A18188"/>
      <c r="B18188"/>
      <c r="C18188"/>
      <c r="D18188"/>
      <c r="E18188" s="148"/>
      <c r="F18188" s="148"/>
      <c r="G18188" s="149"/>
      <c r="H18188" s="148"/>
      <c r="I18188"/>
    </row>
    <row r="18189" spans="1:9" x14ac:dyDescent="0.25">
      <c r="A18189"/>
      <c r="B18189"/>
      <c r="C18189"/>
      <c r="D18189"/>
      <c r="E18189" s="148"/>
      <c r="F18189" s="148"/>
      <c r="G18189" s="149"/>
      <c r="H18189" s="148"/>
      <c r="I18189"/>
    </row>
    <row r="18190" spans="1:9" x14ac:dyDescent="0.25">
      <c r="A18190"/>
      <c r="B18190"/>
      <c r="C18190"/>
      <c r="D18190"/>
      <c r="E18190" s="148"/>
      <c r="F18190" s="148"/>
      <c r="G18190" s="149"/>
      <c r="H18190" s="148"/>
      <c r="I18190"/>
    </row>
    <row r="18191" spans="1:9" x14ac:dyDescent="0.25">
      <c r="A18191"/>
      <c r="B18191"/>
      <c r="C18191"/>
      <c r="D18191"/>
      <c r="E18191" s="148"/>
      <c r="F18191" s="148"/>
      <c r="G18191" s="149"/>
      <c r="H18191" s="148"/>
      <c r="I18191"/>
    </row>
    <row r="18192" spans="1:9" x14ac:dyDescent="0.25">
      <c r="A18192"/>
      <c r="B18192"/>
      <c r="C18192"/>
      <c r="D18192"/>
      <c r="E18192" s="148"/>
      <c r="F18192" s="148"/>
      <c r="G18192" s="149"/>
      <c r="H18192" s="148"/>
      <c r="I18192"/>
    </row>
    <row r="18193" spans="1:9" x14ac:dyDescent="0.25">
      <c r="A18193"/>
      <c r="B18193"/>
      <c r="C18193"/>
      <c r="D18193"/>
      <c r="E18193" s="148"/>
      <c r="F18193" s="148"/>
      <c r="G18193" s="149"/>
      <c r="H18193" s="148"/>
      <c r="I18193"/>
    </row>
    <row r="18194" spans="1:9" x14ac:dyDescent="0.25">
      <c r="A18194"/>
      <c r="B18194"/>
      <c r="C18194"/>
      <c r="D18194"/>
      <c r="E18194" s="148"/>
      <c r="F18194" s="148"/>
      <c r="G18194" s="149"/>
      <c r="H18194" s="148"/>
      <c r="I18194"/>
    </row>
    <row r="18195" spans="1:9" x14ac:dyDescent="0.25">
      <c r="A18195"/>
      <c r="B18195"/>
      <c r="C18195"/>
      <c r="D18195"/>
      <c r="E18195" s="148"/>
      <c r="F18195" s="148"/>
      <c r="G18195" s="149"/>
      <c r="H18195" s="148"/>
      <c r="I18195"/>
    </row>
    <row r="18196" spans="1:9" x14ac:dyDescent="0.25">
      <c r="A18196"/>
      <c r="B18196"/>
      <c r="C18196"/>
      <c r="D18196"/>
      <c r="E18196" s="148"/>
      <c r="F18196" s="148"/>
      <c r="G18196" s="149"/>
      <c r="H18196" s="148"/>
      <c r="I18196"/>
    </row>
    <row r="18197" spans="1:9" x14ac:dyDescent="0.25">
      <c r="A18197"/>
      <c r="B18197"/>
      <c r="C18197"/>
      <c r="D18197"/>
      <c r="E18197" s="148"/>
      <c r="F18197" s="148"/>
      <c r="G18197" s="149"/>
      <c r="H18197" s="148"/>
      <c r="I18197"/>
    </row>
    <row r="18198" spans="1:9" x14ac:dyDescent="0.25">
      <c r="A18198"/>
      <c r="B18198"/>
      <c r="C18198"/>
      <c r="D18198"/>
      <c r="E18198" s="148"/>
      <c r="F18198" s="148"/>
      <c r="G18198" s="149"/>
      <c r="H18198" s="148"/>
      <c r="I18198"/>
    </row>
    <row r="18199" spans="1:9" x14ac:dyDescent="0.25">
      <c r="A18199"/>
      <c r="B18199"/>
      <c r="C18199"/>
      <c r="D18199"/>
      <c r="E18199" s="148"/>
      <c r="F18199" s="148"/>
      <c r="G18199" s="149"/>
      <c r="H18199" s="148"/>
      <c r="I18199"/>
    </row>
    <row r="18200" spans="1:9" x14ac:dyDescent="0.25">
      <c r="A18200"/>
      <c r="B18200"/>
      <c r="C18200"/>
      <c r="D18200"/>
      <c r="E18200" s="148"/>
      <c r="F18200" s="148"/>
      <c r="G18200" s="149"/>
      <c r="H18200" s="148"/>
      <c r="I18200"/>
    </row>
    <row r="18201" spans="1:9" x14ac:dyDescent="0.25">
      <c r="A18201"/>
      <c r="B18201"/>
      <c r="C18201"/>
      <c r="D18201"/>
      <c r="E18201" s="148"/>
      <c r="F18201" s="148"/>
      <c r="G18201" s="149"/>
      <c r="H18201" s="148"/>
      <c r="I18201"/>
    </row>
    <row r="18202" spans="1:9" x14ac:dyDescent="0.25">
      <c r="A18202"/>
      <c r="B18202"/>
      <c r="C18202"/>
      <c r="D18202"/>
      <c r="E18202" s="148"/>
      <c r="F18202" s="148"/>
      <c r="G18202" s="149"/>
      <c r="H18202" s="148"/>
      <c r="I18202"/>
    </row>
    <row r="18203" spans="1:9" x14ac:dyDescent="0.25">
      <c r="A18203"/>
      <c r="B18203"/>
      <c r="C18203"/>
      <c r="D18203"/>
      <c r="E18203" s="148"/>
      <c r="F18203" s="148"/>
      <c r="G18203" s="149"/>
      <c r="H18203" s="148"/>
      <c r="I18203"/>
    </row>
    <row r="18204" spans="1:9" x14ac:dyDescent="0.25">
      <c r="A18204"/>
      <c r="B18204"/>
      <c r="C18204"/>
      <c r="D18204"/>
      <c r="E18204" s="148"/>
      <c r="F18204" s="148"/>
      <c r="G18204" s="149"/>
      <c r="H18204" s="148"/>
      <c r="I18204"/>
    </row>
    <row r="18205" spans="1:9" x14ac:dyDescent="0.25">
      <c r="A18205"/>
      <c r="B18205"/>
      <c r="C18205"/>
      <c r="D18205"/>
      <c r="E18205" s="148"/>
      <c r="F18205" s="148"/>
      <c r="G18205" s="149"/>
      <c r="H18205" s="148"/>
      <c r="I18205"/>
    </row>
    <row r="18206" spans="1:9" x14ac:dyDescent="0.25">
      <c r="A18206"/>
      <c r="B18206"/>
      <c r="C18206"/>
      <c r="D18206"/>
      <c r="E18206" s="148"/>
      <c r="F18206" s="148"/>
      <c r="G18206" s="149"/>
      <c r="H18206" s="148"/>
      <c r="I18206"/>
    </row>
    <row r="18207" spans="1:9" x14ac:dyDescent="0.25">
      <c r="A18207"/>
      <c r="B18207"/>
      <c r="C18207"/>
      <c r="D18207"/>
      <c r="E18207" s="148"/>
      <c r="F18207" s="148"/>
      <c r="G18207" s="149"/>
      <c r="H18207" s="148"/>
      <c r="I18207"/>
    </row>
    <row r="18208" spans="1:9" x14ac:dyDescent="0.25">
      <c r="A18208"/>
      <c r="B18208"/>
      <c r="C18208"/>
      <c r="D18208"/>
      <c r="E18208" s="148"/>
      <c r="F18208" s="148"/>
      <c r="G18208" s="149"/>
      <c r="H18208" s="148"/>
      <c r="I18208"/>
    </row>
    <row r="18209" spans="1:9" x14ac:dyDescent="0.25">
      <c r="A18209"/>
      <c r="B18209"/>
      <c r="C18209"/>
      <c r="D18209"/>
      <c r="E18209" s="148"/>
      <c r="F18209" s="148"/>
      <c r="G18209" s="149"/>
      <c r="H18209" s="148"/>
      <c r="I18209"/>
    </row>
    <row r="18210" spans="1:9" x14ac:dyDescent="0.25">
      <c r="A18210"/>
      <c r="B18210"/>
      <c r="C18210"/>
      <c r="D18210"/>
      <c r="E18210" s="148"/>
      <c r="F18210" s="148"/>
      <c r="G18210" s="149"/>
      <c r="H18210" s="148"/>
      <c r="I18210"/>
    </row>
    <row r="18211" spans="1:9" x14ac:dyDescent="0.25">
      <c r="A18211"/>
      <c r="B18211"/>
      <c r="C18211"/>
      <c r="D18211"/>
      <c r="E18211" s="148"/>
      <c r="F18211" s="148"/>
      <c r="G18211" s="149"/>
      <c r="H18211" s="148"/>
      <c r="I18211"/>
    </row>
    <row r="18212" spans="1:9" x14ac:dyDescent="0.25">
      <c r="A18212"/>
      <c r="B18212"/>
      <c r="C18212"/>
      <c r="D18212"/>
      <c r="E18212" s="148"/>
      <c r="F18212" s="148"/>
      <c r="G18212" s="149"/>
      <c r="H18212" s="148"/>
      <c r="I18212"/>
    </row>
    <row r="18213" spans="1:9" x14ac:dyDescent="0.25">
      <c r="A18213"/>
      <c r="B18213"/>
      <c r="C18213"/>
      <c r="D18213"/>
      <c r="E18213" s="148"/>
      <c r="F18213" s="148"/>
      <c r="G18213" s="149"/>
      <c r="H18213" s="148"/>
      <c r="I18213"/>
    </row>
    <row r="18214" spans="1:9" x14ac:dyDescent="0.25">
      <c r="A18214"/>
      <c r="B18214"/>
      <c r="C18214"/>
      <c r="D18214"/>
      <c r="E18214" s="148"/>
      <c r="F18214" s="148"/>
      <c r="G18214" s="149"/>
      <c r="H18214" s="148"/>
      <c r="I18214"/>
    </row>
    <row r="18215" spans="1:9" x14ac:dyDescent="0.25">
      <c r="A18215"/>
      <c r="B18215"/>
      <c r="C18215"/>
      <c r="D18215"/>
      <c r="E18215" s="148"/>
      <c r="F18215" s="148"/>
      <c r="G18215" s="149"/>
      <c r="H18215" s="148"/>
      <c r="I18215"/>
    </row>
    <row r="18216" spans="1:9" x14ac:dyDescent="0.25">
      <c r="A18216"/>
      <c r="B18216"/>
      <c r="C18216"/>
      <c r="D18216"/>
      <c r="E18216" s="148"/>
      <c r="F18216" s="148"/>
      <c r="G18216" s="149"/>
      <c r="H18216" s="148"/>
      <c r="I18216"/>
    </row>
    <row r="18217" spans="1:9" x14ac:dyDescent="0.25">
      <c r="A18217"/>
      <c r="B18217"/>
      <c r="C18217"/>
      <c r="D18217"/>
      <c r="E18217" s="148"/>
      <c r="F18217" s="148"/>
      <c r="G18217" s="149"/>
      <c r="H18217" s="148"/>
      <c r="I18217"/>
    </row>
    <row r="18218" spans="1:9" x14ac:dyDescent="0.25">
      <c r="A18218"/>
      <c r="B18218"/>
      <c r="C18218"/>
      <c r="D18218"/>
      <c r="E18218" s="148"/>
      <c r="F18218" s="148"/>
      <c r="G18218" s="149"/>
      <c r="H18218" s="148"/>
      <c r="I18218"/>
    </row>
    <row r="18219" spans="1:9" x14ac:dyDescent="0.25">
      <c r="A18219"/>
      <c r="B18219"/>
      <c r="C18219"/>
      <c r="D18219"/>
      <c r="E18219" s="148"/>
      <c r="F18219" s="148"/>
      <c r="G18219" s="149"/>
      <c r="H18219" s="148"/>
      <c r="I18219"/>
    </row>
    <row r="18220" spans="1:9" x14ac:dyDescent="0.25">
      <c r="A18220"/>
      <c r="B18220"/>
      <c r="C18220"/>
      <c r="D18220"/>
      <c r="E18220" s="148"/>
      <c r="F18220" s="148"/>
      <c r="G18220" s="149"/>
      <c r="H18220" s="148"/>
      <c r="I18220"/>
    </row>
    <row r="18221" spans="1:9" x14ac:dyDescent="0.25">
      <c r="A18221"/>
      <c r="B18221"/>
      <c r="C18221"/>
      <c r="D18221"/>
      <c r="E18221" s="148"/>
      <c r="F18221" s="148"/>
      <c r="G18221" s="149"/>
      <c r="H18221" s="148"/>
      <c r="I18221"/>
    </row>
    <row r="18222" spans="1:9" x14ac:dyDescent="0.25">
      <c r="A18222"/>
      <c r="B18222"/>
      <c r="C18222"/>
      <c r="D18222"/>
      <c r="E18222" s="148"/>
      <c r="F18222" s="148"/>
      <c r="G18222" s="149"/>
      <c r="H18222" s="148"/>
      <c r="I18222"/>
    </row>
    <row r="18223" spans="1:9" x14ac:dyDescent="0.25">
      <c r="A18223"/>
      <c r="B18223"/>
      <c r="C18223"/>
      <c r="D18223"/>
      <c r="E18223" s="148"/>
      <c r="F18223" s="148"/>
      <c r="G18223" s="149"/>
      <c r="H18223" s="148"/>
      <c r="I18223"/>
    </row>
    <row r="18224" spans="1:9" x14ac:dyDescent="0.25">
      <c r="A18224"/>
      <c r="B18224"/>
      <c r="C18224"/>
      <c r="D18224"/>
      <c r="E18224" s="148"/>
      <c r="F18224" s="148"/>
      <c r="G18224" s="149"/>
      <c r="H18224" s="148"/>
      <c r="I18224"/>
    </row>
    <row r="18225" spans="1:9" x14ac:dyDescent="0.25">
      <c r="A18225"/>
      <c r="B18225"/>
      <c r="C18225"/>
      <c r="D18225"/>
      <c r="E18225" s="148"/>
      <c r="F18225" s="148"/>
      <c r="G18225" s="149"/>
      <c r="H18225" s="148"/>
      <c r="I18225"/>
    </row>
    <row r="18226" spans="1:9" x14ac:dyDescent="0.25">
      <c r="A18226"/>
      <c r="B18226"/>
      <c r="C18226"/>
      <c r="D18226"/>
      <c r="E18226" s="148"/>
      <c r="F18226" s="148"/>
      <c r="G18226" s="149"/>
      <c r="H18226" s="148"/>
      <c r="I18226"/>
    </row>
    <row r="18227" spans="1:9" x14ac:dyDescent="0.25">
      <c r="A18227"/>
      <c r="B18227"/>
      <c r="C18227"/>
      <c r="D18227"/>
      <c r="E18227" s="148"/>
      <c r="F18227" s="148"/>
      <c r="G18227" s="149"/>
      <c r="H18227" s="148"/>
      <c r="I18227"/>
    </row>
    <row r="18228" spans="1:9" x14ac:dyDescent="0.25">
      <c r="A18228"/>
      <c r="B18228"/>
      <c r="C18228"/>
      <c r="D18228"/>
      <c r="E18228" s="148"/>
      <c r="F18228" s="148"/>
      <c r="G18228" s="149"/>
      <c r="H18228" s="148"/>
      <c r="I18228"/>
    </row>
    <row r="18229" spans="1:9" x14ac:dyDescent="0.25">
      <c r="A18229"/>
      <c r="B18229"/>
      <c r="C18229"/>
      <c r="D18229"/>
      <c r="E18229" s="148"/>
      <c r="F18229" s="148"/>
      <c r="G18229" s="149"/>
      <c r="H18229" s="148"/>
      <c r="I18229"/>
    </row>
    <row r="18230" spans="1:9" x14ac:dyDescent="0.25">
      <c r="A18230"/>
      <c r="B18230"/>
      <c r="C18230"/>
      <c r="D18230"/>
      <c r="E18230" s="148"/>
      <c r="F18230" s="148"/>
      <c r="G18230" s="149"/>
      <c r="H18230" s="148"/>
      <c r="I18230"/>
    </row>
    <row r="18231" spans="1:9" x14ac:dyDescent="0.25">
      <c r="A18231"/>
      <c r="B18231"/>
      <c r="C18231"/>
      <c r="D18231"/>
      <c r="E18231" s="148"/>
      <c r="F18231" s="148"/>
      <c r="G18231" s="149"/>
      <c r="H18231" s="148"/>
      <c r="I18231"/>
    </row>
    <row r="18232" spans="1:9" x14ac:dyDescent="0.25">
      <c r="A18232"/>
      <c r="B18232"/>
      <c r="C18232"/>
      <c r="D18232"/>
      <c r="E18232" s="148"/>
      <c r="F18232" s="148"/>
      <c r="G18232" s="149"/>
      <c r="H18232" s="148"/>
      <c r="I18232"/>
    </row>
    <row r="18233" spans="1:9" x14ac:dyDescent="0.25">
      <c r="A18233"/>
      <c r="B18233"/>
      <c r="C18233"/>
      <c r="D18233"/>
      <c r="E18233" s="148"/>
      <c r="F18233" s="148"/>
      <c r="G18233" s="149"/>
      <c r="H18233" s="148"/>
      <c r="I18233"/>
    </row>
    <row r="18234" spans="1:9" x14ac:dyDescent="0.25">
      <c r="A18234"/>
      <c r="B18234"/>
      <c r="C18234"/>
      <c r="D18234"/>
      <c r="E18234" s="148"/>
      <c r="F18234" s="148"/>
      <c r="G18234" s="149"/>
      <c r="H18234" s="148"/>
      <c r="I18234"/>
    </row>
    <row r="18235" spans="1:9" x14ac:dyDescent="0.25">
      <c r="A18235"/>
      <c r="B18235"/>
      <c r="C18235"/>
      <c r="D18235"/>
      <c r="E18235" s="148"/>
      <c r="F18235" s="148"/>
      <c r="G18235" s="149"/>
      <c r="H18235" s="148"/>
      <c r="I18235"/>
    </row>
    <row r="18236" spans="1:9" x14ac:dyDescent="0.25">
      <c r="A18236"/>
      <c r="B18236"/>
      <c r="C18236"/>
      <c r="D18236"/>
      <c r="E18236" s="148"/>
      <c r="F18236" s="148"/>
      <c r="G18236" s="149"/>
      <c r="H18236" s="148"/>
      <c r="I18236"/>
    </row>
    <row r="18237" spans="1:9" x14ac:dyDescent="0.25">
      <c r="A18237"/>
      <c r="B18237"/>
      <c r="C18237"/>
      <c r="D18237"/>
      <c r="E18237" s="148"/>
      <c r="F18237" s="148"/>
      <c r="G18237" s="149"/>
      <c r="H18237" s="148"/>
      <c r="I18237"/>
    </row>
    <row r="18238" spans="1:9" x14ac:dyDescent="0.25">
      <c r="A18238"/>
      <c r="B18238"/>
      <c r="C18238"/>
      <c r="D18238"/>
      <c r="E18238" s="148"/>
      <c r="F18238" s="148"/>
      <c r="G18238" s="149"/>
      <c r="H18238" s="148"/>
      <c r="I18238"/>
    </row>
    <row r="18239" spans="1:9" x14ac:dyDescent="0.25">
      <c r="A18239"/>
      <c r="B18239"/>
      <c r="C18239"/>
      <c r="D18239"/>
      <c r="E18239" s="148"/>
      <c r="F18239" s="148"/>
      <c r="G18239" s="149"/>
      <c r="H18239" s="148"/>
      <c r="I18239"/>
    </row>
    <row r="18240" spans="1:9" x14ac:dyDescent="0.25">
      <c r="A18240"/>
      <c r="B18240"/>
      <c r="C18240"/>
      <c r="D18240"/>
      <c r="E18240" s="148"/>
      <c r="F18240" s="148"/>
      <c r="G18240" s="149"/>
      <c r="H18240" s="148"/>
      <c r="I18240"/>
    </row>
    <row r="18241" spans="1:9" x14ac:dyDescent="0.25">
      <c r="A18241"/>
      <c r="B18241"/>
      <c r="C18241"/>
      <c r="D18241"/>
      <c r="E18241" s="148"/>
      <c r="F18241" s="148"/>
      <c r="G18241" s="149"/>
      <c r="H18241" s="148"/>
      <c r="I18241"/>
    </row>
    <row r="18242" spans="1:9" x14ac:dyDescent="0.25">
      <c r="A18242"/>
      <c r="B18242"/>
      <c r="C18242"/>
      <c r="D18242"/>
      <c r="E18242" s="148"/>
      <c r="F18242" s="148"/>
      <c r="G18242" s="149"/>
      <c r="H18242" s="148"/>
      <c r="I18242"/>
    </row>
    <row r="18243" spans="1:9" x14ac:dyDescent="0.25">
      <c r="A18243"/>
      <c r="B18243"/>
      <c r="C18243"/>
      <c r="D18243"/>
      <c r="E18243" s="148"/>
      <c r="F18243" s="148"/>
      <c r="G18243" s="149"/>
      <c r="H18243" s="148"/>
      <c r="I18243"/>
    </row>
    <row r="18244" spans="1:9" x14ac:dyDescent="0.25">
      <c r="A18244"/>
      <c r="B18244"/>
      <c r="C18244"/>
      <c r="D18244"/>
      <c r="E18244" s="148"/>
      <c r="F18244" s="148"/>
      <c r="G18244" s="149"/>
      <c r="H18244" s="148"/>
      <c r="I18244"/>
    </row>
    <row r="18245" spans="1:9" x14ac:dyDescent="0.25">
      <c r="A18245"/>
      <c r="B18245"/>
      <c r="C18245"/>
      <c r="D18245"/>
      <c r="E18245" s="148"/>
      <c r="F18245" s="148"/>
      <c r="G18245" s="149"/>
      <c r="H18245" s="148"/>
      <c r="I18245"/>
    </row>
    <row r="18246" spans="1:9" x14ac:dyDescent="0.25">
      <c r="A18246"/>
      <c r="B18246"/>
      <c r="C18246"/>
      <c r="D18246"/>
      <c r="E18246" s="148"/>
      <c r="F18246" s="148"/>
      <c r="G18246" s="149"/>
      <c r="H18246" s="148"/>
      <c r="I18246"/>
    </row>
    <row r="18247" spans="1:9" x14ac:dyDescent="0.25">
      <c r="A18247"/>
      <c r="B18247"/>
      <c r="C18247"/>
      <c r="D18247"/>
      <c r="E18247" s="148"/>
      <c r="F18247" s="148"/>
      <c r="G18247" s="149"/>
      <c r="H18247" s="148"/>
      <c r="I18247"/>
    </row>
    <row r="18248" spans="1:9" x14ac:dyDescent="0.25">
      <c r="A18248"/>
      <c r="B18248"/>
      <c r="C18248"/>
      <c r="D18248"/>
      <c r="E18248" s="148"/>
      <c r="F18248" s="148"/>
      <c r="G18248" s="149"/>
      <c r="H18248" s="148"/>
      <c r="I18248"/>
    </row>
    <row r="18249" spans="1:9" x14ac:dyDescent="0.25">
      <c r="A18249"/>
      <c r="B18249"/>
      <c r="C18249"/>
      <c r="D18249"/>
      <c r="E18249" s="148"/>
      <c r="F18249" s="148"/>
      <c r="G18249" s="149"/>
      <c r="H18249" s="148"/>
      <c r="I18249"/>
    </row>
    <row r="18250" spans="1:9" x14ac:dyDescent="0.25">
      <c r="A18250"/>
      <c r="B18250"/>
      <c r="C18250"/>
      <c r="D18250"/>
      <c r="E18250" s="148"/>
      <c r="F18250" s="148"/>
      <c r="G18250" s="149"/>
      <c r="H18250" s="148"/>
      <c r="I18250"/>
    </row>
    <row r="18251" spans="1:9" x14ac:dyDescent="0.25">
      <c r="A18251"/>
      <c r="B18251"/>
      <c r="C18251"/>
      <c r="D18251"/>
      <c r="E18251" s="148"/>
      <c r="F18251" s="148"/>
      <c r="G18251" s="149"/>
      <c r="H18251" s="148"/>
      <c r="I18251"/>
    </row>
    <row r="18252" spans="1:9" x14ac:dyDescent="0.25">
      <c r="A18252"/>
      <c r="B18252"/>
      <c r="C18252"/>
      <c r="D18252"/>
      <c r="E18252" s="148"/>
      <c r="F18252" s="148"/>
      <c r="G18252" s="149"/>
      <c r="H18252" s="148"/>
      <c r="I18252"/>
    </row>
    <row r="18253" spans="1:9" x14ac:dyDescent="0.25">
      <c r="A18253"/>
      <c r="B18253"/>
      <c r="C18253"/>
      <c r="D18253"/>
      <c r="E18253" s="148"/>
      <c r="F18253" s="148"/>
      <c r="G18253" s="149"/>
      <c r="H18253" s="148"/>
      <c r="I18253"/>
    </row>
    <row r="18254" spans="1:9" x14ac:dyDescent="0.25">
      <c r="A18254"/>
      <c r="B18254"/>
      <c r="C18254"/>
      <c r="D18254"/>
      <c r="E18254" s="148"/>
      <c r="F18254" s="148"/>
      <c r="G18254" s="149"/>
      <c r="H18254" s="148"/>
      <c r="I18254"/>
    </row>
    <row r="18255" spans="1:9" x14ac:dyDescent="0.25">
      <c r="A18255"/>
      <c r="B18255"/>
      <c r="C18255"/>
      <c r="D18255"/>
      <c r="E18255" s="148"/>
      <c r="F18255" s="148"/>
      <c r="G18255" s="149"/>
      <c r="H18255" s="148"/>
      <c r="I18255"/>
    </row>
    <row r="18256" spans="1:9" x14ac:dyDescent="0.25">
      <c r="A18256"/>
      <c r="B18256"/>
      <c r="C18256"/>
      <c r="D18256"/>
      <c r="E18256" s="148"/>
      <c r="F18256" s="148"/>
      <c r="G18256" s="149"/>
      <c r="H18256" s="148"/>
      <c r="I18256"/>
    </row>
    <row r="18257" spans="1:9" x14ac:dyDescent="0.25">
      <c r="A18257"/>
      <c r="B18257"/>
      <c r="C18257"/>
      <c r="D18257"/>
      <c r="E18257" s="148"/>
      <c r="F18257" s="148"/>
      <c r="G18257" s="149"/>
      <c r="H18257" s="148"/>
      <c r="I18257"/>
    </row>
    <row r="18258" spans="1:9" x14ac:dyDescent="0.25">
      <c r="A18258"/>
      <c r="B18258"/>
      <c r="C18258"/>
      <c r="D18258"/>
      <c r="E18258" s="148"/>
      <c r="F18258" s="148"/>
      <c r="G18258" s="149"/>
      <c r="H18258" s="148"/>
      <c r="I18258"/>
    </row>
    <row r="18259" spans="1:9" x14ac:dyDescent="0.25">
      <c r="A18259"/>
      <c r="B18259"/>
      <c r="C18259"/>
      <c r="D18259"/>
      <c r="E18259" s="148"/>
      <c r="F18259" s="148"/>
      <c r="G18259" s="149"/>
      <c r="H18259" s="148"/>
      <c r="I18259"/>
    </row>
    <row r="18260" spans="1:9" x14ac:dyDescent="0.25">
      <c r="A18260"/>
      <c r="B18260"/>
      <c r="C18260"/>
      <c r="D18260"/>
      <c r="E18260" s="148"/>
      <c r="F18260" s="148"/>
      <c r="G18260" s="149"/>
      <c r="H18260" s="148"/>
      <c r="I18260"/>
    </row>
    <row r="18261" spans="1:9" x14ac:dyDescent="0.25">
      <c r="A18261"/>
      <c r="B18261"/>
      <c r="C18261"/>
      <c r="D18261"/>
      <c r="E18261" s="148"/>
      <c r="F18261" s="148"/>
      <c r="G18261" s="149"/>
      <c r="H18261" s="148"/>
      <c r="I18261"/>
    </row>
    <row r="18262" spans="1:9" x14ac:dyDescent="0.25">
      <c r="A18262"/>
      <c r="B18262"/>
      <c r="C18262"/>
      <c r="D18262"/>
      <c r="E18262" s="148"/>
      <c r="F18262" s="148"/>
      <c r="G18262" s="149"/>
      <c r="H18262" s="148"/>
      <c r="I18262"/>
    </row>
    <row r="18263" spans="1:9" x14ac:dyDescent="0.25">
      <c r="A18263"/>
      <c r="B18263"/>
      <c r="C18263"/>
      <c r="D18263"/>
      <c r="E18263" s="148"/>
      <c r="F18263" s="148"/>
      <c r="G18263" s="149"/>
      <c r="H18263" s="148"/>
      <c r="I18263"/>
    </row>
    <row r="18264" spans="1:9" x14ac:dyDescent="0.25">
      <c r="A18264"/>
      <c r="B18264"/>
      <c r="C18264"/>
      <c r="D18264"/>
      <c r="E18264" s="148"/>
      <c r="F18264" s="148"/>
      <c r="G18264" s="149"/>
      <c r="H18264" s="148"/>
      <c r="I18264"/>
    </row>
    <row r="18265" spans="1:9" x14ac:dyDescent="0.25">
      <c r="A18265"/>
      <c r="B18265"/>
      <c r="C18265"/>
      <c r="D18265"/>
      <c r="E18265" s="148"/>
      <c r="F18265" s="148"/>
      <c r="G18265" s="149"/>
      <c r="H18265" s="148"/>
      <c r="I18265"/>
    </row>
    <row r="18266" spans="1:9" x14ac:dyDescent="0.25">
      <c r="A18266"/>
      <c r="B18266"/>
      <c r="C18266"/>
      <c r="D18266"/>
      <c r="E18266" s="148"/>
      <c r="F18266" s="148"/>
      <c r="G18266" s="149"/>
      <c r="H18266" s="148"/>
      <c r="I18266"/>
    </row>
    <row r="18267" spans="1:9" x14ac:dyDescent="0.25">
      <c r="A18267"/>
      <c r="B18267"/>
      <c r="C18267"/>
      <c r="D18267"/>
      <c r="E18267" s="148"/>
      <c r="F18267" s="148"/>
      <c r="G18267" s="149"/>
      <c r="H18267" s="148"/>
      <c r="I18267"/>
    </row>
    <row r="18268" spans="1:9" x14ac:dyDescent="0.25">
      <c r="A18268"/>
      <c r="B18268"/>
      <c r="C18268"/>
      <c r="D18268"/>
      <c r="E18268" s="148"/>
      <c r="F18268" s="148"/>
      <c r="G18268" s="149"/>
      <c r="H18268" s="148"/>
      <c r="I18268"/>
    </row>
    <row r="18269" spans="1:9" x14ac:dyDescent="0.25">
      <c r="A18269"/>
      <c r="B18269"/>
      <c r="C18269"/>
      <c r="D18269"/>
      <c r="E18269" s="148"/>
      <c r="F18269" s="148"/>
      <c r="G18269" s="149"/>
      <c r="H18269" s="148"/>
      <c r="I18269"/>
    </row>
    <row r="18270" spans="1:9" x14ac:dyDescent="0.25">
      <c r="A18270"/>
      <c r="B18270"/>
      <c r="C18270"/>
      <c r="D18270"/>
      <c r="E18270" s="148"/>
      <c r="F18270" s="148"/>
      <c r="G18270" s="149"/>
      <c r="H18270" s="148"/>
      <c r="I18270"/>
    </row>
    <row r="18271" spans="1:9" x14ac:dyDescent="0.25">
      <c r="A18271"/>
      <c r="B18271"/>
      <c r="C18271"/>
      <c r="D18271"/>
      <c r="E18271" s="148"/>
      <c r="F18271" s="148"/>
      <c r="G18271" s="149"/>
      <c r="H18271" s="148"/>
      <c r="I18271"/>
    </row>
    <row r="18272" spans="1:9" x14ac:dyDescent="0.25">
      <c r="A18272"/>
      <c r="B18272"/>
      <c r="C18272"/>
      <c r="D18272"/>
      <c r="E18272" s="148"/>
      <c r="F18272" s="148"/>
      <c r="G18272" s="149"/>
      <c r="H18272" s="148"/>
      <c r="I18272"/>
    </row>
    <row r="18273" spans="1:9" x14ac:dyDescent="0.25">
      <c r="A18273"/>
      <c r="B18273"/>
      <c r="C18273"/>
      <c r="D18273"/>
      <c r="E18273" s="148"/>
      <c r="F18273" s="148"/>
      <c r="G18273" s="149"/>
      <c r="H18273" s="148"/>
      <c r="I18273"/>
    </row>
    <row r="18274" spans="1:9" x14ac:dyDescent="0.25">
      <c r="A18274"/>
      <c r="B18274"/>
      <c r="C18274"/>
      <c r="D18274"/>
      <c r="E18274" s="148"/>
      <c r="F18274" s="148"/>
      <c r="G18274" s="149"/>
      <c r="H18274" s="148"/>
      <c r="I18274"/>
    </row>
    <row r="18275" spans="1:9" x14ac:dyDescent="0.25">
      <c r="A18275"/>
      <c r="B18275"/>
      <c r="C18275"/>
      <c r="D18275"/>
      <c r="E18275" s="148"/>
      <c r="F18275" s="148"/>
      <c r="G18275" s="149"/>
      <c r="H18275" s="148"/>
      <c r="I18275"/>
    </row>
    <row r="18276" spans="1:9" x14ac:dyDescent="0.25">
      <c r="A18276"/>
      <c r="B18276"/>
      <c r="C18276"/>
      <c r="D18276"/>
      <c r="E18276" s="148"/>
      <c r="F18276" s="148"/>
      <c r="G18276" s="149"/>
      <c r="H18276" s="148"/>
      <c r="I18276"/>
    </row>
    <row r="18277" spans="1:9" x14ac:dyDescent="0.25">
      <c r="A18277"/>
      <c r="B18277"/>
      <c r="C18277"/>
      <c r="D18277"/>
      <c r="E18277" s="148"/>
      <c r="F18277" s="148"/>
      <c r="G18277" s="149"/>
      <c r="H18277" s="148"/>
      <c r="I18277"/>
    </row>
    <row r="18278" spans="1:9" x14ac:dyDescent="0.25">
      <c r="A18278"/>
      <c r="B18278"/>
      <c r="C18278"/>
      <c r="D18278"/>
      <c r="E18278" s="148"/>
      <c r="F18278" s="148"/>
      <c r="G18278" s="149"/>
      <c r="H18278" s="148"/>
      <c r="I18278"/>
    </row>
    <row r="18279" spans="1:9" x14ac:dyDescent="0.25">
      <c r="A18279"/>
      <c r="B18279"/>
      <c r="C18279"/>
      <c r="D18279"/>
      <c r="E18279" s="148"/>
      <c r="F18279" s="148"/>
      <c r="G18279" s="149"/>
      <c r="H18279" s="148"/>
      <c r="I18279"/>
    </row>
    <row r="18280" spans="1:9" x14ac:dyDescent="0.25">
      <c r="A18280"/>
      <c r="B18280"/>
      <c r="C18280"/>
      <c r="D18280"/>
      <c r="E18280" s="148"/>
      <c r="F18280" s="148"/>
      <c r="G18280" s="149"/>
      <c r="H18280" s="148"/>
      <c r="I18280"/>
    </row>
    <row r="18281" spans="1:9" x14ac:dyDescent="0.25">
      <c r="A18281"/>
      <c r="B18281"/>
      <c r="C18281"/>
      <c r="D18281"/>
      <c r="E18281" s="148"/>
      <c r="F18281" s="148"/>
      <c r="G18281" s="149"/>
      <c r="H18281" s="148"/>
      <c r="I18281"/>
    </row>
    <row r="18282" spans="1:9" x14ac:dyDescent="0.25">
      <c r="A18282"/>
      <c r="B18282"/>
      <c r="C18282"/>
      <c r="D18282"/>
      <c r="E18282" s="148"/>
      <c r="F18282" s="148"/>
      <c r="G18282" s="149"/>
      <c r="H18282" s="148"/>
      <c r="I18282"/>
    </row>
    <row r="18283" spans="1:9" x14ac:dyDescent="0.25">
      <c r="A18283"/>
      <c r="B18283"/>
      <c r="C18283"/>
      <c r="D18283"/>
      <c r="E18283" s="148"/>
      <c r="F18283" s="148"/>
      <c r="G18283" s="149"/>
      <c r="H18283" s="148"/>
      <c r="I18283"/>
    </row>
    <row r="18284" spans="1:9" x14ac:dyDescent="0.25">
      <c r="A18284"/>
      <c r="B18284"/>
      <c r="C18284"/>
      <c r="D18284"/>
      <c r="E18284" s="148"/>
      <c r="F18284" s="148"/>
      <c r="G18284" s="149"/>
      <c r="H18284" s="148"/>
      <c r="I18284"/>
    </row>
    <row r="18285" spans="1:9" x14ac:dyDescent="0.25">
      <c r="A18285"/>
      <c r="B18285"/>
      <c r="C18285"/>
      <c r="D18285"/>
      <c r="E18285" s="148"/>
      <c r="F18285" s="148"/>
      <c r="G18285" s="149"/>
      <c r="H18285" s="148"/>
      <c r="I18285"/>
    </row>
    <row r="18286" spans="1:9" x14ac:dyDescent="0.25">
      <c r="A18286"/>
      <c r="B18286"/>
      <c r="C18286"/>
      <c r="D18286"/>
      <c r="E18286" s="148"/>
      <c r="F18286" s="148"/>
      <c r="G18286" s="149"/>
      <c r="H18286" s="148"/>
      <c r="I18286"/>
    </row>
    <row r="18287" spans="1:9" x14ac:dyDescent="0.25">
      <c r="A18287"/>
      <c r="B18287"/>
      <c r="C18287"/>
      <c r="D18287"/>
      <c r="E18287" s="148"/>
      <c r="F18287" s="148"/>
      <c r="G18287" s="149"/>
      <c r="H18287" s="148"/>
      <c r="I18287"/>
    </row>
    <row r="18288" spans="1:9" x14ac:dyDescent="0.25">
      <c r="A18288"/>
      <c r="B18288"/>
      <c r="C18288"/>
      <c r="D18288"/>
      <c r="E18288" s="148"/>
      <c r="F18288" s="148"/>
      <c r="G18288" s="149"/>
      <c r="H18288" s="148"/>
      <c r="I18288"/>
    </row>
    <row r="18289" spans="1:9" x14ac:dyDescent="0.25">
      <c r="A18289"/>
      <c r="B18289"/>
      <c r="C18289"/>
      <c r="D18289"/>
      <c r="E18289" s="148"/>
      <c r="F18289" s="148"/>
      <c r="G18289" s="149"/>
      <c r="H18289" s="148"/>
      <c r="I18289"/>
    </row>
    <row r="18290" spans="1:9" x14ac:dyDescent="0.25">
      <c r="A18290"/>
      <c r="B18290"/>
      <c r="C18290"/>
      <c r="D18290"/>
      <c r="E18290" s="148"/>
      <c r="F18290" s="148"/>
      <c r="G18290" s="149"/>
      <c r="H18290" s="148"/>
      <c r="I18290"/>
    </row>
    <row r="18291" spans="1:9" x14ac:dyDescent="0.25">
      <c r="A18291"/>
      <c r="B18291"/>
      <c r="C18291"/>
      <c r="D18291"/>
      <c r="E18291" s="148"/>
      <c r="F18291" s="148"/>
      <c r="G18291" s="149"/>
      <c r="H18291" s="148"/>
      <c r="I18291"/>
    </row>
    <row r="18292" spans="1:9" x14ac:dyDescent="0.25">
      <c r="A18292"/>
      <c r="B18292"/>
      <c r="C18292"/>
      <c r="D18292"/>
      <c r="E18292" s="148"/>
      <c r="F18292" s="148"/>
      <c r="G18292" s="149"/>
      <c r="H18292" s="148"/>
      <c r="I18292"/>
    </row>
    <row r="18293" spans="1:9" x14ac:dyDescent="0.25">
      <c r="A18293"/>
      <c r="B18293"/>
      <c r="C18293"/>
      <c r="D18293"/>
      <c r="E18293" s="148"/>
      <c r="F18293" s="148"/>
      <c r="G18293" s="149"/>
      <c r="H18293" s="148"/>
      <c r="I18293"/>
    </row>
    <row r="18294" spans="1:9" x14ac:dyDescent="0.25">
      <c r="A18294"/>
      <c r="B18294"/>
      <c r="C18294"/>
      <c r="D18294"/>
      <c r="E18294" s="148"/>
      <c r="F18294" s="148"/>
      <c r="G18294" s="149"/>
      <c r="H18294" s="148"/>
      <c r="I18294"/>
    </row>
    <row r="18295" spans="1:9" x14ac:dyDescent="0.25">
      <c r="A18295"/>
      <c r="B18295"/>
      <c r="C18295"/>
      <c r="D18295"/>
      <c r="E18295" s="148"/>
      <c r="F18295" s="148"/>
      <c r="G18295" s="149"/>
      <c r="H18295" s="148"/>
      <c r="I18295"/>
    </row>
    <row r="18296" spans="1:9" x14ac:dyDescent="0.25">
      <c r="A18296"/>
      <c r="B18296"/>
      <c r="C18296"/>
      <c r="D18296"/>
      <c r="E18296" s="148"/>
      <c r="F18296" s="148"/>
      <c r="G18296" s="149"/>
      <c r="H18296" s="148"/>
      <c r="I18296"/>
    </row>
    <row r="18297" spans="1:9" x14ac:dyDescent="0.25">
      <c r="A18297"/>
      <c r="B18297"/>
      <c r="C18297"/>
      <c r="D18297"/>
      <c r="E18297" s="148"/>
      <c r="F18297" s="148"/>
      <c r="G18297" s="149"/>
      <c r="H18297" s="148"/>
      <c r="I18297"/>
    </row>
    <row r="18298" spans="1:9" x14ac:dyDescent="0.25">
      <c r="A18298"/>
      <c r="B18298"/>
      <c r="C18298"/>
      <c r="D18298"/>
      <c r="E18298" s="148"/>
      <c r="F18298" s="148"/>
      <c r="G18298" s="149"/>
      <c r="H18298" s="148"/>
      <c r="I18298"/>
    </row>
    <row r="18299" spans="1:9" x14ac:dyDescent="0.25">
      <c r="A18299"/>
      <c r="B18299"/>
      <c r="C18299"/>
      <c r="D18299"/>
      <c r="E18299" s="148"/>
      <c r="F18299" s="148"/>
      <c r="G18299" s="149"/>
      <c r="H18299" s="148"/>
      <c r="I18299"/>
    </row>
    <row r="18300" spans="1:9" x14ac:dyDescent="0.25">
      <c r="A18300"/>
      <c r="B18300"/>
      <c r="C18300"/>
      <c r="D18300"/>
      <c r="E18300" s="148"/>
      <c r="F18300" s="148"/>
      <c r="G18300" s="149"/>
      <c r="H18300" s="148"/>
      <c r="I18300"/>
    </row>
    <row r="18301" spans="1:9" x14ac:dyDescent="0.25">
      <c r="A18301"/>
      <c r="B18301"/>
      <c r="C18301"/>
      <c r="D18301"/>
      <c r="E18301" s="148"/>
      <c r="F18301" s="148"/>
      <c r="G18301" s="149"/>
      <c r="H18301" s="148"/>
      <c r="I18301"/>
    </row>
    <row r="18302" spans="1:9" x14ac:dyDescent="0.25">
      <c r="A18302"/>
      <c r="B18302"/>
      <c r="C18302"/>
      <c r="D18302"/>
      <c r="E18302" s="148"/>
      <c r="F18302" s="148"/>
      <c r="G18302" s="149"/>
      <c r="H18302" s="148"/>
      <c r="I18302"/>
    </row>
    <row r="18303" spans="1:9" x14ac:dyDescent="0.25">
      <c r="A18303"/>
      <c r="B18303"/>
      <c r="C18303"/>
      <c r="D18303"/>
      <c r="E18303" s="148"/>
      <c r="F18303" s="148"/>
      <c r="G18303" s="149"/>
      <c r="H18303" s="148"/>
      <c r="I18303"/>
    </row>
    <row r="18304" spans="1:9" x14ac:dyDescent="0.25">
      <c r="A18304"/>
      <c r="B18304"/>
      <c r="C18304"/>
      <c r="D18304"/>
      <c r="E18304" s="148"/>
      <c r="F18304" s="148"/>
      <c r="G18304" s="149"/>
      <c r="H18304" s="148"/>
      <c r="I18304"/>
    </row>
    <row r="18305" spans="1:9" x14ac:dyDescent="0.25">
      <c r="A18305"/>
      <c r="B18305"/>
      <c r="C18305"/>
      <c r="D18305"/>
      <c r="E18305" s="148"/>
      <c r="F18305" s="148"/>
      <c r="G18305" s="149"/>
      <c r="H18305" s="148"/>
      <c r="I18305"/>
    </row>
    <row r="18306" spans="1:9" x14ac:dyDescent="0.25">
      <c r="A18306"/>
      <c r="B18306"/>
      <c r="C18306"/>
      <c r="D18306"/>
      <c r="E18306" s="148"/>
      <c r="F18306" s="148"/>
      <c r="G18306" s="149"/>
      <c r="H18306" s="148"/>
      <c r="I18306"/>
    </row>
    <row r="18307" spans="1:9" x14ac:dyDescent="0.25">
      <c r="A18307"/>
      <c r="B18307"/>
      <c r="C18307"/>
      <c r="D18307"/>
      <c r="E18307" s="148"/>
      <c r="F18307" s="148"/>
      <c r="G18307" s="149"/>
      <c r="H18307" s="148"/>
      <c r="I18307"/>
    </row>
    <row r="18308" spans="1:9" x14ac:dyDescent="0.25">
      <c r="A18308"/>
      <c r="B18308"/>
      <c r="C18308"/>
      <c r="D18308"/>
      <c r="E18308" s="148"/>
      <c r="F18308" s="148"/>
      <c r="G18308" s="149"/>
      <c r="H18308" s="148"/>
      <c r="I18308"/>
    </row>
    <row r="18309" spans="1:9" x14ac:dyDescent="0.25">
      <c r="A18309"/>
      <c r="B18309"/>
      <c r="C18309"/>
      <c r="D18309"/>
      <c r="E18309" s="148"/>
      <c r="F18309" s="148"/>
      <c r="G18309" s="149"/>
      <c r="H18309" s="148"/>
      <c r="I18309"/>
    </row>
    <row r="18310" spans="1:9" x14ac:dyDescent="0.25">
      <c r="A18310"/>
      <c r="B18310"/>
      <c r="C18310"/>
      <c r="D18310"/>
      <c r="E18310" s="148"/>
      <c r="F18310" s="148"/>
      <c r="G18310" s="149"/>
      <c r="H18310" s="148"/>
      <c r="I18310"/>
    </row>
    <row r="18311" spans="1:9" x14ac:dyDescent="0.25">
      <c r="A18311"/>
      <c r="B18311"/>
      <c r="C18311"/>
      <c r="D18311"/>
      <c r="E18311" s="148"/>
      <c r="F18311" s="148"/>
      <c r="G18311" s="149"/>
      <c r="H18311" s="148"/>
      <c r="I18311"/>
    </row>
    <row r="18312" spans="1:9" x14ac:dyDescent="0.25">
      <c r="A18312"/>
      <c r="B18312"/>
      <c r="C18312"/>
      <c r="D18312"/>
      <c r="E18312" s="148"/>
      <c r="F18312" s="148"/>
      <c r="G18312" s="149"/>
      <c r="H18312" s="148"/>
      <c r="I18312"/>
    </row>
    <row r="18313" spans="1:9" x14ac:dyDescent="0.25">
      <c r="A18313"/>
      <c r="B18313"/>
      <c r="C18313"/>
      <c r="D18313"/>
      <c r="E18313" s="148"/>
      <c r="F18313" s="148"/>
      <c r="G18313" s="149"/>
      <c r="H18313" s="148"/>
      <c r="I18313"/>
    </row>
    <row r="18314" spans="1:9" x14ac:dyDescent="0.25">
      <c r="A18314"/>
      <c r="B18314"/>
      <c r="C18314"/>
      <c r="D18314"/>
      <c r="E18314" s="148"/>
      <c r="F18314" s="148"/>
      <c r="G18314" s="149"/>
      <c r="H18314" s="148"/>
      <c r="I18314"/>
    </row>
    <row r="18315" spans="1:9" x14ac:dyDescent="0.25">
      <c r="A18315"/>
      <c r="B18315"/>
      <c r="C18315"/>
      <c r="D18315"/>
      <c r="E18315" s="148"/>
      <c r="F18315" s="148"/>
      <c r="G18315" s="149"/>
      <c r="H18315" s="148"/>
      <c r="I18315"/>
    </row>
    <row r="18316" spans="1:9" x14ac:dyDescent="0.25">
      <c r="A18316"/>
      <c r="B18316"/>
      <c r="C18316"/>
      <c r="D18316"/>
      <c r="E18316" s="148"/>
      <c r="F18316" s="148"/>
      <c r="G18316" s="149"/>
      <c r="H18316" s="148"/>
      <c r="I18316"/>
    </row>
    <row r="18317" spans="1:9" x14ac:dyDescent="0.25">
      <c r="A18317"/>
      <c r="B18317"/>
      <c r="C18317"/>
      <c r="D18317"/>
      <c r="E18317" s="148"/>
      <c r="F18317" s="148"/>
      <c r="G18317" s="149"/>
      <c r="H18317" s="148"/>
      <c r="I18317"/>
    </row>
    <row r="18318" spans="1:9" x14ac:dyDescent="0.25">
      <c r="A18318"/>
      <c r="B18318"/>
      <c r="C18318"/>
      <c r="D18318"/>
      <c r="E18318" s="148"/>
      <c r="F18318" s="148"/>
      <c r="G18318" s="149"/>
      <c r="H18318" s="148"/>
      <c r="I18318"/>
    </row>
    <row r="18319" spans="1:9" x14ac:dyDescent="0.25">
      <c r="A18319"/>
      <c r="B18319"/>
      <c r="C18319"/>
      <c r="D18319"/>
      <c r="E18319" s="148"/>
      <c r="F18319" s="148"/>
      <c r="G18319" s="149"/>
      <c r="H18319" s="148"/>
      <c r="I18319"/>
    </row>
    <row r="18320" spans="1:9" x14ac:dyDescent="0.25">
      <c r="A18320"/>
      <c r="B18320"/>
      <c r="C18320"/>
      <c r="D18320"/>
      <c r="E18320" s="148"/>
      <c r="F18320" s="148"/>
      <c r="G18320" s="149"/>
      <c r="H18320" s="148"/>
      <c r="I18320"/>
    </row>
    <row r="18321" spans="1:9" x14ac:dyDescent="0.25">
      <c r="A18321"/>
      <c r="B18321"/>
      <c r="C18321"/>
      <c r="D18321"/>
      <c r="E18321" s="148"/>
      <c r="F18321" s="148"/>
      <c r="G18321" s="149"/>
      <c r="H18321" s="148"/>
      <c r="I18321"/>
    </row>
    <row r="18322" spans="1:9" x14ac:dyDescent="0.25">
      <c r="A18322"/>
      <c r="B18322"/>
      <c r="C18322"/>
      <c r="D18322"/>
      <c r="E18322" s="148"/>
      <c r="F18322" s="148"/>
      <c r="G18322" s="149"/>
      <c r="H18322" s="148"/>
      <c r="I18322"/>
    </row>
    <row r="18323" spans="1:9" x14ac:dyDescent="0.25">
      <c r="A18323"/>
      <c r="B18323"/>
      <c r="C18323"/>
      <c r="D18323"/>
      <c r="E18323" s="148"/>
      <c r="F18323" s="148"/>
      <c r="G18323" s="149"/>
      <c r="H18323" s="148"/>
      <c r="I18323"/>
    </row>
    <row r="18324" spans="1:9" x14ac:dyDescent="0.25">
      <c r="A18324"/>
      <c r="B18324"/>
      <c r="C18324"/>
      <c r="D18324"/>
      <c r="E18324" s="148"/>
      <c r="F18324" s="148"/>
      <c r="G18324" s="149"/>
      <c r="H18324" s="148"/>
      <c r="I18324"/>
    </row>
    <row r="18325" spans="1:9" x14ac:dyDescent="0.25">
      <c r="A18325"/>
      <c r="B18325"/>
      <c r="C18325"/>
      <c r="D18325"/>
      <c r="E18325" s="148"/>
      <c r="F18325" s="148"/>
      <c r="G18325" s="149"/>
      <c r="H18325" s="148"/>
      <c r="I18325"/>
    </row>
    <row r="18326" spans="1:9" x14ac:dyDescent="0.25">
      <c r="A18326"/>
      <c r="B18326"/>
      <c r="C18326"/>
      <c r="D18326"/>
      <c r="E18326" s="148"/>
      <c r="F18326" s="148"/>
      <c r="G18326" s="149"/>
      <c r="H18326" s="148"/>
      <c r="I18326"/>
    </row>
    <row r="18327" spans="1:9" x14ac:dyDescent="0.25">
      <c r="A18327"/>
      <c r="B18327"/>
      <c r="C18327"/>
      <c r="D18327"/>
      <c r="E18327" s="148"/>
      <c r="F18327" s="148"/>
      <c r="G18327" s="149"/>
      <c r="H18327" s="148"/>
      <c r="I18327"/>
    </row>
    <row r="18328" spans="1:9" x14ac:dyDescent="0.25">
      <c r="A18328"/>
      <c r="B18328"/>
      <c r="C18328"/>
      <c r="D18328"/>
      <c r="E18328" s="148"/>
      <c r="F18328" s="148"/>
      <c r="G18328" s="149"/>
      <c r="H18328" s="148"/>
      <c r="I18328"/>
    </row>
    <row r="18329" spans="1:9" x14ac:dyDescent="0.25">
      <c r="A18329"/>
      <c r="B18329"/>
      <c r="C18329"/>
      <c r="D18329"/>
      <c r="E18329" s="148"/>
      <c r="F18329" s="148"/>
      <c r="G18329" s="149"/>
      <c r="H18329" s="148"/>
      <c r="I18329"/>
    </row>
    <row r="18330" spans="1:9" x14ac:dyDescent="0.25">
      <c r="A18330"/>
      <c r="B18330"/>
      <c r="C18330"/>
      <c r="D18330"/>
      <c r="E18330" s="148"/>
      <c r="F18330" s="148"/>
      <c r="G18330" s="149"/>
      <c r="H18330" s="148"/>
      <c r="I18330"/>
    </row>
    <row r="18331" spans="1:9" x14ac:dyDescent="0.25">
      <c r="A18331"/>
      <c r="B18331"/>
      <c r="C18331"/>
      <c r="D18331"/>
      <c r="E18331" s="148"/>
      <c r="F18331" s="148"/>
      <c r="G18331" s="149"/>
      <c r="H18331" s="148"/>
      <c r="I18331"/>
    </row>
    <row r="18332" spans="1:9" x14ac:dyDescent="0.25">
      <c r="A18332"/>
      <c r="B18332"/>
      <c r="C18332"/>
      <c r="D18332"/>
      <c r="E18332" s="148"/>
      <c r="F18332" s="148"/>
      <c r="G18332" s="149"/>
      <c r="H18332" s="148"/>
      <c r="I18332"/>
    </row>
    <row r="18333" spans="1:9" x14ac:dyDescent="0.25">
      <c r="A18333"/>
      <c r="B18333"/>
      <c r="C18333"/>
      <c r="D18333"/>
      <c r="E18333" s="148"/>
      <c r="F18333" s="148"/>
      <c r="G18333" s="149"/>
      <c r="H18333" s="148"/>
      <c r="I18333"/>
    </row>
    <row r="18334" spans="1:9" x14ac:dyDescent="0.25">
      <c r="A18334"/>
      <c r="B18334"/>
      <c r="C18334"/>
      <c r="D18334"/>
      <c r="E18334" s="148"/>
      <c r="F18334" s="148"/>
      <c r="G18334" s="149"/>
      <c r="H18334" s="148"/>
      <c r="I18334"/>
    </row>
    <row r="18335" spans="1:9" x14ac:dyDescent="0.25">
      <c r="A18335"/>
      <c r="B18335"/>
      <c r="C18335"/>
      <c r="D18335"/>
      <c r="E18335" s="148"/>
      <c r="F18335" s="148"/>
      <c r="G18335" s="149"/>
      <c r="H18335" s="148"/>
      <c r="I18335"/>
    </row>
    <row r="18336" spans="1:9" x14ac:dyDescent="0.25">
      <c r="A18336"/>
      <c r="B18336"/>
      <c r="C18336"/>
      <c r="D18336"/>
      <c r="E18336" s="148"/>
      <c r="F18336" s="148"/>
      <c r="G18336" s="149"/>
      <c r="H18336" s="148"/>
      <c r="I18336"/>
    </row>
    <row r="18337" spans="1:9" x14ac:dyDescent="0.25">
      <c r="A18337"/>
      <c r="B18337"/>
      <c r="C18337"/>
      <c r="D18337"/>
      <c r="E18337" s="148"/>
      <c r="F18337" s="148"/>
      <c r="G18337" s="149"/>
      <c r="H18337" s="148"/>
      <c r="I18337"/>
    </row>
    <row r="18338" spans="1:9" x14ac:dyDescent="0.25">
      <c r="A18338"/>
      <c r="B18338"/>
      <c r="C18338"/>
      <c r="D18338"/>
      <c r="E18338" s="148"/>
      <c r="F18338" s="148"/>
      <c r="G18338" s="149"/>
      <c r="H18338" s="148"/>
      <c r="I18338"/>
    </row>
    <row r="18339" spans="1:9" x14ac:dyDescent="0.25">
      <c r="A18339"/>
      <c r="B18339"/>
      <c r="C18339"/>
      <c r="D18339"/>
      <c r="E18339" s="148"/>
      <c r="F18339" s="148"/>
      <c r="G18339" s="149"/>
      <c r="H18339" s="148"/>
      <c r="I18339"/>
    </row>
    <row r="18340" spans="1:9" x14ac:dyDescent="0.25">
      <c r="A18340"/>
      <c r="B18340"/>
      <c r="C18340"/>
      <c r="D18340"/>
      <c r="E18340" s="148"/>
      <c r="F18340" s="148"/>
      <c r="G18340" s="149"/>
      <c r="H18340" s="148"/>
      <c r="I18340"/>
    </row>
    <row r="18341" spans="1:9" x14ac:dyDescent="0.25">
      <c r="A18341"/>
      <c r="B18341"/>
      <c r="C18341"/>
      <c r="D18341"/>
      <c r="E18341" s="148"/>
      <c r="F18341" s="148"/>
      <c r="G18341" s="149"/>
      <c r="H18341" s="148"/>
      <c r="I18341"/>
    </row>
    <row r="18342" spans="1:9" x14ac:dyDescent="0.25">
      <c r="A18342"/>
      <c r="B18342"/>
      <c r="C18342"/>
      <c r="D18342"/>
      <c r="E18342" s="148"/>
      <c r="F18342" s="148"/>
      <c r="G18342" s="149"/>
      <c r="H18342" s="148"/>
      <c r="I18342"/>
    </row>
    <row r="18343" spans="1:9" x14ac:dyDescent="0.25">
      <c r="A18343"/>
      <c r="B18343"/>
      <c r="C18343"/>
      <c r="D18343"/>
      <c r="E18343" s="148"/>
      <c r="F18343" s="148"/>
      <c r="G18343" s="149"/>
      <c r="H18343" s="148"/>
      <c r="I18343"/>
    </row>
    <row r="18344" spans="1:9" x14ac:dyDescent="0.25">
      <c r="A18344"/>
      <c r="B18344"/>
      <c r="C18344"/>
      <c r="D18344"/>
      <c r="E18344" s="148"/>
      <c r="F18344" s="148"/>
      <c r="G18344" s="149"/>
      <c r="H18344" s="148"/>
      <c r="I18344"/>
    </row>
    <row r="18345" spans="1:9" x14ac:dyDescent="0.25">
      <c r="A18345"/>
      <c r="B18345"/>
      <c r="C18345"/>
      <c r="D18345"/>
      <c r="E18345" s="148"/>
      <c r="F18345" s="148"/>
      <c r="G18345" s="149"/>
      <c r="H18345" s="148"/>
      <c r="I18345"/>
    </row>
    <row r="18346" spans="1:9" x14ac:dyDescent="0.25">
      <c r="A18346"/>
      <c r="B18346"/>
      <c r="C18346"/>
      <c r="D18346"/>
      <c r="E18346" s="148"/>
      <c r="F18346" s="148"/>
      <c r="G18346" s="149"/>
      <c r="H18346" s="148"/>
      <c r="I18346"/>
    </row>
    <row r="18347" spans="1:9" x14ac:dyDescent="0.25">
      <c r="A18347"/>
      <c r="B18347"/>
      <c r="C18347"/>
      <c r="D18347"/>
      <c r="E18347" s="148"/>
      <c r="F18347" s="148"/>
      <c r="G18347" s="149"/>
      <c r="H18347" s="148"/>
      <c r="I18347"/>
    </row>
    <row r="18348" spans="1:9" x14ac:dyDescent="0.25">
      <c r="A18348"/>
      <c r="B18348"/>
      <c r="C18348"/>
      <c r="D18348"/>
      <c r="E18348" s="148"/>
      <c r="F18348" s="148"/>
      <c r="G18348" s="149"/>
      <c r="H18348" s="148"/>
      <c r="I18348"/>
    </row>
    <row r="18349" spans="1:9" x14ac:dyDescent="0.25">
      <c r="A18349"/>
      <c r="B18349"/>
      <c r="C18349"/>
      <c r="D18349"/>
      <c r="E18349" s="148"/>
      <c r="F18349" s="148"/>
      <c r="G18349" s="149"/>
      <c r="H18349" s="148"/>
      <c r="I18349"/>
    </row>
    <row r="18350" spans="1:9" x14ac:dyDescent="0.25">
      <c r="A18350"/>
      <c r="B18350"/>
      <c r="C18350"/>
      <c r="D18350"/>
      <c r="E18350" s="148"/>
      <c r="F18350" s="148"/>
      <c r="G18350" s="149"/>
      <c r="H18350" s="148"/>
      <c r="I18350"/>
    </row>
    <row r="18351" spans="1:9" x14ac:dyDescent="0.25">
      <c r="A18351"/>
      <c r="B18351"/>
      <c r="C18351"/>
      <c r="D18351"/>
      <c r="E18351" s="148"/>
      <c r="F18351" s="148"/>
      <c r="G18351" s="149"/>
      <c r="H18351" s="148"/>
      <c r="I18351"/>
    </row>
    <row r="18352" spans="1:9" x14ac:dyDescent="0.25">
      <c r="A18352"/>
      <c r="B18352"/>
      <c r="C18352"/>
      <c r="D18352"/>
      <c r="E18352" s="148"/>
      <c r="F18352" s="148"/>
      <c r="G18352" s="149"/>
      <c r="H18352" s="148"/>
      <c r="I18352"/>
    </row>
    <row r="18353" spans="1:9" x14ac:dyDescent="0.25">
      <c r="A18353"/>
      <c r="B18353"/>
      <c r="C18353"/>
      <c r="D18353"/>
      <c r="E18353" s="148"/>
      <c r="F18353" s="148"/>
      <c r="G18353" s="149"/>
      <c r="H18353" s="148"/>
      <c r="I18353"/>
    </row>
    <row r="18354" spans="1:9" x14ac:dyDescent="0.25">
      <c r="A18354"/>
      <c r="B18354"/>
      <c r="C18354"/>
      <c r="D18354"/>
      <c r="E18354" s="148"/>
      <c r="F18354" s="148"/>
      <c r="G18354" s="149"/>
      <c r="H18354" s="148"/>
      <c r="I18354"/>
    </row>
    <row r="18355" spans="1:9" x14ac:dyDescent="0.25">
      <c r="A18355"/>
      <c r="B18355"/>
      <c r="C18355"/>
      <c r="D18355"/>
      <c r="E18355" s="148"/>
      <c r="F18355" s="148"/>
      <c r="G18355" s="149"/>
      <c r="H18355" s="148"/>
      <c r="I18355"/>
    </row>
    <row r="18356" spans="1:9" x14ac:dyDescent="0.25">
      <c r="A18356"/>
      <c r="B18356"/>
      <c r="C18356"/>
      <c r="D18356"/>
      <c r="E18356" s="148"/>
      <c r="F18356" s="148"/>
      <c r="G18356" s="149"/>
      <c r="H18356" s="148"/>
      <c r="I18356"/>
    </row>
    <row r="18357" spans="1:9" x14ac:dyDescent="0.25">
      <c r="A18357"/>
      <c r="B18357"/>
      <c r="C18357"/>
      <c r="D18357"/>
      <c r="E18357" s="148"/>
      <c r="F18357" s="148"/>
      <c r="G18357" s="149"/>
      <c r="H18357" s="148"/>
      <c r="I18357"/>
    </row>
    <row r="18358" spans="1:9" x14ac:dyDescent="0.25">
      <c r="A18358"/>
      <c r="B18358"/>
      <c r="C18358"/>
      <c r="D18358"/>
      <c r="E18358" s="148"/>
      <c r="F18358" s="148"/>
      <c r="G18358" s="149"/>
      <c r="H18358" s="148"/>
      <c r="I18358"/>
    </row>
    <row r="18359" spans="1:9" x14ac:dyDescent="0.25">
      <c r="A18359"/>
      <c r="B18359"/>
      <c r="C18359"/>
      <c r="D18359"/>
      <c r="E18359" s="148"/>
      <c r="F18359" s="148"/>
      <c r="G18359" s="149"/>
      <c r="H18359" s="148"/>
      <c r="I18359"/>
    </row>
    <row r="18360" spans="1:9" x14ac:dyDescent="0.25">
      <c r="A18360"/>
      <c r="B18360"/>
      <c r="C18360"/>
      <c r="D18360"/>
      <c r="E18360" s="148"/>
      <c r="F18360" s="148"/>
      <c r="G18360" s="149"/>
      <c r="H18360" s="148"/>
      <c r="I18360"/>
    </row>
    <row r="18361" spans="1:9" x14ac:dyDescent="0.25">
      <c r="A18361"/>
      <c r="B18361"/>
      <c r="C18361"/>
      <c r="D18361"/>
      <c r="E18361" s="148"/>
      <c r="F18361" s="148"/>
      <c r="G18361" s="149"/>
      <c r="H18361" s="148"/>
      <c r="I18361"/>
    </row>
    <row r="18362" spans="1:9" x14ac:dyDescent="0.25">
      <c r="A18362"/>
      <c r="B18362"/>
      <c r="C18362"/>
      <c r="D18362"/>
      <c r="E18362" s="148"/>
      <c r="F18362" s="148"/>
      <c r="G18362" s="149"/>
      <c r="H18362" s="148"/>
      <c r="I18362"/>
    </row>
    <row r="18363" spans="1:9" x14ac:dyDescent="0.25">
      <c r="A18363"/>
      <c r="B18363"/>
      <c r="C18363"/>
      <c r="D18363"/>
      <c r="E18363" s="148"/>
      <c r="F18363" s="148"/>
      <c r="G18363" s="149"/>
      <c r="H18363" s="148"/>
      <c r="I18363"/>
    </row>
    <row r="18364" spans="1:9" x14ac:dyDescent="0.25">
      <c r="A18364"/>
      <c r="B18364"/>
      <c r="C18364"/>
      <c r="D18364"/>
      <c r="E18364" s="148"/>
      <c r="F18364" s="148"/>
      <c r="G18364" s="149"/>
      <c r="H18364" s="148"/>
      <c r="I18364"/>
    </row>
    <row r="18365" spans="1:9" x14ac:dyDescent="0.25">
      <c r="A18365"/>
      <c r="B18365"/>
      <c r="C18365"/>
      <c r="D18365"/>
      <c r="E18365" s="148"/>
      <c r="F18365" s="148"/>
      <c r="G18365" s="149"/>
      <c r="H18365" s="148"/>
      <c r="I18365"/>
    </row>
    <row r="18366" spans="1:9" x14ac:dyDescent="0.25">
      <c r="A18366"/>
      <c r="B18366"/>
      <c r="C18366"/>
      <c r="D18366"/>
      <c r="E18366" s="148"/>
      <c r="F18366" s="148"/>
      <c r="G18366" s="149"/>
      <c r="H18366" s="148"/>
      <c r="I18366"/>
    </row>
    <row r="18367" spans="1:9" x14ac:dyDescent="0.25">
      <c r="A18367"/>
      <c r="B18367"/>
      <c r="C18367"/>
      <c r="D18367"/>
      <c r="E18367" s="148"/>
      <c r="F18367" s="148"/>
      <c r="G18367" s="149"/>
      <c r="H18367" s="148"/>
      <c r="I18367"/>
    </row>
    <row r="18368" spans="1:9" x14ac:dyDescent="0.25">
      <c r="A18368"/>
      <c r="B18368"/>
      <c r="C18368"/>
      <c r="D18368"/>
      <c r="E18368" s="148"/>
      <c r="F18368" s="148"/>
      <c r="G18368" s="149"/>
      <c r="H18368" s="148"/>
      <c r="I18368"/>
    </row>
    <row r="18369" spans="1:9" x14ac:dyDescent="0.25">
      <c r="A18369"/>
      <c r="B18369"/>
      <c r="C18369"/>
      <c r="D18369"/>
      <c r="E18369" s="148"/>
      <c r="F18369" s="148"/>
      <c r="G18369" s="149"/>
      <c r="H18369" s="148"/>
      <c r="I18369"/>
    </row>
    <row r="18370" spans="1:9" x14ac:dyDescent="0.25">
      <c r="A18370"/>
      <c r="B18370"/>
      <c r="C18370"/>
      <c r="D18370"/>
      <c r="E18370" s="148"/>
      <c r="F18370" s="148"/>
      <c r="G18370" s="149"/>
      <c r="H18370" s="148"/>
      <c r="I18370"/>
    </row>
    <row r="18371" spans="1:9" x14ac:dyDescent="0.25">
      <c r="A18371"/>
      <c r="B18371"/>
      <c r="C18371"/>
      <c r="D18371"/>
      <c r="E18371" s="148"/>
      <c r="F18371" s="148"/>
      <c r="G18371" s="149"/>
      <c r="H18371" s="148"/>
      <c r="I18371"/>
    </row>
    <row r="18372" spans="1:9" x14ac:dyDescent="0.25">
      <c r="A18372"/>
      <c r="B18372"/>
      <c r="C18372"/>
      <c r="D18372"/>
      <c r="E18372" s="148"/>
      <c r="F18372" s="148"/>
      <c r="G18372" s="149"/>
      <c r="H18372" s="148"/>
      <c r="I18372"/>
    </row>
    <row r="18373" spans="1:9" x14ac:dyDescent="0.25">
      <c r="A18373"/>
      <c r="B18373"/>
      <c r="C18373"/>
      <c r="D18373"/>
      <c r="E18373" s="148"/>
      <c r="F18373" s="148"/>
      <c r="G18373" s="149"/>
      <c r="H18373" s="148"/>
      <c r="I18373"/>
    </row>
    <row r="18374" spans="1:9" x14ac:dyDescent="0.25">
      <c r="A18374"/>
      <c r="B18374"/>
      <c r="C18374"/>
      <c r="D18374"/>
      <c r="E18374" s="148"/>
      <c r="F18374" s="148"/>
      <c r="G18374" s="149"/>
      <c r="H18374" s="148"/>
      <c r="I18374"/>
    </row>
    <row r="18375" spans="1:9" x14ac:dyDescent="0.25">
      <c r="A18375"/>
      <c r="B18375"/>
      <c r="C18375"/>
      <c r="D18375"/>
      <c r="E18375" s="148"/>
      <c r="F18375" s="148"/>
      <c r="G18375" s="149"/>
      <c r="H18375" s="148"/>
      <c r="I18375"/>
    </row>
    <row r="18376" spans="1:9" x14ac:dyDescent="0.25">
      <c r="A18376"/>
      <c r="B18376"/>
      <c r="C18376"/>
      <c r="D18376"/>
      <c r="E18376" s="148"/>
      <c r="F18376" s="148"/>
      <c r="G18376" s="149"/>
      <c r="H18376" s="148"/>
      <c r="I18376"/>
    </row>
    <row r="18377" spans="1:9" x14ac:dyDescent="0.25">
      <c r="A18377"/>
      <c r="B18377"/>
      <c r="C18377"/>
      <c r="D18377"/>
      <c r="E18377" s="148"/>
      <c r="F18377" s="148"/>
      <c r="G18377" s="149"/>
      <c r="H18377" s="148"/>
      <c r="I18377"/>
    </row>
    <row r="18378" spans="1:9" x14ac:dyDescent="0.25">
      <c r="A18378"/>
      <c r="B18378"/>
      <c r="C18378"/>
      <c r="D18378"/>
      <c r="E18378" s="148"/>
      <c r="F18378" s="148"/>
      <c r="G18378" s="149"/>
      <c r="H18378" s="148"/>
      <c r="I18378"/>
    </row>
    <row r="18379" spans="1:9" x14ac:dyDescent="0.25">
      <c r="A18379"/>
      <c r="B18379"/>
      <c r="C18379"/>
      <c r="D18379"/>
      <c r="E18379" s="148"/>
      <c r="F18379" s="148"/>
      <c r="G18379" s="149"/>
      <c r="H18379" s="148"/>
      <c r="I18379"/>
    </row>
    <row r="18380" spans="1:9" x14ac:dyDescent="0.25">
      <c r="A18380"/>
      <c r="B18380"/>
      <c r="C18380"/>
      <c r="D18380"/>
      <c r="E18380" s="148"/>
      <c r="F18380" s="148"/>
      <c r="G18380" s="149"/>
      <c r="H18380" s="148"/>
      <c r="I18380"/>
    </row>
    <row r="18381" spans="1:9" x14ac:dyDescent="0.25">
      <c r="A18381"/>
      <c r="B18381"/>
      <c r="C18381"/>
      <c r="D18381"/>
      <c r="E18381" s="148"/>
      <c r="F18381" s="148"/>
      <c r="G18381" s="149"/>
      <c r="H18381" s="148"/>
      <c r="I18381"/>
    </row>
    <row r="18382" spans="1:9" x14ac:dyDescent="0.25">
      <c r="A18382"/>
      <c r="B18382"/>
      <c r="C18382"/>
      <c r="D18382"/>
      <c r="E18382" s="148"/>
      <c r="F18382" s="148"/>
      <c r="G18382" s="149"/>
      <c r="H18382" s="148"/>
      <c r="I18382"/>
    </row>
    <row r="18383" spans="1:9" x14ac:dyDescent="0.25">
      <c r="A18383"/>
      <c r="B18383"/>
      <c r="C18383"/>
      <c r="D18383"/>
      <c r="E18383" s="148"/>
      <c r="F18383" s="148"/>
      <c r="G18383" s="149"/>
      <c r="H18383" s="148"/>
      <c r="I18383"/>
    </row>
    <row r="18384" spans="1:9" x14ac:dyDescent="0.25">
      <c r="A18384"/>
      <c r="B18384"/>
      <c r="C18384"/>
      <c r="D18384"/>
      <c r="E18384" s="148"/>
      <c r="F18384" s="148"/>
      <c r="G18384" s="149"/>
      <c r="H18384" s="148"/>
      <c r="I18384"/>
    </row>
    <row r="18385" spans="1:9" x14ac:dyDescent="0.25">
      <c r="A18385"/>
      <c r="B18385"/>
      <c r="C18385"/>
      <c r="D18385"/>
      <c r="E18385" s="148"/>
      <c r="F18385" s="148"/>
      <c r="G18385" s="149"/>
      <c r="H18385" s="148"/>
      <c r="I18385"/>
    </row>
    <row r="18386" spans="1:9" x14ac:dyDescent="0.25">
      <c r="A18386"/>
      <c r="B18386"/>
      <c r="C18386"/>
      <c r="D18386"/>
      <c r="E18386" s="148"/>
      <c r="F18386" s="148"/>
      <c r="G18386" s="149"/>
      <c r="H18386" s="148"/>
      <c r="I18386"/>
    </row>
    <row r="18387" spans="1:9" x14ac:dyDescent="0.25">
      <c r="A18387"/>
      <c r="B18387"/>
      <c r="C18387"/>
      <c r="D18387"/>
      <c r="E18387" s="148"/>
      <c r="F18387" s="148"/>
      <c r="G18387" s="149"/>
      <c r="H18387" s="148"/>
      <c r="I18387"/>
    </row>
    <row r="18388" spans="1:9" x14ac:dyDescent="0.25">
      <c r="A18388"/>
      <c r="B18388"/>
      <c r="C18388"/>
      <c r="D18388"/>
      <c r="E18388" s="148"/>
      <c r="F18388" s="148"/>
      <c r="G18388" s="149"/>
      <c r="H18388" s="148"/>
      <c r="I18388"/>
    </row>
    <row r="18389" spans="1:9" x14ac:dyDescent="0.25">
      <c r="A18389"/>
      <c r="B18389"/>
      <c r="C18389"/>
      <c r="D18389"/>
      <c r="E18389" s="148"/>
      <c r="F18389" s="148"/>
      <c r="G18389" s="149"/>
      <c r="H18389" s="148"/>
      <c r="I18389"/>
    </row>
    <row r="18390" spans="1:9" x14ac:dyDescent="0.25">
      <c r="A18390"/>
      <c r="B18390"/>
      <c r="C18390"/>
      <c r="D18390"/>
      <c r="E18390" s="148"/>
      <c r="F18390" s="148"/>
      <c r="G18390" s="149"/>
      <c r="H18390" s="148"/>
      <c r="I18390"/>
    </row>
    <row r="18391" spans="1:9" x14ac:dyDescent="0.25">
      <c r="A18391"/>
      <c r="B18391"/>
      <c r="C18391"/>
      <c r="D18391"/>
      <c r="E18391" s="148"/>
      <c r="F18391" s="148"/>
      <c r="G18391" s="149"/>
      <c r="H18391" s="148"/>
      <c r="I18391"/>
    </row>
    <row r="18392" spans="1:9" x14ac:dyDescent="0.25">
      <c r="A18392"/>
      <c r="B18392"/>
      <c r="C18392"/>
      <c r="D18392"/>
      <c r="E18392" s="148"/>
      <c r="F18392" s="148"/>
      <c r="G18392" s="149"/>
      <c r="H18392" s="148"/>
      <c r="I18392"/>
    </row>
    <row r="18393" spans="1:9" x14ac:dyDescent="0.25">
      <c r="A18393"/>
      <c r="B18393"/>
      <c r="C18393"/>
      <c r="D18393"/>
      <c r="E18393" s="148"/>
      <c r="F18393" s="148"/>
      <c r="G18393" s="149"/>
      <c r="H18393" s="148"/>
      <c r="I18393"/>
    </row>
    <row r="18394" spans="1:9" x14ac:dyDescent="0.25">
      <c r="A18394"/>
      <c r="B18394"/>
      <c r="C18394"/>
      <c r="D18394"/>
      <c r="E18394" s="148"/>
      <c r="F18394" s="148"/>
      <c r="G18394" s="149"/>
      <c r="H18394" s="148"/>
      <c r="I18394"/>
    </row>
    <row r="18395" spans="1:9" x14ac:dyDescent="0.25">
      <c r="A18395"/>
      <c r="B18395"/>
      <c r="C18395"/>
      <c r="D18395"/>
      <c r="E18395" s="148"/>
      <c r="F18395" s="148"/>
      <c r="G18395" s="149"/>
      <c r="H18395" s="148"/>
      <c r="I18395"/>
    </row>
    <row r="18396" spans="1:9" x14ac:dyDescent="0.25">
      <c r="A18396"/>
      <c r="B18396"/>
      <c r="C18396"/>
      <c r="D18396"/>
      <c r="E18396" s="148"/>
      <c r="F18396" s="148"/>
      <c r="G18396" s="149"/>
      <c r="H18396" s="148"/>
      <c r="I18396"/>
    </row>
    <row r="18397" spans="1:9" x14ac:dyDescent="0.25">
      <c r="A18397"/>
      <c r="B18397"/>
      <c r="C18397"/>
      <c r="D18397"/>
      <c r="E18397" s="148"/>
      <c r="F18397" s="148"/>
      <c r="G18397" s="149"/>
      <c r="H18397" s="148"/>
      <c r="I18397"/>
    </row>
    <row r="18398" spans="1:9" x14ac:dyDescent="0.25">
      <c r="A18398"/>
      <c r="B18398"/>
      <c r="C18398"/>
      <c r="D18398"/>
      <c r="E18398" s="148"/>
      <c r="F18398" s="148"/>
      <c r="G18398" s="149"/>
      <c r="H18398" s="148"/>
      <c r="I18398"/>
    </row>
    <row r="18399" spans="1:9" x14ac:dyDescent="0.25">
      <c r="A18399"/>
      <c r="B18399"/>
      <c r="C18399"/>
      <c r="D18399"/>
      <c r="E18399" s="148"/>
      <c r="F18399" s="148"/>
      <c r="G18399" s="149"/>
      <c r="H18399" s="148"/>
      <c r="I18399"/>
    </row>
    <row r="18400" spans="1:9" x14ac:dyDescent="0.25">
      <c r="A18400"/>
      <c r="B18400"/>
      <c r="C18400"/>
      <c r="D18400"/>
      <c r="E18400" s="148"/>
      <c r="F18400" s="148"/>
      <c r="G18400" s="149"/>
      <c r="H18400" s="148"/>
      <c r="I18400"/>
    </row>
    <row r="18401" spans="1:9" x14ac:dyDescent="0.25">
      <c r="A18401"/>
      <c r="B18401"/>
      <c r="C18401"/>
      <c r="D18401"/>
      <c r="E18401" s="148"/>
      <c r="F18401" s="148"/>
      <c r="G18401" s="149"/>
      <c r="H18401" s="148"/>
      <c r="I18401"/>
    </row>
    <row r="18402" spans="1:9" x14ac:dyDescent="0.25">
      <c r="A18402"/>
      <c r="B18402"/>
      <c r="C18402"/>
      <c r="D18402"/>
      <c r="E18402" s="148"/>
      <c r="F18402" s="148"/>
      <c r="G18402" s="149"/>
      <c r="H18402" s="148"/>
      <c r="I18402"/>
    </row>
    <row r="18403" spans="1:9" x14ac:dyDescent="0.25">
      <c r="A18403"/>
      <c r="B18403"/>
      <c r="C18403"/>
      <c r="D18403"/>
      <c r="E18403" s="148"/>
      <c r="F18403" s="148"/>
      <c r="G18403" s="149"/>
      <c r="H18403" s="148"/>
      <c r="I18403"/>
    </row>
    <row r="18404" spans="1:9" x14ac:dyDescent="0.25">
      <c r="A18404"/>
      <c r="B18404"/>
      <c r="C18404"/>
      <c r="D18404"/>
      <c r="E18404" s="148"/>
      <c r="F18404" s="148"/>
      <c r="G18404" s="149"/>
      <c r="H18404" s="148"/>
      <c r="I18404"/>
    </row>
    <row r="18405" spans="1:9" x14ac:dyDescent="0.25">
      <c r="A18405"/>
      <c r="B18405"/>
      <c r="C18405"/>
      <c r="D18405"/>
      <c r="E18405" s="148"/>
      <c r="F18405" s="148"/>
      <c r="G18405" s="149"/>
      <c r="H18405" s="148"/>
      <c r="I18405"/>
    </row>
    <row r="18406" spans="1:9" x14ac:dyDescent="0.25">
      <c r="A18406"/>
      <c r="B18406"/>
      <c r="C18406"/>
      <c r="D18406"/>
      <c r="E18406" s="148"/>
      <c r="F18406" s="148"/>
      <c r="G18406" s="149"/>
      <c r="H18406" s="148"/>
      <c r="I18406"/>
    </row>
    <row r="18407" spans="1:9" x14ac:dyDescent="0.25">
      <c r="A18407"/>
      <c r="B18407"/>
      <c r="C18407"/>
      <c r="D18407"/>
      <c r="E18407" s="148"/>
      <c r="F18407" s="148"/>
      <c r="G18407" s="149"/>
      <c r="H18407" s="148"/>
      <c r="I18407"/>
    </row>
    <row r="18408" spans="1:9" x14ac:dyDescent="0.25">
      <c r="A18408"/>
      <c r="B18408"/>
      <c r="C18408"/>
      <c r="D18408"/>
      <c r="E18408" s="148"/>
      <c r="F18408" s="148"/>
      <c r="G18408" s="149"/>
      <c r="H18408" s="148"/>
      <c r="I18408"/>
    </row>
    <row r="18409" spans="1:9" x14ac:dyDescent="0.25">
      <c r="A18409"/>
      <c r="B18409"/>
      <c r="C18409"/>
      <c r="D18409"/>
      <c r="E18409" s="148"/>
      <c r="F18409" s="148"/>
      <c r="G18409" s="149"/>
      <c r="H18409" s="148"/>
      <c r="I18409"/>
    </row>
    <row r="18410" spans="1:9" x14ac:dyDescent="0.25">
      <c r="A18410"/>
      <c r="B18410"/>
      <c r="C18410"/>
      <c r="D18410"/>
      <c r="E18410" s="148"/>
      <c r="F18410" s="148"/>
      <c r="G18410" s="149"/>
      <c r="H18410" s="148"/>
      <c r="I18410"/>
    </row>
    <row r="18411" spans="1:9" x14ac:dyDescent="0.25">
      <c r="A18411"/>
      <c r="B18411"/>
      <c r="C18411"/>
      <c r="D18411"/>
      <c r="E18411" s="148"/>
      <c r="F18411" s="148"/>
      <c r="G18411" s="149"/>
      <c r="H18411" s="148"/>
      <c r="I18411"/>
    </row>
    <row r="18412" spans="1:9" x14ac:dyDescent="0.25">
      <c r="A18412"/>
      <c r="B18412"/>
      <c r="C18412"/>
      <c r="D18412"/>
      <c r="E18412" s="148"/>
      <c r="F18412" s="148"/>
      <c r="G18412" s="149"/>
      <c r="H18412" s="148"/>
      <c r="I18412"/>
    </row>
    <row r="18413" spans="1:9" x14ac:dyDescent="0.25">
      <c r="A18413"/>
      <c r="B18413"/>
      <c r="C18413"/>
      <c r="D18413"/>
      <c r="E18413" s="148"/>
      <c r="F18413" s="148"/>
      <c r="G18413" s="149"/>
      <c r="H18413" s="148"/>
      <c r="I18413"/>
    </row>
    <row r="18414" spans="1:9" x14ac:dyDescent="0.25">
      <c r="A18414"/>
      <c r="B18414"/>
      <c r="C18414"/>
      <c r="D18414"/>
      <c r="E18414" s="148"/>
      <c r="F18414" s="148"/>
      <c r="G18414" s="149"/>
      <c r="H18414" s="148"/>
      <c r="I18414"/>
    </row>
    <row r="18415" spans="1:9" x14ac:dyDescent="0.25">
      <c r="A18415"/>
      <c r="B18415"/>
      <c r="C18415"/>
      <c r="D18415"/>
      <c r="E18415" s="148"/>
      <c r="F18415" s="148"/>
      <c r="G18415" s="149"/>
      <c r="H18415" s="148"/>
      <c r="I18415"/>
    </row>
    <row r="18416" spans="1:9" x14ac:dyDescent="0.25">
      <c r="A18416"/>
      <c r="B18416"/>
      <c r="C18416"/>
      <c r="D18416"/>
      <c r="E18416" s="148"/>
      <c r="F18416" s="148"/>
      <c r="G18416" s="149"/>
      <c r="H18416" s="148"/>
      <c r="I18416"/>
    </row>
    <row r="18417" spans="1:9" x14ac:dyDescent="0.25">
      <c r="A18417"/>
      <c r="B18417"/>
      <c r="C18417"/>
      <c r="D18417"/>
      <c r="E18417" s="148"/>
      <c r="F18417" s="148"/>
      <c r="G18417" s="149"/>
      <c r="H18417" s="148"/>
      <c r="I18417"/>
    </row>
    <row r="18418" spans="1:9" x14ac:dyDescent="0.25">
      <c r="A18418"/>
      <c r="B18418"/>
      <c r="C18418"/>
      <c r="D18418"/>
      <c r="E18418" s="148"/>
      <c r="F18418" s="148"/>
      <c r="G18418" s="149"/>
      <c r="H18418" s="148"/>
      <c r="I18418"/>
    </row>
    <row r="18419" spans="1:9" x14ac:dyDescent="0.25">
      <c r="A18419"/>
      <c r="B18419"/>
      <c r="C18419"/>
      <c r="D18419"/>
      <c r="E18419" s="148"/>
      <c r="F18419" s="148"/>
      <c r="G18419" s="149"/>
      <c r="H18419" s="148"/>
      <c r="I18419"/>
    </row>
    <row r="18420" spans="1:9" x14ac:dyDescent="0.25">
      <c r="A18420"/>
      <c r="B18420"/>
      <c r="C18420"/>
      <c r="D18420"/>
      <c r="E18420" s="148"/>
      <c r="F18420" s="148"/>
      <c r="G18420" s="149"/>
      <c r="H18420" s="148"/>
      <c r="I18420"/>
    </row>
    <row r="18421" spans="1:9" x14ac:dyDescent="0.25">
      <c r="A18421"/>
      <c r="B18421"/>
      <c r="C18421"/>
      <c r="D18421"/>
      <c r="E18421" s="148"/>
      <c r="F18421" s="148"/>
      <c r="G18421" s="149"/>
      <c r="H18421" s="148"/>
      <c r="I18421"/>
    </row>
    <row r="18422" spans="1:9" x14ac:dyDescent="0.25">
      <c r="A18422"/>
      <c r="B18422"/>
      <c r="C18422"/>
      <c r="D18422"/>
      <c r="E18422" s="148"/>
      <c r="F18422" s="148"/>
      <c r="G18422" s="149"/>
      <c r="H18422" s="148"/>
      <c r="I18422"/>
    </row>
    <row r="18423" spans="1:9" x14ac:dyDescent="0.25">
      <c r="A18423"/>
      <c r="B18423"/>
      <c r="C18423"/>
      <c r="D18423"/>
      <c r="E18423" s="148"/>
      <c r="F18423" s="148"/>
      <c r="G18423" s="149"/>
      <c r="H18423" s="148"/>
      <c r="I18423"/>
    </row>
    <row r="18424" spans="1:9" x14ac:dyDescent="0.25">
      <c r="A18424"/>
      <c r="B18424"/>
      <c r="C18424"/>
      <c r="D18424"/>
      <c r="E18424" s="148"/>
      <c r="F18424" s="148"/>
      <c r="G18424" s="149"/>
      <c r="H18424" s="148"/>
      <c r="I18424"/>
    </row>
    <row r="18425" spans="1:9" x14ac:dyDescent="0.25">
      <c r="A18425"/>
      <c r="B18425"/>
      <c r="C18425"/>
      <c r="D18425"/>
      <c r="E18425" s="148"/>
      <c r="F18425" s="148"/>
      <c r="G18425" s="149"/>
      <c r="H18425" s="148"/>
      <c r="I18425"/>
    </row>
    <row r="18426" spans="1:9" x14ac:dyDescent="0.25">
      <c r="A18426"/>
      <c r="B18426"/>
      <c r="C18426"/>
      <c r="D18426"/>
      <c r="E18426" s="148"/>
      <c r="F18426" s="148"/>
      <c r="G18426" s="149"/>
      <c r="H18426" s="148"/>
      <c r="I18426"/>
    </row>
    <row r="18427" spans="1:9" x14ac:dyDescent="0.25">
      <c r="A18427"/>
      <c r="B18427"/>
      <c r="C18427"/>
      <c r="D18427"/>
      <c r="E18427" s="148"/>
      <c r="F18427" s="148"/>
      <c r="G18427" s="149"/>
      <c r="H18427" s="148"/>
      <c r="I18427"/>
    </row>
    <row r="18428" spans="1:9" x14ac:dyDescent="0.25">
      <c r="A18428"/>
      <c r="B18428"/>
      <c r="C18428"/>
      <c r="D18428"/>
      <c r="E18428" s="148"/>
      <c r="F18428" s="148"/>
      <c r="G18428" s="149"/>
      <c r="H18428" s="148"/>
      <c r="I18428"/>
    </row>
    <row r="18429" spans="1:9" x14ac:dyDescent="0.25">
      <c r="A18429"/>
      <c r="B18429"/>
      <c r="C18429"/>
      <c r="D18429"/>
      <c r="E18429" s="148"/>
      <c r="F18429" s="148"/>
      <c r="G18429" s="149"/>
      <c r="H18429" s="148"/>
      <c r="I18429"/>
    </row>
    <row r="18430" spans="1:9" x14ac:dyDescent="0.25">
      <c r="A18430"/>
      <c r="B18430"/>
      <c r="C18430"/>
      <c r="D18430"/>
      <c r="E18430" s="148"/>
      <c r="F18430" s="148"/>
      <c r="G18430" s="149"/>
      <c r="H18430" s="148"/>
      <c r="I18430"/>
    </row>
    <row r="18431" spans="1:9" x14ac:dyDescent="0.25">
      <c r="A18431"/>
      <c r="B18431"/>
      <c r="C18431"/>
      <c r="D18431"/>
      <c r="E18431" s="148"/>
      <c r="F18431" s="148"/>
      <c r="G18431" s="149"/>
      <c r="H18431" s="148"/>
      <c r="I18431"/>
    </row>
    <row r="18432" spans="1:9" x14ac:dyDescent="0.25">
      <c r="A18432"/>
      <c r="B18432"/>
      <c r="C18432"/>
      <c r="D18432"/>
      <c r="E18432" s="148"/>
      <c r="F18432" s="148"/>
      <c r="G18432" s="149"/>
      <c r="H18432" s="148"/>
      <c r="I18432"/>
    </row>
    <row r="18433" spans="1:9" x14ac:dyDescent="0.25">
      <c r="A18433"/>
      <c r="B18433"/>
      <c r="C18433"/>
      <c r="D18433"/>
      <c r="E18433" s="148"/>
      <c r="F18433" s="148"/>
      <c r="G18433" s="149"/>
      <c r="H18433" s="148"/>
      <c r="I18433"/>
    </row>
    <row r="18434" spans="1:9" x14ac:dyDescent="0.25">
      <c r="A18434"/>
      <c r="B18434"/>
      <c r="C18434"/>
      <c r="D18434"/>
      <c r="E18434" s="148"/>
      <c r="F18434" s="148"/>
      <c r="G18434" s="149"/>
      <c r="H18434" s="148"/>
      <c r="I18434"/>
    </row>
    <row r="18435" spans="1:9" x14ac:dyDescent="0.25">
      <c r="A18435"/>
      <c r="B18435"/>
      <c r="C18435"/>
      <c r="D18435"/>
      <c r="E18435" s="148"/>
      <c r="F18435" s="148"/>
      <c r="G18435" s="149"/>
      <c r="H18435" s="148"/>
      <c r="I18435"/>
    </row>
    <row r="18436" spans="1:9" x14ac:dyDescent="0.25">
      <c r="A18436"/>
      <c r="B18436"/>
      <c r="C18436"/>
      <c r="D18436"/>
      <c r="E18436" s="148"/>
      <c r="F18436" s="148"/>
      <c r="G18436" s="149"/>
      <c r="H18436" s="148"/>
      <c r="I18436"/>
    </row>
    <row r="18437" spans="1:9" x14ac:dyDescent="0.25">
      <c r="A18437"/>
      <c r="B18437"/>
      <c r="C18437"/>
      <c r="D18437"/>
      <c r="E18437" s="148"/>
      <c r="F18437" s="148"/>
      <c r="G18437" s="149"/>
      <c r="H18437" s="148"/>
      <c r="I18437"/>
    </row>
    <row r="18438" spans="1:9" x14ac:dyDescent="0.25">
      <c r="A18438"/>
      <c r="B18438"/>
      <c r="C18438"/>
      <c r="D18438"/>
      <c r="E18438" s="148"/>
      <c r="F18438" s="148"/>
      <c r="G18438" s="149"/>
      <c r="H18438" s="148"/>
      <c r="I18438"/>
    </row>
    <row r="18439" spans="1:9" x14ac:dyDescent="0.25">
      <c r="A18439"/>
      <c r="B18439"/>
      <c r="C18439"/>
      <c r="D18439"/>
      <c r="E18439" s="148"/>
      <c r="F18439" s="148"/>
      <c r="G18439" s="149"/>
      <c r="H18439" s="148"/>
      <c r="I18439"/>
    </row>
    <row r="18440" spans="1:9" x14ac:dyDescent="0.25">
      <c r="A18440"/>
      <c r="B18440"/>
      <c r="C18440"/>
      <c r="D18440"/>
      <c r="E18440" s="148"/>
      <c r="F18440" s="148"/>
      <c r="G18440" s="149"/>
      <c r="H18440" s="148"/>
      <c r="I18440"/>
    </row>
    <row r="18441" spans="1:9" x14ac:dyDescent="0.25">
      <c r="A18441"/>
      <c r="B18441"/>
      <c r="C18441"/>
      <c r="D18441"/>
      <c r="E18441" s="148"/>
      <c r="F18441" s="148"/>
      <c r="G18441" s="149"/>
      <c r="H18441" s="148"/>
      <c r="I18441"/>
    </row>
    <row r="18442" spans="1:9" x14ac:dyDescent="0.25">
      <c r="A18442"/>
      <c r="B18442"/>
      <c r="C18442"/>
      <c r="D18442"/>
      <c r="E18442" s="148"/>
      <c r="F18442" s="148"/>
      <c r="G18442" s="149"/>
      <c r="H18442" s="148"/>
      <c r="I18442"/>
    </row>
    <row r="18443" spans="1:9" x14ac:dyDescent="0.25">
      <c r="A18443"/>
      <c r="B18443"/>
      <c r="C18443"/>
      <c r="D18443"/>
      <c r="E18443" s="148"/>
      <c r="F18443" s="148"/>
      <c r="G18443" s="149"/>
      <c r="H18443" s="148"/>
      <c r="I18443"/>
    </row>
    <row r="18444" spans="1:9" x14ac:dyDescent="0.25">
      <c r="A18444"/>
      <c r="B18444"/>
      <c r="C18444"/>
      <c r="D18444"/>
      <c r="E18444" s="148"/>
      <c r="F18444" s="148"/>
      <c r="G18444" s="149"/>
      <c r="H18444" s="148"/>
      <c r="I18444"/>
    </row>
    <row r="18445" spans="1:9" x14ac:dyDescent="0.25">
      <c r="A18445"/>
      <c r="B18445"/>
      <c r="C18445"/>
      <c r="D18445"/>
      <c r="E18445" s="148"/>
      <c r="F18445" s="148"/>
      <c r="G18445" s="149"/>
      <c r="H18445" s="148"/>
      <c r="I18445"/>
    </row>
    <row r="18446" spans="1:9" x14ac:dyDescent="0.25">
      <c r="A18446"/>
      <c r="B18446"/>
      <c r="C18446"/>
      <c r="D18446"/>
      <c r="E18446" s="148"/>
      <c r="F18446" s="148"/>
      <c r="G18446" s="149"/>
      <c r="H18446" s="148"/>
      <c r="I18446"/>
    </row>
    <row r="18447" spans="1:9" x14ac:dyDescent="0.25">
      <c r="A18447"/>
      <c r="B18447"/>
      <c r="C18447"/>
      <c r="D18447"/>
      <c r="E18447" s="148"/>
      <c r="F18447" s="148"/>
      <c r="G18447" s="149"/>
      <c r="H18447" s="148"/>
      <c r="I18447"/>
    </row>
    <row r="18448" spans="1:9" x14ac:dyDescent="0.25">
      <c r="A18448"/>
      <c r="B18448"/>
      <c r="C18448"/>
      <c r="D18448"/>
      <c r="E18448" s="148"/>
      <c r="F18448" s="148"/>
      <c r="G18448" s="149"/>
      <c r="H18448" s="148"/>
      <c r="I18448"/>
    </row>
    <row r="18449" spans="1:9" x14ac:dyDescent="0.25">
      <c r="A18449"/>
      <c r="B18449"/>
      <c r="C18449"/>
      <c r="D18449"/>
      <c r="E18449" s="148"/>
      <c r="F18449" s="148"/>
      <c r="G18449" s="149"/>
      <c r="H18449" s="148"/>
      <c r="I18449"/>
    </row>
    <row r="18450" spans="1:9" x14ac:dyDescent="0.25">
      <c r="A18450"/>
      <c r="B18450"/>
      <c r="C18450"/>
      <c r="D18450"/>
      <c r="E18450" s="148"/>
      <c r="F18450" s="148"/>
      <c r="G18450" s="149"/>
      <c r="H18450" s="148"/>
      <c r="I18450"/>
    </row>
    <row r="18451" spans="1:9" x14ac:dyDescent="0.25">
      <c r="A18451"/>
      <c r="B18451"/>
      <c r="C18451"/>
      <c r="D18451"/>
      <c r="E18451" s="148"/>
      <c r="F18451" s="148"/>
      <c r="G18451" s="149"/>
      <c r="H18451" s="148"/>
      <c r="I18451"/>
    </row>
    <row r="18452" spans="1:9" x14ac:dyDescent="0.25">
      <c r="A18452"/>
      <c r="B18452"/>
      <c r="C18452"/>
      <c r="D18452"/>
      <c r="E18452" s="148"/>
      <c r="F18452" s="148"/>
      <c r="G18452" s="149"/>
      <c r="H18452" s="148"/>
      <c r="I18452"/>
    </row>
    <row r="18453" spans="1:9" x14ac:dyDescent="0.25">
      <c r="A18453"/>
      <c r="B18453"/>
      <c r="C18453"/>
      <c r="D18453"/>
      <c r="E18453" s="148"/>
      <c r="F18453" s="148"/>
      <c r="G18453" s="149"/>
      <c r="H18453" s="148"/>
      <c r="I18453"/>
    </row>
    <row r="18454" spans="1:9" x14ac:dyDescent="0.25">
      <c r="A18454"/>
      <c r="B18454"/>
      <c r="C18454"/>
      <c r="D18454"/>
      <c r="E18454" s="148"/>
      <c r="F18454" s="148"/>
      <c r="G18454" s="149"/>
      <c r="H18454" s="148"/>
      <c r="I18454"/>
    </row>
    <row r="18455" spans="1:9" x14ac:dyDescent="0.25">
      <c r="A18455"/>
      <c r="B18455"/>
      <c r="C18455"/>
      <c r="D18455"/>
      <c r="E18455" s="148"/>
      <c r="F18455" s="148"/>
      <c r="G18455" s="149"/>
      <c r="H18455" s="148"/>
      <c r="I18455"/>
    </row>
    <row r="18456" spans="1:9" x14ac:dyDescent="0.25">
      <c r="A18456"/>
      <c r="B18456"/>
      <c r="C18456"/>
      <c r="D18456"/>
      <c r="E18456" s="148"/>
      <c r="F18456" s="148"/>
      <c r="G18456" s="149"/>
      <c r="H18456" s="148"/>
      <c r="I18456"/>
    </row>
    <row r="18457" spans="1:9" x14ac:dyDescent="0.25">
      <c r="A18457"/>
      <c r="B18457"/>
      <c r="C18457"/>
      <c r="D18457"/>
      <c r="E18457" s="148"/>
      <c r="F18457" s="148"/>
      <c r="G18457" s="149"/>
      <c r="H18457" s="148"/>
      <c r="I18457"/>
    </row>
    <row r="18458" spans="1:9" x14ac:dyDescent="0.25">
      <c r="A18458"/>
      <c r="B18458"/>
      <c r="C18458"/>
      <c r="D18458"/>
      <c r="E18458" s="148"/>
      <c r="F18458" s="148"/>
      <c r="G18458" s="149"/>
      <c r="H18458" s="148"/>
      <c r="I18458"/>
    </row>
    <row r="18459" spans="1:9" x14ac:dyDescent="0.25">
      <c r="A18459"/>
      <c r="B18459"/>
      <c r="C18459"/>
      <c r="D18459"/>
      <c r="E18459" s="148"/>
      <c r="F18459" s="148"/>
      <c r="G18459" s="149"/>
      <c r="H18459" s="148"/>
      <c r="I18459"/>
    </row>
    <row r="18460" spans="1:9" x14ac:dyDescent="0.25">
      <c r="A18460"/>
      <c r="B18460"/>
      <c r="C18460"/>
      <c r="D18460"/>
      <c r="E18460" s="148"/>
      <c r="F18460" s="148"/>
      <c r="G18460" s="149"/>
      <c r="H18460" s="148"/>
      <c r="I18460"/>
    </row>
    <row r="18461" spans="1:9" x14ac:dyDescent="0.25">
      <c r="A18461"/>
      <c r="B18461"/>
      <c r="C18461"/>
      <c r="D18461"/>
      <c r="E18461" s="148"/>
      <c r="F18461" s="148"/>
      <c r="G18461" s="149"/>
      <c r="H18461" s="148"/>
      <c r="I18461"/>
    </row>
    <row r="18462" spans="1:9" x14ac:dyDescent="0.25">
      <c r="A18462"/>
      <c r="B18462"/>
      <c r="C18462"/>
      <c r="D18462"/>
      <c r="E18462" s="148"/>
      <c r="F18462" s="148"/>
      <c r="G18462" s="149"/>
      <c r="H18462" s="148"/>
      <c r="I18462"/>
    </row>
    <row r="18463" spans="1:9" x14ac:dyDescent="0.25">
      <c r="A18463"/>
      <c r="B18463"/>
      <c r="C18463"/>
      <c r="D18463"/>
      <c r="E18463" s="148"/>
      <c r="F18463" s="148"/>
      <c r="G18463" s="149"/>
      <c r="H18463" s="148"/>
      <c r="I18463"/>
    </row>
    <row r="18464" spans="1:9" x14ac:dyDescent="0.25">
      <c r="A18464"/>
      <c r="B18464"/>
      <c r="C18464"/>
      <c r="D18464"/>
      <c r="E18464" s="148"/>
      <c r="F18464" s="148"/>
      <c r="G18464" s="149"/>
      <c r="H18464" s="148"/>
      <c r="I18464"/>
    </row>
    <row r="18465" spans="1:9" x14ac:dyDescent="0.25">
      <c r="A18465"/>
      <c r="B18465"/>
      <c r="C18465"/>
      <c r="D18465"/>
      <c r="E18465" s="148"/>
      <c r="F18465" s="148"/>
      <c r="G18465" s="149"/>
      <c r="H18465" s="148"/>
      <c r="I18465"/>
    </row>
    <row r="18466" spans="1:9" x14ac:dyDescent="0.25">
      <c r="A18466"/>
      <c r="B18466"/>
      <c r="C18466"/>
      <c r="D18466"/>
      <c r="E18466" s="148"/>
      <c r="F18466" s="148"/>
      <c r="G18466" s="149"/>
      <c r="H18466" s="148"/>
      <c r="I18466"/>
    </row>
    <row r="18467" spans="1:9" x14ac:dyDescent="0.25">
      <c r="A18467"/>
      <c r="B18467"/>
      <c r="C18467"/>
      <c r="D18467"/>
      <c r="E18467" s="148"/>
      <c r="F18467" s="148"/>
      <c r="G18467" s="149"/>
      <c r="H18467" s="148"/>
      <c r="I18467"/>
    </row>
    <row r="18468" spans="1:9" x14ac:dyDescent="0.25">
      <c r="A18468"/>
      <c r="B18468"/>
      <c r="C18468"/>
      <c r="D18468"/>
      <c r="E18468" s="148"/>
      <c r="F18468" s="148"/>
      <c r="G18468" s="149"/>
      <c r="H18468" s="148"/>
      <c r="I18468"/>
    </row>
    <row r="18469" spans="1:9" x14ac:dyDescent="0.25">
      <c r="A18469"/>
      <c r="B18469"/>
      <c r="C18469"/>
      <c r="D18469"/>
      <c r="E18469" s="148"/>
      <c r="F18469" s="148"/>
      <c r="G18469" s="149"/>
      <c r="H18469" s="148"/>
      <c r="I18469"/>
    </row>
    <row r="18470" spans="1:9" x14ac:dyDescent="0.25">
      <c r="A18470"/>
      <c r="B18470"/>
      <c r="C18470"/>
      <c r="D18470"/>
      <c r="E18470" s="148"/>
      <c r="F18470" s="148"/>
      <c r="G18470" s="149"/>
      <c r="H18470" s="148"/>
      <c r="I18470"/>
    </row>
    <row r="18471" spans="1:9" x14ac:dyDescent="0.25">
      <c r="A18471"/>
      <c r="B18471"/>
      <c r="C18471"/>
      <c r="D18471"/>
      <c r="E18471" s="148"/>
      <c r="F18471" s="148"/>
      <c r="G18471" s="149"/>
      <c r="H18471" s="148"/>
      <c r="I18471"/>
    </row>
    <row r="18472" spans="1:9" x14ac:dyDescent="0.25">
      <c r="A18472"/>
      <c r="B18472"/>
      <c r="C18472"/>
      <c r="D18472"/>
      <c r="E18472" s="148"/>
      <c r="F18472" s="148"/>
      <c r="G18472" s="149"/>
      <c r="H18472" s="148"/>
      <c r="I18472"/>
    </row>
    <row r="18473" spans="1:9" x14ac:dyDescent="0.25">
      <c r="A18473"/>
      <c r="B18473"/>
      <c r="C18473"/>
      <c r="D18473"/>
      <c r="E18473" s="148"/>
      <c r="F18473" s="148"/>
      <c r="G18473" s="149"/>
      <c r="H18473" s="148"/>
      <c r="I18473"/>
    </row>
    <row r="18474" spans="1:9" x14ac:dyDescent="0.25">
      <c r="A18474"/>
      <c r="B18474"/>
      <c r="C18474"/>
      <c r="D18474"/>
      <c r="E18474" s="148"/>
      <c r="F18474" s="148"/>
      <c r="G18474" s="149"/>
      <c r="H18474" s="148"/>
      <c r="I18474"/>
    </row>
    <row r="18475" spans="1:9" x14ac:dyDescent="0.25">
      <c r="A18475"/>
      <c r="B18475"/>
      <c r="C18475"/>
      <c r="D18475"/>
      <c r="E18475" s="148"/>
      <c r="F18475" s="148"/>
      <c r="G18475" s="149"/>
      <c r="H18475" s="148"/>
      <c r="I18475"/>
    </row>
    <row r="18476" spans="1:9" x14ac:dyDescent="0.25">
      <c r="A18476"/>
      <c r="B18476"/>
      <c r="C18476"/>
      <c r="D18476"/>
      <c r="E18476" s="148"/>
      <c r="F18476" s="148"/>
      <c r="G18476" s="149"/>
      <c r="H18476" s="148"/>
      <c r="I18476"/>
    </row>
    <row r="18477" spans="1:9" x14ac:dyDescent="0.25">
      <c r="A18477"/>
      <c r="B18477"/>
      <c r="C18477"/>
      <c r="D18477"/>
      <c r="E18477" s="148"/>
      <c r="F18477" s="148"/>
      <c r="G18477" s="149"/>
      <c r="H18477" s="148"/>
      <c r="I18477"/>
    </row>
    <row r="18478" spans="1:9" x14ac:dyDescent="0.25">
      <c r="A18478"/>
      <c r="B18478"/>
      <c r="C18478"/>
      <c r="D18478"/>
      <c r="E18478" s="148"/>
      <c r="F18478" s="148"/>
      <c r="G18478" s="149"/>
      <c r="H18478" s="148"/>
      <c r="I18478"/>
    </row>
    <row r="18479" spans="1:9" x14ac:dyDescent="0.25">
      <c r="A18479"/>
      <c r="B18479"/>
      <c r="C18479"/>
      <c r="D18479"/>
      <c r="E18479" s="148"/>
      <c r="F18479" s="148"/>
      <c r="G18479" s="149"/>
      <c r="H18479" s="148"/>
      <c r="I18479"/>
    </row>
    <row r="18480" spans="1:9" x14ac:dyDescent="0.25">
      <c r="A18480"/>
      <c r="B18480"/>
      <c r="C18480"/>
      <c r="D18480"/>
      <c r="E18480" s="148"/>
      <c r="F18480" s="148"/>
      <c r="G18480" s="149"/>
      <c r="H18480" s="148"/>
      <c r="I18480"/>
    </row>
    <row r="18481" spans="1:9" x14ac:dyDescent="0.25">
      <c r="A18481"/>
      <c r="B18481"/>
      <c r="C18481"/>
      <c r="D18481"/>
      <c r="E18481" s="148"/>
      <c r="F18481" s="148"/>
      <c r="G18481" s="149"/>
      <c r="H18481" s="148"/>
      <c r="I18481"/>
    </row>
    <row r="18482" spans="1:9" x14ac:dyDescent="0.25">
      <c r="A18482"/>
      <c r="B18482"/>
      <c r="C18482"/>
      <c r="D18482"/>
      <c r="E18482" s="148"/>
      <c r="F18482" s="148"/>
      <c r="G18482" s="149"/>
      <c r="H18482" s="148"/>
      <c r="I18482"/>
    </row>
    <row r="18483" spans="1:9" x14ac:dyDescent="0.25">
      <c r="A18483"/>
      <c r="B18483"/>
      <c r="C18483"/>
      <c r="D18483"/>
      <c r="E18483" s="148"/>
      <c r="F18483" s="148"/>
      <c r="G18483" s="149"/>
      <c r="H18483" s="148"/>
      <c r="I18483"/>
    </row>
    <row r="18484" spans="1:9" x14ac:dyDescent="0.25">
      <c r="A18484"/>
      <c r="B18484"/>
      <c r="C18484"/>
      <c r="D18484"/>
      <c r="E18484" s="148"/>
      <c r="F18484" s="148"/>
      <c r="G18484" s="149"/>
      <c r="H18484" s="148"/>
      <c r="I18484"/>
    </row>
    <row r="18485" spans="1:9" x14ac:dyDescent="0.25">
      <c r="A18485"/>
      <c r="B18485"/>
      <c r="C18485"/>
      <c r="D18485"/>
      <c r="E18485" s="148"/>
      <c r="F18485" s="148"/>
      <c r="G18485" s="149"/>
      <c r="H18485" s="148"/>
      <c r="I18485"/>
    </row>
    <row r="18486" spans="1:9" x14ac:dyDescent="0.25">
      <c r="A18486"/>
      <c r="B18486"/>
      <c r="C18486"/>
      <c r="D18486"/>
      <c r="E18486" s="148"/>
      <c r="F18486" s="148"/>
      <c r="G18486" s="149"/>
      <c r="H18486" s="148"/>
      <c r="I18486"/>
    </row>
    <row r="18487" spans="1:9" x14ac:dyDescent="0.25">
      <c r="A18487"/>
      <c r="B18487"/>
      <c r="C18487"/>
      <c r="D18487"/>
      <c r="E18487" s="148"/>
      <c r="F18487" s="148"/>
      <c r="G18487" s="149"/>
      <c r="H18487" s="148"/>
      <c r="I18487"/>
    </row>
    <row r="18488" spans="1:9" x14ac:dyDescent="0.25">
      <c r="A18488"/>
      <c r="B18488"/>
      <c r="C18488"/>
      <c r="D18488"/>
      <c r="E18488" s="148"/>
      <c r="F18488" s="148"/>
      <c r="G18488" s="149"/>
      <c r="H18488" s="148"/>
      <c r="I18488"/>
    </row>
    <row r="18489" spans="1:9" x14ac:dyDescent="0.25">
      <c r="A18489"/>
      <c r="B18489"/>
      <c r="C18489"/>
      <c r="D18489"/>
      <c r="E18489" s="148"/>
      <c r="F18489" s="148"/>
      <c r="G18489" s="149"/>
      <c r="H18489" s="148"/>
      <c r="I18489"/>
    </row>
    <row r="18490" spans="1:9" x14ac:dyDescent="0.25">
      <c r="A18490"/>
      <c r="B18490"/>
      <c r="C18490"/>
      <c r="D18490"/>
      <c r="E18490" s="148"/>
      <c r="F18490" s="148"/>
      <c r="G18490" s="149"/>
      <c r="H18490" s="148"/>
      <c r="I18490"/>
    </row>
    <row r="18491" spans="1:9" x14ac:dyDescent="0.25">
      <c r="A18491"/>
      <c r="B18491"/>
      <c r="C18491"/>
      <c r="D18491"/>
      <c r="E18491" s="148"/>
      <c r="F18491" s="148"/>
      <c r="G18491" s="149"/>
      <c r="H18491" s="148"/>
      <c r="I18491"/>
    </row>
    <row r="18492" spans="1:9" x14ac:dyDescent="0.25">
      <c r="A18492"/>
      <c r="B18492"/>
      <c r="C18492"/>
      <c r="D18492"/>
      <c r="E18492" s="148"/>
      <c r="F18492" s="148"/>
      <c r="G18492" s="149"/>
      <c r="H18492" s="148"/>
      <c r="I18492"/>
    </row>
    <row r="18493" spans="1:9" x14ac:dyDescent="0.25">
      <c r="A18493"/>
      <c r="B18493"/>
      <c r="C18493"/>
      <c r="D18493"/>
      <c r="E18493" s="148"/>
      <c r="F18493" s="148"/>
      <c r="G18493" s="149"/>
      <c r="H18493" s="148"/>
      <c r="I18493"/>
    </row>
    <row r="18494" spans="1:9" x14ac:dyDescent="0.25">
      <c r="A18494"/>
      <c r="B18494"/>
      <c r="C18494"/>
      <c r="D18494"/>
      <c r="E18494" s="148"/>
      <c r="F18494" s="148"/>
      <c r="G18494" s="149"/>
      <c r="H18494" s="148"/>
      <c r="I18494"/>
    </row>
    <row r="18495" spans="1:9" x14ac:dyDescent="0.25">
      <c r="A18495"/>
      <c r="B18495"/>
      <c r="C18495"/>
      <c r="D18495"/>
      <c r="E18495" s="148"/>
      <c r="F18495" s="148"/>
      <c r="G18495" s="149"/>
      <c r="H18495" s="148"/>
      <c r="I18495"/>
    </row>
    <row r="18496" spans="1:9" x14ac:dyDescent="0.25">
      <c r="A18496"/>
      <c r="B18496"/>
      <c r="C18496"/>
      <c r="D18496"/>
      <c r="E18496" s="148"/>
      <c r="F18496" s="148"/>
      <c r="G18496" s="149"/>
      <c r="H18496" s="148"/>
      <c r="I18496"/>
    </row>
    <row r="18497" spans="1:9" x14ac:dyDescent="0.25">
      <c r="A18497"/>
      <c r="B18497"/>
      <c r="C18497"/>
      <c r="D18497"/>
      <c r="E18497" s="148"/>
      <c r="F18497" s="148"/>
      <c r="G18497" s="149"/>
      <c r="H18497" s="148"/>
      <c r="I18497"/>
    </row>
    <row r="18498" spans="1:9" x14ac:dyDescent="0.25">
      <c r="A18498"/>
      <c r="B18498"/>
      <c r="C18498"/>
      <c r="D18498"/>
      <c r="E18498" s="148"/>
      <c r="F18498" s="148"/>
      <c r="G18498" s="149"/>
      <c r="H18498" s="148"/>
      <c r="I18498"/>
    </row>
    <row r="18499" spans="1:9" x14ac:dyDescent="0.25">
      <c r="A18499"/>
      <c r="B18499"/>
      <c r="C18499"/>
      <c r="D18499"/>
      <c r="E18499" s="148"/>
      <c r="F18499" s="148"/>
      <c r="G18499" s="149"/>
      <c r="H18499" s="148"/>
      <c r="I18499"/>
    </row>
    <row r="18500" spans="1:9" x14ac:dyDescent="0.25">
      <c r="A18500"/>
      <c r="B18500"/>
      <c r="C18500"/>
      <c r="D18500"/>
      <c r="E18500" s="148"/>
      <c r="F18500" s="148"/>
      <c r="G18500" s="149"/>
      <c r="H18500" s="148"/>
      <c r="I18500"/>
    </row>
    <row r="18501" spans="1:9" x14ac:dyDescent="0.25">
      <c r="A18501"/>
      <c r="B18501"/>
      <c r="C18501"/>
      <c r="D18501"/>
      <c r="E18501" s="148"/>
      <c r="F18501" s="148"/>
      <c r="G18501" s="149"/>
      <c r="H18501" s="148"/>
      <c r="I18501"/>
    </row>
    <row r="18502" spans="1:9" x14ac:dyDescent="0.25">
      <c r="A18502"/>
      <c r="B18502"/>
      <c r="C18502"/>
      <c r="D18502"/>
      <c r="E18502" s="148"/>
      <c r="F18502" s="148"/>
      <c r="G18502" s="149"/>
      <c r="H18502" s="148"/>
      <c r="I18502"/>
    </row>
    <row r="18503" spans="1:9" x14ac:dyDescent="0.25">
      <c r="A18503"/>
      <c r="B18503"/>
      <c r="C18503"/>
      <c r="D18503"/>
      <c r="E18503" s="148"/>
      <c r="F18503" s="148"/>
      <c r="G18503" s="149"/>
      <c r="H18503" s="148"/>
      <c r="I18503"/>
    </row>
    <row r="18504" spans="1:9" x14ac:dyDescent="0.25">
      <c r="A18504"/>
      <c r="B18504"/>
      <c r="C18504"/>
      <c r="D18504"/>
      <c r="E18504" s="148"/>
      <c r="F18504" s="148"/>
      <c r="G18504" s="149"/>
      <c r="H18504" s="148"/>
      <c r="I18504"/>
    </row>
    <row r="18505" spans="1:9" x14ac:dyDescent="0.25">
      <c r="A18505"/>
      <c r="B18505"/>
      <c r="C18505"/>
      <c r="D18505"/>
      <c r="E18505" s="148"/>
      <c r="F18505" s="148"/>
      <c r="G18505" s="149"/>
      <c r="H18505" s="148"/>
      <c r="I18505"/>
    </row>
    <row r="18506" spans="1:9" x14ac:dyDescent="0.25">
      <c r="A18506"/>
      <c r="B18506"/>
      <c r="C18506"/>
      <c r="D18506"/>
      <c r="E18506" s="148"/>
      <c r="F18506" s="148"/>
      <c r="G18506" s="149"/>
      <c r="H18506" s="148"/>
      <c r="I18506"/>
    </row>
    <row r="18507" spans="1:9" x14ac:dyDescent="0.25">
      <c r="A18507"/>
      <c r="B18507"/>
      <c r="C18507"/>
      <c r="D18507"/>
      <c r="E18507" s="148"/>
      <c r="F18507" s="148"/>
      <c r="G18507" s="149"/>
      <c r="H18507" s="148"/>
      <c r="I18507"/>
    </row>
    <row r="18508" spans="1:9" x14ac:dyDescent="0.25">
      <c r="A18508"/>
      <c r="B18508"/>
      <c r="C18508"/>
      <c r="D18508"/>
      <c r="E18508" s="148"/>
      <c r="F18508" s="148"/>
      <c r="G18508" s="149"/>
      <c r="H18508" s="148"/>
      <c r="I18508"/>
    </row>
    <row r="18509" spans="1:9" x14ac:dyDescent="0.25">
      <c r="A18509"/>
      <c r="B18509"/>
      <c r="C18509"/>
      <c r="D18509"/>
      <c r="E18509" s="148"/>
      <c r="F18509" s="148"/>
      <c r="G18509" s="149"/>
      <c r="H18509" s="148"/>
      <c r="I18509"/>
    </row>
    <row r="18510" spans="1:9" x14ac:dyDescent="0.25">
      <c r="A18510"/>
      <c r="B18510"/>
      <c r="C18510"/>
      <c r="D18510"/>
      <c r="E18510" s="148"/>
      <c r="F18510" s="148"/>
      <c r="G18510" s="149"/>
      <c r="H18510" s="148"/>
      <c r="I18510"/>
    </row>
    <row r="18511" spans="1:9" x14ac:dyDescent="0.25">
      <c r="A18511"/>
      <c r="B18511"/>
      <c r="C18511"/>
      <c r="D18511"/>
      <c r="E18511" s="148"/>
      <c r="F18511" s="148"/>
      <c r="G18511" s="149"/>
      <c r="H18511" s="148"/>
      <c r="I18511"/>
    </row>
    <row r="18512" spans="1:9" x14ac:dyDescent="0.25">
      <c r="A18512"/>
      <c r="B18512"/>
      <c r="C18512"/>
      <c r="D18512"/>
      <c r="E18512" s="148"/>
      <c r="F18512" s="148"/>
      <c r="G18512" s="149"/>
      <c r="H18512" s="148"/>
      <c r="I18512"/>
    </row>
    <row r="18513" spans="1:9" x14ac:dyDescent="0.25">
      <c r="A18513"/>
      <c r="B18513"/>
      <c r="C18513"/>
      <c r="D18513"/>
      <c r="E18513" s="148"/>
      <c r="F18513" s="148"/>
      <c r="G18513" s="149"/>
      <c r="H18513" s="148"/>
      <c r="I18513"/>
    </row>
    <row r="18514" spans="1:9" x14ac:dyDescent="0.25">
      <c r="A18514"/>
      <c r="B18514"/>
      <c r="C18514"/>
      <c r="D18514"/>
      <c r="E18514" s="148"/>
      <c r="F18514" s="148"/>
      <c r="G18514" s="149"/>
      <c r="H18514" s="148"/>
      <c r="I18514"/>
    </row>
    <row r="18515" spans="1:9" x14ac:dyDescent="0.25">
      <c r="A18515"/>
      <c r="B18515"/>
      <c r="C18515"/>
      <c r="D18515"/>
      <c r="E18515" s="148"/>
      <c r="F18515" s="148"/>
      <c r="G18515" s="149"/>
      <c r="H18515" s="148"/>
      <c r="I18515"/>
    </row>
    <row r="18516" spans="1:9" x14ac:dyDescent="0.25">
      <c r="A18516"/>
      <c r="B18516"/>
      <c r="C18516"/>
      <c r="D18516"/>
      <c r="E18516" s="148"/>
      <c r="F18516" s="148"/>
      <c r="G18516" s="149"/>
      <c r="H18516" s="148"/>
      <c r="I18516"/>
    </row>
    <row r="18517" spans="1:9" x14ac:dyDescent="0.25">
      <c r="A18517"/>
      <c r="B18517"/>
      <c r="C18517"/>
      <c r="D18517"/>
      <c r="E18517" s="148"/>
      <c r="F18517" s="148"/>
      <c r="G18517" s="149"/>
      <c r="H18517" s="148"/>
      <c r="I18517"/>
    </row>
    <row r="18518" spans="1:9" x14ac:dyDescent="0.25">
      <c r="A18518"/>
      <c r="B18518"/>
      <c r="C18518"/>
      <c r="D18518"/>
      <c r="E18518" s="148"/>
      <c r="F18518" s="148"/>
      <c r="G18518" s="149"/>
      <c r="H18518" s="148"/>
      <c r="I18518"/>
    </row>
    <row r="18519" spans="1:9" x14ac:dyDescent="0.25">
      <c r="A18519"/>
      <c r="B18519"/>
      <c r="C18519"/>
      <c r="D18519"/>
      <c r="E18519" s="148"/>
      <c r="F18519" s="148"/>
      <c r="G18519" s="149"/>
      <c r="H18519" s="148"/>
      <c r="I18519"/>
    </row>
    <row r="18520" spans="1:9" x14ac:dyDescent="0.25">
      <c r="A18520"/>
      <c r="B18520"/>
      <c r="C18520"/>
      <c r="D18520"/>
      <c r="E18520" s="148"/>
      <c r="F18520" s="148"/>
      <c r="G18520" s="149"/>
      <c r="H18520" s="148"/>
      <c r="I18520"/>
    </row>
    <row r="18521" spans="1:9" x14ac:dyDescent="0.25">
      <c r="A18521"/>
      <c r="B18521"/>
      <c r="C18521"/>
      <c r="D18521"/>
      <c r="E18521" s="148"/>
      <c r="F18521" s="148"/>
      <c r="G18521" s="149"/>
      <c r="H18521" s="148"/>
      <c r="I18521"/>
    </row>
    <row r="18522" spans="1:9" x14ac:dyDescent="0.25">
      <c r="A18522"/>
      <c r="B18522"/>
      <c r="C18522"/>
      <c r="D18522"/>
      <c r="E18522" s="148"/>
      <c r="F18522" s="148"/>
      <c r="G18522" s="149"/>
      <c r="H18522" s="148"/>
      <c r="I18522"/>
    </row>
    <row r="18523" spans="1:9" x14ac:dyDescent="0.25">
      <c r="A18523"/>
      <c r="B18523"/>
      <c r="C18523"/>
      <c r="D18523"/>
      <c r="E18523" s="148"/>
      <c r="F18523" s="148"/>
      <c r="G18523" s="149"/>
      <c r="H18523" s="148"/>
      <c r="I18523"/>
    </row>
    <row r="18524" spans="1:9" x14ac:dyDescent="0.25">
      <c r="A18524"/>
      <c r="B18524"/>
      <c r="C18524"/>
      <c r="D18524"/>
      <c r="E18524" s="148"/>
      <c r="F18524" s="148"/>
      <c r="G18524" s="149"/>
      <c r="H18524" s="148"/>
      <c r="I18524"/>
    </row>
    <row r="18525" spans="1:9" x14ac:dyDescent="0.25">
      <c r="A18525"/>
      <c r="B18525"/>
      <c r="C18525"/>
      <c r="D18525"/>
      <c r="E18525" s="148"/>
      <c r="F18525" s="148"/>
      <c r="G18525" s="149"/>
      <c r="H18525" s="148"/>
      <c r="I18525"/>
    </row>
    <row r="18526" spans="1:9" x14ac:dyDescent="0.25">
      <c r="A18526"/>
      <c r="B18526"/>
      <c r="C18526"/>
      <c r="D18526"/>
      <c r="E18526" s="148"/>
      <c r="F18526" s="148"/>
      <c r="G18526" s="149"/>
      <c r="H18526" s="148"/>
      <c r="I18526"/>
    </row>
    <row r="18527" spans="1:9" x14ac:dyDescent="0.25">
      <c r="A18527"/>
      <c r="B18527"/>
      <c r="C18527"/>
      <c r="D18527"/>
      <c r="E18527" s="148"/>
      <c r="F18527" s="148"/>
      <c r="G18527" s="149"/>
      <c r="H18527" s="148"/>
      <c r="I18527"/>
    </row>
    <row r="18528" spans="1:9" x14ac:dyDescent="0.25">
      <c r="A18528"/>
      <c r="B18528"/>
      <c r="C18528"/>
      <c r="D18528"/>
      <c r="E18528" s="148"/>
      <c r="F18528" s="148"/>
      <c r="G18528" s="149"/>
      <c r="H18528" s="148"/>
      <c r="I18528"/>
    </row>
    <row r="18529" spans="1:9" x14ac:dyDescent="0.25">
      <c r="A18529"/>
      <c r="B18529"/>
      <c r="C18529"/>
      <c r="D18529"/>
      <c r="E18529" s="148"/>
      <c r="F18529" s="148"/>
      <c r="G18529" s="149"/>
      <c r="H18529" s="148"/>
      <c r="I18529"/>
    </row>
    <row r="18530" spans="1:9" x14ac:dyDescent="0.25">
      <c r="A18530"/>
      <c r="B18530"/>
      <c r="C18530"/>
      <c r="D18530"/>
      <c r="E18530" s="148"/>
      <c r="F18530" s="148"/>
      <c r="G18530" s="149"/>
      <c r="H18530" s="148"/>
      <c r="I18530"/>
    </row>
    <row r="18531" spans="1:9" x14ac:dyDescent="0.25">
      <c r="A18531"/>
      <c r="B18531"/>
      <c r="C18531"/>
      <c r="D18531"/>
      <c r="E18531" s="148"/>
      <c r="F18531" s="148"/>
      <c r="G18531" s="149"/>
      <c r="H18531" s="148"/>
      <c r="I18531"/>
    </row>
    <row r="18532" spans="1:9" x14ac:dyDescent="0.25">
      <c r="A18532"/>
      <c r="B18532"/>
      <c r="C18532"/>
      <c r="D18532"/>
      <c r="E18532" s="148"/>
      <c r="F18532" s="148"/>
      <c r="G18532" s="149"/>
      <c r="H18532" s="148"/>
      <c r="I18532"/>
    </row>
    <row r="18533" spans="1:9" x14ac:dyDescent="0.25">
      <c r="A18533"/>
      <c r="B18533"/>
      <c r="C18533"/>
      <c r="D18533"/>
      <c r="E18533" s="148"/>
      <c r="F18533" s="148"/>
      <c r="G18533" s="149"/>
      <c r="H18533" s="148"/>
      <c r="I18533"/>
    </row>
    <row r="18534" spans="1:9" x14ac:dyDescent="0.25">
      <c r="A18534"/>
      <c r="B18534"/>
      <c r="C18534"/>
      <c r="D18534"/>
      <c r="E18534" s="148"/>
      <c r="F18534" s="148"/>
      <c r="G18534" s="149"/>
      <c r="H18534" s="148"/>
      <c r="I18534"/>
    </row>
    <row r="18535" spans="1:9" x14ac:dyDescent="0.25">
      <c r="A18535"/>
      <c r="B18535"/>
      <c r="C18535"/>
      <c r="D18535"/>
      <c r="E18535" s="148"/>
      <c r="F18535" s="148"/>
      <c r="G18535" s="149"/>
      <c r="H18535" s="148"/>
      <c r="I18535"/>
    </row>
    <row r="18536" spans="1:9" x14ac:dyDescent="0.25">
      <c r="A18536"/>
      <c r="B18536"/>
      <c r="C18536"/>
      <c r="D18536"/>
      <c r="E18536" s="148"/>
      <c r="F18536" s="148"/>
      <c r="G18536" s="149"/>
      <c r="H18536" s="148"/>
      <c r="I18536"/>
    </row>
    <row r="18537" spans="1:9" x14ac:dyDescent="0.25">
      <c r="A18537"/>
      <c r="B18537"/>
      <c r="C18537"/>
      <c r="D18537"/>
      <c r="E18537" s="148"/>
      <c r="F18537" s="148"/>
      <c r="G18537" s="149"/>
      <c r="H18537" s="148"/>
      <c r="I18537"/>
    </row>
    <row r="18538" spans="1:9" x14ac:dyDescent="0.25">
      <c r="A18538"/>
      <c r="B18538"/>
      <c r="C18538"/>
      <c r="D18538"/>
      <c r="E18538" s="148"/>
      <c r="F18538" s="148"/>
      <c r="G18538" s="149"/>
      <c r="H18538" s="148"/>
      <c r="I18538"/>
    </row>
    <row r="18539" spans="1:9" x14ac:dyDescent="0.25">
      <c r="A18539"/>
      <c r="B18539"/>
      <c r="C18539"/>
      <c r="D18539"/>
      <c r="E18539" s="148"/>
      <c r="F18539" s="148"/>
      <c r="G18539" s="149"/>
      <c r="H18539" s="148"/>
      <c r="I18539"/>
    </row>
    <row r="18540" spans="1:9" x14ac:dyDescent="0.25">
      <c r="A18540"/>
      <c r="B18540"/>
      <c r="C18540"/>
      <c r="D18540"/>
      <c r="E18540" s="148"/>
      <c r="F18540" s="148"/>
      <c r="G18540" s="149"/>
      <c r="H18540" s="148"/>
      <c r="I18540"/>
    </row>
    <row r="18541" spans="1:9" x14ac:dyDescent="0.25">
      <c r="A18541"/>
      <c r="B18541"/>
      <c r="C18541"/>
      <c r="D18541"/>
      <c r="E18541" s="148"/>
      <c r="F18541" s="148"/>
      <c r="G18541" s="149"/>
      <c r="H18541" s="148"/>
      <c r="I18541"/>
    </row>
    <row r="18542" spans="1:9" x14ac:dyDescent="0.25">
      <c r="A18542"/>
      <c r="B18542"/>
      <c r="C18542"/>
      <c r="D18542"/>
      <c r="E18542" s="148"/>
      <c r="F18542" s="148"/>
      <c r="G18542" s="149"/>
      <c r="H18542" s="148"/>
      <c r="I18542"/>
    </row>
    <row r="18543" spans="1:9" x14ac:dyDescent="0.25">
      <c r="A18543"/>
      <c r="B18543"/>
      <c r="C18543"/>
      <c r="D18543"/>
      <c r="E18543" s="148"/>
      <c r="F18543" s="148"/>
      <c r="G18543" s="149"/>
      <c r="H18543" s="148"/>
      <c r="I18543"/>
    </row>
    <row r="18544" spans="1:9" x14ac:dyDescent="0.25">
      <c r="A18544"/>
      <c r="B18544"/>
      <c r="C18544"/>
      <c r="D18544"/>
      <c r="E18544" s="148"/>
      <c r="F18544" s="148"/>
      <c r="G18544" s="149"/>
      <c r="H18544" s="148"/>
      <c r="I18544"/>
    </row>
    <row r="18545" spans="1:9" x14ac:dyDescent="0.25">
      <c r="A18545"/>
      <c r="B18545"/>
      <c r="C18545"/>
      <c r="D18545"/>
      <c r="E18545" s="148"/>
      <c r="F18545" s="148"/>
      <c r="G18545" s="149"/>
      <c r="H18545" s="148"/>
      <c r="I18545"/>
    </row>
    <row r="18546" spans="1:9" x14ac:dyDescent="0.25">
      <c r="A18546"/>
      <c r="B18546"/>
      <c r="C18546"/>
      <c r="D18546"/>
      <c r="E18546" s="148"/>
      <c r="F18546" s="148"/>
      <c r="G18546" s="149"/>
      <c r="H18546" s="148"/>
      <c r="I18546"/>
    </row>
    <row r="18547" spans="1:9" x14ac:dyDescent="0.25">
      <c r="A18547"/>
      <c r="B18547"/>
      <c r="C18547"/>
      <c r="D18547"/>
      <c r="E18547" s="148"/>
      <c r="F18547" s="148"/>
      <c r="G18547" s="149"/>
      <c r="H18547" s="148"/>
      <c r="I18547"/>
    </row>
    <row r="18548" spans="1:9" x14ac:dyDescent="0.25">
      <c r="A18548"/>
      <c r="B18548"/>
      <c r="C18548"/>
      <c r="D18548"/>
      <c r="E18548" s="148"/>
      <c r="F18548" s="148"/>
      <c r="G18548" s="149"/>
      <c r="H18548" s="148"/>
      <c r="I18548"/>
    </row>
    <row r="18549" spans="1:9" x14ac:dyDescent="0.25">
      <c r="A18549"/>
      <c r="B18549"/>
      <c r="C18549"/>
      <c r="D18549"/>
      <c r="E18549" s="148"/>
      <c r="F18549" s="148"/>
      <c r="G18549" s="149"/>
      <c r="H18549" s="148"/>
      <c r="I18549"/>
    </row>
    <row r="18550" spans="1:9" x14ac:dyDescent="0.25">
      <c r="A18550"/>
      <c r="B18550"/>
      <c r="C18550"/>
      <c r="D18550"/>
      <c r="E18550" s="148"/>
      <c r="F18550" s="148"/>
      <c r="G18550" s="149"/>
      <c r="H18550" s="148"/>
      <c r="I18550"/>
    </row>
    <row r="18551" spans="1:9" x14ac:dyDescent="0.25">
      <c r="A18551"/>
      <c r="B18551"/>
      <c r="C18551"/>
      <c r="D18551"/>
      <c r="E18551" s="148"/>
      <c r="F18551" s="148"/>
      <c r="G18551" s="149"/>
      <c r="H18551" s="148"/>
      <c r="I18551"/>
    </row>
    <row r="18552" spans="1:9" x14ac:dyDescent="0.25">
      <c r="A18552"/>
      <c r="B18552"/>
      <c r="C18552"/>
      <c r="D18552"/>
      <c r="E18552" s="148"/>
      <c r="F18552" s="148"/>
      <c r="G18552" s="149"/>
      <c r="H18552" s="148"/>
      <c r="I18552"/>
    </row>
    <row r="18553" spans="1:9" x14ac:dyDescent="0.25">
      <c r="A18553"/>
      <c r="B18553"/>
      <c r="C18553"/>
      <c r="D18553"/>
      <c r="E18553" s="148"/>
      <c r="F18553" s="148"/>
      <c r="G18553" s="149"/>
      <c r="H18553" s="148"/>
      <c r="I18553"/>
    </row>
    <row r="18554" spans="1:9" x14ac:dyDescent="0.25">
      <c r="A18554"/>
      <c r="B18554"/>
      <c r="C18554"/>
      <c r="D18554"/>
      <c r="E18554" s="148"/>
      <c r="F18554" s="148"/>
      <c r="G18554" s="149"/>
      <c r="H18554" s="148"/>
      <c r="I18554"/>
    </row>
    <row r="18555" spans="1:9" x14ac:dyDescent="0.25">
      <c r="A18555"/>
      <c r="B18555"/>
      <c r="C18555"/>
      <c r="D18555"/>
      <c r="E18555" s="148"/>
      <c r="F18555" s="148"/>
      <c r="G18555" s="149"/>
      <c r="H18555" s="148"/>
      <c r="I18555"/>
    </row>
    <row r="18556" spans="1:9" x14ac:dyDescent="0.25">
      <c r="A18556"/>
      <c r="B18556"/>
      <c r="C18556"/>
      <c r="D18556"/>
      <c r="E18556" s="148"/>
      <c r="F18556" s="148"/>
      <c r="G18556" s="149"/>
      <c r="H18556" s="148"/>
      <c r="I18556"/>
    </row>
    <row r="18557" spans="1:9" x14ac:dyDescent="0.25">
      <c r="A18557"/>
      <c r="B18557"/>
      <c r="C18557"/>
      <c r="D18557"/>
      <c r="E18557" s="148"/>
      <c r="F18557" s="148"/>
      <c r="G18557" s="149"/>
      <c r="H18557" s="148"/>
      <c r="I18557"/>
    </row>
    <row r="18558" spans="1:9" x14ac:dyDescent="0.25">
      <c r="A18558"/>
      <c r="B18558"/>
      <c r="C18558"/>
      <c r="D18558"/>
      <c r="E18558" s="148"/>
      <c r="F18558" s="148"/>
      <c r="G18558" s="149"/>
      <c r="H18558" s="148"/>
      <c r="I18558"/>
    </row>
    <row r="18559" spans="1:9" x14ac:dyDescent="0.25">
      <c r="A18559"/>
      <c r="B18559"/>
      <c r="C18559"/>
      <c r="D18559"/>
      <c r="E18559" s="148"/>
      <c r="F18559" s="148"/>
      <c r="G18559" s="149"/>
      <c r="H18559" s="148"/>
      <c r="I18559"/>
    </row>
    <row r="18560" spans="1:9" x14ac:dyDescent="0.25">
      <c r="A18560"/>
      <c r="B18560"/>
      <c r="C18560"/>
      <c r="D18560"/>
      <c r="E18560" s="148"/>
      <c r="F18560" s="148"/>
      <c r="G18560" s="149"/>
      <c r="H18560" s="148"/>
      <c r="I18560"/>
    </row>
    <row r="18561" spans="1:9" x14ac:dyDescent="0.25">
      <c r="A18561"/>
      <c r="B18561"/>
      <c r="C18561"/>
      <c r="D18561"/>
      <c r="E18561" s="148"/>
      <c r="F18561" s="148"/>
      <c r="G18561" s="149"/>
      <c r="H18561" s="148"/>
      <c r="I18561"/>
    </row>
    <row r="18562" spans="1:9" x14ac:dyDescent="0.25">
      <c r="A18562"/>
      <c r="B18562"/>
      <c r="C18562"/>
      <c r="D18562"/>
      <c r="E18562" s="148"/>
      <c r="F18562" s="148"/>
      <c r="G18562" s="149"/>
      <c r="H18562" s="148"/>
      <c r="I18562"/>
    </row>
    <row r="18563" spans="1:9" x14ac:dyDescent="0.25">
      <c r="A18563"/>
      <c r="B18563"/>
      <c r="C18563"/>
      <c r="D18563"/>
      <c r="E18563" s="148"/>
      <c r="F18563" s="148"/>
      <c r="G18563" s="149"/>
      <c r="H18563" s="148"/>
      <c r="I18563"/>
    </row>
    <row r="18564" spans="1:9" x14ac:dyDescent="0.25">
      <c r="A18564"/>
      <c r="B18564"/>
      <c r="C18564"/>
      <c r="D18564"/>
      <c r="E18564" s="148"/>
      <c r="F18564" s="148"/>
      <c r="G18564" s="149"/>
      <c r="H18564" s="148"/>
      <c r="I18564"/>
    </row>
    <row r="18565" spans="1:9" x14ac:dyDescent="0.25">
      <c r="A18565"/>
      <c r="B18565"/>
      <c r="C18565"/>
      <c r="D18565"/>
      <c r="E18565" s="148"/>
      <c r="F18565" s="148"/>
      <c r="G18565" s="149"/>
      <c r="H18565" s="148"/>
      <c r="I18565"/>
    </row>
    <row r="18566" spans="1:9" x14ac:dyDescent="0.25">
      <c r="A18566"/>
      <c r="B18566"/>
      <c r="C18566"/>
      <c r="D18566"/>
      <c r="E18566" s="148"/>
      <c r="F18566" s="148"/>
      <c r="G18566" s="149"/>
      <c r="H18566" s="148"/>
      <c r="I18566"/>
    </row>
    <row r="18567" spans="1:9" x14ac:dyDescent="0.25">
      <c r="A18567"/>
      <c r="B18567"/>
      <c r="C18567"/>
      <c r="D18567"/>
      <c r="E18567" s="148"/>
      <c r="F18567" s="148"/>
      <c r="G18567" s="149"/>
      <c r="H18567" s="148"/>
      <c r="I18567"/>
    </row>
    <row r="18568" spans="1:9" x14ac:dyDescent="0.25">
      <c r="A18568"/>
      <c r="B18568"/>
      <c r="C18568"/>
      <c r="D18568"/>
      <c r="E18568" s="148"/>
      <c r="F18568" s="148"/>
      <c r="G18568" s="149"/>
      <c r="H18568" s="148"/>
      <c r="I18568"/>
    </row>
    <row r="18569" spans="1:9" x14ac:dyDescent="0.25">
      <c r="A18569"/>
      <c r="B18569"/>
      <c r="C18569"/>
      <c r="D18569"/>
      <c r="E18569" s="148"/>
      <c r="F18569" s="148"/>
      <c r="G18569" s="149"/>
      <c r="H18569" s="148"/>
      <c r="I18569"/>
    </row>
    <row r="18570" spans="1:9" x14ac:dyDescent="0.25">
      <c r="A18570"/>
      <c r="B18570"/>
      <c r="C18570"/>
      <c r="D18570"/>
      <c r="E18570" s="148"/>
      <c r="F18570" s="148"/>
      <c r="G18570" s="149"/>
      <c r="H18570" s="148"/>
      <c r="I18570"/>
    </row>
    <row r="18571" spans="1:9" x14ac:dyDescent="0.25">
      <c r="A18571"/>
      <c r="B18571"/>
      <c r="C18571"/>
      <c r="D18571"/>
      <c r="E18571" s="148"/>
      <c r="F18571" s="148"/>
      <c r="G18571" s="149"/>
      <c r="H18571" s="148"/>
      <c r="I18571"/>
    </row>
    <row r="18572" spans="1:9" x14ac:dyDescent="0.25">
      <c r="A18572"/>
      <c r="B18572"/>
      <c r="C18572"/>
      <c r="D18572"/>
      <c r="E18572" s="148"/>
      <c r="F18572" s="148"/>
      <c r="G18572" s="149"/>
      <c r="H18572" s="148"/>
      <c r="I18572"/>
    </row>
    <row r="18573" spans="1:9" x14ac:dyDescent="0.25">
      <c r="A18573"/>
      <c r="B18573"/>
      <c r="C18573"/>
      <c r="D18573"/>
      <c r="E18573" s="148"/>
      <c r="F18573" s="148"/>
      <c r="G18573" s="149"/>
      <c r="H18573" s="148"/>
      <c r="I18573"/>
    </row>
    <row r="18574" spans="1:9" x14ac:dyDescent="0.25">
      <c r="A18574"/>
      <c r="B18574"/>
      <c r="C18574"/>
      <c r="D18574"/>
      <c r="E18574" s="148"/>
      <c r="F18574" s="148"/>
      <c r="G18574" s="149"/>
      <c r="H18574" s="148"/>
      <c r="I18574"/>
    </row>
    <row r="18575" spans="1:9" x14ac:dyDescent="0.25">
      <c r="A18575"/>
      <c r="B18575"/>
      <c r="C18575"/>
      <c r="D18575"/>
      <c r="E18575" s="148"/>
      <c r="F18575" s="148"/>
      <c r="G18575" s="149"/>
      <c r="H18575" s="148"/>
      <c r="I18575"/>
    </row>
    <row r="18576" spans="1:9" x14ac:dyDescent="0.25">
      <c r="A18576"/>
      <c r="B18576"/>
      <c r="C18576"/>
      <c r="D18576"/>
      <c r="E18576" s="148"/>
      <c r="F18576" s="148"/>
      <c r="G18576" s="149"/>
      <c r="H18576" s="148"/>
      <c r="I18576"/>
    </row>
    <row r="18577" spans="1:9" x14ac:dyDescent="0.25">
      <c r="A18577"/>
      <c r="B18577"/>
      <c r="C18577"/>
      <c r="D18577"/>
      <c r="E18577" s="148"/>
      <c r="F18577" s="148"/>
      <c r="G18577" s="149"/>
      <c r="H18577" s="148"/>
      <c r="I18577"/>
    </row>
    <row r="18578" spans="1:9" x14ac:dyDescent="0.25">
      <c r="A18578"/>
      <c r="B18578"/>
      <c r="C18578"/>
      <c r="D18578"/>
      <c r="E18578" s="148"/>
      <c r="F18578" s="148"/>
      <c r="G18578" s="149"/>
      <c r="H18578" s="148"/>
      <c r="I18578"/>
    </row>
    <row r="18579" spans="1:9" x14ac:dyDescent="0.25">
      <c r="A18579"/>
      <c r="B18579"/>
      <c r="C18579"/>
      <c r="D18579"/>
      <c r="E18579" s="148"/>
      <c r="F18579" s="148"/>
      <c r="G18579" s="149"/>
      <c r="H18579" s="148"/>
      <c r="I18579"/>
    </row>
    <row r="18580" spans="1:9" x14ac:dyDescent="0.25">
      <c r="A18580"/>
      <c r="B18580"/>
      <c r="C18580"/>
      <c r="D18580"/>
      <c r="E18580" s="148"/>
      <c r="F18580" s="148"/>
      <c r="G18580" s="149"/>
      <c r="H18580" s="148"/>
      <c r="I18580"/>
    </row>
    <row r="18581" spans="1:9" x14ac:dyDescent="0.25">
      <c r="A18581"/>
      <c r="B18581"/>
      <c r="C18581"/>
      <c r="D18581"/>
      <c r="E18581" s="148"/>
      <c r="F18581" s="148"/>
      <c r="G18581" s="149"/>
      <c r="H18581" s="148"/>
      <c r="I18581"/>
    </row>
    <row r="18582" spans="1:9" x14ac:dyDescent="0.25">
      <c r="A18582"/>
      <c r="B18582"/>
      <c r="C18582"/>
      <c r="D18582"/>
      <c r="E18582" s="148"/>
      <c r="F18582" s="148"/>
      <c r="G18582" s="149"/>
      <c r="H18582" s="148"/>
      <c r="I18582"/>
    </row>
    <row r="18583" spans="1:9" x14ac:dyDescent="0.25">
      <c r="A18583"/>
      <c r="B18583"/>
      <c r="C18583"/>
      <c r="D18583"/>
      <c r="E18583" s="148"/>
      <c r="F18583" s="148"/>
      <c r="G18583" s="149"/>
      <c r="H18583" s="148"/>
      <c r="I18583"/>
    </row>
    <row r="18584" spans="1:9" x14ac:dyDescent="0.25">
      <c r="A18584"/>
      <c r="B18584"/>
      <c r="C18584"/>
      <c r="D18584"/>
      <c r="E18584" s="148"/>
      <c r="F18584" s="148"/>
      <c r="G18584" s="149"/>
      <c r="H18584" s="148"/>
      <c r="I18584"/>
    </row>
    <row r="18585" spans="1:9" x14ac:dyDescent="0.25">
      <c r="A18585"/>
      <c r="B18585"/>
      <c r="C18585"/>
      <c r="D18585"/>
      <c r="E18585" s="148"/>
      <c r="F18585" s="148"/>
      <c r="G18585" s="149"/>
      <c r="H18585" s="148"/>
      <c r="I18585"/>
    </row>
    <row r="18586" spans="1:9" x14ac:dyDescent="0.25">
      <c r="A18586"/>
      <c r="B18586"/>
      <c r="C18586"/>
      <c r="D18586"/>
      <c r="E18586" s="148"/>
      <c r="F18586" s="148"/>
      <c r="G18586" s="149"/>
      <c r="H18586" s="148"/>
      <c r="I18586"/>
    </row>
    <row r="18587" spans="1:9" x14ac:dyDescent="0.25">
      <c r="A18587"/>
      <c r="B18587"/>
      <c r="C18587"/>
      <c r="D18587"/>
      <c r="E18587" s="148"/>
      <c r="F18587" s="148"/>
      <c r="G18587" s="149"/>
      <c r="H18587" s="148"/>
      <c r="I18587"/>
    </row>
    <row r="18588" spans="1:9" x14ac:dyDescent="0.25">
      <c r="A18588"/>
      <c r="B18588"/>
      <c r="C18588"/>
      <c r="D18588"/>
      <c r="E18588" s="148"/>
      <c r="F18588" s="148"/>
      <c r="G18588" s="149"/>
      <c r="H18588" s="148"/>
      <c r="I18588"/>
    </row>
    <row r="18589" spans="1:9" x14ac:dyDescent="0.25">
      <c r="A18589"/>
      <c r="B18589"/>
      <c r="C18589"/>
      <c r="D18589"/>
      <c r="E18589" s="148"/>
      <c r="F18589" s="148"/>
      <c r="G18589" s="149"/>
      <c r="H18589" s="148"/>
      <c r="I18589"/>
    </row>
    <row r="18590" spans="1:9" x14ac:dyDescent="0.25">
      <c r="A18590"/>
      <c r="B18590"/>
      <c r="C18590"/>
      <c r="D18590"/>
      <c r="E18590" s="148"/>
      <c r="F18590" s="148"/>
      <c r="G18590" s="149"/>
      <c r="H18590" s="148"/>
      <c r="I18590"/>
    </row>
    <row r="18591" spans="1:9" x14ac:dyDescent="0.25">
      <c r="A18591"/>
      <c r="B18591"/>
      <c r="C18591"/>
      <c r="D18591"/>
      <c r="E18591" s="148"/>
      <c r="F18591" s="148"/>
      <c r="G18591" s="149"/>
      <c r="H18591" s="148"/>
      <c r="I18591"/>
    </row>
    <row r="18592" spans="1:9" x14ac:dyDescent="0.25">
      <c r="A18592"/>
      <c r="B18592"/>
      <c r="C18592"/>
      <c r="D18592"/>
      <c r="E18592" s="148"/>
      <c r="F18592" s="148"/>
      <c r="G18592" s="149"/>
      <c r="H18592" s="148"/>
      <c r="I18592"/>
    </row>
    <row r="18593" spans="1:9" x14ac:dyDescent="0.25">
      <c r="A18593"/>
      <c r="B18593"/>
      <c r="C18593"/>
      <c r="D18593"/>
      <c r="E18593" s="148"/>
      <c r="F18593" s="148"/>
      <c r="G18593" s="149"/>
      <c r="H18593" s="148"/>
      <c r="I18593"/>
    </row>
    <row r="18594" spans="1:9" x14ac:dyDescent="0.25">
      <c r="A18594"/>
      <c r="B18594"/>
      <c r="C18594"/>
      <c r="D18594"/>
      <c r="E18594" s="148"/>
      <c r="F18594" s="148"/>
      <c r="G18594" s="149"/>
      <c r="H18594" s="148"/>
      <c r="I18594"/>
    </row>
    <row r="18595" spans="1:9" x14ac:dyDescent="0.25">
      <c r="A18595"/>
      <c r="B18595"/>
      <c r="C18595"/>
      <c r="D18595"/>
      <c r="E18595" s="148"/>
      <c r="F18595" s="148"/>
      <c r="G18595" s="149"/>
      <c r="H18595" s="148"/>
      <c r="I18595"/>
    </row>
    <row r="18596" spans="1:9" x14ac:dyDescent="0.25">
      <c r="A18596"/>
      <c r="B18596"/>
      <c r="C18596"/>
      <c r="D18596"/>
      <c r="E18596" s="148"/>
      <c r="F18596" s="148"/>
      <c r="G18596" s="149"/>
      <c r="H18596" s="148"/>
      <c r="I18596"/>
    </row>
    <row r="18597" spans="1:9" x14ac:dyDescent="0.25">
      <c r="A18597"/>
      <c r="B18597"/>
      <c r="C18597"/>
      <c r="D18597"/>
      <c r="E18597" s="148"/>
      <c r="F18597" s="148"/>
      <c r="G18597" s="149"/>
      <c r="H18597" s="148"/>
      <c r="I18597"/>
    </row>
    <row r="18598" spans="1:9" x14ac:dyDescent="0.25">
      <c r="A18598"/>
      <c r="B18598"/>
      <c r="C18598"/>
      <c r="D18598"/>
      <c r="E18598" s="148"/>
      <c r="F18598" s="148"/>
      <c r="G18598" s="149"/>
      <c r="H18598" s="148"/>
      <c r="I18598"/>
    </row>
    <row r="18599" spans="1:9" x14ac:dyDescent="0.25">
      <c r="A18599"/>
      <c r="B18599"/>
      <c r="C18599"/>
      <c r="D18599"/>
      <c r="E18599" s="148"/>
      <c r="F18599" s="148"/>
      <c r="G18599" s="149"/>
      <c r="H18599" s="148"/>
      <c r="I18599"/>
    </row>
    <row r="18600" spans="1:9" x14ac:dyDescent="0.25">
      <c r="A18600"/>
      <c r="B18600"/>
      <c r="C18600"/>
      <c r="D18600"/>
      <c r="E18600" s="148"/>
      <c r="F18600" s="148"/>
      <c r="G18600" s="149"/>
      <c r="H18600" s="148"/>
      <c r="I18600"/>
    </row>
    <row r="18601" spans="1:9" x14ac:dyDescent="0.25">
      <c r="A18601"/>
      <c r="B18601"/>
      <c r="C18601"/>
      <c r="D18601"/>
      <c r="E18601" s="148"/>
      <c r="F18601" s="148"/>
      <c r="G18601" s="149"/>
      <c r="H18601" s="148"/>
      <c r="I18601"/>
    </row>
    <row r="18602" spans="1:9" x14ac:dyDescent="0.25">
      <c r="A18602"/>
      <c r="B18602"/>
      <c r="C18602"/>
      <c r="D18602"/>
      <c r="E18602" s="148"/>
      <c r="F18602" s="148"/>
      <c r="G18602" s="149"/>
      <c r="H18602" s="148"/>
      <c r="I18602"/>
    </row>
    <row r="18603" spans="1:9" x14ac:dyDescent="0.25">
      <c r="A18603"/>
      <c r="B18603"/>
      <c r="C18603"/>
      <c r="D18603"/>
      <c r="E18603" s="148"/>
      <c r="F18603" s="148"/>
      <c r="G18603" s="149"/>
      <c r="H18603" s="148"/>
      <c r="I18603"/>
    </row>
    <row r="18604" spans="1:9" x14ac:dyDescent="0.25">
      <c r="A18604"/>
      <c r="B18604"/>
      <c r="C18604"/>
      <c r="D18604"/>
      <c r="E18604" s="148"/>
      <c r="F18604" s="148"/>
      <c r="G18604" s="149"/>
      <c r="H18604" s="148"/>
      <c r="I18604"/>
    </row>
    <row r="18605" spans="1:9" x14ac:dyDescent="0.25">
      <c r="A18605"/>
      <c r="B18605"/>
      <c r="C18605"/>
      <c r="D18605"/>
      <c r="E18605" s="148"/>
      <c r="F18605" s="148"/>
      <c r="G18605" s="149"/>
      <c r="H18605" s="148"/>
      <c r="I18605"/>
    </row>
    <row r="18606" spans="1:9" x14ac:dyDescent="0.25">
      <c r="A18606"/>
      <c r="B18606"/>
      <c r="C18606"/>
      <c r="D18606"/>
      <c r="E18606" s="148"/>
      <c r="F18606" s="148"/>
      <c r="G18606" s="149"/>
      <c r="H18606" s="148"/>
      <c r="I18606"/>
    </row>
    <row r="18607" spans="1:9" x14ac:dyDescent="0.25">
      <c r="A18607"/>
      <c r="B18607"/>
      <c r="C18607"/>
      <c r="D18607"/>
      <c r="E18607" s="148"/>
      <c r="F18607" s="148"/>
      <c r="G18607" s="149"/>
      <c r="H18607" s="148"/>
      <c r="I18607"/>
    </row>
    <row r="18608" spans="1:9" x14ac:dyDescent="0.25">
      <c r="A18608"/>
      <c r="B18608"/>
      <c r="C18608"/>
      <c r="D18608"/>
      <c r="E18608" s="148"/>
      <c r="F18608" s="148"/>
      <c r="G18608" s="149"/>
      <c r="H18608" s="148"/>
      <c r="I18608"/>
    </row>
    <row r="18609" spans="1:9" x14ac:dyDescent="0.25">
      <c r="A18609"/>
      <c r="B18609"/>
      <c r="C18609"/>
      <c r="D18609"/>
      <c r="E18609" s="148"/>
      <c r="F18609" s="148"/>
      <c r="G18609" s="149"/>
      <c r="H18609" s="148"/>
      <c r="I18609"/>
    </row>
    <row r="18610" spans="1:9" x14ac:dyDescent="0.25">
      <c r="A18610"/>
      <c r="B18610"/>
      <c r="C18610"/>
      <c r="D18610"/>
      <c r="E18610" s="148"/>
      <c r="F18610" s="148"/>
      <c r="G18610" s="149"/>
      <c r="H18610" s="148"/>
      <c r="I18610"/>
    </row>
    <row r="18611" spans="1:9" x14ac:dyDescent="0.25">
      <c r="A18611"/>
      <c r="B18611"/>
      <c r="C18611"/>
      <c r="D18611"/>
      <c r="E18611" s="148"/>
      <c r="F18611" s="148"/>
      <c r="G18611" s="149"/>
      <c r="H18611" s="148"/>
      <c r="I18611"/>
    </row>
    <row r="18612" spans="1:9" x14ac:dyDescent="0.25">
      <c r="A18612"/>
      <c r="B18612"/>
      <c r="C18612"/>
      <c r="D18612"/>
      <c r="E18612" s="148"/>
      <c r="F18612" s="148"/>
      <c r="G18612" s="149"/>
      <c r="H18612" s="148"/>
      <c r="I18612"/>
    </row>
    <row r="18613" spans="1:9" x14ac:dyDescent="0.25">
      <c r="A18613"/>
      <c r="B18613"/>
      <c r="C18613"/>
      <c r="D18613"/>
      <c r="E18613" s="148"/>
      <c r="F18613" s="148"/>
      <c r="G18613" s="149"/>
      <c r="H18613" s="148"/>
      <c r="I18613"/>
    </row>
    <row r="18614" spans="1:9" x14ac:dyDescent="0.25">
      <c r="A18614"/>
      <c r="B18614"/>
      <c r="C18614"/>
      <c r="D18614"/>
      <c r="E18614" s="148"/>
      <c r="F18614" s="148"/>
      <c r="G18614" s="149"/>
      <c r="H18614" s="148"/>
      <c r="I18614"/>
    </row>
    <row r="18615" spans="1:9" x14ac:dyDescent="0.25">
      <c r="A18615"/>
      <c r="B18615"/>
      <c r="C18615"/>
      <c r="D18615"/>
      <c r="E18615" s="148"/>
      <c r="F18615" s="148"/>
      <c r="G18615" s="149"/>
      <c r="H18615" s="148"/>
      <c r="I18615"/>
    </row>
    <row r="18616" spans="1:9" x14ac:dyDescent="0.25">
      <c r="A18616"/>
      <c r="B18616"/>
      <c r="C18616"/>
      <c r="D18616"/>
      <c r="E18616" s="148"/>
      <c r="F18616" s="148"/>
      <c r="G18616" s="149"/>
      <c r="H18616" s="148"/>
      <c r="I18616"/>
    </row>
    <row r="18617" spans="1:9" x14ac:dyDescent="0.25">
      <c r="A18617"/>
      <c r="B18617"/>
      <c r="C18617"/>
      <c r="D18617"/>
      <c r="E18617" s="148"/>
      <c r="F18617" s="148"/>
      <c r="G18617" s="149"/>
      <c r="H18617" s="148"/>
      <c r="I18617"/>
    </row>
    <row r="18618" spans="1:9" x14ac:dyDescent="0.25">
      <c r="A18618"/>
      <c r="B18618"/>
      <c r="C18618"/>
      <c r="D18618"/>
      <c r="E18618" s="148"/>
      <c r="F18618" s="148"/>
      <c r="G18618" s="149"/>
      <c r="H18618" s="148"/>
      <c r="I18618"/>
    </row>
    <row r="18619" spans="1:9" x14ac:dyDescent="0.25">
      <c r="A18619"/>
      <c r="B18619"/>
      <c r="C18619"/>
      <c r="D18619"/>
      <c r="E18619" s="148"/>
      <c r="F18619" s="148"/>
      <c r="G18619" s="149"/>
      <c r="H18619" s="148"/>
      <c r="I18619"/>
    </row>
    <row r="18620" spans="1:9" x14ac:dyDescent="0.25">
      <c r="A18620"/>
      <c r="B18620"/>
      <c r="C18620"/>
      <c r="D18620"/>
      <c r="E18620" s="148"/>
      <c r="F18620" s="148"/>
      <c r="G18620" s="149"/>
      <c r="H18620" s="148"/>
      <c r="I18620"/>
    </row>
    <row r="18621" spans="1:9" x14ac:dyDescent="0.25">
      <c r="A18621"/>
      <c r="B18621"/>
      <c r="C18621"/>
      <c r="D18621"/>
      <c r="E18621" s="148"/>
      <c r="F18621" s="148"/>
      <c r="G18621" s="149"/>
      <c r="H18621" s="148"/>
      <c r="I18621"/>
    </row>
    <row r="18622" spans="1:9" x14ac:dyDescent="0.25">
      <c r="A18622"/>
      <c r="B18622"/>
      <c r="C18622"/>
      <c r="D18622"/>
      <c r="E18622" s="148"/>
      <c r="F18622" s="148"/>
      <c r="G18622" s="149"/>
      <c r="H18622" s="148"/>
      <c r="I18622"/>
    </row>
    <row r="18623" spans="1:9" x14ac:dyDescent="0.25">
      <c r="A18623"/>
      <c r="B18623"/>
      <c r="C18623"/>
      <c r="D18623"/>
      <c r="E18623" s="148"/>
      <c r="F18623" s="148"/>
      <c r="G18623" s="149"/>
      <c r="H18623" s="148"/>
      <c r="I18623"/>
    </row>
    <row r="18624" spans="1:9" x14ac:dyDescent="0.25">
      <c r="A18624"/>
      <c r="B18624"/>
      <c r="C18624"/>
      <c r="D18624"/>
      <c r="E18624" s="148"/>
      <c r="F18624" s="148"/>
      <c r="G18624" s="149"/>
      <c r="H18624" s="148"/>
      <c r="I18624"/>
    </row>
    <row r="18625" spans="1:9" x14ac:dyDescent="0.25">
      <c r="A18625"/>
      <c r="B18625"/>
      <c r="C18625"/>
      <c r="D18625"/>
      <c r="E18625" s="148"/>
      <c r="F18625" s="148"/>
      <c r="G18625" s="149"/>
      <c r="H18625" s="148"/>
      <c r="I18625"/>
    </row>
    <row r="18626" spans="1:9" x14ac:dyDescent="0.25">
      <c r="A18626"/>
      <c r="B18626"/>
      <c r="C18626"/>
      <c r="D18626"/>
      <c r="E18626" s="148"/>
      <c r="F18626" s="148"/>
      <c r="G18626" s="149"/>
      <c r="H18626" s="148"/>
      <c r="I18626"/>
    </row>
    <row r="18627" spans="1:9" x14ac:dyDescent="0.25">
      <c r="A18627"/>
      <c r="B18627"/>
      <c r="C18627"/>
      <c r="D18627"/>
      <c r="E18627" s="148"/>
      <c r="F18627" s="148"/>
      <c r="G18627" s="149"/>
      <c r="H18627" s="148"/>
      <c r="I18627"/>
    </row>
    <row r="18628" spans="1:9" x14ac:dyDescent="0.25">
      <c r="A18628"/>
      <c r="B18628"/>
      <c r="C18628"/>
      <c r="D18628"/>
      <c r="E18628" s="148"/>
      <c r="F18628" s="148"/>
      <c r="G18628" s="149"/>
      <c r="H18628" s="148"/>
      <c r="I18628"/>
    </row>
    <row r="18629" spans="1:9" x14ac:dyDescent="0.25">
      <c r="A18629"/>
      <c r="B18629"/>
      <c r="C18629"/>
      <c r="D18629"/>
      <c r="E18629" s="148"/>
      <c r="F18629" s="148"/>
      <c r="G18629" s="149"/>
      <c r="H18629" s="148"/>
      <c r="I18629"/>
    </row>
    <row r="18630" spans="1:9" x14ac:dyDescent="0.25">
      <c r="A18630"/>
      <c r="B18630"/>
      <c r="C18630"/>
      <c r="D18630"/>
      <c r="E18630" s="148"/>
      <c r="F18630" s="148"/>
      <c r="G18630" s="149"/>
      <c r="H18630" s="148"/>
      <c r="I18630"/>
    </row>
    <row r="18631" spans="1:9" x14ac:dyDescent="0.25">
      <c r="A18631"/>
      <c r="B18631"/>
      <c r="C18631"/>
      <c r="D18631"/>
      <c r="E18631" s="148"/>
      <c r="F18631" s="148"/>
      <c r="G18631" s="149"/>
      <c r="H18631" s="148"/>
      <c r="I18631"/>
    </row>
    <row r="18632" spans="1:9" x14ac:dyDescent="0.25">
      <c r="A18632"/>
      <c r="B18632"/>
      <c r="C18632"/>
      <c r="D18632"/>
      <c r="E18632" s="148"/>
      <c r="F18632" s="148"/>
      <c r="G18632" s="149"/>
      <c r="H18632" s="148"/>
      <c r="I18632"/>
    </row>
    <row r="18633" spans="1:9" x14ac:dyDescent="0.25">
      <c r="A18633"/>
      <c r="B18633"/>
      <c r="C18633"/>
      <c r="D18633"/>
      <c r="E18633" s="148"/>
      <c r="F18633" s="148"/>
      <c r="G18633" s="149"/>
      <c r="H18633" s="148"/>
      <c r="I18633"/>
    </row>
    <row r="18634" spans="1:9" x14ac:dyDescent="0.25">
      <c r="A18634"/>
      <c r="B18634"/>
      <c r="C18634"/>
      <c r="D18634"/>
      <c r="E18634" s="148"/>
      <c r="F18634" s="148"/>
      <c r="G18634" s="149"/>
      <c r="H18634" s="148"/>
      <c r="I18634"/>
    </row>
    <row r="18635" spans="1:9" x14ac:dyDescent="0.25">
      <c r="A18635"/>
      <c r="B18635"/>
      <c r="C18635"/>
      <c r="D18635"/>
      <c r="E18635" s="148"/>
      <c r="F18635" s="148"/>
      <c r="G18635" s="149"/>
      <c r="H18635" s="148"/>
      <c r="I18635"/>
    </row>
    <row r="18636" spans="1:9" x14ac:dyDescent="0.25">
      <c r="A18636"/>
      <c r="B18636"/>
      <c r="C18636"/>
      <c r="D18636"/>
      <c r="E18636" s="148"/>
      <c r="F18636" s="148"/>
      <c r="G18636" s="149"/>
      <c r="H18636" s="148"/>
      <c r="I18636"/>
    </row>
    <row r="18637" spans="1:9" x14ac:dyDescent="0.25">
      <c r="A18637"/>
      <c r="B18637"/>
      <c r="C18637"/>
      <c r="D18637"/>
      <c r="E18637" s="148"/>
      <c r="F18637" s="148"/>
      <c r="G18637" s="149"/>
      <c r="H18637" s="148"/>
      <c r="I18637"/>
    </row>
    <row r="18638" spans="1:9" x14ac:dyDescent="0.25">
      <c r="A18638"/>
      <c r="B18638"/>
      <c r="C18638"/>
      <c r="D18638"/>
      <c r="E18638" s="148"/>
      <c r="F18638" s="148"/>
      <c r="G18638" s="149"/>
      <c r="H18638" s="148"/>
      <c r="I18638"/>
    </row>
    <row r="18639" spans="1:9" x14ac:dyDescent="0.25">
      <c r="A18639"/>
      <c r="B18639"/>
      <c r="C18639"/>
      <c r="D18639"/>
      <c r="E18639" s="148"/>
      <c r="F18639" s="148"/>
      <c r="G18639" s="149"/>
      <c r="H18639" s="148"/>
      <c r="I18639"/>
    </row>
    <row r="18640" spans="1:9" x14ac:dyDescent="0.25">
      <c r="A18640"/>
      <c r="B18640"/>
      <c r="C18640"/>
      <c r="D18640"/>
      <c r="E18640" s="148"/>
      <c r="F18640" s="148"/>
      <c r="G18640" s="149"/>
      <c r="H18640" s="148"/>
      <c r="I18640"/>
    </row>
    <row r="18641" spans="1:9" x14ac:dyDescent="0.25">
      <c r="A18641"/>
      <c r="B18641"/>
      <c r="C18641"/>
      <c r="D18641"/>
      <c r="E18641" s="148"/>
      <c r="F18641" s="148"/>
      <c r="G18641" s="149"/>
      <c r="H18641" s="148"/>
      <c r="I18641"/>
    </row>
    <row r="18642" spans="1:9" x14ac:dyDescent="0.25">
      <c r="A18642"/>
      <c r="B18642"/>
      <c r="C18642"/>
      <c r="D18642"/>
      <c r="E18642" s="148"/>
      <c r="F18642" s="148"/>
      <c r="G18642" s="149"/>
      <c r="H18642" s="148"/>
      <c r="I18642"/>
    </row>
    <row r="18643" spans="1:9" x14ac:dyDescent="0.25">
      <c r="A18643"/>
      <c r="B18643"/>
      <c r="C18643"/>
      <c r="D18643"/>
      <c r="E18643" s="148"/>
      <c r="F18643" s="148"/>
      <c r="G18643" s="149"/>
      <c r="H18643" s="148"/>
      <c r="I18643"/>
    </row>
    <row r="18644" spans="1:9" x14ac:dyDescent="0.25">
      <c r="A18644"/>
      <c r="B18644"/>
      <c r="C18644"/>
      <c r="D18644"/>
      <c r="E18644" s="148"/>
      <c r="F18644" s="148"/>
      <c r="G18644" s="149"/>
      <c r="H18644" s="148"/>
      <c r="I18644"/>
    </row>
    <row r="18645" spans="1:9" x14ac:dyDescent="0.25">
      <c r="A18645"/>
      <c r="B18645"/>
      <c r="C18645"/>
      <c r="D18645"/>
      <c r="E18645" s="148"/>
      <c r="F18645" s="148"/>
      <c r="G18645" s="149"/>
      <c r="H18645" s="148"/>
      <c r="I18645"/>
    </row>
    <row r="18646" spans="1:9" x14ac:dyDescent="0.25">
      <c r="A18646"/>
      <c r="B18646"/>
      <c r="C18646"/>
      <c r="D18646"/>
      <c r="E18646" s="148"/>
      <c r="F18646" s="148"/>
      <c r="G18646" s="149"/>
      <c r="H18646" s="148"/>
      <c r="I18646"/>
    </row>
    <row r="18647" spans="1:9" x14ac:dyDescent="0.25">
      <c r="A18647"/>
      <c r="B18647"/>
      <c r="C18647"/>
      <c r="D18647"/>
      <c r="E18647" s="148"/>
      <c r="F18647" s="148"/>
      <c r="G18647" s="149"/>
      <c r="H18647" s="148"/>
      <c r="I18647"/>
    </row>
    <row r="18648" spans="1:9" x14ac:dyDescent="0.25">
      <c r="A18648"/>
      <c r="B18648"/>
      <c r="C18648"/>
      <c r="D18648"/>
      <c r="E18648" s="148"/>
      <c r="F18648" s="148"/>
      <c r="G18648" s="149"/>
      <c r="H18648" s="148"/>
      <c r="I18648"/>
    </row>
    <row r="18649" spans="1:9" x14ac:dyDescent="0.25">
      <c r="A18649"/>
      <c r="B18649"/>
      <c r="C18649"/>
      <c r="D18649"/>
      <c r="E18649" s="148"/>
      <c r="F18649" s="148"/>
      <c r="G18649" s="149"/>
      <c r="H18649" s="148"/>
      <c r="I18649"/>
    </row>
    <row r="18650" spans="1:9" x14ac:dyDescent="0.25">
      <c r="A18650"/>
      <c r="B18650"/>
      <c r="C18650"/>
      <c r="D18650"/>
      <c r="E18650" s="148"/>
      <c r="F18650" s="148"/>
      <c r="G18650" s="149"/>
      <c r="H18650" s="148"/>
      <c r="I18650"/>
    </row>
    <row r="18651" spans="1:9" x14ac:dyDescent="0.25">
      <c r="A18651"/>
      <c r="B18651"/>
      <c r="C18651"/>
      <c r="D18651"/>
      <c r="E18651" s="148"/>
      <c r="F18651" s="148"/>
      <c r="G18651" s="149"/>
      <c r="H18651" s="148"/>
      <c r="I18651"/>
    </row>
    <row r="18652" spans="1:9" x14ac:dyDescent="0.25">
      <c r="A18652"/>
      <c r="B18652"/>
      <c r="C18652"/>
      <c r="D18652"/>
      <c r="E18652" s="148"/>
      <c r="F18652" s="148"/>
      <c r="G18652" s="149"/>
      <c r="H18652" s="148"/>
      <c r="I18652"/>
    </row>
    <row r="18653" spans="1:9" x14ac:dyDescent="0.25">
      <c r="A18653"/>
      <c r="B18653"/>
      <c r="C18653"/>
      <c r="D18653"/>
      <c r="E18653" s="148"/>
      <c r="F18653" s="148"/>
      <c r="G18653" s="149"/>
      <c r="H18653" s="148"/>
      <c r="I18653"/>
    </row>
    <row r="18654" spans="1:9" x14ac:dyDescent="0.25">
      <c r="A18654"/>
      <c r="B18654"/>
      <c r="C18654"/>
      <c r="D18654"/>
      <c r="E18654" s="148"/>
      <c r="F18654" s="148"/>
      <c r="G18654" s="149"/>
      <c r="H18654" s="148"/>
      <c r="I18654"/>
    </row>
    <row r="18655" spans="1:9" x14ac:dyDescent="0.25">
      <c r="A18655"/>
      <c r="B18655"/>
      <c r="C18655"/>
      <c r="D18655"/>
      <c r="E18655" s="148"/>
      <c r="F18655" s="148"/>
      <c r="G18655" s="149"/>
      <c r="H18655" s="148"/>
      <c r="I18655"/>
    </row>
    <row r="18656" spans="1:9" x14ac:dyDescent="0.25">
      <c r="A18656"/>
      <c r="B18656"/>
      <c r="C18656"/>
      <c r="D18656"/>
      <c r="E18656" s="148"/>
      <c r="F18656" s="148"/>
      <c r="G18656" s="149"/>
      <c r="H18656" s="148"/>
      <c r="I18656"/>
    </row>
    <row r="18657" spans="1:9" x14ac:dyDescent="0.25">
      <c r="A18657"/>
      <c r="B18657"/>
      <c r="C18657"/>
      <c r="D18657"/>
      <c r="E18657" s="148"/>
      <c r="F18657" s="148"/>
      <c r="G18657" s="149"/>
      <c r="H18657" s="148"/>
      <c r="I18657"/>
    </row>
    <row r="18658" spans="1:9" x14ac:dyDescent="0.25">
      <c r="A18658"/>
      <c r="B18658"/>
      <c r="C18658"/>
      <c r="D18658"/>
      <c r="E18658" s="148"/>
      <c r="F18658" s="148"/>
      <c r="G18658" s="149"/>
      <c r="H18658" s="148"/>
      <c r="I18658"/>
    </row>
    <row r="18659" spans="1:9" x14ac:dyDescent="0.25">
      <c r="A18659"/>
      <c r="B18659"/>
      <c r="C18659"/>
      <c r="D18659"/>
      <c r="E18659" s="148"/>
      <c r="F18659" s="148"/>
      <c r="G18659" s="149"/>
      <c r="H18659" s="148"/>
      <c r="I18659"/>
    </row>
    <row r="18660" spans="1:9" x14ac:dyDescent="0.25">
      <c r="A18660"/>
      <c r="B18660"/>
      <c r="C18660"/>
      <c r="D18660"/>
      <c r="E18660" s="148"/>
      <c r="F18660" s="148"/>
      <c r="G18660" s="149"/>
      <c r="H18660" s="148"/>
      <c r="I18660"/>
    </row>
    <row r="18661" spans="1:9" x14ac:dyDescent="0.25">
      <c r="A18661"/>
      <c r="B18661"/>
      <c r="C18661"/>
      <c r="D18661"/>
      <c r="E18661" s="148"/>
      <c r="F18661" s="148"/>
      <c r="G18661" s="149"/>
      <c r="H18661" s="148"/>
      <c r="I18661"/>
    </row>
    <row r="18662" spans="1:9" x14ac:dyDescent="0.25">
      <c r="A18662"/>
      <c r="B18662"/>
      <c r="C18662"/>
      <c r="D18662"/>
      <c r="E18662" s="148"/>
      <c r="F18662" s="148"/>
      <c r="G18662" s="149"/>
      <c r="H18662" s="148"/>
      <c r="I18662"/>
    </row>
    <row r="18663" spans="1:9" x14ac:dyDescent="0.25">
      <c r="A18663"/>
      <c r="B18663"/>
      <c r="C18663"/>
      <c r="D18663"/>
      <c r="E18663" s="148"/>
      <c r="F18663" s="148"/>
      <c r="G18663" s="149"/>
      <c r="H18663" s="148"/>
      <c r="I18663"/>
    </row>
    <row r="18664" spans="1:9" x14ac:dyDescent="0.25">
      <c r="A18664"/>
      <c r="B18664"/>
      <c r="C18664"/>
      <c r="D18664"/>
      <c r="E18664" s="148"/>
      <c r="F18664" s="148"/>
      <c r="G18664" s="149"/>
      <c r="H18664" s="148"/>
      <c r="I18664"/>
    </row>
    <row r="18665" spans="1:9" x14ac:dyDescent="0.25">
      <c r="A18665"/>
      <c r="B18665"/>
      <c r="C18665"/>
      <c r="D18665"/>
      <c r="E18665" s="148"/>
      <c r="F18665" s="148"/>
      <c r="G18665" s="149"/>
      <c r="H18665" s="148"/>
      <c r="I18665"/>
    </row>
    <row r="18666" spans="1:9" x14ac:dyDescent="0.25">
      <c r="A18666"/>
      <c r="B18666"/>
      <c r="C18666"/>
      <c r="D18666"/>
      <c r="E18666" s="148"/>
      <c r="F18666" s="148"/>
      <c r="G18666" s="149"/>
      <c r="H18666" s="148"/>
      <c r="I18666"/>
    </row>
    <row r="18667" spans="1:9" x14ac:dyDescent="0.25">
      <c r="A18667"/>
      <c r="B18667"/>
      <c r="C18667"/>
      <c r="D18667"/>
      <c r="E18667" s="148"/>
      <c r="F18667" s="148"/>
      <c r="G18667" s="149"/>
      <c r="H18667" s="148"/>
      <c r="I18667"/>
    </row>
    <row r="18668" spans="1:9" x14ac:dyDescent="0.25">
      <c r="A18668"/>
      <c r="B18668"/>
      <c r="C18668"/>
      <c r="D18668"/>
      <c r="E18668" s="148"/>
      <c r="F18668" s="148"/>
      <c r="G18668" s="149"/>
      <c r="H18668" s="148"/>
      <c r="I18668"/>
    </row>
    <row r="18669" spans="1:9" x14ac:dyDescent="0.25">
      <c r="A18669"/>
      <c r="B18669"/>
      <c r="C18669"/>
      <c r="D18669"/>
      <c r="E18669" s="148"/>
      <c r="F18669" s="148"/>
      <c r="G18669" s="149"/>
      <c r="H18669" s="148"/>
      <c r="I18669"/>
    </row>
    <row r="18670" spans="1:9" x14ac:dyDescent="0.25">
      <c r="A18670"/>
      <c r="B18670"/>
      <c r="C18670"/>
      <c r="D18670"/>
      <c r="E18670" s="148"/>
      <c r="F18670" s="148"/>
      <c r="G18670" s="149"/>
      <c r="H18670" s="148"/>
      <c r="I18670"/>
    </row>
    <row r="18671" spans="1:9" x14ac:dyDescent="0.25">
      <c r="A18671"/>
      <c r="B18671"/>
      <c r="C18671"/>
      <c r="D18671"/>
      <c r="E18671" s="148"/>
      <c r="F18671" s="148"/>
      <c r="G18671" s="149"/>
      <c r="H18671" s="148"/>
      <c r="I18671"/>
    </row>
    <row r="18672" spans="1:9" x14ac:dyDescent="0.25">
      <c r="A18672"/>
      <c r="B18672"/>
      <c r="C18672"/>
      <c r="D18672"/>
      <c r="E18672" s="148"/>
      <c r="F18672" s="148"/>
      <c r="G18672" s="149"/>
      <c r="H18672" s="148"/>
      <c r="I18672"/>
    </row>
    <row r="18673" spans="1:9" x14ac:dyDescent="0.25">
      <c r="A18673"/>
      <c r="B18673"/>
      <c r="C18673"/>
      <c r="D18673"/>
      <c r="E18673" s="148"/>
      <c r="F18673" s="148"/>
      <c r="G18673" s="149"/>
      <c r="H18673" s="148"/>
      <c r="I18673"/>
    </row>
    <row r="18674" spans="1:9" x14ac:dyDescent="0.25">
      <c r="A18674"/>
      <c r="B18674"/>
      <c r="C18674"/>
      <c r="D18674"/>
      <c r="E18674" s="148"/>
      <c r="F18674" s="148"/>
      <c r="G18674" s="149"/>
      <c r="H18674" s="148"/>
      <c r="I18674"/>
    </row>
    <row r="18675" spans="1:9" x14ac:dyDescent="0.25">
      <c r="A18675"/>
      <c r="B18675"/>
      <c r="C18675"/>
      <c r="D18675"/>
      <c r="E18675" s="148"/>
      <c r="F18675" s="148"/>
      <c r="G18675" s="149"/>
      <c r="H18675" s="148"/>
      <c r="I18675"/>
    </row>
    <row r="18676" spans="1:9" x14ac:dyDescent="0.25">
      <c r="A18676"/>
      <c r="B18676"/>
      <c r="C18676"/>
      <c r="D18676"/>
      <c r="E18676" s="148"/>
      <c r="F18676" s="148"/>
      <c r="G18676" s="149"/>
      <c r="H18676" s="148"/>
      <c r="I18676"/>
    </row>
    <row r="18677" spans="1:9" x14ac:dyDescent="0.25">
      <c r="A18677"/>
      <c r="B18677"/>
      <c r="C18677"/>
      <c r="D18677"/>
      <c r="E18677" s="148"/>
      <c r="F18677" s="148"/>
      <c r="G18677" s="149"/>
      <c r="H18677" s="148"/>
      <c r="I18677"/>
    </row>
    <row r="18678" spans="1:9" x14ac:dyDescent="0.25">
      <c r="A18678"/>
      <c r="B18678"/>
      <c r="C18678"/>
      <c r="D18678"/>
      <c r="E18678" s="148"/>
      <c r="F18678" s="148"/>
      <c r="G18678" s="149"/>
      <c r="H18678" s="148"/>
      <c r="I18678"/>
    </row>
    <row r="18679" spans="1:9" x14ac:dyDescent="0.25">
      <c r="A18679"/>
      <c r="B18679"/>
      <c r="C18679"/>
      <c r="D18679"/>
      <c r="E18679" s="148"/>
      <c r="F18679" s="148"/>
      <c r="G18679" s="149"/>
      <c r="H18679" s="148"/>
      <c r="I18679"/>
    </row>
    <row r="18680" spans="1:9" x14ac:dyDescent="0.25">
      <c r="A18680"/>
      <c r="B18680"/>
      <c r="C18680"/>
      <c r="D18680"/>
      <c r="E18680" s="148"/>
      <c r="F18680" s="148"/>
      <c r="G18680" s="149"/>
      <c r="H18680" s="148"/>
      <c r="I18680"/>
    </row>
    <row r="18681" spans="1:9" x14ac:dyDescent="0.25">
      <c r="A18681"/>
      <c r="B18681"/>
      <c r="C18681"/>
      <c r="D18681"/>
      <c r="E18681" s="148"/>
      <c r="F18681" s="148"/>
      <c r="G18681" s="149"/>
      <c r="H18681" s="148"/>
      <c r="I18681"/>
    </row>
    <row r="18682" spans="1:9" x14ac:dyDescent="0.25">
      <c r="A18682"/>
      <c r="B18682"/>
      <c r="C18682"/>
      <c r="D18682"/>
      <c r="E18682" s="148"/>
      <c r="F18682" s="148"/>
      <c r="G18682" s="149"/>
      <c r="H18682" s="148"/>
      <c r="I18682"/>
    </row>
    <row r="18683" spans="1:9" x14ac:dyDescent="0.25">
      <c r="A18683"/>
      <c r="B18683"/>
      <c r="C18683"/>
      <c r="D18683"/>
      <c r="E18683" s="148"/>
      <c r="F18683" s="148"/>
      <c r="G18683" s="149"/>
      <c r="H18683" s="148"/>
      <c r="I18683"/>
    </row>
    <row r="18684" spans="1:9" x14ac:dyDescent="0.25">
      <c r="A18684"/>
      <c r="B18684"/>
      <c r="C18684"/>
      <c r="D18684"/>
      <c r="E18684" s="148"/>
      <c r="F18684" s="148"/>
      <c r="G18684" s="149"/>
      <c r="H18684" s="148"/>
      <c r="I18684"/>
    </row>
    <row r="18685" spans="1:9" x14ac:dyDescent="0.25">
      <c r="A18685"/>
      <c r="B18685"/>
      <c r="C18685"/>
      <c r="D18685"/>
      <c r="E18685" s="148"/>
      <c r="F18685" s="148"/>
      <c r="G18685" s="149"/>
      <c r="H18685" s="148"/>
      <c r="I18685"/>
    </row>
    <row r="18686" spans="1:9" x14ac:dyDescent="0.25">
      <c r="A18686"/>
      <c r="B18686"/>
      <c r="C18686"/>
      <c r="D18686"/>
      <c r="E18686" s="148"/>
      <c r="F18686" s="148"/>
      <c r="G18686" s="149"/>
      <c r="H18686" s="148"/>
      <c r="I18686"/>
    </row>
    <row r="18687" spans="1:9" x14ac:dyDescent="0.25">
      <c r="A18687"/>
      <c r="B18687"/>
      <c r="C18687"/>
      <c r="D18687"/>
      <c r="E18687" s="148"/>
      <c r="F18687" s="148"/>
      <c r="G18687" s="149"/>
      <c r="H18687" s="148"/>
      <c r="I18687"/>
    </row>
    <row r="18688" spans="1:9" x14ac:dyDescent="0.25">
      <c r="A18688"/>
      <c r="B18688"/>
      <c r="C18688"/>
      <c r="D18688"/>
      <c r="E18688" s="148"/>
      <c r="F18688" s="148"/>
      <c r="G18688" s="149"/>
      <c r="H18688" s="148"/>
      <c r="I18688"/>
    </row>
    <row r="18689" spans="1:9" x14ac:dyDescent="0.25">
      <c r="A18689"/>
      <c r="B18689"/>
      <c r="C18689"/>
      <c r="D18689"/>
      <c r="E18689" s="148"/>
      <c r="F18689" s="148"/>
      <c r="G18689" s="149"/>
      <c r="H18689" s="148"/>
      <c r="I18689"/>
    </row>
    <row r="18690" spans="1:9" x14ac:dyDescent="0.25">
      <c r="A18690"/>
      <c r="B18690"/>
      <c r="C18690"/>
      <c r="D18690"/>
      <c r="E18690" s="148"/>
      <c r="F18690" s="148"/>
      <c r="G18690" s="149"/>
      <c r="H18690" s="148"/>
      <c r="I18690"/>
    </row>
    <row r="18691" spans="1:9" x14ac:dyDescent="0.25">
      <c r="A18691"/>
      <c r="B18691"/>
      <c r="C18691"/>
      <c r="D18691"/>
      <c r="E18691" s="148"/>
      <c r="F18691" s="148"/>
      <c r="G18691" s="149"/>
      <c r="H18691" s="148"/>
      <c r="I18691"/>
    </row>
    <row r="18692" spans="1:9" x14ac:dyDescent="0.25">
      <c r="A18692"/>
      <c r="B18692"/>
      <c r="C18692"/>
      <c r="D18692"/>
      <c r="E18692" s="148"/>
      <c r="F18692" s="148"/>
      <c r="G18692" s="149"/>
      <c r="H18692" s="148"/>
      <c r="I18692"/>
    </row>
    <row r="18693" spans="1:9" x14ac:dyDescent="0.25">
      <c r="A18693"/>
      <c r="B18693"/>
      <c r="C18693"/>
      <c r="D18693"/>
      <c r="E18693" s="148"/>
      <c r="F18693" s="148"/>
      <c r="G18693" s="149"/>
      <c r="H18693" s="148"/>
      <c r="I18693"/>
    </row>
    <row r="18694" spans="1:9" x14ac:dyDescent="0.25">
      <c r="A18694"/>
      <c r="B18694"/>
      <c r="C18694"/>
      <c r="D18694"/>
      <c r="E18694" s="148"/>
      <c r="F18694" s="148"/>
      <c r="G18694" s="149"/>
      <c r="H18694" s="148"/>
      <c r="I18694"/>
    </row>
    <row r="18695" spans="1:9" x14ac:dyDescent="0.25">
      <c r="A18695"/>
      <c r="B18695"/>
      <c r="C18695"/>
      <c r="D18695"/>
      <c r="E18695" s="148"/>
      <c r="F18695" s="148"/>
      <c r="G18695" s="149"/>
      <c r="H18695" s="148"/>
      <c r="I18695"/>
    </row>
    <row r="18696" spans="1:9" x14ac:dyDescent="0.25">
      <c r="A18696"/>
      <c r="B18696"/>
      <c r="C18696"/>
      <c r="D18696"/>
      <c r="E18696" s="148"/>
      <c r="F18696" s="148"/>
      <c r="G18696" s="149"/>
      <c r="H18696" s="148"/>
      <c r="I18696"/>
    </row>
    <row r="18697" spans="1:9" x14ac:dyDescent="0.25">
      <c r="A18697"/>
      <c r="B18697"/>
      <c r="C18697"/>
      <c r="D18697"/>
      <c r="E18697" s="148"/>
      <c r="F18697" s="148"/>
      <c r="G18697" s="149"/>
      <c r="H18697" s="148"/>
      <c r="I18697"/>
    </row>
    <row r="18698" spans="1:9" x14ac:dyDescent="0.25">
      <c r="A18698"/>
      <c r="B18698"/>
      <c r="C18698"/>
      <c r="D18698"/>
      <c r="E18698" s="148"/>
      <c r="F18698" s="148"/>
      <c r="G18698" s="149"/>
      <c r="H18698" s="148"/>
      <c r="I18698"/>
    </row>
    <row r="18699" spans="1:9" x14ac:dyDescent="0.25">
      <c r="A18699"/>
      <c r="B18699"/>
      <c r="C18699"/>
      <c r="D18699"/>
      <c r="E18699" s="148"/>
      <c r="F18699" s="148"/>
      <c r="G18699" s="149"/>
      <c r="H18699" s="148"/>
      <c r="I18699"/>
    </row>
    <row r="18700" spans="1:9" x14ac:dyDescent="0.25">
      <c r="A18700"/>
      <c r="B18700"/>
      <c r="C18700"/>
      <c r="D18700"/>
      <c r="E18700" s="148"/>
      <c r="F18700" s="148"/>
      <c r="G18700" s="149"/>
      <c r="H18700" s="148"/>
      <c r="I18700"/>
    </row>
    <row r="18701" spans="1:9" x14ac:dyDescent="0.25">
      <c r="A18701"/>
      <c r="B18701"/>
      <c r="C18701"/>
      <c r="D18701"/>
      <c r="E18701" s="148"/>
      <c r="F18701" s="148"/>
      <c r="G18701" s="149"/>
      <c r="H18701" s="148"/>
      <c r="I18701"/>
    </row>
    <row r="18702" spans="1:9" x14ac:dyDescent="0.25">
      <c r="A18702"/>
      <c r="B18702"/>
      <c r="C18702"/>
      <c r="D18702"/>
      <c r="E18702" s="148"/>
      <c r="F18702" s="148"/>
      <c r="G18702" s="149"/>
      <c r="H18702" s="148"/>
      <c r="I18702"/>
    </row>
    <row r="18703" spans="1:9" x14ac:dyDescent="0.25">
      <c r="A18703"/>
      <c r="B18703"/>
      <c r="C18703"/>
      <c r="D18703"/>
      <c r="E18703" s="148"/>
      <c r="F18703" s="148"/>
      <c r="G18703" s="149"/>
      <c r="H18703" s="148"/>
      <c r="I18703"/>
    </row>
    <row r="18704" spans="1:9" x14ac:dyDescent="0.25">
      <c r="A18704"/>
      <c r="B18704"/>
      <c r="C18704"/>
      <c r="D18704"/>
      <c r="E18704" s="148"/>
      <c r="F18704" s="148"/>
      <c r="G18704" s="149"/>
      <c r="H18704" s="148"/>
      <c r="I18704"/>
    </row>
    <row r="18705" spans="1:9" x14ac:dyDescent="0.25">
      <c r="A18705"/>
      <c r="B18705"/>
      <c r="C18705"/>
      <c r="D18705"/>
      <c r="E18705" s="148"/>
      <c r="F18705" s="148"/>
      <c r="G18705" s="149"/>
      <c r="H18705" s="148"/>
      <c r="I18705"/>
    </row>
    <row r="18706" spans="1:9" x14ac:dyDescent="0.25">
      <c r="A18706"/>
      <c r="B18706"/>
      <c r="C18706"/>
      <c r="D18706"/>
      <c r="E18706" s="148"/>
      <c r="F18706" s="148"/>
      <c r="G18706" s="149"/>
      <c r="H18706" s="148"/>
      <c r="I18706"/>
    </row>
    <row r="18707" spans="1:9" x14ac:dyDescent="0.25">
      <c r="A18707"/>
      <c r="B18707"/>
      <c r="C18707"/>
      <c r="D18707"/>
      <c r="E18707" s="148"/>
      <c r="F18707" s="148"/>
      <c r="G18707" s="149"/>
      <c r="H18707" s="148"/>
      <c r="I18707"/>
    </row>
    <row r="18708" spans="1:9" x14ac:dyDescent="0.25">
      <c r="A18708"/>
      <c r="B18708"/>
      <c r="C18708"/>
      <c r="D18708"/>
      <c r="E18708" s="148"/>
      <c r="F18708" s="148"/>
      <c r="G18708" s="149"/>
      <c r="H18708" s="148"/>
      <c r="I18708"/>
    </row>
    <row r="18709" spans="1:9" x14ac:dyDescent="0.25">
      <c r="A18709"/>
      <c r="B18709"/>
      <c r="C18709"/>
      <c r="D18709"/>
      <c r="E18709" s="148"/>
      <c r="F18709" s="148"/>
      <c r="G18709" s="149"/>
      <c r="H18709" s="148"/>
      <c r="I18709"/>
    </row>
    <row r="18710" spans="1:9" x14ac:dyDescent="0.25">
      <c r="A18710"/>
      <c r="B18710"/>
      <c r="C18710"/>
      <c r="D18710"/>
      <c r="E18710" s="148"/>
      <c r="F18710" s="148"/>
      <c r="G18710" s="149"/>
      <c r="H18710" s="148"/>
      <c r="I18710"/>
    </row>
    <row r="18711" spans="1:9" x14ac:dyDescent="0.25">
      <c r="A18711"/>
      <c r="B18711"/>
      <c r="C18711"/>
      <c r="D18711"/>
      <c r="E18711" s="148"/>
      <c r="F18711" s="148"/>
      <c r="G18711" s="149"/>
      <c r="H18711" s="148"/>
      <c r="I18711"/>
    </row>
    <row r="18712" spans="1:9" x14ac:dyDescent="0.25">
      <c r="A18712"/>
      <c r="B18712"/>
      <c r="C18712"/>
      <c r="D18712"/>
      <c r="E18712" s="148"/>
      <c r="F18712" s="148"/>
      <c r="G18712" s="149"/>
      <c r="H18712" s="148"/>
      <c r="I18712"/>
    </row>
    <row r="18713" spans="1:9" x14ac:dyDescent="0.25">
      <c r="A18713"/>
      <c r="B18713"/>
      <c r="C18713"/>
      <c r="D18713"/>
      <c r="E18713" s="148"/>
      <c r="F18713" s="148"/>
      <c r="G18713" s="149"/>
      <c r="H18713" s="148"/>
      <c r="I18713"/>
    </row>
    <row r="18714" spans="1:9" x14ac:dyDescent="0.25">
      <c r="A18714"/>
      <c r="B18714"/>
      <c r="C18714"/>
      <c r="D18714"/>
      <c r="E18714" s="148"/>
      <c r="F18714" s="148"/>
      <c r="G18714" s="149"/>
      <c r="H18714" s="148"/>
      <c r="I18714"/>
    </row>
    <row r="18715" spans="1:9" x14ac:dyDescent="0.25">
      <c r="A18715"/>
      <c r="B18715"/>
      <c r="C18715"/>
      <c r="D18715"/>
      <c r="E18715" s="148"/>
      <c r="F18715" s="148"/>
      <c r="G18715" s="149"/>
      <c r="H18715" s="148"/>
      <c r="I18715"/>
    </row>
    <row r="18716" spans="1:9" x14ac:dyDescent="0.25">
      <c r="A18716"/>
      <c r="B18716"/>
      <c r="C18716"/>
      <c r="D18716"/>
      <c r="E18716" s="148"/>
      <c r="F18716" s="148"/>
      <c r="G18716" s="149"/>
      <c r="H18716" s="148"/>
      <c r="I18716"/>
    </row>
    <row r="18717" spans="1:9" x14ac:dyDescent="0.25">
      <c r="A18717"/>
      <c r="B18717"/>
      <c r="C18717"/>
      <c r="D18717"/>
      <c r="E18717" s="148"/>
      <c r="F18717" s="148"/>
      <c r="G18717" s="149"/>
      <c r="H18717" s="148"/>
      <c r="I18717"/>
    </row>
    <row r="18718" spans="1:9" x14ac:dyDescent="0.25">
      <c r="A18718"/>
      <c r="B18718"/>
      <c r="C18718"/>
      <c r="D18718"/>
      <c r="E18718" s="148"/>
      <c r="F18718" s="148"/>
      <c r="G18718" s="149"/>
      <c r="H18718" s="148"/>
      <c r="I18718"/>
    </row>
    <row r="18719" spans="1:9" x14ac:dyDescent="0.25">
      <c r="A18719"/>
      <c r="B18719"/>
      <c r="C18719"/>
      <c r="D18719"/>
      <c r="E18719" s="148"/>
      <c r="F18719" s="148"/>
      <c r="G18719" s="149"/>
      <c r="H18719" s="148"/>
      <c r="I18719"/>
    </row>
    <row r="18720" spans="1:9" x14ac:dyDescent="0.25">
      <c r="A18720"/>
      <c r="B18720"/>
      <c r="C18720"/>
      <c r="D18720"/>
      <c r="E18720" s="148"/>
      <c r="F18720" s="148"/>
      <c r="G18720" s="149"/>
      <c r="H18720" s="148"/>
      <c r="I18720"/>
    </row>
    <row r="18721" spans="1:9" x14ac:dyDescent="0.25">
      <c r="A18721"/>
      <c r="B18721"/>
      <c r="C18721"/>
      <c r="D18721"/>
      <c r="E18721" s="148"/>
      <c r="F18721" s="148"/>
      <c r="G18721" s="149"/>
      <c r="H18721" s="148"/>
      <c r="I18721"/>
    </row>
    <row r="18722" spans="1:9" x14ac:dyDescent="0.25">
      <c r="A18722"/>
      <c r="B18722"/>
      <c r="C18722"/>
      <c r="D18722"/>
      <c r="E18722" s="148"/>
      <c r="F18722" s="148"/>
      <c r="G18722" s="149"/>
      <c r="H18722" s="148"/>
      <c r="I18722"/>
    </row>
    <row r="18723" spans="1:9" x14ac:dyDescent="0.25">
      <c r="A18723"/>
      <c r="B18723"/>
      <c r="C18723"/>
      <c r="D18723"/>
      <c r="E18723" s="148"/>
      <c r="F18723" s="148"/>
      <c r="G18723" s="149"/>
      <c r="H18723" s="148"/>
      <c r="I18723"/>
    </row>
    <row r="18724" spans="1:9" x14ac:dyDescent="0.25">
      <c r="A18724"/>
      <c r="B18724"/>
      <c r="C18724"/>
      <c r="D18724"/>
      <c r="E18724" s="148"/>
      <c r="F18724" s="148"/>
      <c r="G18724" s="149"/>
      <c r="H18724" s="148"/>
      <c r="I18724"/>
    </row>
    <row r="18725" spans="1:9" x14ac:dyDescent="0.25">
      <c r="A18725"/>
      <c r="B18725"/>
      <c r="C18725"/>
      <c r="D18725"/>
      <c r="E18725" s="148"/>
      <c r="F18725" s="148"/>
      <c r="G18725" s="149"/>
      <c r="H18725" s="148"/>
      <c r="I18725"/>
    </row>
    <row r="18726" spans="1:9" x14ac:dyDescent="0.25">
      <c r="A18726"/>
      <c r="B18726"/>
      <c r="C18726"/>
      <c r="D18726"/>
      <c r="E18726" s="148"/>
      <c r="F18726" s="148"/>
      <c r="G18726" s="149"/>
      <c r="H18726" s="148"/>
      <c r="I18726"/>
    </row>
    <row r="18727" spans="1:9" x14ac:dyDescent="0.25">
      <c r="A18727"/>
      <c r="B18727"/>
      <c r="C18727"/>
      <c r="D18727"/>
      <c r="E18727" s="148"/>
      <c r="F18727" s="148"/>
      <c r="G18727" s="149"/>
      <c r="H18727" s="148"/>
      <c r="I18727"/>
    </row>
    <row r="18728" spans="1:9" x14ac:dyDescent="0.25">
      <c r="A18728"/>
      <c r="B18728"/>
      <c r="C18728"/>
      <c r="D18728"/>
      <c r="E18728" s="148"/>
      <c r="F18728" s="148"/>
      <c r="G18728" s="149"/>
      <c r="H18728" s="148"/>
      <c r="I18728"/>
    </row>
    <row r="18729" spans="1:9" x14ac:dyDescent="0.25">
      <c r="A18729"/>
      <c r="B18729"/>
      <c r="C18729"/>
      <c r="D18729"/>
      <c r="E18729" s="148"/>
      <c r="F18729" s="148"/>
      <c r="G18729" s="149"/>
      <c r="H18729" s="148"/>
      <c r="I18729"/>
    </row>
    <row r="18730" spans="1:9" x14ac:dyDescent="0.25">
      <c r="A18730"/>
      <c r="B18730"/>
      <c r="C18730"/>
      <c r="D18730"/>
      <c r="E18730" s="148"/>
      <c r="F18730" s="148"/>
      <c r="G18730" s="149"/>
      <c r="H18730" s="148"/>
      <c r="I18730"/>
    </row>
    <row r="18731" spans="1:9" x14ac:dyDescent="0.25">
      <c r="A18731"/>
      <c r="B18731"/>
      <c r="C18731"/>
      <c r="D18731"/>
      <c r="E18731" s="148"/>
      <c r="F18731" s="148"/>
      <c r="G18731" s="149"/>
      <c r="H18731" s="148"/>
      <c r="I18731"/>
    </row>
    <row r="18732" spans="1:9" x14ac:dyDescent="0.25">
      <c r="A18732"/>
      <c r="B18732"/>
      <c r="C18732"/>
      <c r="D18732"/>
      <c r="E18732" s="148"/>
      <c r="F18732" s="148"/>
      <c r="G18732" s="149"/>
      <c r="H18732" s="148"/>
      <c r="I18732"/>
    </row>
    <row r="18733" spans="1:9" x14ac:dyDescent="0.25">
      <c r="A18733"/>
      <c r="B18733"/>
      <c r="C18733"/>
      <c r="D18733"/>
      <c r="E18733" s="148"/>
      <c r="F18733" s="148"/>
      <c r="G18733" s="149"/>
      <c r="H18733" s="148"/>
      <c r="I18733"/>
    </row>
    <row r="18734" spans="1:9" x14ac:dyDescent="0.25">
      <c r="A18734"/>
      <c r="B18734"/>
      <c r="C18734"/>
      <c r="D18734"/>
      <c r="E18734" s="148"/>
      <c r="F18734" s="148"/>
      <c r="G18734" s="149"/>
      <c r="H18734" s="148"/>
      <c r="I18734"/>
    </row>
    <row r="18735" spans="1:9" x14ac:dyDescent="0.25">
      <c r="A18735"/>
      <c r="B18735"/>
      <c r="C18735"/>
      <c r="D18735"/>
      <c r="E18735" s="148"/>
      <c r="F18735" s="148"/>
      <c r="G18735" s="149"/>
      <c r="H18735" s="148"/>
      <c r="I18735"/>
    </row>
    <row r="18736" spans="1:9" x14ac:dyDescent="0.25">
      <c r="A18736"/>
      <c r="B18736"/>
      <c r="C18736"/>
      <c r="D18736"/>
      <c r="E18736" s="148"/>
      <c r="F18736" s="148"/>
      <c r="G18736" s="149"/>
      <c r="H18736" s="148"/>
      <c r="I18736"/>
    </row>
    <row r="18737" spans="1:9" x14ac:dyDescent="0.25">
      <c r="A18737"/>
      <c r="B18737"/>
      <c r="C18737"/>
      <c r="D18737"/>
      <c r="E18737" s="148"/>
      <c r="F18737" s="148"/>
      <c r="G18737" s="149"/>
      <c r="H18737" s="148"/>
      <c r="I18737"/>
    </row>
    <row r="18738" spans="1:9" x14ac:dyDescent="0.25">
      <c r="A18738"/>
      <c r="B18738"/>
      <c r="C18738"/>
      <c r="D18738"/>
      <c r="E18738" s="148"/>
      <c r="F18738" s="148"/>
      <c r="G18738" s="149"/>
      <c r="H18738" s="148"/>
      <c r="I18738"/>
    </row>
    <row r="18739" spans="1:9" x14ac:dyDescent="0.25">
      <c r="A18739"/>
      <c r="B18739"/>
      <c r="C18739"/>
      <c r="D18739"/>
      <c r="E18739" s="148"/>
      <c r="F18739" s="148"/>
      <c r="G18739" s="149"/>
      <c r="H18739" s="148"/>
      <c r="I18739"/>
    </row>
    <row r="18740" spans="1:9" x14ac:dyDescent="0.25">
      <c r="A18740"/>
      <c r="B18740"/>
      <c r="C18740"/>
      <c r="D18740"/>
      <c r="E18740" s="148"/>
      <c r="F18740" s="148"/>
      <c r="G18740" s="149"/>
      <c r="H18740" s="148"/>
      <c r="I18740"/>
    </row>
    <row r="18741" spans="1:9" x14ac:dyDescent="0.25">
      <c r="A18741"/>
      <c r="B18741"/>
      <c r="C18741"/>
      <c r="D18741"/>
      <c r="E18741" s="148"/>
      <c r="F18741" s="148"/>
      <c r="G18741" s="149"/>
      <c r="H18741" s="148"/>
      <c r="I18741"/>
    </row>
    <row r="18742" spans="1:9" x14ac:dyDescent="0.25">
      <c r="A18742"/>
      <c r="B18742"/>
      <c r="C18742"/>
      <c r="D18742"/>
      <c r="E18742" s="148"/>
      <c r="F18742" s="148"/>
      <c r="G18742" s="149"/>
      <c r="H18742" s="148"/>
      <c r="I18742"/>
    </row>
    <row r="18743" spans="1:9" x14ac:dyDescent="0.25">
      <c r="A18743"/>
      <c r="B18743"/>
      <c r="C18743"/>
      <c r="D18743"/>
      <c r="E18743" s="148"/>
      <c r="F18743" s="148"/>
      <c r="G18743" s="149"/>
      <c r="H18743" s="148"/>
      <c r="I18743"/>
    </row>
    <row r="18744" spans="1:9" x14ac:dyDescent="0.25">
      <c r="A18744"/>
      <c r="B18744"/>
      <c r="C18744"/>
      <c r="D18744"/>
      <c r="E18744" s="148"/>
      <c r="F18744" s="148"/>
      <c r="G18744" s="149"/>
      <c r="H18744" s="148"/>
      <c r="I18744"/>
    </row>
    <row r="18745" spans="1:9" x14ac:dyDescent="0.25">
      <c r="A18745"/>
      <c r="B18745"/>
      <c r="C18745"/>
      <c r="D18745"/>
      <c r="E18745" s="148"/>
      <c r="F18745" s="148"/>
      <c r="G18745" s="149"/>
      <c r="H18745" s="148"/>
      <c r="I18745"/>
    </row>
    <row r="18746" spans="1:9" x14ac:dyDescent="0.25">
      <c r="A18746"/>
      <c r="B18746"/>
      <c r="C18746"/>
      <c r="D18746"/>
      <c r="E18746" s="148"/>
      <c r="F18746" s="148"/>
      <c r="G18746" s="149"/>
      <c r="H18746" s="148"/>
      <c r="I18746"/>
    </row>
    <row r="18747" spans="1:9" x14ac:dyDescent="0.25">
      <c r="A18747"/>
      <c r="B18747"/>
      <c r="C18747"/>
      <c r="D18747"/>
      <c r="E18747" s="148"/>
      <c r="F18747" s="148"/>
      <c r="G18747" s="149"/>
      <c r="H18747" s="148"/>
      <c r="I18747"/>
    </row>
    <row r="18748" spans="1:9" x14ac:dyDescent="0.25">
      <c r="A18748"/>
      <c r="B18748"/>
      <c r="C18748"/>
      <c r="D18748"/>
      <c r="E18748" s="148"/>
      <c r="F18748" s="148"/>
      <c r="G18748" s="149"/>
      <c r="H18748" s="148"/>
      <c r="I18748"/>
    </row>
    <row r="18749" spans="1:9" x14ac:dyDescent="0.25">
      <c r="A18749"/>
      <c r="B18749"/>
      <c r="C18749"/>
      <c r="D18749"/>
      <c r="E18749" s="148"/>
      <c r="F18749" s="148"/>
      <c r="G18749" s="149"/>
      <c r="H18749" s="148"/>
      <c r="I18749"/>
    </row>
    <row r="18750" spans="1:9" x14ac:dyDescent="0.25">
      <c r="A18750"/>
      <c r="B18750"/>
      <c r="C18750"/>
      <c r="D18750"/>
      <c r="E18750" s="148"/>
      <c r="F18750" s="148"/>
      <c r="G18750" s="149"/>
      <c r="H18750" s="148"/>
      <c r="I18750"/>
    </row>
    <row r="18751" spans="1:9" x14ac:dyDescent="0.25">
      <c r="A18751"/>
      <c r="B18751"/>
      <c r="C18751"/>
      <c r="D18751"/>
      <c r="E18751" s="148"/>
      <c r="F18751" s="148"/>
      <c r="G18751" s="149"/>
      <c r="H18751" s="148"/>
      <c r="I18751"/>
    </row>
    <row r="18752" spans="1:9" x14ac:dyDescent="0.25">
      <c r="A18752"/>
      <c r="B18752"/>
      <c r="C18752"/>
      <c r="D18752"/>
      <c r="E18752" s="148"/>
      <c r="F18752" s="148"/>
      <c r="G18752" s="149"/>
      <c r="H18752" s="148"/>
      <c r="I18752"/>
    </row>
    <row r="18753" spans="1:9" x14ac:dyDescent="0.25">
      <c r="A18753"/>
      <c r="B18753"/>
      <c r="C18753"/>
      <c r="D18753"/>
      <c r="E18753" s="148"/>
      <c r="F18753" s="148"/>
      <c r="G18753" s="149"/>
      <c r="H18753" s="148"/>
      <c r="I18753"/>
    </row>
    <row r="18754" spans="1:9" x14ac:dyDescent="0.25">
      <c r="A18754"/>
      <c r="B18754"/>
      <c r="C18754"/>
      <c r="D18754"/>
      <c r="E18754" s="148"/>
      <c r="F18754" s="148"/>
      <c r="G18754" s="149"/>
      <c r="H18754" s="148"/>
      <c r="I18754"/>
    </row>
    <row r="18755" spans="1:9" x14ac:dyDescent="0.25">
      <c r="A18755"/>
      <c r="B18755"/>
      <c r="C18755"/>
      <c r="D18755"/>
      <c r="E18755" s="148"/>
      <c r="F18755" s="148"/>
      <c r="G18755" s="149"/>
      <c r="H18755" s="148"/>
      <c r="I18755"/>
    </row>
    <row r="18756" spans="1:9" x14ac:dyDescent="0.25">
      <c r="A18756"/>
      <c r="B18756"/>
      <c r="C18756"/>
      <c r="D18756"/>
      <c r="E18756" s="148"/>
      <c r="F18756" s="148"/>
      <c r="G18756" s="149"/>
      <c r="H18756" s="148"/>
      <c r="I18756"/>
    </row>
    <row r="18757" spans="1:9" x14ac:dyDescent="0.25">
      <c r="A18757"/>
      <c r="B18757"/>
      <c r="C18757"/>
      <c r="D18757"/>
      <c r="E18757" s="148"/>
      <c r="F18757" s="148"/>
      <c r="G18757" s="149"/>
      <c r="H18757" s="148"/>
      <c r="I18757"/>
    </row>
    <row r="18758" spans="1:9" x14ac:dyDescent="0.25">
      <c r="A18758"/>
      <c r="B18758"/>
      <c r="C18758"/>
      <c r="D18758"/>
      <c r="E18758" s="148"/>
      <c r="F18758" s="148"/>
      <c r="G18758" s="149"/>
      <c r="H18758" s="148"/>
      <c r="I18758"/>
    </row>
    <row r="18759" spans="1:9" x14ac:dyDescent="0.25">
      <c r="A18759"/>
      <c r="B18759"/>
      <c r="C18759"/>
      <c r="D18759"/>
      <c r="E18759" s="148"/>
      <c r="F18759" s="148"/>
      <c r="G18759" s="149"/>
      <c r="H18759" s="148"/>
      <c r="I18759"/>
    </row>
    <row r="18760" spans="1:9" x14ac:dyDescent="0.25">
      <c r="A18760"/>
      <c r="B18760"/>
      <c r="C18760"/>
      <c r="D18760"/>
      <c r="E18760" s="148"/>
      <c r="F18760" s="148"/>
      <c r="G18760" s="149"/>
      <c r="H18760" s="148"/>
      <c r="I18760"/>
    </row>
    <row r="18761" spans="1:9" x14ac:dyDescent="0.25">
      <c r="A18761"/>
      <c r="B18761"/>
      <c r="C18761"/>
      <c r="D18761"/>
      <c r="E18761" s="148"/>
      <c r="F18761" s="148"/>
      <c r="G18761" s="149"/>
      <c r="H18761" s="148"/>
      <c r="I18761"/>
    </row>
    <row r="18762" spans="1:9" x14ac:dyDescent="0.25">
      <c r="A18762"/>
      <c r="B18762"/>
      <c r="C18762"/>
      <c r="D18762"/>
      <c r="E18762" s="148"/>
      <c r="F18762" s="148"/>
      <c r="G18762" s="149"/>
      <c r="H18762" s="148"/>
      <c r="I18762"/>
    </row>
    <row r="18763" spans="1:9" x14ac:dyDescent="0.25">
      <c r="A18763"/>
      <c r="B18763"/>
      <c r="C18763"/>
      <c r="D18763"/>
      <c r="E18763" s="148"/>
      <c r="F18763" s="148"/>
      <c r="G18763" s="149"/>
      <c r="H18763" s="148"/>
      <c r="I18763"/>
    </row>
    <row r="18764" spans="1:9" x14ac:dyDescent="0.25">
      <c r="A18764"/>
      <c r="B18764"/>
      <c r="C18764"/>
      <c r="D18764"/>
      <c r="E18764" s="148"/>
      <c r="F18764" s="148"/>
      <c r="G18764" s="149"/>
      <c r="H18764" s="148"/>
      <c r="I18764"/>
    </row>
    <row r="18765" spans="1:9" x14ac:dyDescent="0.25">
      <c r="A18765"/>
      <c r="B18765"/>
      <c r="C18765"/>
      <c r="D18765"/>
      <c r="E18765" s="148"/>
      <c r="F18765" s="148"/>
      <c r="G18765" s="149"/>
      <c r="H18765" s="148"/>
      <c r="I18765"/>
    </row>
    <row r="18766" spans="1:9" x14ac:dyDescent="0.25">
      <c r="A18766"/>
      <c r="B18766"/>
      <c r="C18766"/>
      <c r="D18766"/>
      <c r="E18766" s="148"/>
      <c r="F18766" s="148"/>
      <c r="G18766" s="149"/>
      <c r="H18766" s="148"/>
      <c r="I18766"/>
    </row>
    <row r="18767" spans="1:9" x14ac:dyDescent="0.25">
      <c r="A18767"/>
      <c r="B18767"/>
      <c r="C18767"/>
      <c r="D18767"/>
      <c r="E18767" s="148"/>
      <c r="F18767" s="148"/>
      <c r="G18767" s="149"/>
      <c r="H18767" s="148"/>
      <c r="I18767"/>
    </row>
    <row r="18768" spans="1:9" x14ac:dyDescent="0.25">
      <c r="A18768"/>
      <c r="B18768"/>
      <c r="C18768"/>
      <c r="D18768"/>
      <c r="E18768" s="148"/>
      <c r="F18768" s="148"/>
      <c r="G18768" s="149"/>
      <c r="H18768" s="148"/>
      <c r="I18768"/>
    </row>
    <row r="18769" spans="1:9" x14ac:dyDescent="0.25">
      <c r="A18769"/>
      <c r="B18769"/>
      <c r="C18769"/>
      <c r="D18769"/>
      <c r="E18769" s="148"/>
      <c r="F18769" s="148"/>
      <c r="G18769" s="149"/>
      <c r="H18769" s="148"/>
      <c r="I18769"/>
    </row>
    <row r="18770" spans="1:9" x14ac:dyDescent="0.25">
      <c r="A18770"/>
      <c r="B18770"/>
      <c r="C18770"/>
      <c r="D18770"/>
      <c r="E18770" s="148"/>
      <c r="F18770" s="148"/>
      <c r="G18770" s="149"/>
      <c r="H18770" s="148"/>
      <c r="I18770"/>
    </row>
    <row r="18771" spans="1:9" x14ac:dyDescent="0.25">
      <c r="A18771"/>
      <c r="B18771"/>
      <c r="C18771"/>
      <c r="D18771"/>
      <c r="E18771" s="148"/>
      <c r="F18771" s="148"/>
      <c r="G18771" s="149"/>
      <c r="H18771" s="148"/>
      <c r="I18771"/>
    </row>
    <row r="18772" spans="1:9" x14ac:dyDescent="0.25">
      <c r="A18772"/>
      <c r="B18772"/>
      <c r="C18772"/>
      <c r="D18772"/>
      <c r="E18772" s="148"/>
      <c r="F18772" s="148"/>
      <c r="G18772" s="149"/>
      <c r="H18772" s="148"/>
      <c r="I18772"/>
    </row>
    <row r="18773" spans="1:9" x14ac:dyDescent="0.25">
      <c r="A18773"/>
      <c r="B18773"/>
      <c r="C18773"/>
      <c r="D18773"/>
      <c r="E18773" s="148"/>
      <c r="F18773" s="148"/>
      <c r="G18773" s="149"/>
      <c r="H18773" s="148"/>
      <c r="I18773"/>
    </row>
    <row r="18774" spans="1:9" x14ac:dyDescent="0.25">
      <c r="A18774"/>
      <c r="B18774"/>
      <c r="C18774"/>
      <c r="D18774"/>
      <c r="E18774" s="148"/>
      <c r="F18774" s="148"/>
      <c r="G18774" s="149"/>
      <c r="H18774" s="148"/>
      <c r="I18774"/>
    </row>
    <row r="18775" spans="1:9" x14ac:dyDescent="0.25">
      <c r="A18775"/>
      <c r="B18775"/>
      <c r="C18775"/>
      <c r="D18775"/>
      <c r="E18775" s="148"/>
      <c r="F18775" s="148"/>
      <c r="G18775" s="149"/>
      <c r="H18775" s="148"/>
      <c r="I18775"/>
    </row>
    <row r="18776" spans="1:9" x14ac:dyDescent="0.25">
      <c r="A18776"/>
      <c r="B18776"/>
      <c r="C18776"/>
      <c r="D18776"/>
      <c r="E18776" s="148"/>
      <c r="F18776" s="148"/>
      <c r="G18776" s="149"/>
      <c r="H18776" s="148"/>
      <c r="I18776"/>
    </row>
    <row r="18777" spans="1:9" x14ac:dyDescent="0.25">
      <c r="A18777"/>
      <c r="B18777"/>
      <c r="C18777"/>
      <c r="D18777"/>
      <c r="E18777" s="148"/>
      <c r="F18777" s="148"/>
      <c r="G18777" s="149"/>
      <c r="H18777" s="148"/>
      <c r="I18777"/>
    </row>
    <row r="18778" spans="1:9" x14ac:dyDescent="0.25">
      <c r="A18778"/>
      <c r="B18778"/>
      <c r="C18778"/>
      <c r="D18778"/>
      <c r="E18778" s="148"/>
      <c r="F18778" s="148"/>
      <c r="G18778" s="149"/>
      <c r="H18778" s="148"/>
      <c r="I18778"/>
    </row>
    <row r="18779" spans="1:9" x14ac:dyDescent="0.25">
      <c r="A18779"/>
      <c r="B18779"/>
      <c r="C18779"/>
      <c r="D18779"/>
      <c r="E18779" s="148"/>
      <c r="F18779" s="148"/>
      <c r="G18779" s="149"/>
      <c r="H18779" s="148"/>
      <c r="I18779"/>
    </row>
    <row r="18780" spans="1:9" x14ac:dyDescent="0.25">
      <c r="A18780"/>
      <c r="B18780"/>
      <c r="C18780"/>
      <c r="D18780"/>
      <c r="E18780" s="148"/>
      <c r="F18780" s="148"/>
      <c r="G18780" s="149"/>
      <c r="H18780" s="148"/>
      <c r="I18780"/>
    </row>
    <row r="18781" spans="1:9" x14ac:dyDescent="0.25">
      <c r="A18781"/>
      <c r="B18781"/>
      <c r="C18781"/>
      <c r="D18781"/>
      <c r="E18781" s="148"/>
      <c r="F18781" s="148"/>
      <c r="G18781" s="149"/>
      <c r="H18781" s="148"/>
      <c r="I18781"/>
    </row>
    <row r="18782" spans="1:9" x14ac:dyDescent="0.25">
      <c r="A18782"/>
      <c r="B18782"/>
      <c r="C18782"/>
      <c r="D18782"/>
      <c r="E18782" s="148"/>
      <c r="F18782" s="148"/>
      <c r="G18782" s="149"/>
      <c r="H18782" s="148"/>
      <c r="I18782"/>
    </row>
    <row r="18783" spans="1:9" x14ac:dyDescent="0.25">
      <c r="A18783"/>
      <c r="B18783"/>
      <c r="C18783"/>
      <c r="D18783"/>
      <c r="E18783" s="148"/>
      <c r="F18783" s="148"/>
      <c r="G18783" s="149"/>
      <c r="H18783" s="148"/>
      <c r="I18783"/>
    </row>
    <row r="18784" spans="1:9" x14ac:dyDescent="0.25">
      <c r="A18784"/>
      <c r="B18784"/>
      <c r="C18784"/>
      <c r="D18784"/>
      <c r="E18784" s="148"/>
      <c r="F18784" s="148"/>
      <c r="G18784" s="149"/>
      <c r="H18784" s="148"/>
      <c r="I18784"/>
    </row>
    <row r="18785" spans="1:9" x14ac:dyDescent="0.25">
      <c r="A18785"/>
      <c r="B18785"/>
      <c r="C18785"/>
      <c r="D18785"/>
      <c r="E18785" s="148"/>
      <c r="F18785" s="148"/>
      <c r="G18785" s="149"/>
      <c r="H18785" s="148"/>
      <c r="I18785"/>
    </row>
    <row r="18786" spans="1:9" x14ac:dyDescent="0.25">
      <c r="A18786"/>
      <c r="B18786"/>
      <c r="C18786"/>
      <c r="D18786"/>
      <c r="E18786" s="148"/>
      <c r="F18786" s="148"/>
      <c r="G18786" s="149"/>
      <c r="H18786" s="148"/>
      <c r="I18786"/>
    </row>
    <row r="18787" spans="1:9" x14ac:dyDescent="0.25">
      <c r="A18787"/>
      <c r="B18787"/>
      <c r="C18787"/>
      <c r="D18787"/>
      <c r="E18787" s="148"/>
      <c r="F18787" s="148"/>
      <c r="G18787" s="149"/>
      <c r="H18787" s="148"/>
      <c r="I18787"/>
    </row>
    <row r="18788" spans="1:9" x14ac:dyDescent="0.25">
      <c r="A18788"/>
      <c r="B18788"/>
      <c r="C18788"/>
      <c r="D18788"/>
      <c r="E18788" s="148"/>
      <c r="F18788" s="148"/>
      <c r="G18788" s="149"/>
      <c r="H18788" s="148"/>
      <c r="I18788"/>
    </row>
    <row r="18789" spans="1:9" x14ac:dyDescent="0.25">
      <c r="A18789"/>
      <c r="B18789"/>
      <c r="C18789"/>
      <c r="D18789"/>
      <c r="E18789" s="148"/>
      <c r="F18789" s="148"/>
      <c r="G18789" s="149"/>
      <c r="H18789" s="148"/>
      <c r="I18789"/>
    </row>
    <row r="18790" spans="1:9" x14ac:dyDescent="0.25">
      <c r="A18790"/>
      <c r="B18790"/>
      <c r="C18790"/>
      <c r="D18790"/>
      <c r="E18790" s="148"/>
      <c r="F18790" s="148"/>
      <c r="G18790" s="149"/>
      <c r="H18790" s="148"/>
      <c r="I18790"/>
    </row>
    <row r="18791" spans="1:9" x14ac:dyDescent="0.25">
      <c r="A18791"/>
      <c r="B18791"/>
      <c r="C18791"/>
      <c r="D18791"/>
      <c r="E18791" s="148"/>
      <c r="F18791" s="148"/>
      <c r="G18791" s="149"/>
      <c r="H18791" s="148"/>
      <c r="I18791"/>
    </row>
    <row r="18792" spans="1:9" x14ac:dyDescent="0.25">
      <c r="A18792"/>
      <c r="B18792"/>
      <c r="C18792"/>
      <c r="D18792"/>
      <c r="E18792" s="148"/>
      <c r="F18792" s="148"/>
      <c r="G18792" s="149"/>
      <c r="H18792" s="148"/>
      <c r="I18792"/>
    </row>
    <row r="18793" spans="1:9" x14ac:dyDescent="0.25">
      <c r="A18793"/>
      <c r="B18793"/>
      <c r="C18793"/>
      <c r="D18793"/>
      <c r="E18793" s="148"/>
      <c r="F18793" s="148"/>
      <c r="G18793" s="149"/>
      <c r="H18793" s="148"/>
      <c r="I18793"/>
    </row>
    <row r="18794" spans="1:9" x14ac:dyDescent="0.25">
      <c r="A18794"/>
      <c r="B18794"/>
      <c r="C18794"/>
      <c r="D18794"/>
      <c r="E18794" s="148"/>
      <c r="F18794" s="148"/>
      <c r="G18794" s="149"/>
      <c r="H18794" s="148"/>
      <c r="I18794"/>
    </row>
    <row r="18795" spans="1:9" x14ac:dyDescent="0.25">
      <c r="A18795"/>
      <c r="B18795"/>
      <c r="C18795"/>
      <c r="D18795"/>
      <c r="E18795" s="148"/>
      <c r="F18795" s="148"/>
      <c r="G18795" s="149"/>
      <c r="H18795" s="148"/>
      <c r="I18795"/>
    </row>
    <row r="18796" spans="1:9" x14ac:dyDescent="0.25">
      <c r="A18796"/>
      <c r="B18796"/>
      <c r="C18796"/>
      <c r="D18796"/>
      <c r="E18796" s="148"/>
      <c r="F18796" s="148"/>
      <c r="G18796" s="149"/>
      <c r="H18796" s="148"/>
      <c r="I18796"/>
    </row>
    <row r="18797" spans="1:9" x14ac:dyDescent="0.25">
      <c r="A18797"/>
      <c r="B18797"/>
      <c r="C18797"/>
      <c r="D18797"/>
      <c r="E18797" s="148"/>
      <c r="F18797" s="148"/>
      <c r="G18797" s="149"/>
      <c r="H18797" s="148"/>
      <c r="I18797"/>
    </row>
    <row r="18798" spans="1:9" x14ac:dyDescent="0.25">
      <c r="A18798"/>
      <c r="B18798"/>
      <c r="C18798"/>
      <c r="D18798"/>
      <c r="E18798" s="148"/>
      <c r="F18798" s="148"/>
      <c r="G18798" s="149"/>
      <c r="H18798" s="148"/>
      <c r="I18798"/>
    </row>
    <row r="18799" spans="1:9" x14ac:dyDescent="0.25">
      <c r="A18799"/>
      <c r="B18799"/>
      <c r="C18799"/>
      <c r="D18799"/>
      <c r="E18799" s="148"/>
      <c r="F18799" s="148"/>
      <c r="G18799" s="149"/>
      <c r="H18799" s="148"/>
      <c r="I18799"/>
    </row>
    <row r="18800" spans="1:9" x14ac:dyDescent="0.25">
      <c r="A18800"/>
      <c r="B18800"/>
      <c r="C18800"/>
      <c r="D18800"/>
      <c r="E18800" s="148"/>
      <c r="F18800" s="148"/>
      <c r="G18800" s="149"/>
      <c r="H18800" s="148"/>
      <c r="I18800"/>
    </row>
    <row r="18801" spans="1:9" x14ac:dyDescent="0.25">
      <c r="A18801"/>
      <c r="B18801"/>
      <c r="C18801"/>
      <c r="D18801"/>
      <c r="E18801" s="148"/>
      <c r="F18801" s="148"/>
      <c r="G18801" s="149"/>
      <c r="H18801" s="148"/>
      <c r="I18801"/>
    </row>
    <row r="18802" spans="1:9" x14ac:dyDescent="0.25">
      <c r="A18802"/>
      <c r="B18802"/>
      <c r="C18802"/>
      <c r="D18802"/>
      <c r="E18802" s="148"/>
      <c r="F18802" s="148"/>
      <c r="G18802" s="149"/>
      <c r="H18802" s="148"/>
      <c r="I18802"/>
    </row>
    <row r="18803" spans="1:9" x14ac:dyDescent="0.25">
      <c r="A18803"/>
      <c r="B18803"/>
      <c r="C18803"/>
      <c r="D18803"/>
      <c r="E18803" s="148"/>
      <c r="F18803" s="148"/>
      <c r="G18803" s="149"/>
      <c r="H18803" s="148"/>
      <c r="I18803"/>
    </row>
    <row r="18804" spans="1:9" x14ac:dyDescent="0.25">
      <c r="A18804"/>
      <c r="B18804"/>
      <c r="C18804"/>
      <c r="D18804"/>
      <c r="E18804" s="148"/>
      <c r="F18804" s="148"/>
      <c r="G18804" s="149"/>
      <c r="H18804" s="148"/>
      <c r="I18804"/>
    </row>
    <row r="18805" spans="1:9" x14ac:dyDescent="0.25">
      <c r="A18805"/>
      <c r="B18805"/>
      <c r="C18805"/>
      <c r="D18805"/>
      <c r="E18805" s="148"/>
      <c r="F18805" s="148"/>
      <c r="G18805" s="149"/>
      <c r="H18805" s="148"/>
      <c r="I18805"/>
    </row>
    <row r="18806" spans="1:9" x14ac:dyDescent="0.25">
      <c r="A18806"/>
      <c r="B18806"/>
      <c r="C18806"/>
      <c r="D18806"/>
      <c r="E18806" s="148"/>
      <c r="F18806" s="148"/>
      <c r="G18806" s="149"/>
      <c r="H18806" s="148"/>
      <c r="I18806"/>
    </row>
    <row r="18807" spans="1:9" x14ac:dyDescent="0.25">
      <c r="A18807"/>
      <c r="B18807"/>
      <c r="C18807"/>
      <c r="D18807"/>
      <c r="E18807" s="148"/>
      <c r="F18807" s="148"/>
      <c r="G18807" s="149"/>
      <c r="H18807" s="148"/>
      <c r="I18807"/>
    </row>
    <row r="18808" spans="1:9" x14ac:dyDescent="0.25">
      <c r="A18808"/>
      <c r="B18808"/>
      <c r="C18808"/>
      <c r="D18808"/>
      <c r="E18808" s="148"/>
      <c r="F18808" s="148"/>
      <c r="G18808" s="149"/>
      <c r="H18808" s="148"/>
      <c r="I18808"/>
    </row>
    <row r="18809" spans="1:9" x14ac:dyDescent="0.25">
      <c r="A18809"/>
      <c r="B18809"/>
      <c r="C18809"/>
      <c r="D18809"/>
      <c r="E18809" s="148"/>
      <c r="F18809" s="148"/>
      <c r="G18809" s="149"/>
      <c r="H18809" s="148"/>
      <c r="I18809"/>
    </row>
    <row r="18810" spans="1:9" x14ac:dyDescent="0.25">
      <c r="A18810"/>
      <c r="B18810"/>
      <c r="C18810"/>
      <c r="D18810"/>
      <c r="E18810" s="148"/>
      <c r="F18810" s="148"/>
      <c r="G18810" s="149"/>
      <c r="H18810" s="148"/>
      <c r="I18810"/>
    </row>
    <row r="18811" spans="1:9" x14ac:dyDescent="0.25">
      <c r="A18811"/>
      <c r="B18811"/>
      <c r="C18811"/>
      <c r="D18811"/>
      <c r="E18811" s="148"/>
      <c r="F18811" s="148"/>
      <c r="G18811" s="149"/>
      <c r="H18811" s="148"/>
      <c r="I18811"/>
    </row>
    <row r="18812" spans="1:9" x14ac:dyDescent="0.25">
      <c r="A18812"/>
      <c r="B18812"/>
      <c r="C18812"/>
      <c r="D18812"/>
      <c r="E18812" s="148"/>
      <c r="F18812" s="148"/>
      <c r="G18812" s="149"/>
      <c r="H18812" s="148"/>
      <c r="I18812"/>
    </row>
    <row r="18813" spans="1:9" x14ac:dyDescent="0.25">
      <c r="A18813"/>
      <c r="B18813"/>
      <c r="C18813"/>
      <c r="D18813"/>
      <c r="E18813" s="148"/>
      <c r="F18813" s="148"/>
      <c r="G18813" s="149"/>
      <c r="H18813" s="148"/>
      <c r="I18813"/>
    </row>
    <row r="18814" spans="1:9" x14ac:dyDescent="0.25">
      <c r="A18814"/>
      <c r="B18814"/>
      <c r="C18814"/>
      <c r="D18814"/>
      <c r="E18814" s="148"/>
      <c r="F18814" s="148"/>
      <c r="G18814" s="149"/>
      <c r="H18814" s="148"/>
      <c r="I18814"/>
    </row>
    <row r="18815" spans="1:9" x14ac:dyDescent="0.25">
      <c r="A18815"/>
      <c r="B18815"/>
      <c r="C18815"/>
      <c r="D18815"/>
      <c r="E18815" s="148"/>
      <c r="F18815" s="148"/>
      <c r="G18815" s="149"/>
      <c r="H18815" s="148"/>
      <c r="I18815"/>
    </row>
    <row r="18816" spans="1:9" x14ac:dyDescent="0.25">
      <c r="A18816"/>
      <c r="B18816"/>
      <c r="C18816"/>
      <c r="D18816"/>
      <c r="E18816" s="148"/>
      <c r="F18816" s="148"/>
      <c r="G18816" s="149"/>
      <c r="H18816" s="148"/>
      <c r="I18816"/>
    </row>
    <row r="18817" spans="1:9" x14ac:dyDescent="0.25">
      <c r="A18817"/>
      <c r="B18817"/>
      <c r="C18817"/>
      <c r="D18817"/>
      <c r="E18817" s="148"/>
      <c r="F18817" s="148"/>
      <c r="G18817" s="149"/>
      <c r="H18817" s="148"/>
      <c r="I18817"/>
    </row>
    <row r="18818" spans="1:9" x14ac:dyDescent="0.25">
      <c r="A18818"/>
      <c r="B18818"/>
      <c r="C18818"/>
      <c r="D18818"/>
      <c r="E18818" s="148"/>
      <c r="F18818" s="148"/>
      <c r="G18818" s="149"/>
      <c r="H18818" s="148"/>
      <c r="I18818"/>
    </row>
    <row r="18819" spans="1:9" x14ac:dyDescent="0.25">
      <c r="A18819"/>
      <c r="B18819"/>
      <c r="C18819"/>
      <c r="D18819"/>
      <c r="E18819" s="148"/>
      <c r="F18819" s="148"/>
      <c r="G18819" s="149"/>
      <c r="H18819" s="148"/>
      <c r="I18819"/>
    </row>
    <row r="18820" spans="1:9" x14ac:dyDescent="0.25">
      <c r="A18820"/>
      <c r="B18820"/>
      <c r="C18820"/>
      <c r="D18820"/>
      <c r="E18820" s="148"/>
      <c r="F18820" s="148"/>
      <c r="G18820" s="149"/>
      <c r="H18820" s="148"/>
      <c r="I18820"/>
    </row>
    <row r="18821" spans="1:9" x14ac:dyDescent="0.25">
      <c r="A18821"/>
      <c r="B18821"/>
      <c r="C18821"/>
      <c r="D18821"/>
      <c r="E18821" s="148"/>
      <c r="F18821" s="148"/>
      <c r="G18821" s="149"/>
      <c r="H18821" s="148"/>
      <c r="I18821"/>
    </row>
    <row r="18822" spans="1:9" x14ac:dyDescent="0.25">
      <c r="A18822"/>
      <c r="B18822"/>
      <c r="C18822"/>
      <c r="D18822"/>
      <c r="E18822" s="148"/>
      <c r="F18822" s="148"/>
      <c r="G18822" s="149"/>
      <c r="H18822" s="148"/>
      <c r="I18822"/>
    </row>
    <row r="18823" spans="1:9" x14ac:dyDescent="0.25">
      <c r="A18823"/>
      <c r="B18823"/>
      <c r="C18823"/>
      <c r="D18823"/>
      <c r="E18823" s="148"/>
      <c r="F18823" s="148"/>
      <c r="G18823" s="149"/>
      <c r="H18823" s="148"/>
      <c r="I18823"/>
    </row>
    <row r="18824" spans="1:9" x14ac:dyDescent="0.25">
      <c r="A18824"/>
      <c r="B18824"/>
      <c r="C18824"/>
      <c r="D18824"/>
      <c r="E18824" s="148"/>
      <c r="F18824" s="148"/>
      <c r="G18824" s="149"/>
      <c r="H18824" s="148"/>
      <c r="I18824"/>
    </row>
    <row r="18825" spans="1:9" x14ac:dyDescent="0.25">
      <c r="A18825"/>
      <c r="B18825"/>
      <c r="C18825"/>
      <c r="D18825"/>
      <c r="E18825" s="148"/>
      <c r="F18825" s="148"/>
      <c r="G18825" s="149"/>
      <c r="H18825" s="148"/>
      <c r="I18825"/>
    </row>
    <row r="18826" spans="1:9" x14ac:dyDescent="0.25">
      <c r="A18826"/>
      <c r="B18826"/>
      <c r="C18826"/>
      <c r="D18826"/>
      <c r="E18826" s="148"/>
      <c r="F18826" s="148"/>
      <c r="G18826" s="149"/>
      <c r="H18826" s="148"/>
      <c r="I18826"/>
    </row>
    <row r="18827" spans="1:9" x14ac:dyDescent="0.25">
      <c r="A18827"/>
      <c r="B18827"/>
      <c r="C18827"/>
      <c r="D18827"/>
      <c r="E18827" s="148"/>
      <c r="F18827" s="148"/>
      <c r="G18827" s="149"/>
      <c r="H18827" s="148"/>
      <c r="I18827"/>
    </row>
    <row r="18828" spans="1:9" x14ac:dyDescent="0.25">
      <c r="A18828"/>
      <c r="B18828"/>
      <c r="C18828"/>
      <c r="D18828"/>
      <c r="E18828" s="148"/>
      <c r="F18828" s="148"/>
      <c r="G18828" s="149"/>
      <c r="H18828" s="148"/>
      <c r="I18828"/>
    </row>
    <row r="18829" spans="1:9" x14ac:dyDescent="0.25">
      <c r="A18829"/>
      <c r="B18829"/>
      <c r="C18829"/>
      <c r="D18829"/>
      <c r="E18829" s="148"/>
      <c r="F18829" s="148"/>
      <c r="G18829" s="149"/>
      <c r="H18829" s="148"/>
      <c r="I18829"/>
    </row>
    <row r="18830" spans="1:9" x14ac:dyDescent="0.25">
      <c r="A18830"/>
      <c r="B18830"/>
      <c r="C18830"/>
      <c r="D18830"/>
      <c r="E18830" s="148"/>
      <c r="F18830" s="148"/>
      <c r="G18830" s="149"/>
      <c r="H18830" s="148"/>
      <c r="I18830"/>
    </row>
    <row r="18831" spans="1:9" x14ac:dyDescent="0.25">
      <c r="A18831"/>
      <c r="B18831"/>
      <c r="C18831"/>
      <c r="D18831"/>
      <c r="E18831" s="148"/>
      <c r="F18831" s="148"/>
      <c r="G18831" s="149"/>
      <c r="H18831" s="148"/>
      <c r="I18831"/>
    </row>
    <row r="18832" spans="1:9" x14ac:dyDescent="0.25">
      <c r="A18832"/>
      <c r="B18832"/>
      <c r="C18832"/>
      <c r="D18832"/>
      <c r="E18832" s="148"/>
      <c r="F18832" s="148"/>
      <c r="G18832" s="149"/>
      <c r="H18832" s="148"/>
      <c r="I18832"/>
    </row>
    <row r="18833" spans="1:9" x14ac:dyDescent="0.25">
      <c r="A18833"/>
      <c r="B18833"/>
      <c r="C18833"/>
      <c r="D18833"/>
      <c r="E18833" s="148"/>
      <c r="F18833" s="148"/>
      <c r="G18833" s="149"/>
      <c r="H18833" s="148"/>
      <c r="I18833"/>
    </row>
    <row r="18834" spans="1:9" x14ac:dyDescent="0.25">
      <c r="A18834"/>
      <c r="B18834"/>
      <c r="C18834"/>
      <c r="D18834"/>
      <c r="E18834" s="148"/>
      <c r="F18834" s="148"/>
      <c r="G18834" s="149"/>
      <c r="H18834" s="148"/>
      <c r="I18834"/>
    </row>
    <row r="18835" spans="1:9" x14ac:dyDescent="0.25">
      <c r="A18835"/>
      <c r="B18835"/>
      <c r="C18835"/>
      <c r="D18835"/>
      <c r="E18835" s="148"/>
      <c r="F18835" s="148"/>
      <c r="G18835" s="149"/>
      <c r="H18835" s="148"/>
      <c r="I18835"/>
    </row>
    <row r="18836" spans="1:9" x14ac:dyDescent="0.25">
      <c r="A18836"/>
      <c r="B18836"/>
      <c r="C18836"/>
      <c r="D18836"/>
      <c r="E18836" s="148"/>
      <c r="F18836" s="148"/>
      <c r="G18836" s="149"/>
      <c r="H18836" s="148"/>
      <c r="I18836"/>
    </row>
    <row r="18837" spans="1:9" x14ac:dyDescent="0.25">
      <c r="A18837"/>
      <c r="B18837"/>
      <c r="C18837"/>
      <c r="D18837"/>
      <c r="E18837" s="148"/>
      <c r="F18837" s="148"/>
      <c r="G18837" s="149"/>
      <c r="H18837" s="148"/>
      <c r="I18837"/>
    </row>
    <row r="18838" spans="1:9" x14ac:dyDescent="0.25">
      <c r="A18838"/>
      <c r="B18838"/>
      <c r="C18838"/>
      <c r="D18838"/>
      <c r="E18838" s="148"/>
      <c r="F18838" s="148"/>
      <c r="G18838" s="149"/>
      <c r="H18838" s="148"/>
      <c r="I18838"/>
    </row>
    <row r="18839" spans="1:9" x14ac:dyDescent="0.25">
      <c r="A18839"/>
      <c r="B18839"/>
      <c r="C18839"/>
      <c r="D18839"/>
      <c r="E18839" s="148"/>
      <c r="F18839" s="148"/>
      <c r="G18839" s="149"/>
      <c r="H18839" s="148"/>
      <c r="I18839"/>
    </row>
    <row r="18840" spans="1:9" x14ac:dyDescent="0.25">
      <c r="A18840"/>
      <c r="B18840"/>
      <c r="C18840"/>
      <c r="D18840"/>
      <c r="E18840" s="148"/>
      <c r="F18840" s="148"/>
      <c r="G18840" s="149"/>
      <c r="H18840" s="148"/>
      <c r="I18840"/>
    </row>
    <row r="18841" spans="1:9" x14ac:dyDescent="0.25">
      <c r="A18841"/>
      <c r="B18841"/>
      <c r="C18841"/>
      <c r="D18841"/>
      <c r="E18841" s="148"/>
      <c r="F18841" s="148"/>
      <c r="G18841" s="149"/>
      <c r="H18841" s="148"/>
      <c r="I18841"/>
    </row>
    <row r="18842" spans="1:9" x14ac:dyDescent="0.25">
      <c r="A18842"/>
      <c r="B18842"/>
      <c r="C18842"/>
      <c r="D18842"/>
      <c r="E18842" s="148"/>
      <c r="F18842" s="148"/>
      <c r="G18842" s="149"/>
      <c r="H18842" s="148"/>
      <c r="I18842"/>
    </row>
    <row r="18843" spans="1:9" x14ac:dyDescent="0.25">
      <c r="A18843"/>
      <c r="B18843"/>
      <c r="C18843"/>
      <c r="D18843"/>
      <c r="E18843" s="148"/>
      <c r="F18843" s="148"/>
      <c r="G18843" s="149"/>
      <c r="H18843" s="148"/>
      <c r="I18843"/>
    </row>
    <row r="18844" spans="1:9" x14ac:dyDescent="0.25">
      <c r="A18844"/>
      <c r="B18844"/>
      <c r="C18844"/>
      <c r="D18844"/>
      <c r="E18844" s="148"/>
      <c r="F18844" s="148"/>
      <c r="G18844" s="149"/>
      <c r="H18844" s="148"/>
      <c r="I18844"/>
    </row>
    <row r="18845" spans="1:9" x14ac:dyDescent="0.25">
      <c r="A18845"/>
      <c r="B18845"/>
      <c r="C18845"/>
      <c r="D18845"/>
      <c r="E18845" s="148"/>
      <c r="F18845" s="148"/>
      <c r="G18845" s="149"/>
      <c r="H18845" s="148"/>
      <c r="I18845"/>
    </row>
    <row r="18846" spans="1:9" x14ac:dyDescent="0.25">
      <c r="A18846"/>
      <c r="B18846"/>
      <c r="C18846"/>
      <c r="D18846"/>
      <c r="E18846" s="148"/>
      <c r="F18846" s="148"/>
      <c r="G18846" s="149"/>
      <c r="H18846" s="148"/>
      <c r="I18846"/>
    </row>
    <row r="18847" spans="1:9" x14ac:dyDescent="0.25">
      <c r="A18847"/>
      <c r="B18847"/>
      <c r="C18847"/>
      <c r="D18847"/>
      <c r="E18847" s="148"/>
      <c r="F18847" s="148"/>
      <c r="G18847" s="149"/>
      <c r="H18847" s="148"/>
      <c r="I18847"/>
    </row>
    <row r="18848" spans="1:9" x14ac:dyDescent="0.25">
      <c r="A18848"/>
      <c r="B18848"/>
      <c r="C18848"/>
      <c r="D18848"/>
      <c r="E18848" s="148"/>
      <c r="F18848" s="148"/>
      <c r="G18848" s="149"/>
      <c r="H18848" s="148"/>
      <c r="I18848"/>
    </row>
    <row r="18849" spans="1:9" x14ac:dyDescent="0.25">
      <c r="A18849"/>
      <c r="B18849"/>
      <c r="C18849"/>
      <c r="D18849"/>
      <c r="E18849" s="148"/>
      <c r="F18849" s="148"/>
      <c r="G18849" s="149"/>
      <c r="H18849" s="148"/>
      <c r="I18849"/>
    </row>
    <row r="18850" spans="1:9" x14ac:dyDescent="0.25">
      <c r="A18850"/>
      <c r="B18850"/>
      <c r="C18850"/>
      <c r="D18850"/>
      <c r="E18850" s="148"/>
      <c r="F18850" s="148"/>
      <c r="G18850" s="149"/>
      <c r="H18850" s="148"/>
      <c r="I18850"/>
    </row>
    <row r="18851" spans="1:9" x14ac:dyDescent="0.25">
      <c r="A18851"/>
      <c r="B18851"/>
      <c r="C18851"/>
      <c r="D18851"/>
      <c r="E18851" s="148"/>
      <c r="F18851" s="148"/>
      <c r="G18851" s="149"/>
      <c r="H18851" s="148"/>
      <c r="I18851"/>
    </row>
    <row r="18852" spans="1:9" x14ac:dyDescent="0.25">
      <c r="A18852"/>
      <c r="B18852"/>
      <c r="C18852"/>
      <c r="D18852"/>
      <c r="E18852" s="148"/>
      <c r="F18852" s="148"/>
      <c r="G18852" s="149"/>
      <c r="H18852" s="148"/>
      <c r="I18852"/>
    </row>
    <row r="18853" spans="1:9" x14ac:dyDescent="0.25">
      <c r="A18853"/>
      <c r="B18853"/>
      <c r="C18853"/>
      <c r="D18853"/>
      <c r="E18853" s="148"/>
      <c r="F18853" s="148"/>
      <c r="G18853" s="149"/>
      <c r="H18853" s="148"/>
      <c r="I18853"/>
    </row>
    <row r="18854" spans="1:9" x14ac:dyDescent="0.25">
      <c r="A18854"/>
      <c r="B18854"/>
      <c r="C18854"/>
      <c r="D18854"/>
      <c r="E18854" s="148"/>
      <c r="F18854" s="148"/>
      <c r="G18854" s="149"/>
      <c r="H18854" s="148"/>
      <c r="I18854"/>
    </row>
    <row r="18855" spans="1:9" x14ac:dyDescent="0.25">
      <c r="A18855"/>
      <c r="B18855"/>
      <c r="C18855"/>
      <c r="D18855"/>
      <c r="E18855" s="148"/>
      <c r="F18855" s="148"/>
      <c r="G18855" s="149"/>
      <c r="H18855" s="148"/>
      <c r="I18855"/>
    </row>
    <row r="18856" spans="1:9" x14ac:dyDescent="0.25">
      <c r="A18856"/>
      <c r="B18856"/>
      <c r="C18856"/>
      <c r="D18856"/>
      <c r="E18856" s="148"/>
      <c r="F18856" s="148"/>
      <c r="G18856" s="149"/>
      <c r="H18856" s="148"/>
      <c r="I18856"/>
    </row>
    <row r="18857" spans="1:9" x14ac:dyDescent="0.25">
      <c r="A18857"/>
      <c r="B18857"/>
      <c r="C18857"/>
      <c r="D18857"/>
      <c r="E18857" s="148"/>
      <c r="F18857" s="148"/>
      <c r="G18857" s="149"/>
      <c r="H18857" s="148"/>
      <c r="I18857"/>
    </row>
    <row r="18858" spans="1:9" x14ac:dyDescent="0.25">
      <c r="A18858"/>
      <c r="B18858"/>
      <c r="C18858"/>
      <c r="D18858"/>
      <c r="E18858" s="148"/>
      <c r="F18858" s="148"/>
      <c r="G18858" s="149"/>
      <c r="H18858" s="148"/>
      <c r="I18858"/>
    </row>
    <row r="18859" spans="1:9" x14ac:dyDescent="0.25">
      <c r="A18859"/>
      <c r="B18859"/>
      <c r="C18859"/>
      <c r="D18859"/>
      <c r="E18859" s="148"/>
      <c r="F18859" s="148"/>
      <c r="G18859" s="149"/>
      <c r="H18859" s="148"/>
      <c r="I18859"/>
    </row>
    <row r="18860" spans="1:9" x14ac:dyDescent="0.25">
      <c r="A18860"/>
      <c r="B18860"/>
      <c r="C18860"/>
      <c r="D18860"/>
      <c r="E18860" s="148"/>
      <c r="F18860" s="148"/>
      <c r="G18860" s="149"/>
      <c r="H18860" s="148"/>
      <c r="I18860"/>
    </row>
    <row r="18861" spans="1:9" x14ac:dyDescent="0.25">
      <c r="A18861"/>
      <c r="B18861"/>
      <c r="C18861"/>
      <c r="D18861"/>
      <c r="E18861" s="148"/>
      <c r="F18861" s="148"/>
      <c r="G18861" s="149"/>
      <c r="H18861" s="148"/>
      <c r="I18861"/>
    </row>
    <row r="18862" spans="1:9" x14ac:dyDescent="0.25">
      <c r="A18862"/>
      <c r="B18862"/>
      <c r="C18862"/>
      <c r="D18862"/>
      <c r="E18862" s="148"/>
      <c r="F18862" s="148"/>
      <c r="G18862" s="149"/>
      <c r="H18862" s="148"/>
      <c r="I18862"/>
    </row>
    <row r="18863" spans="1:9" x14ac:dyDescent="0.25">
      <c r="A18863"/>
      <c r="B18863"/>
      <c r="C18863"/>
      <c r="D18863"/>
      <c r="E18863" s="148"/>
      <c r="F18863" s="148"/>
      <c r="G18863" s="149"/>
      <c r="H18863" s="148"/>
      <c r="I18863"/>
    </row>
    <row r="18864" spans="1:9" x14ac:dyDescent="0.25">
      <c r="A18864"/>
      <c r="B18864"/>
      <c r="C18864"/>
      <c r="D18864"/>
      <c r="E18864" s="148"/>
      <c r="F18864" s="148"/>
      <c r="G18864" s="149"/>
      <c r="H18864" s="148"/>
      <c r="I18864"/>
    </row>
    <row r="18865" spans="1:9" x14ac:dyDescent="0.25">
      <c r="A18865"/>
      <c r="B18865"/>
      <c r="C18865"/>
      <c r="D18865"/>
      <c r="E18865" s="148"/>
      <c r="F18865" s="148"/>
      <c r="G18865" s="149"/>
      <c r="H18865" s="148"/>
      <c r="I18865"/>
    </row>
    <row r="18866" spans="1:9" x14ac:dyDescent="0.25">
      <c r="A18866"/>
      <c r="B18866"/>
      <c r="C18866"/>
      <c r="D18866"/>
      <c r="E18866" s="148"/>
      <c r="F18866" s="148"/>
      <c r="G18866" s="149"/>
      <c r="H18866" s="148"/>
      <c r="I18866"/>
    </row>
    <row r="18867" spans="1:9" x14ac:dyDescent="0.25">
      <c r="A18867"/>
      <c r="B18867"/>
      <c r="C18867"/>
      <c r="D18867"/>
      <c r="E18867" s="148"/>
      <c r="F18867" s="148"/>
      <c r="G18867" s="149"/>
      <c r="H18867" s="148"/>
      <c r="I18867"/>
    </row>
    <row r="18868" spans="1:9" x14ac:dyDescent="0.25">
      <c r="A18868"/>
      <c r="B18868"/>
      <c r="C18868"/>
      <c r="D18868"/>
      <c r="E18868" s="148"/>
      <c r="F18868" s="148"/>
      <c r="G18868" s="149"/>
      <c r="H18868" s="148"/>
      <c r="I18868"/>
    </row>
    <row r="18869" spans="1:9" x14ac:dyDescent="0.25">
      <c r="A18869"/>
      <c r="B18869"/>
      <c r="C18869"/>
      <c r="D18869"/>
      <c r="E18869" s="148"/>
      <c r="F18869" s="148"/>
      <c r="G18869" s="149"/>
      <c r="H18869" s="148"/>
      <c r="I18869"/>
    </row>
    <row r="18870" spans="1:9" x14ac:dyDescent="0.25">
      <c r="A18870"/>
      <c r="B18870"/>
      <c r="C18870"/>
      <c r="D18870"/>
      <c r="E18870" s="148"/>
      <c r="F18870" s="148"/>
      <c r="G18870" s="149"/>
      <c r="H18870" s="148"/>
      <c r="I18870"/>
    </row>
    <row r="18871" spans="1:9" x14ac:dyDescent="0.25">
      <c r="A18871"/>
      <c r="B18871"/>
      <c r="C18871"/>
      <c r="D18871"/>
      <c r="E18871" s="148"/>
      <c r="F18871" s="148"/>
      <c r="G18871" s="149"/>
      <c r="H18871" s="148"/>
      <c r="I18871"/>
    </row>
    <row r="18872" spans="1:9" x14ac:dyDescent="0.25">
      <c r="A18872"/>
      <c r="B18872"/>
      <c r="C18872"/>
      <c r="D18872"/>
      <c r="E18872" s="148"/>
      <c r="F18872" s="148"/>
      <c r="G18872" s="149"/>
      <c r="H18872" s="148"/>
      <c r="I18872"/>
    </row>
    <row r="18873" spans="1:9" x14ac:dyDescent="0.25">
      <c r="A18873"/>
      <c r="B18873"/>
      <c r="C18873"/>
      <c r="D18873"/>
      <c r="E18873" s="148"/>
      <c r="F18873" s="148"/>
      <c r="G18873" s="149"/>
      <c r="H18873" s="148"/>
      <c r="I18873"/>
    </row>
    <row r="18874" spans="1:9" x14ac:dyDescent="0.25">
      <c r="A18874"/>
      <c r="B18874"/>
      <c r="C18874"/>
      <c r="D18874"/>
      <c r="E18874" s="148"/>
      <c r="F18874" s="148"/>
      <c r="G18874" s="149"/>
      <c r="H18874" s="148"/>
      <c r="I18874"/>
    </row>
    <row r="18875" spans="1:9" x14ac:dyDescent="0.25">
      <c r="A18875"/>
      <c r="B18875"/>
      <c r="C18875"/>
      <c r="D18875"/>
      <c r="E18875" s="148"/>
      <c r="F18875" s="148"/>
      <c r="G18875" s="149"/>
      <c r="H18875" s="148"/>
      <c r="I18875"/>
    </row>
    <row r="18876" spans="1:9" x14ac:dyDescent="0.25">
      <c r="A18876"/>
      <c r="B18876"/>
      <c r="C18876"/>
      <c r="D18876"/>
      <c r="E18876" s="148"/>
      <c r="F18876" s="148"/>
      <c r="G18876" s="149"/>
      <c r="H18876" s="148"/>
      <c r="I18876"/>
    </row>
    <row r="18877" spans="1:9" x14ac:dyDescent="0.25">
      <c r="A18877"/>
      <c r="B18877"/>
      <c r="C18877"/>
      <c r="D18877"/>
      <c r="E18877" s="148"/>
      <c r="F18877" s="148"/>
      <c r="G18877" s="149"/>
      <c r="H18877" s="148"/>
      <c r="I18877"/>
    </row>
    <row r="18878" spans="1:9" x14ac:dyDescent="0.25">
      <c r="A18878"/>
      <c r="B18878"/>
      <c r="C18878"/>
      <c r="D18878"/>
      <c r="E18878" s="148"/>
      <c r="F18878" s="148"/>
      <c r="G18878" s="149"/>
      <c r="H18878" s="148"/>
      <c r="I18878"/>
    </row>
    <row r="18879" spans="1:9" x14ac:dyDescent="0.25">
      <c r="A18879"/>
      <c r="B18879"/>
      <c r="C18879"/>
      <c r="D18879"/>
      <c r="E18879" s="148"/>
      <c r="F18879" s="148"/>
      <c r="G18879" s="149"/>
      <c r="H18879" s="148"/>
      <c r="I18879"/>
    </row>
    <row r="18880" spans="1:9" x14ac:dyDescent="0.25">
      <c r="A18880"/>
      <c r="B18880"/>
      <c r="C18880"/>
      <c r="D18880"/>
      <c r="E18880" s="148"/>
      <c r="F18880" s="148"/>
      <c r="G18880" s="149"/>
      <c r="H18880" s="148"/>
      <c r="I18880"/>
    </row>
    <row r="18881" spans="1:9" x14ac:dyDescent="0.25">
      <c r="A18881"/>
      <c r="B18881"/>
      <c r="C18881"/>
      <c r="D18881"/>
      <c r="E18881" s="148"/>
      <c r="F18881" s="148"/>
      <c r="G18881" s="149"/>
      <c r="H18881" s="148"/>
      <c r="I18881"/>
    </row>
    <row r="18882" spans="1:9" x14ac:dyDescent="0.25">
      <c r="A18882"/>
      <c r="B18882"/>
      <c r="C18882"/>
      <c r="D18882"/>
      <c r="E18882" s="148"/>
      <c r="F18882" s="148"/>
      <c r="G18882" s="149"/>
      <c r="H18882" s="148"/>
      <c r="I18882"/>
    </row>
    <row r="18883" spans="1:9" x14ac:dyDescent="0.25">
      <c r="A18883"/>
      <c r="B18883"/>
      <c r="C18883"/>
      <c r="D18883"/>
      <c r="E18883" s="148"/>
      <c r="F18883" s="148"/>
      <c r="G18883" s="149"/>
      <c r="H18883" s="148"/>
      <c r="I18883"/>
    </row>
    <row r="18884" spans="1:9" x14ac:dyDescent="0.25">
      <c r="A18884"/>
      <c r="B18884"/>
      <c r="C18884"/>
      <c r="D18884"/>
      <c r="E18884" s="148"/>
      <c r="F18884" s="148"/>
      <c r="G18884" s="149"/>
      <c r="H18884" s="148"/>
      <c r="I18884"/>
    </row>
    <row r="18885" spans="1:9" x14ac:dyDescent="0.25">
      <c r="A18885"/>
      <c r="B18885"/>
      <c r="C18885"/>
      <c r="D18885"/>
      <c r="E18885" s="148"/>
      <c r="F18885" s="148"/>
      <c r="G18885" s="149"/>
      <c r="H18885" s="148"/>
      <c r="I18885"/>
    </row>
    <row r="18886" spans="1:9" x14ac:dyDescent="0.25">
      <c r="A18886"/>
      <c r="B18886"/>
      <c r="C18886"/>
      <c r="D18886"/>
      <c r="E18886" s="148"/>
      <c r="F18886" s="148"/>
      <c r="G18886" s="149"/>
      <c r="H18886" s="148"/>
      <c r="I18886"/>
    </row>
    <row r="18887" spans="1:9" x14ac:dyDescent="0.25">
      <c r="A18887"/>
      <c r="B18887"/>
      <c r="C18887"/>
      <c r="D18887"/>
      <c r="E18887" s="148"/>
      <c r="F18887" s="148"/>
      <c r="G18887" s="149"/>
      <c r="H18887" s="148"/>
      <c r="I18887"/>
    </row>
    <row r="18888" spans="1:9" x14ac:dyDescent="0.25">
      <c r="A18888"/>
      <c r="B18888"/>
      <c r="C18888"/>
      <c r="D18888"/>
      <c r="E18888" s="148"/>
      <c r="F18888" s="148"/>
      <c r="G18888" s="149"/>
      <c r="H18888" s="148"/>
      <c r="I18888"/>
    </row>
    <row r="18889" spans="1:9" x14ac:dyDescent="0.25">
      <c r="A18889"/>
      <c r="B18889"/>
      <c r="C18889"/>
      <c r="D18889"/>
      <c r="E18889" s="148"/>
      <c r="F18889" s="148"/>
      <c r="G18889" s="149"/>
      <c r="H18889" s="148"/>
      <c r="I18889"/>
    </row>
    <row r="18890" spans="1:9" x14ac:dyDescent="0.25">
      <c r="A18890"/>
      <c r="B18890"/>
      <c r="C18890"/>
      <c r="D18890"/>
      <c r="E18890" s="148"/>
      <c r="F18890" s="148"/>
      <c r="G18890" s="149"/>
      <c r="H18890" s="148"/>
      <c r="I18890"/>
    </row>
    <row r="18891" spans="1:9" x14ac:dyDescent="0.25">
      <c r="A18891"/>
      <c r="B18891"/>
      <c r="C18891"/>
      <c r="D18891"/>
      <c r="E18891" s="148"/>
      <c r="F18891" s="148"/>
      <c r="G18891" s="149"/>
      <c r="H18891" s="148"/>
      <c r="I18891"/>
    </row>
    <row r="18892" spans="1:9" x14ac:dyDescent="0.25">
      <c r="A18892"/>
      <c r="B18892"/>
      <c r="C18892"/>
      <c r="D18892"/>
      <c r="E18892" s="148"/>
      <c r="F18892" s="148"/>
      <c r="G18892" s="149"/>
      <c r="H18892" s="148"/>
      <c r="I18892"/>
    </row>
    <row r="18893" spans="1:9" x14ac:dyDescent="0.25">
      <c r="A18893"/>
      <c r="B18893"/>
      <c r="C18893"/>
      <c r="D18893"/>
      <c r="E18893" s="148"/>
      <c r="F18893" s="148"/>
      <c r="G18893" s="149"/>
      <c r="H18893" s="148"/>
      <c r="I18893"/>
    </row>
    <row r="18894" spans="1:9" x14ac:dyDescent="0.25">
      <c r="A18894"/>
      <c r="B18894"/>
      <c r="C18894"/>
      <c r="D18894"/>
      <c r="E18894" s="148"/>
      <c r="F18894" s="148"/>
      <c r="G18894" s="149"/>
      <c r="H18894" s="148"/>
      <c r="I18894"/>
    </row>
    <row r="18895" spans="1:9" x14ac:dyDescent="0.25">
      <c r="A18895"/>
      <c r="B18895"/>
      <c r="C18895"/>
      <c r="D18895"/>
      <c r="E18895" s="148"/>
      <c r="F18895" s="148"/>
      <c r="G18895" s="149"/>
      <c r="H18895" s="148"/>
      <c r="I18895"/>
    </row>
    <row r="18896" spans="1:9" x14ac:dyDescent="0.25">
      <c r="A18896"/>
      <c r="B18896"/>
      <c r="C18896"/>
      <c r="D18896"/>
      <c r="E18896" s="148"/>
      <c r="F18896" s="148"/>
      <c r="G18896" s="149"/>
      <c r="H18896" s="148"/>
      <c r="I18896"/>
    </row>
    <row r="18897" spans="1:9" x14ac:dyDescent="0.25">
      <c r="A18897"/>
      <c r="B18897"/>
      <c r="C18897"/>
      <c r="D18897"/>
      <c r="E18897" s="148"/>
      <c r="F18897" s="148"/>
      <c r="G18897" s="149"/>
      <c r="H18897" s="148"/>
      <c r="I18897"/>
    </row>
    <row r="18898" spans="1:9" x14ac:dyDescent="0.25">
      <c r="A18898"/>
      <c r="B18898"/>
      <c r="C18898"/>
      <c r="D18898"/>
      <c r="E18898" s="148"/>
      <c r="F18898" s="148"/>
      <c r="G18898" s="149"/>
      <c r="H18898" s="148"/>
      <c r="I18898"/>
    </row>
    <row r="18899" spans="1:9" x14ac:dyDescent="0.25">
      <c r="A18899"/>
      <c r="B18899"/>
      <c r="C18899"/>
      <c r="D18899"/>
      <c r="E18899" s="148"/>
      <c r="F18899" s="148"/>
      <c r="G18899" s="149"/>
      <c r="H18899" s="148"/>
      <c r="I18899"/>
    </row>
    <row r="18900" spans="1:9" x14ac:dyDescent="0.25">
      <c r="A18900"/>
      <c r="B18900"/>
      <c r="C18900"/>
      <c r="D18900"/>
      <c r="E18900" s="148"/>
      <c r="F18900" s="148"/>
      <c r="G18900" s="149"/>
      <c r="H18900" s="148"/>
      <c r="I18900"/>
    </row>
    <row r="18901" spans="1:9" x14ac:dyDescent="0.25">
      <c r="A18901"/>
      <c r="B18901"/>
      <c r="C18901"/>
      <c r="D18901"/>
      <c r="E18901" s="148"/>
      <c r="F18901" s="148"/>
      <c r="G18901" s="149"/>
      <c r="H18901" s="148"/>
      <c r="I18901"/>
    </row>
    <row r="18902" spans="1:9" x14ac:dyDescent="0.25">
      <c r="A18902"/>
      <c r="B18902"/>
      <c r="C18902"/>
      <c r="D18902"/>
      <c r="E18902" s="148"/>
      <c r="F18902" s="148"/>
      <c r="G18902" s="149"/>
      <c r="H18902" s="148"/>
      <c r="I18902"/>
    </row>
    <row r="18903" spans="1:9" x14ac:dyDescent="0.25">
      <c r="A18903"/>
      <c r="B18903"/>
      <c r="C18903"/>
      <c r="D18903"/>
      <c r="E18903" s="148"/>
      <c r="F18903" s="148"/>
      <c r="G18903" s="149"/>
      <c r="H18903" s="148"/>
      <c r="I18903"/>
    </row>
    <row r="18904" spans="1:9" x14ac:dyDescent="0.25">
      <c r="A18904"/>
      <c r="B18904"/>
      <c r="C18904"/>
      <c r="D18904"/>
      <c r="E18904" s="148"/>
      <c r="F18904" s="148"/>
      <c r="G18904" s="149"/>
      <c r="H18904" s="148"/>
      <c r="I18904"/>
    </row>
    <row r="18905" spans="1:9" x14ac:dyDescent="0.25">
      <c r="A18905"/>
      <c r="B18905"/>
      <c r="C18905"/>
      <c r="D18905"/>
      <c r="E18905" s="148"/>
      <c r="F18905" s="148"/>
      <c r="G18905" s="149"/>
      <c r="H18905" s="148"/>
      <c r="I18905"/>
    </row>
    <row r="18906" spans="1:9" x14ac:dyDescent="0.25">
      <c r="A18906"/>
      <c r="B18906"/>
      <c r="C18906"/>
      <c r="D18906"/>
      <c r="E18906" s="148"/>
      <c r="F18906" s="148"/>
      <c r="G18906" s="149"/>
      <c r="H18906" s="148"/>
      <c r="I18906"/>
    </row>
    <row r="18907" spans="1:9" x14ac:dyDescent="0.25">
      <c r="A18907"/>
      <c r="B18907"/>
      <c r="C18907"/>
      <c r="D18907"/>
      <c r="E18907" s="148"/>
      <c r="F18907" s="148"/>
      <c r="G18907" s="149"/>
      <c r="H18907" s="148"/>
      <c r="I18907"/>
    </row>
    <row r="18908" spans="1:9" x14ac:dyDescent="0.25">
      <c r="A18908"/>
      <c r="B18908"/>
      <c r="C18908"/>
      <c r="D18908"/>
      <c r="E18908" s="148"/>
      <c r="F18908" s="148"/>
      <c r="G18908" s="149"/>
      <c r="H18908" s="148"/>
      <c r="I18908"/>
    </row>
    <row r="18909" spans="1:9" x14ac:dyDescent="0.25">
      <c r="A18909"/>
      <c r="B18909"/>
      <c r="C18909"/>
      <c r="D18909"/>
      <c r="E18909" s="148"/>
      <c r="F18909" s="148"/>
      <c r="G18909" s="149"/>
      <c r="H18909" s="148"/>
      <c r="I18909"/>
    </row>
    <row r="18910" spans="1:9" x14ac:dyDescent="0.25">
      <c r="A18910"/>
      <c r="B18910"/>
      <c r="C18910"/>
      <c r="D18910"/>
      <c r="E18910" s="148"/>
      <c r="F18910" s="148"/>
      <c r="G18910" s="149"/>
      <c r="H18910" s="148"/>
      <c r="I18910"/>
    </row>
    <row r="18911" spans="1:9" x14ac:dyDescent="0.25">
      <c r="A18911"/>
      <c r="B18911"/>
      <c r="C18911"/>
      <c r="D18911"/>
      <c r="E18911" s="148"/>
      <c r="F18911" s="148"/>
      <c r="G18911" s="149"/>
      <c r="H18911" s="148"/>
      <c r="I18911"/>
    </row>
    <row r="18912" spans="1:9" x14ac:dyDescent="0.25">
      <c r="A18912"/>
      <c r="B18912"/>
      <c r="C18912"/>
      <c r="D18912"/>
      <c r="E18912" s="148"/>
      <c r="F18912" s="148"/>
      <c r="G18912" s="149"/>
      <c r="H18912" s="148"/>
      <c r="I18912"/>
    </row>
    <row r="18913" spans="1:9" x14ac:dyDescent="0.25">
      <c r="A18913"/>
      <c r="B18913"/>
      <c r="C18913"/>
      <c r="D18913"/>
      <c r="E18913" s="148"/>
      <c r="F18913" s="148"/>
      <c r="G18913" s="149"/>
      <c r="H18913" s="148"/>
      <c r="I18913"/>
    </row>
    <row r="18914" spans="1:9" x14ac:dyDescent="0.25">
      <c r="A18914"/>
      <c r="B18914"/>
      <c r="C18914"/>
      <c r="D18914"/>
      <c r="E18914" s="148"/>
      <c r="F18914" s="148"/>
      <c r="G18914" s="149"/>
      <c r="H18914" s="148"/>
      <c r="I18914"/>
    </row>
    <row r="18915" spans="1:9" x14ac:dyDescent="0.25">
      <c r="A18915"/>
      <c r="B18915"/>
      <c r="C18915"/>
      <c r="D18915"/>
      <c r="E18915" s="148"/>
      <c r="F18915" s="148"/>
      <c r="G18915" s="149"/>
      <c r="H18915" s="148"/>
      <c r="I18915"/>
    </row>
    <row r="18916" spans="1:9" x14ac:dyDescent="0.25">
      <c r="A18916"/>
      <c r="B18916"/>
      <c r="C18916"/>
      <c r="D18916"/>
      <c r="E18916" s="148"/>
      <c r="F18916" s="148"/>
      <c r="G18916" s="149"/>
      <c r="H18916" s="148"/>
      <c r="I18916"/>
    </row>
    <row r="18917" spans="1:9" x14ac:dyDescent="0.25">
      <c r="A18917"/>
      <c r="B18917"/>
      <c r="C18917"/>
      <c r="D18917"/>
      <c r="E18917" s="148"/>
      <c r="F18917" s="148"/>
      <c r="G18917" s="149"/>
      <c r="H18917" s="148"/>
      <c r="I18917"/>
    </row>
    <row r="18918" spans="1:9" x14ac:dyDescent="0.25">
      <c r="A18918"/>
      <c r="B18918"/>
      <c r="C18918"/>
      <c r="D18918"/>
      <c r="E18918" s="148"/>
      <c r="F18918" s="148"/>
      <c r="G18918" s="149"/>
      <c r="H18918" s="148"/>
      <c r="I18918"/>
    </row>
    <row r="18919" spans="1:9" x14ac:dyDescent="0.25">
      <c r="A18919"/>
      <c r="B18919"/>
      <c r="C18919"/>
      <c r="D18919"/>
      <c r="E18919" s="148"/>
      <c r="F18919" s="148"/>
      <c r="G18919" s="149"/>
      <c r="H18919" s="148"/>
      <c r="I18919"/>
    </row>
    <row r="18920" spans="1:9" x14ac:dyDescent="0.25">
      <c r="A18920"/>
      <c r="B18920"/>
      <c r="C18920"/>
      <c r="D18920"/>
      <c r="E18920" s="148"/>
      <c r="F18920" s="148"/>
      <c r="G18920" s="149"/>
      <c r="H18920" s="148"/>
      <c r="I18920"/>
    </row>
    <row r="18921" spans="1:9" x14ac:dyDescent="0.25">
      <c r="A18921"/>
      <c r="B18921"/>
      <c r="C18921"/>
      <c r="D18921"/>
      <c r="E18921" s="148"/>
      <c r="F18921" s="148"/>
      <c r="G18921" s="149"/>
      <c r="H18921" s="148"/>
      <c r="I18921"/>
    </row>
    <row r="18922" spans="1:9" x14ac:dyDescent="0.25">
      <c r="A18922"/>
      <c r="B18922"/>
      <c r="C18922"/>
      <c r="D18922"/>
      <c r="E18922" s="148"/>
      <c r="F18922" s="148"/>
      <c r="G18922" s="149"/>
      <c r="H18922" s="148"/>
      <c r="I18922"/>
    </row>
    <row r="18923" spans="1:9" x14ac:dyDescent="0.25">
      <c r="A18923"/>
      <c r="B18923"/>
      <c r="C18923"/>
      <c r="D18923"/>
      <c r="E18923" s="148"/>
      <c r="F18923" s="148"/>
      <c r="G18923" s="149"/>
      <c r="H18923" s="148"/>
      <c r="I18923"/>
    </row>
    <row r="18924" spans="1:9" x14ac:dyDescent="0.25">
      <c r="A18924"/>
      <c r="B18924"/>
      <c r="C18924"/>
      <c r="D18924"/>
      <c r="E18924" s="148"/>
      <c r="F18924" s="148"/>
      <c r="G18924" s="149"/>
      <c r="H18924" s="148"/>
      <c r="I18924"/>
    </row>
    <row r="18925" spans="1:9" x14ac:dyDescent="0.25">
      <c r="A18925"/>
      <c r="B18925"/>
      <c r="C18925"/>
      <c r="D18925"/>
      <c r="E18925" s="148"/>
      <c r="F18925" s="148"/>
      <c r="G18925" s="149"/>
      <c r="H18925" s="148"/>
      <c r="I18925"/>
    </row>
    <row r="18926" spans="1:9" x14ac:dyDescent="0.25">
      <c r="A18926"/>
      <c r="B18926"/>
      <c r="C18926"/>
      <c r="D18926"/>
      <c r="E18926" s="148"/>
      <c r="F18926" s="148"/>
      <c r="G18926" s="149"/>
      <c r="H18926" s="148"/>
      <c r="I18926"/>
    </row>
    <row r="18927" spans="1:9" x14ac:dyDescent="0.25">
      <c r="A18927"/>
      <c r="B18927"/>
      <c r="C18927"/>
      <c r="D18927"/>
      <c r="E18927" s="148"/>
      <c r="F18927" s="148"/>
      <c r="G18927" s="149"/>
      <c r="H18927" s="148"/>
      <c r="I18927"/>
    </row>
    <row r="18928" spans="1:9" x14ac:dyDescent="0.25">
      <c r="A18928"/>
      <c r="B18928"/>
      <c r="C18928"/>
      <c r="D18928"/>
      <c r="E18928" s="148"/>
      <c r="F18928" s="148"/>
      <c r="G18928" s="149"/>
      <c r="H18928" s="148"/>
      <c r="I18928"/>
    </row>
    <row r="18929" spans="1:9" x14ac:dyDescent="0.25">
      <c r="A18929"/>
      <c r="B18929"/>
      <c r="C18929"/>
      <c r="D18929"/>
      <c r="E18929" s="148"/>
      <c r="F18929" s="148"/>
      <c r="G18929" s="149"/>
      <c r="H18929" s="148"/>
      <c r="I18929"/>
    </row>
    <row r="18930" spans="1:9" x14ac:dyDescent="0.25">
      <c r="A18930"/>
      <c r="B18930"/>
      <c r="C18930"/>
      <c r="D18930"/>
      <c r="E18930" s="148"/>
      <c r="F18930" s="148"/>
      <c r="G18930" s="149"/>
      <c r="H18930" s="148"/>
      <c r="I18930"/>
    </row>
    <row r="18931" spans="1:9" x14ac:dyDescent="0.25">
      <c r="A18931"/>
      <c r="B18931"/>
      <c r="C18931"/>
      <c r="D18931"/>
      <c r="E18931" s="148"/>
      <c r="F18931" s="148"/>
      <c r="G18931" s="149"/>
      <c r="H18931" s="148"/>
      <c r="I18931"/>
    </row>
    <row r="18932" spans="1:9" x14ac:dyDescent="0.25">
      <c r="A18932"/>
      <c r="B18932"/>
      <c r="C18932"/>
      <c r="D18932"/>
      <c r="E18932" s="148"/>
      <c r="F18932" s="148"/>
      <c r="G18932" s="149"/>
      <c r="H18932" s="148"/>
      <c r="I18932"/>
    </row>
    <row r="18933" spans="1:9" x14ac:dyDescent="0.25">
      <c r="A18933"/>
      <c r="B18933"/>
      <c r="C18933"/>
      <c r="D18933"/>
      <c r="E18933" s="148"/>
      <c r="F18933" s="148"/>
      <c r="G18933" s="149"/>
      <c r="H18933" s="148"/>
      <c r="I18933"/>
    </row>
    <row r="18934" spans="1:9" x14ac:dyDescent="0.25">
      <c r="A18934"/>
      <c r="B18934"/>
      <c r="C18934"/>
      <c r="D18934"/>
      <c r="E18934" s="148"/>
      <c r="F18934" s="148"/>
      <c r="G18934" s="149"/>
      <c r="H18934" s="148"/>
      <c r="I18934"/>
    </row>
    <row r="18935" spans="1:9" x14ac:dyDescent="0.25">
      <c r="A18935"/>
      <c r="B18935"/>
      <c r="C18935"/>
      <c r="D18935"/>
      <c r="E18935" s="148"/>
      <c r="F18935" s="148"/>
      <c r="G18935" s="149"/>
      <c r="H18935" s="148"/>
      <c r="I18935"/>
    </row>
    <row r="18936" spans="1:9" x14ac:dyDescent="0.25">
      <c r="A18936"/>
      <c r="B18936"/>
      <c r="C18936"/>
      <c r="D18936"/>
      <c r="E18936" s="148"/>
      <c r="F18936" s="148"/>
      <c r="G18936" s="149"/>
      <c r="H18936" s="148"/>
      <c r="I18936"/>
    </row>
    <row r="18937" spans="1:9" x14ac:dyDescent="0.25">
      <c r="A18937"/>
      <c r="B18937"/>
      <c r="C18937"/>
      <c r="D18937"/>
      <c r="E18937" s="148"/>
      <c r="F18937" s="148"/>
      <c r="G18937" s="149"/>
      <c r="H18937" s="148"/>
      <c r="I18937"/>
    </row>
    <row r="18938" spans="1:9" x14ac:dyDescent="0.25">
      <c r="A18938"/>
      <c r="B18938"/>
      <c r="C18938"/>
      <c r="D18938"/>
      <c r="E18938" s="148"/>
      <c r="F18938" s="148"/>
      <c r="G18938" s="149"/>
      <c r="H18938" s="148"/>
      <c r="I18938"/>
    </row>
    <row r="18939" spans="1:9" x14ac:dyDescent="0.25">
      <c r="A18939"/>
      <c r="B18939"/>
      <c r="C18939"/>
      <c r="D18939"/>
      <c r="E18939" s="148"/>
      <c r="F18939" s="148"/>
      <c r="G18939" s="149"/>
      <c r="H18939" s="148"/>
      <c r="I18939"/>
    </row>
    <row r="18940" spans="1:9" x14ac:dyDescent="0.25">
      <c r="A18940"/>
      <c r="B18940"/>
      <c r="C18940"/>
      <c r="D18940"/>
      <c r="E18940" s="148"/>
      <c r="F18940" s="148"/>
      <c r="G18940" s="149"/>
      <c r="H18940" s="148"/>
      <c r="I18940"/>
    </row>
    <row r="18941" spans="1:9" x14ac:dyDescent="0.25">
      <c r="A18941"/>
      <c r="B18941"/>
      <c r="C18941"/>
      <c r="D18941"/>
      <c r="E18941" s="148"/>
      <c r="F18941" s="148"/>
      <c r="G18941" s="149"/>
      <c r="H18941" s="148"/>
      <c r="I18941"/>
    </row>
    <row r="18942" spans="1:9" x14ac:dyDescent="0.25">
      <c r="A18942"/>
      <c r="B18942"/>
      <c r="C18942"/>
      <c r="D18942"/>
      <c r="E18942" s="148"/>
      <c r="F18942" s="148"/>
      <c r="G18942" s="149"/>
      <c r="H18942" s="148"/>
      <c r="I18942"/>
    </row>
    <row r="18943" spans="1:9" x14ac:dyDescent="0.25">
      <c r="A18943"/>
      <c r="B18943"/>
      <c r="C18943"/>
      <c r="D18943"/>
      <c r="E18943" s="148"/>
      <c r="F18943" s="148"/>
      <c r="G18943" s="149"/>
      <c r="H18943" s="148"/>
      <c r="I18943"/>
    </row>
    <row r="18944" spans="1:9" x14ac:dyDescent="0.25">
      <c r="A18944"/>
      <c r="B18944"/>
      <c r="C18944"/>
      <c r="D18944"/>
      <c r="E18944" s="148"/>
      <c r="F18944" s="148"/>
      <c r="G18944" s="149"/>
      <c r="H18944" s="148"/>
      <c r="I18944"/>
    </row>
    <row r="18945" spans="1:9" x14ac:dyDescent="0.25">
      <c r="A18945"/>
      <c r="B18945"/>
      <c r="C18945"/>
      <c r="D18945"/>
      <c r="E18945" s="148"/>
      <c r="F18945" s="148"/>
      <c r="G18945" s="149"/>
      <c r="H18945" s="148"/>
      <c r="I18945"/>
    </row>
    <row r="18946" spans="1:9" x14ac:dyDescent="0.25">
      <c r="A18946"/>
      <c r="B18946"/>
      <c r="C18946"/>
      <c r="D18946"/>
      <c r="E18946" s="148"/>
      <c r="F18946" s="148"/>
      <c r="G18946" s="149"/>
      <c r="H18946" s="148"/>
      <c r="I18946"/>
    </row>
    <row r="18947" spans="1:9" x14ac:dyDescent="0.25">
      <c r="A18947"/>
      <c r="B18947"/>
      <c r="C18947"/>
      <c r="D18947"/>
      <c r="E18947" s="148"/>
      <c r="F18947" s="148"/>
      <c r="G18947" s="149"/>
      <c r="H18947" s="148"/>
      <c r="I18947"/>
    </row>
    <row r="18948" spans="1:9" x14ac:dyDescent="0.25">
      <c r="A18948"/>
      <c r="B18948"/>
      <c r="C18948"/>
      <c r="D18948"/>
      <c r="E18948" s="148"/>
      <c r="F18948" s="148"/>
      <c r="G18948" s="149"/>
      <c r="H18948" s="148"/>
      <c r="I18948"/>
    </row>
    <row r="18949" spans="1:9" x14ac:dyDescent="0.25">
      <c r="A18949"/>
      <c r="B18949"/>
      <c r="C18949"/>
      <c r="D18949"/>
      <c r="E18949" s="148"/>
      <c r="F18949" s="148"/>
      <c r="G18949" s="149"/>
      <c r="H18949" s="148"/>
      <c r="I18949"/>
    </row>
    <row r="18950" spans="1:9" x14ac:dyDescent="0.25">
      <c r="A18950"/>
      <c r="B18950"/>
      <c r="C18950"/>
      <c r="D18950"/>
      <c r="E18950" s="148"/>
      <c r="F18950" s="148"/>
      <c r="G18950" s="149"/>
      <c r="H18950" s="148"/>
      <c r="I18950"/>
    </row>
    <row r="18951" spans="1:9" x14ac:dyDescent="0.25">
      <c r="A18951"/>
      <c r="B18951"/>
      <c r="C18951"/>
      <c r="D18951"/>
      <c r="E18951" s="148"/>
      <c r="F18951" s="148"/>
      <c r="G18951" s="149"/>
      <c r="H18951" s="148"/>
      <c r="I18951"/>
    </row>
    <row r="18952" spans="1:9" x14ac:dyDescent="0.25">
      <c r="A18952"/>
      <c r="B18952"/>
      <c r="C18952"/>
      <c r="D18952"/>
      <c r="E18952" s="148"/>
      <c r="F18952" s="148"/>
      <c r="G18952" s="149"/>
      <c r="H18952" s="148"/>
      <c r="I18952"/>
    </row>
    <row r="18953" spans="1:9" x14ac:dyDescent="0.25">
      <c r="A18953"/>
      <c r="B18953"/>
      <c r="C18953"/>
      <c r="D18953"/>
      <c r="E18953" s="148"/>
      <c r="F18953" s="148"/>
      <c r="G18953" s="149"/>
      <c r="H18953" s="148"/>
      <c r="I18953"/>
    </row>
    <row r="18954" spans="1:9" x14ac:dyDescent="0.25">
      <c r="A18954"/>
      <c r="B18954"/>
      <c r="C18954"/>
      <c r="D18954"/>
      <c r="E18954" s="148"/>
      <c r="F18954" s="148"/>
      <c r="G18954" s="149"/>
      <c r="H18954" s="148"/>
      <c r="I18954"/>
    </row>
    <row r="18955" spans="1:9" x14ac:dyDescent="0.25">
      <c r="A18955"/>
      <c r="B18955"/>
      <c r="C18955"/>
      <c r="D18955"/>
      <c r="E18955" s="148"/>
      <c r="F18955" s="148"/>
      <c r="G18955" s="149"/>
      <c r="H18955" s="148"/>
      <c r="I18955"/>
    </row>
    <row r="18956" spans="1:9" x14ac:dyDescent="0.25">
      <c r="A18956"/>
      <c r="B18956"/>
      <c r="C18956"/>
      <c r="D18956"/>
      <c r="E18956" s="148"/>
      <c r="F18956" s="148"/>
      <c r="G18956" s="149"/>
      <c r="H18956" s="148"/>
      <c r="I18956"/>
    </row>
    <row r="18957" spans="1:9" x14ac:dyDescent="0.25">
      <c r="A18957"/>
      <c r="B18957"/>
      <c r="C18957"/>
      <c r="D18957"/>
      <c r="E18957" s="148"/>
      <c r="F18957" s="148"/>
      <c r="G18957" s="149"/>
      <c r="H18957" s="148"/>
      <c r="I18957"/>
    </row>
    <row r="18958" spans="1:9" x14ac:dyDescent="0.25">
      <c r="A18958"/>
      <c r="B18958"/>
      <c r="C18958"/>
      <c r="D18958"/>
      <c r="E18958" s="148"/>
      <c r="F18958" s="148"/>
      <c r="G18958" s="149"/>
      <c r="H18958" s="148"/>
      <c r="I18958"/>
    </row>
    <row r="18959" spans="1:9" x14ac:dyDescent="0.25">
      <c r="A18959"/>
      <c r="B18959"/>
      <c r="C18959"/>
      <c r="D18959"/>
      <c r="E18959" s="148"/>
      <c r="F18959" s="148"/>
      <c r="G18959" s="149"/>
      <c r="H18959" s="148"/>
      <c r="I18959"/>
    </row>
    <row r="18960" spans="1:9" x14ac:dyDescent="0.25">
      <c r="A18960"/>
      <c r="B18960"/>
      <c r="C18960"/>
      <c r="D18960"/>
      <c r="E18960" s="148"/>
      <c r="F18960" s="148"/>
      <c r="G18960" s="149"/>
      <c r="H18960" s="148"/>
      <c r="I18960"/>
    </row>
    <row r="18961" spans="1:9" x14ac:dyDescent="0.25">
      <c r="A18961"/>
      <c r="B18961"/>
      <c r="C18961"/>
      <c r="D18961"/>
      <c r="E18961" s="148"/>
      <c r="F18961" s="148"/>
      <c r="G18961" s="149"/>
      <c r="H18961" s="148"/>
      <c r="I18961"/>
    </row>
    <row r="18962" spans="1:9" x14ac:dyDescent="0.25">
      <c r="A18962"/>
      <c r="B18962"/>
      <c r="C18962"/>
      <c r="D18962"/>
      <c r="E18962" s="148"/>
      <c r="F18962" s="148"/>
      <c r="G18962" s="149"/>
      <c r="H18962" s="148"/>
      <c r="I18962"/>
    </row>
    <row r="18963" spans="1:9" x14ac:dyDescent="0.25">
      <c r="A18963"/>
      <c r="B18963"/>
      <c r="C18963"/>
      <c r="D18963"/>
      <c r="E18963" s="148"/>
      <c r="F18963" s="148"/>
      <c r="G18963" s="149"/>
      <c r="H18963" s="148"/>
      <c r="I18963"/>
    </row>
    <row r="18964" spans="1:9" x14ac:dyDescent="0.25">
      <c r="A18964"/>
      <c r="B18964"/>
      <c r="C18964"/>
      <c r="D18964"/>
      <c r="E18964" s="148"/>
      <c r="F18964" s="148"/>
      <c r="G18964" s="149"/>
      <c r="H18964" s="148"/>
      <c r="I18964"/>
    </row>
    <row r="18965" spans="1:9" x14ac:dyDescent="0.25">
      <c r="A18965"/>
      <c r="B18965"/>
      <c r="C18965"/>
      <c r="D18965"/>
      <c r="E18965" s="148"/>
      <c r="F18965" s="148"/>
      <c r="G18965" s="149"/>
      <c r="H18965" s="148"/>
      <c r="I18965"/>
    </row>
    <row r="18966" spans="1:9" x14ac:dyDescent="0.25">
      <c r="A18966"/>
      <c r="B18966"/>
      <c r="C18966"/>
      <c r="D18966"/>
      <c r="E18966" s="148"/>
      <c r="F18966" s="148"/>
      <c r="G18966" s="149"/>
      <c r="H18966" s="148"/>
      <c r="I18966"/>
    </row>
    <row r="18967" spans="1:9" x14ac:dyDescent="0.25">
      <c r="A18967"/>
      <c r="B18967"/>
      <c r="C18967"/>
      <c r="D18967"/>
      <c r="E18967" s="148"/>
      <c r="F18967" s="148"/>
      <c r="G18967" s="149"/>
      <c r="H18967" s="148"/>
      <c r="I18967"/>
    </row>
    <row r="18968" spans="1:9" x14ac:dyDescent="0.25">
      <c r="A18968"/>
      <c r="B18968"/>
      <c r="C18968"/>
      <c r="D18968"/>
      <c r="E18968" s="148"/>
      <c r="F18968" s="148"/>
      <c r="G18968" s="149"/>
      <c r="H18968" s="148"/>
      <c r="I18968"/>
    </row>
    <row r="18969" spans="1:9" x14ac:dyDescent="0.25">
      <c r="A18969"/>
      <c r="B18969"/>
      <c r="C18969"/>
      <c r="D18969"/>
      <c r="E18969" s="148"/>
      <c r="F18969" s="148"/>
      <c r="G18969" s="149"/>
      <c r="H18969" s="148"/>
      <c r="I18969"/>
    </row>
    <row r="18970" spans="1:9" x14ac:dyDescent="0.25">
      <c r="A18970"/>
      <c r="B18970"/>
      <c r="C18970"/>
      <c r="D18970"/>
      <c r="E18970" s="148"/>
      <c r="F18970" s="148"/>
      <c r="G18970" s="149"/>
      <c r="H18970" s="148"/>
      <c r="I18970"/>
    </row>
    <row r="18971" spans="1:9" x14ac:dyDescent="0.25">
      <c r="A18971"/>
      <c r="B18971"/>
      <c r="C18971"/>
      <c r="D18971"/>
      <c r="E18971" s="148"/>
      <c r="F18971" s="148"/>
      <c r="G18971" s="149"/>
      <c r="H18971" s="148"/>
      <c r="I18971"/>
    </row>
    <row r="18972" spans="1:9" x14ac:dyDescent="0.25">
      <c r="A18972"/>
      <c r="B18972"/>
      <c r="C18972"/>
      <c r="D18972"/>
      <c r="E18972" s="148"/>
      <c r="F18972" s="148"/>
      <c r="G18972" s="149"/>
      <c r="H18972" s="148"/>
      <c r="I18972"/>
    </row>
    <row r="18973" spans="1:9" x14ac:dyDescent="0.25">
      <c r="A18973"/>
      <c r="B18973"/>
      <c r="C18973"/>
      <c r="D18973"/>
      <c r="E18973" s="148"/>
      <c r="F18973" s="148"/>
      <c r="G18973" s="149"/>
      <c r="H18973" s="148"/>
      <c r="I18973"/>
    </row>
    <row r="18974" spans="1:9" x14ac:dyDescent="0.25">
      <c r="A18974"/>
      <c r="B18974"/>
      <c r="C18974"/>
      <c r="D18974"/>
      <c r="E18974" s="148"/>
      <c r="F18974" s="148"/>
      <c r="G18974" s="149"/>
      <c r="H18974" s="148"/>
      <c r="I18974"/>
    </row>
    <row r="18975" spans="1:9" x14ac:dyDescent="0.25">
      <c r="A18975"/>
      <c r="B18975"/>
      <c r="C18975"/>
      <c r="D18975"/>
      <c r="E18975" s="148"/>
      <c r="F18975" s="148"/>
      <c r="G18975" s="149"/>
      <c r="H18975" s="148"/>
      <c r="I18975"/>
    </row>
    <row r="18976" spans="1:9" x14ac:dyDescent="0.25">
      <c r="A18976"/>
      <c r="B18976"/>
      <c r="C18976"/>
      <c r="D18976"/>
      <c r="E18976" s="148"/>
      <c r="F18976" s="148"/>
      <c r="G18976" s="149"/>
      <c r="H18976" s="148"/>
      <c r="I18976"/>
    </row>
    <row r="18977" spans="1:9" x14ac:dyDescent="0.25">
      <c r="A18977"/>
      <c r="B18977"/>
      <c r="C18977"/>
      <c r="D18977"/>
      <c r="E18977" s="148"/>
      <c r="F18977" s="148"/>
      <c r="G18977" s="149"/>
      <c r="H18977" s="148"/>
      <c r="I18977"/>
    </row>
    <row r="18978" spans="1:9" x14ac:dyDescent="0.25">
      <c r="A18978"/>
      <c r="B18978"/>
      <c r="C18978"/>
      <c r="D18978"/>
      <c r="E18978" s="148"/>
      <c r="F18978" s="148"/>
      <c r="G18978" s="149"/>
      <c r="H18978" s="148"/>
      <c r="I18978"/>
    </row>
    <row r="18979" spans="1:9" x14ac:dyDescent="0.25">
      <c r="A18979"/>
      <c r="B18979"/>
      <c r="C18979"/>
      <c r="D18979"/>
      <c r="E18979" s="148"/>
      <c r="F18979" s="148"/>
      <c r="G18979" s="149"/>
      <c r="H18979" s="148"/>
      <c r="I18979"/>
    </row>
    <row r="18980" spans="1:9" x14ac:dyDescent="0.25">
      <c r="A18980"/>
      <c r="B18980"/>
      <c r="C18980"/>
      <c r="D18980"/>
      <c r="E18980" s="148"/>
      <c r="F18980" s="148"/>
      <c r="G18980" s="149"/>
      <c r="H18980" s="148"/>
      <c r="I18980"/>
    </row>
    <row r="18981" spans="1:9" x14ac:dyDescent="0.25">
      <c r="A18981"/>
      <c r="B18981"/>
      <c r="C18981"/>
      <c r="D18981"/>
      <c r="E18981" s="148"/>
      <c r="F18981" s="148"/>
      <c r="G18981" s="149"/>
      <c r="H18981" s="148"/>
      <c r="I18981"/>
    </row>
    <row r="18982" spans="1:9" x14ac:dyDescent="0.25">
      <c r="A18982"/>
      <c r="B18982"/>
      <c r="C18982"/>
      <c r="D18982"/>
      <c r="E18982" s="148"/>
      <c r="F18982" s="148"/>
      <c r="G18982" s="149"/>
      <c r="H18982" s="148"/>
      <c r="I18982"/>
    </row>
    <row r="18983" spans="1:9" x14ac:dyDescent="0.25">
      <c r="A18983"/>
      <c r="B18983"/>
      <c r="C18983"/>
      <c r="D18983"/>
      <c r="E18983" s="148"/>
      <c r="F18983" s="148"/>
      <c r="G18983" s="149"/>
      <c r="H18983" s="148"/>
      <c r="I18983"/>
    </row>
    <row r="18984" spans="1:9" x14ac:dyDescent="0.25">
      <c r="A18984"/>
      <c r="B18984"/>
      <c r="C18984"/>
      <c r="D18984"/>
      <c r="E18984" s="148"/>
      <c r="F18984" s="148"/>
      <c r="G18984" s="149"/>
      <c r="H18984" s="148"/>
      <c r="I18984"/>
    </row>
    <row r="18985" spans="1:9" x14ac:dyDescent="0.25">
      <c r="A18985"/>
      <c r="B18985"/>
      <c r="C18985"/>
      <c r="D18985"/>
      <c r="E18985" s="148"/>
      <c r="F18985" s="148"/>
      <c r="G18985" s="149"/>
      <c r="H18985" s="148"/>
      <c r="I18985"/>
    </row>
    <row r="18986" spans="1:9" x14ac:dyDescent="0.25">
      <c r="A18986"/>
      <c r="B18986"/>
      <c r="C18986"/>
      <c r="D18986"/>
      <c r="E18986" s="148"/>
      <c r="F18986" s="148"/>
      <c r="G18986" s="149"/>
      <c r="H18986" s="148"/>
      <c r="I18986"/>
    </row>
    <row r="18987" spans="1:9" x14ac:dyDescent="0.25">
      <c r="A18987"/>
      <c r="B18987"/>
      <c r="C18987"/>
      <c r="D18987"/>
      <c r="E18987" s="148"/>
      <c r="F18987" s="148"/>
      <c r="G18987" s="149"/>
      <c r="H18987" s="148"/>
      <c r="I18987"/>
    </row>
    <row r="18988" spans="1:9" x14ac:dyDescent="0.25">
      <c r="A18988"/>
      <c r="B18988"/>
      <c r="C18988"/>
      <c r="D18988"/>
      <c r="E18988" s="148"/>
      <c r="F18988" s="148"/>
      <c r="G18988" s="149"/>
      <c r="H18988" s="148"/>
      <c r="I18988"/>
    </row>
    <row r="18989" spans="1:9" x14ac:dyDescent="0.25">
      <c r="A18989"/>
      <c r="B18989"/>
      <c r="C18989"/>
      <c r="D18989"/>
      <c r="E18989" s="148"/>
      <c r="F18989" s="148"/>
      <c r="G18989" s="149"/>
      <c r="H18989" s="148"/>
      <c r="I18989"/>
    </row>
    <row r="18990" spans="1:9" x14ac:dyDescent="0.25">
      <c r="A18990"/>
      <c r="B18990"/>
      <c r="C18990"/>
      <c r="D18990"/>
      <c r="E18990" s="148"/>
      <c r="F18990" s="148"/>
      <c r="G18990" s="149"/>
      <c r="H18990" s="148"/>
      <c r="I18990"/>
    </row>
    <row r="18991" spans="1:9" x14ac:dyDescent="0.25">
      <c r="A18991"/>
      <c r="B18991"/>
      <c r="C18991"/>
      <c r="D18991"/>
      <c r="E18991" s="148"/>
      <c r="F18991" s="148"/>
      <c r="G18991" s="149"/>
      <c r="H18991" s="148"/>
      <c r="I18991"/>
    </row>
    <row r="18992" spans="1:9" x14ac:dyDescent="0.25">
      <c r="A18992"/>
      <c r="B18992"/>
      <c r="C18992"/>
      <c r="D18992"/>
      <c r="E18992" s="148"/>
      <c r="F18992" s="148"/>
      <c r="G18992" s="149"/>
      <c r="H18992" s="148"/>
      <c r="I18992"/>
    </row>
    <row r="18993" spans="1:9" x14ac:dyDescent="0.25">
      <c r="A18993"/>
      <c r="B18993"/>
      <c r="C18993"/>
      <c r="D18993"/>
      <c r="E18993" s="148"/>
      <c r="F18993" s="148"/>
      <c r="G18993" s="149"/>
      <c r="H18993" s="148"/>
      <c r="I18993"/>
    </row>
    <row r="18994" spans="1:9" x14ac:dyDescent="0.25">
      <c r="A18994"/>
      <c r="B18994"/>
      <c r="C18994"/>
      <c r="D18994"/>
      <c r="E18994" s="148"/>
      <c r="F18994" s="148"/>
      <c r="G18994" s="149"/>
      <c r="H18994" s="148"/>
      <c r="I18994"/>
    </row>
    <row r="18995" spans="1:9" x14ac:dyDescent="0.25">
      <c r="A18995"/>
      <c r="B18995"/>
      <c r="C18995"/>
      <c r="D18995"/>
      <c r="E18995" s="148"/>
      <c r="F18995" s="148"/>
      <c r="G18995" s="149"/>
      <c r="H18995" s="148"/>
      <c r="I18995"/>
    </row>
    <row r="18996" spans="1:9" x14ac:dyDescent="0.25">
      <c r="A18996"/>
      <c r="B18996"/>
      <c r="C18996"/>
      <c r="D18996"/>
      <c r="E18996" s="148"/>
      <c r="F18996" s="148"/>
      <c r="G18996" s="149"/>
      <c r="H18996" s="148"/>
      <c r="I18996"/>
    </row>
    <row r="18997" spans="1:9" x14ac:dyDescent="0.25">
      <c r="A18997"/>
      <c r="B18997"/>
      <c r="C18997"/>
      <c r="D18997"/>
      <c r="E18997" s="148"/>
      <c r="F18997" s="148"/>
      <c r="G18997" s="149"/>
      <c r="H18997" s="148"/>
      <c r="I18997"/>
    </row>
    <row r="18998" spans="1:9" x14ac:dyDescent="0.25">
      <c r="A18998"/>
      <c r="B18998"/>
      <c r="C18998"/>
      <c r="D18998"/>
      <c r="E18998" s="148"/>
      <c r="F18998" s="148"/>
      <c r="G18998" s="149"/>
      <c r="H18998" s="148"/>
      <c r="I18998"/>
    </row>
    <row r="18999" spans="1:9" x14ac:dyDescent="0.25">
      <c r="A18999"/>
      <c r="B18999"/>
      <c r="C18999"/>
      <c r="D18999"/>
      <c r="E18999" s="148"/>
      <c r="F18999" s="148"/>
      <c r="G18999" s="149"/>
      <c r="H18999" s="148"/>
      <c r="I18999"/>
    </row>
    <row r="19000" spans="1:9" x14ac:dyDescent="0.25">
      <c r="A19000"/>
      <c r="B19000"/>
      <c r="C19000"/>
      <c r="D19000"/>
      <c r="E19000" s="148"/>
      <c r="F19000" s="148"/>
      <c r="G19000" s="149"/>
      <c r="H19000" s="148"/>
      <c r="I19000"/>
    </row>
    <row r="19001" spans="1:9" x14ac:dyDescent="0.25">
      <c r="A19001"/>
      <c r="B19001"/>
      <c r="C19001"/>
      <c r="D19001"/>
      <c r="E19001" s="148"/>
      <c r="F19001" s="148"/>
      <c r="G19001" s="149"/>
      <c r="H19001" s="148"/>
      <c r="I19001"/>
    </row>
    <row r="19002" spans="1:9" x14ac:dyDescent="0.25">
      <c r="A19002"/>
      <c r="B19002"/>
      <c r="C19002"/>
      <c r="D19002"/>
      <c r="E19002" s="148"/>
      <c r="F19002" s="148"/>
      <c r="G19002" s="149"/>
      <c r="H19002" s="148"/>
      <c r="I19002"/>
    </row>
    <row r="19003" spans="1:9" x14ac:dyDescent="0.25">
      <c r="A19003"/>
      <c r="B19003"/>
      <c r="C19003"/>
      <c r="D19003"/>
      <c r="E19003" s="148"/>
      <c r="F19003" s="148"/>
      <c r="G19003" s="149"/>
      <c r="H19003" s="148"/>
      <c r="I19003"/>
    </row>
    <row r="19004" spans="1:9" x14ac:dyDescent="0.25">
      <c r="A19004"/>
      <c r="B19004"/>
      <c r="C19004"/>
      <c r="D19004"/>
      <c r="E19004" s="148"/>
      <c r="F19004" s="148"/>
      <c r="G19004" s="149"/>
      <c r="H19004" s="148"/>
      <c r="I19004"/>
    </row>
    <row r="19005" spans="1:9" x14ac:dyDescent="0.25">
      <c r="A19005"/>
      <c r="B19005"/>
      <c r="C19005"/>
      <c r="D19005"/>
      <c r="E19005" s="148"/>
      <c r="F19005" s="148"/>
      <c r="G19005" s="149"/>
      <c r="H19005" s="148"/>
      <c r="I19005"/>
    </row>
    <row r="19006" spans="1:9" x14ac:dyDescent="0.25">
      <c r="A19006"/>
      <c r="B19006"/>
      <c r="C19006"/>
      <c r="D19006"/>
      <c r="E19006" s="148"/>
      <c r="F19006" s="148"/>
      <c r="G19006" s="149"/>
      <c r="H19006" s="148"/>
      <c r="I19006"/>
    </row>
    <row r="19007" spans="1:9" x14ac:dyDescent="0.25">
      <c r="A19007"/>
      <c r="B19007"/>
      <c r="C19007"/>
      <c r="D19007"/>
      <c r="E19007" s="148"/>
      <c r="F19007" s="148"/>
      <c r="G19007" s="149"/>
      <c r="H19007" s="148"/>
      <c r="I19007"/>
    </row>
    <row r="19008" spans="1:9" x14ac:dyDescent="0.25">
      <c r="A19008"/>
      <c r="B19008"/>
      <c r="C19008"/>
      <c r="D19008"/>
      <c r="E19008" s="148"/>
      <c r="F19008" s="148"/>
      <c r="G19008" s="149"/>
      <c r="H19008" s="148"/>
      <c r="I19008"/>
    </row>
    <row r="19009" spans="1:9" x14ac:dyDescent="0.25">
      <c r="A19009"/>
      <c r="B19009"/>
      <c r="C19009"/>
      <c r="D19009"/>
      <c r="E19009" s="148"/>
      <c r="F19009" s="148"/>
      <c r="G19009" s="149"/>
      <c r="H19009" s="148"/>
      <c r="I19009"/>
    </row>
    <row r="19010" spans="1:9" x14ac:dyDescent="0.25">
      <c r="A19010"/>
      <c r="B19010"/>
      <c r="C19010"/>
      <c r="D19010"/>
      <c r="E19010" s="148"/>
      <c r="F19010" s="148"/>
      <c r="G19010" s="149"/>
      <c r="H19010" s="148"/>
      <c r="I19010"/>
    </row>
    <row r="19011" spans="1:9" x14ac:dyDescent="0.25">
      <c r="A19011"/>
      <c r="B19011"/>
      <c r="C19011"/>
      <c r="D19011"/>
      <c r="E19011" s="148"/>
      <c r="F19011" s="148"/>
      <c r="G19011" s="149"/>
      <c r="H19011" s="148"/>
      <c r="I19011"/>
    </row>
    <row r="19012" spans="1:9" x14ac:dyDescent="0.25">
      <c r="A19012"/>
      <c r="B19012"/>
      <c r="C19012"/>
      <c r="D19012"/>
      <c r="E19012" s="148"/>
      <c r="F19012" s="148"/>
      <c r="G19012" s="149"/>
      <c r="H19012" s="148"/>
      <c r="I19012"/>
    </row>
    <row r="19013" spans="1:9" x14ac:dyDescent="0.25">
      <c r="A19013"/>
      <c r="B19013"/>
      <c r="C19013"/>
      <c r="D19013"/>
      <c r="E19013" s="148"/>
      <c r="F19013" s="148"/>
      <c r="G19013" s="149"/>
      <c r="H19013" s="148"/>
      <c r="I19013"/>
    </row>
    <row r="19014" spans="1:9" x14ac:dyDescent="0.25">
      <c r="A19014"/>
      <c r="B19014"/>
      <c r="C19014"/>
      <c r="D19014"/>
      <c r="E19014" s="148"/>
      <c r="F19014" s="148"/>
      <c r="G19014" s="149"/>
      <c r="H19014" s="148"/>
      <c r="I19014"/>
    </row>
    <row r="19015" spans="1:9" x14ac:dyDescent="0.25">
      <c r="A19015"/>
      <c r="B19015"/>
      <c r="C19015"/>
      <c r="D19015"/>
      <c r="E19015" s="148"/>
      <c r="F19015" s="148"/>
      <c r="G19015" s="149"/>
      <c r="H19015" s="148"/>
      <c r="I19015"/>
    </row>
    <row r="19016" spans="1:9" x14ac:dyDescent="0.25">
      <c r="A19016"/>
      <c r="B19016"/>
      <c r="C19016"/>
      <c r="D19016"/>
      <c r="E19016" s="148"/>
      <c r="F19016" s="148"/>
      <c r="G19016" s="149"/>
      <c r="H19016" s="148"/>
      <c r="I19016"/>
    </row>
    <row r="19017" spans="1:9" x14ac:dyDescent="0.25">
      <c r="A19017"/>
      <c r="B19017"/>
      <c r="C19017"/>
      <c r="D19017"/>
      <c r="E19017" s="148"/>
      <c r="F19017" s="148"/>
      <c r="G19017" s="149"/>
      <c r="H19017" s="148"/>
      <c r="I19017"/>
    </row>
    <row r="19018" spans="1:9" x14ac:dyDescent="0.25">
      <c r="A19018"/>
      <c r="B19018"/>
      <c r="C19018"/>
      <c r="D19018"/>
      <c r="E19018" s="148"/>
      <c r="F19018" s="148"/>
      <c r="G19018" s="149"/>
      <c r="H19018" s="148"/>
      <c r="I19018"/>
    </row>
    <row r="19019" spans="1:9" x14ac:dyDescent="0.25">
      <c r="A19019"/>
      <c r="B19019"/>
      <c r="C19019"/>
      <c r="D19019"/>
      <c r="E19019" s="148"/>
      <c r="F19019" s="148"/>
      <c r="G19019" s="149"/>
      <c r="H19019" s="148"/>
      <c r="I19019"/>
    </row>
    <row r="19020" spans="1:9" x14ac:dyDescent="0.25">
      <c r="A19020"/>
      <c r="B19020"/>
      <c r="C19020"/>
      <c r="D19020"/>
      <c r="E19020" s="148"/>
      <c r="F19020" s="148"/>
      <c r="G19020" s="149"/>
      <c r="H19020" s="148"/>
      <c r="I19020"/>
    </row>
    <row r="19021" spans="1:9" x14ac:dyDescent="0.25">
      <c r="A19021"/>
      <c r="B19021"/>
      <c r="C19021"/>
      <c r="D19021"/>
      <c r="E19021" s="148"/>
      <c r="F19021" s="148"/>
      <c r="G19021" s="149"/>
      <c r="H19021" s="148"/>
      <c r="I19021"/>
    </row>
    <row r="19022" spans="1:9" x14ac:dyDescent="0.25">
      <c r="A19022"/>
      <c r="B19022"/>
      <c r="C19022"/>
      <c r="D19022"/>
      <c r="E19022" s="148"/>
      <c r="F19022" s="148"/>
      <c r="G19022" s="149"/>
      <c r="H19022" s="148"/>
      <c r="I19022"/>
    </row>
    <row r="19023" spans="1:9" x14ac:dyDescent="0.25">
      <c r="A19023"/>
      <c r="B19023"/>
      <c r="C19023"/>
      <c r="D19023"/>
      <c r="E19023" s="148"/>
      <c r="F19023" s="148"/>
      <c r="G19023" s="149"/>
      <c r="H19023" s="148"/>
      <c r="I19023"/>
    </row>
    <row r="19024" spans="1:9" x14ac:dyDescent="0.25">
      <c r="A19024"/>
      <c r="B19024"/>
      <c r="C19024"/>
      <c r="D19024"/>
      <c r="E19024" s="148"/>
      <c r="F19024" s="148"/>
      <c r="G19024" s="149"/>
      <c r="H19024" s="148"/>
      <c r="I19024"/>
    </row>
    <row r="19025" spans="1:9" x14ac:dyDescent="0.25">
      <c r="A19025"/>
      <c r="B19025"/>
      <c r="C19025"/>
      <c r="D19025"/>
      <c r="E19025" s="148"/>
      <c r="F19025" s="148"/>
      <c r="G19025" s="149"/>
      <c r="H19025" s="148"/>
      <c r="I19025"/>
    </row>
    <row r="19026" spans="1:9" x14ac:dyDescent="0.25">
      <c r="A19026"/>
      <c r="B19026"/>
      <c r="C19026"/>
      <c r="D19026"/>
      <c r="E19026" s="148"/>
      <c r="F19026" s="148"/>
      <c r="G19026" s="149"/>
      <c r="H19026" s="148"/>
      <c r="I19026"/>
    </row>
    <row r="19027" spans="1:9" x14ac:dyDescent="0.25">
      <c r="A19027"/>
      <c r="B19027"/>
      <c r="C19027"/>
      <c r="D19027"/>
      <c r="E19027" s="148"/>
      <c r="F19027" s="148"/>
      <c r="G19027" s="149"/>
      <c r="H19027" s="148"/>
      <c r="I19027"/>
    </row>
    <row r="19028" spans="1:9" x14ac:dyDescent="0.25">
      <c r="A19028"/>
      <c r="B19028"/>
      <c r="C19028"/>
      <c r="D19028"/>
      <c r="E19028" s="148"/>
      <c r="F19028" s="148"/>
      <c r="G19028" s="149"/>
      <c r="H19028" s="148"/>
      <c r="I19028"/>
    </row>
    <row r="19029" spans="1:9" x14ac:dyDescent="0.25">
      <c r="A19029"/>
      <c r="B19029"/>
      <c r="C19029"/>
      <c r="D19029"/>
      <c r="E19029" s="148"/>
      <c r="F19029" s="148"/>
      <c r="G19029" s="149"/>
      <c r="H19029" s="148"/>
      <c r="I19029"/>
    </row>
    <row r="19030" spans="1:9" x14ac:dyDescent="0.25">
      <c r="A19030"/>
      <c r="B19030"/>
      <c r="C19030"/>
      <c r="D19030"/>
      <c r="E19030" s="148"/>
      <c r="F19030" s="148"/>
      <c r="G19030" s="149"/>
      <c r="H19030" s="148"/>
      <c r="I19030"/>
    </row>
    <row r="19031" spans="1:9" x14ac:dyDescent="0.25">
      <c r="A19031"/>
      <c r="B19031"/>
      <c r="C19031"/>
      <c r="D19031"/>
      <c r="E19031" s="148"/>
      <c r="F19031" s="148"/>
      <c r="G19031" s="149"/>
      <c r="H19031" s="148"/>
      <c r="I19031"/>
    </row>
    <row r="19032" spans="1:9" x14ac:dyDescent="0.25">
      <c r="A19032"/>
      <c r="B19032"/>
      <c r="C19032"/>
      <c r="D19032"/>
      <c r="E19032" s="148"/>
      <c r="F19032" s="148"/>
      <c r="G19032" s="149"/>
      <c r="H19032" s="148"/>
      <c r="I19032"/>
    </row>
    <row r="19033" spans="1:9" x14ac:dyDescent="0.25">
      <c r="A19033"/>
      <c r="B19033"/>
      <c r="C19033"/>
      <c r="D19033"/>
      <c r="E19033" s="148"/>
      <c r="F19033" s="148"/>
      <c r="G19033" s="149"/>
      <c r="H19033" s="148"/>
      <c r="I19033"/>
    </row>
    <row r="19034" spans="1:9" x14ac:dyDescent="0.25">
      <c r="A19034"/>
      <c r="B19034"/>
      <c r="C19034"/>
      <c r="D19034"/>
      <c r="E19034" s="148"/>
      <c r="F19034" s="148"/>
      <c r="G19034" s="149"/>
      <c r="H19034" s="148"/>
      <c r="I19034"/>
    </row>
    <row r="19035" spans="1:9" x14ac:dyDescent="0.25">
      <c r="A19035"/>
      <c r="B19035"/>
      <c r="C19035"/>
      <c r="D19035"/>
      <c r="E19035" s="148"/>
      <c r="F19035" s="148"/>
      <c r="G19035" s="149"/>
      <c r="H19035" s="148"/>
      <c r="I19035"/>
    </row>
    <row r="19036" spans="1:9" x14ac:dyDescent="0.25">
      <c r="A19036"/>
      <c r="B19036"/>
      <c r="C19036"/>
      <c r="D19036"/>
      <c r="E19036" s="148"/>
      <c r="F19036" s="148"/>
      <c r="G19036" s="149"/>
      <c r="H19036" s="148"/>
      <c r="I19036"/>
    </row>
    <row r="19037" spans="1:9" x14ac:dyDescent="0.25">
      <c r="A19037"/>
      <c r="B19037"/>
      <c r="C19037"/>
      <c r="D19037"/>
      <c r="E19037" s="148"/>
      <c r="F19037" s="148"/>
      <c r="G19037" s="149"/>
      <c r="H19037" s="148"/>
      <c r="I19037"/>
    </row>
    <row r="19038" spans="1:9" x14ac:dyDescent="0.25">
      <c r="A19038"/>
      <c r="B19038"/>
      <c r="C19038"/>
      <c r="D19038"/>
      <c r="E19038" s="148"/>
      <c r="F19038" s="148"/>
      <c r="G19038" s="149"/>
      <c r="H19038" s="148"/>
      <c r="I19038"/>
    </row>
    <row r="19039" spans="1:9" x14ac:dyDescent="0.25">
      <c r="A19039"/>
      <c r="B19039"/>
      <c r="C19039"/>
      <c r="D19039"/>
      <c r="E19039" s="148"/>
      <c r="F19039" s="148"/>
      <c r="G19039" s="149"/>
      <c r="H19039" s="148"/>
      <c r="I19039"/>
    </row>
    <row r="19040" spans="1:9" x14ac:dyDescent="0.25">
      <c r="A19040"/>
      <c r="B19040"/>
      <c r="C19040"/>
      <c r="D19040"/>
      <c r="E19040" s="148"/>
      <c r="F19040" s="148"/>
      <c r="G19040" s="149"/>
      <c r="H19040" s="148"/>
      <c r="I19040"/>
    </row>
    <row r="19041" spans="1:9" x14ac:dyDescent="0.25">
      <c r="A19041"/>
      <c r="B19041"/>
      <c r="C19041"/>
      <c r="D19041"/>
      <c r="E19041" s="148"/>
      <c r="F19041" s="148"/>
      <c r="G19041" s="149"/>
      <c r="H19041" s="148"/>
      <c r="I19041"/>
    </row>
    <row r="19042" spans="1:9" x14ac:dyDescent="0.25">
      <c r="A19042"/>
      <c r="B19042"/>
      <c r="C19042"/>
      <c r="D19042"/>
      <c r="E19042" s="148"/>
      <c r="F19042" s="148"/>
      <c r="G19042" s="149"/>
      <c r="H19042" s="148"/>
      <c r="I19042"/>
    </row>
    <row r="19043" spans="1:9" x14ac:dyDescent="0.25">
      <c r="A19043"/>
      <c r="B19043"/>
      <c r="C19043"/>
      <c r="D19043"/>
      <c r="E19043" s="148"/>
      <c r="F19043" s="148"/>
      <c r="G19043" s="149"/>
      <c r="H19043" s="148"/>
      <c r="I19043"/>
    </row>
    <row r="19044" spans="1:9" x14ac:dyDescent="0.25">
      <c r="A19044"/>
      <c r="B19044"/>
      <c r="C19044"/>
      <c r="D19044"/>
      <c r="E19044" s="148"/>
      <c r="F19044" s="148"/>
      <c r="G19044" s="149"/>
      <c r="H19044" s="148"/>
      <c r="I19044"/>
    </row>
    <row r="19045" spans="1:9" x14ac:dyDescent="0.25">
      <c r="A19045"/>
      <c r="B19045"/>
      <c r="C19045"/>
      <c r="D19045"/>
      <c r="E19045" s="148"/>
      <c r="F19045" s="148"/>
      <c r="G19045" s="149"/>
      <c r="H19045" s="148"/>
      <c r="I19045"/>
    </row>
    <row r="19046" spans="1:9" x14ac:dyDescent="0.25">
      <c r="A19046"/>
      <c r="B19046"/>
      <c r="C19046"/>
      <c r="D19046"/>
      <c r="E19046" s="148"/>
      <c r="F19046" s="148"/>
      <c r="G19046" s="149"/>
      <c r="H19046" s="148"/>
      <c r="I19046"/>
    </row>
    <row r="19047" spans="1:9" x14ac:dyDescent="0.25">
      <c r="A19047"/>
      <c r="B19047"/>
      <c r="C19047"/>
      <c r="D19047"/>
      <c r="E19047" s="148"/>
      <c r="F19047" s="148"/>
      <c r="G19047" s="149"/>
      <c r="H19047" s="148"/>
      <c r="I19047"/>
    </row>
    <row r="19048" spans="1:9" x14ac:dyDescent="0.25">
      <c r="A19048"/>
      <c r="B19048"/>
      <c r="C19048"/>
      <c r="D19048"/>
      <c r="E19048" s="148"/>
      <c r="F19048" s="148"/>
      <c r="G19048" s="149"/>
      <c r="H19048" s="148"/>
      <c r="I19048"/>
    </row>
    <row r="19049" spans="1:9" x14ac:dyDescent="0.25">
      <c r="A19049"/>
      <c r="B19049"/>
      <c r="C19049"/>
      <c r="D19049"/>
      <c r="E19049" s="148"/>
      <c r="F19049" s="148"/>
      <c r="G19049" s="149"/>
      <c r="H19049" s="148"/>
      <c r="I19049"/>
    </row>
    <row r="19050" spans="1:9" x14ac:dyDescent="0.25">
      <c r="A19050"/>
      <c r="B19050"/>
      <c r="C19050"/>
      <c r="D19050"/>
      <c r="E19050" s="148"/>
      <c r="F19050" s="148"/>
      <c r="G19050" s="149"/>
      <c r="H19050" s="148"/>
      <c r="I19050"/>
    </row>
    <row r="19051" spans="1:9" x14ac:dyDescent="0.25">
      <c r="A19051"/>
      <c r="B19051"/>
      <c r="C19051"/>
      <c r="D19051"/>
      <c r="E19051" s="148"/>
      <c r="F19051" s="148"/>
      <c r="G19051" s="149"/>
      <c r="H19051" s="148"/>
      <c r="I19051"/>
    </row>
    <row r="19052" spans="1:9" x14ac:dyDescent="0.25">
      <c r="A19052"/>
      <c r="B19052"/>
      <c r="C19052"/>
      <c r="D19052"/>
      <c r="E19052" s="148"/>
      <c r="F19052" s="148"/>
      <c r="G19052" s="149"/>
      <c r="H19052" s="148"/>
      <c r="I19052"/>
    </row>
    <row r="19053" spans="1:9" x14ac:dyDescent="0.25">
      <c r="A19053"/>
      <c r="B19053"/>
      <c r="C19053"/>
      <c r="D19053"/>
      <c r="E19053" s="148"/>
      <c r="F19053" s="148"/>
      <c r="G19053" s="149"/>
      <c r="H19053" s="148"/>
      <c r="I19053"/>
    </row>
    <row r="19054" spans="1:9" x14ac:dyDescent="0.25">
      <c r="A19054"/>
      <c r="B19054"/>
      <c r="C19054"/>
      <c r="D19054"/>
      <c r="E19054" s="148"/>
      <c r="F19054" s="148"/>
      <c r="G19054" s="149"/>
      <c r="H19054" s="148"/>
      <c r="I19054"/>
    </row>
    <row r="19055" spans="1:9" x14ac:dyDescent="0.25">
      <c r="A19055"/>
      <c r="B19055"/>
      <c r="C19055"/>
      <c r="D19055"/>
      <c r="E19055" s="148"/>
      <c r="F19055" s="148"/>
      <c r="G19055" s="149"/>
      <c r="H19055" s="148"/>
      <c r="I19055"/>
    </row>
    <row r="19056" spans="1:9" x14ac:dyDescent="0.25">
      <c r="A19056"/>
      <c r="B19056"/>
      <c r="C19056"/>
      <c r="D19056"/>
      <c r="E19056" s="148"/>
      <c r="F19056" s="148"/>
      <c r="G19056" s="149"/>
      <c r="H19056" s="148"/>
      <c r="I19056"/>
    </row>
    <row r="19057" spans="1:9" x14ac:dyDescent="0.25">
      <c r="A19057"/>
      <c r="B19057"/>
      <c r="C19057"/>
      <c r="D19057"/>
      <c r="E19057" s="148"/>
      <c r="F19057" s="148"/>
      <c r="G19057" s="149"/>
      <c r="H19057" s="148"/>
      <c r="I19057"/>
    </row>
    <row r="19058" spans="1:9" x14ac:dyDescent="0.25">
      <c r="A19058"/>
      <c r="B19058"/>
      <c r="C19058"/>
      <c r="D19058"/>
      <c r="E19058" s="148"/>
      <c r="F19058" s="148"/>
      <c r="G19058" s="149"/>
      <c r="H19058" s="148"/>
      <c r="I19058"/>
    </row>
    <row r="19059" spans="1:9" x14ac:dyDescent="0.25">
      <c r="A19059"/>
      <c r="B19059"/>
      <c r="C19059"/>
      <c r="D19059"/>
      <c r="E19059" s="148"/>
      <c r="F19059" s="148"/>
      <c r="G19059" s="149"/>
      <c r="H19059" s="148"/>
      <c r="I19059"/>
    </row>
    <row r="19060" spans="1:9" x14ac:dyDescent="0.25">
      <c r="A19060"/>
      <c r="B19060"/>
      <c r="C19060"/>
      <c r="D19060"/>
      <c r="E19060" s="148"/>
      <c r="F19060" s="148"/>
      <c r="G19060" s="149"/>
      <c r="H19060" s="148"/>
      <c r="I19060"/>
    </row>
    <row r="19061" spans="1:9" x14ac:dyDescent="0.25">
      <c r="A19061"/>
      <c r="B19061"/>
      <c r="C19061"/>
      <c r="D19061"/>
      <c r="E19061" s="148"/>
      <c r="F19061" s="148"/>
      <c r="G19061" s="149"/>
      <c r="H19061" s="148"/>
      <c r="I19061"/>
    </row>
    <row r="19062" spans="1:9" x14ac:dyDescent="0.25">
      <c r="A19062"/>
      <c r="B19062"/>
      <c r="C19062"/>
      <c r="D19062"/>
      <c r="E19062" s="148"/>
      <c r="F19062" s="148"/>
      <c r="G19062" s="149"/>
      <c r="H19062" s="148"/>
      <c r="I19062"/>
    </row>
    <row r="19063" spans="1:9" x14ac:dyDescent="0.25">
      <c r="A19063"/>
      <c r="B19063"/>
      <c r="C19063"/>
      <c r="D19063"/>
      <c r="E19063" s="148"/>
      <c r="F19063" s="148"/>
      <c r="G19063" s="149"/>
      <c r="H19063" s="148"/>
      <c r="I19063"/>
    </row>
    <row r="19064" spans="1:9" x14ac:dyDescent="0.25">
      <c r="A19064"/>
      <c r="B19064"/>
      <c r="C19064"/>
      <c r="D19064"/>
      <c r="E19064" s="148"/>
      <c r="F19064" s="148"/>
      <c r="G19064" s="149"/>
      <c r="H19064" s="148"/>
      <c r="I19064"/>
    </row>
    <row r="19065" spans="1:9" x14ac:dyDescent="0.25">
      <c r="A19065"/>
      <c r="B19065"/>
      <c r="C19065"/>
      <c r="D19065"/>
      <c r="E19065" s="148"/>
      <c r="F19065" s="148"/>
      <c r="G19065" s="149"/>
      <c r="H19065" s="148"/>
      <c r="I19065"/>
    </row>
    <row r="19066" spans="1:9" x14ac:dyDescent="0.25">
      <c r="A19066"/>
      <c r="B19066"/>
      <c r="C19066"/>
      <c r="D19066"/>
      <c r="E19066" s="148"/>
      <c r="F19066" s="148"/>
      <c r="G19066" s="149"/>
      <c r="H19066" s="148"/>
      <c r="I19066"/>
    </row>
    <row r="19067" spans="1:9" x14ac:dyDescent="0.25">
      <c r="A19067"/>
      <c r="B19067"/>
      <c r="C19067"/>
      <c r="D19067"/>
      <c r="E19067" s="148"/>
      <c r="F19067" s="148"/>
      <c r="G19067" s="149"/>
      <c r="H19067" s="148"/>
      <c r="I19067"/>
    </row>
    <row r="19068" spans="1:9" x14ac:dyDescent="0.25">
      <c r="A19068"/>
      <c r="B19068"/>
      <c r="C19068"/>
      <c r="D19068"/>
      <c r="E19068" s="148"/>
      <c r="F19068" s="148"/>
      <c r="G19068" s="149"/>
      <c r="H19068" s="148"/>
      <c r="I19068"/>
    </row>
    <row r="19069" spans="1:9" x14ac:dyDescent="0.25">
      <c r="A19069"/>
      <c r="B19069"/>
      <c r="C19069"/>
      <c r="D19069"/>
      <c r="E19069" s="148"/>
      <c r="F19069" s="148"/>
      <c r="G19069" s="149"/>
      <c r="H19069" s="148"/>
      <c r="I19069"/>
    </row>
    <row r="19070" spans="1:9" x14ac:dyDescent="0.25">
      <c r="A19070"/>
      <c r="B19070"/>
      <c r="C19070"/>
      <c r="D19070"/>
      <c r="E19070" s="148"/>
      <c r="F19070" s="148"/>
      <c r="G19070" s="149"/>
      <c r="H19070" s="148"/>
      <c r="I19070"/>
    </row>
    <row r="19071" spans="1:9" x14ac:dyDescent="0.25">
      <c r="A19071"/>
      <c r="B19071"/>
      <c r="C19071"/>
      <c r="D19071"/>
      <c r="E19071" s="148"/>
      <c r="F19071" s="148"/>
      <c r="G19071" s="149"/>
      <c r="H19071" s="148"/>
      <c r="I19071"/>
    </row>
    <row r="19072" spans="1:9" x14ac:dyDescent="0.25">
      <c r="A19072"/>
      <c r="B19072"/>
      <c r="C19072"/>
      <c r="D19072"/>
      <c r="E19072" s="148"/>
      <c r="F19072" s="148"/>
      <c r="G19072" s="149"/>
      <c r="H19072" s="148"/>
      <c r="I19072"/>
    </row>
    <row r="19073" spans="1:9" x14ac:dyDescent="0.25">
      <c r="A19073"/>
      <c r="B19073"/>
      <c r="C19073"/>
      <c r="D19073"/>
      <c r="E19073" s="148"/>
      <c r="F19073" s="148"/>
      <c r="G19073" s="149"/>
      <c r="H19073" s="148"/>
      <c r="I19073"/>
    </row>
    <row r="19074" spans="1:9" x14ac:dyDescent="0.25">
      <c r="A19074"/>
      <c r="B19074"/>
      <c r="C19074"/>
      <c r="D19074"/>
      <c r="E19074" s="148"/>
      <c r="F19074" s="148"/>
      <c r="G19074" s="149"/>
      <c r="H19074" s="148"/>
      <c r="I19074"/>
    </row>
    <row r="19075" spans="1:9" x14ac:dyDescent="0.25">
      <c r="A19075"/>
      <c r="B19075"/>
      <c r="C19075"/>
      <c r="D19075"/>
      <c r="E19075" s="148"/>
      <c r="F19075" s="148"/>
      <c r="G19075" s="149"/>
      <c r="H19075" s="148"/>
      <c r="I19075"/>
    </row>
    <row r="19076" spans="1:9" x14ac:dyDescent="0.25">
      <c r="A19076"/>
      <c r="B19076"/>
      <c r="C19076"/>
      <c r="D19076"/>
      <c r="E19076" s="148"/>
      <c r="F19076" s="148"/>
      <c r="G19076" s="149"/>
      <c r="H19076" s="148"/>
      <c r="I19076"/>
    </row>
    <row r="19077" spans="1:9" x14ac:dyDescent="0.25">
      <c r="A19077"/>
      <c r="B19077"/>
      <c r="C19077"/>
      <c r="D19077"/>
      <c r="E19077" s="148"/>
      <c r="F19077" s="148"/>
      <c r="G19077" s="149"/>
      <c r="H19077" s="148"/>
      <c r="I19077"/>
    </row>
    <row r="19078" spans="1:9" x14ac:dyDescent="0.25">
      <c r="A19078"/>
      <c r="B19078"/>
      <c r="C19078"/>
      <c r="D19078"/>
      <c r="E19078" s="148"/>
      <c r="F19078" s="148"/>
      <c r="G19078" s="149"/>
      <c r="H19078" s="148"/>
      <c r="I19078"/>
    </row>
    <row r="19079" spans="1:9" x14ac:dyDescent="0.25">
      <c r="A19079"/>
      <c r="B19079"/>
      <c r="C19079"/>
      <c r="D19079"/>
      <c r="E19079" s="148"/>
      <c r="F19079" s="148"/>
      <c r="G19079" s="149"/>
      <c r="H19079" s="148"/>
      <c r="I19079"/>
    </row>
    <row r="19080" spans="1:9" x14ac:dyDescent="0.25">
      <c r="A19080"/>
      <c r="B19080"/>
      <c r="C19080"/>
      <c r="D19080"/>
      <c r="E19080" s="148"/>
      <c r="F19080" s="148"/>
      <c r="G19080" s="149"/>
      <c r="H19080" s="148"/>
      <c r="I19080"/>
    </row>
    <row r="19081" spans="1:9" x14ac:dyDescent="0.25">
      <c r="A19081"/>
      <c r="B19081"/>
      <c r="C19081"/>
      <c r="D19081"/>
      <c r="E19081" s="148"/>
      <c r="F19081" s="148"/>
      <c r="G19081" s="149"/>
      <c r="H19081" s="148"/>
      <c r="I19081"/>
    </row>
    <row r="19082" spans="1:9" x14ac:dyDescent="0.25">
      <c r="A19082"/>
      <c r="B19082"/>
      <c r="C19082"/>
      <c r="D19082"/>
      <c r="E19082" s="148"/>
      <c r="F19082" s="148"/>
      <c r="G19082" s="149"/>
      <c r="H19082" s="148"/>
      <c r="I19082"/>
    </row>
    <row r="19083" spans="1:9" x14ac:dyDescent="0.25">
      <c r="A19083"/>
      <c r="B19083"/>
      <c r="C19083"/>
      <c r="D19083"/>
      <c r="E19083" s="148"/>
      <c r="F19083" s="148"/>
      <c r="G19083" s="149"/>
      <c r="H19083" s="148"/>
      <c r="I19083"/>
    </row>
    <row r="19084" spans="1:9" x14ac:dyDescent="0.25">
      <c r="A19084"/>
      <c r="B19084"/>
      <c r="C19084"/>
      <c r="D19084"/>
      <c r="E19084" s="148"/>
      <c r="F19084" s="148"/>
      <c r="G19084" s="149"/>
      <c r="H19084" s="148"/>
      <c r="I19084"/>
    </row>
    <row r="19085" spans="1:9" x14ac:dyDescent="0.25">
      <c r="A19085"/>
      <c r="B19085"/>
      <c r="C19085"/>
      <c r="D19085"/>
      <c r="E19085" s="148"/>
      <c r="F19085" s="148"/>
      <c r="G19085" s="149"/>
      <c r="H19085" s="148"/>
      <c r="I19085"/>
    </row>
    <row r="19086" spans="1:9" x14ac:dyDescent="0.25">
      <c r="A19086"/>
      <c r="B19086"/>
      <c r="C19086"/>
      <c r="D19086"/>
      <c r="E19086" s="148"/>
      <c r="F19086" s="148"/>
      <c r="G19086" s="149"/>
      <c r="H19086" s="148"/>
      <c r="I19086"/>
    </row>
    <row r="19087" spans="1:9" x14ac:dyDescent="0.25">
      <c r="A19087"/>
      <c r="B19087"/>
      <c r="C19087"/>
      <c r="D19087"/>
      <c r="E19087" s="148"/>
      <c r="F19087" s="148"/>
      <c r="G19087" s="149"/>
      <c r="H19087" s="148"/>
      <c r="I19087"/>
    </row>
    <row r="19088" spans="1:9" x14ac:dyDescent="0.25">
      <c r="A19088"/>
      <c r="B19088"/>
      <c r="C19088"/>
      <c r="D19088"/>
      <c r="E19088" s="148"/>
      <c r="F19088" s="148"/>
      <c r="G19088" s="149"/>
      <c r="H19088" s="148"/>
      <c r="I19088"/>
    </row>
    <row r="19089" spans="1:9" x14ac:dyDescent="0.25">
      <c r="A19089"/>
      <c r="B19089"/>
      <c r="C19089"/>
      <c r="D19089"/>
      <c r="E19089" s="148"/>
      <c r="F19089" s="148"/>
      <c r="G19089" s="149"/>
      <c r="H19089" s="148"/>
      <c r="I19089"/>
    </row>
    <row r="19090" spans="1:9" x14ac:dyDescent="0.25">
      <c r="A19090"/>
      <c r="B19090"/>
      <c r="C19090"/>
      <c r="D19090"/>
      <c r="E19090" s="148"/>
      <c r="F19090" s="148"/>
      <c r="G19090" s="149"/>
      <c r="H19090" s="148"/>
      <c r="I19090"/>
    </row>
    <row r="19091" spans="1:9" x14ac:dyDescent="0.25">
      <c r="A19091"/>
      <c r="B19091"/>
      <c r="C19091"/>
      <c r="D19091"/>
      <c r="E19091" s="148"/>
      <c r="F19091" s="148"/>
      <c r="G19091" s="149"/>
      <c r="H19091" s="148"/>
      <c r="I19091"/>
    </row>
    <row r="19092" spans="1:9" x14ac:dyDescent="0.25">
      <c r="A19092"/>
      <c r="B19092"/>
      <c r="C19092"/>
      <c r="D19092"/>
      <c r="E19092" s="148"/>
      <c r="F19092" s="148"/>
      <c r="G19092" s="149"/>
      <c r="H19092" s="148"/>
      <c r="I19092"/>
    </row>
    <row r="19093" spans="1:9" x14ac:dyDescent="0.25">
      <c r="A19093"/>
      <c r="B19093"/>
      <c r="C19093"/>
      <c r="D19093"/>
      <c r="E19093" s="148"/>
      <c r="F19093" s="148"/>
      <c r="G19093" s="149"/>
      <c r="H19093" s="148"/>
      <c r="I19093"/>
    </row>
    <row r="19094" spans="1:9" x14ac:dyDescent="0.25">
      <c r="A19094"/>
      <c r="B19094"/>
      <c r="C19094"/>
      <c r="D19094"/>
      <c r="E19094" s="148"/>
      <c r="F19094" s="148"/>
      <c r="G19094" s="149"/>
      <c r="H19094" s="148"/>
      <c r="I19094"/>
    </row>
    <row r="19095" spans="1:9" x14ac:dyDescent="0.25">
      <c r="A19095"/>
      <c r="B19095"/>
      <c r="C19095"/>
      <c r="D19095"/>
      <c r="E19095" s="148"/>
      <c r="F19095" s="148"/>
      <c r="G19095" s="149"/>
      <c r="H19095" s="148"/>
      <c r="I19095"/>
    </row>
    <row r="19096" spans="1:9" x14ac:dyDescent="0.25">
      <c r="A19096"/>
      <c r="B19096"/>
      <c r="C19096"/>
      <c r="D19096"/>
      <c r="E19096" s="148"/>
      <c r="F19096" s="148"/>
      <c r="G19096" s="149"/>
      <c r="H19096" s="148"/>
      <c r="I19096"/>
    </row>
    <row r="19097" spans="1:9" x14ac:dyDescent="0.25">
      <c r="A19097"/>
      <c r="B19097"/>
      <c r="C19097"/>
      <c r="D19097"/>
      <c r="E19097" s="148"/>
      <c r="F19097" s="148"/>
      <c r="G19097" s="149"/>
      <c r="H19097" s="148"/>
      <c r="I19097"/>
    </row>
    <row r="19098" spans="1:9" x14ac:dyDescent="0.25">
      <c r="A19098"/>
      <c r="B19098"/>
      <c r="C19098"/>
      <c r="D19098"/>
      <c r="E19098" s="148"/>
      <c r="F19098" s="148"/>
      <c r="G19098" s="149"/>
      <c r="H19098" s="148"/>
      <c r="I19098"/>
    </row>
    <row r="19099" spans="1:9" x14ac:dyDescent="0.25">
      <c r="A19099"/>
      <c r="B19099"/>
      <c r="C19099"/>
      <c r="D19099"/>
      <c r="E19099" s="148"/>
      <c r="F19099" s="148"/>
      <c r="G19099" s="149"/>
      <c r="H19099" s="148"/>
      <c r="I19099"/>
    </row>
    <row r="19100" spans="1:9" x14ac:dyDescent="0.25">
      <c r="A19100"/>
      <c r="B19100"/>
      <c r="C19100"/>
      <c r="D19100"/>
      <c r="E19100" s="148"/>
      <c r="F19100" s="148"/>
      <c r="G19100" s="149"/>
      <c r="H19100" s="148"/>
      <c r="I19100"/>
    </row>
    <row r="19101" spans="1:9" x14ac:dyDescent="0.25">
      <c r="A19101"/>
      <c r="B19101"/>
      <c r="C19101"/>
      <c r="D19101"/>
      <c r="E19101" s="148"/>
      <c r="F19101" s="148"/>
      <c r="G19101" s="149"/>
      <c r="H19101" s="148"/>
      <c r="I19101"/>
    </row>
    <row r="19102" spans="1:9" x14ac:dyDescent="0.25">
      <c r="A19102"/>
      <c r="B19102"/>
      <c r="C19102"/>
      <c r="D19102"/>
      <c r="E19102" s="148"/>
      <c r="F19102" s="148"/>
      <c r="G19102" s="149"/>
      <c r="H19102" s="148"/>
      <c r="I19102"/>
    </row>
    <row r="19103" spans="1:9" x14ac:dyDescent="0.25">
      <c r="A19103"/>
      <c r="B19103"/>
      <c r="C19103"/>
      <c r="D19103"/>
      <c r="E19103" s="148"/>
      <c r="F19103" s="148"/>
      <c r="G19103" s="149"/>
      <c r="H19103" s="148"/>
      <c r="I19103"/>
    </row>
    <row r="19104" spans="1:9" x14ac:dyDescent="0.25">
      <c r="A19104"/>
      <c r="B19104"/>
      <c r="C19104"/>
      <c r="D19104"/>
      <c r="E19104" s="148"/>
      <c r="F19104" s="148"/>
      <c r="G19104" s="149"/>
      <c r="H19104" s="148"/>
      <c r="I19104"/>
    </row>
    <row r="19105" spans="1:9" x14ac:dyDescent="0.25">
      <c r="A19105"/>
      <c r="B19105"/>
      <c r="C19105"/>
      <c r="D19105"/>
      <c r="E19105" s="148"/>
      <c r="F19105" s="148"/>
      <c r="G19105" s="149"/>
      <c r="H19105" s="148"/>
      <c r="I19105"/>
    </row>
    <row r="19106" spans="1:9" x14ac:dyDescent="0.25">
      <c r="A19106"/>
      <c r="B19106"/>
      <c r="C19106"/>
      <c r="D19106"/>
      <c r="E19106" s="148"/>
      <c r="F19106" s="148"/>
      <c r="G19106" s="149"/>
      <c r="H19106" s="148"/>
      <c r="I19106"/>
    </row>
    <row r="19107" spans="1:9" x14ac:dyDescent="0.25">
      <c r="A19107"/>
      <c r="B19107"/>
      <c r="C19107"/>
      <c r="D19107"/>
      <c r="E19107" s="148"/>
      <c r="F19107" s="148"/>
      <c r="G19107" s="149"/>
      <c r="H19107" s="148"/>
      <c r="I19107"/>
    </row>
    <row r="19108" spans="1:9" x14ac:dyDescent="0.25">
      <c r="A19108"/>
      <c r="B19108"/>
      <c r="C19108"/>
      <c r="D19108"/>
      <c r="E19108" s="148"/>
      <c r="F19108" s="148"/>
      <c r="G19108" s="149"/>
      <c r="H19108" s="148"/>
      <c r="I19108"/>
    </row>
    <row r="19109" spans="1:9" x14ac:dyDescent="0.25">
      <c r="A19109"/>
      <c r="B19109"/>
      <c r="C19109"/>
      <c r="D19109"/>
      <c r="E19109" s="148"/>
      <c r="F19109" s="148"/>
      <c r="G19109" s="149"/>
      <c r="H19109" s="148"/>
      <c r="I19109"/>
    </row>
    <row r="19110" spans="1:9" x14ac:dyDescent="0.25">
      <c r="A19110"/>
      <c r="B19110"/>
      <c r="C19110"/>
      <c r="D19110"/>
      <c r="E19110" s="148"/>
      <c r="F19110" s="148"/>
      <c r="G19110" s="149"/>
      <c r="H19110" s="148"/>
      <c r="I19110"/>
    </row>
    <row r="19111" spans="1:9" x14ac:dyDescent="0.25">
      <c r="A19111"/>
      <c r="B19111"/>
      <c r="C19111"/>
      <c r="D19111"/>
      <c r="E19111" s="148"/>
      <c r="F19111" s="148"/>
      <c r="G19111" s="149"/>
      <c r="H19111" s="148"/>
      <c r="I19111"/>
    </row>
    <row r="19112" spans="1:9" x14ac:dyDescent="0.25">
      <c r="A19112"/>
      <c r="B19112"/>
      <c r="C19112"/>
      <c r="D19112"/>
      <c r="E19112" s="148"/>
      <c r="F19112" s="148"/>
      <c r="G19112" s="149"/>
      <c r="H19112" s="148"/>
      <c r="I19112"/>
    </row>
    <row r="19113" spans="1:9" x14ac:dyDescent="0.25">
      <c r="A19113"/>
      <c r="B19113"/>
      <c r="C19113"/>
      <c r="D19113"/>
      <c r="E19113" s="148"/>
      <c r="F19113" s="148"/>
      <c r="G19113" s="149"/>
      <c r="H19113" s="148"/>
      <c r="I19113"/>
    </row>
    <row r="19114" spans="1:9" x14ac:dyDescent="0.25">
      <c r="A19114"/>
      <c r="B19114"/>
      <c r="C19114"/>
      <c r="D19114"/>
      <c r="E19114" s="148"/>
      <c r="F19114" s="148"/>
      <c r="G19114" s="149"/>
      <c r="H19114" s="148"/>
      <c r="I19114"/>
    </row>
    <row r="19115" spans="1:9" x14ac:dyDescent="0.25">
      <c r="A19115"/>
      <c r="B19115"/>
      <c r="C19115"/>
      <c r="D19115"/>
      <c r="E19115" s="148"/>
      <c r="F19115" s="148"/>
      <c r="G19115" s="149"/>
      <c r="H19115" s="148"/>
      <c r="I19115"/>
    </row>
    <row r="19116" spans="1:9" x14ac:dyDescent="0.25">
      <c r="A19116"/>
      <c r="B19116"/>
      <c r="C19116"/>
      <c r="D19116"/>
      <c r="E19116" s="148"/>
      <c r="F19116" s="148"/>
      <c r="G19116" s="149"/>
      <c r="H19116" s="148"/>
      <c r="I19116"/>
    </row>
    <row r="19117" spans="1:9" x14ac:dyDescent="0.25">
      <c r="A19117"/>
      <c r="B19117"/>
      <c r="C19117"/>
      <c r="D19117"/>
      <c r="E19117" s="148"/>
      <c r="F19117" s="148"/>
      <c r="G19117" s="149"/>
      <c r="H19117" s="148"/>
      <c r="I19117"/>
    </row>
    <row r="19118" spans="1:9" x14ac:dyDescent="0.25">
      <c r="A19118"/>
      <c r="B19118"/>
      <c r="C19118"/>
      <c r="D19118"/>
      <c r="E19118" s="148"/>
      <c r="F19118" s="148"/>
      <c r="G19118" s="149"/>
      <c r="H19118" s="148"/>
      <c r="I19118"/>
    </row>
    <row r="19119" spans="1:9" x14ac:dyDescent="0.25">
      <c r="A19119"/>
      <c r="B19119"/>
      <c r="C19119"/>
      <c r="D19119"/>
      <c r="E19119" s="148"/>
      <c r="F19119" s="148"/>
      <c r="G19119" s="149"/>
      <c r="H19119" s="148"/>
      <c r="I19119"/>
    </row>
    <row r="19120" spans="1:9" x14ac:dyDescent="0.25">
      <c r="A19120"/>
      <c r="B19120"/>
      <c r="C19120"/>
      <c r="D19120"/>
      <c r="E19120" s="148"/>
      <c r="F19120" s="148"/>
      <c r="G19120" s="149"/>
      <c r="H19120" s="148"/>
      <c r="I19120"/>
    </row>
    <row r="19121" spans="1:9" x14ac:dyDescent="0.25">
      <c r="A19121"/>
      <c r="B19121"/>
      <c r="C19121"/>
      <c r="D19121"/>
      <c r="E19121" s="148"/>
      <c r="F19121" s="148"/>
      <c r="G19121" s="149"/>
      <c r="H19121" s="148"/>
      <c r="I19121"/>
    </row>
    <row r="19122" spans="1:9" x14ac:dyDescent="0.25">
      <c r="A19122"/>
      <c r="B19122"/>
      <c r="C19122"/>
      <c r="D19122"/>
      <c r="E19122" s="148"/>
      <c r="F19122" s="148"/>
      <c r="G19122" s="149"/>
      <c r="H19122" s="148"/>
      <c r="I19122"/>
    </row>
    <row r="19123" spans="1:9" x14ac:dyDescent="0.25">
      <c r="A19123"/>
      <c r="B19123"/>
      <c r="C19123"/>
      <c r="D19123"/>
      <c r="E19123" s="148"/>
      <c r="F19123" s="148"/>
      <c r="G19123" s="149"/>
      <c r="H19123" s="148"/>
      <c r="I19123"/>
    </row>
    <row r="19124" spans="1:9" x14ac:dyDescent="0.25">
      <c r="A19124"/>
      <c r="B19124"/>
      <c r="C19124"/>
      <c r="D19124"/>
      <c r="E19124" s="148"/>
      <c r="F19124" s="148"/>
      <c r="G19124" s="149"/>
      <c r="H19124" s="148"/>
      <c r="I19124"/>
    </row>
    <row r="19125" spans="1:9" x14ac:dyDescent="0.25">
      <c r="A19125"/>
      <c r="B19125"/>
      <c r="C19125"/>
      <c r="D19125"/>
      <c r="E19125" s="148"/>
      <c r="F19125" s="148"/>
      <c r="G19125" s="149"/>
      <c r="H19125" s="148"/>
      <c r="I19125"/>
    </row>
    <row r="19126" spans="1:9" x14ac:dyDescent="0.25">
      <c r="A19126"/>
      <c r="B19126"/>
      <c r="C19126"/>
      <c r="D19126"/>
      <c r="E19126" s="148"/>
      <c r="F19126" s="148"/>
      <c r="G19126" s="149"/>
      <c r="H19126" s="148"/>
      <c r="I19126"/>
    </row>
    <row r="19127" spans="1:9" x14ac:dyDescent="0.25">
      <c r="A19127"/>
      <c r="B19127"/>
      <c r="C19127"/>
      <c r="D19127"/>
      <c r="E19127" s="148"/>
      <c r="F19127" s="148"/>
      <c r="G19127" s="149"/>
      <c r="H19127" s="148"/>
      <c r="I19127"/>
    </row>
    <row r="19128" spans="1:9" x14ac:dyDescent="0.25">
      <c r="A19128"/>
      <c r="B19128"/>
      <c r="C19128"/>
      <c r="D19128"/>
      <c r="E19128" s="148"/>
      <c r="F19128" s="148"/>
      <c r="G19128" s="149"/>
      <c r="H19128" s="148"/>
      <c r="I19128"/>
    </row>
    <row r="19129" spans="1:9" x14ac:dyDescent="0.25">
      <c r="A19129"/>
      <c r="B19129"/>
      <c r="C19129"/>
      <c r="D19129"/>
      <c r="E19129" s="148"/>
      <c r="F19129" s="148"/>
      <c r="G19129" s="149"/>
      <c r="H19129" s="148"/>
      <c r="I19129"/>
    </row>
    <row r="19130" spans="1:9" x14ac:dyDescent="0.25">
      <c r="A19130"/>
      <c r="B19130"/>
      <c r="C19130"/>
      <c r="D19130"/>
      <c r="E19130" s="148"/>
      <c r="F19130" s="148"/>
      <c r="G19130" s="149"/>
      <c r="H19130" s="148"/>
      <c r="I19130"/>
    </row>
    <row r="19131" spans="1:9" x14ac:dyDescent="0.25">
      <c r="A19131"/>
      <c r="B19131"/>
      <c r="C19131"/>
      <c r="D19131"/>
      <c r="E19131" s="148"/>
      <c r="F19131" s="148"/>
      <c r="G19131" s="149"/>
      <c r="H19131" s="148"/>
      <c r="I19131"/>
    </row>
    <row r="19132" spans="1:9" x14ac:dyDescent="0.25">
      <c r="A19132"/>
      <c r="B19132"/>
      <c r="C19132"/>
      <c r="D19132"/>
      <c r="E19132" s="148"/>
      <c r="F19132" s="148"/>
      <c r="G19132" s="149"/>
      <c r="H19132" s="148"/>
      <c r="I19132"/>
    </row>
    <row r="19133" spans="1:9" x14ac:dyDescent="0.25">
      <c r="A19133"/>
      <c r="B19133"/>
      <c r="C19133"/>
      <c r="D19133"/>
      <c r="E19133" s="148"/>
      <c r="F19133" s="148"/>
      <c r="G19133" s="149"/>
      <c r="H19133" s="148"/>
      <c r="I19133"/>
    </row>
    <row r="19134" spans="1:9" x14ac:dyDescent="0.25">
      <c r="A19134"/>
      <c r="B19134"/>
      <c r="C19134"/>
      <c r="D19134"/>
      <c r="E19134" s="148"/>
      <c r="F19134" s="148"/>
      <c r="G19134" s="149"/>
      <c r="H19134" s="148"/>
      <c r="I19134"/>
    </row>
    <row r="19135" spans="1:9" x14ac:dyDescent="0.25">
      <c r="A19135"/>
      <c r="B19135"/>
      <c r="C19135"/>
      <c r="D19135"/>
      <c r="E19135" s="148"/>
      <c r="F19135" s="148"/>
      <c r="G19135" s="149"/>
      <c r="H19135" s="148"/>
      <c r="I19135"/>
    </row>
    <row r="19136" spans="1:9" x14ac:dyDescent="0.25">
      <c r="A19136"/>
      <c r="B19136"/>
      <c r="C19136"/>
      <c r="D19136"/>
      <c r="E19136" s="148"/>
      <c r="F19136" s="148"/>
      <c r="G19136" s="149"/>
      <c r="H19136" s="148"/>
      <c r="I19136"/>
    </row>
    <row r="19137" spans="1:9" x14ac:dyDescent="0.25">
      <c r="A19137"/>
      <c r="B19137"/>
      <c r="C19137"/>
      <c r="D19137"/>
      <c r="E19137" s="148"/>
      <c r="F19137" s="148"/>
      <c r="G19137" s="149"/>
      <c r="H19137" s="148"/>
      <c r="I19137"/>
    </row>
    <row r="19138" spans="1:9" x14ac:dyDescent="0.25">
      <c r="A19138"/>
      <c r="B19138"/>
      <c r="C19138"/>
      <c r="D19138"/>
      <c r="E19138" s="148"/>
      <c r="F19138" s="148"/>
      <c r="G19138" s="149"/>
      <c r="H19138" s="148"/>
      <c r="I19138"/>
    </row>
    <row r="19139" spans="1:9" x14ac:dyDescent="0.25">
      <c r="A19139"/>
      <c r="B19139"/>
      <c r="C19139"/>
      <c r="D19139"/>
      <c r="E19139" s="148"/>
      <c r="F19139" s="148"/>
      <c r="G19139" s="149"/>
      <c r="H19139" s="148"/>
      <c r="I19139"/>
    </row>
    <row r="19140" spans="1:9" x14ac:dyDescent="0.25">
      <c r="A19140"/>
      <c r="B19140"/>
      <c r="C19140"/>
      <c r="D19140"/>
      <c r="E19140" s="148"/>
      <c r="F19140" s="148"/>
      <c r="G19140" s="149"/>
      <c r="H19140" s="148"/>
      <c r="I19140"/>
    </row>
    <row r="19141" spans="1:9" x14ac:dyDescent="0.25">
      <c r="A19141"/>
      <c r="B19141"/>
      <c r="C19141"/>
      <c r="D19141"/>
      <c r="E19141" s="148"/>
      <c r="F19141" s="148"/>
      <c r="G19141" s="149"/>
      <c r="H19141" s="148"/>
      <c r="I19141"/>
    </row>
    <row r="19142" spans="1:9" x14ac:dyDescent="0.25">
      <c r="A19142"/>
      <c r="B19142"/>
      <c r="C19142"/>
      <c r="D19142"/>
      <c r="E19142" s="148"/>
      <c r="F19142" s="148"/>
      <c r="G19142" s="149"/>
      <c r="H19142" s="148"/>
      <c r="I19142"/>
    </row>
    <row r="19143" spans="1:9" x14ac:dyDescent="0.25">
      <c r="A19143"/>
      <c r="B19143"/>
      <c r="C19143"/>
      <c r="D19143"/>
      <c r="E19143" s="148"/>
      <c r="F19143" s="148"/>
      <c r="G19143" s="149"/>
      <c r="H19143" s="148"/>
      <c r="I19143"/>
    </row>
    <row r="19144" spans="1:9" x14ac:dyDescent="0.25">
      <c r="A19144"/>
      <c r="B19144"/>
      <c r="C19144"/>
      <c r="D19144"/>
      <c r="E19144" s="148"/>
      <c r="F19144" s="148"/>
      <c r="G19144" s="149"/>
      <c r="H19144" s="148"/>
      <c r="I19144"/>
    </row>
    <row r="19145" spans="1:9" x14ac:dyDescent="0.25">
      <c r="A19145"/>
      <c r="B19145"/>
      <c r="C19145"/>
      <c r="D19145"/>
      <c r="E19145" s="148"/>
      <c r="F19145" s="148"/>
      <c r="G19145" s="149"/>
      <c r="H19145" s="148"/>
      <c r="I19145"/>
    </row>
    <row r="19146" spans="1:9" x14ac:dyDescent="0.25">
      <c r="A19146"/>
      <c r="B19146"/>
      <c r="C19146"/>
      <c r="D19146"/>
      <c r="E19146" s="148"/>
      <c r="F19146" s="148"/>
      <c r="G19146" s="149"/>
      <c r="H19146" s="148"/>
      <c r="I19146"/>
    </row>
    <row r="19147" spans="1:9" x14ac:dyDescent="0.25">
      <c r="A19147"/>
      <c r="B19147"/>
      <c r="C19147"/>
      <c r="D19147"/>
      <c r="E19147" s="148"/>
      <c r="F19147" s="148"/>
      <c r="G19147" s="149"/>
      <c r="H19147" s="148"/>
      <c r="I19147"/>
    </row>
    <row r="19148" spans="1:9" x14ac:dyDescent="0.25">
      <c r="A19148"/>
      <c r="B19148"/>
      <c r="C19148"/>
      <c r="D19148"/>
      <c r="E19148" s="148"/>
      <c r="F19148" s="148"/>
      <c r="G19148" s="149"/>
      <c r="H19148" s="148"/>
      <c r="I19148"/>
    </row>
    <row r="19149" spans="1:9" x14ac:dyDescent="0.25">
      <c r="A19149"/>
      <c r="B19149"/>
      <c r="C19149"/>
      <c r="D19149"/>
      <c r="E19149" s="148"/>
      <c r="F19149" s="148"/>
      <c r="G19149" s="149"/>
      <c r="H19149" s="148"/>
      <c r="I19149"/>
    </row>
    <row r="19150" spans="1:9" x14ac:dyDescent="0.25">
      <c r="A19150"/>
      <c r="B19150"/>
      <c r="C19150"/>
      <c r="D19150"/>
      <c r="E19150" s="148"/>
      <c r="F19150" s="148"/>
      <c r="G19150" s="149"/>
      <c r="H19150" s="148"/>
      <c r="I19150"/>
    </row>
    <row r="19151" spans="1:9" x14ac:dyDescent="0.25">
      <c r="A19151"/>
      <c r="B19151"/>
      <c r="C19151"/>
      <c r="D19151"/>
      <c r="E19151" s="148"/>
      <c r="F19151" s="148"/>
      <c r="G19151" s="149"/>
      <c r="H19151" s="148"/>
      <c r="I19151"/>
    </row>
    <row r="19152" spans="1:9" x14ac:dyDescent="0.25">
      <c r="A19152"/>
      <c r="B19152"/>
      <c r="C19152"/>
      <c r="D19152"/>
      <c r="E19152" s="148"/>
      <c r="F19152" s="148"/>
      <c r="G19152" s="149"/>
      <c r="H19152" s="148"/>
      <c r="I19152"/>
    </row>
    <row r="19153" spans="1:9" x14ac:dyDescent="0.25">
      <c r="A19153"/>
      <c r="B19153"/>
      <c r="C19153"/>
      <c r="D19153"/>
      <c r="E19153" s="148"/>
      <c r="F19153" s="148"/>
      <c r="G19153" s="149"/>
      <c r="H19153" s="148"/>
      <c r="I19153"/>
    </row>
    <row r="19154" spans="1:9" x14ac:dyDescent="0.25">
      <c r="A19154"/>
      <c r="B19154"/>
      <c r="C19154"/>
      <c r="D19154"/>
      <c r="E19154" s="148"/>
      <c r="F19154" s="148"/>
      <c r="G19154" s="149"/>
      <c r="H19154" s="148"/>
      <c r="I19154"/>
    </row>
    <row r="19155" spans="1:9" x14ac:dyDescent="0.25">
      <c r="A19155"/>
      <c r="B19155"/>
      <c r="C19155"/>
      <c r="D19155"/>
      <c r="E19155" s="148"/>
      <c r="F19155" s="148"/>
      <c r="G19155" s="149"/>
      <c r="H19155" s="148"/>
      <c r="I19155"/>
    </row>
    <row r="19156" spans="1:9" x14ac:dyDescent="0.25">
      <c r="A19156"/>
      <c r="B19156"/>
      <c r="C19156"/>
      <c r="D19156"/>
      <c r="E19156" s="148"/>
      <c r="F19156" s="148"/>
      <c r="G19156" s="149"/>
      <c r="H19156" s="148"/>
      <c r="I19156"/>
    </row>
    <row r="19157" spans="1:9" x14ac:dyDescent="0.25">
      <c r="A19157"/>
      <c r="B19157"/>
      <c r="C19157"/>
      <c r="D19157"/>
      <c r="E19157" s="148"/>
      <c r="F19157" s="148"/>
      <c r="G19157" s="149"/>
      <c r="H19157" s="148"/>
      <c r="I19157"/>
    </row>
    <row r="19158" spans="1:9" x14ac:dyDescent="0.25">
      <c r="A19158"/>
      <c r="B19158"/>
      <c r="C19158"/>
      <c r="D19158"/>
      <c r="E19158" s="148"/>
      <c r="F19158" s="148"/>
      <c r="G19158" s="149"/>
      <c r="H19158" s="148"/>
      <c r="I19158"/>
    </row>
    <row r="19159" spans="1:9" x14ac:dyDescent="0.25">
      <c r="A19159"/>
      <c r="B19159"/>
      <c r="C19159"/>
      <c r="D19159"/>
      <c r="E19159" s="148"/>
      <c r="F19159" s="148"/>
      <c r="G19159" s="149"/>
      <c r="H19159" s="148"/>
      <c r="I19159"/>
    </row>
    <row r="19160" spans="1:9" x14ac:dyDescent="0.25">
      <c r="A19160"/>
      <c r="B19160"/>
      <c r="C19160"/>
      <c r="D19160"/>
      <c r="E19160" s="148"/>
      <c r="F19160" s="148"/>
      <c r="G19160" s="149"/>
      <c r="H19160" s="148"/>
      <c r="I19160"/>
    </row>
    <row r="19161" spans="1:9" x14ac:dyDescent="0.25">
      <c r="A19161"/>
      <c r="B19161"/>
      <c r="C19161"/>
      <c r="D19161"/>
      <c r="E19161" s="148"/>
      <c r="F19161" s="148"/>
      <c r="G19161" s="149"/>
      <c r="H19161" s="148"/>
      <c r="I19161"/>
    </row>
    <row r="19162" spans="1:9" x14ac:dyDescent="0.25">
      <c r="A19162"/>
      <c r="B19162"/>
      <c r="C19162"/>
      <c r="D19162"/>
      <c r="E19162" s="148"/>
      <c r="F19162" s="148"/>
      <c r="G19162" s="149"/>
      <c r="H19162" s="148"/>
      <c r="I19162"/>
    </row>
    <row r="19163" spans="1:9" x14ac:dyDescent="0.25">
      <c r="A19163"/>
      <c r="B19163"/>
      <c r="C19163"/>
      <c r="D19163"/>
      <c r="E19163" s="148"/>
      <c r="F19163" s="148"/>
      <c r="G19163" s="149"/>
      <c r="H19163" s="148"/>
      <c r="I19163"/>
    </row>
    <row r="19164" spans="1:9" x14ac:dyDescent="0.25">
      <c r="A19164"/>
      <c r="B19164"/>
      <c r="C19164"/>
      <c r="D19164"/>
      <c r="E19164" s="148"/>
      <c r="F19164" s="148"/>
      <c r="G19164" s="149"/>
      <c r="H19164" s="148"/>
      <c r="I19164"/>
    </row>
    <row r="19165" spans="1:9" x14ac:dyDescent="0.25">
      <c r="A19165"/>
      <c r="B19165"/>
      <c r="C19165"/>
      <c r="D19165"/>
      <c r="E19165" s="148"/>
      <c r="F19165" s="148"/>
      <c r="G19165" s="149"/>
      <c r="H19165" s="148"/>
      <c r="I19165"/>
    </row>
    <row r="19166" spans="1:9" x14ac:dyDescent="0.25">
      <c r="A19166"/>
      <c r="B19166"/>
      <c r="C19166"/>
      <c r="D19166"/>
      <c r="E19166" s="148"/>
      <c r="F19166" s="148"/>
      <c r="G19166" s="149"/>
      <c r="H19166" s="148"/>
      <c r="I19166"/>
    </row>
    <row r="19167" spans="1:9" x14ac:dyDescent="0.25">
      <c r="A19167"/>
      <c r="B19167"/>
      <c r="C19167"/>
      <c r="D19167"/>
      <c r="E19167" s="148"/>
      <c r="F19167" s="148"/>
      <c r="G19167" s="149"/>
      <c r="H19167" s="148"/>
      <c r="I19167"/>
    </row>
    <row r="19168" spans="1:9" x14ac:dyDescent="0.25">
      <c r="A19168"/>
      <c r="B19168"/>
      <c r="C19168"/>
      <c r="D19168"/>
      <c r="E19168" s="148"/>
      <c r="F19168" s="148"/>
      <c r="G19168" s="149"/>
      <c r="H19168" s="148"/>
      <c r="I19168"/>
    </row>
    <row r="19169" spans="1:9" x14ac:dyDescent="0.25">
      <c r="A19169"/>
      <c r="B19169"/>
      <c r="C19169"/>
      <c r="D19169"/>
      <c r="E19169" s="148"/>
      <c r="F19169" s="148"/>
      <c r="G19169" s="149"/>
      <c r="H19169" s="148"/>
      <c r="I19169"/>
    </row>
    <row r="19170" spans="1:9" x14ac:dyDescent="0.25">
      <c r="A19170"/>
      <c r="B19170"/>
      <c r="C19170"/>
      <c r="D19170"/>
      <c r="E19170" s="148"/>
      <c r="F19170" s="148"/>
      <c r="G19170" s="149"/>
      <c r="H19170" s="148"/>
      <c r="I19170"/>
    </row>
    <row r="19171" spans="1:9" x14ac:dyDescent="0.25">
      <c r="A19171"/>
      <c r="B19171"/>
      <c r="C19171"/>
      <c r="D19171"/>
      <c r="E19171" s="148"/>
      <c r="F19171" s="148"/>
      <c r="G19171" s="149"/>
      <c r="H19171" s="148"/>
      <c r="I19171"/>
    </row>
    <row r="19172" spans="1:9" x14ac:dyDescent="0.25">
      <c r="A19172"/>
      <c r="B19172"/>
      <c r="C19172"/>
      <c r="D19172"/>
      <c r="E19172" s="148"/>
      <c r="F19172" s="148"/>
      <c r="G19172" s="149"/>
      <c r="H19172" s="148"/>
      <c r="I19172"/>
    </row>
    <row r="19173" spans="1:9" x14ac:dyDescent="0.25">
      <c r="A19173"/>
      <c r="B19173"/>
      <c r="C19173"/>
      <c r="D19173"/>
      <c r="E19173" s="148"/>
      <c r="F19173" s="148"/>
      <c r="G19173" s="149"/>
      <c r="H19173" s="148"/>
      <c r="I19173"/>
    </row>
    <row r="19174" spans="1:9" x14ac:dyDescent="0.25">
      <c r="A19174"/>
      <c r="B19174"/>
      <c r="C19174"/>
      <c r="D19174"/>
      <c r="E19174" s="148"/>
      <c r="F19174" s="148"/>
      <c r="G19174" s="149"/>
      <c r="H19174" s="148"/>
      <c r="I19174"/>
    </row>
    <row r="19175" spans="1:9" x14ac:dyDescent="0.25">
      <c r="A19175"/>
      <c r="B19175"/>
      <c r="C19175"/>
      <c r="D19175"/>
      <c r="E19175" s="148"/>
      <c r="F19175" s="148"/>
      <c r="G19175" s="149"/>
      <c r="H19175" s="148"/>
      <c r="I19175"/>
    </row>
    <row r="19176" spans="1:9" x14ac:dyDescent="0.25">
      <c r="A19176"/>
      <c r="B19176"/>
      <c r="C19176"/>
      <c r="D19176"/>
      <c r="E19176" s="148"/>
      <c r="F19176" s="148"/>
      <c r="G19176" s="149"/>
      <c r="H19176" s="148"/>
      <c r="I19176"/>
    </row>
    <row r="19177" spans="1:9" x14ac:dyDescent="0.25">
      <c r="A19177"/>
      <c r="B19177"/>
      <c r="C19177"/>
      <c r="D19177"/>
      <c r="E19177" s="148"/>
      <c r="F19177" s="148"/>
      <c r="G19177" s="149"/>
      <c r="H19177" s="148"/>
      <c r="I19177"/>
    </row>
    <row r="19178" spans="1:9" x14ac:dyDescent="0.25">
      <c r="A19178"/>
      <c r="B19178"/>
      <c r="C19178"/>
      <c r="D19178"/>
      <c r="E19178" s="148"/>
      <c r="F19178" s="148"/>
      <c r="G19178" s="149"/>
      <c r="H19178" s="148"/>
      <c r="I19178"/>
    </row>
    <row r="19179" spans="1:9" x14ac:dyDescent="0.25">
      <c r="A19179"/>
      <c r="B19179"/>
      <c r="C19179"/>
      <c r="D19179"/>
      <c r="E19179" s="148"/>
      <c r="F19179" s="148"/>
      <c r="G19179" s="149"/>
      <c r="H19179" s="148"/>
      <c r="I19179"/>
    </row>
    <row r="19180" spans="1:9" x14ac:dyDescent="0.25">
      <c r="A19180"/>
      <c r="B19180"/>
      <c r="C19180"/>
      <c r="D19180"/>
      <c r="E19180" s="148"/>
      <c r="F19180" s="148"/>
      <c r="G19180" s="149"/>
      <c r="H19180" s="148"/>
      <c r="I19180"/>
    </row>
    <row r="19181" spans="1:9" x14ac:dyDescent="0.25">
      <c r="A19181"/>
      <c r="B19181"/>
      <c r="C19181"/>
      <c r="D19181"/>
      <c r="E19181" s="148"/>
      <c r="F19181" s="148"/>
      <c r="G19181" s="149"/>
      <c r="H19181" s="148"/>
      <c r="I19181"/>
    </row>
    <row r="19182" spans="1:9" x14ac:dyDescent="0.25">
      <c r="A19182"/>
      <c r="B19182"/>
      <c r="C19182"/>
      <c r="D19182"/>
      <c r="E19182" s="148"/>
      <c r="F19182" s="148"/>
      <c r="G19182" s="149"/>
      <c r="H19182" s="148"/>
      <c r="I19182"/>
    </row>
    <row r="19183" spans="1:9" x14ac:dyDescent="0.25">
      <c r="A19183"/>
      <c r="B19183"/>
      <c r="C19183"/>
      <c r="D19183"/>
      <c r="E19183" s="148"/>
      <c r="F19183" s="148"/>
      <c r="G19183" s="149"/>
      <c r="H19183" s="148"/>
      <c r="I19183"/>
    </row>
    <row r="19184" spans="1:9" x14ac:dyDescent="0.25">
      <c r="A19184"/>
      <c r="B19184"/>
      <c r="C19184"/>
      <c r="D19184"/>
      <c r="E19184" s="148"/>
      <c r="F19184" s="148"/>
      <c r="G19184" s="149"/>
      <c r="H19184" s="148"/>
      <c r="I19184"/>
    </row>
    <row r="19185" spans="1:9" x14ac:dyDescent="0.25">
      <c r="A19185"/>
      <c r="B19185"/>
      <c r="C19185"/>
      <c r="D19185"/>
      <c r="E19185" s="148"/>
      <c r="F19185" s="148"/>
      <c r="G19185" s="149"/>
      <c r="H19185" s="148"/>
      <c r="I19185"/>
    </row>
    <row r="19186" spans="1:9" x14ac:dyDescent="0.25">
      <c r="A19186"/>
      <c r="B19186"/>
      <c r="C19186"/>
      <c r="D19186"/>
      <c r="E19186" s="148"/>
      <c r="F19186" s="148"/>
      <c r="G19186" s="149"/>
      <c r="H19186" s="148"/>
      <c r="I19186"/>
    </row>
    <row r="19187" spans="1:9" x14ac:dyDescent="0.25">
      <c r="A19187"/>
      <c r="B19187"/>
      <c r="C19187"/>
      <c r="D19187"/>
      <c r="E19187" s="148"/>
      <c r="F19187" s="148"/>
      <c r="G19187" s="149"/>
      <c r="H19187" s="148"/>
      <c r="I19187"/>
    </row>
    <row r="19188" spans="1:9" x14ac:dyDescent="0.25">
      <c r="A19188"/>
      <c r="B19188"/>
      <c r="C19188"/>
      <c r="D19188"/>
      <c r="E19188" s="148"/>
      <c r="F19188" s="148"/>
      <c r="G19188" s="149"/>
      <c r="H19188" s="148"/>
      <c r="I19188"/>
    </row>
    <row r="19189" spans="1:9" x14ac:dyDescent="0.25">
      <c r="A19189"/>
      <c r="B19189"/>
      <c r="C19189"/>
      <c r="D19189"/>
      <c r="E19189" s="148"/>
      <c r="F19189" s="148"/>
      <c r="G19189" s="149"/>
      <c r="H19189" s="148"/>
      <c r="I19189"/>
    </row>
    <row r="19190" spans="1:9" x14ac:dyDescent="0.25">
      <c r="A19190"/>
      <c r="B19190"/>
      <c r="C19190"/>
      <c r="D19190"/>
      <c r="E19190" s="148"/>
      <c r="F19190" s="148"/>
      <c r="G19190" s="149"/>
      <c r="H19190" s="148"/>
      <c r="I19190"/>
    </row>
    <row r="19191" spans="1:9" x14ac:dyDescent="0.25">
      <c r="A19191"/>
      <c r="B19191"/>
      <c r="C19191"/>
      <c r="D19191"/>
      <c r="E19191" s="148"/>
      <c r="F19191" s="148"/>
      <c r="G19191" s="149"/>
      <c r="H19191" s="148"/>
      <c r="I19191"/>
    </row>
    <row r="19192" spans="1:9" x14ac:dyDescent="0.25">
      <c r="A19192"/>
      <c r="B19192"/>
      <c r="C19192"/>
      <c r="D19192"/>
      <c r="E19192" s="148"/>
      <c r="F19192" s="148"/>
      <c r="G19192" s="149"/>
      <c r="H19192" s="148"/>
      <c r="I19192"/>
    </row>
    <row r="19193" spans="1:9" x14ac:dyDescent="0.25">
      <c r="A19193"/>
      <c r="B19193"/>
      <c r="C19193"/>
      <c r="D19193"/>
      <c r="E19193" s="148"/>
      <c r="F19193" s="148"/>
      <c r="G19193" s="149"/>
      <c r="H19193" s="148"/>
      <c r="I19193"/>
    </row>
    <row r="19194" spans="1:9" x14ac:dyDescent="0.25">
      <c r="A19194"/>
      <c r="B19194"/>
      <c r="C19194"/>
      <c r="D19194"/>
      <c r="E19194" s="148"/>
      <c r="F19194" s="148"/>
      <c r="G19194" s="149"/>
      <c r="H19194" s="148"/>
      <c r="I19194"/>
    </row>
    <row r="19195" spans="1:9" x14ac:dyDescent="0.25">
      <c r="A19195"/>
      <c r="B19195"/>
      <c r="C19195"/>
      <c r="D19195"/>
      <c r="E19195" s="148"/>
      <c r="F19195" s="148"/>
      <c r="G19195" s="149"/>
      <c r="H19195" s="148"/>
      <c r="I19195"/>
    </row>
    <row r="19196" spans="1:9" x14ac:dyDescent="0.25">
      <c r="A19196"/>
      <c r="B19196"/>
      <c r="C19196"/>
      <c r="D19196"/>
      <c r="E19196" s="148"/>
      <c r="F19196" s="148"/>
      <c r="G19196" s="149"/>
      <c r="H19196" s="148"/>
      <c r="I19196"/>
    </row>
    <row r="19197" spans="1:9" x14ac:dyDescent="0.25">
      <c r="A19197"/>
      <c r="B19197"/>
      <c r="C19197"/>
      <c r="D19197"/>
      <c r="E19197" s="148"/>
      <c r="F19197" s="148"/>
      <c r="G19197" s="149"/>
      <c r="H19197" s="148"/>
      <c r="I19197"/>
    </row>
    <row r="19198" spans="1:9" x14ac:dyDescent="0.25">
      <c r="A19198"/>
      <c r="B19198"/>
      <c r="C19198"/>
      <c r="D19198"/>
      <c r="E19198" s="148"/>
      <c r="F19198" s="148"/>
      <c r="G19198" s="149"/>
      <c r="H19198" s="148"/>
      <c r="I19198"/>
    </row>
    <row r="19199" spans="1:9" x14ac:dyDescent="0.25">
      <c r="A19199"/>
      <c r="B19199"/>
      <c r="C19199"/>
      <c r="D19199"/>
      <c r="E19199" s="148"/>
      <c r="F19199" s="148"/>
      <c r="G19199" s="149"/>
      <c r="H19199" s="148"/>
      <c r="I19199"/>
    </row>
    <row r="19200" spans="1:9" x14ac:dyDescent="0.25">
      <c r="A19200"/>
      <c r="B19200"/>
      <c r="C19200"/>
      <c r="D19200"/>
      <c r="E19200" s="148"/>
      <c r="F19200" s="148"/>
      <c r="G19200" s="149"/>
      <c r="H19200" s="148"/>
      <c r="I19200"/>
    </row>
    <row r="19201" spans="1:9" x14ac:dyDescent="0.25">
      <c r="A19201"/>
      <c r="B19201"/>
      <c r="C19201"/>
      <c r="D19201"/>
      <c r="E19201" s="148"/>
      <c r="F19201" s="148"/>
      <c r="G19201" s="149"/>
      <c r="H19201" s="148"/>
      <c r="I19201"/>
    </row>
    <row r="19202" spans="1:9" x14ac:dyDescent="0.25">
      <c r="A19202"/>
      <c r="B19202"/>
      <c r="C19202"/>
      <c r="D19202"/>
      <c r="E19202" s="148"/>
      <c r="F19202" s="148"/>
      <c r="G19202" s="149"/>
      <c r="H19202" s="148"/>
      <c r="I19202"/>
    </row>
    <row r="19203" spans="1:9" x14ac:dyDescent="0.25">
      <c r="A19203"/>
      <c r="B19203"/>
      <c r="C19203"/>
      <c r="D19203"/>
      <c r="E19203" s="148"/>
      <c r="F19203" s="148"/>
      <c r="G19203" s="149"/>
      <c r="H19203" s="148"/>
      <c r="I19203"/>
    </row>
    <row r="19204" spans="1:9" x14ac:dyDescent="0.25">
      <c r="A19204"/>
      <c r="B19204"/>
      <c r="C19204"/>
      <c r="D19204"/>
      <c r="E19204" s="148"/>
      <c r="F19204" s="148"/>
      <c r="G19204" s="149"/>
      <c r="H19204" s="148"/>
      <c r="I19204"/>
    </row>
    <row r="19205" spans="1:9" x14ac:dyDescent="0.25">
      <c r="A19205"/>
      <c r="B19205"/>
      <c r="C19205"/>
      <c r="D19205"/>
      <c r="E19205" s="148"/>
      <c r="F19205" s="148"/>
      <c r="G19205" s="149"/>
      <c r="H19205" s="148"/>
      <c r="I19205"/>
    </row>
    <row r="19206" spans="1:9" x14ac:dyDescent="0.25">
      <c r="A19206"/>
      <c r="B19206"/>
      <c r="C19206"/>
      <c r="D19206"/>
      <c r="E19206" s="148"/>
      <c r="F19206" s="148"/>
      <c r="G19206" s="149"/>
      <c r="H19206" s="148"/>
      <c r="I19206"/>
    </row>
    <row r="19207" spans="1:9" x14ac:dyDescent="0.25">
      <c r="A19207"/>
      <c r="B19207"/>
      <c r="C19207"/>
      <c r="D19207"/>
      <c r="E19207" s="148"/>
      <c r="F19207" s="148"/>
      <c r="G19207" s="149"/>
      <c r="H19207" s="148"/>
      <c r="I19207"/>
    </row>
    <row r="19208" spans="1:9" x14ac:dyDescent="0.25">
      <c r="A19208"/>
      <c r="B19208"/>
      <c r="C19208"/>
      <c r="D19208"/>
      <c r="E19208" s="148"/>
      <c r="F19208" s="148"/>
      <c r="G19208" s="149"/>
      <c r="H19208" s="148"/>
      <c r="I19208"/>
    </row>
    <row r="19209" spans="1:9" x14ac:dyDescent="0.25">
      <c r="A19209"/>
      <c r="B19209"/>
      <c r="C19209"/>
      <c r="D19209"/>
      <c r="E19209" s="148"/>
      <c r="F19209" s="148"/>
      <c r="G19209" s="149"/>
      <c r="H19209" s="148"/>
      <c r="I19209"/>
    </row>
    <row r="19210" spans="1:9" x14ac:dyDescent="0.25">
      <c r="A19210"/>
      <c r="B19210"/>
      <c r="C19210"/>
      <c r="D19210"/>
      <c r="E19210" s="148"/>
      <c r="F19210" s="148"/>
      <c r="G19210" s="149"/>
      <c r="H19210" s="148"/>
      <c r="I19210"/>
    </row>
    <row r="19211" spans="1:9" x14ac:dyDescent="0.25">
      <c r="A19211"/>
      <c r="B19211"/>
      <c r="C19211"/>
      <c r="D19211"/>
      <c r="E19211" s="148"/>
      <c r="F19211" s="148"/>
      <c r="G19211" s="149"/>
      <c r="H19211" s="148"/>
      <c r="I19211"/>
    </row>
    <row r="19212" spans="1:9" x14ac:dyDescent="0.25">
      <c r="A19212"/>
      <c r="B19212"/>
      <c r="C19212"/>
      <c r="D19212"/>
      <c r="E19212" s="148"/>
      <c r="F19212" s="148"/>
      <c r="G19212" s="149"/>
      <c r="H19212" s="148"/>
      <c r="I19212"/>
    </row>
    <row r="19213" spans="1:9" x14ac:dyDescent="0.25">
      <c r="A19213"/>
      <c r="B19213"/>
      <c r="C19213"/>
      <c r="D19213"/>
      <c r="E19213" s="148"/>
      <c r="F19213" s="148"/>
      <c r="G19213" s="149"/>
      <c r="H19213" s="148"/>
      <c r="I19213"/>
    </row>
    <row r="19214" spans="1:9" x14ac:dyDescent="0.25">
      <c r="A19214"/>
      <c r="B19214"/>
      <c r="C19214"/>
      <c r="D19214"/>
      <c r="E19214" s="148"/>
      <c r="F19214" s="148"/>
      <c r="G19214" s="149"/>
      <c r="H19214" s="148"/>
      <c r="I19214"/>
    </row>
    <row r="19215" spans="1:9" x14ac:dyDescent="0.25">
      <c r="A19215"/>
      <c r="B19215"/>
      <c r="C19215"/>
      <c r="D19215"/>
      <c r="E19215" s="148"/>
      <c r="F19215" s="148"/>
      <c r="G19215" s="149"/>
      <c r="H19215" s="148"/>
      <c r="I19215"/>
    </row>
    <row r="19216" spans="1:9" x14ac:dyDescent="0.25">
      <c r="A19216"/>
      <c r="B19216"/>
      <c r="C19216"/>
      <c r="D19216"/>
      <c r="E19216" s="148"/>
      <c r="F19216" s="148"/>
      <c r="G19216" s="149"/>
      <c r="H19216" s="148"/>
      <c r="I19216"/>
    </row>
    <row r="19217" spans="1:9" x14ac:dyDescent="0.25">
      <c r="A19217"/>
      <c r="B19217"/>
      <c r="C19217"/>
      <c r="D19217"/>
      <c r="E19217" s="148"/>
      <c r="F19217" s="148"/>
      <c r="G19217" s="149"/>
      <c r="H19217" s="148"/>
      <c r="I19217"/>
    </row>
    <row r="19218" spans="1:9" x14ac:dyDescent="0.25">
      <c r="A19218"/>
      <c r="B19218"/>
      <c r="C19218"/>
      <c r="D19218"/>
      <c r="E19218" s="148"/>
      <c r="F19218" s="148"/>
      <c r="G19218" s="149"/>
      <c r="H19218" s="148"/>
      <c r="I19218"/>
    </row>
    <row r="19219" spans="1:9" x14ac:dyDescent="0.25">
      <c r="A19219"/>
      <c r="B19219"/>
      <c r="C19219"/>
      <c r="D19219"/>
      <c r="E19219" s="148"/>
      <c r="F19219" s="148"/>
      <c r="G19219" s="149"/>
      <c r="H19219" s="148"/>
      <c r="I19219"/>
    </row>
    <row r="19220" spans="1:9" x14ac:dyDescent="0.25">
      <c r="A19220"/>
      <c r="B19220"/>
      <c r="C19220"/>
      <c r="D19220"/>
      <c r="E19220" s="148"/>
      <c r="F19220" s="148"/>
      <c r="G19220" s="149"/>
      <c r="H19220" s="148"/>
      <c r="I19220"/>
    </row>
    <row r="19221" spans="1:9" x14ac:dyDescent="0.25">
      <c r="A19221"/>
      <c r="B19221"/>
      <c r="C19221"/>
      <c r="D19221"/>
      <c r="E19221" s="148"/>
      <c r="F19221" s="148"/>
      <c r="G19221" s="149"/>
      <c r="H19221" s="148"/>
      <c r="I19221"/>
    </row>
    <row r="19222" spans="1:9" x14ac:dyDescent="0.25">
      <c r="A19222"/>
      <c r="B19222"/>
      <c r="C19222"/>
      <c r="D19222"/>
      <c r="E19222" s="148"/>
      <c r="F19222" s="148"/>
      <c r="G19222" s="149"/>
      <c r="H19222" s="148"/>
      <c r="I19222"/>
    </row>
    <row r="19223" spans="1:9" x14ac:dyDescent="0.25">
      <c r="A19223"/>
      <c r="B19223"/>
      <c r="C19223"/>
      <c r="D19223"/>
      <c r="E19223" s="148"/>
      <c r="F19223" s="148"/>
      <c r="G19223" s="149"/>
      <c r="H19223" s="148"/>
      <c r="I19223"/>
    </row>
    <row r="19224" spans="1:9" x14ac:dyDescent="0.25">
      <c r="A19224"/>
      <c r="B19224"/>
      <c r="C19224"/>
      <c r="D19224"/>
      <c r="E19224" s="148"/>
      <c r="F19224" s="148"/>
      <c r="G19224" s="149"/>
      <c r="H19224" s="148"/>
      <c r="I19224"/>
    </row>
    <row r="19225" spans="1:9" x14ac:dyDescent="0.25">
      <c r="A19225"/>
      <c r="B19225"/>
      <c r="C19225"/>
      <c r="D19225"/>
      <c r="E19225" s="148"/>
      <c r="F19225" s="148"/>
      <c r="G19225" s="149"/>
      <c r="H19225" s="148"/>
      <c r="I19225"/>
    </row>
    <row r="19226" spans="1:9" x14ac:dyDescent="0.25">
      <c r="A19226"/>
      <c r="B19226"/>
      <c r="C19226"/>
      <c r="D19226"/>
      <c r="E19226" s="148"/>
      <c r="F19226" s="148"/>
      <c r="G19226" s="149"/>
      <c r="H19226" s="148"/>
      <c r="I19226"/>
    </row>
    <row r="19227" spans="1:9" x14ac:dyDescent="0.25">
      <c r="A19227"/>
      <c r="B19227"/>
      <c r="C19227"/>
      <c r="D19227"/>
      <c r="E19227" s="148"/>
      <c r="F19227" s="148"/>
      <c r="G19227" s="149"/>
      <c r="H19227" s="148"/>
      <c r="I19227"/>
    </row>
    <row r="19228" spans="1:9" x14ac:dyDescent="0.25">
      <c r="A19228"/>
      <c r="B19228"/>
      <c r="C19228"/>
      <c r="D19228"/>
      <c r="E19228" s="148"/>
      <c r="F19228" s="148"/>
      <c r="G19228" s="149"/>
      <c r="H19228" s="148"/>
      <c r="I19228"/>
    </row>
    <row r="19229" spans="1:9" x14ac:dyDescent="0.25">
      <c r="A19229"/>
      <c r="B19229"/>
      <c r="C19229"/>
      <c r="D19229"/>
      <c r="E19229" s="148"/>
      <c r="F19229" s="148"/>
      <c r="G19229" s="149"/>
      <c r="H19229" s="148"/>
      <c r="I19229"/>
    </row>
    <row r="19230" spans="1:9" x14ac:dyDescent="0.25">
      <c r="A19230"/>
      <c r="B19230"/>
      <c r="C19230"/>
      <c r="D19230"/>
      <c r="E19230" s="148"/>
      <c r="F19230" s="148"/>
      <c r="G19230" s="149"/>
      <c r="H19230" s="148"/>
      <c r="I19230"/>
    </row>
    <row r="19231" spans="1:9" x14ac:dyDescent="0.25">
      <c r="A19231"/>
      <c r="B19231"/>
      <c r="C19231"/>
      <c r="D19231"/>
      <c r="E19231" s="148"/>
      <c r="F19231" s="148"/>
      <c r="G19231" s="149"/>
      <c r="H19231" s="148"/>
      <c r="I19231"/>
    </row>
    <row r="19232" spans="1:9" x14ac:dyDescent="0.25">
      <c r="A19232"/>
      <c r="B19232"/>
      <c r="C19232"/>
      <c r="D19232"/>
      <c r="E19232" s="148"/>
      <c r="F19232" s="148"/>
      <c r="G19232" s="149"/>
      <c r="H19232" s="148"/>
      <c r="I19232"/>
    </row>
    <row r="19233" spans="1:9" x14ac:dyDescent="0.25">
      <c r="A19233"/>
      <c r="B19233"/>
      <c r="C19233"/>
      <c r="D19233"/>
      <c r="E19233" s="148"/>
      <c r="F19233" s="148"/>
      <c r="G19233" s="149"/>
      <c r="H19233" s="148"/>
      <c r="I19233"/>
    </row>
    <row r="19234" spans="1:9" x14ac:dyDescent="0.25">
      <c r="A19234"/>
      <c r="B19234"/>
      <c r="C19234"/>
      <c r="D19234"/>
      <c r="E19234" s="148"/>
      <c r="F19234" s="148"/>
      <c r="G19234" s="149"/>
      <c r="H19234" s="148"/>
      <c r="I19234"/>
    </row>
    <row r="19235" spans="1:9" x14ac:dyDescent="0.25">
      <c r="A19235"/>
      <c r="B19235"/>
      <c r="C19235"/>
      <c r="D19235"/>
      <c r="E19235" s="148"/>
      <c r="F19235" s="148"/>
      <c r="G19235" s="149"/>
      <c r="H19235" s="148"/>
      <c r="I19235"/>
    </row>
    <row r="19236" spans="1:9" x14ac:dyDescent="0.25">
      <c r="A19236"/>
      <c r="B19236"/>
      <c r="C19236"/>
      <c r="D19236"/>
      <c r="E19236" s="148"/>
      <c r="F19236" s="148"/>
      <c r="G19236" s="149"/>
      <c r="H19236" s="148"/>
      <c r="I19236"/>
    </row>
    <row r="19237" spans="1:9" x14ac:dyDescent="0.25">
      <c r="A19237"/>
      <c r="B19237"/>
      <c r="C19237"/>
      <c r="D19237"/>
      <c r="E19237" s="148"/>
      <c r="F19237" s="148"/>
      <c r="G19237" s="149"/>
      <c r="H19237" s="148"/>
      <c r="I19237"/>
    </row>
    <row r="19238" spans="1:9" x14ac:dyDescent="0.25">
      <c r="A19238"/>
      <c r="B19238"/>
      <c r="C19238"/>
      <c r="D19238"/>
      <c r="E19238" s="148"/>
      <c r="F19238" s="148"/>
      <c r="G19238" s="149"/>
      <c r="H19238" s="148"/>
      <c r="I19238"/>
    </row>
    <row r="19239" spans="1:9" x14ac:dyDescent="0.25">
      <c r="A19239"/>
      <c r="B19239"/>
      <c r="C19239"/>
      <c r="D19239"/>
      <c r="E19239" s="148"/>
      <c r="F19239" s="148"/>
      <c r="G19239" s="149"/>
      <c r="H19239" s="148"/>
      <c r="I19239"/>
    </row>
    <row r="19240" spans="1:9" x14ac:dyDescent="0.25">
      <c r="A19240"/>
      <c r="B19240"/>
      <c r="C19240"/>
      <c r="D19240"/>
      <c r="E19240" s="148"/>
      <c r="F19240" s="148"/>
      <c r="G19240" s="149"/>
      <c r="H19240" s="148"/>
      <c r="I19240"/>
    </row>
    <row r="19241" spans="1:9" x14ac:dyDescent="0.25">
      <c r="A19241"/>
      <c r="B19241"/>
      <c r="C19241"/>
      <c r="D19241"/>
      <c r="E19241" s="148"/>
      <c r="F19241" s="148"/>
      <c r="G19241" s="149"/>
      <c r="H19241" s="148"/>
      <c r="I19241"/>
    </row>
    <row r="19242" spans="1:9" x14ac:dyDescent="0.25">
      <c r="A19242"/>
      <c r="B19242"/>
      <c r="C19242"/>
      <c r="D19242"/>
      <c r="E19242" s="148"/>
      <c r="F19242" s="148"/>
      <c r="G19242" s="149"/>
      <c r="H19242" s="148"/>
      <c r="I19242"/>
    </row>
    <row r="19243" spans="1:9" x14ac:dyDescent="0.25">
      <c r="A19243"/>
      <c r="B19243"/>
      <c r="C19243"/>
      <c r="D19243"/>
      <c r="E19243" s="148"/>
      <c r="F19243" s="148"/>
      <c r="G19243" s="149"/>
      <c r="H19243" s="148"/>
      <c r="I19243"/>
    </row>
    <row r="19244" spans="1:9" x14ac:dyDescent="0.25">
      <c r="A19244"/>
      <c r="B19244"/>
      <c r="C19244"/>
      <c r="D19244"/>
      <c r="E19244" s="148"/>
      <c r="F19244" s="148"/>
      <c r="G19244" s="149"/>
      <c r="H19244" s="148"/>
      <c r="I19244"/>
    </row>
    <row r="19245" spans="1:9" x14ac:dyDescent="0.25">
      <c r="A19245"/>
      <c r="B19245"/>
      <c r="C19245"/>
      <c r="D19245"/>
      <c r="E19245" s="148"/>
      <c r="F19245" s="148"/>
      <c r="G19245" s="149"/>
      <c r="H19245" s="148"/>
      <c r="I19245"/>
    </row>
    <row r="19246" spans="1:9" x14ac:dyDescent="0.25">
      <c r="A19246"/>
      <c r="B19246"/>
      <c r="C19246"/>
      <c r="D19246"/>
      <c r="E19246" s="148"/>
      <c r="F19246" s="148"/>
      <c r="G19246" s="149"/>
      <c r="H19246" s="148"/>
      <c r="I19246"/>
    </row>
    <row r="19247" spans="1:9" x14ac:dyDescent="0.25">
      <c r="A19247"/>
      <c r="B19247"/>
      <c r="C19247"/>
      <c r="D19247"/>
      <c r="E19247" s="148"/>
      <c r="F19247" s="148"/>
      <c r="G19247" s="149"/>
      <c r="H19247" s="148"/>
      <c r="I19247"/>
    </row>
    <row r="19248" spans="1:9" x14ac:dyDescent="0.25">
      <c r="A19248"/>
      <c r="B19248"/>
      <c r="C19248"/>
      <c r="D19248"/>
      <c r="E19248" s="148"/>
      <c r="F19248" s="148"/>
      <c r="G19248" s="149"/>
      <c r="H19248" s="148"/>
      <c r="I19248"/>
    </row>
    <row r="19249" spans="1:9" x14ac:dyDescent="0.25">
      <c r="A19249"/>
      <c r="B19249"/>
      <c r="C19249"/>
      <c r="D19249"/>
      <c r="E19249" s="148"/>
      <c r="F19249" s="148"/>
      <c r="G19249" s="149"/>
      <c r="H19249" s="148"/>
      <c r="I19249"/>
    </row>
    <row r="19250" spans="1:9" x14ac:dyDescent="0.25">
      <c r="A19250"/>
      <c r="B19250"/>
      <c r="C19250"/>
      <c r="D19250"/>
      <c r="E19250" s="148"/>
      <c r="F19250" s="148"/>
      <c r="G19250" s="149"/>
      <c r="H19250" s="148"/>
      <c r="I19250"/>
    </row>
    <row r="19251" spans="1:9" x14ac:dyDescent="0.25">
      <c r="A19251"/>
      <c r="B19251"/>
      <c r="C19251"/>
      <c r="D19251"/>
      <c r="E19251" s="148"/>
      <c r="F19251" s="148"/>
      <c r="G19251" s="149"/>
      <c r="H19251" s="148"/>
      <c r="I19251"/>
    </row>
    <row r="19252" spans="1:9" x14ac:dyDescent="0.25">
      <c r="A19252"/>
      <c r="B19252"/>
      <c r="C19252"/>
      <c r="D19252"/>
      <c r="E19252" s="148"/>
      <c r="F19252" s="148"/>
      <c r="G19252" s="149"/>
      <c r="H19252" s="148"/>
      <c r="I19252"/>
    </row>
    <row r="19253" spans="1:9" x14ac:dyDescent="0.25">
      <c r="A19253"/>
      <c r="B19253"/>
      <c r="C19253"/>
      <c r="D19253"/>
      <c r="E19253" s="148"/>
      <c r="F19253" s="148"/>
      <c r="G19253" s="149"/>
      <c r="H19253" s="148"/>
      <c r="I19253"/>
    </row>
    <row r="19254" spans="1:9" x14ac:dyDescent="0.25">
      <c r="A19254"/>
      <c r="B19254"/>
      <c r="C19254"/>
      <c r="D19254"/>
      <c r="E19254" s="148"/>
      <c r="F19254" s="148"/>
      <c r="G19254" s="149"/>
      <c r="H19254" s="148"/>
      <c r="I19254"/>
    </row>
    <row r="19255" spans="1:9" x14ac:dyDescent="0.25">
      <c r="A19255"/>
      <c r="B19255"/>
      <c r="C19255"/>
      <c r="D19255"/>
      <c r="E19255" s="148"/>
      <c r="F19255" s="148"/>
      <c r="G19255" s="149"/>
      <c r="H19255" s="148"/>
      <c r="I19255"/>
    </row>
    <row r="19256" spans="1:9" x14ac:dyDescent="0.25">
      <c r="A19256"/>
      <c r="B19256"/>
      <c r="C19256"/>
      <c r="D19256"/>
      <c r="E19256" s="148"/>
      <c r="F19256" s="148"/>
      <c r="G19256" s="149"/>
      <c r="H19256" s="148"/>
      <c r="I19256"/>
    </row>
    <row r="19257" spans="1:9" x14ac:dyDescent="0.25">
      <c r="A19257"/>
      <c r="B19257"/>
      <c r="C19257"/>
      <c r="D19257"/>
      <c r="E19257" s="148"/>
      <c r="F19257" s="148"/>
      <c r="G19257" s="149"/>
      <c r="H19257" s="148"/>
      <c r="I19257"/>
    </row>
    <row r="19258" spans="1:9" x14ac:dyDescent="0.25">
      <c r="A19258"/>
      <c r="B19258"/>
      <c r="C19258"/>
      <c r="D19258"/>
      <c r="E19258" s="148"/>
      <c r="F19258" s="148"/>
      <c r="G19258" s="149"/>
      <c r="H19258" s="148"/>
      <c r="I19258"/>
    </row>
    <row r="19259" spans="1:9" x14ac:dyDescent="0.25">
      <c r="A19259"/>
      <c r="B19259"/>
      <c r="C19259"/>
      <c r="D19259"/>
      <c r="E19259" s="148"/>
      <c r="F19259" s="148"/>
      <c r="G19259" s="149"/>
      <c r="H19259" s="148"/>
      <c r="I19259"/>
    </row>
    <row r="19260" spans="1:9" x14ac:dyDescent="0.25">
      <c r="A19260"/>
      <c r="B19260"/>
      <c r="C19260"/>
      <c r="D19260"/>
      <c r="E19260" s="148"/>
      <c r="F19260" s="148"/>
      <c r="G19260" s="149"/>
      <c r="H19260" s="148"/>
      <c r="I19260"/>
    </row>
    <row r="19261" spans="1:9" x14ac:dyDescent="0.25">
      <c r="A19261"/>
      <c r="B19261"/>
      <c r="C19261"/>
      <c r="D19261"/>
      <c r="E19261" s="148"/>
      <c r="F19261" s="148"/>
      <c r="G19261" s="149"/>
      <c r="H19261" s="148"/>
      <c r="I19261"/>
    </row>
    <row r="19262" spans="1:9" x14ac:dyDescent="0.25">
      <c r="A19262"/>
      <c r="B19262"/>
      <c r="C19262"/>
      <c r="D19262"/>
      <c r="E19262" s="148"/>
      <c r="F19262" s="148"/>
      <c r="G19262" s="149"/>
      <c r="H19262" s="148"/>
      <c r="I19262"/>
    </row>
    <row r="19263" spans="1:9" x14ac:dyDescent="0.25">
      <c r="A19263"/>
      <c r="B19263"/>
      <c r="C19263"/>
      <c r="D19263"/>
      <c r="E19263" s="148"/>
      <c r="F19263" s="148"/>
      <c r="G19263" s="149"/>
      <c r="H19263" s="148"/>
      <c r="I19263"/>
    </row>
    <row r="19264" spans="1:9" x14ac:dyDescent="0.25">
      <c r="A19264"/>
      <c r="B19264"/>
      <c r="C19264"/>
      <c r="D19264"/>
      <c r="E19264" s="148"/>
      <c r="F19264" s="148"/>
      <c r="G19264" s="149"/>
      <c r="H19264" s="148"/>
      <c r="I19264"/>
    </row>
    <row r="19265" spans="1:9" x14ac:dyDescent="0.25">
      <c r="A19265"/>
      <c r="B19265"/>
      <c r="C19265"/>
      <c r="D19265"/>
      <c r="E19265" s="148"/>
      <c r="F19265" s="148"/>
      <c r="G19265" s="149"/>
      <c r="H19265" s="148"/>
      <c r="I19265"/>
    </row>
    <row r="19266" spans="1:9" x14ac:dyDescent="0.25">
      <c r="A19266"/>
      <c r="B19266"/>
      <c r="C19266"/>
      <c r="D19266"/>
      <c r="E19266" s="148"/>
      <c r="F19266" s="148"/>
      <c r="G19266" s="149"/>
      <c r="H19266" s="148"/>
      <c r="I19266"/>
    </row>
    <row r="19267" spans="1:9" x14ac:dyDescent="0.25">
      <c r="A19267"/>
      <c r="B19267"/>
      <c r="C19267"/>
      <c r="D19267"/>
      <c r="E19267" s="148"/>
      <c r="F19267" s="148"/>
      <c r="G19267" s="149"/>
      <c r="H19267" s="148"/>
      <c r="I19267"/>
    </row>
    <row r="19268" spans="1:9" x14ac:dyDescent="0.25">
      <c r="A19268"/>
      <c r="B19268"/>
      <c r="C19268"/>
      <c r="D19268"/>
      <c r="E19268" s="148"/>
      <c r="F19268" s="148"/>
      <c r="G19268" s="149"/>
      <c r="H19268" s="148"/>
      <c r="I19268"/>
    </row>
    <row r="19269" spans="1:9" x14ac:dyDescent="0.25">
      <c r="A19269"/>
      <c r="B19269"/>
      <c r="C19269"/>
      <c r="D19269"/>
      <c r="E19269" s="148"/>
      <c r="F19269" s="148"/>
      <c r="G19269" s="149"/>
      <c r="H19269" s="148"/>
      <c r="I19269"/>
    </row>
    <row r="19270" spans="1:9" x14ac:dyDescent="0.25">
      <c r="A19270"/>
      <c r="B19270"/>
      <c r="C19270"/>
      <c r="D19270"/>
      <c r="E19270" s="148"/>
      <c r="F19270" s="148"/>
      <c r="G19270" s="149"/>
      <c r="H19270" s="148"/>
      <c r="I19270"/>
    </row>
    <row r="19271" spans="1:9" x14ac:dyDescent="0.25">
      <c r="A19271"/>
      <c r="B19271"/>
      <c r="C19271"/>
      <c r="D19271"/>
      <c r="E19271" s="148"/>
      <c r="F19271" s="148"/>
      <c r="G19271" s="149"/>
      <c r="H19271" s="148"/>
      <c r="I19271"/>
    </row>
    <row r="19272" spans="1:9" x14ac:dyDescent="0.25">
      <c r="A19272"/>
      <c r="B19272"/>
      <c r="C19272"/>
      <c r="D19272"/>
      <c r="E19272" s="148"/>
      <c r="F19272" s="148"/>
      <c r="G19272" s="149"/>
      <c r="H19272" s="148"/>
      <c r="I19272"/>
    </row>
    <row r="19273" spans="1:9" x14ac:dyDescent="0.25">
      <c r="A19273"/>
      <c r="B19273"/>
      <c r="C19273"/>
      <c r="D19273"/>
      <c r="E19273" s="148"/>
      <c r="F19273" s="148"/>
      <c r="G19273" s="149"/>
      <c r="H19273" s="148"/>
      <c r="I19273"/>
    </row>
    <row r="19274" spans="1:9" x14ac:dyDescent="0.25">
      <c r="A19274"/>
      <c r="B19274"/>
      <c r="C19274"/>
      <c r="D19274"/>
      <c r="E19274" s="148"/>
      <c r="F19274" s="148"/>
      <c r="G19274" s="149"/>
      <c r="H19274" s="148"/>
      <c r="I19274"/>
    </row>
    <row r="19275" spans="1:9" x14ac:dyDescent="0.25">
      <c r="A19275"/>
      <c r="B19275"/>
      <c r="C19275"/>
      <c r="D19275"/>
      <c r="E19275" s="148"/>
      <c r="F19275" s="148"/>
      <c r="G19275" s="149"/>
      <c r="H19275" s="148"/>
      <c r="I19275"/>
    </row>
    <row r="19276" spans="1:9" x14ac:dyDescent="0.25">
      <c r="A19276"/>
      <c r="B19276"/>
      <c r="C19276"/>
      <c r="D19276"/>
      <c r="E19276" s="148"/>
      <c r="F19276" s="148"/>
      <c r="G19276" s="149"/>
      <c r="H19276" s="148"/>
      <c r="I19276"/>
    </row>
    <row r="19277" spans="1:9" x14ac:dyDescent="0.25">
      <c r="A19277"/>
      <c r="B19277"/>
      <c r="C19277"/>
      <c r="D19277"/>
      <c r="E19277" s="148"/>
      <c r="F19277" s="148"/>
      <c r="G19277" s="149"/>
      <c r="H19277" s="148"/>
      <c r="I19277"/>
    </row>
    <row r="19278" spans="1:9" x14ac:dyDescent="0.25">
      <c r="A19278"/>
      <c r="B19278"/>
      <c r="C19278"/>
      <c r="D19278"/>
      <c r="E19278" s="148"/>
      <c r="F19278" s="148"/>
      <c r="G19278" s="149"/>
      <c r="H19278" s="148"/>
      <c r="I19278"/>
    </row>
    <row r="19279" spans="1:9" x14ac:dyDescent="0.25">
      <c r="A19279"/>
      <c r="B19279"/>
      <c r="C19279"/>
      <c r="D19279"/>
      <c r="E19279" s="148"/>
      <c r="F19279" s="148"/>
      <c r="G19279" s="149"/>
      <c r="H19279" s="148"/>
      <c r="I19279"/>
    </row>
    <row r="19280" spans="1:9" x14ac:dyDescent="0.25">
      <c r="A19280"/>
      <c r="B19280"/>
      <c r="C19280"/>
      <c r="D19280"/>
      <c r="E19280" s="148"/>
      <c r="F19280" s="148"/>
      <c r="G19280" s="149"/>
      <c r="H19280" s="148"/>
      <c r="I19280"/>
    </row>
    <row r="19281" spans="1:9" x14ac:dyDescent="0.25">
      <c r="A19281"/>
      <c r="B19281"/>
      <c r="C19281"/>
      <c r="D19281"/>
      <c r="E19281" s="148"/>
      <c r="F19281" s="148"/>
      <c r="G19281" s="149"/>
      <c r="H19281" s="148"/>
      <c r="I19281"/>
    </row>
    <row r="19282" spans="1:9" x14ac:dyDescent="0.25">
      <c r="A19282"/>
      <c r="B19282"/>
      <c r="C19282"/>
      <c r="D19282"/>
      <c r="E19282" s="148"/>
      <c r="F19282" s="148"/>
      <c r="G19282" s="149"/>
      <c r="H19282" s="148"/>
      <c r="I19282"/>
    </row>
    <row r="19283" spans="1:9" x14ac:dyDescent="0.25">
      <c r="A19283"/>
      <c r="B19283"/>
      <c r="C19283"/>
      <c r="D19283"/>
      <c r="E19283" s="148"/>
      <c r="F19283" s="148"/>
      <c r="G19283" s="149"/>
      <c r="H19283" s="148"/>
      <c r="I19283"/>
    </row>
    <row r="19284" spans="1:9" x14ac:dyDescent="0.25">
      <c r="A19284"/>
      <c r="B19284"/>
      <c r="C19284"/>
      <c r="D19284"/>
      <c r="E19284" s="148"/>
      <c r="F19284" s="148"/>
      <c r="G19284" s="149"/>
      <c r="H19284" s="148"/>
      <c r="I19284"/>
    </row>
    <row r="19285" spans="1:9" x14ac:dyDescent="0.25">
      <c r="A19285"/>
      <c r="B19285"/>
      <c r="C19285"/>
      <c r="D19285"/>
      <c r="E19285" s="148"/>
      <c r="F19285" s="148"/>
      <c r="G19285" s="149"/>
      <c r="H19285" s="148"/>
      <c r="I19285"/>
    </row>
    <row r="19286" spans="1:9" x14ac:dyDescent="0.25">
      <c r="A19286"/>
      <c r="B19286"/>
      <c r="C19286"/>
      <c r="D19286"/>
      <c r="E19286" s="148"/>
      <c r="F19286" s="148"/>
      <c r="G19286" s="149"/>
      <c r="H19286" s="148"/>
      <c r="I19286"/>
    </row>
    <row r="19287" spans="1:9" x14ac:dyDescent="0.25">
      <c r="A19287"/>
      <c r="B19287"/>
      <c r="C19287"/>
      <c r="D19287"/>
      <c r="E19287" s="148"/>
      <c r="F19287" s="148"/>
      <c r="G19287" s="149"/>
      <c r="H19287" s="148"/>
      <c r="I19287"/>
    </row>
    <row r="19288" spans="1:9" x14ac:dyDescent="0.25">
      <c r="A19288"/>
      <c r="B19288"/>
      <c r="C19288"/>
      <c r="D19288"/>
      <c r="E19288" s="148"/>
      <c r="F19288" s="148"/>
      <c r="G19288" s="149"/>
      <c r="H19288" s="148"/>
      <c r="I19288"/>
    </row>
    <row r="19289" spans="1:9" x14ac:dyDescent="0.25">
      <c r="A19289"/>
      <c r="B19289"/>
      <c r="C19289"/>
      <c r="D19289"/>
      <c r="E19289" s="148"/>
      <c r="F19289" s="148"/>
      <c r="G19289" s="149"/>
      <c r="H19289" s="148"/>
      <c r="I19289"/>
    </row>
    <row r="19290" spans="1:9" x14ac:dyDescent="0.25">
      <c r="A19290"/>
      <c r="B19290"/>
      <c r="C19290"/>
      <c r="D19290"/>
      <c r="E19290" s="148"/>
      <c r="F19290" s="148"/>
      <c r="G19290" s="149"/>
      <c r="H19290" s="148"/>
      <c r="I19290"/>
    </row>
    <row r="19291" spans="1:9" x14ac:dyDescent="0.25">
      <c r="A19291"/>
      <c r="B19291"/>
      <c r="C19291"/>
      <c r="D19291"/>
      <c r="E19291" s="148"/>
      <c r="F19291" s="148"/>
      <c r="G19291" s="149"/>
      <c r="H19291" s="148"/>
      <c r="I19291"/>
    </row>
    <row r="19292" spans="1:9" x14ac:dyDescent="0.25">
      <c r="A19292"/>
      <c r="B19292"/>
      <c r="C19292"/>
      <c r="D19292"/>
      <c r="E19292" s="148"/>
      <c r="F19292" s="148"/>
      <c r="G19292" s="149"/>
      <c r="H19292" s="148"/>
      <c r="I19292"/>
    </row>
    <row r="19293" spans="1:9" x14ac:dyDescent="0.25">
      <c r="A19293"/>
      <c r="B19293"/>
      <c r="C19293"/>
      <c r="D19293"/>
      <c r="E19293" s="148"/>
      <c r="F19293" s="148"/>
      <c r="G19293" s="149"/>
      <c r="H19293" s="148"/>
      <c r="I19293"/>
    </row>
    <row r="19294" spans="1:9" x14ac:dyDescent="0.25">
      <c r="A19294"/>
      <c r="B19294"/>
      <c r="C19294"/>
      <c r="D19294"/>
      <c r="E19294" s="148"/>
      <c r="F19294" s="148"/>
      <c r="G19294" s="149"/>
      <c r="H19294" s="148"/>
      <c r="I19294"/>
    </row>
    <row r="19295" spans="1:9" x14ac:dyDescent="0.25">
      <c r="A19295"/>
      <c r="B19295"/>
      <c r="C19295"/>
      <c r="D19295"/>
      <c r="E19295" s="148"/>
      <c r="F19295" s="148"/>
      <c r="G19295" s="149"/>
      <c r="H19295" s="148"/>
      <c r="I19295"/>
    </row>
    <row r="19296" spans="1:9" x14ac:dyDescent="0.25">
      <c r="A19296"/>
      <c r="B19296"/>
      <c r="C19296"/>
      <c r="D19296"/>
      <c r="E19296" s="148"/>
      <c r="F19296" s="148"/>
      <c r="G19296" s="149"/>
      <c r="H19296" s="148"/>
      <c r="I19296"/>
    </row>
    <row r="19297" spans="1:9" x14ac:dyDescent="0.25">
      <c r="A19297"/>
      <c r="B19297"/>
      <c r="C19297"/>
      <c r="D19297"/>
      <c r="E19297" s="148"/>
      <c r="F19297" s="148"/>
      <c r="G19297" s="149"/>
      <c r="H19297" s="148"/>
      <c r="I19297"/>
    </row>
    <row r="19298" spans="1:9" x14ac:dyDescent="0.25">
      <c r="A19298"/>
      <c r="B19298"/>
      <c r="C19298"/>
      <c r="D19298"/>
      <c r="E19298" s="148"/>
      <c r="F19298" s="148"/>
      <c r="G19298" s="149"/>
      <c r="H19298" s="148"/>
      <c r="I19298"/>
    </row>
    <row r="19299" spans="1:9" x14ac:dyDescent="0.25">
      <c r="A19299"/>
      <c r="B19299"/>
      <c r="C19299"/>
      <c r="D19299"/>
      <c r="E19299" s="148"/>
      <c r="F19299" s="148"/>
      <c r="G19299" s="149"/>
      <c r="H19299" s="148"/>
      <c r="I19299"/>
    </row>
    <row r="19300" spans="1:9" x14ac:dyDescent="0.25">
      <c r="A19300"/>
      <c r="B19300"/>
      <c r="C19300"/>
      <c r="D19300"/>
      <c r="E19300" s="148"/>
      <c r="F19300" s="148"/>
      <c r="G19300" s="149"/>
      <c r="H19300" s="148"/>
      <c r="I19300"/>
    </row>
    <row r="19301" spans="1:9" x14ac:dyDescent="0.25">
      <c r="A19301"/>
      <c r="B19301"/>
      <c r="C19301"/>
      <c r="D19301"/>
      <c r="E19301" s="148"/>
      <c r="F19301" s="148"/>
      <c r="G19301" s="149"/>
      <c r="H19301" s="148"/>
      <c r="I19301"/>
    </row>
    <row r="19302" spans="1:9" x14ac:dyDescent="0.25">
      <c r="A19302"/>
      <c r="B19302"/>
      <c r="C19302"/>
      <c r="D19302"/>
      <c r="E19302" s="148"/>
      <c r="F19302" s="148"/>
      <c r="G19302" s="149"/>
      <c r="H19302" s="148"/>
      <c r="I19302"/>
    </row>
    <row r="19303" spans="1:9" x14ac:dyDescent="0.25">
      <c r="A19303"/>
      <c r="B19303"/>
      <c r="C19303"/>
      <c r="D19303"/>
      <c r="E19303" s="148"/>
      <c r="F19303" s="148"/>
      <c r="G19303" s="149"/>
      <c r="H19303" s="148"/>
      <c r="I19303"/>
    </row>
    <row r="19304" spans="1:9" x14ac:dyDescent="0.25">
      <c r="A19304"/>
      <c r="B19304"/>
      <c r="C19304"/>
      <c r="D19304"/>
      <c r="E19304" s="148"/>
      <c r="F19304" s="148"/>
      <c r="G19304" s="149"/>
      <c r="H19304" s="148"/>
      <c r="I19304"/>
    </row>
    <row r="19305" spans="1:9" x14ac:dyDescent="0.25">
      <c r="A19305"/>
      <c r="B19305"/>
      <c r="C19305"/>
      <c r="D19305"/>
      <c r="E19305" s="148"/>
      <c r="F19305" s="148"/>
      <c r="G19305" s="149"/>
      <c r="H19305" s="148"/>
      <c r="I19305"/>
    </row>
    <row r="19306" spans="1:9" x14ac:dyDescent="0.25">
      <c r="A19306"/>
      <c r="B19306"/>
      <c r="C19306"/>
      <c r="D19306"/>
      <c r="E19306" s="148"/>
      <c r="F19306" s="148"/>
      <c r="G19306" s="149"/>
      <c r="H19306" s="148"/>
      <c r="I19306"/>
    </row>
    <row r="19307" spans="1:9" x14ac:dyDescent="0.25">
      <c r="A19307"/>
      <c r="B19307"/>
      <c r="C19307"/>
      <c r="D19307"/>
      <c r="E19307" s="148"/>
      <c r="F19307" s="148"/>
      <c r="G19307" s="149"/>
      <c r="H19307" s="148"/>
      <c r="I19307"/>
    </row>
    <row r="19308" spans="1:9" x14ac:dyDescent="0.25">
      <c r="A19308"/>
      <c r="B19308"/>
      <c r="C19308"/>
      <c r="D19308"/>
      <c r="E19308" s="148"/>
      <c r="F19308" s="148"/>
      <c r="G19308" s="149"/>
      <c r="H19308" s="148"/>
      <c r="I19308"/>
    </row>
    <row r="19309" spans="1:9" x14ac:dyDescent="0.25">
      <c r="A19309"/>
      <c r="B19309"/>
      <c r="C19309"/>
      <c r="D19309"/>
      <c r="E19309" s="148"/>
      <c r="F19309" s="148"/>
      <c r="G19309" s="149"/>
      <c r="H19309" s="148"/>
      <c r="I19309"/>
    </row>
    <row r="19310" spans="1:9" x14ac:dyDescent="0.25">
      <c r="A19310"/>
      <c r="B19310"/>
      <c r="C19310"/>
      <c r="D19310"/>
      <c r="E19310" s="148"/>
      <c r="F19310" s="148"/>
      <c r="G19310" s="149"/>
      <c r="H19310" s="148"/>
      <c r="I19310"/>
    </row>
    <row r="19311" spans="1:9" x14ac:dyDescent="0.25">
      <c r="A19311"/>
      <c r="B19311"/>
      <c r="C19311"/>
      <c r="D19311"/>
      <c r="E19311" s="148"/>
      <c r="F19311" s="148"/>
      <c r="G19311" s="149"/>
      <c r="H19311" s="148"/>
      <c r="I19311"/>
    </row>
    <row r="19312" spans="1:9" x14ac:dyDescent="0.25">
      <c r="A19312"/>
      <c r="B19312"/>
      <c r="C19312"/>
      <c r="D19312"/>
      <c r="E19312" s="148"/>
      <c r="F19312" s="148"/>
      <c r="G19312" s="149"/>
      <c r="H19312" s="148"/>
      <c r="I19312"/>
    </row>
    <row r="19313" spans="1:9" x14ac:dyDescent="0.25">
      <c r="A19313"/>
      <c r="B19313"/>
      <c r="C19313"/>
      <c r="D19313"/>
      <c r="E19313" s="148"/>
      <c r="F19313" s="148"/>
      <c r="G19313" s="149"/>
      <c r="H19313" s="148"/>
      <c r="I19313"/>
    </row>
    <row r="19314" spans="1:9" x14ac:dyDescent="0.25">
      <c r="A19314"/>
      <c r="B19314"/>
      <c r="C19314"/>
      <c r="D19314"/>
      <c r="E19314" s="148"/>
      <c r="F19314" s="148"/>
      <c r="G19314" s="149"/>
      <c r="H19314" s="148"/>
      <c r="I19314"/>
    </row>
    <row r="19315" spans="1:9" x14ac:dyDescent="0.25">
      <c r="A19315"/>
      <c r="B19315"/>
      <c r="C19315"/>
      <c r="D19315"/>
      <c r="E19315" s="148"/>
      <c r="F19315" s="148"/>
      <c r="G19315" s="149"/>
      <c r="H19315" s="148"/>
      <c r="I19315"/>
    </row>
    <row r="19316" spans="1:9" x14ac:dyDescent="0.25">
      <c r="A19316"/>
      <c r="B19316"/>
      <c r="C19316"/>
      <c r="D19316"/>
      <c r="E19316" s="148"/>
      <c r="F19316" s="148"/>
      <c r="G19316" s="149"/>
      <c r="H19316" s="148"/>
      <c r="I19316"/>
    </row>
    <row r="19317" spans="1:9" x14ac:dyDescent="0.25">
      <c r="A19317"/>
      <c r="B19317"/>
      <c r="C19317"/>
      <c r="D19317"/>
      <c r="E19317" s="148"/>
      <c r="F19317" s="148"/>
      <c r="G19317" s="149"/>
      <c r="H19317" s="148"/>
      <c r="I19317"/>
    </row>
    <row r="19318" spans="1:9" x14ac:dyDescent="0.25">
      <c r="A19318"/>
      <c r="B19318"/>
      <c r="C19318"/>
      <c r="D19318"/>
      <c r="E19318" s="148"/>
      <c r="F19318" s="148"/>
      <c r="G19318" s="149"/>
      <c r="H19318" s="148"/>
      <c r="I19318"/>
    </row>
    <row r="19319" spans="1:9" x14ac:dyDescent="0.25">
      <c r="A19319"/>
      <c r="B19319"/>
      <c r="C19319"/>
      <c r="D19319"/>
      <c r="E19319" s="148"/>
      <c r="F19319" s="148"/>
      <c r="G19319" s="149"/>
      <c r="H19319" s="148"/>
      <c r="I19319"/>
    </row>
    <row r="19320" spans="1:9" x14ac:dyDescent="0.25">
      <c r="A19320"/>
      <c r="B19320"/>
      <c r="C19320"/>
      <c r="D19320"/>
      <c r="E19320" s="148"/>
      <c r="F19320" s="148"/>
      <c r="G19320" s="149"/>
      <c r="H19320" s="148"/>
      <c r="I19320"/>
    </row>
    <row r="19321" spans="1:9" x14ac:dyDescent="0.25">
      <c r="A19321"/>
      <c r="B19321"/>
      <c r="C19321"/>
      <c r="D19321"/>
      <c r="E19321" s="148"/>
      <c r="F19321" s="148"/>
      <c r="G19321" s="149"/>
      <c r="H19321" s="148"/>
      <c r="I19321"/>
    </row>
    <row r="19322" spans="1:9" x14ac:dyDescent="0.25">
      <c r="A19322"/>
      <c r="B19322"/>
      <c r="C19322"/>
      <c r="D19322"/>
      <c r="E19322" s="148"/>
      <c r="F19322" s="148"/>
      <c r="G19322" s="149"/>
      <c r="H19322" s="148"/>
      <c r="I19322"/>
    </row>
    <row r="19323" spans="1:9" x14ac:dyDescent="0.25">
      <c r="A19323"/>
      <c r="B19323"/>
      <c r="C19323"/>
      <c r="D19323"/>
      <c r="E19323" s="148"/>
      <c r="F19323" s="148"/>
      <c r="G19323" s="149"/>
      <c r="H19323" s="148"/>
      <c r="I19323"/>
    </row>
    <row r="19324" spans="1:9" x14ac:dyDescent="0.25">
      <c r="A19324"/>
      <c r="B19324"/>
      <c r="C19324"/>
      <c r="D19324"/>
      <c r="E19324" s="148"/>
      <c r="F19324" s="148"/>
      <c r="G19324" s="149"/>
      <c r="H19324" s="148"/>
      <c r="I19324"/>
    </row>
    <row r="19325" spans="1:9" x14ac:dyDescent="0.25">
      <c r="A19325"/>
      <c r="B19325"/>
      <c r="C19325"/>
      <c r="D19325"/>
      <c r="E19325" s="148"/>
      <c r="F19325" s="148"/>
      <c r="G19325" s="149"/>
      <c r="H19325" s="148"/>
      <c r="I19325"/>
    </row>
    <row r="19326" spans="1:9" x14ac:dyDescent="0.25">
      <c r="A19326"/>
      <c r="B19326"/>
      <c r="C19326"/>
      <c r="D19326"/>
      <c r="E19326" s="148"/>
      <c r="F19326" s="148"/>
      <c r="G19326" s="149"/>
      <c r="H19326" s="148"/>
      <c r="I19326"/>
    </row>
    <row r="19327" spans="1:9" x14ac:dyDescent="0.25">
      <c r="A19327"/>
      <c r="B19327"/>
      <c r="C19327"/>
      <c r="D19327"/>
      <c r="E19327" s="148"/>
      <c r="F19327" s="148"/>
      <c r="G19327" s="149"/>
      <c r="H19327" s="148"/>
      <c r="I19327"/>
    </row>
    <row r="19328" spans="1:9" x14ac:dyDescent="0.25">
      <c r="A19328"/>
      <c r="B19328"/>
      <c r="C19328"/>
      <c r="D19328"/>
      <c r="E19328" s="148"/>
      <c r="F19328" s="148"/>
      <c r="G19328" s="149"/>
      <c r="H19328" s="148"/>
      <c r="I19328"/>
    </row>
    <row r="19329" spans="1:9" x14ac:dyDescent="0.25">
      <c r="A19329"/>
      <c r="B19329"/>
      <c r="C19329"/>
      <c r="D19329"/>
      <c r="E19329" s="148"/>
      <c r="F19329" s="148"/>
      <c r="G19329" s="149"/>
      <c r="H19329" s="148"/>
      <c r="I19329"/>
    </row>
    <row r="19330" spans="1:9" x14ac:dyDescent="0.25">
      <c r="A19330"/>
      <c r="B19330"/>
      <c r="C19330"/>
      <c r="D19330"/>
      <c r="E19330" s="148"/>
      <c r="F19330" s="148"/>
      <c r="G19330" s="149"/>
      <c r="H19330" s="148"/>
      <c r="I19330"/>
    </row>
    <row r="19331" spans="1:9" x14ac:dyDescent="0.25">
      <c r="A19331"/>
      <c r="B19331"/>
      <c r="C19331"/>
      <c r="D19331"/>
      <c r="E19331" s="148"/>
      <c r="F19331" s="148"/>
      <c r="G19331" s="149"/>
      <c r="H19331" s="148"/>
      <c r="I19331"/>
    </row>
    <row r="19332" spans="1:9" x14ac:dyDescent="0.25">
      <c r="A19332"/>
      <c r="B19332"/>
      <c r="C19332"/>
      <c r="D19332"/>
      <c r="E19332" s="148"/>
      <c r="F19332" s="148"/>
      <c r="G19332" s="149"/>
      <c r="H19332" s="148"/>
      <c r="I19332"/>
    </row>
    <row r="19333" spans="1:9" x14ac:dyDescent="0.25">
      <c r="A19333"/>
      <c r="B19333"/>
      <c r="C19333"/>
      <c r="D19333"/>
      <c r="E19333" s="148"/>
      <c r="F19333" s="148"/>
      <c r="G19333" s="149"/>
      <c r="H19333" s="148"/>
      <c r="I19333"/>
    </row>
    <row r="19334" spans="1:9" x14ac:dyDescent="0.25">
      <c r="A19334"/>
      <c r="B19334"/>
      <c r="C19334"/>
      <c r="D19334"/>
      <c r="E19334" s="148"/>
      <c r="F19334" s="148"/>
      <c r="G19334" s="149"/>
      <c r="H19334" s="148"/>
      <c r="I19334"/>
    </row>
    <row r="19335" spans="1:9" x14ac:dyDescent="0.25">
      <c r="A19335"/>
      <c r="B19335"/>
      <c r="C19335"/>
      <c r="D19335"/>
      <c r="E19335" s="148"/>
      <c r="F19335" s="148"/>
      <c r="G19335" s="149"/>
      <c r="H19335" s="148"/>
      <c r="I19335"/>
    </row>
    <row r="19336" spans="1:9" x14ac:dyDescent="0.25">
      <c r="A19336"/>
      <c r="B19336"/>
      <c r="C19336"/>
      <c r="D19336"/>
      <c r="E19336" s="148"/>
      <c r="F19336" s="148"/>
      <c r="G19336" s="149"/>
      <c r="H19336" s="148"/>
      <c r="I19336"/>
    </row>
    <row r="19337" spans="1:9" x14ac:dyDescent="0.25">
      <c r="A19337"/>
      <c r="B19337"/>
      <c r="C19337"/>
      <c r="D19337"/>
      <c r="E19337" s="148"/>
      <c r="F19337" s="148"/>
      <c r="G19337" s="149"/>
      <c r="H19337" s="148"/>
      <c r="I19337"/>
    </row>
    <row r="19338" spans="1:9" x14ac:dyDescent="0.25">
      <c r="A19338"/>
      <c r="B19338"/>
      <c r="C19338"/>
      <c r="D19338"/>
      <c r="E19338" s="148"/>
      <c r="F19338" s="148"/>
      <c r="G19338" s="149"/>
      <c r="H19338" s="148"/>
      <c r="I19338"/>
    </row>
    <row r="19339" spans="1:9" x14ac:dyDescent="0.25">
      <c r="A19339"/>
      <c r="B19339"/>
      <c r="C19339"/>
      <c r="D19339"/>
      <c r="E19339" s="148"/>
      <c r="F19339" s="148"/>
      <c r="G19339" s="149"/>
      <c r="H19339" s="148"/>
      <c r="I19339"/>
    </row>
    <row r="19340" spans="1:9" x14ac:dyDescent="0.25">
      <c r="A19340"/>
      <c r="B19340"/>
      <c r="C19340"/>
      <c r="D19340"/>
      <c r="E19340" s="148"/>
      <c r="F19340" s="148"/>
      <c r="G19340" s="149"/>
      <c r="H19340" s="148"/>
      <c r="I19340"/>
    </row>
    <row r="19341" spans="1:9" x14ac:dyDescent="0.25">
      <c r="A19341"/>
      <c r="B19341"/>
      <c r="C19341"/>
      <c r="D19341"/>
      <c r="E19341" s="148"/>
      <c r="F19341" s="148"/>
      <c r="G19341" s="149"/>
      <c r="H19341" s="148"/>
      <c r="I19341"/>
    </row>
    <row r="19342" spans="1:9" x14ac:dyDescent="0.25">
      <c r="A19342"/>
      <c r="B19342"/>
      <c r="C19342"/>
      <c r="D19342"/>
      <c r="E19342" s="148"/>
      <c r="F19342" s="148"/>
      <c r="G19342" s="149"/>
      <c r="H19342" s="148"/>
      <c r="I19342"/>
    </row>
    <row r="19343" spans="1:9" x14ac:dyDescent="0.25">
      <c r="A19343"/>
      <c r="B19343"/>
      <c r="C19343"/>
      <c r="D19343"/>
      <c r="E19343" s="148"/>
      <c r="F19343" s="148"/>
      <c r="G19343" s="149"/>
      <c r="H19343" s="148"/>
      <c r="I19343"/>
    </row>
    <row r="19344" spans="1:9" x14ac:dyDescent="0.25">
      <c r="A19344"/>
      <c r="B19344"/>
      <c r="C19344"/>
      <c r="D19344"/>
      <c r="E19344" s="148"/>
      <c r="F19344" s="148"/>
      <c r="G19344" s="149"/>
      <c r="H19344" s="148"/>
      <c r="I19344"/>
    </row>
    <row r="19345" spans="1:9" x14ac:dyDescent="0.25">
      <c r="A19345"/>
      <c r="B19345"/>
      <c r="C19345"/>
      <c r="D19345"/>
      <c r="E19345" s="148"/>
      <c r="F19345" s="148"/>
      <c r="G19345" s="149"/>
      <c r="H19345" s="148"/>
      <c r="I19345"/>
    </row>
    <row r="19346" spans="1:9" x14ac:dyDescent="0.25">
      <c r="A19346"/>
      <c r="B19346"/>
      <c r="C19346"/>
      <c r="D19346"/>
      <c r="E19346" s="148"/>
      <c r="F19346" s="148"/>
      <c r="G19346" s="149"/>
      <c r="H19346" s="148"/>
      <c r="I19346"/>
    </row>
    <row r="19347" spans="1:9" x14ac:dyDescent="0.25">
      <c r="A19347"/>
      <c r="B19347"/>
      <c r="C19347"/>
      <c r="D19347"/>
      <c r="E19347" s="148"/>
      <c r="F19347" s="148"/>
      <c r="G19347" s="149"/>
      <c r="H19347" s="148"/>
      <c r="I19347"/>
    </row>
    <row r="19348" spans="1:9" x14ac:dyDescent="0.25">
      <c r="A19348"/>
      <c r="B19348"/>
      <c r="C19348"/>
      <c r="D19348"/>
      <c r="E19348" s="148"/>
      <c r="F19348" s="148"/>
      <c r="G19348" s="149"/>
      <c r="H19348" s="148"/>
      <c r="I19348"/>
    </row>
    <row r="19349" spans="1:9" x14ac:dyDescent="0.25">
      <c r="A19349"/>
      <c r="B19349"/>
      <c r="C19349"/>
      <c r="D19349"/>
      <c r="E19349" s="148"/>
      <c r="F19349" s="148"/>
      <c r="G19349" s="149"/>
      <c r="H19349" s="148"/>
      <c r="I19349"/>
    </row>
    <row r="19350" spans="1:9" x14ac:dyDescent="0.25">
      <c r="A19350"/>
      <c r="B19350"/>
      <c r="C19350"/>
      <c r="D19350"/>
      <c r="E19350" s="148"/>
      <c r="F19350" s="148"/>
      <c r="G19350" s="149"/>
      <c r="H19350" s="148"/>
      <c r="I19350"/>
    </row>
    <row r="19351" spans="1:9" x14ac:dyDescent="0.25">
      <c r="A19351"/>
      <c r="B19351"/>
      <c r="C19351"/>
      <c r="D19351"/>
      <c r="E19351" s="148"/>
      <c r="F19351" s="148"/>
      <c r="G19351" s="149"/>
      <c r="H19351" s="148"/>
      <c r="I19351"/>
    </row>
    <row r="19352" spans="1:9" x14ac:dyDescent="0.25">
      <c r="A19352"/>
      <c r="B19352"/>
      <c r="C19352"/>
      <c r="D19352"/>
      <c r="E19352" s="148"/>
      <c r="F19352" s="148"/>
      <c r="G19352" s="149"/>
      <c r="H19352" s="148"/>
      <c r="I19352"/>
    </row>
    <row r="19353" spans="1:9" x14ac:dyDescent="0.25">
      <c r="A19353"/>
      <c r="B19353"/>
      <c r="C19353"/>
      <c r="D19353"/>
      <c r="E19353" s="148"/>
      <c r="F19353" s="148"/>
      <c r="G19353" s="149"/>
      <c r="H19353" s="148"/>
      <c r="I19353"/>
    </row>
    <row r="19354" spans="1:9" x14ac:dyDescent="0.25">
      <c r="A19354"/>
      <c r="B19354"/>
      <c r="C19354"/>
      <c r="D19354"/>
      <c r="E19354" s="148"/>
      <c r="F19354" s="148"/>
      <c r="G19354" s="149"/>
      <c r="H19354" s="148"/>
      <c r="I19354"/>
    </row>
    <row r="19355" spans="1:9" x14ac:dyDescent="0.25">
      <c r="A19355"/>
      <c r="B19355"/>
      <c r="C19355"/>
      <c r="D19355"/>
      <c r="E19355" s="148"/>
      <c r="F19355" s="148"/>
      <c r="G19355" s="149"/>
      <c r="H19355" s="148"/>
      <c r="I19355"/>
    </row>
    <row r="19356" spans="1:9" x14ac:dyDescent="0.25">
      <c r="A19356"/>
      <c r="B19356"/>
      <c r="C19356"/>
      <c r="D19356"/>
      <c r="E19356" s="148"/>
      <c r="F19356" s="148"/>
      <c r="G19356" s="149"/>
      <c r="H19356" s="148"/>
      <c r="I19356"/>
    </row>
    <row r="19357" spans="1:9" x14ac:dyDescent="0.25">
      <c r="A19357"/>
      <c r="B19357"/>
      <c r="C19357"/>
      <c r="D19357"/>
      <c r="E19357" s="148"/>
      <c r="F19357" s="148"/>
      <c r="G19357" s="149"/>
      <c r="H19357" s="148"/>
      <c r="I19357"/>
    </row>
    <row r="19358" spans="1:9" x14ac:dyDescent="0.25">
      <c r="A19358"/>
      <c r="B19358"/>
      <c r="C19358"/>
      <c r="D19358"/>
      <c r="E19358" s="148"/>
      <c r="F19358" s="148"/>
      <c r="G19358" s="149"/>
      <c r="H19358" s="148"/>
      <c r="I19358"/>
    </row>
    <row r="19359" spans="1:9" x14ac:dyDescent="0.25">
      <c r="A19359"/>
      <c r="B19359"/>
      <c r="C19359"/>
      <c r="D19359"/>
      <c r="E19359" s="148"/>
      <c r="F19359" s="148"/>
      <c r="G19359" s="149"/>
      <c r="H19359" s="148"/>
      <c r="I19359"/>
    </row>
    <row r="19360" spans="1:9" x14ac:dyDescent="0.25">
      <c r="A19360"/>
      <c r="B19360"/>
      <c r="C19360"/>
      <c r="D19360"/>
      <c r="E19360" s="148"/>
      <c r="F19360" s="148"/>
      <c r="G19360" s="149"/>
      <c r="H19360" s="148"/>
      <c r="I19360"/>
    </row>
    <row r="19361" spans="1:9" x14ac:dyDescent="0.25">
      <c r="A19361"/>
      <c r="B19361"/>
      <c r="C19361"/>
      <c r="D19361"/>
      <c r="E19361" s="148"/>
      <c r="F19361" s="148"/>
      <c r="G19361" s="149"/>
      <c r="H19361" s="148"/>
      <c r="I19361"/>
    </row>
    <row r="19362" spans="1:9" x14ac:dyDescent="0.25">
      <c r="A19362"/>
      <c r="B19362"/>
      <c r="C19362"/>
      <c r="D19362"/>
      <c r="E19362" s="148"/>
      <c r="F19362" s="148"/>
      <c r="G19362" s="149"/>
      <c r="H19362" s="148"/>
      <c r="I19362"/>
    </row>
    <row r="19363" spans="1:9" x14ac:dyDescent="0.25">
      <c r="A19363"/>
      <c r="B19363"/>
      <c r="C19363"/>
      <c r="D19363"/>
      <c r="E19363" s="148"/>
      <c r="F19363" s="148"/>
      <c r="G19363" s="149"/>
      <c r="H19363" s="148"/>
      <c r="I19363"/>
    </row>
    <row r="19364" spans="1:9" x14ac:dyDescent="0.25">
      <c r="A19364"/>
      <c r="B19364"/>
      <c r="C19364"/>
      <c r="D19364"/>
      <c r="E19364" s="148"/>
      <c r="F19364" s="148"/>
      <c r="G19364" s="149"/>
      <c r="H19364" s="148"/>
      <c r="I19364"/>
    </row>
    <row r="19365" spans="1:9" x14ac:dyDescent="0.25">
      <c r="A19365"/>
      <c r="B19365"/>
      <c r="C19365"/>
      <c r="D19365"/>
      <c r="E19365" s="148"/>
      <c r="F19365" s="148"/>
      <c r="G19365" s="149"/>
      <c r="H19365" s="148"/>
      <c r="I19365"/>
    </row>
    <row r="19366" spans="1:9" x14ac:dyDescent="0.25">
      <c r="A19366"/>
      <c r="B19366"/>
      <c r="C19366"/>
      <c r="D19366"/>
      <c r="E19366" s="148"/>
      <c r="F19366" s="148"/>
      <c r="G19366" s="149"/>
      <c r="H19366" s="148"/>
      <c r="I19366"/>
    </row>
    <row r="19367" spans="1:9" x14ac:dyDescent="0.25">
      <c r="A19367"/>
      <c r="B19367"/>
      <c r="C19367"/>
      <c r="D19367"/>
      <c r="E19367" s="148"/>
      <c r="F19367" s="148"/>
      <c r="G19367" s="149"/>
      <c r="H19367" s="148"/>
      <c r="I19367"/>
    </row>
    <row r="19368" spans="1:9" x14ac:dyDescent="0.25">
      <c r="A19368"/>
      <c r="B19368"/>
      <c r="C19368"/>
      <c r="D19368"/>
      <c r="E19368" s="148"/>
      <c r="F19368" s="148"/>
      <c r="G19368" s="149"/>
      <c r="H19368" s="148"/>
      <c r="I19368"/>
    </row>
    <row r="19369" spans="1:9" x14ac:dyDescent="0.25">
      <c r="A19369"/>
      <c r="B19369"/>
      <c r="C19369"/>
      <c r="D19369"/>
      <c r="E19369" s="148"/>
      <c r="F19369" s="148"/>
      <c r="G19369" s="149"/>
      <c r="H19369" s="148"/>
      <c r="I19369"/>
    </row>
    <row r="19370" spans="1:9" x14ac:dyDescent="0.25">
      <c r="A19370"/>
      <c r="B19370"/>
      <c r="C19370"/>
      <c r="D19370"/>
      <c r="E19370" s="148"/>
      <c r="F19370" s="148"/>
      <c r="G19370" s="149"/>
      <c r="H19370" s="148"/>
      <c r="I19370"/>
    </row>
    <row r="19371" spans="1:9" x14ac:dyDescent="0.25">
      <c r="A19371"/>
      <c r="B19371"/>
      <c r="C19371"/>
      <c r="D19371"/>
      <c r="E19371" s="148"/>
      <c r="F19371" s="148"/>
      <c r="G19371" s="149"/>
      <c r="H19371" s="148"/>
      <c r="I19371"/>
    </row>
    <row r="19372" spans="1:9" x14ac:dyDescent="0.25">
      <c r="A19372"/>
      <c r="B19372"/>
      <c r="C19372"/>
      <c r="D19372"/>
      <c r="E19372" s="148"/>
      <c r="F19372" s="148"/>
      <c r="G19372" s="149"/>
      <c r="H19372" s="148"/>
      <c r="I19372"/>
    </row>
    <row r="19373" spans="1:9" x14ac:dyDescent="0.25">
      <c r="A19373"/>
      <c r="B19373"/>
      <c r="C19373"/>
      <c r="D19373"/>
      <c r="E19373" s="148"/>
      <c r="F19373" s="148"/>
      <c r="G19373" s="149"/>
      <c r="H19373" s="148"/>
      <c r="I19373"/>
    </row>
    <row r="19374" spans="1:9" x14ac:dyDescent="0.25">
      <c r="A19374"/>
      <c r="B19374"/>
      <c r="C19374"/>
      <c r="D19374"/>
      <c r="E19374" s="148"/>
      <c r="F19374" s="148"/>
      <c r="G19374" s="149"/>
      <c r="H19374" s="148"/>
      <c r="I19374"/>
    </row>
    <row r="19375" spans="1:9" x14ac:dyDescent="0.25">
      <c r="A19375"/>
      <c r="B19375"/>
      <c r="C19375"/>
      <c r="D19375"/>
      <c r="E19375" s="148"/>
      <c r="F19375" s="148"/>
      <c r="G19375" s="149"/>
      <c r="H19375" s="148"/>
      <c r="I19375"/>
    </row>
    <row r="19376" spans="1:9" x14ac:dyDescent="0.25">
      <c r="A19376"/>
      <c r="B19376"/>
      <c r="C19376"/>
      <c r="D19376"/>
      <c r="E19376" s="148"/>
      <c r="F19376" s="148"/>
      <c r="G19376" s="149"/>
      <c r="H19376" s="148"/>
      <c r="I19376"/>
    </row>
    <row r="19377" spans="1:9" x14ac:dyDescent="0.25">
      <c r="A19377"/>
      <c r="B19377"/>
      <c r="C19377"/>
      <c r="D19377"/>
      <c r="E19377" s="148"/>
      <c r="F19377" s="148"/>
      <c r="G19377" s="149"/>
      <c r="H19377" s="148"/>
      <c r="I19377"/>
    </row>
    <row r="19378" spans="1:9" x14ac:dyDescent="0.25">
      <c r="A19378"/>
      <c r="B19378"/>
      <c r="C19378"/>
      <c r="D19378"/>
      <c r="E19378" s="148"/>
      <c r="F19378" s="148"/>
      <c r="G19378" s="149"/>
      <c r="H19378" s="148"/>
      <c r="I19378"/>
    </row>
    <row r="19379" spans="1:9" x14ac:dyDescent="0.25">
      <c r="A19379"/>
      <c r="B19379"/>
      <c r="C19379"/>
      <c r="D19379"/>
      <c r="E19379" s="148"/>
      <c r="F19379" s="148"/>
      <c r="G19379" s="149"/>
      <c r="H19379" s="148"/>
      <c r="I19379"/>
    </row>
    <row r="19380" spans="1:9" x14ac:dyDescent="0.25">
      <c r="A19380"/>
      <c r="B19380"/>
      <c r="C19380"/>
      <c r="D19380"/>
      <c r="E19380" s="148"/>
      <c r="F19380" s="148"/>
      <c r="G19380" s="149"/>
      <c r="H19380" s="148"/>
      <c r="I19380"/>
    </row>
    <row r="19381" spans="1:9" x14ac:dyDescent="0.25">
      <c r="A19381"/>
      <c r="B19381"/>
      <c r="C19381"/>
      <c r="D19381"/>
      <c r="E19381" s="148"/>
      <c r="F19381" s="148"/>
      <c r="G19381" s="149"/>
      <c r="H19381" s="148"/>
      <c r="I19381"/>
    </row>
    <row r="19382" spans="1:9" x14ac:dyDescent="0.25">
      <c r="A19382"/>
      <c r="B19382"/>
      <c r="C19382"/>
      <c r="D19382"/>
      <c r="E19382" s="148"/>
      <c r="F19382" s="148"/>
      <c r="G19382" s="149"/>
      <c r="H19382" s="148"/>
      <c r="I19382"/>
    </row>
    <row r="19383" spans="1:9" x14ac:dyDescent="0.25">
      <c r="A19383"/>
      <c r="B19383"/>
      <c r="C19383"/>
      <c r="D19383"/>
      <c r="E19383" s="148"/>
      <c r="F19383" s="148"/>
      <c r="G19383" s="149"/>
      <c r="H19383" s="148"/>
      <c r="I19383"/>
    </row>
    <row r="19384" spans="1:9" x14ac:dyDescent="0.25">
      <c r="A19384"/>
      <c r="B19384"/>
      <c r="C19384"/>
      <c r="D19384"/>
      <c r="E19384" s="148"/>
      <c r="F19384" s="148"/>
      <c r="G19384" s="149"/>
      <c r="H19384" s="148"/>
      <c r="I19384"/>
    </row>
    <row r="19385" spans="1:9" x14ac:dyDescent="0.25">
      <c r="A19385"/>
      <c r="B19385"/>
      <c r="C19385"/>
      <c r="D19385"/>
      <c r="E19385" s="148"/>
      <c r="F19385" s="148"/>
      <c r="G19385" s="149"/>
      <c r="H19385" s="148"/>
      <c r="I19385"/>
    </row>
    <row r="19386" spans="1:9" x14ac:dyDescent="0.25">
      <c r="A19386"/>
      <c r="B19386"/>
      <c r="C19386"/>
      <c r="D19386"/>
      <c r="E19386" s="148"/>
      <c r="F19386" s="148"/>
      <c r="G19386" s="149"/>
      <c r="H19386" s="148"/>
      <c r="I19386"/>
    </row>
    <row r="19387" spans="1:9" x14ac:dyDescent="0.25">
      <c r="A19387"/>
      <c r="B19387"/>
      <c r="C19387"/>
      <c r="D19387"/>
      <c r="E19387" s="148"/>
      <c r="F19387" s="148"/>
      <c r="G19387" s="149"/>
      <c r="H19387" s="148"/>
      <c r="I19387"/>
    </row>
    <row r="19388" spans="1:9" x14ac:dyDescent="0.25">
      <c r="A19388"/>
      <c r="B19388"/>
      <c r="C19388"/>
      <c r="D19388"/>
      <c r="E19388" s="148"/>
      <c r="F19388" s="148"/>
      <c r="G19388" s="149"/>
      <c r="H19388" s="148"/>
      <c r="I19388"/>
    </row>
    <row r="19389" spans="1:9" x14ac:dyDescent="0.25">
      <c r="A19389"/>
      <c r="B19389"/>
      <c r="C19389"/>
      <c r="D19389"/>
      <c r="E19389" s="148"/>
      <c r="F19389" s="148"/>
      <c r="G19389" s="149"/>
      <c r="H19389" s="148"/>
      <c r="I19389"/>
    </row>
    <row r="19390" spans="1:9" x14ac:dyDescent="0.25">
      <c r="A19390"/>
      <c r="B19390"/>
      <c r="C19390"/>
      <c r="D19390"/>
      <c r="E19390" s="148"/>
      <c r="F19390" s="148"/>
      <c r="G19390" s="149"/>
      <c r="H19390" s="148"/>
      <c r="I19390"/>
    </row>
    <row r="19391" spans="1:9" x14ac:dyDescent="0.25">
      <c r="A19391"/>
      <c r="B19391"/>
      <c r="C19391"/>
      <c r="D19391"/>
      <c r="E19391" s="148"/>
      <c r="F19391" s="148"/>
      <c r="G19391" s="149"/>
      <c r="H19391" s="148"/>
      <c r="I19391"/>
    </row>
    <row r="19392" spans="1:9" x14ac:dyDescent="0.25">
      <c r="A19392"/>
      <c r="B19392"/>
      <c r="C19392"/>
      <c r="D19392"/>
      <c r="E19392" s="148"/>
      <c r="F19392" s="148"/>
      <c r="G19392" s="149"/>
      <c r="H19392" s="148"/>
      <c r="I19392"/>
    </row>
    <row r="19393" spans="1:9" x14ac:dyDescent="0.25">
      <c r="A19393"/>
      <c r="B19393"/>
      <c r="C19393"/>
      <c r="D19393"/>
      <c r="E19393" s="148"/>
      <c r="F19393" s="148"/>
      <c r="G19393" s="149"/>
      <c r="H19393" s="148"/>
      <c r="I19393"/>
    </row>
    <row r="19394" spans="1:9" x14ac:dyDescent="0.25">
      <c r="A19394"/>
      <c r="B19394"/>
      <c r="C19394"/>
      <c r="D19394"/>
      <c r="E19394" s="148"/>
      <c r="F19394" s="148"/>
      <c r="G19394" s="149"/>
      <c r="H19394" s="148"/>
      <c r="I19394"/>
    </row>
    <row r="19395" spans="1:9" x14ac:dyDescent="0.25">
      <c r="A19395"/>
      <c r="B19395"/>
      <c r="C19395"/>
      <c r="D19395"/>
      <c r="E19395" s="148"/>
      <c r="F19395" s="148"/>
      <c r="G19395" s="149"/>
      <c r="H19395" s="148"/>
      <c r="I19395"/>
    </row>
    <row r="19396" spans="1:9" x14ac:dyDescent="0.25">
      <c r="A19396"/>
      <c r="B19396"/>
      <c r="C19396"/>
      <c r="D19396"/>
      <c r="E19396" s="148"/>
      <c r="F19396" s="148"/>
      <c r="G19396" s="149"/>
      <c r="H19396" s="148"/>
      <c r="I19396"/>
    </row>
    <row r="19397" spans="1:9" x14ac:dyDescent="0.25">
      <c r="A19397"/>
      <c r="B19397"/>
      <c r="C19397"/>
      <c r="D19397"/>
      <c r="E19397" s="148"/>
      <c r="F19397" s="148"/>
      <c r="G19397" s="149"/>
      <c r="H19397" s="148"/>
      <c r="I19397"/>
    </row>
    <row r="19398" spans="1:9" x14ac:dyDescent="0.25">
      <c r="A19398"/>
      <c r="B19398"/>
      <c r="C19398"/>
      <c r="D19398"/>
      <c r="E19398" s="148"/>
      <c r="F19398" s="148"/>
      <c r="G19398" s="149"/>
      <c r="H19398" s="148"/>
      <c r="I19398"/>
    </row>
    <row r="19399" spans="1:9" x14ac:dyDescent="0.25">
      <c r="A19399"/>
      <c r="B19399"/>
      <c r="C19399"/>
      <c r="D19399"/>
      <c r="E19399" s="148"/>
      <c r="F19399" s="148"/>
      <c r="G19399" s="149"/>
      <c r="H19399" s="148"/>
      <c r="I19399"/>
    </row>
    <row r="19400" spans="1:9" x14ac:dyDescent="0.25">
      <c r="A19400"/>
      <c r="B19400"/>
      <c r="C19400"/>
      <c r="D19400"/>
      <c r="E19400" s="148"/>
      <c r="F19400" s="148"/>
      <c r="G19400" s="149"/>
      <c r="H19400" s="148"/>
      <c r="I19400"/>
    </row>
    <row r="19401" spans="1:9" x14ac:dyDescent="0.25">
      <c r="A19401"/>
      <c r="B19401"/>
      <c r="C19401"/>
      <c r="D19401"/>
      <c r="E19401" s="148"/>
      <c r="F19401" s="148"/>
      <c r="G19401" s="149"/>
      <c r="H19401" s="148"/>
      <c r="I19401"/>
    </row>
    <row r="19402" spans="1:9" x14ac:dyDescent="0.25">
      <c r="A19402"/>
      <c r="B19402"/>
      <c r="C19402"/>
      <c r="D19402"/>
      <c r="E19402" s="148"/>
      <c r="F19402" s="148"/>
      <c r="G19402" s="149"/>
      <c r="H19402" s="148"/>
      <c r="I19402"/>
    </row>
    <row r="19403" spans="1:9" x14ac:dyDescent="0.25">
      <c r="A19403"/>
      <c r="B19403"/>
      <c r="C19403"/>
      <c r="D19403"/>
      <c r="E19403" s="148"/>
      <c r="F19403" s="148"/>
      <c r="G19403" s="149"/>
      <c r="H19403" s="148"/>
      <c r="I19403"/>
    </row>
    <row r="19404" spans="1:9" x14ac:dyDescent="0.25">
      <c r="A19404"/>
      <c r="B19404"/>
      <c r="C19404"/>
      <c r="D19404"/>
      <c r="E19404" s="148"/>
      <c r="F19404" s="148"/>
      <c r="G19404" s="149"/>
      <c r="H19404" s="148"/>
      <c r="I19404"/>
    </row>
    <row r="19405" spans="1:9" x14ac:dyDescent="0.25">
      <c r="A19405"/>
      <c r="B19405"/>
      <c r="C19405"/>
      <c r="D19405"/>
      <c r="E19405" s="148"/>
      <c r="F19405" s="148"/>
      <c r="G19405" s="149"/>
      <c r="H19405" s="148"/>
      <c r="I19405"/>
    </row>
    <row r="19406" spans="1:9" x14ac:dyDescent="0.25">
      <c r="A19406"/>
      <c r="B19406"/>
      <c r="C19406"/>
      <c r="D19406"/>
      <c r="E19406" s="148"/>
      <c r="F19406" s="148"/>
      <c r="G19406" s="149"/>
      <c r="H19406" s="148"/>
      <c r="I19406"/>
    </row>
    <row r="19407" spans="1:9" x14ac:dyDescent="0.25">
      <c r="A19407"/>
      <c r="B19407"/>
      <c r="C19407"/>
      <c r="D19407"/>
      <c r="E19407" s="148"/>
      <c r="F19407" s="148"/>
      <c r="G19407" s="149"/>
      <c r="H19407" s="148"/>
      <c r="I19407"/>
    </row>
    <row r="19408" spans="1:9" x14ac:dyDescent="0.25">
      <c r="A19408"/>
      <c r="B19408"/>
      <c r="C19408"/>
      <c r="D19408"/>
      <c r="E19408" s="148"/>
      <c r="F19408" s="148"/>
      <c r="G19408" s="149"/>
      <c r="H19408" s="148"/>
      <c r="I19408"/>
    </row>
    <row r="19409" spans="1:9" x14ac:dyDescent="0.25">
      <c r="A19409"/>
      <c r="B19409"/>
      <c r="C19409"/>
      <c r="D19409"/>
      <c r="E19409" s="148"/>
      <c r="F19409" s="148"/>
      <c r="G19409" s="149"/>
      <c r="H19409" s="148"/>
      <c r="I19409"/>
    </row>
    <row r="19410" spans="1:9" x14ac:dyDescent="0.25">
      <c r="A19410"/>
      <c r="B19410"/>
      <c r="C19410"/>
      <c r="D19410"/>
      <c r="E19410" s="148"/>
      <c r="F19410" s="148"/>
      <c r="G19410" s="149"/>
      <c r="H19410" s="148"/>
      <c r="I19410"/>
    </row>
    <row r="19411" spans="1:9" x14ac:dyDescent="0.25">
      <c r="A19411"/>
      <c r="B19411"/>
      <c r="C19411"/>
      <c r="D19411"/>
      <c r="E19411" s="148"/>
      <c r="F19411" s="148"/>
      <c r="G19411" s="149"/>
      <c r="H19411" s="148"/>
      <c r="I19411"/>
    </row>
    <row r="19412" spans="1:9" x14ac:dyDescent="0.25">
      <c r="A19412"/>
      <c r="B19412"/>
      <c r="C19412"/>
      <c r="D19412"/>
      <c r="E19412" s="148"/>
      <c r="F19412" s="148"/>
      <c r="G19412" s="149"/>
      <c r="H19412" s="148"/>
      <c r="I19412"/>
    </row>
    <row r="19413" spans="1:9" x14ac:dyDescent="0.25">
      <c r="A19413"/>
      <c r="B19413"/>
      <c r="C19413"/>
      <c r="D19413"/>
      <c r="E19413" s="148"/>
      <c r="F19413" s="148"/>
      <c r="G19413" s="149"/>
      <c r="H19413" s="148"/>
      <c r="I19413"/>
    </row>
    <row r="19414" spans="1:9" x14ac:dyDescent="0.25">
      <c r="A19414"/>
      <c r="B19414"/>
      <c r="C19414"/>
      <c r="D19414"/>
      <c r="E19414" s="148"/>
      <c r="F19414" s="148"/>
      <c r="G19414" s="149"/>
      <c r="H19414" s="148"/>
      <c r="I19414"/>
    </row>
    <row r="19415" spans="1:9" x14ac:dyDescent="0.25">
      <c r="A19415"/>
      <c r="B19415"/>
      <c r="C19415"/>
      <c r="D19415"/>
      <c r="E19415" s="148"/>
      <c r="F19415" s="148"/>
      <c r="G19415" s="149"/>
      <c r="H19415" s="148"/>
      <c r="I19415"/>
    </row>
    <row r="19416" spans="1:9" x14ac:dyDescent="0.25">
      <c r="A19416"/>
      <c r="B19416"/>
      <c r="C19416"/>
      <c r="D19416"/>
      <c r="E19416" s="148"/>
      <c r="F19416" s="148"/>
      <c r="G19416" s="149"/>
      <c r="H19416" s="148"/>
      <c r="I19416"/>
    </row>
    <row r="19417" spans="1:9" x14ac:dyDescent="0.25">
      <c r="A19417"/>
      <c r="B19417"/>
      <c r="C19417"/>
      <c r="D19417"/>
      <c r="E19417" s="148"/>
      <c r="F19417" s="148"/>
      <c r="G19417" s="149"/>
      <c r="H19417" s="148"/>
      <c r="I19417"/>
    </row>
    <row r="19418" spans="1:9" x14ac:dyDescent="0.25">
      <c r="A19418"/>
      <c r="B19418"/>
      <c r="C19418"/>
      <c r="D19418"/>
      <c r="E19418" s="148"/>
      <c r="F19418" s="148"/>
      <c r="G19418" s="149"/>
      <c r="H19418" s="148"/>
      <c r="I19418"/>
    </row>
    <row r="19419" spans="1:9" x14ac:dyDescent="0.25">
      <c r="A19419"/>
      <c r="B19419"/>
      <c r="C19419"/>
      <c r="D19419"/>
      <c r="E19419" s="148"/>
      <c r="F19419" s="148"/>
      <c r="G19419" s="149"/>
      <c r="H19419" s="148"/>
      <c r="I19419"/>
    </row>
    <row r="19420" spans="1:9" x14ac:dyDescent="0.25">
      <c r="A19420"/>
      <c r="B19420"/>
      <c r="C19420"/>
      <c r="D19420"/>
      <c r="E19420" s="148"/>
      <c r="F19420" s="148"/>
      <c r="G19420" s="149"/>
      <c r="H19420" s="148"/>
      <c r="I19420"/>
    </row>
    <row r="19421" spans="1:9" x14ac:dyDescent="0.25">
      <c r="A19421"/>
      <c r="B19421"/>
      <c r="C19421"/>
      <c r="D19421"/>
      <c r="E19421" s="148"/>
      <c r="F19421" s="148"/>
      <c r="G19421" s="149"/>
      <c r="H19421" s="148"/>
      <c r="I19421"/>
    </row>
    <row r="19422" spans="1:9" x14ac:dyDescent="0.25">
      <c r="A19422"/>
      <c r="B19422"/>
      <c r="C19422"/>
      <c r="D19422"/>
      <c r="E19422" s="148"/>
      <c r="F19422" s="148"/>
      <c r="G19422" s="149"/>
      <c r="H19422" s="148"/>
      <c r="I19422"/>
    </row>
    <row r="19423" spans="1:9" x14ac:dyDescent="0.25">
      <c r="A19423"/>
      <c r="B19423"/>
      <c r="C19423"/>
      <c r="D19423"/>
      <c r="E19423" s="148"/>
      <c r="F19423" s="148"/>
      <c r="G19423" s="149"/>
      <c r="H19423" s="148"/>
      <c r="I19423"/>
    </row>
    <row r="19424" spans="1:9" x14ac:dyDescent="0.25">
      <c r="A19424"/>
      <c r="B19424"/>
      <c r="C19424"/>
      <c r="D19424"/>
      <c r="E19424" s="148"/>
      <c r="F19424" s="148"/>
      <c r="G19424" s="149"/>
      <c r="H19424" s="148"/>
      <c r="I19424"/>
    </row>
    <row r="19425" spans="1:9" x14ac:dyDescent="0.25">
      <c r="A19425"/>
      <c r="B19425"/>
      <c r="C19425"/>
      <c r="D19425"/>
      <c r="E19425" s="148"/>
      <c r="F19425" s="148"/>
      <c r="G19425" s="149"/>
      <c r="H19425" s="148"/>
      <c r="I19425"/>
    </row>
    <row r="19426" spans="1:9" x14ac:dyDescent="0.25">
      <c r="A19426"/>
      <c r="B19426"/>
      <c r="C19426"/>
      <c r="D19426"/>
      <c r="E19426" s="148"/>
      <c r="F19426" s="148"/>
      <c r="G19426" s="149"/>
      <c r="H19426" s="148"/>
      <c r="I19426"/>
    </row>
    <row r="19427" spans="1:9" x14ac:dyDescent="0.25">
      <c r="A19427"/>
      <c r="B19427"/>
      <c r="C19427"/>
      <c r="D19427"/>
      <c r="E19427" s="148"/>
      <c r="F19427" s="148"/>
      <c r="G19427" s="149"/>
      <c r="H19427" s="148"/>
      <c r="I19427"/>
    </row>
    <row r="19428" spans="1:9" x14ac:dyDescent="0.25">
      <c r="A19428"/>
      <c r="B19428"/>
      <c r="C19428"/>
      <c r="D19428"/>
      <c r="E19428" s="148"/>
      <c r="F19428" s="148"/>
      <c r="G19428" s="149"/>
      <c r="H19428" s="148"/>
      <c r="I19428"/>
    </row>
    <row r="19429" spans="1:9" x14ac:dyDescent="0.25">
      <c r="A19429"/>
      <c r="B19429"/>
      <c r="C19429"/>
      <c r="D19429"/>
      <c r="E19429" s="148"/>
      <c r="F19429" s="148"/>
      <c r="G19429" s="149"/>
      <c r="H19429" s="148"/>
      <c r="I19429"/>
    </row>
    <row r="19430" spans="1:9" x14ac:dyDescent="0.25">
      <c r="A19430"/>
      <c r="B19430"/>
      <c r="C19430"/>
      <c r="D19430"/>
      <c r="E19430" s="148"/>
      <c r="F19430" s="148"/>
      <c r="G19430" s="149"/>
      <c r="H19430" s="148"/>
      <c r="I19430"/>
    </row>
    <row r="19431" spans="1:9" x14ac:dyDescent="0.25">
      <c r="A19431"/>
      <c r="B19431"/>
      <c r="C19431"/>
      <c r="D19431"/>
      <c r="E19431" s="148"/>
      <c r="F19431" s="148"/>
      <c r="G19431" s="149"/>
      <c r="H19431" s="148"/>
      <c r="I19431"/>
    </row>
    <row r="19432" spans="1:9" x14ac:dyDescent="0.25">
      <c r="A19432"/>
      <c r="B19432"/>
      <c r="C19432"/>
      <c r="D19432"/>
      <c r="E19432" s="148"/>
      <c r="F19432" s="148"/>
      <c r="G19432" s="149"/>
      <c r="H19432" s="148"/>
      <c r="I19432"/>
    </row>
    <row r="19433" spans="1:9" x14ac:dyDescent="0.25">
      <c r="A19433"/>
      <c r="B19433"/>
      <c r="C19433"/>
      <c r="D19433"/>
      <c r="E19433" s="148"/>
      <c r="F19433" s="148"/>
      <c r="G19433" s="149"/>
      <c r="H19433" s="148"/>
      <c r="I19433"/>
    </row>
    <row r="19434" spans="1:9" x14ac:dyDescent="0.25">
      <c r="A19434"/>
      <c r="B19434"/>
      <c r="C19434"/>
      <c r="D19434"/>
      <c r="E19434" s="148"/>
      <c r="F19434" s="148"/>
      <c r="G19434" s="149"/>
      <c r="H19434" s="148"/>
      <c r="I19434"/>
    </row>
    <row r="19435" spans="1:9" x14ac:dyDescent="0.25">
      <c r="A19435"/>
      <c r="B19435"/>
      <c r="C19435"/>
      <c r="D19435"/>
      <c r="E19435" s="148"/>
      <c r="F19435" s="148"/>
      <c r="G19435" s="149"/>
      <c r="H19435" s="148"/>
      <c r="I19435"/>
    </row>
    <row r="19436" spans="1:9" x14ac:dyDescent="0.25">
      <c r="A19436"/>
      <c r="B19436"/>
      <c r="C19436"/>
      <c r="D19436"/>
      <c r="E19436" s="148"/>
      <c r="F19436" s="148"/>
      <c r="G19436" s="149"/>
      <c r="H19436" s="148"/>
      <c r="I19436"/>
    </row>
    <row r="19437" spans="1:9" x14ac:dyDescent="0.25">
      <c r="A19437"/>
      <c r="B19437"/>
      <c r="C19437"/>
      <c r="D19437"/>
      <c r="E19437" s="148"/>
      <c r="F19437" s="148"/>
      <c r="G19437" s="149"/>
      <c r="H19437" s="148"/>
      <c r="I19437"/>
    </row>
    <row r="19438" spans="1:9" x14ac:dyDescent="0.25">
      <c r="A19438"/>
      <c r="B19438"/>
      <c r="C19438"/>
      <c r="D19438"/>
      <c r="E19438" s="148"/>
      <c r="F19438" s="148"/>
      <c r="G19438" s="149"/>
      <c r="H19438" s="148"/>
      <c r="I19438"/>
    </row>
    <row r="19439" spans="1:9" x14ac:dyDescent="0.25">
      <c r="A19439"/>
      <c r="B19439"/>
      <c r="C19439"/>
      <c r="D19439"/>
      <c r="E19439" s="148"/>
      <c r="F19439" s="148"/>
      <c r="G19439" s="149"/>
      <c r="H19439" s="148"/>
      <c r="I19439"/>
    </row>
    <row r="19440" spans="1:9" x14ac:dyDescent="0.25">
      <c r="A19440"/>
      <c r="B19440"/>
      <c r="C19440"/>
      <c r="D19440"/>
      <c r="E19440" s="148"/>
      <c r="F19440" s="148"/>
      <c r="G19440" s="149"/>
      <c r="H19440" s="148"/>
      <c r="I19440"/>
    </row>
    <row r="19441" spans="1:9" x14ac:dyDescent="0.25">
      <c r="A19441"/>
      <c r="B19441"/>
      <c r="C19441"/>
      <c r="D19441"/>
      <c r="E19441" s="148"/>
      <c r="F19441" s="148"/>
      <c r="G19441" s="149"/>
      <c r="H19441" s="148"/>
      <c r="I19441"/>
    </row>
    <row r="19442" spans="1:9" x14ac:dyDescent="0.25">
      <c r="A19442"/>
      <c r="B19442"/>
      <c r="C19442"/>
      <c r="D19442"/>
      <c r="E19442" s="148"/>
      <c r="F19442" s="148"/>
      <c r="G19442" s="149"/>
      <c r="H19442" s="148"/>
      <c r="I19442"/>
    </row>
    <row r="19443" spans="1:9" x14ac:dyDescent="0.25">
      <c r="A19443"/>
      <c r="B19443"/>
      <c r="C19443"/>
      <c r="D19443"/>
      <c r="E19443" s="148"/>
      <c r="F19443" s="148"/>
      <c r="G19443" s="149"/>
      <c r="H19443" s="148"/>
      <c r="I19443"/>
    </row>
    <row r="19444" spans="1:9" x14ac:dyDescent="0.25">
      <c r="A19444"/>
      <c r="B19444"/>
      <c r="C19444"/>
      <c r="D19444"/>
      <c r="E19444" s="148"/>
      <c r="F19444" s="148"/>
      <c r="G19444" s="149"/>
      <c r="H19444" s="148"/>
      <c r="I19444"/>
    </row>
    <row r="19445" spans="1:9" x14ac:dyDescent="0.25">
      <c r="A19445"/>
      <c r="B19445"/>
      <c r="C19445"/>
      <c r="D19445"/>
      <c r="E19445" s="148"/>
      <c r="F19445" s="148"/>
      <c r="G19445" s="149"/>
      <c r="H19445" s="148"/>
      <c r="I19445"/>
    </row>
    <row r="19446" spans="1:9" x14ac:dyDescent="0.25">
      <c r="A19446"/>
      <c r="B19446"/>
      <c r="C19446"/>
      <c r="D19446"/>
      <c r="E19446" s="148"/>
      <c r="F19446" s="148"/>
      <c r="G19446" s="149"/>
      <c r="H19446" s="148"/>
      <c r="I19446"/>
    </row>
    <row r="19447" spans="1:9" x14ac:dyDescent="0.25">
      <c r="A19447"/>
      <c r="B19447"/>
      <c r="C19447"/>
      <c r="D19447"/>
      <c r="E19447" s="148"/>
      <c r="F19447" s="148"/>
      <c r="G19447" s="149"/>
      <c r="H19447" s="148"/>
      <c r="I19447"/>
    </row>
    <row r="19448" spans="1:9" x14ac:dyDescent="0.25">
      <c r="A19448"/>
      <c r="B19448"/>
      <c r="C19448"/>
      <c r="D19448"/>
      <c r="E19448" s="148"/>
      <c r="F19448" s="148"/>
      <c r="G19448" s="149"/>
      <c r="H19448" s="148"/>
      <c r="I19448"/>
    </row>
    <row r="19449" spans="1:9" x14ac:dyDescent="0.25">
      <c r="A19449"/>
      <c r="B19449"/>
      <c r="C19449"/>
      <c r="D19449"/>
      <c r="E19449" s="148"/>
      <c r="F19449" s="148"/>
      <c r="G19449" s="149"/>
      <c r="H19449" s="148"/>
      <c r="I19449"/>
    </row>
    <row r="19450" spans="1:9" x14ac:dyDescent="0.25">
      <c r="A19450"/>
      <c r="B19450"/>
      <c r="C19450"/>
      <c r="D19450"/>
      <c r="E19450" s="148"/>
      <c r="F19450" s="148"/>
      <c r="G19450" s="149"/>
      <c r="H19450" s="148"/>
      <c r="I19450"/>
    </row>
    <row r="19451" spans="1:9" x14ac:dyDescent="0.25">
      <c r="A19451"/>
      <c r="B19451"/>
      <c r="C19451"/>
      <c r="D19451"/>
      <c r="E19451" s="148"/>
      <c r="F19451" s="148"/>
      <c r="G19451" s="149"/>
      <c r="H19451" s="148"/>
      <c r="I19451"/>
    </row>
    <row r="19452" spans="1:9" x14ac:dyDescent="0.25">
      <c r="A19452"/>
      <c r="B19452"/>
      <c r="C19452"/>
      <c r="D19452"/>
      <c r="E19452" s="148"/>
      <c r="F19452" s="148"/>
      <c r="G19452" s="149"/>
      <c r="H19452" s="148"/>
      <c r="I19452"/>
    </row>
    <row r="19453" spans="1:9" x14ac:dyDescent="0.25">
      <c r="A19453"/>
      <c r="B19453"/>
      <c r="C19453"/>
      <c r="D19453"/>
      <c r="E19453" s="148"/>
      <c r="F19453" s="148"/>
      <c r="G19453" s="149"/>
      <c r="H19453" s="148"/>
      <c r="I19453"/>
    </row>
    <row r="19454" spans="1:9" x14ac:dyDescent="0.25">
      <c r="A19454"/>
      <c r="B19454"/>
      <c r="C19454"/>
      <c r="D19454"/>
      <c r="E19454" s="148"/>
      <c r="F19454" s="148"/>
      <c r="G19454" s="149"/>
      <c r="H19454" s="148"/>
      <c r="I19454"/>
    </row>
    <row r="19455" spans="1:9" x14ac:dyDescent="0.25">
      <c r="A19455"/>
      <c r="B19455"/>
      <c r="C19455"/>
      <c r="D19455"/>
      <c r="E19455" s="148"/>
      <c r="F19455" s="148"/>
      <c r="G19455" s="149"/>
      <c r="H19455" s="148"/>
      <c r="I19455"/>
    </row>
    <row r="19456" spans="1:9" x14ac:dyDescent="0.25">
      <c r="A19456"/>
      <c r="B19456"/>
      <c r="C19456"/>
      <c r="D19456"/>
      <c r="E19456" s="148"/>
      <c r="F19456" s="148"/>
      <c r="G19456" s="149"/>
      <c r="H19456" s="148"/>
      <c r="I19456"/>
    </row>
    <row r="19457" spans="1:9" x14ac:dyDescent="0.25">
      <c r="A19457"/>
      <c r="B19457"/>
      <c r="C19457"/>
      <c r="D19457"/>
      <c r="E19457" s="148"/>
      <c r="F19457" s="148"/>
      <c r="G19457" s="149"/>
      <c r="H19457" s="148"/>
      <c r="I19457"/>
    </row>
    <row r="19458" spans="1:9" x14ac:dyDescent="0.25">
      <c r="A19458"/>
      <c r="B19458"/>
      <c r="C19458"/>
      <c r="D19458"/>
      <c r="E19458" s="148"/>
      <c r="F19458" s="148"/>
      <c r="G19458" s="149"/>
      <c r="H19458" s="148"/>
      <c r="I19458"/>
    </row>
    <row r="19459" spans="1:9" x14ac:dyDescent="0.25">
      <c r="A19459"/>
      <c r="B19459"/>
      <c r="C19459"/>
      <c r="D19459"/>
      <c r="E19459" s="148"/>
      <c r="F19459" s="148"/>
      <c r="G19459" s="149"/>
      <c r="H19459" s="148"/>
      <c r="I19459"/>
    </row>
    <row r="19460" spans="1:9" x14ac:dyDescent="0.25">
      <c r="A19460"/>
      <c r="B19460"/>
      <c r="C19460"/>
      <c r="D19460"/>
      <c r="E19460" s="148"/>
      <c r="F19460" s="148"/>
      <c r="G19460" s="149"/>
      <c r="H19460" s="148"/>
      <c r="I19460"/>
    </row>
    <row r="19461" spans="1:9" x14ac:dyDescent="0.25">
      <c r="A19461"/>
      <c r="B19461"/>
      <c r="C19461"/>
      <c r="D19461"/>
      <c r="E19461" s="148"/>
      <c r="F19461" s="148"/>
      <c r="G19461" s="149"/>
      <c r="H19461" s="148"/>
      <c r="I19461"/>
    </row>
    <row r="19462" spans="1:9" x14ac:dyDescent="0.25">
      <c r="A19462"/>
      <c r="B19462"/>
      <c r="C19462"/>
      <c r="D19462"/>
      <c r="E19462" s="148"/>
      <c r="F19462" s="148"/>
      <c r="G19462" s="149"/>
      <c r="H19462" s="148"/>
      <c r="I19462"/>
    </row>
    <row r="19463" spans="1:9" x14ac:dyDescent="0.25">
      <c r="A19463"/>
      <c r="B19463"/>
      <c r="C19463"/>
      <c r="D19463"/>
      <c r="E19463" s="148"/>
      <c r="F19463" s="148"/>
      <c r="G19463" s="149"/>
      <c r="H19463" s="148"/>
      <c r="I19463"/>
    </row>
    <row r="19464" spans="1:9" x14ac:dyDescent="0.25">
      <c r="A19464"/>
      <c r="B19464"/>
      <c r="C19464"/>
      <c r="D19464"/>
      <c r="E19464" s="148"/>
      <c r="F19464" s="148"/>
      <c r="G19464" s="149"/>
      <c r="H19464" s="148"/>
      <c r="I19464"/>
    </row>
    <row r="19465" spans="1:9" x14ac:dyDescent="0.25">
      <c r="A19465"/>
      <c r="B19465"/>
      <c r="C19465"/>
      <c r="D19465"/>
      <c r="E19465" s="148"/>
      <c r="F19465" s="148"/>
      <c r="G19465" s="149"/>
      <c r="H19465" s="148"/>
      <c r="I19465"/>
    </row>
    <row r="19466" spans="1:9" x14ac:dyDescent="0.25">
      <c r="A19466"/>
      <c r="B19466"/>
      <c r="C19466"/>
      <c r="D19466"/>
      <c r="E19466" s="148"/>
      <c r="F19466" s="148"/>
      <c r="G19466" s="149"/>
      <c r="H19466" s="148"/>
      <c r="I19466"/>
    </row>
    <row r="19467" spans="1:9" x14ac:dyDescent="0.25">
      <c r="A19467"/>
      <c r="B19467"/>
      <c r="C19467"/>
      <c r="D19467"/>
      <c r="E19467" s="148"/>
      <c r="F19467" s="148"/>
      <c r="G19467" s="149"/>
      <c r="H19467" s="148"/>
      <c r="I19467"/>
    </row>
    <row r="19468" spans="1:9" x14ac:dyDescent="0.25">
      <c r="A19468"/>
      <c r="B19468"/>
      <c r="C19468"/>
      <c r="D19468"/>
      <c r="E19468" s="148"/>
      <c r="F19468" s="148"/>
      <c r="G19468" s="149"/>
      <c r="H19468" s="148"/>
      <c r="I19468"/>
    </row>
    <row r="19469" spans="1:9" x14ac:dyDescent="0.25">
      <c r="A19469"/>
      <c r="B19469"/>
      <c r="C19469"/>
      <c r="D19469"/>
      <c r="E19469" s="148"/>
      <c r="F19469" s="148"/>
      <c r="G19469" s="149"/>
      <c r="H19469" s="148"/>
      <c r="I19469"/>
    </row>
    <row r="19470" spans="1:9" x14ac:dyDescent="0.25">
      <c r="A19470"/>
      <c r="B19470"/>
      <c r="C19470"/>
      <c r="D19470"/>
      <c r="E19470" s="148"/>
      <c r="F19470" s="148"/>
      <c r="G19470" s="149"/>
      <c r="H19470" s="148"/>
      <c r="I19470"/>
    </row>
    <row r="19471" spans="1:9" x14ac:dyDescent="0.25">
      <c r="A19471"/>
      <c r="B19471"/>
      <c r="C19471"/>
      <c r="D19471"/>
      <c r="E19471" s="148"/>
      <c r="F19471" s="148"/>
      <c r="G19471" s="149"/>
      <c r="H19471" s="148"/>
      <c r="I19471"/>
    </row>
    <row r="19472" spans="1:9" x14ac:dyDescent="0.25">
      <c r="A19472"/>
      <c r="B19472"/>
      <c r="C19472"/>
      <c r="D19472"/>
      <c r="E19472" s="148"/>
      <c r="F19472" s="148"/>
      <c r="G19472" s="149"/>
      <c r="H19472" s="148"/>
      <c r="I19472"/>
    </row>
    <row r="19473" spans="1:9" x14ac:dyDescent="0.25">
      <c r="A19473"/>
      <c r="B19473"/>
      <c r="C19473"/>
      <c r="D19473"/>
      <c r="E19473" s="148"/>
      <c r="F19473" s="148"/>
      <c r="G19473" s="149"/>
      <c r="H19473" s="148"/>
      <c r="I19473"/>
    </row>
    <row r="19474" spans="1:9" x14ac:dyDescent="0.25">
      <c r="A19474"/>
      <c r="B19474"/>
      <c r="C19474"/>
      <c r="D19474"/>
      <c r="E19474" s="148"/>
      <c r="F19474" s="148"/>
      <c r="G19474" s="149"/>
      <c r="H19474" s="148"/>
      <c r="I19474"/>
    </row>
    <row r="19475" spans="1:9" x14ac:dyDescent="0.25">
      <c r="A19475"/>
      <c r="B19475"/>
      <c r="C19475"/>
      <c r="D19475"/>
      <c r="E19475" s="148"/>
      <c r="F19475" s="148"/>
      <c r="G19475" s="149"/>
      <c r="H19475" s="148"/>
      <c r="I19475"/>
    </row>
    <row r="19476" spans="1:9" x14ac:dyDescent="0.25">
      <c r="A19476"/>
      <c r="B19476"/>
      <c r="C19476"/>
      <c r="D19476"/>
      <c r="E19476" s="148"/>
      <c r="F19476" s="148"/>
      <c r="G19476" s="149"/>
      <c r="H19476" s="148"/>
      <c r="I19476"/>
    </row>
    <row r="19477" spans="1:9" x14ac:dyDescent="0.25">
      <c r="A19477"/>
      <c r="B19477"/>
      <c r="C19477"/>
      <c r="D19477"/>
      <c r="E19477" s="148"/>
      <c r="F19477" s="148"/>
      <c r="G19477" s="149"/>
      <c r="H19477" s="148"/>
      <c r="I19477"/>
    </row>
    <row r="19478" spans="1:9" x14ac:dyDescent="0.25">
      <c r="A19478"/>
      <c r="B19478"/>
      <c r="C19478"/>
      <c r="D19478"/>
      <c r="E19478" s="148"/>
      <c r="F19478" s="148"/>
      <c r="G19478" s="149"/>
      <c r="H19478" s="148"/>
      <c r="I19478"/>
    </row>
    <row r="19479" spans="1:9" x14ac:dyDescent="0.25">
      <c r="A19479"/>
      <c r="B19479"/>
      <c r="C19479"/>
      <c r="D19479"/>
      <c r="E19479" s="148"/>
      <c r="F19479" s="148"/>
      <c r="G19479" s="149"/>
      <c r="H19479" s="148"/>
      <c r="I19479"/>
    </row>
    <row r="19480" spans="1:9" x14ac:dyDescent="0.25">
      <c r="A19480"/>
      <c r="B19480"/>
      <c r="C19480"/>
      <c r="D19480"/>
      <c r="E19480" s="148"/>
      <c r="F19480" s="148"/>
      <c r="G19480" s="149"/>
      <c r="H19480" s="148"/>
      <c r="I19480"/>
    </row>
    <row r="19481" spans="1:9" x14ac:dyDescent="0.25">
      <c r="A19481"/>
      <c r="B19481"/>
      <c r="C19481"/>
      <c r="D19481"/>
      <c r="E19481" s="148"/>
      <c r="F19481" s="148"/>
      <c r="G19481" s="149"/>
      <c r="H19481" s="148"/>
      <c r="I19481"/>
    </row>
    <row r="19482" spans="1:9" x14ac:dyDescent="0.25">
      <c r="A19482"/>
      <c r="B19482"/>
      <c r="C19482"/>
      <c r="D19482"/>
      <c r="E19482" s="148"/>
      <c r="F19482" s="148"/>
      <c r="G19482" s="149"/>
      <c r="H19482" s="148"/>
      <c r="I19482"/>
    </row>
    <row r="19483" spans="1:9" x14ac:dyDescent="0.25">
      <c r="A19483"/>
      <c r="B19483"/>
      <c r="C19483"/>
      <c r="D19483"/>
      <c r="E19483" s="148"/>
      <c r="F19483" s="148"/>
      <c r="G19483" s="149"/>
      <c r="H19483" s="148"/>
      <c r="I19483"/>
    </row>
    <row r="19484" spans="1:9" x14ac:dyDescent="0.25">
      <c r="A19484"/>
      <c r="B19484"/>
      <c r="C19484"/>
      <c r="D19484"/>
      <c r="E19484" s="148"/>
      <c r="F19484" s="148"/>
      <c r="G19484" s="149"/>
      <c r="H19484" s="148"/>
      <c r="I19484"/>
    </row>
    <row r="19485" spans="1:9" x14ac:dyDescent="0.25">
      <c r="A19485"/>
      <c r="B19485"/>
      <c r="C19485"/>
      <c r="D19485"/>
      <c r="E19485" s="148"/>
      <c r="F19485" s="148"/>
      <c r="G19485" s="149"/>
      <c r="H19485" s="148"/>
      <c r="I19485"/>
    </row>
    <row r="19486" spans="1:9" x14ac:dyDescent="0.25">
      <c r="A19486"/>
      <c r="B19486"/>
      <c r="C19486"/>
      <c r="D19486"/>
      <c r="E19486" s="148"/>
      <c r="F19486" s="148"/>
      <c r="G19486" s="149"/>
      <c r="H19486" s="148"/>
      <c r="I19486"/>
    </row>
    <row r="19487" spans="1:9" x14ac:dyDescent="0.25">
      <c r="A19487"/>
      <c r="B19487"/>
      <c r="C19487"/>
      <c r="D19487"/>
      <c r="E19487" s="148"/>
      <c r="F19487" s="148"/>
      <c r="G19487" s="149"/>
      <c r="H19487" s="148"/>
      <c r="I19487"/>
    </row>
    <row r="19488" spans="1:9" x14ac:dyDescent="0.25">
      <c r="A19488"/>
      <c r="B19488"/>
      <c r="C19488"/>
      <c r="D19488"/>
      <c r="E19488" s="148"/>
      <c r="F19488" s="148"/>
      <c r="G19488" s="149"/>
      <c r="H19488" s="148"/>
      <c r="I19488"/>
    </row>
    <row r="19489" spans="1:9" x14ac:dyDescent="0.25">
      <c r="A19489"/>
      <c r="B19489"/>
      <c r="C19489"/>
      <c r="D19489"/>
      <c r="E19489" s="148"/>
      <c r="F19489" s="148"/>
      <c r="G19489" s="149"/>
      <c r="H19489" s="148"/>
      <c r="I19489"/>
    </row>
    <row r="19490" spans="1:9" x14ac:dyDescent="0.25">
      <c r="A19490"/>
      <c r="B19490"/>
      <c r="C19490"/>
      <c r="D19490"/>
      <c r="E19490" s="148"/>
      <c r="F19490" s="148"/>
      <c r="G19490" s="149"/>
      <c r="H19490" s="148"/>
      <c r="I19490"/>
    </row>
    <row r="19491" spans="1:9" x14ac:dyDescent="0.25">
      <c r="A19491"/>
      <c r="B19491"/>
      <c r="C19491"/>
      <c r="D19491"/>
      <c r="E19491" s="148"/>
      <c r="F19491" s="148"/>
      <c r="G19491" s="149"/>
      <c r="H19491" s="148"/>
      <c r="I19491"/>
    </row>
    <row r="19492" spans="1:9" x14ac:dyDescent="0.25">
      <c r="A19492"/>
      <c r="B19492"/>
      <c r="C19492"/>
      <c r="D19492"/>
      <c r="E19492" s="148"/>
      <c r="F19492" s="148"/>
      <c r="G19492" s="149"/>
      <c r="H19492" s="148"/>
      <c r="I19492"/>
    </row>
    <row r="19493" spans="1:9" x14ac:dyDescent="0.25">
      <c r="A19493"/>
      <c r="B19493"/>
      <c r="C19493"/>
      <c r="D19493"/>
      <c r="E19493" s="148"/>
      <c r="F19493" s="148"/>
      <c r="G19493" s="149"/>
      <c r="H19493" s="148"/>
      <c r="I19493"/>
    </row>
    <row r="19494" spans="1:9" x14ac:dyDescent="0.25">
      <c r="A19494"/>
      <c r="B19494"/>
      <c r="C19494"/>
      <c r="D19494"/>
      <c r="E19494" s="148"/>
      <c r="F19494" s="148"/>
      <c r="G19494" s="149"/>
      <c r="H19494" s="148"/>
      <c r="I19494"/>
    </row>
    <row r="19495" spans="1:9" x14ac:dyDescent="0.25">
      <c r="A19495"/>
      <c r="B19495"/>
      <c r="C19495"/>
      <c r="D19495"/>
      <c r="E19495" s="148"/>
      <c r="F19495" s="148"/>
      <c r="G19495" s="149"/>
      <c r="H19495" s="148"/>
      <c r="I19495"/>
    </row>
    <row r="19496" spans="1:9" x14ac:dyDescent="0.25">
      <c r="A19496"/>
      <c r="B19496"/>
      <c r="C19496"/>
      <c r="D19496"/>
      <c r="E19496" s="148"/>
      <c r="F19496" s="148"/>
      <c r="G19496" s="149"/>
      <c r="H19496" s="148"/>
      <c r="I19496"/>
    </row>
    <row r="19497" spans="1:9" x14ac:dyDescent="0.25">
      <c r="A19497"/>
      <c r="B19497"/>
      <c r="C19497"/>
      <c r="D19497"/>
      <c r="E19497" s="148"/>
      <c r="F19497" s="148"/>
      <c r="G19497" s="149"/>
      <c r="H19497" s="148"/>
      <c r="I19497"/>
    </row>
    <row r="19498" spans="1:9" x14ac:dyDescent="0.25">
      <c r="A19498"/>
      <c r="B19498"/>
      <c r="C19498"/>
      <c r="D19498"/>
      <c r="E19498" s="148"/>
      <c r="F19498" s="148"/>
      <c r="G19498" s="149"/>
      <c r="H19498" s="148"/>
      <c r="I19498"/>
    </row>
    <row r="19499" spans="1:9" x14ac:dyDescent="0.25">
      <c r="A19499"/>
      <c r="B19499"/>
      <c r="C19499"/>
      <c r="D19499"/>
      <c r="E19499" s="148"/>
      <c r="F19499" s="148"/>
      <c r="G19499" s="149"/>
      <c r="H19499" s="148"/>
      <c r="I19499"/>
    </row>
    <row r="19500" spans="1:9" x14ac:dyDescent="0.25">
      <c r="A19500"/>
      <c r="B19500"/>
      <c r="C19500"/>
      <c r="D19500"/>
      <c r="E19500" s="148"/>
      <c r="F19500" s="148"/>
      <c r="G19500" s="149"/>
      <c r="H19500" s="148"/>
      <c r="I19500"/>
    </row>
    <row r="19501" spans="1:9" x14ac:dyDescent="0.25">
      <c r="A19501"/>
      <c r="B19501"/>
      <c r="C19501"/>
      <c r="D19501"/>
      <c r="E19501" s="148"/>
      <c r="F19501" s="148"/>
      <c r="G19501" s="149"/>
      <c r="H19501" s="148"/>
      <c r="I19501"/>
    </row>
    <row r="19502" spans="1:9" x14ac:dyDescent="0.25">
      <c r="A19502"/>
      <c r="B19502"/>
      <c r="C19502"/>
      <c r="D19502"/>
      <c r="E19502" s="148"/>
      <c r="F19502" s="148"/>
      <c r="G19502" s="149"/>
      <c r="H19502" s="148"/>
      <c r="I19502"/>
    </row>
    <row r="19503" spans="1:9" x14ac:dyDescent="0.25">
      <c r="A19503"/>
      <c r="B19503"/>
      <c r="C19503"/>
      <c r="D19503"/>
      <c r="E19503" s="148"/>
      <c r="F19503" s="148"/>
      <c r="G19503" s="149"/>
      <c r="H19503" s="148"/>
      <c r="I19503"/>
    </row>
    <row r="19504" spans="1:9" x14ac:dyDescent="0.25">
      <c r="A19504"/>
      <c r="B19504"/>
      <c r="C19504"/>
      <c r="D19504"/>
      <c r="E19504" s="148"/>
      <c r="F19504" s="148"/>
      <c r="G19504" s="149"/>
      <c r="H19504" s="148"/>
      <c r="I19504"/>
    </row>
    <row r="19505" spans="1:9" x14ac:dyDescent="0.25">
      <c r="A19505"/>
      <c r="B19505"/>
      <c r="C19505"/>
      <c r="D19505"/>
      <c r="E19505" s="148"/>
      <c r="F19505" s="148"/>
      <c r="G19505" s="149"/>
      <c r="H19505" s="148"/>
      <c r="I19505"/>
    </row>
    <row r="19506" spans="1:9" x14ac:dyDescent="0.25">
      <c r="A19506"/>
      <c r="B19506"/>
      <c r="C19506"/>
      <c r="D19506"/>
      <c r="E19506" s="148"/>
      <c r="F19506" s="148"/>
      <c r="G19506" s="149"/>
      <c r="H19506" s="148"/>
      <c r="I19506"/>
    </row>
    <row r="19507" spans="1:9" x14ac:dyDescent="0.25">
      <c r="A19507"/>
      <c r="B19507"/>
      <c r="C19507"/>
      <c r="D19507"/>
      <c r="E19507" s="148"/>
      <c r="F19507" s="148"/>
      <c r="G19507" s="149"/>
      <c r="H19507" s="148"/>
      <c r="I19507"/>
    </row>
    <row r="19508" spans="1:9" x14ac:dyDescent="0.25">
      <c r="A19508"/>
      <c r="B19508"/>
      <c r="C19508"/>
      <c r="D19508"/>
      <c r="E19508" s="148"/>
      <c r="F19508" s="148"/>
      <c r="G19508" s="149"/>
      <c r="H19508" s="148"/>
      <c r="I19508"/>
    </row>
    <row r="19509" spans="1:9" x14ac:dyDescent="0.25">
      <c r="A19509"/>
      <c r="B19509"/>
      <c r="C19509"/>
      <c r="D19509"/>
      <c r="E19509" s="148"/>
      <c r="F19509" s="148"/>
      <c r="G19509" s="149"/>
      <c r="H19509" s="148"/>
      <c r="I19509"/>
    </row>
    <row r="19510" spans="1:9" x14ac:dyDescent="0.25">
      <c r="A19510"/>
      <c r="B19510"/>
      <c r="C19510"/>
      <c r="D19510"/>
      <c r="E19510" s="148"/>
      <c r="F19510" s="148"/>
      <c r="G19510" s="149"/>
      <c r="H19510" s="148"/>
      <c r="I19510"/>
    </row>
    <row r="19511" spans="1:9" x14ac:dyDescent="0.25">
      <c r="A19511"/>
      <c r="B19511"/>
      <c r="C19511"/>
      <c r="D19511"/>
      <c r="E19511" s="148"/>
      <c r="F19511" s="148"/>
      <c r="G19511" s="149"/>
      <c r="H19511" s="148"/>
      <c r="I19511"/>
    </row>
    <row r="19512" spans="1:9" x14ac:dyDescent="0.25">
      <c r="A19512"/>
      <c r="B19512"/>
      <c r="C19512"/>
      <c r="D19512"/>
      <c r="E19512" s="148"/>
      <c r="F19512" s="148"/>
      <c r="G19512" s="149"/>
      <c r="H19512" s="148"/>
      <c r="I19512"/>
    </row>
    <row r="19513" spans="1:9" x14ac:dyDescent="0.25">
      <c r="A19513"/>
      <c r="B19513"/>
      <c r="C19513"/>
      <c r="D19513"/>
      <c r="E19513" s="148"/>
      <c r="F19513" s="148"/>
      <c r="G19513" s="149"/>
      <c r="H19513" s="148"/>
      <c r="I19513"/>
    </row>
    <row r="19514" spans="1:9" x14ac:dyDescent="0.25">
      <c r="A19514"/>
      <c r="B19514"/>
      <c r="C19514"/>
      <c r="D19514"/>
      <c r="E19514" s="148"/>
      <c r="F19514" s="148"/>
      <c r="G19514" s="149"/>
      <c r="H19514" s="148"/>
      <c r="I19514"/>
    </row>
    <row r="19515" spans="1:9" x14ac:dyDescent="0.25">
      <c r="A19515"/>
      <c r="B19515"/>
      <c r="C19515"/>
      <c r="D19515"/>
      <c r="E19515" s="148"/>
      <c r="F19515" s="148"/>
      <c r="G19515" s="149"/>
      <c r="H19515" s="148"/>
      <c r="I19515"/>
    </row>
    <row r="19516" spans="1:9" x14ac:dyDescent="0.25">
      <c r="A19516"/>
      <c r="B19516"/>
      <c r="C19516"/>
      <c r="D19516"/>
      <c r="E19516" s="148"/>
      <c r="F19516" s="148"/>
      <c r="G19516" s="149"/>
      <c r="H19516" s="148"/>
      <c r="I19516"/>
    </row>
    <row r="19517" spans="1:9" x14ac:dyDescent="0.25">
      <c r="A19517"/>
      <c r="B19517"/>
      <c r="C19517"/>
      <c r="D19517"/>
      <c r="E19517" s="148"/>
      <c r="F19517" s="148"/>
      <c r="G19517" s="149"/>
      <c r="H19517" s="148"/>
      <c r="I19517"/>
    </row>
    <row r="19518" spans="1:9" x14ac:dyDescent="0.25">
      <c r="A19518"/>
      <c r="B19518"/>
      <c r="C19518"/>
      <c r="D19518"/>
      <c r="E19518" s="148"/>
      <c r="F19518" s="148"/>
      <c r="G19518" s="149"/>
      <c r="H19518" s="148"/>
      <c r="I19518"/>
    </row>
    <row r="19519" spans="1:9" x14ac:dyDescent="0.25">
      <c r="A19519"/>
      <c r="B19519"/>
      <c r="C19519"/>
      <c r="D19519"/>
      <c r="E19519" s="148"/>
      <c r="F19519" s="148"/>
      <c r="G19519" s="149"/>
      <c r="H19519" s="148"/>
      <c r="I19519"/>
    </row>
    <row r="19520" spans="1:9" x14ac:dyDescent="0.25">
      <c r="A19520"/>
      <c r="B19520"/>
      <c r="C19520"/>
      <c r="D19520"/>
      <c r="E19520" s="148"/>
      <c r="F19520" s="148"/>
      <c r="G19520" s="149"/>
      <c r="H19520" s="148"/>
      <c r="I19520"/>
    </row>
    <row r="19521" spans="1:9" x14ac:dyDescent="0.25">
      <c r="A19521"/>
      <c r="B19521"/>
      <c r="C19521"/>
      <c r="D19521"/>
      <c r="E19521" s="148"/>
      <c r="F19521" s="148"/>
      <c r="G19521" s="149"/>
      <c r="H19521" s="148"/>
      <c r="I19521"/>
    </row>
    <row r="19522" spans="1:9" x14ac:dyDescent="0.25">
      <c r="A19522"/>
      <c r="B19522"/>
      <c r="C19522"/>
      <c r="D19522"/>
      <c r="E19522" s="148"/>
      <c r="F19522" s="148"/>
      <c r="G19522" s="149"/>
      <c r="H19522" s="148"/>
      <c r="I19522"/>
    </row>
    <row r="19523" spans="1:9" x14ac:dyDescent="0.25">
      <c r="A19523"/>
      <c r="B19523"/>
      <c r="C19523"/>
      <c r="D19523"/>
      <c r="E19523" s="148"/>
      <c r="F19523" s="148"/>
      <c r="G19523" s="149"/>
      <c r="H19523" s="148"/>
      <c r="I19523"/>
    </row>
    <row r="19524" spans="1:9" x14ac:dyDescent="0.25">
      <c r="A19524"/>
      <c r="B19524"/>
      <c r="C19524"/>
      <c r="D19524"/>
      <c r="E19524" s="148"/>
      <c r="F19524" s="148"/>
      <c r="G19524" s="149"/>
      <c r="H19524" s="148"/>
      <c r="I19524"/>
    </row>
    <row r="19525" spans="1:9" x14ac:dyDescent="0.25">
      <c r="A19525"/>
      <c r="B19525"/>
      <c r="C19525"/>
      <c r="D19525"/>
      <c r="E19525" s="148"/>
      <c r="F19525" s="148"/>
      <c r="G19525" s="149"/>
      <c r="H19525" s="148"/>
      <c r="I19525"/>
    </row>
    <row r="19526" spans="1:9" x14ac:dyDescent="0.25">
      <c r="A19526"/>
      <c r="B19526"/>
      <c r="C19526"/>
      <c r="D19526"/>
      <c r="E19526" s="148"/>
      <c r="F19526" s="148"/>
      <c r="G19526" s="149"/>
      <c r="H19526" s="148"/>
      <c r="I19526"/>
    </row>
    <row r="19527" spans="1:9" x14ac:dyDescent="0.25">
      <c r="A19527"/>
      <c r="B19527"/>
      <c r="C19527"/>
      <c r="D19527"/>
      <c r="E19527" s="148"/>
      <c r="F19527" s="148"/>
      <c r="G19527" s="149"/>
      <c r="H19527" s="148"/>
      <c r="I19527"/>
    </row>
    <row r="19528" spans="1:9" x14ac:dyDescent="0.25">
      <c r="A19528"/>
      <c r="B19528"/>
      <c r="C19528"/>
      <c r="D19528"/>
      <c r="E19528" s="148"/>
      <c r="F19528" s="148"/>
      <c r="G19528" s="149"/>
      <c r="H19528" s="148"/>
      <c r="I19528"/>
    </row>
    <row r="19529" spans="1:9" x14ac:dyDescent="0.25">
      <c r="A19529"/>
      <c r="B19529"/>
      <c r="C19529"/>
      <c r="D19529"/>
      <c r="E19529" s="148"/>
      <c r="F19529" s="148"/>
      <c r="G19529" s="149"/>
      <c r="H19529" s="148"/>
      <c r="I19529"/>
    </row>
    <row r="19530" spans="1:9" x14ac:dyDescent="0.25">
      <c r="A19530"/>
      <c r="B19530"/>
      <c r="C19530"/>
      <c r="D19530"/>
      <c r="E19530" s="148"/>
      <c r="F19530" s="148"/>
      <c r="G19530" s="149"/>
      <c r="H19530" s="148"/>
      <c r="I19530"/>
    </row>
    <row r="19531" spans="1:9" x14ac:dyDescent="0.25">
      <c r="A19531"/>
      <c r="B19531"/>
      <c r="C19531"/>
      <c r="D19531"/>
      <c r="E19531" s="148"/>
      <c r="F19531" s="148"/>
      <c r="G19531" s="149"/>
      <c r="H19531" s="148"/>
      <c r="I19531"/>
    </row>
    <row r="19532" spans="1:9" x14ac:dyDescent="0.25">
      <c r="A19532"/>
      <c r="B19532"/>
      <c r="C19532"/>
      <c r="D19532"/>
      <c r="E19532" s="148"/>
      <c r="F19532" s="148"/>
      <c r="G19532" s="149"/>
      <c r="H19532" s="148"/>
      <c r="I19532"/>
    </row>
    <row r="19533" spans="1:9" x14ac:dyDescent="0.25">
      <c r="A19533"/>
      <c r="B19533"/>
      <c r="C19533"/>
      <c r="D19533"/>
      <c r="E19533" s="148"/>
      <c r="F19533" s="148"/>
      <c r="G19533" s="149"/>
      <c r="H19533" s="148"/>
      <c r="I19533"/>
    </row>
    <row r="19534" spans="1:9" x14ac:dyDescent="0.25">
      <c r="A19534"/>
      <c r="B19534"/>
      <c r="C19534"/>
      <c r="D19534"/>
      <c r="E19534" s="148"/>
      <c r="F19534" s="148"/>
      <c r="G19534" s="149"/>
      <c r="H19534" s="148"/>
      <c r="I19534"/>
    </row>
    <row r="19535" spans="1:9" x14ac:dyDescent="0.25">
      <c r="A19535"/>
      <c r="B19535"/>
      <c r="C19535"/>
      <c r="D19535"/>
      <c r="E19535" s="148"/>
      <c r="F19535" s="148"/>
      <c r="G19535" s="149"/>
      <c r="H19535" s="148"/>
      <c r="I19535"/>
    </row>
    <row r="19536" spans="1:9" x14ac:dyDescent="0.25">
      <c r="A19536"/>
      <c r="B19536"/>
      <c r="C19536"/>
      <c r="D19536"/>
      <c r="E19536" s="148"/>
      <c r="F19536" s="148"/>
      <c r="G19536" s="149"/>
      <c r="H19536" s="148"/>
      <c r="I19536"/>
    </row>
    <row r="19537" spans="1:9" x14ac:dyDescent="0.25">
      <c r="A19537"/>
      <c r="B19537"/>
      <c r="C19537"/>
      <c r="D19537"/>
      <c r="E19537" s="148"/>
      <c r="F19537" s="148"/>
      <c r="G19537" s="149"/>
      <c r="H19537" s="148"/>
      <c r="I19537"/>
    </row>
    <row r="19538" spans="1:9" x14ac:dyDescent="0.25">
      <c r="A19538"/>
      <c r="B19538"/>
      <c r="C19538"/>
      <c r="D19538"/>
      <c r="E19538" s="148"/>
      <c r="F19538" s="148"/>
      <c r="G19538" s="149"/>
      <c r="H19538" s="148"/>
      <c r="I19538"/>
    </row>
    <row r="19539" spans="1:9" x14ac:dyDescent="0.25">
      <c r="A19539"/>
      <c r="B19539"/>
      <c r="C19539"/>
      <c r="D19539"/>
      <c r="E19539" s="148"/>
      <c r="F19539" s="148"/>
      <c r="G19539" s="149"/>
      <c r="H19539" s="148"/>
      <c r="I19539"/>
    </row>
    <row r="19540" spans="1:9" x14ac:dyDescent="0.25">
      <c r="A19540"/>
      <c r="B19540"/>
      <c r="C19540"/>
      <c r="D19540"/>
      <c r="E19540" s="148"/>
      <c r="F19540" s="148"/>
      <c r="G19540" s="149"/>
      <c r="H19540" s="148"/>
      <c r="I19540"/>
    </row>
    <row r="19541" spans="1:9" x14ac:dyDescent="0.25">
      <c r="A19541"/>
      <c r="B19541"/>
      <c r="C19541"/>
      <c r="D19541"/>
      <c r="E19541" s="148"/>
      <c r="F19541" s="148"/>
      <c r="G19541" s="149"/>
      <c r="H19541" s="148"/>
      <c r="I19541"/>
    </row>
    <row r="19542" spans="1:9" x14ac:dyDescent="0.25">
      <c r="A19542"/>
      <c r="B19542"/>
      <c r="C19542"/>
      <c r="D19542"/>
      <c r="E19542" s="148"/>
      <c r="F19542" s="148"/>
      <c r="G19542" s="149"/>
      <c r="H19542" s="148"/>
      <c r="I19542"/>
    </row>
    <row r="19543" spans="1:9" x14ac:dyDescent="0.25">
      <c r="A19543"/>
      <c r="B19543"/>
      <c r="C19543"/>
      <c r="D19543"/>
      <c r="E19543" s="148"/>
      <c r="F19543" s="148"/>
      <c r="G19543" s="149"/>
      <c r="H19543" s="148"/>
      <c r="I19543"/>
    </row>
    <row r="19544" spans="1:9" x14ac:dyDescent="0.25">
      <c r="A19544"/>
      <c r="B19544"/>
      <c r="C19544"/>
      <c r="D19544"/>
      <c r="E19544" s="148"/>
      <c r="F19544" s="148"/>
      <c r="G19544" s="149"/>
      <c r="H19544" s="148"/>
      <c r="I19544"/>
    </row>
    <row r="19545" spans="1:9" x14ac:dyDescent="0.25">
      <c r="A19545"/>
      <c r="B19545"/>
      <c r="C19545"/>
      <c r="D19545"/>
      <c r="E19545" s="148"/>
      <c r="F19545" s="148"/>
      <c r="G19545" s="149"/>
      <c r="H19545" s="148"/>
      <c r="I19545"/>
    </row>
    <row r="19546" spans="1:9" x14ac:dyDescent="0.25">
      <c r="A19546"/>
      <c r="B19546"/>
      <c r="C19546"/>
      <c r="D19546"/>
      <c r="E19546" s="148"/>
      <c r="F19546" s="148"/>
      <c r="G19546" s="149"/>
      <c r="H19546" s="148"/>
      <c r="I19546"/>
    </row>
    <row r="19547" spans="1:9" x14ac:dyDescent="0.25">
      <c r="A19547"/>
      <c r="B19547"/>
      <c r="C19547"/>
      <c r="D19547"/>
      <c r="E19547" s="148"/>
      <c r="F19547" s="148"/>
      <c r="G19547" s="149"/>
      <c r="H19547" s="148"/>
      <c r="I19547"/>
    </row>
    <row r="19548" spans="1:9" x14ac:dyDescent="0.25">
      <c r="A19548"/>
      <c r="B19548"/>
      <c r="C19548"/>
      <c r="D19548"/>
      <c r="E19548" s="148"/>
      <c r="F19548" s="148"/>
      <c r="G19548" s="149"/>
      <c r="H19548" s="148"/>
      <c r="I19548"/>
    </row>
    <row r="19549" spans="1:9" x14ac:dyDescent="0.25">
      <c r="A19549"/>
      <c r="B19549"/>
      <c r="C19549"/>
      <c r="D19549"/>
      <c r="E19549" s="148"/>
      <c r="F19549" s="148"/>
      <c r="G19549" s="149"/>
      <c r="H19549" s="148"/>
      <c r="I19549"/>
    </row>
    <row r="19550" spans="1:9" x14ac:dyDescent="0.25">
      <c r="A19550"/>
      <c r="B19550"/>
      <c r="C19550"/>
      <c r="D19550"/>
      <c r="E19550" s="148"/>
      <c r="F19550" s="148"/>
      <c r="G19550" s="149"/>
      <c r="H19550" s="148"/>
      <c r="I19550"/>
    </row>
    <row r="19551" spans="1:9" x14ac:dyDescent="0.25">
      <c r="A19551"/>
      <c r="B19551"/>
      <c r="C19551"/>
      <c r="D19551"/>
      <c r="E19551" s="148"/>
      <c r="F19551" s="148"/>
      <c r="G19551" s="149"/>
      <c r="H19551" s="148"/>
      <c r="I19551"/>
    </row>
    <row r="19552" spans="1:9" x14ac:dyDescent="0.25">
      <c r="A19552"/>
      <c r="B19552"/>
      <c r="C19552"/>
      <c r="D19552"/>
      <c r="E19552" s="148"/>
      <c r="F19552" s="148"/>
      <c r="G19552" s="149"/>
      <c r="H19552" s="148"/>
      <c r="I19552"/>
    </row>
    <row r="19553" spans="1:9" x14ac:dyDescent="0.25">
      <c r="A19553"/>
      <c r="B19553"/>
      <c r="C19553"/>
      <c r="D19553"/>
      <c r="E19553" s="148"/>
      <c r="F19553" s="148"/>
      <c r="G19553" s="149"/>
      <c r="H19553" s="148"/>
      <c r="I19553"/>
    </row>
    <row r="19554" spans="1:9" x14ac:dyDescent="0.25">
      <c r="A19554"/>
      <c r="B19554"/>
      <c r="C19554"/>
      <c r="D19554"/>
      <c r="E19554" s="148"/>
      <c r="F19554" s="148"/>
      <c r="G19554" s="149"/>
      <c r="H19554" s="148"/>
      <c r="I19554"/>
    </row>
    <row r="19555" spans="1:9" x14ac:dyDescent="0.25">
      <c r="A19555"/>
      <c r="B19555"/>
      <c r="C19555"/>
      <c r="D19555"/>
      <c r="E19555" s="148"/>
      <c r="F19555" s="148"/>
      <c r="G19555" s="149"/>
      <c r="H19555" s="148"/>
      <c r="I19555"/>
    </row>
    <row r="19556" spans="1:9" x14ac:dyDescent="0.25">
      <c r="A19556"/>
      <c r="B19556"/>
      <c r="C19556"/>
      <c r="D19556"/>
      <c r="E19556" s="148"/>
      <c r="F19556" s="148"/>
      <c r="G19556" s="149"/>
      <c r="H19556" s="148"/>
      <c r="I19556"/>
    </row>
    <row r="19557" spans="1:9" x14ac:dyDescent="0.25">
      <c r="A19557"/>
      <c r="B19557"/>
      <c r="C19557"/>
      <c r="D19557"/>
      <c r="E19557" s="148"/>
      <c r="F19557" s="148"/>
      <c r="G19557" s="149"/>
      <c r="H19557" s="148"/>
      <c r="I19557"/>
    </row>
    <row r="19558" spans="1:9" x14ac:dyDescent="0.25">
      <c r="A19558"/>
      <c r="B19558"/>
      <c r="C19558"/>
      <c r="D19558"/>
      <c r="E19558" s="148"/>
      <c r="F19558" s="148"/>
      <c r="G19558" s="149"/>
      <c r="H19558" s="148"/>
      <c r="I19558"/>
    </row>
    <row r="19559" spans="1:9" x14ac:dyDescent="0.25">
      <c r="A19559"/>
      <c r="B19559"/>
      <c r="C19559"/>
      <c r="D19559"/>
      <c r="E19559" s="148"/>
      <c r="F19559" s="148"/>
      <c r="G19559" s="149"/>
      <c r="H19559" s="148"/>
      <c r="I19559"/>
    </row>
    <row r="19560" spans="1:9" x14ac:dyDescent="0.25">
      <c r="A19560"/>
      <c r="B19560"/>
      <c r="C19560"/>
      <c r="D19560"/>
      <c r="E19560" s="148"/>
      <c r="F19560" s="148"/>
      <c r="G19560" s="149"/>
      <c r="H19560" s="148"/>
      <c r="I19560"/>
    </row>
    <row r="19561" spans="1:9" x14ac:dyDescent="0.25">
      <c r="A19561"/>
      <c r="B19561"/>
      <c r="C19561"/>
      <c r="D19561"/>
      <c r="E19561" s="148"/>
      <c r="F19561" s="148"/>
      <c r="G19561" s="149"/>
      <c r="H19561" s="148"/>
      <c r="I19561"/>
    </row>
    <row r="19562" spans="1:9" x14ac:dyDescent="0.25">
      <c r="A19562"/>
      <c r="B19562"/>
      <c r="C19562"/>
      <c r="D19562"/>
      <c r="E19562" s="148"/>
      <c r="F19562" s="148"/>
      <c r="G19562" s="149"/>
      <c r="H19562" s="148"/>
      <c r="I19562"/>
    </row>
    <row r="19563" spans="1:9" x14ac:dyDescent="0.25">
      <c r="A19563"/>
      <c r="B19563"/>
      <c r="C19563"/>
      <c r="D19563"/>
      <c r="E19563" s="148"/>
      <c r="F19563" s="148"/>
      <c r="G19563" s="149"/>
      <c r="H19563" s="148"/>
      <c r="I19563"/>
    </row>
    <row r="19564" spans="1:9" x14ac:dyDescent="0.25">
      <c r="A19564"/>
      <c r="B19564"/>
      <c r="C19564"/>
      <c r="D19564"/>
      <c r="E19564" s="148"/>
      <c r="F19564" s="148"/>
      <c r="G19564" s="149"/>
      <c r="H19564" s="148"/>
      <c r="I19564"/>
    </row>
    <row r="19565" spans="1:9" x14ac:dyDescent="0.25">
      <c r="A19565"/>
      <c r="B19565"/>
      <c r="C19565"/>
      <c r="D19565"/>
      <c r="E19565" s="148"/>
      <c r="F19565" s="148"/>
      <c r="G19565" s="149"/>
      <c r="H19565" s="148"/>
      <c r="I19565"/>
    </row>
    <row r="19566" spans="1:9" x14ac:dyDescent="0.25">
      <c r="A19566"/>
      <c r="B19566"/>
      <c r="C19566"/>
      <c r="D19566"/>
      <c r="E19566" s="148"/>
      <c r="F19566" s="148"/>
      <c r="G19566" s="149"/>
      <c r="H19566" s="148"/>
      <c r="I19566"/>
    </row>
    <row r="19567" spans="1:9" x14ac:dyDescent="0.25">
      <c r="A19567"/>
      <c r="B19567"/>
      <c r="C19567"/>
      <c r="D19567"/>
      <c r="E19567" s="148"/>
      <c r="F19567" s="148"/>
      <c r="G19567" s="149"/>
      <c r="H19567" s="148"/>
      <c r="I19567"/>
    </row>
    <row r="19568" spans="1:9" x14ac:dyDescent="0.25">
      <c r="A19568"/>
      <c r="B19568"/>
      <c r="C19568"/>
      <c r="D19568"/>
      <c r="E19568" s="148"/>
      <c r="F19568" s="148"/>
      <c r="G19568" s="149"/>
      <c r="H19568" s="148"/>
      <c r="I19568"/>
    </row>
    <row r="19569" spans="1:9" x14ac:dyDescent="0.25">
      <c r="A19569"/>
      <c r="B19569"/>
      <c r="C19569"/>
      <c r="D19569"/>
      <c r="E19569" s="148"/>
      <c r="F19569" s="148"/>
      <c r="G19569" s="149"/>
      <c r="H19569" s="148"/>
      <c r="I19569"/>
    </row>
    <row r="19570" spans="1:9" x14ac:dyDescent="0.25">
      <c r="A19570"/>
      <c r="B19570"/>
      <c r="C19570"/>
      <c r="D19570"/>
      <c r="E19570" s="148"/>
      <c r="F19570" s="148"/>
      <c r="G19570" s="149"/>
      <c r="H19570" s="148"/>
      <c r="I19570"/>
    </row>
    <row r="19571" spans="1:9" x14ac:dyDescent="0.25">
      <c r="A19571"/>
      <c r="B19571"/>
      <c r="C19571"/>
      <c r="D19571"/>
      <c r="E19571" s="148"/>
      <c r="F19571" s="148"/>
      <c r="G19571" s="149"/>
      <c r="H19571" s="148"/>
      <c r="I19571"/>
    </row>
    <row r="19572" spans="1:9" x14ac:dyDescent="0.25">
      <c r="A19572"/>
      <c r="B19572"/>
      <c r="C19572"/>
      <c r="D19572"/>
      <c r="E19572" s="148"/>
      <c r="F19572" s="148"/>
      <c r="G19572" s="149"/>
      <c r="H19572" s="148"/>
      <c r="I19572"/>
    </row>
    <row r="19573" spans="1:9" x14ac:dyDescent="0.25">
      <c r="A19573"/>
      <c r="B19573"/>
      <c r="C19573"/>
      <c r="D19573"/>
      <c r="E19573" s="148"/>
      <c r="F19573" s="148"/>
      <c r="G19573" s="149"/>
      <c r="H19573" s="148"/>
      <c r="I19573"/>
    </row>
    <row r="19574" spans="1:9" x14ac:dyDescent="0.25">
      <c r="A19574"/>
      <c r="B19574"/>
      <c r="C19574"/>
      <c r="D19574"/>
      <c r="E19574" s="148"/>
      <c r="F19574" s="148"/>
      <c r="G19574" s="149"/>
      <c r="H19574" s="148"/>
      <c r="I19574"/>
    </row>
    <row r="19575" spans="1:9" x14ac:dyDescent="0.25">
      <c r="A19575"/>
      <c r="B19575"/>
      <c r="C19575"/>
      <c r="D19575"/>
      <c r="E19575" s="148"/>
      <c r="F19575" s="148"/>
      <c r="G19575" s="149"/>
      <c r="H19575" s="148"/>
      <c r="I19575"/>
    </row>
    <row r="19576" spans="1:9" x14ac:dyDescent="0.25">
      <c r="A19576"/>
      <c r="B19576"/>
      <c r="C19576"/>
      <c r="D19576"/>
      <c r="E19576" s="148"/>
      <c r="F19576" s="148"/>
      <c r="G19576" s="149"/>
      <c r="H19576" s="148"/>
      <c r="I19576"/>
    </row>
    <row r="19577" spans="1:9" x14ac:dyDescent="0.25">
      <c r="A19577"/>
      <c r="B19577"/>
      <c r="C19577"/>
      <c r="D19577"/>
      <c r="E19577" s="148"/>
      <c r="F19577" s="148"/>
      <c r="G19577" s="149"/>
      <c r="H19577" s="148"/>
      <c r="I19577"/>
    </row>
    <row r="19578" spans="1:9" x14ac:dyDescent="0.25">
      <c r="A19578"/>
      <c r="B19578"/>
      <c r="C19578"/>
      <c r="D19578"/>
      <c r="E19578" s="148"/>
      <c r="F19578" s="148"/>
      <c r="G19578" s="149"/>
      <c r="H19578" s="148"/>
      <c r="I19578"/>
    </row>
    <row r="19579" spans="1:9" x14ac:dyDescent="0.25">
      <c r="A19579"/>
      <c r="B19579"/>
      <c r="C19579"/>
      <c r="D19579"/>
      <c r="E19579" s="148"/>
      <c r="F19579" s="148"/>
      <c r="G19579" s="149"/>
      <c r="H19579" s="148"/>
      <c r="I19579"/>
    </row>
    <row r="19580" spans="1:9" x14ac:dyDescent="0.25">
      <c r="A19580"/>
      <c r="B19580"/>
      <c r="C19580"/>
      <c r="D19580"/>
      <c r="E19580" s="148"/>
      <c r="F19580" s="148"/>
      <c r="G19580" s="149"/>
      <c r="H19580" s="148"/>
      <c r="I19580"/>
    </row>
    <row r="19581" spans="1:9" x14ac:dyDescent="0.25">
      <c r="A19581"/>
      <c r="B19581"/>
      <c r="C19581"/>
      <c r="D19581"/>
      <c r="E19581" s="148"/>
      <c r="F19581" s="148"/>
      <c r="G19581" s="149"/>
      <c r="H19581" s="148"/>
      <c r="I19581"/>
    </row>
    <row r="19582" spans="1:9" x14ac:dyDescent="0.25">
      <c r="A19582"/>
      <c r="B19582"/>
      <c r="C19582"/>
      <c r="D19582"/>
      <c r="E19582" s="148"/>
      <c r="F19582" s="148"/>
      <c r="G19582" s="149"/>
      <c r="H19582" s="148"/>
      <c r="I19582"/>
    </row>
    <row r="19583" spans="1:9" x14ac:dyDescent="0.25">
      <c r="A19583"/>
      <c r="B19583"/>
      <c r="C19583"/>
      <c r="D19583"/>
      <c r="E19583" s="148"/>
      <c r="F19583" s="148"/>
      <c r="G19583" s="149"/>
      <c r="H19583" s="148"/>
      <c r="I19583"/>
    </row>
    <row r="19584" spans="1:9" x14ac:dyDescent="0.25">
      <c r="A19584"/>
      <c r="B19584"/>
      <c r="C19584"/>
      <c r="D19584"/>
      <c r="E19584" s="148"/>
      <c r="F19584" s="148"/>
      <c r="G19584" s="149"/>
      <c r="H19584" s="148"/>
      <c r="I19584"/>
    </row>
    <row r="19585" spans="1:9" x14ac:dyDescent="0.25">
      <c r="A19585"/>
      <c r="B19585"/>
      <c r="C19585"/>
      <c r="D19585"/>
      <c r="E19585" s="148"/>
      <c r="F19585" s="148"/>
      <c r="G19585" s="149"/>
      <c r="H19585" s="148"/>
      <c r="I19585"/>
    </row>
    <row r="19586" spans="1:9" x14ac:dyDescent="0.25">
      <c r="A19586"/>
      <c r="B19586"/>
      <c r="C19586"/>
      <c r="D19586"/>
      <c r="E19586" s="148"/>
      <c r="F19586" s="148"/>
      <c r="G19586" s="149"/>
      <c r="H19586" s="148"/>
      <c r="I19586"/>
    </row>
    <row r="19587" spans="1:9" x14ac:dyDescent="0.25">
      <c r="A19587"/>
      <c r="B19587"/>
      <c r="C19587"/>
      <c r="D19587"/>
      <c r="E19587" s="148"/>
      <c r="F19587" s="148"/>
      <c r="G19587" s="149"/>
      <c r="H19587" s="148"/>
      <c r="I19587"/>
    </row>
    <row r="19588" spans="1:9" x14ac:dyDescent="0.25">
      <c r="A19588"/>
      <c r="B19588"/>
      <c r="C19588"/>
      <c r="D19588"/>
      <c r="E19588" s="148"/>
      <c r="F19588" s="148"/>
      <c r="G19588" s="149"/>
      <c r="H19588" s="148"/>
      <c r="I19588"/>
    </row>
    <row r="19589" spans="1:9" x14ac:dyDescent="0.25">
      <c r="A19589"/>
      <c r="B19589"/>
      <c r="C19589"/>
      <c r="D19589"/>
      <c r="E19589" s="148"/>
      <c r="F19589" s="148"/>
      <c r="G19589" s="149"/>
      <c r="H19589" s="148"/>
      <c r="I19589"/>
    </row>
    <row r="19590" spans="1:9" x14ac:dyDescent="0.25">
      <c r="A19590"/>
      <c r="B19590"/>
      <c r="C19590"/>
      <c r="D19590"/>
      <c r="E19590" s="148"/>
      <c r="F19590" s="148"/>
      <c r="G19590" s="149"/>
      <c r="H19590" s="148"/>
      <c r="I19590"/>
    </row>
    <row r="19591" spans="1:9" x14ac:dyDescent="0.25">
      <c r="A19591"/>
      <c r="B19591"/>
      <c r="C19591"/>
      <c r="D19591"/>
      <c r="E19591" s="148"/>
      <c r="F19591" s="148"/>
      <c r="G19591" s="149"/>
      <c r="H19591" s="148"/>
      <c r="I19591"/>
    </row>
    <row r="19592" spans="1:9" x14ac:dyDescent="0.25">
      <c r="A19592"/>
      <c r="B19592"/>
      <c r="C19592"/>
      <c r="D19592"/>
      <c r="E19592" s="148"/>
      <c r="F19592" s="148"/>
      <c r="G19592" s="149"/>
      <c r="H19592" s="148"/>
      <c r="I19592"/>
    </row>
    <row r="19593" spans="1:9" x14ac:dyDescent="0.25">
      <c r="A19593"/>
      <c r="B19593"/>
      <c r="C19593"/>
      <c r="D19593"/>
      <c r="E19593" s="148"/>
      <c r="F19593" s="148"/>
      <c r="G19593" s="149"/>
      <c r="H19593" s="148"/>
      <c r="I19593"/>
    </row>
    <row r="19594" spans="1:9" x14ac:dyDescent="0.25">
      <c r="A19594"/>
      <c r="B19594"/>
      <c r="C19594"/>
      <c r="D19594"/>
      <c r="E19594" s="148"/>
      <c r="F19594" s="148"/>
      <c r="G19594" s="149"/>
      <c r="H19594" s="148"/>
      <c r="I19594"/>
    </row>
    <row r="19595" spans="1:9" x14ac:dyDescent="0.25">
      <c r="A19595"/>
      <c r="B19595"/>
      <c r="C19595"/>
      <c r="D19595"/>
      <c r="E19595" s="148"/>
      <c r="F19595" s="148"/>
      <c r="G19595" s="149"/>
      <c r="H19595" s="148"/>
      <c r="I19595"/>
    </row>
    <row r="19596" spans="1:9" x14ac:dyDescent="0.25">
      <c r="A19596"/>
      <c r="B19596"/>
      <c r="C19596"/>
      <c r="D19596"/>
      <c r="E19596" s="148"/>
      <c r="F19596" s="148"/>
      <c r="G19596" s="149"/>
      <c r="H19596" s="148"/>
      <c r="I19596"/>
    </row>
    <row r="19597" spans="1:9" x14ac:dyDescent="0.25">
      <c r="A19597"/>
      <c r="B19597"/>
      <c r="C19597"/>
      <c r="D19597"/>
      <c r="E19597" s="148"/>
      <c r="F19597" s="148"/>
      <c r="G19597" s="149"/>
      <c r="H19597" s="148"/>
      <c r="I19597"/>
    </row>
    <row r="19598" spans="1:9" x14ac:dyDescent="0.25">
      <c r="A19598"/>
      <c r="B19598"/>
      <c r="C19598"/>
      <c r="D19598"/>
      <c r="E19598" s="148"/>
      <c r="F19598" s="148"/>
      <c r="G19598" s="149"/>
      <c r="H19598" s="148"/>
      <c r="I19598"/>
    </row>
    <row r="19599" spans="1:9" x14ac:dyDescent="0.25">
      <c r="A19599"/>
      <c r="B19599"/>
      <c r="C19599"/>
      <c r="D19599"/>
      <c r="E19599" s="148"/>
      <c r="F19599" s="148"/>
      <c r="G19599" s="149"/>
      <c r="H19599" s="148"/>
      <c r="I19599"/>
    </row>
    <row r="19600" spans="1:9" x14ac:dyDescent="0.25">
      <c r="A19600"/>
      <c r="B19600"/>
      <c r="C19600"/>
      <c r="D19600"/>
      <c r="E19600" s="148"/>
      <c r="F19600" s="148"/>
      <c r="G19600" s="149"/>
      <c r="H19600" s="148"/>
      <c r="I19600"/>
    </row>
    <row r="19601" spans="1:9" x14ac:dyDescent="0.25">
      <c r="A19601"/>
      <c r="B19601"/>
      <c r="C19601"/>
      <c r="D19601"/>
      <c r="E19601" s="148"/>
      <c r="F19601" s="148"/>
      <c r="G19601" s="149"/>
      <c r="H19601" s="148"/>
      <c r="I19601"/>
    </row>
    <row r="19602" spans="1:9" x14ac:dyDescent="0.25">
      <c r="A19602"/>
      <c r="B19602"/>
      <c r="C19602"/>
      <c r="D19602"/>
      <c r="E19602" s="148"/>
      <c r="F19602" s="148"/>
      <c r="G19602" s="149"/>
      <c r="H19602" s="148"/>
      <c r="I19602"/>
    </row>
    <row r="19603" spans="1:9" x14ac:dyDescent="0.25">
      <c r="A19603"/>
      <c r="B19603"/>
      <c r="C19603"/>
      <c r="D19603"/>
      <c r="E19603" s="148"/>
      <c r="F19603" s="148"/>
      <c r="G19603" s="149"/>
      <c r="H19603" s="148"/>
      <c r="I19603"/>
    </row>
    <row r="19604" spans="1:9" x14ac:dyDescent="0.25">
      <c r="A19604"/>
      <c r="B19604"/>
      <c r="C19604"/>
      <c r="D19604"/>
      <c r="E19604" s="148"/>
      <c r="F19604" s="148"/>
      <c r="G19604" s="149"/>
      <c r="H19604" s="148"/>
      <c r="I19604"/>
    </row>
    <row r="19605" spans="1:9" x14ac:dyDescent="0.25">
      <c r="A19605"/>
      <c r="B19605"/>
      <c r="C19605"/>
      <c r="D19605"/>
      <c r="E19605" s="148"/>
      <c r="F19605" s="148"/>
      <c r="G19605" s="149"/>
      <c r="H19605" s="148"/>
      <c r="I19605"/>
    </row>
    <row r="19606" spans="1:9" x14ac:dyDescent="0.25">
      <c r="A19606"/>
      <c r="B19606"/>
      <c r="C19606"/>
      <c r="D19606"/>
      <c r="E19606" s="148"/>
      <c r="F19606" s="148"/>
      <c r="G19606" s="149"/>
      <c r="H19606" s="148"/>
      <c r="I19606"/>
    </row>
    <row r="19607" spans="1:9" x14ac:dyDescent="0.25">
      <c r="A19607"/>
      <c r="B19607"/>
      <c r="C19607"/>
      <c r="D19607"/>
      <c r="E19607" s="148"/>
      <c r="F19607" s="148"/>
      <c r="G19607" s="149"/>
      <c r="H19607" s="148"/>
      <c r="I19607"/>
    </row>
    <row r="19608" spans="1:9" x14ac:dyDescent="0.25">
      <c r="A19608"/>
      <c r="B19608"/>
      <c r="C19608"/>
      <c r="D19608"/>
      <c r="E19608" s="148"/>
      <c r="F19608" s="148"/>
      <c r="G19608" s="149"/>
      <c r="H19608" s="148"/>
      <c r="I19608"/>
    </row>
    <row r="19609" spans="1:9" x14ac:dyDescent="0.25">
      <c r="A19609"/>
      <c r="B19609"/>
      <c r="C19609"/>
      <c r="D19609"/>
      <c r="E19609" s="148"/>
      <c r="F19609" s="148"/>
      <c r="G19609" s="149"/>
      <c r="H19609" s="148"/>
      <c r="I19609"/>
    </row>
    <row r="19610" spans="1:9" x14ac:dyDescent="0.25">
      <c r="A19610"/>
      <c r="B19610"/>
      <c r="C19610"/>
      <c r="D19610"/>
      <c r="E19610" s="148"/>
      <c r="F19610" s="148"/>
      <c r="G19610" s="149"/>
      <c r="H19610" s="148"/>
      <c r="I19610"/>
    </row>
    <row r="19611" spans="1:9" x14ac:dyDescent="0.25">
      <c r="A19611"/>
      <c r="B19611"/>
      <c r="C19611"/>
      <c r="D19611"/>
      <c r="E19611" s="148"/>
      <c r="F19611" s="148"/>
      <c r="G19611" s="149"/>
      <c r="H19611" s="148"/>
      <c r="I19611"/>
    </row>
    <row r="19612" spans="1:9" x14ac:dyDescent="0.25">
      <c r="A19612"/>
      <c r="B19612"/>
      <c r="C19612"/>
      <c r="D19612"/>
      <c r="E19612" s="148"/>
      <c r="F19612" s="148"/>
      <c r="G19612" s="149"/>
      <c r="H19612" s="148"/>
      <c r="I19612"/>
    </row>
    <row r="19613" spans="1:9" x14ac:dyDescent="0.25">
      <c r="A19613"/>
      <c r="B19613"/>
      <c r="C19613"/>
      <c r="D19613"/>
      <c r="E19613" s="148"/>
      <c r="F19613" s="148"/>
      <c r="G19613" s="149"/>
      <c r="H19613" s="148"/>
      <c r="I19613"/>
    </row>
    <row r="19614" spans="1:9" x14ac:dyDescent="0.25">
      <c r="A19614"/>
      <c r="B19614"/>
      <c r="C19614"/>
      <c r="D19614"/>
      <c r="E19614" s="148"/>
      <c r="F19614" s="148"/>
      <c r="G19614" s="149"/>
      <c r="H19614" s="148"/>
      <c r="I19614"/>
    </row>
    <row r="19615" spans="1:9" x14ac:dyDescent="0.25">
      <c r="A19615"/>
      <c r="B19615"/>
      <c r="C19615"/>
      <c r="D19615"/>
      <c r="E19615" s="148"/>
      <c r="F19615" s="148"/>
      <c r="G19615" s="149"/>
      <c r="H19615" s="148"/>
      <c r="I19615"/>
    </row>
    <row r="19616" spans="1:9" x14ac:dyDescent="0.25">
      <c r="A19616"/>
      <c r="B19616"/>
      <c r="C19616"/>
      <c r="D19616"/>
      <c r="E19616" s="148"/>
      <c r="F19616" s="148"/>
      <c r="G19616" s="149"/>
      <c r="H19616" s="148"/>
      <c r="I19616"/>
    </row>
    <row r="19617" spans="1:9" x14ac:dyDescent="0.25">
      <c r="A19617"/>
      <c r="B19617"/>
      <c r="C19617"/>
      <c r="D19617"/>
      <c r="E19617" s="148"/>
      <c r="F19617" s="148"/>
      <c r="G19617" s="149"/>
      <c r="H19617" s="148"/>
      <c r="I19617"/>
    </row>
    <row r="19618" spans="1:9" x14ac:dyDescent="0.25">
      <c r="A19618"/>
      <c r="B19618"/>
      <c r="C19618"/>
      <c r="D19618"/>
      <c r="E19618" s="148"/>
      <c r="F19618" s="148"/>
      <c r="G19618" s="149"/>
      <c r="H19618" s="148"/>
      <c r="I19618"/>
    </row>
    <row r="19619" spans="1:9" x14ac:dyDescent="0.25">
      <c r="A19619"/>
      <c r="B19619"/>
      <c r="C19619"/>
      <c r="D19619"/>
      <c r="E19619" s="148"/>
      <c r="F19619" s="148"/>
      <c r="G19619" s="149"/>
      <c r="H19619" s="148"/>
      <c r="I19619"/>
    </row>
    <row r="19620" spans="1:9" x14ac:dyDescent="0.25">
      <c r="A19620"/>
      <c r="B19620"/>
      <c r="C19620"/>
      <c r="D19620"/>
      <c r="E19620" s="148"/>
      <c r="F19620" s="148"/>
      <c r="G19620" s="149"/>
      <c r="H19620" s="148"/>
      <c r="I19620"/>
    </row>
    <row r="19621" spans="1:9" x14ac:dyDescent="0.25">
      <c r="A19621"/>
      <c r="B19621"/>
      <c r="C19621"/>
      <c r="D19621"/>
      <c r="E19621" s="148"/>
      <c r="F19621" s="148"/>
      <c r="G19621" s="149"/>
      <c r="H19621" s="148"/>
      <c r="I19621"/>
    </row>
    <row r="19622" spans="1:9" x14ac:dyDescent="0.25">
      <c r="A19622"/>
      <c r="B19622"/>
      <c r="C19622"/>
      <c r="D19622"/>
      <c r="E19622" s="148"/>
      <c r="F19622" s="148"/>
      <c r="G19622" s="149"/>
      <c r="H19622" s="148"/>
      <c r="I19622"/>
    </row>
    <row r="19623" spans="1:9" x14ac:dyDescent="0.25">
      <c r="A19623"/>
      <c r="B19623"/>
      <c r="C19623"/>
      <c r="D19623"/>
      <c r="E19623" s="148"/>
      <c r="F19623" s="148"/>
      <c r="G19623" s="149"/>
      <c r="H19623" s="148"/>
      <c r="I19623"/>
    </row>
    <row r="19624" spans="1:9" x14ac:dyDescent="0.25">
      <c r="A19624"/>
      <c r="B19624"/>
      <c r="C19624"/>
      <c r="D19624"/>
      <c r="E19624" s="148"/>
      <c r="F19624" s="148"/>
      <c r="G19624" s="149"/>
      <c r="H19624" s="148"/>
      <c r="I19624"/>
    </row>
    <row r="19625" spans="1:9" x14ac:dyDescent="0.25">
      <c r="A19625"/>
      <c r="B19625"/>
      <c r="C19625"/>
      <c r="D19625"/>
      <c r="E19625" s="148"/>
      <c r="F19625" s="148"/>
      <c r="G19625" s="149"/>
      <c r="H19625" s="148"/>
      <c r="I19625"/>
    </row>
    <row r="19626" spans="1:9" x14ac:dyDescent="0.25">
      <c r="A19626"/>
      <c r="B19626"/>
      <c r="C19626"/>
      <c r="D19626"/>
      <c r="E19626" s="148"/>
      <c r="F19626" s="148"/>
      <c r="G19626" s="149"/>
      <c r="H19626" s="148"/>
      <c r="I19626"/>
    </row>
    <row r="19627" spans="1:9" x14ac:dyDescent="0.25">
      <c r="A19627"/>
      <c r="B19627"/>
      <c r="C19627"/>
      <c r="D19627"/>
      <c r="E19627" s="148"/>
      <c r="F19627" s="148"/>
      <c r="G19627" s="149"/>
      <c r="H19627" s="148"/>
      <c r="I19627"/>
    </row>
    <row r="19628" spans="1:9" x14ac:dyDescent="0.25">
      <c r="A19628"/>
      <c r="B19628"/>
      <c r="C19628"/>
      <c r="D19628"/>
      <c r="E19628" s="148"/>
      <c r="F19628" s="148"/>
      <c r="G19628" s="149"/>
      <c r="H19628" s="148"/>
      <c r="I19628"/>
    </row>
    <row r="19629" spans="1:9" x14ac:dyDescent="0.25">
      <c r="A19629"/>
      <c r="B19629"/>
      <c r="C19629"/>
      <c r="D19629"/>
      <c r="E19629" s="148"/>
      <c r="F19629" s="148"/>
      <c r="G19629" s="149"/>
      <c r="H19629" s="148"/>
      <c r="I19629"/>
    </row>
    <row r="19630" spans="1:9" x14ac:dyDescent="0.25">
      <c r="A19630"/>
      <c r="B19630"/>
      <c r="C19630"/>
      <c r="D19630"/>
      <c r="E19630" s="148"/>
      <c r="F19630" s="148"/>
      <c r="G19630" s="149"/>
      <c r="H19630" s="148"/>
      <c r="I19630"/>
    </row>
    <row r="19631" spans="1:9" x14ac:dyDescent="0.25">
      <c r="A19631"/>
      <c r="B19631"/>
      <c r="C19631"/>
      <c r="D19631"/>
      <c r="E19631" s="148"/>
      <c r="F19631" s="148"/>
      <c r="G19631" s="149"/>
      <c r="H19631" s="148"/>
      <c r="I19631"/>
    </row>
    <row r="19632" spans="1:9" x14ac:dyDescent="0.25">
      <c r="A19632"/>
      <c r="B19632"/>
      <c r="C19632"/>
      <c r="D19632"/>
      <c r="E19632" s="148"/>
      <c r="F19632" s="148"/>
      <c r="G19632" s="149"/>
      <c r="H19632" s="148"/>
      <c r="I19632"/>
    </row>
    <row r="19633" spans="1:9" x14ac:dyDescent="0.25">
      <c r="A19633"/>
      <c r="B19633"/>
      <c r="C19633"/>
      <c r="D19633"/>
      <c r="E19633" s="148"/>
      <c r="F19633" s="148"/>
      <c r="G19633" s="149"/>
      <c r="H19633" s="148"/>
      <c r="I19633"/>
    </row>
    <row r="19634" spans="1:9" x14ac:dyDescent="0.25">
      <c r="A19634"/>
      <c r="B19634"/>
      <c r="C19634"/>
      <c r="D19634"/>
      <c r="E19634" s="148"/>
      <c r="F19634" s="148"/>
      <c r="G19634" s="149"/>
      <c r="H19634" s="148"/>
      <c r="I19634"/>
    </row>
    <row r="19635" spans="1:9" x14ac:dyDescent="0.25">
      <c r="A19635"/>
      <c r="B19635"/>
      <c r="C19635"/>
      <c r="D19635"/>
      <c r="E19635" s="148"/>
      <c r="F19635" s="148"/>
      <c r="G19635" s="149"/>
      <c r="H19635" s="148"/>
      <c r="I19635"/>
    </row>
    <row r="19636" spans="1:9" x14ac:dyDescent="0.25">
      <c r="A19636"/>
      <c r="B19636"/>
      <c r="C19636"/>
      <c r="D19636"/>
      <c r="E19636" s="148"/>
      <c r="F19636" s="148"/>
      <c r="G19636" s="149"/>
      <c r="H19636" s="148"/>
      <c r="I19636"/>
    </row>
    <row r="19637" spans="1:9" x14ac:dyDescent="0.25">
      <c r="A19637"/>
      <c r="B19637"/>
      <c r="C19637"/>
      <c r="D19637"/>
      <c r="E19637" s="148"/>
      <c r="F19637" s="148"/>
      <c r="G19637" s="149"/>
      <c r="H19637" s="148"/>
      <c r="I19637"/>
    </row>
    <row r="19638" spans="1:9" x14ac:dyDescent="0.25">
      <c r="A19638"/>
      <c r="B19638"/>
      <c r="C19638"/>
      <c r="D19638"/>
      <c r="E19638" s="148"/>
      <c r="F19638" s="148"/>
      <c r="G19638" s="149"/>
      <c r="H19638" s="148"/>
      <c r="I19638"/>
    </row>
    <row r="19639" spans="1:9" x14ac:dyDescent="0.25">
      <c r="A19639"/>
      <c r="B19639"/>
      <c r="C19639"/>
      <c r="D19639"/>
      <c r="E19639" s="148"/>
      <c r="F19639" s="148"/>
      <c r="G19639" s="149"/>
      <c r="H19639" s="148"/>
      <c r="I19639"/>
    </row>
    <row r="19640" spans="1:9" x14ac:dyDescent="0.25">
      <c r="A19640"/>
      <c r="B19640"/>
      <c r="C19640"/>
      <c r="D19640"/>
      <c r="E19640" s="148"/>
      <c r="F19640" s="148"/>
      <c r="G19640" s="149"/>
      <c r="H19640" s="148"/>
      <c r="I19640"/>
    </row>
    <row r="19641" spans="1:9" x14ac:dyDescent="0.25">
      <c r="A19641"/>
      <c r="B19641"/>
      <c r="C19641"/>
      <c r="D19641"/>
      <c r="E19641" s="148"/>
      <c r="F19641" s="148"/>
      <c r="G19641" s="149"/>
      <c r="H19641" s="148"/>
      <c r="I19641"/>
    </row>
    <row r="19642" spans="1:9" x14ac:dyDescent="0.25">
      <c r="A19642"/>
      <c r="B19642"/>
      <c r="C19642"/>
      <c r="D19642"/>
      <c r="E19642" s="148"/>
      <c r="F19642" s="148"/>
      <c r="G19642" s="149"/>
      <c r="H19642" s="148"/>
      <c r="I19642"/>
    </row>
    <row r="19643" spans="1:9" x14ac:dyDescent="0.25">
      <c r="A19643"/>
      <c r="B19643"/>
      <c r="C19643"/>
      <c r="D19643"/>
      <c r="E19643" s="148"/>
      <c r="F19643" s="148"/>
      <c r="G19643" s="149"/>
      <c r="H19643" s="148"/>
      <c r="I19643"/>
    </row>
    <row r="19644" spans="1:9" x14ac:dyDescent="0.25">
      <c r="A19644"/>
      <c r="B19644"/>
      <c r="C19644"/>
      <c r="D19644"/>
      <c r="E19644" s="148"/>
      <c r="F19644" s="148"/>
      <c r="G19644" s="149"/>
      <c r="H19644" s="148"/>
      <c r="I19644"/>
    </row>
    <row r="19645" spans="1:9" x14ac:dyDescent="0.25">
      <c r="A19645"/>
      <c r="B19645"/>
      <c r="C19645"/>
      <c r="D19645"/>
      <c r="E19645" s="148"/>
      <c r="F19645" s="148"/>
      <c r="G19645" s="149"/>
      <c r="H19645" s="148"/>
      <c r="I19645"/>
    </row>
    <row r="19646" spans="1:9" x14ac:dyDescent="0.25">
      <c r="A19646"/>
      <c r="B19646"/>
      <c r="C19646"/>
      <c r="D19646"/>
      <c r="E19646" s="148"/>
      <c r="F19646" s="148"/>
      <c r="G19646" s="149"/>
      <c r="H19646" s="148"/>
      <c r="I19646"/>
    </row>
    <row r="19647" spans="1:9" x14ac:dyDescent="0.25">
      <c r="A19647"/>
      <c r="B19647"/>
      <c r="C19647"/>
      <c r="D19647"/>
      <c r="E19647" s="148"/>
      <c r="F19647" s="148"/>
      <c r="G19647" s="149"/>
      <c r="H19647" s="148"/>
      <c r="I19647"/>
    </row>
    <row r="19648" spans="1:9" x14ac:dyDescent="0.25">
      <c r="A19648"/>
      <c r="B19648"/>
      <c r="C19648"/>
      <c r="D19648"/>
      <c r="E19648" s="148"/>
      <c r="F19648" s="148"/>
      <c r="G19648" s="149"/>
      <c r="H19648" s="148"/>
      <c r="I19648"/>
    </row>
    <row r="19649" spans="1:9" x14ac:dyDescent="0.25">
      <c r="A19649"/>
      <c r="B19649"/>
      <c r="C19649"/>
      <c r="D19649"/>
      <c r="E19649" s="148"/>
      <c r="F19649" s="148"/>
      <c r="G19649" s="149"/>
      <c r="H19649" s="148"/>
      <c r="I19649"/>
    </row>
    <row r="19650" spans="1:9" x14ac:dyDescent="0.25">
      <c r="A19650"/>
      <c r="B19650"/>
      <c r="C19650"/>
      <c r="D19650"/>
      <c r="E19650" s="148"/>
      <c r="F19650" s="148"/>
      <c r="G19650" s="149"/>
      <c r="H19650" s="148"/>
      <c r="I19650"/>
    </row>
    <row r="19651" spans="1:9" x14ac:dyDescent="0.25">
      <c r="A19651"/>
      <c r="B19651"/>
      <c r="C19651"/>
      <c r="D19651"/>
      <c r="E19651" s="148"/>
      <c r="F19651" s="148"/>
      <c r="G19651" s="149"/>
      <c r="H19651" s="148"/>
      <c r="I19651"/>
    </row>
    <row r="19652" spans="1:9" x14ac:dyDescent="0.25">
      <c r="A19652"/>
      <c r="B19652"/>
      <c r="C19652"/>
      <c r="D19652"/>
      <c r="E19652" s="148"/>
      <c r="F19652" s="148"/>
      <c r="G19652" s="149"/>
      <c r="H19652" s="148"/>
      <c r="I19652"/>
    </row>
    <row r="19653" spans="1:9" x14ac:dyDescent="0.25">
      <c r="A19653"/>
      <c r="B19653"/>
      <c r="C19653"/>
      <c r="D19653"/>
      <c r="E19653" s="148"/>
      <c r="F19653" s="148"/>
      <c r="G19653" s="149"/>
      <c r="H19653" s="148"/>
      <c r="I19653"/>
    </row>
    <row r="19654" spans="1:9" x14ac:dyDescent="0.25">
      <c r="A19654"/>
      <c r="B19654"/>
      <c r="C19654"/>
      <c r="D19654"/>
      <c r="E19654" s="148"/>
      <c r="F19654" s="148"/>
      <c r="G19654" s="149"/>
      <c r="H19654" s="148"/>
      <c r="I19654"/>
    </row>
    <row r="19655" spans="1:9" x14ac:dyDescent="0.25">
      <c r="A19655"/>
      <c r="B19655"/>
      <c r="C19655"/>
      <c r="D19655"/>
      <c r="E19655" s="148"/>
      <c r="F19655" s="148"/>
      <c r="G19655" s="149"/>
      <c r="H19655" s="148"/>
      <c r="I19655"/>
    </row>
    <row r="19656" spans="1:9" x14ac:dyDescent="0.25">
      <c r="A19656"/>
      <c r="B19656"/>
      <c r="C19656"/>
      <c r="D19656"/>
      <c r="E19656" s="148"/>
      <c r="F19656" s="148"/>
      <c r="G19656" s="149"/>
      <c r="H19656" s="148"/>
      <c r="I19656"/>
    </row>
    <row r="19657" spans="1:9" x14ac:dyDescent="0.25">
      <c r="A19657"/>
      <c r="B19657"/>
      <c r="C19657"/>
      <c r="D19657"/>
      <c r="E19657" s="148"/>
      <c r="F19657" s="148"/>
      <c r="G19657" s="149"/>
      <c r="H19657" s="148"/>
      <c r="I19657"/>
    </row>
    <row r="19658" spans="1:9" x14ac:dyDescent="0.25">
      <c r="A19658"/>
      <c r="B19658"/>
      <c r="C19658"/>
      <c r="D19658"/>
      <c r="E19658" s="148"/>
      <c r="F19658" s="148"/>
      <c r="G19658" s="149"/>
      <c r="H19658" s="148"/>
      <c r="I19658"/>
    </row>
    <row r="19659" spans="1:9" x14ac:dyDescent="0.25">
      <c r="A19659"/>
      <c r="B19659"/>
      <c r="C19659"/>
      <c r="D19659"/>
      <c r="E19659" s="148"/>
      <c r="F19659" s="148"/>
      <c r="G19659" s="149"/>
      <c r="H19659" s="148"/>
      <c r="I19659"/>
    </row>
    <row r="19660" spans="1:9" x14ac:dyDescent="0.25">
      <c r="A19660"/>
      <c r="B19660"/>
      <c r="C19660"/>
      <c r="D19660"/>
      <c r="E19660" s="148"/>
      <c r="F19660" s="148"/>
      <c r="G19660" s="149"/>
      <c r="H19660" s="148"/>
      <c r="I19660"/>
    </row>
    <row r="19661" spans="1:9" x14ac:dyDescent="0.25">
      <c r="A19661"/>
      <c r="B19661"/>
      <c r="C19661"/>
      <c r="D19661"/>
      <c r="E19661" s="148"/>
      <c r="F19661" s="148"/>
      <c r="G19661" s="149"/>
      <c r="H19661" s="148"/>
      <c r="I19661"/>
    </row>
    <row r="19662" spans="1:9" x14ac:dyDescent="0.25">
      <c r="A19662"/>
      <c r="B19662"/>
      <c r="C19662"/>
      <c r="D19662"/>
      <c r="E19662" s="148"/>
      <c r="F19662" s="148"/>
      <c r="G19662" s="149"/>
      <c r="H19662" s="148"/>
      <c r="I19662"/>
    </row>
    <row r="19663" spans="1:9" x14ac:dyDescent="0.25">
      <c r="A19663"/>
      <c r="B19663"/>
      <c r="C19663"/>
      <c r="D19663"/>
      <c r="E19663" s="148"/>
      <c r="F19663" s="148"/>
      <c r="G19663" s="149"/>
      <c r="H19663" s="148"/>
      <c r="I19663"/>
    </row>
    <row r="19664" spans="1:9" x14ac:dyDescent="0.25">
      <c r="A19664"/>
      <c r="B19664"/>
      <c r="C19664"/>
      <c r="D19664"/>
      <c r="E19664" s="148"/>
      <c r="F19664" s="148"/>
      <c r="G19664" s="149"/>
      <c r="H19664" s="148"/>
      <c r="I19664"/>
    </row>
    <row r="19665" spans="1:9" x14ac:dyDescent="0.25">
      <c r="A19665"/>
      <c r="B19665"/>
      <c r="C19665"/>
      <c r="D19665"/>
      <c r="E19665" s="148"/>
      <c r="F19665" s="148"/>
      <c r="G19665" s="149"/>
      <c r="H19665" s="148"/>
      <c r="I19665"/>
    </row>
    <row r="19666" spans="1:9" x14ac:dyDescent="0.25">
      <c r="A19666"/>
      <c r="B19666"/>
      <c r="C19666"/>
      <c r="D19666"/>
      <c r="E19666" s="148"/>
      <c r="F19666" s="148"/>
      <c r="G19666" s="149"/>
      <c r="H19666" s="148"/>
      <c r="I19666"/>
    </row>
    <row r="19667" spans="1:9" x14ac:dyDescent="0.25">
      <c r="A19667"/>
      <c r="B19667"/>
      <c r="C19667"/>
      <c r="D19667"/>
      <c r="E19667" s="148"/>
      <c r="F19667" s="148"/>
      <c r="G19667" s="149"/>
      <c r="H19667" s="148"/>
      <c r="I19667"/>
    </row>
    <row r="19668" spans="1:9" x14ac:dyDescent="0.25">
      <c r="A19668"/>
      <c r="B19668"/>
      <c r="C19668"/>
      <c r="D19668"/>
      <c r="E19668" s="148"/>
      <c r="F19668" s="148"/>
      <c r="G19668" s="149"/>
      <c r="H19668" s="148"/>
      <c r="I19668"/>
    </row>
    <row r="19669" spans="1:9" x14ac:dyDescent="0.25">
      <c r="A19669"/>
      <c r="B19669"/>
      <c r="C19669"/>
      <c r="D19669"/>
      <c r="E19669" s="148"/>
      <c r="F19669" s="148"/>
      <c r="G19669" s="149"/>
      <c r="H19669" s="148"/>
      <c r="I19669"/>
    </row>
    <row r="19670" spans="1:9" x14ac:dyDescent="0.25">
      <c r="A19670"/>
      <c r="B19670"/>
      <c r="C19670"/>
      <c r="D19670"/>
      <c r="E19670" s="148"/>
      <c r="F19670" s="148"/>
      <c r="G19670" s="149"/>
      <c r="H19670" s="148"/>
      <c r="I19670"/>
    </row>
    <row r="19671" spans="1:9" x14ac:dyDescent="0.25">
      <c r="A19671"/>
      <c r="B19671"/>
      <c r="C19671"/>
      <c r="D19671"/>
      <c r="E19671" s="148"/>
      <c r="F19671" s="148"/>
      <c r="G19671" s="149"/>
      <c r="H19671" s="148"/>
      <c r="I19671"/>
    </row>
    <row r="19672" spans="1:9" x14ac:dyDescent="0.25">
      <c r="A19672"/>
      <c r="B19672"/>
      <c r="C19672"/>
      <c r="D19672"/>
      <c r="E19672" s="148"/>
      <c r="F19672" s="148"/>
      <c r="G19672" s="149"/>
      <c r="H19672" s="148"/>
      <c r="I19672"/>
    </row>
    <row r="19673" spans="1:9" x14ac:dyDescent="0.25">
      <c r="A19673"/>
      <c r="B19673"/>
      <c r="C19673"/>
      <c r="D19673"/>
      <c r="E19673" s="148"/>
      <c r="F19673" s="148"/>
      <c r="G19673" s="149"/>
      <c r="H19673" s="148"/>
      <c r="I19673"/>
    </row>
    <row r="19674" spans="1:9" x14ac:dyDescent="0.25">
      <c r="A19674"/>
      <c r="B19674"/>
      <c r="C19674"/>
      <c r="D19674"/>
      <c r="E19674" s="148"/>
      <c r="F19674" s="148"/>
      <c r="G19674" s="149"/>
      <c r="H19674" s="148"/>
      <c r="I19674"/>
    </row>
    <row r="19675" spans="1:9" x14ac:dyDescent="0.25">
      <c r="A19675"/>
      <c r="B19675"/>
      <c r="C19675"/>
      <c r="D19675"/>
      <c r="E19675" s="148"/>
      <c r="F19675" s="148"/>
      <c r="G19675" s="149"/>
      <c r="H19675" s="148"/>
      <c r="I19675"/>
    </row>
    <row r="19676" spans="1:9" x14ac:dyDescent="0.25">
      <c r="A19676"/>
      <c r="B19676"/>
      <c r="C19676"/>
      <c r="D19676"/>
      <c r="E19676" s="148"/>
      <c r="F19676" s="148"/>
      <c r="G19676" s="149"/>
      <c r="H19676" s="148"/>
      <c r="I19676"/>
    </row>
    <row r="19677" spans="1:9" x14ac:dyDescent="0.25">
      <c r="A19677"/>
      <c r="B19677"/>
      <c r="C19677"/>
      <c r="D19677"/>
      <c r="E19677" s="148"/>
      <c r="F19677" s="148"/>
      <c r="G19677" s="149"/>
      <c r="H19677" s="148"/>
      <c r="I19677"/>
    </row>
    <row r="19678" spans="1:9" x14ac:dyDescent="0.25">
      <c r="A19678"/>
      <c r="B19678"/>
      <c r="C19678"/>
      <c r="D19678"/>
      <c r="E19678" s="148"/>
      <c r="F19678" s="148"/>
      <c r="G19678" s="149"/>
      <c r="H19678" s="148"/>
      <c r="I19678"/>
    </row>
    <row r="19679" spans="1:9" x14ac:dyDescent="0.25">
      <c r="A19679"/>
      <c r="B19679"/>
      <c r="C19679"/>
      <c r="D19679"/>
      <c r="E19679" s="148"/>
      <c r="F19679" s="148"/>
      <c r="G19679" s="149"/>
      <c r="H19679" s="148"/>
      <c r="I19679"/>
    </row>
    <row r="19680" spans="1:9" x14ac:dyDescent="0.25">
      <c r="A19680"/>
      <c r="B19680"/>
      <c r="C19680"/>
      <c r="D19680"/>
      <c r="E19680" s="148"/>
      <c r="F19680" s="148"/>
      <c r="G19680" s="149"/>
      <c r="H19680" s="148"/>
      <c r="I19680"/>
    </row>
    <row r="19681" spans="1:9" x14ac:dyDescent="0.25">
      <c r="A19681"/>
      <c r="B19681"/>
      <c r="C19681"/>
      <c r="D19681"/>
      <c r="E19681" s="148"/>
      <c r="F19681" s="148"/>
      <c r="G19681" s="149"/>
      <c r="H19681" s="148"/>
      <c r="I19681"/>
    </row>
    <row r="19682" spans="1:9" x14ac:dyDescent="0.25">
      <c r="A19682"/>
      <c r="B19682"/>
      <c r="C19682"/>
      <c r="D19682"/>
      <c r="E19682" s="148"/>
      <c r="F19682" s="148"/>
      <c r="G19682" s="149"/>
      <c r="H19682" s="148"/>
      <c r="I19682"/>
    </row>
    <row r="19683" spans="1:9" x14ac:dyDescent="0.25">
      <c r="A19683"/>
      <c r="B19683"/>
      <c r="C19683"/>
      <c r="D19683"/>
      <c r="E19683" s="148"/>
      <c r="F19683" s="148"/>
      <c r="G19683" s="149"/>
      <c r="H19683" s="148"/>
      <c r="I19683"/>
    </row>
    <row r="19684" spans="1:9" x14ac:dyDescent="0.25">
      <c r="A19684"/>
      <c r="B19684"/>
      <c r="C19684"/>
      <c r="D19684"/>
      <c r="E19684" s="148"/>
      <c r="F19684" s="148"/>
      <c r="G19684" s="149"/>
      <c r="H19684" s="148"/>
      <c r="I19684"/>
    </row>
    <row r="19685" spans="1:9" x14ac:dyDescent="0.25">
      <c r="A19685"/>
      <c r="B19685"/>
      <c r="C19685"/>
      <c r="D19685"/>
      <c r="E19685" s="148"/>
      <c r="F19685" s="148"/>
      <c r="G19685" s="149"/>
      <c r="H19685" s="148"/>
      <c r="I19685"/>
    </row>
    <row r="19686" spans="1:9" x14ac:dyDescent="0.25">
      <c r="A19686"/>
      <c r="B19686"/>
      <c r="C19686"/>
      <c r="D19686"/>
      <c r="E19686" s="148"/>
      <c r="F19686" s="148"/>
      <c r="G19686" s="149"/>
      <c r="H19686" s="148"/>
      <c r="I19686"/>
    </row>
    <row r="19687" spans="1:9" x14ac:dyDescent="0.25">
      <c r="A19687"/>
      <c r="B19687"/>
      <c r="C19687"/>
      <c r="D19687"/>
      <c r="E19687" s="148"/>
      <c r="F19687" s="148"/>
      <c r="G19687" s="149"/>
      <c r="H19687" s="148"/>
      <c r="I19687"/>
    </row>
    <row r="19688" spans="1:9" x14ac:dyDescent="0.25">
      <c r="A19688"/>
      <c r="B19688"/>
      <c r="C19688"/>
      <c r="D19688"/>
      <c r="E19688" s="148"/>
      <c r="F19688" s="148"/>
      <c r="G19688" s="149"/>
      <c r="H19688" s="148"/>
      <c r="I19688"/>
    </row>
    <row r="19689" spans="1:9" x14ac:dyDescent="0.25">
      <c r="A19689"/>
      <c r="B19689"/>
      <c r="C19689"/>
      <c r="D19689"/>
      <c r="E19689" s="148"/>
      <c r="F19689" s="148"/>
      <c r="G19689" s="149"/>
      <c r="H19689" s="148"/>
      <c r="I19689"/>
    </row>
    <row r="19690" spans="1:9" x14ac:dyDescent="0.25">
      <c r="A19690"/>
      <c r="B19690"/>
      <c r="C19690"/>
      <c r="D19690"/>
      <c r="E19690" s="148"/>
      <c r="F19690" s="148"/>
      <c r="G19690" s="149"/>
      <c r="H19690" s="148"/>
      <c r="I19690"/>
    </row>
    <row r="19691" spans="1:9" x14ac:dyDescent="0.25">
      <c r="A19691"/>
      <c r="B19691"/>
      <c r="C19691"/>
      <c r="D19691"/>
      <c r="E19691" s="148"/>
      <c r="F19691" s="148"/>
      <c r="G19691" s="149"/>
      <c r="H19691" s="148"/>
      <c r="I19691"/>
    </row>
    <row r="19692" spans="1:9" x14ac:dyDescent="0.25">
      <c r="A19692"/>
      <c r="B19692"/>
      <c r="C19692"/>
      <c r="D19692"/>
      <c r="E19692" s="148"/>
      <c r="F19692" s="148"/>
      <c r="G19692" s="149"/>
      <c r="H19692" s="148"/>
      <c r="I19692"/>
    </row>
    <row r="19693" spans="1:9" x14ac:dyDescent="0.25">
      <c r="A19693"/>
      <c r="B19693"/>
      <c r="C19693"/>
      <c r="D19693"/>
      <c r="E19693" s="148"/>
      <c r="F19693" s="148"/>
      <c r="G19693" s="149"/>
      <c r="H19693" s="148"/>
      <c r="I19693"/>
    </row>
    <row r="19694" spans="1:9" x14ac:dyDescent="0.25">
      <c r="A19694"/>
      <c r="B19694"/>
      <c r="C19694"/>
      <c r="D19694"/>
      <c r="E19694" s="148"/>
      <c r="F19694" s="148"/>
      <c r="G19694" s="149"/>
      <c r="H19694" s="148"/>
      <c r="I19694"/>
    </row>
    <row r="19695" spans="1:9" x14ac:dyDescent="0.25">
      <c r="A19695"/>
      <c r="B19695"/>
      <c r="C19695"/>
      <c r="D19695"/>
      <c r="E19695" s="148"/>
      <c r="F19695" s="148"/>
      <c r="G19695" s="149"/>
      <c r="H19695" s="148"/>
      <c r="I19695"/>
    </row>
    <row r="19696" spans="1:9" x14ac:dyDescent="0.25">
      <c r="A19696"/>
      <c r="B19696"/>
      <c r="C19696"/>
      <c r="D19696"/>
      <c r="E19696" s="148"/>
      <c r="F19696" s="148"/>
      <c r="G19696" s="149"/>
      <c r="H19696" s="148"/>
      <c r="I19696"/>
    </row>
    <row r="19697" spans="1:9" x14ac:dyDescent="0.25">
      <c r="A19697"/>
      <c r="B19697"/>
      <c r="C19697"/>
      <c r="D19697"/>
      <c r="E19697" s="148"/>
      <c r="F19697" s="148"/>
      <c r="G19697" s="149"/>
      <c r="H19697" s="148"/>
      <c r="I19697"/>
    </row>
    <row r="19698" spans="1:9" x14ac:dyDescent="0.25">
      <c r="A19698"/>
      <c r="B19698"/>
      <c r="C19698"/>
      <c r="D19698"/>
      <c r="E19698" s="148"/>
      <c r="F19698" s="148"/>
      <c r="G19698" s="149"/>
      <c r="H19698" s="148"/>
      <c r="I19698"/>
    </row>
    <row r="19699" spans="1:9" x14ac:dyDescent="0.25">
      <c r="A19699"/>
      <c r="B19699"/>
      <c r="C19699"/>
      <c r="D19699"/>
      <c r="E19699" s="148"/>
      <c r="F19699" s="148"/>
      <c r="G19699" s="149"/>
      <c r="H19699" s="148"/>
      <c r="I19699"/>
    </row>
    <row r="19700" spans="1:9" x14ac:dyDescent="0.25">
      <c r="A19700"/>
      <c r="B19700"/>
      <c r="C19700"/>
      <c r="D19700"/>
      <c r="E19700" s="148"/>
      <c r="F19700" s="148"/>
      <c r="G19700" s="149"/>
      <c r="H19700" s="148"/>
      <c r="I19700"/>
    </row>
    <row r="19701" spans="1:9" x14ac:dyDescent="0.25">
      <c r="A19701"/>
      <c r="B19701"/>
      <c r="C19701"/>
      <c r="D19701"/>
      <c r="E19701" s="148"/>
      <c r="F19701" s="148"/>
      <c r="G19701" s="149"/>
      <c r="H19701" s="148"/>
      <c r="I19701"/>
    </row>
    <row r="19702" spans="1:9" x14ac:dyDescent="0.25">
      <c r="A19702"/>
      <c r="B19702"/>
      <c r="C19702"/>
      <c r="D19702"/>
      <c r="E19702" s="148"/>
      <c r="F19702" s="148"/>
      <c r="G19702" s="149"/>
      <c r="H19702" s="148"/>
      <c r="I19702"/>
    </row>
    <row r="19703" spans="1:9" x14ac:dyDescent="0.25">
      <c r="A19703"/>
      <c r="B19703"/>
      <c r="C19703"/>
      <c r="D19703"/>
      <c r="E19703" s="148"/>
      <c r="F19703" s="148"/>
      <c r="G19703" s="149"/>
      <c r="H19703" s="148"/>
      <c r="I19703"/>
    </row>
    <row r="19704" spans="1:9" x14ac:dyDescent="0.25">
      <c r="A19704"/>
      <c r="B19704"/>
      <c r="C19704"/>
      <c r="D19704"/>
      <c r="E19704" s="148"/>
      <c r="F19704" s="148"/>
      <c r="G19704" s="149"/>
      <c r="H19704" s="148"/>
      <c r="I19704"/>
    </row>
    <row r="19705" spans="1:9" x14ac:dyDescent="0.25">
      <c r="A19705"/>
      <c r="B19705"/>
      <c r="C19705"/>
      <c r="D19705"/>
      <c r="E19705" s="148"/>
      <c r="F19705" s="148"/>
      <c r="G19705" s="149"/>
      <c r="H19705" s="148"/>
      <c r="I19705"/>
    </row>
    <row r="19706" spans="1:9" x14ac:dyDescent="0.25">
      <c r="A19706"/>
      <c r="B19706"/>
      <c r="C19706"/>
      <c r="D19706"/>
      <c r="E19706" s="148"/>
      <c r="F19706" s="148"/>
      <c r="G19706" s="149"/>
      <c r="H19706" s="148"/>
      <c r="I19706"/>
    </row>
    <row r="19707" spans="1:9" x14ac:dyDescent="0.25">
      <c r="A19707"/>
      <c r="B19707"/>
      <c r="C19707"/>
      <c r="D19707"/>
      <c r="E19707" s="148"/>
      <c r="F19707" s="148"/>
      <c r="G19707" s="149"/>
      <c r="H19707" s="148"/>
      <c r="I19707"/>
    </row>
    <row r="19708" spans="1:9" x14ac:dyDescent="0.25">
      <c r="A19708"/>
      <c r="B19708"/>
      <c r="C19708"/>
      <c r="D19708"/>
      <c r="E19708" s="148"/>
      <c r="F19708" s="148"/>
      <c r="G19708" s="149"/>
      <c r="H19708" s="148"/>
      <c r="I19708"/>
    </row>
    <row r="19709" spans="1:9" x14ac:dyDescent="0.25">
      <c r="A19709"/>
      <c r="B19709"/>
      <c r="C19709"/>
      <c r="D19709"/>
      <c r="E19709" s="148"/>
      <c r="F19709" s="148"/>
      <c r="G19709" s="149"/>
      <c r="H19709" s="148"/>
      <c r="I19709"/>
    </row>
    <row r="19710" spans="1:9" x14ac:dyDescent="0.25">
      <c r="A19710"/>
      <c r="B19710"/>
      <c r="C19710"/>
      <c r="D19710"/>
      <c r="E19710" s="148"/>
      <c r="F19710" s="148"/>
      <c r="G19710" s="149"/>
      <c r="H19710" s="148"/>
      <c r="I19710"/>
    </row>
    <row r="19711" spans="1:9" x14ac:dyDescent="0.25">
      <c r="A19711"/>
      <c r="B19711"/>
      <c r="C19711"/>
      <c r="D19711"/>
      <c r="E19711" s="148"/>
      <c r="F19711" s="148"/>
      <c r="G19711" s="149"/>
      <c r="H19711" s="148"/>
      <c r="I19711"/>
    </row>
    <row r="19712" spans="1:9" x14ac:dyDescent="0.25">
      <c r="A19712"/>
      <c r="B19712"/>
      <c r="C19712"/>
      <c r="D19712"/>
      <c r="E19712" s="148"/>
      <c r="F19712" s="148"/>
      <c r="G19712" s="149"/>
      <c r="H19712" s="148"/>
      <c r="I19712"/>
    </row>
    <row r="19713" spans="1:9" x14ac:dyDescent="0.25">
      <c r="A19713"/>
      <c r="B19713"/>
      <c r="C19713"/>
      <c r="D19713"/>
      <c r="E19713" s="148"/>
      <c r="F19713" s="148"/>
      <c r="G19713" s="149"/>
      <c r="H19713" s="148"/>
      <c r="I19713"/>
    </row>
    <row r="19714" spans="1:9" x14ac:dyDescent="0.25">
      <c r="A19714"/>
      <c r="B19714"/>
      <c r="C19714"/>
      <c r="D19714"/>
      <c r="E19714" s="148"/>
      <c r="F19714" s="148"/>
      <c r="G19714" s="149"/>
      <c r="H19714" s="148"/>
      <c r="I19714"/>
    </row>
    <row r="19715" spans="1:9" x14ac:dyDescent="0.25">
      <c r="A19715"/>
      <c r="B19715"/>
      <c r="C19715"/>
      <c r="D19715"/>
      <c r="E19715" s="148"/>
      <c r="F19715" s="148"/>
      <c r="G19715" s="149"/>
      <c r="H19715" s="148"/>
      <c r="I19715"/>
    </row>
    <row r="19716" spans="1:9" x14ac:dyDescent="0.25">
      <c r="A19716"/>
      <c r="B19716"/>
      <c r="C19716"/>
      <c r="D19716"/>
      <c r="E19716" s="148"/>
      <c r="F19716" s="148"/>
      <c r="G19716" s="149"/>
      <c r="H19716" s="148"/>
      <c r="I19716"/>
    </row>
    <row r="19717" spans="1:9" x14ac:dyDescent="0.25">
      <c r="A19717"/>
      <c r="B19717"/>
      <c r="C19717"/>
      <c r="D19717"/>
      <c r="E19717" s="148"/>
      <c r="F19717" s="148"/>
      <c r="G19717" s="149"/>
      <c r="H19717" s="148"/>
      <c r="I19717"/>
    </row>
    <row r="19718" spans="1:9" x14ac:dyDescent="0.25">
      <c r="A19718"/>
      <c r="B19718"/>
      <c r="C19718"/>
      <c r="D19718"/>
      <c r="E19718" s="148"/>
      <c r="F19718" s="148"/>
      <c r="G19718" s="149"/>
      <c r="H19718" s="148"/>
      <c r="I19718"/>
    </row>
    <row r="19719" spans="1:9" x14ac:dyDescent="0.25">
      <c r="A19719"/>
      <c r="B19719"/>
      <c r="C19719"/>
      <c r="D19719"/>
      <c r="E19719" s="148"/>
      <c r="F19719" s="148"/>
      <c r="G19719" s="149"/>
      <c r="H19719" s="148"/>
      <c r="I19719"/>
    </row>
    <row r="19720" spans="1:9" x14ac:dyDescent="0.25">
      <c r="A19720"/>
      <c r="B19720"/>
      <c r="C19720"/>
      <c r="D19720"/>
      <c r="E19720" s="148"/>
      <c r="F19720" s="148"/>
      <c r="G19720" s="149"/>
      <c r="H19720" s="148"/>
      <c r="I19720"/>
    </row>
    <row r="19721" spans="1:9" x14ac:dyDescent="0.25">
      <c r="A19721"/>
      <c r="B19721"/>
      <c r="C19721"/>
      <c r="D19721"/>
      <c r="E19721" s="148"/>
      <c r="F19721" s="148"/>
      <c r="G19721" s="149"/>
      <c r="H19721" s="148"/>
      <c r="I19721"/>
    </row>
    <row r="19722" spans="1:9" x14ac:dyDescent="0.25">
      <c r="A19722"/>
      <c r="B19722"/>
      <c r="C19722"/>
      <c r="D19722"/>
      <c r="E19722" s="148"/>
      <c r="F19722" s="148"/>
      <c r="G19722" s="149"/>
      <c r="H19722" s="148"/>
      <c r="I19722"/>
    </row>
    <row r="19723" spans="1:9" x14ac:dyDescent="0.25">
      <c r="A19723"/>
      <c r="B19723"/>
      <c r="C19723"/>
      <c r="D19723"/>
      <c r="E19723" s="148"/>
      <c r="F19723" s="148"/>
      <c r="G19723" s="149"/>
      <c r="H19723" s="148"/>
      <c r="I19723"/>
    </row>
    <row r="19724" spans="1:9" x14ac:dyDescent="0.25">
      <c r="A19724"/>
      <c r="B19724"/>
      <c r="C19724"/>
      <c r="D19724"/>
      <c r="E19724" s="148"/>
      <c r="F19724" s="148"/>
      <c r="G19724" s="149"/>
      <c r="H19724" s="148"/>
      <c r="I19724"/>
    </row>
    <row r="19725" spans="1:9" x14ac:dyDescent="0.25">
      <c r="A19725"/>
      <c r="B19725"/>
      <c r="C19725"/>
      <c r="D19725"/>
      <c r="E19725" s="148"/>
      <c r="F19725" s="148"/>
      <c r="G19725" s="149"/>
      <c r="H19725" s="148"/>
      <c r="I19725"/>
    </row>
    <row r="19726" spans="1:9" x14ac:dyDescent="0.25">
      <c r="A19726"/>
      <c r="B19726"/>
      <c r="C19726"/>
      <c r="D19726"/>
      <c r="E19726" s="148"/>
      <c r="F19726" s="148"/>
      <c r="G19726" s="149"/>
      <c r="H19726" s="148"/>
      <c r="I19726"/>
    </row>
    <row r="19727" spans="1:9" x14ac:dyDescent="0.25">
      <c r="A19727"/>
      <c r="B19727"/>
      <c r="C19727"/>
      <c r="D19727"/>
      <c r="E19727" s="148"/>
      <c r="F19727" s="148"/>
      <c r="G19727" s="149"/>
      <c r="H19727" s="148"/>
      <c r="I19727"/>
    </row>
    <row r="19728" spans="1:9" x14ac:dyDescent="0.25">
      <c r="A19728"/>
      <c r="B19728"/>
      <c r="C19728"/>
      <c r="D19728"/>
      <c r="E19728" s="148"/>
      <c r="F19728" s="148"/>
      <c r="G19728" s="149"/>
      <c r="H19728" s="148"/>
      <c r="I19728"/>
    </row>
    <row r="19729" spans="1:9" x14ac:dyDescent="0.25">
      <c r="A19729"/>
      <c r="B19729"/>
      <c r="C19729"/>
      <c r="D19729"/>
      <c r="E19729" s="148"/>
      <c r="F19729" s="148"/>
      <c r="G19729" s="149"/>
      <c r="H19729" s="148"/>
      <c r="I19729"/>
    </row>
    <row r="19730" spans="1:9" x14ac:dyDescent="0.25">
      <c r="A19730"/>
      <c r="B19730"/>
      <c r="C19730"/>
      <c r="D19730"/>
      <c r="E19730" s="148"/>
      <c r="F19730" s="148"/>
      <c r="G19730" s="149"/>
      <c r="H19730" s="148"/>
      <c r="I19730"/>
    </row>
    <row r="19731" spans="1:9" x14ac:dyDescent="0.25">
      <c r="A19731"/>
      <c r="B19731"/>
      <c r="C19731"/>
      <c r="D19731"/>
      <c r="E19731" s="148"/>
      <c r="F19731" s="148"/>
      <c r="G19731" s="149"/>
      <c r="H19731" s="148"/>
      <c r="I19731"/>
    </row>
    <row r="19732" spans="1:9" x14ac:dyDescent="0.25">
      <c r="A19732"/>
      <c r="B19732"/>
      <c r="C19732"/>
      <c r="D19732"/>
      <c r="E19732" s="148"/>
      <c r="F19732" s="148"/>
      <c r="G19732" s="149"/>
      <c r="H19732" s="148"/>
      <c r="I19732"/>
    </row>
    <row r="19733" spans="1:9" x14ac:dyDescent="0.25">
      <c r="A19733"/>
      <c r="B19733"/>
      <c r="C19733"/>
      <c r="D19733"/>
      <c r="E19733" s="148"/>
      <c r="F19733" s="148"/>
      <c r="G19733" s="149"/>
      <c r="H19733" s="148"/>
      <c r="I19733"/>
    </row>
    <row r="19734" spans="1:9" x14ac:dyDescent="0.25">
      <c r="A19734"/>
      <c r="B19734"/>
      <c r="C19734"/>
      <c r="D19734"/>
      <c r="E19734" s="148"/>
      <c r="F19734" s="148"/>
      <c r="G19734" s="149"/>
      <c r="H19734" s="148"/>
      <c r="I19734"/>
    </row>
    <row r="19735" spans="1:9" x14ac:dyDescent="0.25">
      <c r="A19735"/>
      <c r="B19735"/>
      <c r="C19735"/>
      <c r="D19735"/>
      <c r="E19735" s="148"/>
      <c r="F19735" s="148"/>
      <c r="G19735" s="149"/>
      <c r="H19735" s="148"/>
      <c r="I19735"/>
    </row>
    <row r="19736" spans="1:9" x14ac:dyDescent="0.25">
      <c r="A19736"/>
      <c r="B19736"/>
      <c r="C19736"/>
      <c r="D19736"/>
      <c r="E19736" s="148"/>
      <c r="F19736" s="148"/>
      <c r="G19736" s="149"/>
      <c r="H19736" s="148"/>
      <c r="I19736"/>
    </row>
    <row r="19737" spans="1:9" x14ac:dyDescent="0.25">
      <c r="A19737"/>
      <c r="B19737"/>
      <c r="C19737"/>
      <c r="D19737"/>
      <c r="E19737" s="148"/>
      <c r="F19737" s="148"/>
      <c r="G19737" s="149"/>
      <c r="H19737" s="148"/>
      <c r="I19737"/>
    </row>
    <row r="19738" spans="1:9" x14ac:dyDescent="0.25">
      <c r="A19738"/>
      <c r="B19738"/>
      <c r="C19738"/>
      <c r="D19738"/>
      <c r="E19738" s="148"/>
      <c r="F19738" s="148"/>
      <c r="G19738" s="149"/>
      <c r="H19738" s="148"/>
      <c r="I19738"/>
    </row>
    <row r="19739" spans="1:9" x14ac:dyDescent="0.25">
      <c r="A19739"/>
      <c r="B19739"/>
      <c r="C19739"/>
      <c r="D19739"/>
      <c r="E19739" s="148"/>
      <c r="F19739" s="148"/>
      <c r="G19739" s="149"/>
      <c r="H19739" s="148"/>
      <c r="I19739"/>
    </row>
    <row r="19740" spans="1:9" x14ac:dyDescent="0.25">
      <c r="A19740"/>
      <c r="B19740"/>
      <c r="C19740"/>
      <c r="D19740"/>
      <c r="E19740" s="148"/>
      <c r="F19740" s="148"/>
      <c r="G19740" s="149"/>
      <c r="H19740" s="148"/>
      <c r="I19740"/>
    </row>
    <row r="19741" spans="1:9" x14ac:dyDescent="0.25">
      <c r="A19741"/>
      <c r="B19741"/>
      <c r="C19741"/>
      <c r="D19741"/>
      <c r="E19741" s="148"/>
      <c r="F19741" s="148"/>
      <c r="G19741" s="149"/>
      <c r="H19741" s="148"/>
      <c r="I19741"/>
    </row>
    <row r="19742" spans="1:9" x14ac:dyDescent="0.25">
      <c r="A19742"/>
      <c r="B19742"/>
      <c r="C19742"/>
      <c r="D19742"/>
      <c r="E19742" s="148"/>
      <c r="F19742" s="148"/>
      <c r="G19742" s="149"/>
      <c r="H19742" s="148"/>
      <c r="I19742"/>
    </row>
    <row r="19743" spans="1:9" x14ac:dyDescent="0.25">
      <c r="A19743"/>
      <c r="B19743"/>
      <c r="C19743"/>
      <c r="D19743"/>
      <c r="E19743" s="148"/>
      <c r="F19743" s="148"/>
      <c r="G19743" s="149"/>
      <c r="H19743" s="148"/>
      <c r="I19743"/>
    </row>
    <row r="19744" spans="1:9" x14ac:dyDescent="0.25">
      <c r="A19744"/>
      <c r="B19744"/>
      <c r="C19744"/>
      <c r="D19744"/>
      <c r="E19744" s="148"/>
      <c r="F19744" s="148"/>
      <c r="G19744" s="149"/>
      <c r="H19744" s="148"/>
      <c r="I19744"/>
    </row>
    <row r="19745" spans="1:9" x14ac:dyDescent="0.25">
      <c r="A19745"/>
      <c r="B19745"/>
      <c r="C19745"/>
      <c r="D19745"/>
      <c r="E19745" s="148"/>
      <c r="F19745" s="148"/>
      <c r="G19745" s="149"/>
      <c r="H19745" s="148"/>
      <c r="I19745"/>
    </row>
    <row r="19746" spans="1:9" x14ac:dyDescent="0.25">
      <c r="A19746"/>
      <c r="B19746"/>
      <c r="C19746"/>
      <c r="D19746"/>
      <c r="E19746" s="148"/>
      <c r="F19746" s="148"/>
      <c r="G19746" s="149"/>
      <c r="H19746" s="148"/>
      <c r="I19746"/>
    </row>
    <row r="19747" spans="1:9" x14ac:dyDescent="0.25">
      <c r="A19747"/>
      <c r="B19747"/>
      <c r="C19747"/>
      <c r="D19747"/>
      <c r="E19747" s="148"/>
      <c r="F19747" s="148"/>
      <c r="G19747" s="149"/>
      <c r="H19747" s="148"/>
      <c r="I19747"/>
    </row>
    <row r="19748" spans="1:9" x14ac:dyDescent="0.25">
      <c r="A19748"/>
      <c r="B19748"/>
      <c r="C19748"/>
      <c r="D19748"/>
      <c r="E19748" s="148"/>
      <c r="F19748" s="148"/>
      <c r="G19748" s="149"/>
      <c r="H19748" s="148"/>
      <c r="I19748"/>
    </row>
    <row r="19749" spans="1:9" x14ac:dyDescent="0.25">
      <c r="A19749"/>
      <c r="B19749"/>
      <c r="C19749"/>
      <c r="D19749"/>
      <c r="E19749" s="148"/>
      <c r="F19749" s="148"/>
      <c r="G19749" s="149"/>
      <c r="H19749" s="148"/>
      <c r="I19749"/>
    </row>
    <row r="19750" spans="1:9" x14ac:dyDescent="0.25">
      <c r="A19750"/>
      <c r="B19750"/>
      <c r="C19750"/>
      <c r="D19750"/>
      <c r="E19750" s="148"/>
      <c r="F19750" s="148"/>
      <c r="G19750" s="149"/>
      <c r="H19750" s="148"/>
      <c r="I19750"/>
    </row>
    <row r="19751" spans="1:9" x14ac:dyDescent="0.25">
      <c r="A19751"/>
      <c r="B19751"/>
      <c r="C19751"/>
      <c r="D19751"/>
      <c r="E19751" s="148"/>
      <c r="F19751" s="148"/>
      <c r="G19751" s="149"/>
      <c r="H19751" s="148"/>
      <c r="I19751"/>
    </row>
    <row r="19752" spans="1:9" x14ac:dyDescent="0.25">
      <c r="A19752"/>
      <c r="B19752"/>
      <c r="C19752"/>
      <c r="D19752"/>
      <c r="E19752" s="148"/>
      <c r="F19752" s="148"/>
      <c r="G19752" s="149"/>
      <c r="H19752" s="148"/>
      <c r="I19752"/>
    </row>
    <row r="19753" spans="1:9" x14ac:dyDescent="0.25">
      <c r="A19753"/>
      <c r="B19753"/>
      <c r="C19753"/>
      <c r="D19753"/>
      <c r="E19753" s="148"/>
      <c r="F19753" s="148"/>
      <c r="G19753" s="149"/>
      <c r="H19753" s="148"/>
      <c r="I19753"/>
    </row>
    <row r="19754" spans="1:9" x14ac:dyDescent="0.25">
      <c r="A19754"/>
      <c r="B19754"/>
      <c r="C19754"/>
      <c r="D19754"/>
      <c r="E19754" s="148"/>
      <c r="F19754" s="148"/>
      <c r="G19754" s="149"/>
      <c r="H19754" s="148"/>
      <c r="I19754"/>
    </row>
    <row r="19755" spans="1:9" x14ac:dyDescent="0.25">
      <c r="A19755"/>
      <c r="B19755"/>
      <c r="C19755"/>
      <c r="D19755"/>
      <c r="E19755" s="148"/>
      <c r="F19755" s="148"/>
      <c r="G19755" s="149"/>
      <c r="H19755" s="148"/>
      <c r="I19755"/>
    </row>
    <row r="19756" spans="1:9" x14ac:dyDescent="0.25">
      <c r="A19756"/>
      <c r="B19756"/>
      <c r="C19756"/>
      <c r="D19756"/>
      <c r="E19756" s="148"/>
      <c r="F19756" s="148"/>
      <c r="G19756" s="149"/>
      <c r="H19756" s="148"/>
      <c r="I19756"/>
    </row>
    <row r="19757" spans="1:9" x14ac:dyDescent="0.25">
      <c r="A19757"/>
      <c r="B19757"/>
      <c r="C19757"/>
      <c r="D19757"/>
      <c r="E19757" s="148"/>
      <c r="F19757" s="148"/>
      <c r="G19757" s="149"/>
      <c r="H19757" s="148"/>
      <c r="I19757"/>
    </row>
    <row r="19758" spans="1:9" x14ac:dyDescent="0.25">
      <c r="A19758"/>
      <c r="B19758"/>
      <c r="C19758"/>
      <c r="D19758"/>
      <c r="E19758" s="148"/>
      <c r="F19758" s="148"/>
      <c r="G19758" s="149"/>
      <c r="H19758" s="148"/>
      <c r="I19758"/>
    </row>
    <row r="19759" spans="1:9" x14ac:dyDescent="0.25">
      <c r="A19759"/>
      <c r="B19759"/>
      <c r="C19759"/>
      <c r="D19759"/>
      <c r="E19759" s="148"/>
      <c r="F19759" s="148"/>
      <c r="G19759" s="149"/>
      <c r="H19759" s="148"/>
      <c r="I19759"/>
    </row>
    <row r="19760" spans="1:9" x14ac:dyDescent="0.25">
      <c r="A19760"/>
      <c r="B19760"/>
      <c r="C19760"/>
      <c r="D19760"/>
      <c r="E19760" s="148"/>
      <c r="F19760" s="148"/>
      <c r="G19760" s="149"/>
      <c r="H19760" s="148"/>
      <c r="I19760"/>
    </row>
    <row r="19761" spans="1:9" x14ac:dyDescent="0.25">
      <c r="A19761"/>
      <c r="B19761"/>
      <c r="C19761"/>
      <c r="D19761"/>
      <c r="E19761" s="148"/>
      <c r="F19761" s="148"/>
      <c r="G19761" s="149"/>
      <c r="H19761" s="148"/>
      <c r="I19761"/>
    </row>
    <row r="19762" spans="1:9" x14ac:dyDescent="0.25">
      <c r="A19762"/>
      <c r="B19762"/>
      <c r="C19762"/>
      <c r="D19762"/>
      <c r="E19762" s="148"/>
      <c r="F19762" s="148"/>
      <c r="G19762" s="149"/>
      <c r="H19762" s="148"/>
      <c r="I19762"/>
    </row>
    <row r="19763" spans="1:9" x14ac:dyDescent="0.25">
      <c r="A19763"/>
      <c r="B19763"/>
      <c r="C19763"/>
      <c r="D19763"/>
      <c r="E19763" s="148"/>
      <c r="F19763" s="148"/>
      <c r="G19763" s="149"/>
      <c r="H19763" s="148"/>
      <c r="I19763"/>
    </row>
    <row r="19764" spans="1:9" x14ac:dyDescent="0.25">
      <c r="A19764"/>
      <c r="B19764"/>
      <c r="C19764"/>
      <c r="D19764"/>
      <c r="E19764" s="148"/>
      <c r="F19764" s="148"/>
      <c r="G19764" s="149"/>
      <c r="H19764" s="148"/>
      <c r="I19764"/>
    </row>
    <row r="19765" spans="1:9" x14ac:dyDescent="0.25">
      <c r="A19765"/>
      <c r="B19765"/>
      <c r="C19765"/>
      <c r="D19765"/>
      <c r="E19765" s="148"/>
      <c r="F19765" s="148"/>
      <c r="G19765" s="149"/>
      <c r="H19765" s="148"/>
      <c r="I19765"/>
    </row>
    <row r="19766" spans="1:9" x14ac:dyDescent="0.25">
      <c r="A19766"/>
      <c r="B19766"/>
      <c r="C19766"/>
      <c r="D19766"/>
      <c r="E19766" s="148"/>
      <c r="F19766" s="148"/>
      <c r="G19766" s="149"/>
      <c r="H19766" s="148"/>
      <c r="I19766"/>
    </row>
    <row r="19767" spans="1:9" x14ac:dyDescent="0.25">
      <c r="A19767"/>
      <c r="B19767"/>
      <c r="C19767"/>
      <c r="D19767"/>
      <c r="E19767" s="148"/>
      <c r="F19767" s="148"/>
      <c r="G19767" s="149"/>
      <c r="H19767" s="148"/>
      <c r="I19767"/>
    </row>
    <row r="19768" spans="1:9" x14ac:dyDescent="0.25">
      <c r="A19768"/>
      <c r="B19768"/>
      <c r="C19768"/>
      <c r="D19768"/>
      <c r="E19768" s="148"/>
      <c r="F19768" s="148"/>
      <c r="G19768" s="149"/>
      <c r="H19768" s="148"/>
      <c r="I19768"/>
    </row>
    <row r="19769" spans="1:9" x14ac:dyDescent="0.25">
      <c r="A19769"/>
      <c r="B19769"/>
      <c r="C19769"/>
      <c r="D19769"/>
      <c r="E19769" s="148"/>
      <c r="F19769" s="148"/>
      <c r="G19769" s="149"/>
      <c r="H19769" s="148"/>
      <c r="I19769"/>
    </row>
    <row r="19770" spans="1:9" x14ac:dyDescent="0.25">
      <c r="A19770"/>
      <c r="B19770"/>
      <c r="C19770"/>
      <c r="D19770"/>
      <c r="E19770" s="148"/>
      <c r="F19770" s="148"/>
      <c r="G19770" s="149"/>
      <c r="H19770" s="148"/>
      <c r="I19770"/>
    </row>
    <row r="19771" spans="1:9" x14ac:dyDescent="0.25">
      <c r="A19771"/>
      <c r="B19771"/>
      <c r="C19771"/>
      <c r="D19771"/>
      <c r="E19771" s="148"/>
      <c r="F19771" s="148"/>
      <c r="G19771" s="149"/>
      <c r="H19771" s="148"/>
      <c r="I19771"/>
    </row>
    <row r="19772" spans="1:9" x14ac:dyDescent="0.25">
      <c r="A19772"/>
      <c r="B19772"/>
      <c r="C19772"/>
      <c r="D19772"/>
      <c r="E19772" s="148"/>
      <c r="F19772" s="148"/>
      <c r="G19772" s="149"/>
      <c r="H19772" s="148"/>
      <c r="I19772"/>
    </row>
    <row r="19773" spans="1:9" x14ac:dyDescent="0.25">
      <c r="A19773"/>
      <c r="B19773"/>
      <c r="C19773"/>
      <c r="D19773"/>
      <c r="E19773" s="148"/>
      <c r="F19773" s="148"/>
      <c r="G19773" s="149"/>
      <c r="H19773" s="148"/>
      <c r="I19773"/>
    </row>
    <row r="19774" spans="1:9" x14ac:dyDescent="0.25">
      <c r="A19774"/>
      <c r="B19774"/>
      <c r="C19774"/>
      <c r="D19774"/>
      <c r="E19774" s="148"/>
      <c r="F19774" s="148"/>
      <c r="G19774" s="149"/>
      <c r="H19774" s="148"/>
      <c r="I19774"/>
    </row>
    <row r="19775" spans="1:9" x14ac:dyDescent="0.25">
      <c r="A19775"/>
      <c r="B19775"/>
      <c r="C19775"/>
      <c r="D19775"/>
      <c r="E19775" s="148"/>
      <c r="F19775" s="148"/>
      <c r="G19775" s="149"/>
      <c r="H19775" s="148"/>
      <c r="I19775"/>
    </row>
    <row r="19776" spans="1:9" x14ac:dyDescent="0.25">
      <c r="A19776"/>
      <c r="B19776"/>
      <c r="C19776"/>
      <c r="D19776"/>
      <c r="E19776" s="148"/>
      <c r="F19776" s="148"/>
      <c r="G19776" s="149"/>
      <c r="H19776" s="148"/>
      <c r="I19776"/>
    </row>
    <row r="19777" spans="1:9" x14ac:dyDescent="0.25">
      <c r="A19777"/>
      <c r="B19777"/>
      <c r="C19777"/>
      <c r="D19777"/>
      <c r="E19777" s="148"/>
      <c r="F19777" s="148"/>
      <c r="G19777" s="149"/>
      <c r="H19777" s="148"/>
      <c r="I19777"/>
    </row>
    <row r="19778" spans="1:9" x14ac:dyDescent="0.25">
      <c r="A19778"/>
      <c r="B19778"/>
      <c r="C19778"/>
      <c r="D19778"/>
      <c r="E19778" s="148"/>
      <c r="F19778" s="148"/>
      <c r="G19778" s="149"/>
      <c r="H19778" s="148"/>
      <c r="I19778"/>
    </row>
    <row r="19779" spans="1:9" x14ac:dyDescent="0.25">
      <c r="A19779"/>
      <c r="B19779"/>
      <c r="C19779"/>
      <c r="D19779"/>
      <c r="E19779" s="148"/>
      <c r="F19779" s="148"/>
      <c r="G19779" s="149"/>
      <c r="H19779" s="148"/>
      <c r="I19779"/>
    </row>
    <row r="19780" spans="1:9" x14ac:dyDescent="0.25">
      <c r="A19780"/>
      <c r="B19780"/>
      <c r="C19780"/>
      <c r="D19780"/>
      <c r="E19780" s="148"/>
      <c r="F19780" s="148"/>
      <c r="G19780" s="149"/>
      <c r="H19780" s="148"/>
      <c r="I19780"/>
    </row>
    <row r="19781" spans="1:9" x14ac:dyDescent="0.25">
      <c r="A19781"/>
      <c r="B19781"/>
      <c r="C19781"/>
      <c r="D19781"/>
      <c r="E19781" s="148"/>
      <c r="F19781" s="148"/>
      <c r="G19781" s="149"/>
      <c r="H19781" s="148"/>
      <c r="I19781"/>
    </row>
    <row r="19782" spans="1:9" x14ac:dyDescent="0.25">
      <c r="A19782"/>
      <c r="B19782"/>
      <c r="C19782"/>
      <c r="D19782"/>
      <c r="E19782" s="148"/>
      <c r="F19782" s="148"/>
      <c r="G19782" s="149"/>
      <c r="H19782" s="148"/>
      <c r="I19782"/>
    </row>
    <row r="19783" spans="1:9" x14ac:dyDescent="0.25">
      <c r="A19783"/>
      <c r="B19783"/>
      <c r="C19783"/>
      <c r="D19783"/>
      <c r="E19783" s="148"/>
      <c r="F19783" s="148"/>
      <c r="G19783" s="149"/>
      <c r="H19783" s="148"/>
      <c r="I19783"/>
    </row>
    <row r="19784" spans="1:9" x14ac:dyDescent="0.25">
      <c r="A19784"/>
      <c r="B19784"/>
      <c r="C19784"/>
      <c r="D19784"/>
      <c r="E19784" s="148"/>
      <c r="F19784" s="148"/>
      <c r="G19784" s="149"/>
      <c r="H19784" s="148"/>
      <c r="I19784"/>
    </row>
    <row r="19785" spans="1:9" x14ac:dyDescent="0.25">
      <c r="A19785"/>
      <c r="B19785"/>
      <c r="C19785"/>
      <c r="D19785"/>
      <c r="E19785" s="148"/>
      <c r="F19785" s="148"/>
      <c r="G19785" s="149"/>
      <c r="H19785" s="148"/>
      <c r="I19785"/>
    </row>
    <row r="19786" spans="1:9" x14ac:dyDescent="0.25">
      <c r="A19786"/>
      <c r="B19786"/>
      <c r="C19786"/>
      <c r="D19786"/>
      <c r="E19786" s="148"/>
      <c r="F19786" s="148"/>
      <c r="G19786" s="149"/>
      <c r="H19786" s="148"/>
      <c r="I19786"/>
    </row>
    <row r="19787" spans="1:9" x14ac:dyDescent="0.25">
      <c r="A19787"/>
      <c r="B19787"/>
      <c r="C19787"/>
      <c r="D19787"/>
      <c r="E19787" s="148"/>
      <c r="F19787" s="148"/>
      <c r="G19787" s="149"/>
      <c r="H19787" s="148"/>
      <c r="I19787"/>
    </row>
    <row r="19788" spans="1:9" x14ac:dyDescent="0.25">
      <c r="A19788"/>
      <c r="B19788"/>
      <c r="C19788"/>
      <c r="D19788"/>
      <c r="E19788" s="148"/>
      <c r="F19788" s="148"/>
      <c r="G19788" s="149"/>
      <c r="H19788" s="148"/>
      <c r="I19788"/>
    </row>
    <row r="19789" spans="1:9" x14ac:dyDescent="0.25">
      <c r="A19789"/>
      <c r="B19789"/>
      <c r="C19789"/>
      <c r="D19789"/>
      <c r="E19789" s="148"/>
      <c r="F19789" s="148"/>
      <c r="G19789" s="149"/>
      <c r="H19789" s="148"/>
      <c r="I19789"/>
    </row>
    <row r="19790" spans="1:9" x14ac:dyDescent="0.25">
      <c r="A19790"/>
      <c r="B19790"/>
      <c r="C19790"/>
      <c r="D19790"/>
      <c r="E19790" s="148"/>
      <c r="F19790" s="148"/>
      <c r="G19790" s="149"/>
      <c r="H19790" s="148"/>
      <c r="I19790"/>
    </row>
    <row r="19791" spans="1:9" x14ac:dyDescent="0.25">
      <c r="A19791"/>
      <c r="B19791"/>
      <c r="C19791"/>
      <c r="D19791"/>
      <c r="E19791" s="148"/>
      <c r="F19791" s="148"/>
      <c r="G19791" s="149"/>
      <c r="H19791" s="148"/>
      <c r="I19791"/>
    </row>
    <row r="19792" spans="1:9" x14ac:dyDescent="0.25">
      <c r="A19792"/>
      <c r="B19792"/>
      <c r="C19792"/>
      <c r="D19792"/>
      <c r="E19792" s="148"/>
      <c r="F19792" s="148"/>
      <c r="G19792" s="149"/>
      <c r="H19792" s="148"/>
      <c r="I19792"/>
    </row>
    <row r="19793" spans="1:9" x14ac:dyDescent="0.25">
      <c r="A19793"/>
      <c r="B19793"/>
      <c r="C19793"/>
      <c r="D19793"/>
      <c r="E19793" s="148"/>
      <c r="F19793" s="148"/>
      <c r="G19793" s="149"/>
      <c r="H19793" s="148"/>
      <c r="I19793"/>
    </row>
    <row r="19794" spans="1:9" x14ac:dyDescent="0.25">
      <c r="A19794"/>
      <c r="B19794"/>
      <c r="C19794"/>
      <c r="D19794"/>
      <c r="E19794" s="148"/>
      <c r="F19794" s="148"/>
      <c r="G19794" s="149"/>
      <c r="H19794" s="148"/>
      <c r="I19794"/>
    </row>
    <row r="19795" spans="1:9" x14ac:dyDescent="0.25">
      <c r="A19795"/>
      <c r="B19795"/>
      <c r="C19795"/>
      <c r="D19795"/>
      <c r="E19795" s="148"/>
      <c r="F19795" s="148"/>
      <c r="G19795" s="149"/>
      <c r="H19795" s="148"/>
      <c r="I19795"/>
    </row>
    <row r="19796" spans="1:9" x14ac:dyDescent="0.25">
      <c r="A19796"/>
      <c r="B19796"/>
      <c r="C19796"/>
      <c r="D19796"/>
      <c r="E19796" s="148"/>
      <c r="F19796" s="148"/>
      <c r="G19796" s="149"/>
      <c r="H19796" s="148"/>
      <c r="I19796"/>
    </row>
    <row r="19797" spans="1:9" x14ac:dyDescent="0.25">
      <c r="A19797"/>
      <c r="B19797"/>
      <c r="C19797"/>
      <c r="D19797"/>
      <c r="E19797" s="148"/>
      <c r="F19797" s="148"/>
      <c r="G19797" s="149"/>
      <c r="H19797" s="148"/>
      <c r="I19797"/>
    </row>
    <row r="19798" spans="1:9" x14ac:dyDescent="0.25">
      <c r="A19798"/>
      <c r="B19798"/>
      <c r="C19798"/>
      <c r="D19798"/>
      <c r="E19798" s="148"/>
      <c r="F19798" s="148"/>
      <c r="G19798" s="149"/>
      <c r="H19798" s="148"/>
      <c r="I19798"/>
    </row>
    <row r="19799" spans="1:9" x14ac:dyDescent="0.25">
      <c r="A19799"/>
      <c r="B19799"/>
      <c r="C19799"/>
      <c r="D19799"/>
      <c r="E19799" s="148"/>
      <c r="F19799" s="148"/>
      <c r="G19799" s="149"/>
      <c r="H19799" s="148"/>
      <c r="I19799"/>
    </row>
    <row r="19800" spans="1:9" x14ac:dyDescent="0.25">
      <c r="A19800"/>
      <c r="B19800"/>
      <c r="C19800"/>
      <c r="D19800"/>
      <c r="E19800" s="148"/>
      <c r="F19800" s="148"/>
      <c r="G19800" s="149"/>
      <c r="H19800" s="148"/>
      <c r="I19800"/>
    </row>
    <row r="19801" spans="1:9" x14ac:dyDescent="0.25">
      <c r="A19801"/>
      <c r="B19801"/>
      <c r="C19801"/>
      <c r="D19801"/>
      <c r="E19801" s="148"/>
      <c r="F19801" s="148"/>
      <c r="G19801" s="149"/>
      <c r="H19801" s="148"/>
      <c r="I19801"/>
    </row>
    <row r="19802" spans="1:9" x14ac:dyDescent="0.25">
      <c r="A19802"/>
      <c r="B19802"/>
      <c r="C19802"/>
      <c r="D19802"/>
      <c r="E19802" s="148"/>
      <c r="F19802" s="148"/>
      <c r="G19802" s="149"/>
      <c r="H19802" s="148"/>
      <c r="I19802"/>
    </row>
    <row r="19803" spans="1:9" x14ac:dyDescent="0.25">
      <c r="A19803"/>
      <c r="B19803"/>
      <c r="C19803"/>
      <c r="D19803"/>
      <c r="E19803" s="148"/>
      <c r="F19803" s="148"/>
      <c r="G19803" s="149"/>
      <c r="H19803" s="148"/>
      <c r="I19803"/>
    </row>
    <row r="19804" spans="1:9" x14ac:dyDescent="0.25">
      <c r="A19804"/>
      <c r="B19804"/>
      <c r="C19804"/>
      <c r="D19804"/>
      <c r="E19804" s="148"/>
      <c r="F19804" s="148"/>
      <c r="G19804" s="149"/>
      <c r="H19804" s="148"/>
      <c r="I19804"/>
    </row>
    <row r="19805" spans="1:9" x14ac:dyDescent="0.25">
      <c r="A19805"/>
      <c r="B19805"/>
      <c r="C19805"/>
      <c r="D19805"/>
      <c r="E19805" s="148"/>
      <c r="F19805" s="148"/>
      <c r="G19805" s="149"/>
      <c r="H19805" s="148"/>
      <c r="I19805"/>
    </row>
    <row r="19806" spans="1:9" x14ac:dyDescent="0.25">
      <c r="A19806"/>
      <c r="B19806"/>
      <c r="C19806"/>
      <c r="D19806"/>
      <c r="E19806" s="148"/>
      <c r="F19806" s="148"/>
      <c r="G19806" s="149"/>
      <c r="H19806" s="148"/>
      <c r="I19806"/>
    </row>
    <row r="19807" spans="1:9" x14ac:dyDescent="0.25">
      <c r="A19807"/>
      <c r="B19807"/>
      <c r="C19807"/>
      <c r="D19807"/>
      <c r="E19807" s="148"/>
      <c r="F19807" s="148"/>
      <c r="G19807" s="149"/>
      <c r="H19807" s="148"/>
      <c r="I19807"/>
    </row>
    <row r="19808" spans="1:9" x14ac:dyDescent="0.25">
      <c r="A19808"/>
      <c r="B19808"/>
      <c r="C19808"/>
      <c r="D19808"/>
      <c r="E19808" s="148"/>
      <c r="F19808" s="148"/>
      <c r="G19808" s="149"/>
      <c r="H19808" s="148"/>
      <c r="I19808"/>
    </row>
    <row r="19809" spans="1:9" x14ac:dyDescent="0.25">
      <c r="A19809"/>
      <c r="B19809"/>
      <c r="C19809"/>
      <c r="D19809"/>
      <c r="E19809" s="148"/>
      <c r="F19809" s="148"/>
      <c r="G19809" s="149"/>
      <c r="H19809" s="148"/>
      <c r="I19809"/>
    </row>
    <row r="19810" spans="1:9" x14ac:dyDescent="0.25">
      <c r="A19810"/>
      <c r="B19810"/>
      <c r="C19810"/>
      <c r="D19810"/>
      <c r="E19810" s="148"/>
      <c r="F19810" s="148"/>
      <c r="G19810" s="149"/>
      <c r="H19810" s="148"/>
      <c r="I19810"/>
    </row>
    <row r="19811" spans="1:9" x14ac:dyDescent="0.25">
      <c r="A19811"/>
      <c r="B19811"/>
      <c r="C19811"/>
      <c r="D19811"/>
      <c r="E19811" s="148"/>
      <c r="F19811" s="148"/>
      <c r="G19811" s="149"/>
      <c r="H19811" s="148"/>
      <c r="I19811"/>
    </row>
    <row r="19812" spans="1:9" x14ac:dyDescent="0.25">
      <c r="A19812"/>
      <c r="B19812"/>
      <c r="C19812"/>
      <c r="D19812"/>
      <c r="E19812" s="148"/>
      <c r="F19812" s="148"/>
      <c r="G19812" s="149"/>
      <c r="H19812" s="148"/>
      <c r="I19812"/>
    </row>
    <row r="19813" spans="1:9" x14ac:dyDescent="0.25">
      <c r="A19813"/>
      <c r="B19813"/>
      <c r="C19813"/>
      <c r="D19813"/>
      <c r="E19813" s="148"/>
      <c r="F19813" s="148"/>
      <c r="G19813" s="149"/>
      <c r="H19813" s="148"/>
      <c r="I19813"/>
    </row>
    <row r="19814" spans="1:9" x14ac:dyDescent="0.25">
      <c r="A19814"/>
      <c r="B19814"/>
      <c r="C19814"/>
      <c r="D19814"/>
      <c r="E19814" s="148"/>
      <c r="F19814" s="148"/>
      <c r="G19814" s="149"/>
      <c r="H19814" s="148"/>
      <c r="I19814"/>
    </row>
    <row r="19815" spans="1:9" x14ac:dyDescent="0.25">
      <c r="A19815"/>
      <c r="B19815"/>
      <c r="C19815"/>
      <c r="D19815"/>
      <c r="E19815" s="148"/>
      <c r="F19815" s="148"/>
      <c r="G19815" s="149"/>
      <c r="H19815" s="148"/>
      <c r="I19815"/>
    </row>
    <row r="19816" spans="1:9" x14ac:dyDescent="0.25">
      <c r="A19816"/>
      <c r="B19816"/>
      <c r="C19816"/>
      <c r="D19816"/>
      <c r="E19816" s="148"/>
      <c r="F19816" s="148"/>
      <c r="G19816" s="149"/>
      <c r="H19816" s="148"/>
      <c r="I19816"/>
    </row>
    <row r="19817" spans="1:9" x14ac:dyDescent="0.25">
      <c r="A19817"/>
      <c r="B19817"/>
      <c r="C19817"/>
      <c r="D19817"/>
      <c r="E19817" s="148"/>
      <c r="F19817" s="148"/>
      <c r="G19817" s="149"/>
      <c r="H19817" s="148"/>
      <c r="I19817"/>
    </row>
    <row r="19818" spans="1:9" x14ac:dyDescent="0.25">
      <c r="A19818"/>
      <c r="B19818"/>
      <c r="C19818"/>
      <c r="D19818"/>
      <c r="E19818" s="148"/>
      <c r="F19818" s="148"/>
      <c r="G19818" s="149"/>
      <c r="H19818" s="148"/>
      <c r="I19818"/>
    </row>
    <row r="19819" spans="1:9" x14ac:dyDescent="0.25">
      <c r="A19819"/>
      <c r="B19819"/>
      <c r="C19819"/>
      <c r="D19819"/>
      <c r="E19819" s="148"/>
      <c r="F19819" s="148"/>
      <c r="G19819" s="149"/>
      <c r="H19819" s="148"/>
      <c r="I19819"/>
    </row>
    <row r="19820" spans="1:9" x14ac:dyDescent="0.25">
      <c r="A19820"/>
      <c r="B19820"/>
      <c r="C19820"/>
      <c r="D19820"/>
      <c r="E19820" s="148"/>
      <c r="F19820" s="148"/>
      <c r="G19820" s="149"/>
      <c r="H19820" s="148"/>
      <c r="I19820"/>
    </row>
    <row r="19821" spans="1:9" x14ac:dyDescent="0.25">
      <c r="A19821"/>
      <c r="B19821"/>
      <c r="C19821"/>
      <c r="D19821"/>
      <c r="E19821" s="148"/>
      <c r="F19821" s="148"/>
      <c r="G19821" s="149"/>
      <c r="H19821" s="148"/>
      <c r="I19821"/>
    </row>
    <row r="19822" spans="1:9" x14ac:dyDescent="0.25">
      <c r="A19822"/>
      <c r="B19822"/>
      <c r="C19822"/>
      <c r="D19822"/>
      <c r="E19822" s="148"/>
      <c r="F19822" s="148"/>
      <c r="G19822" s="149"/>
      <c r="H19822" s="148"/>
      <c r="I19822"/>
    </row>
    <row r="19823" spans="1:9" x14ac:dyDescent="0.25">
      <c r="A19823"/>
      <c r="B19823"/>
      <c r="C19823"/>
      <c r="D19823"/>
      <c r="E19823" s="148"/>
      <c r="F19823" s="148"/>
      <c r="G19823" s="149"/>
      <c r="H19823" s="148"/>
      <c r="I19823"/>
    </row>
    <row r="19824" spans="1:9" x14ac:dyDescent="0.25">
      <c r="A19824"/>
      <c r="B19824"/>
      <c r="C19824"/>
      <c r="D19824"/>
      <c r="E19824" s="148"/>
      <c r="F19824" s="148"/>
      <c r="G19824" s="149"/>
      <c r="H19824" s="148"/>
      <c r="I19824"/>
    </row>
    <row r="19825" spans="1:9" x14ac:dyDescent="0.25">
      <c r="A19825"/>
      <c r="B19825"/>
      <c r="C19825"/>
      <c r="D19825"/>
      <c r="E19825" s="148"/>
      <c r="F19825" s="148"/>
      <c r="G19825" s="149"/>
      <c r="H19825" s="148"/>
      <c r="I19825"/>
    </row>
    <row r="19826" spans="1:9" x14ac:dyDescent="0.25">
      <c r="A19826"/>
      <c r="B19826"/>
      <c r="C19826"/>
      <c r="D19826"/>
      <c r="E19826" s="148"/>
      <c r="F19826" s="148"/>
      <c r="G19826" s="149"/>
      <c r="H19826" s="148"/>
      <c r="I19826"/>
    </row>
    <row r="19827" spans="1:9" x14ac:dyDescent="0.25">
      <c r="A19827"/>
      <c r="B19827"/>
      <c r="C19827"/>
      <c r="D19827"/>
      <c r="E19827" s="148"/>
      <c r="F19827" s="148"/>
      <c r="G19827" s="149"/>
      <c r="H19827" s="148"/>
      <c r="I19827"/>
    </row>
    <row r="19828" spans="1:9" x14ac:dyDescent="0.25">
      <c r="A19828"/>
      <c r="B19828"/>
      <c r="C19828"/>
      <c r="D19828"/>
      <c r="E19828" s="148"/>
      <c r="F19828" s="148"/>
      <c r="G19828" s="149"/>
      <c r="H19828" s="148"/>
      <c r="I19828"/>
    </row>
    <row r="19829" spans="1:9" x14ac:dyDescent="0.25">
      <c r="A19829"/>
      <c r="B19829"/>
      <c r="C19829"/>
      <c r="D19829"/>
      <c r="E19829" s="148"/>
      <c r="F19829" s="148"/>
      <c r="G19829" s="149"/>
      <c r="H19829" s="148"/>
      <c r="I19829"/>
    </row>
    <row r="19830" spans="1:9" x14ac:dyDescent="0.25">
      <c r="A19830"/>
      <c r="B19830"/>
      <c r="C19830"/>
      <c r="D19830"/>
      <c r="E19830" s="148"/>
      <c r="F19830" s="148"/>
      <c r="G19830" s="149"/>
      <c r="H19830" s="148"/>
      <c r="I19830"/>
    </row>
    <row r="19831" spans="1:9" x14ac:dyDescent="0.25">
      <c r="A19831"/>
      <c r="B19831"/>
      <c r="C19831"/>
      <c r="D19831"/>
      <c r="E19831" s="148"/>
      <c r="F19831" s="148"/>
      <c r="G19831" s="149"/>
      <c r="H19831" s="148"/>
      <c r="I19831"/>
    </row>
    <row r="19832" spans="1:9" x14ac:dyDescent="0.25">
      <c r="A19832"/>
      <c r="B19832"/>
      <c r="C19832"/>
      <c r="D19832"/>
      <c r="E19832" s="148"/>
      <c r="F19832" s="148"/>
      <c r="G19832" s="149"/>
      <c r="H19832" s="148"/>
      <c r="I19832"/>
    </row>
    <row r="19833" spans="1:9" x14ac:dyDescent="0.25">
      <c r="A19833"/>
      <c r="B19833"/>
      <c r="C19833"/>
      <c r="D19833"/>
      <c r="E19833" s="148"/>
      <c r="F19833" s="148"/>
      <c r="G19833" s="149"/>
      <c r="H19833" s="148"/>
      <c r="I19833"/>
    </row>
    <row r="19834" spans="1:9" x14ac:dyDescent="0.25">
      <c r="A19834"/>
      <c r="B19834"/>
      <c r="C19834"/>
      <c r="D19834"/>
      <c r="E19834" s="148"/>
      <c r="F19834" s="148"/>
      <c r="G19834" s="149"/>
      <c r="H19834" s="148"/>
      <c r="I19834"/>
    </row>
    <row r="19835" spans="1:9" x14ac:dyDescent="0.25">
      <c r="A19835"/>
      <c r="B19835"/>
      <c r="C19835"/>
      <c r="D19835"/>
      <c r="E19835" s="148"/>
      <c r="F19835" s="148"/>
      <c r="G19835" s="149"/>
      <c r="H19835" s="148"/>
      <c r="I19835"/>
    </row>
    <row r="19836" spans="1:9" x14ac:dyDescent="0.25">
      <c r="A19836"/>
      <c r="B19836"/>
      <c r="C19836"/>
      <c r="D19836"/>
      <c r="E19836" s="148"/>
      <c r="F19836" s="148"/>
      <c r="G19836" s="149"/>
      <c r="H19836" s="148"/>
      <c r="I19836"/>
    </row>
    <row r="19837" spans="1:9" x14ac:dyDescent="0.25">
      <c r="A19837"/>
      <c r="B19837"/>
      <c r="C19837"/>
      <c r="D19837"/>
      <c r="E19837" s="148"/>
      <c r="F19837" s="148"/>
      <c r="G19837" s="149"/>
      <c r="H19837" s="148"/>
      <c r="I19837"/>
    </row>
    <row r="19838" spans="1:9" x14ac:dyDescent="0.25">
      <c r="A19838"/>
      <c r="B19838"/>
      <c r="C19838"/>
      <c r="D19838"/>
      <c r="E19838" s="148"/>
      <c r="F19838" s="148"/>
      <c r="G19838" s="149"/>
      <c r="H19838" s="148"/>
      <c r="I19838"/>
    </row>
    <row r="19839" spans="1:9" x14ac:dyDescent="0.25">
      <c r="A19839"/>
      <c r="B19839"/>
      <c r="C19839"/>
      <c r="D19839"/>
      <c r="E19839" s="148"/>
      <c r="F19839" s="148"/>
      <c r="G19839" s="149"/>
      <c r="H19839" s="148"/>
      <c r="I19839"/>
    </row>
    <row r="19840" spans="1:9" x14ac:dyDescent="0.25">
      <c r="A19840"/>
      <c r="B19840"/>
      <c r="C19840"/>
      <c r="D19840"/>
      <c r="E19840" s="148"/>
      <c r="F19840" s="148"/>
      <c r="G19840" s="149"/>
      <c r="H19840" s="148"/>
      <c r="I19840"/>
    </row>
    <row r="19841" spans="1:9" x14ac:dyDescent="0.25">
      <c r="A19841"/>
      <c r="B19841"/>
      <c r="C19841"/>
      <c r="D19841"/>
      <c r="E19841" s="148"/>
      <c r="F19841" s="148"/>
      <c r="G19841" s="149"/>
      <c r="H19841" s="148"/>
      <c r="I19841"/>
    </row>
    <row r="19842" spans="1:9" x14ac:dyDescent="0.25">
      <c r="A19842"/>
      <c r="B19842"/>
      <c r="C19842"/>
      <c r="D19842"/>
      <c r="E19842" s="148"/>
      <c r="F19842" s="148"/>
      <c r="G19842" s="149"/>
      <c r="H19842" s="148"/>
      <c r="I19842"/>
    </row>
    <row r="19843" spans="1:9" x14ac:dyDescent="0.25">
      <c r="A19843"/>
      <c r="B19843"/>
      <c r="C19843"/>
      <c r="D19843"/>
      <c r="E19843" s="148"/>
      <c r="F19843" s="148"/>
      <c r="G19843" s="149"/>
      <c r="H19843" s="148"/>
      <c r="I19843"/>
    </row>
    <row r="19844" spans="1:9" x14ac:dyDescent="0.25">
      <c r="A19844"/>
      <c r="B19844"/>
      <c r="C19844"/>
      <c r="D19844"/>
      <c r="E19844" s="148"/>
      <c r="F19844" s="148"/>
      <c r="G19844" s="149"/>
      <c r="H19844" s="148"/>
      <c r="I19844"/>
    </row>
    <row r="19845" spans="1:9" x14ac:dyDescent="0.25">
      <c r="A19845"/>
      <c r="B19845"/>
      <c r="C19845"/>
      <c r="D19845"/>
      <c r="E19845" s="148"/>
      <c r="F19845" s="148"/>
      <c r="G19845" s="149"/>
      <c r="H19845" s="148"/>
      <c r="I19845"/>
    </row>
    <row r="19846" spans="1:9" x14ac:dyDescent="0.25">
      <c r="A19846"/>
      <c r="B19846"/>
      <c r="C19846"/>
      <c r="D19846"/>
      <c r="E19846" s="148"/>
      <c r="F19846" s="148"/>
      <c r="G19846" s="149"/>
      <c r="H19846" s="148"/>
      <c r="I19846"/>
    </row>
    <row r="19847" spans="1:9" x14ac:dyDescent="0.25">
      <c r="A19847"/>
      <c r="B19847"/>
      <c r="C19847"/>
      <c r="D19847"/>
      <c r="E19847" s="148"/>
      <c r="F19847" s="148"/>
      <c r="G19847" s="149"/>
      <c r="H19847" s="148"/>
      <c r="I19847"/>
    </row>
    <row r="19848" spans="1:9" x14ac:dyDescent="0.25">
      <c r="A19848"/>
      <c r="B19848"/>
      <c r="C19848"/>
      <c r="D19848"/>
      <c r="E19848" s="148"/>
      <c r="F19848" s="148"/>
      <c r="G19848" s="149"/>
      <c r="H19848" s="148"/>
      <c r="I19848"/>
    </row>
    <row r="19849" spans="1:9" x14ac:dyDescent="0.25">
      <c r="A19849"/>
      <c r="B19849"/>
      <c r="C19849"/>
      <c r="D19849"/>
      <c r="E19849" s="148"/>
      <c r="F19849" s="148"/>
      <c r="G19849" s="149"/>
      <c r="H19849" s="148"/>
      <c r="I19849"/>
    </row>
    <row r="19850" spans="1:9" x14ac:dyDescent="0.25">
      <c r="A19850"/>
      <c r="B19850"/>
      <c r="C19850"/>
      <c r="D19850"/>
      <c r="E19850" s="148"/>
      <c r="F19850" s="148"/>
      <c r="G19850" s="149"/>
      <c r="H19850" s="148"/>
      <c r="I19850"/>
    </row>
    <row r="19851" spans="1:9" x14ac:dyDescent="0.25">
      <c r="A19851"/>
      <c r="B19851"/>
      <c r="C19851"/>
      <c r="D19851"/>
      <c r="E19851" s="148"/>
      <c r="F19851" s="148"/>
      <c r="G19851" s="149"/>
      <c r="H19851" s="148"/>
      <c r="I19851"/>
    </row>
    <row r="19852" spans="1:9" x14ac:dyDescent="0.25">
      <c r="A19852"/>
      <c r="B19852"/>
      <c r="C19852"/>
      <c r="D19852"/>
      <c r="E19852" s="148"/>
      <c r="F19852" s="148"/>
      <c r="G19852" s="149"/>
      <c r="H19852" s="148"/>
      <c r="I19852"/>
    </row>
    <row r="19853" spans="1:9" x14ac:dyDescent="0.25">
      <c r="A19853"/>
      <c r="B19853"/>
      <c r="C19853"/>
      <c r="D19853"/>
      <c r="E19853" s="148"/>
      <c r="F19853" s="148"/>
      <c r="G19853" s="149"/>
      <c r="H19853" s="148"/>
      <c r="I19853"/>
    </row>
    <row r="19854" spans="1:9" x14ac:dyDescent="0.25">
      <c r="A19854"/>
      <c r="B19854"/>
      <c r="C19854"/>
      <c r="D19854"/>
      <c r="E19854" s="148"/>
      <c r="F19854" s="148"/>
      <c r="G19854" s="149"/>
      <c r="H19854" s="148"/>
      <c r="I19854"/>
    </row>
    <row r="19855" spans="1:9" x14ac:dyDescent="0.25">
      <c r="A19855"/>
      <c r="B19855"/>
      <c r="C19855"/>
      <c r="D19855"/>
      <c r="E19855" s="148"/>
      <c r="F19855" s="148"/>
      <c r="G19855" s="149"/>
      <c r="H19855" s="148"/>
      <c r="I19855"/>
    </row>
    <row r="19856" spans="1:9" x14ac:dyDescent="0.25">
      <c r="A19856"/>
      <c r="B19856"/>
      <c r="C19856"/>
      <c r="D19856"/>
      <c r="E19856" s="148"/>
      <c r="F19856" s="148"/>
      <c r="G19856" s="149"/>
      <c r="H19856" s="148"/>
      <c r="I19856"/>
    </row>
    <row r="19857" spans="1:9" x14ac:dyDescent="0.25">
      <c r="A19857"/>
      <c r="B19857"/>
      <c r="C19857"/>
      <c r="D19857"/>
      <c r="E19857" s="148"/>
      <c r="F19857" s="148"/>
      <c r="G19857" s="149"/>
      <c r="H19857" s="148"/>
      <c r="I19857"/>
    </row>
    <row r="19858" spans="1:9" x14ac:dyDescent="0.25">
      <c r="A19858"/>
      <c r="B19858"/>
      <c r="C19858"/>
      <c r="D19858"/>
      <c r="E19858" s="148"/>
      <c r="F19858" s="148"/>
      <c r="G19858" s="149"/>
      <c r="H19858" s="148"/>
      <c r="I19858"/>
    </row>
    <row r="19859" spans="1:9" x14ac:dyDescent="0.25">
      <c r="A19859"/>
      <c r="B19859"/>
      <c r="C19859"/>
      <c r="D19859"/>
      <c r="E19859" s="148"/>
      <c r="F19859" s="148"/>
      <c r="G19859" s="149"/>
      <c r="H19859" s="148"/>
      <c r="I19859"/>
    </row>
    <row r="19860" spans="1:9" x14ac:dyDescent="0.25">
      <c r="A19860"/>
      <c r="B19860"/>
      <c r="C19860"/>
      <c r="D19860"/>
      <c r="E19860" s="148"/>
      <c r="F19860" s="148"/>
      <c r="G19860" s="149"/>
      <c r="H19860" s="148"/>
      <c r="I19860"/>
    </row>
    <row r="19861" spans="1:9" x14ac:dyDescent="0.25">
      <c r="A19861"/>
      <c r="B19861"/>
      <c r="C19861"/>
      <c r="D19861"/>
      <c r="E19861" s="148"/>
      <c r="F19861" s="148"/>
      <c r="G19861" s="149"/>
      <c r="H19861" s="148"/>
      <c r="I19861"/>
    </row>
    <row r="19862" spans="1:9" x14ac:dyDescent="0.25">
      <c r="A19862"/>
      <c r="B19862"/>
      <c r="C19862"/>
      <c r="D19862"/>
      <c r="E19862" s="148"/>
      <c r="F19862" s="148"/>
      <c r="G19862" s="149"/>
      <c r="H19862" s="148"/>
      <c r="I19862"/>
    </row>
    <row r="19863" spans="1:9" x14ac:dyDescent="0.25">
      <c r="A19863"/>
      <c r="B19863"/>
      <c r="C19863"/>
      <c r="D19863"/>
      <c r="E19863" s="148"/>
      <c r="F19863" s="148"/>
      <c r="G19863" s="149"/>
      <c r="H19863" s="148"/>
      <c r="I19863"/>
    </row>
    <row r="19864" spans="1:9" x14ac:dyDescent="0.25">
      <c r="A19864"/>
      <c r="B19864"/>
      <c r="C19864"/>
      <c r="D19864"/>
      <c r="E19864" s="148"/>
      <c r="F19864" s="148"/>
      <c r="G19864" s="149"/>
      <c r="H19864" s="148"/>
      <c r="I19864"/>
    </row>
    <row r="19865" spans="1:9" x14ac:dyDescent="0.25">
      <c r="A19865"/>
      <c r="B19865"/>
      <c r="C19865"/>
      <c r="D19865"/>
      <c r="E19865" s="148"/>
      <c r="F19865" s="148"/>
      <c r="G19865" s="149"/>
      <c r="H19865" s="148"/>
      <c r="I19865"/>
    </row>
    <row r="19866" spans="1:9" x14ac:dyDescent="0.25">
      <c r="A19866"/>
      <c r="B19866"/>
      <c r="C19866"/>
      <c r="D19866"/>
      <c r="E19866" s="148"/>
      <c r="F19866" s="148"/>
      <c r="G19866" s="149"/>
      <c r="H19866" s="148"/>
      <c r="I19866"/>
    </row>
    <row r="19867" spans="1:9" x14ac:dyDescent="0.25">
      <c r="A19867"/>
      <c r="B19867"/>
      <c r="C19867"/>
      <c r="D19867"/>
      <c r="E19867" s="148"/>
      <c r="F19867" s="148"/>
      <c r="G19867" s="149"/>
      <c r="H19867" s="148"/>
      <c r="I19867"/>
    </row>
    <row r="19868" spans="1:9" x14ac:dyDescent="0.25">
      <c r="A19868"/>
      <c r="B19868"/>
      <c r="C19868"/>
      <c r="D19868"/>
      <c r="E19868" s="148"/>
      <c r="F19868" s="148"/>
      <c r="G19868" s="149"/>
      <c r="H19868" s="148"/>
      <c r="I19868"/>
    </row>
    <row r="19869" spans="1:9" x14ac:dyDescent="0.25">
      <c r="A19869"/>
      <c r="B19869"/>
      <c r="C19869"/>
      <c r="D19869"/>
      <c r="E19869" s="148"/>
      <c r="F19869" s="148"/>
      <c r="G19869" s="149"/>
      <c r="H19869" s="148"/>
      <c r="I19869"/>
    </row>
    <row r="19870" spans="1:9" x14ac:dyDescent="0.25">
      <c r="A19870"/>
      <c r="B19870"/>
      <c r="C19870"/>
      <c r="D19870"/>
      <c r="E19870" s="148"/>
      <c r="F19870" s="148"/>
      <c r="G19870" s="149"/>
      <c r="H19870" s="148"/>
      <c r="I19870"/>
    </row>
    <row r="19871" spans="1:9" x14ac:dyDescent="0.25">
      <c r="A19871"/>
      <c r="B19871"/>
      <c r="C19871"/>
      <c r="D19871"/>
      <c r="E19871" s="148"/>
      <c r="F19871" s="148"/>
      <c r="G19871" s="149"/>
      <c r="H19871" s="148"/>
      <c r="I19871"/>
    </row>
    <row r="19872" spans="1:9" x14ac:dyDescent="0.25">
      <c r="A19872"/>
      <c r="B19872"/>
      <c r="C19872"/>
      <c r="D19872"/>
      <c r="E19872" s="148"/>
      <c r="F19872" s="148"/>
      <c r="G19872" s="149"/>
      <c r="H19872" s="148"/>
      <c r="I19872"/>
    </row>
    <row r="19873" spans="1:9" x14ac:dyDescent="0.25">
      <c r="A19873"/>
      <c r="B19873"/>
      <c r="C19873"/>
      <c r="D19873"/>
      <c r="E19873" s="148"/>
      <c r="F19873" s="148"/>
      <c r="G19873" s="149"/>
      <c r="H19873" s="148"/>
      <c r="I19873"/>
    </row>
    <row r="19874" spans="1:9" x14ac:dyDescent="0.25">
      <c r="A19874"/>
      <c r="B19874"/>
      <c r="C19874"/>
      <c r="D19874"/>
      <c r="E19874" s="148"/>
      <c r="F19874" s="148"/>
      <c r="G19874" s="149"/>
      <c r="H19874" s="148"/>
      <c r="I19874"/>
    </row>
    <row r="19875" spans="1:9" x14ac:dyDescent="0.25">
      <c r="A19875"/>
      <c r="B19875"/>
      <c r="C19875"/>
      <c r="D19875"/>
      <c r="E19875" s="148"/>
      <c r="F19875" s="148"/>
      <c r="G19875" s="149"/>
      <c r="H19875" s="148"/>
      <c r="I19875"/>
    </row>
    <row r="19876" spans="1:9" x14ac:dyDescent="0.25">
      <c r="A19876"/>
      <c r="B19876"/>
      <c r="C19876"/>
      <c r="D19876"/>
      <c r="E19876" s="148"/>
      <c r="F19876" s="148"/>
      <c r="G19876" s="149"/>
      <c r="H19876" s="148"/>
      <c r="I19876"/>
    </row>
    <row r="19877" spans="1:9" x14ac:dyDescent="0.25">
      <c r="A19877"/>
      <c r="B19877"/>
      <c r="C19877"/>
      <c r="D19877"/>
      <c r="E19877" s="148"/>
      <c r="F19877" s="148"/>
      <c r="G19877" s="149"/>
      <c r="H19877" s="148"/>
      <c r="I19877"/>
    </row>
    <row r="19878" spans="1:9" x14ac:dyDescent="0.25">
      <c r="A19878"/>
      <c r="B19878"/>
      <c r="C19878"/>
      <c r="D19878"/>
      <c r="E19878" s="148"/>
      <c r="F19878" s="148"/>
      <c r="G19878" s="149"/>
      <c r="H19878" s="148"/>
      <c r="I19878"/>
    </row>
    <row r="19879" spans="1:9" x14ac:dyDescent="0.25">
      <c r="A19879"/>
      <c r="B19879"/>
      <c r="C19879"/>
      <c r="D19879"/>
      <c r="E19879" s="148"/>
      <c r="F19879" s="148"/>
      <c r="G19879" s="149"/>
      <c r="H19879" s="148"/>
      <c r="I19879"/>
    </row>
    <row r="19880" spans="1:9" x14ac:dyDescent="0.25">
      <c r="A19880"/>
      <c r="B19880"/>
      <c r="C19880"/>
      <c r="D19880"/>
      <c r="E19880" s="148"/>
      <c r="F19880" s="148"/>
      <c r="G19880" s="149"/>
      <c r="H19880" s="148"/>
      <c r="I19880"/>
    </row>
    <row r="19881" spans="1:9" x14ac:dyDescent="0.25">
      <c r="A19881"/>
      <c r="B19881"/>
      <c r="C19881"/>
      <c r="D19881"/>
      <c r="E19881" s="148"/>
      <c r="F19881" s="148"/>
      <c r="G19881" s="149"/>
      <c r="H19881" s="148"/>
      <c r="I19881"/>
    </row>
    <row r="19882" spans="1:9" x14ac:dyDescent="0.25">
      <c r="A19882"/>
      <c r="B19882"/>
      <c r="C19882"/>
      <c r="D19882"/>
      <c r="E19882" s="148"/>
      <c r="F19882" s="148"/>
      <c r="G19882" s="149"/>
      <c r="H19882" s="148"/>
      <c r="I19882"/>
    </row>
    <row r="19883" spans="1:9" x14ac:dyDescent="0.25">
      <c r="A19883"/>
      <c r="B19883"/>
      <c r="C19883"/>
      <c r="D19883"/>
      <c r="E19883" s="148"/>
      <c r="F19883" s="148"/>
      <c r="G19883" s="149"/>
      <c r="H19883" s="148"/>
      <c r="I19883"/>
    </row>
    <row r="19884" spans="1:9" x14ac:dyDescent="0.25">
      <c r="A19884"/>
      <c r="B19884"/>
      <c r="C19884"/>
      <c r="D19884"/>
      <c r="E19884" s="148"/>
      <c r="F19884" s="148"/>
      <c r="G19884" s="149"/>
      <c r="H19884" s="148"/>
      <c r="I19884"/>
    </row>
    <row r="19885" spans="1:9" x14ac:dyDescent="0.25">
      <c r="A19885"/>
      <c r="B19885"/>
      <c r="C19885"/>
      <c r="D19885"/>
      <c r="E19885" s="148"/>
      <c r="F19885" s="148"/>
      <c r="G19885" s="149"/>
      <c r="H19885" s="148"/>
      <c r="I19885"/>
    </row>
    <row r="19886" spans="1:9" x14ac:dyDescent="0.25">
      <c r="A19886"/>
      <c r="B19886"/>
      <c r="C19886"/>
      <c r="D19886"/>
      <c r="E19886" s="148"/>
      <c r="F19886" s="148"/>
      <c r="G19886" s="149"/>
      <c r="H19886" s="148"/>
      <c r="I19886"/>
    </row>
    <row r="19887" spans="1:9" x14ac:dyDescent="0.25">
      <c r="A19887"/>
      <c r="B19887"/>
      <c r="C19887"/>
      <c r="D19887"/>
      <c r="E19887" s="148"/>
      <c r="F19887" s="148"/>
      <c r="G19887" s="149"/>
      <c r="H19887" s="148"/>
      <c r="I19887"/>
    </row>
    <row r="19888" spans="1:9" x14ac:dyDescent="0.25">
      <c r="A19888"/>
      <c r="B19888"/>
      <c r="C19888"/>
      <c r="D19888"/>
      <c r="E19888" s="148"/>
      <c r="F19888" s="148"/>
      <c r="G19888" s="149"/>
      <c r="H19888" s="148"/>
      <c r="I19888"/>
    </row>
    <row r="19889" spans="1:9" x14ac:dyDescent="0.25">
      <c r="A19889"/>
      <c r="B19889"/>
      <c r="C19889"/>
      <c r="D19889"/>
      <c r="E19889" s="148"/>
      <c r="F19889" s="148"/>
      <c r="G19889" s="149"/>
      <c r="H19889" s="148"/>
      <c r="I19889"/>
    </row>
    <row r="19890" spans="1:9" x14ac:dyDescent="0.25">
      <c r="A19890"/>
      <c r="B19890"/>
      <c r="C19890"/>
      <c r="D19890"/>
      <c r="E19890" s="148"/>
      <c r="F19890" s="148"/>
      <c r="G19890" s="149"/>
      <c r="H19890" s="148"/>
      <c r="I19890"/>
    </row>
    <row r="19891" spans="1:9" x14ac:dyDescent="0.25">
      <c r="A19891"/>
      <c r="B19891"/>
      <c r="C19891"/>
      <c r="D19891"/>
      <c r="E19891" s="148"/>
      <c r="F19891" s="148"/>
      <c r="G19891" s="149"/>
      <c r="H19891" s="148"/>
      <c r="I19891"/>
    </row>
    <row r="19892" spans="1:9" x14ac:dyDescent="0.25">
      <c r="A19892"/>
      <c r="B19892"/>
      <c r="C19892"/>
      <c r="D19892"/>
      <c r="E19892" s="148"/>
      <c r="F19892" s="148"/>
      <c r="G19892" s="149"/>
      <c r="H19892" s="148"/>
      <c r="I19892"/>
    </row>
    <row r="19893" spans="1:9" x14ac:dyDescent="0.25">
      <c r="A19893"/>
      <c r="B19893"/>
      <c r="C19893"/>
      <c r="D19893"/>
      <c r="E19893" s="148"/>
      <c r="F19893" s="148"/>
      <c r="G19893" s="149"/>
      <c r="H19893" s="148"/>
      <c r="I19893"/>
    </row>
    <row r="19894" spans="1:9" x14ac:dyDescent="0.25">
      <c r="A19894"/>
      <c r="B19894"/>
      <c r="C19894"/>
      <c r="D19894"/>
      <c r="E19894" s="148"/>
      <c r="F19894" s="148"/>
      <c r="G19894" s="149"/>
      <c r="H19894" s="148"/>
      <c r="I19894"/>
    </row>
    <row r="19895" spans="1:9" x14ac:dyDescent="0.25">
      <c r="A19895"/>
      <c r="B19895"/>
      <c r="C19895"/>
      <c r="D19895"/>
      <c r="E19895" s="148"/>
      <c r="F19895" s="148"/>
      <c r="G19895" s="149"/>
      <c r="H19895" s="148"/>
      <c r="I19895"/>
    </row>
    <row r="19896" spans="1:9" x14ac:dyDescent="0.25">
      <c r="A19896"/>
      <c r="B19896"/>
      <c r="C19896"/>
      <c r="D19896"/>
      <c r="E19896" s="148"/>
      <c r="F19896" s="148"/>
      <c r="G19896" s="149"/>
      <c r="H19896" s="148"/>
      <c r="I19896"/>
    </row>
    <row r="19897" spans="1:9" x14ac:dyDescent="0.25">
      <c r="A19897"/>
      <c r="B19897"/>
      <c r="C19897"/>
      <c r="D19897"/>
      <c r="E19897" s="148"/>
      <c r="F19897" s="148"/>
      <c r="G19897" s="149"/>
      <c r="H19897" s="148"/>
      <c r="I19897"/>
    </row>
    <row r="19898" spans="1:9" x14ac:dyDescent="0.25">
      <c r="A19898"/>
      <c r="B19898"/>
      <c r="C19898"/>
      <c r="D19898"/>
      <c r="E19898" s="148"/>
      <c r="F19898" s="148"/>
      <c r="G19898" s="149"/>
      <c r="H19898" s="148"/>
      <c r="I19898"/>
    </row>
    <row r="19899" spans="1:9" x14ac:dyDescent="0.25">
      <c r="A19899"/>
      <c r="B19899"/>
      <c r="C19899"/>
      <c r="D19899"/>
      <c r="E19899" s="148"/>
      <c r="F19899" s="148"/>
      <c r="G19899" s="149"/>
      <c r="H19899" s="148"/>
      <c r="I19899"/>
    </row>
    <row r="19900" spans="1:9" x14ac:dyDescent="0.25">
      <c r="A19900"/>
      <c r="B19900"/>
      <c r="C19900"/>
      <c r="D19900"/>
      <c r="E19900" s="148"/>
      <c r="F19900" s="148"/>
      <c r="G19900" s="149"/>
      <c r="H19900" s="148"/>
      <c r="I19900"/>
    </row>
    <row r="19901" spans="1:9" x14ac:dyDescent="0.25">
      <c r="A19901"/>
      <c r="B19901"/>
      <c r="C19901"/>
      <c r="D19901"/>
      <c r="E19901" s="148"/>
      <c r="F19901" s="148"/>
      <c r="G19901" s="149"/>
      <c r="H19901" s="148"/>
      <c r="I19901"/>
    </row>
    <row r="19902" spans="1:9" x14ac:dyDescent="0.25">
      <c r="A19902"/>
      <c r="B19902"/>
      <c r="C19902"/>
      <c r="D19902"/>
      <c r="E19902" s="148"/>
      <c r="F19902" s="148"/>
      <c r="G19902" s="149"/>
      <c r="H19902" s="148"/>
      <c r="I19902"/>
    </row>
    <row r="19903" spans="1:9" x14ac:dyDescent="0.25">
      <c r="A19903"/>
      <c r="B19903"/>
      <c r="C19903"/>
      <c r="D19903"/>
      <c r="E19903" s="148"/>
      <c r="F19903" s="148"/>
      <c r="G19903" s="149"/>
      <c r="H19903" s="148"/>
      <c r="I19903"/>
    </row>
    <row r="19904" spans="1:9" x14ac:dyDescent="0.25">
      <c r="A19904"/>
      <c r="B19904"/>
      <c r="C19904"/>
      <c r="D19904"/>
      <c r="E19904" s="148"/>
      <c r="F19904" s="148"/>
      <c r="G19904" s="149"/>
      <c r="H19904" s="148"/>
      <c r="I19904"/>
    </row>
    <row r="19905" spans="1:9" x14ac:dyDescent="0.25">
      <c r="A19905"/>
      <c r="B19905"/>
      <c r="C19905"/>
      <c r="D19905"/>
      <c r="E19905" s="148"/>
      <c r="F19905" s="148"/>
      <c r="G19905" s="149"/>
      <c r="H19905" s="148"/>
      <c r="I19905"/>
    </row>
    <row r="19906" spans="1:9" x14ac:dyDescent="0.25">
      <c r="A19906"/>
      <c r="B19906"/>
      <c r="C19906"/>
      <c r="D19906"/>
      <c r="E19906" s="148"/>
      <c r="F19906" s="148"/>
      <c r="G19906" s="149"/>
      <c r="H19906" s="148"/>
      <c r="I19906"/>
    </row>
    <row r="19907" spans="1:9" x14ac:dyDescent="0.25">
      <c r="A19907"/>
      <c r="B19907"/>
      <c r="C19907"/>
      <c r="D19907"/>
      <c r="E19907" s="148"/>
      <c r="F19907" s="148"/>
      <c r="G19907" s="149"/>
      <c r="H19907" s="148"/>
      <c r="I19907"/>
    </row>
    <row r="19908" spans="1:9" x14ac:dyDescent="0.25">
      <c r="A19908"/>
      <c r="B19908"/>
      <c r="C19908"/>
      <c r="D19908"/>
      <c r="E19908" s="148"/>
      <c r="F19908" s="148"/>
      <c r="G19908" s="149"/>
      <c r="H19908" s="148"/>
      <c r="I19908"/>
    </row>
    <row r="19909" spans="1:9" x14ac:dyDescent="0.25">
      <c r="A19909"/>
      <c r="B19909"/>
      <c r="C19909"/>
      <c r="D19909"/>
      <c r="E19909" s="148"/>
      <c r="F19909" s="148"/>
      <c r="G19909" s="149"/>
      <c r="H19909" s="148"/>
      <c r="I19909"/>
    </row>
    <row r="19910" spans="1:9" x14ac:dyDescent="0.25">
      <c r="A19910"/>
      <c r="B19910"/>
      <c r="C19910"/>
      <c r="D19910"/>
      <c r="E19910" s="148"/>
      <c r="F19910" s="148"/>
      <c r="G19910" s="149"/>
      <c r="H19910" s="148"/>
      <c r="I19910"/>
    </row>
    <row r="19911" spans="1:9" x14ac:dyDescent="0.25">
      <c r="A19911"/>
      <c r="B19911"/>
      <c r="C19911"/>
      <c r="D19911"/>
      <c r="E19911" s="148"/>
      <c r="F19911" s="148"/>
      <c r="G19911" s="149"/>
      <c r="H19911" s="148"/>
      <c r="I19911"/>
    </row>
    <row r="19912" spans="1:9" x14ac:dyDescent="0.25">
      <c r="A19912"/>
      <c r="B19912"/>
      <c r="C19912"/>
      <c r="D19912"/>
      <c r="E19912" s="148"/>
      <c r="F19912" s="148"/>
      <c r="G19912" s="149"/>
      <c r="H19912" s="148"/>
      <c r="I19912"/>
    </row>
    <row r="19913" spans="1:9" x14ac:dyDescent="0.25">
      <c r="A19913"/>
      <c r="B19913"/>
      <c r="C19913"/>
      <c r="D19913"/>
      <c r="E19913" s="148"/>
      <c r="F19913" s="148"/>
      <c r="G19913" s="149"/>
      <c r="H19913" s="148"/>
      <c r="I19913"/>
    </row>
    <row r="19914" spans="1:9" x14ac:dyDescent="0.25">
      <c r="A19914"/>
      <c r="B19914"/>
      <c r="C19914"/>
      <c r="D19914"/>
      <c r="E19914" s="148"/>
      <c r="F19914" s="148"/>
      <c r="G19914" s="149"/>
      <c r="H19914" s="148"/>
      <c r="I19914"/>
    </row>
    <row r="19915" spans="1:9" x14ac:dyDescent="0.25">
      <c r="A19915"/>
      <c r="B19915"/>
      <c r="C19915"/>
      <c r="D19915"/>
      <c r="E19915" s="148"/>
      <c r="F19915" s="148"/>
      <c r="G19915" s="149"/>
      <c r="H19915" s="148"/>
      <c r="I19915"/>
    </row>
    <row r="19916" spans="1:9" x14ac:dyDescent="0.25">
      <c r="A19916"/>
      <c r="B19916"/>
      <c r="C19916"/>
      <c r="D19916"/>
      <c r="E19916" s="148"/>
      <c r="F19916" s="148"/>
      <c r="G19916" s="149"/>
      <c r="H19916" s="148"/>
      <c r="I19916"/>
    </row>
    <row r="19917" spans="1:9" x14ac:dyDescent="0.25">
      <c r="A19917"/>
      <c r="B19917"/>
      <c r="C19917"/>
      <c r="D19917"/>
      <c r="E19917" s="148"/>
      <c r="F19917" s="148"/>
      <c r="G19917" s="149"/>
      <c r="H19917" s="148"/>
      <c r="I19917"/>
    </row>
    <row r="19918" spans="1:9" x14ac:dyDescent="0.25">
      <c r="A19918"/>
      <c r="B19918"/>
      <c r="C19918"/>
      <c r="D19918"/>
      <c r="E19918" s="148"/>
      <c r="F19918" s="148"/>
      <c r="G19918" s="149"/>
      <c r="H19918" s="148"/>
      <c r="I19918"/>
    </row>
    <row r="19919" spans="1:9" x14ac:dyDescent="0.25">
      <c r="A19919"/>
      <c r="B19919"/>
      <c r="C19919"/>
      <c r="D19919"/>
      <c r="E19919" s="148"/>
      <c r="F19919" s="148"/>
      <c r="G19919" s="149"/>
      <c r="H19919" s="148"/>
      <c r="I19919"/>
    </row>
    <row r="19920" spans="1:9" x14ac:dyDescent="0.25">
      <c r="A19920"/>
      <c r="B19920"/>
      <c r="C19920"/>
      <c r="D19920"/>
      <c r="E19920" s="148"/>
      <c r="F19920" s="148"/>
      <c r="G19920" s="149"/>
      <c r="H19920" s="148"/>
      <c r="I19920"/>
    </row>
    <row r="19921" spans="1:9" x14ac:dyDescent="0.25">
      <c r="A19921"/>
      <c r="B19921"/>
      <c r="C19921"/>
      <c r="D19921"/>
      <c r="E19921" s="148"/>
      <c r="F19921" s="148"/>
      <c r="G19921" s="149"/>
      <c r="H19921" s="148"/>
      <c r="I19921"/>
    </row>
    <row r="19922" spans="1:9" x14ac:dyDescent="0.25">
      <c r="A19922"/>
      <c r="B19922"/>
      <c r="C19922"/>
      <c r="D19922"/>
      <c r="E19922" s="148"/>
      <c r="F19922" s="148"/>
      <c r="G19922" s="149"/>
      <c r="H19922" s="148"/>
      <c r="I19922"/>
    </row>
    <row r="19923" spans="1:9" x14ac:dyDescent="0.25">
      <c r="A19923"/>
      <c r="B19923"/>
      <c r="C19923"/>
      <c r="D19923"/>
      <c r="E19923" s="148"/>
      <c r="F19923" s="148"/>
      <c r="G19923" s="149"/>
      <c r="H19923" s="148"/>
      <c r="I19923"/>
    </row>
    <row r="19924" spans="1:9" x14ac:dyDescent="0.25">
      <c r="A19924"/>
      <c r="B19924"/>
      <c r="C19924"/>
      <c r="D19924"/>
      <c r="E19924" s="148"/>
      <c r="F19924" s="148"/>
      <c r="G19924" s="149"/>
      <c r="H19924" s="148"/>
      <c r="I19924"/>
    </row>
    <row r="19925" spans="1:9" x14ac:dyDescent="0.25">
      <c r="A19925"/>
      <c r="B19925"/>
      <c r="C19925"/>
      <c r="D19925"/>
      <c r="E19925" s="148"/>
      <c r="F19925" s="148"/>
      <c r="G19925" s="149"/>
      <c r="H19925" s="148"/>
      <c r="I19925"/>
    </row>
    <row r="19926" spans="1:9" x14ac:dyDescent="0.25">
      <c r="A19926"/>
      <c r="B19926"/>
      <c r="C19926"/>
      <c r="D19926"/>
      <c r="E19926" s="148"/>
      <c r="F19926" s="148"/>
      <c r="G19926" s="149"/>
      <c r="H19926" s="148"/>
      <c r="I19926"/>
    </row>
    <row r="19927" spans="1:9" x14ac:dyDescent="0.25">
      <c r="A19927"/>
      <c r="B19927"/>
      <c r="C19927"/>
      <c r="D19927"/>
      <c r="E19927" s="148"/>
      <c r="F19927" s="148"/>
      <c r="G19927" s="149"/>
      <c r="H19927" s="148"/>
      <c r="I19927"/>
    </row>
    <row r="19928" spans="1:9" x14ac:dyDescent="0.25">
      <c r="A19928"/>
      <c r="B19928"/>
      <c r="C19928"/>
      <c r="D19928"/>
      <c r="E19928" s="148"/>
      <c r="F19928" s="148"/>
      <c r="G19928" s="149"/>
      <c r="H19928" s="148"/>
      <c r="I19928"/>
    </row>
    <row r="19929" spans="1:9" x14ac:dyDescent="0.25">
      <c r="A19929"/>
      <c r="B19929"/>
      <c r="C19929"/>
      <c r="D19929"/>
      <c r="E19929" s="148"/>
      <c r="F19929" s="148"/>
      <c r="G19929" s="149"/>
      <c r="H19929" s="148"/>
      <c r="I19929"/>
    </row>
    <row r="19930" spans="1:9" x14ac:dyDescent="0.25">
      <c r="A19930"/>
      <c r="B19930"/>
      <c r="C19930"/>
      <c r="D19930"/>
      <c r="E19930" s="148"/>
      <c r="F19930" s="148"/>
      <c r="G19930" s="149"/>
      <c r="H19930" s="148"/>
      <c r="I19930"/>
    </row>
    <row r="19931" spans="1:9" x14ac:dyDescent="0.25">
      <c r="A19931"/>
      <c r="B19931"/>
      <c r="C19931"/>
      <c r="D19931"/>
      <c r="E19931" s="148"/>
      <c r="F19931" s="148"/>
      <c r="G19931" s="149"/>
      <c r="H19931" s="148"/>
      <c r="I19931"/>
    </row>
    <row r="19932" spans="1:9" x14ac:dyDescent="0.25">
      <c r="A19932"/>
      <c r="B19932"/>
      <c r="C19932"/>
      <c r="D19932"/>
      <c r="E19932" s="148"/>
      <c r="F19932" s="148"/>
      <c r="G19932" s="149"/>
      <c r="H19932" s="148"/>
      <c r="I19932"/>
    </row>
    <row r="19933" spans="1:9" x14ac:dyDescent="0.25">
      <c r="A19933"/>
      <c r="B19933"/>
      <c r="C19933"/>
      <c r="D19933"/>
      <c r="E19933" s="148"/>
      <c r="F19933" s="148"/>
      <c r="G19933" s="149"/>
      <c r="H19933" s="148"/>
      <c r="I19933"/>
    </row>
    <row r="19934" spans="1:9" x14ac:dyDescent="0.25">
      <c r="A19934"/>
      <c r="B19934"/>
      <c r="C19934"/>
      <c r="D19934"/>
      <c r="E19934" s="148"/>
      <c r="F19934" s="148"/>
      <c r="G19934" s="149"/>
      <c r="H19934" s="148"/>
      <c r="I19934"/>
    </row>
    <row r="19935" spans="1:9" x14ac:dyDescent="0.25">
      <c r="A19935"/>
      <c r="B19935"/>
      <c r="C19935"/>
      <c r="D19935"/>
      <c r="E19935" s="148"/>
      <c r="F19935" s="148"/>
      <c r="G19935" s="149"/>
      <c r="H19935" s="148"/>
      <c r="I19935"/>
    </row>
    <row r="19936" spans="1:9" x14ac:dyDescent="0.25">
      <c r="A19936"/>
      <c r="B19936"/>
      <c r="C19936"/>
      <c r="D19936"/>
      <c r="E19936" s="148"/>
      <c r="F19936" s="148"/>
      <c r="G19936" s="149"/>
      <c r="H19936" s="148"/>
      <c r="I19936"/>
    </row>
    <row r="19937" spans="1:9" x14ac:dyDescent="0.25">
      <c r="A19937"/>
      <c r="B19937"/>
      <c r="C19937"/>
      <c r="D19937"/>
      <c r="E19937" s="148"/>
      <c r="F19937" s="148"/>
      <c r="G19937" s="149"/>
      <c r="H19937" s="148"/>
      <c r="I19937"/>
    </row>
    <row r="19938" spans="1:9" x14ac:dyDescent="0.25">
      <c r="A19938"/>
      <c r="B19938"/>
      <c r="C19938"/>
      <c r="D19938"/>
      <c r="E19938" s="148"/>
      <c r="F19938" s="148"/>
      <c r="G19938" s="149"/>
      <c r="H19938" s="148"/>
      <c r="I19938"/>
    </row>
    <row r="19939" spans="1:9" x14ac:dyDescent="0.25">
      <c r="A19939"/>
      <c r="B19939"/>
      <c r="C19939"/>
      <c r="D19939"/>
      <c r="E19939" s="148"/>
      <c r="F19939" s="148"/>
      <c r="G19939" s="149"/>
      <c r="H19939" s="148"/>
      <c r="I19939"/>
    </row>
    <row r="19940" spans="1:9" x14ac:dyDescent="0.25">
      <c r="A19940"/>
      <c r="B19940"/>
      <c r="C19940"/>
      <c r="D19940"/>
      <c r="E19940" s="148"/>
      <c r="F19940" s="148"/>
      <c r="G19940" s="149"/>
      <c r="H19940" s="148"/>
      <c r="I19940"/>
    </row>
    <row r="19941" spans="1:9" x14ac:dyDescent="0.25">
      <c r="A19941"/>
      <c r="B19941"/>
      <c r="C19941"/>
      <c r="D19941"/>
      <c r="E19941" s="148"/>
      <c r="F19941" s="148"/>
      <c r="G19941" s="149"/>
      <c r="H19941" s="148"/>
      <c r="I19941"/>
    </row>
    <row r="19942" spans="1:9" x14ac:dyDescent="0.25">
      <c r="A19942"/>
      <c r="B19942"/>
      <c r="C19942"/>
      <c r="D19942"/>
      <c r="E19942" s="148"/>
      <c r="F19942" s="148"/>
      <c r="G19942" s="149"/>
      <c r="H19942" s="148"/>
      <c r="I19942"/>
    </row>
    <row r="19943" spans="1:9" x14ac:dyDescent="0.25">
      <c r="A19943"/>
      <c r="B19943"/>
      <c r="C19943"/>
      <c r="D19943"/>
      <c r="E19943" s="148"/>
      <c r="F19943" s="148"/>
      <c r="G19943" s="149"/>
      <c r="H19943" s="148"/>
      <c r="I19943"/>
    </row>
    <row r="19944" spans="1:9" x14ac:dyDescent="0.25">
      <c r="A19944"/>
      <c r="B19944"/>
      <c r="C19944"/>
      <c r="D19944"/>
      <c r="E19944" s="148"/>
      <c r="F19944" s="148"/>
      <c r="G19944" s="149"/>
      <c r="H19944" s="148"/>
      <c r="I19944"/>
    </row>
    <row r="19945" spans="1:9" x14ac:dyDescent="0.25">
      <c r="A19945"/>
      <c r="B19945"/>
      <c r="C19945"/>
      <c r="D19945"/>
      <c r="E19945" s="148"/>
      <c r="F19945" s="148"/>
      <c r="G19945" s="149"/>
      <c r="H19945" s="148"/>
      <c r="I19945"/>
    </row>
    <row r="19946" spans="1:9" x14ac:dyDescent="0.25">
      <c r="A19946"/>
      <c r="B19946"/>
      <c r="C19946"/>
      <c r="D19946"/>
      <c r="E19946" s="148"/>
      <c r="F19946" s="148"/>
      <c r="G19946" s="149"/>
      <c r="H19946" s="148"/>
      <c r="I19946"/>
    </row>
    <row r="19947" spans="1:9" x14ac:dyDescent="0.25">
      <c r="A19947"/>
      <c r="B19947"/>
      <c r="C19947"/>
      <c r="D19947"/>
      <c r="E19947" s="148"/>
      <c r="F19947" s="148"/>
      <c r="G19947" s="149"/>
      <c r="H19947" s="148"/>
      <c r="I19947"/>
    </row>
    <row r="19948" spans="1:9" x14ac:dyDescent="0.25">
      <c r="A19948"/>
      <c r="B19948"/>
      <c r="C19948"/>
      <c r="D19948"/>
      <c r="E19948" s="148"/>
      <c r="F19948" s="148"/>
      <c r="G19948" s="149"/>
      <c r="H19948" s="148"/>
      <c r="I19948"/>
    </row>
    <row r="19949" spans="1:9" x14ac:dyDescent="0.25">
      <c r="A19949"/>
      <c r="B19949"/>
      <c r="C19949"/>
      <c r="D19949"/>
      <c r="E19949" s="148"/>
      <c r="F19949" s="148"/>
      <c r="G19949" s="149"/>
      <c r="H19949" s="148"/>
      <c r="I19949"/>
    </row>
    <row r="19950" spans="1:9" x14ac:dyDescent="0.25">
      <c r="A19950"/>
      <c r="B19950"/>
      <c r="C19950"/>
      <c r="D19950"/>
      <c r="E19950" s="148"/>
      <c r="F19950" s="148"/>
      <c r="G19950" s="149"/>
      <c r="H19950" s="148"/>
      <c r="I19950"/>
    </row>
    <row r="19951" spans="1:9" x14ac:dyDescent="0.25">
      <c r="A19951"/>
      <c r="B19951"/>
      <c r="C19951"/>
      <c r="D19951"/>
      <c r="E19951" s="148"/>
      <c r="F19951" s="148"/>
      <c r="G19951" s="149"/>
      <c r="H19951" s="148"/>
      <c r="I19951"/>
    </row>
    <row r="19952" spans="1:9" x14ac:dyDescent="0.25">
      <c r="A19952"/>
      <c r="B19952"/>
      <c r="C19952"/>
      <c r="D19952"/>
      <c r="E19952" s="148"/>
      <c r="F19952" s="148"/>
      <c r="G19952" s="149"/>
      <c r="H19952" s="148"/>
      <c r="I19952"/>
    </row>
    <row r="19953" spans="1:9" x14ac:dyDescent="0.25">
      <c r="A19953"/>
      <c r="B19953"/>
      <c r="C19953"/>
      <c r="D19953"/>
      <c r="E19953" s="148"/>
      <c r="F19953" s="148"/>
      <c r="G19953" s="149"/>
      <c r="H19953" s="148"/>
      <c r="I19953"/>
    </row>
    <row r="19954" spans="1:9" x14ac:dyDescent="0.25">
      <c r="A19954"/>
      <c r="B19954"/>
      <c r="C19954"/>
      <c r="D19954"/>
      <c r="E19954" s="148"/>
      <c r="F19954" s="148"/>
      <c r="G19954" s="149"/>
      <c r="H19954" s="148"/>
      <c r="I19954"/>
    </row>
    <row r="19955" spans="1:9" x14ac:dyDescent="0.25">
      <c r="A19955"/>
      <c r="B19955"/>
      <c r="C19955"/>
      <c r="D19955"/>
      <c r="E19955" s="148"/>
      <c r="F19955" s="148"/>
      <c r="G19955" s="149"/>
      <c r="H19955" s="148"/>
      <c r="I19955"/>
    </row>
    <row r="19956" spans="1:9" x14ac:dyDescent="0.25">
      <c r="A19956"/>
      <c r="B19956"/>
      <c r="C19956"/>
      <c r="D19956"/>
      <c r="E19956" s="148"/>
      <c r="F19956" s="148"/>
      <c r="G19956" s="149"/>
      <c r="H19956" s="148"/>
      <c r="I19956"/>
    </row>
    <row r="19957" spans="1:9" x14ac:dyDescent="0.25">
      <c r="A19957"/>
      <c r="B19957"/>
      <c r="C19957"/>
      <c r="D19957"/>
      <c r="E19957" s="148"/>
      <c r="F19957" s="148"/>
      <c r="G19957" s="149"/>
      <c r="H19957" s="148"/>
      <c r="I19957"/>
    </row>
    <row r="19958" spans="1:9" x14ac:dyDescent="0.25">
      <c r="A19958"/>
      <c r="B19958"/>
      <c r="C19958"/>
      <c r="D19958"/>
      <c r="E19958" s="148"/>
      <c r="F19958" s="148"/>
      <c r="G19958" s="149"/>
      <c r="H19958" s="148"/>
      <c r="I19958"/>
    </row>
    <row r="19959" spans="1:9" x14ac:dyDescent="0.25">
      <c r="A19959"/>
      <c r="B19959"/>
      <c r="C19959"/>
      <c r="D19959"/>
      <c r="E19959" s="148"/>
      <c r="F19959" s="148"/>
      <c r="G19959" s="149"/>
      <c r="H19959" s="148"/>
      <c r="I19959"/>
    </row>
    <row r="19960" spans="1:9" x14ac:dyDescent="0.25">
      <c r="A19960"/>
      <c r="B19960"/>
      <c r="C19960"/>
      <c r="D19960"/>
      <c r="E19960" s="148"/>
      <c r="F19960" s="148"/>
      <c r="G19960" s="149"/>
      <c r="H19960" s="148"/>
      <c r="I19960"/>
    </row>
    <row r="19961" spans="1:9" x14ac:dyDescent="0.25">
      <c r="A19961"/>
      <c r="B19961"/>
      <c r="C19961"/>
      <c r="D19961"/>
      <c r="E19961" s="148"/>
      <c r="F19961" s="148"/>
      <c r="G19961" s="149"/>
      <c r="H19961" s="148"/>
      <c r="I19961"/>
    </row>
    <row r="19962" spans="1:9" x14ac:dyDescent="0.25">
      <c r="A19962"/>
      <c r="B19962"/>
      <c r="C19962"/>
      <c r="D19962"/>
      <c r="E19962" s="148"/>
      <c r="F19962" s="148"/>
      <c r="G19962" s="149"/>
      <c r="H19962" s="148"/>
      <c r="I19962"/>
    </row>
    <row r="19963" spans="1:9" x14ac:dyDescent="0.25">
      <c r="A19963"/>
      <c r="B19963"/>
      <c r="C19963"/>
      <c r="D19963"/>
      <c r="E19963" s="148"/>
      <c r="F19963" s="148"/>
      <c r="G19963" s="149"/>
      <c r="H19963" s="148"/>
      <c r="I19963"/>
    </row>
    <row r="19964" spans="1:9" x14ac:dyDescent="0.25">
      <c r="A19964"/>
      <c r="B19964"/>
      <c r="C19964"/>
      <c r="D19964"/>
      <c r="E19964" s="148"/>
      <c r="F19964" s="148"/>
      <c r="G19964" s="149"/>
      <c r="H19964" s="148"/>
      <c r="I19964"/>
    </row>
    <row r="19965" spans="1:9" x14ac:dyDescent="0.25">
      <c r="A19965"/>
      <c r="B19965"/>
      <c r="C19965"/>
      <c r="D19965"/>
      <c r="E19965" s="148"/>
      <c r="F19965" s="148"/>
      <c r="G19965" s="149"/>
      <c r="H19965" s="148"/>
      <c r="I19965"/>
    </row>
    <row r="19966" spans="1:9" x14ac:dyDescent="0.25">
      <c r="A19966"/>
      <c r="B19966"/>
      <c r="C19966"/>
      <c r="D19966"/>
      <c r="E19966" s="148"/>
      <c r="F19966" s="148"/>
      <c r="G19966" s="149"/>
      <c r="H19966" s="148"/>
      <c r="I19966"/>
    </row>
    <row r="19967" spans="1:9" x14ac:dyDescent="0.25">
      <c r="A19967"/>
      <c r="B19967"/>
      <c r="C19967"/>
      <c r="D19967"/>
      <c r="E19967" s="148"/>
      <c r="F19967" s="148"/>
      <c r="G19967" s="149"/>
      <c r="H19967" s="148"/>
      <c r="I19967"/>
    </row>
    <row r="19968" spans="1:9" x14ac:dyDescent="0.25">
      <c r="A19968"/>
      <c r="B19968"/>
      <c r="C19968"/>
      <c r="D19968"/>
      <c r="E19968" s="148"/>
      <c r="F19968" s="148"/>
      <c r="G19968" s="149"/>
      <c r="H19968" s="148"/>
      <c r="I19968"/>
    </row>
    <row r="19969" spans="1:9" x14ac:dyDescent="0.25">
      <c r="A19969"/>
      <c r="B19969"/>
      <c r="C19969"/>
      <c r="D19969"/>
      <c r="E19969" s="148"/>
      <c r="F19969" s="148"/>
      <c r="G19969" s="149"/>
      <c r="H19969" s="148"/>
      <c r="I19969"/>
    </row>
    <row r="19970" spans="1:9" x14ac:dyDescent="0.25">
      <c r="A19970"/>
      <c r="B19970"/>
      <c r="C19970"/>
      <c r="D19970"/>
      <c r="E19970" s="148"/>
      <c r="F19970" s="148"/>
      <c r="G19970" s="149"/>
      <c r="H19970" s="148"/>
      <c r="I19970"/>
    </row>
    <row r="19971" spans="1:9" x14ac:dyDescent="0.25">
      <c r="A19971"/>
      <c r="B19971"/>
      <c r="C19971"/>
      <c r="D19971"/>
      <c r="E19971" s="148"/>
      <c r="F19971" s="148"/>
      <c r="G19971" s="149"/>
      <c r="H19971" s="148"/>
      <c r="I19971"/>
    </row>
    <row r="19972" spans="1:9" x14ac:dyDescent="0.25">
      <c r="A19972"/>
      <c r="B19972"/>
      <c r="C19972"/>
      <c r="D19972"/>
      <c r="E19972" s="148"/>
      <c r="F19972" s="148"/>
      <c r="G19972" s="149"/>
      <c r="H19972" s="148"/>
      <c r="I19972"/>
    </row>
    <row r="19973" spans="1:9" x14ac:dyDescent="0.25">
      <c r="A19973"/>
      <c r="B19973"/>
      <c r="C19973"/>
      <c r="D19973"/>
      <c r="E19973" s="148"/>
      <c r="F19973" s="148"/>
      <c r="G19973" s="149"/>
      <c r="H19973" s="148"/>
      <c r="I19973"/>
    </row>
    <row r="19974" spans="1:9" x14ac:dyDescent="0.25">
      <c r="A19974"/>
      <c r="B19974"/>
      <c r="C19974"/>
      <c r="D19974"/>
      <c r="E19974" s="148"/>
      <c r="F19974" s="148"/>
      <c r="G19974" s="149"/>
      <c r="H19974" s="148"/>
      <c r="I19974"/>
    </row>
    <row r="19975" spans="1:9" x14ac:dyDescent="0.25">
      <c r="A19975"/>
      <c r="B19975"/>
      <c r="C19975"/>
      <c r="D19975"/>
      <c r="E19975" s="148"/>
      <c r="F19975" s="148"/>
      <c r="G19975" s="149"/>
      <c r="H19975" s="148"/>
      <c r="I19975"/>
    </row>
    <row r="19976" spans="1:9" x14ac:dyDescent="0.25">
      <c r="A19976"/>
      <c r="B19976"/>
      <c r="C19976"/>
      <c r="D19976"/>
      <c r="E19976" s="148"/>
      <c r="F19976" s="148"/>
      <c r="G19976" s="149"/>
      <c r="H19976" s="148"/>
      <c r="I19976"/>
    </row>
    <row r="19977" spans="1:9" x14ac:dyDescent="0.25">
      <c r="A19977"/>
      <c r="B19977"/>
      <c r="C19977"/>
      <c r="D19977"/>
      <c r="E19977" s="148"/>
      <c r="F19977" s="148"/>
      <c r="G19977" s="149"/>
      <c r="H19977" s="148"/>
      <c r="I19977"/>
    </row>
    <row r="19978" spans="1:9" x14ac:dyDescent="0.25">
      <c r="A19978"/>
      <c r="B19978"/>
      <c r="C19978"/>
      <c r="D19978"/>
      <c r="E19978" s="148"/>
      <c r="F19978" s="148"/>
      <c r="G19978" s="149"/>
      <c r="H19978" s="148"/>
      <c r="I19978"/>
    </row>
    <row r="19979" spans="1:9" x14ac:dyDescent="0.25">
      <c r="A19979"/>
      <c r="B19979"/>
      <c r="C19979"/>
      <c r="D19979"/>
      <c r="E19979" s="148"/>
      <c r="F19979" s="148"/>
      <c r="G19979" s="149"/>
      <c r="H19979" s="148"/>
      <c r="I19979"/>
    </row>
    <row r="19980" spans="1:9" x14ac:dyDescent="0.25">
      <c r="A19980"/>
      <c r="B19980"/>
      <c r="C19980"/>
      <c r="D19980"/>
      <c r="E19980" s="148"/>
      <c r="F19980" s="148"/>
      <c r="G19980" s="149"/>
      <c r="H19980" s="148"/>
      <c r="I19980"/>
    </row>
    <row r="19981" spans="1:9" x14ac:dyDescent="0.25">
      <c r="A19981"/>
      <c r="B19981"/>
      <c r="C19981"/>
      <c r="D19981"/>
      <c r="E19981" s="148"/>
      <c r="F19981" s="148"/>
      <c r="G19981" s="149"/>
      <c r="H19981" s="148"/>
      <c r="I19981"/>
    </row>
    <row r="19982" spans="1:9" x14ac:dyDescent="0.25">
      <c r="A19982"/>
      <c r="B19982"/>
      <c r="C19982"/>
      <c r="D19982"/>
      <c r="E19982" s="148"/>
      <c r="F19982" s="148"/>
      <c r="G19982" s="149"/>
      <c r="H19982" s="148"/>
      <c r="I19982"/>
    </row>
    <row r="19983" spans="1:9" x14ac:dyDescent="0.25">
      <c r="A19983"/>
      <c r="B19983"/>
      <c r="C19983"/>
      <c r="D19983"/>
      <c r="E19983" s="148"/>
      <c r="F19983" s="148"/>
      <c r="G19983" s="149"/>
      <c r="H19983" s="148"/>
      <c r="I19983"/>
    </row>
    <row r="19984" spans="1:9" x14ac:dyDescent="0.25">
      <c r="A19984"/>
      <c r="B19984"/>
      <c r="C19984"/>
      <c r="D19984"/>
      <c r="E19984" s="148"/>
      <c r="F19984" s="148"/>
      <c r="G19984" s="149"/>
      <c r="H19984" s="148"/>
      <c r="I19984"/>
    </row>
    <row r="19985" spans="1:9" x14ac:dyDescent="0.25">
      <c r="A19985"/>
      <c r="B19985"/>
      <c r="C19985"/>
      <c r="D19985"/>
      <c r="E19985" s="148"/>
      <c r="F19985" s="148"/>
      <c r="G19985" s="149"/>
      <c r="H19985" s="148"/>
      <c r="I19985"/>
    </row>
    <row r="19986" spans="1:9" x14ac:dyDescent="0.25">
      <c r="A19986"/>
      <c r="B19986"/>
      <c r="C19986"/>
      <c r="D19986"/>
      <c r="E19986" s="148"/>
      <c r="F19986" s="148"/>
      <c r="G19986" s="149"/>
      <c r="H19986" s="148"/>
      <c r="I19986"/>
    </row>
    <row r="19987" spans="1:9" x14ac:dyDescent="0.25">
      <c r="A19987"/>
      <c r="B19987"/>
      <c r="C19987"/>
      <c r="D19987"/>
      <c r="E19987" s="148"/>
      <c r="F19987" s="148"/>
      <c r="G19987" s="149"/>
      <c r="H19987" s="148"/>
      <c r="I19987"/>
    </row>
    <row r="19988" spans="1:9" x14ac:dyDescent="0.25">
      <c r="A19988"/>
      <c r="B19988"/>
      <c r="C19988"/>
      <c r="D19988"/>
      <c r="E19988" s="148"/>
      <c r="F19988" s="148"/>
      <c r="G19988" s="149"/>
      <c r="H19988" s="148"/>
      <c r="I19988"/>
    </row>
    <row r="19989" spans="1:9" x14ac:dyDescent="0.25">
      <c r="A19989"/>
      <c r="B19989"/>
      <c r="C19989"/>
      <c r="D19989"/>
      <c r="E19989" s="148"/>
      <c r="F19989" s="148"/>
      <c r="G19989" s="149"/>
      <c r="H19989" s="148"/>
      <c r="I19989"/>
    </row>
    <row r="19990" spans="1:9" x14ac:dyDescent="0.25">
      <c r="A19990"/>
      <c r="B19990"/>
      <c r="C19990"/>
      <c r="D19990"/>
      <c r="E19990" s="148"/>
      <c r="F19990" s="148"/>
      <c r="G19990" s="149"/>
      <c r="H19990" s="148"/>
      <c r="I19990"/>
    </row>
    <row r="19991" spans="1:9" x14ac:dyDescent="0.25">
      <c r="A19991"/>
      <c r="B19991"/>
      <c r="C19991"/>
      <c r="D19991"/>
      <c r="E19991" s="148"/>
      <c r="F19991" s="148"/>
      <c r="G19991" s="149"/>
      <c r="H19991" s="148"/>
      <c r="I19991"/>
    </row>
    <row r="19992" spans="1:9" x14ac:dyDescent="0.25">
      <c r="A19992"/>
      <c r="B19992"/>
      <c r="C19992"/>
      <c r="D19992"/>
      <c r="E19992" s="148"/>
      <c r="F19992" s="148"/>
      <c r="G19992" s="149"/>
      <c r="H19992" s="148"/>
      <c r="I19992"/>
    </row>
    <row r="19993" spans="1:9" x14ac:dyDescent="0.25">
      <c r="A19993"/>
      <c r="B19993"/>
      <c r="C19993"/>
      <c r="D19993"/>
      <c r="E19993" s="148"/>
      <c r="F19993" s="148"/>
      <c r="G19993" s="149"/>
      <c r="H19993" s="148"/>
      <c r="I19993"/>
    </row>
    <row r="19994" spans="1:9" x14ac:dyDescent="0.25">
      <c r="A19994"/>
      <c r="B19994"/>
      <c r="C19994"/>
      <c r="D19994"/>
      <c r="E19994" s="148"/>
      <c r="F19994" s="148"/>
      <c r="G19994" s="149"/>
      <c r="H19994" s="148"/>
      <c r="I19994"/>
    </row>
    <row r="19995" spans="1:9" x14ac:dyDescent="0.25">
      <c r="A19995"/>
      <c r="B19995"/>
      <c r="C19995"/>
      <c r="D19995"/>
      <c r="E19995" s="148"/>
      <c r="F19995" s="148"/>
      <c r="G19995" s="149"/>
      <c r="H19995" s="148"/>
      <c r="I19995"/>
    </row>
    <row r="19996" spans="1:9" x14ac:dyDescent="0.25">
      <c r="A19996"/>
      <c r="B19996"/>
      <c r="C19996"/>
      <c r="D19996"/>
      <c r="E19996" s="148"/>
      <c r="F19996" s="148"/>
      <c r="G19996" s="149"/>
      <c r="H19996" s="148"/>
      <c r="I19996"/>
    </row>
    <row r="19997" spans="1:9" x14ac:dyDescent="0.25">
      <c r="A19997"/>
      <c r="B19997"/>
      <c r="C19997"/>
      <c r="D19997"/>
      <c r="E19997" s="148"/>
      <c r="F19997" s="148"/>
      <c r="G19997" s="149"/>
      <c r="H19997" s="148"/>
      <c r="I19997"/>
    </row>
    <row r="19998" spans="1:9" x14ac:dyDescent="0.25">
      <c r="A19998"/>
      <c r="B19998"/>
      <c r="C19998"/>
      <c r="D19998"/>
      <c r="E19998" s="148"/>
      <c r="F19998" s="148"/>
      <c r="G19998" s="149"/>
      <c r="H19998" s="148"/>
      <c r="I19998"/>
    </row>
    <row r="19999" spans="1:9" x14ac:dyDescent="0.25">
      <c r="A19999"/>
      <c r="B19999"/>
      <c r="C19999"/>
      <c r="D19999"/>
      <c r="E19999" s="148"/>
      <c r="F19999" s="148"/>
      <c r="G19999" s="149"/>
      <c r="H19999" s="148"/>
      <c r="I19999"/>
    </row>
    <row r="20000" spans="1:9" x14ac:dyDescent="0.25">
      <c r="A20000"/>
      <c r="B20000"/>
      <c r="C20000"/>
      <c r="D20000"/>
      <c r="E20000" s="148"/>
      <c r="F20000" s="148"/>
      <c r="G20000" s="149"/>
      <c r="H20000" s="148"/>
      <c r="I20000"/>
    </row>
    <row r="20001" spans="1:9" x14ac:dyDescent="0.25">
      <c r="A20001"/>
      <c r="B20001"/>
      <c r="C20001"/>
      <c r="D20001"/>
      <c r="E20001" s="148"/>
      <c r="F20001" s="148"/>
      <c r="G20001" s="149"/>
      <c r="H20001" s="148"/>
      <c r="I20001"/>
    </row>
    <row r="20002" spans="1:9" x14ac:dyDescent="0.25">
      <c r="A20002"/>
      <c r="B20002"/>
      <c r="C20002"/>
      <c r="D20002"/>
      <c r="E20002" s="148"/>
      <c r="F20002" s="148"/>
      <c r="G20002" s="149"/>
      <c r="H20002" s="148"/>
      <c r="I20002"/>
    </row>
    <row r="20003" spans="1:9" x14ac:dyDescent="0.25">
      <c r="A20003"/>
      <c r="B20003"/>
      <c r="C20003"/>
      <c r="D20003"/>
      <c r="E20003" s="148"/>
      <c r="F20003" s="148"/>
      <c r="G20003" s="149"/>
      <c r="H20003" s="148"/>
      <c r="I20003"/>
    </row>
    <row r="20004" spans="1:9" x14ac:dyDescent="0.25">
      <c r="A20004"/>
      <c r="B20004"/>
      <c r="C20004"/>
      <c r="D20004"/>
      <c r="E20004" s="148"/>
      <c r="F20004" s="148"/>
      <c r="G20004" s="149"/>
      <c r="H20004" s="148"/>
      <c r="I20004"/>
    </row>
    <row r="20005" spans="1:9" x14ac:dyDescent="0.25">
      <c r="A20005"/>
      <c r="B20005"/>
      <c r="C20005"/>
      <c r="D20005"/>
      <c r="E20005" s="148"/>
      <c r="F20005" s="148"/>
      <c r="G20005" s="149"/>
      <c r="H20005" s="148"/>
      <c r="I20005"/>
    </row>
    <row r="20006" spans="1:9" x14ac:dyDescent="0.25">
      <c r="A20006"/>
      <c r="B20006"/>
      <c r="C20006"/>
      <c r="D20006"/>
      <c r="E20006" s="148"/>
      <c r="F20006" s="148"/>
      <c r="G20006" s="149"/>
      <c r="H20006" s="148"/>
      <c r="I20006"/>
    </row>
    <row r="20007" spans="1:9" x14ac:dyDescent="0.25">
      <c r="A20007"/>
      <c r="B20007"/>
      <c r="C20007"/>
      <c r="D20007"/>
      <c r="E20007" s="148"/>
      <c r="F20007" s="148"/>
      <c r="G20007" s="149"/>
      <c r="H20007" s="148"/>
      <c r="I20007"/>
    </row>
    <row r="20008" spans="1:9" x14ac:dyDescent="0.25">
      <c r="A20008"/>
      <c r="B20008"/>
      <c r="C20008"/>
      <c r="D20008"/>
      <c r="E20008" s="148"/>
      <c r="F20008" s="148"/>
      <c r="G20008" s="149"/>
      <c r="H20008" s="148"/>
      <c r="I20008"/>
    </row>
    <row r="20009" spans="1:9" x14ac:dyDescent="0.25">
      <c r="A20009"/>
      <c r="B20009"/>
      <c r="C20009"/>
      <c r="D20009"/>
      <c r="E20009" s="148"/>
      <c r="F20009" s="148"/>
      <c r="G20009" s="149"/>
      <c r="H20009" s="148"/>
      <c r="I20009"/>
    </row>
    <row r="20010" spans="1:9" x14ac:dyDescent="0.25">
      <c r="A20010"/>
      <c r="B20010"/>
      <c r="C20010"/>
      <c r="D20010"/>
      <c r="E20010" s="148"/>
      <c r="F20010" s="148"/>
      <c r="G20010" s="149"/>
      <c r="H20010" s="148"/>
      <c r="I20010"/>
    </row>
    <row r="20011" spans="1:9" x14ac:dyDescent="0.25">
      <c r="A20011"/>
      <c r="B20011"/>
      <c r="C20011"/>
      <c r="D20011"/>
      <c r="E20011" s="148"/>
      <c r="F20011" s="148"/>
      <c r="G20011" s="149"/>
      <c r="H20011" s="148"/>
      <c r="I20011"/>
    </row>
    <row r="20012" spans="1:9" x14ac:dyDescent="0.25">
      <c r="A20012"/>
      <c r="B20012"/>
      <c r="C20012"/>
      <c r="D20012"/>
      <c r="E20012" s="148"/>
      <c r="F20012" s="148"/>
      <c r="G20012" s="149"/>
      <c r="H20012" s="148"/>
      <c r="I20012"/>
    </row>
    <row r="20013" spans="1:9" x14ac:dyDescent="0.25">
      <c r="A20013"/>
      <c r="B20013"/>
      <c r="C20013"/>
      <c r="D20013"/>
      <c r="E20013" s="148"/>
      <c r="F20013" s="148"/>
      <c r="G20013" s="149"/>
      <c r="H20013" s="148"/>
      <c r="I20013"/>
    </row>
    <row r="20014" spans="1:9" x14ac:dyDescent="0.25">
      <c r="A20014"/>
      <c r="B20014"/>
      <c r="C20014"/>
      <c r="D20014"/>
      <c r="E20014" s="148"/>
      <c r="F20014" s="148"/>
      <c r="G20014" s="149"/>
      <c r="H20014" s="148"/>
      <c r="I20014"/>
    </row>
    <row r="20015" spans="1:9" x14ac:dyDescent="0.25">
      <c r="A20015"/>
      <c r="B20015"/>
      <c r="C20015"/>
      <c r="D20015"/>
      <c r="E20015" s="148"/>
      <c r="F20015" s="148"/>
      <c r="G20015" s="149"/>
      <c r="H20015" s="148"/>
      <c r="I20015"/>
    </row>
    <row r="20016" spans="1:9" x14ac:dyDescent="0.25">
      <c r="A20016"/>
      <c r="B20016"/>
      <c r="C20016"/>
      <c r="D20016"/>
      <c r="E20016" s="148"/>
      <c r="F20016" s="148"/>
      <c r="G20016" s="149"/>
      <c r="H20016" s="148"/>
      <c r="I20016"/>
    </row>
    <row r="20017" spans="1:9" x14ac:dyDescent="0.25">
      <c r="A20017"/>
      <c r="B20017"/>
      <c r="C20017"/>
      <c r="D20017"/>
      <c r="E20017" s="148"/>
      <c r="F20017" s="148"/>
      <c r="G20017" s="149"/>
      <c r="H20017" s="148"/>
      <c r="I20017"/>
    </row>
    <row r="20018" spans="1:9" x14ac:dyDescent="0.25">
      <c r="A20018"/>
      <c r="B20018"/>
      <c r="C20018"/>
      <c r="D20018"/>
      <c r="E20018" s="148"/>
      <c r="F20018" s="148"/>
      <c r="G20018" s="149"/>
      <c r="H20018" s="148"/>
      <c r="I20018"/>
    </row>
    <row r="20019" spans="1:9" x14ac:dyDescent="0.25">
      <c r="A20019"/>
      <c r="B20019"/>
      <c r="C20019"/>
      <c r="D20019"/>
      <c r="E20019" s="148"/>
      <c r="F20019" s="148"/>
      <c r="G20019" s="149"/>
      <c r="H20019" s="148"/>
      <c r="I20019"/>
    </row>
    <row r="20020" spans="1:9" x14ac:dyDescent="0.25">
      <c r="A20020"/>
      <c r="B20020"/>
      <c r="C20020"/>
      <c r="D20020"/>
      <c r="E20020" s="148"/>
      <c r="F20020" s="148"/>
      <c r="G20020" s="149"/>
      <c r="H20020" s="148"/>
      <c r="I20020"/>
    </row>
    <row r="20021" spans="1:9" x14ac:dyDescent="0.25">
      <c r="A20021"/>
      <c r="B20021"/>
      <c r="C20021"/>
      <c r="D20021"/>
      <c r="E20021" s="148"/>
      <c r="F20021" s="148"/>
      <c r="G20021" s="149"/>
      <c r="H20021" s="148"/>
      <c r="I20021"/>
    </row>
    <row r="20022" spans="1:9" x14ac:dyDescent="0.25">
      <c r="A20022"/>
      <c r="B20022"/>
      <c r="C20022"/>
      <c r="D20022"/>
      <c r="E20022" s="148"/>
      <c r="F20022" s="148"/>
      <c r="G20022" s="149"/>
      <c r="H20022" s="148"/>
      <c r="I20022"/>
    </row>
    <row r="20023" spans="1:9" x14ac:dyDescent="0.25">
      <c r="A20023"/>
      <c r="B20023"/>
      <c r="C20023"/>
      <c r="D20023"/>
      <c r="E20023" s="148"/>
      <c r="F20023" s="148"/>
      <c r="G20023" s="149"/>
      <c r="H20023" s="148"/>
      <c r="I20023"/>
    </row>
    <row r="20024" spans="1:9" x14ac:dyDescent="0.25">
      <c r="A20024"/>
      <c r="B20024"/>
      <c r="C20024"/>
      <c r="D20024"/>
      <c r="E20024" s="148"/>
      <c r="F20024" s="148"/>
      <c r="G20024" s="149"/>
      <c r="H20024" s="148"/>
      <c r="I20024"/>
    </row>
    <row r="20025" spans="1:9" x14ac:dyDescent="0.25">
      <c r="A20025"/>
      <c r="B20025"/>
      <c r="C20025"/>
      <c r="D20025"/>
      <c r="E20025" s="148"/>
      <c r="F20025" s="148"/>
      <c r="G20025" s="149"/>
      <c r="H20025" s="148"/>
      <c r="I20025"/>
    </row>
    <row r="20026" spans="1:9" x14ac:dyDescent="0.25">
      <c r="A20026"/>
      <c r="B20026"/>
      <c r="C20026"/>
      <c r="D20026"/>
      <c r="E20026" s="148"/>
      <c r="F20026" s="148"/>
      <c r="G20026" s="149"/>
      <c r="H20026" s="148"/>
      <c r="I20026"/>
    </row>
    <row r="20027" spans="1:9" x14ac:dyDescent="0.25">
      <c r="A20027"/>
      <c r="B20027"/>
      <c r="C20027"/>
      <c r="D20027"/>
      <c r="E20027" s="148"/>
      <c r="F20027" s="148"/>
      <c r="G20027" s="149"/>
      <c r="H20027" s="148"/>
      <c r="I20027"/>
    </row>
    <row r="20028" spans="1:9" x14ac:dyDescent="0.25">
      <c r="A20028"/>
      <c r="B20028"/>
      <c r="C20028"/>
      <c r="D20028"/>
      <c r="E20028" s="148"/>
      <c r="F20028" s="148"/>
      <c r="G20028" s="149"/>
      <c r="H20028" s="148"/>
      <c r="I20028"/>
    </row>
    <row r="20029" spans="1:9" x14ac:dyDescent="0.25">
      <c r="A20029"/>
      <c r="B20029"/>
      <c r="C20029"/>
      <c r="D20029"/>
      <c r="E20029" s="148"/>
      <c r="F20029" s="148"/>
      <c r="G20029" s="149"/>
      <c r="H20029" s="148"/>
      <c r="I20029"/>
    </row>
    <row r="20030" spans="1:9" x14ac:dyDescent="0.25">
      <c r="A20030"/>
      <c r="B20030"/>
      <c r="C20030"/>
      <c r="D20030"/>
      <c r="E20030" s="148"/>
      <c r="F20030" s="148"/>
      <c r="G20030" s="149"/>
      <c r="H20030" s="148"/>
      <c r="I20030"/>
    </row>
    <row r="20031" spans="1:9" x14ac:dyDescent="0.25">
      <c r="A20031"/>
      <c r="B20031"/>
      <c r="C20031"/>
      <c r="D20031"/>
      <c r="E20031" s="148"/>
      <c r="F20031" s="148"/>
      <c r="G20031" s="149"/>
      <c r="H20031" s="148"/>
      <c r="I20031"/>
    </row>
    <row r="20032" spans="1:9" x14ac:dyDescent="0.25">
      <c r="A20032"/>
      <c r="B20032"/>
      <c r="C20032"/>
      <c r="D20032"/>
      <c r="E20032" s="148"/>
      <c r="F20032" s="148"/>
      <c r="G20032" s="149"/>
      <c r="H20032" s="148"/>
      <c r="I20032"/>
    </row>
    <row r="20033" spans="1:9" x14ac:dyDescent="0.25">
      <c r="A20033"/>
      <c r="B20033"/>
      <c r="C20033"/>
      <c r="D20033"/>
      <c r="E20033" s="148"/>
      <c r="F20033" s="148"/>
      <c r="G20033" s="149"/>
      <c r="H20033" s="148"/>
      <c r="I20033"/>
    </row>
    <row r="20034" spans="1:9" x14ac:dyDescent="0.25">
      <c r="A20034"/>
      <c r="B20034"/>
      <c r="C20034"/>
      <c r="D20034"/>
      <c r="E20034" s="148"/>
      <c r="F20034" s="148"/>
      <c r="G20034" s="149"/>
      <c r="H20034" s="148"/>
      <c r="I20034"/>
    </row>
    <row r="20035" spans="1:9" x14ac:dyDescent="0.25">
      <c r="A20035"/>
      <c r="B20035"/>
      <c r="C20035"/>
      <c r="D20035"/>
      <c r="E20035" s="148"/>
      <c r="F20035" s="148"/>
      <c r="G20035" s="149"/>
      <c r="H20035" s="148"/>
      <c r="I20035"/>
    </row>
    <row r="20036" spans="1:9" x14ac:dyDescent="0.25">
      <c r="A20036"/>
      <c r="B20036"/>
      <c r="C20036"/>
      <c r="D20036"/>
      <c r="E20036" s="148"/>
      <c r="F20036" s="148"/>
      <c r="G20036" s="149"/>
      <c r="H20036" s="148"/>
      <c r="I20036"/>
    </row>
    <row r="20037" spans="1:9" x14ac:dyDescent="0.25">
      <c r="A20037"/>
      <c r="B20037"/>
      <c r="C20037"/>
      <c r="D20037"/>
      <c r="E20037" s="148"/>
      <c r="F20037" s="148"/>
      <c r="G20037" s="149"/>
      <c r="H20037" s="148"/>
      <c r="I20037"/>
    </row>
    <row r="20038" spans="1:9" x14ac:dyDescent="0.25">
      <c r="A20038"/>
      <c r="B20038"/>
      <c r="C20038"/>
      <c r="D20038"/>
      <c r="E20038" s="148"/>
      <c r="F20038" s="148"/>
      <c r="G20038" s="149"/>
      <c r="H20038" s="148"/>
      <c r="I20038"/>
    </row>
    <row r="20039" spans="1:9" x14ac:dyDescent="0.25">
      <c r="A20039"/>
      <c r="B20039"/>
      <c r="C20039"/>
      <c r="D20039"/>
      <c r="E20039" s="148"/>
      <c r="F20039" s="148"/>
      <c r="G20039" s="149"/>
      <c r="H20039" s="148"/>
      <c r="I20039"/>
    </row>
    <row r="20040" spans="1:9" x14ac:dyDescent="0.25">
      <c r="A20040"/>
      <c r="B20040"/>
      <c r="C20040"/>
      <c r="D20040"/>
      <c r="E20040" s="148"/>
      <c r="F20040" s="148"/>
      <c r="G20040" s="149"/>
      <c r="H20040" s="148"/>
      <c r="I20040"/>
    </row>
    <row r="20041" spans="1:9" x14ac:dyDescent="0.25">
      <c r="A20041"/>
      <c r="B20041"/>
      <c r="C20041"/>
      <c r="D20041"/>
      <c r="E20041" s="148"/>
      <c r="F20041" s="148"/>
      <c r="G20041" s="149"/>
      <c r="H20041" s="148"/>
      <c r="I20041"/>
    </row>
    <row r="20042" spans="1:9" x14ac:dyDescent="0.25">
      <c r="A20042"/>
      <c r="B20042"/>
      <c r="C20042"/>
      <c r="D20042"/>
      <c r="E20042" s="148"/>
      <c r="F20042" s="148"/>
      <c r="G20042" s="149"/>
      <c r="H20042" s="148"/>
      <c r="I20042"/>
    </row>
    <row r="20043" spans="1:9" x14ac:dyDescent="0.25">
      <c r="A20043"/>
      <c r="B20043"/>
      <c r="C20043"/>
      <c r="D20043"/>
      <c r="E20043" s="148"/>
      <c r="F20043" s="148"/>
      <c r="G20043" s="149"/>
      <c r="H20043" s="148"/>
      <c r="I20043"/>
    </row>
    <row r="20044" spans="1:9" x14ac:dyDescent="0.25">
      <c r="A20044"/>
      <c r="B20044"/>
      <c r="C20044"/>
      <c r="D20044"/>
      <c r="E20044" s="148"/>
      <c r="F20044" s="148"/>
      <c r="G20044" s="149"/>
      <c r="H20044" s="148"/>
      <c r="I20044"/>
    </row>
    <row r="20045" spans="1:9" x14ac:dyDescent="0.25">
      <c r="A20045"/>
      <c r="B20045"/>
      <c r="C20045"/>
      <c r="D20045"/>
      <c r="E20045" s="148"/>
      <c r="F20045" s="148"/>
      <c r="G20045" s="149"/>
      <c r="H20045" s="148"/>
      <c r="I20045"/>
    </row>
    <row r="20046" spans="1:9" x14ac:dyDescent="0.25">
      <c r="A20046"/>
      <c r="B20046"/>
      <c r="C20046"/>
      <c r="D20046"/>
      <c r="E20046" s="148"/>
      <c r="F20046" s="148"/>
      <c r="G20046" s="149"/>
      <c r="H20046" s="148"/>
      <c r="I20046"/>
    </row>
    <row r="20047" spans="1:9" x14ac:dyDescent="0.25">
      <c r="A20047"/>
      <c r="B20047"/>
      <c r="C20047"/>
      <c r="D20047"/>
      <c r="E20047" s="148"/>
      <c r="F20047" s="148"/>
      <c r="G20047" s="149"/>
      <c r="H20047" s="148"/>
      <c r="I20047"/>
    </row>
    <row r="20048" spans="1:9" x14ac:dyDescent="0.25">
      <c r="A20048"/>
      <c r="B20048"/>
      <c r="C20048"/>
      <c r="D20048"/>
      <c r="E20048" s="148"/>
      <c r="F20048" s="148"/>
      <c r="G20048" s="149"/>
      <c r="H20048" s="148"/>
      <c r="I20048"/>
    </row>
    <row r="20049" spans="1:9" x14ac:dyDescent="0.25">
      <c r="A20049"/>
      <c r="B20049"/>
      <c r="C20049"/>
      <c r="D20049"/>
      <c r="E20049" s="148"/>
      <c r="F20049" s="148"/>
      <c r="G20049" s="149"/>
      <c r="H20049" s="148"/>
      <c r="I20049"/>
    </row>
    <row r="20050" spans="1:9" x14ac:dyDescent="0.25">
      <c r="A20050"/>
      <c r="B20050"/>
      <c r="C20050"/>
      <c r="D20050"/>
      <c r="E20050" s="148"/>
      <c r="F20050" s="148"/>
      <c r="G20050" s="149"/>
      <c r="H20050" s="148"/>
      <c r="I20050"/>
    </row>
    <row r="20051" spans="1:9" x14ac:dyDescent="0.25">
      <c r="A20051"/>
      <c r="B20051"/>
      <c r="C20051"/>
      <c r="D20051"/>
      <c r="E20051" s="148"/>
      <c r="F20051" s="148"/>
      <c r="G20051" s="149"/>
      <c r="H20051" s="148"/>
      <c r="I20051"/>
    </row>
    <row r="20052" spans="1:9" x14ac:dyDescent="0.25">
      <c r="A20052"/>
      <c r="B20052"/>
      <c r="C20052"/>
      <c r="D20052"/>
      <c r="E20052" s="148"/>
      <c r="F20052" s="148"/>
      <c r="G20052" s="149"/>
      <c r="H20052" s="148"/>
      <c r="I20052"/>
    </row>
    <row r="20053" spans="1:9" x14ac:dyDescent="0.25">
      <c r="A20053"/>
      <c r="B20053"/>
      <c r="C20053"/>
      <c r="D20053"/>
      <c r="E20053" s="148"/>
      <c r="F20053" s="148"/>
      <c r="G20053" s="149"/>
      <c r="H20053" s="148"/>
      <c r="I20053"/>
    </row>
    <row r="20054" spans="1:9" x14ac:dyDescent="0.25">
      <c r="A20054"/>
      <c r="B20054"/>
      <c r="C20054"/>
      <c r="D20054"/>
      <c r="E20054" s="148"/>
      <c r="F20054" s="148"/>
      <c r="G20054" s="149"/>
      <c r="H20054" s="148"/>
      <c r="I20054"/>
    </row>
    <row r="20055" spans="1:9" x14ac:dyDescent="0.25">
      <c r="A20055"/>
      <c r="B20055"/>
      <c r="C20055"/>
      <c r="D20055"/>
      <c r="E20055" s="148"/>
      <c r="F20055" s="148"/>
      <c r="G20055" s="149"/>
      <c r="H20055" s="148"/>
      <c r="I20055"/>
    </row>
    <row r="20056" spans="1:9" x14ac:dyDescent="0.25">
      <c r="A20056"/>
      <c r="B20056"/>
      <c r="C20056"/>
      <c r="D20056"/>
      <c r="E20056" s="148"/>
      <c r="F20056" s="148"/>
      <c r="G20056" s="149"/>
      <c r="H20056" s="148"/>
      <c r="I20056"/>
    </row>
    <row r="20057" spans="1:9" x14ac:dyDescent="0.25">
      <c r="A20057"/>
      <c r="B20057"/>
      <c r="C20057"/>
      <c r="D20057"/>
      <c r="E20057" s="148"/>
      <c r="F20057" s="148"/>
      <c r="G20057" s="149"/>
      <c r="H20057" s="148"/>
      <c r="I20057"/>
    </row>
    <row r="20058" spans="1:9" x14ac:dyDescent="0.25">
      <c r="A20058"/>
      <c r="B20058"/>
      <c r="C20058"/>
      <c r="D20058"/>
      <c r="E20058" s="148"/>
      <c r="F20058" s="148"/>
      <c r="G20058" s="149"/>
      <c r="H20058" s="148"/>
      <c r="I20058"/>
    </row>
    <row r="20059" spans="1:9" x14ac:dyDescent="0.25">
      <c r="A20059"/>
      <c r="B20059"/>
      <c r="C20059"/>
      <c r="D20059"/>
      <c r="E20059" s="148"/>
      <c r="F20059" s="148"/>
      <c r="G20059" s="149"/>
      <c r="H20059" s="148"/>
      <c r="I20059"/>
    </row>
    <row r="20060" spans="1:9" x14ac:dyDescent="0.25">
      <c r="A20060"/>
      <c r="B20060"/>
      <c r="C20060"/>
      <c r="D20060"/>
      <c r="E20060" s="148"/>
      <c r="F20060" s="148"/>
      <c r="G20060" s="149"/>
      <c r="H20060" s="148"/>
      <c r="I20060"/>
    </row>
    <row r="20061" spans="1:9" x14ac:dyDescent="0.25">
      <c r="A20061"/>
      <c r="B20061"/>
      <c r="C20061"/>
      <c r="D20061"/>
      <c r="E20061" s="148"/>
      <c r="F20061" s="148"/>
      <c r="G20061" s="149"/>
      <c r="H20061" s="148"/>
      <c r="I20061"/>
    </row>
    <row r="20062" spans="1:9" x14ac:dyDescent="0.25">
      <c r="A20062"/>
      <c r="B20062"/>
      <c r="C20062"/>
      <c r="D20062"/>
      <c r="E20062" s="148"/>
      <c r="F20062" s="148"/>
      <c r="G20062" s="149"/>
      <c r="H20062" s="148"/>
      <c r="I20062"/>
    </row>
    <row r="20063" spans="1:9" x14ac:dyDescent="0.25">
      <c r="A20063"/>
      <c r="B20063"/>
      <c r="C20063"/>
      <c r="D20063"/>
      <c r="E20063" s="148"/>
      <c r="F20063" s="148"/>
      <c r="G20063" s="149"/>
      <c r="H20063" s="148"/>
      <c r="I20063"/>
    </row>
    <row r="20064" spans="1:9" x14ac:dyDescent="0.25">
      <c r="A20064"/>
      <c r="B20064"/>
      <c r="C20064"/>
      <c r="D20064"/>
      <c r="E20064" s="148"/>
      <c r="F20064" s="148"/>
      <c r="G20064" s="149"/>
      <c r="H20064" s="148"/>
      <c r="I20064"/>
    </row>
    <row r="20065" spans="1:9" x14ac:dyDescent="0.25">
      <c r="A20065"/>
      <c r="B20065"/>
      <c r="C20065"/>
      <c r="D20065"/>
      <c r="E20065" s="148"/>
      <c r="F20065" s="148"/>
      <c r="G20065" s="149"/>
      <c r="H20065" s="148"/>
      <c r="I20065"/>
    </row>
    <row r="20066" spans="1:9" x14ac:dyDescent="0.25">
      <c r="A20066"/>
      <c r="B20066"/>
      <c r="C20066"/>
      <c r="D20066"/>
      <c r="E20066" s="148"/>
      <c r="F20066" s="148"/>
      <c r="G20066" s="149"/>
      <c r="H20066" s="148"/>
      <c r="I20066"/>
    </row>
    <row r="20067" spans="1:9" x14ac:dyDescent="0.25">
      <c r="A20067"/>
      <c r="B20067"/>
      <c r="C20067"/>
      <c r="D20067"/>
      <c r="E20067" s="148"/>
      <c r="F20067" s="148"/>
      <c r="G20067" s="149"/>
      <c r="H20067" s="148"/>
      <c r="I20067"/>
    </row>
    <row r="20068" spans="1:9" x14ac:dyDescent="0.25">
      <c r="A20068"/>
      <c r="B20068"/>
      <c r="C20068"/>
      <c r="D20068"/>
      <c r="E20068" s="148"/>
      <c r="F20068" s="148"/>
      <c r="G20068" s="149"/>
      <c r="H20068" s="148"/>
      <c r="I20068"/>
    </row>
    <row r="20069" spans="1:9" x14ac:dyDescent="0.25">
      <c r="A20069"/>
      <c r="B20069"/>
      <c r="C20069"/>
      <c r="D20069"/>
      <c r="E20069" s="148"/>
      <c r="F20069" s="148"/>
      <c r="G20069" s="149"/>
      <c r="H20069" s="148"/>
      <c r="I20069"/>
    </row>
    <row r="20070" spans="1:9" x14ac:dyDescent="0.25">
      <c r="A20070"/>
      <c r="B20070"/>
      <c r="C20070"/>
      <c r="D20070"/>
      <c r="E20070" s="148"/>
      <c r="F20070" s="148"/>
      <c r="G20070" s="149"/>
      <c r="H20070" s="148"/>
      <c r="I20070"/>
    </row>
    <row r="20071" spans="1:9" x14ac:dyDescent="0.25">
      <c r="A20071"/>
      <c r="B20071"/>
      <c r="C20071"/>
      <c r="D20071"/>
      <c r="E20071" s="148"/>
      <c r="F20071" s="148"/>
      <c r="G20071" s="149"/>
      <c r="H20071" s="148"/>
      <c r="I20071"/>
    </row>
    <row r="20072" spans="1:9" x14ac:dyDescent="0.25">
      <c r="A20072"/>
      <c r="B20072"/>
      <c r="C20072"/>
      <c r="D20072"/>
      <c r="E20072" s="148"/>
      <c r="F20072" s="148"/>
      <c r="G20072" s="149"/>
      <c r="H20072" s="148"/>
      <c r="I20072"/>
    </row>
    <row r="20073" spans="1:9" x14ac:dyDescent="0.25">
      <c r="A20073"/>
      <c r="B20073"/>
      <c r="C20073"/>
      <c r="D20073"/>
      <c r="E20073" s="148"/>
      <c r="F20073" s="148"/>
      <c r="G20073" s="149"/>
      <c r="H20073" s="148"/>
      <c r="I20073"/>
    </row>
    <row r="20074" spans="1:9" x14ac:dyDescent="0.25">
      <c r="A20074"/>
      <c r="B20074"/>
      <c r="C20074"/>
      <c r="D20074"/>
      <c r="E20074" s="148"/>
      <c r="F20074" s="148"/>
      <c r="G20074" s="149"/>
      <c r="H20074" s="148"/>
      <c r="I20074"/>
    </row>
    <row r="20075" spans="1:9" x14ac:dyDescent="0.25">
      <c r="A20075"/>
      <c r="B20075"/>
      <c r="C20075"/>
      <c r="D20075"/>
      <c r="E20075" s="148"/>
      <c r="F20075" s="148"/>
      <c r="G20075" s="149"/>
      <c r="H20075" s="148"/>
      <c r="I20075"/>
    </row>
    <row r="20076" spans="1:9" x14ac:dyDescent="0.25">
      <c r="A20076"/>
      <c r="B20076"/>
      <c r="C20076"/>
      <c r="D20076"/>
      <c r="E20076" s="148"/>
      <c r="F20076" s="148"/>
      <c r="G20076" s="149"/>
      <c r="H20076" s="148"/>
      <c r="I20076"/>
    </row>
    <row r="20077" spans="1:9" x14ac:dyDescent="0.25">
      <c r="A20077"/>
      <c r="B20077"/>
      <c r="C20077"/>
      <c r="D20077"/>
      <c r="E20077" s="148"/>
      <c r="F20077" s="148"/>
      <c r="G20077" s="149"/>
      <c r="H20077" s="148"/>
      <c r="I20077"/>
    </row>
    <row r="20078" spans="1:9" x14ac:dyDescent="0.25">
      <c r="A20078"/>
      <c r="B20078"/>
      <c r="C20078"/>
      <c r="D20078"/>
      <c r="E20078" s="148"/>
      <c r="F20078" s="148"/>
      <c r="G20078" s="149"/>
      <c r="H20078" s="148"/>
      <c r="I20078"/>
    </row>
    <row r="20079" spans="1:9" x14ac:dyDescent="0.25">
      <c r="A20079"/>
      <c r="B20079"/>
      <c r="C20079"/>
      <c r="D20079"/>
      <c r="E20079" s="148"/>
      <c r="F20079" s="148"/>
      <c r="G20079" s="149"/>
      <c r="H20079" s="148"/>
      <c r="I20079"/>
    </row>
    <row r="20080" spans="1:9" x14ac:dyDescent="0.25">
      <c r="A20080"/>
      <c r="B20080"/>
      <c r="C20080"/>
      <c r="D20080"/>
      <c r="E20080" s="148"/>
      <c r="F20080" s="148"/>
      <c r="G20080" s="149"/>
      <c r="H20080" s="148"/>
      <c r="I20080"/>
    </row>
    <row r="20081" spans="1:9" x14ac:dyDescent="0.25">
      <c r="A20081"/>
      <c r="B20081"/>
      <c r="C20081"/>
      <c r="D20081"/>
      <c r="E20081" s="148"/>
      <c r="F20081" s="148"/>
      <c r="G20081" s="149"/>
      <c r="H20081" s="148"/>
      <c r="I20081"/>
    </row>
    <row r="20082" spans="1:9" x14ac:dyDescent="0.25">
      <c r="A20082"/>
      <c r="B20082"/>
      <c r="C20082"/>
      <c r="D20082"/>
      <c r="E20082" s="148"/>
      <c r="F20082" s="148"/>
      <c r="G20082" s="149"/>
      <c r="H20082" s="148"/>
      <c r="I20082"/>
    </row>
    <row r="20083" spans="1:9" x14ac:dyDescent="0.25">
      <c r="A20083"/>
      <c r="B20083"/>
      <c r="C20083"/>
      <c r="D20083"/>
      <c r="E20083" s="148"/>
      <c r="F20083" s="148"/>
      <c r="G20083" s="149"/>
      <c r="H20083" s="148"/>
      <c r="I20083"/>
    </row>
    <row r="20084" spans="1:9" x14ac:dyDescent="0.25">
      <c r="A20084"/>
      <c r="B20084"/>
      <c r="C20084"/>
      <c r="D20084"/>
      <c r="E20084" s="148"/>
      <c r="F20084" s="148"/>
      <c r="G20084" s="149"/>
      <c r="H20084" s="148"/>
      <c r="I20084"/>
    </row>
    <row r="20085" spans="1:9" x14ac:dyDescent="0.25">
      <c r="A20085"/>
      <c r="B20085"/>
      <c r="C20085"/>
      <c r="D20085"/>
      <c r="E20085" s="148"/>
      <c r="F20085" s="148"/>
      <c r="G20085" s="149"/>
      <c r="H20085" s="148"/>
      <c r="I20085"/>
    </row>
    <row r="20086" spans="1:9" x14ac:dyDescent="0.25">
      <c r="A20086"/>
      <c r="B20086"/>
      <c r="C20086"/>
      <c r="D20086"/>
      <c r="E20086" s="148"/>
      <c r="F20086" s="148"/>
      <c r="G20086" s="149"/>
      <c r="H20086" s="148"/>
      <c r="I20086"/>
    </row>
    <row r="20087" spans="1:9" x14ac:dyDescent="0.25">
      <c r="A20087"/>
      <c r="B20087"/>
      <c r="C20087"/>
      <c r="D20087"/>
      <c r="E20087" s="148"/>
      <c r="F20087" s="148"/>
      <c r="G20087" s="149"/>
      <c r="H20087" s="148"/>
      <c r="I20087"/>
    </row>
    <row r="20088" spans="1:9" x14ac:dyDescent="0.25">
      <c r="A20088"/>
      <c r="B20088"/>
      <c r="C20088"/>
      <c r="D20088"/>
      <c r="E20088" s="148"/>
      <c r="F20088" s="148"/>
      <c r="G20088" s="149"/>
      <c r="H20088" s="148"/>
      <c r="I20088"/>
    </row>
    <row r="20089" spans="1:9" x14ac:dyDescent="0.25">
      <c r="A20089"/>
      <c r="B20089"/>
      <c r="C20089"/>
      <c r="D20089"/>
      <c r="E20089" s="148"/>
      <c r="F20089" s="148"/>
      <c r="G20089" s="149"/>
      <c r="H20089" s="148"/>
      <c r="I20089"/>
    </row>
    <row r="20090" spans="1:9" x14ac:dyDescent="0.25">
      <c r="A20090"/>
      <c r="B20090"/>
      <c r="C20090"/>
      <c r="D20090"/>
      <c r="E20090" s="148"/>
      <c r="F20090" s="148"/>
      <c r="G20090" s="149"/>
      <c r="H20090" s="148"/>
      <c r="I20090"/>
    </row>
    <row r="20091" spans="1:9" x14ac:dyDescent="0.25">
      <c r="A20091"/>
      <c r="B20091"/>
      <c r="C20091"/>
      <c r="D20091"/>
      <c r="E20091" s="148"/>
      <c r="F20091" s="148"/>
      <c r="G20091" s="149"/>
      <c r="H20091" s="148"/>
      <c r="I20091"/>
    </row>
    <row r="20092" spans="1:9" x14ac:dyDescent="0.25">
      <c r="A20092"/>
      <c r="B20092"/>
      <c r="C20092"/>
      <c r="D20092"/>
      <c r="E20092" s="148"/>
      <c r="F20092" s="148"/>
      <c r="G20092" s="149"/>
      <c r="H20092" s="148"/>
      <c r="I20092"/>
    </row>
    <row r="20093" spans="1:9" x14ac:dyDescent="0.25">
      <c r="A20093"/>
      <c r="B20093"/>
      <c r="C20093"/>
      <c r="D20093"/>
      <c r="E20093" s="148"/>
      <c r="F20093" s="148"/>
      <c r="G20093" s="149"/>
      <c r="H20093" s="148"/>
      <c r="I20093"/>
    </row>
    <row r="20094" spans="1:9" x14ac:dyDescent="0.25">
      <c r="A20094"/>
      <c r="B20094"/>
      <c r="C20094"/>
      <c r="D20094"/>
      <c r="E20094" s="148"/>
      <c r="F20094" s="148"/>
      <c r="G20094" s="149"/>
      <c r="H20094" s="148"/>
      <c r="I20094"/>
    </row>
    <row r="20095" spans="1:9" x14ac:dyDescent="0.25">
      <c r="A20095"/>
      <c r="B20095"/>
      <c r="C20095"/>
      <c r="D20095"/>
      <c r="E20095" s="148"/>
      <c r="F20095" s="148"/>
      <c r="G20095" s="149"/>
      <c r="H20095" s="148"/>
      <c r="I20095"/>
    </row>
    <row r="20096" spans="1:9" x14ac:dyDescent="0.25">
      <c r="A20096"/>
      <c r="B20096"/>
      <c r="C20096"/>
      <c r="D20096"/>
      <c r="E20096" s="148"/>
      <c r="F20096" s="148"/>
      <c r="G20096" s="149"/>
      <c r="H20096" s="148"/>
      <c r="I20096"/>
    </row>
    <row r="20097" spans="1:9" x14ac:dyDescent="0.25">
      <c r="A20097"/>
      <c r="B20097"/>
      <c r="C20097"/>
      <c r="D20097"/>
      <c r="E20097" s="148"/>
      <c r="F20097" s="148"/>
      <c r="G20097" s="149"/>
      <c r="H20097" s="148"/>
      <c r="I20097"/>
    </row>
    <row r="20098" spans="1:9" x14ac:dyDescent="0.25">
      <c r="A20098"/>
      <c r="B20098"/>
      <c r="C20098"/>
      <c r="D20098"/>
      <c r="E20098" s="148"/>
      <c r="F20098" s="148"/>
      <c r="G20098" s="149"/>
      <c r="H20098" s="148"/>
      <c r="I20098"/>
    </row>
    <row r="20099" spans="1:9" x14ac:dyDescent="0.25">
      <c r="A20099"/>
      <c r="B20099"/>
      <c r="C20099"/>
      <c r="D20099"/>
      <c r="E20099" s="148"/>
      <c r="F20099" s="148"/>
      <c r="G20099" s="149"/>
      <c r="H20099" s="148"/>
      <c r="I20099"/>
    </row>
    <row r="20100" spans="1:9" x14ac:dyDescent="0.25">
      <c r="A20100"/>
      <c r="B20100"/>
      <c r="C20100"/>
      <c r="D20100"/>
      <c r="E20100" s="148"/>
      <c r="F20100" s="148"/>
      <c r="G20100" s="149"/>
      <c r="H20100" s="148"/>
      <c r="I20100"/>
    </row>
    <row r="20101" spans="1:9" x14ac:dyDescent="0.25">
      <c r="A20101"/>
      <c r="B20101"/>
      <c r="C20101"/>
      <c r="D20101"/>
      <c r="E20101" s="148"/>
      <c r="F20101" s="148"/>
      <c r="G20101" s="149"/>
      <c r="H20101" s="148"/>
      <c r="I20101"/>
    </row>
    <row r="20102" spans="1:9" x14ac:dyDescent="0.25">
      <c r="A20102"/>
      <c r="B20102"/>
      <c r="C20102"/>
      <c r="D20102"/>
      <c r="E20102" s="148"/>
      <c r="F20102" s="148"/>
      <c r="G20102" s="149"/>
      <c r="H20102" s="148"/>
      <c r="I20102"/>
    </row>
    <row r="20103" spans="1:9" x14ac:dyDescent="0.25">
      <c r="A20103"/>
      <c r="B20103"/>
      <c r="C20103"/>
      <c r="D20103"/>
      <c r="E20103" s="148"/>
      <c r="F20103" s="148"/>
      <c r="G20103" s="149"/>
      <c r="H20103" s="148"/>
      <c r="I20103"/>
    </row>
    <row r="20104" spans="1:9" x14ac:dyDescent="0.25">
      <c r="A20104"/>
      <c r="B20104"/>
      <c r="C20104"/>
      <c r="D20104"/>
      <c r="E20104" s="148"/>
      <c r="F20104" s="148"/>
      <c r="G20104" s="149"/>
      <c r="H20104" s="148"/>
      <c r="I20104"/>
    </row>
    <row r="20105" spans="1:9" x14ac:dyDescent="0.25">
      <c r="A20105"/>
      <c r="B20105"/>
      <c r="C20105"/>
      <c r="D20105"/>
      <c r="E20105" s="148"/>
      <c r="F20105" s="148"/>
      <c r="G20105" s="149"/>
      <c r="H20105" s="148"/>
      <c r="I20105"/>
    </row>
    <row r="20106" spans="1:9" x14ac:dyDescent="0.25">
      <c r="A20106"/>
      <c r="B20106"/>
      <c r="C20106"/>
      <c r="D20106"/>
      <c r="E20106" s="148"/>
      <c r="F20106" s="148"/>
      <c r="G20106" s="149"/>
      <c r="H20106" s="148"/>
      <c r="I20106"/>
    </row>
    <row r="20107" spans="1:9" x14ac:dyDescent="0.25">
      <c r="A20107"/>
      <c r="B20107"/>
      <c r="C20107"/>
      <c r="D20107"/>
      <c r="E20107" s="148"/>
      <c r="F20107" s="148"/>
      <c r="G20107" s="149"/>
      <c r="H20107" s="148"/>
      <c r="I20107"/>
    </row>
    <row r="20108" spans="1:9" x14ac:dyDescent="0.25">
      <c r="A20108"/>
      <c r="B20108"/>
      <c r="C20108"/>
      <c r="D20108"/>
      <c r="E20108" s="148"/>
      <c r="F20108" s="148"/>
      <c r="G20108" s="149"/>
      <c r="H20108" s="148"/>
      <c r="I20108"/>
    </row>
    <row r="20109" spans="1:9" x14ac:dyDescent="0.25">
      <c r="A20109"/>
      <c r="B20109"/>
      <c r="C20109"/>
      <c r="D20109"/>
      <c r="E20109" s="148"/>
      <c r="F20109" s="148"/>
      <c r="G20109" s="149"/>
      <c r="H20109" s="148"/>
      <c r="I20109"/>
    </row>
    <row r="20110" spans="1:9" x14ac:dyDescent="0.25">
      <c r="A20110"/>
      <c r="B20110"/>
      <c r="C20110"/>
      <c r="D20110"/>
      <c r="E20110" s="148"/>
      <c r="F20110" s="148"/>
      <c r="G20110" s="149"/>
      <c r="H20110" s="148"/>
      <c r="I20110"/>
    </row>
    <row r="20111" spans="1:9" x14ac:dyDescent="0.25">
      <c r="A20111"/>
      <c r="B20111"/>
      <c r="C20111"/>
      <c r="D20111"/>
      <c r="E20111" s="148"/>
      <c r="F20111" s="148"/>
      <c r="G20111" s="149"/>
      <c r="H20111" s="148"/>
      <c r="I20111"/>
    </row>
    <row r="20112" spans="1:9" x14ac:dyDescent="0.25">
      <c r="A20112"/>
      <c r="B20112"/>
      <c r="C20112"/>
      <c r="D20112"/>
      <c r="E20112" s="148"/>
      <c r="F20112" s="148"/>
      <c r="G20112" s="149"/>
      <c r="H20112" s="148"/>
      <c r="I20112"/>
    </row>
    <row r="20113" spans="1:9" x14ac:dyDescent="0.25">
      <c r="A20113"/>
      <c r="B20113"/>
      <c r="C20113"/>
      <c r="D20113"/>
      <c r="E20113" s="148"/>
      <c r="F20113" s="148"/>
      <c r="G20113" s="149"/>
      <c r="H20113" s="148"/>
      <c r="I20113"/>
    </row>
    <row r="20114" spans="1:9" x14ac:dyDescent="0.25">
      <c r="A20114"/>
      <c r="B20114"/>
      <c r="C20114"/>
      <c r="D20114"/>
      <c r="E20114" s="148"/>
      <c r="F20114" s="148"/>
      <c r="G20114" s="149"/>
      <c r="H20114" s="148"/>
      <c r="I20114"/>
    </row>
    <row r="20115" spans="1:9" x14ac:dyDescent="0.25">
      <c r="A20115"/>
      <c r="B20115"/>
      <c r="C20115"/>
      <c r="D20115"/>
      <c r="E20115" s="148"/>
      <c r="F20115" s="148"/>
      <c r="G20115" s="149"/>
      <c r="H20115" s="148"/>
      <c r="I20115"/>
    </row>
    <row r="20116" spans="1:9" x14ac:dyDescent="0.25">
      <c r="A20116"/>
      <c r="B20116"/>
      <c r="C20116"/>
      <c r="D20116"/>
      <c r="E20116" s="148"/>
      <c r="F20116" s="148"/>
      <c r="G20116" s="149"/>
      <c r="H20116" s="148"/>
      <c r="I20116"/>
    </row>
    <row r="20117" spans="1:9" x14ac:dyDescent="0.25">
      <c r="A20117"/>
      <c r="B20117"/>
      <c r="C20117"/>
      <c r="D20117"/>
      <c r="E20117" s="148"/>
      <c r="F20117" s="148"/>
      <c r="G20117" s="149"/>
      <c r="H20117" s="148"/>
      <c r="I20117"/>
    </row>
    <row r="20118" spans="1:9" x14ac:dyDescent="0.25">
      <c r="A20118"/>
      <c r="B20118"/>
      <c r="C20118"/>
      <c r="D20118"/>
      <c r="E20118" s="148"/>
      <c r="F20118" s="148"/>
      <c r="G20118" s="149"/>
      <c r="H20118" s="148"/>
      <c r="I20118"/>
    </row>
    <row r="20119" spans="1:9" x14ac:dyDescent="0.25">
      <c r="A20119"/>
      <c r="B20119"/>
      <c r="C20119"/>
      <c r="D20119"/>
      <c r="E20119" s="148"/>
      <c r="F20119" s="148"/>
      <c r="G20119" s="149"/>
      <c r="H20119" s="148"/>
      <c r="I20119"/>
    </row>
    <row r="20120" spans="1:9" x14ac:dyDescent="0.25">
      <c r="A20120"/>
      <c r="B20120"/>
      <c r="C20120"/>
      <c r="D20120"/>
      <c r="E20120" s="148"/>
      <c r="F20120" s="148"/>
      <c r="G20120" s="149"/>
      <c r="H20120" s="148"/>
      <c r="I20120"/>
    </row>
    <row r="20121" spans="1:9" x14ac:dyDescent="0.25">
      <c r="A20121"/>
      <c r="B20121"/>
      <c r="C20121"/>
      <c r="D20121"/>
      <c r="E20121" s="148"/>
      <c r="F20121" s="148"/>
      <c r="G20121" s="149"/>
      <c r="H20121" s="148"/>
      <c r="I20121"/>
    </row>
    <row r="20122" spans="1:9" x14ac:dyDescent="0.25">
      <c r="A20122"/>
      <c r="B20122"/>
      <c r="C20122"/>
      <c r="D20122"/>
      <c r="E20122" s="148"/>
      <c r="F20122" s="148"/>
      <c r="G20122" s="149"/>
      <c r="H20122" s="148"/>
      <c r="I20122"/>
    </row>
    <row r="20123" spans="1:9" x14ac:dyDescent="0.25">
      <c r="A20123"/>
      <c r="B20123"/>
      <c r="C20123"/>
      <c r="D20123"/>
      <c r="E20123" s="148"/>
      <c r="F20123" s="148"/>
      <c r="G20123" s="149"/>
      <c r="H20123" s="148"/>
      <c r="I20123"/>
    </row>
    <row r="20124" spans="1:9" x14ac:dyDescent="0.25">
      <c r="A20124"/>
      <c r="B20124"/>
      <c r="C20124"/>
      <c r="D20124"/>
      <c r="E20124" s="148"/>
      <c r="F20124" s="148"/>
      <c r="G20124" s="149"/>
      <c r="H20124" s="148"/>
      <c r="I20124"/>
    </row>
    <row r="20125" spans="1:9" x14ac:dyDescent="0.25">
      <c r="A20125"/>
      <c r="B20125"/>
      <c r="C20125"/>
      <c r="D20125"/>
      <c r="E20125" s="148"/>
      <c r="F20125" s="148"/>
      <c r="G20125" s="149"/>
      <c r="H20125" s="148"/>
      <c r="I20125"/>
    </row>
    <row r="20126" spans="1:9" x14ac:dyDescent="0.25">
      <c r="A20126"/>
      <c r="B20126"/>
      <c r="C20126"/>
      <c r="D20126"/>
      <c r="E20126" s="148"/>
      <c r="F20126" s="148"/>
      <c r="G20126" s="149"/>
      <c r="H20126" s="148"/>
      <c r="I20126"/>
    </row>
    <row r="20127" spans="1:9" x14ac:dyDescent="0.25">
      <c r="A20127"/>
      <c r="B20127"/>
      <c r="C20127"/>
      <c r="D20127"/>
      <c r="E20127" s="148"/>
      <c r="F20127" s="148"/>
      <c r="G20127" s="149"/>
      <c r="H20127" s="148"/>
      <c r="I20127"/>
    </row>
    <row r="20128" spans="1:9" x14ac:dyDescent="0.25">
      <c r="A20128"/>
      <c r="B20128"/>
      <c r="C20128"/>
      <c r="D20128"/>
      <c r="E20128" s="148"/>
      <c r="F20128" s="148"/>
      <c r="G20128" s="149"/>
      <c r="H20128" s="148"/>
      <c r="I20128"/>
    </row>
    <row r="20129" spans="1:9" x14ac:dyDescent="0.25">
      <c r="A20129"/>
      <c r="B20129"/>
      <c r="C20129"/>
      <c r="D20129"/>
      <c r="E20129" s="148"/>
      <c r="F20129" s="148"/>
      <c r="G20129" s="149"/>
      <c r="H20129" s="148"/>
      <c r="I20129"/>
    </row>
    <row r="20130" spans="1:9" x14ac:dyDescent="0.25">
      <c r="A20130"/>
      <c r="B20130"/>
      <c r="C20130"/>
      <c r="D20130"/>
      <c r="E20130" s="148"/>
      <c r="F20130" s="148"/>
      <c r="G20130" s="149"/>
      <c r="H20130" s="148"/>
      <c r="I20130"/>
    </row>
    <row r="20131" spans="1:9" x14ac:dyDescent="0.25">
      <c r="A20131"/>
      <c r="B20131"/>
      <c r="C20131"/>
      <c r="D20131"/>
      <c r="E20131" s="148"/>
      <c r="F20131" s="148"/>
      <c r="G20131" s="149"/>
      <c r="H20131" s="148"/>
      <c r="I20131"/>
    </row>
    <row r="20132" spans="1:9" x14ac:dyDescent="0.25">
      <c r="A20132"/>
      <c r="B20132"/>
      <c r="C20132"/>
      <c r="D20132"/>
      <c r="E20132" s="148"/>
      <c r="F20132" s="148"/>
      <c r="G20132" s="149"/>
      <c r="H20132" s="148"/>
      <c r="I20132"/>
    </row>
    <row r="20133" spans="1:9" x14ac:dyDescent="0.25">
      <c r="A20133"/>
      <c r="B20133"/>
      <c r="C20133"/>
      <c r="D20133"/>
      <c r="E20133" s="148"/>
      <c r="F20133" s="148"/>
      <c r="G20133" s="149"/>
      <c r="H20133" s="148"/>
      <c r="I20133"/>
    </row>
    <row r="20134" spans="1:9" x14ac:dyDescent="0.25">
      <c r="A20134"/>
      <c r="B20134"/>
      <c r="C20134"/>
      <c r="D20134"/>
      <c r="E20134" s="148"/>
      <c r="F20134" s="148"/>
      <c r="G20134" s="149"/>
      <c r="H20134" s="148"/>
      <c r="I20134"/>
    </row>
    <row r="20135" spans="1:9" x14ac:dyDescent="0.25">
      <c r="A20135"/>
      <c r="B20135"/>
      <c r="C20135"/>
      <c r="D20135"/>
      <c r="E20135" s="148"/>
      <c r="F20135" s="148"/>
      <c r="G20135" s="149"/>
      <c r="H20135" s="148"/>
      <c r="I20135"/>
    </row>
    <row r="20136" spans="1:9" x14ac:dyDescent="0.25">
      <c r="A20136"/>
      <c r="B20136"/>
      <c r="C20136"/>
      <c r="D20136"/>
      <c r="E20136" s="148"/>
      <c r="F20136" s="148"/>
      <c r="G20136" s="149"/>
      <c r="H20136" s="148"/>
      <c r="I20136"/>
    </row>
    <row r="20137" spans="1:9" x14ac:dyDescent="0.25">
      <c r="A20137"/>
      <c r="B20137"/>
      <c r="C20137"/>
      <c r="D20137"/>
      <c r="E20137" s="148"/>
      <c r="F20137" s="148"/>
      <c r="G20137" s="149"/>
      <c r="H20137" s="148"/>
      <c r="I20137"/>
    </row>
    <row r="20138" spans="1:9" x14ac:dyDescent="0.25">
      <c r="A20138"/>
      <c r="B20138"/>
      <c r="C20138"/>
      <c r="D20138"/>
      <c r="E20138" s="148"/>
      <c r="F20138" s="148"/>
      <c r="G20138" s="149"/>
      <c r="H20138" s="148"/>
      <c r="I20138"/>
    </row>
    <row r="20139" spans="1:9" x14ac:dyDescent="0.25">
      <c r="A20139"/>
      <c r="B20139"/>
      <c r="C20139"/>
      <c r="D20139"/>
      <c r="E20139" s="148"/>
      <c r="F20139" s="148"/>
      <c r="G20139" s="149"/>
      <c r="H20139" s="148"/>
      <c r="I20139"/>
    </row>
    <row r="20140" spans="1:9" x14ac:dyDescent="0.25">
      <c r="A20140"/>
      <c r="B20140"/>
      <c r="C20140"/>
      <c r="D20140"/>
      <c r="E20140" s="148"/>
      <c r="F20140" s="148"/>
      <c r="G20140" s="149"/>
      <c r="H20140" s="148"/>
      <c r="I20140"/>
    </row>
    <row r="20141" spans="1:9" x14ac:dyDescent="0.25">
      <c r="A20141"/>
      <c r="B20141"/>
      <c r="C20141"/>
      <c r="D20141"/>
      <c r="E20141" s="148"/>
      <c r="F20141" s="148"/>
      <c r="G20141" s="149"/>
      <c r="H20141" s="148"/>
      <c r="I20141"/>
    </row>
    <row r="20142" spans="1:9" x14ac:dyDescent="0.25">
      <c r="A20142"/>
      <c r="B20142"/>
      <c r="C20142"/>
      <c r="D20142"/>
      <c r="E20142" s="148"/>
      <c r="F20142" s="148"/>
      <c r="G20142" s="149"/>
      <c r="H20142" s="148"/>
      <c r="I20142"/>
    </row>
    <row r="20143" spans="1:9" x14ac:dyDescent="0.25">
      <c r="A20143"/>
      <c r="B20143"/>
      <c r="C20143"/>
      <c r="D20143"/>
      <c r="E20143" s="148"/>
      <c r="F20143" s="148"/>
      <c r="G20143" s="149"/>
      <c r="H20143" s="148"/>
      <c r="I20143"/>
    </row>
    <row r="20144" spans="1:9" x14ac:dyDescent="0.25">
      <c r="A20144"/>
      <c r="B20144"/>
      <c r="C20144"/>
      <c r="D20144"/>
      <c r="E20144" s="148"/>
      <c r="F20144" s="148"/>
      <c r="G20144" s="149"/>
      <c r="H20144" s="148"/>
      <c r="I20144"/>
    </row>
    <row r="20145" spans="1:9" x14ac:dyDescent="0.25">
      <c r="A20145"/>
      <c r="B20145"/>
      <c r="C20145"/>
      <c r="D20145"/>
      <c r="E20145" s="148"/>
      <c r="F20145" s="148"/>
      <c r="G20145" s="149"/>
      <c r="H20145" s="148"/>
      <c r="I20145"/>
    </row>
    <row r="20146" spans="1:9" x14ac:dyDescent="0.25">
      <c r="A20146"/>
      <c r="B20146"/>
      <c r="C20146"/>
      <c r="D20146"/>
      <c r="E20146" s="148"/>
      <c r="F20146" s="148"/>
      <c r="G20146" s="149"/>
      <c r="H20146" s="148"/>
      <c r="I20146"/>
    </row>
    <row r="20147" spans="1:9" x14ac:dyDescent="0.25">
      <c r="A20147"/>
      <c r="B20147"/>
      <c r="C20147"/>
      <c r="D20147"/>
      <c r="E20147" s="148"/>
      <c r="F20147" s="148"/>
      <c r="G20147" s="149"/>
      <c r="H20147" s="148"/>
      <c r="I20147"/>
    </row>
    <row r="20148" spans="1:9" x14ac:dyDescent="0.25">
      <c r="A20148"/>
      <c r="B20148"/>
      <c r="C20148"/>
      <c r="D20148"/>
      <c r="E20148" s="148"/>
      <c r="F20148" s="148"/>
      <c r="G20148" s="149"/>
      <c r="H20148" s="148"/>
      <c r="I20148"/>
    </row>
    <row r="20149" spans="1:9" x14ac:dyDescent="0.25">
      <c r="A20149"/>
      <c r="B20149"/>
      <c r="C20149"/>
      <c r="D20149"/>
      <c r="E20149" s="148"/>
      <c r="F20149" s="148"/>
      <c r="G20149" s="149"/>
      <c r="H20149" s="148"/>
      <c r="I20149"/>
    </row>
    <row r="20150" spans="1:9" x14ac:dyDescent="0.25">
      <c r="A20150"/>
      <c r="B20150"/>
      <c r="C20150"/>
      <c r="D20150"/>
      <c r="E20150" s="148"/>
      <c r="F20150" s="148"/>
      <c r="G20150" s="149"/>
      <c r="H20150" s="148"/>
      <c r="I20150"/>
    </row>
    <row r="20151" spans="1:9" x14ac:dyDescent="0.25">
      <c r="A20151"/>
      <c r="B20151"/>
      <c r="C20151"/>
      <c r="D20151"/>
      <c r="E20151" s="148"/>
      <c r="F20151" s="148"/>
      <c r="G20151" s="149"/>
      <c r="H20151" s="148"/>
      <c r="I20151"/>
    </row>
    <row r="20152" spans="1:9" x14ac:dyDescent="0.25">
      <c r="A20152"/>
      <c r="B20152"/>
      <c r="C20152"/>
      <c r="D20152"/>
      <c r="E20152" s="148"/>
      <c r="F20152" s="148"/>
      <c r="G20152" s="149"/>
      <c r="H20152" s="148"/>
      <c r="I20152"/>
    </row>
    <row r="20153" spans="1:9" x14ac:dyDescent="0.25">
      <c r="A20153"/>
      <c r="B20153"/>
      <c r="C20153"/>
      <c r="D20153"/>
      <c r="E20153" s="148"/>
      <c r="F20153" s="148"/>
      <c r="G20153" s="149"/>
      <c r="H20153" s="148"/>
      <c r="I20153"/>
    </row>
    <row r="20154" spans="1:9" x14ac:dyDescent="0.25">
      <c r="A20154"/>
      <c r="B20154"/>
      <c r="C20154"/>
      <c r="D20154"/>
      <c r="E20154" s="148"/>
      <c r="F20154" s="148"/>
      <c r="G20154" s="149"/>
      <c r="H20154" s="148"/>
      <c r="I20154"/>
    </row>
    <row r="20155" spans="1:9" x14ac:dyDescent="0.25">
      <c r="A20155"/>
      <c r="B20155"/>
      <c r="C20155"/>
      <c r="D20155"/>
      <c r="E20155" s="148"/>
      <c r="F20155" s="148"/>
      <c r="G20155" s="149"/>
      <c r="H20155" s="148"/>
      <c r="I20155"/>
    </row>
    <row r="20156" spans="1:9" x14ac:dyDescent="0.25">
      <c r="A20156"/>
      <c r="B20156"/>
      <c r="C20156"/>
      <c r="D20156"/>
      <c r="E20156" s="148"/>
      <c r="F20156" s="148"/>
      <c r="G20156" s="149"/>
      <c r="H20156" s="148"/>
      <c r="I20156"/>
    </row>
    <row r="20157" spans="1:9" x14ac:dyDescent="0.25">
      <c r="A20157"/>
      <c r="B20157"/>
      <c r="C20157"/>
      <c r="D20157"/>
      <c r="E20157" s="148"/>
      <c r="F20157" s="148"/>
      <c r="G20157" s="149"/>
      <c r="H20157" s="148"/>
      <c r="I20157"/>
    </row>
    <row r="20158" spans="1:9" x14ac:dyDescent="0.25">
      <c r="A20158"/>
      <c r="B20158"/>
      <c r="C20158"/>
      <c r="D20158"/>
      <c r="E20158" s="148"/>
      <c r="F20158" s="148"/>
      <c r="G20158" s="149"/>
      <c r="H20158" s="148"/>
      <c r="I20158"/>
    </row>
    <row r="20159" spans="1:9" x14ac:dyDescent="0.25">
      <c r="A20159"/>
      <c r="B20159"/>
      <c r="C20159"/>
      <c r="D20159"/>
      <c r="E20159" s="148"/>
      <c r="F20159" s="148"/>
      <c r="G20159" s="149"/>
      <c r="H20159" s="148"/>
      <c r="I20159"/>
    </row>
    <row r="20160" spans="1:9" x14ac:dyDescent="0.25">
      <c r="A20160"/>
      <c r="B20160"/>
      <c r="C20160"/>
      <c r="D20160"/>
      <c r="E20160" s="148"/>
      <c r="F20160" s="148"/>
      <c r="G20160" s="149"/>
      <c r="H20160" s="148"/>
      <c r="I20160"/>
    </row>
    <row r="20161" spans="1:9" x14ac:dyDescent="0.25">
      <c r="A20161"/>
      <c r="B20161"/>
      <c r="C20161"/>
      <c r="D20161"/>
      <c r="E20161" s="148"/>
      <c r="F20161" s="148"/>
      <c r="G20161" s="149"/>
      <c r="H20161" s="148"/>
      <c r="I20161"/>
    </row>
    <row r="20162" spans="1:9" x14ac:dyDescent="0.25">
      <c r="A20162"/>
      <c r="B20162"/>
      <c r="C20162"/>
      <c r="D20162"/>
      <c r="E20162" s="148"/>
      <c r="F20162" s="148"/>
      <c r="G20162" s="149"/>
      <c r="H20162" s="148"/>
      <c r="I20162"/>
    </row>
    <row r="20163" spans="1:9" x14ac:dyDescent="0.25">
      <c r="A20163"/>
      <c r="B20163"/>
      <c r="C20163"/>
      <c r="D20163"/>
      <c r="E20163" s="148"/>
      <c r="F20163" s="148"/>
      <c r="G20163" s="149"/>
      <c r="H20163" s="148"/>
      <c r="I20163"/>
    </row>
    <row r="20164" spans="1:9" x14ac:dyDescent="0.25">
      <c r="A20164"/>
      <c r="B20164"/>
      <c r="C20164"/>
      <c r="D20164"/>
      <c r="E20164" s="148"/>
      <c r="F20164" s="148"/>
      <c r="G20164" s="149"/>
      <c r="H20164" s="148"/>
      <c r="I20164"/>
    </row>
    <row r="20165" spans="1:9" x14ac:dyDescent="0.25">
      <c r="A20165"/>
      <c r="B20165"/>
      <c r="C20165"/>
      <c r="D20165"/>
      <c r="E20165" s="148"/>
      <c r="F20165" s="148"/>
      <c r="G20165" s="149"/>
      <c r="H20165" s="148"/>
      <c r="I20165"/>
    </row>
    <row r="20166" spans="1:9" x14ac:dyDescent="0.25">
      <c r="A20166"/>
      <c r="B20166"/>
      <c r="C20166"/>
      <c r="D20166"/>
      <c r="E20166" s="148"/>
      <c r="F20166" s="148"/>
      <c r="G20166" s="149"/>
      <c r="H20166" s="148"/>
      <c r="I20166"/>
    </row>
    <row r="20167" spans="1:9" x14ac:dyDescent="0.25">
      <c r="A20167"/>
      <c r="B20167"/>
      <c r="C20167"/>
      <c r="D20167"/>
      <c r="E20167" s="148"/>
      <c r="F20167" s="148"/>
      <c r="G20167" s="149"/>
      <c r="H20167" s="148"/>
      <c r="I20167"/>
    </row>
    <row r="20168" spans="1:9" x14ac:dyDescent="0.25">
      <c r="A20168"/>
      <c r="B20168"/>
      <c r="C20168"/>
      <c r="D20168"/>
      <c r="E20168" s="148"/>
      <c r="F20168" s="148"/>
      <c r="G20168" s="149"/>
      <c r="H20168" s="148"/>
      <c r="I20168"/>
    </row>
    <row r="20169" spans="1:9" x14ac:dyDescent="0.25">
      <c r="A20169"/>
      <c r="B20169"/>
      <c r="C20169"/>
      <c r="D20169"/>
      <c r="E20169" s="148"/>
      <c r="F20169" s="148"/>
      <c r="G20169" s="149"/>
      <c r="H20169" s="148"/>
      <c r="I20169"/>
    </row>
    <row r="20170" spans="1:9" x14ac:dyDescent="0.25">
      <c r="A20170"/>
      <c r="B20170"/>
      <c r="C20170"/>
      <c r="D20170"/>
      <c r="E20170" s="148"/>
      <c r="F20170" s="148"/>
      <c r="G20170" s="149"/>
      <c r="H20170" s="148"/>
      <c r="I20170"/>
    </row>
    <row r="20171" spans="1:9" x14ac:dyDescent="0.25">
      <c r="A20171"/>
      <c r="B20171"/>
      <c r="C20171"/>
      <c r="D20171"/>
      <c r="E20171" s="148"/>
      <c r="F20171" s="148"/>
      <c r="G20171" s="149"/>
      <c r="H20171" s="148"/>
      <c r="I20171"/>
    </row>
    <row r="20172" spans="1:9" x14ac:dyDescent="0.25">
      <c r="A20172"/>
      <c r="B20172"/>
      <c r="C20172"/>
      <c r="D20172"/>
      <c r="E20172" s="148"/>
      <c r="F20172" s="148"/>
      <c r="G20172" s="149"/>
      <c r="H20172" s="148"/>
      <c r="I20172"/>
    </row>
    <row r="20173" spans="1:9" x14ac:dyDescent="0.25">
      <c r="A20173"/>
      <c r="B20173"/>
      <c r="C20173"/>
      <c r="D20173"/>
      <c r="E20173" s="148"/>
      <c r="F20173" s="148"/>
      <c r="G20173" s="149"/>
      <c r="H20173" s="148"/>
      <c r="I20173"/>
    </row>
    <row r="20174" spans="1:9" x14ac:dyDescent="0.25">
      <c r="A20174"/>
      <c r="B20174"/>
      <c r="C20174"/>
      <c r="D20174"/>
      <c r="E20174" s="148"/>
      <c r="F20174" s="148"/>
      <c r="G20174" s="149"/>
      <c r="H20174" s="148"/>
      <c r="I20174"/>
    </row>
    <row r="20175" spans="1:9" x14ac:dyDescent="0.25">
      <c r="A20175"/>
      <c r="B20175"/>
      <c r="C20175"/>
      <c r="D20175"/>
      <c r="E20175" s="148"/>
      <c r="F20175" s="148"/>
      <c r="G20175" s="149"/>
      <c r="H20175" s="148"/>
      <c r="I20175"/>
    </row>
    <row r="20176" spans="1:9" x14ac:dyDescent="0.25">
      <c r="A20176"/>
      <c r="B20176"/>
      <c r="C20176"/>
      <c r="D20176"/>
      <c r="E20176" s="148"/>
      <c r="F20176" s="148"/>
      <c r="G20176" s="149"/>
      <c r="H20176" s="148"/>
      <c r="I20176"/>
    </row>
    <row r="20177" spans="1:9" x14ac:dyDescent="0.25">
      <c r="A20177"/>
      <c r="B20177"/>
      <c r="C20177"/>
      <c r="D20177"/>
      <c r="E20177" s="148"/>
      <c r="F20177" s="148"/>
      <c r="G20177" s="149"/>
      <c r="H20177" s="148"/>
      <c r="I20177"/>
    </row>
    <row r="20178" spans="1:9" x14ac:dyDescent="0.25">
      <c r="A20178"/>
      <c r="B20178"/>
      <c r="C20178"/>
      <c r="D20178"/>
      <c r="E20178" s="148"/>
      <c r="F20178" s="148"/>
      <c r="G20178" s="149"/>
      <c r="H20178" s="148"/>
      <c r="I20178"/>
    </row>
    <row r="20179" spans="1:9" x14ac:dyDescent="0.25">
      <c r="A20179"/>
      <c r="B20179"/>
      <c r="C20179"/>
      <c r="D20179"/>
      <c r="E20179" s="148"/>
      <c r="F20179" s="148"/>
      <c r="G20179" s="149"/>
      <c r="H20179" s="148"/>
      <c r="I20179"/>
    </row>
    <row r="20180" spans="1:9" x14ac:dyDescent="0.25">
      <c r="A20180"/>
      <c r="B20180"/>
      <c r="C20180"/>
      <c r="D20180"/>
      <c r="E20180" s="148"/>
      <c r="F20180" s="148"/>
      <c r="G20180" s="149"/>
      <c r="H20180" s="148"/>
      <c r="I20180"/>
    </row>
    <row r="20181" spans="1:9" x14ac:dyDescent="0.25">
      <c r="A20181"/>
      <c r="B20181"/>
      <c r="C20181"/>
      <c r="D20181"/>
      <c r="E20181" s="148"/>
      <c r="F20181" s="148"/>
      <c r="G20181" s="149"/>
      <c r="H20181" s="148"/>
      <c r="I20181"/>
    </row>
    <row r="20182" spans="1:9" x14ac:dyDescent="0.25">
      <c r="A20182"/>
      <c r="B20182"/>
      <c r="C20182"/>
      <c r="D20182"/>
      <c r="E20182" s="148"/>
      <c r="F20182" s="148"/>
      <c r="G20182" s="149"/>
      <c r="H20182" s="148"/>
      <c r="I20182"/>
    </row>
    <row r="20183" spans="1:9" x14ac:dyDescent="0.25">
      <c r="A20183"/>
      <c r="B20183"/>
      <c r="C20183"/>
      <c r="D20183"/>
      <c r="E20183" s="148"/>
      <c r="F20183" s="148"/>
      <c r="G20183" s="149"/>
      <c r="H20183" s="148"/>
      <c r="I20183"/>
    </row>
    <row r="20184" spans="1:9" x14ac:dyDescent="0.25">
      <c r="A20184"/>
      <c r="B20184"/>
      <c r="C20184"/>
      <c r="D20184"/>
      <c r="E20184" s="148"/>
      <c r="F20184" s="148"/>
      <c r="G20184" s="149"/>
      <c r="H20184" s="148"/>
      <c r="I20184"/>
    </row>
    <row r="20185" spans="1:9" x14ac:dyDescent="0.25">
      <c r="A20185"/>
      <c r="B20185"/>
      <c r="C20185"/>
      <c r="D20185"/>
      <c r="E20185" s="148"/>
      <c r="F20185" s="148"/>
      <c r="G20185" s="149"/>
      <c r="H20185" s="148"/>
      <c r="I20185"/>
    </row>
    <row r="20186" spans="1:9" x14ac:dyDescent="0.25">
      <c r="A20186"/>
      <c r="B20186"/>
      <c r="C20186"/>
      <c r="D20186"/>
      <c r="E20186" s="148"/>
      <c r="F20186" s="148"/>
      <c r="G20186" s="149"/>
      <c r="H20186" s="148"/>
      <c r="I20186"/>
    </row>
    <row r="20187" spans="1:9" x14ac:dyDescent="0.25">
      <c r="A20187"/>
      <c r="B20187"/>
      <c r="C20187"/>
      <c r="D20187"/>
      <c r="E20187" s="148"/>
      <c r="F20187" s="148"/>
      <c r="G20187" s="149"/>
      <c r="H20187" s="148"/>
      <c r="I20187"/>
    </row>
    <row r="20188" spans="1:9" x14ac:dyDescent="0.25">
      <c r="A20188"/>
      <c r="B20188"/>
      <c r="C20188"/>
      <c r="D20188"/>
      <c r="E20188" s="148"/>
      <c r="F20188" s="148"/>
      <c r="G20188" s="149"/>
      <c r="H20188" s="148"/>
      <c r="I20188"/>
    </row>
    <row r="20189" spans="1:9" x14ac:dyDescent="0.25">
      <c r="A20189"/>
      <c r="B20189"/>
      <c r="C20189"/>
      <c r="D20189"/>
      <c r="E20189" s="148"/>
      <c r="F20189" s="148"/>
      <c r="G20189" s="149"/>
      <c r="H20189" s="148"/>
      <c r="I20189"/>
    </row>
    <row r="20190" spans="1:9" x14ac:dyDescent="0.25">
      <c r="A20190"/>
      <c r="B20190"/>
      <c r="C20190"/>
      <c r="D20190"/>
      <c r="E20190" s="148"/>
      <c r="F20190" s="148"/>
      <c r="G20190" s="149"/>
      <c r="H20190" s="148"/>
      <c r="I20190"/>
    </row>
    <row r="20191" spans="1:9" x14ac:dyDescent="0.25">
      <c r="A20191"/>
      <c r="B20191"/>
      <c r="C20191"/>
      <c r="D20191"/>
      <c r="E20191" s="148"/>
      <c r="F20191" s="148"/>
      <c r="G20191" s="149"/>
      <c r="H20191" s="148"/>
      <c r="I20191"/>
    </row>
    <row r="20192" spans="1:9" x14ac:dyDescent="0.25">
      <c r="A20192"/>
      <c r="B20192"/>
      <c r="C20192"/>
      <c r="D20192"/>
      <c r="E20192" s="148"/>
      <c r="F20192" s="148"/>
      <c r="G20192" s="149"/>
      <c r="H20192" s="148"/>
      <c r="I20192"/>
    </row>
    <row r="20193" spans="1:9" x14ac:dyDescent="0.25">
      <c r="A20193"/>
      <c r="B20193"/>
      <c r="C20193"/>
      <c r="D20193"/>
      <c r="E20193" s="148"/>
      <c r="F20193" s="148"/>
      <c r="G20193" s="149"/>
      <c r="H20193" s="148"/>
      <c r="I20193"/>
    </row>
    <row r="20194" spans="1:9" x14ac:dyDescent="0.25">
      <c r="A20194"/>
      <c r="B20194"/>
      <c r="C20194"/>
      <c r="D20194"/>
      <c r="E20194" s="148"/>
      <c r="F20194" s="148"/>
      <c r="G20194" s="149"/>
      <c r="H20194" s="148"/>
      <c r="I20194"/>
    </row>
    <row r="20195" spans="1:9" x14ac:dyDescent="0.25">
      <c r="A20195"/>
      <c r="B20195"/>
      <c r="C20195"/>
      <c r="D20195"/>
      <c r="E20195" s="148"/>
      <c r="F20195" s="148"/>
      <c r="G20195" s="149"/>
      <c r="H20195" s="148"/>
      <c r="I20195"/>
    </row>
    <row r="20196" spans="1:9" x14ac:dyDescent="0.25">
      <c r="A20196"/>
      <c r="B20196"/>
      <c r="C20196"/>
      <c r="D20196"/>
      <c r="E20196" s="148"/>
      <c r="F20196" s="148"/>
      <c r="G20196" s="149"/>
      <c r="H20196" s="148"/>
      <c r="I20196"/>
    </row>
    <row r="20197" spans="1:9" x14ac:dyDescent="0.25">
      <c r="A20197"/>
      <c r="B20197"/>
      <c r="C20197"/>
      <c r="D20197"/>
      <c r="E20197" s="148"/>
      <c r="F20197" s="148"/>
      <c r="G20197" s="149"/>
      <c r="H20197" s="148"/>
      <c r="I20197"/>
    </row>
    <row r="20198" spans="1:9" x14ac:dyDescent="0.25">
      <c r="A20198"/>
      <c r="B20198"/>
      <c r="C20198"/>
      <c r="D20198"/>
      <c r="E20198" s="148"/>
      <c r="F20198" s="148"/>
      <c r="G20198" s="149"/>
      <c r="H20198" s="148"/>
      <c r="I20198"/>
    </row>
    <row r="20199" spans="1:9" x14ac:dyDescent="0.25">
      <c r="A20199"/>
      <c r="B20199"/>
      <c r="C20199"/>
      <c r="D20199"/>
      <c r="E20199" s="148"/>
      <c r="F20199" s="148"/>
      <c r="G20199" s="149"/>
      <c r="H20199" s="148"/>
      <c r="I20199"/>
    </row>
    <row r="20200" spans="1:9" x14ac:dyDescent="0.25">
      <c r="A20200"/>
      <c r="B20200"/>
      <c r="C20200"/>
      <c r="D20200"/>
      <c r="E20200" s="148"/>
      <c r="F20200" s="148"/>
      <c r="G20200" s="149"/>
      <c r="H20200" s="148"/>
      <c r="I20200"/>
    </row>
    <row r="20201" spans="1:9" x14ac:dyDescent="0.25">
      <c r="A20201"/>
      <c r="B20201"/>
      <c r="C20201"/>
      <c r="D20201"/>
      <c r="E20201" s="148"/>
      <c r="F20201" s="148"/>
      <c r="G20201" s="149"/>
      <c r="H20201" s="148"/>
      <c r="I20201"/>
    </row>
    <row r="20202" spans="1:9" x14ac:dyDescent="0.25">
      <c r="A20202"/>
      <c r="B20202"/>
      <c r="C20202"/>
      <c r="D20202"/>
      <c r="E20202" s="148"/>
      <c r="F20202" s="148"/>
      <c r="G20202" s="149"/>
      <c r="H20202" s="148"/>
      <c r="I20202"/>
    </row>
    <row r="20203" spans="1:9" x14ac:dyDescent="0.25">
      <c r="A20203"/>
      <c r="B20203"/>
      <c r="C20203"/>
      <c r="D20203"/>
      <c r="E20203" s="148"/>
      <c r="F20203" s="148"/>
      <c r="G20203" s="149"/>
      <c r="H20203" s="148"/>
      <c r="I20203"/>
    </row>
    <row r="20204" spans="1:9" x14ac:dyDescent="0.25">
      <c r="A20204"/>
      <c r="B20204"/>
      <c r="C20204"/>
      <c r="D20204"/>
      <c r="E20204" s="148"/>
      <c r="F20204" s="148"/>
      <c r="G20204" s="149"/>
      <c r="H20204" s="148"/>
      <c r="I20204"/>
    </row>
    <row r="20205" spans="1:9" x14ac:dyDescent="0.25">
      <c r="A20205"/>
      <c r="B20205"/>
      <c r="C20205"/>
      <c r="D20205"/>
      <c r="E20205" s="148"/>
      <c r="F20205" s="148"/>
      <c r="G20205" s="149"/>
      <c r="H20205" s="148"/>
      <c r="I20205"/>
    </row>
    <row r="20206" spans="1:9" x14ac:dyDescent="0.25">
      <c r="A20206"/>
      <c r="B20206"/>
      <c r="C20206"/>
      <c r="D20206"/>
      <c r="E20206" s="148"/>
      <c r="F20206" s="148"/>
      <c r="G20206" s="149"/>
      <c r="H20206" s="148"/>
      <c r="I20206"/>
    </row>
    <row r="20207" spans="1:9" x14ac:dyDescent="0.25">
      <c r="A20207"/>
      <c r="B20207"/>
      <c r="C20207"/>
      <c r="D20207"/>
      <c r="E20207" s="148"/>
      <c r="F20207" s="148"/>
      <c r="G20207" s="149"/>
      <c r="H20207" s="148"/>
      <c r="I20207"/>
    </row>
    <row r="20208" spans="1:9" x14ac:dyDescent="0.25">
      <c r="A20208"/>
      <c r="B20208"/>
      <c r="C20208"/>
      <c r="D20208"/>
      <c r="E20208" s="148"/>
      <c r="F20208" s="148"/>
      <c r="G20208" s="149"/>
      <c r="H20208" s="148"/>
      <c r="I20208"/>
    </row>
    <row r="20209" spans="1:9" x14ac:dyDescent="0.25">
      <c r="A20209"/>
      <c r="B20209"/>
      <c r="C20209"/>
      <c r="D20209"/>
      <c r="E20209" s="148"/>
      <c r="F20209" s="148"/>
      <c r="G20209" s="149"/>
      <c r="H20209" s="148"/>
      <c r="I20209"/>
    </row>
    <row r="20210" spans="1:9" x14ac:dyDescent="0.25">
      <c r="A20210"/>
      <c r="B20210"/>
      <c r="C20210"/>
      <c r="D20210"/>
      <c r="E20210" s="148"/>
      <c r="F20210" s="148"/>
      <c r="G20210" s="149"/>
      <c r="H20210" s="148"/>
      <c r="I20210"/>
    </row>
    <row r="20211" spans="1:9" x14ac:dyDescent="0.25">
      <c r="A20211"/>
      <c r="B20211"/>
      <c r="C20211"/>
      <c r="D20211"/>
      <c r="E20211" s="148"/>
      <c r="F20211" s="148"/>
      <c r="G20211" s="149"/>
      <c r="H20211" s="148"/>
      <c r="I20211"/>
    </row>
    <row r="20212" spans="1:9" x14ac:dyDescent="0.25">
      <c r="A20212"/>
      <c r="B20212"/>
      <c r="C20212"/>
      <c r="D20212"/>
      <c r="E20212" s="148"/>
      <c r="F20212" s="148"/>
      <c r="G20212" s="149"/>
      <c r="H20212" s="148"/>
      <c r="I20212"/>
    </row>
    <row r="20213" spans="1:9" x14ac:dyDescent="0.25">
      <c r="A20213"/>
      <c r="B20213"/>
      <c r="C20213"/>
      <c r="D20213"/>
      <c r="E20213" s="148"/>
      <c r="F20213" s="148"/>
      <c r="G20213" s="149"/>
      <c r="H20213" s="148"/>
      <c r="I20213"/>
    </row>
    <row r="20214" spans="1:9" x14ac:dyDescent="0.25">
      <c r="A20214"/>
      <c r="B20214"/>
      <c r="C20214"/>
      <c r="D20214"/>
      <c r="E20214" s="148"/>
      <c r="F20214" s="148"/>
      <c r="G20214" s="149"/>
      <c r="H20214" s="148"/>
      <c r="I20214"/>
    </row>
    <row r="20215" spans="1:9" x14ac:dyDescent="0.25">
      <c r="A20215"/>
      <c r="B20215"/>
      <c r="C20215"/>
      <c r="D20215"/>
      <c r="E20215" s="148"/>
      <c r="F20215" s="148"/>
      <c r="G20215" s="149"/>
      <c r="H20215" s="148"/>
      <c r="I20215"/>
    </row>
    <row r="20216" spans="1:9" x14ac:dyDescent="0.25">
      <c r="A20216"/>
      <c r="B20216"/>
      <c r="C20216"/>
      <c r="D20216"/>
      <c r="E20216" s="148"/>
      <c r="F20216" s="148"/>
      <c r="G20216" s="149"/>
      <c r="H20216" s="148"/>
      <c r="I20216"/>
    </row>
    <row r="20217" spans="1:9" x14ac:dyDescent="0.25">
      <c r="A20217"/>
      <c r="B20217"/>
      <c r="C20217"/>
      <c r="D20217"/>
      <c r="E20217" s="148"/>
      <c r="F20217" s="148"/>
      <c r="G20217" s="149"/>
      <c r="H20217" s="148"/>
      <c r="I20217"/>
    </row>
    <row r="20218" spans="1:9" x14ac:dyDescent="0.25">
      <c r="A20218"/>
      <c r="B20218"/>
      <c r="C20218"/>
      <c r="D20218"/>
      <c r="E20218" s="148"/>
      <c r="F20218" s="148"/>
      <c r="G20218" s="149"/>
      <c r="H20218" s="148"/>
      <c r="I20218"/>
    </row>
    <row r="20219" spans="1:9" x14ac:dyDescent="0.25">
      <c r="A20219"/>
      <c r="B20219"/>
      <c r="C20219"/>
      <c r="D20219"/>
      <c r="E20219" s="148"/>
      <c r="F20219" s="148"/>
      <c r="G20219" s="149"/>
      <c r="H20219" s="148"/>
      <c r="I20219"/>
    </row>
    <row r="20220" spans="1:9" x14ac:dyDescent="0.25">
      <c r="A20220"/>
      <c r="B20220"/>
      <c r="C20220"/>
      <c r="D20220"/>
      <c r="E20220" s="148"/>
      <c r="F20220" s="148"/>
      <c r="G20220" s="149"/>
      <c r="H20220" s="148"/>
      <c r="I20220"/>
    </row>
    <row r="20221" spans="1:9" x14ac:dyDescent="0.25">
      <c r="A20221"/>
      <c r="B20221"/>
      <c r="C20221"/>
      <c r="D20221"/>
      <c r="E20221" s="148"/>
      <c r="F20221" s="148"/>
      <c r="G20221" s="149"/>
      <c r="H20221" s="148"/>
      <c r="I20221"/>
    </row>
    <row r="20222" spans="1:9" x14ac:dyDescent="0.25">
      <c r="A20222"/>
      <c r="B20222"/>
      <c r="C20222"/>
      <c r="D20222"/>
      <c r="E20222" s="148"/>
      <c r="F20222" s="148"/>
      <c r="G20222" s="149"/>
      <c r="H20222" s="148"/>
      <c r="I20222"/>
    </row>
    <row r="20223" spans="1:9" x14ac:dyDescent="0.25">
      <c r="A20223"/>
      <c r="B20223"/>
      <c r="C20223"/>
      <c r="D20223"/>
      <c r="E20223" s="148"/>
      <c r="F20223" s="148"/>
      <c r="G20223" s="149"/>
      <c r="H20223" s="148"/>
      <c r="I20223"/>
    </row>
    <row r="20224" spans="1:9" x14ac:dyDescent="0.25">
      <c r="A20224"/>
      <c r="B20224"/>
      <c r="C20224"/>
      <c r="D20224"/>
      <c r="E20224" s="148"/>
      <c r="F20224" s="148"/>
      <c r="G20224" s="149"/>
      <c r="H20224" s="148"/>
      <c r="I20224"/>
    </row>
    <row r="20225" spans="1:9" x14ac:dyDescent="0.25">
      <c r="A20225"/>
      <c r="B20225"/>
      <c r="C20225"/>
      <c r="D20225"/>
      <c r="E20225" s="148"/>
      <c r="F20225" s="148"/>
      <c r="G20225" s="149"/>
      <c r="H20225" s="148"/>
      <c r="I20225"/>
    </row>
    <row r="20226" spans="1:9" x14ac:dyDescent="0.25">
      <c r="A20226"/>
      <c r="B20226"/>
      <c r="C20226"/>
      <c r="D20226"/>
      <c r="E20226" s="148"/>
      <c r="F20226" s="148"/>
      <c r="G20226" s="149"/>
      <c r="H20226" s="148"/>
      <c r="I20226"/>
    </row>
    <row r="20227" spans="1:9" x14ac:dyDescent="0.25">
      <c r="A20227"/>
      <c r="B20227"/>
      <c r="C20227"/>
      <c r="D20227"/>
      <c r="E20227" s="148"/>
      <c r="F20227" s="148"/>
      <c r="G20227" s="149"/>
      <c r="H20227" s="148"/>
      <c r="I20227"/>
    </row>
    <row r="20228" spans="1:9" x14ac:dyDescent="0.25">
      <c r="A20228"/>
      <c r="B20228"/>
      <c r="C20228"/>
      <c r="D20228"/>
      <c r="E20228" s="148"/>
      <c r="F20228" s="148"/>
      <c r="G20228" s="149"/>
      <c r="H20228" s="148"/>
      <c r="I20228"/>
    </row>
    <row r="20229" spans="1:9" x14ac:dyDescent="0.25">
      <c r="A20229"/>
      <c r="B20229"/>
      <c r="C20229"/>
      <c r="D20229"/>
      <c r="E20229" s="148"/>
      <c r="F20229" s="148"/>
      <c r="G20229" s="149"/>
      <c r="H20229" s="148"/>
      <c r="I20229"/>
    </row>
    <row r="20230" spans="1:9" x14ac:dyDescent="0.25">
      <c r="A20230"/>
      <c r="B20230"/>
      <c r="C20230"/>
      <c r="D20230"/>
      <c r="E20230" s="148"/>
      <c r="F20230" s="148"/>
      <c r="G20230" s="149"/>
      <c r="H20230" s="148"/>
      <c r="I20230"/>
    </row>
    <row r="20231" spans="1:9" x14ac:dyDescent="0.25">
      <c r="A20231"/>
      <c r="B20231"/>
      <c r="C20231"/>
      <c r="D20231"/>
      <c r="E20231" s="148"/>
      <c r="F20231" s="148"/>
      <c r="G20231" s="149"/>
      <c r="H20231" s="148"/>
      <c r="I20231"/>
    </row>
    <row r="20232" spans="1:9" x14ac:dyDescent="0.25">
      <c r="A20232"/>
      <c r="B20232"/>
      <c r="C20232"/>
      <c r="D20232"/>
      <c r="E20232" s="148"/>
      <c r="F20232" s="148"/>
      <c r="G20232" s="149"/>
      <c r="H20232" s="148"/>
      <c r="I20232"/>
    </row>
    <row r="20233" spans="1:9" x14ac:dyDescent="0.25">
      <c r="A20233"/>
      <c r="B20233"/>
      <c r="C20233"/>
      <c r="D20233"/>
      <c r="E20233" s="148"/>
      <c r="F20233" s="148"/>
      <c r="G20233" s="149"/>
      <c r="H20233" s="148"/>
      <c r="I20233"/>
    </row>
    <row r="20234" spans="1:9" x14ac:dyDescent="0.25">
      <c r="A20234"/>
      <c r="B20234"/>
      <c r="C20234"/>
      <c r="D20234"/>
      <c r="E20234" s="148"/>
      <c r="F20234" s="148"/>
      <c r="G20234" s="149"/>
      <c r="H20234" s="148"/>
      <c r="I20234"/>
    </row>
    <row r="20235" spans="1:9" x14ac:dyDescent="0.25">
      <c r="A20235"/>
      <c r="B20235"/>
      <c r="C20235"/>
      <c r="D20235"/>
      <c r="E20235" s="148"/>
      <c r="F20235" s="148"/>
      <c r="G20235" s="149"/>
      <c r="H20235" s="148"/>
      <c r="I20235"/>
    </row>
    <row r="20236" spans="1:9" x14ac:dyDescent="0.25">
      <c r="A20236"/>
      <c r="B20236"/>
      <c r="C20236"/>
      <c r="D20236"/>
      <c r="E20236" s="148"/>
      <c r="F20236" s="148"/>
      <c r="G20236" s="149"/>
      <c r="H20236" s="148"/>
      <c r="I20236"/>
    </row>
    <row r="20237" spans="1:9" x14ac:dyDescent="0.25">
      <c r="A20237"/>
      <c r="B20237"/>
      <c r="C20237"/>
      <c r="D20237"/>
      <c r="E20237" s="148"/>
      <c r="F20237" s="148"/>
      <c r="G20237" s="149"/>
      <c r="H20237" s="148"/>
      <c r="I20237"/>
    </row>
    <row r="20238" spans="1:9" x14ac:dyDescent="0.25">
      <c r="A20238"/>
      <c r="B20238"/>
      <c r="C20238"/>
      <c r="D20238"/>
      <c r="E20238" s="148"/>
      <c r="F20238" s="148"/>
      <c r="G20238" s="149"/>
      <c r="H20238" s="148"/>
      <c r="I20238"/>
    </row>
    <row r="20239" spans="1:9" x14ac:dyDescent="0.25">
      <c r="A20239"/>
      <c r="B20239"/>
      <c r="C20239"/>
      <c r="D20239"/>
      <c r="E20239" s="148"/>
      <c r="F20239" s="148"/>
      <c r="G20239" s="149"/>
      <c r="H20239" s="148"/>
      <c r="I20239"/>
    </row>
    <row r="20240" spans="1:9" x14ac:dyDescent="0.25">
      <c r="A20240"/>
      <c r="B20240"/>
      <c r="C20240"/>
      <c r="D20240"/>
      <c r="E20240" s="148"/>
      <c r="F20240" s="148"/>
      <c r="G20240" s="149"/>
      <c r="H20240" s="148"/>
      <c r="I20240"/>
    </row>
    <row r="20241" spans="1:9" x14ac:dyDescent="0.25">
      <c r="A20241"/>
      <c r="B20241"/>
      <c r="C20241"/>
      <c r="D20241"/>
      <c r="E20241" s="148"/>
      <c r="F20241" s="148"/>
      <c r="G20241" s="149"/>
      <c r="H20241" s="148"/>
      <c r="I20241"/>
    </row>
    <row r="20242" spans="1:9" x14ac:dyDescent="0.25">
      <c r="A20242"/>
      <c r="B20242"/>
      <c r="C20242"/>
      <c r="D20242"/>
      <c r="E20242" s="148"/>
      <c r="F20242" s="148"/>
      <c r="G20242" s="149"/>
      <c r="H20242" s="148"/>
      <c r="I20242"/>
    </row>
    <row r="20243" spans="1:9" x14ac:dyDescent="0.25">
      <c r="A20243"/>
      <c r="B20243"/>
      <c r="C20243"/>
      <c r="D20243"/>
      <c r="E20243" s="148"/>
      <c r="F20243" s="148"/>
      <c r="G20243" s="149"/>
      <c r="H20243" s="148"/>
      <c r="I20243"/>
    </row>
    <row r="20244" spans="1:9" x14ac:dyDescent="0.25">
      <c r="A20244"/>
      <c r="B20244"/>
      <c r="C20244"/>
      <c r="D20244"/>
      <c r="E20244" s="148"/>
      <c r="F20244" s="148"/>
      <c r="G20244" s="149"/>
      <c r="H20244" s="148"/>
      <c r="I20244"/>
    </row>
    <row r="20245" spans="1:9" x14ac:dyDescent="0.25">
      <c r="A20245"/>
      <c r="B20245"/>
      <c r="C20245"/>
      <c r="D20245"/>
      <c r="E20245" s="148"/>
      <c r="F20245" s="148"/>
      <c r="G20245" s="149"/>
      <c r="H20245" s="148"/>
      <c r="I20245"/>
    </row>
    <row r="20246" spans="1:9" x14ac:dyDescent="0.25">
      <c r="A20246"/>
      <c r="B20246"/>
      <c r="C20246"/>
      <c r="D20246"/>
      <c r="E20246" s="148"/>
      <c r="F20246" s="148"/>
      <c r="G20246" s="149"/>
      <c r="H20246" s="148"/>
      <c r="I20246"/>
    </row>
    <row r="20247" spans="1:9" x14ac:dyDescent="0.25">
      <c r="A20247"/>
      <c r="B20247"/>
      <c r="C20247"/>
      <c r="D20247"/>
      <c r="E20247" s="148"/>
      <c r="F20247" s="148"/>
      <c r="G20247" s="149"/>
      <c r="H20247" s="148"/>
      <c r="I20247"/>
    </row>
    <row r="20248" spans="1:9" x14ac:dyDescent="0.25">
      <c r="A20248"/>
      <c r="B20248"/>
      <c r="C20248"/>
      <c r="D20248"/>
      <c r="E20248" s="148"/>
      <c r="F20248" s="148"/>
      <c r="G20248" s="149"/>
      <c r="H20248" s="148"/>
      <c r="I20248"/>
    </row>
    <row r="20249" spans="1:9" x14ac:dyDescent="0.25">
      <c r="A20249"/>
      <c r="B20249"/>
      <c r="C20249"/>
      <c r="D20249"/>
      <c r="E20249" s="148"/>
      <c r="F20249" s="148"/>
      <c r="G20249" s="149"/>
      <c r="H20249" s="148"/>
      <c r="I20249"/>
    </row>
    <row r="20250" spans="1:9" x14ac:dyDescent="0.25">
      <c r="A20250"/>
      <c r="B20250"/>
      <c r="C20250"/>
      <c r="D20250"/>
      <c r="E20250" s="148"/>
      <c r="F20250" s="148"/>
      <c r="G20250" s="149"/>
      <c r="H20250" s="148"/>
      <c r="I20250"/>
    </row>
    <row r="20251" spans="1:9" x14ac:dyDescent="0.25">
      <c r="A20251"/>
      <c r="B20251"/>
      <c r="C20251"/>
      <c r="D20251"/>
      <c r="E20251" s="148"/>
      <c r="F20251" s="148"/>
      <c r="G20251" s="149"/>
      <c r="H20251" s="148"/>
      <c r="I20251"/>
    </row>
    <row r="20252" spans="1:9" x14ac:dyDescent="0.25">
      <c r="A20252"/>
      <c r="B20252"/>
      <c r="C20252"/>
      <c r="D20252"/>
      <c r="E20252" s="148"/>
      <c r="F20252" s="148"/>
      <c r="G20252" s="149"/>
      <c r="H20252" s="148"/>
      <c r="I20252"/>
    </row>
    <row r="20253" spans="1:9" x14ac:dyDescent="0.25">
      <c r="A20253"/>
      <c r="B20253"/>
      <c r="C20253"/>
      <c r="D20253"/>
      <c r="E20253" s="148"/>
      <c r="F20253" s="148"/>
      <c r="G20253" s="149"/>
      <c r="H20253" s="148"/>
      <c r="I20253"/>
    </row>
    <row r="20254" spans="1:9" x14ac:dyDescent="0.25">
      <c r="A20254"/>
      <c r="B20254"/>
      <c r="C20254"/>
      <c r="D20254"/>
      <c r="E20254" s="148"/>
      <c r="F20254" s="148"/>
      <c r="G20254" s="149"/>
      <c r="H20254" s="148"/>
      <c r="I20254"/>
    </row>
    <row r="20255" spans="1:9" x14ac:dyDescent="0.25">
      <c r="A20255"/>
      <c r="B20255"/>
      <c r="C20255"/>
      <c r="D20255"/>
      <c r="E20255" s="148"/>
      <c r="F20255" s="148"/>
      <c r="G20255" s="149"/>
      <c r="H20255" s="148"/>
      <c r="I20255"/>
    </row>
    <row r="20256" spans="1:9" x14ac:dyDescent="0.25">
      <c r="A20256"/>
      <c r="B20256"/>
      <c r="C20256"/>
      <c r="D20256"/>
      <c r="E20256" s="148"/>
      <c r="F20256" s="148"/>
      <c r="G20256" s="149"/>
      <c r="H20256" s="148"/>
      <c r="I20256"/>
    </row>
    <row r="20257" spans="1:9" x14ac:dyDescent="0.25">
      <c r="A20257"/>
      <c r="B20257"/>
      <c r="C20257"/>
      <c r="D20257"/>
      <c r="E20257" s="148"/>
      <c r="F20257" s="148"/>
      <c r="G20257" s="149"/>
      <c r="H20257" s="148"/>
      <c r="I20257"/>
    </row>
    <row r="20258" spans="1:9" x14ac:dyDescent="0.25">
      <c r="A20258"/>
      <c r="B20258"/>
      <c r="C20258"/>
      <c r="D20258"/>
      <c r="E20258" s="148"/>
      <c r="F20258" s="148"/>
      <c r="G20258" s="149"/>
      <c r="H20258" s="148"/>
      <c r="I20258"/>
    </row>
    <row r="20259" spans="1:9" x14ac:dyDescent="0.25">
      <c r="A20259"/>
      <c r="B20259"/>
      <c r="C20259"/>
      <c r="D20259"/>
      <c r="E20259" s="148"/>
      <c r="F20259" s="148"/>
      <c r="G20259" s="149"/>
      <c r="H20259" s="148"/>
      <c r="I20259"/>
    </row>
    <row r="20260" spans="1:9" x14ac:dyDescent="0.25">
      <c r="A20260"/>
      <c r="B20260"/>
      <c r="C20260"/>
      <c r="D20260"/>
      <c r="E20260" s="148"/>
      <c r="F20260" s="148"/>
      <c r="G20260" s="149"/>
      <c r="H20260" s="148"/>
      <c r="I20260"/>
    </row>
    <row r="20261" spans="1:9" x14ac:dyDescent="0.25">
      <c r="A20261"/>
      <c r="B20261"/>
      <c r="C20261"/>
      <c r="D20261"/>
      <c r="E20261" s="148"/>
      <c r="F20261" s="148"/>
      <c r="G20261" s="149"/>
      <c r="H20261" s="148"/>
      <c r="I20261"/>
    </row>
    <row r="20262" spans="1:9" x14ac:dyDescent="0.25">
      <c r="A20262"/>
      <c r="B20262"/>
      <c r="C20262"/>
      <c r="D20262"/>
      <c r="E20262" s="148"/>
      <c r="F20262" s="148"/>
      <c r="G20262" s="149"/>
      <c r="H20262" s="148"/>
      <c r="I20262"/>
    </row>
    <row r="20263" spans="1:9" x14ac:dyDescent="0.25">
      <c r="A20263"/>
      <c r="B20263"/>
      <c r="C20263"/>
      <c r="D20263"/>
      <c r="E20263" s="148"/>
      <c r="F20263" s="148"/>
      <c r="G20263" s="149"/>
      <c r="H20263" s="148"/>
      <c r="I20263"/>
    </row>
    <row r="20264" spans="1:9" x14ac:dyDescent="0.25">
      <c r="A20264"/>
      <c r="B20264"/>
      <c r="C20264"/>
      <c r="D20264"/>
      <c r="E20264" s="148"/>
      <c r="F20264" s="148"/>
      <c r="G20264" s="149"/>
      <c r="H20264" s="148"/>
      <c r="I20264"/>
    </row>
    <row r="20265" spans="1:9" x14ac:dyDescent="0.25">
      <c r="A20265"/>
      <c r="B20265"/>
      <c r="C20265"/>
      <c r="D20265"/>
      <c r="E20265" s="148"/>
      <c r="F20265" s="148"/>
      <c r="G20265" s="149"/>
      <c r="H20265" s="148"/>
      <c r="I20265"/>
    </row>
    <row r="20266" spans="1:9" x14ac:dyDescent="0.25">
      <c r="A20266"/>
      <c r="B20266"/>
      <c r="C20266"/>
      <c r="D20266"/>
      <c r="E20266" s="148"/>
      <c r="F20266" s="148"/>
      <c r="G20266" s="149"/>
      <c r="H20266" s="148"/>
      <c r="I20266"/>
    </row>
    <row r="20267" spans="1:9" x14ac:dyDescent="0.25">
      <c r="A20267"/>
      <c r="B20267"/>
      <c r="C20267"/>
      <c r="D20267"/>
      <c r="E20267" s="148"/>
      <c r="F20267" s="148"/>
      <c r="G20267" s="149"/>
      <c r="H20267" s="148"/>
      <c r="I20267"/>
    </row>
    <row r="20268" spans="1:9" x14ac:dyDescent="0.25">
      <c r="A20268"/>
      <c r="B20268"/>
      <c r="C20268"/>
      <c r="D20268"/>
      <c r="E20268" s="148"/>
      <c r="F20268" s="148"/>
      <c r="G20268" s="149"/>
      <c r="H20268" s="148"/>
      <c r="I20268"/>
    </row>
    <row r="20269" spans="1:9" x14ac:dyDescent="0.25">
      <c r="A20269"/>
      <c r="B20269"/>
      <c r="C20269"/>
      <c r="D20269"/>
      <c r="E20269" s="148"/>
      <c r="F20269" s="148"/>
      <c r="G20269" s="149"/>
      <c r="H20269" s="148"/>
      <c r="I20269"/>
    </row>
    <row r="20270" spans="1:9" x14ac:dyDescent="0.25">
      <c r="A20270"/>
      <c r="B20270"/>
      <c r="C20270"/>
      <c r="D20270"/>
      <c r="E20270" s="148"/>
      <c r="F20270" s="148"/>
      <c r="G20270" s="149"/>
      <c r="H20270" s="148"/>
      <c r="I20270"/>
    </row>
    <row r="20271" spans="1:9" x14ac:dyDescent="0.25">
      <c r="A20271"/>
      <c r="B20271"/>
      <c r="C20271"/>
      <c r="D20271"/>
      <c r="E20271" s="148"/>
      <c r="F20271" s="148"/>
      <c r="G20271" s="149"/>
      <c r="H20271" s="148"/>
      <c r="I20271"/>
    </row>
    <row r="20272" spans="1:9" x14ac:dyDescent="0.25">
      <c r="A20272"/>
      <c r="B20272"/>
      <c r="C20272"/>
      <c r="D20272"/>
      <c r="E20272" s="148"/>
      <c r="F20272" s="148"/>
      <c r="G20272" s="149"/>
      <c r="H20272" s="148"/>
      <c r="I20272"/>
    </row>
    <row r="20273" spans="1:9" x14ac:dyDescent="0.25">
      <c r="A20273"/>
      <c r="B20273"/>
      <c r="C20273"/>
      <c r="D20273"/>
      <c r="E20273" s="148"/>
      <c r="F20273" s="148"/>
      <c r="G20273" s="149"/>
      <c r="H20273" s="148"/>
      <c r="I20273"/>
    </row>
    <row r="20274" spans="1:9" x14ac:dyDescent="0.25">
      <c r="A20274"/>
      <c r="B20274"/>
      <c r="C20274"/>
      <c r="D20274"/>
      <c r="E20274" s="148"/>
      <c r="F20274" s="148"/>
      <c r="G20274" s="149"/>
      <c r="H20274" s="148"/>
      <c r="I20274"/>
    </row>
    <row r="20275" spans="1:9" x14ac:dyDescent="0.25">
      <c r="A20275"/>
      <c r="B20275"/>
      <c r="C20275"/>
      <c r="D20275"/>
      <c r="E20275" s="148"/>
      <c r="F20275" s="148"/>
      <c r="G20275" s="149"/>
      <c r="H20275" s="148"/>
      <c r="I20275"/>
    </row>
    <row r="20276" spans="1:9" x14ac:dyDescent="0.25">
      <c r="A20276"/>
      <c r="B20276"/>
      <c r="C20276"/>
      <c r="D20276"/>
      <c r="E20276" s="148"/>
      <c r="F20276" s="148"/>
      <c r="G20276" s="149"/>
      <c r="H20276" s="148"/>
      <c r="I20276"/>
    </row>
    <row r="20277" spans="1:9" x14ac:dyDescent="0.25">
      <c r="A20277"/>
      <c r="B20277"/>
      <c r="C20277"/>
      <c r="D20277"/>
      <c r="E20277" s="148"/>
      <c r="F20277" s="148"/>
      <c r="G20277" s="149"/>
      <c r="H20277" s="148"/>
      <c r="I20277"/>
    </row>
    <row r="20278" spans="1:9" x14ac:dyDescent="0.25">
      <c r="A20278"/>
      <c r="B20278"/>
      <c r="C20278"/>
      <c r="D20278"/>
      <c r="E20278" s="148"/>
      <c r="F20278" s="148"/>
      <c r="G20278" s="149"/>
      <c r="H20278" s="148"/>
      <c r="I20278"/>
    </row>
    <row r="20279" spans="1:9" x14ac:dyDescent="0.25">
      <c r="A20279"/>
      <c r="B20279"/>
      <c r="C20279"/>
      <c r="D20279"/>
      <c r="E20279" s="148"/>
      <c r="F20279" s="148"/>
      <c r="G20279" s="149"/>
      <c r="H20279" s="148"/>
      <c r="I20279"/>
    </row>
    <row r="20280" spans="1:9" x14ac:dyDescent="0.25">
      <c r="A20280"/>
      <c r="B20280"/>
      <c r="C20280"/>
      <c r="D20280"/>
      <c r="E20280" s="148"/>
      <c r="F20280" s="148"/>
      <c r="G20280" s="149"/>
      <c r="H20280" s="148"/>
      <c r="I20280"/>
    </row>
    <row r="20281" spans="1:9" x14ac:dyDescent="0.25">
      <c r="A20281"/>
      <c r="B20281"/>
      <c r="C20281"/>
      <c r="D20281"/>
      <c r="E20281" s="148"/>
      <c r="F20281" s="148"/>
      <c r="G20281" s="149"/>
      <c r="H20281" s="148"/>
      <c r="I20281"/>
    </row>
    <row r="20282" spans="1:9" x14ac:dyDescent="0.25">
      <c r="A20282"/>
      <c r="B20282"/>
      <c r="C20282"/>
      <c r="D20282"/>
      <c r="E20282" s="148"/>
      <c r="F20282" s="148"/>
      <c r="G20282" s="149"/>
      <c r="H20282" s="148"/>
      <c r="I20282"/>
    </row>
    <row r="20283" spans="1:9" x14ac:dyDescent="0.25">
      <c r="A20283"/>
      <c r="B20283"/>
      <c r="C20283"/>
      <c r="D20283"/>
      <c r="E20283" s="148"/>
      <c r="F20283" s="148"/>
      <c r="G20283" s="149"/>
      <c r="H20283" s="148"/>
      <c r="I20283"/>
    </row>
    <row r="20284" spans="1:9" x14ac:dyDescent="0.25">
      <c r="A20284"/>
      <c r="B20284"/>
      <c r="C20284"/>
      <c r="D20284"/>
      <c r="E20284" s="148"/>
      <c r="F20284" s="148"/>
      <c r="G20284" s="149"/>
      <c r="H20284" s="148"/>
      <c r="I20284"/>
    </row>
    <row r="20285" spans="1:9" x14ac:dyDescent="0.25">
      <c r="A20285"/>
      <c r="B20285"/>
      <c r="C20285"/>
      <c r="D20285"/>
      <c r="E20285" s="148"/>
      <c r="F20285" s="148"/>
      <c r="G20285" s="149"/>
      <c r="H20285" s="148"/>
      <c r="I20285"/>
    </row>
    <row r="20286" spans="1:9" x14ac:dyDescent="0.25">
      <c r="A20286"/>
      <c r="B20286"/>
      <c r="C20286"/>
      <c r="D20286"/>
      <c r="E20286" s="148"/>
      <c r="F20286" s="148"/>
      <c r="G20286" s="149"/>
      <c r="H20286" s="148"/>
      <c r="I20286"/>
    </row>
    <row r="20287" spans="1:9" x14ac:dyDescent="0.25">
      <c r="A20287"/>
      <c r="B20287"/>
      <c r="C20287"/>
      <c r="D20287"/>
      <c r="E20287" s="148"/>
      <c r="F20287" s="148"/>
      <c r="G20287" s="149"/>
      <c r="H20287" s="148"/>
      <c r="I20287"/>
    </row>
    <row r="20288" spans="1:9" x14ac:dyDescent="0.25">
      <c r="A20288"/>
      <c r="B20288"/>
      <c r="C20288"/>
      <c r="D20288"/>
      <c r="E20288" s="148"/>
      <c r="F20288" s="148"/>
      <c r="G20288" s="149"/>
      <c r="H20288" s="148"/>
      <c r="I20288"/>
    </row>
    <row r="20289" spans="1:9" x14ac:dyDescent="0.25">
      <c r="A20289"/>
      <c r="B20289"/>
      <c r="C20289"/>
      <c r="D20289"/>
      <c r="E20289" s="148"/>
      <c r="F20289" s="148"/>
      <c r="G20289" s="149"/>
      <c r="H20289" s="148"/>
      <c r="I20289"/>
    </row>
    <row r="20290" spans="1:9" x14ac:dyDescent="0.25">
      <c r="A20290"/>
      <c r="B20290"/>
      <c r="C20290"/>
      <c r="D20290"/>
      <c r="E20290" s="148"/>
      <c r="F20290" s="148"/>
      <c r="G20290" s="149"/>
      <c r="H20290" s="148"/>
      <c r="I20290"/>
    </row>
    <row r="20291" spans="1:9" x14ac:dyDescent="0.25">
      <c r="A20291"/>
      <c r="B20291"/>
      <c r="C20291"/>
      <c r="D20291"/>
      <c r="E20291" s="148"/>
      <c r="F20291" s="148"/>
      <c r="G20291" s="149"/>
      <c r="H20291" s="148"/>
      <c r="I20291"/>
    </row>
    <row r="20292" spans="1:9" x14ac:dyDescent="0.25">
      <c r="A20292"/>
      <c r="B20292"/>
      <c r="C20292"/>
      <c r="D20292"/>
      <c r="E20292" s="148"/>
      <c r="F20292" s="148"/>
      <c r="G20292" s="149"/>
      <c r="H20292" s="148"/>
      <c r="I20292"/>
    </row>
    <row r="20293" spans="1:9" x14ac:dyDescent="0.25">
      <c r="A20293"/>
      <c r="B20293"/>
      <c r="C20293"/>
      <c r="D20293"/>
      <c r="E20293" s="148"/>
      <c r="F20293" s="148"/>
      <c r="G20293" s="149"/>
      <c r="H20293" s="148"/>
      <c r="I20293"/>
    </row>
    <row r="20294" spans="1:9" x14ac:dyDescent="0.25">
      <c r="A20294"/>
      <c r="B20294"/>
      <c r="C20294"/>
      <c r="D20294"/>
      <c r="E20294" s="148"/>
      <c r="F20294" s="148"/>
      <c r="G20294" s="149"/>
      <c r="H20294" s="148"/>
      <c r="I20294"/>
    </row>
    <row r="20295" spans="1:9" x14ac:dyDescent="0.25">
      <c r="A20295"/>
      <c r="B20295"/>
      <c r="C20295"/>
      <c r="D20295"/>
      <c r="E20295" s="148"/>
      <c r="F20295" s="148"/>
      <c r="G20295" s="149"/>
      <c r="H20295" s="148"/>
      <c r="I20295"/>
    </row>
    <row r="20296" spans="1:9" x14ac:dyDescent="0.25">
      <c r="A20296"/>
      <c r="B20296"/>
      <c r="C20296"/>
      <c r="D20296"/>
      <c r="E20296" s="148"/>
      <c r="F20296" s="148"/>
      <c r="G20296" s="149"/>
      <c r="H20296" s="148"/>
      <c r="I20296"/>
    </row>
    <row r="20297" spans="1:9" x14ac:dyDescent="0.25">
      <c r="A20297"/>
      <c r="B20297"/>
      <c r="C20297"/>
      <c r="D20297"/>
      <c r="E20297" s="148"/>
      <c r="F20297" s="148"/>
      <c r="G20297" s="149"/>
      <c r="H20297" s="148"/>
      <c r="I20297"/>
    </row>
    <row r="20298" spans="1:9" x14ac:dyDescent="0.25">
      <c r="A20298"/>
      <c r="B20298"/>
      <c r="C20298"/>
      <c r="D20298"/>
      <c r="E20298" s="148"/>
      <c r="F20298" s="148"/>
      <c r="G20298" s="149"/>
      <c r="H20298" s="148"/>
      <c r="I20298"/>
    </row>
    <row r="20299" spans="1:9" x14ac:dyDescent="0.25">
      <c r="A20299"/>
      <c r="B20299"/>
      <c r="C20299"/>
      <c r="D20299"/>
      <c r="E20299" s="148"/>
      <c r="F20299" s="148"/>
      <c r="G20299" s="149"/>
      <c r="H20299" s="148"/>
      <c r="I20299"/>
    </row>
    <row r="20300" spans="1:9" x14ac:dyDescent="0.25">
      <c r="A20300"/>
      <c r="B20300"/>
      <c r="C20300"/>
      <c r="D20300"/>
      <c r="E20300" s="148"/>
      <c r="F20300" s="148"/>
      <c r="G20300" s="149"/>
      <c r="H20300" s="148"/>
      <c r="I20300"/>
    </row>
    <row r="20301" spans="1:9" x14ac:dyDescent="0.25">
      <c r="A20301"/>
      <c r="B20301"/>
      <c r="C20301"/>
      <c r="D20301"/>
      <c r="E20301" s="148"/>
      <c r="F20301" s="148"/>
      <c r="G20301" s="149"/>
      <c r="H20301" s="148"/>
      <c r="I20301"/>
    </row>
    <row r="20302" spans="1:9" x14ac:dyDescent="0.25">
      <c r="A20302"/>
      <c r="B20302"/>
      <c r="C20302"/>
      <c r="D20302"/>
      <c r="E20302" s="148"/>
      <c r="F20302" s="148"/>
      <c r="G20302" s="149"/>
      <c r="H20302" s="148"/>
      <c r="I20302"/>
    </row>
    <row r="20303" spans="1:9" x14ac:dyDescent="0.25">
      <c r="A20303"/>
      <c r="B20303"/>
      <c r="C20303"/>
      <c r="D20303"/>
      <c r="E20303" s="148"/>
      <c r="F20303" s="148"/>
      <c r="G20303" s="149"/>
      <c r="H20303" s="148"/>
      <c r="I20303"/>
    </row>
    <row r="20304" spans="1:9" x14ac:dyDescent="0.25">
      <c r="A20304"/>
      <c r="B20304"/>
      <c r="C20304"/>
      <c r="D20304"/>
      <c r="E20304" s="148"/>
      <c r="F20304" s="148"/>
      <c r="G20304" s="149"/>
      <c r="H20304" s="148"/>
      <c r="I20304"/>
    </row>
    <row r="20305" spans="1:9" x14ac:dyDescent="0.25">
      <c r="A20305"/>
      <c r="B20305"/>
      <c r="C20305"/>
      <c r="D20305"/>
      <c r="E20305" s="148"/>
      <c r="F20305" s="148"/>
      <c r="G20305" s="149"/>
      <c r="H20305" s="148"/>
      <c r="I20305"/>
    </row>
    <row r="20306" spans="1:9" x14ac:dyDescent="0.25">
      <c r="A20306"/>
      <c r="B20306"/>
      <c r="C20306"/>
      <c r="D20306"/>
      <c r="E20306" s="148"/>
      <c r="F20306" s="148"/>
      <c r="G20306" s="149"/>
      <c r="H20306" s="148"/>
      <c r="I20306"/>
    </row>
    <row r="20307" spans="1:9" x14ac:dyDescent="0.25">
      <c r="A20307"/>
      <c r="B20307"/>
      <c r="C20307"/>
      <c r="D20307"/>
      <c r="E20307" s="148"/>
      <c r="F20307" s="148"/>
      <c r="G20307" s="149"/>
      <c r="H20307" s="148"/>
      <c r="I20307"/>
    </row>
    <row r="20308" spans="1:9" x14ac:dyDescent="0.25">
      <c r="A20308"/>
      <c r="B20308"/>
      <c r="C20308"/>
      <c r="D20308"/>
      <c r="E20308" s="148"/>
      <c r="F20308" s="148"/>
      <c r="G20308" s="149"/>
      <c r="H20308" s="148"/>
      <c r="I20308"/>
    </row>
    <row r="20309" spans="1:9" x14ac:dyDescent="0.25">
      <c r="A20309"/>
      <c r="B20309"/>
      <c r="C20309"/>
      <c r="D20309"/>
      <c r="E20309" s="148"/>
      <c r="F20309" s="148"/>
      <c r="G20309" s="149"/>
      <c r="H20309" s="148"/>
      <c r="I20309"/>
    </row>
    <row r="20310" spans="1:9" x14ac:dyDescent="0.25">
      <c r="A20310"/>
      <c r="B20310"/>
      <c r="C20310"/>
      <c r="D20310"/>
      <c r="E20310" s="148"/>
      <c r="F20310" s="148"/>
      <c r="G20310" s="149"/>
      <c r="H20310" s="148"/>
      <c r="I20310"/>
    </row>
    <row r="20311" spans="1:9" x14ac:dyDescent="0.25">
      <c r="A20311"/>
      <c r="B20311"/>
      <c r="C20311"/>
      <c r="D20311"/>
      <c r="E20311" s="148"/>
      <c r="F20311" s="148"/>
      <c r="G20311" s="149"/>
      <c r="H20311" s="148"/>
      <c r="I20311"/>
    </row>
    <row r="20312" spans="1:9" x14ac:dyDescent="0.25">
      <c r="A20312"/>
      <c r="B20312"/>
      <c r="C20312"/>
      <c r="D20312"/>
      <c r="E20312" s="148"/>
      <c r="F20312" s="148"/>
      <c r="G20312" s="149"/>
      <c r="H20312" s="148"/>
      <c r="I20312"/>
    </row>
    <row r="20313" spans="1:9" x14ac:dyDescent="0.25">
      <c r="A20313"/>
      <c r="B20313"/>
      <c r="C20313"/>
      <c r="D20313"/>
      <c r="E20313" s="148"/>
      <c r="F20313" s="148"/>
      <c r="G20313" s="149"/>
      <c r="H20313" s="148"/>
      <c r="I20313"/>
    </row>
    <row r="20314" spans="1:9" x14ac:dyDescent="0.25">
      <c r="A20314"/>
      <c r="B20314"/>
      <c r="C20314"/>
      <c r="D20314"/>
      <c r="E20314" s="148"/>
      <c r="F20314" s="148"/>
      <c r="G20314" s="149"/>
      <c r="H20314" s="148"/>
      <c r="I20314"/>
    </row>
    <row r="20315" spans="1:9" x14ac:dyDescent="0.25">
      <c r="A20315"/>
      <c r="B20315"/>
      <c r="C20315"/>
      <c r="D20315"/>
      <c r="E20315" s="148"/>
      <c r="F20315" s="148"/>
      <c r="G20315" s="149"/>
      <c r="H20315" s="148"/>
      <c r="I20315"/>
    </row>
    <row r="20316" spans="1:9" x14ac:dyDescent="0.25">
      <c r="A20316"/>
      <c r="B20316"/>
      <c r="C20316"/>
      <c r="D20316"/>
      <c r="E20316" s="148"/>
      <c r="F20316" s="148"/>
      <c r="G20316" s="149"/>
      <c r="H20316" s="148"/>
      <c r="I20316"/>
    </row>
    <row r="20317" spans="1:9" x14ac:dyDescent="0.25">
      <c r="A20317"/>
      <c r="B20317"/>
      <c r="C20317"/>
      <c r="D20317"/>
      <c r="E20317" s="148"/>
      <c r="F20317" s="148"/>
      <c r="G20317" s="149"/>
      <c r="H20317" s="148"/>
      <c r="I20317"/>
    </row>
    <row r="20318" spans="1:9" x14ac:dyDescent="0.25">
      <c r="A20318"/>
      <c r="B20318"/>
      <c r="C20318"/>
      <c r="D20318"/>
      <c r="E20318" s="148"/>
      <c r="F20318" s="148"/>
      <c r="G20318" s="149"/>
      <c r="H20318" s="148"/>
      <c r="I20318"/>
    </row>
    <row r="20319" spans="1:9" x14ac:dyDescent="0.25">
      <c r="A20319"/>
      <c r="B20319"/>
      <c r="C20319"/>
      <c r="D20319"/>
      <c r="E20319" s="148"/>
      <c r="F20319" s="148"/>
      <c r="G20319" s="149"/>
      <c r="H20319" s="148"/>
      <c r="I20319"/>
    </row>
    <row r="20320" spans="1:9" x14ac:dyDescent="0.25">
      <c r="A20320"/>
      <c r="B20320"/>
      <c r="C20320"/>
      <c r="D20320"/>
      <c r="E20320" s="148"/>
      <c r="F20320" s="148"/>
      <c r="G20320" s="149"/>
      <c r="H20320" s="148"/>
      <c r="I20320"/>
    </row>
    <row r="20321" spans="1:9" x14ac:dyDescent="0.25">
      <c r="A20321"/>
      <c r="B20321"/>
      <c r="C20321"/>
      <c r="D20321"/>
      <c r="E20321" s="148"/>
      <c r="F20321" s="148"/>
      <c r="G20321" s="149"/>
      <c r="H20321" s="148"/>
      <c r="I20321"/>
    </row>
    <row r="20322" spans="1:9" x14ac:dyDescent="0.25">
      <c r="A20322"/>
      <c r="B20322"/>
      <c r="C20322"/>
      <c r="D20322"/>
      <c r="E20322" s="148"/>
      <c r="F20322" s="148"/>
      <c r="G20322" s="149"/>
      <c r="H20322" s="148"/>
      <c r="I20322"/>
    </row>
    <row r="20323" spans="1:9" x14ac:dyDescent="0.25">
      <c r="A20323"/>
      <c r="B20323"/>
      <c r="C20323"/>
      <c r="D20323"/>
      <c r="E20323" s="148"/>
      <c r="F20323" s="148"/>
      <c r="G20323" s="149"/>
      <c r="H20323" s="148"/>
      <c r="I20323"/>
    </row>
    <row r="20324" spans="1:9" x14ac:dyDescent="0.25">
      <c r="A20324"/>
      <c r="B20324"/>
      <c r="C20324"/>
      <c r="D20324"/>
      <c r="E20324" s="148"/>
      <c r="F20324" s="148"/>
      <c r="G20324" s="149"/>
      <c r="H20324" s="148"/>
      <c r="I20324"/>
    </row>
    <row r="20325" spans="1:9" x14ac:dyDescent="0.25">
      <c r="A20325"/>
      <c r="B20325"/>
      <c r="C20325"/>
      <c r="D20325"/>
      <c r="E20325" s="148"/>
      <c r="F20325" s="148"/>
      <c r="G20325" s="149"/>
      <c r="H20325" s="148"/>
      <c r="I20325"/>
    </row>
    <row r="20326" spans="1:9" x14ac:dyDescent="0.25">
      <c r="A20326"/>
      <c r="B20326"/>
      <c r="C20326"/>
      <c r="D20326"/>
      <c r="E20326" s="148"/>
      <c r="F20326" s="148"/>
      <c r="G20326" s="149"/>
      <c r="H20326" s="148"/>
      <c r="I20326"/>
    </row>
    <row r="20327" spans="1:9" x14ac:dyDescent="0.25">
      <c r="A20327"/>
      <c r="B20327"/>
      <c r="C20327"/>
      <c r="D20327"/>
      <c r="E20327" s="148"/>
      <c r="F20327" s="148"/>
      <c r="G20327" s="149"/>
      <c r="H20327" s="148"/>
      <c r="I20327"/>
    </row>
    <row r="20328" spans="1:9" x14ac:dyDescent="0.25">
      <c r="A20328"/>
      <c r="B20328"/>
      <c r="C20328"/>
      <c r="D20328"/>
      <c r="E20328" s="148"/>
      <c r="F20328" s="148"/>
      <c r="G20328" s="149"/>
      <c r="H20328" s="148"/>
      <c r="I20328"/>
    </row>
    <row r="20329" spans="1:9" x14ac:dyDescent="0.25">
      <c r="A20329"/>
      <c r="B20329"/>
      <c r="C20329"/>
      <c r="D20329"/>
      <c r="E20329" s="148"/>
      <c r="F20329" s="148"/>
      <c r="G20329" s="149"/>
      <c r="H20329" s="148"/>
      <c r="I20329"/>
    </row>
    <row r="20330" spans="1:9" x14ac:dyDescent="0.25">
      <c r="A20330"/>
      <c r="B20330"/>
      <c r="C20330"/>
      <c r="D20330"/>
      <c r="E20330" s="148"/>
      <c r="F20330" s="148"/>
      <c r="G20330" s="149"/>
      <c r="H20330" s="148"/>
      <c r="I20330"/>
    </row>
    <row r="20331" spans="1:9" x14ac:dyDescent="0.25">
      <c r="A20331"/>
      <c r="B20331"/>
      <c r="C20331"/>
      <c r="D20331"/>
      <c r="E20331" s="148"/>
      <c r="F20331" s="148"/>
      <c r="G20331" s="149"/>
      <c r="H20331" s="148"/>
      <c r="I20331"/>
    </row>
    <row r="20332" spans="1:9" x14ac:dyDescent="0.25">
      <c r="A20332"/>
      <c r="B20332"/>
      <c r="C20332"/>
      <c r="D20332"/>
      <c r="E20332" s="148"/>
      <c r="F20332" s="148"/>
      <c r="G20332" s="149"/>
      <c r="H20332" s="148"/>
      <c r="I20332"/>
    </row>
    <row r="20333" spans="1:9" x14ac:dyDescent="0.25">
      <c r="A20333"/>
      <c r="B20333"/>
      <c r="C20333"/>
      <c r="D20333"/>
      <c r="E20333" s="148"/>
      <c r="F20333" s="148"/>
      <c r="G20333" s="149"/>
      <c r="H20333" s="148"/>
      <c r="I20333"/>
    </row>
    <row r="20334" spans="1:9" x14ac:dyDescent="0.25">
      <c r="A20334"/>
      <c r="B20334"/>
      <c r="C20334"/>
      <c r="D20334"/>
      <c r="E20334" s="148"/>
      <c r="F20334" s="148"/>
      <c r="G20334" s="149"/>
      <c r="H20334" s="148"/>
      <c r="I20334"/>
    </row>
    <row r="20335" spans="1:9" x14ac:dyDescent="0.25">
      <c r="A20335"/>
      <c r="B20335"/>
      <c r="C20335"/>
      <c r="D20335"/>
      <c r="E20335" s="148"/>
      <c r="F20335" s="148"/>
      <c r="G20335" s="149"/>
      <c r="H20335" s="148"/>
      <c r="I20335"/>
    </row>
    <row r="20336" spans="1:9" x14ac:dyDescent="0.25">
      <c r="A20336"/>
      <c r="B20336"/>
      <c r="C20336"/>
      <c r="D20336"/>
      <c r="E20336" s="148"/>
      <c r="F20336" s="148"/>
      <c r="G20336" s="149"/>
      <c r="H20336" s="148"/>
      <c r="I20336"/>
    </row>
    <row r="20337" spans="1:9" x14ac:dyDescent="0.25">
      <c r="A20337"/>
      <c r="B20337"/>
      <c r="C20337"/>
      <c r="D20337"/>
      <c r="E20337" s="148"/>
      <c r="F20337" s="148"/>
      <c r="G20337" s="149"/>
      <c r="H20337" s="148"/>
      <c r="I20337"/>
    </row>
    <row r="20338" spans="1:9" x14ac:dyDescent="0.25">
      <c r="A20338"/>
      <c r="B20338"/>
      <c r="C20338"/>
      <c r="D20338"/>
      <c r="E20338" s="148"/>
      <c r="F20338" s="148"/>
      <c r="G20338" s="149"/>
      <c r="H20338" s="148"/>
      <c r="I20338"/>
    </row>
    <row r="20339" spans="1:9" x14ac:dyDescent="0.25">
      <c r="A20339"/>
      <c r="B20339"/>
      <c r="C20339"/>
      <c r="D20339"/>
      <c r="E20339" s="148"/>
      <c r="F20339" s="148"/>
      <c r="G20339" s="149"/>
      <c r="H20339" s="148"/>
      <c r="I20339"/>
    </row>
    <row r="20340" spans="1:9" x14ac:dyDescent="0.25">
      <c r="A20340"/>
      <c r="B20340"/>
      <c r="C20340"/>
      <c r="D20340"/>
      <c r="E20340" s="148"/>
      <c r="F20340" s="148"/>
      <c r="G20340" s="149"/>
      <c r="H20340" s="148"/>
      <c r="I20340"/>
    </row>
    <row r="20341" spans="1:9" x14ac:dyDescent="0.25">
      <c r="A20341"/>
      <c r="B20341"/>
      <c r="C20341"/>
      <c r="D20341"/>
      <c r="E20341" s="148"/>
      <c r="F20341" s="148"/>
      <c r="G20341" s="149"/>
      <c r="H20341" s="148"/>
      <c r="I20341"/>
    </row>
    <row r="20342" spans="1:9" x14ac:dyDescent="0.25">
      <c r="A20342"/>
      <c r="B20342"/>
      <c r="C20342"/>
      <c r="D20342"/>
      <c r="E20342" s="148"/>
      <c r="F20342" s="148"/>
      <c r="G20342" s="149"/>
      <c r="H20342" s="148"/>
      <c r="I20342"/>
    </row>
    <row r="20343" spans="1:9" x14ac:dyDescent="0.25">
      <c r="A20343"/>
      <c r="B20343"/>
      <c r="C20343"/>
      <c r="D20343"/>
      <c r="E20343" s="148"/>
      <c r="F20343" s="148"/>
      <c r="G20343" s="149"/>
      <c r="H20343" s="148"/>
      <c r="I20343"/>
    </row>
    <row r="20344" spans="1:9" x14ac:dyDescent="0.25">
      <c r="A20344"/>
      <c r="B20344"/>
      <c r="C20344"/>
      <c r="D20344"/>
      <c r="E20344" s="148"/>
      <c r="F20344" s="148"/>
      <c r="G20344" s="149"/>
      <c r="H20344" s="148"/>
      <c r="I20344"/>
    </row>
    <row r="20345" spans="1:9" x14ac:dyDescent="0.25">
      <c r="A20345"/>
      <c r="B20345"/>
      <c r="C20345"/>
      <c r="D20345"/>
      <c r="E20345" s="148"/>
      <c r="F20345" s="148"/>
      <c r="G20345" s="149"/>
      <c r="H20345" s="148"/>
      <c r="I20345"/>
    </row>
    <row r="20346" spans="1:9" x14ac:dyDescent="0.25">
      <c r="A20346"/>
      <c r="B20346"/>
      <c r="C20346"/>
      <c r="D20346"/>
      <c r="E20346" s="148"/>
      <c r="F20346" s="148"/>
      <c r="G20346" s="149"/>
      <c r="H20346" s="148"/>
      <c r="I20346"/>
    </row>
    <row r="20347" spans="1:9" x14ac:dyDescent="0.25">
      <c r="A20347"/>
      <c r="B20347"/>
      <c r="C20347"/>
      <c r="D20347"/>
      <c r="E20347" s="148"/>
      <c r="F20347" s="148"/>
      <c r="G20347" s="149"/>
      <c r="H20347" s="148"/>
      <c r="I20347"/>
    </row>
    <row r="20348" spans="1:9" x14ac:dyDescent="0.25">
      <c r="A20348"/>
      <c r="B20348"/>
      <c r="C20348"/>
      <c r="D20348"/>
      <c r="E20348" s="148"/>
      <c r="F20348" s="148"/>
      <c r="G20348" s="149"/>
      <c r="H20348" s="148"/>
      <c r="I20348"/>
    </row>
    <row r="20349" spans="1:9" x14ac:dyDescent="0.25">
      <c r="A20349"/>
      <c r="B20349"/>
      <c r="C20349"/>
      <c r="D20349"/>
      <c r="E20349" s="148"/>
      <c r="F20349" s="148"/>
      <c r="G20349" s="149"/>
      <c r="H20349" s="148"/>
      <c r="I20349"/>
    </row>
    <row r="20350" spans="1:9" x14ac:dyDescent="0.25">
      <c r="A20350"/>
      <c r="B20350"/>
      <c r="C20350"/>
      <c r="D20350"/>
      <c r="E20350" s="148"/>
      <c r="F20350" s="148"/>
      <c r="G20350" s="149"/>
      <c r="H20350" s="148"/>
      <c r="I20350"/>
    </row>
    <row r="20351" spans="1:9" x14ac:dyDescent="0.25">
      <c r="A20351"/>
      <c r="B20351"/>
      <c r="C20351"/>
      <c r="D20351"/>
      <c r="E20351" s="148"/>
      <c r="F20351" s="148"/>
      <c r="G20351" s="149"/>
      <c r="H20351" s="148"/>
      <c r="I20351"/>
    </row>
    <row r="20352" spans="1:9" x14ac:dyDescent="0.25">
      <c r="A20352"/>
      <c r="B20352"/>
      <c r="C20352"/>
      <c r="D20352"/>
      <c r="E20352" s="148"/>
      <c r="F20352" s="148"/>
      <c r="G20352" s="149"/>
      <c r="H20352" s="148"/>
      <c r="I20352"/>
    </row>
    <row r="20353" spans="1:9" x14ac:dyDescent="0.25">
      <c r="A20353"/>
      <c r="B20353"/>
      <c r="C20353"/>
      <c r="D20353"/>
      <c r="E20353" s="148"/>
      <c r="F20353" s="148"/>
      <c r="G20353" s="149"/>
      <c r="H20353" s="148"/>
      <c r="I20353"/>
    </row>
    <row r="20354" spans="1:9" x14ac:dyDescent="0.25">
      <c r="A20354"/>
      <c r="B20354"/>
      <c r="C20354"/>
      <c r="D20354"/>
      <c r="E20354" s="148"/>
      <c r="F20354" s="148"/>
      <c r="G20354" s="149"/>
      <c r="H20354" s="148"/>
      <c r="I20354"/>
    </row>
    <row r="20355" spans="1:9" x14ac:dyDescent="0.25">
      <c r="A20355"/>
      <c r="B20355"/>
      <c r="C20355"/>
      <c r="D20355"/>
      <c r="E20355" s="148"/>
      <c r="F20355" s="148"/>
      <c r="G20355" s="149"/>
      <c r="H20355" s="148"/>
      <c r="I20355"/>
    </row>
    <row r="20356" spans="1:9" x14ac:dyDescent="0.25">
      <c r="A20356"/>
      <c r="B20356"/>
      <c r="C20356"/>
      <c r="D20356"/>
      <c r="E20356" s="148"/>
      <c r="F20356" s="148"/>
      <c r="G20356" s="149"/>
      <c r="H20356" s="148"/>
      <c r="I20356"/>
    </row>
    <row r="20357" spans="1:9" x14ac:dyDescent="0.25">
      <c r="A20357"/>
      <c r="B20357"/>
      <c r="C20357"/>
      <c r="D20357"/>
      <c r="E20357" s="148"/>
      <c r="F20357" s="148"/>
      <c r="G20357" s="149"/>
      <c r="H20357" s="148"/>
      <c r="I20357"/>
    </row>
    <row r="20358" spans="1:9" x14ac:dyDescent="0.25">
      <c r="A20358"/>
      <c r="B20358"/>
      <c r="C20358"/>
      <c r="D20358"/>
      <c r="E20358" s="148"/>
      <c r="F20358" s="148"/>
      <c r="G20358" s="149"/>
      <c r="H20358" s="148"/>
      <c r="I20358"/>
    </row>
    <row r="20359" spans="1:9" x14ac:dyDescent="0.25">
      <c r="A20359"/>
      <c r="B20359"/>
      <c r="C20359"/>
      <c r="D20359"/>
      <c r="E20359" s="148"/>
      <c r="F20359" s="148"/>
      <c r="G20359" s="149"/>
      <c r="H20359" s="148"/>
      <c r="I20359"/>
    </row>
    <row r="20360" spans="1:9" x14ac:dyDescent="0.25">
      <c r="A20360"/>
      <c r="B20360"/>
      <c r="C20360"/>
      <c r="D20360"/>
      <c r="E20360" s="148"/>
      <c r="F20360" s="148"/>
      <c r="G20360" s="149"/>
      <c r="H20360" s="148"/>
      <c r="I20360"/>
    </row>
    <row r="20361" spans="1:9" x14ac:dyDescent="0.25">
      <c r="A20361"/>
      <c r="B20361"/>
      <c r="C20361"/>
      <c r="D20361"/>
      <c r="E20361" s="148"/>
      <c r="F20361" s="148"/>
      <c r="G20361" s="149"/>
      <c r="H20361" s="148"/>
      <c r="I20361"/>
    </row>
    <row r="20362" spans="1:9" x14ac:dyDescent="0.25">
      <c r="A20362"/>
      <c r="B20362"/>
      <c r="C20362"/>
      <c r="D20362"/>
      <c r="E20362" s="148"/>
      <c r="F20362" s="148"/>
      <c r="G20362" s="149"/>
      <c r="H20362" s="148"/>
      <c r="I20362"/>
    </row>
    <row r="20363" spans="1:9" x14ac:dyDescent="0.25">
      <c r="A20363"/>
      <c r="B20363"/>
      <c r="C20363"/>
      <c r="D20363"/>
      <c r="E20363" s="148"/>
      <c r="F20363" s="148"/>
      <c r="G20363" s="149"/>
      <c r="H20363" s="148"/>
      <c r="I20363"/>
    </row>
    <row r="20364" spans="1:9" x14ac:dyDescent="0.25">
      <c r="A20364"/>
      <c r="B20364"/>
      <c r="C20364"/>
      <c r="D20364"/>
      <c r="E20364" s="148"/>
      <c r="F20364" s="148"/>
      <c r="G20364" s="149"/>
      <c r="H20364" s="148"/>
      <c r="I20364"/>
    </row>
    <row r="20365" spans="1:9" x14ac:dyDescent="0.25">
      <c r="A20365"/>
      <c r="B20365"/>
      <c r="C20365"/>
      <c r="D20365"/>
      <c r="E20365" s="148"/>
      <c r="F20365" s="148"/>
      <c r="G20365" s="149"/>
      <c r="H20365" s="148"/>
      <c r="I20365"/>
    </row>
    <row r="20366" spans="1:9" x14ac:dyDescent="0.25">
      <c r="A20366"/>
      <c r="B20366"/>
      <c r="C20366"/>
      <c r="D20366"/>
      <c r="E20366" s="148"/>
      <c r="F20366" s="148"/>
      <c r="G20366" s="149"/>
      <c r="H20366" s="148"/>
      <c r="I20366"/>
    </row>
    <row r="20367" spans="1:9" x14ac:dyDescent="0.25">
      <c r="A20367"/>
      <c r="B20367"/>
      <c r="C20367"/>
      <c r="D20367"/>
      <c r="E20367" s="148"/>
      <c r="F20367" s="148"/>
      <c r="G20367" s="149"/>
      <c r="H20367" s="148"/>
      <c r="I20367"/>
    </row>
    <row r="20368" spans="1:9" x14ac:dyDescent="0.25">
      <c r="A20368"/>
      <c r="B20368"/>
      <c r="C20368"/>
      <c r="D20368"/>
      <c r="E20368" s="148"/>
      <c r="F20368" s="148"/>
      <c r="G20368" s="149"/>
      <c r="H20368" s="148"/>
      <c r="I20368"/>
    </row>
    <row r="20369" spans="1:9" x14ac:dyDescent="0.25">
      <c r="A20369"/>
      <c r="B20369"/>
      <c r="C20369"/>
      <c r="D20369"/>
      <c r="E20369" s="148"/>
      <c r="F20369" s="148"/>
      <c r="G20369" s="149"/>
      <c r="H20369" s="148"/>
      <c r="I20369"/>
    </row>
    <row r="20370" spans="1:9" x14ac:dyDescent="0.25">
      <c r="A20370"/>
      <c r="B20370"/>
      <c r="C20370"/>
      <c r="D20370"/>
      <c r="E20370" s="148"/>
      <c r="F20370" s="148"/>
      <c r="G20370" s="149"/>
      <c r="H20370" s="148"/>
      <c r="I20370"/>
    </row>
    <row r="20371" spans="1:9" x14ac:dyDescent="0.25">
      <c r="A20371"/>
      <c r="B20371"/>
      <c r="C20371"/>
      <c r="D20371"/>
      <c r="E20371" s="148"/>
      <c r="F20371" s="148"/>
      <c r="G20371" s="149"/>
      <c r="H20371" s="148"/>
      <c r="I20371"/>
    </row>
    <row r="20372" spans="1:9" x14ac:dyDescent="0.25">
      <c r="A20372"/>
      <c r="B20372"/>
      <c r="C20372"/>
      <c r="D20372"/>
      <c r="E20372" s="148"/>
      <c r="F20372" s="148"/>
      <c r="G20372" s="149"/>
      <c r="H20372" s="148"/>
      <c r="I20372"/>
    </row>
    <row r="20373" spans="1:9" x14ac:dyDescent="0.25">
      <c r="A20373"/>
      <c r="B20373"/>
      <c r="C20373"/>
      <c r="D20373"/>
      <c r="E20373" s="148"/>
      <c r="F20373" s="148"/>
      <c r="G20373" s="149"/>
      <c r="H20373" s="148"/>
      <c r="I20373"/>
    </row>
    <row r="20374" spans="1:9" x14ac:dyDescent="0.25">
      <c r="A20374"/>
      <c r="B20374"/>
      <c r="C20374"/>
      <c r="D20374"/>
      <c r="E20374" s="148"/>
      <c r="F20374" s="148"/>
      <c r="G20374" s="149"/>
      <c r="H20374" s="148"/>
      <c r="I20374"/>
    </row>
    <row r="20375" spans="1:9" x14ac:dyDescent="0.25">
      <c r="A20375"/>
      <c r="B20375"/>
      <c r="C20375"/>
      <c r="D20375"/>
      <c r="E20375" s="148"/>
      <c r="F20375" s="148"/>
      <c r="G20375" s="149"/>
      <c r="H20375" s="148"/>
      <c r="I20375"/>
    </row>
    <row r="20376" spans="1:9" x14ac:dyDescent="0.25">
      <c r="A20376"/>
      <c r="B20376"/>
      <c r="C20376"/>
      <c r="D20376"/>
      <c r="E20376" s="148"/>
      <c r="F20376" s="148"/>
      <c r="G20376" s="149"/>
      <c r="H20376" s="148"/>
      <c r="I20376"/>
    </row>
    <row r="20377" spans="1:9" x14ac:dyDescent="0.25">
      <c r="A20377"/>
      <c r="B20377"/>
      <c r="C20377"/>
      <c r="D20377"/>
      <c r="E20377" s="148"/>
      <c r="F20377" s="148"/>
      <c r="G20377" s="149"/>
      <c r="H20377" s="148"/>
      <c r="I20377"/>
    </row>
    <row r="20378" spans="1:9" x14ac:dyDescent="0.25">
      <c r="A20378"/>
      <c r="B20378"/>
      <c r="C20378"/>
      <c r="D20378"/>
      <c r="E20378" s="148"/>
      <c r="F20378" s="148"/>
      <c r="G20378" s="149"/>
      <c r="H20378" s="148"/>
      <c r="I20378"/>
    </row>
    <row r="20379" spans="1:9" x14ac:dyDescent="0.25">
      <c r="A20379"/>
      <c r="B20379"/>
      <c r="C20379"/>
      <c r="D20379"/>
      <c r="E20379" s="148"/>
      <c r="F20379" s="148"/>
      <c r="G20379" s="149"/>
      <c r="H20379" s="148"/>
      <c r="I20379"/>
    </row>
    <row r="20380" spans="1:9" x14ac:dyDescent="0.25">
      <c r="A20380"/>
      <c r="B20380"/>
      <c r="C20380"/>
      <c r="D20380"/>
      <c r="E20380" s="148"/>
      <c r="F20380" s="148"/>
      <c r="G20380" s="149"/>
      <c r="H20380" s="148"/>
      <c r="I20380"/>
    </row>
    <row r="20381" spans="1:9" x14ac:dyDescent="0.25">
      <c r="A20381"/>
      <c r="B20381"/>
      <c r="C20381"/>
      <c r="D20381"/>
      <c r="E20381" s="148"/>
      <c r="F20381" s="148"/>
      <c r="G20381" s="149"/>
      <c r="H20381" s="148"/>
      <c r="I20381"/>
    </row>
    <row r="20382" spans="1:9" x14ac:dyDescent="0.25">
      <c r="A20382"/>
      <c r="B20382"/>
      <c r="C20382"/>
      <c r="D20382"/>
      <c r="E20382" s="148"/>
      <c r="F20382" s="148"/>
      <c r="G20382" s="149"/>
      <c r="H20382" s="148"/>
      <c r="I20382"/>
    </row>
    <row r="20383" spans="1:9" x14ac:dyDescent="0.25">
      <c r="A20383"/>
      <c r="B20383"/>
      <c r="C20383"/>
      <c r="D20383"/>
      <c r="E20383" s="148"/>
      <c r="F20383" s="148"/>
      <c r="G20383" s="149"/>
      <c r="H20383" s="148"/>
      <c r="I20383"/>
    </row>
    <row r="20384" spans="1:9" x14ac:dyDescent="0.25">
      <c r="A20384"/>
      <c r="B20384"/>
      <c r="C20384"/>
      <c r="D20384"/>
      <c r="E20384" s="148"/>
      <c r="F20384" s="148"/>
      <c r="G20384" s="149"/>
      <c r="H20384" s="148"/>
      <c r="I20384"/>
    </row>
    <row r="20385" spans="1:9" x14ac:dyDescent="0.25">
      <c r="A20385"/>
      <c r="B20385"/>
      <c r="C20385"/>
      <c r="D20385"/>
      <c r="E20385" s="148"/>
      <c r="F20385" s="148"/>
      <c r="G20385" s="149"/>
      <c r="H20385" s="148"/>
      <c r="I20385"/>
    </row>
    <row r="20386" spans="1:9" x14ac:dyDescent="0.25">
      <c r="A20386"/>
      <c r="B20386"/>
      <c r="C20386"/>
      <c r="D20386"/>
      <c r="E20386" s="148"/>
      <c r="F20386" s="148"/>
      <c r="G20386" s="149"/>
      <c r="H20386" s="148"/>
      <c r="I20386"/>
    </row>
    <row r="20387" spans="1:9" x14ac:dyDescent="0.25">
      <c r="A20387"/>
      <c r="B20387"/>
      <c r="C20387"/>
      <c r="D20387"/>
      <c r="E20387" s="148"/>
      <c r="F20387" s="148"/>
      <c r="G20387" s="149"/>
      <c r="H20387" s="148"/>
      <c r="I20387"/>
    </row>
    <row r="20388" spans="1:9" x14ac:dyDescent="0.25">
      <c r="A20388"/>
      <c r="B20388"/>
      <c r="C20388"/>
      <c r="D20388"/>
      <c r="E20388" s="148"/>
      <c r="F20388" s="148"/>
      <c r="G20388" s="149"/>
      <c r="H20388" s="148"/>
      <c r="I20388"/>
    </row>
    <row r="20389" spans="1:9" x14ac:dyDescent="0.25">
      <c r="A20389"/>
      <c r="B20389"/>
      <c r="C20389"/>
      <c r="D20389"/>
      <c r="E20389" s="148"/>
      <c r="F20389" s="148"/>
      <c r="G20389" s="149"/>
      <c r="H20389" s="148"/>
      <c r="I20389"/>
    </row>
    <row r="20390" spans="1:9" x14ac:dyDescent="0.25">
      <c r="A20390"/>
      <c r="B20390"/>
      <c r="C20390"/>
      <c r="D20390"/>
      <c r="E20390" s="148"/>
      <c r="F20390" s="148"/>
      <c r="G20390" s="149"/>
      <c r="H20390" s="148"/>
      <c r="I20390"/>
    </row>
    <row r="20391" spans="1:9" x14ac:dyDescent="0.25">
      <c r="A20391"/>
      <c r="B20391"/>
      <c r="C20391"/>
      <c r="D20391"/>
      <c r="E20391" s="148"/>
      <c r="F20391" s="148"/>
      <c r="G20391" s="149"/>
      <c r="H20391" s="148"/>
      <c r="I20391"/>
    </row>
    <row r="20392" spans="1:9" x14ac:dyDescent="0.25">
      <c r="A20392"/>
      <c r="B20392"/>
      <c r="C20392"/>
      <c r="D20392"/>
      <c r="E20392" s="148"/>
      <c r="F20392" s="148"/>
      <c r="G20392" s="149"/>
      <c r="H20392" s="148"/>
      <c r="I20392"/>
    </row>
    <row r="20393" spans="1:9" x14ac:dyDescent="0.25">
      <c r="A20393"/>
      <c r="B20393"/>
      <c r="C20393"/>
      <c r="D20393"/>
      <c r="E20393" s="148"/>
      <c r="F20393" s="148"/>
      <c r="G20393" s="149"/>
      <c r="H20393" s="148"/>
      <c r="I20393"/>
    </row>
    <row r="20394" spans="1:9" x14ac:dyDescent="0.25">
      <c r="A20394"/>
      <c r="B20394"/>
      <c r="C20394"/>
      <c r="D20394"/>
      <c r="E20394" s="148"/>
      <c r="F20394" s="148"/>
      <c r="G20394" s="149"/>
      <c r="H20394" s="148"/>
      <c r="I20394"/>
    </row>
    <row r="20395" spans="1:9" x14ac:dyDescent="0.25">
      <c r="A20395"/>
      <c r="B20395"/>
      <c r="C20395"/>
      <c r="D20395"/>
      <c r="E20395" s="148"/>
      <c r="F20395" s="148"/>
      <c r="G20395" s="149"/>
      <c r="H20395" s="148"/>
      <c r="I20395"/>
    </row>
    <row r="20396" spans="1:9" x14ac:dyDescent="0.25">
      <c r="A20396"/>
      <c r="B20396"/>
      <c r="C20396"/>
      <c r="D20396"/>
      <c r="E20396" s="148"/>
      <c r="F20396" s="148"/>
      <c r="G20396" s="149"/>
      <c r="H20396" s="148"/>
      <c r="I20396"/>
    </row>
    <row r="20397" spans="1:9" x14ac:dyDescent="0.25">
      <c r="A20397"/>
      <c r="B20397"/>
      <c r="C20397"/>
      <c r="D20397"/>
      <c r="E20397" s="148"/>
      <c r="F20397" s="148"/>
      <c r="G20397" s="149"/>
      <c r="H20397" s="148"/>
      <c r="I20397"/>
    </row>
    <row r="20398" spans="1:9" x14ac:dyDescent="0.25">
      <c r="A20398"/>
      <c r="B20398"/>
      <c r="C20398"/>
      <c r="D20398"/>
      <c r="E20398" s="148"/>
      <c r="F20398" s="148"/>
      <c r="G20398" s="149"/>
      <c r="H20398" s="148"/>
      <c r="I20398"/>
    </row>
    <row r="20399" spans="1:9" x14ac:dyDescent="0.25">
      <c r="A20399"/>
      <c r="B20399"/>
      <c r="C20399"/>
      <c r="D20399"/>
      <c r="E20399" s="148"/>
      <c r="F20399" s="148"/>
      <c r="G20399" s="149"/>
      <c r="H20399" s="148"/>
      <c r="I20399"/>
    </row>
    <row r="20400" spans="1:9" x14ac:dyDescent="0.25">
      <c r="A20400"/>
      <c r="B20400"/>
      <c r="C20400"/>
      <c r="D20400"/>
      <c r="E20400" s="148"/>
      <c r="F20400" s="148"/>
      <c r="G20400" s="149"/>
      <c r="H20400" s="148"/>
      <c r="I20400"/>
    </row>
    <row r="20401" spans="1:9" x14ac:dyDescent="0.25">
      <c r="A20401"/>
      <c r="B20401"/>
      <c r="C20401"/>
      <c r="D20401"/>
      <c r="E20401" s="148"/>
      <c r="F20401" s="148"/>
      <c r="G20401" s="149"/>
      <c r="H20401" s="148"/>
      <c r="I20401"/>
    </row>
    <row r="20402" spans="1:9" x14ac:dyDescent="0.25">
      <c r="A20402"/>
      <c r="B20402"/>
      <c r="C20402"/>
      <c r="D20402"/>
      <c r="E20402" s="148"/>
      <c r="F20402" s="148"/>
      <c r="G20402" s="149"/>
      <c r="H20402" s="148"/>
      <c r="I20402"/>
    </row>
    <row r="20403" spans="1:9" x14ac:dyDescent="0.25">
      <c r="A20403"/>
      <c r="B20403"/>
      <c r="C20403"/>
      <c r="D20403"/>
      <c r="E20403" s="148"/>
      <c r="F20403" s="148"/>
      <c r="G20403" s="149"/>
      <c r="H20403" s="148"/>
      <c r="I20403"/>
    </row>
    <row r="20404" spans="1:9" x14ac:dyDescent="0.25">
      <c r="A20404"/>
      <c r="B20404"/>
      <c r="C20404"/>
      <c r="D20404"/>
      <c r="E20404" s="148"/>
      <c r="F20404" s="148"/>
      <c r="G20404" s="149"/>
      <c r="H20404" s="148"/>
      <c r="I20404"/>
    </row>
    <row r="20405" spans="1:9" x14ac:dyDescent="0.25">
      <c r="A20405"/>
      <c r="B20405"/>
      <c r="C20405"/>
      <c r="D20405"/>
      <c r="E20405" s="148"/>
      <c r="F20405" s="148"/>
      <c r="G20405" s="149"/>
      <c r="H20405" s="148"/>
      <c r="I20405"/>
    </row>
    <row r="20406" spans="1:9" x14ac:dyDescent="0.25">
      <c r="A20406"/>
      <c r="B20406"/>
      <c r="C20406"/>
      <c r="D20406"/>
      <c r="E20406" s="148"/>
      <c r="F20406" s="148"/>
      <c r="G20406" s="149"/>
      <c r="H20406" s="148"/>
      <c r="I20406"/>
    </row>
    <row r="20407" spans="1:9" x14ac:dyDescent="0.25">
      <c r="A20407"/>
      <c r="B20407"/>
      <c r="C20407"/>
      <c r="D20407"/>
      <c r="E20407" s="148"/>
      <c r="F20407" s="148"/>
      <c r="G20407" s="149"/>
      <c r="H20407" s="148"/>
      <c r="I20407"/>
    </row>
    <row r="20408" spans="1:9" x14ac:dyDescent="0.25">
      <c r="A20408"/>
      <c r="B20408"/>
      <c r="C20408"/>
      <c r="D20408"/>
      <c r="E20408" s="148"/>
      <c r="F20408" s="148"/>
      <c r="G20408" s="149"/>
      <c r="H20408" s="148"/>
      <c r="I20408"/>
    </row>
    <row r="20409" spans="1:9" x14ac:dyDescent="0.25">
      <c r="A20409"/>
      <c r="B20409"/>
      <c r="C20409"/>
      <c r="D20409"/>
      <c r="E20409" s="148"/>
      <c r="F20409" s="148"/>
      <c r="G20409" s="149"/>
      <c r="H20409" s="148"/>
      <c r="I20409"/>
    </row>
    <row r="20410" spans="1:9" x14ac:dyDescent="0.25">
      <c r="A20410"/>
      <c r="B20410"/>
      <c r="C20410"/>
      <c r="D20410"/>
      <c r="E20410" s="148"/>
      <c r="F20410" s="148"/>
      <c r="G20410" s="149"/>
      <c r="H20410" s="148"/>
      <c r="I20410"/>
    </row>
    <row r="20411" spans="1:9" x14ac:dyDescent="0.25">
      <c r="A20411"/>
      <c r="B20411"/>
      <c r="C20411"/>
      <c r="D20411"/>
      <c r="E20411" s="148"/>
      <c r="F20411" s="148"/>
      <c r="G20411" s="149"/>
      <c r="H20411" s="148"/>
      <c r="I20411"/>
    </row>
    <row r="20412" spans="1:9" x14ac:dyDescent="0.25">
      <c r="A20412"/>
      <c r="B20412"/>
      <c r="C20412"/>
      <c r="D20412"/>
      <c r="E20412" s="148"/>
      <c r="F20412" s="148"/>
      <c r="G20412" s="149"/>
      <c r="H20412" s="148"/>
      <c r="I20412"/>
    </row>
    <row r="20413" spans="1:9" x14ac:dyDescent="0.25">
      <c r="A20413"/>
      <c r="B20413"/>
      <c r="C20413"/>
      <c r="D20413"/>
      <c r="E20413" s="148"/>
      <c r="F20413" s="148"/>
      <c r="G20413" s="149"/>
      <c r="H20413" s="148"/>
      <c r="I20413"/>
    </row>
    <row r="20414" spans="1:9" x14ac:dyDescent="0.25">
      <c r="A20414"/>
      <c r="B20414"/>
      <c r="C20414"/>
      <c r="D20414"/>
      <c r="E20414" s="148"/>
      <c r="F20414" s="148"/>
      <c r="G20414" s="149"/>
      <c r="H20414" s="148"/>
      <c r="I20414"/>
    </row>
    <row r="20415" spans="1:9" x14ac:dyDescent="0.25">
      <c r="A20415"/>
      <c r="B20415"/>
      <c r="C20415"/>
      <c r="D20415"/>
      <c r="E20415" s="148"/>
      <c r="F20415" s="148"/>
      <c r="G20415" s="149"/>
      <c r="H20415" s="148"/>
      <c r="I20415"/>
    </row>
    <row r="20416" spans="1:9" x14ac:dyDescent="0.25">
      <c r="A20416"/>
      <c r="B20416"/>
      <c r="C20416"/>
      <c r="D20416"/>
      <c r="E20416" s="148"/>
      <c r="F20416" s="148"/>
      <c r="G20416" s="149"/>
      <c r="H20416" s="148"/>
      <c r="I20416"/>
    </row>
    <row r="20417" spans="1:9" x14ac:dyDescent="0.25">
      <c r="A20417"/>
      <c r="B20417"/>
      <c r="C20417"/>
      <c r="D20417"/>
      <c r="E20417" s="148"/>
      <c r="F20417" s="148"/>
      <c r="G20417" s="149"/>
      <c r="H20417" s="148"/>
      <c r="I20417"/>
    </row>
    <row r="20418" spans="1:9" x14ac:dyDescent="0.25">
      <c r="A20418"/>
      <c r="B20418"/>
      <c r="C20418"/>
      <c r="D20418"/>
      <c r="E20418" s="148"/>
      <c r="F20418" s="148"/>
      <c r="G20418" s="149"/>
      <c r="H20418" s="148"/>
      <c r="I20418"/>
    </row>
    <row r="20419" spans="1:9" x14ac:dyDescent="0.25">
      <c r="A20419"/>
      <c r="B20419"/>
      <c r="C20419"/>
      <c r="D20419"/>
      <c r="E20419" s="148"/>
      <c r="F20419" s="148"/>
      <c r="G20419" s="149"/>
      <c r="H20419" s="148"/>
      <c r="I20419"/>
    </row>
    <row r="20420" spans="1:9" x14ac:dyDescent="0.25">
      <c r="A20420"/>
      <c r="B20420"/>
      <c r="C20420"/>
      <c r="D20420"/>
      <c r="E20420" s="148"/>
      <c r="F20420" s="148"/>
      <c r="G20420" s="149"/>
      <c r="H20420" s="148"/>
      <c r="I20420"/>
    </row>
    <row r="20421" spans="1:9" x14ac:dyDescent="0.25">
      <c r="A20421"/>
      <c r="B20421"/>
      <c r="C20421"/>
      <c r="D20421"/>
      <c r="E20421" s="148"/>
      <c r="F20421" s="148"/>
      <c r="G20421" s="149"/>
      <c r="H20421" s="148"/>
      <c r="I20421"/>
    </row>
    <row r="20422" spans="1:9" x14ac:dyDescent="0.25">
      <c r="A20422"/>
      <c r="B20422"/>
      <c r="C20422"/>
      <c r="D20422"/>
      <c r="E20422" s="148"/>
      <c r="F20422" s="148"/>
      <c r="G20422" s="149"/>
      <c r="H20422" s="148"/>
      <c r="I20422"/>
    </row>
    <row r="20423" spans="1:9" x14ac:dyDescent="0.25">
      <c r="A20423"/>
      <c r="B20423"/>
      <c r="C20423"/>
      <c r="D20423"/>
      <c r="E20423" s="148"/>
      <c r="F20423" s="148"/>
      <c r="G20423" s="149"/>
      <c r="H20423" s="148"/>
      <c r="I20423"/>
    </row>
    <row r="20424" spans="1:9" x14ac:dyDescent="0.25">
      <c r="A20424"/>
      <c r="B20424"/>
      <c r="C20424"/>
      <c r="D20424"/>
      <c r="E20424" s="148"/>
      <c r="F20424" s="148"/>
      <c r="G20424" s="149"/>
      <c r="H20424" s="148"/>
      <c r="I20424"/>
    </row>
    <row r="20425" spans="1:9" x14ac:dyDescent="0.25">
      <c r="A20425"/>
      <c r="B20425"/>
      <c r="C20425"/>
      <c r="D20425"/>
      <c r="E20425" s="148"/>
      <c r="F20425" s="148"/>
      <c r="G20425" s="149"/>
      <c r="H20425" s="148"/>
      <c r="I20425"/>
    </row>
    <row r="20426" spans="1:9" x14ac:dyDescent="0.25">
      <c r="A20426"/>
      <c r="B20426"/>
      <c r="C20426"/>
      <c r="D20426"/>
      <c r="E20426" s="148"/>
      <c r="F20426" s="148"/>
      <c r="G20426" s="149"/>
      <c r="H20426" s="148"/>
      <c r="I20426"/>
    </row>
    <row r="20427" spans="1:9" x14ac:dyDescent="0.25">
      <c r="A20427"/>
      <c r="B20427"/>
      <c r="C20427"/>
      <c r="D20427"/>
      <c r="E20427" s="148"/>
      <c r="F20427" s="148"/>
      <c r="G20427" s="149"/>
      <c r="H20427" s="148"/>
      <c r="I20427"/>
    </row>
    <row r="20428" spans="1:9" x14ac:dyDescent="0.25">
      <c r="A20428"/>
      <c r="B20428"/>
      <c r="C20428"/>
      <c r="D20428"/>
      <c r="E20428" s="148"/>
      <c r="F20428" s="148"/>
      <c r="G20428" s="149"/>
      <c r="H20428" s="148"/>
      <c r="I20428"/>
    </row>
    <row r="20429" spans="1:9" x14ac:dyDescent="0.25">
      <c r="A20429"/>
      <c r="B20429"/>
      <c r="C20429"/>
      <c r="D20429"/>
      <c r="E20429" s="148"/>
      <c r="F20429" s="148"/>
      <c r="G20429" s="149"/>
      <c r="H20429" s="148"/>
      <c r="I20429"/>
    </row>
    <row r="20430" spans="1:9" x14ac:dyDescent="0.25">
      <c r="A20430"/>
      <c r="B20430"/>
      <c r="C20430"/>
      <c r="D20430"/>
      <c r="E20430" s="148"/>
      <c r="F20430" s="148"/>
      <c r="G20430" s="149"/>
      <c r="H20430" s="148"/>
      <c r="I20430"/>
    </row>
    <row r="20431" spans="1:9" x14ac:dyDescent="0.25">
      <c r="A20431"/>
      <c r="B20431"/>
      <c r="C20431"/>
      <c r="D20431"/>
      <c r="E20431" s="148"/>
      <c r="F20431" s="148"/>
      <c r="G20431" s="149"/>
      <c r="H20431" s="148"/>
      <c r="I20431"/>
    </row>
    <row r="20432" spans="1:9" x14ac:dyDescent="0.25">
      <c r="A20432"/>
      <c r="B20432"/>
      <c r="C20432"/>
      <c r="D20432"/>
      <c r="E20432" s="148"/>
      <c r="F20432" s="148"/>
      <c r="G20432" s="149"/>
      <c r="H20432" s="148"/>
      <c r="I20432"/>
    </row>
    <row r="20433" spans="1:9" x14ac:dyDescent="0.25">
      <c r="A20433"/>
      <c r="B20433"/>
      <c r="C20433"/>
      <c r="D20433"/>
      <c r="E20433" s="148"/>
      <c r="F20433" s="148"/>
      <c r="G20433" s="149"/>
      <c r="H20433" s="148"/>
      <c r="I20433"/>
    </row>
    <row r="20434" spans="1:9" x14ac:dyDescent="0.25">
      <c r="A20434"/>
      <c r="B20434"/>
      <c r="C20434"/>
      <c r="D20434"/>
      <c r="E20434" s="148"/>
      <c r="F20434" s="148"/>
      <c r="G20434" s="149"/>
      <c r="H20434" s="148"/>
      <c r="I20434"/>
    </row>
    <row r="20435" spans="1:9" x14ac:dyDescent="0.25">
      <c r="A20435"/>
      <c r="B20435"/>
      <c r="C20435"/>
      <c r="D20435"/>
      <c r="E20435" s="148"/>
      <c r="F20435" s="148"/>
      <c r="G20435" s="149"/>
      <c r="H20435" s="148"/>
      <c r="I20435"/>
    </row>
    <row r="20436" spans="1:9" x14ac:dyDescent="0.25">
      <c r="A20436"/>
      <c r="B20436"/>
      <c r="C20436"/>
      <c r="D20436"/>
      <c r="E20436" s="148"/>
      <c r="F20436" s="148"/>
      <c r="G20436" s="149"/>
      <c r="H20436" s="148"/>
      <c r="I20436"/>
    </row>
    <row r="20437" spans="1:9" x14ac:dyDescent="0.25">
      <c r="A20437"/>
      <c r="B20437"/>
      <c r="C20437"/>
      <c r="D20437"/>
      <c r="E20437" s="148"/>
      <c r="F20437" s="148"/>
      <c r="G20437" s="149"/>
      <c r="H20437" s="148"/>
      <c r="I20437"/>
    </row>
    <row r="20438" spans="1:9" x14ac:dyDescent="0.25">
      <c r="A20438"/>
      <c r="B20438"/>
      <c r="C20438"/>
      <c r="D20438"/>
      <c r="E20438" s="148"/>
      <c r="F20438" s="148"/>
      <c r="G20438" s="149"/>
      <c r="H20438" s="148"/>
      <c r="I20438"/>
    </row>
    <row r="20439" spans="1:9" x14ac:dyDescent="0.25">
      <c r="A20439"/>
      <c r="B20439"/>
      <c r="C20439"/>
      <c r="D20439"/>
      <c r="E20439" s="148"/>
      <c r="F20439" s="148"/>
      <c r="G20439" s="149"/>
      <c r="H20439" s="148"/>
      <c r="I20439"/>
    </row>
    <row r="20440" spans="1:9" x14ac:dyDescent="0.25">
      <c r="A20440"/>
      <c r="B20440"/>
      <c r="C20440"/>
      <c r="D20440"/>
      <c r="E20440" s="148"/>
      <c r="F20440" s="148"/>
      <c r="G20440" s="149"/>
      <c r="H20440" s="148"/>
      <c r="I20440"/>
    </row>
    <row r="20441" spans="1:9" x14ac:dyDescent="0.25">
      <c r="A20441"/>
      <c r="B20441"/>
      <c r="C20441"/>
      <c r="D20441"/>
      <c r="E20441" s="148"/>
      <c r="F20441" s="148"/>
      <c r="G20441" s="149"/>
      <c r="H20441" s="148"/>
      <c r="I20441"/>
    </row>
    <row r="20442" spans="1:9" x14ac:dyDescent="0.25">
      <c r="A20442"/>
      <c r="B20442"/>
      <c r="C20442"/>
      <c r="D20442"/>
      <c r="E20442" s="148"/>
      <c r="F20442" s="148"/>
      <c r="G20442" s="149"/>
      <c r="H20442" s="148"/>
      <c r="I20442"/>
    </row>
    <row r="20443" spans="1:9" x14ac:dyDescent="0.25">
      <c r="A20443"/>
      <c r="B20443"/>
      <c r="C20443"/>
      <c r="D20443"/>
      <c r="E20443" s="148"/>
      <c r="F20443" s="148"/>
      <c r="G20443" s="149"/>
      <c r="H20443" s="148"/>
      <c r="I20443"/>
    </row>
    <row r="20444" spans="1:9" x14ac:dyDescent="0.25">
      <c r="A20444"/>
      <c r="B20444"/>
      <c r="C20444"/>
      <c r="D20444"/>
      <c r="E20444" s="148"/>
      <c r="F20444" s="148"/>
      <c r="G20444" s="149"/>
      <c r="H20444" s="148"/>
      <c r="I20444"/>
    </row>
    <row r="20445" spans="1:9" x14ac:dyDescent="0.25">
      <c r="A20445"/>
      <c r="B20445"/>
      <c r="C20445"/>
      <c r="D20445"/>
      <c r="E20445" s="148"/>
      <c r="F20445" s="148"/>
      <c r="G20445" s="149"/>
      <c r="H20445" s="148"/>
      <c r="I20445"/>
    </row>
    <row r="20446" spans="1:9" x14ac:dyDescent="0.25">
      <c r="A20446"/>
      <c r="B20446"/>
      <c r="C20446"/>
      <c r="D20446"/>
      <c r="E20446" s="148"/>
      <c r="F20446" s="148"/>
      <c r="G20446" s="149"/>
      <c r="H20446" s="148"/>
      <c r="I20446"/>
    </row>
    <row r="20447" spans="1:9" x14ac:dyDescent="0.25">
      <c r="A20447"/>
      <c r="B20447"/>
      <c r="C20447"/>
      <c r="D20447"/>
      <c r="E20447" s="148"/>
      <c r="F20447" s="148"/>
      <c r="G20447" s="149"/>
      <c r="H20447" s="148"/>
      <c r="I20447"/>
    </row>
    <row r="20448" spans="1:9" x14ac:dyDescent="0.25">
      <c r="A20448"/>
      <c r="B20448"/>
      <c r="C20448"/>
      <c r="D20448"/>
      <c r="E20448" s="148"/>
      <c r="F20448" s="148"/>
      <c r="G20448" s="149"/>
      <c r="H20448" s="148"/>
      <c r="I20448"/>
    </row>
    <row r="20449" spans="1:9" x14ac:dyDescent="0.25">
      <c r="A20449"/>
      <c r="B20449"/>
      <c r="C20449"/>
      <c r="D20449"/>
      <c r="E20449" s="148"/>
      <c r="F20449" s="148"/>
      <c r="G20449" s="149"/>
      <c r="H20449" s="148"/>
      <c r="I20449"/>
    </row>
    <row r="20450" spans="1:9" x14ac:dyDescent="0.25">
      <c r="A20450"/>
      <c r="B20450"/>
      <c r="C20450"/>
      <c r="D20450"/>
      <c r="E20450" s="148"/>
      <c r="F20450" s="148"/>
      <c r="G20450" s="149"/>
      <c r="H20450" s="148"/>
      <c r="I20450"/>
    </row>
    <row r="20451" spans="1:9" x14ac:dyDescent="0.25">
      <c r="A20451"/>
      <c r="B20451"/>
      <c r="C20451"/>
      <c r="D20451"/>
      <c r="E20451" s="148"/>
      <c r="F20451" s="148"/>
      <c r="G20451" s="149"/>
      <c r="H20451" s="148"/>
      <c r="I20451"/>
    </row>
    <row r="20452" spans="1:9" x14ac:dyDescent="0.25">
      <c r="A20452"/>
      <c r="B20452"/>
      <c r="C20452"/>
      <c r="D20452"/>
      <c r="E20452" s="148"/>
      <c r="F20452" s="148"/>
      <c r="G20452" s="149"/>
      <c r="H20452" s="148"/>
      <c r="I20452"/>
    </row>
    <row r="20453" spans="1:9" x14ac:dyDescent="0.25">
      <c r="A20453"/>
      <c r="B20453"/>
      <c r="C20453"/>
      <c r="D20453"/>
      <c r="E20453" s="148"/>
      <c r="F20453" s="148"/>
      <c r="G20453" s="149"/>
      <c r="H20453" s="148"/>
      <c r="I20453"/>
    </row>
    <row r="20454" spans="1:9" x14ac:dyDescent="0.25">
      <c r="A20454"/>
      <c r="B20454"/>
      <c r="C20454"/>
      <c r="D20454"/>
      <c r="E20454" s="148"/>
      <c r="F20454" s="148"/>
      <c r="G20454" s="149"/>
      <c r="H20454" s="148"/>
      <c r="I20454"/>
    </row>
    <row r="20455" spans="1:9" x14ac:dyDescent="0.25">
      <c r="A20455"/>
      <c r="B20455"/>
      <c r="C20455"/>
      <c r="D20455"/>
      <c r="E20455" s="148"/>
      <c r="F20455" s="148"/>
      <c r="G20455" s="149"/>
      <c r="H20455" s="148"/>
      <c r="I20455"/>
    </row>
    <row r="20456" spans="1:9" x14ac:dyDescent="0.25">
      <c r="A20456"/>
      <c r="B20456"/>
      <c r="C20456"/>
      <c r="D20456"/>
      <c r="E20456" s="148"/>
      <c r="F20456" s="148"/>
      <c r="G20456" s="149"/>
      <c r="H20456" s="148"/>
      <c r="I20456"/>
    </row>
    <row r="20457" spans="1:9" x14ac:dyDescent="0.25">
      <c r="A20457"/>
      <c r="B20457"/>
      <c r="C20457"/>
      <c r="D20457"/>
      <c r="E20457" s="148"/>
      <c r="F20457" s="148"/>
      <c r="G20457" s="149"/>
      <c r="H20457" s="148"/>
      <c r="I20457"/>
    </row>
    <row r="20458" spans="1:9" x14ac:dyDescent="0.25">
      <c r="A20458"/>
      <c r="B20458"/>
      <c r="C20458"/>
      <c r="D20458"/>
      <c r="E20458" s="148"/>
      <c r="F20458" s="148"/>
      <c r="G20458" s="149"/>
      <c r="H20458" s="148"/>
      <c r="I20458"/>
    </row>
    <row r="20459" spans="1:9" x14ac:dyDescent="0.25">
      <c r="A20459"/>
      <c r="B20459"/>
      <c r="C20459"/>
      <c r="D20459"/>
      <c r="E20459" s="148"/>
      <c r="F20459" s="148"/>
      <c r="G20459" s="149"/>
      <c r="H20459" s="148"/>
      <c r="I20459"/>
    </row>
    <row r="20460" spans="1:9" x14ac:dyDescent="0.25">
      <c r="A20460"/>
      <c r="B20460"/>
      <c r="C20460"/>
      <c r="D20460"/>
      <c r="E20460" s="148"/>
      <c r="F20460" s="148"/>
      <c r="G20460" s="149"/>
      <c r="H20460" s="148"/>
      <c r="I20460"/>
    </row>
    <row r="20461" spans="1:9" x14ac:dyDescent="0.25">
      <c r="A20461"/>
      <c r="B20461"/>
      <c r="C20461"/>
      <c r="D20461"/>
      <c r="E20461" s="148"/>
      <c r="F20461" s="148"/>
      <c r="G20461" s="149"/>
      <c r="H20461" s="148"/>
      <c r="I20461"/>
    </row>
    <row r="20462" spans="1:9" x14ac:dyDescent="0.25">
      <c r="A20462"/>
      <c r="B20462"/>
      <c r="C20462"/>
      <c r="D20462"/>
      <c r="E20462" s="148"/>
      <c r="F20462" s="148"/>
      <c r="G20462" s="149"/>
      <c r="H20462" s="148"/>
      <c r="I20462"/>
    </row>
    <row r="20463" spans="1:9" x14ac:dyDescent="0.25">
      <c r="A20463"/>
      <c r="B20463"/>
      <c r="C20463"/>
      <c r="D20463"/>
      <c r="E20463" s="148"/>
      <c r="F20463" s="148"/>
      <c r="G20463" s="149"/>
      <c r="H20463" s="148"/>
      <c r="I20463"/>
    </row>
    <row r="20464" spans="1:9" x14ac:dyDescent="0.25">
      <c r="A20464"/>
      <c r="B20464"/>
      <c r="C20464"/>
      <c r="D20464"/>
      <c r="E20464" s="148"/>
      <c r="F20464" s="148"/>
      <c r="G20464" s="149"/>
      <c r="H20464" s="148"/>
      <c r="I20464"/>
    </row>
    <row r="20465" spans="1:9" x14ac:dyDescent="0.25">
      <c r="A20465"/>
      <c r="B20465"/>
      <c r="C20465"/>
      <c r="D20465"/>
      <c r="E20465" s="148"/>
      <c r="F20465" s="148"/>
      <c r="G20465" s="149"/>
      <c r="H20465" s="148"/>
      <c r="I20465"/>
    </row>
    <row r="20466" spans="1:9" x14ac:dyDescent="0.25">
      <c r="A20466"/>
      <c r="B20466"/>
      <c r="C20466"/>
      <c r="D20466"/>
      <c r="E20466" s="148"/>
      <c r="F20466" s="148"/>
      <c r="G20466" s="149"/>
      <c r="H20466" s="148"/>
      <c r="I20466"/>
    </row>
    <row r="20467" spans="1:9" x14ac:dyDescent="0.25">
      <c r="A20467"/>
      <c r="B20467"/>
      <c r="C20467"/>
      <c r="D20467"/>
      <c r="E20467" s="148"/>
      <c r="F20467" s="148"/>
      <c r="G20467" s="149"/>
      <c r="H20467" s="148"/>
      <c r="I20467"/>
    </row>
    <row r="20468" spans="1:9" x14ac:dyDescent="0.25">
      <c r="A20468"/>
      <c r="B20468"/>
      <c r="C20468"/>
      <c r="D20468"/>
      <c r="E20468" s="148"/>
      <c r="F20468" s="148"/>
      <c r="G20468" s="149"/>
      <c r="H20468" s="148"/>
      <c r="I20468"/>
    </row>
    <row r="20469" spans="1:9" x14ac:dyDescent="0.25">
      <c r="A20469"/>
      <c r="B20469"/>
      <c r="C20469"/>
      <c r="D20469"/>
      <c r="E20469" s="148"/>
      <c r="F20469" s="148"/>
      <c r="G20469" s="149"/>
      <c r="H20469" s="148"/>
      <c r="I20469"/>
    </row>
    <row r="20470" spans="1:9" x14ac:dyDescent="0.25">
      <c r="A20470"/>
      <c r="B20470"/>
      <c r="C20470"/>
      <c r="D20470"/>
      <c r="E20470" s="148"/>
      <c r="F20470" s="148"/>
      <c r="G20470" s="149"/>
      <c r="H20470" s="148"/>
      <c r="I20470"/>
    </row>
    <row r="20471" spans="1:9" x14ac:dyDescent="0.25">
      <c r="A20471"/>
      <c r="B20471"/>
      <c r="C20471"/>
      <c r="D20471"/>
      <c r="E20471" s="148"/>
      <c r="F20471" s="148"/>
      <c r="G20471" s="149"/>
      <c r="H20471" s="148"/>
      <c r="I20471"/>
    </row>
    <row r="20472" spans="1:9" x14ac:dyDescent="0.25">
      <c r="A20472"/>
      <c r="B20472"/>
      <c r="C20472"/>
      <c r="D20472"/>
      <c r="E20472" s="148"/>
      <c r="F20472" s="148"/>
      <c r="G20472" s="149"/>
      <c r="H20472" s="148"/>
      <c r="I20472"/>
    </row>
    <row r="20473" spans="1:9" x14ac:dyDescent="0.25">
      <c r="A20473"/>
      <c r="B20473"/>
      <c r="C20473"/>
      <c r="D20473"/>
      <c r="E20473" s="148"/>
      <c r="F20473" s="148"/>
      <c r="G20473" s="149"/>
      <c r="H20473" s="148"/>
      <c r="I20473"/>
    </row>
    <row r="20474" spans="1:9" x14ac:dyDescent="0.25">
      <c r="A20474"/>
      <c r="B20474"/>
      <c r="C20474"/>
      <c r="D20474"/>
      <c r="E20474" s="148"/>
      <c r="F20474" s="148"/>
      <c r="G20474" s="149"/>
      <c r="H20474" s="148"/>
      <c r="I20474"/>
    </row>
    <row r="20475" spans="1:9" x14ac:dyDescent="0.25">
      <c r="A20475"/>
      <c r="B20475"/>
      <c r="C20475"/>
      <c r="D20475"/>
      <c r="E20475" s="148"/>
      <c r="F20475" s="148"/>
      <c r="G20475" s="149"/>
      <c r="H20475" s="148"/>
      <c r="I20475"/>
    </row>
    <row r="20476" spans="1:9" x14ac:dyDescent="0.25">
      <c r="A20476"/>
      <c r="B20476"/>
      <c r="C20476"/>
      <c r="D20476"/>
      <c r="E20476" s="148"/>
      <c r="F20476" s="148"/>
      <c r="G20476" s="149"/>
      <c r="H20476" s="148"/>
      <c r="I20476"/>
    </row>
    <row r="20477" spans="1:9" x14ac:dyDescent="0.25">
      <c r="A20477"/>
      <c r="B20477"/>
      <c r="C20477"/>
      <c r="D20477"/>
      <c r="E20477" s="148"/>
      <c r="F20477" s="148"/>
      <c r="G20477" s="149"/>
      <c r="H20477" s="148"/>
      <c r="I20477"/>
    </row>
    <row r="20478" spans="1:9" x14ac:dyDescent="0.25">
      <c r="A20478"/>
      <c r="B20478"/>
      <c r="C20478"/>
      <c r="D20478"/>
      <c r="E20478" s="148"/>
      <c r="F20478" s="148"/>
      <c r="G20478" s="149"/>
      <c r="H20478" s="148"/>
      <c r="I20478"/>
    </row>
    <row r="20479" spans="1:9" x14ac:dyDescent="0.25">
      <c r="A20479"/>
      <c r="B20479"/>
      <c r="C20479"/>
      <c r="D20479"/>
      <c r="E20479" s="148"/>
      <c r="F20479" s="148"/>
      <c r="G20479" s="149"/>
      <c r="H20479" s="148"/>
      <c r="I20479"/>
    </row>
    <row r="20480" spans="1:9" x14ac:dyDescent="0.25">
      <c r="A20480"/>
      <c r="B20480"/>
      <c r="C20480"/>
      <c r="D20480"/>
      <c r="E20480" s="148"/>
      <c r="F20480" s="148"/>
      <c r="G20480" s="149"/>
      <c r="H20480" s="148"/>
      <c r="I20480"/>
    </row>
    <row r="20481" spans="1:9" x14ac:dyDescent="0.25">
      <c r="A20481"/>
      <c r="B20481"/>
      <c r="C20481"/>
      <c r="D20481"/>
      <c r="E20481" s="148"/>
      <c r="F20481" s="148"/>
      <c r="G20481" s="149"/>
      <c r="H20481" s="148"/>
      <c r="I20481"/>
    </row>
    <row r="20482" spans="1:9" x14ac:dyDescent="0.25">
      <c r="A20482"/>
      <c r="B20482"/>
      <c r="C20482"/>
      <c r="D20482"/>
      <c r="E20482" s="148"/>
      <c r="F20482" s="148"/>
      <c r="G20482" s="149"/>
      <c r="H20482" s="148"/>
      <c r="I20482"/>
    </row>
    <row r="20483" spans="1:9" x14ac:dyDescent="0.25">
      <c r="A20483"/>
      <c r="B20483"/>
      <c r="C20483"/>
      <c r="D20483"/>
      <c r="E20483" s="148"/>
      <c r="F20483" s="148"/>
      <c r="G20483" s="149"/>
      <c r="H20483" s="148"/>
      <c r="I20483"/>
    </row>
    <row r="20484" spans="1:9" x14ac:dyDescent="0.25">
      <c r="A20484"/>
      <c r="B20484"/>
      <c r="C20484"/>
      <c r="D20484"/>
      <c r="E20484" s="148"/>
      <c r="F20484" s="148"/>
      <c r="G20484" s="149"/>
      <c r="H20484" s="148"/>
      <c r="I20484"/>
    </row>
    <row r="20485" spans="1:9" x14ac:dyDescent="0.25">
      <c r="A20485"/>
      <c r="B20485"/>
      <c r="C20485"/>
      <c r="D20485"/>
      <c r="E20485" s="148"/>
      <c r="F20485" s="148"/>
      <c r="G20485" s="149"/>
      <c r="H20485" s="148"/>
      <c r="I20485"/>
    </row>
    <row r="20486" spans="1:9" x14ac:dyDescent="0.25">
      <c r="A20486"/>
      <c r="B20486"/>
      <c r="C20486"/>
      <c r="D20486"/>
      <c r="E20486" s="148"/>
      <c r="F20486" s="148"/>
      <c r="G20486" s="149"/>
      <c r="H20486" s="148"/>
      <c r="I20486"/>
    </row>
    <row r="20487" spans="1:9" x14ac:dyDescent="0.25">
      <c r="A20487"/>
      <c r="B20487"/>
      <c r="C20487"/>
      <c r="D20487"/>
      <c r="E20487" s="148"/>
      <c r="F20487" s="148"/>
      <c r="G20487" s="149"/>
      <c r="H20487" s="148"/>
      <c r="I20487"/>
    </row>
    <row r="20488" spans="1:9" x14ac:dyDescent="0.25">
      <c r="A20488"/>
      <c r="B20488"/>
      <c r="C20488"/>
      <c r="D20488"/>
      <c r="E20488" s="148"/>
      <c r="F20488" s="148"/>
      <c r="G20488" s="149"/>
      <c r="H20488" s="148"/>
      <c r="I20488"/>
    </row>
    <row r="20489" spans="1:9" x14ac:dyDescent="0.25">
      <c r="A20489"/>
      <c r="B20489"/>
      <c r="C20489"/>
      <c r="D20489"/>
      <c r="E20489" s="148"/>
      <c r="F20489" s="148"/>
      <c r="G20489" s="149"/>
      <c r="H20489" s="148"/>
      <c r="I20489"/>
    </row>
    <row r="20490" spans="1:9" x14ac:dyDescent="0.25">
      <c r="A20490"/>
      <c r="B20490"/>
      <c r="C20490"/>
      <c r="D20490"/>
      <c r="E20490" s="148"/>
      <c r="F20490" s="148"/>
      <c r="G20490" s="149"/>
      <c r="H20490" s="148"/>
      <c r="I20490"/>
    </row>
    <row r="20491" spans="1:9" x14ac:dyDescent="0.25">
      <c r="A20491"/>
      <c r="B20491"/>
      <c r="C20491"/>
      <c r="D20491"/>
      <c r="E20491" s="148"/>
      <c r="F20491" s="148"/>
      <c r="G20491" s="149"/>
      <c r="H20491" s="148"/>
      <c r="I20491"/>
    </row>
    <row r="20492" spans="1:9" x14ac:dyDescent="0.25">
      <c r="A20492"/>
      <c r="B20492"/>
      <c r="C20492"/>
      <c r="D20492"/>
      <c r="E20492" s="148"/>
      <c r="F20492" s="148"/>
      <c r="G20492" s="149"/>
      <c r="H20492" s="148"/>
      <c r="I20492"/>
    </row>
    <row r="20493" spans="1:9" x14ac:dyDescent="0.25">
      <c r="A20493"/>
      <c r="B20493"/>
      <c r="C20493"/>
      <c r="D20493"/>
      <c r="E20493" s="148"/>
      <c r="F20493" s="148"/>
      <c r="G20493" s="149"/>
      <c r="H20493" s="148"/>
      <c r="I20493"/>
    </row>
    <row r="20494" spans="1:9" x14ac:dyDescent="0.25">
      <c r="A20494"/>
      <c r="B20494"/>
      <c r="C20494"/>
      <c r="D20494"/>
      <c r="E20494" s="148"/>
      <c r="F20494" s="148"/>
      <c r="G20494" s="149"/>
      <c r="H20494" s="148"/>
      <c r="I20494"/>
    </row>
    <row r="20495" spans="1:9" x14ac:dyDescent="0.25">
      <c r="A20495"/>
      <c r="B20495"/>
      <c r="C20495"/>
      <c r="D20495"/>
      <c r="E20495" s="148"/>
      <c r="F20495" s="148"/>
      <c r="G20495" s="149"/>
      <c r="H20495" s="148"/>
      <c r="I20495"/>
    </row>
    <row r="20496" spans="1:9" x14ac:dyDescent="0.25">
      <c r="A20496"/>
      <c r="B20496"/>
      <c r="C20496"/>
      <c r="D20496"/>
      <c r="E20496" s="148"/>
      <c r="F20496" s="148"/>
      <c r="G20496" s="149"/>
      <c r="H20496" s="148"/>
      <c r="I20496"/>
    </row>
    <row r="20497" spans="1:9" x14ac:dyDescent="0.25">
      <c r="A20497"/>
      <c r="B20497"/>
      <c r="C20497"/>
      <c r="D20497"/>
      <c r="E20497" s="148"/>
      <c r="F20497" s="148"/>
      <c r="G20497" s="149"/>
      <c r="H20497" s="148"/>
      <c r="I20497"/>
    </row>
    <row r="20498" spans="1:9" x14ac:dyDescent="0.25">
      <c r="A20498"/>
      <c r="B20498"/>
      <c r="C20498"/>
      <c r="D20498"/>
      <c r="E20498" s="148"/>
      <c r="F20498" s="148"/>
      <c r="G20498" s="149"/>
      <c r="H20498" s="148"/>
      <c r="I20498"/>
    </row>
    <row r="20499" spans="1:9" x14ac:dyDescent="0.25">
      <c r="A20499"/>
      <c r="B20499"/>
      <c r="C20499"/>
      <c r="D20499"/>
      <c r="E20499" s="148"/>
      <c r="F20499" s="148"/>
      <c r="G20499" s="149"/>
      <c r="H20499" s="148"/>
      <c r="I20499"/>
    </row>
    <row r="20500" spans="1:9" x14ac:dyDescent="0.25">
      <c r="A20500"/>
      <c r="B20500"/>
      <c r="C20500"/>
      <c r="D20500"/>
      <c r="E20500" s="148"/>
      <c r="F20500" s="148"/>
      <c r="G20500" s="149"/>
      <c r="H20500" s="148"/>
      <c r="I20500"/>
    </row>
    <row r="20501" spans="1:9" x14ac:dyDescent="0.25">
      <c r="A20501"/>
      <c r="B20501"/>
      <c r="C20501"/>
      <c r="D20501"/>
      <c r="E20501" s="148"/>
      <c r="F20501" s="148"/>
      <c r="G20501" s="149"/>
      <c r="H20501" s="148"/>
      <c r="I20501"/>
    </row>
    <row r="20502" spans="1:9" x14ac:dyDescent="0.25">
      <c r="A20502"/>
      <c r="B20502"/>
      <c r="C20502"/>
      <c r="D20502"/>
      <c r="E20502" s="148"/>
      <c r="F20502" s="148"/>
      <c r="G20502" s="149"/>
      <c r="H20502" s="148"/>
      <c r="I20502"/>
    </row>
    <row r="20503" spans="1:9" x14ac:dyDescent="0.25">
      <c r="A20503"/>
      <c r="B20503"/>
      <c r="C20503"/>
      <c r="D20503"/>
      <c r="E20503" s="148"/>
      <c r="F20503" s="148"/>
      <c r="G20503" s="149"/>
      <c r="H20503" s="148"/>
      <c r="I20503"/>
    </row>
    <row r="20504" spans="1:9" x14ac:dyDescent="0.25">
      <c r="A20504"/>
      <c r="B20504"/>
      <c r="C20504"/>
      <c r="D20504"/>
      <c r="E20504" s="148"/>
      <c r="F20504" s="148"/>
      <c r="G20504" s="149"/>
      <c r="H20504" s="148"/>
      <c r="I20504"/>
    </row>
    <row r="20505" spans="1:9" x14ac:dyDescent="0.25">
      <c r="A20505"/>
      <c r="B20505"/>
      <c r="C20505"/>
      <c r="D20505"/>
      <c r="E20505" s="148"/>
      <c r="F20505" s="148"/>
      <c r="G20505" s="149"/>
      <c r="H20505" s="148"/>
      <c r="I20505"/>
    </row>
    <row r="20506" spans="1:9" x14ac:dyDescent="0.25">
      <c r="A20506"/>
      <c r="B20506"/>
      <c r="C20506"/>
      <c r="D20506"/>
      <c r="E20506" s="148"/>
      <c r="F20506" s="148"/>
      <c r="G20506" s="149"/>
      <c r="H20506" s="148"/>
      <c r="I20506"/>
    </row>
    <row r="20507" spans="1:9" x14ac:dyDescent="0.25">
      <c r="A20507"/>
      <c r="B20507"/>
      <c r="C20507"/>
      <c r="D20507"/>
      <c r="E20507" s="148"/>
      <c r="F20507" s="148"/>
      <c r="G20507" s="149"/>
      <c r="H20507" s="148"/>
      <c r="I20507"/>
    </row>
    <row r="20508" spans="1:9" x14ac:dyDescent="0.25">
      <c r="A20508"/>
      <c r="B20508"/>
      <c r="C20508"/>
      <c r="D20508"/>
      <c r="E20508" s="148"/>
      <c r="F20508" s="148"/>
      <c r="G20508" s="149"/>
      <c r="H20508" s="148"/>
      <c r="I20508"/>
    </row>
    <row r="20509" spans="1:9" x14ac:dyDescent="0.25">
      <c r="A20509"/>
      <c r="B20509"/>
      <c r="C20509"/>
      <c r="D20509"/>
      <c r="E20509" s="148"/>
      <c r="F20509" s="148"/>
      <c r="G20509" s="149"/>
      <c r="H20509" s="148"/>
      <c r="I20509"/>
    </row>
    <row r="20510" spans="1:9" x14ac:dyDescent="0.25">
      <c r="A20510"/>
      <c r="B20510"/>
      <c r="C20510"/>
      <c r="D20510"/>
      <c r="E20510" s="148"/>
      <c r="F20510" s="148"/>
      <c r="G20510" s="149"/>
      <c r="H20510" s="148"/>
      <c r="I20510"/>
    </row>
    <row r="20511" spans="1:9" x14ac:dyDescent="0.25">
      <c r="A20511"/>
      <c r="B20511"/>
      <c r="C20511"/>
      <c r="D20511"/>
      <c r="E20511" s="148"/>
      <c r="F20511" s="148"/>
      <c r="G20511" s="149"/>
      <c r="H20511" s="148"/>
      <c r="I20511"/>
    </row>
    <row r="20512" spans="1:9" x14ac:dyDescent="0.25">
      <c r="A20512"/>
      <c r="B20512"/>
      <c r="C20512"/>
      <c r="D20512"/>
      <c r="E20512" s="148"/>
      <c r="F20512" s="148"/>
      <c r="G20512" s="149"/>
      <c r="H20512" s="148"/>
      <c r="I20512"/>
    </row>
    <row r="20513" spans="1:9" x14ac:dyDescent="0.25">
      <c r="A20513"/>
      <c r="B20513"/>
      <c r="C20513"/>
      <c r="D20513"/>
      <c r="E20513" s="148"/>
      <c r="F20513" s="148"/>
      <c r="G20513" s="149"/>
      <c r="H20513" s="148"/>
      <c r="I20513"/>
    </row>
    <row r="20514" spans="1:9" x14ac:dyDescent="0.25">
      <c r="A20514"/>
      <c r="B20514"/>
      <c r="C20514"/>
      <c r="D20514"/>
      <c r="E20514" s="148"/>
      <c r="F20514" s="148"/>
      <c r="G20514" s="149"/>
      <c r="H20514" s="148"/>
      <c r="I20514"/>
    </row>
    <row r="20515" spans="1:9" x14ac:dyDescent="0.25">
      <c r="A20515"/>
      <c r="B20515"/>
      <c r="C20515"/>
      <c r="D20515"/>
      <c r="E20515" s="148"/>
      <c r="F20515" s="148"/>
      <c r="G20515" s="149"/>
      <c r="H20515" s="148"/>
      <c r="I20515"/>
    </row>
    <row r="20516" spans="1:9" x14ac:dyDescent="0.25">
      <c r="A20516"/>
      <c r="B20516"/>
      <c r="C20516"/>
      <c r="D20516"/>
      <c r="E20516" s="148"/>
      <c r="F20516" s="148"/>
      <c r="G20516" s="149"/>
      <c r="H20516" s="148"/>
      <c r="I20516"/>
    </row>
    <row r="20517" spans="1:9" x14ac:dyDescent="0.25">
      <c r="A20517"/>
      <c r="B20517"/>
      <c r="C20517"/>
      <c r="D20517"/>
      <c r="E20517" s="148"/>
      <c r="F20517" s="148"/>
      <c r="G20517" s="149"/>
      <c r="H20517" s="148"/>
      <c r="I20517"/>
    </row>
    <row r="20518" spans="1:9" x14ac:dyDescent="0.25">
      <c r="A20518"/>
      <c r="B20518"/>
      <c r="C20518"/>
      <c r="D20518"/>
      <c r="E20518" s="148"/>
      <c r="F20518" s="148"/>
      <c r="G20518" s="149"/>
      <c r="H20518" s="148"/>
      <c r="I20518"/>
    </row>
    <row r="20519" spans="1:9" x14ac:dyDescent="0.25">
      <c r="A20519"/>
      <c r="B20519"/>
      <c r="C20519"/>
      <c r="D20519"/>
      <c r="E20519" s="148"/>
      <c r="F20519" s="148"/>
      <c r="G20519" s="149"/>
      <c r="H20519" s="148"/>
      <c r="I20519"/>
    </row>
    <row r="20520" spans="1:9" x14ac:dyDescent="0.25">
      <c r="A20520"/>
      <c r="B20520"/>
      <c r="C20520"/>
      <c r="D20520"/>
      <c r="E20520" s="148"/>
      <c r="F20520" s="148"/>
      <c r="G20520" s="149"/>
      <c r="H20520" s="148"/>
      <c r="I20520"/>
    </row>
    <row r="20521" spans="1:9" x14ac:dyDescent="0.25">
      <c r="A20521"/>
      <c r="B20521"/>
      <c r="C20521"/>
      <c r="D20521"/>
      <c r="E20521" s="148"/>
      <c r="F20521" s="148"/>
      <c r="G20521" s="149"/>
      <c r="H20521" s="148"/>
      <c r="I20521"/>
    </row>
    <row r="20522" spans="1:9" x14ac:dyDescent="0.25">
      <c r="A20522"/>
      <c r="B20522"/>
      <c r="C20522"/>
      <c r="D20522"/>
      <c r="E20522" s="148"/>
      <c r="F20522" s="148"/>
      <c r="G20522" s="149"/>
      <c r="H20522" s="148"/>
      <c r="I20522"/>
    </row>
    <row r="20523" spans="1:9" x14ac:dyDescent="0.25">
      <c r="A20523"/>
      <c r="B20523"/>
      <c r="C20523"/>
      <c r="D20523"/>
      <c r="E20523" s="148"/>
      <c r="F20523" s="148"/>
      <c r="G20523" s="149"/>
      <c r="H20523" s="148"/>
      <c r="I20523"/>
    </row>
    <row r="20524" spans="1:9" x14ac:dyDescent="0.25">
      <c r="A20524"/>
      <c r="B20524"/>
      <c r="C20524"/>
      <c r="D20524"/>
      <c r="E20524" s="148"/>
      <c r="F20524" s="148"/>
      <c r="G20524" s="149"/>
      <c r="H20524" s="148"/>
      <c r="I20524"/>
    </row>
    <row r="20525" spans="1:9" x14ac:dyDescent="0.25">
      <c r="A20525"/>
      <c r="B20525"/>
      <c r="C20525"/>
      <c r="D20525"/>
      <c r="E20525" s="148"/>
      <c r="F20525" s="148"/>
      <c r="G20525" s="149"/>
      <c r="H20525" s="148"/>
      <c r="I20525"/>
    </row>
    <row r="20526" spans="1:9" x14ac:dyDescent="0.25">
      <c r="A20526"/>
      <c r="B20526"/>
      <c r="C20526"/>
      <c r="D20526"/>
      <c r="E20526" s="148"/>
      <c r="F20526" s="148"/>
      <c r="G20526" s="149"/>
      <c r="H20526" s="148"/>
      <c r="I20526"/>
    </row>
    <row r="20527" spans="1:9" x14ac:dyDescent="0.25">
      <c r="A20527"/>
      <c r="B20527"/>
      <c r="C20527"/>
      <c r="D20527"/>
      <c r="E20527" s="148"/>
      <c r="F20527" s="148"/>
      <c r="G20527" s="149"/>
      <c r="H20527" s="148"/>
      <c r="I20527"/>
    </row>
    <row r="20528" spans="1:9" x14ac:dyDescent="0.25">
      <c r="A20528"/>
      <c r="B20528"/>
      <c r="C20528"/>
      <c r="D20528"/>
      <c r="E20528" s="148"/>
      <c r="F20528" s="148"/>
      <c r="G20528" s="149"/>
      <c r="H20528" s="148"/>
      <c r="I20528"/>
    </row>
    <row r="20529" spans="1:9" x14ac:dyDescent="0.25">
      <c r="A20529"/>
      <c r="B20529"/>
      <c r="C20529"/>
      <c r="D20529"/>
      <c r="E20529" s="148"/>
      <c r="F20529" s="148"/>
      <c r="G20529" s="149"/>
      <c r="H20529" s="148"/>
      <c r="I20529"/>
    </row>
    <row r="20530" spans="1:9" x14ac:dyDescent="0.25">
      <c r="A20530"/>
      <c r="B20530"/>
      <c r="C20530"/>
      <c r="D20530"/>
      <c r="E20530" s="148"/>
      <c r="F20530" s="148"/>
      <c r="G20530" s="149"/>
      <c r="H20530" s="148"/>
      <c r="I20530"/>
    </row>
    <row r="20531" spans="1:9" x14ac:dyDescent="0.25">
      <c r="A20531"/>
      <c r="B20531"/>
      <c r="C20531"/>
      <c r="D20531"/>
      <c r="E20531" s="148"/>
      <c r="F20531" s="148"/>
      <c r="G20531" s="149"/>
      <c r="H20531" s="148"/>
      <c r="I20531"/>
    </row>
    <row r="20532" spans="1:9" x14ac:dyDescent="0.25">
      <c r="A20532"/>
      <c r="B20532"/>
      <c r="C20532"/>
      <c r="D20532"/>
      <c r="E20532" s="148"/>
      <c r="F20532" s="148"/>
      <c r="G20532" s="149"/>
      <c r="H20532" s="148"/>
      <c r="I20532"/>
    </row>
    <row r="20533" spans="1:9" x14ac:dyDescent="0.25">
      <c r="A20533"/>
      <c r="B20533"/>
      <c r="C20533"/>
      <c r="D20533"/>
      <c r="E20533" s="148"/>
      <c r="F20533" s="148"/>
      <c r="G20533" s="149"/>
      <c r="H20533" s="148"/>
      <c r="I20533"/>
    </row>
    <row r="20534" spans="1:9" x14ac:dyDescent="0.25">
      <c r="A20534"/>
      <c r="B20534"/>
      <c r="C20534"/>
      <c r="D20534"/>
      <c r="E20534" s="148"/>
      <c r="F20534" s="148"/>
      <c r="G20534" s="149"/>
      <c r="H20534" s="148"/>
      <c r="I20534"/>
    </row>
    <row r="20535" spans="1:9" x14ac:dyDescent="0.25">
      <c r="A20535"/>
      <c r="B20535"/>
      <c r="C20535"/>
      <c r="D20535"/>
      <c r="E20535" s="148"/>
      <c r="F20535" s="148"/>
      <c r="G20535" s="149"/>
      <c r="H20535" s="148"/>
      <c r="I20535"/>
    </row>
    <row r="20536" spans="1:9" x14ac:dyDescent="0.25">
      <c r="A20536"/>
      <c r="B20536"/>
      <c r="C20536"/>
      <c r="D20536"/>
      <c r="E20536" s="148"/>
      <c r="F20536" s="148"/>
      <c r="G20536" s="149"/>
      <c r="H20536" s="148"/>
      <c r="I20536"/>
    </row>
    <row r="20537" spans="1:9" x14ac:dyDescent="0.25">
      <c r="A20537"/>
      <c r="B20537"/>
      <c r="C20537"/>
      <c r="D20537"/>
      <c r="E20537" s="148"/>
      <c r="F20537" s="148"/>
      <c r="G20537" s="149"/>
      <c r="H20537" s="148"/>
      <c r="I20537"/>
    </row>
    <row r="20538" spans="1:9" x14ac:dyDescent="0.25">
      <c r="A20538"/>
      <c r="B20538"/>
      <c r="C20538"/>
      <c r="D20538"/>
      <c r="E20538" s="148"/>
      <c r="F20538" s="148"/>
      <c r="G20538" s="149"/>
      <c r="H20538" s="148"/>
      <c r="I20538"/>
    </row>
    <row r="20539" spans="1:9" x14ac:dyDescent="0.25">
      <c r="A20539"/>
      <c r="B20539"/>
      <c r="C20539"/>
      <c r="D20539"/>
      <c r="E20539" s="148"/>
      <c r="F20539" s="148"/>
      <c r="G20539" s="149"/>
      <c r="H20539" s="148"/>
      <c r="I20539"/>
    </row>
    <row r="20540" spans="1:9" x14ac:dyDescent="0.25">
      <c r="A20540"/>
      <c r="B20540"/>
      <c r="C20540"/>
      <c r="D20540"/>
      <c r="E20540" s="148"/>
      <c r="F20540" s="148"/>
      <c r="G20540" s="149"/>
      <c r="H20540" s="148"/>
      <c r="I20540"/>
    </row>
    <row r="20541" spans="1:9" x14ac:dyDescent="0.25">
      <c r="A20541"/>
      <c r="B20541"/>
      <c r="C20541"/>
      <c r="D20541"/>
      <c r="E20541" s="148"/>
      <c r="F20541" s="148"/>
      <c r="G20541" s="149"/>
      <c r="H20541" s="148"/>
      <c r="I20541"/>
    </row>
    <row r="20542" spans="1:9" x14ac:dyDescent="0.25">
      <c r="A20542"/>
      <c r="B20542"/>
      <c r="C20542"/>
      <c r="D20542"/>
      <c r="E20542" s="148"/>
      <c r="F20542" s="148"/>
      <c r="G20542" s="149"/>
      <c r="H20542" s="148"/>
      <c r="I20542"/>
    </row>
    <row r="20543" spans="1:9" x14ac:dyDescent="0.25">
      <c r="A20543"/>
      <c r="B20543"/>
      <c r="C20543"/>
      <c r="D20543"/>
      <c r="E20543" s="148"/>
      <c r="F20543" s="148"/>
      <c r="G20543" s="149"/>
      <c r="H20543" s="148"/>
      <c r="I20543"/>
    </row>
    <row r="20544" spans="1:9" x14ac:dyDescent="0.25">
      <c r="A20544"/>
      <c r="B20544"/>
      <c r="C20544"/>
      <c r="D20544"/>
      <c r="E20544" s="148"/>
      <c r="F20544" s="148"/>
      <c r="G20544" s="149"/>
      <c r="H20544" s="148"/>
      <c r="I20544"/>
    </row>
    <row r="20545" spans="1:9" x14ac:dyDescent="0.25">
      <c r="A20545"/>
      <c r="B20545"/>
      <c r="C20545"/>
      <c r="D20545"/>
      <c r="E20545" s="148"/>
      <c r="F20545" s="148"/>
      <c r="G20545" s="149"/>
      <c r="H20545" s="148"/>
      <c r="I20545"/>
    </row>
    <row r="20546" spans="1:9" x14ac:dyDescent="0.25">
      <c r="A20546"/>
      <c r="B20546"/>
      <c r="C20546"/>
      <c r="D20546"/>
      <c r="E20546" s="148"/>
      <c r="F20546" s="148"/>
      <c r="G20546" s="149"/>
      <c r="H20546" s="148"/>
      <c r="I20546"/>
    </row>
    <row r="20547" spans="1:9" x14ac:dyDescent="0.25">
      <c r="A20547"/>
      <c r="B20547"/>
      <c r="C20547"/>
      <c r="D20547"/>
      <c r="E20547" s="148"/>
      <c r="F20547" s="148"/>
      <c r="G20547" s="149"/>
      <c r="H20547" s="148"/>
      <c r="I20547"/>
    </row>
    <row r="20548" spans="1:9" x14ac:dyDescent="0.25">
      <c r="A20548"/>
      <c r="B20548"/>
      <c r="C20548"/>
      <c r="D20548"/>
      <c r="E20548" s="148"/>
      <c r="F20548" s="148"/>
      <c r="G20548" s="149"/>
      <c r="H20548" s="148"/>
      <c r="I20548"/>
    </row>
    <row r="20549" spans="1:9" x14ac:dyDescent="0.25">
      <c r="A20549"/>
      <c r="B20549"/>
      <c r="C20549"/>
      <c r="D20549"/>
      <c r="E20549" s="148"/>
      <c r="F20549" s="148"/>
      <c r="G20549" s="149"/>
      <c r="H20549" s="148"/>
      <c r="I20549"/>
    </row>
    <row r="20550" spans="1:9" x14ac:dyDescent="0.25">
      <c r="A20550"/>
      <c r="B20550"/>
      <c r="C20550"/>
      <c r="D20550"/>
      <c r="E20550" s="148"/>
      <c r="F20550" s="148"/>
      <c r="G20550" s="149"/>
      <c r="H20550" s="148"/>
      <c r="I20550"/>
    </row>
    <row r="20551" spans="1:9" x14ac:dyDescent="0.25">
      <c r="A20551"/>
      <c r="B20551"/>
      <c r="C20551"/>
      <c r="D20551"/>
      <c r="E20551" s="148"/>
      <c r="F20551" s="148"/>
      <c r="G20551" s="149"/>
      <c r="H20551" s="148"/>
      <c r="I20551"/>
    </row>
    <row r="20552" spans="1:9" x14ac:dyDescent="0.25">
      <c r="A20552"/>
      <c r="B20552"/>
      <c r="C20552"/>
      <c r="D20552"/>
      <c r="E20552" s="148"/>
      <c r="F20552" s="148"/>
      <c r="G20552" s="149"/>
      <c r="H20552" s="148"/>
      <c r="I20552"/>
    </row>
    <row r="20553" spans="1:9" x14ac:dyDescent="0.25">
      <c r="A20553"/>
      <c r="B20553"/>
      <c r="C20553"/>
      <c r="D20553"/>
      <c r="E20553" s="148"/>
      <c r="F20553" s="148"/>
      <c r="G20553" s="149"/>
      <c r="H20553" s="148"/>
      <c r="I20553"/>
    </row>
    <row r="20554" spans="1:9" x14ac:dyDescent="0.25">
      <c r="A20554"/>
      <c r="B20554"/>
      <c r="C20554"/>
      <c r="D20554"/>
      <c r="E20554" s="148"/>
      <c r="F20554" s="148"/>
      <c r="G20554" s="149"/>
      <c r="H20554" s="148"/>
      <c r="I20554"/>
    </row>
    <row r="20555" spans="1:9" x14ac:dyDescent="0.25">
      <c r="A20555"/>
      <c r="B20555"/>
      <c r="C20555"/>
      <c r="D20555"/>
      <c r="E20555" s="148"/>
      <c r="F20555" s="148"/>
      <c r="G20555" s="149"/>
      <c r="H20555" s="148"/>
      <c r="I20555"/>
    </row>
    <row r="20556" spans="1:9" x14ac:dyDescent="0.25">
      <c r="A20556"/>
      <c r="B20556"/>
      <c r="C20556"/>
      <c r="D20556"/>
      <c r="E20556" s="148"/>
      <c r="F20556" s="148"/>
      <c r="G20556" s="149"/>
      <c r="H20556" s="148"/>
      <c r="I20556"/>
    </row>
    <row r="20557" spans="1:9" x14ac:dyDescent="0.25">
      <c r="A20557"/>
      <c r="B20557"/>
      <c r="C20557"/>
      <c r="D20557"/>
      <c r="E20557" s="148"/>
      <c r="F20557" s="148"/>
      <c r="G20557" s="149"/>
      <c r="H20557" s="148"/>
      <c r="I20557"/>
    </row>
    <row r="20558" spans="1:9" x14ac:dyDescent="0.25">
      <c r="A20558"/>
      <c r="B20558"/>
      <c r="C20558"/>
      <c r="D20558"/>
      <c r="E20558" s="148"/>
      <c r="F20558" s="148"/>
      <c r="G20558" s="149"/>
      <c r="H20558" s="148"/>
      <c r="I20558"/>
    </row>
    <row r="20559" spans="1:9" x14ac:dyDescent="0.25">
      <c r="A20559"/>
      <c r="B20559"/>
      <c r="C20559"/>
      <c r="D20559"/>
      <c r="E20559" s="148"/>
      <c r="F20559" s="148"/>
      <c r="G20559" s="149"/>
      <c r="H20559" s="148"/>
      <c r="I20559"/>
    </row>
    <row r="20560" spans="1:9" x14ac:dyDescent="0.25">
      <c r="A20560"/>
      <c r="B20560"/>
      <c r="C20560"/>
      <c r="D20560"/>
      <c r="E20560" s="148"/>
      <c r="F20560" s="148"/>
      <c r="G20560" s="149"/>
      <c r="H20560" s="148"/>
      <c r="I20560"/>
    </row>
    <row r="20561" spans="1:9" x14ac:dyDescent="0.25">
      <c r="A20561"/>
      <c r="B20561"/>
      <c r="C20561"/>
      <c r="D20561"/>
      <c r="E20561" s="148"/>
      <c r="F20561" s="148"/>
      <c r="G20561" s="149"/>
      <c r="H20561" s="148"/>
      <c r="I20561"/>
    </row>
    <row r="20562" spans="1:9" x14ac:dyDescent="0.25">
      <c r="A20562"/>
      <c r="B20562"/>
      <c r="C20562"/>
      <c r="D20562"/>
      <c r="E20562" s="148"/>
      <c r="F20562" s="148"/>
      <c r="G20562" s="149"/>
      <c r="H20562" s="148"/>
      <c r="I20562"/>
    </row>
    <row r="20563" spans="1:9" x14ac:dyDescent="0.25">
      <c r="A20563"/>
      <c r="B20563"/>
      <c r="C20563"/>
      <c r="D20563"/>
      <c r="E20563" s="148"/>
      <c r="F20563" s="148"/>
      <c r="G20563" s="149"/>
      <c r="H20563" s="148"/>
      <c r="I20563"/>
    </row>
    <row r="20564" spans="1:9" x14ac:dyDescent="0.25">
      <c r="A20564"/>
      <c r="B20564"/>
      <c r="C20564"/>
      <c r="D20564"/>
      <c r="E20564" s="148"/>
      <c r="F20564" s="148"/>
      <c r="G20564" s="149"/>
      <c r="H20564" s="148"/>
      <c r="I20564"/>
    </row>
    <row r="20565" spans="1:9" x14ac:dyDescent="0.25">
      <c r="A20565"/>
      <c r="B20565"/>
      <c r="C20565"/>
      <c r="D20565"/>
      <c r="E20565" s="148"/>
      <c r="F20565" s="148"/>
      <c r="G20565" s="149"/>
      <c r="H20565" s="148"/>
      <c r="I20565"/>
    </row>
    <row r="20566" spans="1:9" x14ac:dyDescent="0.25">
      <c r="A20566"/>
      <c r="B20566"/>
      <c r="C20566"/>
      <c r="D20566"/>
      <c r="E20566" s="148"/>
      <c r="F20566" s="148"/>
      <c r="G20566" s="149"/>
      <c r="H20566" s="148"/>
      <c r="I20566"/>
    </row>
    <row r="20567" spans="1:9" x14ac:dyDescent="0.25">
      <c r="A20567"/>
      <c r="B20567"/>
      <c r="C20567"/>
      <c r="D20567"/>
      <c r="E20567" s="148"/>
      <c r="F20567" s="148"/>
      <c r="G20567" s="149"/>
      <c r="H20567" s="148"/>
      <c r="I20567"/>
    </row>
    <row r="20568" spans="1:9" x14ac:dyDescent="0.25">
      <c r="A20568"/>
      <c r="B20568"/>
      <c r="C20568"/>
      <c r="D20568"/>
      <c r="E20568" s="148"/>
      <c r="F20568" s="148"/>
      <c r="G20568" s="149"/>
      <c r="H20568" s="148"/>
      <c r="I20568"/>
    </row>
    <row r="20569" spans="1:9" x14ac:dyDescent="0.25">
      <c r="A20569"/>
      <c r="B20569"/>
      <c r="C20569"/>
      <c r="D20569"/>
      <c r="E20569" s="148"/>
      <c r="F20569" s="148"/>
      <c r="G20569" s="149"/>
      <c r="H20569" s="148"/>
      <c r="I20569"/>
    </row>
    <row r="20570" spans="1:9" x14ac:dyDescent="0.25">
      <c r="A20570"/>
      <c r="B20570"/>
      <c r="C20570"/>
      <c r="D20570"/>
      <c r="E20570" s="148"/>
      <c r="F20570" s="148"/>
      <c r="G20570" s="149"/>
      <c r="H20570" s="148"/>
      <c r="I20570"/>
    </row>
    <row r="20571" spans="1:9" x14ac:dyDescent="0.25">
      <c r="A20571"/>
      <c r="B20571"/>
      <c r="C20571"/>
      <c r="D20571"/>
      <c r="E20571" s="148"/>
      <c r="F20571" s="148"/>
      <c r="G20571" s="149"/>
      <c r="H20571" s="148"/>
      <c r="I20571"/>
    </row>
    <row r="20572" spans="1:9" x14ac:dyDescent="0.25">
      <c r="A20572"/>
      <c r="B20572"/>
      <c r="C20572"/>
      <c r="D20572"/>
      <c r="E20572" s="148"/>
      <c r="F20572" s="148"/>
      <c r="G20572" s="149"/>
      <c r="H20572" s="148"/>
      <c r="I20572"/>
    </row>
    <row r="20573" spans="1:9" x14ac:dyDescent="0.25">
      <c r="A20573"/>
      <c r="B20573"/>
      <c r="C20573"/>
      <c r="D20573"/>
      <c r="E20573" s="148"/>
      <c r="F20573" s="148"/>
      <c r="G20573" s="149"/>
      <c r="H20573" s="148"/>
      <c r="I20573"/>
    </row>
    <row r="20574" spans="1:9" x14ac:dyDescent="0.25">
      <c r="A20574"/>
      <c r="B20574"/>
      <c r="C20574"/>
      <c r="D20574"/>
      <c r="E20574" s="148"/>
      <c r="F20574" s="148"/>
      <c r="G20574" s="149"/>
      <c r="H20574" s="148"/>
      <c r="I20574"/>
    </row>
    <row r="20575" spans="1:9" x14ac:dyDescent="0.25">
      <c r="A20575"/>
      <c r="B20575"/>
      <c r="C20575"/>
      <c r="D20575"/>
      <c r="E20575" s="148"/>
      <c r="F20575" s="148"/>
      <c r="G20575" s="149"/>
      <c r="H20575" s="148"/>
      <c r="I20575"/>
    </row>
    <row r="20576" spans="1:9" x14ac:dyDescent="0.25">
      <c r="A20576"/>
      <c r="B20576"/>
      <c r="C20576"/>
      <c r="D20576"/>
      <c r="E20576" s="148"/>
      <c r="F20576" s="148"/>
      <c r="G20576" s="149"/>
      <c r="H20576" s="148"/>
      <c r="I20576"/>
    </row>
    <row r="20577" spans="1:9" x14ac:dyDescent="0.25">
      <c r="A20577"/>
      <c r="B20577"/>
      <c r="C20577"/>
      <c r="D20577"/>
      <c r="E20577" s="148"/>
      <c r="F20577" s="148"/>
      <c r="G20577" s="149"/>
      <c r="H20577" s="148"/>
      <c r="I20577"/>
    </row>
    <row r="20578" spans="1:9" x14ac:dyDescent="0.25">
      <c r="A20578"/>
      <c r="B20578"/>
      <c r="C20578"/>
      <c r="D20578"/>
      <c r="E20578" s="148"/>
      <c r="F20578" s="148"/>
      <c r="G20578" s="149"/>
      <c r="H20578" s="148"/>
      <c r="I20578"/>
    </row>
    <row r="20579" spans="1:9" x14ac:dyDescent="0.25">
      <c r="A20579"/>
      <c r="B20579"/>
      <c r="C20579"/>
      <c r="D20579"/>
      <c r="E20579" s="148"/>
      <c r="F20579" s="148"/>
      <c r="G20579" s="149"/>
      <c r="H20579" s="148"/>
      <c r="I20579"/>
    </row>
    <row r="20580" spans="1:9" x14ac:dyDescent="0.25">
      <c r="A20580"/>
      <c r="B20580"/>
      <c r="C20580"/>
      <c r="D20580"/>
      <c r="E20580" s="148"/>
      <c r="F20580" s="148"/>
      <c r="G20580" s="149"/>
      <c r="H20580" s="148"/>
      <c r="I20580"/>
    </row>
    <row r="20581" spans="1:9" x14ac:dyDescent="0.25">
      <c r="A20581"/>
      <c r="B20581"/>
      <c r="C20581"/>
      <c r="D20581"/>
      <c r="E20581" s="148"/>
      <c r="F20581" s="148"/>
      <c r="G20581" s="149"/>
      <c r="H20581" s="148"/>
      <c r="I20581"/>
    </row>
    <row r="20582" spans="1:9" x14ac:dyDescent="0.25">
      <c r="A20582"/>
      <c r="B20582"/>
      <c r="C20582"/>
      <c r="D20582"/>
      <c r="E20582" s="148"/>
      <c r="F20582" s="148"/>
      <c r="G20582" s="149"/>
      <c r="H20582" s="148"/>
      <c r="I20582"/>
    </row>
    <row r="20583" spans="1:9" x14ac:dyDescent="0.25">
      <c r="A20583"/>
      <c r="B20583"/>
      <c r="C20583"/>
      <c r="D20583"/>
      <c r="E20583" s="148"/>
      <c r="F20583" s="148"/>
      <c r="G20583" s="149"/>
      <c r="H20583" s="148"/>
      <c r="I20583"/>
    </row>
    <row r="20584" spans="1:9" x14ac:dyDescent="0.25">
      <c r="A20584"/>
      <c r="B20584"/>
      <c r="C20584"/>
      <c r="D20584"/>
      <c r="E20584" s="148"/>
      <c r="F20584" s="148"/>
      <c r="G20584" s="149"/>
      <c r="H20584" s="148"/>
      <c r="I20584"/>
    </row>
    <row r="20585" spans="1:9" x14ac:dyDescent="0.25">
      <c r="A20585"/>
      <c r="B20585"/>
      <c r="C20585"/>
      <c r="D20585"/>
      <c r="E20585" s="148"/>
      <c r="F20585" s="148"/>
      <c r="G20585" s="149"/>
      <c r="H20585" s="148"/>
      <c r="I20585"/>
    </row>
    <row r="20586" spans="1:9" x14ac:dyDescent="0.25">
      <c r="A20586"/>
      <c r="B20586"/>
      <c r="C20586"/>
      <c r="D20586"/>
      <c r="E20586" s="148"/>
      <c r="F20586" s="148"/>
      <c r="G20586" s="149"/>
      <c r="H20586" s="148"/>
      <c r="I20586"/>
    </row>
    <row r="20587" spans="1:9" x14ac:dyDescent="0.25">
      <c r="A20587"/>
      <c r="B20587"/>
      <c r="C20587"/>
      <c r="D20587"/>
      <c r="E20587" s="148"/>
      <c r="F20587" s="148"/>
      <c r="G20587" s="149"/>
      <c r="H20587" s="148"/>
      <c r="I20587"/>
    </row>
    <row r="20588" spans="1:9" x14ac:dyDescent="0.25">
      <c r="A20588"/>
      <c r="B20588"/>
      <c r="C20588"/>
      <c r="D20588"/>
      <c r="E20588" s="148"/>
      <c r="F20588" s="148"/>
      <c r="G20588" s="149"/>
      <c r="H20588" s="148"/>
      <c r="I20588"/>
    </row>
    <row r="20589" spans="1:9" x14ac:dyDescent="0.25">
      <c r="A20589"/>
      <c r="B20589"/>
      <c r="C20589"/>
      <c r="D20589"/>
      <c r="E20589" s="148"/>
      <c r="F20589" s="148"/>
      <c r="G20589" s="149"/>
      <c r="H20589" s="148"/>
      <c r="I20589"/>
    </row>
    <row r="20590" spans="1:9" x14ac:dyDescent="0.25">
      <c r="A20590"/>
      <c r="B20590"/>
      <c r="C20590"/>
      <c r="D20590"/>
      <c r="E20590" s="148"/>
      <c r="F20590" s="148"/>
      <c r="G20590" s="149"/>
      <c r="H20590" s="148"/>
      <c r="I20590"/>
    </row>
    <row r="20591" spans="1:9" x14ac:dyDescent="0.25">
      <c r="A20591"/>
      <c r="B20591"/>
      <c r="C20591"/>
      <c r="D20591"/>
      <c r="E20591" s="148"/>
      <c r="F20591" s="148"/>
      <c r="G20591" s="149"/>
      <c r="H20591" s="148"/>
      <c r="I20591"/>
    </row>
    <row r="20592" spans="1:9" x14ac:dyDescent="0.25">
      <c r="A20592"/>
      <c r="B20592"/>
      <c r="C20592"/>
      <c r="D20592"/>
      <c r="E20592" s="148"/>
      <c r="F20592" s="148"/>
      <c r="G20592" s="149"/>
      <c r="H20592" s="148"/>
      <c r="I20592"/>
    </row>
    <row r="20593" spans="1:9" x14ac:dyDescent="0.25">
      <c r="A20593"/>
      <c r="B20593"/>
      <c r="C20593"/>
      <c r="D20593"/>
      <c r="E20593" s="148"/>
      <c r="F20593" s="148"/>
      <c r="G20593" s="149"/>
      <c r="H20593" s="148"/>
      <c r="I20593"/>
    </row>
    <row r="20594" spans="1:9" x14ac:dyDescent="0.25">
      <c r="A20594"/>
      <c r="B20594"/>
      <c r="C20594"/>
      <c r="D20594"/>
      <c r="E20594" s="148"/>
      <c r="F20594" s="148"/>
      <c r="G20594" s="149"/>
      <c r="H20594" s="148"/>
      <c r="I20594"/>
    </row>
    <row r="20595" spans="1:9" x14ac:dyDescent="0.25">
      <c r="A20595"/>
      <c r="B20595"/>
      <c r="C20595"/>
      <c r="D20595"/>
      <c r="E20595" s="148"/>
      <c r="F20595" s="148"/>
      <c r="G20595" s="149"/>
      <c r="H20595" s="148"/>
      <c r="I20595"/>
    </row>
    <row r="20596" spans="1:9" x14ac:dyDescent="0.25">
      <c r="A20596"/>
      <c r="B20596"/>
      <c r="C20596"/>
      <c r="D20596"/>
      <c r="E20596" s="148"/>
      <c r="F20596" s="148"/>
      <c r="G20596" s="149"/>
      <c r="H20596" s="148"/>
      <c r="I20596"/>
    </row>
    <row r="20597" spans="1:9" x14ac:dyDescent="0.25">
      <c r="A20597"/>
      <c r="B20597"/>
      <c r="C20597"/>
      <c r="D20597"/>
      <c r="E20597" s="148"/>
      <c r="F20597" s="148"/>
      <c r="G20597" s="149"/>
      <c r="H20597" s="148"/>
      <c r="I20597"/>
    </row>
    <row r="20598" spans="1:9" x14ac:dyDescent="0.25">
      <c r="A20598"/>
      <c r="B20598"/>
      <c r="C20598"/>
      <c r="D20598"/>
      <c r="E20598" s="148"/>
      <c r="F20598" s="148"/>
      <c r="G20598" s="149"/>
      <c r="H20598" s="148"/>
      <c r="I20598"/>
    </row>
    <row r="20599" spans="1:9" x14ac:dyDescent="0.25">
      <c r="A20599"/>
      <c r="B20599"/>
      <c r="C20599"/>
      <c r="D20599"/>
      <c r="E20599" s="148"/>
      <c r="F20599" s="148"/>
      <c r="G20599" s="149"/>
      <c r="H20599" s="148"/>
      <c r="I20599"/>
    </row>
    <row r="20600" spans="1:9" x14ac:dyDescent="0.25">
      <c r="A20600"/>
      <c r="B20600"/>
      <c r="C20600"/>
      <c r="D20600"/>
      <c r="E20600" s="148"/>
      <c r="F20600" s="148"/>
      <c r="G20600" s="149"/>
      <c r="H20600" s="148"/>
      <c r="I20600"/>
    </row>
    <row r="20601" spans="1:9" x14ac:dyDescent="0.25">
      <c r="A20601"/>
      <c r="B20601"/>
      <c r="C20601"/>
      <c r="D20601"/>
      <c r="E20601" s="148"/>
      <c r="F20601" s="148"/>
      <c r="G20601" s="149"/>
      <c r="H20601" s="148"/>
      <c r="I20601"/>
    </row>
    <row r="20602" spans="1:9" x14ac:dyDescent="0.25">
      <c r="A20602"/>
      <c r="B20602"/>
      <c r="C20602"/>
      <c r="D20602"/>
      <c r="E20602" s="148"/>
      <c r="F20602" s="148"/>
      <c r="G20602" s="149"/>
      <c r="H20602" s="148"/>
      <c r="I20602"/>
    </row>
    <row r="20603" spans="1:9" x14ac:dyDescent="0.25">
      <c r="A20603"/>
      <c r="B20603"/>
      <c r="C20603"/>
      <c r="D20603"/>
      <c r="E20603" s="148"/>
      <c r="F20603" s="148"/>
      <c r="G20603" s="149"/>
      <c r="H20603" s="148"/>
      <c r="I20603"/>
    </row>
    <row r="20604" spans="1:9" x14ac:dyDescent="0.25">
      <c r="A20604"/>
      <c r="B20604"/>
      <c r="C20604"/>
      <c r="D20604"/>
      <c r="E20604" s="148"/>
      <c r="F20604" s="148"/>
      <c r="G20604" s="149"/>
      <c r="H20604" s="148"/>
      <c r="I20604"/>
    </row>
    <row r="20605" spans="1:9" x14ac:dyDescent="0.25">
      <c r="A20605"/>
      <c r="B20605"/>
      <c r="C20605"/>
      <c r="D20605"/>
      <c r="E20605" s="148"/>
      <c r="F20605" s="148"/>
      <c r="G20605" s="149"/>
      <c r="H20605" s="148"/>
      <c r="I20605"/>
    </row>
    <row r="20606" spans="1:9" x14ac:dyDescent="0.25">
      <c r="A20606"/>
      <c r="B20606"/>
      <c r="C20606"/>
      <c r="D20606"/>
      <c r="E20606" s="148"/>
      <c r="F20606" s="148"/>
      <c r="G20606" s="149"/>
      <c r="H20606" s="148"/>
      <c r="I20606"/>
    </row>
    <row r="20607" spans="1:9" x14ac:dyDescent="0.25">
      <c r="A20607"/>
      <c r="B20607"/>
      <c r="C20607"/>
      <c r="D20607"/>
      <c r="E20607" s="148"/>
      <c r="F20607" s="148"/>
      <c r="G20607" s="149"/>
      <c r="H20607" s="148"/>
      <c r="I20607"/>
    </row>
    <row r="20608" spans="1:9" x14ac:dyDescent="0.25">
      <c r="A20608"/>
      <c r="B20608"/>
      <c r="C20608"/>
      <c r="D20608"/>
      <c r="E20608" s="148"/>
      <c r="F20608" s="148"/>
      <c r="G20608" s="149"/>
      <c r="H20608" s="148"/>
      <c r="I20608"/>
    </row>
    <row r="20609" spans="1:9" x14ac:dyDescent="0.25">
      <c r="A20609"/>
      <c r="B20609"/>
      <c r="C20609"/>
      <c r="D20609"/>
      <c r="E20609" s="148"/>
      <c r="F20609" s="148"/>
      <c r="G20609" s="149"/>
      <c r="H20609" s="148"/>
      <c r="I20609"/>
    </row>
    <row r="20610" spans="1:9" x14ac:dyDescent="0.25">
      <c r="A20610"/>
      <c r="B20610"/>
      <c r="C20610"/>
      <c r="D20610"/>
      <c r="E20610" s="148"/>
      <c r="F20610" s="148"/>
      <c r="G20610" s="149"/>
      <c r="H20610" s="148"/>
      <c r="I20610"/>
    </row>
    <row r="20611" spans="1:9" x14ac:dyDescent="0.25">
      <c r="A20611"/>
      <c r="B20611"/>
      <c r="C20611"/>
      <c r="D20611"/>
      <c r="E20611" s="148"/>
      <c r="F20611" s="148"/>
      <c r="G20611" s="149"/>
      <c r="H20611" s="148"/>
      <c r="I20611"/>
    </row>
    <row r="20612" spans="1:9" x14ac:dyDescent="0.25">
      <c r="A20612"/>
      <c r="B20612"/>
      <c r="C20612"/>
      <c r="D20612"/>
      <c r="E20612" s="148"/>
      <c r="F20612" s="148"/>
      <c r="G20612" s="149"/>
      <c r="H20612" s="148"/>
      <c r="I20612"/>
    </row>
    <row r="20613" spans="1:9" x14ac:dyDescent="0.25">
      <c r="A20613"/>
      <c r="B20613"/>
      <c r="C20613"/>
      <c r="D20613"/>
      <c r="E20613" s="148"/>
      <c r="F20613" s="148"/>
      <c r="G20613" s="149"/>
      <c r="H20613" s="148"/>
      <c r="I20613"/>
    </row>
    <row r="20614" spans="1:9" x14ac:dyDescent="0.25">
      <c r="A20614"/>
      <c r="B20614"/>
      <c r="C20614"/>
      <c r="D20614"/>
      <c r="E20614" s="148"/>
      <c r="F20614" s="148"/>
      <c r="G20614" s="149"/>
      <c r="H20614" s="148"/>
      <c r="I20614"/>
    </row>
    <row r="20615" spans="1:9" x14ac:dyDescent="0.25">
      <c r="A20615"/>
      <c r="B20615"/>
      <c r="C20615"/>
      <c r="D20615"/>
      <c r="E20615" s="148"/>
      <c r="F20615" s="148"/>
      <c r="G20615" s="149"/>
      <c r="H20615" s="148"/>
      <c r="I20615"/>
    </row>
    <row r="20616" spans="1:9" x14ac:dyDescent="0.25">
      <c r="A20616"/>
      <c r="B20616"/>
      <c r="C20616"/>
      <c r="D20616"/>
      <c r="E20616" s="148"/>
      <c r="F20616" s="148"/>
      <c r="G20616" s="149"/>
      <c r="H20616" s="148"/>
      <c r="I20616"/>
    </row>
    <row r="20617" spans="1:9" x14ac:dyDescent="0.25">
      <c r="A20617"/>
      <c r="B20617"/>
      <c r="C20617"/>
      <c r="D20617"/>
      <c r="E20617" s="148"/>
      <c r="F20617" s="148"/>
      <c r="G20617" s="149"/>
      <c r="H20617" s="148"/>
      <c r="I20617"/>
    </row>
    <row r="20618" spans="1:9" x14ac:dyDescent="0.25">
      <c r="A20618"/>
      <c r="B20618"/>
      <c r="C20618"/>
      <c r="D20618"/>
      <c r="E20618" s="148"/>
      <c r="F20618" s="148"/>
      <c r="G20618" s="149"/>
      <c r="H20618" s="148"/>
      <c r="I20618"/>
    </row>
    <row r="20619" spans="1:9" x14ac:dyDescent="0.25">
      <c r="A20619"/>
      <c r="B20619"/>
      <c r="C20619"/>
      <c r="D20619"/>
      <c r="E20619" s="148"/>
      <c r="F20619" s="148"/>
      <c r="G20619" s="149"/>
      <c r="H20619" s="148"/>
      <c r="I20619"/>
    </row>
    <row r="20620" spans="1:9" x14ac:dyDescent="0.25">
      <c r="A20620"/>
      <c r="B20620"/>
      <c r="C20620"/>
      <c r="D20620"/>
      <c r="E20620" s="148"/>
      <c r="F20620" s="148"/>
      <c r="G20620" s="149"/>
      <c r="H20620" s="148"/>
      <c r="I20620"/>
    </row>
    <row r="20621" spans="1:9" x14ac:dyDescent="0.25">
      <c r="A20621"/>
      <c r="B20621"/>
      <c r="C20621"/>
      <c r="D20621"/>
      <c r="E20621" s="148"/>
      <c r="F20621" s="148"/>
      <c r="G20621" s="149"/>
      <c r="H20621" s="148"/>
      <c r="I20621"/>
    </row>
    <row r="20622" spans="1:9" x14ac:dyDescent="0.25">
      <c r="A20622"/>
      <c r="B20622"/>
      <c r="C20622"/>
      <c r="D20622"/>
      <c r="E20622" s="148"/>
      <c r="F20622" s="148"/>
      <c r="G20622" s="149"/>
      <c r="H20622" s="148"/>
      <c r="I20622"/>
    </row>
    <row r="20623" spans="1:9" x14ac:dyDescent="0.25">
      <c r="A20623"/>
      <c r="B20623"/>
      <c r="C20623"/>
      <c r="D20623"/>
      <c r="E20623" s="148"/>
      <c r="F20623" s="148"/>
      <c r="G20623" s="149"/>
      <c r="H20623" s="148"/>
      <c r="I20623"/>
    </row>
    <row r="20624" spans="1:9" x14ac:dyDescent="0.25">
      <c r="A20624"/>
      <c r="B20624"/>
      <c r="C20624"/>
      <c r="D20624"/>
      <c r="E20624" s="148"/>
      <c r="F20624" s="148"/>
      <c r="G20624" s="149"/>
      <c r="H20624" s="148"/>
      <c r="I20624"/>
    </row>
    <row r="20625" spans="1:9" x14ac:dyDescent="0.25">
      <c r="A20625"/>
      <c r="B20625"/>
      <c r="C20625"/>
      <c r="D20625"/>
      <c r="E20625" s="148"/>
      <c r="F20625" s="148"/>
      <c r="G20625" s="149"/>
      <c r="H20625" s="148"/>
      <c r="I20625"/>
    </row>
    <row r="20626" spans="1:9" x14ac:dyDescent="0.25">
      <c r="A20626"/>
      <c r="B20626"/>
      <c r="C20626"/>
      <c r="D20626"/>
      <c r="E20626" s="148"/>
      <c r="F20626" s="148"/>
      <c r="G20626" s="149"/>
      <c r="H20626" s="148"/>
      <c r="I20626"/>
    </row>
    <row r="20627" spans="1:9" x14ac:dyDescent="0.25">
      <c r="A20627"/>
      <c r="B20627"/>
      <c r="C20627"/>
      <c r="D20627"/>
      <c r="E20627" s="148"/>
      <c r="F20627" s="148"/>
      <c r="G20627" s="149"/>
      <c r="H20627" s="148"/>
      <c r="I20627"/>
    </row>
    <row r="20628" spans="1:9" x14ac:dyDescent="0.25">
      <c r="A20628"/>
      <c r="B20628"/>
      <c r="C20628"/>
      <c r="D20628"/>
      <c r="E20628" s="148"/>
      <c r="F20628" s="148"/>
      <c r="G20628" s="149"/>
      <c r="H20628" s="148"/>
      <c r="I20628"/>
    </row>
    <row r="20629" spans="1:9" x14ac:dyDescent="0.25">
      <c r="A20629"/>
      <c r="B20629"/>
      <c r="C20629"/>
      <c r="D20629"/>
      <c r="E20629" s="148"/>
      <c r="F20629" s="148"/>
      <c r="G20629" s="149"/>
      <c r="H20629" s="148"/>
      <c r="I20629"/>
    </row>
    <row r="20630" spans="1:9" x14ac:dyDescent="0.25">
      <c r="A20630"/>
      <c r="B20630"/>
      <c r="C20630"/>
      <c r="D20630"/>
      <c r="E20630" s="148"/>
      <c r="F20630" s="148"/>
      <c r="G20630" s="149"/>
      <c r="H20630" s="148"/>
      <c r="I20630"/>
    </row>
    <row r="20631" spans="1:9" x14ac:dyDescent="0.25">
      <c r="A20631"/>
      <c r="B20631"/>
      <c r="C20631"/>
      <c r="D20631"/>
      <c r="E20631" s="148"/>
      <c r="F20631" s="148"/>
      <c r="G20631" s="149"/>
      <c r="H20631" s="148"/>
      <c r="I20631"/>
    </row>
    <row r="20632" spans="1:9" x14ac:dyDescent="0.25">
      <c r="A20632"/>
      <c r="B20632"/>
      <c r="C20632"/>
      <c r="D20632"/>
      <c r="E20632" s="148"/>
      <c r="F20632" s="148"/>
      <c r="G20632" s="149"/>
      <c r="H20632" s="148"/>
      <c r="I20632"/>
    </row>
    <row r="20633" spans="1:9" x14ac:dyDescent="0.25">
      <c r="A20633"/>
      <c r="B20633"/>
      <c r="C20633"/>
      <c r="D20633"/>
      <c r="E20633" s="148"/>
      <c r="F20633" s="148"/>
      <c r="G20633" s="149"/>
      <c r="H20633" s="148"/>
      <c r="I20633"/>
    </row>
    <row r="20634" spans="1:9" x14ac:dyDescent="0.25">
      <c r="A20634"/>
      <c r="B20634"/>
      <c r="C20634"/>
      <c r="D20634"/>
      <c r="E20634" s="148"/>
      <c r="F20634" s="148"/>
      <c r="G20634" s="149"/>
      <c r="H20634" s="148"/>
      <c r="I20634"/>
    </row>
    <row r="20635" spans="1:9" x14ac:dyDescent="0.25">
      <c r="A20635"/>
      <c r="B20635"/>
      <c r="C20635"/>
      <c r="D20635"/>
      <c r="E20635" s="148"/>
      <c r="F20635" s="148"/>
      <c r="G20635" s="149"/>
      <c r="H20635" s="148"/>
      <c r="I20635"/>
    </row>
    <row r="20636" spans="1:9" x14ac:dyDescent="0.25">
      <c r="A20636"/>
      <c r="B20636"/>
      <c r="C20636"/>
      <c r="D20636"/>
      <c r="E20636" s="148"/>
      <c r="F20636" s="148"/>
      <c r="G20636" s="149"/>
      <c r="H20636" s="148"/>
      <c r="I20636"/>
    </row>
    <row r="20637" spans="1:9" x14ac:dyDescent="0.25">
      <c r="A20637"/>
      <c r="B20637"/>
      <c r="C20637"/>
      <c r="D20637"/>
      <c r="E20637" s="148"/>
      <c r="F20637" s="148"/>
      <c r="G20637" s="149"/>
      <c r="H20637" s="148"/>
      <c r="I20637"/>
    </row>
    <row r="20638" spans="1:9" x14ac:dyDescent="0.25">
      <c r="A20638"/>
      <c r="B20638"/>
      <c r="C20638"/>
      <c r="D20638"/>
      <c r="E20638" s="148"/>
      <c r="F20638" s="148"/>
      <c r="G20638" s="149"/>
      <c r="H20638" s="148"/>
      <c r="I20638"/>
    </row>
    <row r="20639" spans="1:9" x14ac:dyDescent="0.25">
      <c r="A20639"/>
      <c r="B20639"/>
      <c r="C20639"/>
      <c r="D20639"/>
      <c r="E20639" s="148"/>
      <c r="F20639" s="148"/>
      <c r="G20639" s="149"/>
      <c r="H20639" s="148"/>
      <c r="I20639"/>
    </row>
    <row r="20640" spans="1:9" x14ac:dyDescent="0.25">
      <c r="A20640"/>
      <c r="B20640"/>
      <c r="C20640"/>
      <c r="D20640"/>
      <c r="E20640" s="148"/>
      <c r="F20640" s="148"/>
      <c r="G20640" s="149"/>
      <c r="H20640" s="148"/>
      <c r="I20640"/>
    </row>
    <row r="20641" spans="1:9" x14ac:dyDescent="0.25">
      <c r="A20641"/>
      <c r="B20641"/>
      <c r="C20641"/>
      <c r="D20641"/>
      <c r="E20641" s="148"/>
      <c r="F20641" s="148"/>
      <c r="G20641" s="149"/>
      <c r="H20641" s="148"/>
      <c r="I20641"/>
    </row>
    <row r="20642" spans="1:9" x14ac:dyDescent="0.25">
      <c r="A20642"/>
      <c r="B20642"/>
      <c r="C20642"/>
      <c r="D20642"/>
      <c r="E20642" s="148"/>
      <c r="F20642" s="148"/>
      <c r="G20642" s="149"/>
      <c r="H20642" s="148"/>
      <c r="I20642"/>
    </row>
    <row r="20643" spans="1:9" x14ac:dyDescent="0.25">
      <c r="A20643"/>
      <c r="B20643"/>
      <c r="C20643"/>
      <c r="D20643"/>
      <c r="E20643" s="148"/>
      <c r="F20643" s="148"/>
      <c r="G20643" s="149"/>
      <c r="H20643" s="148"/>
      <c r="I20643"/>
    </row>
    <row r="20644" spans="1:9" x14ac:dyDescent="0.25">
      <c r="A20644"/>
      <c r="B20644"/>
      <c r="C20644"/>
      <c r="D20644"/>
      <c r="E20644" s="148"/>
      <c r="F20644" s="148"/>
      <c r="G20644" s="149"/>
      <c r="H20644" s="148"/>
      <c r="I20644"/>
    </row>
    <row r="20645" spans="1:9" x14ac:dyDescent="0.25">
      <c r="A20645"/>
      <c r="B20645"/>
      <c r="C20645"/>
      <c r="D20645"/>
      <c r="E20645" s="148"/>
      <c r="F20645" s="148"/>
      <c r="G20645" s="149"/>
      <c r="H20645" s="148"/>
      <c r="I20645"/>
    </row>
    <row r="20646" spans="1:9" x14ac:dyDescent="0.25">
      <c r="A20646"/>
      <c r="B20646"/>
      <c r="C20646"/>
      <c r="D20646"/>
      <c r="E20646" s="148"/>
      <c r="F20646" s="148"/>
      <c r="G20646" s="149"/>
      <c r="H20646" s="148"/>
      <c r="I20646"/>
    </row>
    <row r="20647" spans="1:9" x14ac:dyDescent="0.25">
      <c r="A20647"/>
      <c r="B20647"/>
      <c r="C20647"/>
      <c r="D20647"/>
      <c r="E20647" s="148"/>
      <c r="F20647" s="148"/>
      <c r="G20647" s="149"/>
      <c r="H20647" s="148"/>
      <c r="I20647"/>
    </row>
    <row r="20648" spans="1:9" x14ac:dyDescent="0.25">
      <c r="A20648"/>
      <c r="B20648"/>
      <c r="C20648"/>
      <c r="D20648"/>
      <c r="E20648" s="148"/>
      <c r="F20648" s="148"/>
      <c r="G20648" s="149"/>
      <c r="H20648" s="148"/>
      <c r="I20648"/>
    </row>
    <row r="20649" spans="1:9" x14ac:dyDescent="0.25">
      <c r="A20649"/>
      <c r="B20649"/>
      <c r="C20649"/>
      <c r="D20649"/>
      <c r="E20649" s="148"/>
      <c r="F20649" s="148"/>
      <c r="G20649" s="149"/>
      <c r="H20649" s="148"/>
      <c r="I20649"/>
    </row>
    <row r="20650" spans="1:9" x14ac:dyDescent="0.25">
      <c r="A20650"/>
      <c r="B20650"/>
      <c r="C20650"/>
      <c r="D20650"/>
      <c r="E20650" s="148"/>
      <c r="F20650" s="148"/>
      <c r="G20650" s="149"/>
      <c r="H20650" s="148"/>
      <c r="I20650"/>
    </row>
    <row r="20651" spans="1:9" x14ac:dyDescent="0.25">
      <c r="A20651"/>
      <c r="B20651"/>
      <c r="C20651"/>
      <c r="D20651"/>
      <c r="E20651" s="148"/>
      <c r="F20651" s="148"/>
      <c r="G20651" s="149"/>
      <c r="H20651" s="148"/>
      <c r="I20651"/>
    </row>
    <row r="20652" spans="1:9" x14ac:dyDescent="0.25">
      <c r="A20652"/>
      <c r="B20652"/>
      <c r="C20652"/>
      <c r="D20652"/>
      <c r="E20652" s="148"/>
      <c r="F20652" s="148"/>
      <c r="G20652" s="149"/>
      <c r="H20652" s="148"/>
      <c r="I20652"/>
    </row>
    <row r="20653" spans="1:9" x14ac:dyDescent="0.25">
      <c r="A20653"/>
      <c r="B20653"/>
      <c r="C20653"/>
      <c r="D20653"/>
      <c r="E20653" s="148"/>
      <c r="F20653" s="148"/>
      <c r="G20653" s="149"/>
      <c r="H20653" s="148"/>
      <c r="I20653"/>
    </row>
    <row r="20654" spans="1:9" x14ac:dyDescent="0.25">
      <c r="A20654"/>
      <c r="B20654"/>
      <c r="C20654"/>
      <c r="D20654"/>
      <c r="E20654" s="148"/>
      <c r="F20654" s="148"/>
      <c r="G20654" s="149"/>
      <c r="H20654" s="148"/>
      <c r="I20654"/>
    </row>
    <row r="20655" spans="1:9" x14ac:dyDescent="0.25">
      <c r="A20655"/>
      <c r="B20655"/>
      <c r="C20655"/>
      <c r="D20655"/>
      <c r="E20655" s="148"/>
      <c r="F20655" s="148"/>
      <c r="G20655" s="149"/>
      <c r="H20655" s="148"/>
      <c r="I20655"/>
    </row>
    <row r="20656" spans="1:9" x14ac:dyDescent="0.25">
      <c r="A20656"/>
      <c r="B20656"/>
      <c r="C20656"/>
      <c r="D20656"/>
      <c r="E20656" s="148"/>
      <c r="F20656" s="148"/>
      <c r="G20656" s="149"/>
      <c r="H20656" s="148"/>
      <c r="I20656"/>
    </row>
    <row r="20657" spans="1:9" x14ac:dyDescent="0.25">
      <c r="A20657"/>
      <c r="B20657"/>
      <c r="C20657"/>
      <c r="D20657"/>
      <c r="E20657" s="148"/>
      <c r="F20657" s="148"/>
      <c r="G20657" s="149"/>
      <c r="H20657" s="148"/>
      <c r="I20657"/>
    </row>
    <row r="20658" spans="1:9" x14ac:dyDescent="0.25">
      <c r="A20658"/>
      <c r="B20658"/>
      <c r="C20658"/>
      <c r="D20658"/>
      <c r="E20658" s="148"/>
      <c r="F20658" s="148"/>
      <c r="G20658" s="149"/>
      <c r="H20658" s="148"/>
      <c r="I20658"/>
    </row>
    <row r="20659" spans="1:9" x14ac:dyDescent="0.25">
      <c r="A20659"/>
      <c r="B20659"/>
      <c r="C20659"/>
      <c r="D20659"/>
      <c r="E20659" s="148"/>
      <c r="F20659" s="148"/>
      <c r="G20659" s="149"/>
      <c r="H20659" s="148"/>
      <c r="I20659"/>
    </row>
    <row r="20660" spans="1:9" x14ac:dyDescent="0.25">
      <c r="A20660"/>
      <c r="B20660"/>
      <c r="C20660"/>
      <c r="D20660"/>
      <c r="E20660" s="148"/>
      <c r="F20660" s="148"/>
      <c r="G20660" s="149"/>
      <c r="H20660" s="148"/>
      <c r="I20660"/>
    </row>
    <row r="20661" spans="1:9" x14ac:dyDescent="0.25">
      <c r="A20661"/>
      <c r="B20661"/>
      <c r="C20661"/>
      <c r="D20661"/>
      <c r="E20661" s="148"/>
      <c r="F20661" s="148"/>
      <c r="G20661" s="149"/>
      <c r="H20661" s="148"/>
      <c r="I20661"/>
    </row>
    <row r="20662" spans="1:9" x14ac:dyDescent="0.25">
      <c r="A20662"/>
      <c r="B20662"/>
      <c r="C20662"/>
      <c r="D20662"/>
      <c r="E20662" s="148"/>
      <c r="F20662" s="148"/>
      <c r="G20662" s="149"/>
      <c r="H20662" s="148"/>
      <c r="I20662"/>
    </row>
    <row r="20663" spans="1:9" x14ac:dyDescent="0.25">
      <c r="A20663"/>
      <c r="B20663"/>
      <c r="C20663"/>
      <c r="D20663"/>
      <c r="E20663" s="148"/>
      <c r="F20663" s="148"/>
      <c r="G20663" s="149"/>
      <c r="H20663" s="148"/>
      <c r="I20663"/>
    </row>
    <row r="20664" spans="1:9" x14ac:dyDescent="0.25">
      <c r="A20664"/>
      <c r="B20664"/>
      <c r="C20664"/>
      <c r="D20664"/>
      <c r="E20664" s="148"/>
      <c r="F20664" s="148"/>
      <c r="G20664" s="149"/>
      <c r="H20664" s="148"/>
      <c r="I20664"/>
    </row>
    <row r="20665" spans="1:9" x14ac:dyDescent="0.25">
      <c r="A20665"/>
      <c r="B20665"/>
      <c r="C20665"/>
      <c r="D20665"/>
      <c r="E20665" s="148"/>
      <c r="F20665" s="148"/>
      <c r="G20665" s="149"/>
      <c r="H20665" s="148"/>
      <c r="I20665"/>
    </row>
    <row r="20666" spans="1:9" x14ac:dyDescent="0.25">
      <c r="A20666"/>
      <c r="B20666"/>
      <c r="C20666"/>
      <c r="D20666"/>
      <c r="E20666" s="148"/>
      <c r="F20666" s="148"/>
      <c r="G20666" s="149"/>
      <c r="H20666" s="148"/>
      <c r="I20666"/>
    </row>
    <row r="20667" spans="1:9" x14ac:dyDescent="0.25">
      <c r="A20667"/>
      <c r="B20667"/>
      <c r="C20667"/>
      <c r="D20667"/>
      <c r="E20667" s="148"/>
      <c r="F20667" s="148"/>
      <c r="G20667" s="149"/>
      <c r="H20667" s="148"/>
      <c r="I20667"/>
    </row>
    <row r="20668" spans="1:9" x14ac:dyDescent="0.25">
      <c r="A20668"/>
      <c r="B20668"/>
      <c r="C20668"/>
      <c r="D20668"/>
      <c r="E20668" s="148"/>
      <c r="F20668" s="148"/>
      <c r="G20668" s="149"/>
      <c r="H20668" s="148"/>
      <c r="I20668"/>
    </row>
    <row r="20669" spans="1:9" x14ac:dyDescent="0.25">
      <c r="A20669"/>
      <c r="B20669"/>
      <c r="C20669"/>
      <c r="D20669"/>
      <c r="E20669" s="148"/>
      <c r="F20669" s="148"/>
      <c r="G20669" s="149"/>
      <c r="H20669" s="148"/>
      <c r="I20669"/>
    </row>
    <row r="20670" spans="1:9" x14ac:dyDescent="0.25">
      <c r="A20670"/>
      <c r="B20670"/>
      <c r="C20670"/>
      <c r="D20670"/>
      <c r="E20670" s="148"/>
      <c r="F20670" s="148"/>
      <c r="G20670" s="149"/>
      <c r="H20670" s="148"/>
      <c r="I20670"/>
    </row>
    <row r="20671" spans="1:9" x14ac:dyDescent="0.25">
      <c r="A20671"/>
      <c r="B20671"/>
      <c r="C20671"/>
      <c r="D20671"/>
      <c r="E20671" s="148"/>
      <c r="F20671" s="148"/>
      <c r="G20671" s="149"/>
      <c r="H20671" s="148"/>
      <c r="I20671"/>
    </row>
    <row r="20672" spans="1:9" x14ac:dyDescent="0.25">
      <c r="A20672"/>
      <c r="B20672"/>
      <c r="C20672"/>
      <c r="D20672"/>
      <c r="E20672" s="148"/>
      <c r="F20672" s="148"/>
      <c r="G20672" s="149"/>
      <c r="H20672" s="148"/>
      <c r="I20672"/>
    </row>
    <row r="20673" spans="1:9" x14ac:dyDescent="0.25">
      <c r="A20673"/>
      <c r="B20673"/>
      <c r="C20673"/>
      <c r="D20673"/>
      <c r="E20673" s="148"/>
      <c r="F20673" s="148"/>
      <c r="G20673" s="149"/>
      <c r="H20673" s="148"/>
      <c r="I20673"/>
    </row>
    <row r="20674" spans="1:9" x14ac:dyDescent="0.25">
      <c r="A20674"/>
      <c r="B20674"/>
      <c r="C20674"/>
      <c r="D20674"/>
      <c r="E20674" s="148"/>
      <c r="F20674" s="148"/>
      <c r="G20674" s="149"/>
      <c r="H20674" s="148"/>
      <c r="I20674"/>
    </row>
    <row r="20675" spans="1:9" x14ac:dyDescent="0.25">
      <c r="A20675"/>
      <c r="B20675"/>
      <c r="C20675"/>
      <c r="D20675"/>
      <c r="E20675" s="148"/>
      <c r="F20675" s="148"/>
      <c r="G20675" s="149"/>
      <c r="H20675" s="148"/>
      <c r="I20675"/>
    </row>
    <row r="20676" spans="1:9" x14ac:dyDescent="0.25">
      <c r="A20676"/>
      <c r="B20676"/>
      <c r="C20676"/>
      <c r="D20676"/>
      <c r="E20676" s="148"/>
      <c r="F20676" s="148"/>
      <c r="G20676" s="149"/>
      <c r="H20676" s="148"/>
      <c r="I20676"/>
    </row>
    <row r="20677" spans="1:9" x14ac:dyDescent="0.25">
      <c r="A20677"/>
      <c r="B20677"/>
      <c r="C20677"/>
      <c r="D20677"/>
      <c r="E20677" s="148"/>
      <c r="F20677" s="148"/>
      <c r="G20677" s="149"/>
      <c r="H20677" s="148"/>
      <c r="I20677"/>
    </row>
    <row r="20678" spans="1:9" x14ac:dyDescent="0.25">
      <c r="A20678"/>
      <c r="B20678"/>
      <c r="C20678"/>
      <c r="D20678"/>
      <c r="E20678" s="148"/>
      <c r="F20678" s="148"/>
      <c r="G20678" s="149"/>
      <c r="H20678" s="148"/>
      <c r="I20678"/>
    </row>
    <row r="20679" spans="1:9" x14ac:dyDescent="0.25">
      <c r="A20679"/>
      <c r="B20679"/>
      <c r="C20679"/>
      <c r="D20679"/>
      <c r="E20679" s="148"/>
      <c r="F20679" s="148"/>
      <c r="G20679" s="149"/>
      <c r="H20679" s="148"/>
      <c r="I20679"/>
    </row>
    <row r="20680" spans="1:9" x14ac:dyDescent="0.25">
      <c r="A20680"/>
      <c r="B20680"/>
      <c r="C20680"/>
      <c r="D20680"/>
      <c r="E20680" s="148"/>
      <c r="F20680" s="148"/>
      <c r="G20680" s="149"/>
      <c r="H20680" s="148"/>
      <c r="I20680"/>
    </row>
    <row r="20681" spans="1:9" x14ac:dyDescent="0.25">
      <c r="A20681"/>
      <c r="B20681"/>
      <c r="C20681"/>
      <c r="D20681"/>
      <c r="E20681" s="148"/>
      <c r="F20681" s="148"/>
      <c r="G20681" s="149"/>
      <c r="H20681" s="148"/>
      <c r="I20681"/>
    </row>
    <row r="20682" spans="1:9" x14ac:dyDescent="0.25">
      <c r="A20682"/>
      <c r="B20682"/>
      <c r="C20682"/>
      <c r="D20682"/>
      <c r="E20682" s="148"/>
      <c r="F20682" s="148"/>
      <c r="G20682" s="149"/>
      <c r="H20682" s="148"/>
      <c r="I20682"/>
    </row>
    <row r="20683" spans="1:9" x14ac:dyDescent="0.25">
      <c r="A20683"/>
      <c r="B20683"/>
      <c r="C20683"/>
      <c r="D20683"/>
      <c r="E20683" s="148"/>
      <c r="F20683" s="148"/>
      <c r="G20683" s="149"/>
      <c r="H20683" s="148"/>
      <c r="I20683"/>
    </row>
    <row r="20684" spans="1:9" x14ac:dyDescent="0.25">
      <c r="A20684"/>
      <c r="B20684"/>
      <c r="C20684"/>
      <c r="D20684"/>
      <c r="E20684" s="148"/>
      <c r="F20684" s="148"/>
      <c r="G20684" s="149"/>
      <c r="H20684" s="148"/>
      <c r="I20684"/>
    </row>
    <row r="20685" spans="1:9" x14ac:dyDescent="0.25">
      <c r="A20685"/>
      <c r="B20685"/>
      <c r="C20685"/>
      <c r="D20685"/>
      <c r="E20685" s="148"/>
      <c r="F20685" s="148"/>
      <c r="G20685" s="149"/>
      <c r="H20685" s="148"/>
      <c r="I20685"/>
    </row>
    <row r="20686" spans="1:9" x14ac:dyDescent="0.25">
      <c r="A20686"/>
      <c r="B20686"/>
      <c r="C20686"/>
      <c r="D20686"/>
      <c r="E20686" s="148"/>
      <c r="F20686" s="148"/>
      <c r="G20686" s="149"/>
      <c r="H20686" s="148"/>
      <c r="I20686"/>
    </row>
    <row r="20687" spans="1:9" x14ac:dyDescent="0.25">
      <c r="A20687"/>
      <c r="B20687"/>
      <c r="C20687"/>
      <c r="D20687"/>
      <c r="E20687" s="148"/>
      <c r="F20687" s="148"/>
      <c r="G20687" s="149"/>
      <c r="H20687" s="148"/>
      <c r="I20687"/>
    </row>
    <row r="20688" spans="1:9" x14ac:dyDescent="0.25">
      <c r="A20688"/>
      <c r="B20688"/>
      <c r="C20688"/>
      <c r="D20688"/>
      <c r="E20688" s="148"/>
      <c r="F20688" s="148"/>
      <c r="G20688" s="149"/>
      <c r="H20688" s="148"/>
      <c r="I20688"/>
    </row>
    <row r="20689" spans="1:9" x14ac:dyDescent="0.25">
      <c r="A20689"/>
      <c r="B20689"/>
      <c r="C20689"/>
      <c r="D20689"/>
      <c r="E20689" s="148"/>
      <c r="F20689" s="148"/>
      <c r="G20689" s="149"/>
      <c r="H20689" s="148"/>
      <c r="I20689"/>
    </row>
    <row r="20690" spans="1:9" x14ac:dyDescent="0.25">
      <c r="A20690"/>
      <c r="B20690"/>
      <c r="C20690"/>
      <c r="D20690"/>
      <c r="E20690" s="148"/>
      <c r="F20690" s="148"/>
      <c r="G20690" s="149"/>
      <c r="H20690" s="148"/>
      <c r="I20690"/>
    </row>
    <row r="20691" spans="1:9" x14ac:dyDescent="0.25">
      <c r="A20691"/>
      <c r="B20691"/>
      <c r="C20691"/>
      <c r="D20691"/>
      <c r="E20691" s="148"/>
      <c r="F20691" s="148"/>
      <c r="G20691" s="149"/>
      <c r="H20691" s="148"/>
      <c r="I20691"/>
    </row>
    <row r="20692" spans="1:9" x14ac:dyDescent="0.25">
      <c r="A20692"/>
      <c r="B20692"/>
      <c r="C20692"/>
      <c r="D20692"/>
      <c r="E20692" s="148"/>
      <c r="F20692" s="148"/>
      <c r="G20692" s="149"/>
      <c r="H20692" s="148"/>
      <c r="I20692"/>
    </row>
    <row r="20693" spans="1:9" x14ac:dyDescent="0.25">
      <c r="A20693"/>
      <c r="B20693"/>
      <c r="C20693"/>
      <c r="D20693"/>
      <c r="E20693" s="148"/>
      <c r="F20693" s="148"/>
      <c r="G20693" s="149"/>
      <c r="H20693" s="148"/>
      <c r="I20693"/>
    </row>
    <row r="20694" spans="1:9" x14ac:dyDescent="0.25">
      <c r="A20694"/>
      <c r="B20694"/>
      <c r="C20694"/>
      <c r="D20694"/>
      <c r="E20694" s="148"/>
      <c r="F20694" s="148"/>
      <c r="G20694" s="149"/>
      <c r="H20694" s="148"/>
      <c r="I20694"/>
    </row>
    <row r="20695" spans="1:9" x14ac:dyDescent="0.25">
      <c r="A20695"/>
      <c r="B20695"/>
      <c r="C20695"/>
      <c r="D20695"/>
      <c r="E20695" s="148"/>
      <c r="F20695" s="148"/>
      <c r="G20695" s="149"/>
      <c r="H20695" s="148"/>
      <c r="I20695"/>
    </row>
    <row r="20696" spans="1:9" x14ac:dyDescent="0.25">
      <c r="A20696"/>
      <c r="B20696"/>
      <c r="C20696"/>
      <c r="D20696"/>
      <c r="E20696" s="148"/>
      <c r="F20696" s="148"/>
      <c r="G20696" s="149"/>
      <c r="H20696" s="148"/>
      <c r="I20696"/>
    </row>
    <row r="20697" spans="1:9" x14ac:dyDescent="0.25">
      <c r="A20697"/>
      <c r="B20697"/>
      <c r="C20697"/>
      <c r="D20697"/>
      <c r="E20697" s="148"/>
      <c r="F20697" s="148"/>
      <c r="G20697" s="149"/>
      <c r="H20697" s="148"/>
      <c r="I20697"/>
    </row>
    <row r="20698" spans="1:9" x14ac:dyDescent="0.25">
      <c r="A20698"/>
      <c r="B20698"/>
      <c r="C20698"/>
      <c r="D20698"/>
      <c r="E20698" s="148"/>
      <c r="F20698" s="148"/>
      <c r="G20698" s="149"/>
      <c r="H20698" s="148"/>
      <c r="I20698"/>
    </row>
    <row r="20699" spans="1:9" x14ac:dyDescent="0.25">
      <c r="A20699"/>
      <c r="B20699"/>
      <c r="C20699"/>
      <c r="D20699"/>
      <c r="E20699" s="148"/>
      <c r="F20699" s="148"/>
      <c r="G20699" s="149"/>
      <c r="H20699" s="148"/>
      <c r="I20699"/>
    </row>
    <row r="20700" spans="1:9" x14ac:dyDescent="0.25">
      <c r="A20700"/>
      <c r="B20700"/>
      <c r="C20700"/>
      <c r="D20700"/>
      <c r="E20700" s="148"/>
      <c r="F20700" s="148"/>
      <c r="G20700" s="149"/>
      <c r="H20700" s="148"/>
      <c r="I20700"/>
    </row>
    <row r="20701" spans="1:9" x14ac:dyDescent="0.25">
      <c r="A20701"/>
      <c r="B20701"/>
      <c r="C20701"/>
      <c r="D20701"/>
      <c r="E20701" s="148"/>
      <c r="F20701" s="148"/>
      <c r="G20701" s="149"/>
      <c r="H20701" s="148"/>
      <c r="I20701"/>
    </row>
    <row r="20702" spans="1:9" x14ac:dyDescent="0.25">
      <c r="A20702"/>
      <c r="B20702"/>
      <c r="C20702"/>
      <c r="D20702"/>
      <c r="E20702" s="148"/>
      <c r="F20702" s="148"/>
      <c r="G20702" s="149"/>
      <c r="H20702" s="148"/>
      <c r="I20702"/>
    </row>
    <row r="20703" spans="1:9" x14ac:dyDescent="0.25">
      <c r="A20703"/>
      <c r="B20703"/>
      <c r="C20703"/>
      <c r="D20703"/>
      <c r="E20703" s="148"/>
      <c r="F20703" s="148"/>
      <c r="G20703" s="149"/>
      <c r="H20703" s="148"/>
      <c r="I20703"/>
    </row>
    <row r="20704" spans="1:9" x14ac:dyDescent="0.25">
      <c r="A20704"/>
      <c r="B20704"/>
      <c r="C20704"/>
      <c r="D20704"/>
      <c r="E20704" s="148"/>
      <c r="F20704" s="148"/>
      <c r="G20704" s="149"/>
      <c r="H20704" s="148"/>
      <c r="I20704"/>
    </row>
    <row r="20705" spans="1:9" x14ac:dyDescent="0.25">
      <c r="A20705"/>
      <c r="B20705"/>
      <c r="C20705"/>
      <c r="D20705"/>
      <c r="E20705" s="148"/>
      <c r="F20705" s="148"/>
      <c r="G20705" s="149"/>
      <c r="H20705" s="148"/>
      <c r="I20705"/>
    </row>
    <row r="20706" spans="1:9" x14ac:dyDescent="0.25">
      <c r="A20706"/>
      <c r="B20706"/>
      <c r="C20706"/>
      <c r="D20706"/>
      <c r="E20706" s="148"/>
      <c r="F20706" s="148"/>
      <c r="G20706" s="149"/>
      <c r="H20706" s="148"/>
      <c r="I20706"/>
    </row>
    <row r="20707" spans="1:9" x14ac:dyDescent="0.25">
      <c r="A20707"/>
      <c r="B20707"/>
      <c r="C20707"/>
      <c r="D20707"/>
      <c r="E20707" s="148"/>
      <c r="F20707" s="148"/>
      <c r="G20707" s="149"/>
      <c r="H20707" s="148"/>
      <c r="I20707"/>
    </row>
    <row r="20708" spans="1:9" x14ac:dyDescent="0.25">
      <c r="A20708"/>
      <c r="B20708"/>
      <c r="C20708"/>
      <c r="D20708"/>
      <c r="E20708" s="148"/>
      <c r="F20708" s="148"/>
      <c r="G20708" s="149"/>
      <c r="H20708" s="148"/>
      <c r="I20708"/>
    </row>
    <row r="20709" spans="1:9" x14ac:dyDescent="0.25">
      <c r="A20709"/>
      <c r="B20709"/>
      <c r="C20709"/>
      <c r="D20709"/>
      <c r="E20709" s="148"/>
      <c r="F20709" s="148"/>
      <c r="G20709" s="149"/>
      <c r="H20709" s="148"/>
      <c r="I20709"/>
    </row>
    <row r="20710" spans="1:9" x14ac:dyDescent="0.25">
      <c r="A20710"/>
      <c r="B20710"/>
      <c r="C20710"/>
      <c r="D20710"/>
      <c r="E20710" s="148"/>
      <c r="F20710" s="148"/>
      <c r="G20710" s="149"/>
      <c r="H20710" s="148"/>
      <c r="I20710"/>
    </row>
    <row r="20711" spans="1:9" x14ac:dyDescent="0.25">
      <c r="A20711"/>
      <c r="B20711"/>
      <c r="C20711"/>
      <c r="D20711"/>
      <c r="E20711" s="148"/>
      <c r="F20711" s="148"/>
      <c r="G20711" s="149"/>
      <c r="H20711" s="148"/>
      <c r="I20711"/>
    </row>
    <row r="20712" spans="1:9" x14ac:dyDescent="0.25">
      <c r="A20712"/>
      <c r="B20712"/>
      <c r="C20712"/>
      <c r="D20712"/>
      <c r="E20712" s="148"/>
      <c r="F20712" s="148"/>
      <c r="G20712" s="149"/>
      <c r="H20712" s="148"/>
      <c r="I20712"/>
    </row>
    <row r="20713" spans="1:9" x14ac:dyDescent="0.25">
      <c r="A20713"/>
      <c r="B20713"/>
      <c r="C20713"/>
      <c r="D20713"/>
      <c r="E20713" s="148"/>
      <c r="F20713" s="148"/>
      <c r="G20713" s="149"/>
      <c r="H20713" s="148"/>
      <c r="I20713"/>
    </row>
    <row r="20714" spans="1:9" x14ac:dyDescent="0.25">
      <c r="A20714"/>
      <c r="B20714"/>
      <c r="C20714"/>
      <c r="D20714"/>
      <c r="E20714" s="148"/>
      <c r="F20714" s="148"/>
      <c r="G20714" s="149"/>
      <c r="H20714" s="148"/>
      <c r="I20714"/>
    </row>
    <row r="20715" spans="1:9" x14ac:dyDescent="0.25">
      <c r="A20715"/>
      <c r="B20715"/>
      <c r="C20715"/>
      <c r="D20715"/>
      <c r="E20715" s="148"/>
      <c r="F20715" s="148"/>
      <c r="G20715" s="149"/>
      <c r="H20715" s="148"/>
      <c r="I20715"/>
    </row>
    <row r="20716" spans="1:9" x14ac:dyDescent="0.25">
      <c r="A20716"/>
      <c r="B20716"/>
      <c r="C20716"/>
      <c r="D20716"/>
      <c r="E20716" s="148"/>
      <c r="F20716" s="148"/>
      <c r="G20716" s="149"/>
      <c r="H20716" s="148"/>
      <c r="I20716"/>
    </row>
    <row r="20717" spans="1:9" x14ac:dyDescent="0.25">
      <c r="A20717"/>
      <c r="B20717"/>
      <c r="C20717"/>
      <c r="D20717"/>
      <c r="E20717" s="148"/>
      <c r="F20717" s="148"/>
      <c r="G20717" s="149"/>
      <c r="H20717" s="148"/>
      <c r="I20717"/>
    </row>
    <row r="20718" spans="1:9" x14ac:dyDescent="0.25">
      <c r="A20718"/>
      <c r="B20718"/>
      <c r="C20718"/>
      <c r="D20718"/>
      <c r="E20718" s="148"/>
      <c r="F20718" s="148"/>
      <c r="G20718" s="149"/>
      <c r="H20718" s="148"/>
      <c r="I20718"/>
    </row>
    <row r="20719" spans="1:9" x14ac:dyDescent="0.25">
      <c r="A20719"/>
      <c r="B20719"/>
      <c r="C20719"/>
      <c r="D20719"/>
      <c r="E20719" s="148"/>
      <c r="F20719" s="148"/>
      <c r="G20719" s="149"/>
      <c r="H20719" s="148"/>
      <c r="I20719"/>
    </row>
    <row r="20720" spans="1:9" x14ac:dyDescent="0.25">
      <c r="A20720"/>
      <c r="B20720"/>
      <c r="C20720"/>
      <c r="D20720"/>
      <c r="E20720" s="148"/>
      <c r="F20720" s="148"/>
      <c r="G20720" s="149"/>
      <c r="H20720" s="148"/>
      <c r="I20720"/>
    </row>
    <row r="20721" spans="1:9" x14ac:dyDescent="0.25">
      <c r="A20721"/>
      <c r="B20721"/>
      <c r="C20721"/>
      <c r="D20721"/>
      <c r="E20721" s="148"/>
      <c r="F20721" s="148"/>
      <c r="G20721" s="149"/>
      <c r="H20721" s="148"/>
      <c r="I20721"/>
    </row>
    <row r="20722" spans="1:9" x14ac:dyDescent="0.25">
      <c r="A20722"/>
      <c r="B20722"/>
      <c r="C20722"/>
      <c r="D20722"/>
      <c r="E20722" s="148"/>
      <c r="F20722" s="148"/>
      <c r="G20722" s="149"/>
      <c r="H20722" s="148"/>
      <c r="I20722"/>
    </row>
    <row r="20723" spans="1:9" x14ac:dyDescent="0.25">
      <c r="A20723"/>
      <c r="B20723"/>
      <c r="C20723"/>
      <c r="D20723"/>
      <c r="E20723" s="148"/>
      <c r="F20723" s="148"/>
      <c r="G20723" s="149"/>
      <c r="H20723" s="148"/>
      <c r="I20723"/>
    </row>
    <row r="20724" spans="1:9" x14ac:dyDescent="0.25">
      <c r="A20724"/>
      <c r="B20724"/>
      <c r="C20724"/>
      <c r="D20724"/>
      <c r="E20724" s="148"/>
      <c r="F20724" s="148"/>
      <c r="G20724" s="149"/>
      <c r="H20724" s="148"/>
      <c r="I20724"/>
    </row>
    <row r="20725" spans="1:9" x14ac:dyDescent="0.25">
      <c r="A20725"/>
      <c r="B20725"/>
      <c r="C20725"/>
      <c r="D20725"/>
      <c r="E20725" s="148"/>
      <c r="F20725" s="148"/>
      <c r="G20725" s="149"/>
      <c r="H20725" s="148"/>
      <c r="I20725"/>
    </row>
    <row r="20726" spans="1:9" x14ac:dyDescent="0.25">
      <c r="A20726"/>
      <c r="B20726"/>
      <c r="C20726"/>
      <c r="D20726"/>
      <c r="E20726" s="148"/>
      <c r="F20726" s="148"/>
      <c r="G20726" s="149"/>
      <c r="H20726" s="148"/>
      <c r="I20726"/>
    </row>
    <row r="20727" spans="1:9" x14ac:dyDescent="0.25">
      <c r="A20727"/>
      <c r="B20727"/>
      <c r="C20727"/>
      <c r="D20727"/>
      <c r="E20727" s="148"/>
      <c r="F20727" s="148"/>
      <c r="G20727" s="149"/>
      <c r="H20727" s="148"/>
      <c r="I20727"/>
    </row>
    <row r="20728" spans="1:9" x14ac:dyDescent="0.25">
      <c r="A20728"/>
      <c r="B20728"/>
      <c r="C20728"/>
      <c r="D20728"/>
      <c r="E20728" s="148"/>
      <c r="F20728" s="148"/>
      <c r="G20728" s="149"/>
      <c r="H20728" s="148"/>
      <c r="I20728"/>
    </row>
    <row r="20729" spans="1:9" x14ac:dyDescent="0.25">
      <c r="A20729"/>
      <c r="B20729"/>
      <c r="C20729"/>
      <c r="D20729"/>
      <c r="E20729" s="148"/>
      <c r="F20729" s="148"/>
      <c r="G20729" s="149"/>
      <c r="H20729" s="148"/>
      <c r="I20729"/>
    </row>
    <row r="20730" spans="1:9" x14ac:dyDescent="0.25">
      <c r="A20730"/>
      <c r="B20730"/>
      <c r="C20730"/>
      <c r="D20730"/>
      <c r="E20730" s="148"/>
      <c r="F20730" s="148"/>
      <c r="G20730" s="149"/>
      <c r="H20730" s="148"/>
      <c r="I20730"/>
    </row>
    <row r="20731" spans="1:9" x14ac:dyDescent="0.25">
      <c r="A20731"/>
      <c r="B20731"/>
      <c r="C20731"/>
      <c r="D20731"/>
      <c r="E20731" s="148"/>
      <c r="F20731" s="148"/>
      <c r="G20731" s="149"/>
      <c r="H20731" s="148"/>
      <c r="I20731"/>
    </row>
    <row r="20732" spans="1:9" x14ac:dyDescent="0.25">
      <c r="A20732"/>
      <c r="B20732"/>
      <c r="C20732"/>
      <c r="D20732"/>
      <c r="E20732" s="148"/>
      <c r="F20732" s="148"/>
      <c r="G20732" s="149"/>
      <c r="H20732" s="148"/>
      <c r="I20732"/>
    </row>
    <row r="20733" spans="1:9" x14ac:dyDescent="0.25">
      <c r="A20733"/>
      <c r="B20733"/>
      <c r="C20733"/>
      <c r="D20733"/>
      <c r="E20733" s="148"/>
      <c r="F20733" s="148"/>
      <c r="G20733" s="149"/>
      <c r="H20733" s="148"/>
      <c r="I20733"/>
    </row>
    <row r="20734" spans="1:9" x14ac:dyDescent="0.25">
      <c r="A20734"/>
      <c r="B20734"/>
      <c r="C20734"/>
      <c r="D20734"/>
      <c r="E20734" s="148"/>
      <c r="F20734" s="148"/>
      <c r="G20734" s="149"/>
      <c r="H20734" s="148"/>
      <c r="I20734"/>
    </row>
    <row r="20735" spans="1:9" x14ac:dyDescent="0.25">
      <c r="A20735"/>
      <c r="B20735"/>
      <c r="C20735"/>
      <c r="D20735"/>
      <c r="E20735" s="148"/>
      <c r="F20735" s="148"/>
      <c r="G20735" s="149"/>
      <c r="H20735" s="148"/>
      <c r="I20735"/>
    </row>
    <row r="20736" spans="1:9" x14ac:dyDescent="0.25">
      <c r="A20736"/>
      <c r="B20736"/>
      <c r="C20736"/>
      <c r="D20736"/>
      <c r="E20736" s="148"/>
      <c r="F20736" s="148"/>
      <c r="G20736" s="149"/>
      <c r="H20736" s="148"/>
      <c r="I20736"/>
    </row>
    <row r="20737" spans="1:9" x14ac:dyDescent="0.25">
      <c r="A20737"/>
      <c r="B20737"/>
      <c r="C20737"/>
      <c r="D20737"/>
      <c r="E20737" s="148"/>
      <c r="F20737" s="148"/>
      <c r="G20737" s="149"/>
      <c r="H20737" s="148"/>
      <c r="I20737"/>
    </row>
    <row r="20738" spans="1:9" x14ac:dyDescent="0.25">
      <c r="A20738"/>
      <c r="B20738"/>
      <c r="C20738"/>
      <c r="D20738"/>
      <c r="E20738" s="148"/>
      <c r="F20738" s="148"/>
      <c r="G20738" s="149"/>
      <c r="H20738" s="148"/>
      <c r="I20738"/>
    </row>
    <row r="20739" spans="1:9" x14ac:dyDescent="0.25">
      <c r="A20739"/>
      <c r="B20739"/>
      <c r="C20739"/>
      <c r="D20739"/>
      <c r="E20739" s="148"/>
      <c r="F20739" s="148"/>
      <c r="G20739" s="149"/>
      <c r="H20739" s="148"/>
      <c r="I20739"/>
    </row>
    <row r="20740" spans="1:9" x14ac:dyDescent="0.25">
      <c r="A20740"/>
      <c r="B20740"/>
      <c r="C20740"/>
      <c r="D20740"/>
      <c r="E20740" s="148"/>
      <c r="F20740" s="148"/>
      <c r="G20740" s="149"/>
      <c r="H20740" s="148"/>
      <c r="I20740"/>
    </row>
    <row r="20741" spans="1:9" x14ac:dyDescent="0.25">
      <c r="A20741"/>
      <c r="B20741"/>
      <c r="C20741"/>
      <c r="D20741"/>
      <c r="E20741" s="148"/>
      <c r="F20741" s="148"/>
      <c r="G20741" s="149"/>
      <c r="H20741" s="148"/>
      <c r="I20741"/>
    </row>
    <row r="20742" spans="1:9" x14ac:dyDescent="0.25">
      <c r="A20742"/>
      <c r="B20742"/>
      <c r="C20742"/>
      <c r="D20742"/>
      <c r="E20742" s="148"/>
      <c r="F20742" s="148"/>
      <c r="G20742" s="149"/>
      <c r="H20742" s="148"/>
      <c r="I20742"/>
    </row>
    <row r="20743" spans="1:9" x14ac:dyDescent="0.25">
      <c r="A20743"/>
      <c r="B20743"/>
      <c r="C20743"/>
      <c r="D20743"/>
      <c r="E20743" s="148"/>
      <c r="F20743" s="148"/>
      <c r="G20743" s="149"/>
      <c r="H20743" s="148"/>
      <c r="I20743"/>
    </row>
    <row r="20744" spans="1:9" x14ac:dyDescent="0.25">
      <c r="A20744"/>
      <c r="B20744"/>
      <c r="C20744"/>
      <c r="D20744"/>
      <c r="E20744" s="148"/>
      <c r="F20744" s="148"/>
      <c r="G20744" s="149"/>
      <c r="H20744" s="148"/>
      <c r="I20744"/>
    </row>
    <row r="20745" spans="1:9" x14ac:dyDescent="0.25">
      <c r="A20745"/>
      <c r="B20745"/>
      <c r="C20745"/>
      <c r="D20745"/>
      <c r="E20745" s="148"/>
      <c r="F20745" s="148"/>
      <c r="G20745" s="149"/>
      <c r="H20745" s="148"/>
      <c r="I20745"/>
    </row>
    <row r="20746" spans="1:9" x14ac:dyDescent="0.25">
      <c r="A20746"/>
      <c r="B20746"/>
      <c r="C20746"/>
      <c r="D20746"/>
      <c r="E20746" s="148"/>
      <c r="F20746" s="148"/>
      <c r="G20746" s="149"/>
      <c r="H20746" s="148"/>
      <c r="I20746"/>
    </row>
    <row r="20747" spans="1:9" x14ac:dyDescent="0.25">
      <c r="A20747"/>
      <c r="B20747"/>
      <c r="C20747"/>
      <c r="D20747"/>
      <c r="E20747" s="148"/>
      <c r="F20747" s="148"/>
      <c r="G20747" s="149"/>
      <c r="H20747" s="148"/>
      <c r="I20747"/>
    </row>
    <row r="20748" spans="1:9" x14ac:dyDescent="0.25">
      <c r="A20748"/>
      <c r="B20748"/>
      <c r="C20748"/>
      <c r="D20748"/>
      <c r="E20748" s="148"/>
      <c r="F20748" s="148"/>
      <c r="G20748" s="149"/>
      <c r="H20748" s="148"/>
      <c r="I20748"/>
    </row>
    <row r="20749" spans="1:9" x14ac:dyDescent="0.25">
      <c r="A20749"/>
      <c r="B20749"/>
      <c r="C20749"/>
      <c r="D20749"/>
      <c r="E20749" s="148"/>
      <c r="F20749" s="148"/>
      <c r="G20749" s="149"/>
      <c r="H20749" s="148"/>
      <c r="I20749"/>
    </row>
    <row r="20750" spans="1:9" x14ac:dyDescent="0.25">
      <c r="A20750"/>
      <c r="B20750"/>
      <c r="C20750"/>
      <c r="D20750"/>
      <c r="E20750" s="148"/>
      <c r="F20750" s="148"/>
      <c r="G20750" s="149"/>
      <c r="H20750" s="148"/>
      <c r="I20750"/>
    </row>
    <row r="20751" spans="1:9" x14ac:dyDescent="0.25">
      <c r="A20751"/>
      <c r="B20751"/>
      <c r="C20751"/>
      <c r="D20751"/>
      <c r="E20751" s="148"/>
      <c r="F20751" s="148"/>
      <c r="G20751" s="149"/>
      <c r="H20751" s="148"/>
      <c r="I20751"/>
    </row>
    <row r="20752" spans="1:9" x14ac:dyDescent="0.25">
      <c r="A20752"/>
      <c r="B20752"/>
      <c r="C20752"/>
      <c r="D20752"/>
      <c r="E20752" s="148"/>
      <c r="F20752" s="148"/>
      <c r="G20752" s="149"/>
      <c r="H20752" s="148"/>
      <c r="I20752"/>
    </row>
    <row r="20753" spans="1:9" x14ac:dyDescent="0.25">
      <c r="A20753"/>
      <c r="B20753"/>
      <c r="C20753"/>
      <c r="D20753"/>
      <c r="E20753" s="148"/>
      <c r="F20753" s="148"/>
      <c r="G20753" s="149"/>
      <c r="H20753" s="148"/>
      <c r="I20753"/>
    </row>
    <row r="20754" spans="1:9" x14ac:dyDescent="0.25">
      <c r="A20754"/>
      <c r="B20754"/>
      <c r="C20754"/>
      <c r="D20754"/>
      <c r="E20754" s="148"/>
      <c r="F20754" s="148"/>
      <c r="G20754" s="149"/>
      <c r="H20754" s="148"/>
      <c r="I20754"/>
    </row>
    <row r="20755" spans="1:9" x14ac:dyDescent="0.25">
      <c r="A20755"/>
      <c r="B20755"/>
      <c r="C20755"/>
      <c r="D20755"/>
      <c r="E20755" s="148"/>
      <c r="F20755" s="148"/>
      <c r="G20755" s="149"/>
      <c r="H20755" s="148"/>
      <c r="I20755"/>
    </row>
    <row r="20756" spans="1:9" x14ac:dyDescent="0.25">
      <c r="A20756"/>
      <c r="B20756"/>
      <c r="C20756"/>
      <c r="D20756"/>
      <c r="E20756" s="148"/>
      <c r="F20756" s="148"/>
      <c r="G20756" s="149"/>
      <c r="H20756" s="148"/>
      <c r="I20756"/>
    </row>
    <row r="20757" spans="1:9" x14ac:dyDescent="0.25">
      <c r="A20757"/>
      <c r="B20757"/>
      <c r="C20757"/>
      <c r="D20757"/>
      <c r="E20757" s="148"/>
      <c r="F20757" s="148"/>
      <c r="G20757" s="149"/>
      <c r="H20757" s="148"/>
      <c r="I20757"/>
    </row>
    <row r="20758" spans="1:9" x14ac:dyDescent="0.25">
      <c r="A20758"/>
      <c r="B20758"/>
      <c r="C20758"/>
      <c r="D20758"/>
      <c r="E20758" s="148"/>
      <c r="F20758" s="148"/>
      <c r="G20758" s="149"/>
      <c r="H20758" s="148"/>
      <c r="I20758"/>
    </row>
    <row r="20759" spans="1:9" x14ac:dyDescent="0.25">
      <c r="A20759"/>
      <c r="B20759"/>
      <c r="C20759"/>
      <c r="D20759"/>
      <c r="E20759" s="148"/>
      <c r="F20759" s="148"/>
      <c r="G20759" s="149"/>
      <c r="H20759" s="148"/>
      <c r="I20759"/>
    </row>
    <row r="20760" spans="1:9" x14ac:dyDescent="0.25">
      <c r="A20760"/>
      <c r="B20760"/>
      <c r="C20760"/>
      <c r="D20760"/>
      <c r="E20760" s="148"/>
      <c r="F20760" s="148"/>
      <c r="G20760" s="149"/>
      <c r="H20760" s="148"/>
      <c r="I20760"/>
    </row>
    <row r="20761" spans="1:9" x14ac:dyDescent="0.25">
      <c r="A20761"/>
      <c r="B20761"/>
      <c r="C20761"/>
      <c r="D20761"/>
      <c r="E20761" s="148"/>
      <c r="F20761" s="148"/>
      <c r="G20761" s="149"/>
      <c r="H20761" s="148"/>
      <c r="I20761"/>
    </row>
    <row r="20762" spans="1:9" x14ac:dyDescent="0.25">
      <c r="A20762"/>
      <c r="B20762"/>
      <c r="C20762"/>
      <c r="D20762"/>
      <c r="E20762" s="148"/>
      <c r="F20762" s="148"/>
      <c r="G20762" s="149"/>
      <c r="H20762" s="148"/>
      <c r="I20762"/>
    </row>
    <row r="20763" spans="1:9" x14ac:dyDescent="0.25">
      <c r="A20763"/>
      <c r="B20763"/>
      <c r="C20763"/>
      <c r="D20763"/>
      <c r="E20763" s="148"/>
      <c r="F20763" s="148"/>
      <c r="G20763" s="149"/>
      <c r="H20763" s="148"/>
      <c r="I20763"/>
    </row>
    <row r="20764" spans="1:9" x14ac:dyDescent="0.25">
      <c r="A20764"/>
      <c r="B20764"/>
      <c r="C20764"/>
      <c r="D20764"/>
      <c r="E20764" s="148"/>
      <c r="F20764" s="148"/>
      <c r="G20764" s="149"/>
      <c r="H20764" s="148"/>
      <c r="I20764"/>
    </row>
    <row r="20765" spans="1:9" x14ac:dyDescent="0.25">
      <c r="A20765"/>
      <c r="B20765"/>
      <c r="C20765"/>
      <c r="D20765"/>
      <c r="E20765" s="148"/>
      <c r="F20765" s="148"/>
      <c r="G20765" s="149"/>
      <c r="H20765" s="148"/>
      <c r="I20765"/>
    </row>
    <row r="20766" spans="1:9" x14ac:dyDescent="0.25">
      <c r="A20766"/>
      <c r="B20766"/>
      <c r="C20766"/>
      <c r="D20766"/>
      <c r="E20766" s="148"/>
      <c r="F20766" s="148"/>
      <c r="G20766" s="149"/>
      <c r="H20766" s="148"/>
      <c r="I20766"/>
    </row>
    <row r="20767" spans="1:9" x14ac:dyDescent="0.25">
      <c r="A20767"/>
      <c r="B20767"/>
      <c r="C20767"/>
      <c r="D20767"/>
      <c r="E20767" s="148"/>
      <c r="F20767" s="148"/>
      <c r="G20767" s="149"/>
      <c r="H20767" s="148"/>
      <c r="I20767"/>
    </row>
    <row r="20768" spans="1:9" x14ac:dyDescent="0.25">
      <c r="A20768"/>
      <c r="B20768"/>
      <c r="C20768"/>
      <c r="D20768"/>
      <c r="E20768" s="148"/>
      <c r="F20768" s="148"/>
      <c r="G20768" s="149"/>
      <c r="H20768" s="148"/>
      <c r="I20768"/>
    </row>
    <row r="20769" spans="1:9" x14ac:dyDescent="0.25">
      <c r="A20769"/>
      <c r="B20769"/>
      <c r="C20769"/>
      <c r="D20769"/>
      <c r="E20769" s="148"/>
      <c r="F20769" s="148"/>
      <c r="G20769" s="149"/>
      <c r="H20769" s="148"/>
      <c r="I20769"/>
    </row>
    <row r="20770" spans="1:9" x14ac:dyDescent="0.25">
      <c r="A20770"/>
      <c r="B20770"/>
      <c r="C20770"/>
      <c r="D20770"/>
      <c r="E20770" s="148"/>
      <c r="F20770" s="148"/>
      <c r="G20770" s="149"/>
      <c r="H20770" s="148"/>
      <c r="I20770"/>
    </row>
    <row r="20771" spans="1:9" x14ac:dyDescent="0.25">
      <c r="A20771"/>
      <c r="B20771"/>
      <c r="C20771"/>
      <c r="D20771"/>
      <c r="E20771" s="148"/>
      <c r="F20771" s="148"/>
      <c r="G20771" s="149"/>
      <c r="H20771" s="148"/>
      <c r="I20771"/>
    </row>
    <row r="20772" spans="1:9" x14ac:dyDescent="0.25">
      <c r="A20772"/>
      <c r="B20772"/>
      <c r="C20772"/>
      <c r="D20772"/>
      <c r="E20772" s="148"/>
      <c r="F20772" s="148"/>
      <c r="G20772" s="149"/>
      <c r="H20772" s="148"/>
      <c r="I20772"/>
    </row>
    <row r="20773" spans="1:9" x14ac:dyDescent="0.25">
      <c r="A20773"/>
      <c r="B20773"/>
      <c r="C20773"/>
      <c r="D20773"/>
      <c r="E20773" s="148"/>
      <c r="F20773" s="148"/>
      <c r="G20773" s="149"/>
      <c r="H20773" s="148"/>
      <c r="I20773"/>
    </row>
    <row r="20774" spans="1:9" x14ac:dyDescent="0.25">
      <c r="A20774"/>
      <c r="B20774"/>
      <c r="C20774"/>
      <c r="D20774"/>
      <c r="E20774" s="148"/>
      <c r="F20774" s="148"/>
      <c r="G20774" s="149"/>
      <c r="H20774" s="148"/>
      <c r="I20774"/>
    </row>
    <row r="20775" spans="1:9" x14ac:dyDescent="0.25">
      <c r="A20775"/>
      <c r="B20775"/>
      <c r="C20775"/>
      <c r="D20775"/>
      <c r="E20775" s="148"/>
      <c r="F20775" s="148"/>
      <c r="G20775" s="149"/>
      <c r="H20775" s="148"/>
      <c r="I20775"/>
    </row>
    <row r="20776" spans="1:9" x14ac:dyDescent="0.25">
      <c r="A20776"/>
      <c r="B20776"/>
      <c r="C20776"/>
      <c r="D20776"/>
      <c r="E20776" s="148"/>
      <c r="F20776" s="148"/>
      <c r="G20776" s="149"/>
      <c r="H20776" s="148"/>
      <c r="I20776"/>
    </row>
    <row r="20777" spans="1:9" x14ac:dyDescent="0.25">
      <c r="A20777"/>
      <c r="B20777"/>
      <c r="C20777"/>
      <c r="D20777"/>
      <c r="E20777" s="148"/>
      <c r="F20777" s="148"/>
      <c r="G20777" s="149"/>
      <c r="H20777" s="148"/>
      <c r="I20777"/>
    </row>
    <row r="20778" spans="1:9" x14ac:dyDescent="0.25">
      <c r="A20778"/>
      <c r="B20778"/>
      <c r="C20778"/>
      <c r="D20778"/>
      <c r="E20778" s="148"/>
      <c r="F20778" s="148"/>
      <c r="G20778" s="149"/>
      <c r="H20778" s="148"/>
      <c r="I20778"/>
    </row>
    <row r="20779" spans="1:9" x14ac:dyDescent="0.25">
      <c r="A20779"/>
      <c r="B20779"/>
      <c r="C20779"/>
      <c r="D20779"/>
      <c r="E20779" s="148"/>
      <c r="F20779" s="148"/>
      <c r="G20779" s="149"/>
      <c r="H20779" s="148"/>
      <c r="I20779"/>
    </row>
    <row r="20780" spans="1:9" x14ac:dyDescent="0.25">
      <c r="A20780"/>
      <c r="B20780"/>
      <c r="C20780"/>
      <c r="D20780"/>
      <c r="E20780" s="148"/>
      <c r="F20780" s="148"/>
      <c r="G20780" s="149"/>
      <c r="H20780" s="148"/>
      <c r="I20780"/>
    </row>
    <row r="20781" spans="1:9" x14ac:dyDescent="0.25">
      <c r="A20781"/>
      <c r="B20781"/>
      <c r="C20781"/>
      <c r="D20781"/>
      <c r="E20781" s="148"/>
      <c r="F20781" s="148"/>
      <c r="G20781" s="149"/>
      <c r="H20781" s="148"/>
      <c r="I20781"/>
    </row>
    <row r="20782" spans="1:9" x14ac:dyDescent="0.25">
      <c r="A20782"/>
      <c r="B20782"/>
      <c r="C20782"/>
      <c r="D20782"/>
      <c r="E20782" s="148"/>
      <c r="F20782" s="148"/>
      <c r="G20782" s="149"/>
      <c r="H20782" s="148"/>
      <c r="I20782"/>
    </row>
    <row r="20783" spans="1:9" x14ac:dyDescent="0.25">
      <c r="A20783"/>
      <c r="B20783"/>
      <c r="C20783"/>
      <c r="D20783"/>
      <c r="E20783" s="148"/>
      <c r="F20783" s="148"/>
      <c r="G20783" s="149"/>
      <c r="H20783" s="148"/>
      <c r="I20783"/>
    </row>
    <row r="20784" spans="1:9" x14ac:dyDescent="0.25">
      <c r="A20784"/>
      <c r="B20784"/>
      <c r="C20784"/>
      <c r="D20784"/>
      <c r="E20784" s="148"/>
      <c r="F20784" s="148"/>
      <c r="G20784" s="149"/>
      <c r="H20784" s="148"/>
      <c r="I20784"/>
    </row>
    <row r="20785" spans="1:9" x14ac:dyDescent="0.25">
      <c r="A20785"/>
      <c r="B20785"/>
      <c r="C20785"/>
      <c r="D20785"/>
      <c r="E20785" s="148"/>
      <c r="F20785" s="148"/>
      <c r="G20785" s="149"/>
      <c r="H20785" s="148"/>
      <c r="I20785"/>
    </row>
    <row r="20786" spans="1:9" x14ac:dyDescent="0.25">
      <c r="A20786"/>
      <c r="B20786"/>
      <c r="C20786"/>
      <c r="D20786"/>
      <c r="E20786" s="148"/>
      <c r="F20786" s="148"/>
      <c r="G20786" s="149"/>
      <c r="H20786" s="148"/>
      <c r="I20786"/>
    </row>
    <row r="20787" spans="1:9" x14ac:dyDescent="0.25">
      <c r="A20787"/>
      <c r="B20787"/>
      <c r="C20787"/>
      <c r="D20787"/>
      <c r="E20787" s="148"/>
      <c r="F20787" s="148"/>
      <c r="G20787" s="149"/>
      <c r="H20787" s="148"/>
      <c r="I20787"/>
    </row>
    <row r="20788" spans="1:9" x14ac:dyDescent="0.25">
      <c r="A20788"/>
      <c r="B20788"/>
      <c r="C20788"/>
      <c r="D20788"/>
      <c r="E20788" s="148"/>
      <c r="F20788" s="148"/>
      <c r="G20788" s="149"/>
      <c r="H20788" s="148"/>
      <c r="I20788"/>
    </row>
    <row r="20789" spans="1:9" x14ac:dyDescent="0.25">
      <c r="A20789"/>
      <c r="B20789"/>
      <c r="C20789"/>
      <c r="D20789"/>
      <c r="E20789" s="148"/>
      <c r="F20789" s="148"/>
      <c r="G20789" s="149"/>
      <c r="H20789" s="148"/>
      <c r="I20789"/>
    </row>
    <row r="20790" spans="1:9" x14ac:dyDescent="0.25">
      <c r="A20790"/>
      <c r="B20790"/>
      <c r="C20790"/>
      <c r="D20790"/>
      <c r="E20790" s="148"/>
      <c r="F20790" s="148"/>
      <c r="G20790" s="149"/>
      <c r="H20790" s="148"/>
      <c r="I20790"/>
    </row>
    <row r="20791" spans="1:9" x14ac:dyDescent="0.25">
      <c r="A20791"/>
      <c r="B20791"/>
      <c r="C20791"/>
      <c r="D20791"/>
      <c r="E20791" s="148"/>
      <c r="F20791" s="148"/>
      <c r="G20791" s="149"/>
      <c r="H20791" s="148"/>
      <c r="I20791"/>
    </row>
    <row r="20792" spans="1:9" x14ac:dyDescent="0.25">
      <c r="A20792"/>
      <c r="B20792"/>
      <c r="C20792"/>
      <c r="D20792"/>
      <c r="E20792" s="148"/>
      <c r="F20792" s="148"/>
      <c r="G20792" s="149"/>
      <c r="H20792" s="148"/>
      <c r="I20792"/>
    </row>
    <row r="20793" spans="1:9" x14ac:dyDescent="0.25">
      <c r="A20793"/>
      <c r="B20793"/>
      <c r="C20793"/>
      <c r="D20793"/>
      <c r="E20793" s="148"/>
      <c r="F20793" s="148"/>
      <c r="G20793" s="149"/>
      <c r="H20793" s="148"/>
      <c r="I20793"/>
    </row>
    <row r="20794" spans="1:9" x14ac:dyDescent="0.25">
      <c r="A20794"/>
      <c r="B20794"/>
      <c r="C20794"/>
      <c r="D20794"/>
      <c r="E20794" s="148"/>
      <c r="F20794" s="148"/>
      <c r="G20794" s="149"/>
      <c r="H20794" s="148"/>
      <c r="I20794"/>
    </row>
    <row r="20795" spans="1:9" x14ac:dyDescent="0.25">
      <c r="A20795"/>
      <c r="B20795"/>
      <c r="C20795"/>
      <c r="D20795"/>
      <c r="E20795" s="148"/>
      <c r="F20795" s="148"/>
      <c r="G20795" s="149"/>
      <c r="H20795" s="148"/>
      <c r="I20795"/>
    </row>
    <row r="20796" spans="1:9" x14ac:dyDescent="0.25">
      <c r="A20796"/>
      <c r="B20796"/>
      <c r="C20796"/>
      <c r="D20796"/>
      <c r="E20796" s="148"/>
      <c r="F20796" s="148"/>
      <c r="G20796" s="149"/>
      <c r="H20796" s="148"/>
      <c r="I20796"/>
    </row>
    <row r="20797" spans="1:9" x14ac:dyDescent="0.25">
      <c r="A20797"/>
      <c r="B20797"/>
      <c r="C20797"/>
      <c r="D20797"/>
      <c r="E20797" s="148"/>
      <c r="F20797" s="148"/>
      <c r="G20797" s="149"/>
      <c r="H20797" s="148"/>
      <c r="I20797"/>
    </row>
    <row r="20798" spans="1:9" x14ac:dyDescent="0.25">
      <c r="A20798"/>
      <c r="B20798"/>
      <c r="C20798"/>
      <c r="D20798"/>
      <c r="E20798" s="148"/>
      <c r="F20798" s="148"/>
      <c r="G20798" s="149"/>
      <c r="H20798" s="148"/>
      <c r="I20798"/>
    </row>
    <row r="20799" spans="1:9" x14ac:dyDescent="0.25">
      <c r="A20799"/>
      <c r="B20799"/>
      <c r="C20799"/>
      <c r="D20799"/>
      <c r="E20799" s="148"/>
      <c r="F20799" s="148"/>
      <c r="G20799" s="149"/>
      <c r="H20799" s="148"/>
      <c r="I20799"/>
    </row>
    <row r="20800" spans="1:9" x14ac:dyDescent="0.25">
      <c r="A20800"/>
      <c r="B20800"/>
      <c r="C20800"/>
      <c r="D20800"/>
      <c r="E20800" s="148"/>
      <c r="F20800" s="148"/>
      <c r="G20800" s="149"/>
      <c r="H20800" s="148"/>
      <c r="I20800"/>
    </row>
    <row r="20801" spans="1:9" x14ac:dyDescent="0.25">
      <c r="A20801"/>
      <c r="B20801"/>
      <c r="C20801"/>
      <c r="D20801"/>
      <c r="E20801" s="148"/>
      <c r="F20801" s="148"/>
      <c r="G20801" s="149"/>
      <c r="H20801" s="148"/>
      <c r="I20801"/>
    </row>
    <row r="20802" spans="1:9" x14ac:dyDescent="0.25">
      <c r="A20802"/>
      <c r="B20802"/>
      <c r="C20802"/>
      <c r="D20802"/>
      <c r="E20802" s="148"/>
      <c r="F20802" s="148"/>
      <c r="G20802" s="149"/>
      <c r="H20802" s="148"/>
      <c r="I20802"/>
    </row>
    <row r="20803" spans="1:9" x14ac:dyDescent="0.25">
      <c r="A20803"/>
      <c r="B20803"/>
      <c r="C20803"/>
      <c r="D20803"/>
      <c r="E20803" s="148"/>
      <c r="F20803" s="148"/>
      <c r="G20803" s="149"/>
      <c r="H20803" s="148"/>
      <c r="I20803"/>
    </row>
    <row r="20804" spans="1:9" x14ac:dyDescent="0.25">
      <c r="A20804"/>
      <c r="B20804"/>
      <c r="C20804"/>
      <c r="D20804"/>
      <c r="E20804" s="148"/>
      <c r="F20804" s="148"/>
      <c r="G20804" s="149"/>
      <c r="H20804" s="148"/>
      <c r="I20804"/>
    </row>
    <row r="20805" spans="1:9" x14ac:dyDescent="0.25">
      <c r="A20805"/>
      <c r="B20805"/>
      <c r="C20805"/>
      <c r="D20805"/>
      <c r="E20805" s="148"/>
      <c r="F20805" s="148"/>
      <c r="G20805" s="149"/>
      <c r="H20805" s="148"/>
      <c r="I20805"/>
    </row>
    <row r="20806" spans="1:9" x14ac:dyDescent="0.25">
      <c r="A20806"/>
      <c r="B20806"/>
      <c r="C20806"/>
      <c r="D20806"/>
      <c r="E20806" s="148"/>
      <c r="F20806" s="148"/>
      <c r="G20806" s="149"/>
      <c r="H20806" s="148"/>
      <c r="I20806"/>
    </row>
    <row r="20807" spans="1:9" x14ac:dyDescent="0.25">
      <c r="A20807"/>
      <c r="B20807"/>
      <c r="C20807"/>
      <c r="D20807"/>
      <c r="E20807" s="148"/>
      <c r="F20807" s="148"/>
      <c r="G20807" s="149"/>
      <c r="H20807" s="148"/>
      <c r="I20807"/>
    </row>
    <row r="20808" spans="1:9" x14ac:dyDescent="0.25">
      <c r="A20808"/>
      <c r="B20808"/>
      <c r="C20808"/>
      <c r="D20808"/>
      <c r="E20808" s="148"/>
      <c r="F20808" s="148"/>
      <c r="G20808" s="149"/>
      <c r="H20808" s="148"/>
      <c r="I20808"/>
    </row>
    <row r="20809" spans="1:9" x14ac:dyDescent="0.25">
      <c r="A20809"/>
      <c r="B20809"/>
      <c r="C20809"/>
      <c r="D20809"/>
      <c r="E20809" s="148"/>
      <c r="F20809" s="148"/>
      <c r="G20809" s="149"/>
      <c r="H20809" s="148"/>
      <c r="I20809"/>
    </row>
    <row r="20810" spans="1:9" x14ac:dyDescent="0.25">
      <c r="A20810"/>
      <c r="B20810"/>
      <c r="C20810"/>
      <c r="D20810"/>
      <c r="E20810" s="148"/>
      <c r="F20810" s="148"/>
      <c r="G20810" s="149"/>
      <c r="H20810" s="148"/>
      <c r="I20810"/>
    </row>
    <row r="20811" spans="1:9" x14ac:dyDescent="0.25">
      <c r="A20811"/>
      <c r="B20811"/>
      <c r="C20811"/>
      <c r="D20811"/>
      <c r="E20811" s="148"/>
      <c r="F20811" s="148"/>
      <c r="G20811" s="149"/>
      <c r="H20811" s="148"/>
      <c r="I20811"/>
    </row>
    <row r="20812" spans="1:9" x14ac:dyDescent="0.25">
      <c r="A20812"/>
      <c r="B20812"/>
      <c r="C20812"/>
      <c r="D20812"/>
      <c r="E20812" s="148"/>
      <c r="F20812" s="148"/>
      <c r="G20812" s="149"/>
      <c r="H20812" s="148"/>
      <c r="I20812"/>
    </row>
    <row r="20813" spans="1:9" x14ac:dyDescent="0.25">
      <c r="A20813"/>
      <c r="B20813"/>
      <c r="C20813"/>
      <c r="D20813"/>
      <c r="E20813" s="148"/>
      <c r="F20813" s="148"/>
      <c r="G20813" s="149"/>
      <c r="H20813" s="148"/>
      <c r="I20813"/>
    </row>
    <row r="20814" spans="1:9" x14ac:dyDescent="0.25">
      <c r="A20814"/>
      <c r="B20814"/>
      <c r="C20814"/>
      <c r="D20814"/>
      <c r="E20814" s="148"/>
      <c r="F20814" s="148"/>
      <c r="G20814" s="149"/>
      <c r="H20814" s="148"/>
      <c r="I20814"/>
    </row>
    <row r="20815" spans="1:9" x14ac:dyDescent="0.25">
      <c r="A20815"/>
      <c r="B20815"/>
      <c r="C20815"/>
      <c r="D20815"/>
      <c r="E20815" s="148"/>
      <c r="F20815" s="148"/>
      <c r="G20815" s="149"/>
      <c r="H20815" s="148"/>
      <c r="I20815"/>
    </row>
    <row r="20816" spans="1:9" x14ac:dyDescent="0.25">
      <c r="A20816"/>
      <c r="B20816"/>
      <c r="C20816"/>
      <c r="D20816"/>
      <c r="E20816" s="148"/>
      <c r="F20816" s="148"/>
      <c r="G20816" s="149"/>
      <c r="H20816" s="148"/>
      <c r="I20816"/>
    </row>
    <row r="20817" spans="1:9" x14ac:dyDescent="0.25">
      <c r="A20817"/>
      <c r="B20817"/>
      <c r="C20817"/>
      <c r="D20817"/>
      <c r="E20817" s="148"/>
      <c r="F20817" s="148"/>
      <c r="G20817" s="149"/>
      <c r="H20817" s="148"/>
      <c r="I20817"/>
    </row>
    <row r="20818" spans="1:9" x14ac:dyDescent="0.25">
      <c r="A20818"/>
      <c r="B20818"/>
      <c r="C20818"/>
      <c r="D20818"/>
      <c r="E20818" s="148"/>
      <c r="F20818" s="148"/>
      <c r="G20818" s="149"/>
      <c r="H20818" s="148"/>
      <c r="I20818"/>
    </row>
    <row r="20819" spans="1:9" x14ac:dyDescent="0.25">
      <c r="A20819"/>
      <c r="B20819"/>
      <c r="C20819"/>
      <c r="D20819"/>
      <c r="E20819" s="148"/>
      <c r="F20819" s="148"/>
      <c r="G20819" s="149"/>
      <c r="H20819" s="148"/>
      <c r="I20819"/>
    </row>
    <row r="20820" spans="1:9" x14ac:dyDescent="0.25">
      <c r="A20820"/>
      <c r="B20820"/>
      <c r="C20820"/>
      <c r="D20820"/>
      <c r="E20820" s="148"/>
      <c r="F20820" s="148"/>
      <c r="G20820" s="149"/>
      <c r="H20820" s="148"/>
      <c r="I20820"/>
    </row>
    <row r="20821" spans="1:9" x14ac:dyDescent="0.25">
      <c r="A20821"/>
      <c r="B20821"/>
      <c r="C20821"/>
      <c r="D20821"/>
      <c r="E20821" s="148"/>
      <c r="F20821" s="148"/>
      <c r="G20821" s="149"/>
      <c r="H20821" s="148"/>
      <c r="I20821"/>
    </row>
    <row r="20822" spans="1:9" x14ac:dyDescent="0.25">
      <c r="A20822"/>
      <c r="B20822"/>
      <c r="C20822"/>
      <c r="D20822"/>
      <c r="E20822" s="148"/>
      <c r="F20822" s="148"/>
      <c r="G20822" s="149"/>
      <c r="H20822" s="148"/>
      <c r="I20822"/>
    </row>
    <row r="20823" spans="1:9" x14ac:dyDescent="0.25">
      <c r="A20823"/>
      <c r="B20823"/>
      <c r="C20823"/>
      <c r="D20823"/>
      <c r="E20823" s="148"/>
      <c r="F20823" s="148"/>
      <c r="G20823" s="149"/>
      <c r="H20823" s="148"/>
      <c r="I20823"/>
    </row>
    <row r="20824" spans="1:9" x14ac:dyDescent="0.25">
      <c r="A20824"/>
      <c r="B20824"/>
      <c r="C20824"/>
      <c r="D20824"/>
      <c r="E20824" s="148"/>
      <c r="F20824" s="148"/>
      <c r="G20824" s="149"/>
      <c r="H20824" s="148"/>
      <c r="I20824"/>
    </row>
    <row r="20825" spans="1:9" x14ac:dyDescent="0.25">
      <c r="A20825"/>
      <c r="B20825"/>
      <c r="C20825"/>
      <c r="D20825"/>
      <c r="E20825" s="148"/>
      <c r="F20825" s="148"/>
      <c r="G20825" s="149"/>
      <c r="H20825" s="148"/>
      <c r="I20825"/>
    </row>
    <row r="20826" spans="1:9" x14ac:dyDescent="0.25">
      <c r="A20826"/>
      <c r="B20826"/>
      <c r="C20826"/>
      <c r="D20826"/>
      <c r="E20826" s="148"/>
      <c r="F20826" s="148"/>
      <c r="G20826" s="149"/>
      <c r="H20826" s="148"/>
      <c r="I20826"/>
    </row>
    <row r="20827" spans="1:9" x14ac:dyDescent="0.25">
      <c r="A20827"/>
      <c r="B20827"/>
      <c r="C20827"/>
      <c r="D20827"/>
      <c r="E20827" s="148"/>
      <c r="F20827" s="148"/>
      <c r="G20827" s="149"/>
      <c r="H20827" s="148"/>
      <c r="I20827"/>
    </row>
    <row r="20828" spans="1:9" x14ac:dyDescent="0.25">
      <c r="A20828"/>
      <c r="B20828"/>
      <c r="C20828"/>
      <c r="D20828"/>
      <c r="E20828" s="148"/>
      <c r="F20828" s="148"/>
      <c r="G20828" s="149"/>
      <c r="H20828" s="148"/>
      <c r="I20828"/>
    </row>
    <row r="20829" spans="1:9" x14ac:dyDescent="0.25">
      <c r="A20829"/>
      <c r="B20829"/>
      <c r="C20829"/>
      <c r="D20829"/>
      <c r="E20829" s="148"/>
      <c r="F20829" s="148"/>
      <c r="G20829" s="149"/>
      <c r="H20829" s="148"/>
      <c r="I20829"/>
    </row>
    <row r="20830" spans="1:9" x14ac:dyDescent="0.25">
      <c r="A20830"/>
      <c r="B20830"/>
      <c r="C20830"/>
      <c r="D20830"/>
      <c r="E20830" s="148"/>
      <c r="F20830" s="148"/>
      <c r="G20830" s="149"/>
      <c r="H20830" s="148"/>
      <c r="I20830"/>
    </row>
    <row r="20831" spans="1:9" x14ac:dyDescent="0.25">
      <c r="A20831"/>
      <c r="B20831"/>
      <c r="C20831"/>
      <c r="D20831"/>
      <c r="E20831" s="148"/>
      <c r="F20831" s="148"/>
      <c r="G20831" s="149"/>
      <c r="H20831" s="148"/>
      <c r="I20831"/>
    </row>
    <row r="20832" spans="1:9" x14ac:dyDescent="0.25">
      <c r="A20832"/>
      <c r="B20832"/>
      <c r="C20832"/>
      <c r="D20832"/>
      <c r="E20832" s="148"/>
      <c r="F20832" s="148"/>
      <c r="G20832" s="149"/>
      <c r="H20832" s="148"/>
      <c r="I20832"/>
    </row>
    <row r="20833" spans="1:9" x14ac:dyDescent="0.25">
      <c r="A20833"/>
      <c r="B20833"/>
      <c r="C20833"/>
      <c r="D20833"/>
      <c r="E20833" s="148"/>
      <c r="F20833" s="148"/>
      <c r="G20833" s="149"/>
      <c r="H20833" s="148"/>
      <c r="I20833"/>
    </row>
    <row r="20834" spans="1:9" x14ac:dyDescent="0.25">
      <c r="A20834"/>
      <c r="B20834"/>
      <c r="C20834"/>
      <c r="D20834"/>
      <c r="E20834" s="148"/>
      <c r="F20834" s="148"/>
      <c r="G20834" s="149"/>
      <c r="H20834" s="148"/>
      <c r="I20834"/>
    </row>
    <row r="20835" spans="1:9" x14ac:dyDescent="0.25">
      <c r="A20835"/>
      <c r="B20835"/>
      <c r="C20835"/>
      <c r="D20835"/>
      <c r="E20835" s="148"/>
      <c r="F20835" s="148"/>
      <c r="G20835" s="149"/>
      <c r="H20835" s="148"/>
      <c r="I20835"/>
    </row>
    <row r="20836" spans="1:9" x14ac:dyDescent="0.25">
      <c r="A20836"/>
      <c r="B20836"/>
      <c r="C20836"/>
      <c r="D20836"/>
      <c r="E20836" s="148"/>
      <c r="F20836" s="148"/>
      <c r="G20836" s="149"/>
      <c r="H20836" s="148"/>
      <c r="I20836"/>
    </row>
    <row r="20837" spans="1:9" x14ac:dyDescent="0.25">
      <c r="A20837"/>
      <c r="B20837"/>
      <c r="C20837"/>
      <c r="D20837"/>
      <c r="E20837" s="148"/>
      <c r="F20837" s="148"/>
      <c r="G20837" s="149"/>
      <c r="H20837" s="148"/>
      <c r="I20837"/>
    </row>
    <row r="20838" spans="1:9" x14ac:dyDescent="0.25">
      <c r="A20838"/>
      <c r="B20838"/>
      <c r="C20838"/>
      <c r="D20838"/>
      <c r="E20838" s="148"/>
      <c r="F20838" s="148"/>
      <c r="G20838" s="149"/>
      <c r="H20838" s="148"/>
      <c r="I20838"/>
    </row>
    <row r="20839" spans="1:9" x14ac:dyDescent="0.25">
      <c r="A20839"/>
      <c r="B20839"/>
      <c r="C20839"/>
      <c r="D20839"/>
      <c r="E20839" s="148"/>
      <c r="F20839" s="148"/>
      <c r="G20839" s="149"/>
      <c r="H20839" s="148"/>
      <c r="I20839"/>
    </row>
    <row r="20840" spans="1:9" x14ac:dyDescent="0.25">
      <c r="A20840"/>
      <c r="B20840"/>
      <c r="C20840"/>
      <c r="D20840"/>
      <c r="E20840" s="148"/>
      <c r="F20840" s="148"/>
      <c r="G20840" s="149"/>
      <c r="H20840" s="148"/>
      <c r="I20840"/>
    </row>
    <row r="20841" spans="1:9" x14ac:dyDescent="0.25">
      <c r="A20841"/>
      <c r="B20841"/>
      <c r="C20841"/>
      <c r="D20841"/>
      <c r="E20841" s="148"/>
      <c r="F20841" s="148"/>
      <c r="G20841" s="149"/>
      <c r="H20841" s="148"/>
      <c r="I20841"/>
    </row>
    <row r="20842" spans="1:9" x14ac:dyDescent="0.25">
      <c r="A20842"/>
      <c r="B20842"/>
      <c r="C20842"/>
      <c r="D20842"/>
      <c r="E20842" s="148"/>
      <c r="F20842" s="148"/>
      <c r="G20842" s="149"/>
      <c r="H20842" s="148"/>
      <c r="I20842"/>
    </row>
    <row r="20843" spans="1:9" x14ac:dyDescent="0.25">
      <c r="A20843"/>
      <c r="B20843"/>
      <c r="C20843"/>
      <c r="D20843"/>
      <c r="E20843" s="148"/>
      <c r="F20843" s="148"/>
      <c r="G20843" s="149"/>
      <c r="H20843" s="148"/>
      <c r="I20843"/>
    </row>
    <row r="20844" spans="1:9" x14ac:dyDescent="0.25">
      <c r="A20844"/>
      <c r="B20844"/>
      <c r="C20844"/>
      <c r="D20844"/>
      <c r="E20844" s="148"/>
      <c r="F20844" s="148"/>
      <c r="G20844" s="149"/>
      <c r="H20844" s="148"/>
      <c r="I20844"/>
    </row>
    <row r="20845" spans="1:9" x14ac:dyDescent="0.25">
      <c r="A20845"/>
      <c r="B20845"/>
      <c r="C20845"/>
      <c r="D20845"/>
      <c r="E20845" s="148"/>
      <c r="F20845" s="148"/>
      <c r="G20845" s="149"/>
      <c r="H20845" s="148"/>
      <c r="I20845"/>
    </row>
    <row r="20846" spans="1:9" x14ac:dyDescent="0.25">
      <c r="A20846"/>
      <c r="B20846"/>
      <c r="C20846"/>
      <c r="D20846"/>
      <c r="E20846" s="148"/>
      <c r="F20846" s="148"/>
      <c r="G20846" s="149"/>
      <c r="H20846" s="148"/>
      <c r="I20846"/>
    </row>
    <row r="20847" spans="1:9" x14ac:dyDescent="0.25">
      <c r="A20847"/>
      <c r="B20847"/>
      <c r="C20847"/>
      <c r="D20847"/>
      <c r="E20847" s="148"/>
      <c r="F20847" s="148"/>
      <c r="G20847" s="149"/>
      <c r="H20847" s="148"/>
      <c r="I20847"/>
    </row>
    <row r="20848" spans="1:9" x14ac:dyDescent="0.25">
      <c r="A20848"/>
      <c r="B20848"/>
      <c r="C20848"/>
      <c r="D20848"/>
      <c r="E20848" s="148"/>
      <c r="F20848" s="148"/>
      <c r="G20848" s="149"/>
      <c r="H20848" s="148"/>
      <c r="I20848"/>
    </row>
    <row r="20849" spans="1:9" x14ac:dyDescent="0.25">
      <c r="A20849"/>
      <c r="B20849"/>
      <c r="C20849"/>
      <c r="D20849"/>
      <c r="E20849" s="148"/>
      <c r="F20849" s="148"/>
      <c r="G20849" s="149"/>
      <c r="H20849" s="148"/>
      <c r="I20849"/>
    </row>
    <row r="20850" spans="1:9" x14ac:dyDescent="0.25">
      <c r="A20850"/>
      <c r="B20850"/>
      <c r="C20850"/>
      <c r="D20850"/>
      <c r="E20850" s="148"/>
      <c r="F20850" s="148"/>
      <c r="G20850" s="149"/>
      <c r="H20850" s="148"/>
      <c r="I20850"/>
    </row>
    <row r="20851" spans="1:9" x14ac:dyDescent="0.25">
      <c r="A20851"/>
      <c r="B20851"/>
      <c r="C20851"/>
      <c r="D20851"/>
      <c r="E20851" s="148"/>
      <c r="F20851" s="148"/>
      <c r="G20851" s="149"/>
      <c r="H20851" s="148"/>
      <c r="I20851"/>
    </row>
    <row r="20852" spans="1:9" x14ac:dyDescent="0.25">
      <c r="A20852"/>
      <c r="B20852"/>
      <c r="C20852"/>
      <c r="D20852"/>
      <c r="E20852" s="148"/>
      <c r="F20852" s="148"/>
      <c r="G20852" s="149"/>
      <c r="H20852" s="148"/>
      <c r="I20852"/>
    </row>
    <row r="20853" spans="1:9" x14ac:dyDescent="0.25">
      <c r="A20853"/>
      <c r="B20853"/>
      <c r="C20853"/>
      <c r="D20853"/>
      <c r="E20853" s="148"/>
      <c r="F20853" s="148"/>
      <c r="G20853" s="149"/>
      <c r="H20853" s="148"/>
      <c r="I20853"/>
    </row>
    <row r="20854" spans="1:9" x14ac:dyDescent="0.25">
      <c r="A20854"/>
      <c r="B20854"/>
      <c r="C20854"/>
      <c r="D20854"/>
      <c r="E20854" s="148"/>
      <c r="F20854" s="148"/>
      <c r="G20854" s="149"/>
      <c r="H20854" s="148"/>
      <c r="I20854"/>
    </row>
    <row r="20855" spans="1:9" x14ac:dyDescent="0.25">
      <c r="A20855"/>
      <c r="B20855"/>
      <c r="C20855"/>
      <c r="D20855"/>
      <c r="E20855" s="148"/>
      <c r="F20855" s="148"/>
      <c r="G20855" s="149"/>
      <c r="H20855" s="148"/>
      <c r="I20855"/>
    </row>
    <row r="20856" spans="1:9" x14ac:dyDescent="0.25">
      <c r="A20856"/>
      <c r="B20856"/>
      <c r="C20856"/>
      <c r="D20856"/>
      <c r="E20856" s="148"/>
      <c r="F20856" s="148"/>
      <c r="G20856" s="149"/>
      <c r="H20856" s="148"/>
      <c r="I20856"/>
    </row>
    <row r="20857" spans="1:9" x14ac:dyDescent="0.25">
      <c r="A20857"/>
      <c r="B20857"/>
      <c r="C20857"/>
      <c r="D20857"/>
      <c r="E20857" s="148"/>
      <c r="F20857" s="148"/>
      <c r="G20857" s="149"/>
      <c r="H20857" s="148"/>
      <c r="I20857"/>
    </row>
    <row r="20858" spans="1:9" x14ac:dyDescent="0.25">
      <c r="A20858"/>
      <c r="B20858"/>
      <c r="C20858"/>
      <c r="D20858"/>
      <c r="E20858" s="148"/>
      <c r="F20858" s="148"/>
      <c r="G20858" s="149"/>
      <c r="H20858" s="148"/>
      <c r="I20858"/>
    </row>
    <row r="20859" spans="1:9" x14ac:dyDescent="0.25">
      <c r="A20859"/>
      <c r="B20859"/>
      <c r="C20859"/>
      <c r="D20859"/>
      <c r="E20859" s="148"/>
      <c r="F20859" s="148"/>
      <c r="G20859" s="149"/>
      <c r="H20859" s="148"/>
      <c r="I20859"/>
    </row>
    <row r="20860" spans="1:9" x14ac:dyDescent="0.25">
      <c r="A20860"/>
      <c r="B20860"/>
      <c r="C20860"/>
      <c r="D20860"/>
      <c r="E20860" s="148"/>
      <c r="F20860" s="148"/>
      <c r="G20860" s="149"/>
      <c r="H20860" s="148"/>
      <c r="I20860"/>
    </row>
    <row r="20861" spans="1:9" x14ac:dyDescent="0.25">
      <c r="A20861"/>
      <c r="B20861"/>
      <c r="C20861"/>
      <c r="D20861"/>
      <c r="E20861" s="148"/>
      <c r="F20861" s="148"/>
      <c r="G20861" s="149"/>
      <c r="H20861" s="148"/>
      <c r="I20861"/>
    </row>
    <row r="20862" spans="1:9" x14ac:dyDescent="0.25">
      <c r="A20862"/>
      <c r="B20862"/>
      <c r="C20862"/>
      <c r="D20862"/>
      <c r="E20862" s="148"/>
      <c r="F20862" s="148"/>
      <c r="G20862" s="149"/>
      <c r="H20862" s="148"/>
      <c r="I20862"/>
    </row>
    <row r="20863" spans="1:9" x14ac:dyDescent="0.25">
      <c r="A20863"/>
      <c r="B20863"/>
      <c r="C20863"/>
      <c r="D20863"/>
      <c r="E20863" s="148"/>
      <c r="F20863" s="148"/>
      <c r="G20863" s="149"/>
      <c r="H20863" s="148"/>
      <c r="I20863"/>
    </row>
    <row r="20864" spans="1:9" x14ac:dyDescent="0.25">
      <c r="A20864"/>
      <c r="B20864"/>
      <c r="C20864"/>
      <c r="D20864"/>
      <c r="E20864" s="148"/>
      <c r="F20864" s="148"/>
      <c r="G20864" s="149"/>
      <c r="H20864" s="148"/>
      <c r="I20864"/>
    </row>
    <row r="20865" spans="1:9" x14ac:dyDescent="0.25">
      <c r="A20865"/>
      <c r="B20865"/>
      <c r="C20865"/>
      <c r="D20865"/>
      <c r="E20865" s="148"/>
      <c r="F20865" s="148"/>
      <c r="G20865" s="149"/>
      <c r="H20865" s="148"/>
      <c r="I20865"/>
    </row>
    <row r="20866" spans="1:9" x14ac:dyDescent="0.25">
      <c r="A20866"/>
      <c r="B20866"/>
      <c r="C20866"/>
      <c r="D20866"/>
      <c r="E20866" s="148"/>
      <c r="F20866" s="148"/>
      <c r="G20866" s="149"/>
      <c r="H20866" s="148"/>
      <c r="I20866"/>
    </row>
    <row r="20867" spans="1:9" x14ac:dyDescent="0.25">
      <c r="A20867"/>
      <c r="B20867"/>
      <c r="C20867"/>
      <c r="D20867"/>
      <c r="E20867" s="148"/>
      <c r="F20867" s="148"/>
      <c r="G20867" s="149"/>
      <c r="H20867" s="148"/>
      <c r="I20867"/>
    </row>
    <row r="20868" spans="1:9" x14ac:dyDescent="0.25">
      <c r="A20868"/>
      <c r="B20868"/>
      <c r="C20868"/>
      <c r="D20868"/>
      <c r="E20868" s="148"/>
      <c r="F20868" s="148"/>
      <c r="G20868" s="149"/>
      <c r="H20868" s="148"/>
      <c r="I20868"/>
    </row>
    <row r="20869" spans="1:9" x14ac:dyDescent="0.25">
      <c r="A20869"/>
      <c r="B20869"/>
      <c r="C20869"/>
      <c r="D20869"/>
      <c r="E20869" s="148"/>
      <c r="F20869" s="148"/>
      <c r="G20869" s="149"/>
      <c r="H20869" s="148"/>
      <c r="I20869"/>
    </row>
    <row r="20870" spans="1:9" x14ac:dyDescent="0.25">
      <c r="A20870"/>
      <c r="B20870"/>
      <c r="C20870"/>
      <c r="D20870"/>
      <c r="E20870" s="148"/>
      <c r="F20870" s="148"/>
      <c r="G20870" s="149"/>
      <c r="H20870" s="148"/>
      <c r="I20870"/>
    </row>
    <row r="20871" spans="1:9" x14ac:dyDescent="0.25">
      <c r="A20871"/>
      <c r="B20871"/>
      <c r="C20871"/>
      <c r="D20871"/>
      <c r="E20871" s="148"/>
      <c r="F20871" s="148"/>
      <c r="G20871" s="149"/>
      <c r="H20871" s="148"/>
      <c r="I20871"/>
    </row>
    <row r="20872" spans="1:9" x14ac:dyDescent="0.25">
      <c r="A20872"/>
      <c r="B20872"/>
      <c r="C20872"/>
      <c r="D20872"/>
      <c r="E20872" s="148"/>
      <c r="F20872" s="148"/>
      <c r="G20872" s="149"/>
      <c r="H20872" s="148"/>
      <c r="I20872"/>
    </row>
    <row r="20873" spans="1:9" x14ac:dyDescent="0.25">
      <c r="A20873"/>
      <c r="B20873"/>
      <c r="C20873"/>
      <c r="D20873"/>
      <c r="E20873" s="148"/>
      <c r="F20873" s="148"/>
      <c r="G20873" s="149"/>
      <c r="H20873" s="148"/>
      <c r="I20873"/>
    </row>
    <row r="20874" spans="1:9" x14ac:dyDescent="0.25">
      <c r="A20874"/>
      <c r="B20874"/>
      <c r="C20874"/>
      <c r="D20874"/>
      <c r="E20874" s="148"/>
      <c r="F20874" s="148"/>
      <c r="G20874" s="149"/>
      <c r="H20874" s="148"/>
      <c r="I20874"/>
    </row>
    <row r="20875" spans="1:9" x14ac:dyDescent="0.25">
      <c r="A20875"/>
      <c r="B20875"/>
      <c r="C20875"/>
      <c r="D20875"/>
      <c r="E20875" s="148"/>
      <c r="F20875" s="148"/>
      <c r="G20875" s="149"/>
      <c r="H20875" s="148"/>
      <c r="I20875"/>
    </row>
    <row r="20876" spans="1:9" x14ac:dyDescent="0.25">
      <c r="A20876"/>
      <c r="B20876"/>
      <c r="C20876"/>
      <c r="D20876"/>
      <c r="E20876" s="148"/>
      <c r="F20876" s="148"/>
      <c r="G20876" s="149"/>
      <c r="H20876" s="148"/>
      <c r="I20876"/>
    </row>
    <row r="20877" spans="1:9" x14ac:dyDescent="0.25">
      <c r="A20877"/>
      <c r="B20877"/>
      <c r="C20877"/>
      <c r="D20877"/>
      <c r="E20877" s="148"/>
      <c r="F20877" s="148"/>
      <c r="G20877" s="149"/>
      <c r="H20877" s="148"/>
      <c r="I20877"/>
    </row>
    <row r="20878" spans="1:9" x14ac:dyDescent="0.25">
      <c r="A20878"/>
      <c r="B20878"/>
      <c r="C20878"/>
      <c r="D20878"/>
      <c r="E20878" s="148"/>
      <c r="F20878" s="148"/>
      <c r="G20878" s="149"/>
      <c r="H20878" s="148"/>
      <c r="I20878"/>
    </row>
    <row r="20879" spans="1:9" x14ac:dyDescent="0.25">
      <c r="A20879"/>
      <c r="B20879"/>
      <c r="C20879"/>
      <c r="D20879"/>
      <c r="E20879" s="148"/>
      <c r="F20879" s="148"/>
      <c r="G20879" s="149"/>
      <c r="H20879" s="148"/>
      <c r="I20879"/>
    </row>
    <row r="20880" spans="1:9" x14ac:dyDescent="0.25">
      <c r="A20880"/>
      <c r="B20880"/>
      <c r="C20880"/>
      <c r="D20880"/>
      <c r="E20880" s="148"/>
      <c r="F20880" s="148"/>
      <c r="G20880" s="149"/>
      <c r="H20880" s="148"/>
      <c r="I20880"/>
    </row>
    <row r="20881" spans="1:9" x14ac:dyDescent="0.25">
      <c r="A20881"/>
      <c r="B20881"/>
      <c r="C20881"/>
      <c r="D20881"/>
      <c r="E20881" s="148"/>
      <c r="F20881" s="148"/>
      <c r="G20881" s="149"/>
      <c r="H20881" s="148"/>
      <c r="I20881"/>
    </row>
    <row r="20882" spans="1:9" x14ac:dyDescent="0.25">
      <c r="A20882"/>
      <c r="B20882"/>
      <c r="C20882"/>
      <c r="D20882"/>
      <c r="E20882" s="148"/>
      <c r="F20882" s="148"/>
      <c r="G20882" s="149"/>
      <c r="H20882" s="148"/>
      <c r="I20882"/>
    </row>
    <row r="20883" spans="1:9" x14ac:dyDescent="0.25">
      <c r="A20883"/>
      <c r="B20883"/>
      <c r="C20883"/>
      <c r="D20883"/>
      <c r="E20883" s="148"/>
      <c r="F20883" s="148"/>
      <c r="G20883" s="149"/>
      <c r="H20883" s="148"/>
      <c r="I20883"/>
    </row>
    <row r="20884" spans="1:9" x14ac:dyDescent="0.25">
      <c r="A20884"/>
      <c r="B20884"/>
      <c r="C20884"/>
      <c r="D20884"/>
      <c r="E20884" s="148"/>
      <c r="F20884" s="148"/>
      <c r="G20884" s="149"/>
      <c r="H20884" s="148"/>
      <c r="I20884"/>
    </row>
    <row r="20885" spans="1:9" x14ac:dyDescent="0.25">
      <c r="A20885"/>
      <c r="B20885"/>
      <c r="C20885"/>
      <c r="D20885"/>
      <c r="E20885" s="148"/>
      <c r="F20885" s="148"/>
      <c r="G20885" s="149"/>
      <c r="H20885" s="148"/>
      <c r="I20885"/>
    </row>
    <row r="20886" spans="1:9" x14ac:dyDescent="0.25">
      <c r="A20886"/>
      <c r="B20886"/>
      <c r="C20886"/>
      <c r="D20886"/>
      <c r="E20886" s="148"/>
      <c r="F20886" s="148"/>
      <c r="G20886" s="149"/>
      <c r="H20886" s="148"/>
      <c r="I20886"/>
    </row>
    <row r="20887" spans="1:9" x14ac:dyDescent="0.25">
      <c r="A20887"/>
      <c r="B20887"/>
      <c r="C20887"/>
      <c r="D20887"/>
      <c r="E20887" s="148"/>
      <c r="F20887" s="148"/>
      <c r="G20887" s="149"/>
      <c r="H20887" s="148"/>
      <c r="I20887"/>
    </row>
    <row r="20888" spans="1:9" x14ac:dyDescent="0.25">
      <c r="A20888"/>
      <c r="B20888"/>
      <c r="C20888"/>
      <c r="D20888"/>
      <c r="E20888" s="148"/>
      <c r="F20888" s="148"/>
      <c r="G20888" s="149"/>
      <c r="H20888" s="148"/>
      <c r="I20888"/>
    </row>
    <row r="20889" spans="1:9" x14ac:dyDescent="0.25">
      <c r="A20889"/>
      <c r="B20889"/>
      <c r="C20889"/>
      <c r="D20889"/>
      <c r="E20889" s="148"/>
      <c r="F20889" s="148"/>
      <c r="G20889" s="149"/>
      <c r="H20889" s="148"/>
      <c r="I20889"/>
    </row>
    <row r="20890" spans="1:9" x14ac:dyDescent="0.25">
      <c r="A20890"/>
      <c r="B20890"/>
      <c r="C20890"/>
      <c r="D20890"/>
      <c r="E20890" s="148"/>
      <c r="F20890" s="148"/>
      <c r="G20890" s="149"/>
      <c r="H20890" s="148"/>
      <c r="I20890"/>
    </row>
    <row r="20891" spans="1:9" x14ac:dyDescent="0.25">
      <c r="A20891"/>
      <c r="B20891"/>
      <c r="C20891"/>
      <c r="D20891"/>
      <c r="E20891" s="148"/>
      <c r="F20891" s="148"/>
      <c r="G20891" s="149"/>
      <c r="H20891" s="148"/>
      <c r="I20891"/>
    </row>
    <row r="20892" spans="1:9" x14ac:dyDescent="0.25">
      <c r="A20892"/>
      <c r="B20892"/>
      <c r="C20892"/>
      <c r="D20892"/>
      <c r="E20892" s="148"/>
      <c r="F20892" s="148"/>
      <c r="G20892" s="149"/>
      <c r="H20892" s="148"/>
      <c r="I20892"/>
    </row>
    <row r="20893" spans="1:9" x14ac:dyDescent="0.25">
      <c r="A20893"/>
      <c r="B20893"/>
      <c r="C20893"/>
      <c r="D20893"/>
      <c r="E20893" s="148"/>
      <c r="F20893" s="148"/>
      <c r="G20893" s="149"/>
      <c r="H20893" s="148"/>
      <c r="I20893"/>
    </row>
    <row r="20894" spans="1:9" x14ac:dyDescent="0.25">
      <c r="A20894"/>
      <c r="B20894"/>
      <c r="C20894"/>
      <c r="D20894"/>
      <c r="E20894" s="148"/>
      <c r="F20894" s="148"/>
      <c r="G20894" s="149"/>
      <c r="H20894" s="148"/>
      <c r="I20894"/>
    </row>
    <row r="20895" spans="1:9" x14ac:dyDescent="0.25">
      <c r="A20895"/>
      <c r="B20895"/>
      <c r="C20895"/>
      <c r="D20895"/>
      <c r="E20895" s="148"/>
      <c r="F20895" s="148"/>
      <c r="G20895" s="149"/>
      <c r="H20895" s="148"/>
      <c r="I20895"/>
    </row>
    <row r="20896" spans="1:9" x14ac:dyDescent="0.25">
      <c r="A20896"/>
      <c r="B20896"/>
      <c r="C20896"/>
      <c r="D20896"/>
      <c r="E20896" s="148"/>
      <c r="F20896" s="148"/>
      <c r="G20896" s="149"/>
      <c r="H20896" s="148"/>
      <c r="I20896"/>
    </row>
    <row r="20897" spans="1:9" x14ac:dyDescent="0.25">
      <c r="A20897"/>
      <c r="B20897"/>
      <c r="C20897"/>
      <c r="D20897"/>
      <c r="E20897" s="148"/>
      <c r="F20897" s="148"/>
      <c r="G20897" s="149"/>
      <c r="H20897" s="148"/>
      <c r="I20897"/>
    </row>
    <row r="20898" spans="1:9" x14ac:dyDescent="0.25">
      <c r="A20898"/>
      <c r="B20898"/>
      <c r="C20898"/>
      <c r="D20898"/>
      <c r="E20898" s="148"/>
      <c r="F20898" s="148"/>
      <c r="G20898" s="149"/>
      <c r="H20898" s="148"/>
      <c r="I20898"/>
    </row>
    <row r="20899" spans="1:9" x14ac:dyDescent="0.25">
      <c r="A20899"/>
      <c r="B20899"/>
      <c r="C20899"/>
      <c r="D20899"/>
      <c r="E20899" s="148"/>
      <c r="F20899" s="148"/>
      <c r="G20899" s="149"/>
      <c r="H20899" s="148"/>
      <c r="I20899"/>
    </row>
    <row r="20900" spans="1:9" x14ac:dyDescent="0.25">
      <c r="A20900"/>
      <c r="B20900"/>
      <c r="C20900"/>
      <c r="D20900"/>
      <c r="E20900" s="148"/>
      <c r="F20900" s="148"/>
      <c r="G20900" s="149"/>
      <c r="H20900" s="148"/>
      <c r="I20900"/>
    </row>
    <row r="20901" spans="1:9" x14ac:dyDescent="0.25">
      <c r="A20901"/>
      <c r="B20901"/>
      <c r="C20901"/>
      <c r="D20901"/>
      <c r="E20901" s="148"/>
      <c r="F20901" s="148"/>
      <c r="G20901" s="149"/>
      <c r="H20901" s="148"/>
      <c r="I20901"/>
    </row>
    <row r="20902" spans="1:9" x14ac:dyDescent="0.25">
      <c r="A20902"/>
      <c r="B20902"/>
      <c r="C20902"/>
      <c r="D20902"/>
      <c r="E20902" s="148"/>
      <c r="F20902" s="148"/>
      <c r="G20902" s="149"/>
      <c r="H20902" s="148"/>
      <c r="I20902"/>
    </row>
    <row r="20903" spans="1:9" x14ac:dyDescent="0.25">
      <c r="A20903"/>
      <c r="B20903"/>
      <c r="C20903"/>
      <c r="D20903"/>
      <c r="E20903" s="148"/>
      <c r="F20903" s="148"/>
      <c r="G20903" s="149"/>
      <c r="H20903" s="148"/>
      <c r="I20903"/>
    </row>
    <row r="20904" spans="1:9" x14ac:dyDescent="0.25">
      <c r="A20904"/>
      <c r="B20904"/>
      <c r="C20904"/>
      <c r="D20904"/>
      <c r="E20904" s="148"/>
      <c r="F20904" s="148"/>
      <c r="G20904" s="149"/>
      <c r="H20904" s="148"/>
      <c r="I20904"/>
    </row>
    <row r="20905" spans="1:9" x14ac:dyDescent="0.25">
      <c r="A20905"/>
      <c r="B20905"/>
      <c r="C20905"/>
      <c r="D20905"/>
      <c r="E20905" s="148"/>
      <c r="F20905" s="148"/>
      <c r="G20905" s="149"/>
      <c r="H20905" s="148"/>
      <c r="I20905"/>
    </row>
    <row r="20906" spans="1:9" x14ac:dyDescent="0.25">
      <c r="A20906"/>
      <c r="B20906"/>
      <c r="C20906"/>
      <c r="D20906"/>
      <c r="E20906" s="148"/>
      <c r="F20906" s="148"/>
      <c r="G20906" s="149"/>
      <c r="H20906" s="148"/>
      <c r="I20906"/>
    </row>
    <row r="20907" spans="1:9" x14ac:dyDescent="0.25">
      <c r="A20907"/>
      <c r="B20907"/>
      <c r="C20907"/>
      <c r="D20907"/>
      <c r="E20907" s="148"/>
      <c r="F20907" s="148"/>
      <c r="G20907" s="149"/>
      <c r="H20907" s="148"/>
      <c r="I20907"/>
    </row>
    <row r="20908" spans="1:9" x14ac:dyDescent="0.25">
      <c r="A20908"/>
      <c r="B20908"/>
      <c r="C20908"/>
      <c r="D20908"/>
      <c r="E20908" s="148"/>
      <c r="F20908" s="148"/>
      <c r="G20908" s="149"/>
      <c r="H20908" s="148"/>
      <c r="I20908"/>
    </row>
    <row r="20909" spans="1:9" x14ac:dyDescent="0.25">
      <c r="A20909"/>
      <c r="B20909"/>
      <c r="C20909"/>
      <c r="D20909"/>
      <c r="E20909" s="148"/>
      <c r="F20909" s="148"/>
      <c r="G20909" s="149"/>
      <c r="H20909" s="148"/>
      <c r="I20909"/>
    </row>
    <row r="20910" spans="1:9" x14ac:dyDescent="0.25">
      <c r="A20910"/>
      <c r="B20910"/>
      <c r="C20910"/>
      <c r="D20910"/>
      <c r="E20910" s="148"/>
      <c r="F20910" s="148"/>
      <c r="G20910" s="149"/>
      <c r="H20910" s="148"/>
      <c r="I20910"/>
    </row>
    <row r="20911" spans="1:9" x14ac:dyDescent="0.25">
      <c r="A20911"/>
      <c r="B20911"/>
      <c r="C20911"/>
      <c r="D20911"/>
      <c r="E20911" s="148"/>
      <c r="F20911" s="148"/>
      <c r="G20911" s="149"/>
      <c r="H20911" s="148"/>
      <c r="I20911"/>
    </row>
    <row r="20912" spans="1:9" x14ac:dyDescent="0.25">
      <c r="A20912"/>
      <c r="B20912"/>
      <c r="C20912"/>
      <c r="D20912"/>
      <c r="E20912" s="148"/>
      <c r="F20912" s="148"/>
      <c r="G20912" s="149"/>
      <c r="H20912" s="148"/>
      <c r="I20912"/>
    </row>
    <row r="20913" spans="1:9" x14ac:dyDescent="0.25">
      <c r="A20913"/>
      <c r="B20913"/>
      <c r="C20913"/>
      <c r="D20913"/>
      <c r="E20913" s="148"/>
      <c r="F20913" s="148"/>
      <c r="G20913" s="149"/>
      <c r="H20913" s="148"/>
      <c r="I20913"/>
    </row>
    <row r="20914" spans="1:9" x14ac:dyDescent="0.25">
      <c r="A20914"/>
      <c r="B20914"/>
      <c r="C20914"/>
      <c r="D20914"/>
      <c r="E20914" s="148"/>
      <c r="F20914" s="148"/>
      <c r="G20914" s="149"/>
      <c r="H20914" s="148"/>
      <c r="I20914"/>
    </row>
    <row r="20915" spans="1:9" x14ac:dyDescent="0.25">
      <c r="A20915"/>
      <c r="B20915"/>
      <c r="C20915"/>
      <c r="D20915"/>
      <c r="E20915" s="148"/>
      <c r="F20915" s="148"/>
      <c r="G20915" s="149"/>
      <c r="H20915" s="148"/>
      <c r="I20915"/>
    </row>
    <row r="20916" spans="1:9" x14ac:dyDescent="0.25">
      <c r="A20916"/>
      <c r="B20916"/>
      <c r="C20916"/>
      <c r="D20916"/>
      <c r="E20916" s="148"/>
      <c r="F20916" s="148"/>
      <c r="G20916" s="149"/>
      <c r="H20916" s="148"/>
      <c r="I20916"/>
    </row>
    <row r="20917" spans="1:9" x14ac:dyDescent="0.25">
      <c r="A20917"/>
      <c r="B20917"/>
      <c r="C20917"/>
      <c r="D20917"/>
      <c r="E20917" s="148"/>
      <c r="F20917" s="148"/>
      <c r="G20917" s="149"/>
      <c r="H20917" s="148"/>
      <c r="I20917"/>
    </row>
    <row r="20918" spans="1:9" x14ac:dyDescent="0.25">
      <c r="A20918"/>
      <c r="B20918"/>
      <c r="C20918"/>
      <c r="D20918"/>
      <c r="E20918" s="148"/>
      <c r="F20918" s="148"/>
      <c r="G20918" s="149"/>
      <c r="H20918" s="148"/>
      <c r="I20918"/>
    </row>
    <row r="20919" spans="1:9" x14ac:dyDescent="0.25">
      <c r="A20919"/>
      <c r="B20919"/>
      <c r="C20919"/>
      <c r="D20919"/>
      <c r="E20919" s="148"/>
      <c r="F20919" s="148"/>
      <c r="G20919" s="149"/>
      <c r="H20919" s="148"/>
      <c r="I20919"/>
    </row>
    <row r="20920" spans="1:9" x14ac:dyDescent="0.25">
      <c r="A20920"/>
      <c r="B20920"/>
      <c r="C20920"/>
      <c r="D20920"/>
      <c r="E20920" s="148"/>
      <c r="F20920" s="148"/>
      <c r="G20920" s="149"/>
      <c r="H20920" s="148"/>
      <c r="I20920"/>
    </row>
    <row r="20921" spans="1:9" x14ac:dyDescent="0.25">
      <c r="A20921"/>
      <c r="B20921"/>
      <c r="C20921"/>
      <c r="D20921"/>
      <c r="E20921" s="148"/>
      <c r="F20921" s="148"/>
      <c r="G20921" s="149"/>
      <c r="H20921" s="148"/>
      <c r="I20921"/>
    </row>
    <row r="20922" spans="1:9" x14ac:dyDescent="0.25">
      <c r="A20922"/>
      <c r="B20922"/>
      <c r="C20922"/>
      <c r="D20922"/>
      <c r="E20922" s="148"/>
      <c r="F20922" s="148"/>
      <c r="G20922" s="149"/>
      <c r="H20922" s="148"/>
      <c r="I20922"/>
    </row>
    <row r="20923" spans="1:9" x14ac:dyDescent="0.25">
      <c r="A20923"/>
      <c r="B20923"/>
      <c r="C20923"/>
      <c r="D20923"/>
      <c r="E20923" s="148"/>
      <c r="F20923" s="148"/>
      <c r="G20923" s="149"/>
      <c r="H20923" s="148"/>
      <c r="I20923"/>
    </row>
    <row r="20924" spans="1:9" x14ac:dyDescent="0.25">
      <c r="A20924"/>
      <c r="B20924"/>
      <c r="C20924"/>
      <c r="D20924"/>
      <c r="E20924" s="148"/>
      <c r="F20924" s="148"/>
      <c r="G20924" s="149"/>
      <c r="H20924" s="148"/>
      <c r="I20924"/>
    </row>
    <row r="20925" spans="1:9" x14ac:dyDescent="0.25">
      <c r="A20925"/>
      <c r="B20925"/>
      <c r="C20925"/>
      <c r="D20925"/>
      <c r="E20925" s="148"/>
      <c r="F20925" s="148"/>
      <c r="G20925" s="149"/>
      <c r="H20925" s="148"/>
      <c r="I20925"/>
    </row>
    <row r="20926" spans="1:9" x14ac:dyDescent="0.25">
      <c r="A20926"/>
      <c r="B20926"/>
      <c r="C20926"/>
      <c r="D20926"/>
      <c r="E20926" s="148"/>
      <c r="F20926" s="148"/>
      <c r="G20926" s="149"/>
      <c r="H20926" s="148"/>
      <c r="I20926"/>
    </row>
    <row r="20927" spans="1:9" x14ac:dyDescent="0.25">
      <c r="A20927"/>
      <c r="B20927"/>
      <c r="C20927"/>
      <c r="D20927"/>
      <c r="E20927" s="148"/>
      <c r="F20927" s="148"/>
      <c r="G20927" s="149"/>
      <c r="H20927" s="148"/>
      <c r="I20927"/>
    </row>
    <row r="20928" spans="1:9" x14ac:dyDescent="0.25">
      <c r="A20928"/>
      <c r="B20928"/>
      <c r="C20928"/>
      <c r="D20928"/>
      <c r="E20928" s="148"/>
      <c r="F20928" s="148"/>
      <c r="G20928" s="149"/>
      <c r="H20928" s="148"/>
      <c r="I20928"/>
    </row>
    <row r="20929" spans="1:9" x14ac:dyDescent="0.25">
      <c r="A20929"/>
      <c r="B20929"/>
      <c r="C20929"/>
      <c r="D20929"/>
      <c r="E20929" s="148"/>
      <c r="F20929" s="148"/>
      <c r="G20929" s="149"/>
      <c r="H20929" s="148"/>
      <c r="I20929"/>
    </row>
    <row r="20930" spans="1:9" x14ac:dyDescent="0.25">
      <c r="A20930"/>
      <c r="B20930"/>
      <c r="C20930"/>
      <c r="D20930"/>
      <c r="E20930" s="148"/>
      <c r="F20930" s="148"/>
      <c r="G20930" s="149"/>
      <c r="H20930" s="148"/>
      <c r="I20930"/>
    </row>
    <row r="20931" spans="1:9" x14ac:dyDescent="0.25">
      <c r="A20931"/>
      <c r="B20931"/>
      <c r="C20931"/>
      <c r="D20931"/>
      <c r="E20931" s="148"/>
      <c r="F20931" s="148"/>
      <c r="G20931" s="149"/>
      <c r="H20931" s="148"/>
      <c r="I20931"/>
    </row>
    <row r="20932" spans="1:9" x14ac:dyDescent="0.25">
      <c r="A20932"/>
      <c r="B20932"/>
      <c r="C20932"/>
      <c r="D20932"/>
      <c r="E20932" s="148"/>
      <c r="F20932" s="148"/>
      <c r="G20932" s="149"/>
      <c r="H20932" s="148"/>
      <c r="I20932"/>
    </row>
    <row r="20933" spans="1:9" x14ac:dyDescent="0.25">
      <c r="A20933"/>
      <c r="B20933"/>
      <c r="C20933"/>
      <c r="D20933"/>
      <c r="E20933" s="148"/>
      <c r="F20933" s="148"/>
      <c r="G20933" s="149"/>
      <c r="H20933" s="148"/>
      <c r="I20933"/>
    </row>
    <row r="20934" spans="1:9" x14ac:dyDescent="0.25">
      <c r="A20934"/>
      <c r="B20934"/>
      <c r="C20934"/>
      <c r="D20934"/>
      <c r="E20934" s="148"/>
      <c r="F20934" s="148"/>
      <c r="G20934" s="149"/>
      <c r="H20934" s="148"/>
      <c r="I20934"/>
    </row>
    <row r="20935" spans="1:9" x14ac:dyDescent="0.25">
      <c r="A20935"/>
      <c r="B20935"/>
      <c r="C20935"/>
      <c r="D20935"/>
      <c r="E20935" s="148"/>
      <c r="F20935" s="148"/>
      <c r="G20935" s="149"/>
      <c r="H20935" s="148"/>
      <c r="I20935"/>
    </row>
    <row r="20936" spans="1:9" x14ac:dyDescent="0.25">
      <c r="A20936"/>
      <c r="B20936"/>
      <c r="C20936"/>
      <c r="D20936"/>
      <c r="E20936" s="148"/>
      <c r="F20936" s="148"/>
      <c r="G20936" s="149"/>
      <c r="H20936" s="148"/>
      <c r="I20936"/>
    </row>
    <row r="20937" spans="1:9" x14ac:dyDescent="0.25">
      <c r="A20937"/>
      <c r="B20937"/>
      <c r="C20937"/>
      <c r="D20937"/>
      <c r="E20937" s="148"/>
      <c r="F20937" s="148"/>
      <c r="G20937" s="149"/>
      <c r="H20937" s="148"/>
      <c r="I20937"/>
    </row>
    <row r="20938" spans="1:9" x14ac:dyDescent="0.25">
      <c r="A20938"/>
      <c r="B20938"/>
      <c r="C20938"/>
      <c r="D20938"/>
      <c r="E20938" s="148"/>
      <c r="F20938" s="148"/>
      <c r="G20938" s="149"/>
      <c r="H20938" s="148"/>
      <c r="I20938"/>
    </row>
    <row r="20939" spans="1:9" x14ac:dyDescent="0.25">
      <c r="A20939"/>
      <c r="B20939"/>
      <c r="C20939"/>
      <c r="D20939"/>
      <c r="E20939" s="148"/>
      <c r="F20939" s="148"/>
      <c r="G20939" s="149"/>
      <c r="H20939" s="148"/>
      <c r="I20939"/>
    </row>
    <row r="20940" spans="1:9" x14ac:dyDescent="0.25">
      <c r="A20940"/>
      <c r="B20940"/>
      <c r="C20940"/>
      <c r="D20940"/>
      <c r="E20940" s="148"/>
      <c r="F20940" s="148"/>
      <c r="G20940" s="149"/>
      <c r="H20940" s="148"/>
      <c r="I20940"/>
    </row>
    <row r="20941" spans="1:9" x14ac:dyDescent="0.25">
      <c r="A20941"/>
      <c r="B20941"/>
      <c r="C20941"/>
      <c r="D20941"/>
      <c r="E20941" s="148"/>
      <c r="F20941" s="148"/>
      <c r="G20941" s="149"/>
      <c r="H20941" s="148"/>
      <c r="I20941"/>
    </row>
    <row r="20942" spans="1:9" x14ac:dyDescent="0.25">
      <c r="A20942"/>
      <c r="B20942"/>
      <c r="C20942"/>
      <c r="D20942"/>
      <c r="E20942" s="148"/>
      <c r="F20942" s="148"/>
      <c r="G20942" s="149"/>
      <c r="H20942" s="148"/>
      <c r="I20942"/>
    </row>
    <row r="20943" spans="1:9" x14ac:dyDescent="0.25">
      <c r="A20943"/>
      <c r="B20943"/>
      <c r="C20943"/>
      <c r="D20943"/>
      <c r="E20943" s="148"/>
      <c r="F20943" s="148"/>
      <c r="G20943" s="149"/>
      <c r="H20943" s="148"/>
      <c r="I20943"/>
    </row>
    <row r="20944" spans="1:9" x14ac:dyDescent="0.25">
      <c r="A20944"/>
      <c r="B20944"/>
      <c r="C20944"/>
      <c r="D20944"/>
      <c r="E20944" s="148"/>
      <c r="F20944" s="148"/>
      <c r="G20944" s="149"/>
      <c r="H20944" s="148"/>
      <c r="I20944"/>
    </row>
    <row r="20945" spans="1:9" x14ac:dyDescent="0.25">
      <c r="A20945"/>
      <c r="B20945"/>
      <c r="C20945"/>
      <c r="D20945"/>
      <c r="E20945" s="148"/>
      <c r="F20945" s="148"/>
      <c r="G20945" s="149"/>
      <c r="H20945" s="148"/>
      <c r="I20945"/>
    </row>
    <row r="20946" spans="1:9" x14ac:dyDescent="0.25">
      <c r="A20946"/>
      <c r="B20946"/>
      <c r="C20946"/>
      <c r="D20946"/>
      <c r="E20946" s="148"/>
      <c r="F20946" s="148"/>
      <c r="G20946" s="149"/>
      <c r="H20946" s="148"/>
      <c r="I20946"/>
    </row>
    <row r="20947" spans="1:9" x14ac:dyDescent="0.25">
      <c r="A20947"/>
      <c r="B20947"/>
      <c r="C20947"/>
      <c r="D20947"/>
      <c r="E20947" s="148"/>
      <c r="F20947" s="148"/>
      <c r="G20947" s="149"/>
      <c r="H20947" s="148"/>
      <c r="I20947"/>
    </row>
    <row r="20948" spans="1:9" x14ac:dyDescent="0.25">
      <c r="A20948"/>
      <c r="B20948"/>
      <c r="C20948"/>
      <c r="D20948"/>
      <c r="E20948" s="148"/>
      <c r="F20948" s="148"/>
      <c r="G20948" s="149"/>
      <c r="H20948" s="148"/>
      <c r="I20948"/>
    </row>
    <row r="20949" spans="1:9" x14ac:dyDescent="0.25">
      <c r="A20949"/>
      <c r="B20949"/>
      <c r="C20949"/>
      <c r="D20949"/>
      <c r="E20949" s="148"/>
      <c r="F20949" s="148"/>
      <c r="G20949" s="149"/>
      <c r="H20949" s="148"/>
      <c r="I20949"/>
    </row>
    <row r="20950" spans="1:9" x14ac:dyDescent="0.25">
      <c r="A20950"/>
      <c r="B20950"/>
      <c r="C20950"/>
      <c r="D20950"/>
      <c r="E20950" s="148"/>
      <c r="F20950" s="148"/>
      <c r="G20950" s="149"/>
      <c r="H20950" s="148"/>
      <c r="I20950"/>
    </row>
    <row r="20951" spans="1:9" x14ac:dyDescent="0.25">
      <c r="A20951"/>
      <c r="B20951"/>
      <c r="C20951"/>
      <c r="D20951"/>
      <c r="E20951" s="148"/>
      <c r="F20951" s="148"/>
      <c r="G20951" s="149"/>
      <c r="H20951" s="148"/>
      <c r="I20951"/>
    </row>
    <row r="20952" spans="1:9" x14ac:dyDescent="0.25">
      <c r="A20952"/>
      <c r="B20952"/>
      <c r="C20952"/>
      <c r="D20952"/>
      <c r="E20952" s="148"/>
      <c r="F20952" s="148"/>
      <c r="G20952" s="149"/>
      <c r="H20952" s="148"/>
      <c r="I20952"/>
    </row>
    <row r="20953" spans="1:9" x14ac:dyDescent="0.25">
      <c r="A20953"/>
      <c r="B20953"/>
      <c r="C20953"/>
      <c r="D20953"/>
      <c r="E20953" s="148"/>
      <c r="F20953" s="148"/>
      <c r="G20953" s="149"/>
      <c r="H20953" s="148"/>
      <c r="I20953"/>
    </row>
    <row r="20954" spans="1:9" x14ac:dyDescent="0.25">
      <c r="A20954"/>
      <c r="B20954"/>
      <c r="C20954"/>
      <c r="D20954"/>
      <c r="E20954" s="148"/>
      <c r="F20954" s="148"/>
      <c r="G20954" s="149"/>
      <c r="H20954" s="148"/>
      <c r="I20954"/>
    </row>
    <row r="20955" spans="1:9" x14ac:dyDescent="0.25">
      <c r="A20955"/>
      <c r="B20955"/>
      <c r="C20955"/>
      <c r="D20955"/>
      <c r="E20955" s="148"/>
      <c r="F20955" s="148"/>
      <c r="G20955" s="149"/>
      <c r="H20955" s="148"/>
      <c r="I20955"/>
    </row>
    <row r="20956" spans="1:9" x14ac:dyDescent="0.25">
      <c r="A20956"/>
      <c r="B20956"/>
      <c r="C20956"/>
      <c r="D20956"/>
      <c r="E20956" s="148"/>
      <c r="F20956" s="148"/>
      <c r="G20956" s="149"/>
      <c r="H20956" s="148"/>
      <c r="I20956"/>
    </row>
    <row r="20957" spans="1:9" x14ac:dyDescent="0.25">
      <c r="A20957"/>
      <c r="B20957"/>
      <c r="C20957"/>
      <c r="D20957"/>
      <c r="E20957" s="148"/>
      <c r="F20957" s="148"/>
      <c r="G20957" s="149"/>
      <c r="H20957" s="148"/>
      <c r="I20957"/>
    </row>
    <row r="20958" spans="1:9" x14ac:dyDescent="0.25">
      <c r="A20958"/>
      <c r="B20958"/>
      <c r="C20958"/>
      <c r="D20958"/>
      <c r="E20958" s="148"/>
      <c r="F20958" s="148"/>
      <c r="G20958" s="149"/>
      <c r="H20958" s="148"/>
      <c r="I20958"/>
    </row>
    <row r="20959" spans="1:9" x14ac:dyDescent="0.25">
      <c r="A20959"/>
      <c r="B20959"/>
      <c r="C20959"/>
      <c r="D20959"/>
      <c r="E20959" s="148"/>
      <c r="F20959" s="148"/>
      <c r="G20959" s="149"/>
      <c r="H20959" s="148"/>
      <c r="I20959"/>
    </row>
    <row r="20960" spans="1:9" x14ac:dyDescent="0.25">
      <c r="A20960"/>
      <c r="B20960"/>
      <c r="C20960"/>
      <c r="D20960"/>
      <c r="E20960" s="148"/>
      <c r="F20960" s="148"/>
      <c r="G20960" s="149"/>
      <c r="H20960" s="148"/>
      <c r="I20960"/>
    </row>
    <row r="20961" spans="1:9" x14ac:dyDescent="0.25">
      <c r="A20961"/>
      <c r="B20961"/>
      <c r="C20961"/>
      <c r="D20961"/>
      <c r="E20961" s="148"/>
      <c r="F20961" s="148"/>
      <c r="G20961" s="149"/>
      <c r="H20961" s="148"/>
      <c r="I20961"/>
    </row>
    <row r="20962" spans="1:9" x14ac:dyDescent="0.25">
      <c r="A20962"/>
      <c r="B20962"/>
      <c r="C20962"/>
      <c r="D20962"/>
      <c r="E20962" s="148"/>
      <c r="F20962" s="148"/>
      <c r="G20962" s="149"/>
      <c r="H20962" s="148"/>
      <c r="I20962"/>
    </row>
    <row r="20963" spans="1:9" x14ac:dyDescent="0.25">
      <c r="A20963"/>
      <c r="B20963"/>
      <c r="C20963"/>
      <c r="D20963"/>
      <c r="E20963" s="148"/>
      <c r="F20963" s="148"/>
      <c r="G20963" s="149"/>
      <c r="H20963" s="148"/>
      <c r="I20963"/>
    </row>
    <row r="20964" spans="1:9" x14ac:dyDescent="0.25">
      <c r="A20964"/>
      <c r="B20964"/>
      <c r="C20964"/>
      <c r="D20964"/>
      <c r="E20964" s="148"/>
      <c r="F20964" s="148"/>
      <c r="G20964" s="149"/>
      <c r="H20964" s="148"/>
      <c r="I20964"/>
    </row>
    <row r="20965" spans="1:9" x14ac:dyDescent="0.25">
      <c r="A20965"/>
      <c r="B20965"/>
      <c r="C20965"/>
      <c r="D20965"/>
      <c r="E20965" s="148"/>
      <c r="F20965" s="148"/>
      <c r="G20965" s="149"/>
      <c r="H20965" s="148"/>
      <c r="I20965"/>
    </row>
    <row r="20966" spans="1:9" x14ac:dyDescent="0.25">
      <c r="A20966"/>
      <c r="B20966"/>
      <c r="C20966"/>
      <c r="D20966"/>
      <c r="E20966" s="148"/>
      <c r="F20966" s="148"/>
      <c r="G20966" s="149"/>
      <c r="H20966" s="148"/>
      <c r="I20966"/>
    </row>
    <row r="20967" spans="1:9" x14ac:dyDescent="0.25">
      <c r="A20967"/>
      <c r="B20967"/>
      <c r="C20967"/>
      <c r="D20967"/>
      <c r="E20967" s="148"/>
      <c r="F20967" s="148"/>
      <c r="G20967" s="149"/>
      <c r="H20967" s="148"/>
      <c r="I20967"/>
    </row>
    <row r="20968" spans="1:9" x14ac:dyDescent="0.25">
      <c r="A20968"/>
      <c r="B20968"/>
      <c r="C20968"/>
      <c r="D20968"/>
      <c r="E20968" s="148"/>
      <c r="F20968" s="148"/>
      <c r="G20968" s="149"/>
      <c r="H20968" s="148"/>
      <c r="I20968"/>
    </row>
    <row r="20969" spans="1:9" x14ac:dyDescent="0.25">
      <c r="A20969"/>
      <c r="B20969"/>
      <c r="C20969"/>
      <c r="D20969"/>
      <c r="E20969" s="148"/>
      <c r="F20969" s="148"/>
      <c r="G20969" s="149"/>
      <c r="H20969" s="148"/>
      <c r="I20969"/>
    </row>
    <row r="20970" spans="1:9" x14ac:dyDescent="0.25">
      <c r="A20970"/>
      <c r="B20970"/>
      <c r="C20970"/>
      <c r="D20970"/>
      <c r="E20970" s="148"/>
      <c r="F20970" s="148"/>
      <c r="G20970" s="149"/>
      <c r="H20970" s="148"/>
      <c r="I20970"/>
    </row>
    <row r="20971" spans="1:9" x14ac:dyDescent="0.25">
      <c r="A20971"/>
      <c r="B20971"/>
      <c r="C20971"/>
      <c r="D20971"/>
      <c r="E20971" s="148"/>
      <c r="F20971" s="148"/>
      <c r="G20971" s="149"/>
      <c r="H20971" s="148"/>
      <c r="I20971"/>
    </row>
    <row r="20972" spans="1:9" x14ac:dyDescent="0.25">
      <c r="A20972"/>
      <c r="B20972"/>
      <c r="C20972"/>
      <c r="D20972"/>
      <c r="E20972" s="148"/>
      <c r="F20972" s="148"/>
      <c r="G20972" s="149"/>
      <c r="H20972" s="148"/>
      <c r="I20972"/>
    </row>
    <row r="20973" spans="1:9" x14ac:dyDescent="0.25">
      <c r="A20973"/>
      <c r="B20973"/>
      <c r="C20973"/>
      <c r="D20973"/>
      <c r="E20973" s="148"/>
      <c r="F20973" s="148"/>
      <c r="G20973" s="149"/>
      <c r="H20973" s="148"/>
      <c r="I20973"/>
    </row>
    <row r="20974" spans="1:9" x14ac:dyDescent="0.25">
      <c r="A20974"/>
      <c r="B20974"/>
      <c r="C20974"/>
      <c r="D20974"/>
      <c r="E20974" s="148"/>
      <c r="F20974" s="148"/>
      <c r="G20974" s="149"/>
      <c r="H20974" s="148"/>
      <c r="I20974"/>
    </row>
    <row r="20975" spans="1:9" x14ac:dyDescent="0.25">
      <c r="A20975"/>
      <c r="B20975"/>
      <c r="C20975"/>
      <c r="D20975"/>
      <c r="E20975" s="148"/>
      <c r="F20975" s="148"/>
      <c r="G20975" s="149"/>
      <c r="H20975" s="148"/>
      <c r="I20975"/>
    </row>
    <row r="20976" spans="1:9" x14ac:dyDescent="0.25">
      <c r="A20976"/>
      <c r="B20976"/>
      <c r="C20976"/>
      <c r="D20976"/>
      <c r="E20976" s="148"/>
      <c r="F20976" s="148"/>
      <c r="G20976" s="149"/>
      <c r="H20976" s="148"/>
      <c r="I20976"/>
    </row>
    <row r="20977" spans="1:9" x14ac:dyDescent="0.25">
      <c r="A20977"/>
      <c r="B20977"/>
      <c r="C20977"/>
      <c r="D20977"/>
      <c r="E20977" s="148"/>
      <c r="F20977" s="148"/>
      <c r="G20977" s="149"/>
      <c r="H20977" s="148"/>
      <c r="I20977"/>
    </row>
    <row r="20978" spans="1:9" x14ac:dyDescent="0.25">
      <c r="A20978"/>
      <c r="B20978"/>
      <c r="C20978"/>
      <c r="D20978"/>
      <c r="E20978" s="148"/>
      <c r="F20978" s="148"/>
      <c r="G20978" s="149"/>
      <c r="H20978" s="148"/>
      <c r="I20978"/>
    </row>
    <row r="20979" spans="1:9" x14ac:dyDescent="0.25">
      <c r="A20979"/>
      <c r="B20979"/>
      <c r="C20979"/>
      <c r="D20979"/>
      <c r="E20979" s="148"/>
      <c r="F20979" s="148"/>
      <c r="G20979" s="149"/>
      <c r="H20979" s="148"/>
      <c r="I20979"/>
    </row>
    <row r="20980" spans="1:9" x14ac:dyDescent="0.25">
      <c r="A20980"/>
      <c r="B20980"/>
      <c r="C20980"/>
      <c r="D20980"/>
      <c r="E20980" s="148"/>
      <c r="F20980" s="148"/>
      <c r="G20980" s="149"/>
      <c r="H20980" s="148"/>
      <c r="I20980"/>
    </row>
    <row r="20981" spans="1:9" x14ac:dyDescent="0.25">
      <c r="A20981"/>
      <c r="B20981"/>
      <c r="C20981"/>
      <c r="D20981"/>
      <c r="E20981" s="148"/>
      <c r="F20981" s="148"/>
      <c r="G20981" s="149"/>
      <c r="H20981" s="148"/>
      <c r="I20981"/>
    </row>
    <row r="20982" spans="1:9" x14ac:dyDescent="0.25">
      <c r="A20982"/>
      <c r="B20982"/>
      <c r="C20982"/>
      <c r="D20982"/>
      <c r="E20982" s="148"/>
      <c r="F20982" s="148"/>
      <c r="G20982" s="149"/>
      <c r="H20982" s="148"/>
      <c r="I20982"/>
    </row>
    <row r="20983" spans="1:9" x14ac:dyDescent="0.25">
      <c r="A20983"/>
      <c r="B20983"/>
      <c r="C20983"/>
      <c r="D20983"/>
      <c r="E20983" s="148"/>
      <c r="F20983" s="148"/>
      <c r="G20983" s="149"/>
      <c r="H20983" s="148"/>
      <c r="I20983"/>
    </row>
    <row r="20984" spans="1:9" x14ac:dyDescent="0.25">
      <c r="A20984"/>
      <c r="B20984"/>
      <c r="C20984"/>
      <c r="D20984"/>
      <c r="E20984" s="148"/>
      <c r="F20984" s="148"/>
      <c r="G20984" s="149"/>
      <c r="H20984" s="148"/>
      <c r="I20984"/>
    </row>
    <row r="20985" spans="1:9" x14ac:dyDescent="0.25">
      <c r="A20985"/>
      <c r="B20985"/>
      <c r="C20985"/>
      <c r="D20985"/>
      <c r="E20985" s="148"/>
      <c r="F20985" s="148"/>
      <c r="G20985" s="149"/>
      <c r="H20985" s="148"/>
      <c r="I20985"/>
    </row>
    <row r="20986" spans="1:9" x14ac:dyDescent="0.25">
      <c r="A20986"/>
      <c r="B20986"/>
      <c r="C20986"/>
      <c r="D20986"/>
      <c r="E20986" s="148"/>
      <c r="F20986" s="148"/>
      <c r="G20986" s="149"/>
      <c r="H20986" s="148"/>
      <c r="I20986"/>
    </row>
    <row r="20987" spans="1:9" x14ac:dyDescent="0.25">
      <c r="A20987"/>
      <c r="B20987"/>
      <c r="C20987"/>
      <c r="D20987"/>
      <c r="E20987" s="148"/>
      <c r="F20987" s="148"/>
      <c r="G20987" s="149"/>
      <c r="H20987" s="148"/>
      <c r="I20987"/>
    </row>
    <row r="20988" spans="1:9" x14ac:dyDescent="0.25">
      <c r="A20988"/>
      <c r="B20988"/>
      <c r="C20988"/>
      <c r="D20988"/>
      <c r="E20988" s="148"/>
      <c r="F20988" s="148"/>
      <c r="G20988" s="149"/>
      <c r="H20988" s="148"/>
      <c r="I20988"/>
    </row>
    <row r="20989" spans="1:9" x14ac:dyDescent="0.25">
      <c r="A20989"/>
      <c r="B20989"/>
      <c r="C20989"/>
      <c r="D20989"/>
      <c r="E20989" s="148"/>
      <c r="F20989" s="148"/>
      <c r="G20989" s="149"/>
      <c r="H20989" s="148"/>
      <c r="I20989"/>
    </row>
    <row r="20990" spans="1:9" x14ac:dyDescent="0.25">
      <c r="A20990"/>
      <c r="B20990"/>
      <c r="C20990"/>
      <c r="D20990"/>
      <c r="E20990" s="148"/>
      <c r="F20990" s="148"/>
      <c r="G20990" s="149"/>
      <c r="H20990" s="148"/>
      <c r="I20990"/>
    </row>
    <row r="20991" spans="1:9" x14ac:dyDescent="0.25">
      <c r="A20991"/>
      <c r="B20991"/>
      <c r="C20991"/>
      <c r="D20991"/>
      <c r="E20991" s="148"/>
      <c r="F20991" s="148"/>
      <c r="G20991" s="149"/>
      <c r="H20991" s="148"/>
      <c r="I20991"/>
    </row>
    <row r="20992" spans="1:9" x14ac:dyDescent="0.25">
      <c r="A20992"/>
      <c r="B20992"/>
      <c r="C20992"/>
      <c r="D20992"/>
      <c r="E20992" s="148"/>
      <c r="F20992" s="148"/>
      <c r="G20992" s="149"/>
      <c r="H20992" s="148"/>
      <c r="I20992"/>
    </row>
    <row r="20993" spans="1:9" x14ac:dyDescent="0.25">
      <c r="A20993"/>
      <c r="B20993"/>
      <c r="C20993"/>
      <c r="D20993"/>
      <c r="E20993" s="148"/>
      <c r="F20993" s="148"/>
      <c r="G20993" s="149"/>
      <c r="H20993" s="148"/>
      <c r="I20993"/>
    </row>
    <row r="20994" spans="1:9" x14ac:dyDescent="0.25">
      <c r="A20994"/>
      <c r="B20994"/>
      <c r="C20994"/>
      <c r="D20994"/>
      <c r="E20994" s="148"/>
      <c r="F20994" s="148"/>
      <c r="G20994" s="149"/>
      <c r="H20994" s="148"/>
      <c r="I20994"/>
    </row>
    <row r="20995" spans="1:9" x14ac:dyDescent="0.25">
      <c r="A20995"/>
      <c r="B20995"/>
      <c r="C20995"/>
      <c r="D20995"/>
      <c r="E20995" s="148"/>
      <c r="F20995" s="148"/>
      <c r="G20995" s="149"/>
      <c r="H20995" s="148"/>
      <c r="I20995"/>
    </row>
    <row r="20996" spans="1:9" x14ac:dyDescent="0.25">
      <c r="A20996"/>
      <c r="B20996"/>
      <c r="C20996"/>
      <c r="D20996"/>
      <c r="E20996" s="148"/>
      <c r="F20996" s="148"/>
      <c r="G20996" s="149"/>
      <c r="H20996" s="148"/>
      <c r="I20996"/>
    </row>
    <row r="20997" spans="1:9" x14ac:dyDescent="0.25">
      <c r="A20997"/>
      <c r="B20997"/>
      <c r="C20997"/>
      <c r="D20997"/>
      <c r="E20997" s="148"/>
      <c r="F20997" s="148"/>
      <c r="G20997" s="149"/>
      <c r="H20997" s="148"/>
      <c r="I20997"/>
    </row>
    <row r="20998" spans="1:9" x14ac:dyDescent="0.25">
      <c r="A20998"/>
      <c r="B20998"/>
      <c r="C20998"/>
      <c r="D20998"/>
      <c r="E20998" s="148"/>
      <c r="F20998" s="148"/>
      <c r="G20998" s="149"/>
      <c r="H20998" s="148"/>
      <c r="I20998"/>
    </row>
    <row r="20999" spans="1:9" x14ac:dyDescent="0.25">
      <c r="A20999"/>
      <c r="B20999"/>
      <c r="C20999"/>
      <c r="D20999"/>
      <c r="E20999" s="148"/>
      <c r="F20999" s="148"/>
      <c r="G20999" s="149"/>
      <c r="H20999" s="148"/>
      <c r="I20999"/>
    </row>
    <row r="21000" spans="1:9" x14ac:dyDescent="0.25">
      <c r="A21000"/>
      <c r="B21000"/>
      <c r="C21000"/>
      <c r="D21000"/>
      <c r="E21000" s="148"/>
      <c r="F21000" s="148"/>
      <c r="G21000" s="149"/>
      <c r="H21000" s="148"/>
      <c r="I21000"/>
    </row>
    <row r="21001" spans="1:9" x14ac:dyDescent="0.25">
      <c r="A21001"/>
      <c r="B21001"/>
      <c r="C21001"/>
      <c r="D21001"/>
      <c r="E21001" s="148"/>
      <c r="F21001" s="148"/>
      <c r="G21001" s="149"/>
      <c r="H21001" s="148"/>
      <c r="I21001"/>
    </row>
    <row r="21002" spans="1:9" x14ac:dyDescent="0.25">
      <c r="A21002"/>
      <c r="B21002"/>
      <c r="C21002"/>
      <c r="D21002"/>
      <c r="E21002" s="148"/>
      <c r="F21002" s="148"/>
      <c r="G21002" s="149"/>
      <c r="H21002" s="148"/>
      <c r="I21002"/>
    </row>
    <row r="21003" spans="1:9" x14ac:dyDescent="0.25">
      <c r="A21003"/>
      <c r="B21003"/>
      <c r="C21003"/>
      <c r="D21003"/>
      <c r="E21003" s="148"/>
      <c r="F21003" s="148"/>
      <c r="G21003" s="149"/>
      <c r="H21003" s="148"/>
      <c r="I21003"/>
    </row>
    <row r="21004" spans="1:9" x14ac:dyDescent="0.25">
      <c r="A21004"/>
      <c r="B21004"/>
      <c r="C21004"/>
      <c r="D21004"/>
      <c r="E21004" s="148"/>
      <c r="F21004" s="148"/>
      <c r="G21004" s="149"/>
      <c r="H21004" s="148"/>
      <c r="I21004"/>
    </row>
    <row r="21005" spans="1:9" x14ac:dyDescent="0.25">
      <c r="A21005"/>
      <c r="B21005"/>
      <c r="C21005"/>
      <c r="D21005"/>
      <c r="E21005" s="148"/>
      <c r="F21005" s="148"/>
      <c r="G21005" s="149"/>
      <c r="H21005" s="148"/>
      <c r="I21005"/>
    </row>
    <row r="21006" spans="1:9" x14ac:dyDescent="0.25">
      <c r="A21006"/>
      <c r="B21006"/>
      <c r="C21006"/>
      <c r="D21006"/>
      <c r="E21006" s="148"/>
      <c r="F21006" s="148"/>
      <c r="G21006" s="149"/>
      <c r="H21006" s="148"/>
      <c r="I21006"/>
    </row>
    <row r="21007" spans="1:9" x14ac:dyDescent="0.25">
      <c r="A21007"/>
      <c r="B21007"/>
      <c r="C21007"/>
      <c r="D21007"/>
      <c r="E21007" s="148"/>
      <c r="F21007" s="148"/>
      <c r="G21007" s="149"/>
      <c r="H21007" s="148"/>
      <c r="I21007"/>
    </row>
    <row r="21008" spans="1:9" x14ac:dyDescent="0.25">
      <c r="A21008"/>
      <c r="B21008"/>
      <c r="C21008"/>
      <c r="D21008"/>
      <c r="E21008" s="148"/>
      <c r="F21008" s="148"/>
      <c r="G21008" s="149"/>
      <c r="H21008" s="148"/>
      <c r="I21008"/>
    </row>
    <row r="21009" spans="1:9" x14ac:dyDescent="0.25">
      <c r="A21009"/>
      <c r="B21009"/>
      <c r="C21009"/>
      <c r="D21009"/>
      <c r="E21009" s="148"/>
      <c r="F21009" s="148"/>
      <c r="G21009" s="149"/>
      <c r="H21009" s="148"/>
      <c r="I21009"/>
    </row>
    <row r="21010" spans="1:9" x14ac:dyDescent="0.25">
      <c r="A21010"/>
      <c r="B21010"/>
      <c r="C21010"/>
      <c r="D21010"/>
      <c r="E21010" s="148"/>
      <c r="F21010" s="148"/>
      <c r="G21010" s="149"/>
      <c r="H21010" s="148"/>
      <c r="I21010"/>
    </row>
    <row r="21011" spans="1:9" x14ac:dyDescent="0.25">
      <c r="A21011"/>
      <c r="B21011"/>
      <c r="C21011"/>
      <c r="D21011"/>
      <c r="E21011" s="148"/>
      <c r="F21011" s="148"/>
      <c r="G21011" s="149"/>
      <c r="H21011" s="148"/>
      <c r="I21011"/>
    </row>
    <row r="21012" spans="1:9" x14ac:dyDescent="0.25">
      <c r="A21012"/>
      <c r="B21012"/>
      <c r="C21012"/>
      <c r="D21012"/>
      <c r="E21012" s="148"/>
      <c r="F21012" s="148"/>
      <c r="G21012" s="149"/>
      <c r="H21012" s="148"/>
      <c r="I21012"/>
    </row>
    <row r="21013" spans="1:9" x14ac:dyDescent="0.25">
      <c r="A21013"/>
      <c r="B21013"/>
      <c r="C21013"/>
      <c r="D21013"/>
      <c r="E21013" s="148"/>
      <c r="F21013" s="148"/>
      <c r="G21013" s="149"/>
      <c r="H21013" s="148"/>
      <c r="I21013"/>
    </row>
    <row r="21014" spans="1:9" x14ac:dyDescent="0.25">
      <c r="A21014"/>
      <c r="B21014"/>
      <c r="C21014"/>
      <c r="D21014"/>
      <c r="E21014" s="148"/>
      <c r="F21014" s="148"/>
      <c r="G21014" s="149"/>
      <c r="H21014" s="148"/>
      <c r="I21014"/>
    </row>
    <row r="21015" spans="1:9" x14ac:dyDescent="0.25">
      <c r="A21015"/>
      <c r="B21015"/>
      <c r="C21015"/>
      <c r="D21015"/>
      <c r="E21015" s="148"/>
      <c r="F21015" s="148"/>
      <c r="G21015" s="149"/>
      <c r="H21015" s="148"/>
      <c r="I21015"/>
    </row>
    <row r="21016" spans="1:9" x14ac:dyDescent="0.25">
      <c r="A21016"/>
      <c r="B21016"/>
      <c r="C21016"/>
      <c r="D21016"/>
      <c r="E21016" s="148"/>
      <c r="F21016" s="148"/>
      <c r="G21016" s="149"/>
      <c r="H21016" s="148"/>
      <c r="I21016"/>
    </row>
    <row r="21017" spans="1:9" x14ac:dyDescent="0.25">
      <c r="A21017"/>
      <c r="B21017"/>
      <c r="C21017"/>
      <c r="D21017"/>
      <c r="E21017" s="148"/>
      <c r="F21017" s="148"/>
      <c r="G21017" s="149"/>
      <c r="H21017" s="148"/>
      <c r="I21017"/>
    </row>
    <row r="21018" spans="1:9" x14ac:dyDescent="0.25">
      <c r="A21018"/>
      <c r="B21018"/>
      <c r="C21018"/>
      <c r="D21018"/>
      <c r="E21018" s="148"/>
      <c r="F21018" s="148"/>
      <c r="G21018" s="149"/>
      <c r="H21018" s="148"/>
      <c r="I21018"/>
    </row>
    <row r="21019" spans="1:9" x14ac:dyDescent="0.25">
      <c r="A21019"/>
      <c r="B21019"/>
      <c r="C21019"/>
      <c r="D21019"/>
      <c r="E21019" s="148"/>
      <c r="F21019" s="148"/>
      <c r="G21019" s="149"/>
      <c r="H21019" s="148"/>
      <c r="I21019"/>
    </row>
    <row r="21020" spans="1:9" x14ac:dyDescent="0.25">
      <c r="A21020"/>
      <c r="B21020"/>
      <c r="C21020"/>
      <c r="D21020"/>
      <c r="E21020" s="148"/>
      <c r="F21020" s="148"/>
      <c r="G21020" s="149"/>
      <c r="H21020" s="148"/>
      <c r="I21020"/>
    </row>
    <row r="21021" spans="1:9" x14ac:dyDescent="0.25">
      <c r="A21021"/>
      <c r="B21021"/>
      <c r="C21021"/>
      <c r="D21021"/>
      <c r="E21021" s="148"/>
      <c r="F21021" s="148"/>
      <c r="G21021" s="149"/>
      <c r="H21021" s="148"/>
      <c r="I21021"/>
    </row>
    <row r="21022" spans="1:9" x14ac:dyDescent="0.25">
      <c r="A21022"/>
      <c r="B21022"/>
      <c r="C21022"/>
      <c r="D21022"/>
      <c r="E21022" s="148"/>
      <c r="F21022" s="148"/>
      <c r="G21022" s="149"/>
      <c r="H21022" s="148"/>
      <c r="I21022"/>
    </row>
    <row r="21023" spans="1:9" x14ac:dyDescent="0.25">
      <c r="A21023"/>
      <c r="B21023"/>
      <c r="C21023"/>
      <c r="D21023"/>
      <c r="E21023" s="148"/>
      <c r="F21023" s="148"/>
      <c r="G21023" s="149"/>
      <c r="H21023" s="148"/>
      <c r="I21023"/>
    </row>
    <row r="21024" spans="1:9" x14ac:dyDescent="0.25">
      <c r="A21024"/>
      <c r="B21024"/>
      <c r="C21024"/>
      <c r="D21024"/>
      <c r="E21024" s="148"/>
      <c r="F21024" s="148"/>
      <c r="G21024" s="149"/>
      <c r="H21024" s="148"/>
      <c r="I21024"/>
    </row>
    <row r="21025" spans="1:9" x14ac:dyDescent="0.25">
      <c r="A21025"/>
      <c r="B21025"/>
      <c r="C21025"/>
      <c r="D21025"/>
      <c r="E21025" s="148"/>
      <c r="F21025" s="148"/>
      <c r="G21025" s="149"/>
      <c r="H21025" s="148"/>
      <c r="I21025"/>
    </row>
    <row r="21026" spans="1:9" x14ac:dyDescent="0.25">
      <c r="A21026"/>
      <c r="B21026"/>
      <c r="C21026"/>
      <c r="D21026"/>
      <c r="E21026" s="148"/>
      <c r="F21026" s="148"/>
      <c r="G21026" s="149"/>
      <c r="H21026" s="148"/>
      <c r="I21026"/>
    </row>
    <row r="21027" spans="1:9" x14ac:dyDescent="0.25">
      <c r="A21027"/>
      <c r="B21027"/>
      <c r="C21027"/>
      <c r="D21027"/>
      <c r="E21027" s="148"/>
      <c r="F21027" s="148"/>
      <c r="G21027" s="149"/>
      <c r="H21027" s="148"/>
      <c r="I21027"/>
    </row>
    <row r="21028" spans="1:9" x14ac:dyDescent="0.25">
      <c r="A21028"/>
      <c r="B21028"/>
      <c r="C21028"/>
      <c r="D21028"/>
      <c r="E21028" s="148"/>
      <c r="F21028" s="148"/>
      <c r="G21028" s="149"/>
      <c r="H21028" s="148"/>
      <c r="I21028"/>
    </row>
    <row r="21029" spans="1:9" x14ac:dyDescent="0.25">
      <c r="A21029"/>
      <c r="B21029"/>
      <c r="C21029"/>
      <c r="D21029"/>
      <c r="E21029" s="148"/>
      <c r="F21029" s="148"/>
      <c r="G21029" s="149"/>
      <c r="H21029" s="148"/>
      <c r="I21029"/>
    </row>
    <row r="21030" spans="1:9" x14ac:dyDescent="0.25">
      <c r="A21030"/>
      <c r="B21030"/>
      <c r="C21030"/>
      <c r="D21030"/>
      <c r="E21030" s="148"/>
      <c r="F21030" s="148"/>
      <c r="G21030" s="149"/>
      <c r="H21030" s="148"/>
      <c r="I21030"/>
    </row>
    <row r="21031" spans="1:9" x14ac:dyDescent="0.25">
      <c r="A21031"/>
      <c r="B21031"/>
      <c r="C21031"/>
      <c r="D21031"/>
      <c r="E21031" s="148"/>
      <c r="F21031" s="148"/>
      <c r="G21031" s="149"/>
      <c r="H21031" s="148"/>
      <c r="I21031"/>
    </row>
    <row r="21032" spans="1:9" x14ac:dyDescent="0.25">
      <c r="A21032"/>
      <c r="B21032"/>
      <c r="C21032"/>
      <c r="D21032"/>
      <c r="E21032" s="148"/>
      <c r="F21032" s="148"/>
      <c r="G21032" s="149"/>
      <c r="H21032" s="148"/>
      <c r="I21032"/>
    </row>
    <row r="21033" spans="1:9" x14ac:dyDescent="0.25">
      <c r="A21033"/>
      <c r="B21033"/>
      <c r="C21033"/>
      <c r="D21033"/>
      <c r="E21033" s="148"/>
      <c r="F21033" s="148"/>
      <c r="G21033" s="149"/>
      <c r="H21033" s="148"/>
      <c r="I21033"/>
    </row>
    <row r="21034" spans="1:9" x14ac:dyDescent="0.25">
      <c r="A21034"/>
      <c r="B21034"/>
      <c r="C21034"/>
      <c r="D21034"/>
      <c r="E21034" s="148"/>
      <c r="F21034" s="148"/>
      <c r="G21034" s="149"/>
      <c r="H21034" s="148"/>
      <c r="I21034"/>
    </row>
    <row r="21035" spans="1:9" x14ac:dyDescent="0.25">
      <c r="A21035"/>
      <c r="B21035"/>
      <c r="C21035"/>
      <c r="D21035"/>
      <c r="E21035" s="148"/>
      <c r="F21035" s="148"/>
      <c r="G21035" s="149"/>
      <c r="H21035" s="148"/>
      <c r="I21035"/>
    </row>
    <row r="21036" spans="1:9" x14ac:dyDescent="0.25">
      <c r="A21036"/>
      <c r="B21036"/>
      <c r="C21036"/>
      <c r="D21036"/>
      <c r="E21036" s="148"/>
      <c r="F21036" s="148"/>
      <c r="G21036" s="149"/>
      <c r="H21036" s="148"/>
      <c r="I21036"/>
    </row>
    <row r="21037" spans="1:9" x14ac:dyDescent="0.25">
      <c r="A21037"/>
      <c r="B21037"/>
      <c r="C21037"/>
      <c r="D21037"/>
      <c r="E21037" s="148"/>
      <c r="F21037" s="148"/>
      <c r="G21037" s="149"/>
      <c r="H21037" s="148"/>
      <c r="I21037"/>
    </row>
    <row r="21038" spans="1:9" x14ac:dyDescent="0.25">
      <c r="A21038"/>
      <c r="B21038"/>
      <c r="C21038"/>
      <c r="D21038"/>
      <c r="E21038" s="148"/>
      <c r="F21038" s="148"/>
      <c r="G21038" s="149"/>
      <c r="H21038" s="148"/>
      <c r="I21038"/>
    </row>
    <row r="21039" spans="1:9" x14ac:dyDescent="0.25">
      <c r="A21039"/>
      <c r="B21039"/>
      <c r="C21039"/>
      <c r="D21039"/>
      <c r="E21039" s="148"/>
      <c r="F21039" s="148"/>
      <c r="G21039" s="149"/>
      <c r="H21039" s="148"/>
      <c r="I21039"/>
    </row>
    <row r="21040" spans="1:9" x14ac:dyDescent="0.25">
      <c r="A21040"/>
      <c r="B21040"/>
      <c r="C21040"/>
      <c r="D21040"/>
      <c r="E21040" s="148"/>
      <c r="F21040" s="148"/>
      <c r="G21040" s="149"/>
      <c r="H21040" s="148"/>
      <c r="I21040"/>
    </row>
    <row r="21041" spans="1:9" x14ac:dyDescent="0.25">
      <c r="A21041"/>
      <c r="B21041"/>
      <c r="C21041"/>
      <c r="D21041"/>
      <c r="E21041" s="148"/>
      <c r="F21041" s="148"/>
      <c r="G21041" s="149"/>
      <c r="H21041" s="148"/>
      <c r="I21041"/>
    </row>
    <row r="21042" spans="1:9" x14ac:dyDescent="0.25">
      <c r="A21042"/>
      <c r="B21042"/>
      <c r="C21042"/>
      <c r="D21042"/>
      <c r="E21042" s="148"/>
      <c r="F21042" s="148"/>
      <c r="G21042" s="149"/>
      <c r="H21042" s="148"/>
      <c r="I21042"/>
    </row>
    <row r="21043" spans="1:9" x14ac:dyDescent="0.25">
      <c r="A21043"/>
      <c r="B21043"/>
      <c r="C21043"/>
      <c r="D21043"/>
      <c r="E21043" s="148"/>
      <c r="F21043" s="148"/>
      <c r="G21043" s="149"/>
      <c r="H21043" s="148"/>
      <c r="I21043"/>
    </row>
    <row r="21044" spans="1:9" x14ac:dyDescent="0.25">
      <c r="A21044"/>
      <c r="B21044"/>
      <c r="C21044"/>
      <c r="D21044"/>
      <c r="E21044" s="148"/>
      <c r="F21044" s="148"/>
      <c r="G21044" s="149"/>
      <c r="H21044" s="148"/>
      <c r="I21044"/>
    </row>
    <row r="21045" spans="1:9" x14ac:dyDescent="0.25">
      <c r="A21045"/>
      <c r="B21045"/>
      <c r="C21045"/>
      <c r="D21045"/>
      <c r="E21045" s="148"/>
      <c r="F21045" s="148"/>
      <c r="G21045" s="149"/>
      <c r="H21045" s="148"/>
      <c r="I21045"/>
    </row>
    <row r="21046" spans="1:9" x14ac:dyDescent="0.25">
      <c r="A21046"/>
      <c r="B21046"/>
      <c r="C21046"/>
      <c r="D21046"/>
      <c r="E21046" s="148"/>
      <c r="F21046" s="148"/>
      <c r="G21046" s="149"/>
      <c r="H21046" s="148"/>
      <c r="I21046"/>
    </row>
    <row r="21047" spans="1:9" x14ac:dyDescent="0.25">
      <c r="A21047"/>
      <c r="B21047"/>
      <c r="C21047"/>
      <c r="D21047"/>
      <c r="E21047" s="148"/>
      <c r="F21047" s="148"/>
      <c r="G21047" s="149"/>
      <c r="H21047" s="148"/>
      <c r="I21047"/>
    </row>
    <row r="21048" spans="1:9" x14ac:dyDescent="0.25">
      <c r="A21048"/>
      <c r="B21048"/>
      <c r="C21048"/>
      <c r="D21048"/>
      <c r="E21048" s="148"/>
      <c r="F21048" s="148"/>
      <c r="G21048" s="149"/>
      <c r="H21048" s="148"/>
      <c r="I21048"/>
    </row>
    <row r="21049" spans="1:9" x14ac:dyDescent="0.25">
      <c r="A21049"/>
      <c r="B21049"/>
      <c r="C21049"/>
      <c r="D21049"/>
      <c r="E21049" s="148"/>
      <c r="F21049" s="148"/>
      <c r="G21049" s="149"/>
      <c r="H21049" s="148"/>
      <c r="I21049"/>
    </row>
    <row r="21050" spans="1:9" x14ac:dyDescent="0.25">
      <c r="A21050"/>
      <c r="B21050"/>
      <c r="C21050"/>
      <c r="D21050"/>
      <c r="E21050" s="148"/>
      <c r="F21050" s="148"/>
      <c r="G21050" s="149"/>
      <c r="H21050" s="148"/>
      <c r="I21050"/>
    </row>
    <row r="21051" spans="1:9" x14ac:dyDescent="0.25">
      <c r="A21051"/>
      <c r="B21051"/>
      <c r="C21051"/>
      <c r="D21051"/>
      <c r="E21051" s="148"/>
      <c r="F21051" s="148"/>
      <c r="G21051" s="149"/>
      <c r="H21051" s="148"/>
      <c r="I21051"/>
    </row>
    <row r="21052" spans="1:9" x14ac:dyDescent="0.25">
      <c r="A21052"/>
      <c r="B21052"/>
      <c r="C21052"/>
      <c r="D21052"/>
      <c r="E21052" s="148"/>
      <c r="F21052" s="148"/>
      <c r="G21052" s="149"/>
      <c r="H21052" s="148"/>
      <c r="I21052"/>
    </row>
    <row r="21053" spans="1:9" x14ac:dyDescent="0.25">
      <c r="A21053"/>
      <c r="B21053"/>
      <c r="C21053"/>
      <c r="D21053"/>
      <c r="E21053" s="148"/>
      <c r="F21053" s="148"/>
      <c r="G21053" s="149"/>
      <c r="H21053" s="148"/>
      <c r="I21053"/>
    </row>
    <row r="21054" spans="1:9" x14ac:dyDescent="0.25">
      <c r="A21054"/>
      <c r="B21054"/>
      <c r="C21054"/>
      <c r="D21054"/>
      <c r="E21054" s="148"/>
      <c r="F21054" s="148"/>
      <c r="G21054" s="149"/>
      <c r="H21054" s="148"/>
      <c r="I21054"/>
    </row>
    <row r="21055" spans="1:9" x14ac:dyDescent="0.25">
      <c r="A21055"/>
      <c r="B21055"/>
      <c r="C21055"/>
      <c r="D21055"/>
      <c r="E21055" s="148"/>
      <c r="F21055" s="148"/>
      <c r="G21055" s="149"/>
      <c r="H21055" s="148"/>
      <c r="I21055"/>
    </row>
    <row r="21056" spans="1:9" x14ac:dyDescent="0.25">
      <c r="A21056"/>
      <c r="B21056"/>
      <c r="C21056"/>
      <c r="D21056"/>
      <c r="E21056" s="148"/>
      <c r="F21056" s="148"/>
      <c r="G21056" s="149"/>
      <c r="H21056" s="148"/>
      <c r="I21056"/>
    </row>
    <row r="21057" spans="1:9" x14ac:dyDescent="0.25">
      <c r="A21057"/>
      <c r="B21057"/>
      <c r="C21057"/>
      <c r="D21057"/>
      <c r="E21057" s="148"/>
      <c r="F21057" s="148"/>
      <c r="G21057" s="149"/>
      <c r="H21057" s="148"/>
      <c r="I21057"/>
    </row>
    <row r="21058" spans="1:9" x14ac:dyDescent="0.25">
      <c r="A21058"/>
      <c r="B21058"/>
      <c r="C21058"/>
      <c r="D21058"/>
      <c r="E21058" s="148"/>
      <c r="F21058" s="148"/>
      <c r="G21058" s="149"/>
      <c r="H21058" s="148"/>
      <c r="I21058"/>
    </row>
    <row r="21059" spans="1:9" x14ac:dyDescent="0.25">
      <c r="A21059"/>
      <c r="B21059"/>
      <c r="C21059"/>
      <c r="D21059"/>
      <c r="E21059" s="148"/>
      <c r="F21059" s="148"/>
      <c r="G21059" s="149"/>
      <c r="H21059" s="148"/>
      <c r="I21059"/>
    </row>
    <row r="21060" spans="1:9" x14ac:dyDescent="0.25">
      <c r="A21060"/>
      <c r="B21060"/>
      <c r="C21060"/>
      <c r="D21060"/>
      <c r="E21060" s="148"/>
      <c r="F21060" s="148"/>
      <c r="G21060" s="149"/>
      <c r="H21060" s="148"/>
      <c r="I21060"/>
    </row>
    <row r="21061" spans="1:9" x14ac:dyDescent="0.25">
      <c r="A21061"/>
      <c r="B21061"/>
      <c r="C21061"/>
      <c r="D21061"/>
      <c r="E21061" s="148"/>
      <c r="F21061" s="148"/>
      <c r="G21061" s="149"/>
      <c r="H21061" s="148"/>
      <c r="I21061"/>
    </row>
    <row r="21062" spans="1:9" x14ac:dyDescent="0.25">
      <c r="A21062"/>
      <c r="B21062"/>
      <c r="C21062"/>
      <c r="D21062"/>
      <c r="E21062" s="148"/>
      <c r="F21062" s="148"/>
      <c r="G21062" s="149"/>
      <c r="H21062" s="148"/>
      <c r="I21062"/>
    </row>
    <row r="21063" spans="1:9" x14ac:dyDescent="0.25">
      <c r="A21063"/>
      <c r="B21063"/>
      <c r="C21063"/>
      <c r="D21063"/>
      <c r="E21063" s="148"/>
      <c r="F21063" s="148"/>
      <c r="G21063" s="149"/>
      <c r="H21063" s="148"/>
      <c r="I21063"/>
    </row>
    <row r="21064" spans="1:9" x14ac:dyDescent="0.25">
      <c r="A21064"/>
      <c r="B21064"/>
      <c r="C21064"/>
      <c r="D21064"/>
      <c r="E21064" s="148"/>
      <c r="F21064" s="148"/>
      <c r="G21064" s="149"/>
      <c r="H21064" s="148"/>
      <c r="I21064"/>
    </row>
    <row r="21065" spans="1:9" x14ac:dyDescent="0.25">
      <c r="A21065"/>
      <c r="B21065"/>
      <c r="C21065"/>
      <c r="D21065"/>
      <c r="E21065" s="148"/>
      <c r="F21065" s="148"/>
      <c r="G21065" s="149"/>
      <c r="H21065" s="148"/>
      <c r="I21065"/>
    </row>
    <row r="21066" spans="1:9" x14ac:dyDescent="0.25">
      <c r="A21066"/>
      <c r="B21066"/>
      <c r="C21066"/>
      <c r="D21066"/>
      <c r="E21066" s="148"/>
      <c r="F21066" s="148"/>
      <c r="G21066" s="149"/>
      <c r="H21066" s="148"/>
      <c r="I21066"/>
    </row>
    <row r="21067" spans="1:9" x14ac:dyDescent="0.25">
      <c r="A21067"/>
      <c r="B21067"/>
      <c r="C21067"/>
      <c r="D21067"/>
      <c r="E21067" s="148"/>
      <c r="F21067" s="148"/>
      <c r="G21067" s="149"/>
      <c r="H21067" s="148"/>
      <c r="I21067"/>
    </row>
    <row r="21068" spans="1:9" x14ac:dyDescent="0.25">
      <c r="A21068"/>
      <c r="B21068"/>
      <c r="C21068"/>
      <c r="D21068"/>
      <c r="E21068" s="148"/>
      <c r="F21068" s="148"/>
      <c r="G21068" s="149"/>
      <c r="H21068" s="148"/>
      <c r="I21068"/>
    </row>
    <row r="21069" spans="1:9" x14ac:dyDescent="0.25">
      <c r="A21069"/>
      <c r="B21069"/>
      <c r="C21069"/>
      <c r="D21069"/>
      <c r="E21069" s="148"/>
      <c r="F21069" s="148"/>
      <c r="G21069" s="149"/>
      <c r="H21069" s="148"/>
      <c r="I21069"/>
    </row>
    <row r="21070" spans="1:9" x14ac:dyDescent="0.25">
      <c r="A21070"/>
      <c r="B21070"/>
      <c r="C21070"/>
      <c r="D21070"/>
      <c r="E21070" s="148"/>
      <c r="F21070" s="148"/>
      <c r="G21070" s="149"/>
      <c r="H21070" s="148"/>
      <c r="I21070"/>
    </row>
    <row r="21071" spans="1:9" x14ac:dyDescent="0.25">
      <c r="A21071"/>
      <c r="B21071"/>
      <c r="C21071"/>
      <c r="D21071"/>
      <c r="E21071" s="148"/>
      <c r="F21071" s="148"/>
      <c r="G21071" s="149"/>
      <c r="H21071" s="148"/>
      <c r="I21071"/>
    </row>
    <row r="21072" spans="1:9" x14ac:dyDescent="0.25">
      <c r="A21072"/>
      <c r="B21072"/>
      <c r="C21072"/>
      <c r="D21072"/>
      <c r="E21072" s="148"/>
      <c r="F21072" s="148"/>
      <c r="G21072" s="149"/>
      <c r="H21072" s="148"/>
      <c r="I21072"/>
    </row>
    <row r="21073" spans="1:9" x14ac:dyDescent="0.25">
      <c r="A21073"/>
      <c r="B21073"/>
      <c r="C21073"/>
      <c r="D21073"/>
      <c r="E21073" s="148"/>
      <c r="F21073" s="148"/>
      <c r="G21073" s="149"/>
      <c r="H21073" s="148"/>
      <c r="I21073"/>
    </row>
    <row r="21074" spans="1:9" x14ac:dyDescent="0.25">
      <c r="A21074"/>
      <c r="B21074"/>
      <c r="C21074"/>
      <c r="D21074"/>
      <c r="E21074" s="148"/>
      <c r="F21074" s="148"/>
      <c r="G21074" s="149"/>
      <c r="H21074" s="148"/>
      <c r="I21074"/>
    </row>
    <row r="21075" spans="1:9" x14ac:dyDescent="0.25">
      <c r="A21075"/>
      <c r="B21075"/>
      <c r="C21075"/>
      <c r="D21075"/>
      <c r="E21075" s="148"/>
      <c r="F21075" s="148"/>
      <c r="G21075" s="149"/>
      <c r="H21075" s="148"/>
      <c r="I21075"/>
    </row>
    <row r="21076" spans="1:9" x14ac:dyDescent="0.25">
      <c r="A21076"/>
      <c r="B21076"/>
      <c r="C21076"/>
      <c r="D21076"/>
      <c r="E21076" s="148"/>
      <c r="F21076" s="148"/>
      <c r="G21076" s="149"/>
      <c r="H21076" s="148"/>
      <c r="I21076"/>
    </row>
    <row r="21077" spans="1:9" x14ac:dyDescent="0.25">
      <c r="A21077"/>
      <c r="B21077"/>
      <c r="C21077"/>
      <c r="D21077"/>
      <c r="E21077" s="148"/>
      <c r="F21077" s="148"/>
      <c r="G21077" s="149"/>
      <c r="H21077" s="148"/>
      <c r="I21077"/>
    </row>
    <row r="21078" spans="1:9" x14ac:dyDescent="0.25">
      <c r="A21078"/>
      <c r="B21078"/>
      <c r="C21078"/>
      <c r="D21078"/>
      <c r="E21078" s="148"/>
      <c r="F21078" s="148"/>
      <c r="G21078" s="149"/>
      <c r="H21078" s="148"/>
      <c r="I21078"/>
    </row>
    <row r="21079" spans="1:9" x14ac:dyDescent="0.25">
      <c r="A21079"/>
      <c r="B21079"/>
      <c r="C21079"/>
      <c r="D21079"/>
      <c r="E21079" s="148"/>
      <c r="F21079" s="148"/>
      <c r="G21079" s="149"/>
      <c r="H21079" s="148"/>
      <c r="I21079"/>
    </row>
    <row r="21080" spans="1:9" x14ac:dyDescent="0.25">
      <c r="A21080"/>
      <c r="B21080"/>
      <c r="C21080"/>
      <c r="D21080"/>
      <c r="E21080" s="148"/>
      <c r="F21080" s="148"/>
      <c r="G21080" s="149"/>
      <c r="H21080" s="148"/>
      <c r="I21080"/>
    </row>
    <row r="21081" spans="1:9" x14ac:dyDescent="0.25">
      <c r="A21081"/>
      <c r="B21081"/>
      <c r="C21081"/>
      <c r="D21081"/>
      <c r="E21081" s="148"/>
      <c r="F21081" s="148"/>
      <c r="G21081" s="149"/>
      <c r="H21081" s="148"/>
      <c r="I21081"/>
    </row>
    <row r="21082" spans="1:9" x14ac:dyDescent="0.25">
      <c r="A21082"/>
      <c r="B21082"/>
      <c r="C21082"/>
      <c r="D21082"/>
      <c r="E21082" s="148"/>
      <c r="F21082" s="148"/>
      <c r="G21082" s="149"/>
      <c r="H21082" s="148"/>
      <c r="I21082"/>
    </row>
    <row r="21083" spans="1:9" x14ac:dyDescent="0.25">
      <c r="A21083"/>
      <c r="B21083"/>
      <c r="C21083"/>
      <c r="D21083"/>
      <c r="E21083" s="148"/>
      <c r="F21083" s="148"/>
      <c r="G21083" s="149"/>
      <c r="H21083" s="148"/>
      <c r="I21083"/>
    </row>
    <row r="21084" spans="1:9" x14ac:dyDescent="0.25">
      <c r="A21084"/>
      <c r="B21084"/>
      <c r="C21084"/>
      <c r="D21084"/>
      <c r="E21084" s="148"/>
      <c r="F21084" s="148"/>
      <c r="G21084" s="149"/>
      <c r="H21084" s="148"/>
      <c r="I21084"/>
    </row>
    <row r="21085" spans="1:9" x14ac:dyDescent="0.25">
      <c r="A21085"/>
      <c r="B21085"/>
      <c r="C21085"/>
      <c r="D21085"/>
      <c r="E21085" s="148"/>
      <c r="F21085" s="148"/>
      <c r="G21085" s="149"/>
      <c r="H21085" s="148"/>
      <c r="I21085"/>
    </row>
    <row r="21086" spans="1:9" x14ac:dyDescent="0.25">
      <c r="A21086"/>
      <c r="B21086"/>
      <c r="C21086"/>
      <c r="D21086"/>
      <c r="E21086" s="148"/>
      <c r="F21086" s="148"/>
      <c r="G21086" s="149"/>
      <c r="H21086" s="148"/>
      <c r="I21086"/>
    </row>
    <row r="21087" spans="1:9" x14ac:dyDescent="0.25">
      <c r="A21087"/>
      <c r="B21087"/>
      <c r="C21087"/>
      <c r="D21087"/>
      <c r="E21087" s="148"/>
      <c r="F21087" s="148"/>
      <c r="G21087" s="149"/>
      <c r="H21087" s="148"/>
      <c r="I21087"/>
    </row>
    <row r="21088" spans="1:9" x14ac:dyDescent="0.25">
      <c r="A21088"/>
      <c r="B21088"/>
      <c r="C21088"/>
      <c r="D21088"/>
      <c r="E21088" s="148"/>
      <c r="F21088" s="148"/>
      <c r="G21088" s="149"/>
      <c r="H21088" s="148"/>
      <c r="I21088"/>
    </row>
    <row r="21089" spans="1:9" x14ac:dyDescent="0.25">
      <c r="A21089"/>
      <c r="B21089"/>
      <c r="C21089"/>
      <c r="D21089"/>
      <c r="E21089" s="148"/>
      <c r="F21089" s="148"/>
      <c r="G21089" s="149"/>
      <c r="H21089" s="148"/>
      <c r="I21089"/>
    </row>
    <row r="21090" spans="1:9" x14ac:dyDescent="0.25">
      <c r="A21090"/>
      <c r="B21090"/>
      <c r="C21090"/>
      <c r="D21090"/>
      <c r="E21090" s="148"/>
      <c r="F21090" s="148"/>
      <c r="G21090" s="149"/>
      <c r="H21090" s="148"/>
      <c r="I21090"/>
    </row>
    <row r="21091" spans="1:9" x14ac:dyDescent="0.25">
      <c r="A21091"/>
      <c r="B21091"/>
      <c r="C21091"/>
      <c r="D21091"/>
      <c r="E21091" s="148"/>
      <c r="F21091" s="148"/>
      <c r="G21091" s="149"/>
      <c r="H21091" s="148"/>
      <c r="I21091"/>
    </row>
    <row r="21092" spans="1:9" x14ac:dyDescent="0.25">
      <c r="A21092"/>
      <c r="B21092"/>
      <c r="C21092"/>
      <c r="D21092"/>
      <c r="E21092" s="148"/>
      <c r="F21092" s="148"/>
      <c r="G21092" s="149"/>
      <c r="H21092" s="148"/>
      <c r="I21092"/>
    </row>
    <row r="21093" spans="1:9" x14ac:dyDescent="0.25">
      <c r="A21093"/>
      <c r="B21093"/>
      <c r="C21093"/>
      <c r="D21093"/>
      <c r="E21093" s="148"/>
      <c r="F21093" s="148"/>
      <c r="G21093" s="149"/>
      <c r="H21093" s="148"/>
      <c r="I21093"/>
    </row>
    <row r="21094" spans="1:9" x14ac:dyDescent="0.25">
      <c r="A21094"/>
      <c r="B21094"/>
      <c r="C21094"/>
      <c r="D21094"/>
      <c r="E21094" s="148"/>
      <c r="F21094" s="148"/>
      <c r="G21094" s="149"/>
      <c r="H21094" s="148"/>
      <c r="I21094"/>
    </row>
    <row r="21095" spans="1:9" x14ac:dyDescent="0.25">
      <c r="A21095"/>
      <c r="B21095"/>
      <c r="C21095"/>
      <c r="D21095"/>
      <c r="E21095" s="148"/>
      <c r="F21095" s="148"/>
      <c r="G21095" s="149"/>
      <c r="H21095" s="148"/>
      <c r="I21095"/>
    </row>
    <row r="21096" spans="1:9" x14ac:dyDescent="0.25">
      <c r="A21096"/>
      <c r="B21096"/>
      <c r="C21096"/>
      <c r="D21096"/>
      <c r="E21096" s="148"/>
      <c r="F21096" s="148"/>
      <c r="G21096" s="149"/>
      <c r="H21096" s="148"/>
      <c r="I21096"/>
    </row>
    <row r="21097" spans="1:9" x14ac:dyDescent="0.25">
      <c r="A21097"/>
      <c r="B21097"/>
      <c r="C21097"/>
      <c r="D21097"/>
      <c r="E21097" s="148"/>
      <c r="F21097" s="148"/>
      <c r="G21097" s="149"/>
      <c r="H21097" s="148"/>
      <c r="I21097"/>
    </row>
    <row r="21098" spans="1:9" x14ac:dyDescent="0.25">
      <c r="A21098"/>
      <c r="B21098"/>
      <c r="C21098"/>
      <c r="D21098"/>
      <c r="E21098" s="148"/>
      <c r="F21098" s="148"/>
      <c r="G21098" s="149"/>
      <c r="H21098" s="148"/>
      <c r="I21098"/>
    </row>
    <row r="21099" spans="1:9" x14ac:dyDescent="0.25">
      <c r="A21099"/>
      <c r="B21099"/>
      <c r="C21099"/>
      <c r="D21099"/>
      <c r="E21099" s="148"/>
      <c r="F21099" s="148"/>
      <c r="G21099" s="149"/>
      <c r="H21099" s="148"/>
      <c r="I21099"/>
    </row>
    <row r="21100" spans="1:9" x14ac:dyDescent="0.25">
      <c r="A21100"/>
      <c r="B21100"/>
      <c r="C21100"/>
      <c r="D21100"/>
      <c r="E21100" s="148"/>
      <c r="F21100" s="148"/>
      <c r="G21100" s="149"/>
      <c r="H21100" s="148"/>
      <c r="I21100"/>
    </row>
    <row r="21101" spans="1:9" x14ac:dyDescent="0.25">
      <c r="A21101"/>
      <c r="B21101"/>
      <c r="C21101"/>
      <c r="D21101"/>
      <c r="E21101" s="148"/>
      <c r="F21101" s="148"/>
      <c r="G21101" s="149"/>
      <c r="H21101" s="148"/>
      <c r="I21101"/>
    </row>
    <row r="21102" spans="1:9" x14ac:dyDescent="0.25">
      <c r="A21102"/>
      <c r="B21102"/>
      <c r="C21102"/>
      <c r="D21102"/>
      <c r="E21102" s="148"/>
      <c r="F21102" s="148"/>
      <c r="G21102" s="149"/>
      <c r="H21102" s="148"/>
      <c r="I21102"/>
    </row>
    <row r="21103" spans="1:9" x14ac:dyDescent="0.25">
      <c r="A21103"/>
      <c r="B21103"/>
      <c r="C21103"/>
      <c r="D21103"/>
      <c r="E21103" s="148"/>
      <c r="F21103" s="148"/>
      <c r="G21103" s="149"/>
      <c r="H21103" s="148"/>
      <c r="I21103"/>
    </row>
    <row r="21104" spans="1:9" x14ac:dyDescent="0.25">
      <c r="A21104"/>
      <c r="B21104"/>
      <c r="C21104"/>
      <c r="D21104"/>
      <c r="E21104" s="148"/>
      <c r="F21104" s="148"/>
      <c r="G21104" s="149"/>
      <c r="H21104" s="148"/>
      <c r="I21104"/>
    </row>
    <row r="21105" spans="1:9" x14ac:dyDescent="0.25">
      <c r="A21105"/>
      <c r="B21105"/>
      <c r="C21105"/>
      <c r="D21105"/>
      <c r="E21105" s="148"/>
      <c r="F21105" s="148"/>
      <c r="G21105" s="149"/>
      <c r="H21105" s="148"/>
      <c r="I21105"/>
    </row>
    <row r="21106" spans="1:9" x14ac:dyDescent="0.25">
      <c r="A21106"/>
      <c r="B21106"/>
      <c r="C21106"/>
      <c r="D21106"/>
      <c r="E21106" s="148"/>
      <c r="F21106" s="148"/>
      <c r="G21106" s="149"/>
      <c r="H21106" s="148"/>
      <c r="I21106"/>
    </row>
    <row r="21107" spans="1:9" x14ac:dyDescent="0.25">
      <c r="A21107"/>
      <c r="B21107"/>
      <c r="C21107"/>
      <c r="D21107"/>
      <c r="E21107" s="148"/>
      <c r="F21107" s="148"/>
      <c r="G21107" s="149"/>
      <c r="H21107" s="148"/>
      <c r="I21107"/>
    </row>
    <row r="21108" spans="1:9" x14ac:dyDescent="0.25">
      <c r="A21108"/>
      <c r="B21108"/>
      <c r="C21108"/>
      <c r="D21108"/>
      <c r="E21108" s="148"/>
      <c r="F21108" s="148"/>
      <c r="G21108" s="149"/>
      <c r="H21108" s="148"/>
      <c r="I21108"/>
    </row>
    <row r="21109" spans="1:9" x14ac:dyDescent="0.25">
      <c r="A21109"/>
      <c r="B21109"/>
      <c r="C21109"/>
      <c r="D21109"/>
      <c r="E21109" s="148"/>
      <c r="F21109" s="148"/>
      <c r="G21109" s="149"/>
      <c r="H21109" s="148"/>
      <c r="I21109"/>
    </row>
    <row r="21110" spans="1:9" x14ac:dyDescent="0.25">
      <c r="A21110"/>
      <c r="B21110"/>
      <c r="C21110"/>
      <c r="D21110"/>
      <c r="E21110" s="148"/>
      <c r="F21110" s="148"/>
      <c r="G21110" s="149"/>
      <c r="H21110" s="148"/>
      <c r="I21110"/>
    </row>
    <row r="21111" spans="1:9" x14ac:dyDescent="0.25">
      <c r="A21111"/>
      <c r="B21111"/>
      <c r="C21111"/>
      <c r="D21111"/>
      <c r="E21111" s="148"/>
      <c r="F21111" s="148"/>
      <c r="G21111" s="149"/>
      <c r="H21111" s="148"/>
      <c r="I21111"/>
    </row>
    <row r="21112" spans="1:9" x14ac:dyDescent="0.25">
      <c r="A21112"/>
      <c r="B21112"/>
      <c r="C21112"/>
      <c r="D21112"/>
      <c r="E21112" s="148"/>
      <c r="F21112" s="148"/>
      <c r="G21112" s="149"/>
      <c r="H21112" s="148"/>
      <c r="I21112"/>
    </row>
    <row r="21113" spans="1:9" x14ac:dyDescent="0.25">
      <c r="A21113"/>
      <c r="B21113"/>
      <c r="C21113"/>
      <c r="D21113"/>
      <c r="E21113" s="148"/>
      <c r="F21113" s="148"/>
      <c r="G21113" s="149"/>
      <c r="H21113" s="148"/>
      <c r="I21113"/>
    </row>
    <row r="21114" spans="1:9" x14ac:dyDescent="0.25">
      <c r="A21114"/>
      <c r="B21114"/>
      <c r="C21114"/>
      <c r="D21114"/>
      <c r="E21114" s="148"/>
      <c r="F21114" s="148"/>
      <c r="G21114" s="149"/>
      <c r="H21114" s="148"/>
      <c r="I21114"/>
    </row>
    <row r="21115" spans="1:9" x14ac:dyDescent="0.25">
      <c r="A21115"/>
      <c r="B21115"/>
      <c r="C21115"/>
      <c r="D21115"/>
      <c r="E21115" s="148"/>
      <c r="F21115" s="148"/>
      <c r="G21115" s="149"/>
      <c r="H21115" s="148"/>
      <c r="I21115"/>
    </row>
    <row r="21116" spans="1:9" x14ac:dyDescent="0.25">
      <c r="A21116"/>
      <c r="B21116"/>
      <c r="C21116"/>
      <c r="D21116"/>
      <c r="E21116" s="148"/>
      <c r="F21116" s="148"/>
      <c r="G21116" s="149"/>
      <c r="H21116" s="148"/>
      <c r="I21116"/>
    </row>
    <row r="21117" spans="1:9" x14ac:dyDescent="0.25">
      <c r="A21117"/>
      <c r="B21117"/>
      <c r="C21117"/>
      <c r="D21117"/>
      <c r="E21117" s="148"/>
      <c r="F21117" s="148"/>
      <c r="G21117" s="149"/>
      <c r="H21117" s="148"/>
      <c r="I21117"/>
    </row>
    <row r="21118" spans="1:9" x14ac:dyDescent="0.25">
      <c r="A21118"/>
      <c r="B21118"/>
      <c r="C21118"/>
      <c r="D21118"/>
      <c r="E21118" s="148"/>
      <c r="F21118" s="148"/>
      <c r="G21118" s="149"/>
      <c r="H21118" s="148"/>
      <c r="I21118"/>
    </row>
    <row r="21119" spans="1:9" x14ac:dyDescent="0.25">
      <c r="A21119"/>
      <c r="B21119"/>
      <c r="C21119"/>
      <c r="D21119"/>
      <c r="E21119" s="148"/>
      <c r="F21119" s="148"/>
      <c r="G21119" s="149"/>
      <c r="H21119" s="148"/>
      <c r="I21119"/>
    </row>
    <row r="21120" spans="1:9" x14ac:dyDescent="0.25">
      <c r="A21120"/>
      <c r="B21120"/>
      <c r="C21120"/>
      <c r="D21120"/>
      <c r="E21120" s="148"/>
      <c r="F21120" s="148"/>
      <c r="G21120" s="149"/>
      <c r="H21120" s="148"/>
      <c r="I21120"/>
    </row>
    <row r="21121" spans="1:9" x14ac:dyDescent="0.25">
      <c r="A21121"/>
      <c r="B21121"/>
      <c r="C21121"/>
      <c r="D21121"/>
      <c r="E21121" s="148"/>
      <c r="F21121" s="148"/>
      <c r="G21121" s="149"/>
      <c r="H21121" s="148"/>
      <c r="I21121"/>
    </row>
    <row r="21122" spans="1:9" x14ac:dyDescent="0.25">
      <c r="A21122"/>
      <c r="B21122"/>
      <c r="C21122"/>
      <c r="D21122"/>
      <c r="E21122" s="148"/>
      <c r="F21122" s="148"/>
      <c r="G21122" s="149"/>
      <c r="H21122" s="148"/>
      <c r="I21122"/>
    </row>
    <row r="21123" spans="1:9" x14ac:dyDescent="0.25">
      <c r="A21123"/>
      <c r="B21123"/>
      <c r="C21123"/>
      <c r="D21123"/>
      <c r="E21123" s="148"/>
      <c r="F21123" s="148"/>
      <c r="G21123" s="149"/>
      <c r="H21123" s="148"/>
      <c r="I21123"/>
    </row>
    <row r="21124" spans="1:9" x14ac:dyDescent="0.25">
      <c r="A21124"/>
      <c r="B21124"/>
      <c r="C21124"/>
      <c r="D21124"/>
      <c r="E21124" s="148"/>
      <c r="F21124" s="148"/>
      <c r="G21124" s="149"/>
      <c r="H21124" s="148"/>
      <c r="I21124"/>
    </row>
    <row r="21125" spans="1:9" x14ac:dyDescent="0.25">
      <c r="A21125"/>
      <c r="B21125"/>
      <c r="C21125"/>
      <c r="D21125"/>
      <c r="E21125" s="148"/>
      <c r="F21125" s="148"/>
      <c r="G21125" s="149"/>
      <c r="H21125" s="148"/>
      <c r="I21125"/>
    </row>
    <row r="21126" spans="1:9" x14ac:dyDescent="0.25">
      <c r="A21126"/>
      <c r="B21126"/>
      <c r="C21126"/>
      <c r="D21126"/>
      <c r="E21126" s="148"/>
      <c r="F21126" s="148"/>
      <c r="G21126" s="149"/>
      <c r="H21126" s="148"/>
      <c r="I21126"/>
    </row>
    <row r="21127" spans="1:9" x14ac:dyDescent="0.25">
      <c r="A21127"/>
      <c r="B21127"/>
      <c r="C21127"/>
      <c r="D21127"/>
      <c r="E21127" s="148"/>
      <c r="F21127" s="148"/>
      <c r="G21127" s="149"/>
      <c r="H21127" s="148"/>
      <c r="I21127"/>
    </row>
    <row r="21128" spans="1:9" x14ac:dyDescent="0.25">
      <c r="A21128"/>
      <c r="B21128"/>
      <c r="C21128"/>
      <c r="D21128"/>
      <c r="E21128" s="148"/>
      <c r="F21128" s="148"/>
      <c r="G21128" s="149"/>
      <c r="H21128" s="148"/>
      <c r="I21128"/>
    </row>
    <row r="21129" spans="1:9" x14ac:dyDescent="0.25">
      <c r="A21129"/>
      <c r="B21129"/>
      <c r="C21129"/>
      <c r="D21129"/>
      <c r="E21129" s="148"/>
      <c r="F21129" s="148"/>
      <c r="G21129" s="149"/>
      <c r="H21129" s="148"/>
      <c r="I21129"/>
    </row>
    <row r="21130" spans="1:9" x14ac:dyDescent="0.25">
      <c r="A21130"/>
      <c r="B21130"/>
      <c r="C21130"/>
      <c r="D21130"/>
      <c r="E21130" s="148"/>
      <c r="F21130" s="148"/>
      <c r="G21130" s="149"/>
      <c r="H21130" s="148"/>
      <c r="I21130"/>
    </row>
    <row r="21131" spans="1:9" x14ac:dyDescent="0.25">
      <c r="A21131"/>
      <c r="B21131"/>
      <c r="C21131"/>
      <c r="D21131"/>
      <c r="E21131" s="148"/>
      <c r="F21131" s="148"/>
      <c r="G21131" s="149"/>
      <c r="H21131" s="148"/>
      <c r="I21131"/>
    </row>
    <row r="21132" spans="1:9" x14ac:dyDescent="0.25">
      <c r="A21132"/>
      <c r="B21132"/>
      <c r="C21132"/>
      <c r="D21132"/>
      <c r="E21132" s="148"/>
      <c r="F21132" s="148"/>
      <c r="G21132" s="149"/>
      <c r="H21132" s="148"/>
      <c r="I21132"/>
    </row>
    <row r="21133" spans="1:9" x14ac:dyDescent="0.25">
      <c r="A21133"/>
      <c r="B21133"/>
      <c r="C21133"/>
      <c r="D21133"/>
      <c r="E21133" s="148"/>
      <c r="F21133" s="148"/>
      <c r="G21133" s="149"/>
      <c r="H21133" s="148"/>
      <c r="I21133"/>
    </row>
    <row r="21134" spans="1:9" x14ac:dyDescent="0.25">
      <c r="A21134"/>
      <c r="B21134"/>
      <c r="C21134"/>
      <c r="D21134"/>
      <c r="E21134" s="148"/>
      <c r="F21134" s="148"/>
      <c r="G21134" s="149"/>
      <c r="H21134" s="148"/>
      <c r="I21134"/>
    </row>
    <row r="21135" spans="1:9" x14ac:dyDescent="0.25">
      <c r="A21135"/>
      <c r="B21135"/>
      <c r="C21135"/>
      <c r="D21135"/>
      <c r="E21135" s="148"/>
      <c r="F21135" s="148"/>
      <c r="G21135" s="149"/>
      <c r="H21135" s="148"/>
      <c r="I21135"/>
    </row>
    <row r="21136" spans="1:9" x14ac:dyDescent="0.25">
      <c r="A21136"/>
      <c r="B21136"/>
      <c r="C21136"/>
      <c r="D21136"/>
      <c r="E21136" s="148"/>
      <c r="F21136" s="148"/>
      <c r="G21136" s="149"/>
      <c r="H21136" s="148"/>
      <c r="I21136"/>
    </row>
    <row r="21137" spans="1:9" x14ac:dyDescent="0.25">
      <c r="A21137"/>
      <c r="B21137"/>
      <c r="C21137"/>
      <c r="D21137"/>
      <c r="E21137" s="148"/>
      <c r="F21137" s="148"/>
      <c r="G21137" s="149"/>
      <c r="H21137" s="148"/>
      <c r="I21137"/>
    </row>
    <row r="21138" spans="1:9" x14ac:dyDescent="0.25">
      <c r="A21138"/>
      <c r="B21138"/>
      <c r="C21138"/>
      <c r="D21138"/>
      <c r="E21138" s="148"/>
      <c r="F21138" s="148"/>
      <c r="G21138" s="149"/>
      <c r="H21138" s="148"/>
      <c r="I21138"/>
    </row>
    <row r="21139" spans="1:9" x14ac:dyDescent="0.25">
      <c r="A21139"/>
      <c r="B21139"/>
      <c r="C21139"/>
      <c r="D21139"/>
      <c r="E21139" s="148"/>
      <c r="F21139" s="148"/>
      <c r="G21139" s="149"/>
      <c r="H21139" s="148"/>
      <c r="I21139"/>
    </row>
    <row r="21140" spans="1:9" x14ac:dyDescent="0.25">
      <c r="A21140"/>
      <c r="B21140"/>
      <c r="C21140"/>
      <c r="D21140"/>
      <c r="E21140" s="148"/>
      <c r="F21140" s="148"/>
      <c r="G21140" s="149"/>
      <c r="H21140" s="148"/>
      <c r="I21140"/>
    </row>
    <row r="21141" spans="1:9" x14ac:dyDescent="0.25">
      <c r="A21141"/>
      <c r="B21141"/>
      <c r="C21141"/>
      <c r="D21141"/>
      <c r="E21141" s="148"/>
      <c r="F21141" s="148"/>
      <c r="G21141" s="149"/>
      <c r="H21141" s="148"/>
      <c r="I21141"/>
    </row>
    <row r="21142" spans="1:9" x14ac:dyDescent="0.25">
      <c r="A21142"/>
      <c r="B21142"/>
      <c r="C21142"/>
      <c r="D21142"/>
      <c r="E21142" s="148"/>
      <c r="F21142" s="148"/>
      <c r="G21142" s="149"/>
      <c r="H21142" s="148"/>
      <c r="I21142"/>
    </row>
    <row r="21143" spans="1:9" x14ac:dyDescent="0.25">
      <c r="A21143"/>
      <c r="B21143"/>
      <c r="C21143"/>
      <c r="D21143"/>
      <c r="E21143" s="148"/>
      <c r="F21143" s="148"/>
      <c r="G21143" s="149"/>
      <c r="H21143" s="148"/>
      <c r="I21143"/>
    </row>
    <row r="21144" spans="1:9" x14ac:dyDescent="0.25">
      <c r="A21144"/>
      <c r="B21144"/>
      <c r="C21144"/>
      <c r="D21144"/>
      <c r="E21144" s="148"/>
      <c r="F21144" s="148"/>
      <c r="G21144" s="149"/>
      <c r="H21144" s="148"/>
      <c r="I21144"/>
    </row>
    <row r="21145" spans="1:9" x14ac:dyDescent="0.25">
      <c r="A21145"/>
      <c r="B21145"/>
      <c r="C21145"/>
      <c r="D21145"/>
      <c r="E21145" s="148"/>
      <c r="F21145" s="148"/>
      <c r="G21145" s="149"/>
      <c r="H21145" s="148"/>
      <c r="I21145"/>
    </row>
    <row r="21146" spans="1:9" x14ac:dyDescent="0.25">
      <c r="A21146"/>
      <c r="B21146"/>
      <c r="C21146"/>
      <c r="D21146"/>
      <c r="E21146" s="148"/>
      <c r="F21146" s="148"/>
      <c r="G21146" s="149"/>
      <c r="H21146" s="148"/>
      <c r="I21146"/>
    </row>
    <row r="21147" spans="1:9" x14ac:dyDescent="0.25">
      <c r="A21147"/>
      <c r="B21147"/>
      <c r="C21147"/>
      <c r="D21147"/>
      <c r="E21147" s="148"/>
      <c r="F21147" s="148"/>
      <c r="G21147" s="149"/>
      <c r="H21147" s="148"/>
      <c r="I21147"/>
    </row>
    <row r="21148" spans="1:9" x14ac:dyDescent="0.25">
      <c r="A21148"/>
      <c r="B21148"/>
      <c r="C21148"/>
      <c r="D21148"/>
      <c r="E21148" s="148"/>
      <c r="F21148" s="148"/>
      <c r="G21148" s="149"/>
      <c r="H21148" s="148"/>
      <c r="I21148"/>
    </row>
    <row r="21149" spans="1:9" x14ac:dyDescent="0.25">
      <c r="A21149"/>
      <c r="B21149"/>
      <c r="C21149"/>
      <c r="D21149"/>
      <c r="E21149" s="148"/>
      <c r="F21149" s="148"/>
      <c r="G21149" s="149"/>
      <c r="H21149" s="148"/>
      <c r="I21149"/>
    </row>
    <row r="21150" spans="1:9" x14ac:dyDescent="0.25">
      <c r="A21150"/>
      <c r="B21150"/>
      <c r="C21150"/>
      <c r="D21150"/>
      <c r="E21150" s="148"/>
      <c r="F21150" s="148"/>
      <c r="G21150" s="149"/>
      <c r="H21150" s="148"/>
      <c r="I21150"/>
    </row>
    <row r="21151" spans="1:9" x14ac:dyDescent="0.25">
      <c r="A21151"/>
      <c r="B21151"/>
      <c r="C21151"/>
      <c r="D21151"/>
      <c r="E21151" s="148"/>
      <c r="F21151" s="148"/>
      <c r="G21151" s="149"/>
      <c r="H21151" s="148"/>
      <c r="I21151"/>
    </row>
    <row r="21152" spans="1:9" x14ac:dyDescent="0.25">
      <c r="A21152"/>
      <c r="B21152"/>
      <c r="C21152"/>
      <c r="D21152"/>
      <c r="E21152" s="148"/>
      <c r="F21152" s="148"/>
      <c r="G21152" s="149"/>
      <c r="H21152" s="148"/>
      <c r="I21152"/>
    </row>
    <row r="21153" spans="1:9" x14ac:dyDescent="0.25">
      <c r="A21153"/>
      <c r="B21153"/>
      <c r="C21153"/>
      <c r="D21153"/>
      <c r="E21153" s="148"/>
      <c r="F21153" s="148"/>
      <c r="G21153" s="149"/>
      <c r="H21153" s="148"/>
      <c r="I21153"/>
    </row>
    <row r="21154" spans="1:9" x14ac:dyDescent="0.25">
      <c r="A21154"/>
      <c r="B21154"/>
      <c r="C21154"/>
      <c r="D21154"/>
      <c r="E21154" s="148"/>
      <c r="F21154" s="148"/>
      <c r="G21154" s="149"/>
      <c r="H21154" s="148"/>
      <c r="I21154"/>
    </row>
    <row r="21155" spans="1:9" x14ac:dyDescent="0.25">
      <c r="A21155"/>
      <c r="B21155"/>
      <c r="C21155"/>
      <c r="D21155"/>
      <c r="E21155" s="148"/>
      <c r="F21155" s="148"/>
      <c r="G21155" s="149"/>
      <c r="H21155" s="148"/>
      <c r="I21155"/>
    </row>
    <row r="21156" spans="1:9" x14ac:dyDescent="0.25">
      <c r="A21156"/>
      <c r="B21156"/>
      <c r="C21156"/>
      <c r="D21156"/>
      <c r="E21156" s="148"/>
      <c r="F21156" s="148"/>
      <c r="G21156" s="149"/>
      <c r="H21156" s="148"/>
      <c r="I21156"/>
    </row>
    <row r="21157" spans="1:9" x14ac:dyDescent="0.25">
      <c r="A21157"/>
      <c r="B21157"/>
      <c r="C21157"/>
      <c r="D21157"/>
      <c r="E21157" s="148"/>
      <c r="F21157" s="148"/>
      <c r="G21157" s="149"/>
      <c r="H21157" s="148"/>
      <c r="I21157"/>
    </row>
    <row r="21158" spans="1:9" x14ac:dyDescent="0.25">
      <c r="A21158"/>
      <c r="B21158"/>
      <c r="C21158"/>
      <c r="D21158"/>
      <c r="E21158" s="148"/>
      <c r="F21158" s="148"/>
      <c r="G21158" s="149"/>
      <c r="H21158" s="148"/>
      <c r="I21158"/>
    </row>
    <row r="21159" spans="1:9" x14ac:dyDescent="0.25">
      <c r="A21159"/>
      <c r="B21159"/>
      <c r="C21159"/>
      <c r="D21159"/>
      <c r="E21159" s="148"/>
      <c r="F21159" s="148"/>
      <c r="G21159" s="149"/>
      <c r="H21159" s="148"/>
      <c r="I21159"/>
    </row>
    <row r="21160" spans="1:9" x14ac:dyDescent="0.25">
      <c r="A21160"/>
      <c r="B21160"/>
      <c r="C21160"/>
      <c r="D21160"/>
      <c r="E21160" s="148"/>
      <c r="F21160" s="148"/>
      <c r="G21160" s="149"/>
      <c r="H21160" s="148"/>
      <c r="I21160"/>
    </row>
    <row r="21161" spans="1:9" x14ac:dyDescent="0.25">
      <c r="A21161"/>
      <c r="B21161"/>
      <c r="C21161"/>
      <c r="D21161"/>
      <c r="E21161" s="148"/>
      <c r="F21161" s="148"/>
      <c r="G21161" s="149"/>
      <c r="H21161" s="148"/>
      <c r="I21161"/>
    </row>
    <row r="21162" spans="1:9" x14ac:dyDescent="0.25">
      <c r="A21162"/>
      <c r="B21162"/>
      <c r="C21162"/>
      <c r="D21162"/>
      <c r="E21162" s="148"/>
      <c r="F21162" s="148"/>
      <c r="G21162" s="149"/>
      <c r="H21162" s="148"/>
      <c r="I21162"/>
    </row>
    <row r="21163" spans="1:9" x14ac:dyDescent="0.25">
      <c r="A21163"/>
      <c r="B21163"/>
      <c r="C21163"/>
      <c r="D21163"/>
      <c r="E21163" s="148"/>
      <c r="F21163" s="148"/>
      <c r="G21163" s="149"/>
      <c r="H21163" s="148"/>
      <c r="I21163"/>
    </row>
    <row r="21164" spans="1:9" x14ac:dyDescent="0.25">
      <c r="A21164"/>
      <c r="B21164"/>
      <c r="C21164"/>
      <c r="D21164"/>
      <c r="E21164" s="148"/>
      <c r="F21164" s="148"/>
      <c r="G21164" s="149"/>
      <c r="H21164" s="148"/>
      <c r="I21164"/>
    </row>
    <row r="21165" spans="1:9" x14ac:dyDescent="0.25">
      <c r="A21165"/>
      <c r="B21165"/>
      <c r="C21165"/>
      <c r="D21165"/>
      <c r="E21165" s="148"/>
      <c r="F21165" s="148"/>
      <c r="G21165" s="149"/>
      <c r="H21165" s="148"/>
      <c r="I21165"/>
    </row>
    <row r="21166" spans="1:9" x14ac:dyDescent="0.25">
      <c r="A21166"/>
      <c r="B21166"/>
      <c r="C21166"/>
      <c r="D21166"/>
      <c r="E21166" s="148"/>
      <c r="F21166" s="148"/>
      <c r="G21166" s="149"/>
      <c r="H21166" s="148"/>
      <c r="I21166"/>
    </row>
    <row r="21167" spans="1:9" x14ac:dyDescent="0.25">
      <c r="A21167"/>
      <c r="B21167"/>
      <c r="C21167"/>
      <c r="D21167"/>
      <c r="E21167" s="148"/>
      <c r="F21167" s="148"/>
      <c r="G21167" s="149"/>
      <c r="H21167" s="148"/>
      <c r="I21167"/>
    </row>
    <row r="21168" spans="1:9" x14ac:dyDescent="0.25">
      <c r="A21168"/>
      <c r="B21168"/>
      <c r="C21168"/>
      <c r="D21168"/>
      <c r="E21168" s="148"/>
      <c r="F21168" s="148"/>
      <c r="G21168" s="149"/>
      <c r="H21168" s="148"/>
      <c r="I21168"/>
    </row>
    <row r="21169" spans="1:9" x14ac:dyDescent="0.25">
      <c r="A21169"/>
      <c r="B21169"/>
      <c r="C21169"/>
      <c r="D21169"/>
      <c r="E21169" s="148"/>
      <c r="F21169" s="148"/>
      <c r="G21169" s="149"/>
      <c r="H21169" s="148"/>
      <c r="I21169"/>
    </row>
    <row r="21170" spans="1:9" x14ac:dyDescent="0.25">
      <c r="A21170"/>
      <c r="B21170"/>
      <c r="C21170"/>
      <c r="D21170"/>
      <c r="E21170" s="148"/>
      <c r="F21170" s="148"/>
      <c r="G21170" s="149"/>
      <c r="H21170" s="148"/>
      <c r="I21170"/>
    </row>
    <row r="21171" spans="1:9" x14ac:dyDescent="0.25">
      <c r="A21171"/>
      <c r="B21171"/>
      <c r="C21171"/>
      <c r="D21171"/>
      <c r="E21171" s="148"/>
      <c r="F21171" s="148"/>
      <c r="G21171" s="149"/>
      <c r="H21171" s="148"/>
      <c r="I21171"/>
    </row>
    <row r="21172" spans="1:9" x14ac:dyDescent="0.25">
      <c r="A21172"/>
      <c r="B21172"/>
      <c r="C21172"/>
      <c r="D21172"/>
      <c r="E21172" s="148"/>
      <c r="F21172" s="148"/>
      <c r="G21172" s="149"/>
      <c r="H21172" s="148"/>
      <c r="I21172"/>
    </row>
    <row r="21173" spans="1:9" x14ac:dyDescent="0.25">
      <c r="A21173"/>
      <c r="B21173"/>
      <c r="C21173"/>
      <c r="D21173"/>
      <c r="E21173" s="148"/>
      <c r="F21173" s="148"/>
      <c r="G21173" s="149"/>
      <c r="H21173" s="148"/>
      <c r="I21173"/>
    </row>
    <row r="21174" spans="1:9" x14ac:dyDescent="0.25">
      <c r="A21174"/>
      <c r="B21174"/>
      <c r="C21174"/>
      <c r="D21174"/>
      <c r="E21174" s="148"/>
      <c r="F21174" s="148"/>
      <c r="G21174" s="149"/>
      <c r="H21174" s="148"/>
      <c r="I21174"/>
    </row>
    <row r="21175" spans="1:9" x14ac:dyDescent="0.25">
      <c r="A21175"/>
      <c r="B21175"/>
      <c r="C21175"/>
      <c r="D21175"/>
      <c r="E21175" s="148"/>
      <c r="F21175" s="148"/>
      <c r="G21175" s="149"/>
      <c r="H21175" s="148"/>
      <c r="I21175"/>
    </row>
    <row r="21176" spans="1:9" x14ac:dyDescent="0.25">
      <c r="A21176"/>
      <c r="B21176"/>
      <c r="C21176"/>
      <c r="D21176"/>
      <c r="E21176" s="148"/>
      <c r="F21176" s="148"/>
      <c r="G21176" s="149"/>
      <c r="H21176" s="148"/>
      <c r="I21176"/>
    </row>
    <row r="21177" spans="1:9" x14ac:dyDescent="0.25">
      <c r="A21177"/>
      <c r="B21177"/>
      <c r="C21177"/>
      <c r="D21177"/>
      <c r="E21177" s="148"/>
      <c r="F21177" s="148"/>
      <c r="G21177" s="149"/>
      <c r="H21177" s="148"/>
      <c r="I21177"/>
    </row>
    <row r="21178" spans="1:9" x14ac:dyDescent="0.25">
      <c r="A21178"/>
      <c r="B21178"/>
      <c r="C21178"/>
      <c r="D21178"/>
      <c r="E21178" s="148"/>
      <c r="F21178" s="148"/>
      <c r="G21178" s="149"/>
      <c r="H21178" s="148"/>
      <c r="I21178"/>
    </row>
    <row r="21179" spans="1:9" x14ac:dyDescent="0.25">
      <c r="A21179"/>
      <c r="B21179"/>
      <c r="C21179"/>
      <c r="D21179"/>
      <c r="E21179" s="148"/>
      <c r="F21179" s="148"/>
      <c r="G21179" s="149"/>
      <c r="H21179" s="148"/>
      <c r="I21179"/>
    </row>
    <row r="21180" spans="1:9" x14ac:dyDescent="0.25">
      <c r="A21180"/>
      <c r="B21180"/>
      <c r="C21180"/>
      <c r="D21180"/>
      <c r="E21180" s="148"/>
      <c r="F21180" s="148"/>
      <c r="G21180" s="149"/>
      <c r="H21180" s="148"/>
      <c r="I21180"/>
    </row>
    <row r="21181" spans="1:9" x14ac:dyDescent="0.25">
      <c r="A21181"/>
      <c r="B21181"/>
      <c r="C21181"/>
      <c r="D21181"/>
      <c r="E21181" s="148"/>
      <c r="F21181" s="148"/>
      <c r="G21181" s="149"/>
      <c r="H21181" s="148"/>
      <c r="I21181"/>
    </row>
    <row r="21182" spans="1:9" x14ac:dyDescent="0.25">
      <c r="A21182"/>
      <c r="B21182"/>
      <c r="C21182"/>
      <c r="D21182"/>
      <c r="E21182" s="148"/>
      <c r="F21182" s="148"/>
      <c r="G21182" s="149"/>
      <c r="H21182" s="148"/>
      <c r="I21182"/>
    </row>
    <row r="21183" spans="1:9" x14ac:dyDescent="0.25">
      <c r="A21183"/>
      <c r="B21183"/>
      <c r="C21183"/>
      <c r="D21183"/>
      <c r="E21183" s="148"/>
      <c r="F21183" s="148"/>
      <c r="G21183" s="149"/>
      <c r="H21183" s="148"/>
      <c r="I21183"/>
    </row>
    <row r="21184" spans="1:9" x14ac:dyDescent="0.25">
      <c r="A21184"/>
      <c r="B21184"/>
      <c r="C21184"/>
      <c r="D21184"/>
      <c r="E21184" s="148"/>
      <c r="F21184" s="148"/>
      <c r="G21184" s="149"/>
      <c r="H21184" s="148"/>
      <c r="I21184"/>
    </row>
    <row r="21185" spans="1:9" x14ac:dyDescent="0.25">
      <c r="A21185"/>
      <c r="B21185"/>
      <c r="C21185"/>
      <c r="D21185"/>
      <c r="E21185" s="148"/>
      <c r="F21185" s="148"/>
      <c r="G21185" s="149"/>
      <c r="H21185" s="148"/>
      <c r="I21185"/>
    </row>
    <row r="21186" spans="1:9" x14ac:dyDescent="0.25">
      <c r="A21186"/>
      <c r="B21186"/>
      <c r="C21186"/>
      <c r="D21186"/>
      <c r="E21186" s="148"/>
      <c r="F21186" s="148"/>
      <c r="G21186" s="149"/>
      <c r="H21186" s="148"/>
      <c r="I21186"/>
    </row>
    <row r="21187" spans="1:9" x14ac:dyDescent="0.25">
      <c r="A21187"/>
      <c r="B21187"/>
      <c r="C21187"/>
      <c r="D21187"/>
      <c r="E21187" s="148"/>
      <c r="F21187" s="148"/>
      <c r="G21187" s="149"/>
      <c r="H21187" s="148"/>
      <c r="I21187"/>
    </row>
    <row r="21188" spans="1:9" x14ac:dyDescent="0.25">
      <c r="A21188"/>
      <c r="B21188"/>
      <c r="C21188"/>
      <c r="D21188"/>
      <c r="E21188" s="148"/>
      <c r="F21188" s="148"/>
      <c r="G21188" s="149"/>
      <c r="H21188" s="148"/>
      <c r="I21188"/>
    </row>
    <row r="21189" spans="1:9" x14ac:dyDescent="0.25">
      <c r="A21189"/>
      <c r="B21189"/>
      <c r="C21189"/>
      <c r="D21189"/>
      <c r="E21189" s="148"/>
      <c r="F21189" s="148"/>
      <c r="G21189" s="149"/>
      <c r="H21189" s="148"/>
      <c r="I21189"/>
    </row>
    <row r="21190" spans="1:9" x14ac:dyDescent="0.25">
      <c r="A21190"/>
      <c r="B21190"/>
      <c r="C21190"/>
      <c r="D21190"/>
      <c r="E21190" s="148"/>
      <c r="F21190" s="148"/>
      <c r="G21190" s="149"/>
      <c r="H21190" s="148"/>
      <c r="I21190"/>
    </row>
    <row r="21191" spans="1:9" x14ac:dyDescent="0.25">
      <c r="A21191"/>
      <c r="B21191"/>
      <c r="C21191"/>
      <c r="D21191"/>
      <c r="E21191" s="148"/>
      <c r="F21191" s="148"/>
      <c r="G21191" s="149"/>
      <c r="H21191" s="148"/>
      <c r="I21191"/>
    </row>
    <row r="21192" spans="1:9" x14ac:dyDescent="0.25">
      <c r="A21192"/>
      <c r="B21192"/>
      <c r="C21192"/>
      <c r="D21192"/>
      <c r="E21192" s="148"/>
      <c r="F21192" s="148"/>
      <c r="G21192" s="149"/>
      <c r="H21192" s="148"/>
      <c r="I21192"/>
    </row>
    <row r="21193" spans="1:9" x14ac:dyDescent="0.25">
      <c r="A21193"/>
      <c r="B21193"/>
      <c r="C21193"/>
      <c r="D21193"/>
      <c r="E21193" s="148"/>
      <c r="F21193" s="148"/>
      <c r="G21193" s="149"/>
      <c r="H21193" s="148"/>
      <c r="I21193"/>
    </row>
    <row r="21194" spans="1:9" x14ac:dyDescent="0.25">
      <c r="A21194"/>
      <c r="B21194"/>
      <c r="C21194"/>
      <c r="D21194"/>
      <c r="E21194" s="148"/>
      <c r="F21194" s="148"/>
      <c r="G21194" s="149"/>
      <c r="H21194" s="148"/>
      <c r="I21194"/>
    </row>
    <row r="21195" spans="1:9" x14ac:dyDescent="0.25">
      <c r="A21195"/>
      <c r="B21195"/>
      <c r="C21195"/>
      <c r="D21195"/>
      <c r="E21195" s="148"/>
      <c r="F21195" s="148"/>
      <c r="G21195" s="149"/>
      <c r="H21195" s="148"/>
      <c r="I21195"/>
    </row>
    <row r="21196" spans="1:9" x14ac:dyDescent="0.25">
      <c r="A21196"/>
      <c r="B21196"/>
      <c r="C21196"/>
      <c r="D21196"/>
      <c r="E21196" s="148"/>
      <c r="F21196" s="148"/>
      <c r="G21196" s="149"/>
      <c r="H21196" s="148"/>
      <c r="I21196"/>
    </row>
    <row r="21197" spans="1:9" x14ac:dyDescent="0.25">
      <c r="A21197"/>
      <c r="B21197"/>
      <c r="C21197"/>
      <c r="D21197"/>
      <c r="E21197" s="148"/>
      <c r="F21197" s="148"/>
      <c r="G21197" s="149"/>
      <c r="H21197" s="148"/>
      <c r="I21197"/>
    </row>
    <row r="21198" spans="1:9" x14ac:dyDescent="0.25">
      <c r="A21198"/>
      <c r="B21198"/>
      <c r="C21198"/>
      <c r="D21198"/>
      <c r="E21198" s="148"/>
      <c r="F21198" s="148"/>
      <c r="G21198" s="149"/>
      <c r="H21198" s="148"/>
      <c r="I21198"/>
    </row>
    <row r="21199" spans="1:9" x14ac:dyDescent="0.25">
      <c r="A21199"/>
      <c r="B21199"/>
      <c r="C21199"/>
      <c r="D21199"/>
      <c r="E21199" s="148"/>
      <c r="F21199" s="148"/>
      <c r="G21199" s="149"/>
      <c r="H21199" s="148"/>
      <c r="I21199"/>
    </row>
    <row r="21200" spans="1:9" x14ac:dyDescent="0.25">
      <c r="A21200"/>
      <c r="B21200"/>
      <c r="C21200"/>
      <c r="D21200"/>
      <c r="E21200" s="148"/>
      <c r="F21200" s="148"/>
      <c r="G21200" s="149"/>
      <c r="H21200" s="148"/>
      <c r="I21200"/>
    </row>
    <row r="21201" spans="1:9" x14ac:dyDescent="0.25">
      <c r="A21201"/>
      <c r="B21201"/>
      <c r="C21201"/>
      <c r="D21201"/>
      <c r="E21201" s="148"/>
      <c r="F21201" s="148"/>
      <c r="G21201" s="149"/>
      <c r="H21201" s="148"/>
      <c r="I21201"/>
    </row>
    <row r="21202" spans="1:9" x14ac:dyDescent="0.25">
      <c r="A21202"/>
      <c r="B21202"/>
      <c r="C21202"/>
      <c r="D21202"/>
      <c r="E21202" s="148"/>
      <c r="F21202" s="148"/>
      <c r="G21202" s="149"/>
      <c r="H21202" s="148"/>
      <c r="I21202"/>
    </row>
    <row r="21203" spans="1:9" x14ac:dyDescent="0.25">
      <c r="A21203"/>
      <c r="B21203"/>
      <c r="C21203"/>
      <c r="D21203"/>
      <c r="E21203" s="148"/>
      <c r="F21203" s="148"/>
      <c r="G21203" s="149"/>
      <c r="H21203" s="148"/>
      <c r="I21203"/>
    </row>
    <row r="21204" spans="1:9" x14ac:dyDescent="0.25">
      <c r="A21204"/>
      <c r="B21204"/>
      <c r="C21204"/>
      <c r="D21204"/>
      <c r="E21204" s="148"/>
      <c r="F21204" s="148"/>
      <c r="G21204" s="149"/>
      <c r="H21204" s="148"/>
      <c r="I21204"/>
    </row>
    <row r="21205" spans="1:9" x14ac:dyDescent="0.25">
      <c r="A21205"/>
      <c r="B21205"/>
      <c r="C21205"/>
      <c r="D21205"/>
      <c r="E21205" s="148"/>
      <c r="F21205" s="148"/>
      <c r="G21205" s="149"/>
      <c r="H21205" s="148"/>
      <c r="I21205"/>
    </row>
    <row r="21206" spans="1:9" x14ac:dyDescent="0.25">
      <c r="A21206"/>
      <c r="B21206"/>
      <c r="C21206"/>
      <c r="D21206"/>
      <c r="E21206" s="148"/>
      <c r="F21206" s="148"/>
      <c r="G21206" s="149"/>
      <c r="H21206" s="148"/>
      <c r="I21206"/>
    </row>
    <row r="21207" spans="1:9" x14ac:dyDescent="0.25">
      <c r="A21207"/>
      <c r="B21207"/>
      <c r="C21207"/>
      <c r="D21207"/>
      <c r="E21207" s="148"/>
      <c r="F21207" s="148"/>
      <c r="G21207" s="149"/>
      <c r="H21207" s="148"/>
      <c r="I21207"/>
    </row>
    <row r="21208" spans="1:9" x14ac:dyDescent="0.25">
      <c r="A21208"/>
      <c r="B21208"/>
      <c r="C21208"/>
      <c r="D21208"/>
      <c r="E21208" s="148"/>
      <c r="F21208" s="148"/>
      <c r="G21208" s="149"/>
      <c r="H21208" s="148"/>
      <c r="I21208"/>
    </row>
    <row r="21209" spans="1:9" x14ac:dyDescent="0.25">
      <c r="A21209"/>
      <c r="B21209"/>
      <c r="C21209"/>
      <c r="D21209"/>
      <c r="E21209" s="148"/>
      <c r="F21209" s="148"/>
      <c r="G21209" s="149"/>
      <c r="H21209" s="148"/>
      <c r="I21209"/>
    </row>
    <row r="21210" spans="1:9" x14ac:dyDescent="0.25">
      <c r="A21210"/>
      <c r="B21210"/>
      <c r="C21210"/>
      <c r="D21210"/>
      <c r="E21210" s="148"/>
      <c r="F21210" s="148"/>
      <c r="G21210" s="149"/>
      <c r="H21210" s="148"/>
      <c r="I21210"/>
    </row>
    <row r="21211" spans="1:9" x14ac:dyDescent="0.25">
      <c r="A21211"/>
      <c r="B21211"/>
      <c r="C21211"/>
      <c r="D21211"/>
      <c r="E21211" s="148"/>
      <c r="F21211" s="148"/>
      <c r="G21211" s="149"/>
      <c r="H21211" s="148"/>
      <c r="I21211"/>
    </row>
    <row r="21212" spans="1:9" x14ac:dyDescent="0.25">
      <c r="A21212"/>
      <c r="B21212"/>
      <c r="C21212"/>
      <c r="D21212"/>
      <c r="E21212" s="148"/>
      <c r="F21212" s="148"/>
      <c r="G21212" s="149"/>
      <c r="H21212" s="148"/>
      <c r="I21212"/>
    </row>
    <row r="21213" spans="1:9" x14ac:dyDescent="0.25">
      <c r="A21213"/>
      <c r="B21213"/>
      <c r="C21213"/>
      <c r="D21213"/>
      <c r="E21213" s="148"/>
      <c r="F21213" s="148"/>
      <c r="G21213" s="149"/>
      <c r="H21213" s="148"/>
      <c r="I21213"/>
    </row>
    <row r="21214" spans="1:9" x14ac:dyDescent="0.25">
      <c r="A21214"/>
      <c r="B21214"/>
      <c r="C21214"/>
      <c r="D21214"/>
      <c r="E21214" s="148"/>
      <c r="F21214" s="148"/>
      <c r="G21214" s="149"/>
      <c r="H21214" s="148"/>
      <c r="I21214"/>
    </row>
    <row r="21215" spans="1:9" x14ac:dyDescent="0.25">
      <c r="A21215"/>
      <c r="B21215"/>
      <c r="C21215"/>
      <c r="D21215"/>
      <c r="E21215" s="148"/>
      <c r="F21215" s="148"/>
      <c r="G21215" s="149"/>
      <c r="H21215" s="148"/>
      <c r="I21215"/>
    </row>
    <row r="21216" spans="1:9" x14ac:dyDescent="0.25">
      <c r="A21216"/>
      <c r="B21216"/>
      <c r="C21216"/>
      <c r="D21216"/>
      <c r="E21216" s="148"/>
      <c r="F21216" s="148"/>
      <c r="G21216" s="149"/>
      <c r="H21216" s="148"/>
      <c r="I21216"/>
    </row>
    <row r="21217" spans="1:9" x14ac:dyDescent="0.25">
      <c r="A21217"/>
      <c r="B21217"/>
      <c r="C21217"/>
      <c r="D21217"/>
      <c r="E21217" s="148"/>
      <c r="F21217" s="148"/>
      <c r="G21217" s="149"/>
      <c r="H21217" s="148"/>
      <c r="I21217"/>
    </row>
    <row r="21218" spans="1:9" x14ac:dyDescent="0.25">
      <c r="A21218"/>
      <c r="B21218"/>
      <c r="C21218"/>
      <c r="D21218"/>
      <c r="E21218" s="148"/>
      <c r="F21218" s="148"/>
      <c r="G21218" s="149"/>
      <c r="H21218" s="148"/>
      <c r="I21218"/>
    </row>
    <row r="21219" spans="1:9" x14ac:dyDescent="0.25">
      <c r="A21219"/>
      <c r="B21219"/>
      <c r="C21219"/>
      <c r="D21219"/>
      <c r="E21219" s="148"/>
      <c r="F21219" s="148"/>
      <c r="G21219" s="149"/>
      <c r="H21219" s="148"/>
      <c r="I21219"/>
    </row>
    <row r="21220" spans="1:9" x14ac:dyDescent="0.25">
      <c r="A21220"/>
      <c r="B21220"/>
      <c r="C21220"/>
      <c r="D21220"/>
      <c r="E21220" s="148"/>
      <c r="F21220" s="148"/>
      <c r="G21220" s="149"/>
      <c r="H21220" s="148"/>
      <c r="I21220"/>
    </row>
    <row r="21221" spans="1:9" x14ac:dyDescent="0.25">
      <c r="A21221"/>
      <c r="B21221"/>
      <c r="C21221"/>
      <c r="D21221"/>
      <c r="E21221" s="148"/>
      <c r="F21221" s="148"/>
      <c r="G21221" s="149"/>
      <c r="H21221" s="148"/>
      <c r="I21221"/>
    </row>
    <row r="21222" spans="1:9" x14ac:dyDescent="0.25">
      <c r="A21222"/>
      <c r="B21222"/>
      <c r="C21222"/>
      <c r="D21222"/>
      <c r="E21222" s="148"/>
      <c r="F21222" s="148"/>
      <c r="G21222" s="149"/>
      <c r="H21222" s="148"/>
      <c r="I21222"/>
    </row>
    <row r="21223" spans="1:9" x14ac:dyDescent="0.25">
      <c r="A21223"/>
      <c r="B21223"/>
      <c r="C21223"/>
      <c r="D21223"/>
      <c r="E21223" s="148"/>
      <c r="F21223" s="148"/>
      <c r="G21223" s="149"/>
      <c r="H21223" s="148"/>
      <c r="I21223"/>
    </row>
    <row r="21224" spans="1:9" x14ac:dyDescent="0.25">
      <c r="A21224"/>
      <c r="B21224"/>
      <c r="C21224"/>
      <c r="D21224"/>
      <c r="E21224" s="148"/>
      <c r="F21224" s="148"/>
      <c r="G21224" s="149"/>
      <c r="H21224" s="148"/>
      <c r="I21224"/>
    </row>
    <row r="21225" spans="1:9" x14ac:dyDescent="0.25">
      <c r="A21225"/>
      <c r="B21225"/>
      <c r="C21225"/>
      <c r="D21225"/>
      <c r="E21225" s="148"/>
      <c r="F21225" s="148"/>
      <c r="G21225" s="149"/>
      <c r="H21225" s="148"/>
      <c r="I21225"/>
    </row>
    <row r="21226" spans="1:9" x14ac:dyDescent="0.25">
      <c r="A21226"/>
      <c r="B21226"/>
      <c r="C21226"/>
      <c r="D21226"/>
      <c r="E21226" s="148"/>
      <c r="F21226" s="148"/>
      <c r="G21226" s="149"/>
      <c r="H21226" s="148"/>
      <c r="I21226"/>
    </row>
    <row r="21227" spans="1:9" x14ac:dyDescent="0.25">
      <c r="A21227"/>
      <c r="B21227"/>
      <c r="C21227"/>
      <c r="D21227"/>
      <c r="E21227" s="148"/>
      <c r="F21227" s="148"/>
      <c r="G21227" s="149"/>
      <c r="H21227" s="148"/>
      <c r="I21227"/>
    </row>
    <row r="21228" spans="1:9" x14ac:dyDescent="0.25">
      <c r="A21228"/>
      <c r="B21228"/>
      <c r="C21228"/>
      <c r="D21228"/>
      <c r="E21228" s="148"/>
      <c r="F21228" s="148"/>
      <c r="G21228" s="149"/>
      <c r="H21228" s="148"/>
      <c r="I21228"/>
    </row>
    <row r="21229" spans="1:9" x14ac:dyDescent="0.25">
      <c r="A21229"/>
      <c r="B21229"/>
      <c r="C21229"/>
      <c r="D21229"/>
      <c r="E21229" s="148"/>
      <c r="F21229" s="148"/>
      <c r="G21229" s="149"/>
      <c r="H21229" s="148"/>
      <c r="I21229"/>
    </row>
    <row r="21230" spans="1:9" x14ac:dyDescent="0.25">
      <c r="A21230"/>
      <c r="B21230"/>
      <c r="C21230"/>
      <c r="D21230"/>
      <c r="E21230" s="148"/>
      <c r="F21230" s="148"/>
      <c r="G21230" s="149"/>
      <c r="H21230" s="148"/>
      <c r="I21230"/>
    </row>
    <row r="21231" spans="1:9" x14ac:dyDescent="0.25">
      <c r="A21231"/>
      <c r="B21231"/>
      <c r="C21231"/>
      <c r="D21231"/>
      <c r="E21231" s="148"/>
      <c r="F21231" s="148"/>
      <c r="G21231" s="149"/>
      <c r="H21231" s="148"/>
      <c r="I21231"/>
    </row>
    <row r="21232" spans="1:9" x14ac:dyDescent="0.25">
      <c r="A21232"/>
      <c r="B21232"/>
      <c r="C21232"/>
      <c r="D21232"/>
      <c r="E21232" s="148"/>
      <c r="F21232" s="148"/>
      <c r="G21232" s="149"/>
      <c r="H21232" s="148"/>
      <c r="I21232"/>
    </row>
    <row r="21233" spans="1:9" x14ac:dyDescent="0.25">
      <c r="A21233"/>
      <c r="B21233"/>
      <c r="C21233"/>
      <c r="D21233"/>
      <c r="E21233" s="148"/>
      <c r="F21233" s="148"/>
      <c r="G21233" s="149"/>
      <c r="H21233" s="148"/>
      <c r="I21233"/>
    </row>
    <row r="21234" spans="1:9" x14ac:dyDescent="0.25">
      <c r="A21234"/>
      <c r="B21234"/>
      <c r="C21234"/>
      <c r="D21234"/>
      <c r="E21234" s="148"/>
      <c r="F21234" s="148"/>
      <c r="G21234" s="149"/>
      <c r="H21234" s="148"/>
      <c r="I21234"/>
    </row>
    <row r="21235" spans="1:9" x14ac:dyDescent="0.25">
      <c r="A21235"/>
      <c r="B21235"/>
      <c r="C21235"/>
      <c r="D21235"/>
      <c r="E21235" s="148"/>
      <c r="F21235" s="148"/>
      <c r="G21235" s="149"/>
      <c r="H21235" s="148"/>
      <c r="I21235"/>
    </row>
    <row r="21236" spans="1:9" x14ac:dyDescent="0.25">
      <c r="A21236"/>
      <c r="B21236"/>
      <c r="C21236"/>
      <c r="D21236"/>
      <c r="E21236" s="148"/>
      <c r="F21236" s="148"/>
      <c r="G21236" s="149"/>
      <c r="H21236" s="148"/>
      <c r="I21236"/>
    </row>
    <row r="21237" spans="1:9" x14ac:dyDescent="0.25">
      <c r="A21237"/>
      <c r="B21237"/>
      <c r="C21237"/>
      <c r="D21237"/>
      <c r="E21237" s="148"/>
      <c r="F21237" s="148"/>
      <c r="G21237" s="149"/>
      <c r="H21237" s="148"/>
      <c r="I21237"/>
    </row>
    <row r="21238" spans="1:9" x14ac:dyDescent="0.25">
      <c r="A21238"/>
      <c r="B21238"/>
      <c r="C21238"/>
      <c r="D21238"/>
      <c r="E21238" s="148"/>
      <c r="F21238" s="148"/>
      <c r="G21238" s="149"/>
      <c r="H21238" s="148"/>
      <c r="I21238"/>
    </row>
    <row r="21239" spans="1:9" x14ac:dyDescent="0.25">
      <c r="A21239"/>
      <c r="B21239"/>
      <c r="C21239"/>
      <c r="D21239"/>
      <c r="E21239" s="148"/>
      <c r="F21239" s="148"/>
      <c r="G21239" s="149"/>
      <c r="H21239" s="148"/>
      <c r="I21239"/>
    </row>
    <row r="21240" spans="1:9" x14ac:dyDescent="0.25">
      <c r="A21240"/>
      <c r="B21240"/>
      <c r="C21240"/>
      <c r="D21240"/>
      <c r="E21240" s="148"/>
      <c r="F21240" s="148"/>
      <c r="G21240" s="149"/>
      <c r="H21240" s="148"/>
      <c r="I21240"/>
    </row>
    <row r="21241" spans="1:9" x14ac:dyDescent="0.25">
      <c r="A21241"/>
      <c r="B21241"/>
      <c r="C21241"/>
      <c r="D21241"/>
      <c r="E21241" s="148"/>
      <c r="F21241" s="148"/>
      <c r="G21241" s="149"/>
      <c r="H21241" s="148"/>
      <c r="I21241"/>
    </row>
    <row r="21242" spans="1:9" x14ac:dyDescent="0.25">
      <c r="A21242"/>
      <c r="B21242"/>
      <c r="C21242"/>
      <c r="D21242"/>
      <c r="E21242" s="148"/>
      <c r="F21242" s="148"/>
      <c r="G21242" s="149"/>
      <c r="H21242" s="148"/>
      <c r="I21242"/>
    </row>
    <row r="21243" spans="1:9" x14ac:dyDescent="0.25">
      <c r="A21243"/>
      <c r="B21243"/>
      <c r="C21243"/>
      <c r="D21243"/>
      <c r="E21243" s="148"/>
      <c r="F21243" s="148"/>
      <c r="G21243" s="149"/>
      <c r="H21243" s="148"/>
      <c r="I21243"/>
    </row>
    <row r="21244" spans="1:9" x14ac:dyDescent="0.25">
      <c r="A21244"/>
      <c r="B21244"/>
      <c r="C21244"/>
      <c r="D21244"/>
      <c r="E21244" s="148"/>
      <c r="F21244" s="148"/>
      <c r="G21244" s="149"/>
      <c r="H21244" s="148"/>
      <c r="I21244"/>
    </row>
    <row r="21245" spans="1:9" x14ac:dyDescent="0.25">
      <c r="A21245"/>
      <c r="B21245"/>
      <c r="C21245"/>
      <c r="D21245"/>
      <c r="E21245" s="148"/>
      <c r="F21245" s="148"/>
      <c r="G21245" s="149"/>
      <c r="H21245" s="148"/>
      <c r="I21245"/>
    </row>
    <row r="21246" spans="1:9" x14ac:dyDescent="0.25">
      <c r="A21246"/>
      <c r="B21246"/>
      <c r="C21246"/>
      <c r="D21246"/>
      <c r="E21246" s="148"/>
      <c r="F21246" s="148"/>
      <c r="G21246" s="149"/>
      <c r="H21246" s="148"/>
      <c r="I21246"/>
    </row>
    <row r="21247" spans="1:9" x14ac:dyDescent="0.25">
      <c r="A21247"/>
      <c r="B21247"/>
      <c r="C21247"/>
      <c r="D21247"/>
      <c r="E21247" s="148"/>
      <c r="F21247" s="148"/>
      <c r="G21247" s="149"/>
      <c r="H21247" s="148"/>
      <c r="I21247"/>
    </row>
    <row r="21248" spans="1:9" x14ac:dyDescent="0.25">
      <c r="A21248"/>
      <c r="B21248"/>
      <c r="C21248"/>
      <c r="D21248"/>
      <c r="E21248" s="148"/>
      <c r="F21248" s="148"/>
      <c r="G21248" s="149"/>
      <c r="H21248" s="148"/>
      <c r="I21248"/>
    </row>
    <row r="21249" spans="1:9" x14ac:dyDescent="0.25">
      <c r="A21249"/>
      <c r="B21249"/>
      <c r="C21249"/>
      <c r="D21249"/>
      <c r="E21249" s="148"/>
      <c r="F21249" s="148"/>
      <c r="G21249" s="149"/>
      <c r="H21249" s="148"/>
      <c r="I21249"/>
    </row>
    <row r="21250" spans="1:9" x14ac:dyDescent="0.25">
      <c r="A21250"/>
      <c r="B21250"/>
      <c r="C21250"/>
      <c r="D21250"/>
      <c r="E21250" s="148"/>
      <c r="F21250" s="148"/>
      <c r="G21250" s="149"/>
      <c r="H21250" s="148"/>
      <c r="I21250"/>
    </row>
    <row r="21251" spans="1:9" x14ac:dyDescent="0.25">
      <c r="A21251"/>
      <c r="B21251"/>
      <c r="C21251"/>
      <c r="D21251"/>
      <c r="E21251" s="148"/>
      <c r="F21251" s="148"/>
      <c r="G21251" s="149"/>
      <c r="H21251" s="148"/>
      <c r="I21251"/>
    </row>
    <row r="21252" spans="1:9" x14ac:dyDescent="0.25">
      <c r="A21252"/>
      <c r="B21252"/>
      <c r="C21252"/>
      <c r="D21252"/>
      <c r="E21252" s="148"/>
      <c r="F21252" s="148"/>
      <c r="G21252" s="149"/>
      <c r="H21252" s="148"/>
      <c r="I21252"/>
    </row>
    <row r="21253" spans="1:9" x14ac:dyDescent="0.25">
      <c r="A21253"/>
      <c r="B21253"/>
      <c r="C21253"/>
      <c r="D21253"/>
      <c r="E21253" s="148"/>
      <c r="F21253" s="148"/>
      <c r="G21253" s="149"/>
      <c r="H21253" s="148"/>
      <c r="I21253"/>
    </row>
    <row r="21254" spans="1:9" x14ac:dyDescent="0.25">
      <c r="A21254"/>
      <c r="B21254"/>
      <c r="C21254"/>
      <c r="D21254"/>
      <c r="E21254" s="148"/>
      <c r="F21254" s="148"/>
      <c r="G21254" s="149"/>
      <c r="H21254" s="148"/>
      <c r="I21254"/>
    </row>
    <row r="21255" spans="1:9" x14ac:dyDescent="0.25">
      <c r="A21255"/>
      <c r="B21255"/>
      <c r="C21255"/>
      <c r="D21255"/>
      <c r="E21255" s="148"/>
      <c r="F21255" s="148"/>
      <c r="G21255" s="149"/>
      <c r="H21255" s="148"/>
      <c r="I21255"/>
    </row>
    <row r="21256" spans="1:9" x14ac:dyDescent="0.25">
      <c r="A21256"/>
      <c r="B21256"/>
      <c r="C21256"/>
      <c r="D21256"/>
      <c r="E21256" s="148"/>
      <c r="F21256" s="148"/>
      <c r="G21256" s="149"/>
      <c r="H21256" s="148"/>
      <c r="I21256"/>
    </row>
    <row r="21257" spans="1:9" x14ac:dyDescent="0.25">
      <c r="A21257"/>
      <c r="B21257"/>
      <c r="C21257"/>
      <c r="D21257"/>
      <c r="E21257" s="148"/>
      <c r="F21257" s="148"/>
      <c r="G21257" s="149"/>
      <c r="H21257" s="148"/>
      <c r="I21257"/>
    </row>
    <row r="21258" spans="1:9" x14ac:dyDescent="0.25">
      <c r="A21258"/>
      <c r="B21258"/>
      <c r="C21258"/>
      <c r="D21258"/>
      <c r="E21258" s="148"/>
      <c r="F21258" s="148"/>
      <c r="G21258" s="149"/>
      <c r="H21258" s="148"/>
      <c r="I21258"/>
    </row>
    <row r="21259" spans="1:9" x14ac:dyDescent="0.25">
      <c r="A21259"/>
      <c r="B21259"/>
      <c r="C21259"/>
      <c r="D21259"/>
      <c r="E21259" s="148"/>
      <c r="F21259" s="148"/>
      <c r="G21259" s="149"/>
      <c r="H21259" s="148"/>
      <c r="I21259"/>
    </row>
    <row r="21260" spans="1:9" x14ac:dyDescent="0.25">
      <c r="A21260"/>
      <c r="B21260"/>
      <c r="C21260"/>
      <c r="D21260"/>
      <c r="E21260" s="148"/>
      <c r="F21260" s="148"/>
      <c r="G21260" s="149"/>
      <c r="H21260" s="148"/>
      <c r="I21260"/>
    </row>
    <row r="21261" spans="1:9" x14ac:dyDescent="0.25">
      <c r="A21261"/>
      <c r="B21261"/>
      <c r="C21261"/>
      <c r="D21261"/>
      <c r="E21261" s="148"/>
      <c r="F21261" s="148"/>
      <c r="G21261" s="149"/>
      <c r="H21261" s="148"/>
      <c r="I21261"/>
    </row>
    <row r="21262" spans="1:9" x14ac:dyDescent="0.25">
      <c r="A21262"/>
      <c r="B21262"/>
      <c r="C21262"/>
      <c r="D21262"/>
      <c r="E21262" s="148"/>
      <c r="F21262" s="148"/>
      <c r="G21262" s="149"/>
      <c r="H21262" s="148"/>
      <c r="I21262"/>
    </row>
    <row r="21263" spans="1:9" x14ac:dyDescent="0.25">
      <c r="A21263"/>
      <c r="B21263"/>
      <c r="C21263"/>
      <c r="D21263"/>
      <c r="E21263" s="148"/>
      <c r="F21263" s="148"/>
      <c r="G21263" s="149"/>
      <c r="H21263" s="148"/>
      <c r="I21263"/>
    </row>
    <row r="21264" spans="1:9" x14ac:dyDescent="0.25">
      <c r="A21264"/>
      <c r="B21264"/>
      <c r="C21264"/>
      <c r="D21264"/>
      <c r="E21264" s="148"/>
      <c r="F21264" s="148"/>
      <c r="G21264" s="149"/>
      <c r="H21264" s="148"/>
      <c r="I21264"/>
    </row>
    <row r="21265" spans="1:9" x14ac:dyDescent="0.25">
      <c r="A21265"/>
      <c r="B21265"/>
      <c r="C21265"/>
      <c r="D21265"/>
      <c r="E21265" s="148"/>
      <c r="F21265" s="148"/>
      <c r="G21265" s="149"/>
      <c r="H21265" s="148"/>
      <c r="I21265"/>
    </row>
    <row r="21266" spans="1:9" x14ac:dyDescent="0.25">
      <c r="A21266"/>
      <c r="B21266"/>
      <c r="C21266"/>
      <c r="D21266"/>
      <c r="E21266" s="148"/>
      <c r="F21266" s="148"/>
      <c r="G21266" s="149"/>
      <c r="H21266" s="148"/>
      <c r="I21266"/>
    </row>
    <row r="21267" spans="1:9" x14ac:dyDescent="0.25">
      <c r="A21267"/>
      <c r="B21267"/>
      <c r="C21267"/>
      <c r="D21267"/>
      <c r="E21267" s="148"/>
      <c r="F21267" s="148"/>
      <c r="G21267" s="149"/>
      <c r="H21267" s="148"/>
      <c r="I21267"/>
    </row>
    <row r="21268" spans="1:9" x14ac:dyDescent="0.25">
      <c r="A21268"/>
      <c r="B21268"/>
      <c r="C21268"/>
      <c r="D21268"/>
      <c r="E21268" s="148"/>
      <c r="F21268" s="148"/>
      <c r="G21268" s="149"/>
      <c r="H21268" s="148"/>
      <c r="I21268"/>
    </row>
    <row r="21269" spans="1:9" x14ac:dyDescent="0.25">
      <c r="A21269"/>
      <c r="B21269"/>
      <c r="C21269"/>
      <c r="D21269"/>
      <c r="E21269" s="148"/>
      <c r="F21269" s="148"/>
      <c r="G21269" s="149"/>
      <c r="H21269" s="148"/>
      <c r="I21269"/>
    </row>
    <row r="21270" spans="1:9" x14ac:dyDescent="0.25">
      <c r="A21270"/>
      <c r="B21270"/>
      <c r="C21270"/>
      <c r="D21270"/>
      <c r="E21270" s="148"/>
      <c r="F21270" s="148"/>
      <c r="G21270" s="149"/>
      <c r="H21270" s="148"/>
      <c r="I21270"/>
    </row>
    <row r="21271" spans="1:9" x14ac:dyDescent="0.25">
      <c r="A21271"/>
      <c r="B21271"/>
      <c r="C21271"/>
      <c r="D21271"/>
      <c r="E21271" s="148"/>
      <c r="F21271" s="148"/>
      <c r="G21271" s="149"/>
      <c r="H21271" s="148"/>
      <c r="I21271"/>
    </row>
    <row r="21272" spans="1:9" x14ac:dyDescent="0.25">
      <c r="A21272"/>
      <c r="B21272"/>
      <c r="C21272"/>
      <c r="D21272"/>
      <c r="E21272" s="148"/>
      <c r="F21272" s="148"/>
      <c r="G21272" s="149"/>
      <c r="H21272" s="148"/>
      <c r="I21272"/>
    </row>
    <row r="21273" spans="1:9" x14ac:dyDescent="0.25">
      <c r="A21273"/>
      <c r="B21273"/>
      <c r="C21273"/>
      <c r="D21273"/>
      <c r="E21273" s="148"/>
      <c r="F21273" s="148"/>
      <c r="G21273" s="149"/>
      <c r="H21273" s="148"/>
      <c r="I21273"/>
    </row>
    <row r="21274" spans="1:9" x14ac:dyDescent="0.25">
      <c r="A21274"/>
      <c r="B21274"/>
      <c r="C21274"/>
      <c r="D21274"/>
      <c r="E21274" s="148"/>
      <c r="F21274" s="148"/>
      <c r="G21274" s="149"/>
      <c r="H21274" s="148"/>
      <c r="I21274"/>
    </row>
    <row r="21275" spans="1:9" x14ac:dyDescent="0.25">
      <c r="A21275"/>
      <c r="B21275"/>
      <c r="C21275"/>
      <c r="D21275"/>
      <c r="E21275" s="148"/>
      <c r="F21275" s="148"/>
      <c r="G21275" s="149"/>
      <c r="H21275" s="148"/>
      <c r="I21275"/>
    </row>
    <row r="21276" spans="1:9" x14ac:dyDescent="0.25">
      <c r="A21276"/>
      <c r="B21276"/>
      <c r="C21276"/>
      <c r="D21276"/>
      <c r="E21276" s="148"/>
      <c r="F21276" s="148"/>
      <c r="G21276" s="149"/>
      <c r="H21276" s="148"/>
      <c r="I21276"/>
    </row>
    <row r="21277" spans="1:9" x14ac:dyDescent="0.25">
      <c r="A21277"/>
      <c r="B21277"/>
      <c r="C21277"/>
      <c r="D21277"/>
      <c r="E21277" s="148"/>
      <c r="F21277" s="148"/>
      <c r="G21277" s="149"/>
      <c r="H21277" s="148"/>
      <c r="I21277"/>
    </row>
    <row r="21278" spans="1:9" x14ac:dyDescent="0.25">
      <c r="A21278"/>
      <c r="B21278"/>
      <c r="C21278"/>
      <c r="D21278"/>
      <c r="E21278" s="148"/>
      <c r="F21278" s="148"/>
      <c r="G21278" s="149"/>
      <c r="H21278" s="148"/>
      <c r="I21278"/>
    </row>
    <row r="21279" spans="1:9" x14ac:dyDescent="0.25">
      <c r="A21279"/>
      <c r="B21279"/>
      <c r="C21279"/>
      <c r="D21279"/>
      <c r="E21279" s="148"/>
      <c r="F21279" s="148"/>
      <c r="G21279" s="149"/>
      <c r="H21279" s="148"/>
      <c r="I21279"/>
    </row>
    <row r="21280" spans="1:9" x14ac:dyDescent="0.25">
      <c r="A21280"/>
      <c r="B21280"/>
      <c r="C21280"/>
      <c r="D21280"/>
      <c r="E21280" s="148"/>
      <c r="F21280" s="148"/>
      <c r="G21280" s="149"/>
      <c r="H21280" s="148"/>
      <c r="I21280"/>
    </row>
    <row r="21281" spans="1:9" x14ac:dyDescent="0.25">
      <c r="A21281"/>
      <c r="B21281"/>
      <c r="C21281"/>
      <c r="D21281"/>
      <c r="E21281" s="148"/>
      <c r="F21281" s="148"/>
      <c r="G21281" s="149"/>
      <c r="H21281" s="148"/>
      <c r="I21281"/>
    </row>
    <row r="21282" spans="1:9" x14ac:dyDescent="0.25">
      <c r="A21282"/>
      <c r="B21282"/>
      <c r="C21282"/>
      <c r="D21282"/>
      <c r="E21282" s="148"/>
      <c r="F21282" s="148"/>
      <c r="G21282" s="149"/>
      <c r="H21282" s="148"/>
      <c r="I21282"/>
    </row>
    <row r="21283" spans="1:9" x14ac:dyDescent="0.25">
      <c r="A21283"/>
      <c r="B21283"/>
      <c r="C21283"/>
      <c r="D21283"/>
      <c r="E21283" s="148"/>
      <c r="F21283" s="148"/>
      <c r="G21283" s="149"/>
      <c r="H21283" s="148"/>
      <c r="I21283"/>
    </row>
    <row r="21284" spans="1:9" x14ac:dyDescent="0.25">
      <c r="A21284"/>
      <c r="B21284"/>
      <c r="C21284"/>
      <c r="D21284"/>
      <c r="E21284" s="148"/>
      <c r="F21284" s="148"/>
      <c r="G21284" s="149"/>
      <c r="H21284" s="148"/>
      <c r="I21284"/>
    </row>
    <row r="21285" spans="1:9" x14ac:dyDescent="0.25">
      <c r="A21285"/>
      <c r="B21285"/>
      <c r="C21285"/>
      <c r="D21285"/>
      <c r="E21285" s="148"/>
      <c r="F21285" s="148"/>
      <c r="G21285" s="149"/>
      <c r="H21285" s="148"/>
      <c r="I21285"/>
    </row>
    <row r="21286" spans="1:9" x14ac:dyDescent="0.25">
      <c r="A21286"/>
      <c r="B21286"/>
      <c r="C21286"/>
      <c r="D21286"/>
      <c r="E21286" s="148"/>
      <c r="F21286" s="148"/>
      <c r="G21286" s="149"/>
      <c r="H21286" s="148"/>
      <c r="I21286"/>
    </row>
    <row r="21287" spans="1:9" x14ac:dyDescent="0.25">
      <c r="A21287"/>
      <c r="B21287"/>
      <c r="C21287"/>
      <c r="D21287"/>
      <c r="E21287" s="148"/>
      <c r="F21287" s="148"/>
      <c r="G21287" s="149"/>
      <c r="H21287" s="148"/>
      <c r="I21287"/>
    </row>
    <row r="21288" spans="1:9" x14ac:dyDescent="0.25">
      <c r="A21288"/>
      <c r="B21288"/>
      <c r="C21288"/>
      <c r="D21288"/>
      <c r="E21288" s="148"/>
      <c r="F21288" s="148"/>
      <c r="G21288" s="149"/>
      <c r="H21288" s="148"/>
      <c r="I21288"/>
    </row>
    <row r="21289" spans="1:9" x14ac:dyDescent="0.25">
      <c r="A21289"/>
      <c r="B21289"/>
      <c r="C21289"/>
      <c r="D21289"/>
      <c r="E21289" s="148"/>
      <c r="F21289" s="148"/>
      <c r="G21289" s="149"/>
      <c r="H21289" s="148"/>
      <c r="I21289"/>
    </row>
    <row r="21290" spans="1:9" x14ac:dyDescent="0.25">
      <c r="A21290"/>
      <c r="B21290"/>
      <c r="C21290"/>
      <c r="D21290"/>
      <c r="E21290" s="148"/>
      <c r="F21290" s="148"/>
      <c r="G21290" s="149"/>
      <c r="H21290" s="148"/>
      <c r="I21290"/>
    </row>
    <row r="21291" spans="1:9" x14ac:dyDescent="0.25">
      <c r="A21291"/>
      <c r="B21291"/>
      <c r="C21291"/>
      <c r="D21291"/>
      <c r="E21291" s="148"/>
      <c r="F21291" s="148"/>
      <c r="G21291" s="149"/>
      <c r="H21291" s="148"/>
      <c r="I21291"/>
    </row>
    <row r="21292" spans="1:9" x14ac:dyDescent="0.25">
      <c r="A21292"/>
      <c r="B21292"/>
      <c r="C21292"/>
      <c r="D21292"/>
      <c r="E21292" s="148"/>
      <c r="F21292" s="148"/>
      <c r="G21292" s="149"/>
      <c r="H21292" s="148"/>
      <c r="I21292"/>
    </row>
    <row r="21293" spans="1:9" x14ac:dyDescent="0.25">
      <c r="A21293"/>
      <c r="B21293"/>
      <c r="C21293"/>
      <c r="D21293"/>
      <c r="E21293" s="148"/>
      <c r="F21293" s="148"/>
      <c r="G21293" s="149"/>
      <c r="H21293" s="148"/>
      <c r="I21293"/>
    </row>
    <row r="21294" spans="1:9" x14ac:dyDescent="0.25">
      <c r="A21294"/>
      <c r="B21294"/>
      <c r="C21294"/>
      <c r="D21294"/>
      <c r="E21294" s="148"/>
      <c r="F21294" s="148"/>
      <c r="G21294" s="149"/>
      <c r="H21294" s="148"/>
      <c r="I21294"/>
    </row>
    <row r="21295" spans="1:9" x14ac:dyDescent="0.25">
      <c r="A21295"/>
      <c r="B21295"/>
      <c r="C21295"/>
      <c r="D21295"/>
      <c r="E21295" s="148"/>
      <c r="F21295" s="148"/>
      <c r="G21295" s="149"/>
      <c r="H21295" s="148"/>
      <c r="I21295"/>
    </row>
    <row r="21296" spans="1:9" x14ac:dyDescent="0.25">
      <c r="A21296"/>
      <c r="B21296"/>
      <c r="C21296"/>
      <c r="D21296"/>
      <c r="E21296" s="148"/>
      <c r="F21296" s="148"/>
      <c r="G21296" s="149"/>
      <c r="H21296" s="148"/>
      <c r="I21296"/>
    </row>
    <row r="21297" spans="1:9" x14ac:dyDescent="0.25">
      <c r="A21297"/>
      <c r="B21297"/>
      <c r="C21297"/>
      <c r="D21297"/>
      <c r="E21297" s="148"/>
      <c r="F21297" s="148"/>
      <c r="G21297" s="149"/>
      <c r="H21297" s="148"/>
      <c r="I21297"/>
    </row>
    <row r="21298" spans="1:9" x14ac:dyDescent="0.25">
      <c r="A21298"/>
      <c r="B21298"/>
      <c r="C21298"/>
      <c r="D21298"/>
      <c r="E21298" s="148"/>
      <c r="F21298" s="148"/>
      <c r="G21298" s="149"/>
      <c r="H21298" s="148"/>
      <c r="I21298"/>
    </row>
    <row r="21299" spans="1:9" x14ac:dyDescent="0.25">
      <c r="A21299"/>
      <c r="B21299"/>
      <c r="C21299"/>
      <c r="D21299"/>
      <c r="E21299" s="148"/>
      <c r="F21299" s="148"/>
      <c r="G21299" s="149"/>
      <c r="H21299" s="148"/>
      <c r="I21299"/>
    </row>
    <row r="21300" spans="1:9" x14ac:dyDescent="0.25">
      <c r="A21300"/>
      <c r="B21300"/>
      <c r="C21300"/>
      <c r="D21300"/>
      <c r="E21300" s="148"/>
      <c r="F21300" s="148"/>
      <c r="G21300" s="149"/>
      <c r="H21300" s="148"/>
      <c r="I21300"/>
    </row>
    <row r="21301" spans="1:9" x14ac:dyDescent="0.25">
      <c r="A21301"/>
      <c r="B21301"/>
      <c r="C21301"/>
      <c r="D21301"/>
      <c r="E21301" s="148"/>
      <c r="F21301" s="148"/>
      <c r="G21301" s="149"/>
      <c r="H21301" s="148"/>
      <c r="I21301"/>
    </row>
    <row r="21302" spans="1:9" x14ac:dyDescent="0.25">
      <c r="A21302"/>
      <c r="B21302"/>
      <c r="C21302"/>
      <c r="D21302"/>
      <c r="E21302" s="148"/>
      <c r="F21302" s="148"/>
      <c r="G21302" s="149"/>
      <c r="H21302" s="148"/>
      <c r="I21302"/>
    </row>
    <row r="21303" spans="1:9" x14ac:dyDescent="0.25">
      <c r="A21303"/>
      <c r="B21303"/>
      <c r="C21303"/>
      <c r="D21303"/>
      <c r="E21303" s="148"/>
      <c r="F21303" s="148"/>
      <c r="G21303" s="149"/>
      <c r="H21303" s="148"/>
      <c r="I21303"/>
    </row>
    <row r="21304" spans="1:9" x14ac:dyDescent="0.25">
      <c r="A21304"/>
      <c r="B21304"/>
      <c r="C21304"/>
      <c r="D21304"/>
      <c r="E21304" s="148"/>
      <c r="F21304" s="148"/>
      <c r="G21304" s="149"/>
      <c r="H21304" s="148"/>
      <c r="I21304"/>
    </row>
    <row r="21305" spans="1:9" x14ac:dyDescent="0.25">
      <c r="A21305"/>
      <c r="B21305"/>
      <c r="C21305"/>
      <c r="D21305"/>
      <c r="E21305" s="148"/>
      <c r="F21305" s="148"/>
      <c r="G21305" s="149"/>
      <c r="H21305" s="148"/>
      <c r="I21305"/>
    </row>
    <row r="21306" spans="1:9" x14ac:dyDescent="0.25">
      <c r="A21306"/>
      <c r="B21306"/>
      <c r="C21306"/>
      <c r="D21306"/>
      <c r="E21306" s="148"/>
      <c r="F21306" s="148"/>
      <c r="G21306" s="149"/>
      <c r="H21306" s="148"/>
      <c r="I21306"/>
    </row>
    <row r="21307" spans="1:9" x14ac:dyDescent="0.25">
      <c r="A21307"/>
      <c r="B21307"/>
      <c r="C21307"/>
      <c r="D21307"/>
      <c r="E21307" s="148"/>
      <c r="F21307" s="148"/>
      <c r="G21307" s="149"/>
      <c r="H21307" s="148"/>
      <c r="I21307"/>
    </row>
    <row r="21308" spans="1:9" x14ac:dyDescent="0.25">
      <c r="A21308"/>
      <c r="B21308"/>
      <c r="C21308"/>
      <c r="D21308"/>
      <c r="E21308" s="148"/>
      <c r="F21308" s="148"/>
      <c r="G21308" s="149"/>
      <c r="H21308" s="148"/>
      <c r="I21308"/>
    </row>
    <row r="21309" spans="1:9" x14ac:dyDescent="0.25">
      <c r="A21309"/>
      <c r="B21309"/>
      <c r="C21309"/>
      <c r="D21309"/>
      <c r="E21309" s="148"/>
      <c r="F21309" s="148"/>
      <c r="G21309" s="149"/>
      <c r="H21309" s="148"/>
      <c r="I21309"/>
    </row>
    <row r="21310" spans="1:9" x14ac:dyDescent="0.25">
      <c r="A21310"/>
      <c r="B21310"/>
      <c r="C21310"/>
      <c r="D21310"/>
      <c r="E21310" s="148"/>
      <c r="F21310" s="148"/>
      <c r="G21310" s="149"/>
      <c r="H21310" s="148"/>
      <c r="I21310"/>
    </row>
    <row r="21311" spans="1:9" x14ac:dyDescent="0.25">
      <c r="A21311"/>
      <c r="B21311"/>
      <c r="C21311"/>
      <c r="D21311"/>
      <c r="E21311" s="148"/>
      <c r="F21311" s="148"/>
      <c r="G21311" s="149"/>
      <c r="H21311" s="148"/>
      <c r="I21311"/>
    </row>
    <row r="21312" spans="1:9" x14ac:dyDescent="0.25">
      <c r="A21312"/>
      <c r="B21312"/>
      <c r="C21312"/>
      <c r="D21312"/>
      <c r="E21312" s="148"/>
      <c r="F21312" s="148"/>
      <c r="G21312" s="149"/>
      <c r="H21312" s="148"/>
      <c r="I21312"/>
    </row>
    <row r="21313" spans="1:9" x14ac:dyDescent="0.25">
      <c r="A21313"/>
      <c r="B21313"/>
      <c r="C21313"/>
      <c r="D21313"/>
      <c r="E21313" s="148"/>
      <c r="F21313" s="148"/>
      <c r="G21313" s="149"/>
      <c r="H21313" s="148"/>
      <c r="I21313"/>
    </row>
    <row r="21314" spans="1:9" x14ac:dyDescent="0.25">
      <c r="A21314"/>
      <c r="B21314"/>
      <c r="C21314"/>
      <c r="D21314"/>
      <c r="E21314" s="148"/>
      <c r="F21314" s="148"/>
      <c r="G21314" s="149"/>
      <c r="H21314" s="148"/>
      <c r="I21314"/>
    </row>
    <row r="21315" spans="1:9" x14ac:dyDescent="0.25">
      <c r="A21315"/>
      <c r="B21315"/>
      <c r="C21315"/>
      <c r="D21315"/>
      <c r="E21315" s="148"/>
      <c r="F21315" s="148"/>
      <c r="G21315" s="149"/>
      <c r="H21315" s="148"/>
      <c r="I21315"/>
    </row>
    <row r="21316" spans="1:9" x14ac:dyDescent="0.25">
      <c r="A21316"/>
      <c r="B21316"/>
      <c r="C21316"/>
      <c r="D21316"/>
      <c r="E21316" s="148"/>
      <c r="F21316" s="148"/>
      <c r="G21316" s="149"/>
      <c r="H21316" s="148"/>
      <c r="I21316"/>
    </row>
    <row r="21317" spans="1:9" x14ac:dyDescent="0.25">
      <c r="A21317"/>
      <c r="B21317"/>
      <c r="C21317"/>
      <c r="D21317"/>
      <c r="E21317" s="148"/>
      <c r="F21317" s="148"/>
      <c r="G21317" s="149"/>
      <c r="H21317" s="148"/>
      <c r="I21317"/>
    </row>
    <row r="21318" spans="1:9" x14ac:dyDescent="0.25">
      <c r="A21318"/>
      <c r="B21318"/>
      <c r="C21318"/>
      <c r="D21318"/>
      <c r="E21318" s="148"/>
      <c r="F21318" s="148"/>
      <c r="G21318" s="149"/>
      <c r="H21318" s="148"/>
      <c r="I21318"/>
    </row>
    <row r="21319" spans="1:9" x14ac:dyDescent="0.25">
      <c r="A21319"/>
      <c r="B21319"/>
      <c r="C21319"/>
      <c r="D21319"/>
      <c r="E21319" s="148"/>
      <c r="F21319" s="148"/>
      <c r="G21319" s="149"/>
      <c r="H21319" s="148"/>
      <c r="I21319"/>
    </row>
    <row r="21320" spans="1:9" x14ac:dyDescent="0.25">
      <c r="A21320"/>
      <c r="B21320"/>
      <c r="C21320"/>
      <c r="D21320"/>
      <c r="E21320" s="148"/>
      <c r="F21320" s="148"/>
      <c r="G21320" s="149"/>
      <c r="H21320" s="148"/>
      <c r="I21320"/>
    </row>
    <row r="21321" spans="1:9" x14ac:dyDescent="0.25">
      <c r="A21321"/>
      <c r="B21321"/>
      <c r="C21321"/>
      <c r="D21321"/>
      <c r="E21321" s="148"/>
      <c r="F21321" s="148"/>
      <c r="G21321" s="149"/>
      <c r="H21321" s="148"/>
      <c r="I21321"/>
    </row>
    <row r="21322" spans="1:9" x14ac:dyDescent="0.25">
      <c r="A21322"/>
      <c r="B21322"/>
      <c r="C21322"/>
      <c r="D21322"/>
      <c r="E21322" s="148"/>
      <c r="F21322" s="148"/>
      <c r="G21322" s="149"/>
      <c r="H21322" s="148"/>
      <c r="I21322"/>
    </row>
    <row r="21323" spans="1:9" x14ac:dyDescent="0.25">
      <c r="A21323"/>
      <c r="B21323"/>
      <c r="C21323"/>
      <c r="D21323"/>
      <c r="E21323" s="148"/>
      <c r="F21323" s="148"/>
      <c r="G21323" s="149"/>
      <c r="H21323" s="148"/>
      <c r="I21323"/>
    </row>
    <row r="21324" spans="1:9" x14ac:dyDescent="0.25">
      <c r="A21324"/>
      <c r="B21324"/>
      <c r="C21324"/>
      <c r="D21324"/>
      <c r="E21324" s="148"/>
      <c r="F21324" s="148"/>
      <c r="G21324" s="149"/>
      <c r="H21324" s="148"/>
      <c r="I21324"/>
    </row>
    <row r="21325" spans="1:9" x14ac:dyDescent="0.25">
      <c r="A21325"/>
      <c r="B21325"/>
      <c r="C21325"/>
      <c r="D21325"/>
      <c r="E21325" s="148"/>
      <c r="F21325" s="148"/>
      <c r="G21325" s="149"/>
      <c r="H21325" s="148"/>
      <c r="I21325"/>
    </row>
    <row r="21326" spans="1:9" x14ac:dyDescent="0.25">
      <c r="A21326"/>
      <c r="B21326"/>
      <c r="C21326"/>
      <c r="D21326"/>
      <c r="E21326" s="148"/>
      <c r="F21326" s="148"/>
      <c r="G21326" s="149"/>
      <c r="H21326" s="148"/>
      <c r="I21326"/>
    </row>
    <row r="21327" spans="1:9" x14ac:dyDescent="0.25">
      <c r="A21327"/>
      <c r="B21327"/>
      <c r="C21327"/>
      <c r="D21327"/>
      <c r="E21327" s="148"/>
      <c r="F21327" s="148"/>
      <c r="G21327" s="149"/>
      <c r="H21327" s="148"/>
      <c r="I21327"/>
    </row>
    <row r="21328" spans="1:9" x14ac:dyDescent="0.25">
      <c r="A21328"/>
      <c r="B21328"/>
      <c r="C21328"/>
      <c r="D21328"/>
      <c r="E21328" s="148"/>
      <c r="F21328" s="148"/>
      <c r="G21328" s="149"/>
      <c r="H21328" s="148"/>
      <c r="I21328"/>
    </row>
    <row r="21329" spans="1:9" x14ac:dyDescent="0.25">
      <c r="A21329"/>
      <c r="B21329"/>
      <c r="C21329"/>
      <c r="D21329"/>
      <c r="E21329" s="148"/>
      <c r="F21329" s="148"/>
      <c r="G21329" s="149"/>
      <c r="H21329" s="148"/>
      <c r="I21329"/>
    </row>
    <row r="21330" spans="1:9" x14ac:dyDescent="0.25">
      <c r="A21330"/>
      <c r="B21330"/>
      <c r="C21330"/>
      <c r="D21330"/>
      <c r="E21330" s="148"/>
      <c r="F21330" s="148"/>
      <c r="G21330" s="149"/>
      <c r="H21330" s="148"/>
      <c r="I21330"/>
    </row>
    <row r="21331" spans="1:9" x14ac:dyDescent="0.25">
      <c r="A21331"/>
      <c r="B21331"/>
      <c r="C21331"/>
      <c r="D21331"/>
      <c r="E21331" s="148"/>
      <c r="F21331" s="148"/>
      <c r="G21331" s="149"/>
      <c r="H21331" s="148"/>
      <c r="I21331"/>
    </row>
    <row r="21332" spans="1:9" x14ac:dyDescent="0.25">
      <c r="A21332"/>
      <c r="B21332"/>
      <c r="C21332"/>
      <c r="D21332"/>
      <c r="E21332" s="148"/>
      <c r="F21332" s="148"/>
      <c r="G21332" s="149"/>
      <c r="H21332" s="148"/>
      <c r="I21332"/>
    </row>
    <row r="21333" spans="1:9" x14ac:dyDescent="0.25">
      <c r="A21333"/>
      <c r="B21333"/>
      <c r="C21333"/>
      <c r="D21333"/>
      <c r="E21333" s="148"/>
      <c r="F21333" s="148"/>
      <c r="G21333" s="149"/>
      <c r="H21333" s="148"/>
      <c r="I21333"/>
    </row>
    <row r="21334" spans="1:9" x14ac:dyDescent="0.25">
      <c r="A21334"/>
      <c r="B21334"/>
      <c r="C21334"/>
      <c r="D21334"/>
      <c r="E21334" s="148"/>
      <c r="F21334" s="148"/>
      <c r="G21334" s="149"/>
      <c r="H21334" s="148"/>
      <c r="I21334"/>
    </row>
    <row r="21335" spans="1:9" x14ac:dyDescent="0.25">
      <c r="A21335"/>
      <c r="B21335"/>
      <c r="C21335"/>
      <c r="D21335"/>
      <c r="E21335" s="148"/>
      <c r="F21335" s="148"/>
      <c r="G21335" s="149"/>
      <c r="H21335" s="148"/>
      <c r="I21335"/>
    </row>
    <row r="21336" spans="1:9" x14ac:dyDescent="0.25">
      <c r="A21336"/>
      <c r="B21336"/>
      <c r="C21336"/>
      <c r="D21336"/>
      <c r="E21336" s="148"/>
      <c r="F21336" s="148"/>
      <c r="G21336" s="149"/>
      <c r="H21336" s="148"/>
      <c r="I21336"/>
    </row>
    <row r="21337" spans="1:9" x14ac:dyDescent="0.25">
      <c r="A21337"/>
      <c r="B21337"/>
      <c r="C21337"/>
      <c r="D21337"/>
      <c r="E21337" s="148"/>
      <c r="F21337" s="148"/>
      <c r="G21337" s="149"/>
      <c r="H21337" s="148"/>
      <c r="I21337"/>
    </row>
    <row r="21338" spans="1:9" x14ac:dyDescent="0.25">
      <c r="A21338"/>
      <c r="B21338"/>
      <c r="C21338"/>
      <c r="D21338"/>
      <c r="E21338" s="148"/>
      <c r="F21338" s="148"/>
      <c r="G21338" s="149"/>
      <c r="H21338" s="148"/>
      <c r="I21338"/>
    </row>
    <row r="21339" spans="1:9" x14ac:dyDescent="0.25">
      <c r="A21339"/>
      <c r="B21339"/>
      <c r="C21339"/>
      <c r="D21339"/>
      <c r="E21339" s="148"/>
      <c r="F21339" s="148"/>
      <c r="G21339" s="149"/>
      <c r="H21339" s="148"/>
      <c r="I21339"/>
    </row>
    <row r="21340" spans="1:9" x14ac:dyDescent="0.25">
      <c r="A21340"/>
      <c r="B21340"/>
      <c r="C21340"/>
      <c r="D21340"/>
      <c r="E21340" s="148"/>
      <c r="F21340" s="148"/>
      <c r="G21340" s="149"/>
      <c r="H21340" s="148"/>
      <c r="I21340"/>
    </row>
    <row r="21341" spans="1:9" x14ac:dyDescent="0.25">
      <c r="A21341"/>
      <c r="B21341"/>
      <c r="C21341"/>
      <c r="D21341"/>
      <c r="E21341" s="148"/>
      <c r="F21341" s="148"/>
      <c r="G21341" s="149"/>
      <c r="H21341" s="148"/>
      <c r="I21341"/>
    </row>
    <row r="21342" spans="1:9" x14ac:dyDescent="0.25">
      <c r="A21342"/>
      <c r="B21342"/>
      <c r="C21342"/>
      <c r="D21342"/>
      <c r="E21342" s="148"/>
      <c r="F21342" s="148"/>
      <c r="G21342" s="149"/>
      <c r="H21342" s="148"/>
      <c r="I21342"/>
    </row>
    <row r="21343" spans="1:9" x14ac:dyDescent="0.25">
      <c r="A21343"/>
      <c r="B21343"/>
      <c r="C21343"/>
      <c r="D21343"/>
      <c r="E21343" s="148"/>
      <c r="F21343" s="148"/>
      <c r="G21343" s="149"/>
      <c r="H21343" s="148"/>
      <c r="I21343"/>
    </row>
    <row r="21344" spans="1:9" x14ac:dyDescent="0.25">
      <c r="A21344"/>
      <c r="B21344"/>
      <c r="C21344"/>
      <c r="D21344"/>
      <c r="E21344" s="148"/>
      <c r="F21344" s="148"/>
      <c r="G21344" s="149"/>
      <c r="H21344" s="148"/>
      <c r="I21344"/>
    </row>
    <row r="21345" spans="1:9" x14ac:dyDescent="0.25">
      <c r="A21345"/>
      <c r="B21345"/>
      <c r="C21345"/>
      <c r="D21345"/>
      <c r="E21345" s="148"/>
      <c r="F21345" s="148"/>
      <c r="G21345" s="149"/>
      <c r="H21345" s="148"/>
      <c r="I21345"/>
    </row>
    <row r="21346" spans="1:9" x14ac:dyDescent="0.25">
      <c r="A21346"/>
      <c r="B21346"/>
      <c r="C21346"/>
      <c r="D21346"/>
      <c r="E21346" s="148"/>
      <c r="F21346" s="148"/>
      <c r="G21346" s="149"/>
      <c r="H21346" s="148"/>
      <c r="I21346"/>
    </row>
    <row r="21347" spans="1:9" x14ac:dyDescent="0.25">
      <c r="A21347"/>
      <c r="B21347"/>
      <c r="C21347"/>
      <c r="D21347"/>
      <c r="E21347" s="148"/>
      <c r="F21347" s="148"/>
      <c r="G21347" s="149"/>
      <c r="H21347" s="148"/>
      <c r="I21347"/>
    </row>
    <row r="21348" spans="1:9" x14ac:dyDescent="0.25">
      <c r="A21348"/>
      <c r="B21348"/>
      <c r="C21348"/>
      <c r="D21348"/>
      <c r="E21348" s="148"/>
      <c r="F21348" s="148"/>
      <c r="G21348" s="149"/>
      <c r="H21348" s="148"/>
      <c r="I21348"/>
    </row>
    <row r="21349" spans="1:9" x14ac:dyDescent="0.25">
      <c r="A21349"/>
      <c r="B21349"/>
      <c r="C21349"/>
      <c r="D21349"/>
      <c r="E21349" s="148"/>
      <c r="F21349" s="148"/>
      <c r="G21349" s="149"/>
      <c r="H21349" s="148"/>
      <c r="I21349"/>
    </row>
    <row r="21350" spans="1:9" x14ac:dyDescent="0.25">
      <c r="A21350"/>
      <c r="B21350"/>
      <c r="C21350"/>
      <c r="D21350"/>
      <c r="E21350" s="148"/>
      <c r="F21350" s="148"/>
      <c r="G21350" s="149"/>
      <c r="H21350" s="148"/>
      <c r="I21350"/>
    </row>
    <row r="21351" spans="1:9" x14ac:dyDescent="0.25">
      <c r="A21351"/>
      <c r="B21351"/>
      <c r="C21351"/>
      <c r="D21351"/>
      <c r="E21351" s="148"/>
      <c r="F21351" s="148"/>
      <c r="G21351" s="149"/>
      <c r="H21351" s="148"/>
      <c r="I21351"/>
    </row>
    <row r="21352" spans="1:9" x14ac:dyDescent="0.25">
      <c r="A21352"/>
      <c r="B21352"/>
      <c r="C21352"/>
      <c r="D21352"/>
      <c r="E21352" s="148"/>
      <c r="F21352" s="148"/>
      <c r="G21352" s="149"/>
      <c r="H21352" s="148"/>
      <c r="I21352"/>
    </row>
    <row r="21353" spans="1:9" x14ac:dyDescent="0.25">
      <c r="A21353"/>
      <c r="B21353"/>
      <c r="C21353"/>
      <c r="D21353"/>
      <c r="E21353" s="148"/>
      <c r="F21353" s="148"/>
      <c r="G21353" s="149"/>
      <c r="H21353" s="148"/>
      <c r="I21353"/>
    </row>
    <row r="21354" spans="1:9" x14ac:dyDescent="0.25">
      <c r="A21354"/>
      <c r="B21354"/>
      <c r="C21354"/>
      <c r="D21354"/>
      <c r="E21354" s="148"/>
      <c r="F21354" s="148"/>
      <c r="G21354" s="149"/>
      <c r="H21354" s="148"/>
      <c r="I21354"/>
    </row>
    <row r="21355" spans="1:9" x14ac:dyDescent="0.25">
      <c r="A21355"/>
      <c r="B21355"/>
      <c r="C21355"/>
      <c r="D21355"/>
      <c r="E21355" s="148"/>
      <c r="F21355" s="148"/>
      <c r="G21355" s="149"/>
      <c r="H21355" s="148"/>
      <c r="I21355"/>
    </row>
    <row r="21356" spans="1:9" x14ac:dyDescent="0.25">
      <c r="A21356"/>
      <c r="B21356"/>
      <c r="C21356"/>
      <c r="D21356"/>
      <c r="E21356" s="148"/>
      <c r="F21356" s="148"/>
      <c r="G21356" s="149"/>
      <c r="H21356" s="148"/>
      <c r="I21356"/>
    </row>
    <row r="21357" spans="1:9" x14ac:dyDescent="0.25">
      <c r="A21357"/>
      <c r="B21357"/>
      <c r="C21357"/>
      <c r="D21357"/>
      <c r="E21357" s="148"/>
      <c r="F21357" s="148"/>
      <c r="G21357" s="149"/>
      <c r="H21357" s="148"/>
      <c r="I21357"/>
    </row>
    <row r="21358" spans="1:9" x14ac:dyDescent="0.25">
      <c r="A21358"/>
      <c r="B21358"/>
      <c r="C21358"/>
      <c r="D21358"/>
      <c r="E21358" s="148"/>
      <c r="F21358" s="148"/>
      <c r="G21358" s="149"/>
      <c r="H21358" s="148"/>
      <c r="I21358"/>
    </row>
    <row r="21359" spans="1:9" x14ac:dyDescent="0.25">
      <c r="A21359"/>
      <c r="B21359"/>
      <c r="C21359"/>
      <c r="D21359"/>
      <c r="E21359" s="148"/>
      <c r="F21359" s="148"/>
      <c r="G21359" s="149"/>
      <c r="H21359" s="148"/>
      <c r="I21359"/>
    </row>
    <row r="21360" spans="1:9" x14ac:dyDescent="0.25">
      <c r="A21360"/>
      <c r="B21360"/>
      <c r="C21360"/>
      <c r="D21360"/>
      <c r="E21360" s="148"/>
      <c r="F21360" s="148"/>
      <c r="G21360" s="149"/>
      <c r="H21360" s="148"/>
      <c r="I21360"/>
    </row>
    <row r="21361" spans="1:9" x14ac:dyDescent="0.25">
      <c r="A21361"/>
      <c r="B21361"/>
      <c r="C21361"/>
      <c r="D21361"/>
      <c r="E21361" s="148"/>
      <c r="F21361" s="148"/>
      <c r="G21361" s="149"/>
      <c r="H21361" s="148"/>
      <c r="I21361"/>
    </row>
    <row r="21362" spans="1:9" x14ac:dyDescent="0.25">
      <c r="A21362"/>
      <c r="B21362"/>
      <c r="C21362"/>
      <c r="D21362"/>
      <c r="E21362" s="148"/>
      <c r="F21362" s="148"/>
      <c r="G21362" s="149"/>
      <c r="H21362" s="148"/>
      <c r="I21362"/>
    </row>
    <row r="21363" spans="1:9" x14ac:dyDescent="0.25">
      <c r="A21363"/>
      <c r="B21363"/>
      <c r="C21363"/>
      <c r="D21363"/>
      <c r="E21363" s="148"/>
      <c r="F21363" s="148"/>
      <c r="G21363" s="149"/>
      <c r="H21363" s="148"/>
      <c r="I21363"/>
    </row>
    <row r="21364" spans="1:9" x14ac:dyDescent="0.25">
      <c r="A21364"/>
      <c r="B21364"/>
      <c r="C21364"/>
      <c r="D21364"/>
      <c r="E21364" s="148"/>
      <c r="F21364" s="148"/>
      <c r="G21364" s="149"/>
      <c r="H21364" s="148"/>
      <c r="I21364"/>
    </row>
    <row r="21365" spans="1:9" x14ac:dyDescent="0.25">
      <c r="A21365"/>
      <c r="B21365"/>
      <c r="C21365"/>
      <c r="D21365"/>
      <c r="E21365" s="148"/>
      <c r="F21365" s="148"/>
      <c r="G21365" s="149"/>
      <c r="H21365" s="148"/>
      <c r="I21365"/>
    </row>
    <row r="21366" spans="1:9" x14ac:dyDescent="0.25">
      <c r="A21366"/>
      <c r="B21366"/>
      <c r="C21366"/>
      <c r="D21366"/>
      <c r="E21366" s="148"/>
      <c r="F21366" s="148"/>
      <c r="G21366" s="149"/>
      <c r="H21366" s="148"/>
      <c r="I21366"/>
    </row>
    <row r="21367" spans="1:9" x14ac:dyDescent="0.25">
      <c r="A21367"/>
      <c r="B21367"/>
      <c r="C21367"/>
      <c r="D21367"/>
      <c r="E21367" s="148"/>
      <c r="F21367" s="148"/>
      <c r="G21367" s="149"/>
      <c r="H21367" s="148"/>
      <c r="I21367"/>
    </row>
    <row r="21368" spans="1:9" x14ac:dyDescent="0.25">
      <c r="A21368"/>
      <c r="B21368"/>
      <c r="C21368"/>
      <c r="D21368"/>
      <c r="E21368" s="148"/>
      <c r="F21368" s="148"/>
      <c r="G21368" s="149"/>
      <c r="H21368" s="148"/>
      <c r="I21368"/>
    </row>
    <row r="21369" spans="1:9" x14ac:dyDescent="0.25">
      <c r="A21369"/>
      <c r="B21369"/>
      <c r="C21369"/>
      <c r="D21369"/>
      <c r="E21369" s="148"/>
      <c r="F21369" s="148"/>
      <c r="G21369" s="149"/>
      <c r="H21369" s="148"/>
      <c r="I21369"/>
    </row>
    <row r="21370" spans="1:9" x14ac:dyDescent="0.25">
      <c r="A21370"/>
      <c r="B21370"/>
      <c r="C21370"/>
      <c r="D21370"/>
      <c r="E21370" s="148"/>
      <c r="F21370" s="148"/>
      <c r="G21370" s="149"/>
      <c r="H21370" s="148"/>
      <c r="I21370"/>
    </row>
    <row r="21371" spans="1:9" x14ac:dyDescent="0.25">
      <c r="A21371"/>
      <c r="B21371"/>
      <c r="C21371"/>
      <c r="D21371"/>
      <c r="E21371" s="148"/>
      <c r="F21371" s="148"/>
      <c r="G21371" s="149"/>
      <c r="H21371" s="148"/>
      <c r="I21371"/>
    </row>
    <row r="21372" spans="1:9" x14ac:dyDescent="0.25">
      <c r="A21372"/>
      <c r="B21372"/>
      <c r="C21372"/>
      <c r="D21372"/>
      <c r="E21372" s="148"/>
      <c r="F21372" s="148"/>
      <c r="G21372" s="149"/>
      <c r="H21372" s="148"/>
      <c r="I21372"/>
    </row>
    <row r="21373" spans="1:9" x14ac:dyDescent="0.25">
      <c r="A21373"/>
      <c r="B21373"/>
      <c r="C21373"/>
      <c r="D21373"/>
      <c r="E21373" s="148"/>
      <c r="F21373" s="148"/>
      <c r="G21373" s="149"/>
      <c r="H21373" s="148"/>
      <c r="I21373"/>
    </row>
    <row r="21374" spans="1:9" x14ac:dyDescent="0.25">
      <c r="A21374"/>
      <c r="B21374"/>
      <c r="C21374"/>
      <c r="D21374"/>
      <c r="E21374" s="148"/>
      <c r="F21374" s="148"/>
      <c r="G21374" s="149"/>
      <c r="H21374" s="148"/>
      <c r="I21374"/>
    </row>
    <row r="21375" spans="1:9" x14ac:dyDescent="0.25">
      <c r="A21375"/>
      <c r="B21375"/>
      <c r="C21375"/>
      <c r="D21375"/>
      <c r="E21375" s="148"/>
      <c r="F21375" s="148"/>
      <c r="G21375" s="149"/>
      <c r="H21375" s="148"/>
      <c r="I21375"/>
    </row>
    <row r="21376" spans="1:9" x14ac:dyDescent="0.25">
      <c r="A21376"/>
      <c r="B21376"/>
      <c r="C21376"/>
      <c r="D21376"/>
      <c r="E21376" s="148"/>
      <c r="F21376" s="148"/>
      <c r="G21376" s="149"/>
      <c r="H21376" s="148"/>
      <c r="I21376"/>
    </row>
    <row r="21377" spans="1:9" x14ac:dyDescent="0.25">
      <c r="A21377"/>
      <c r="B21377"/>
      <c r="C21377"/>
      <c r="D21377"/>
      <c r="E21377" s="148"/>
      <c r="F21377" s="148"/>
      <c r="G21377" s="149"/>
      <c r="H21377" s="148"/>
      <c r="I21377"/>
    </row>
    <row r="21378" spans="1:9" x14ac:dyDescent="0.25">
      <c r="A21378"/>
      <c r="B21378"/>
      <c r="C21378"/>
      <c r="D21378"/>
      <c r="E21378" s="148"/>
      <c r="F21378" s="148"/>
      <c r="G21378" s="149"/>
      <c r="H21378" s="148"/>
      <c r="I21378"/>
    </row>
    <row r="21379" spans="1:9" x14ac:dyDescent="0.25">
      <c r="A21379"/>
      <c r="B21379"/>
      <c r="C21379"/>
      <c r="D21379"/>
      <c r="E21379" s="148"/>
      <c r="F21379" s="148"/>
      <c r="G21379" s="149"/>
      <c r="H21379" s="148"/>
      <c r="I21379"/>
    </row>
    <row r="21380" spans="1:9" x14ac:dyDescent="0.25">
      <c r="A21380"/>
      <c r="B21380"/>
      <c r="C21380"/>
      <c r="D21380"/>
      <c r="E21380" s="148"/>
      <c r="F21380" s="148"/>
      <c r="G21380" s="149"/>
      <c r="H21380" s="148"/>
      <c r="I21380"/>
    </row>
    <row r="21381" spans="1:9" x14ac:dyDescent="0.25">
      <c r="A21381"/>
      <c r="B21381"/>
      <c r="C21381"/>
      <c r="D21381"/>
      <c r="E21381" s="148"/>
      <c r="F21381" s="148"/>
      <c r="G21381" s="149"/>
      <c r="H21381" s="148"/>
      <c r="I21381"/>
    </row>
    <row r="21382" spans="1:9" x14ac:dyDescent="0.25">
      <c r="A21382"/>
      <c r="B21382"/>
      <c r="C21382"/>
      <c r="D21382"/>
      <c r="E21382" s="148"/>
      <c r="F21382" s="148"/>
      <c r="G21382" s="149"/>
      <c r="H21382" s="148"/>
      <c r="I21382"/>
    </row>
    <row r="21383" spans="1:9" x14ac:dyDescent="0.25">
      <c r="A21383"/>
      <c r="B21383"/>
      <c r="C21383"/>
      <c r="D21383"/>
      <c r="E21383" s="148"/>
      <c r="F21383" s="148"/>
      <c r="G21383" s="149"/>
      <c r="H21383" s="148"/>
      <c r="I21383"/>
    </row>
    <row r="21384" spans="1:9" x14ac:dyDescent="0.25">
      <c r="A21384"/>
      <c r="B21384"/>
      <c r="C21384"/>
      <c r="D21384"/>
      <c r="E21384" s="148"/>
      <c r="F21384" s="148"/>
      <c r="G21384" s="149"/>
      <c r="H21384" s="148"/>
      <c r="I21384"/>
    </row>
    <row r="21385" spans="1:9" x14ac:dyDescent="0.25">
      <c r="A21385"/>
      <c r="B21385"/>
      <c r="C21385"/>
      <c r="D21385"/>
      <c r="E21385" s="148"/>
      <c r="F21385" s="148"/>
      <c r="G21385" s="149"/>
      <c r="H21385" s="148"/>
      <c r="I21385"/>
    </row>
    <row r="21386" spans="1:9" x14ac:dyDescent="0.25">
      <c r="A21386"/>
      <c r="B21386"/>
      <c r="C21386"/>
      <c r="D21386"/>
      <c r="E21386" s="148"/>
      <c r="F21386" s="148"/>
      <c r="G21386" s="149"/>
      <c r="H21386" s="148"/>
      <c r="I21386"/>
    </row>
    <row r="21387" spans="1:9" x14ac:dyDescent="0.25">
      <c r="A21387"/>
      <c r="B21387"/>
      <c r="C21387"/>
      <c r="D21387"/>
      <c r="E21387" s="148"/>
      <c r="F21387" s="148"/>
      <c r="G21387" s="149"/>
      <c r="H21387" s="148"/>
      <c r="I21387"/>
    </row>
    <row r="21388" spans="1:9" x14ac:dyDescent="0.25">
      <c r="A21388"/>
      <c r="B21388"/>
      <c r="C21388"/>
      <c r="D21388"/>
      <c r="E21388" s="148"/>
      <c r="F21388" s="148"/>
      <c r="G21388" s="149"/>
      <c r="H21388" s="148"/>
      <c r="I21388"/>
    </row>
    <row r="21389" spans="1:9" x14ac:dyDescent="0.25">
      <c r="A21389"/>
      <c r="B21389"/>
      <c r="C21389"/>
      <c r="D21389"/>
      <c r="E21389" s="148"/>
      <c r="F21389" s="148"/>
      <c r="G21389" s="149"/>
      <c r="H21389" s="148"/>
      <c r="I21389"/>
    </row>
    <row r="21390" spans="1:9" x14ac:dyDescent="0.25">
      <c r="A21390"/>
      <c r="B21390"/>
      <c r="C21390"/>
      <c r="D21390"/>
      <c r="E21390" s="148"/>
      <c r="F21390" s="148"/>
      <c r="G21390" s="149"/>
      <c r="H21390" s="148"/>
      <c r="I21390"/>
    </row>
    <row r="21391" spans="1:9" x14ac:dyDescent="0.25">
      <c r="A21391"/>
      <c r="B21391"/>
      <c r="C21391"/>
      <c r="D21391"/>
      <c r="E21391" s="148"/>
      <c r="F21391" s="148"/>
      <c r="G21391" s="149"/>
      <c r="H21391" s="148"/>
      <c r="I21391"/>
    </row>
    <row r="21392" spans="1:9" x14ac:dyDescent="0.25">
      <c r="A21392"/>
      <c r="B21392"/>
      <c r="C21392"/>
      <c r="D21392"/>
      <c r="E21392" s="148"/>
      <c r="F21392" s="148"/>
      <c r="G21392" s="149"/>
      <c r="H21392" s="148"/>
      <c r="I21392"/>
    </row>
    <row r="21393" spans="1:9" x14ac:dyDescent="0.25">
      <c r="A21393"/>
      <c r="B21393"/>
      <c r="C21393"/>
      <c r="D21393"/>
      <c r="E21393" s="148"/>
      <c r="F21393" s="148"/>
      <c r="G21393" s="149"/>
      <c r="H21393" s="148"/>
      <c r="I21393"/>
    </row>
    <row r="21394" spans="1:9" x14ac:dyDescent="0.25">
      <c r="A21394"/>
      <c r="B21394"/>
      <c r="C21394"/>
      <c r="D21394"/>
      <c r="E21394" s="148"/>
      <c r="F21394" s="148"/>
      <c r="G21394" s="149"/>
      <c r="H21394" s="148"/>
      <c r="I21394"/>
    </row>
    <row r="21395" spans="1:9" x14ac:dyDescent="0.25">
      <c r="A21395"/>
      <c r="B21395"/>
      <c r="C21395"/>
      <c r="D21395"/>
      <c r="E21395" s="148"/>
      <c r="F21395" s="148"/>
      <c r="G21395" s="149"/>
      <c r="H21395" s="148"/>
      <c r="I21395"/>
    </row>
    <row r="21396" spans="1:9" x14ac:dyDescent="0.25">
      <c r="A21396"/>
      <c r="B21396"/>
      <c r="C21396"/>
      <c r="D21396"/>
      <c r="E21396" s="148"/>
      <c r="F21396" s="148"/>
      <c r="G21396" s="149"/>
      <c r="H21396" s="148"/>
      <c r="I21396"/>
    </row>
    <row r="21397" spans="1:9" x14ac:dyDescent="0.25">
      <c r="A21397"/>
      <c r="B21397"/>
      <c r="C21397"/>
      <c r="D21397"/>
      <c r="E21397" s="148"/>
      <c r="F21397" s="148"/>
      <c r="G21397" s="149"/>
      <c r="H21397" s="148"/>
      <c r="I21397"/>
    </row>
    <row r="21398" spans="1:9" x14ac:dyDescent="0.25">
      <c r="A21398"/>
      <c r="B21398"/>
      <c r="C21398"/>
      <c r="D21398"/>
      <c r="E21398" s="148"/>
      <c r="F21398" s="148"/>
      <c r="G21398" s="149"/>
      <c r="H21398" s="148"/>
      <c r="I21398"/>
    </row>
    <row r="21399" spans="1:9" x14ac:dyDescent="0.25">
      <c r="A21399"/>
      <c r="B21399"/>
      <c r="C21399"/>
      <c r="D21399"/>
      <c r="E21399" s="148"/>
      <c r="F21399" s="148"/>
      <c r="G21399" s="149"/>
      <c r="H21399" s="148"/>
      <c r="I21399"/>
    </row>
    <row r="21400" spans="1:9" x14ac:dyDescent="0.25">
      <c r="A21400"/>
      <c r="B21400"/>
      <c r="C21400"/>
      <c r="D21400"/>
      <c r="E21400" s="148"/>
      <c r="F21400" s="148"/>
      <c r="G21400" s="149"/>
      <c r="H21400" s="148"/>
      <c r="I21400"/>
    </row>
    <row r="21401" spans="1:9" x14ac:dyDescent="0.25">
      <c r="A21401"/>
      <c r="B21401"/>
      <c r="C21401"/>
      <c r="D21401"/>
      <c r="E21401" s="148"/>
      <c r="F21401" s="148"/>
      <c r="G21401" s="149"/>
      <c r="H21401" s="148"/>
      <c r="I21401"/>
    </row>
    <row r="21402" spans="1:9" x14ac:dyDescent="0.25">
      <c r="A21402"/>
      <c r="B21402"/>
      <c r="C21402"/>
      <c r="D21402"/>
      <c r="E21402" s="148"/>
      <c r="F21402" s="148"/>
      <c r="G21402" s="149"/>
      <c r="H21402" s="148"/>
      <c r="I21402"/>
    </row>
    <row r="21403" spans="1:9" x14ac:dyDescent="0.25">
      <c r="A21403"/>
      <c r="B21403"/>
      <c r="C21403"/>
      <c r="D21403"/>
      <c r="E21403" s="148"/>
      <c r="F21403" s="148"/>
      <c r="G21403" s="149"/>
      <c r="H21403" s="148"/>
      <c r="I21403"/>
    </row>
    <row r="21404" spans="1:9" x14ac:dyDescent="0.25">
      <c r="A21404"/>
      <c r="B21404"/>
      <c r="C21404"/>
      <c r="D21404"/>
      <c r="E21404" s="148"/>
      <c r="F21404" s="148"/>
      <c r="G21404" s="149"/>
      <c r="H21404" s="148"/>
      <c r="I21404"/>
    </row>
    <row r="21405" spans="1:9" x14ac:dyDescent="0.25">
      <c r="A21405"/>
      <c r="B21405"/>
      <c r="C21405"/>
      <c r="D21405"/>
      <c r="E21405" s="148"/>
      <c r="F21405" s="148"/>
      <c r="G21405" s="149"/>
      <c r="H21405" s="148"/>
      <c r="I21405"/>
    </row>
    <row r="21406" spans="1:9" x14ac:dyDescent="0.25">
      <c r="A21406"/>
      <c r="B21406"/>
      <c r="C21406"/>
      <c r="D21406"/>
      <c r="E21406" s="148"/>
      <c r="F21406" s="148"/>
      <c r="G21406" s="149"/>
      <c r="H21406" s="148"/>
      <c r="I21406"/>
    </row>
    <row r="21407" spans="1:9" x14ac:dyDescent="0.25">
      <c r="A21407"/>
      <c r="B21407"/>
      <c r="C21407"/>
      <c r="D21407"/>
      <c r="E21407" s="148"/>
      <c r="F21407" s="148"/>
      <c r="G21407" s="149"/>
      <c r="H21407" s="148"/>
      <c r="I21407"/>
    </row>
    <row r="21408" spans="1:9" x14ac:dyDescent="0.25">
      <c r="A21408"/>
      <c r="B21408"/>
      <c r="C21408"/>
      <c r="D21408"/>
      <c r="E21408" s="148"/>
      <c r="F21408" s="148"/>
      <c r="G21408" s="149"/>
      <c r="H21408" s="148"/>
      <c r="I21408"/>
    </row>
    <row r="21409" spans="1:9" x14ac:dyDescent="0.25">
      <c r="A21409"/>
      <c r="B21409"/>
      <c r="C21409"/>
      <c r="D21409"/>
      <c r="E21409" s="148"/>
      <c r="F21409" s="148"/>
      <c r="G21409" s="149"/>
      <c r="H21409" s="148"/>
      <c r="I21409"/>
    </row>
    <row r="21410" spans="1:9" x14ac:dyDescent="0.25">
      <c r="A21410"/>
      <c r="B21410"/>
      <c r="C21410"/>
      <c r="D21410"/>
      <c r="E21410" s="148"/>
      <c r="F21410" s="148"/>
      <c r="G21410" s="149"/>
      <c r="H21410" s="148"/>
      <c r="I21410"/>
    </row>
    <row r="21411" spans="1:9" x14ac:dyDescent="0.25">
      <c r="A21411"/>
      <c r="B21411"/>
      <c r="C21411"/>
      <c r="D21411"/>
      <c r="E21411" s="148"/>
      <c r="F21411" s="148"/>
      <c r="G21411" s="149"/>
      <c r="H21411" s="148"/>
      <c r="I21411"/>
    </row>
    <row r="21412" spans="1:9" x14ac:dyDescent="0.25">
      <c r="A21412"/>
      <c r="B21412"/>
      <c r="C21412"/>
      <c r="D21412"/>
      <c r="E21412" s="148"/>
      <c r="F21412" s="148"/>
      <c r="G21412" s="149"/>
      <c r="H21412" s="148"/>
      <c r="I21412"/>
    </row>
    <row r="21413" spans="1:9" x14ac:dyDescent="0.25">
      <c r="A21413"/>
      <c r="B21413"/>
      <c r="C21413"/>
      <c r="D21413"/>
      <c r="E21413" s="148"/>
      <c r="F21413" s="148"/>
      <c r="G21413" s="149"/>
      <c r="H21413" s="148"/>
      <c r="I21413"/>
    </row>
    <row r="21414" spans="1:9" x14ac:dyDescent="0.25">
      <c r="A21414"/>
      <c r="B21414"/>
      <c r="C21414"/>
      <c r="D21414"/>
      <c r="E21414" s="148"/>
      <c r="F21414" s="148"/>
      <c r="G21414" s="149"/>
      <c r="H21414" s="148"/>
      <c r="I21414"/>
    </row>
    <row r="21415" spans="1:9" x14ac:dyDescent="0.25">
      <c r="A21415"/>
      <c r="B21415"/>
      <c r="C21415"/>
      <c r="D21415"/>
      <c r="E21415" s="148"/>
      <c r="F21415" s="148"/>
      <c r="G21415" s="149"/>
      <c r="H21415" s="148"/>
      <c r="I21415"/>
    </row>
    <row r="21416" spans="1:9" x14ac:dyDescent="0.25">
      <c r="A21416"/>
      <c r="B21416"/>
      <c r="C21416"/>
      <c r="D21416"/>
      <c r="E21416" s="148"/>
      <c r="F21416" s="148"/>
      <c r="G21416" s="149"/>
      <c r="H21416" s="148"/>
      <c r="I21416"/>
    </row>
    <row r="21417" spans="1:9" x14ac:dyDescent="0.25">
      <c r="A21417"/>
      <c r="B21417"/>
      <c r="C21417"/>
      <c r="D21417"/>
      <c r="E21417" s="148"/>
      <c r="F21417" s="148"/>
      <c r="G21417" s="149"/>
      <c r="H21417" s="148"/>
      <c r="I21417"/>
    </row>
    <row r="21418" spans="1:9" x14ac:dyDescent="0.25">
      <c r="A21418"/>
      <c r="B21418"/>
      <c r="C21418"/>
      <c r="D21418"/>
      <c r="E21418" s="148"/>
      <c r="F21418" s="148"/>
      <c r="G21418" s="149"/>
      <c r="H21418" s="148"/>
      <c r="I21418"/>
    </row>
    <row r="21419" spans="1:9" x14ac:dyDescent="0.25">
      <c r="A21419"/>
      <c r="B21419"/>
      <c r="C21419"/>
      <c r="D21419"/>
      <c r="E21419" s="148"/>
      <c r="F21419" s="148"/>
      <c r="G21419" s="149"/>
      <c r="H21419" s="148"/>
      <c r="I21419"/>
    </row>
    <row r="21420" spans="1:9" x14ac:dyDescent="0.25">
      <c r="A21420"/>
      <c r="B21420"/>
      <c r="C21420"/>
      <c r="D21420"/>
      <c r="E21420" s="148"/>
      <c r="F21420" s="148"/>
      <c r="G21420" s="149"/>
      <c r="H21420" s="148"/>
      <c r="I21420"/>
    </row>
    <row r="21421" spans="1:9" x14ac:dyDescent="0.25">
      <c r="A21421"/>
      <c r="B21421"/>
      <c r="C21421"/>
      <c r="D21421"/>
      <c r="E21421" s="148"/>
      <c r="F21421" s="148"/>
      <c r="G21421" s="149"/>
      <c r="H21421" s="148"/>
      <c r="I21421"/>
    </row>
    <row r="21422" spans="1:9" x14ac:dyDescent="0.25">
      <c r="A21422"/>
      <c r="B21422"/>
      <c r="C21422"/>
      <c r="D21422"/>
      <c r="E21422" s="148"/>
      <c r="F21422" s="148"/>
      <c r="G21422" s="149"/>
      <c r="H21422" s="148"/>
      <c r="I21422"/>
    </row>
    <row r="21423" spans="1:9" x14ac:dyDescent="0.25">
      <c r="A21423"/>
      <c r="B21423"/>
      <c r="C21423"/>
      <c r="D21423"/>
      <c r="E21423" s="148"/>
      <c r="F21423" s="148"/>
      <c r="G21423" s="149"/>
      <c r="H21423" s="148"/>
      <c r="I21423"/>
    </row>
    <row r="21424" spans="1:9" x14ac:dyDescent="0.25">
      <c r="A21424"/>
      <c r="B21424"/>
      <c r="C21424"/>
      <c r="D21424"/>
      <c r="E21424" s="148"/>
      <c r="F21424" s="148"/>
      <c r="G21424" s="149"/>
      <c r="H21424" s="148"/>
      <c r="I21424"/>
    </row>
    <row r="21425" spans="1:9" x14ac:dyDescent="0.25">
      <c r="A21425"/>
      <c r="B21425"/>
      <c r="C21425"/>
      <c r="D21425"/>
      <c r="E21425" s="148"/>
      <c r="F21425" s="148"/>
      <c r="G21425" s="149"/>
      <c r="H21425" s="148"/>
      <c r="I21425"/>
    </row>
    <row r="21426" spans="1:9" x14ac:dyDescent="0.25">
      <c r="A21426"/>
      <c r="B21426"/>
      <c r="C21426"/>
      <c r="D21426"/>
      <c r="E21426" s="148"/>
      <c r="F21426" s="148"/>
      <c r="G21426" s="149"/>
      <c r="H21426" s="148"/>
      <c r="I21426"/>
    </row>
    <row r="21427" spans="1:9" x14ac:dyDescent="0.25">
      <c r="A21427"/>
      <c r="B21427"/>
      <c r="C21427"/>
      <c r="D21427"/>
      <c r="E21427" s="148"/>
      <c r="F21427" s="148"/>
      <c r="G21427" s="149"/>
      <c r="H21427" s="148"/>
      <c r="I21427"/>
    </row>
    <row r="21428" spans="1:9" x14ac:dyDescent="0.25">
      <c r="A21428"/>
      <c r="B21428"/>
      <c r="C21428"/>
      <c r="D21428"/>
      <c r="E21428" s="148"/>
      <c r="F21428" s="148"/>
      <c r="G21428" s="149"/>
      <c r="H21428" s="148"/>
      <c r="I21428"/>
    </row>
    <row r="21429" spans="1:9" x14ac:dyDescent="0.25">
      <c r="A21429"/>
      <c r="B21429"/>
      <c r="C21429"/>
      <c r="D21429"/>
      <c r="E21429" s="148"/>
      <c r="F21429" s="148"/>
      <c r="G21429" s="149"/>
      <c r="H21429" s="148"/>
      <c r="I21429"/>
    </row>
    <row r="21430" spans="1:9" x14ac:dyDescent="0.25">
      <c r="A21430"/>
      <c r="B21430"/>
      <c r="C21430"/>
      <c r="D21430"/>
      <c r="E21430" s="148"/>
      <c r="F21430" s="148"/>
      <c r="G21430" s="149"/>
      <c r="H21430" s="148"/>
      <c r="I21430"/>
    </row>
    <row r="21431" spans="1:9" x14ac:dyDescent="0.25">
      <c r="A21431"/>
      <c r="B21431"/>
      <c r="C21431"/>
      <c r="D21431"/>
      <c r="E21431" s="148"/>
      <c r="F21431" s="148"/>
      <c r="G21431" s="149"/>
      <c r="H21431" s="148"/>
      <c r="I21431"/>
    </row>
    <row r="21432" spans="1:9" x14ac:dyDescent="0.25">
      <c r="A21432"/>
      <c r="B21432"/>
      <c r="C21432"/>
      <c r="D21432"/>
      <c r="E21432" s="148"/>
      <c r="F21432" s="148"/>
      <c r="G21432" s="149"/>
      <c r="H21432" s="148"/>
      <c r="I21432"/>
    </row>
    <row r="21433" spans="1:9" x14ac:dyDescent="0.25">
      <c r="A21433"/>
      <c r="B21433"/>
      <c r="C21433"/>
      <c r="D21433"/>
      <c r="E21433" s="148"/>
      <c r="F21433" s="148"/>
      <c r="G21433" s="149"/>
      <c r="H21433" s="148"/>
      <c r="I21433"/>
    </row>
    <row r="21434" spans="1:9" x14ac:dyDescent="0.25">
      <c r="A21434"/>
      <c r="B21434"/>
      <c r="C21434"/>
      <c r="D21434"/>
      <c r="E21434" s="148"/>
      <c r="F21434" s="148"/>
      <c r="G21434" s="149"/>
      <c r="H21434" s="148"/>
      <c r="I21434"/>
    </row>
    <row r="21435" spans="1:9" x14ac:dyDescent="0.25">
      <c r="A21435"/>
      <c r="B21435"/>
      <c r="C21435"/>
      <c r="D21435"/>
      <c r="E21435" s="148"/>
      <c r="F21435" s="148"/>
      <c r="G21435" s="149"/>
      <c r="H21435" s="148"/>
      <c r="I21435"/>
    </row>
    <row r="21436" spans="1:9" x14ac:dyDescent="0.25">
      <c r="A21436"/>
      <c r="B21436"/>
      <c r="C21436"/>
      <c r="D21436"/>
      <c r="E21436" s="148"/>
      <c r="F21436" s="148"/>
      <c r="G21436" s="149"/>
      <c r="H21436" s="148"/>
      <c r="I21436"/>
    </row>
    <row r="21437" spans="1:9" x14ac:dyDescent="0.25">
      <c r="A21437"/>
      <c r="B21437"/>
      <c r="C21437"/>
      <c r="D21437"/>
      <c r="E21437" s="148"/>
      <c r="F21437" s="148"/>
      <c r="G21437" s="149"/>
      <c r="H21437" s="148"/>
      <c r="I21437"/>
    </row>
    <row r="21438" spans="1:9" x14ac:dyDescent="0.25">
      <c r="A21438"/>
      <c r="B21438"/>
      <c r="C21438"/>
      <c r="D21438"/>
      <c r="E21438" s="148"/>
      <c r="F21438" s="148"/>
      <c r="G21438" s="149"/>
      <c r="H21438" s="148"/>
      <c r="I21438"/>
    </row>
    <row r="21439" spans="1:9" x14ac:dyDescent="0.25">
      <c r="A21439"/>
      <c r="B21439"/>
      <c r="C21439"/>
      <c r="D21439"/>
      <c r="E21439" s="148"/>
      <c r="F21439" s="148"/>
      <c r="G21439" s="149"/>
      <c r="H21439" s="148"/>
      <c r="I21439"/>
    </row>
    <row r="21440" spans="1:9" x14ac:dyDescent="0.25">
      <c r="A21440"/>
      <c r="B21440"/>
      <c r="C21440"/>
      <c r="D21440"/>
      <c r="E21440" s="148"/>
      <c r="F21440" s="148"/>
      <c r="G21440" s="149"/>
      <c r="H21440" s="148"/>
      <c r="I21440"/>
    </row>
    <row r="21441" spans="1:9" x14ac:dyDescent="0.25">
      <c r="A21441"/>
      <c r="B21441"/>
      <c r="C21441"/>
      <c r="D21441"/>
      <c r="E21441" s="148"/>
      <c r="F21441" s="148"/>
      <c r="G21441" s="149"/>
      <c r="H21441" s="148"/>
      <c r="I21441"/>
    </row>
    <row r="21442" spans="1:9" x14ac:dyDescent="0.25">
      <c r="A21442"/>
      <c r="B21442"/>
      <c r="C21442"/>
      <c r="D21442"/>
      <c r="E21442" s="148"/>
      <c r="F21442" s="148"/>
      <c r="G21442" s="149"/>
      <c r="H21442" s="148"/>
      <c r="I21442"/>
    </row>
    <row r="21443" spans="1:9" x14ac:dyDescent="0.25">
      <c r="A21443"/>
      <c r="B21443"/>
      <c r="C21443"/>
      <c r="D21443"/>
      <c r="E21443" s="148"/>
      <c r="F21443" s="148"/>
      <c r="G21443" s="149"/>
      <c r="H21443" s="148"/>
      <c r="I21443"/>
    </row>
    <row r="21444" spans="1:9" x14ac:dyDescent="0.25">
      <c r="A21444"/>
      <c r="B21444"/>
      <c r="C21444"/>
      <c r="D21444"/>
      <c r="E21444" s="148"/>
      <c r="F21444" s="148"/>
      <c r="G21444" s="149"/>
      <c r="H21444" s="148"/>
      <c r="I21444"/>
    </row>
    <row r="21445" spans="1:9" x14ac:dyDescent="0.25">
      <c r="A21445"/>
      <c r="B21445"/>
      <c r="C21445"/>
      <c r="D21445"/>
      <c r="E21445" s="148"/>
      <c r="F21445" s="148"/>
      <c r="G21445" s="149"/>
      <c r="H21445" s="148"/>
      <c r="I21445"/>
    </row>
    <row r="21446" spans="1:9" x14ac:dyDescent="0.25">
      <c r="A21446"/>
      <c r="B21446"/>
      <c r="C21446"/>
      <c r="D21446"/>
      <c r="E21446" s="148"/>
      <c r="F21446" s="148"/>
      <c r="G21446" s="149"/>
      <c r="H21446" s="148"/>
      <c r="I21446"/>
    </row>
    <row r="21447" spans="1:9" x14ac:dyDescent="0.25">
      <c r="A21447"/>
      <c r="B21447"/>
      <c r="C21447"/>
      <c r="D21447"/>
      <c r="E21447" s="148"/>
      <c r="F21447" s="148"/>
      <c r="G21447" s="149"/>
      <c r="H21447" s="148"/>
      <c r="I21447"/>
    </row>
    <row r="21448" spans="1:9" x14ac:dyDescent="0.25">
      <c r="A21448"/>
      <c r="B21448"/>
      <c r="C21448"/>
      <c r="D21448"/>
      <c r="E21448" s="148"/>
      <c r="F21448" s="148"/>
      <c r="G21448" s="149"/>
      <c r="H21448" s="148"/>
      <c r="I21448"/>
    </row>
    <row r="21449" spans="1:9" x14ac:dyDescent="0.25">
      <c r="A21449"/>
      <c r="B21449"/>
      <c r="C21449"/>
      <c r="D21449"/>
      <c r="E21449" s="148"/>
      <c r="F21449" s="148"/>
      <c r="G21449" s="149"/>
      <c r="H21449" s="148"/>
      <c r="I21449"/>
    </row>
    <row r="21450" spans="1:9" x14ac:dyDescent="0.25">
      <c r="A21450"/>
      <c r="B21450"/>
      <c r="C21450"/>
      <c r="D21450"/>
      <c r="E21450" s="148"/>
      <c r="F21450" s="148"/>
      <c r="G21450" s="149"/>
      <c r="H21450" s="148"/>
      <c r="I21450"/>
    </row>
    <row r="21451" spans="1:9" x14ac:dyDescent="0.25">
      <c r="A21451"/>
      <c r="B21451"/>
      <c r="C21451"/>
      <c r="D21451"/>
      <c r="E21451" s="148"/>
      <c r="F21451" s="148"/>
      <c r="G21451" s="149"/>
      <c r="H21451" s="148"/>
      <c r="I21451"/>
    </row>
    <row r="21452" spans="1:9" x14ac:dyDescent="0.25">
      <c r="A21452"/>
      <c r="B21452"/>
      <c r="C21452"/>
      <c r="D21452"/>
      <c r="E21452" s="148"/>
      <c r="F21452" s="148"/>
      <c r="G21452" s="149"/>
      <c r="H21452" s="148"/>
      <c r="I21452"/>
    </row>
    <row r="21453" spans="1:9" x14ac:dyDescent="0.25">
      <c r="A21453"/>
      <c r="B21453"/>
      <c r="C21453"/>
      <c r="D21453"/>
      <c r="E21453" s="148"/>
      <c r="F21453" s="148"/>
      <c r="G21453" s="149"/>
      <c r="H21453" s="148"/>
      <c r="I21453"/>
    </row>
    <row r="21454" spans="1:9" x14ac:dyDescent="0.25">
      <c r="A21454"/>
      <c r="B21454"/>
      <c r="C21454"/>
      <c r="D21454"/>
      <c r="E21454" s="148"/>
      <c r="F21454" s="148"/>
      <c r="G21454" s="149"/>
      <c r="H21454" s="148"/>
      <c r="I21454"/>
    </row>
    <row r="21455" spans="1:9" x14ac:dyDescent="0.25">
      <c r="A21455"/>
      <c r="B21455"/>
      <c r="C21455"/>
      <c r="D21455"/>
      <c r="E21455" s="148"/>
      <c r="F21455" s="148"/>
      <c r="G21455" s="149"/>
      <c r="H21455" s="148"/>
      <c r="I21455"/>
    </row>
    <row r="21456" spans="1:9" x14ac:dyDescent="0.25">
      <c r="A21456"/>
      <c r="B21456"/>
      <c r="C21456"/>
      <c r="D21456"/>
      <c r="E21456" s="148"/>
      <c r="F21456" s="148"/>
      <c r="G21456" s="149"/>
      <c r="H21456" s="148"/>
      <c r="I21456"/>
    </row>
    <row r="21457" spans="1:9" x14ac:dyDescent="0.25">
      <c r="A21457"/>
      <c r="B21457"/>
      <c r="C21457"/>
      <c r="D21457"/>
      <c r="E21457" s="148"/>
      <c r="F21457" s="148"/>
      <c r="G21457" s="149"/>
      <c r="H21457" s="148"/>
      <c r="I21457"/>
    </row>
    <row r="21458" spans="1:9" x14ac:dyDescent="0.25">
      <c r="A21458"/>
      <c r="B21458"/>
      <c r="C21458"/>
      <c r="D21458"/>
      <c r="E21458" s="148"/>
      <c r="F21458" s="148"/>
      <c r="G21458" s="149"/>
      <c r="H21458" s="148"/>
      <c r="I21458"/>
    </row>
    <row r="21459" spans="1:9" x14ac:dyDescent="0.25">
      <c r="A21459"/>
      <c r="B21459"/>
      <c r="C21459"/>
      <c r="D21459"/>
      <c r="E21459" s="148"/>
      <c r="F21459" s="148"/>
      <c r="G21459" s="149"/>
      <c r="H21459" s="148"/>
      <c r="I21459"/>
    </row>
    <row r="21460" spans="1:9" x14ac:dyDescent="0.25">
      <c r="A21460"/>
      <c r="B21460"/>
      <c r="C21460"/>
      <c r="D21460"/>
      <c r="E21460" s="148"/>
      <c r="F21460" s="148"/>
      <c r="G21460" s="149"/>
      <c r="H21460" s="148"/>
      <c r="I21460"/>
    </row>
    <row r="21461" spans="1:9" x14ac:dyDescent="0.25">
      <c r="A21461"/>
      <c r="B21461"/>
      <c r="C21461"/>
      <c r="D21461"/>
      <c r="E21461" s="148"/>
      <c r="F21461" s="148"/>
      <c r="G21461" s="149"/>
      <c r="H21461" s="148"/>
      <c r="I21461"/>
    </row>
    <row r="21462" spans="1:9" x14ac:dyDescent="0.25">
      <c r="A21462"/>
      <c r="B21462"/>
      <c r="C21462"/>
      <c r="D21462"/>
      <c r="E21462" s="148"/>
      <c r="F21462" s="148"/>
      <c r="G21462" s="149"/>
      <c r="H21462" s="148"/>
      <c r="I21462"/>
    </row>
    <row r="21463" spans="1:9" x14ac:dyDescent="0.25">
      <c r="A21463"/>
      <c r="B21463"/>
      <c r="C21463"/>
      <c r="D21463"/>
      <c r="E21463" s="148"/>
      <c r="F21463" s="148"/>
      <c r="G21463" s="149"/>
      <c r="H21463" s="148"/>
      <c r="I21463"/>
    </row>
    <row r="21464" spans="1:9" x14ac:dyDescent="0.25">
      <c r="A21464"/>
      <c r="B21464"/>
      <c r="C21464"/>
      <c r="D21464"/>
      <c r="E21464" s="148"/>
      <c r="F21464" s="148"/>
      <c r="G21464" s="149"/>
      <c r="H21464" s="148"/>
      <c r="I21464"/>
    </row>
    <row r="21465" spans="1:9" x14ac:dyDescent="0.25">
      <c r="A21465"/>
      <c r="B21465"/>
      <c r="C21465"/>
      <c r="D21465"/>
      <c r="E21465" s="148"/>
      <c r="F21465" s="148"/>
      <c r="G21465" s="149"/>
      <c r="H21465" s="148"/>
      <c r="I21465"/>
    </row>
    <row r="21466" spans="1:9" x14ac:dyDescent="0.25">
      <c r="A21466"/>
      <c r="B21466"/>
      <c r="C21466"/>
      <c r="D21466"/>
      <c r="E21466" s="148"/>
      <c r="F21466" s="148"/>
      <c r="G21466" s="149"/>
      <c r="H21466" s="148"/>
      <c r="I21466"/>
    </row>
    <row r="21467" spans="1:9" x14ac:dyDescent="0.25">
      <c r="A21467"/>
      <c r="B21467"/>
      <c r="C21467"/>
      <c r="D21467"/>
      <c r="E21467" s="148"/>
      <c r="F21467" s="148"/>
      <c r="G21467" s="149"/>
      <c r="H21467" s="148"/>
      <c r="I21467"/>
    </row>
    <row r="21468" spans="1:9" x14ac:dyDescent="0.25">
      <c r="A21468"/>
      <c r="B21468"/>
      <c r="C21468"/>
      <c r="D21468"/>
      <c r="E21468" s="148"/>
      <c r="F21468" s="148"/>
      <c r="G21468" s="149"/>
      <c r="H21468" s="148"/>
      <c r="I21468"/>
    </row>
    <row r="21469" spans="1:9" x14ac:dyDescent="0.25">
      <c r="A21469"/>
      <c r="B21469"/>
      <c r="C21469"/>
      <c r="D21469"/>
      <c r="E21469" s="148"/>
      <c r="F21469" s="148"/>
      <c r="G21469" s="149"/>
      <c r="H21469" s="148"/>
      <c r="I21469"/>
    </row>
    <row r="21470" spans="1:9" x14ac:dyDescent="0.25">
      <c r="A21470"/>
      <c r="B21470"/>
      <c r="C21470"/>
      <c r="D21470"/>
      <c r="E21470" s="148"/>
      <c r="F21470" s="148"/>
      <c r="G21470" s="149"/>
      <c r="H21470" s="148"/>
      <c r="I21470"/>
    </row>
    <row r="21471" spans="1:9" x14ac:dyDescent="0.25">
      <c r="A21471"/>
      <c r="B21471"/>
      <c r="C21471"/>
      <c r="D21471"/>
      <c r="E21471" s="148"/>
      <c r="F21471" s="148"/>
      <c r="G21471" s="149"/>
      <c r="H21471" s="148"/>
      <c r="I21471"/>
    </row>
    <row r="21472" spans="1:9" x14ac:dyDescent="0.25">
      <c r="A21472"/>
      <c r="B21472"/>
      <c r="C21472"/>
      <c r="D21472"/>
      <c r="E21472" s="148"/>
      <c r="F21472" s="148"/>
      <c r="G21472" s="149"/>
      <c r="H21472" s="148"/>
      <c r="I21472"/>
    </row>
    <row r="21473" spans="1:9" x14ac:dyDescent="0.25">
      <c r="A21473"/>
      <c r="B21473"/>
      <c r="C21473"/>
      <c r="D21473"/>
      <c r="E21473" s="148"/>
      <c r="F21473" s="148"/>
      <c r="G21473" s="149"/>
      <c r="H21473" s="148"/>
      <c r="I21473"/>
    </row>
    <row r="21474" spans="1:9" x14ac:dyDescent="0.25">
      <c r="A21474"/>
      <c r="B21474"/>
      <c r="C21474"/>
      <c r="D21474"/>
      <c r="E21474" s="148"/>
      <c r="F21474" s="148"/>
      <c r="G21474" s="149"/>
      <c r="H21474" s="148"/>
      <c r="I21474"/>
    </row>
    <row r="21475" spans="1:9" x14ac:dyDescent="0.25">
      <c r="A21475"/>
      <c r="B21475"/>
      <c r="C21475"/>
      <c r="D21475"/>
      <c r="E21475" s="148"/>
      <c r="F21475" s="148"/>
      <c r="G21475" s="149"/>
      <c r="H21475" s="148"/>
      <c r="I21475"/>
    </row>
    <row r="21476" spans="1:9" x14ac:dyDescent="0.25">
      <c r="A21476"/>
      <c r="B21476"/>
      <c r="C21476"/>
      <c r="D21476"/>
      <c r="E21476" s="148"/>
      <c r="F21476" s="148"/>
      <c r="G21476" s="149"/>
      <c r="H21476" s="148"/>
      <c r="I21476"/>
    </row>
    <row r="21477" spans="1:9" x14ac:dyDescent="0.25">
      <c r="A21477"/>
      <c r="B21477"/>
      <c r="C21477"/>
      <c r="D21477"/>
      <c r="E21477" s="148"/>
      <c r="F21477" s="148"/>
      <c r="G21477" s="149"/>
      <c r="H21477" s="148"/>
      <c r="I21477"/>
    </row>
    <row r="21478" spans="1:9" x14ac:dyDescent="0.25">
      <c r="A21478"/>
      <c r="B21478"/>
      <c r="C21478"/>
      <c r="D21478"/>
      <c r="E21478" s="148"/>
      <c r="F21478" s="148"/>
      <c r="G21478" s="149"/>
      <c r="H21478" s="148"/>
      <c r="I21478"/>
    </row>
    <row r="21479" spans="1:9" x14ac:dyDescent="0.25">
      <c r="A21479"/>
      <c r="B21479"/>
      <c r="C21479"/>
      <c r="D21479"/>
      <c r="E21479" s="148"/>
      <c r="F21479" s="148"/>
      <c r="G21479" s="149"/>
      <c r="H21479" s="148"/>
      <c r="I21479"/>
    </row>
    <row r="21480" spans="1:9" x14ac:dyDescent="0.25">
      <c r="A21480"/>
      <c r="B21480"/>
      <c r="C21480"/>
      <c r="D21480"/>
      <c r="E21480" s="148"/>
      <c r="F21480" s="148"/>
      <c r="G21480" s="149"/>
      <c r="H21480" s="148"/>
      <c r="I21480"/>
    </row>
    <row r="21481" spans="1:9" x14ac:dyDescent="0.25">
      <c r="A21481"/>
      <c r="B21481"/>
      <c r="C21481"/>
      <c r="D21481"/>
      <c r="E21481" s="148"/>
      <c r="F21481" s="148"/>
      <c r="G21481" s="149"/>
      <c r="H21481" s="148"/>
      <c r="I21481"/>
    </row>
    <row r="21482" spans="1:9" x14ac:dyDescent="0.25">
      <c r="A21482"/>
      <c r="B21482"/>
      <c r="C21482"/>
      <c r="D21482"/>
      <c r="E21482" s="148"/>
      <c r="F21482" s="148"/>
      <c r="G21482" s="149"/>
      <c r="H21482" s="148"/>
      <c r="I21482"/>
    </row>
    <row r="21483" spans="1:9" x14ac:dyDescent="0.25">
      <c r="A21483"/>
      <c r="B21483"/>
      <c r="C21483"/>
      <c r="D21483"/>
      <c r="E21483" s="148"/>
      <c r="F21483" s="148"/>
      <c r="G21483" s="149"/>
      <c r="H21483" s="148"/>
      <c r="I21483"/>
    </row>
    <row r="21484" spans="1:9" x14ac:dyDescent="0.25">
      <c r="A21484"/>
      <c r="B21484"/>
      <c r="C21484"/>
      <c r="D21484"/>
      <c r="E21484" s="148"/>
      <c r="F21484" s="148"/>
      <c r="G21484" s="149"/>
      <c r="H21484" s="148"/>
      <c r="I21484"/>
    </row>
    <row r="21485" spans="1:9" x14ac:dyDescent="0.25">
      <c r="A21485"/>
      <c r="B21485"/>
      <c r="C21485"/>
      <c r="D21485"/>
      <c r="E21485" s="148"/>
      <c r="F21485" s="148"/>
      <c r="G21485" s="149"/>
      <c r="H21485" s="148"/>
      <c r="I21485"/>
    </row>
    <row r="21486" spans="1:9" x14ac:dyDescent="0.25">
      <c r="A21486"/>
      <c r="B21486"/>
      <c r="C21486"/>
      <c r="D21486"/>
      <c r="E21486" s="148"/>
      <c r="F21486" s="148"/>
      <c r="G21486" s="149"/>
      <c r="H21486" s="148"/>
      <c r="I21486"/>
    </row>
    <row r="21487" spans="1:9" x14ac:dyDescent="0.25">
      <c r="A21487"/>
      <c r="B21487"/>
      <c r="C21487"/>
      <c r="D21487"/>
      <c r="E21487" s="148"/>
      <c r="F21487" s="148"/>
      <c r="G21487" s="149"/>
      <c r="H21487" s="148"/>
      <c r="I21487"/>
    </row>
    <row r="21488" spans="1:9" x14ac:dyDescent="0.25">
      <c r="A21488"/>
      <c r="B21488"/>
      <c r="C21488"/>
      <c r="D21488"/>
      <c r="E21488" s="148"/>
      <c r="F21488" s="148"/>
      <c r="G21488" s="149"/>
      <c r="H21488" s="148"/>
      <c r="I21488"/>
    </row>
    <row r="21489" spans="1:9" x14ac:dyDescent="0.25">
      <c r="A21489"/>
      <c r="B21489"/>
      <c r="C21489"/>
      <c r="D21489"/>
      <c r="E21489" s="148"/>
      <c r="F21489" s="148"/>
      <c r="G21489" s="149"/>
      <c r="H21489" s="148"/>
      <c r="I21489"/>
    </row>
    <row r="21490" spans="1:9" x14ac:dyDescent="0.25">
      <c r="A21490"/>
      <c r="B21490"/>
      <c r="C21490"/>
      <c r="D21490"/>
      <c r="E21490" s="148"/>
      <c r="F21490" s="148"/>
      <c r="G21490" s="149"/>
      <c r="H21490" s="148"/>
      <c r="I21490"/>
    </row>
    <row r="21491" spans="1:9" x14ac:dyDescent="0.25">
      <c r="A21491"/>
      <c r="B21491"/>
      <c r="C21491"/>
      <c r="D21491"/>
      <c r="E21491" s="148"/>
      <c r="F21491" s="148"/>
      <c r="G21491" s="149"/>
      <c r="H21491" s="148"/>
      <c r="I21491"/>
    </row>
    <row r="21492" spans="1:9" x14ac:dyDescent="0.25">
      <c r="A21492"/>
      <c r="B21492"/>
      <c r="C21492"/>
      <c r="D21492"/>
      <c r="E21492" s="148"/>
      <c r="F21492" s="148"/>
      <c r="G21492" s="149"/>
      <c r="H21492" s="148"/>
      <c r="I21492"/>
    </row>
    <row r="21493" spans="1:9" x14ac:dyDescent="0.25">
      <c r="A21493"/>
      <c r="B21493"/>
      <c r="C21493"/>
      <c r="D21493"/>
      <c r="E21493" s="148"/>
      <c r="F21493" s="148"/>
      <c r="G21493" s="149"/>
      <c r="H21493" s="148"/>
      <c r="I21493"/>
    </row>
    <row r="21494" spans="1:9" x14ac:dyDescent="0.25">
      <c r="A21494"/>
      <c r="B21494"/>
      <c r="C21494"/>
      <c r="D21494"/>
      <c r="E21494" s="148"/>
      <c r="F21494" s="148"/>
      <c r="G21494" s="149"/>
      <c r="H21494" s="148"/>
      <c r="I21494"/>
    </row>
    <row r="21495" spans="1:9" x14ac:dyDescent="0.25">
      <c r="A21495"/>
      <c r="B21495"/>
      <c r="C21495"/>
      <c r="D21495"/>
      <c r="E21495" s="148"/>
      <c r="F21495" s="148"/>
      <c r="G21495" s="149"/>
      <c r="H21495" s="148"/>
      <c r="I21495"/>
    </row>
    <row r="21496" spans="1:9" x14ac:dyDescent="0.25">
      <c r="A21496"/>
      <c r="B21496"/>
      <c r="C21496"/>
      <c r="D21496"/>
      <c r="E21496" s="148"/>
      <c r="F21496" s="148"/>
      <c r="G21496" s="149"/>
      <c r="H21496" s="148"/>
      <c r="I21496"/>
    </row>
    <row r="21497" spans="1:9" x14ac:dyDescent="0.25">
      <c r="A21497"/>
      <c r="B21497"/>
      <c r="C21497"/>
      <c r="D21497"/>
      <c r="E21497" s="148"/>
      <c r="F21497" s="148"/>
      <c r="G21497" s="149"/>
      <c r="H21497" s="148"/>
      <c r="I21497"/>
    </row>
    <row r="21498" spans="1:9" x14ac:dyDescent="0.25">
      <c r="A21498"/>
      <c r="B21498"/>
      <c r="C21498"/>
      <c r="D21498"/>
      <c r="E21498" s="148"/>
      <c r="F21498" s="148"/>
      <c r="G21498" s="149"/>
      <c r="H21498" s="148"/>
      <c r="I21498"/>
    </row>
    <row r="21499" spans="1:9" x14ac:dyDescent="0.25">
      <c r="A21499"/>
      <c r="B21499"/>
      <c r="C21499"/>
      <c r="D21499"/>
      <c r="E21499" s="148"/>
      <c r="F21499" s="148"/>
      <c r="G21499" s="149"/>
      <c r="H21499" s="148"/>
      <c r="I21499"/>
    </row>
    <row r="21500" spans="1:9" x14ac:dyDescent="0.25">
      <c r="A21500"/>
      <c r="B21500"/>
      <c r="C21500"/>
      <c r="D21500"/>
      <c r="E21500" s="148"/>
      <c r="F21500" s="148"/>
      <c r="G21500" s="149"/>
      <c r="H21500" s="148"/>
      <c r="I21500"/>
    </row>
    <row r="21501" spans="1:9" x14ac:dyDescent="0.25">
      <c r="A21501"/>
      <c r="B21501"/>
      <c r="C21501"/>
      <c r="D21501"/>
      <c r="E21501" s="148"/>
      <c r="F21501" s="148"/>
      <c r="G21501" s="149"/>
      <c r="H21501" s="148"/>
      <c r="I21501"/>
    </row>
    <row r="21502" spans="1:9" x14ac:dyDescent="0.25">
      <c r="A21502"/>
      <c r="B21502"/>
      <c r="C21502"/>
      <c r="D21502"/>
      <c r="E21502" s="148"/>
      <c r="F21502" s="148"/>
      <c r="G21502" s="149"/>
      <c r="H21502" s="148"/>
      <c r="I21502"/>
    </row>
    <row r="21503" spans="1:9" x14ac:dyDescent="0.25">
      <c r="A21503"/>
      <c r="B21503"/>
      <c r="C21503"/>
      <c r="D21503"/>
      <c r="E21503" s="148"/>
      <c r="F21503" s="148"/>
      <c r="G21503" s="149"/>
      <c r="H21503" s="148"/>
      <c r="I21503"/>
    </row>
    <row r="21504" spans="1:9" x14ac:dyDescent="0.25">
      <c r="A21504"/>
      <c r="B21504"/>
      <c r="C21504"/>
      <c r="D21504"/>
      <c r="E21504" s="148"/>
      <c r="F21504" s="148"/>
      <c r="G21504" s="149"/>
      <c r="H21504" s="148"/>
      <c r="I21504"/>
    </row>
    <row r="21505" spans="1:9" x14ac:dyDescent="0.25">
      <c r="A21505"/>
      <c r="B21505"/>
      <c r="C21505"/>
      <c r="D21505"/>
      <c r="E21505" s="148"/>
      <c r="F21505" s="148"/>
      <c r="G21505" s="149"/>
      <c r="H21505" s="148"/>
      <c r="I21505"/>
    </row>
    <row r="21506" spans="1:9" x14ac:dyDescent="0.25">
      <c r="A21506"/>
      <c r="B21506"/>
      <c r="C21506"/>
      <c r="D21506"/>
      <c r="E21506" s="148"/>
      <c r="F21506" s="148"/>
      <c r="G21506" s="149"/>
      <c r="H21506" s="148"/>
      <c r="I21506"/>
    </row>
    <row r="21507" spans="1:9" x14ac:dyDescent="0.25">
      <c r="A21507"/>
      <c r="B21507"/>
      <c r="C21507"/>
      <c r="D21507"/>
      <c r="E21507" s="148"/>
      <c r="F21507" s="148"/>
      <c r="G21507" s="149"/>
      <c r="H21507" s="148"/>
      <c r="I21507"/>
    </row>
    <row r="21508" spans="1:9" x14ac:dyDescent="0.25">
      <c r="A21508"/>
      <c r="B21508"/>
      <c r="C21508"/>
      <c r="D21508"/>
      <c r="E21508" s="148"/>
      <c r="F21508" s="148"/>
      <c r="G21508" s="149"/>
      <c r="H21508" s="148"/>
      <c r="I21508"/>
    </row>
    <row r="21509" spans="1:9" x14ac:dyDescent="0.25">
      <c r="A21509"/>
      <c r="B21509"/>
      <c r="C21509"/>
      <c r="D21509"/>
      <c r="E21509" s="148"/>
      <c r="F21509" s="148"/>
      <c r="G21509" s="149"/>
      <c r="H21509" s="148"/>
      <c r="I21509"/>
    </row>
    <row r="21510" spans="1:9" x14ac:dyDescent="0.25">
      <c r="A21510"/>
      <c r="B21510"/>
      <c r="C21510"/>
      <c r="D21510"/>
      <c r="E21510" s="148"/>
      <c r="F21510" s="148"/>
      <c r="G21510" s="149"/>
      <c r="H21510" s="148"/>
      <c r="I21510"/>
    </row>
    <row r="21511" spans="1:9" x14ac:dyDescent="0.25">
      <c r="A21511"/>
      <c r="B21511"/>
      <c r="C21511"/>
      <c r="D21511"/>
      <c r="E21511" s="148"/>
      <c r="F21511" s="148"/>
      <c r="G21511" s="149"/>
      <c r="H21511" s="148"/>
      <c r="I21511"/>
    </row>
    <row r="21512" spans="1:9" x14ac:dyDescent="0.25">
      <c r="A21512"/>
      <c r="B21512"/>
      <c r="C21512"/>
      <c r="D21512"/>
      <c r="E21512" s="148"/>
      <c r="F21512" s="148"/>
      <c r="G21512" s="149"/>
      <c r="H21512" s="148"/>
      <c r="I21512"/>
    </row>
    <row r="21513" spans="1:9" x14ac:dyDescent="0.25">
      <c r="A21513"/>
      <c r="B21513"/>
      <c r="C21513"/>
      <c r="D21513"/>
      <c r="E21513" s="148"/>
      <c r="F21513" s="148"/>
      <c r="G21513" s="149"/>
      <c r="H21513" s="148"/>
      <c r="I21513"/>
    </row>
    <row r="21514" spans="1:9" x14ac:dyDescent="0.25">
      <c r="A21514"/>
      <c r="B21514"/>
      <c r="C21514"/>
      <c r="D21514"/>
      <c r="E21514" s="148"/>
      <c r="F21514" s="148"/>
      <c r="G21514" s="149"/>
      <c r="H21514" s="148"/>
      <c r="I21514"/>
    </row>
    <row r="21515" spans="1:9" x14ac:dyDescent="0.25">
      <c r="A21515"/>
      <c r="B21515"/>
      <c r="C21515"/>
      <c r="D21515"/>
      <c r="E21515" s="148"/>
      <c r="F21515" s="148"/>
      <c r="G21515" s="149"/>
      <c r="H21515" s="148"/>
      <c r="I21515"/>
    </row>
    <row r="21516" spans="1:9" x14ac:dyDescent="0.25">
      <c r="A21516"/>
      <c r="B21516"/>
      <c r="C21516"/>
      <c r="D21516"/>
      <c r="E21516" s="148"/>
      <c r="F21516" s="148"/>
      <c r="G21516" s="149"/>
      <c r="H21516" s="148"/>
      <c r="I21516"/>
    </row>
    <row r="21517" spans="1:9" x14ac:dyDescent="0.25">
      <c r="A21517"/>
      <c r="B21517"/>
      <c r="C21517"/>
      <c r="D21517"/>
      <c r="E21517" s="148"/>
      <c r="F21517" s="148"/>
      <c r="G21517" s="149"/>
      <c r="H21517" s="148"/>
      <c r="I21517"/>
    </row>
    <row r="21518" spans="1:9" x14ac:dyDescent="0.25">
      <c r="A21518"/>
      <c r="B21518"/>
      <c r="C21518"/>
      <c r="D21518"/>
      <c r="E21518" s="148"/>
      <c r="F21518" s="148"/>
      <c r="G21518" s="149"/>
      <c r="H21518" s="148"/>
      <c r="I21518"/>
    </row>
    <row r="21519" spans="1:9" x14ac:dyDescent="0.25">
      <c r="A21519"/>
      <c r="B21519"/>
      <c r="C21519"/>
      <c r="D21519"/>
      <c r="E21519" s="148"/>
      <c r="F21519" s="148"/>
      <c r="G21519" s="149"/>
      <c r="H21519" s="148"/>
      <c r="I21519"/>
    </row>
    <row r="21520" spans="1:9" x14ac:dyDescent="0.25">
      <c r="A21520"/>
      <c r="B21520"/>
      <c r="C21520"/>
      <c r="D21520"/>
      <c r="E21520" s="148"/>
      <c r="F21520" s="148"/>
      <c r="G21520" s="149"/>
      <c r="H21520" s="148"/>
      <c r="I21520"/>
    </row>
    <row r="21521" spans="1:9" x14ac:dyDescent="0.25">
      <c r="A21521"/>
      <c r="B21521"/>
      <c r="C21521"/>
      <c r="D21521"/>
      <c r="E21521" s="148"/>
      <c r="F21521" s="148"/>
      <c r="G21521" s="149"/>
      <c r="H21521" s="148"/>
      <c r="I21521"/>
    </row>
    <row r="21522" spans="1:9" x14ac:dyDescent="0.25">
      <c r="A21522"/>
      <c r="B21522"/>
      <c r="C21522"/>
      <c r="D21522"/>
      <c r="E21522" s="148"/>
      <c r="F21522" s="148"/>
      <c r="G21522" s="149"/>
      <c r="H21522" s="148"/>
      <c r="I21522"/>
    </row>
    <row r="21523" spans="1:9" x14ac:dyDescent="0.25">
      <c r="A21523"/>
      <c r="B21523"/>
      <c r="C21523"/>
      <c r="D21523"/>
      <c r="E21523" s="148"/>
      <c r="F21523" s="148"/>
      <c r="G21523" s="149"/>
      <c r="H21523" s="148"/>
      <c r="I21523"/>
    </row>
    <row r="21524" spans="1:9" x14ac:dyDescent="0.25">
      <c r="A21524"/>
      <c r="B21524"/>
      <c r="C21524"/>
      <c r="D21524"/>
      <c r="E21524" s="148"/>
      <c r="F21524" s="148"/>
      <c r="G21524" s="149"/>
      <c r="H21524" s="148"/>
      <c r="I21524"/>
    </row>
    <row r="21525" spans="1:9" x14ac:dyDescent="0.25">
      <c r="A21525"/>
      <c r="B21525"/>
      <c r="C21525"/>
      <c r="D21525"/>
      <c r="E21525" s="148"/>
      <c r="F21525" s="148"/>
      <c r="G21525" s="149"/>
      <c r="H21525" s="148"/>
      <c r="I21525"/>
    </row>
    <row r="21526" spans="1:9" x14ac:dyDescent="0.25">
      <c r="A21526"/>
      <c r="B21526"/>
      <c r="C21526"/>
      <c r="D21526"/>
      <c r="E21526" s="148"/>
      <c r="F21526" s="148"/>
      <c r="G21526" s="149"/>
      <c r="H21526" s="148"/>
      <c r="I21526"/>
    </row>
    <row r="21527" spans="1:9" x14ac:dyDescent="0.25">
      <c r="A21527"/>
      <c r="B21527"/>
      <c r="C21527"/>
      <c r="D21527"/>
      <c r="E21527" s="148"/>
      <c r="F21527" s="148"/>
      <c r="G21527" s="149"/>
      <c r="H21527" s="148"/>
      <c r="I21527"/>
    </row>
    <row r="21528" spans="1:9" x14ac:dyDescent="0.25">
      <c r="A21528"/>
      <c r="B21528"/>
      <c r="C21528"/>
      <c r="D21528"/>
      <c r="E21528" s="148"/>
      <c r="F21528" s="148"/>
      <c r="G21528" s="149"/>
      <c r="H21528" s="148"/>
      <c r="I21528"/>
    </row>
    <row r="21529" spans="1:9" x14ac:dyDescent="0.25">
      <c r="A21529"/>
      <c r="B21529"/>
      <c r="C21529"/>
      <c r="D21529"/>
      <c r="E21529" s="148"/>
      <c r="F21529" s="148"/>
      <c r="G21529" s="149"/>
      <c r="H21529" s="148"/>
      <c r="I21529"/>
    </row>
    <row r="21530" spans="1:9" x14ac:dyDescent="0.25">
      <c r="A21530"/>
      <c r="B21530"/>
      <c r="C21530"/>
      <c r="D21530"/>
      <c r="E21530" s="148"/>
      <c r="F21530" s="148"/>
      <c r="G21530" s="149"/>
      <c r="H21530" s="148"/>
      <c r="I21530"/>
    </row>
    <row r="21531" spans="1:9" x14ac:dyDescent="0.25">
      <c r="A21531"/>
      <c r="B21531"/>
      <c r="C21531"/>
      <c r="D21531"/>
      <c r="E21531" s="148"/>
      <c r="F21531" s="148"/>
      <c r="G21531" s="149"/>
      <c r="H21531" s="148"/>
      <c r="I21531"/>
    </row>
    <row r="21532" spans="1:9" x14ac:dyDescent="0.25">
      <c r="A21532"/>
      <c r="B21532"/>
      <c r="C21532"/>
      <c r="D21532"/>
      <c r="E21532" s="148"/>
      <c r="F21532" s="148"/>
      <c r="G21532" s="149"/>
      <c r="H21532" s="148"/>
      <c r="I21532"/>
    </row>
    <row r="21533" spans="1:9" x14ac:dyDescent="0.25">
      <c r="A21533"/>
      <c r="B21533"/>
      <c r="C21533"/>
      <c r="D21533"/>
      <c r="E21533" s="148"/>
      <c r="F21533" s="148"/>
      <c r="G21533" s="149"/>
      <c r="H21533" s="148"/>
      <c r="I21533"/>
    </row>
    <row r="21534" spans="1:9" x14ac:dyDescent="0.25">
      <c r="A21534"/>
      <c r="B21534"/>
      <c r="C21534"/>
      <c r="D21534"/>
      <c r="E21534" s="148"/>
      <c r="F21534" s="148"/>
      <c r="G21534" s="149"/>
      <c r="H21534" s="148"/>
      <c r="I21534"/>
    </row>
    <row r="21535" spans="1:9" x14ac:dyDescent="0.25">
      <c r="A21535"/>
      <c r="B21535"/>
      <c r="C21535"/>
      <c r="D21535"/>
      <c r="E21535" s="148"/>
      <c r="F21535" s="148"/>
      <c r="G21535" s="149"/>
      <c r="H21535" s="148"/>
      <c r="I21535"/>
    </row>
    <row r="21536" spans="1:9" x14ac:dyDescent="0.25">
      <c r="A21536"/>
      <c r="B21536"/>
      <c r="C21536"/>
      <c r="D21536"/>
      <c r="E21536" s="148"/>
      <c r="F21536" s="148"/>
      <c r="G21536" s="149"/>
      <c r="H21536" s="148"/>
      <c r="I21536"/>
    </row>
    <row r="21537" spans="1:9" x14ac:dyDescent="0.25">
      <c r="A21537"/>
      <c r="B21537"/>
      <c r="C21537"/>
      <c r="D21537"/>
      <c r="E21537" s="148"/>
      <c r="F21537" s="148"/>
      <c r="G21537" s="149"/>
      <c r="H21537" s="148"/>
      <c r="I21537"/>
    </row>
    <row r="21538" spans="1:9" x14ac:dyDescent="0.25">
      <c r="A21538"/>
      <c r="B21538"/>
      <c r="C21538"/>
      <c r="D21538"/>
      <c r="E21538" s="148"/>
      <c r="F21538" s="148"/>
      <c r="G21538" s="149"/>
      <c r="H21538" s="148"/>
      <c r="I21538"/>
    </row>
    <row r="21539" spans="1:9" x14ac:dyDescent="0.25">
      <c r="A21539"/>
      <c r="B21539"/>
      <c r="C21539"/>
      <c r="D21539"/>
      <c r="E21539" s="148"/>
      <c r="F21539" s="148"/>
      <c r="G21539" s="149"/>
      <c r="H21539" s="148"/>
      <c r="I21539"/>
    </row>
    <row r="21540" spans="1:9" x14ac:dyDescent="0.25">
      <c r="A21540"/>
      <c r="B21540"/>
      <c r="C21540"/>
      <c r="D21540"/>
      <c r="E21540" s="148"/>
      <c r="F21540" s="148"/>
      <c r="G21540" s="149"/>
      <c r="H21540" s="148"/>
      <c r="I21540"/>
    </row>
    <row r="21541" spans="1:9" x14ac:dyDescent="0.25">
      <c r="A21541"/>
      <c r="B21541"/>
      <c r="C21541"/>
      <c r="D21541"/>
      <c r="E21541" s="148"/>
      <c r="F21541" s="148"/>
      <c r="G21541" s="149"/>
      <c r="H21541" s="148"/>
      <c r="I21541"/>
    </row>
    <row r="21542" spans="1:9" x14ac:dyDescent="0.25">
      <c r="A21542"/>
      <c r="B21542"/>
      <c r="C21542"/>
      <c r="D21542"/>
      <c r="E21542" s="148"/>
      <c r="F21542" s="148"/>
      <c r="G21542" s="149"/>
      <c r="H21542" s="148"/>
      <c r="I21542"/>
    </row>
    <row r="21543" spans="1:9" x14ac:dyDescent="0.25">
      <c r="A21543"/>
      <c r="B21543"/>
      <c r="C21543"/>
      <c r="D21543"/>
      <c r="E21543" s="148"/>
      <c r="F21543" s="148"/>
      <c r="G21543" s="149"/>
      <c r="H21543" s="148"/>
      <c r="I21543"/>
    </row>
    <row r="21544" spans="1:9" x14ac:dyDescent="0.25">
      <c r="A21544"/>
      <c r="B21544"/>
      <c r="C21544"/>
      <c r="D21544"/>
      <c r="E21544" s="148"/>
      <c r="F21544" s="148"/>
      <c r="G21544" s="149"/>
      <c r="H21544" s="148"/>
      <c r="I21544"/>
    </row>
    <row r="21545" spans="1:9" x14ac:dyDescent="0.25">
      <c r="A21545"/>
      <c r="B21545"/>
      <c r="C21545"/>
      <c r="D21545"/>
      <c r="E21545" s="148"/>
      <c r="F21545" s="148"/>
      <c r="G21545" s="149"/>
      <c r="H21545" s="148"/>
      <c r="I21545"/>
    </row>
    <row r="21546" spans="1:9" x14ac:dyDescent="0.25">
      <c r="A21546"/>
      <c r="B21546"/>
      <c r="C21546"/>
      <c r="D21546"/>
      <c r="E21546" s="148"/>
      <c r="F21546" s="148"/>
      <c r="G21546" s="149"/>
      <c r="H21546" s="148"/>
      <c r="I21546"/>
    </row>
    <row r="21547" spans="1:9" x14ac:dyDescent="0.25">
      <c r="A21547"/>
      <c r="B21547"/>
      <c r="C21547"/>
      <c r="D21547"/>
      <c r="E21547" s="148"/>
      <c r="F21547" s="148"/>
      <c r="G21547" s="149"/>
      <c r="H21547" s="148"/>
      <c r="I21547"/>
    </row>
    <row r="21548" spans="1:9" x14ac:dyDescent="0.25">
      <c r="A21548"/>
      <c r="B21548"/>
      <c r="C21548"/>
      <c r="D21548"/>
      <c r="E21548" s="148"/>
      <c r="F21548" s="148"/>
      <c r="G21548" s="149"/>
      <c r="H21548" s="148"/>
      <c r="I21548"/>
    </row>
    <row r="21549" spans="1:9" x14ac:dyDescent="0.25">
      <c r="A21549"/>
      <c r="B21549"/>
      <c r="C21549"/>
      <c r="D21549"/>
      <c r="E21549" s="148"/>
      <c r="F21549" s="148"/>
      <c r="G21549" s="149"/>
      <c r="H21549" s="148"/>
      <c r="I21549"/>
    </row>
    <row r="21550" spans="1:9" x14ac:dyDescent="0.25">
      <c r="A21550"/>
      <c r="B21550"/>
      <c r="C21550"/>
      <c r="D21550"/>
      <c r="E21550" s="148"/>
      <c r="F21550" s="148"/>
      <c r="G21550" s="149"/>
      <c r="H21550" s="148"/>
      <c r="I21550"/>
    </row>
    <row r="21551" spans="1:9" x14ac:dyDescent="0.25">
      <c r="A21551"/>
      <c r="B21551"/>
      <c r="C21551"/>
      <c r="D21551"/>
      <c r="E21551" s="148"/>
      <c r="F21551" s="148"/>
      <c r="G21551" s="149"/>
      <c r="H21551" s="148"/>
      <c r="I21551"/>
    </row>
    <row r="21552" spans="1:9" x14ac:dyDescent="0.25">
      <c r="A21552"/>
      <c r="B21552"/>
      <c r="C21552"/>
      <c r="D21552"/>
      <c r="E21552" s="148"/>
      <c r="F21552" s="148"/>
      <c r="G21552" s="149"/>
      <c r="H21552" s="148"/>
      <c r="I21552"/>
    </row>
    <row r="21553" spans="1:9" x14ac:dyDescent="0.25">
      <c r="A21553"/>
      <c r="B21553"/>
      <c r="C21553"/>
      <c r="D21553"/>
      <c r="E21553" s="148"/>
      <c r="F21553" s="148"/>
      <c r="G21553" s="149"/>
      <c r="H21553" s="148"/>
      <c r="I21553"/>
    </row>
    <row r="21554" spans="1:9" x14ac:dyDescent="0.25">
      <c r="A21554"/>
      <c r="B21554"/>
      <c r="C21554"/>
      <c r="D21554"/>
      <c r="E21554" s="148"/>
      <c r="F21554" s="148"/>
      <c r="G21554" s="149"/>
      <c r="H21554" s="148"/>
      <c r="I21554"/>
    </row>
    <row r="21555" spans="1:9" x14ac:dyDescent="0.25">
      <c r="A21555"/>
      <c r="B21555"/>
      <c r="C21555"/>
      <c r="D21555"/>
      <c r="E21555" s="148"/>
      <c r="F21555" s="148"/>
      <c r="G21555" s="149"/>
      <c r="H21555" s="148"/>
      <c r="I21555"/>
    </row>
    <row r="21556" spans="1:9" x14ac:dyDescent="0.25">
      <c r="A21556"/>
      <c r="B21556"/>
      <c r="C21556"/>
      <c r="D21556"/>
      <c r="E21556" s="148"/>
      <c r="F21556" s="148"/>
      <c r="G21556" s="149"/>
      <c r="H21556" s="148"/>
      <c r="I21556"/>
    </row>
    <row r="21557" spans="1:9" x14ac:dyDescent="0.25">
      <c r="A21557"/>
      <c r="B21557"/>
      <c r="C21557"/>
      <c r="D21557"/>
      <c r="E21557" s="148"/>
      <c r="F21557" s="148"/>
      <c r="G21557" s="149"/>
      <c r="H21557" s="148"/>
      <c r="I21557"/>
    </row>
    <row r="21558" spans="1:9" x14ac:dyDescent="0.25">
      <c r="A21558"/>
      <c r="B21558"/>
      <c r="C21558"/>
      <c r="D21558"/>
      <c r="E21558" s="148"/>
      <c r="F21558" s="148"/>
      <c r="G21558" s="149"/>
      <c r="H21558" s="148"/>
      <c r="I21558"/>
    </row>
    <row r="21559" spans="1:9" x14ac:dyDescent="0.25">
      <c r="A21559"/>
      <c r="B21559"/>
      <c r="C21559"/>
      <c r="D21559"/>
      <c r="E21559" s="148"/>
      <c r="F21559" s="148"/>
      <c r="G21559" s="149"/>
      <c r="H21559" s="148"/>
      <c r="I21559"/>
    </row>
    <row r="21560" spans="1:9" x14ac:dyDescent="0.25">
      <c r="A21560"/>
      <c r="B21560"/>
      <c r="C21560"/>
      <c r="D21560"/>
      <c r="E21560" s="148"/>
      <c r="F21560" s="148"/>
      <c r="G21560" s="149"/>
      <c r="H21560" s="148"/>
      <c r="I21560"/>
    </row>
    <row r="21561" spans="1:9" x14ac:dyDescent="0.25">
      <c r="A21561"/>
      <c r="B21561"/>
      <c r="C21561"/>
      <c r="D21561"/>
      <c r="E21561" s="148"/>
      <c r="F21561" s="148"/>
      <c r="G21561" s="149"/>
      <c r="H21561" s="148"/>
      <c r="I21561"/>
    </row>
    <row r="21562" spans="1:9" x14ac:dyDescent="0.25">
      <c r="A21562"/>
      <c r="B21562"/>
      <c r="C21562"/>
      <c r="D21562"/>
      <c r="E21562" s="148"/>
      <c r="F21562" s="148"/>
      <c r="G21562" s="149"/>
      <c r="H21562" s="148"/>
      <c r="I21562"/>
    </row>
    <row r="21563" spans="1:9" x14ac:dyDescent="0.25">
      <c r="A21563"/>
      <c r="B21563"/>
      <c r="C21563"/>
      <c r="D21563"/>
      <c r="E21563" s="148"/>
      <c r="F21563" s="148"/>
      <c r="G21563" s="149"/>
      <c r="H21563" s="148"/>
      <c r="I21563"/>
    </row>
    <row r="21564" spans="1:9" x14ac:dyDescent="0.25">
      <c r="A21564"/>
      <c r="B21564"/>
      <c r="C21564"/>
      <c r="D21564"/>
      <c r="E21564" s="148"/>
      <c r="F21564" s="148"/>
      <c r="G21564" s="149"/>
      <c r="H21564" s="148"/>
      <c r="I21564"/>
    </row>
    <row r="21565" spans="1:9" x14ac:dyDescent="0.25">
      <c r="A21565"/>
      <c r="B21565"/>
      <c r="C21565"/>
      <c r="D21565"/>
      <c r="E21565" s="148"/>
      <c r="F21565" s="148"/>
      <c r="G21565" s="149"/>
      <c r="H21565" s="148"/>
      <c r="I21565"/>
    </row>
    <row r="21566" spans="1:9" x14ac:dyDescent="0.25">
      <c r="A21566"/>
      <c r="B21566"/>
      <c r="C21566"/>
      <c r="D21566"/>
      <c r="E21566" s="148"/>
      <c r="F21566" s="148"/>
      <c r="G21566" s="149"/>
      <c r="H21566" s="148"/>
      <c r="I21566"/>
    </row>
    <row r="21567" spans="1:9" x14ac:dyDescent="0.25">
      <c r="A21567"/>
      <c r="B21567"/>
      <c r="C21567"/>
      <c r="D21567"/>
      <c r="E21567" s="148"/>
      <c r="F21567" s="148"/>
      <c r="G21567" s="149"/>
      <c r="H21567" s="148"/>
      <c r="I21567"/>
    </row>
    <row r="21568" spans="1:9" x14ac:dyDescent="0.25">
      <c r="A21568"/>
      <c r="B21568"/>
      <c r="C21568"/>
      <c r="D21568"/>
      <c r="E21568" s="148"/>
      <c r="F21568" s="148"/>
      <c r="G21568" s="149"/>
      <c r="H21568" s="148"/>
      <c r="I21568"/>
    </row>
    <row r="21569" spans="1:9" x14ac:dyDescent="0.25">
      <c r="A21569"/>
      <c r="B21569"/>
      <c r="C21569"/>
      <c r="D21569"/>
      <c r="E21569" s="148"/>
      <c r="F21569" s="148"/>
      <c r="G21569" s="149"/>
      <c r="H21569" s="148"/>
      <c r="I21569"/>
    </row>
    <row r="21570" spans="1:9" x14ac:dyDescent="0.25">
      <c r="A21570"/>
      <c r="B21570"/>
      <c r="C21570"/>
      <c r="D21570"/>
      <c r="E21570" s="148"/>
      <c r="F21570" s="148"/>
      <c r="G21570" s="149"/>
      <c r="H21570" s="148"/>
      <c r="I21570"/>
    </row>
    <row r="21571" spans="1:9" x14ac:dyDescent="0.25">
      <c r="A21571"/>
      <c r="B21571"/>
      <c r="C21571"/>
      <c r="D21571"/>
      <c r="E21571" s="148"/>
      <c r="F21571" s="148"/>
      <c r="G21571" s="149"/>
      <c r="H21571" s="148"/>
      <c r="I21571"/>
    </row>
    <row r="21572" spans="1:9" x14ac:dyDescent="0.25">
      <c r="A21572"/>
      <c r="B21572"/>
      <c r="C21572"/>
      <c r="D21572"/>
      <c r="E21572" s="148"/>
      <c r="F21572" s="148"/>
      <c r="G21572" s="149"/>
      <c r="H21572" s="148"/>
      <c r="I21572"/>
    </row>
    <row r="21573" spans="1:9" x14ac:dyDescent="0.25">
      <c r="A21573"/>
      <c r="B21573"/>
      <c r="C21573"/>
      <c r="D21573"/>
      <c r="E21573" s="148"/>
      <c r="F21573" s="148"/>
      <c r="G21573" s="149"/>
      <c r="H21573" s="148"/>
      <c r="I21573"/>
    </row>
    <row r="21574" spans="1:9" x14ac:dyDescent="0.25">
      <c r="A21574"/>
      <c r="B21574"/>
      <c r="C21574"/>
      <c r="D21574"/>
      <c r="E21574" s="148"/>
      <c r="F21574" s="148"/>
      <c r="G21574" s="149"/>
      <c r="H21574" s="148"/>
      <c r="I21574"/>
    </row>
    <row r="21575" spans="1:9" x14ac:dyDescent="0.25">
      <c r="A21575"/>
      <c r="B21575"/>
      <c r="C21575"/>
      <c r="D21575"/>
      <c r="E21575" s="148"/>
      <c r="F21575" s="148"/>
      <c r="G21575" s="149"/>
      <c r="H21575" s="148"/>
      <c r="I21575"/>
    </row>
    <row r="21576" spans="1:9" x14ac:dyDescent="0.25">
      <c r="A21576"/>
      <c r="B21576"/>
      <c r="C21576"/>
      <c r="D21576"/>
      <c r="E21576" s="148"/>
      <c r="F21576" s="148"/>
      <c r="G21576" s="149"/>
      <c r="H21576" s="148"/>
      <c r="I21576"/>
    </row>
    <row r="21577" spans="1:9" x14ac:dyDescent="0.25">
      <c r="A21577"/>
      <c r="B21577"/>
      <c r="C21577"/>
      <c r="D21577"/>
      <c r="E21577" s="148"/>
      <c r="F21577" s="148"/>
      <c r="G21577" s="149"/>
      <c r="H21577" s="148"/>
      <c r="I21577"/>
    </row>
    <row r="21578" spans="1:9" x14ac:dyDescent="0.25">
      <c r="A21578"/>
      <c r="B21578"/>
      <c r="C21578"/>
      <c r="D21578"/>
      <c r="E21578" s="148"/>
      <c r="F21578" s="148"/>
      <c r="G21578" s="149"/>
      <c r="H21578" s="148"/>
      <c r="I21578"/>
    </row>
    <row r="21579" spans="1:9" x14ac:dyDescent="0.25">
      <c r="A21579"/>
      <c r="B21579"/>
      <c r="C21579"/>
      <c r="D21579"/>
      <c r="E21579" s="148"/>
      <c r="F21579" s="148"/>
      <c r="G21579" s="149"/>
      <c r="H21579" s="148"/>
      <c r="I21579"/>
    </row>
    <row r="21580" spans="1:9" x14ac:dyDescent="0.25">
      <c r="A21580"/>
      <c r="B21580"/>
      <c r="C21580"/>
      <c r="D21580"/>
      <c r="E21580" s="148"/>
      <c r="F21580" s="148"/>
      <c r="G21580" s="149"/>
      <c r="H21580" s="148"/>
      <c r="I21580"/>
    </row>
    <row r="21581" spans="1:9" x14ac:dyDescent="0.25">
      <c r="A21581"/>
      <c r="B21581"/>
      <c r="C21581"/>
      <c r="D21581"/>
      <c r="E21581" s="148"/>
      <c r="F21581" s="148"/>
      <c r="G21581" s="149"/>
      <c r="H21581" s="148"/>
      <c r="I21581"/>
    </row>
    <row r="21582" spans="1:9" x14ac:dyDescent="0.25">
      <c r="A21582"/>
      <c r="B21582"/>
      <c r="C21582"/>
      <c r="D21582"/>
      <c r="E21582" s="148"/>
      <c r="F21582" s="148"/>
      <c r="G21582" s="149"/>
      <c r="H21582" s="148"/>
      <c r="I21582"/>
    </row>
    <row r="21583" spans="1:9" x14ac:dyDescent="0.25">
      <c r="A21583"/>
      <c r="B21583"/>
      <c r="C21583"/>
      <c r="D21583"/>
      <c r="E21583" s="148"/>
      <c r="F21583" s="148"/>
      <c r="G21583" s="149"/>
      <c r="H21583" s="148"/>
      <c r="I21583"/>
    </row>
    <row r="21584" spans="1:9" x14ac:dyDescent="0.25">
      <c r="A21584"/>
      <c r="B21584"/>
      <c r="C21584"/>
      <c r="D21584"/>
      <c r="E21584" s="148"/>
      <c r="F21584" s="148"/>
      <c r="G21584" s="149"/>
      <c r="H21584" s="148"/>
      <c r="I21584"/>
    </row>
    <row r="21585" spans="1:9" x14ac:dyDescent="0.25">
      <c r="A21585"/>
      <c r="B21585"/>
      <c r="C21585"/>
      <c r="D21585"/>
      <c r="E21585" s="148"/>
      <c r="F21585" s="148"/>
      <c r="G21585" s="149"/>
      <c r="H21585" s="148"/>
      <c r="I21585"/>
    </row>
    <row r="21586" spans="1:9" x14ac:dyDescent="0.25">
      <c r="A21586"/>
      <c r="B21586"/>
      <c r="C21586"/>
      <c r="D21586"/>
      <c r="E21586" s="148"/>
      <c r="F21586" s="148"/>
      <c r="G21586" s="149"/>
      <c r="H21586" s="148"/>
      <c r="I21586"/>
    </row>
    <row r="21587" spans="1:9" x14ac:dyDescent="0.25">
      <c r="A21587"/>
      <c r="B21587"/>
      <c r="C21587"/>
      <c r="D21587"/>
      <c r="E21587" s="148"/>
      <c r="F21587" s="148"/>
      <c r="G21587" s="149"/>
      <c r="H21587" s="148"/>
      <c r="I21587"/>
    </row>
    <row r="21588" spans="1:9" x14ac:dyDescent="0.25">
      <c r="A21588"/>
      <c r="B21588"/>
      <c r="C21588"/>
      <c r="D21588"/>
      <c r="E21588" s="148"/>
      <c r="F21588" s="148"/>
      <c r="G21588" s="149"/>
      <c r="H21588" s="148"/>
      <c r="I21588"/>
    </row>
    <row r="21589" spans="1:9" x14ac:dyDescent="0.25">
      <c r="A21589"/>
      <c r="B21589"/>
      <c r="C21589"/>
      <c r="D21589"/>
      <c r="E21589" s="148"/>
      <c r="F21589" s="148"/>
      <c r="G21589" s="149"/>
      <c r="H21589" s="148"/>
      <c r="I21589"/>
    </row>
    <row r="21590" spans="1:9" x14ac:dyDescent="0.25">
      <c r="A21590"/>
      <c r="B21590"/>
      <c r="C21590"/>
      <c r="D21590"/>
      <c r="E21590" s="148"/>
      <c r="F21590" s="148"/>
      <c r="G21590" s="149"/>
      <c r="H21590" s="148"/>
      <c r="I21590"/>
    </row>
    <row r="21591" spans="1:9" x14ac:dyDescent="0.25">
      <c r="A21591"/>
      <c r="B21591"/>
      <c r="C21591"/>
      <c r="D21591"/>
      <c r="E21591" s="148"/>
      <c r="F21591" s="148"/>
      <c r="G21591" s="149"/>
      <c r="H21591" s="148"/>
      <c r="I21591"/>
    </row>
    <row r="21592" spans="1:9" x14ac:dyDescent="0.25">
      <c r="A21592"/>
      <c r="B21592"/>
      <c r="C21592"/>
      <c r="D21592"/>
      <c r="E21592" s="148"/>
      <c r="F21592" s="148"/>
      <c r="G21592" s="149"/>
      <c r="H21592" s="148"/>
      <c r="I21592"/>
    </row>
    <row r="21593" spans="1:9" x14ac:dyDescent="0.25">
      <c r="A21593"/>
      <c r="B21593"/>
      <c r="C21593"/>
      <c r="D21593"/>
      <c r="E21593" s="148"/>
      <c r="F21593" s="148"/>
      <c r="G21593" s="149"/>
      <c r="H21593" s="148"/>
      <c r="I21593"/>
    </row>
    <row r="21594" spans="1:9" x14ac:dyDescent="0.25">
      <c r="A21594"/>
      <c r="B21594"/>
      <c r="C21594"/>
      <c r="D21594"/>
      <c r="E21594" s="148"/>
      <c r="F21594" s="148"/>
      <c r="G21594" s="149"/>
      <c r="H21594" s="148"/>
      <c r="I21594"/>
    </row>
    <row r="21595" spans="1:9" x14ac:dyDescent="0.25">
      <c r="A21595"/>
      <c r="B21595"/>
      <c r="C21595"/>
      <c r="D21595"/>
      <c r="E21595" s="148"/>
      <c r="F21595" s="148"/>
      <c r="G21595" s="149"/>
      <c r="H21595" s="148"/>
      <c r="I21595"/>
    </row>
    <row r="21596" spans="1:9" x14ac:dyDescent="0.25">
      <c r="A21596"/>
      <c r="B21596"/>
      <c r="C21596"/>
      <c r="D21596"/>
      <c r="E21596" s="148"/>
      <c r="F21596" s="148"/>
      <c r="G21596" s="149"/>
      <c r="H21596" s="148"/>
      <c r="I21596"/>
    </row>
    <row r="21597" spans="1:9" x14ac:dyDescent="0.25">
      <c r="A21597"/>
      <c r="B21597"/>
      <c r="C21597"/>
      <c r="D21597"/>
      <c r="E21597" s="148"/>
      <c r="F21597" s="148"/>
      <c r="G21597" s="149"/>
      <c r="H21597" s="148"/>
      <c r="I21597"/>
    </row>
    <row r="21598" spans="1:9" x14ac:dyDescent="0.25">
      <c r="A21598"/>
      <c r="B21598"/>
      <c r="C21598"/>
      <c r="D21598"/>
      <c r="E21598" s="148"/>
      <c r="F21598" s="148"/>
      <c r="G21598" s="149"/>
      <c r="H21598" s="148"/>
      <c r="I21598"/>
    </row>
    <row r="21599" spans="1:9" x14ac:dyDescent="0.25">
      <c r="A21599"/>
      <c r="B21599"/>
      <c r="C21599"/>
      <c r="D21599"/>
      <c r="E21599" s="148"/>
      <c r="F21599" s="148"/>
      <c r="G21599" s="149"/>
      <c r="H21599" s="148"/>
      <c r="I21599"/>
    </row>
    <row r="21600" spans="1:9" x14ac:dyDescent="0.25">
      <c r="A21600"/>
      <c r="B21600"/>
      <c r="C21600"/>
      <c r="D21600"/>
      <c r="E21600" s="148"/>
      <c r="F21600" s="148"/>
      <c r="G21600" s="149"/>
      <c r="H21600" s="148"/>
      <c r="I21600"/>
    </row>
    <row r="21601" spans="1:9" x14ac:dyDescent="0.25">
      <c r="A21601"/>
      <c r="B21601"/>
      <c r="C21601"/>
      <c r="D21601"/>
      <c r="E21601" s="148"/>
      <c r="F21601" s="148"/>
      <c r="G21601" s="149"/>
      <c r="H21601" s="148"/>
      <c r="I21601"/>
    </row>
    <row r="21602" spans="1:9" x14ac:dyDescent="0.25">
      <c r="A21602"/>
      <c r="B21602"/>
      <c r="C21602"/>
      <c r="D21602"/>
      <c r="E21602" s="148"/>
      <c r="F21602" s="148"/>
      <c r="G21602" s="149"/>
      <c r="H21602" s="148"/>
      <c r="I21602"/>
    </row>
    <row r="21603" spans="1:9" x14ac:dyDescent="0.25">
      <c r="A21603"/>
      <c r="B21603"/>
      <c r="C21603"/>
      <c r="D21603"/>
      <c r="E21603" s="148"/>
      <c r="F21603" s="148"/>
      <c r="G21603" s="149"/>
      <c r="H21603" s="148"/>
      <c r="I21603"/>
    </row>
    <row r="21604" spans="1:9" x14ac:dyDescent="0.25">
      <c r="A21604"/>
      <c r="B21604"/>
      <c r="C21604"/>
      <c r="D21604"/>
      <c r="E21604" s="148"/>
      <c r="F21604" s="148"/>
      <c r="G21604" s="149"/>
      <c r="H21604" s="148"/>
      <c r="I21604"/>
    </row>
    <row r="21605" spans="1:9" x14ac:dyDescent="0.25">
      <c r="A21605"/>
      <c r="B21605"/>
      <c r="C21605"/>
      <c r="D21605"/>
      <c r="E21605" s="148"/>
      <c r="F21605" s="148"/>
      <c r="G21605" s="149"/>
      <c r="H21605" s="148"/>
      <c r="I21605"/>
    </row>
    <row r="21606" spans="1:9" x14ac:dyDescent="0.25">
      <c r="A21606"/>
      <c r="B21606"/>
      <c r="C21606"/>
      <c r="D21606"/>
      <c r="E21606" s="148"/>
      <c r="F21606" s="148"/>
      <c r="G21606" s="149"/>
      <c r="H21606" s="148"/>
      <c r="I21606"/>
    </row>
    <row r="21607" spans="1:9" x14ac:dyDescent="0.25">
      <c r="A21607"/>
      <c r="B21607"/>
      <c r="C21607"/>
      <c r="D21607"/>
      <c r="E21607" s="148"/>
      <c r="F21607" s="148"/>
      <c r="G21607" s="149"/>
      <c r="H21607" s="148"/>
      <c r="I21607"/>
    </row>
    <row r="21608" spans="1:9" x14ac:dyDescent="0.25">
      <c r="A21608"/>
      <c r="B21608"/>
      <c r="C21608"/>
      <c r="D21608"/>
      <c r="E21608" s="148"/>
      <c r="F21608" s="148"/>
      <c r="G21608" s="149"/>
      <c r="H21608" s="148"/>
      <c r="I21608"/>
    </row>
    <row r="21609" spans="1:9" x14ac:dyDescent="0.25">
      <c r="A21609"/>
      <c r="B21609"/>
      <c r="C21609"/>
      <c r="D21609"/>
      <c r="E21609" s="148"/>
      <c r="F21609" s="148"/>
      <c r="G21609" s="149"/>
      <c r="H21609" s="148"/>
      <c r="I21609"/>
    </row>
    <row r="21610" spans="1:9" x14ac:dyDescent="0.25">
      <c r="A21610"/>
      <c r="B21610"/>
      <c r="C21610"/>
      <c r="D21610"/>
      <c r="E21610" s="148"/>
      <c r="F21610" s="148"/>
      <c r="G21610" s="149"/>
      <c r="H21610" s="148"/>
      <c r="I21610"/>
    </row>
    <row r="21611" spans="1:9" x14ac:dyDescent="0.25">
      <c r="A21611"/>
      <c r="B21611"/>
      <c r="C21611"/>
      <c r="D21611"/>
      <c r="E21611" s="148"/>
      <c r="F21611" s="148"/>
      <c r="G21611" s="149"/>
      <c r="H21611" s="148"/>
      <c r="I21611"/>
    </row>
    <row r="21612" spans="1:9" x14ac:dyDescent="0.25">
      <c r="A21612"/>
      <c r="B21612"/>
      <c r="C21612"/>
      <c r="D21612"/>
      <c r="E21612" s="148"/>
      <c r="F21612" s="148"/>
      <c r="G21612" s="149"/>
      <c r="H21612" s="148"/>
      <c r="I21612"/>
    </row>
    <row r="21613" spans="1:9" x14ac:dyDescent="0.25">
      <c r="A21613"/>
      <c r="B21613"/>
      <c r="C21613"/>
      <c r="D21613"/>
      <c r="E21613" s="148"/>
      <c r="F21613" s="148"/>
      <c r="G21613" s="149"/>
      <c r="H21613" s="148"/>
      <c r="I21613"/>
    </row>
    <row r="21614" spans="1:9" x14ac:dyDescent="0.25">
      <c r="A21614"/>
      <c r="B21614"/>
      <c r="C21614"/>
      <c r="D21614"/>
      <c r="E21614" s="148"/>
      <c r="F21614" s="148"/>
      <c r="G21614" s="149"/>
      <c r="H21614" s="148"/>
      <c r="I21614"/>
    </row>
    <row r="21615" spans="1:9" x14ac:dyDescent="0.25">
      <c r="A21615"/>
      <c r="B21615"/>
      <c r="C21615"/>
      <c r="D21615"/>
      <c r="E21615" s="148"/>
      <c r="F21615" s="148"/>
      <c r="G21615" s="149"/>
      <c r="H21615" s="148"/>
      <c r="I21615"/>
    </row>
    <row r="21616" spans="1:9" x14ac:dyDescent="0.25">
      <c r="A21616"/>
      <c r="B21616"/>
      <c r="C21616"/>
      <c r="D21616"/>
      <c r="E21616" s="148"/>
      <c r="F21616" s="148"/>
      <c r="G21616" s="149"/>
      <c r="H21616" s="148"/>
      <c r="I21616"/>
    </row>
    <row r="21617" spans="1:9" x14ac:dyDescent="0.25">
      <c r="A21617"/>
      <c r="B21617"/>
      <c r="C21617"/>
      <c r="D21617"/>
      <c r="E21617" s="148"/>
      <c r="F21617" s="148"/>
      <c r="G21617" s="149"/>
      <c r="H21617" s="148"/>
      <c r="I21617"/>
    </row>
    <row r="21618" spans="1:9" x14ac:dyDescent="0.25">
      <c r="A21618"/>
      <c r="B21618"/>
      <c r="C21618"/>
      <c r="D21618"/>
      <c r="E21618" s="148"/>
      <c r="F21618" s="148"/>
      <c r="G21618" s="149"/>
      <c r="H21618" s="148"/>
      <c r="I21618"/>
    </row>
    <row r="21619" spans="1:9" x14ac:dyDescent="0.25">
      <c r="A21619"/>
      <c r="B21619"/>
      <c r="C21619"/>
      <c r="D21619"/>
      <c r="E21619" s="148"/>
      <c r="F21619" s="148"/>
      <c r="G21619" s="149"/>
      <c r="H21619" s="148"/>
      <c r="I21619"/>
    </row>
    <row r="21620" spans="1:9" x14ac:dyDescent="0.25">
      <c r="A21620"/>
      <c r="B21620"/>
      <c r="C21620"/>
      <c r="D21620"/>
      <c r="E21620" s="148"/>
      <c r="F21620" s="148"/>
      <c r="G21620" s="149"/>
      <c r="H21620" s="148"/>
      <c r="I21620"/>
    </row>
    <row r="21621" spans="1:9" x14ac:dyDescent="0.25">
      <c r="A21621"/>
      <c r="B21621"/>
      <c r="C21621"/>
      <c r="D21621"/>
      <c r="E21621" s="148"/>
      <c r="F21621" s="148"/>
      <c r="G21621" s="149"/>
      <c r="H21621" s="148"/>
      <c r="I21621"/>
    </row>
    <row r="21622" spans="1:9" x14ac:dyDescent="0.25">
      <c r="A21622"/>
      <c r="B21622"/>
      <c r="C21622"/>
      <c r="D21622"/>
      <c r="E21622" s="148"/>
      <c r="F21622" s="148"/>
      <c r="G21622" s="149"/>
      <c r="H21622" s="148"/>
      <c r="I21622"/>
    </row>
    <row r="21623" spans="1:9" x14ac:dyDescent="0.25">
      <c r="A21623"/>
      <c r="B21623"/>
      <c r="C21623"/>
      <c r="D21623"/>
      <c r="E21623" s="148"/>
      <c r="F21623" s="148"/>
      <c r="G21623" s="149"/>
      <c r="H21623" s="148"/>
      <c r="I21623"/>
    </row>
    <row r="21624" spans="1:9" x14ac:dyDescent="0.25">
      <c r="A21624"/>
      <c r="B21624"/>
      <c r="C21624"/>
      <c r="D21624"/>
      <c r="E21624" s="148"/>
      <c r="F21624" s="148"/>
      <c r="G21624" s="149"/>
      <c r="H21624" s="148"/>
      <c r="I21624"/>
    </row>
    <row r="21625" spans="1:9" x14ac:dyDescent="0.25">
      <c r="A21625"/>
      <c r="B21625"/>
      <c r="C21625"/>
      <c r="D21625"/>
      <c r="E21625" s="148"/>
      <c r="F21625" s="148"/>
      <c r="G21625" s="149"/>
      <c r="H21625" s="148"/>
      <c r="I21625"/>
    </row>
    <row r="21626" spans="1:9" x14ac:dyDescent="0.25">
      <c r="A21626"/>
      <c r="B21626"/>
      <c r="C21626"/>
      <c r="D21626"/>
      <c r="E21626" s="148"/>
      <c r="F21626" s="148"/>
      <c r="G21626" s="149"/>
      <c r="H21626" s="148"/>
      <c r="I21626"/>
    </row>
    <row r="21627" spans="1:9" x14ac:dyDescent="0.25">
      <c r="A21627"/>
      <c r="B21627"/>
      <c r="C21627"/>
      <c r="D21627"/>
      <c r="E21627" s="148"/>
      <c r="F21627" s="148"/>
      <c r="G21627" s="149"/>
      <c r="H21627" s="148"/>
      <c r="I21627"/>
    </row>
    <row r="21628" spans="1:9" x14ac:dyDescent="0.25">
      <c r="A21628"/>
      <c r="B21628"/>
      <c r="C21628"/>
      <c r="D21628"/>
      <c r="E21628" s="148"/>
      <c r="F21628" s="148"/>
      <c r="G21628" s="149"/>
      <c r="H21628" s="148"/>
      <c r="I21628"/>
    </row>
    <row r="21629" spans="1:9" x14ac:dyDescent="0.25">
      <c r="A21629"/>
      <c r="B21629"/>
      <c r="C21629"/>
      <c r="D21629"/>
      <c r="E21629" s="148"/>
      <c r="F21629" s="148"/>
      <c r="G21629" s="149"/>
      <c r="H21629" s="148"/>
      <c r="I21629"/>
    </row>
    <row r="21630" spans="1:9" x14ac:dyDescent="0.25">
      <c r="A21630"/>
      <c r="B21630"/>
      <c r="C21630"/>
      <c r="D21630"/>
      <c r="E21630" s="148"/>
      <c r="F21630" s="148"/>
      <c r="G21630" s="149"/>
      <c r="H21630" s="148"/>
      <c r="I21630"/>
    </row>
    <row r="21631" spans="1:9" x14ac:dyDescent="0.25">
      <c r="A21631"/>
      <c r="B21631"/>
      <c r="C21631"/>
      <c r="D21631"/>
      <c r="E21631" s="148"/>
      <c r="F21631" s="148"/>
      <c r="G21631" s="149"/>
      <c r="H21631" s="148"/>
      <c r="I21631"/>
    </row>
    <row r="21632" spans="1:9" x14ac:dyDescent="0.25">
      <c r="A21632"/>
      <c r="B21632"/>
      <c r="C21632"/>
      <c r="D21632"/>
      <c r="E21632" s="148"/>
      <c r="F21632" s="148"/>
      <c r="G21632" s="149"/>
      <c r="H21632" s="148"/>
      <c r="I21632"/>
    </row>
    <row r="21633" spans="1:9" x14ac:dyDescent="0.25">
      <c r="A21633"/>
      <c r="B21633"/>
      <c r="C21633"/>
      <c r="D21633"/>
      <c r="E21633" s="148"/>
      <c r="F21633" s="148"/>
      <c r="G21633" s="149"/>
      <c r="H21633" s="148"/>
      <c r="I21633"/>
    </row>
    <row r="21634" spans="1:9" x14ac:dyDescent="0.25">
      <c r="A21634"/>
      <c r="B21634"/>
      <c r="C21634"/>
      <c r="D21634"/>
      <c r="E21634" s="148"/>
      <c r="F21634" s="148"/>
      <c r="G21634" s="149"/>
      <c r="H21634" s="148"/>
      <c r="I21634"/>
    </row>
    <row r="21635" spans="1:9" x14ac:dyDescent="0.25">
      <c r="A21635"/>
      <c r="B21635"/>
      <c r="C21635"/>
      <c r="D21635"/>
      <c r="E21635" s="148"/>
      <c r="F21635" s="148"/>
      <c r="G21635" s="149"/>
      <c r="H21635" s="148"/>
      <c r="I21635"/>
    </row>
    <row r="21636" spans="1:9" x14ac:dyDescent="0.25">
      <c r="A21636"/>
      <c r="B21636"/>
      <c r="C21636"/>
      <c r="D21636"/>
      <c r="E21636" s="148"/>
      <c r="F21636" s="148"/>
      <c r="G21636" s="149"/>
      <c r="H21636" s="148"/>
      <c r="I21636"/>
    </row>
    <row r="21637" spans="1:9" x14ac:dyDescent="0.25">
      <c r="A21637"/>
      <c r="B21637"/>
      <c r="C21637"/>
      <c r="D21637"/>
      <c r="E21637" s="148"/>
      <c r="F21637" s="148"/>
      <c r="G21637" s="149"/>
      <c r="H21637" s="148"/>
      <c r="I21637"/>
    </row>
    <row r="21638" spans="1:9" x14ac:dyDescent="0.25">
      <c r="A21638"/>
      <c r="B21638"/>
      <c r="C21638"/>
      <c r="D21638"/>
      <c r="E21638" s="148"/>
      <c r="F21638" s="148"/>
      <c r="G21638" s="149"/>
      <c r="H21638" s="148"/>
      <c r="I21638"/>
    </row>
    <row r="21639" spans="1:9" x14ac:dyDescent="0.25">
      <c r="A21639"/>
      <c r="B21639"/>
      <c r="C21639"/>
      <c r="D21639"/>
      <c r="E21639" s="148"/>
      <c r="F21639" s="148"/>
      <c r="G21639" s="149"/>
      <c r="H21639" s="148"/>
      <c r="I21639"/>
    </row>
    <row r="21640" spans="1:9" x14ac:dyDescent="0.25">
      <c r="A21640"/>
      <c r="B21640"/>
      <c r="C21640"/>
      <c r="D21640"/>
      <c r="E21640" s="148"/>
      <c r="F21640" s="148"/>
      <c r="G21640" s="149"/>
      <c r="H21640" s="148"/>
      <c r="I21640"/>
    </row>
    <row r="21641" spans="1:9" x14ac:dyDescent="0.25">
      <c r="A21641"/>
      <c r="B21641"/>
      <c r="C21641"/>
      <c r="D21641"/>
      <c r="E21641" s="148"/>
      <c r="F21641" s="148"/>
      <c r="G21641" s="149"/>
      <c r="H21641" s="148"/>
      <c r="I21641"/>
    </row>
    <row r="21642" spans="1:9" x14ac:dyDescent="0.25">
      <c r="A21642"/>
      <c r="B21642"/>
      <c r="C21642"/>
      <c r="D21642"/>
      <c r="E21642" s="148"/>
      <c r="F21642" s="148"/>
      <c r="G21642" s="149"/>
      <c r="H21642" s="148"/>
      <c r="I21642"/>
    </row>
    <row r="21643" spans="1:9" x14ac:dyDescent="0.25">
      <c r="A21643"/>
      <c r="B21643"/>
      <c r="C21643"/>
      <c r="D21643"/>
      <c r="E21643" s="148"/>
      <c r="F21643" s="148"/>
      <c r="G21643" s="149"/>
      <c r="H21643" s="148"/>
      <c r="I21643"/>
    </row>
    <row r="21644" spans="1:9" x14ac:dyDescent="0.25">
      <c r="A21644"/>
      <c r="B21644"/>
      <c r="C21644"/>
      <c r="D21644"/>
      <c r="E21644" s="148"/>
      <c r="F21644" s="148"/>
      <c r="G21644" s="149"/>
      <c r="H21644" s="148"/>
      <c r="I21644"/>
    </row>
    <row r="21645" spans="1:9" x14ac:dyDescent="0.25">
      <c r="A21645"/>
      <c r="B21645"/>
      <c r="C21645"/>
      <c r="D21645"/>
      <c r="E21645" s="148"/>
      <c r="F21645" s="148"/>
      <c r="G21645" s="149"/>
      <c r="H21645" s="148"/>
      <c r="I21645"/>
    </row>
    <row r="21646" spans="1:9" x14ac:dyDescent="0.25">
      <c r="A21646"/>
      <c r="B21646"/>
      <c r="C21646"/>
      <c r="D21646"/>
      <c r="E21646" s="148"/>
      <c r="F21646" s="148"/>
      <c r="G21646" s="149"/>
      <c r="H21646" s="148"/>
      <c r="I21646"/>
    </row>
    <row r="21647" spans="1:9" x14ac:dyDescent="0.25">
      <c r="A21647"/>
      <c r="B21647"/>
      <c r="C21647"/>
      <c r="D21647"/>
      <c r="E21647" s="148"/>
      <c r="F21647" s="148"/>
      <c r="G21647" s="149"/>
      <c r="H21647" s="148"/>
      <c r="I21647"/>
    </row>
    <row r="21648" spans="1:9" x14ac:dyDescent="0.25">
      <c r="A21648"/>
      <c r="B21648"/>
      <c r="C21648"/>
      <c r="D21648"/>
      <c r="E21648" s="148"/>
      <c r="F21648" s="148"/>
      <c r="G21648" s="149"/>
      <c r="H21648" s="148"/>
      <c r="I21648"/>
    </row>
    <row r="21649" spans="1:9" x14ac:dyDescent="0.25">
      <c r="A21649"/>
      <c r="B21649"/>
      <c r="C21649"/>
      <c r="D21649"/>
      <c r="E21649" s="148"/>
      <c r="F21649" s="148"/>
      <c r="G21649" s="149"/>
      <c r="H21649" s="148"/>
      <c r="I21649"/>
    </row>
    <row r="21650" spans="1:9" x14ac:dyDescent="0.25">
      <c r="A21650"/>
      <c r="B21650"/>
      <c r="C21650"/>
      <c r="D21650"/>
      <c r="E21650" s="148"/>
      <c r="F21650" s="148"/>
      <c r="G21650" s="149"/>
      <c r="H21650" s="148"/>
      <c r="I21650"/>
    </row>
    <row r="21651" spans="1:9" x14ac:dyDescent="0.25">
      <c r="A21651"/>
      <c r="B21651"/>
      <c r="C21651"/>
      <c r="D21651"/>
      <c r="E21651" s="148"/>
      <c r="F21651" s="148"/>
      <c r="G21651" s="149"/>
      <c r="H21651" s="148"/>
      <c r="I21651"/>
    </row>
    <row r="21652" spans="1:9" x14ac:dyDescent="0.25">
      <c r="A21652"/>
      <c r="B21652"/>
      <c r="C21652"/>
      <c r="D21652"/>
      <c r="E21652" s="148"/>
      <c r="F21652" s="148"/>
      <c r="G21652" s="149"/>
      <c r="H21652" s="148"/>
      <c r="I21652"/>
    </row>
    <row r="21653" spans="1:9" x14ac:dyDescent="0.25">
      <c r="A21653"/>
      <c r="B21653"/>
      <c r="C21653"/>
      <c r="D21653"/>
      <c r="E21653" s="148"/>
      <c r="F21653" s="148"/>
      <c r="G21653" s="149"/>
      <c r="H21653" s="148"/>
      <c r="I21653"/>
    </row>
    <row r="21654" spans="1:9" x14ac:dyDescent="0.25">
      <c r="A21654"/>
      <c r="B21654"/>
      <c r="C21654"/>
      <c r="D21654"/>
      <c r="E21654" s="148"/>
      <c r="F21654" s="148"/>
      <c r="G21654" s="149"/>
      <c r="H21654" s="148"/>
      <c r="I21654"/>
    </row>
    <row r="21655" spans="1:9" x14ac:dyDescent="0.25">
      <c r="A21655"/>
      <c r="B21655"/>
      <c r="C21655"/>
      <c r="D21655"/>
      <c r="E21655" s="148"/>
      <c r="F21655" s="148"/>
      <c r="G21655" s="149"/>
      <c r="H21655" s="148"/>
      <c r="I21655"/>
    </row>
    <row r="21656" spans="1:9" x14ac:dyDescent="0.25">
      <c r="A21656"/>
      <c r="B21656"/>
      <c r="C21656"/>
      <c r="D21656"/>
      <c r="E21656" s="148"/>
      <c r="F21656" s="148"/>
      <c r="G21656" s="149"/>
      <c r="H21656" s="148"/>
      <c r="I21656"/>
    </row>
    <row r="21657" spans="1:9" x14ac:dyDescent="0.25">
      <c r="A21657"/>
      <c r="B21657"/>
      <c r="C21657"/>
      <c r="D21657"/>
      <c r="E21657" s="148"/>
      <c r="F21657" s="148"/>
      <c r="G21657" s="149"/>
      <c r="H21657" s="148"/>
      <c r="I21657"/>
    </row>
    <row r="21658" spans="1:9" x14ac:dyDescent="0.25">
      <c r="A21658"/>
      <c r="B21658"/>
      <c r="C21658"/>
      <c r="D21658"/>
      <c r="E21658" s="148"/>
      <c r="F21658" s="148"/>
      <c r="G21658" s="149"/>
      <c r="H21658" s="148"/>
      <c r="I21658"/>
    </row>
    <row r="21659" spans="1:9" x14ac:dyDescent="0.25">
      <c r="A21659"/>
      <c r="B21659"/>
      <c r="C21659"/>
      <c r="D21659"/>
      <c r="E21659" s="148"/>
      <c r="F21659" s="148"/>
      <c r="G21659" s="149"/>
      <c r="H21659" s="148"/>
      <c r="I21659"/>
    </row>
    <row r="21660" spans="1:9" x14ac:dyDescent="0.25">
      <c r="A21660"/>
      <c r="B21660"/>
      <c r="C21660"/>
      <c r="D21660"/>
      <c r="E21660" s="148"/>
      <c r="F21660" s="148"/>
      <c r="G21660" s="149"/>
      <c r="H21660" s="148"/>
      <c r="I21660"/>
    </row>
    <row r="21661" spans="1:9" x14ac:dyDescent="0.25">
      <c r="A21661"/>
      <c r="B21661"/>
      <c r="C21661"/>
      <c r="D21661"/>
      <c r="E21661" s="148"/>
      <c r="F21661" s="148"/>
      <c r="G21661" s="149"/>
      <c r="H21661" s="148"/>
      <c r="I21661"/>
    </row>
    <row r="21662" spans="1:9" x14ac:dyDescent="0.25">
      <c r="A21662"/>
      <c r="B21662"/>
      <c r="C21662"/>
      <c r="D21662"/>
      <c r="E21662" s="148"/>
      <c r="F21662" s="148"/>
      <c r="G21662" s="149"/>
      <c r="H21662" s="148"/>
      <c r="I21662"/>
    </row>
    <row r="21663" spans="1:9" x14ac:dyDescent="0.25">
      <c r="A21663"/>
      <c r="B21663"/>
      <c r="C21663"/>
      <c r="D21663"/>
      <c r="E21663" s="148"/>
      <c r="F21663" s="148"/>
      <c r="G21663" s="149"/>
      <c r="H21663" s="148"/>
      <c r="I21663"/>
    </row>
    <row r="21664" spans="1:9" x14ac:dyDescent="0.25">
      <c r="A21664"/>
      <c r="B21664"/>
      <c r="C21664"/>
      <c r="D21664"/>
      <c r="E21664" s="148"/>
      <c r="F21664" s="148"/>
      <c r="G21664" s="149"/>
      <c r="H21664" s="148"/>
      <c r="I21664"/>
    </row>
    <row r="21665" spans="1:9" x14ac:dyDescent="0.25">
      <c r="A21665"/>
      <c r="B21665"/>
      <c r="C21665"/>
      <c r="D21665"/>
      <c r="E21665" s="148"/>
      <c r="F21665" s="148"/>
      <c r="G21665" s="149"/>
      <c r="H21665" s="148"/>
      <c r="I21665"/>
    </row>
    <row r="21666" spans="1:9" x14ac:dyDescent="0.25">
      <c r="A21666"/>
      <c r="B21666"/>
      <c r="C21666"/>
      <c r="D21666"/>
      <c r="E21666" s="148"/>
      <c r="F21666" s="148"/>
      <c r="G21666" s="149"/>
      <c r="H21666" s="148"/>
      <c r="I21666"/>
    </row>
    <row r="21667" spans="1:9" x14ac:dyDescent="0.25">
      <c r="A21667"/>
      <c r="B21667"/>
      <c r="C21667"/>
      <c r="D21667"/>
      <c r="E21667" s="148"/>
      <c r="F21667" s="148"/>
      <c r="G21667" s="149"/>
      <c r="H21667" s="148"/>
      <c r="I21667"/>
    </row>
    <row r="21668" spans="1:9" x14ac:dyDescent="0.25">
      <c r="A21668"/>
      <c r="B21668"/>
      <c r="C21668"/>
      <c r="D21668"/>
      <c r="E21668" s="148"/>
      <c r="F21668" s="148"/>
      <c r="G21668" s="149"/>
      <c r="H21668" s="148"/>
      <c r="I21668"/>
    </row>
    <row r="21669" spans="1:9" x14ac:dyDescent="0.25">
      <c r="A21669"/>
      <c r="B21669"/>
      <c r="C21669"/>
      <c r="D21669"/>
      <c r="E21669" s="148"/>
      <c r="F21669" s="148"/>
      <c r="G21669" s="149"/>
      <c r="H21669" s="148"/>
      <c r="I21669"/>
    </row>
    <row r="21670" spans="1:9" x14ac:dyDescent="0.25">
      <c r="A21670"/>
      <c r="B21670"/>
      <c r="C21670"/>
      <c r="D21670"/>
      <c r="E21670" s="148"/>
      <c r="F21670" s="148"/>
      <c r="G21670" s="149"/>
      <c r="H21670" s="148"/>
      <c r="I21670"/>
    </row>
    <row r="21671" spans="1:9" x14ac:dyDescent="0.25">
      <c r="A21671"/>
      <c r="B21671"/>
      <c r="C21671"/>
      <c r="D21671"/>
      <c r="E21671" s="148"/>
      <c r="F21671" s="148"/>
      <c r="G21671" s="149"/>
      <c r="H21671" s="148"/>
      <c r="I21671"/>
    </row>
    <row r="21672" spans="1:9" x14ac:dyDescent="0.25">
      <c r="A21672"/>
      <c r="B21672"/>
      <c r="C21672"/>
      <c r="D21672"/>
      <c r="E21672" s="148"/>
      <c r="F21672" s="148"/>
      <c r="G21672" s="149"/>
      <c r="H21672" s="148"/>
      <c r="I21672"/>
    </row>
    <row r="21673" spans="1:9" x14ac:dyDescent="0.25">
      <c r="A21673"/>
      <c r="B21673"/>
      <c r="C21673"/>
      <c r="D21673"/>
      <c r="E21673" s="148"/>
      <c r="F21673" s="148"/>
      <c r="G21673" s="149"/>
      <c r="H21673" s="148"/>
      <c r="I21673"/>
    </row>
    <row r="21674" spans="1:9" x14ac:dyDescent="0.25">
      <c r="A21674"/>
      <c r="B21674"/>
      <c r="C21674"/>
      <c r="D21674"/>
      <c r="E21674" s="148"/>
      <c r="F21674" s="148"/>
      <c r="G21674" s="149"/>
      <c r="H21674" s="148"/>
      <c r="I21674"/>
    </row>
    <row r="21675" spans="1:9" x14ac:dyDescent="0.25">
      <c r="A21675"/>
      <c r="B21675"/>
      <c r="C21675"/>
      <c r="D21675"/>
      <c r="E21675" s="148"/>
      <c r="F21675" s="148"/>
      <c r="G21675" s="149"/>
      <c r="H21675" s="148"/>
      <c r="I21675"/>
    </row>
    <row r="21676" spans="1:9" x14ac:dyDescent="0.25">
      <c r="A21676"/>
      <c r="B21676"/>
      <c r="C21676"/>
      <c r="D21676"/>
      <c r="E21676" s="148"/>
      <c r="F21676" s="148"/>
      <c r="G21676" s="149"/>
      <c r="H21676" s="148"/>
      <c r="I21676"/>
    </row>
    <row r="21677" spans="1:9" x14ac:dyDescent="0.25">
      <c r="A21677"/>
      <c r="B21677"/>
      <c r="C21677"/>
      <c r="D21677"/>
      <c r="E21677" s="148"/>
      <c r="F21677" s="148"/>
      <c r="G21677" s="149"/>
      <c r="H21677" s="148"/>
      <c r="I21677"/>
    </row>
    <row r="21678" spans="1:9" x14ac:dyDescent="0.25">
      <c r="A21678"/>
      <c r="B21678"/>
      <c r="C21678"/>
      <c r="D21678"/>
      <c r="E21678" s="148"/>
      <c r="F21678" s="148"/>
      <c r="G21678" s="149"/>
      <c r="H21678" s="148"/>
      <c r="I21678"/>
    </row>
    <row r="21679" spans="1:9" x14ac:dyDescent="0.25">
      <c r="A21679"/>
      <c r="B21679"/>
      <c r="C21679"/>
      <c r="D21679"/>
      <c r="E21679" s="148"/>
      <c r="F21679" s="148"/>
      <c r="G21679" s="149"/>
      <c r="H21679" s="148"/>
      <c r="I21679"/>
    </row>
    <row r="21680" spans="1:9" x14ac:dyDescent="0.25">
      <c r="A21680"/>
      <c r="B21680"/>
      <c r="C21680"/>
      <c r="D21680"/>
      <c r="E21680" s="148"/>
      <c r="F21680" s="148"/>
      <c r="G21680" s="149"/>
      <c r="H21680" s="148"/>
      <c r="I21680"/>
    </row>
    <row r="21681" spans="1:9" x14ac:dyDescent="0.25">
      <c r="A21681"/>
      <c r="B21681"/>
      <c r="C21681"/>
      <c r="D21681"/>
      <c r="E21681" s="148"/>
      <c r="F21681" s="148"/>
      <c r="G21681" s="149"/>
      <c r="H21681" s="148"/>
      <c r="I21681"/>
    </row>
    <row r="21682" spans="1:9" x14ac:dyDescent="0.25">
      <c r="A21682"/>
      <c r="B21682"/>
      <c r="C21682"/>
      <c r="D21682"/>
      <c r="E21682" s="148"/>
      <c r="F21682" s="148"/>
      <c r="G21682" s="149"/>
      <c r="H21682" s="148"/>
      <c r="I21682"/>
    </row>
    <row r="21683" spans="1:9" x14ac:dyDescent="0.25">
      <c r="A21683"/>
      <c r="B21683"/>
      <c r="C21683"/>
      <c r="D21683"/>
      <c r="E21683" s="148"/>
      <c r="F21683" s="148"/>
      <c r="G21683" s="149"/>
      <c r="H21683" s="148"/>
      <c r="I21683"/>
    </row>
    <row r="21684" spans="1:9" x14ac:dyDescent="0.25">
      <c r="A21684"/>
      <c r="B21684"/>
      <c r="C21684"/>
      <c r="D21684"/>
      <c r="E21684" s="148"/>
      <c r="F21684" s="148"/>
      <c r="G21684" s="149"/>
      <c r="H21684" s="148"/>
      <c r="I21684"/>
    </row>
    <row r="21685" spans="1:9" x14ac:dyDescent="0.25">
      <c r="A21685"/>
      <c r="B21685"/>
      <c r="C21685"/>
      <c r="D21685"/>
      <c r="E21685" s="148"/>
      <c r="F21685" s="148"/>
      <c r="G21685" s="149"/>
      <c r="H21685" s="148"/>
      <c r="I21685"/>
    </row>
    <row r="21686" spans="1:9" x14ac:dyDescent="0.25">
      <c r="A21686"/>
      <c r="B21686"/>
      <c r="C21686"/>
      <c r="D21686"/>
      <c r="E21686" s="148"/>
      <c r="F21686" s="148"/>
      <c r="G21686" s="149"/>
      <c r="H21686" s="148"/>
      <c r="I21686"/>
    </row>
    <row r="21687" spans="1:9" x14ac:dyDescent="0.25">
      <c r="A21687"/>
      <c r="B21687"/>
      <c r="C21687"/>
      <c r="D21687"/>
      <c r="E21687" s="148"/>
      <c r="F21687" s="148"/>
      <c r="G21687" s="149"/>
      <c r="H21687" s="148"/>
      <c r="I21687"/>
    </row>
    <row r="21688" spans="1:9" x14ac:dyDescent="0.25">
      <c r="A21688"/>
      <c r="B21688"/>
      <c r="C21688"/>
      <c r="D21688"/>
      <c r="E21688" s="148"/>
      <c r="F21688" s="148"/>
      <c r="G21688" s="149"/>
      <c r="H21688" s="148"/>
      <c r="I21688"/>
    </row>
    <row r="21689" spans="1:9" x14ac:dyDescent="0.25">
      <c r="A21689"/>
      <c r="B21689"/>
      <c r="C21689"/>
      <c r="D21689"/>
      <c r="E21689" s="148"/>
      <c r="F21689" s="148"/>
      <c r="G21689" s="149"/>
      <c r="H21689" s="148"/>
      <c r="I21689"/>
    </row>
    <row r="21690" spans="1:9" x14ac:dyDescent="0.25">
      <c r="A21690"/>
      <c r="B21690"/>
      <c r="C21690"/>
      <c r="D21690"/>
      <c r="E21690" s="148"/>
      <c r="F21690" s="148"/>
      <c r="G21690" s="149"/>
      <c r="H21690" s="148"/>
      <c r="I21690"/>
    </row>
    <row r="21691" spans="1:9" x14ac:dyDescent="0.25">
      <c r="A21691"/>
      <c r="B21691"/>
      <c r="C21691"/>
      <c r="D21691"/>
      <c r="E21691" s="148"/>
      <c r="F21691" s="148"/>
      <c r="G21691" s="149"/>
      <c r="H21691" s="148"/>
      <c r="I21691"/>
    </row>
    <row r="21692" spans="1:9" x14ac:dyDescent="0.25">
      <c r="A21692"/>
      <c r="B21692"/>
      <c r="C21692"/>
      <c r="D21692"/>
      <c r="E21692" s="148"/>
      <c r="F21692" s="148"/>
      <c r="G21692" s="149"/>
      <c r="H21692" s="148"/>
      <c r="I21692"/>
    </row>
    <row r="21693" spans="1:9" x14ac:dyDescent="0.25">
      <c r="A21693"/>
      <c r="B21693"/>
      <c r="C21693"/>
      <c r="D21693"/>
      <c r="E21693" s="148"/>
      <c r="F21693" s="148"/>
      <c r="G21693" s="149"/>
      <c r="H21693" s="148"/>
      <c r="I21693"/>
    </row>
    <row r="21694" spans="1:9" x14ac:dyDescent="0.25">
      <c r="A21694"/>
      <c r="B21694"/>
      <c r="C21694"/>
      <c r="D21694"/>
      <c r="E21694" s="148"/>
      <c r="F21694" s="148"/>
      <c r="G21694" s="149"/>
      <c r="H21694" s="148"/>
      <c r="I21694"/>
    </row>
    <row r="21695" spans="1:9" x14ac:dyDescent="0.25">
      <c r="A21695"/>
      <c r="B21695"/>
      <c r="C21695"/>
      <c r="D21695"/>
      <c r="E21695" s="148"/>
      <c r="F21695" s="148"/>
      <c r="G21695" s="149"/>
      <c r="H21695" s="148"/>
      <c r="I21695"/>
    </row>
    <row r="21696" spans="1:9" x14ac:dyDescent="0.25">
      <c r="A21696"/>
      <c r="B21696"/>
      <c r="C21696"/>
      <c r="D21696"/>
      <c r="E21696" s="148"/>
      <c r="F21696" s="148"/>
      <c r="G21696" s="149"/>
      <c r="H21696" s="148"/>
      <c r="I21696"/>
    </row>
    <row r="21697" spans="1:9" x14ac:dyDescent="0.25">
      <c r="A21697"/>
      <c r="B21697"/>
      <c r="C21697"/>
      <c r="D21697"/>
      <c r="E21697" s="148"/>
      <c r="F21697" s="148"/>
      <c r="G21697" s="149"/>
      <c r="H21697" s="148"/>
      <c r="I21697"/>
    </row>
    <row r="21698" spans="1:9" x14ac:dyDescent="0.25">
      <c r="A21698"/>
      <c r="B21698"/>
      <c r="C21698"/>
      <c r="D21698"/>
      <c r="E21698" s="148"/>
      <c r="F21698" s="148"/>
      <c r="G21698" s="149"/>
      <c r="H21698" s="148"/>
      <c r="I21698"/>
    </row>
    <row r="21699" spans="1:9" x14ac:dyDescent="0.25">
      <c r="A21699"/>
      <c r="B21699"/>
      <c r="C21699"/>
      <c r="D21699"/>
      <c r="E21699" s="148"/>
      <c r="F21699" s="148"/>
      <c r="G21699" s="149"/>
      <c r="H21699" s="148"/>
      <c r="I21699"/>
    </row>
    <row r="21700" spans="1:9" x14ac:dyDescent="0.25">
      <c r="A21700"/>
      <c r="B21700"/>
      <c r="C21700"/>
      <c r="D21700"/>
      <c r="E21700" s="148"/>
      <c r="F21700" s="148"/>
      <c r="G21700" s="149"/>
      <c r="H21700" s="148"/>
      <c r="I21700"/>
    </row>
    <row r="21701" spans="1:9" x14ac:dyDescent="0.25">
      <c r="A21701"/>
      <c r="B21701"/>
      <c r="C21701"/>
      <c r="D21701"/>
      <c r="E21701" s="148"/>
      <c r="F21701" s="148"/>
      <c r="G21701" s="149"/>
      <c r="H21701" s="148"/>
      <c r="I21701"/>
    </row>
    <row r="21702" spans="1:9" x14ac:dyDescent="0.25">
      <c r="A21702"/>
      <c r="B21702"/>
      <c r="C21702"/>
      <c r="D21702"/>
      <c r="E21702" s="148"/>
      <c r="F21702" s="148"/>
      <c r="G21702" s="149"/>
      <c r="H21702" s="148"/>
      <c r="I21702"/>
    </row>
    <row r="21703" spans="1:9" x14ac:dyDescent="0.25">
      <c r="A21703"/>
      <c r="B21703"/>
      <c r="C21703"/>
      <c r="D21703"/>
      <c r="E21703" s="148"/>
      <c r="F21703" s="148"/>
      <c r="G21703" s="149"/>
      <c r="H21703" s="148"/>
      <c r="I21703"/>
    </row>
    <row r="21704" spans="1:9" x14ac:dyDescent="0.25">
      <c r="A21704"/>
      <c r="B21704"/>
      <c r="C21704"/>
      <c r="D21704"/>
      <c r="E21704" s="148"/>
      <c r="F21704" s="148"/>
      <c r="G21704" s="149"/>
      <c r="H21704" s="148"/>
      <c r="I21704"/>
    </row>
    <row r="21705" spans="1:9" x14ac:dyDescent="0.25">
      <c r="A21705"/>
      <c r="B21705"/>
      <c r="C21705"/>
      <c r="D21705"/>
      <c r="E21705" s="148"/>
      <c r="F21705" s="148"/>
      <c r="G21705" s="149"/>
      <c r="H21705" s="148"/>
      <c r="I21705"/>
    </row>
    <row r="21706" spans="1:9" x14ac:dyDescent="0.25">
      <c r="A21706"/>
      <c r="B21706"/>
      <c r="C21706"/>
      <c r="D21706"/>
      <c r="E21706" s="148"/>
      <c r="F21706" s="148"/>
      <c r="G21706" s="149"/>
      <c r="H21706" s="148"/>
      <c r="I21706"/>
    </row>
    <row r="21707" spans="1:9" x14ac:dyDescent="0.25">
      <c r="A21707"/>
      <c r="B21707"/>
      <c r="C21707"/>
      <c r="D21707"/>
      <c r="E21707" s="148"/>
      <c r="F21707" s="148"/>
      <c r="G21707" s="149"/>
      <c r="H21707" s="148"/>
      <c r="I21707"/>
    </row>
    <row r="21708" spans="1:9" x14ac:dyDescent="0.25">
      <c r="A21708"/>
      <c r="B21708"/>
      <c r="C21708"/>
      <c r="D21708"/>
      <c r="E21708" s="148"/>
      <c r="F21708" s="148"/>
      <c r="G21708" s="149"/>
      <c r="H21708" s="148"/>
      <c r="I21708"/>
    </row>
    <row r="21709" spans="1:9" x14ac:dyDescent="0.25">
      <c r="A21709"/>
      <c r="B21709"/>
      <c r="C21709"/>
      <c r="D21709"/>
      <c r="E21709" s="148"/>
      <c r="F21709" s="148"/>
      <c r="G21709" s="149"/>
      <c r="H21709" s="148"/>
      <c r="I21709"/>
    </row>
    <row r="21710" spans="1:9" x14ac:dyDescent="0.25">
      <c r="A21710"/>
      <c r="B21710"/>
      <c r="C21710"/>
      <c r="D21710"/>
      <c r="E21710" s="148"/>
      <c r="F21710" s="148"/>
      <c r="G21710" s="149"/>
      <c r="H21710" s="148"/>
      <c r="I21710"/>
    </row>
    <row r="21711" spans="1:9" x14ac:dyDescent="0.25">
      <c r="A21711"/>
      <c r="B21711"/>
      <c r="C21711"/>
      <c r="D21711"/>
      <c r="E21711" s="148"/>
      <c r="F21711" s="148"/>
      <c r="G21711" s="149"/>
      <c r="H21711" s="148"/>
      <c r="I21711"/>
    </row>
    <row r="21712" spans="1:9" x14ac:dyDescent="0.25">
      <c r="A21712"/>
      <c r="B21712"/>
      <c r="C21712"/>
      <c r="D21712"/>
      <c r="E21712" s="148"/>
      <c r="F21712" s="148"/>
      <c r="G21712" s="149"/>
      <c r="H21712" s="148"/>
      <c r="I21712"/>
    </row>
    <row r="21713" spans="1:9" x14ac:dyDescent="0.25">
      <c r="A21713"/>
      <c r="B21713"/>
      <c r="C21713"/>
      <c r="D21713"/>
      <c r="E21713" s="148"/>
      <c r="F21713" s="148"/>
      <c r="G21713" s="149"/>
      <c r="H21713" s="148"/>
      <c r="I21713"/>
    </row>
    <row r="21714" spans="1:9" x14ac:dyDescent="0.25">
      <c r="A21714"/>
      <c r="B21714"/>
      <c r="C21714"/>
      <c r="D21714"/>
      <c r="E21714" s="148"/>
      <c r="F21714" s="148"/>
      <c r="G21714" s="149"/>
      <c r="H21714" s="148"/>
      <c r="I21714"/>
    </row>
    <row r="21715" spans="1:9" x14ac:dyDescent="0.25">
      <c r="A21715"/>
      <c r="B21715"/>
      <c r="C21715"/>
      <c r="D21715"/>
      <c r="E21715" s="148"/>
      <c r="F21715" s="148"/>
      <c r="G21715" s="149"/>
      <c r="H21715" s="148"/>
      <c r="I21715"/>
    </row>
    <row r="21716" spans="1:9" x14ac:dyDescent="0.25">
      <c r="A21716"/>
      <c r="B21716"/>
      <c r="C21716"/>
      <c r="D21716"/>
      <c r="E21716" s="148"/>
      <c r="F21716" s="148"/>
      <c r="G21716" s="149"/>
      <c r="H21716" s="148"/>
      <c r="I21716"/>
    </row>
    <row r="21717" spans="1:9" x14ac:dyDescent="0.25">
      <c r="A21717"/>
      <c r="B21717"/>
      <c r="C21717"/>
      <c r="D21717"/>
      <c r="E21717" s="148"/>
      <c r="F21717" s="148"/>
      <c r="G21717" s="149"/>
      <c r="H21717" s="148"/>
      <c r="I21717"/>
    </row>
    <row r="21718" spans="1:9" x14ac:dyDescent="0.25">
      <c r="A21718"/>
      <c r="B21718"/>
      <c r="C21718"/>
      <c r="D21718"/>
      <c r="E21718" s="148"/>
      <c r="F21718" s="148"/>
      <c r="G21718" s="149"/>
      <c r="H21718" s="148"/>
      <c r="I21718"/>
    </row>
    <row r="21719" spans="1:9" x14ac:dyDescent="0.25">
      <c r="A21719"/>
      <c r="B21719"/>
      <c r="C21719"/>
      <c r="D21719"/>
      <c r="E21719" s="148"/>
      <c r="F21719" s="148"/>
      <c r="G21719" s="149"/>
      <c r="H21719" s="148"/>
      <c r="I21719"/>
    </row>
    <row r="21720" spans="1:9" x14ac:dyDescent="0.25">
      <c r="A21720"/>
      <c r="B21720"/>
      <c r="C21720"/>
      <c r="D21720"/>
      <c r="E21720" s="148"/>
      <c r="F21720" s="148"/>
      <c r="G21720" s="149"/>
      <c r="H21720" s="148"/>
      <c r="I21720"/>
    </row>
    <row r="21721" spans="1:9" x14ac:dyDescent="0.25">
      <c r="A21721"/>
      <c r="B21721"/>
      <c r="C21721"/>
      <c r="D21721"/>
      <c r="E21721" s="148"/>
      <c r="F21721" s="148"/>
      <c r="G21721" s="149"/>
      <c r="H21721" s="148"/>
      <c r="I21721"/>
    </row>
    <row r="21722" spans="1:9" x14ac:dyDescent="0.25">
      <c r="A21722"/>
      <c r="B21722"/>
      <c r="C21722"/>
      <c r="D21722"/>
      <c r="E21722" s="148"/>
      <c r="F21722" s="148"/>
      <c r="G21722" s="149"/>
      <c r="H21722" s="148"/>
      <c r="I21722"/>
    </row>
    <row r="21723" spans="1:9" x14ac:dyDescent="0.25">
      <c r="A21723"/>
      <c r="B21723"/>
      <c r="C21723"/>
      <c r="D21723"/>
      <c r="E21723" s="148"/>
      <c r="F21723" s="148"/>
      <c r="G21723" s="149"/>
      <c r="H21723" s="148"/>
      <c r="I21723"/>
    </row>
    <row r="21724" spans="1:9" x14ac:dyDescent="0.25">
      <c r="A21724"/>
      <c r="B21724"/>
      <c r="C21724"/>
      <c r="D21724"/>
      <c r="E21724" s="148"/>
      <c r="F21724" s="148"/>
      <c r="G21724" s="149"/>
      <c r="H21724" s="148"/>
      <c r="I21724"/>
    </row>
    <row r="21725" spans="1:9" x14ac:dyDescent="0.25">
      <c r="A21725"/>
      <c r="B21725"/>
      <c r="C21725"/>
      <c r="D21725"/>
      <c r="E21725" s="148"/>
      <c r="F21725" s="148"/>
      <c r="G21725" s="149"/>
      <c r="H21725" s="148"/>
      <c r="I21725"/>
    </row>
    <row r="21726" spans="1:9" x14ac:dyDescent="0.25">
      <c r="A21726"/>
      <c r="B21726"/>
      <c r="C21726"/>
      <c r="D21726"/>
      <c r="E21726" s="148"/>
      <c r="F21726" s="148"/>
      <c r="G21726" s="149"/>
      <c r="H21726" s="148"/>
      <c r="I21726"/>
    </row>
    <row r="21727" spans="1:9" x14ac:dyDescent="0.25">
      <c r="A21727"/>
      <c r="B21727"/>
      <c r="C21727"/>
      <c r="D21727"/>
      <c r="E21727" s="148"/>
      <c r="F21727" s="148"/>
      <c r="G21727" s="149"/>
      <c r="H21727" s="148"/>
      <c r="I21727"/>
    </row>
    <row r="21728" spans="1:9" x14ac:dyDescent="0.25">
      <c r="A21728"/>
      <c r="B21728"/>
      <c r="C21728"/>
      <c r="D21728"/>
      <c r="E21728" s="148"/>
      <c r="F21728" s="148"/>
      <c r="G21728" s="149"/>
      <c r="H21728" s="148"/>
      <c r="I21728"/>
    </row>
    <row r="21729" spans="1:9" x14ac:dyDescent="0.25">
      <c r="A21729"/>
      <c r="B21729"/>
      <c r="C21729"/>
      <c r="D21729"/>
      <c r="E21729" s="148"/>
      <c r="F21729" s="148"/>
      <c r="G21729" s="149"/>
      <c r="H21729" s="148"/>
      <c r="I21729"/>
    </row>
    <row r="21730" spans="1:9" x14ac:dyDescent="0.25">
      <c r="A21730"/>
      <c r="B21730"/>
      <c r="C21730"/>
      <c r="D21730"/>
      <c r="E21730" s="148"/>
      <c r="F21730" s="148"/>
      <c r="G21730" s="149"/>
      <c r="H21730" s="148"/>
      <c r="I21730"/>
    </row>
    <row r="21731" spans="1:9" x14ac:dyDescent="0.25">
      <c r="A21731"/>
      <c r="B21731"/>
      <c r="C21731"/>
      <c r="D21731"/>
      <c r="E21731" s="148"/>
      <c r="F21731" s="148"/>
      <c r="G21731" s="149"/>
      <c r="H21731" s="148"/>
      <c r="I21731"/>
    </row>
    <row r="21732" spans="1:9" x14ac:dyDescent="0.25">
      <c r="A21732"/>
      <c r="B21732"/>
      <c r="C21732"/>
      <c r="D21732"/>
      <c r="E21732" s="148"/>
      <c r="F21732" s="148"/>
      <c r="G21732" s="149"/>
      <c r="H21732" s="148"/>
      <c r="I21732"/>
    </row>
    <row r="21733" spans="1:9" x14ac:dyDescent="0.25">
      <c r="A21733"/>
      <c r="B21733"/>
      <c r="C21733"/>
      <c r="D21733"/>
      <c r="E21733" s="148"/>
      <c r="F21733" s="148"/>
      <c r="G21733" s="149"/>
      <c r="H21733" s="148"/>
      <c r="I21733"/>
    </row>
    <row r="21734" spans="1:9" x14ac:dyDescent="0.25">
      <c r="A21734"/>
      <c r="B21734"/>
      <c r="C21734"/>
      <c r="D21734"/>
      <c r="E21734" s="148"/>
      <c r="F21734" s="148"/>
      <c r="G21734" s="149"/>
      <c r="H21734" s="148"/>
      <c r="I21734"/>
    </row>
    <row r="21735" spans="1:9" x14ac:dyDescent="0.25">
      <c r="A21735"/>
      <c r="B21735"/>
      <c r="C21735"/>
      <c r="D21735"/>
      <c r="E21735" s="148"/>
      <c r="F21735" s="148"/>
      <c r="G21735" s="149"/>
      <c r="H21735" s="148"/>
      <c r="I21735"/>
    </row>
    <row r="21736" spans="1:9" x14ac:dyDescent="0.25">
      <c r="A21736"/>
      <c r="B21736"/>
      <c r="C21736"/>
      <c r="D21736"/>
      <c r="E21736" s="148"/>
      <c r="F21736" s="148"/>
      <c r="G21736" s="149"/>
      <c r="H21736" s="148"/>
      <c r="I21736"/>
    </row>
    <row r="21737" spans="1:9" x14ac:dyDescent="0.25">
      <c r="A21737"/>
      <c r="B21737"/>
      <c r="C21737"/>
      <c r="D21737"/>
      <c r="E21737" s="148"/>
      <c r="F21737" s="148"/>
      <c r="G21737" s="149"/>
      <c r="H21737" s="148"/>
      <c r="I21737"/>
    </row>
    <row r="21738" spans="1:9" x14ac:dyDescent="0.25">
      <c r="A21738"/>
      <c r="B21738"/>
      <c r="C21738"/>
      <c r="D21738"/>
      <c r="E21738" s="148"/>
      <c r="F21738" s="148"/>
      <c r="G21738" s="149"/>
      <c r="H21738" s="148"/>
      <c r="I21738"/>
    </row>
    <row r="21739" spans="1:9" x14ac:dyDescent="0.25">
      <c r="A21739"/>
      <c r="B21739"/>
      <c r="C21739"/>
      <c r="D21739"/>
      <c r="E21739" s="148"/>
      <c r="F21739" s="148"/>
      <c r="G21739" s="149"/>
      <c r="H21739" s="148"/>
      <c r="I21739"/>
    </row>
    <row r="21740" spans="1:9" x14ac:dyDescent="0.25">
      <c r="A21740"/>
      <c r="B21740"/>
      <c r="C21740"/>
      <c r="D21740"/>
      <c r="E21740" s="148"/>
      <c r="F21740" s="148"/>
      <c r="G21740" s="149"/>
      <c r="H21740" s="148"/>
      <c r="I21740"/>
    </row>
    <row r="21741" spans="1:9" x14ac:dyDescent="0.25">
      <c r="A21741"/>
      <c r="B21741"/>
      <c r="C21741"/>
      <c r="D21741"/>
      <c r="E21741" s="148"/>
      <c r="F21741" s="148"/>
      <c r="G21741" s="149"/>
      <c r="H21741" s="148"/>
      <c r="I21741"/>
    </row>
    <row r="21742" spans="1:9" x14ac:dyDescent="0.25">
      <c r="A21742"/>
      <c r="B21742"/>
      <c r="C21742"/>
      <c r="D21742"/>
      <c r="E21742" s="148"/>
      <c r="F21742" s="148"/>
      <c r="G21742" s="149"/>
      <c r="H21742" s="148"/>
      <c r="I21742"/>
    </row>
    <row r="21743" spans="1:9" x14ac:dyDescent="0.25">
      <c r="A21743"/>
      <c r="B21743"/>
      <c r="C21743"/>
      <c r="D21743"/>
      <c r="E21743" s="148"/>
      <c r="F21743" s="148"/>
      <c r="G21743" s="149"/>
      <c r="H21743" s="148"/>
      <c r="I21743"/>
    </row>
    <row r="21744" spans="1:9" x14ac:dyDescent="0.25">
      <c r="A21744"/>
      <c r="B21744"/>
      <c r="C21744"/>
      <c r="D21744"/>
      <c r="E21744" s="148"/>
      <c r="F21744" s="148"/>
      <c r="G21744" s="149"/>
      <c r="H21744" s="148"/>
      <c r="I21744"/>
    </row>
    <row r="21745" spans="1:9" x14ac:dyDescent="0.25">
      <c r="A21745"/>
      <c r="B21745"/>
      <c r="C21745"/>
      <c r="D21745"/>
      <c r="E21745" s="148"/>
      <c r="F21745" s="148"/>
      <c r="G21745" s="149"/>
      <c r="H21745" s="148"/>
      <c r="I21745"/>
    </row>
    <row r="21746" spans="1:9" x14ac:dyDescent="0.25">
      <c r="A21746"/>
      <c r="B21746"/>
      <c r="C21746"/>
      <c r="D21746"/>
      <c r="E21746" s="148"/>
      <c r="F21746" s="148"/>
      <c r="G21746" s="149"/>
      <c r="H21746" s="148"/>
      <c r="I21746"/>
    </row>
    <row r="21747" spans="1:9" x14ac:dyDescent="0.25">
      <c r="A21747"/>
      <c r="B21747"/>
      <c r="C21747"/>
      <c r="D21747"/>
      <c r="E21747" s="148"/>
      <c r="F21747" s="148"/>
      <c r="G21747" s="149"/>
      <c r="H21747" s="148"/>
      <c r="I21747"/>
    </row>
    <row r="21748" spans="1:9" x14ac:dyDescent="0.25">
      <c r="A21748"/>
      <c r="B21748"/>
      <c r="C21748"/>
      <c r="D21748"/>
      <c r="E21748" s="148"/>
      <c r="F21748" s="148"/>
      <c r="G21748" s="149"/>
      <c r="H21748" s="148"/>
      <c r="I21748"/>
    </row>
    <row r="21749" spans="1:9" x14ac:dyDescent="0.25">
      <c r="A21749"/>
      <c r="B21749"/>
      <c r="C21749"/>
      <c r="D21749"/>
      <c r="E21749" s="148"/>
      <c r="F21749" s="148"/>
      <c r="G21749" s="149"/>
      <c r="H21749" s="148"/>
      <c r="I21749"/>
    </row>
    <row r="21750" spans="1:9" x14ac:dyDescent="0.25">
      <c r="A21750"/>
      <c r="B21750"/>
      <c r="C21750"/>
      <c r="D21750"/>
      <c r="E21750" s="148"/>
      <c r="F21750" s="148"/>
      <c r="G21750" s="149"/>
      <c r="H21750" s="148"/>
      <c r="I21750"/>
    </row>
    <row r="21751" spans="1:9" x14ac:dyDescent="0.25">
      <c r="A21751"/>
      <c r="B21751"/>
      <c r="C21751"/>
      <c r="D21751"/>
      <c r="E21751" s="148"/>
      <c r="F21751" s="148"/>
      <c r="G21751" s="149"/>
      <c r="H21751" s="148"/>
      <c r="I21751"/>
    </row>
    <row r="21752" spans="1:9" x14ac:dyDescent="0.25">
      <c r="A21752"/>
      <c r="B21752"/>
      <c r="C21752"/>
      <c r="D21752"/>
      <c r="E21752" s="148"/>
      <c r="F21752" s="148"/>
      <c r="G21752" s="149"/>
      <c r="H21752" s="148"/>
      <c r="I21752"/>
    </row>
    <row r="21753" spans="1:9" x14ac:dyDescent="0.25">
      <c r="A21753"/>
      <c r="B21753"/>
      <c r="C21753"/>
      <c r="D21753"/>
      <c r="E21753" s="148"/>
      <c r="F21753" s="148"/>
      <c r="G21753" s="149"/>
      <c r="H21753" s="148"/>
      <c r="I21753"/>
    </row>
    <row r="21754" spans="1:9" x14ac:dyDescent="0.25">
      <c r="A21754"/>
      <c r="B21754"/>
      <c r="C21754"/>
      <c r="D21754"/>
      <c r="E21754" s="148"/>
      <c r="F21754" s="148"/>
      <c r="G21754" s="149"/>
      <c r="H21754" s="148"/>
      <c r="I21754"/>
    </row>
    <row r="21755" spans="1:9" x14ac:dyDescent="0.25">
      <c r="A21755"/>
      <c r="B21755"/>
      <c r="C21755"/>
      <c r="D21755"/>
      <c r="E21755" s="148"/>
      <c r="F21755" s="148"/>
      <c r="G21755" s="149"/>
      <c r="H21755" s="148"/>
      <c r="I21755"/>
    </row>
    <row r="21756" spans="1:9" x14ac:dyDescent="0.25">
      <c r="A21756"/>
      <c r="B21756"/>
      <c r="C21756"/>
      <c r="D21756"/>
      <c r="E21756" s="148"/>
      <c r="F21756" s="148"/>
      <c r="G21756" s="149"/>
      <c r="H21756" s="148"/>
      <c r="I21756"/>
    </row>
    <row r="21757" spans="1:9" x14ac:dyDescent="0.25">
      <c r="A21757"/>
      <c r="B21757"/>
      <c r="C21757"/>
      <c r="D21757"/>
      <c r="E21757" s="148"/>
      <c r="F21757" s="148"/>
      <c r="G21757" s="149"/>
      <c r="H21757" s="148"/>
      <c r="I21757"/>
    </row>
    <row r="21758" spans="1:9" x14ac:dyDescent="0.25">
      <c r="A21758"/>
      <c r="B21758"/>
      <c r="C21758"/>
      <c r="D21758"/>
      <c r="E21758" s="148"/>
      <c r="F21758" s="148"/>
      <c r="G21758" s="149"/>
      <c r="H21758" s="148"/>
      <c r="I21758"/>
    </row>
    <row r="21759" spans="1:9" x14ac:dyDescent="0.25">
      <c r="A21759"/>
      <c r="B21759"/>
      <c r="C21759"/>
      <c r="D21759"/>
      <c r="E21759" s="148"/>
      <c r="F21759" s="148"/>
      <c r="G21759" s="149"/>
      <c r="H21759" s="148"/>
      <c r="I21759"/>
    </row>
    <row r="21760" spans="1:9" x14ac:dyDescent="0.25">
      <c r="A21760"/>
      <c r="B21760"/>
      <c r="C21760"/>
      <c r="D21760"/>
      <c r="E21760" s="148"/>
      <c r="F21760" s="148"/>
      <c r="G21760" s="149"/>
      <c r="H21760" s="148"/>
      <c r="I21760"/>
    </row>
    <row r="21761" spans="1:9" x14ac:dyDescent="0.25">
      <c r="A21761"/>
      <c r="B21761"/>
      <c r="C21761"/>
      <c r="D21761"/>
      <c r="E21761" s="148"/>
      <c r="F21761" s="148"/>
      <c r="G21761" s="149"/>
      <c r="H21761" s="148"/>
      <c r="I21761"/>
    </row>
    <row r="21762" spans="1:9" x14ac:dyDescent="0.25">
      <c r="A21762"/>
      <c r="B21762"/>
      <c r="C21762"/>
      <c r="D21762"/>
      <c r="E21762" s="148"/>
      <c r="F21762" s="148"/>
      <c r="G21762" s="149"/>
      <c r="H21762" s="148"/>
      <c r="I21762"/>
    </row>
    <row r="21763" spans="1:9" x14ac:dyDescent="0.25">
      <c r="A21763"/>
      <c r="B21763"/>
      <c r="C21763"/>
      <c r="D21763"/>
      <c r="E21763" s="148"/>
      <c r="F21763" s="148"/>
      <c r="G21763" s="149"/>
      <c r="H21763" s="148"/>
      <c r="I21763"/>
    </row>
    <row r="21764" spans="1:9" x14ac:dyDescent="0.25">
      <c r="A21764"/>
      <c r="B21764"/>
      <c r="C21764"/>
      <c r="D21764"/>
      <c r="E21764" s="148"/>
      <c r="F21764" s="148"/>
      <c r="G21764" s="149"/>
      <c r="H21764" s="148"/>
      <c r="I21764"/>
    </row>
    <row r="21765" spans="1:9" x14ac:dyDescent="0.25">
      <c r="A21765"/>
      <c r="B21765"/>
      <c r="C21765"/>
      <c r="D21765"/>
      <c r="E21765" s="148"/>
      <c r="F21765" s="148"/>
      <c r="G21765" s="149"/>
      <c r="H21765" s="148"/>
      <c r="I21765"/>
    </row>
    <row r="21766" spans="1:9" x14ac:dyDescent="0.25">
      <c r="A21766"/>
      <c r="B21766"/>
      <c r="C21766"/>
      <c r="D21766"/>
      <c r="E21766" s="148"/>
      <c r="F21766" s="148"/>
      <c r="G21766" s="149"/>
      <c r="H21766" s="148"/>
      <c r="I21766"/>
    </row>
    <row r="21767" spans="1:9" x14ac:dyDescent="0.25">
      <c r="A21767"/>
      <c r="B21767"/>
      <c r="C21767"/>
      <c r="D21767"/>
      <c r="E21767" s="148"/>
      <c r="F21767" s="148"/>
      <c r="G21767" s="149"/>
      <c r="H21767" s="148"/>
      <c r="I21767"/>
    </row>
    <row r="21768" spans="1:9" x14ac:dyDescent="0.25">
      <c r="A21768"/>
      <c r="B21768"/>
      <c r="C21768"/>
      <c r="D21768"/>
      <c r="E21768" s="148"/>
      <c r="F21768" s="148"/>
      <c r="G21768" s="149"/>
      <c r="H21768" s="148"/>
      <c r="I21768"/>
    </row>
    <row r="21769" spans="1:9" x14ac:dyDescent="0.25">
      <c r="A21769"/>
      <c r="B21769"/>
      <c r="C21769"/>
      <c r="D21769"/>
      <c r="E21769" s="148"/>
      <c r="F21769" s="148"/>
      <c r="G21769" s="149"/>
      <c r="H21769" s="148"/>
      <c r="I21769"/>
    </row>
    <row r="21770" spans="1:9" x14ac:dyDescent="0.25">
      <c r="A21770"/>
      <c r="B21770"/>
      <c r="C21770"/>
      <c r="D21770"/>
      <c r="E21770" s="148"/>
      <c r="F21770" s="148"/>
      <c r="G21770" s="149"/>
      <c r="H21770" s="148"/>
      <c r="I21770"/>
    </row>
    <row r="21771" spans="1:9" x14ac:dyDescent="0.25">
      <c r="A21771"/>
      <c r="B21771"/>
      <c r="C21771"/>
      <c r="D21771"/>
      <c r="E21771" s="148"/>
      <c r="F21771" s="148"/>
      <c r="G21771" s="149"/>
      <c r="H21771" s="148"/>
      <c r="I21771"/>
    </row>
    <row r="21772" spans="1:9" x14ac:dyDescent="0.25">
      <c r="A21772"/>
      <c r="B21772"/>
      <c r="C21772"/>
      <c r="D21772"/>
      <c r="E21772" s="148"/>
      <c r="F21772" s="148"/>
      <c r="G21772" s="149"/>
      <c r="H21772" s="148"/>
      <c r="I21772"/>
    </row>
    <row r="21773" spans="1:9" x14ac:dyDescent="0.25">
      <c r="A21773"/>
      <c r="B21773"/>
      <c r="C21773"/>
      <c r="D21773"/>
      <c r="E21773" s="148"/>
      <c r="F21773" s="148"/>
      <c r="G21773" s="149"/>
      <c r="H21773" s="148"/>
      <c r="I21773"/>
    </row>
    <row r="21774" spans="1:9" x14ac:dyDescent="0.25">
      <c r="A21774"/>
      <c r="B21774"/>
      <c r="C21774"/>
      <c r="D21774"/>
      <c r="E21774" s="148"/>
      <c r="F21774" s="148"/>
      <c r="G21774" s="149"/>
      <c r="H21774" s="148"/>
      <c r="I21774"/>
    </row>
    <row r="21775" spans="1:9" x14ac:dyDescent="0.25">
      <c r="A21775"/>
      <c r="B21775"/>
      <c r="C21775"/>
      <c r="D21775"/>
      <c r="E21775" s="148"/>
      <c r="F21775" s="148"/>
      <c r="G21775" s="149"/>
      <c r="H21775" s="148"/>
      <c r="I21775"/>
    </row>
    <row r="21776" spans="1:9" x14ac:dyDescent="0.25">
      <c r="A21776"/>
      <c r="B21776"/>
      <c r="C21776"/>
      <c r="D21776"/>
      <c r="E21776" s="148"/>
      <c r="F21776" s="148"/>
      <c r="G21776" s="149"/>
      <c r="H21776" s="148"/>
      <c r="I21776"/>
    </row>
    <row r="21777" spans="1:9" x14ac:dyDescent="0.25">
      <c r="A21777"/>
      <c r="B21777"/>
      <c r="C21777"/>
      <c r="D21777"/>
      <c r="E21777" s="148"/>
      <c r="F21777" s="148"/>
      <c r="G21777" s="149"/>
      <c r="H21777" s="148"/>
      <c r="I21777"/>
    </row>
    <row r="21778" spans="1:9" x14ac:dyDescent="0.25">
      <c r="A21778"/>
      <c r="B21778"/>
      <c r="C21778"/>
      <c r="D21778"/>
      <c r="E21778" s="148"/>
      <c r="F21778" s="148"/>
      <c r="G21778" s="149"/>
      <c r="H21778" s="148"/>
      <c r="I21778"/>
    </row>
    <row r="21779" spans="1:9" x14ac:dyDescent="0.25">
      <c r="A21779"/>
      <c r="B21779"/>
      <c r="C21779"/>
      <c r="D21779"/>
      <c r="E21779" s="148"/>
      <c r="F21779" s="148"/>
      <c r="G21779" s="149"/>
      <c r="H21779" s="148"/>
      <c r="I21779"/>
    </row>
    <row r="21780" spans="1:9" x14ac:dyDescent="0.25">
      <c r="A21780"/>
      <c r="B21780"/>
      <c r="C21780"/>
      <c r="D21780"/>
      <c r="E21780" s="148"/>
      <c r="F21780" s="148"/>
      <c r="G21780" s="149"/>
      <c r="H21780" s="148"/>
      <c r="I21780"/>
    </row>
    <row r="21781" spans="1:9" x14ac:dyDescent="0.25">
      <c r="A21781"/>
      <c r="B21781"/>
      <c r="C21781"/>
      <c r="D21781"/>
      <c r="E21781" s="148"/>
      <c r="F21781" s="148"/>
      <c r="G21781" s="149"/>
      <c r="H21781" s="148"/>
      <c r="I21781"/>
    </row>
    <row r="21782" spans="1:9" x14ac:dyDescent="0.25">
      <c r="A21782"/>
      <c r="B21782"/>
      <c r="C21782"/>
      <c r="D21782"/>
      <c r="E21782" s="148"/>
      <c r="F21782" s="148"/>
      <c r="G21782" s="149"/>
      <c r="H21782" s="148"/>
      <c r="I21782"/>
    </row>
    <row r="21783" spans="1:9" x14ac:dyDescent="0.25">
      <c r="A21783"/>
      <c r="B21783"/>
      <c r="C21783"/>
      <c r="D21783"/>
      <c r="E21783" s="148"/>
      <c r="F21783" s="148"/>
      <c r="G21783" s="149"/>
      <c r="H21783" s="148"/>
      <c r="I21783"/>
    </row>
    <row r="21784" spans="1:9" x14ac:dyDescent="0.25">
      <c r="A21784"/>
      <c r="B21784"/>
      <c r="C21784"/>
      <c r="D21784"/>
      <c r="E21784" s="148"/>
      <c r="F21784" s="148"/>
      <c r="G21784" s="149"/>
      <c r="H21784" s="148"/>
      <c r="I21784"/>
    </row>
    <row r="21785" spans="1:9" x14ac:dyDescent="0.25">
      <c r="A21785"/>
      <c r="B21785"/>
      <c r="C21785"/>
      <c r="D21785"/>
      <c r="E21785" s="148"/>
      <c r="F21785" s="148"/>
      <c r="G21785" s="149"/>
      <c r="H21785" s="148"/>
      <c r="I21785"/>
    </row>
    <row r="21786" spans="1:9" x14ac:dyDescent="0.25">
      <c r="A21786"/>
      <c r="B21786"/>
      <c r="C21786"/>
      <c r="D21786"/>
      <c r="E21786" s="148"/>
      <c r="F21786" s="148"/>
      <c r="G21786" s="149"/>
      <c r="H21786" s="148"/>
      <c r="I21786"/>
    </row>
    <row r="21787" spans="1:9" x14ac:dyDescent="0.25">
      <c r="A21787"/>
      <c r="B21787"/>
      <c r="C21787"/>
      <c r="D21787"/>
      <c r="E21787" s="148"/>
      <c r="F21787" s="148"/>
      <c r="G21787" s="149"/>
      <c r="H21787" s="148"/>
      <c r="I21787"/>
    </row>
    <row r="21788" spans="1:9" x14ac:dyDescent="0.25">
      <c r="A21788"/>
      <c r="B21788"/>
      <c r="C21788"/>
      <c r="D21788"/>
      <c r="E21788" s="148"/>
      <c r="F21788" s="148"/>
      <c r="G21788" s="149"/>
      <c r="H21788" s="148"/>
      <c r="I21788"/>
    </row>
    <row r="21789" spans="1:9" x14ac:dyDescent="0.25">
      <c r="A21789"/>
      <c r="B21789"/>
      <c r="C21789"/>
      <c r="D21789"/>
      <c r="E21789" s="148"/>
      <c r="F21789" s="148"/>
      <c r="G21789" s="149"/>
      <c r="H21789" s="148"/>
      <c r="I21789"/>
    </row>
    <row r="21790" spans="1:9" x14ac:dyDescent="0.25">
      <c r="A21790"/>
      <c r="B21790"/>
      <c r="C21790"/>
      <c r="D21790"/>
      <c r="E21790" s="148"/>
      <c r="F21790" s="148"/>
      <c r="G21790" s="149"/>
      <c r="H21790" s="148"/>
      <c r="I21790"/>
    </row>
    <row r="21791" spans="1:9" x14ac:dyDescent="0.25">
      <c r="A21791"/>
      <c r="B21791"/>
      <c r="C21791"/>
      <c r="D21791"/>
      <c r="E21791" s="148"/>
      <c r="F21791" s="148"/>
      <c r="G21791" s="149"/>
      <c r="H21791" s="148"/>
      <c r="I21791"/>
    </row>
    <row r="21792" spans="1:9" x14ac:dyDescent="0.25">
      <c r="A21792"/>
      <c r="B21792"/>
      <c r="C21792"/>
      <c r="D21792"/>
      <c r="E21792" s="148"/>
      <c r="F21792" s="148"/>
      <c r="G21792" s="149"/>
      <c r="H21792" s="148"/>
      <c r="I21792"/>
    </row>
    <row r="21793" spans="1:9" x14ac:dyDescent="0.25">
      <c r="A21793"/>
      <c r="B21793"/>
      <c r="C21793"/>
      <c r="D21793"/>
      <c r="E21793" s="148"/>
      <c r="F21793" s="148"/>
      <c r="G21793" s="149"/>
      <c r="H21793" s="148"/>
      <c r="I21793"/>
    </row>
    <row r="21794" spans="1:9" x14ac:dyDescent="0.25">
      <c r="A21794"/>
      <c r="B21794"/>
      <c r="C21794"/>
      <c r="D21794"/>
      <c r="E21794" s="148"/>
      <c r="F21794" s="148"/>
      <c r="G21794" s="149"/>
      <c r="H21794" s="148"/>
      <c r="I21794"/>
    </row>
    <row r="21795" spans="1:9" x14ac:dyDescent="0.25">
      <c r="A21795"/>
      <c r="B21795"/>
      <c r="C21795"/>
      <c r="D21795"/>
      <c r="E21795" s="148"/>
      <c r="F21795" s="148"/>
      <c r="G21795" s="149"/>
      <c r="H21795" s="148"/>
      <c r="I21795"/>
    </row>
    <row r="21796" spans="1:9" x14ac:dyDescent="0.25">
      <c r="A21796"/>
      <c r="B21796"/>
      <c r="C21796"/>
      <c r="D21796"/>
      <c r="E21796" s="148"/>
      <c r="F21796" s="148"/>
      <c r="G21796" s="149"/>
      <c r="H21796" s="148"/>
      <c r="I21796"/>
    </row>
    <row r="21797" spans="1:9" x14ac:dyDescent="0.25">
      <c r="A21797"/>
      <c r="B21797"/>
      <c r="C21797"/>
      <c r="D21797"/>
      <c r="E21797" s="148"/>
      <c r="F21797" s="148"/>
      <c r="G21797" s="149"/>
      <c r="H21797" s="148"/>
      <c r="I21797"/>
    </row>
    <row r="21798" spans="1:9" x14ac:dyDescent="0.25">
      <c r="A21798"/>
      <c r="B21798"/>
      <c r="C21798"/>
      <c r="D21798"/>
      <c r="E21798" s="148"/>
      <c r="F21798" s="148"/>
      <c r="G21798" s="149"/>
      <c r="H21798" s="148"/>
      <c r="I21798"/>
    </row>
    <row r="21799" spans="1:9" x14ac:dyDescent="0.25">
      <c r="A21799"/>
      <c r="B21799"/>
      <c r="C21799"/>
      <c r="D21799"/>
      <c r="E21799" s="148"/>
      <c r="F21799" s="148"/>
      <c r="G21799" s="149"/>
      <c r="H21799" s="148"/>
      <c r="I21799"/>
    </row>
    <row r="21800" spans="1:9" x14ac:dyDescent="0.25">
      <c r="A21800"/>
      <c r="B21800"/>
      <c r="C21800"/>
      <c r="D21800"/>
      <c r="E21800" s="148"/>
      <c r="F21800" s="148"/>
      <c r="G21800" s="149"/>
      <c r="H21800" s="148"/>
      <c r="I21800"/>
    </row>
    <row r="21801" spans="1:9" x14ac:dyDescent="0.25">
      <c r="A21801"/>
      <c r="B21801"/>
      <c r="C21801"/>
      <c r="D21801"/>
      <c r="E21801" s="148"/>
      <c r="F21801" s="148"/>
      <c r="G21801" s="149"/>
      <c r="H21801" s="148"/>
      <c r="I21801"/>
    </row>
    <row r="21802" spans="1:9" x14ac:dyDescent="0.25">
      <c r="A21802"/>
      <c r="B21802"/>
      <c r="C21802"/>
      <c r="D21802"/>
      <c r="E21802" s="148"/>
      <c r="F21802" s="148"/>
      <c r="G21802" s="149"/>
      <c r="H21802" s="148"/>
      <c r="I21802"/>
    </row>
    <row r="21803" spans="1:9" x14ac:dyDescent="0.25">
      <c r="A21803"/>
      <c r="B21803"/>
      <c r="C21803"/>
      <c r="D21803"/>
      <c r="E21803" s="148"/>
      <c r="F21803" s="148"/>
      <c r="G21803" s="149"/>
      <c r="H21803" s="148"/>
      <c r="I21803"/>
    </row>
    <row r="21804" spans="1:9" x14ac:dyDescent="0.25">
      <c r="A21804"/>
      <c r="B21804"/>
      <c r="C21804"/>
      <c r="D21804"/>
      <c r="E21804" s="148"/>
      <c r="F21804" s="148"/>
      <c r="G21804" s="149"/>
      <c r="H21804" s="148"/>
      <c r="I21804"/>
    </row>
    <row r="21805" spans="1:9" x14ac:dyDescent="0.25">
      <c r="A21805"/>
      <c r="B21805"/>
      <c r="C21805"/>
      <c r="D21805"/>
      <c r="E21805" s="148"/>
      <c r="F21805" s="148"/>
      <c r="G21805" s="149"/>
      <c r="H21805" s="148"/>
      <c r="I21805"/>
    </row>
    <row r="21806" spans="1:9" x14ac:dyDescent="0.25">
      <c r="A21806"/>
      <c r="B21806"/>
      <c r="C21806"/>
      <c r="D21806"/>
      <c r="E21806" s="148"/>
      <c r="F21806" s="148"/>
      <c r="G21806" s="149"/>
      <c r="H21806" s="148"/>
      <c r="I21806"/>
    </row>
    <row r="21807" spans="1:9" x14ac:dyDescent="0.25">
      <c r="A21807"/>
      <c r="B21807"/>
      <c r="C21807"/>
      <c r="D21807"/>
      <c r="E21807" s="148"/>
      <c r="F21807" s="148"/>
      <c r="G21807" s="149"/>
      <c r="H21807" s="148"/>
      <c r="I21807"/>
    </row>
    <row r="21808" spans="1:9" x14ac:dyDescent="0.25">
      <c r="A21808"/>
      <c r="B21808"/>
      <c r="C21808"/>
      <c r="D21808"/>
      <c r="E21808" s="148"/>
      <c r="F21808" s="148"/>
      <c r="G21808" s="149"/>
      <c r="H21808" s="148"/>
      <c r="I21808"/>
    </row>
    <row r="21809" spans="1:9" x14ac:dyDescent="0.25">
      <c r="A21809"/>
      <c r="B21809"/>
      <c r="C21809"/>
      <c r="D21809"/>
      <c r="E21809" s="148"/>
      <c r="F21809" s="148"/>
      <c r="G21809" s="149"/>
      <c r="H21809" s="148"/>
      <c r="I21809"/>
    </row>
    <row r="21810" spans="1:9" x14ac:dyDescent="0.25">
      <c r="A21810"/>
      <c r="B21810"/>
      <c r="C21810"/>
      <c r="D21810"/>
      <c r="E21810" s="148"/>
      <c r="F21810" s="148"/>
      <c r="G21810" s="149"/>
      <c r="H21810" s="148"/>
      <c r="I21810"/>
    </row>
    <row r="21811" spans="1:9" x14ac:dyDescent="0.25">
      <c r="A21811"/>
      <c r="B21811"/>
      <c r="C21811"/>
      <c r="D21811"/>
      <c r="E21811" s="148"/>
      <c r="F21811" s="148"/>
      <c r="G21811" s="149"/>
      <c r="H21811" s="148"/>
      <c r="I21811"/>
    </row>
    <row r="21812" spans="1:9" x14ac:dyDescent="0.25">
      <c r="A21812"/>
      <c r="B21812"/>
      <c r="C21812"/>
      <c r="D21812"/>
      <c r="E21812" s="148"/>
      <c r="F21812" s="148"/>
      <c r="G21812" s="149"/>
      <c r="H21812" s="148"/>
      <c r="I21812"/>
    </row>
    <row r="21813" spans="1:9" x14ac:dyDescent="0.25">
      <c r="A21813"/>
      <c r="B21813"/>
      <c r="C21813"/>
      <c r="D21813"/>
      <c r="E21813" s="148"/>
      <c r="F21813" s="148"/>
      <c r="G21813" s="149"/>
      <c r="H21813" s="148"/>
      <c r="I21813"/>
    </row>
    <row r="21814" spans="1:9" x14ac:dyDescent="0.25">
      <c r="A21814"/>
      <c r="B21814"/>
      <c r="C21814"/>
      <c r="D21814"/>
      <c r="E21814" s="148"/>
      <c r="F21814" s="148"/>
      <c r="G21814" s="149"/>
      <c r="H21814" s="148"/>
      <c r="I21814"/>
    </row>
    <row r="21815" spans="1:9" x14ac:dyDescent="0.25">
      <c r="A21815"/>
      <c r="B21815"/>
      <c r="C21815"/>
      <c r="D21815"/>
      <c r="E21815" s="148"/>
      <c r="F21815" s="148"/>
      <c r="G21815" s="149"/>
      <c r="H21815" s="148"/>
      <c r="I21815"/>
    </row>
    <row r="21816" spans="1:9" x14ac:dyDescent="0.25">
      <c r="A21816"/>
      <c r="B21816"/>
      <c r="C21816"/>
      <c r="D21816"/>
      <c r="E21816" s="148"/>
      <c r="F21816" s="148"/>
      <c r="G21816" s="149"/>
      <c r="H21816" s="148"/>
      <c r="I21816"/>
    </row>
    <row r="21817" spans="1:9" x14ac:dyDescent="0.25">
      <c r="A21817"/>
      <c r="B21817"/>
      <c r="C21817"/>
      <c r="D21817"/>
      <c r="E21817" s="148"/>
      <c r="F21817" s="148"/>
      <c r="G21817" s="149"/>
      <c r="H21817" s="148"/>
      <c r="I21817"/>
    </row>
    <row r="21818" spans="1:9" x14ac:dyDescent="0.25">
      <c r="A21818"/>
      <c r="B21818"/>
      <c r="C21818"/>
      <c r="D21818"/>
      <c r="E21818" s="148"/>
      <c r="F21818" s="148"/>
      <c r="G21818" s="149"/>
      <c r="H21818" s="148"/>
      <c r="I21818"/>
    </row>
    <row r="21819" spans="1:9" x14ac:dyDescent="0.25">
      <c r="A21819"/>
      <c r="B21819"/>
      <c r="C21819"/>
      <c r="D21819"/>
      <c r="E21819" s="148"/>
      <c r="F21819" s="148"/>
      <c r="G21819" s="149"/>
      <c r="H21819" s="148"/>
      <c r="I21819"/>
    </row>
    <row r="21820" spans="1:9" x14ac:dyDescent="0.25">
      <c r="A21820"/>
      <c r="B21820"/>
      <c r="C21820"/>
      <c r="D21820"/>
      <c r="E21820" s="148"/>
      <c r="F21820" s="148"/>
      <c r="G21820" s="149"/>
      <c r="H21820" s="148"/>
      <c r="I21820"/>
    </row>
    <row r="21821" spans="1:9" x14ac:dyDescent="0.25">
      <c r="A21821"/>
      <c r="B21821"/>
      <c r="C21821"/>
      <c r="D21821"/>
      <c r="E21821" s="148"/>
      <c r="F21821" s="148"/>
      <c r="G21821" s="149"/>
      <c r="H21821" s="148"/>
      <c r="I21821"/>
    </row>
    <row r="21822" spans="1:9" x14ac:dyDescent="0.25">
      <c r="A21822"/>
      <c r="B21822"/>
      <c r="C21822"/>
      <c r="D21822"/>
      <c r="E21822" s="148"/>
      <c r="F21822" s="148"/>
      <c r="G21822" s="149"/>
      <c r="H21822" s="148"/>
      <c r="I21822"/>
    </row>
    <row r="21823" spans="1:9" x14ac:dyDescent="0.25">
      <c r="A21823"/>
      <c r="B21823"/>
      <c r="C21823"/>
      <c r="D21823"/>
      <c r="E21823" s="148"/>
      <c r="F21823" s="148"/>
      <c r="G21823" s="149"/>
      <c r="H21823" s="148"/>
      <c r="I21823"/>
    </row>
    <row r="21824" spans="1:9" x14ac:dyDescent="0.25">
      <c r="A21824"/>
      <c r="B21824"/>
      <c r="C21824"/>
      <c r="D21824"/>
      <c r="E21824" s="148"/>
      <c r="F21824" s="148"/>
      <c r="G21824" s="149"/>
      <c r="H21824" s="148"/>
      <c r="I21824"/>
    </row>
    <row r="21825" spans="1:9" x14ac:dyDescent="0.25">
      <c r="A21825"/>
      <c r="B21825"/>
      <c r="C21825"/>
      <c r="D21825"/>
      <c r="E21825" s="148"/>
      <c r="F21825" s="148"/>
      <c r="G21825" s="149"/>
      <c r="H21825" s="148"/>
      <c r="I21825"/>
    </row>
    <row r="21826" spans="1:9" x14ac:dyDescent="0.25">
      <c r="A21826"/>
      <c r="B21826"/>
      <c r="C21826"/>
      <c r="D21826"/>
      <c r="E21826" s="148"/>
      <c r="F21826" s="148"/>
      <c r="G21826" s="149"/>
      <c r="H21826" s="148"/>
      <c r="I21826"/>
    </row>
    <row r="21827" spans="1:9" x14ac:dyDescent="0.25">
      <c r="A21827"/>
      <c r="B21827"/>
      <c r="C21827"/>
      <c r="D21827"/>
      <c r="E21827" s="148"/>
      <c r="F21827" s="148"/>
      <c r="G21827" s="149"/>
      <c r="H21827" s="148"/>
      <c r="I21827"/>
    </row>
    <row r="21828" spans="1:9" x14ac:dyDescent="0.25">
      <c r="A21828"/>
      <c r="B21828"/>
      <c r="C21828"/>
      <c r="D21828"/>
      <c r="E21828" s="148"/>
      <c r="F21828" s="148"/>
      <c r="G21828" s="149"/>
      <c r="H21828" s="148"/>
      <c r="I21828"/>
    </row>
    <row r="21829" spans="1:9" x14ac:dyDescent="0.25">
      <c r="A21829"/>
      <c r="B21829"/>
      <c r="C21829"/>
      <c r="D21829"/>
      <c r="E21829" s="148"/>
      <c r="F21829" s="148"/>
      <c r="G21829" s="149"/>
      <c r="H21829" s="148"/>
      <c r="I21829"/>
    </row>
    <row r="21830" spans="1:9" x14ac:dyDescent="0.25">
      <c r="A21830"/>
      <c r="B21830"/>
      <c r="C21830"/>
      <c r="D21830"/>
      <c r="E21830" s="148"/>
      <c r="F21830" s="148"/>
      <c r="G21830" s="149"/>
      <c r="H21830" s="148"/>
      <c r="I21830"/>
    </row>
    <row r="21831" spans="1:9" x14ac:dyDescent="0.25">
      <c r="A21831"/>
      <c r="B21831"/>
      <c r="C21831"/>
      <c r="D21831"/>
      <c r="E21831" s="148"/>
      <c r="F21831" s="148"/>
      <c r="G21831" s="149"/>
      <c r="H21831" s="148"/>
      <c r="I21831"/>
    </row>
    <row r="21832" spans="1:9" x14ac:dyDescent="0.25">
      <c r="A21832"/>
      <c r="B21832"/>
      <c r="C21832"/>
      <c r="D21832"/>
      <c r="E21832" s="148"/>
      <c r="F21832" s="148"/>
      <c r="G21832" s="149"/>
      <c r="H21832" s="148"/>
      <c r="I21832"/>
    </row>
    <row r="21833" spans="1:9" x14ac:dyDescent="0.25">
      <c r="A21833"/>
      <c r="B21833"/>
      <c r="C21833"/>
      <c r="D21833"/>
      <c r="E21833" s="148"/>
      <c r="F21833" s="148"/>
      <c r="G21833" s="149"/>
      <c r="H21833" s="148"/>
      <c r="I21833"/>
    </row>
    <row r="21834" spans="1:9" x14ac:dyDescent="0.25">
      <c r="A21834"/>
      <c r="B21834"/>
      <c r="C21834"/>
      <c r="D21834"/>
      <c r="E21834" s="148"/>
      <c r="F21834" s="148"/>
      <c r="G21834" s="149"/>
      <c r="H21834" s="148"/>
      <c r="I21834"/>
    </row>
    <row r="21835" spans="1:9" x14ac:dyDescent="0.25">
      <c r="A21835"/>
      <c r="B21835"/>
      <c r="C21835"/>
      <c r="D21835"/>
      <c r="E21835" s="148"/>
      <c r="F21835" s="148"/>
      <c r="G21835" s="149"/>
      <c r="H21835" s="148"/>
      <c r="I21835"/>
    </row>
    <row r="21836" spans="1:9" x14ac:dyDescent="0.25">
      <c r="A21836"/>
      <c r="B21836"/>
      <c r="C21836"/>
      <c r="D21836"/>
      <c r="E21836" s="148"/>
      <c r="F21836" s="148"/>
      <c r="G21836" s="149"/>
      <c r="H21836" s="148"/>
      <c r="I21836"/>
    </row>
    <row r="21837" spans="1:9" x14ac:dyDescent="0.25">
      <c r="A21837"/>
      <c r="B21837"/>
      <c r="C21837"/>
      <c r="D21837"/>
      <c r="E21837" s="148"/>
      <c r="F21837" s="148"/>
      <c r="G21837" s="149"/>
      <c r="H21837" s="148"/>
      <c r="I21837"/>
    </row>
    <row r="21838" spans="1:9" x14ac:dyDescent="0.25">
      <c r="A21838"/>
      <c r="B21838"/>
      <c r="C21838"/>
      <c r="D21838"/>
      <c r="E21838" s="148"/>
      <c r="F21838" s="148"/>
      <c r="G21838" s="149"/>
      <c r="H21838" s="148"/>
      <c r="I21838"/>
    </row>
    <row r="21839" spans="1:9" x14ac:dyDescent="0.25">
      <c r="A21839"/>
      <c r="B21839"/>
      <c r="C21839"/>
      <c r="D21839"/>
      <c r="E21839" s="148"/>
      <c r="F21839" s="148"/>
      <c r="G21839" s="149"/>
      <c r="H21839" s="148"/>
      <c r="I21839"/>
    </row>
    <row r="21840" spans="1:9" x14ac:dyDescent="0.25">
      <c r="A21840"/>
      <c r="B21840"/>
      <c r="C21840"/>
      <c r="D21840"/>
      <c r="E21840" s="148"/>
      <c r="F21840" s="148"/>
      <c r="G21840" s="149"/>
      <c r="H21840" s="148"/>
      <c r="I21840"/>
    </row>
    <row r="21841" spans="1:9" x14ac:dyDescent="0.25">
      <c r="A21841"/>
      <c r="B21841"/>
      <c r="C21841"/>
      <c r="D21841"/>
      <c r="E21841" s="148"/>
      <c r="F21841" s="148"/>
      <c r="G21841" s="149"/>
      <c r="H21841" s="148"/>
      <c r="I21841"/>
    </row>
    <row r="21842" spans="1:9" x14ac:dyDescent="0.25">
      <c r="A21842"/>
      <c r="B21842"/>
      <c r="C21842"/>
      <c r="D21842"/>
      <c r="E21842" s="148"/>
      <c r="F21842" s="148"/>
      <c r="G21842" s="149"/>
      <c r="H21842" s="148"/>
      <c r="I21842"/>
    </row>
    <row r="21843" spans="1:9" x14ac:dyDescent="0.25">
      <c r="A21843"/>
      <c r="B21843"/>
      <c r="C21843"/>
      <c r="D21843"/>
      <c r="E21843" s="148"/>
      <c r="F21843" s="148"/>
      <c r="G21843" s="149"/>
      <c r="H21843" s="148"/>
      <c r="I21843"/>
    </row>
    <row r="21844" spans="1:9" x14ac:dyDescent="0.25">
      <c r="A21844"/>
      <c r="B21844"/>
      <c r="C21844"/>
      <c r="D21844"/>
      <c r="E21844" s="148"/>
      <c r="F21844" s="148"/>
      <c r="G21844" s="149"/>
      <c r="H21844" s="148"/>
      <c r="I21844"/>
    </row>
    <row r="21845" spans="1:9" x14ac:dyDescent="0.25">
      <c r="A21845"/>
      <c r="B21845"/>
      <c r="C21845"/>
      <c r="D21845"/>
      <c r="E21845" s="148"/>
      <c r="F21845" s="148"/>
      <c r="G21845" s="149"/>
      <c r="H21845" s="148"/>
      <c r="I21845"/>
    </row>
    <row r="21846" spans="1:9" x14ac:dyDescent="0.25">
      <c r="A21846"/>
      <c r="B21846"/>
      <c r="C21846"/>
      <c r="D21846"/>
      <c r="E21846" s="148"/>
      <c r="F21846" s="148"/>
      <c r="G21846" s="149"/>
      <c r="H21846" s="148"/>
      <c r="I21846"/>
    </row>
    <row r="21847" spans="1:9" x14ac:dyDescent="0.25">
      <c r="A21847"/>
      <c r="B21847"/>
      <c r="C21847"/>
      <c r="D21847"/>
      <c r="E21847" s="148"/>
      <c r="F21847" s="148"/>
      <c r="G21847" s="149"/>
      <c r="H21847" s="148"/>
      <c r="I21847"/>
    </row>
    <row r="21848" spans="1:9" x14ac:dyDescent="0.25">
      <c r="A21848"/>
      <c r="B21848"/>
      <c r="C21848"/>
      <c r="D21848"/>
      <c r="E21848" s="148"/>
      <c r="F21848" s="148"/>
      <c r="G21848" s="149"/>
      <c r="H21848" s="148"/>
      <c r="I21848"/>
    </row>
    <row r="21849" spans="1:9" x14ac:dyDescent="0.25">
      <c r="A21849"/>
      <c r="B21849"/>
      <c r="C21849"/>
      <c r="D21849"/>
      <c r="E21849" s="148"/>
      <c r="F21849" s="148"/>
      <c r="G21849" s="149"/>
      <c r="H21849" s="148"/>
      <c r="I21849"/>
    </row>
    <row r="21850" spans="1:9" x14ac:dyDescent="0.25">
      <c r="A21850"/>
      <c r="B21850"/>
      <c r="C21850"/>
      <c r="D21850"/>
      <c r="E21850" s="148"/>
      <c r="F21850" s="148"/>
      <c r="G21850" s="149"/>
      <c r="H21850" s="148"/>
      <c r="I21850"/>
    </row>
    <row r="21851" spans="1:9" x14ac:dyDescent="0.25">
      <c r="A21851"/>
      <c r="B21851"/>
      <c r="C21851"/>
      <c r="D21851"/>
      <c r="E21851" s="148"/>
      <c r="F21851" s="148"/>
      <c r="G21851" s="149"/>
      <c r="H21851" s="148"/>
      <c r="I21851"/>
    </row>
    <row r="21852" spans="1:9" x14ac:dyDescent="0.25">
      <c r="A21852"/>
      <c r="B21852"/>
      <c r="C21852"/>
      <c r="D21852"/>
      <c r="E21852" s="148"/>
      <c r="F21852" s="148"/>
      <c r="G21852" s="149"/>
      <c r="H21852" s="148"/>
      <c r="I21852"/>
    </row>
    <row r="21853" spans="1:9" x14ac:dyDescent="0.25">
      <c r="A21853"/>
      <c r="B21853"/>
      <c r="C21853"/>
      <c r="D21853"/>
      <c r="E21853" s="148"/>
      <c r="F21853" s="148"/>
      <c r="G21853" s="149"/>
      <c r="H21853" s="148"/>
      <c r="I21853"/>
    </row>
    <row r="21854" spans="1:9" x14ac:dyDescent="0.25">
      <c r="A21854"/>
      <c r="B21854"/>
      <c r="C21854"/>
      <c r="D21854"/>
      <c r="E21854" s="148"/>
      <c r="F21854" s="148"/>
      <c r="G21854" s="149"/>
      <c r="H21854" s="148"/>
      <c r="I21854"/>
    </row>
    <row r="21855" spans="1:9" x14ac:dyDescent="0.25">
      <c r="A21855"/>
      <c r="B21855"/>
      <c r="C21855"/>
      <c r="D21855"/>
      <c r="E21855" s="148"/>
      <c r="F21855" s="148"/>
      <c r="G21855" s="149"/>
      <c r="H21855" s="148"/>
      <c r="I21855"/>
    </row>
    <row r="21856" spans="1:9" x14ac:dyDescent="0.25">
      <c r="A21856"/>
      <c r="B21856"/>
      <c r="C21856"/>
      <c r="D21856"/>
      <c r="E21856" s="148"/>
      <c r="F21856" s="148"/>
      <c r="G21856" s="149"/>
      <c r="H21856" s="148"/>
      <c r="I21856"/>
    </row>
    <row r="21857" spans="1:9" x14ac:dyDescent="0.25">
      <c r="A21857"/>
      <c r="B21857"/>
      <c r="C21857"/>
      <c r="D21857"/>
      <c r="E21857" s="148"/>
      <c r="F21857" s="148"/>
      <c r="G21857" s="149"/>
      <c r="H21857" s="148"/>
      <c r="I21857"/>
    </row>
    <row r="21858" spans="1:9" x14ac:dyDescent="0.25">
      <c r="A21858"/>
      <c r="B21858"/>
      <c r="C21858"/>
      <c r="D21858"/>
      <c r="E21858" s="148"/>
      <c r="F21858" s="148"/>
      <c r="G21858" s="149"/>
      <c r="H21858" s="148"/>
      <c r="I21858"/>
    </row>
    <row r="21859" spans="1:9" x14ac:dyDescent="0.25">
      <c r="A21859"/>
      <c r="B21859"/>
      <c r="C21859"/>
      <c r="D21859"/>
      <c r="E21859" s="148"/>
      <c r="F21859" s="148"/>
      <c r="G21859" s="149"/>
      <c r="H21859" s="148"/>
      <c r="I21859"/>
    </row>
    <row r="21860" spans="1:9" x14ac:dyDescent="0.25">
      <c r="A21860"/>
      <c r="B21860"/>
      <c r="C21860"/>
      <c r="D21860"/>
      <c r="E21860" s="148"/>
      <c r="F21860" s="148"/>
      <c r="G21860" s="149"/>
      <c r="H21860" s="148"/>
      <c r="I21860"/>
    </row>
    <row r="21861" spans="1:9" x14ac:dyDescent="0.25">
      <c r="A21861"/>
      <c r="B21861"/>
      <c r="C21861"/>
      <c r="D21861"/>
      <c r="E21861" s="148"/>
      <c r="F21861" s="148"/>
      <c r="G21861" s="149"/>
      <c r="H21861" s="148"/>
      <c r="I21861"/>
    </row>
    <row r="21862" spans="1:9" x14ac:dyDescent="0.25">
      <c r="A21862"/>
      <c r="B21862"/>
      <c r="C21862"/>
      <c r="D21862"/>
      <c r="E21862" s="148"/>
      <c r="F21862" s="148"/>
      <c r="G21862" s="149"/>
      <c r="H21862" s="148"/>
      <c r="I21862"/>
    </row>
    <row r="21863" spans="1:9" x14ac:dyDescent="0.25">
      <c r="A21863"/>
      <c r="B21863"/>
      <c r="C21863"/>
      <c r="D21863"/>
      <c r="E21863" s="148"/>
      <c r="F21863" s="148"/>
      <c r="G21863" s="149"/>
      <c r="H21863" s="148"/>
      <c r="I21863"/>
    </row>
    <row r="21864" spans="1:9" x14ac:dyDescent="0.25">
      <c r="A21864"/>
      <c r="B21864"/>
      <c r="C21864"/>
      <c r="D21864"/>
      <c r="E21864" s="148"/>
      <c r="F21864" s="148"/>
      <c r="G21864" s="149"/>
      <c r="H21864" s="148"/>
      <c r="I21864"/>
    </row>
    <row r="21865" spans="1:9" x14ac:dyDescent="0.25">
      <c r="A21865"/>
      <c r="B21865"/>
      <c r="C21865"/>
      <c r="D21865"/>
      <c r="E21865" s="148"/>
      <c r="F21865" s="148"/>
      <c r="G21865" s="149"/>
      <c r="H21865" s="148"/>
      <c r="I21865"/>
    </row>
    <row r="21866" spans="1:9" x14ac:dyDescent="0.25">
      <c r="A21866"/>
      <c r="B21866"/>
      <c r="C21866"/>
      <c r="D21866"/>
      <c r="E21866" s="148"/>
      <c r="F21866" s="148"/>
      <c r="G21866" s="149"/>
      <c r="H21866" s="148"/>
      <c r="I21866"/>
    </row>
    <row r="21867" spans="1:9" x14ac:dyDescent="0.25">
      <c r="A21867"/>
      <c r="B21867"/>
      <c r="C21867"/>
      <c r="D21867"/>
      <c r="E21867" s="148"/>
      <c r="F21867" s="148"/>
      <c r="G21867" s="149"/>
      <c r="H21867" s="148"/>
      <c r="I21867"/>
    </row>
    <row r="21868" spans="1:9" x14ac:dyDescent="0.25">
      <c r="A21868"/>
      <c r="B21868"/>
      <c r="C21868"/>
      <c r="D21868"/>
      <c r="E21868" s="148"/>
      <c r="F21868" s="148"/>
      <c r="G21868" s="149"/>
      <c r="H21868" s="148"/>
      <c r="I21868"/>
    </row>
    <row r="21869" spans="1:9" x14ac:dyDescent="0.25">
      <c r="A21869"/>
      <c r="B21869"/>
      <c r="C21869"/>
      <c r="D21869"/>
      <c r="E21869" s="148"/>
      <c r="F21869" s="148"/>
      <c r="G21869" s="149"/>
      <c r="H21869" s="148"/>
      <c r="I21869"/>
    </row>
    <row r="21870" spans="1:9" x14ac:dyDescent="0.25">
      <c r="A21870"/>
      <c r="B21870"/>
      <c r="C21870"/>
      <c r="D21870"/>
      <c r="E21870" s="148"/>
      <c r="F21870" s="148"/>
      <c r="G21870" s="149"/>
      <c r="H21870" s="148"/>
      <c r="I21870"/>
    </row>
    <row r="21871" spans="1:9" x14ac:dyDescent="0.25">
      <c r="A21871"/>
      <c r="B21871"/>
      <c r="C21871"/>
      <c r="D21871"/>
      <c r="E21871" s="148"/>
      <c r="F21871" s="148"/>
      <c r="G21871" s="149"/>
      <c r="H21871" s="148"/>
      <c r="I21871"/>
    </row>
    <row r="21872" spans="1:9" x14ac:dyDescent="0.25">
      <c r="A21872"/>
      <c r="B21872"/>
      <c r="C21872"/>
      <c r="D21872"/>
      <c r="E21872" s="148"/>
      <c r="F21872" s="148"/>
      <c r="G21872" s="149"/>
      <c r="H21872" s="148"/>
      <c r="I21872"/>
    </row>
    <row r="21873" spans="1:9" x14ac:dyDescent="0.25">
      <c r="A21873"/>
      <c r="B21873"/>
      <c r="C21873"/>
      <c r="D21873"/>
      <c r="E21873" s="148"/>
      <c r="F21873" s="148"/>
      <c r="G21873" s="149"/>
      <c r="H21873" s="148"/>
      <c r="I21873"/>
    </row>
    <row r="21874" spans="1:9" x14ac:dyDescent="0.25">
      <c r="A21874"/>
      <c r="B21874"/>
      <c r="C21874"/>
      <c r="D21874"/>
      <c r="E21874" s="148"/>
      <c r="F21874" s="148"/>
      <c r="G21874" s="149"/>
      <c r="H21874" s="148"/>
      <c r="I21874"/>
    </row>
    <row r="21875" spans="1:9" x14ac:dyDescent="0.25">
      <c r="A21875"/>
      <c r="B21875"/>
      <c r="C21875"/>
      <c r="D21875"/>
      <c r="E21875" s="148"/>
      <c r="F21875" s="148"/>
      <c r="G21875" s="149"/>
      <c r="H21875" s="148"/>
      <c r="I21875"/>
    </row>
    <row r="21876" spans="1:9" x14ac:dyDescent="0.25">
      <c r="A21876"/>
      <c r="B21876"/>
      <c r="C21876"/>
      <c r="D21876"/>
      <c r="E21876" s="148"/>
      <c r="F21876" s="148"/>
      <c r="G21876" s="149"/>
      <c r="H21876" s="148"/>
      <c r="I21876"/>
    </row>
    <row r="21877" spans="1:9" x14ac:dyDescent="0.25">
      <c r="A21877"/>
      <c r="B21877"/>
      <c r="C21877"/>
      <c r="D21877"/>
      <c r="E21877" s="148"/>
      <c r="F21877" s="148"/>
      <c r="G21877" s="149"/>
      <c r="H21877" s="148"/>
      <c r="I21877"/>
    </row>
    <row r="21878" spans="1:9" x14ac:dyDescent="0.25">
      <c r="A21878"/>
      <c r="B21878"/>
      <c r="C21878"/>
      <c r="D21878"/>
      <c r="E21878" s="148"/>
      <c r="F21878" s="148"/>
      <c r="G21878" s="149"/>
      <c r="H21878" s="148"/>
      <c r="I21878"/>
    </row>
    <row r="21879" spans="1:9" x14ac:dyDescent="0.25">
      <c r="A21879"/>
      <c r="B21879"/>
      <c r="C21879"/>
      <c r="D21879"/>
      <c r="E21879" s="148"/>
      <c r="F21879" s="148"/>
      <c r="G21879" s="149"/>
      <c r="H21879" s="148"/>
      <c r="I21879"/>
    </row>
    <row r="21880" spans="1:9" x14ac:dyDescent="0.25">
      <c r="A21880"/>
      <c r="B21880"/>
      <c r="C21880"/>
      <c r="D21880"/>
      <c r="E21880" s="148"/>
      <c r="F21880" s="148"/>
      <c r="G21880" s="149"/>
      <c r="H21880" s="148"/>
      <c r="I21880"/>
    </row>
    <row r="21881" spans="1:9" x14ac:dyDescent="0.25">
      <c r="A21881"/>
      <c r="B21881"/>
      <c r="C21881"/>
      <c r="D21881"/>
      <c r="E21881" s="148"/>
      <c r="F21881" s="148"/>
      <c r="G21881" s="149"/>
      <c r="H21881" s="148"/>
      <c r="I21881"/>
    </row>
    <row r="21882" spans="1:9" x14ac:dyDescent="0.25">
      <c r="A21882"/>
      <c r="B21882"/>
      <c r="C21882"/>
      <c r="D21882"/>
      <c r="E21882" s="148"/>
      <c r="F21882" s="148"/>
      <c r="G21882" s="149"/>
      <c r="H21882" s="148"/>
      <c r="I21882"/>
    </row>
    <row r="21883" spans="1:9" x14ac:dyDescent="0.25">
      <c r="A21883"/>
      <c r="B21883"/>
      <c r="C21883"/>
      <c r="D21883"/>
      <c r="E21883" s="148"/>
      <c r="F21883" s="148"/>
      <c r="G21883" s="149"/>
      <c r="H21883" s="148"/>
      <c r="I21883"/>
    </row>
    <row r="21884" spans="1:9" x14ac:dyDescent="0.25">
      <c r="A21884"/>
      <c r="B21884"/>
      <c r="C21884"/>
      <c r="D21884"/>
      <c r="E21884" s="148"/>
      <c r="F21884" s="148"/>
      <c r="G21884" s="149"/>
      <c r="H21884" s="148"/>
      <c r="I21884"/>
    </row>
    <row r="21885" spans="1:9" x14ac:dyDescent="0.25">
      <c r="A21885"/>
      <c r="B21885"/>
      <c r="C21885"/>
      <c r="D21885"/>
      <c r="E21885" s="148"/>
      <c r="F21885" s="148"/>
      <c r="G21885" s="149"/>
      <c r="H21885" s="148"/>
      <c r="I21885"/>
    </row>
    <row r="21886" spans="1:9" x14ac:dyDescent="0.25">
      <c r="A21886"/>
      <c r="B21886"/>
      <c r="C21886"/>
      <c r="D21886"/>
      <c r="E21886" s="148"/>
      <c r="F21886" s="148"/>
      <c r="G21886" s="149"/>
      <c r="H21886" s="148"/>
      <c r="I21886"/>
    </row>
    <row r="21887" spans="1:9" x14ac:dyDescent="0.25">
      <c r="A21887"/>
      <c r="B21887"/>
      <c r="C21887"/>
      <c r="D21887"/>
      <c r="E21887" s="148"/>
      <c r="F21887" s="148"/>
      <c r="G21887" s="149"/>
      <c r="H21887" s="148"/>
      <c r="I21887"/>
    </row>
    <row r="21888" spans="1:9" x14ac:dyDescent="0.25">
      <c r="A21888"/>
      <c r="B21888"/>
      <c r="C21888"/>
      <c r="D21888"/>
      <c r="E21888" s="148"/>
      <c r="F21888" s="148"/>
      <c r="G21888" s="149"/>
      <c r="H21888" s="148"/>
      <c r="I21888"/>
    </row>
    <row r="21889" spans="1:9" x14ac:dyDescent="0.25">
      <c r="A21889"/>
      <c r="B21889"/>
      <c r="C21889"/>
      <c r="D21889"/>
      <c r="E21889" s="148"/>
      <c r="F21889" s="148"/>
      <c r="G21889" s="149"/>
      <c r="H21889" s="148"/>
      <c r="I21889"/>
    </row>
    <row r="21890" spans="1:9" x14ac:dyDescent="0.25">
      <c r="A21890"/>
      <c r="B21890"/>
      <c r="C21890"/>
      <c r="D21890"/>
      <c r="E21890" s="148"/>
      <c r="F21890" s="148"/>
      <c r="G21890" s="149"/>
      <c r="H21890" s="148"/>
      <c r="I21890"/>
    </row>
    <row r="21891" spans="1:9" x14ac:dyDescent="0.25">
      <c r="A21891"/>
      <c r="B21891"/>
      <c r="C21891"/>
      <c r="D21891"/>
      <c r="E21891" s="148"/>
      <c r="F21891" s="148"/>
      <c r="G21891" s="149"/>
      <c r="H21891" s="148"/>
      <c r="I21891"/>
    </row>
    <row r="21892" spans="1:9" x14ac:dyDescent="0.25">
      <c r="A21892"/>
      <c r="B21892"/>
      <c r="C21892"/>
      <c r="D21892"/>
      <c r="E21892" s="148"/>
      <c r="F21892" s="148"/>
      <c r="G21892" s="149"/>
      <c r="H21892" s="148"/>
      <c r="I21892"/>
    </row>
    <row r="21893" spans="1:9" x14ac:dyDescent="0.25">
      <c r="A21893"/>
      <c r="B21893"/>
      <c r="C21893"/>
      <c r="D21893"/>
      <c r="E21893" s="148"/>
      <c r="F21893" s="148"/>
      <c r="G21893" s="149"/>
      <c r="H21893" s="148"/>
      <c r="I21893"/>
    </row>
    <row r="21894" spans="1:9" x14ac:dyDescent="0.25">
      <c r="A21894"/>
      <c r="B21894"/>
      <c r="C21894"/>
      <c r="D21894"/>
      <c r="E21894" s="148"/>
      <c r="F21894" s="148"/>
      <c r="G21894" s="149"/>
      <c r="H21894" s="148"/>
      <c r="I21894"/>
    </row>
    <row r="21895" spans="1:9" x14ac:dyDescent="0.25">
      <c r="A21895"/>
      <c r="B21895"/>
      <c r="C21895"/>
      <c r="D21895"/>
      <c r="E21895" s="148"/>
      <c r="F21895" s="148"/>
      <c r="G21895" s="149"/>
      <c r="H21895" s="148"/>
      <c r="I21895"/>
    </row>
    <row r="21896" spans="1:9" x14ac:dyDescent="0.25">
      <c r="A21896"/>
      <c r="B21896"/>
      <c r="C21896"/>
      <c r="D21896"/>
      <c r="E21896" s="148"/>
      <c r="F21896" s="148"/>
      <c r="G21896" s="149"/>
      <c r="H21896" s="148"/>
      <c r="I21896"/>
    </row>
    <row r="21897" spans="1:9" x14ac:dyDescent="0.25">
      <c r="A21897"/>
      <c r="B21897"/>
      <c r="C21897"/>
      <c r="D21897"/>
      <c r="E21897" s="148"/>
      <c r="F21897" s="148"/>
      <c r="G21897" s="149"/>
      <c r="H21897" s="148"/>
      <c r="I21897"/>
    </row>
    <row r="21898" spans="1:9" x14ac:dyDescent="0.25">
      <c r="A21898"/>
      <c r="B21898"/>
      <c r="C21898"/>
      <c r="D21898"/>
      <c r="E21898" s="148"/>
      <c r="F21898" s="148"/>
      <c r="G21898" s="149"/>
      <c r="H21898" s="148"/>
      <c r="I21898"/>
    </row>
    <row r="21899" spans="1:9" x14ac:dyDescent="0.25">
      <c r="A21899"/>
      <c r="B21899"/>
      <c r="C21899"/>
      <c r="D21899"/>
      <c r="E21899" s="148"/>
      <c r="F21899" s="148"/>
      <c r="G21899" s="149"/>
      <c r="H21899" s="148"/>
      <c r="I21899"/>
    </row>
    <row r="21900" spans="1:9" x14ac:dyDescent="0.25">
      <c r="A21900"/>
      <c r="B21900"/>
      <c r="C21900"/>
      <c r="D21900"/>
      <c r="E21900" s="148"/>
      <c r="F21900" s="148"/>
      <c r="G21900" s="149"/>
      <c r="H21900" s="148"/>
      <c r="I21900"/>
    </row>
    <row r="21901" spans="1:9" x14ac:dyDescent="0.25">
      <c r="A21901"/>
      <c r="B21901"/>
      <c r="C21901"/>
      <c r="D21901"/>
      <c r="E21901" s="148"/>
      <c r="F21901" s="148"/>
      <c r="G21901" s="149"/>
      <c r="H21901" s="148"/>
      <c r="I21901"/>
    </row>
    <row r="21902" spans="1:9" x14ac:dyDescent="0.25">
      <c r="A21902"/>
      <c r="B21902"/>
      <c r="C21902"/>
      <c r="D21902"/>
      <c r="E21902" s="148"/>
      <c r="F21902" s="148"/>
      <c r="G21902" s="149"/>
      <c r="H21902" s="148"/>
      <c r="I21902"/>
    </row>
    <row r="21903" spans="1:9" x14ac:dyDescent="0.25">
      <c r="A21903"/>
      <c r="B21903"/>
      <c r="C21903"/>
      <c r="D21903"/>
      <c r="E21903" s="148"/>
      <c r="F21903" s="148"/>
      <c r="G21903" s="149"/>
      <c r="H21903" s="148"/>
      <c r="I21903"/>
    </row>
    <row r="21904" spans="1:9" x14ac:dyDescent="0.25">
      <c r="A21904"/>
      <c r="B21904"/>
      <c r="C21904"/>
      <c r="D21904"/>
      <c r="E21904" s="148"/>
      <c r="F21904" s="148"/>
      <c r="G21904" s="149"/>
      <c r="H21904" s="148"/>
      <c r="I21904"/>
    </row>
    <row r="21905" spans="1:9" x14ac:dyDescent="0.25">
      <c r="A21905"/>
      <c r="B21905"/>
      <c r="C21905"/>
      <c r="D21905"/>
      <c r="E21905" s="148"/>
      <c r="F21905" s="148"/>
      <c r="G21905" s="149"/>
      <c r="H21905" s="148"/>
      <c r="I21905"/>
    </row>
    <row r="21906" spans="1:9" x14ac:dyDescent="0.25">
      <c r="A21906"/>
      <c r="B21906"/>
      <c r="C21906"/>
      <c r="D21906"/>
      <c r="E21906" s="148"/>
      <c r="F21906" s="148"/>
      <c r="G21906" s="149"/>
      <c r="H21906" s="148"/>
      <c r="I21906"/>
    </row>
    <row r="21907" spans="1:9" x14ac:dyDescent="0.25">
      <c r="A21907"/>
      <c r="B21907"/>
      <c r="C21907"/>
      <c r="D21907"/>
      <c r="E21907" s="148"/>
      <c r="F21907" s="148"/>
      <c r="G21907" s="149"/>
      <c r="H21907" s="148"/>
      <c r="I21907"/>
    </row>
    <row r="21908" spans="1:9" x14ac:dyDescent="0.25">
      <c r="A21908"/>
      <c r="B21908"/>
      <c r="C21908"/>
      <c r="D21908"/>
      <c r="E21908" s="148"/>
      <c r="F21908" s="148"/>
      <c r="G21908" s="149"/>
      <c r="H21908" s="148"/>
      <c r="I21908"/>
    </row>
    <row r="21909" spans="1:9" x14ac:dyDescent="0.25">
      <c r="A21909"/>
      <c r="B21909"/>
      <c r="C21909"/>
      <c r="D21909"/>
      <c r="E21909" s="148"/>
      <c r="F21909" s="148"/>
      <c r="G21909" s="149"/>
      <c r="H21909" s="148"/>
      <c r="I21909"/>
    </row>
    <row r="21910" spans="1:9" x14ac:dyDescent="0.25">
      <c r="A21910"/>
      <c r="B21910"/>
      <c r="C21910"/>
      <c r="D21910"/>
      <c r="E21910" s="148"/>
      <c r="F21910" s="148"/>
      <c r="G21910" s="149"/>
      <c r="H21910" s="148"/>
      <c r="I21910"/>
    </row>
    <row r="21911" spans="1:9" x14ac:dyDescent="0.25">
      <c r="A21911"/>
      <c r="B21911"/>
      <c r="C21911"/>
      <c r="D21911"/>
      <c r="E21911" s="148"/>
      <c r="F21911" s="148"/>
      <c r="G21911" s="149"/>
      <c r="H21911" s="148"/>
      <c r="I21911"/>
    </row>
    <row r="21912" spans="1:9" x14ac:dyDescent="0.25">
      <c r="A21912"/>
      <c r="B21912"/>
      <c r="C21912"/>
      <c r="D21912"/>
      <c r="E21912" s="148"/>
      <c r="F21912" s="148"/>
      <c r="G21912" s="149"/>
      <c r="H21912" s="148"/>
      <c r="I21912"/>
    </row>
    <row r="21913" spans="1:9" x14ac:dyDescent="0.25">
      <c r="A21913"/>
      <c r="B21913"/>
      <c r="C21913"/>
      <c r="D21913"/>
      <c r="E21913" s="148"/>
      <c r="F21913" s="148"/>
      <c r="G21913" s="149"/>
      <c r="H21913" s="148"/>
      <c r="I21913"/>
    </row>
    <row r="21914" spans="1:9" x14ac:dyDescent="0.25">
      <c r="A21914"/>
      <c r="B21914"/>
      <c r="C21914"/>
      <c r="D21914"/>
      <c r="E21914" s="148"/>
      <c r="F21914" s="148"/>
      <c r="G21914" s="149"/>
      <c r="H21914" s="148"/>
      <c r="I21914"/>
    </row>
    <row r="21915" spans="1:9" x14ac:dyDescent="0.25">
      <c r="A21915"/>
      <c r="B21915"/>
      <c r="C21915"/>
      <c r="D21915"/>
      <c r="E21915" s="148"/>
      <c r="F21915" s="148"/>
      <c r="G21915" s="149"/>
      <c r="H21915" s="148"/>
      <c r="I21915"/>
    </row>
    <row r="21916" spans="1:9" x14ac:dyDescent="0.25">
      <c r="A21916"/>
      <c r="B21916"/>
      <c r="C21916"/>
      <c r="D21916"/>
      <c r="E21916" s="148"/>
      <c r="F21916" s="148"/>
      <c r="G21916" s="149"/>
      <c r="H21916" s="148"/>
      <c r="I21916"/>
    </row>
    <row r="21917" spans="1:9" x14ac:dyDescent="0.25">
      <c r="A21917"/>
      <c r="B21917"/>
      <c r="C21917"/>
      <c r="D21917"/>
      <c r="E21917" s="148"/>
      <c r="F21917" s="148"/>
      <c r="G21917" s="149"/>
      <c r="H21917" s="148"/>
      <c r="I21917"/>
    </row>
    <row r="21918" spans="1:9" x14ac:dyDescent="0.25">
      <c r="A21918"/>
      <c r="B21918"/>
      <c r="C21918"/>
      <c r="D21918"/>
      <c r="E21918" s="148"/>
      <c r="F21918" s="148"/>
      <c r="G21918" s="149"/>
      <c r="H21918" s="148"/>
      <c r="I21918"/>
    </row>
    <row r="21919" spans="1:9" x14ac:dyDescent="0.25">
      <c r="A21919"/>
      <c r="B21919"/>
      <c r="C21919"/>
      <c r="D21919"/>
      <c r="E21919" s="148"/>
      <c r="F21919" s="148"/>
      <c r="G21919" s="149"/>
      <c r="H21919" s="148"/>
      <c r="I21919"/>
    </row>
    <row r="21920" spans="1:9" x14ac:dyDescent="0.25">
      <c r="A21920"/>
      <c r="B21920"/>
      <c r="C21920"/>
      <c r="D21920"/>
      <c r="E21920" s="148"/>
      <c r="F21920" s="148"/>
      <c r="G21920" s="149"/>
      <c r="H21920" s="148"/>
      <c r="I21920"/>
    </row>
    <row r="21921" spans="1:9" x14ac:dyDescent="0.25">
      <c r="A21921"/>
      <c r="B21921"/>
      <c r="C21921"/>
      <c r="D21921"/>
      <c r="E21921" s="148"/>
      <c r="F21921" s="148"/>
      <c r="G21921" s="149"/>
      <c r="H21921" s="148"/>
      <c r="I21921"/>
    </row>
    <row r="21922" spans="1:9" x14ac:dyDescent="0.25">
      <c r="A21922"/>
      <c r="B21922"/>
      <c r="C21922"/>
      <c r="D21922"/>
      <c r="E21922" s="148"/>
      <c r="F21922" s="148"/>
      <c r="G21922" s="149"/>
      <c r="H21922" s="148"/>
      <c r="I21922"/>
    </row>
    <row r="21923" spans="1:9" x14ac:dyDescent="0.25">
      <c r="A21923"/>
      <c r="B21923"/>
      <c r="C21923"/>
      <c r="D21923"/>
      <c r="E21923" s="148"/>
      <c r="F21923" s="148"/>
      <c r="G21923" s="149"/>
      <c r="H21923" s="148"/>
      <c r="I21923"/>
    </row>
    <row r="21924" spans="1:9" x14ac:dyDescent="0.25">
      <c r="A21924"/>
      <c r="B21924"/>
      <c r="C21924"/>
      <c r="D21924"/>
      <c r="E21924" s="148"/>
      <c r="F21924" s="148"/>
      <c r="G21924" s="149"/>
      <c r="H21924" s="148"/>
      <c r="I21924"/>
    </row>
    <row r="21925" spans="1:9" x14ac:dyDescent="0.25">
      <c r="A21925"/>
      <c r="B21925"/>
      <c r="C21925"/>
      <c r="D21925"/>
      <c r="E21925" s="148"/>
      <c r="F21925" s="148"/>
      <c r="G21925" s="149"/>
      <c r="H21925" s="148"/>
      <c r="I21925"/>
    </row>
    <row r="21926" spans="1:9" x14ac:dyDescent="0.25">
      <c r="A21926"/>
      <c r="B21926"/>
      <c r="C21926"/>
      <c r="D21926"/>
      <c r="E21926" s="148"/>
      <c r="F21926" s="148"/>
      <c r="G21926" s="149"/>
      <c r="H21926" s="148"/>
      <c r="I21926"/>
    </row>
    <row r="21927" spans="1:9" x14ac:dyDescent="0.25">
      <c r="A21927"/>
      <c r="B21927"/>
      <c r="C21927"/>
      <c r="D21927"/>
      <c r="E21927" s="148"/>
      <c r="F21927" s="148"/>
      <c r="G21927" s="149"/>
      <c r="H21927" s="148"/>
      <c r="I21927"/>
    </row>
    <row r="21928" spans="1:9" x14ac:dyDescent="0.25">
      <c r="A21928"/>
      <c r="B21928"/>
      <c r="C21928"/>
      <c r="D21928"/>
      <c r="E21928" s="148"/>
      <c r="F21928" s="148"/>
      <c r="G21928" s="149"/>
      <c r="H21928" s="148"/>
      <c r="I21928"/>
    </row>
    <row r="21929" spans="1:9" x14ac:dyDescent="0.25">
      <c r="A21929"/>
      <c r="B21929"/>
      <c r="C21929"/>
      <c r="D21929"/>
      <c r="E21929" s="148"/>
      <c r="F21929" s="148"/>
      <c r="G21929" s="149"/>
      <c r="H21929" s="148"/>
      <c r="I21929"/>
    </row>
    <row r="21930" spans="1:9" x14ac:dyDescent="0.25">
      <c r="A21930"/>
      <c r="B21930"/>
      <c r="C21930"/>
      <c r="D21930"/>
      <c r="E21930" s="148"/>
      <c r="F21930" s="148"/>
      <c r="G21930" s="149"/>
      <c r="H21930" s="148"/>
      <c r="I21930"/>
    </row>
    <row r="21931" spans="1:9" x14ac:dyDescent="0.25">
      <c r="A21931"/>
      <c r="B21931"/>
      <c r="C21931"/>
      <c r="D21931"/>
      <c r="E21931" s="148"/>
      <c r="F21931" s="148"/>
      <c r="G21931" s="149"/>
      <c r="H21931" s="148"/>
      <c r="I21931"/>
    </row>
    <row r="21932" spans="1:9" x14ac:dyDescent="0.25">
      <c r="A21932"/>
      <c r="B21932"/>
      <c r="C21932"/>
      <c r="D21932"/>
      <c r="E21932" s="148"/>
      <c r="F21932" s="148"/>
      <c r="G21932" s="149"/>
      <c r="H21932" s="148"/>
      <c r="I21932"/>
    </row>
    <row r="21933" spans="1:9" x14ac:dyDescent="0.25">
      <c r="A21933"/>
      <c r="B21933"/>
      <c r="C21933"/>
      <c r="D21933"/>
      <c r="E21933" s="148"/>
      <c r="F21933" s="148"/>
      <c r="G21933" s="149"/>
      <c r="H21933" s="148"/>
      <c r="I21933"/>
    </row>
    <row r="21934" spans="1:9" x14ac:dyDescent="0.25">
      <c r="A21934"/>
      <c r="B21934"/>
      <c r="C21934"/>
      <c r="D21934"/>
      <c r="E21934" s="148"/>
      <c r="F21934" s="148"/>
      <c r="G21934" s="149"/>
      <c r="H21934" s="148"/>
      <c r="I21934"/>
    </row>
    <row r="21935" spans="1:9" x14ac:dyDescent="0.25">
      <c r="A21935"/>
      <c r="B21935"/>
      <c r="C21935"/>
      <c r="D21935"/>
      <c r="E21935" s="148"/>
      <c r="F21935" s="148"/>
      <c r="G21935" s="149"/>
      <c r="H21935" s="148"/>
      <c r="I21935"/>
    </row>
    <row r="21936" spans="1:9" x14ac:dyDescent="0.25">
      <c r="A21936"/>
      <c r="B21936"/>
      <c r="C21936"/>
      <c r="D21936"/>
      <c r="E21936" s="148"/>
      <c r="F21936" s="148"/>
      <c r="G21936" s="149"/>
      <c r="H21936" s="148"/>
      <c r="I21936"/>
    </row>
    <row r="21937" spans="1:9" x14ac:dyDescent="0.25">
      <c r="A21937"/>
      <c r="B21937"/>
      <c r="C21937"/>
      <c r="D21937"/>
      <c r="E21937" s="148"/>
      <c r="F21937" s="148"/>
      <c r="G21937" s="149"/>
      <c r="H21937" s="148"/>
      <c r="I21937"/>
    </row>
    <row r="21938" spans="1:9" x14ac:dyDescent="0.25">
      <c r="A21938"/>
      <c r="B21938"/>
      <c r="C21938"/>
      <c r="D21938"/>
      <c r="E21938" s="148"/>
      <c r="F21938" s="148"/>
      <c r="G21938" s="149"/>
      <c r="H21938" s="148"/>
      <c r="I21938"/>
    </row>
    <row r="21939" spans="1:9" x14ac:dyDescent="0.25">
      <c r="A21939"/>
      <c r="B21939"/>
      <c r="C21939"/>
      <c r="D21939"/>
      <c r="E21939" s="148"/>
      <c r="F21939" s="148"/>
      <c r="G21939" s="149"/>
      <c r="H21939" s="148"/>
      <c r="I21939"/>
    </row>
    <row r="21940" spans="1:9" x14ac:dyDescent="0.25">
      <c r="A21940"/>
      <c r="B21940"/>
      <c r="C21940"/>
      <c r="D21940"/>
      <c r="E21940" s="148"/>
      <c r="F21940" s="148"/>
      <c r="G21940" s="149"/>
      <c r="H21940" s="148"/>
      <c r="I21940"/>
    </row>
    <row r="21941" spans="1:9" x14ac:dyDescent="0.25">
      <c r="A21941"/>
      <c r="B21941"/>
      <c r="C21941"/>
      <c r="D21941"/>
      <c r="E21941" s="148"/>
      <c r="F21941" s="148"/>
      <c r="G21941" s="149"/>
      <c r="H21941" s="148"/>
      <c r="I21941"/>
    </row>
    <row r="21942" spans="1:9" x14ac:dyDescent="0.25">
      <c r="A21942"/>
      <c r="B21942"/>
      <c r="C21942"/>
      <c r="D21942"/>
      <c r="E21942" s="148"/>
      <c r="F21942" s="148"/>
      <c r="G21942" s="149"/>
      <c r="H21942" s="148"/>
      <c r="I21942"/>
    </row>
    <row r="21943" spans="1:9" x14ac:dyDescent="0.25">
      <c r="A21943"/>
      <c r="B21943"/>
      <c r="C21943"/>
      <c r="D21943"/>
      <c r="E21943" s="148"/>
      <c r="F21943" s="148"/>
      <c r="G21943" s="149"/>
      <c r="H21943" s="148"/>
      <c r="I21943"/>
    </row>
    <row r="21944" spans="1:9" x14ac:dyDescent="0.25">
      <c r="A21944"/>
      <c r="B21944"/>
      <c r="C21944"/>
      <c r="D21944"/>
      <c r="E21944" s="148"/>
      <c r="F21944" s="148"/>
      <c r="G21944" s="149"/>
      <c r="H21944" s="148"/>
      <c r="I21944"/>
    </row>
    <row r="21945" spans="1:9" x14ac:dyDescent="0.25">
      <c r="A21945"/>
      <c r="B21945"/>
      <c r="C21945"/>
      <c r="D21945"/>
      <c r="E21945" s="148"/>
      <c r="F21945" s="148"/>
      <c r="G21945" s="149"/>
      <c r="H21945" s="148"/>
      <c r="I21945"/>
    </row>
    <row r="21946" spans="1:9" x14ac:dyDescent="0.25">
      <c r="A21946"/>
      <c r="B21946"/>
      <c r="C21946"/>
      <c r="D21946"/>
      <c r="E21946" s="148"/>
      <c r="F21946" s="148"/>
      <c r="G21946" s="149"/>
      <c r="H21946" s="148"/>
      <c r="I21946"/>
    </row>
    <row r="21947" spans="1:9" x14ac:dyDescent="0.25">
      <c r="A21947"/>
      <c r="B21947"/>
      <c r="C21947"/>
      <c r="D21947"/>
      <c r="E21947" s="148"/>
      <c r="F21947" s="148"/>
      <c r="G21947" s="149"/>
      <c r="H21947" s="148"/>
      <c r="I21947"/>
    </row>
    <row r="21948" spans="1:9" x14ac:dyDescent="0.25">
      <c r="A21948"/>
      <c r="B21948"/>
      <c r="C21948"/>
      <c r="D21948"/>
      <c r="E21948" s="148"/>
      <c r="F21948" s="148"/>
      <c r="G21948" s="149"/>
      <c r="H21948" s="148"/>
      <c r="I21948"/>
    </row>
    <row r="21949" spans="1:9" x14ac:dyDescent="0.25">
      <c r="A21949"/>
      <c r="B21949"/>
      <c r="C21949"/>
      <c r="D21949"/>
      <c r="E21949" s="148"/>
      <c r="F21949" s="148"/>
      <c r="G21949" s="149"/>
      <c r="H21949" s="148"/>
      <c r="I21949"/>
    </row>
    <row r="21950" spans="1:9" x14ac:dyDescent="0.25">
      <c r="A21950"/>
      <c r="B21950"/>
      <c r="C21950"/>
      <c r="D21950"/>
      <c r="E21950" s="148"/>
      <c r="F21950" s="148"/>
      <c r="G21950" s="149"/>
      <c r="H21950" s="148"/>
      <c r="I21950"/>
    </row>
    <row r="21951" spans="1:9" x14ac:dyDescent="0.25">
      <c r="A21951"/>
      <c r="B21951"/>
      <c r="C21951"/>
      <c r="D21951"/>
      <c r="E21951" s="148"/>
      <c r="F21951" s="148"/>
      <c r="G21951" s="149"/>
      <c r="H21951" s="148"/>
      <c r="I21951"/>
    </row>
    <row r="21952" spans="1:9" x14ac:dyDescent="0.25">
      <c r="A21952"/>
      <c r="B21952"/>
      <c r="C21952"/>
      <c r="D21952"/>
      <c r="E21952" s="148"/>
      <c r="F21952" s="148"/>
      <c r="G21952" s="149"/>
      <c r="H21952" s="148"/>
      <c r="I21952"/>
    </row>
    <row r="21953" spans="1:9" x14ac:dyDescent="0.25">
      <c r="A21953"/>
      <c r="B21953"/>
      <c r="C21953"/>
      <c r="D21953"/>
      <c r="E21953" s="148"/>
      <c r="F21953" s="148"/>
      <c r="G21953" s="149"/>
      <c r="H21953" s="148"/>
      <c r="I21953"/>
    </row>
    <row r="21954" spans="1:9" x14ac:dyDescent="0.25">
      <c r="A21954"/>
      <c r="B21954"/>
      <c r="C21954"/>
      <c r="D21954"/>
      <c r="E21954" s="148"/>
      <c r="F21954" s="148"/>
      <c r="G21954" s="149"/>
      <c r="H21954" s="148"/>
      <c r="I21954"/>
    </row>
    <row r="21955" spans="1:9" x14ac:dyDescent="0.25">
      <c r="A21955"/>
      <c r="B21955"/>
      <c r="C21955"/>
      <c r="D21955"/>
      <c r="E21955" s="148"/>
      <c r="F21955" s="148"/>
      <c r="G21955" s="149"/>
      <c r="H21955" s="148"/>
      <c r="I21955"/>
    </row>
    <row r="21956" spans="1:9" x14ac:dyDescent="0.25">
      <c r="A21956"/>
      <c r="B21956"/>
      <c r="C21956"/>
      <c r="D21956"/>
      <c r="E21956" s="148"/>
      <c r="F21956" s="148"/>
      <c r="G21956" s="149"/>
      <c r="H21956" s="148"/>
      <c r="I21956"/>
    </row>
    <row r="21957" spans="1:9" x14ac:dyDescent="0.25">
      <c r="A21957"/>
      <c r="B21957"/>
      <c r="C21957"/>
      <c r="D21957"/>
      <c r="E21957" s="148"/>
      <c r="F21957" s="148"/>
      <c r="G21957" s="149"/>
      <c r="H21957" s="148"/>
      <c r="I21957"/>
    </row>
    <row r="21958" spans="1:9" x14ac:dyDescent="0.25">
      <c r="A21958"/>
      <c r="B21958"/>
      <c r="C21958"/>
      <c r="D21958"/>
      <c r="E21958" s="148"/>
      <c r="F21958" s="148"/>
      <c r="G21958" s="149"/>
      <c r="H21958" s="148"/>
      <c r="I21958"/>
    </row>
    <row r="21959" spans="1:9" x14ac:dyDescent="0.25">
      <c r="A21959"/>
      <c r="B21959"/>
      <c r="C21959"/>
      <c r="D21959"/>
      <c r="E21959" s="148"/>
      <c r="F21959" s="148"/>
      <c r="G21959" s="149"/>
      <c r="H21959" s="148"/>
      <c r="I21959"/>
    </row>
    <row r="21960" spans="1:9" x14ac:dyDescent="0.25">
      <c r="A21960"/>
      <c r="B21960"/>
      <c r="C21960"/>
      <c r="D21960"/>
      <c r="E21960" s="148"/>
      <c r="F21960" s="148"/>
      <c r="G21960" s="149"/>
      <c r="H21960" s="148"/>
      <c r="I21960"/>
    </row>
    <row r="21961" spans="1:9" x14ac:dyDescent="0.25">
      <c r="A21961"/>
      <c r="B21961"/>
      <c r="C21961"/>
      <c r="D21961"/>
      <c r="E21961" s="148"/>
      <c r="F21961" s="148"/>
      <c r="G21961" s="149"/>
      <c r="H21961" s="148"/>
      <c r="I21961"/>
    </row>
    <row r="21962" spans="1:9" x14ac:dyDescent="0.25">
      <c r="A21962"/>
      <c r="B21962"/>
      <c r="C21962"/>
      <c r="D21962"/>
      <c r="E21962" s="148"/>
      <c r="F21962" s="148"/>
      <c r="G21962" s="149"/>
      <c r="H21962" s="148"/>
      <c r="I21962"/>
    </row>
    <row r="21963" spans="1:9" x14ac:dyDescent="0.25">
      <c r="A21963"/>
      <c r="B21963"/>
      <c r="C21963"/>
      <c r="D21963"/>
      <c r="E21963" s="148"/>
      <c r="F21963" s="148"/>
      <c r="G21963" s="149"/>
      <c r="H21963" s="148"/>
      <c r="I21963"/>
    </row>
    <row r="21964" spans="1:9" x14ac:dyDescent="0.25">
      <c r="A21964"/>
      <c r="B21964"/>
      <c r="C21964"/>
      <c r="D21964"/>
      <c r="E21964" s="148"/>
      <c r="F21964" s="148"/>
      <c r="G21964" s="149"/>
      <c r="H21964" s="148"/>
      <c r="I21964"/>
    </row>
    <row r="21965" spans="1:9" x14ac:dyDescent="0.25">
      <c r="A21965"/>
      <c r="B21965"/>
      <c r="C21965"/>
      <c r="D21965"/>
      <c r="E21965" s="148"/>
      <c r="F21965" s="148"/>
      <c r="G21965" s="149"/>
      <c r="H21965" s="148"/>
      <c r="I21965"/>
    </row>
    <row r="21966" spans="1:9" x14ac:dyDescent="0.25">
      <c r="A21966"/>
      <c r="B21966"/>
      <c r="C21966"/>
      <c r="D21966"/>
      <c r="E21966" s="148"/>
      <c r="F21966" s="148"/>
      <c r="G21966" s="149"/>
      <c r="H21966" s="148"/>
      <c r="I21966"/>
    </row>
    <row r="21967" spans="1:9" x14ac:dyDescent="0.25">
      <c r="A21967"/>
      <c r="B21967"/>
      <c r="C21967"/>
      <c r="D21967"/>
      <c r="E21967" s="148"/>
      <c r="F21967" s="148"/>
      <c r="G21967" s="149"/>
      <c r="H21967" s="148"/>
      <c r="I21967"/>
    </row>
    <row r="21968" spans="1:9" x14ac:dyDescent="0.25">
      <c r="A21968"/>
      <c r="B21968"/>
      <c r="C21968"/>
      <c r="D21968"/>
      <c r="E21968" s="148"/>
      <c r="F21968" s="148"/>
      <c r="G21968" s="149"/>
      <c r="H21968" s="148"/>
      <c r="I21968"/>
    </row>
    <row r="21969" spans="1:9" x14ac:dyDescent="0.25">
      <c r="A21969"/>
      <c r="B21969"/>
      <c r="C21969"/>
      <c r="D21969"/>
      <c r="E21969" s="148"/>
      <c r="F21969" s="148"/>
      <c r="G21969" s="149"/>
      <c r="H21969" s="148"/>
      <c r="I21969"/>
    </row>
    <row r="21970" spans="1:9" x14ac:dyDescent="0.25">
      <c r="A21970"/>
      <c r="B21970"/>
      <c r="C21970"/>
      <c r="D21970"/>
      <c r="E21970" s="148"/>
      <c r="F21970" s="148"/>
      <c r="G21970" s="149"/>
      <c r="H21970" s="148"/>
      <c r="I21970"/>
    </row>
    <row r="21971" spans="1:9" x14ac:dyDescent="0.25">
      <c r="A21971"/>
      <c r="B21971"/>
      <c r="C21971"/>
      <c r="D21971"/>
      <c r="E21971" s="148"/>
      <c r="F21971" s="148"/>
      <c r="G21971" s="149"/>
      <c r="H21971" s="148"/>
      <c r="I21971"/>
    </row>
    <row r="21972" spans="1:9" x14ac:dyDescent="0.25">
      <c r="A21972"/>
      <c r="B21972"/>
      <c r="C21972"/>
      <c r="D21972"/>
      <c r="E21972" s="148"/>
      <c r="F21972" s="148"/>
      <c r="G21972" s="149"/>
      <c r="H21972" s="148"/>
      <c r="I21972"/>
    </row>
    <row r="21973" spans="1:9" x14ac:dyDescent="0.25">
      <c r="A21973"/>
      <c r="B21973"/>
      <c r="C21973"/>
      <c r="D21973"/>
      <c r="E21973" s="148"/>
      <c r="F21973" s="148"/>
      <c r="G21973" s="149"/>
      <c r="H21973" s="148"/>
      <c r="I21973"/>
    </row>
    <row r="21974" spans="1:9" x14ac:dyDescent="0.25">
      <c r="A21974"/>
      <c r="B21974"/>
      <c r="C21974"/>
      <c r="D21974"/>
      <c r="E21974" s="148"/>
      <c r="F21974" s="148"/>
      <c r="G21974" s="149"/>
      <c r="H21974" s="148"/>
      <c r="I21974"/>
    </row>
    <row r="21975" spans="1:9" x14ac:dyDescent="0.25">
      <c r="A21975"/>
      <c r="B21975"/>
      <c r="C21975"/>
      <c r="D21975"/>
      <c r="E21975" s="148"/>
      <c r="F21975" s="148"/>
      <c r="G21975" s="149"/>
      <c r="H21975" s="148"/>
      <c r="I21975"/>
    </row>
    <row r="21976" spans="1:9" x14ac:dyDescent="0.25">
      <c r="A21976"/>
      <c r="B21976"/>
      <c r="C21976"/>
      <c r="D21976"/>
      <c r="E21976" s="148"/>
      <c r="F21976" s="148"/>
      <c r="G21976" s="149"/>
      <c r="H21976" s="148"/>
      <c r="I21976"/>
    </row>
    <row r="21977" spans="1:9" x14ac:dyDescent="0.25">
      <c r="A21977"/>
      <c r="B21977"/>
      <c r="C21977"/>
      <c r="D21977"/>
      <c r="E21977" s="148"/>
      <c r="F21977" s="148"/>
      <c r="G21977" s="149"/>
      <c r="H21977" s="148"/>
      <c r="I21977"/>
    </row>
    <row r="21978" spans="1:9" x14ac:dyDescent="0.25">
      <c r="A21978"/>
      <c r="B21978"/>
      <c r="C21978"/>
      <c r="D21978"/>
      <c r="E21978" s="148"/>
      <c r="F21978" s="148"/>
      <c r="G21978" s="149"/>
      <c r="H21978" s="148"/>
      <c r="I21978"/>
    </row>
    <row r="21979" spans="1:9" x14ac:dyDescent="0.25">
      <c r="A21979"/>
      <c r="B21979"/>
      <c r="C21979"/>
      <c r="D21979"/>
      <c r="E21979" s="148"/>
      <c r="F21979" s="148"/>
      <c r="G21979" s="149"/>
      <c r="H21979" s="148"/>
      <c r="I21979"/>
    </row>
    <row r="21980" spans="1:9" x14ac:dyDescent="0.25">
      <c r="A21980"/>
      <c r="B21980"/>
      <c r="C21980"/>
      <c r="D21980"/>
      <c r="E21980" s="148"/>
      <c r="F21980" s="148"/>
      <c r="G21980" s="149"/>
      <c r="H21980" s="148"/>
      <c r="I21980"/>
    </row>
    <row r="21981" spans="1:9" x14ac:dyDescent="0.25">
      <c r="A21981"/>
      <c r="B21981"/>
      <c r="C21981"/>
      <c r="D21981"/>
      <c r="E21981" s="148"/>
      <c r="F21981" s="148"/>
      <c r="G21981" s="149"/>
      <c r="H21981" s="148"/>
      <c r="I21981"/>
    </row>
    <row r="21982" spans="1:9" x14ac:dyDescent="0.25">
      <c r="A21982"/>
      <c r="B21982"/>
      <c r="C21982"/>
      <c r="D21982"/>
      <c r="E21982" s="148"/>
      <c r="F21982" s="148"/>
      <c r="G21982" s="149"/>
      <c r="H21982" s="148"/>
      <c r="I21982"/>
    </row>
    <row r="21983" spans="1:9" x14ac:dyDescent="0.25">
      <c r="A21983"/>
      <c r="B21983"/>
      <c r="C21983"/>
      <c r="D21983"/>
      <c r="E21983" s="148"/>
      <c r="F21983" s="148"/>
      <c r="G21983" s="149"/>
      <c r="H21983" s="148"/>
      <c r="I21983"/>
    </row>
    <row r="21984" spans="1:9" x14ac:dyDescent="0.25">
      <c r="A21984"/>
      <c r="B21984"/>
      <c r="C21984"/>
      <c r="D21984"/>
      <c r="E21984" s="148"/>
      <c r="F21984" s="148"/>
      <c r="G21984" s="149"/>
      <c r="H21984" s="148"/>
      <c r="I21984"/>
    </row>
    <row r="21985" spans="1:9" x14ac:dyDescent="0.25">
      <c r="A21985"/>
      <c r="B21985"/>
      <c r="C21985"/>
      <c r="D21985"/>
      <c r="E21985" s="148"/>
      <c r="F21985" s="148"/>
      <c r="G21985" s="149"/>
      <c r="H21985" s="148"/>
      <c r="I21985"/>
    </row>
    <row r="21986" spans="1:9" x14ac:dyDescent="0.25">
      <c r="A21986"/>
      <c r="B21986"/>
      <c r="C21986"/>
      <c r="D21986"/>
      <c r="E21986" s="148"/>
      <c r="F21986" s="148"/>
      <c r="G21986" s="149"/>
      <c r="H21986" s="148"/>
      <c r="I21986"/>
    </row>
    <row r="21987" spans="1:9" x14ac:dyDescent="0.25">
      <c r="A21987"/>
      <c r="B21987"/>
      <c r="C21987"/>
      <c r="D21987"/>
      <c r="E21987" s="148"/>
      <c r="F21987" s="148"/>
      <c r="G21987" s="149"/>
      <c r="H21987" s="148"/>
      <c r="I21987"/>
    </row>
    <row r="21988" spans="1:9" x14ac:dyDescent="0.25">
      <c r="A21988"/>
      <c r="B21988"/>
      <c r="C21988"/>
      <c r="D21988"/>
      <c r="E21988" s="148"/>
      <c r="F21988" s="148"/>
      <c r="G21988" s="149"/>
      <c r="H21988" s="148"/>
      <c r="I21988"/>
    </row>
    <row r="21989" spans="1:9" x14ac:dyDescent="0.25">
      <c r="A21989"/>
      <c r="B21989"/>
      <c r="C21989"/>
      <c r="D21989"/>
      <c r="E21989" s="148"/>
      <c r="F21989" s="148"/>
      <c r="G21989" s="149"/>
      <c r="H21989" s="148"/>
      <c r="I21989"/>
    </row>
    <row r="21990" spans="1:9" x14ac:dyDescent="0.25">
      <c r="A21990"/>
      <c r="B21990"/>
      <c r="C21990"/>
      <c r="D21990"/>
      <c r="E21990" s="148"/>
      <c r="F21990" s="148"/>
      <c r="G21990" s="149"/>
      <c r="H21990" s="148"/>
      <c r="I21990"/>
    </row>
    <row r="21991" spans="1:9" x14ac:dyDescent="0.25">
      <c r="A21991"/>
      <c r="B21991"/>
      <c r="C21991"/>
      <c r="D21991"/>
      <c r="E21991" s="148"/>
      <c r="F21991" s="148"/>
      <c r="G21991" s="149"/>
      <c r="H21991" s="148"/>
      <c r="I21991"/>
    </row>
    <row r="21992" spans="1:9" x14ac:dyDescent="0.25">
      <c r="A21992"/>
      <c r="B21992"/>
      <c r="C21992"/>
      <c r="D21992"/>
      <c r="E21992" s="148"/>
      <c r="F21992" s="148"/>
      <c r="G21992" s="149"/>
      <c r="H21992" s="148"/>
      <c r="I21992"/>
    </row>
    <row r="21993" spans="1:9" x14ac:dyDescent="0.25">
      <c r="A21993"/>
      <c r="B21993"/>
      <c r="C21993"/>
      <c r="D21993"/>
      <c r="E21993" s="148"/>
      <c r="F21993" s="148"/>
      <c r="G21993" s="149"/>
      <c r="H21993" s="148"/>
      <c r="I21993"/>
    </row>
    <row r="21994" spans="1:9" x14ac:dyDescent="0.25">
      <c r="A21994"/>
      <c r="B21994"/>
      <c r="C21994"/>
      <c r="D21994"/>
      <c r="E21994" s="148"/>
      <c r="F21994" s="148"/>
      <c r="G21994" s="149"/>
      <c r="H21994" s="148"/>
      <c r="I21994"/>
    </row>
    <row r="21995" spans="1:9" x14ac:dyDescent="0.25">
      <c r="A21995"/>
      <c r="B21995"/>
      <c r="C21995"/>
      <c r="D21995"/>
      <c r="E21995" s="148"/>
      <c r="F21995" s="148"/>
      <c r="G21995" s="149"/>
      <c r="H21995" s="148"/>
      <c r="I21995"/>
    </row>
    <row r="21996" spans="1:9" x14ac:dyDescent="0.25">
      <c r="A21996"/>
      <c r="B21996"/>
      <c r="C21996"/>
      <c r="D21996"/>
      <c r="E21996" s="148"/>
      <c r="F21996" s="148"/>
      <c r="G21996" s="149"/>
      <c r="H21996" s="148"/>
      <c r="I21996"/>
    </row>
    <row r="21997" spans="1:9" x14ac:dyDescent="0.25">
      <c r="A21997"/>
      <c r="B21997"/>
      <c r="C21997"/>
      <c r="D21997"/>
      <c r="E21997" s="148"/>
      <c r="F21997" s="148"/>
      <c r="G21997" s="149"/>
      <c r="H21997" s="148"/>
      <c r="I21997"/>
    </row>
    <row r="21998" spans="1:9" x14ac:dyDescent="0.25">
      <c r="A21998"/>
      <c r="B21998"/>
      <c r="C21998"/>
      <c r="D21998"/>
      <c r="E21998" s="148"/>
      <c r="F21998" s="148"/>
      <c r="G21998" s="149"/>
      <c r="H21998" s="148"/>
      <c r="I21998"/>
    </row>
    <row r="21999" spans="1:9" x14ac:dyDescent="0.25">
      <c r="A21999"/>
      <c r="B21999"/>
      <c r="C21999"/>
      <c r="D21999"/>
      <c r="E21999" s="148"/>
      <c r="F21999" s="148"/>
      <c r="G21999" s="149"/>
      <c r="H21999" s="148"/>
      <c r="I21999"/>
    </row>
    <row r="22000" spans="1:9" x14ac:dyDescent="0.25">
      <c r="A22000"/>
      <c r="B22000"/>
      <c r="C22000"/>
      <c r="D22000"/>
      <c r="E22000" s="148"/>
      <c r="F22000" s="148"/>
      <c r="G22000" s="149"/>
      <c r="H22000" s="148"/>
      <c r="I22000"/>
    </row>
    <row r="22001" spans="1:9" x14ac:dyDescent="0.25">
      <c r="A22001"/>
      <c r="B22001"/>
      <c r="C22001"/>
      <c r="D22001"/>
      <c r="E22001" s="148"/>
      <c r="F22001" s="148"/>
      <c r="G22001" s="149"/>
      <c r="H22001" s="148"/>
      <c r="I22001"/>
    </row>
    <row r="22002" spans="1:9" x14ac:dyDescent="0.25">
      <c r="A22002"/>
      <c r="B22002"/>
      <c r="C22002"/>
      <c r="D22002"/>
      <c r="E22002" s="148"/>
      <c r="F22002" s="148"/>
      <c r="G22002" s="149"/>
      <c r="H22002" s="148"/>
      <c r="I22002"/>
    </row>
    <row r="22003" spans="1:9" x14ac:dyDescent="0.25">
      <c r="A22003"/>
      <c r="B22003"/>
      <c r="C22003"/>
      <c r="D22003"/>
      <c r="E22003" s="148"/>
      <c r="F22003" s="148"/>
      <c r="G22003" s="149"/>
      <c r="H22003" s="148"/>
      <c r="I22003"/>
    </row>
    <row r="22004" spans="1:9" x14ac:dyDescent="0.25">
      <c r="A22004"/>
      <c r="B22004"/>
      <c r="C22004"/>
      <c r="D22004"/>
      <c r="E22004" s="148"/>
      <c r="F22004" s="148"/>
      <c r="G22004" s="149"/>
      <c r="H22004" s="148"/>
      <c r="I22004"/>
    </row>
    <row r="22005" spans="1:9" x14ac:dyDescent="0.25">
      <c r="A22005"/>
      <c r="B22005"/>
      <c r="C22005"/>
      <c r="D22005"/>
      <c r="E22005" s="148"/>
      <c r="F22005" s="148"/>
      <c r="G22005" s="149"/>
      <c r="H22005" s="148"/>
      <c r="I22005"/>
    </row>
    <row r="22006" spans="1:9" x14ac:dyDescent="0.25">
      <c r="A22006"/>
      <c r="B22006"/>
      <c r="C22006"/>
      <c r="D22006"/>
      <c r="E22006" s="148"/>
      <c r="F22006" s="148"/>
      <c r="G22006" s="149"/>
      <c r="H22006" s="148"/>
      <c r="I22006"/>
    </row>
    <row r="22007" spans="1:9" x14ac:dyDescent="0.25">
      <c r="A22007"/>
      <c r="B22007"/>
      <c r="C22007"/>
      <c r="D22007"/>
      <c r="E22007" s="148"/>
      <c r="F22007" s="148"/>
      <c r="G22007" s="149"/>
      <c r="H22007" s="148"/>
      <c r="I22007"/>
    </row>
    <row r="22008" spans="1:9" x14ac:dyDescent="0.25">
      <c r="A22008"/>
      <c r="B22008"/>
      <c r="C22008"/>
      <c r="D22008"/>
      <c r="E22008" s="148"/>
      <c r="F22008" s="148"/>
      <c r="G22008" s="149"/>
      <c r="H22008" s="148"/>
      <c r="I22008"/>
    </row>
    <row r="22009" spans="1:9" x14ac:dyDescent="0.25">
      <c r="A22009"/>
      <c r="B22009"/>
      <c r="C22009"/>
      <c r="D22009"/>
      <c r="E22009" s="148"/>
      <c r="F22009" s="148"/>
      <c r="G22009" s="149"/>
      <c r="H22009" s="148"/>
      <c r="I22009"/>
    </row>
    <row r="22010" spans="1:9" x14ac:dyDescent="0.25">
      <c r="A22010"/>
      <c r="B22010"/>
      <c r="C22010"/>
      <c r="D22010"/>
      <c r="E22010" s="148"/>
      <c r="F22010" s="148"/>
      <c r="G22010" s="149"/>
      <c r="H22010" s="148"/>
      <c r="I22010"/>
    </row>
    <row r="22011" spans="1:9" x14ac:dyDescent="0.25">
      <c r="A22011"/>
      <c r="B22011"/>
      <c r="C22011"/>
      <c r="D22011"/>
      <c r="E22011" s="148"/>
      <c r="F22011" s="148"/>
      <c r="G22011" s="149"/>
      <c r="H22011" s="148"/>
      <c r="I22011"/>
    </row>
    <row r="22012" spans="1:9" x14ac:dyDescent="0.25">
      <c r="A22012"/>
      <c r="B22012"/>
      <c r="C22012"/>
      <c r="D22012"/>
      <c r="E22012" s="148"/>
      <c r="F22012" s="148"/>
      <c r="G22012" s="149"/>
      <c r="H22012" s="148"/>
      <c r="I22012"/>
    </row>
    <row r="22013" spans="1:9" x14ac:dyDescent="0.25">
      <c r="A22013"/>
      <c r="B22013"/>
      <c r="C22013"/>
      <c r="D22013"/>
      <c r="E22013" s="148"/>
      <c r="F22013" s="148"/>
      <c r="G22013" s="149"/>
      <c r="H22013" s="148"/>
      <c r="I22013"/>
    </row>
    <row r="22014" spans="1:9" x14ac:dyDescent="0.25">
      <c r="A22014"/>
      <c r="B22014"/>
      <c r="C22014"/>
      <c r="D22014"/>
      <c r="E22014" s="148"/>
      <c r="F22014" s="148"/>
      <c r="G22014" s="149"/>
      <c r="H22014" s="148"/>
      <c r="I22014"/>
    </row>
    <row r="22015" spans="1:9" x14ac:dyDescent="0.25">
      <c r="A22015"/>
      <c r="B22015"/>
      <c r="C22015"/>
      <c r="D22015"/>
      <c r="E22015" s="148"/>
      <c r="F22015" s="148"/>
      <c r="G22015" s="149"/>
      <c r="H22015" s="148"/>
      <c r="I22015"/>
    </row>
    <row r="22016" spans="1:9" x14ac:dyDescent="0.25">
      <c r="A22016"/>
      <c r="B22016"/>
      <c r="C22016"/>
      <c r="D22016"/>
      <c r="E22016" s="148"/>
      <c r="F22016" s="148"/>
      <c r="G22016" s="149"/>
      <c r="H22016" s="148"/>
      <c r="I22016"/>
    </row>
    <row r="22017" spans="1:9" x14ac:dyDescent="0.25">
      <c r="A22017"/>
      <c r="B22017"/>
      <c r="C22017"/>
      <c r="D22017"/>
      <c r="E22017" s="148"/>
      <c r="F22017" s="148"/>
      <c r="G22017" s="149"/>
      <c r="H22017" s="148"/>
      <c r="I22017"/>
    </row>
    <row r="22018" spans="1:9" x14ac:dyDescent="0.25">
      <c r="A22018"/>
      <c r="B22018"/>
      <c r="C22018"/>
      <c r="D22018"/>
      <c r="E22018" s="148"/>
      <c r="F22018" s="148"/>
      <c r="G22018" s="149"/>
      <c r="H22018" s="148"/>
      <c r="I22018"/>
    </row>
    <row r="22019" spans="1:9" x14ac:dyDescent="0.25">
      <c r="A22019"/>
      <c r="B22019"/>
      <c r="C22019"/>
      <c r="D22019"/>
      <c r="E22019" s="148"/>
      <c r="F22019" s="148"/>
      <c r="G22019" s="149"/>
      <c r="H22019" s="148"/>
      <c r="I22019"/>
    </row>
    <row r="22020" spans="1:9" x14ac:dyDescent="0.25">
      <c r="A22020"/>
      <c r="B22020"/>
      <c r="C22020"/>
      <c r="D22020"/>
      <c r="E22020" s="148"/>
      <c r="F22020" s="148"/>
      <c r="G22020" s="149"/>
      <c r="H22020" s="148"/>
      <c r="I22020"/>
    </row>
    <row r="22021" spans="1:9" x14ac:dyDescent="0.25">
      <c r="A22021"/>
      <c r="B22021"/>
      <c r="C22021"/>
      <c r="D22021"/>
      <c r="E22021" s="148"/>
      <c r="F22021" s="148"/>
      <c r="G22021" s="149"/>
      <c r="H22021" s="148"/>
      <c r="I22021"/>
    </row>
    <row r="22022" spans="1:9" x14ac:dyDescent="0.25">
      <c r="A22022"/>
      <c r="B22022"/>
      <c r="C22022"/>
      <c r="D22022"/>
      <c r="E22022" s="148"/>
      <c r="F22022" s="148"/>
      <c r="G22022" s="149"/>
      <c r="H22022" s="148"/>
      <c r="I22022"/>
    </row>
    <row r="22023" spans="1:9" x14ac:dyDescent="0.25">
      <c r="A22023"/>
      <c r="B22023"/>
      <c r="C22023"/>
      <c r="D22023"/>
      <c r="E22023" s="148"/>
      <c r="F22023" s="148"/>
      <c r="G22023" s="149"/>
      <c r="H22023" s="148"/>
      <c r="I22023"/>
    </row>
    <row r="22024" spans="1:9" x14ac:dyDescent="0.25">
      <c r="A22024"/>
      <c r="B22024"/>
      <c r="C22024"/>
      <c r="D22024"/>
      <c r="E22024" s="148"/>
      <c r="F22024" s="148"/>
      <c r="G22024" s="149"/>
      <c r="H22024" s="148"/>
      <c r="I22024"/>
    </row>
    <row r="22025" spans="1:9" x14ac:dyDescent="0.25">
      <c r="A22025"/>
      <c r="B22025"/>
      <c r="C22025"/>
      <c r="D22025"/>
      <c r="E22025" s="148"/>
      <c r="F22025" s="148"/>
      <c r="G22025" s="149"/>
      <c r="H22025" s="148"/>
      <c r="I22025"/>
    </row>
    <row r="22026" spans="1:9" x14ac:dyDescent="0.25">
      <c r="A22026"/>
      <c r="B22026"/>
      <c r="C22026"/>
      <c r="D22026"/>
      <c r="E22026" s="148"/>
      <c r="F22026" s="148"/>
      <c r="G22026" s="149"/>
      <c r="H22026" s="148"/>
      <c r="I22026"/>
    </row>
    <row r="22027" spans="1:9" x14ac:dyDescent="0.25">
      <c r="A22027"/>
      <c r="B22027"/>
      <c r="C22027"/>
      <c r="D22027"/>
      <c r="E22027" s="148"/>
      <c r="F22027" s="148"/>
      <c r="G22027" s="149"/>
      <c r="H22027" s="148"/>
      <c r="I22027"/>
    </row>
    <row r="22028" spans="1:9" x14ac:dyDescent="0.25">
      <c r="A22028"/>
      <c r="B22028"/>
      <c r="C22028"/>
      <c r="D22028"/>
      <c r="E22028" s="148"/>
      <c r="F22028" s="148"/>
      <c r="G22028" s="149"/>
      <c r="H22028" s="148"/>
      <c r="I22028"/>
    </row>
    <row r="22029" spans="1:9" x14ac:dyDescent="0.25">
      <c r="A22029"/>
      <c r="B22029"/>
      <c r="C22029"/>
      <c r="D22029"/>
      <c r="E22029" s="148"/>
      <c r="F22029" s="148"/>
      <c r="G22029" s="149"/>
      <c r="H22029" s="148"/>
      <c r="I22029"/>
    </row>
    <row r="22030" spans="1:9" x14ac:dyDescent="0.25">
      <c r="A22030"/>
      <c r="B22030"/>
      <c r="C22030"/>
      <c r="D22030"/>
      <c r="E22030" s="148"/>
      <c r="F22030" s="148"/>
      <c r="G22030" s="149"/>
      <c r="H22030" s="148"/>
      <c r="I22030"/>
    </row>
    <row r="22031" spans="1:9" x14ac:dyDescent="0.25">
      <c r="A22031"/>
      <c r="B22031"/>
      <c r="C22031"/>
      <c r="D22031"/>
      <c r="E22031" s="148"/>
      <c r="F22031" s="148"/>
      <c r="G22031" s="149"/>
      <c r="H22031" s="148"/>
      <c r="I22031"/>
    </row>
    <row r="22032" spans="1:9" x14ac:dyDescent="0.25">
      <c r="A22032"/>
      <c r="B22032"/>
      <c r="C22032"/>
      <c r="D22032"/>
      <c r="E22032" s="148"/>
      <c r="F22032" s="148"/>
      <c r="G22032" s="149"/>
      <c r="H22032" s="148"/>
      <c r="I22032"/>
    </row>
    <row r="22033" spans="1:9" x14ac:dyDescent="0.25">
      <c r="A22033"/>
      <c r="B22033"/>
      <c r="C22033"/>
      <c r="D22033"/>
      <c r="E22033" s="148"/>
      <c r="F22033" s="148"/>
      <c r="G22033" s="149"/>
      <c r="H22033" s="148"/>
      <c r="I22033"/>
    </row>
    <row r="22034" spans="1:9" x14ac:dyDescent="0.25">
      <c r="A22034"/>
      <c r="B22034"/>
      <c r="C22034"/>
      <c r="D22034"/>
      <c r="E22034" s="148"/>
      <c r="F22034" s="148"/>
      <c r="G22034" s="149"/>
      <c r="H22034" s="148"/>
      <c r="I22034"/>
    </row>
    <row r="22035" spans="1:9" x14ac:dyDescent="0.25">
      <c r="A22035"/>
      <c r="B22035"/>
      <c r="C22035"/>
      <c r="D22035"/>
      <c r="E22035" s="148"/>
      <c r="F22035" s="148"/>
      <c r="G22035" s="149"/>
      <c r="H22035" s="148"/>
      <c r="I22035"/>
    </row>
    <row r="22036" spans="1:9" x14ac:dyDescent="0.25">
      <c r="A22036"/>
      <c r="B22036"/>
      <c r="C22036"/>
      <c r="D22036"/>
      <c r="E22036" s="148"/>
      <c r="F22036" s="148"/>
      <c r="G22036" s="149"/>
      <c r="H22036" s="148"/>
      <c r="I22036"/>
    </row>
    <row r="22037" spans="1:9" x14ac:dyDescent="0.25">
      <c r="A22037"/>
      <c r="B22037"/>
      <c r="C22037"/>
      <c r="D22037"/>
      <c r="E22037" s="148"/>
      <c r="F22037" s="148"/>
      <c r="G22037" s="149"/>
      <c r="H22037" s="148"/>
      <c r="I22037"/>
    </row>
    <row r="22038" spans="1:9" x14ac:dyDescent="0.25">
      <c r="A22038"/>
      <c r="B22038"/>
      <c r="C22038"/>
      <c r="D22038"/>
      <c r="E22038" s="148"/>
      <c r="F22038" s="148"/>
      <c r="G22038" s="149"/>
      <c r="H22038" s="148"/>
      <c r="I22038"/>
    </row>
    <row r="22039" spans="1:9" x14ac:dyDescent="0.25">
      <c r="A22039"/>
      <c r="B22039"/>
      <c r="C22039"/>
      <c r="D22039"/>
      <c r="E22039" s="148"/>
      <c r="F22039" s="148"/>
      <c r="G22039" s="149"/>
      <c r="H22039" s="148"/>
      <c r="I22039"/>
    </row>
    <row r="22040" spans="1:9" x14ac:dyDescent="0.25">
      <c r="A22040"/>
      <c r="B22040"/>
      <c r="C22040"/>
      <c r="D22040"/>
      <c r="E22040" s="148"/>
      <c r="F22040" s="148"/>
      <c r="G22040" s="149"/>
      <c r="H22040" s="148"/>
      <c r="I22040"/>
    </row>
    <row r="22041" spans="1:9" x14ac:dyDescent="0.25">
      <c r="A22041"/>
      <c r="B22041"/>
      <c r="C22041"/>
      <c r="D22041"/>
      <c r="E22041" s="148"/>
      <c r="F22041" s="148"/>
      <c r="G22041" s="149"/>
      <c r="H22041" s="148"/>
      <c r="I22041"/>
    </row>
    <row r="22042" spans="1:9" x14ac:dyDescent="0.25">
      <c r="A22042"/>
      <c r="B22042"/>
      <c r="C22042"/>
      <c r="D22042"/>
      <c r="E22042" s="148"/>
      <c r="F22042" s="148"/>
      <c r="G22042" s="149"/>
      <c r="H22042" s="148"/>
      <c r="I22042"/>
    </row>
    <row r="22043" spans="1:9" x14ac:dyDescent="0.25">
      <c r="A22043"/>
      <c r="B22043"/>
      <c r="C22043"/>
      <c r="D22043"/>
      <c r="E22043" s="148"/>
      <c r="F22043" s="148"/>
      <c r="G22043" s="149"/>
      <c r="H22043" s="148"/>
      <c r="I22043"/>
    </row>
    <row r="22044" spans="1:9" x14ac:dyDescent="0.25">
      <c r="A22044"/>
      <c r="B22044"/>
      <c r="C22044"/>
      <c r="D22044"/>
      <c r="E22044" s="148"/>
      <c r="F22044" s="148"/>
      <c r="G22044" s="149"/>
      <c r="H22044" s="148"/>
      <c r="I22044"/>
    </row>
    <row r="22045" spans="1:9" x14ac:dyDescent="0.25">
      <c r="A22045"/>
      <c r="B22045"/>
      <c r="C22045"/>
      <c r="D22045"/>
      <c r="E22045" s="148"/>
      <c r="F22045" s="148"/>
      <c r="G22045" s="149"/>
      <c r="H22045" s="148"/>
      <c r="I22045"/>
    </row>
    <row r="22046" spans="1:9" x14ac:dyDescent="0.25">
      <c r="A22046"/>
      <c r="B22046"/>
      <c r="C22046"/>
      <c r="D22046"/>
      <c r="E22046" s="148"/>
      <c r="F22046" s="148"/>
      <c r="G22046" s="149"/>
      <c r="H22046" s="148"/>
      <c r="I22046"/>
    </row>
    <row r="22047" spans="1:9" x14ac:dyDescent="0.25">
      <c r="A22047"/>
      <c r="B22047"/>
      <c r="C22047"/>
      <c r="D22047"/>
      <c r="E22047" s="148"/>
      <c r="F22047" s="148"/>
      <c r="G22047" s="149"/>
      <c r="H22047" s="148"/>
      <c r="I22047"/>
    </row>
    <row r="22048" spans="1:9" x14ac:dyDescent="0.25">
      <c r="A22048"/>
      <c r="B22048"/>
      <c r="C22048"/>
      <c r="D22048"/>
      <c r="E22048" s="148"/>
      <c r="F22048" s="148"/>
      <c r="G22048" s="149"/>
      <c r="H22048" s="148"/>
      <c r="I22048"/>
    </row>
    <row r="22049" spans="1:9" x14ac:dyDescent="0.25">
      <c r="A22049"/>
      <c r="B22049"/>
      <c r="C22049"/>
      <c r="D22049"/>
      <c r="E22049" s="148"/>
      <c r="F22049" s="148"/>
      <c r="G22049" s="149"/>
      <c r="H22049" s="148"/>
      <c r="I22049"/>
    </row>
    <row r="22050" spans="1:9" x14ac:dyDescent="0.25">
      <c r="A22050"/>
      <c r="B22050"/>
      <c r="C22050"/>
      <c r="D22050"/>
      <c r="E22050" s="148"/>
      <c r="F22050" s="148"/>
      <c r="G22050" s="149"/>
      <c r="H22050" s="148"/>
      <c r="I22050"/>
    </row>
    <row r="22051" spans="1:9" x14ac:dyDescent="0.25">
      <c r="A22051"/>
      <c r="B22051"/>
      <c r="C22051"/>
      <c r="D22051"/>
      <c r="E22051" s="148"/>
      <c r="F22051" s="148"/>
      <c r="G22051" s="149"/>
      <c r="H22051" s="148"/>
      <c r="I22051"/>
    </row>
    <row r="22052" spans="1:9" x14ac:dyDescent="0.25">
      <c r="A22052"/>
      <c r="B22052"/>
      <c r="C22052"/>
      <c r="D22052"/>
      <c r="E22052" s="148"/>
      <c r="F22052" s="148"/>
      <c r="G22052" s="149"/>
      <c r="H22052" s="148"/>
      <c r="I22052"/>
    </row>
    <row r="22053" spans="1:9" x14ac:dyDescent="0.25">
      <c r="A22053"/>
      <c r="B22053"/>
      <c r="C22053"/>
      <c r="D22053"/>
      <c r="E22053" s="148"/>
      <c r="F22053" s="148"/>
      <c r="G22053" s="149"/>
      <c r="H22053" s="148"/>
      <c r="I22053"/>
    </row>
    <row r="22054" spans="1:9" x14ac:dyDescent="0.25">
      <c r="A22054"/>
      <c r="B22054"/>
      <c r="C22054"/>
      <c r="D22054"/>
      <c r="E22054" s="148"/>
      <c r="F22054" s="148"/>
      <c r="G22054" s="149"/>
      <c r="H22054" s="148"/>
      <c r="I22054"/>
    </row>
    <row r="22055" spans="1:9" x14ac:dyDescent="0.25">
      <c r="A22055"/>
      <c r="B22055"/>
      <c r="C22055"/>
      <c r="D22055"/>
      <c r="E22055" s="148"/>
      <c r="F22055" s="148"/>
      <c r="G22055" s="149"/>
      <c r="H22055" s="148"/>
      <c r="I22055"/>
    </row>
    <row r="22056" spans="1:9" x14ac:dyDescent="0.25">
      <c r="A22056"/>
      <c r="B22056"/>
      <c r="C22056"/>
      <c r="D22056"/>
      <c r="E22056" s="148"/>
      <c r="F22056" s="148"/>
      <c r="G22056" s="149"/>
      <c r="H22056" s="148"/>
      <c r="I22056"/>
    </row>
    <row r="22057" spans="1:9" x14ac:dyDescent="0.25">
      <c r="A22057"/>
      <c r="B22057"/>
      <c r="C22057"/>
      <c r="D22057"/>
      <c r="E22057" s="148"/>
      <c r="F22057" s="148"/>
      <c r="G22057" s="149"/>
      <c r="H22057" s="148"/>
      <c r="I22057"/>
    </row>
    <row r="22058" spans="1:9" x14ac:dyDescent="0.25">
      <c r="A22058"/>
      <c r="B22058"/>
      <c r="C22058"/>
      <c r="D22058"/>
      <c r="E22058" s="148"/>
      <c r="F22058" s="148"/>
      <c r="G22058" s="149"/>
      <c r="H22058" s="148"/>
      <c r="I22058"/>
    </row>
    <row r="22059" spans="1:9" x14ac:dyDescent="0.25">
      <c r="A22059"/>
      <c r="B22059"/>
      <c r="C22059"/>
      <c r="D22059"/>
      <c r="E22059" s="148"/>
      <c r="F22059" s="148"/>
      <c r="G22059" s="149"/>
      <c r="H22059" s="148"/>
      <c r="I22059"/>
    </row>
    <row r="22060" spans="1:9" x14ac:dyDescent="0.25">
      <c r="A22060"/>
      <c r="B22060"/>
      <c r="C22060"/>
      <c r="D22060"/>
      <c r="E22060" s="148"/>
      <c r="F22060" s="148"/>
      <c r="G22060" s="149"/>
      <c r="H22060" s="148"/>
      <c r="I22060"/>
    </row>
    <row r="22061" spans="1:9" x14ac:dyDescent="0.25">
      <c r="A22061"/>
      <c r="B22061"/>
      <c r="C22061"/>
      <c r="D22061"/>
      <c r="E22061" s="148"/>
      <c r="F22061" s="148"/>
      <c r="G22061" s="149"/>
      <c r="H22061" s="148"/>
      <c r="I22061"/>
    </row>
    <row r="22062" spans="1:9" x14ac:dyDescent="0.25">
      <c r="A22062"/>
      <c r="B22062"/>
      <c r="C22062"/>
      <c r="D22062"/>
      <c r="E22062" s="148"/>
      <c r="F22062" s="148"/>
      <c r="G22062" s="149"/>
      <c r="H22062" s="148"/>
      <c r="I22062"/>
    </row>
    <row r="22063" spans="1:9" x14ac:dyDescent="0.25">
      <c r="A22063"/>
      <c r="B22063"/>
      <c r="C22063"/>
      <c r="D22063"/>
      <c r="E22063" s="148"/>
      <c r="F22063" s="148"/>
      <c r="G22063" s="149"/>
      <c r="H22063" s="148"/>
      <c r="I22063"/>
    </row>
    <row r="22064" spans="1:9" x14ac:dyDescent="0.25">
      <c r="A22064"/>
      <c r="B22064"/>
      <c r="C22064"/>
      <c r="D22064"/>
      <c r="E22064" s="148"/>
      <c r="F22064" s="148"/>
      <c r="G22064" s="149"/>
      <c r="H22064" s="148"/>
      <c r="I22064"/>
    </row>
    <row r="22065" spans="1:9" x14ac:dyDescent="0.25">
      <c r="A22065"/>
      <c r="B22065"/>
      <c r="C22065"/>
      <c r="D22065"/>
      <c r="E22065" s="148"/>
      <c r="F22065" s="148"/>
      <c r="G22065" s="149"/>
      <c r="H22065" s="148"/>
      <c r="I22065"/>
    </row>
    <row r="22066" spans="1:9" x14ac:dyDescent="0.25">
      <c r="A22066"/>
      <c r="B22066"/>
      <c r="C22066"/>
      <c r="D22066"/>
      <c r="E22066" s="148"/>
      <c r="F22066" s="148"/>
      <c r="G22066" s="149"/>
      <c r="H22066" s="148"/>
      <c r="I22066"/>
    </row>
    <row r="22067" spans="1:9" x14ac:dyDescent="0.25">
      <c r="A22067"/>
      <c r="B22067"/>
      <c r="C22067"/>
      <c r="D22067"/>
      <c r="E22067" s="148"/>
      <c r="F22067" s="148"/>
      <c r="G22067" s="149"/>
      <c r="H22067" s="148"/>
      <c r="I22067"/>
    </row>
    <row r="22068" spans="1:9" x14ac:dyDescent="0.25">
      <c r="A22068"/>
      <c r="B22068"/>
      <c r="C22068"/>
      <c r="D22068"/>
      <c r="E22068" s="148"/>
      <c r="F22068" s="148"/>
      <c r="G22068" s="149"/>
      <c r="H22068" s="148"/>
      <c r="I22068"/>
    </row>
    <row r="22069" spans="1:9" x14ac:dyDescent="0.25">
      <c r="A22069"/>
      <c r="B22069"/>
      <c r="C22069"/>
      <c r="D22069"/>
      <c r="E22069" s="148"/>
      <c r="F22069" s="148"/>
      <c r="G22069" s="149"/>
      <c r="H22069" s="148"/>
      <c r="I22069"/>
    </row>
    <row r="22070" spans="1:9" x14ac:dyDescent="0.25">
      <c r="A22070"/>
      <c r="B22070"/>
      <c r="C22070"/>
      <c r="D22070"/>
      <c r="E22070" s="148"/>
      <c r="F22070" s="148"/>
      <c r="G22070" s="149"/>
      <c r="H22070" s="148"/>
      <c r="I22070"/>
    </row>
    <row r="22071" spans="1:9" x14ac:dyDescent="0.25">
      <c r="A22071"/>
      <c r="B22071"/>
      <c r="C22071"/>
      <c r="D22071"/>
      <c r="E22071" s="148"/>
      <c r="F22071" s="148"/>
      <c r="G22071" s="149"/>
      <c r="H22071" s="148"/>
      <c r="I22071"/>
    </row>
    <row r="22072" spans="1:9" x14ac:dyDescent="0.25">
      <c r="A22072"/>
      <c r="B22072"/>
      <c r="C22072"/>
      <c r="D22072"/>
      <c r="E22072" s="148"/>
      <c r="F22072" s="148"/>
      <c r="G22072" s="149"/>
      <c r="H22072" s="148"/>
      <c r="I22072"/>
    </row>
    <row r="22073" spans="1:9" x14ac:dyDescent="0.25">
      <c r="A22073"/>
      <c r="B22073"/>
      <c r="C22073"/>
      <c r="D22073"/>
      <c r="E22073" s="148"/>
      <c r="F22073" s="148"/>
      <c r="G22073" s="149"/>
      <c r="H22073" s="148"/>
      <c r="I22073"/>
    </row>
    <row r="22074" spans="1:9" x14ac:dyDescent="0.25">
      <c r="A22074"/>
      <c r="B22074"/>
      <c r="C22074"/>
      <c r="D22074"/>
      <c r="E22074" s="148"/>
      <c r="F22074" s="148"/>
      <c r="G22074" s="149"/>
      <c r="H22074" s="148"/>
      <c r="I22074"/>
    </row>
    <row r="22075" spans="1:9" x14ac:dyDescent="0.25">
      <c r="A22075"/>
      <c r="B22075"/>
      <c r="C22075"/>
      <c r="D22075"/>
      <c r="E22075" s="148"/>
      <c r="F22075" s="148"/>
      <c r="G22075" s="149"/>
      <c r="H22075" s="148"/>
      <c r="I22075"/>
    </row>
    <row r="22076" spans="1:9" x14ac:dyDescent="0.25">
      <c r="A22076"/>
      <c r="B22076"/>
      <c r="C22076"/>
      <c r="D22076"/>
      <c r="E22076" s="148"/>
      <c r="F22076" s="148"/>
      <c r="G22076" s="149"/>
      <c r="H22076" s="148"/>
      <c r="I22076"/>
    </row>
    <row r="22077" spans="1:9" x14ac:dyDescent="0.25">
      <c r="A22077"/>
      <c r="B22077"/>
      <c r="C22077"/>
      <c r="D22077"/>
      <c r="E22077" s="148"/>
      <c r="F22077" s="148"/>
      <c r="G22077" s="149"/>
      <c r="H22077" s="148"/>
      <c r="I22077"/>
    </row>
    <row r="22078" spans="1:9" x14ac:dyDescent="0.25">
      <c r="A22078"/>
      <c r="B22078"/>
      <c r="C22078"/>
      <c r="D22078"/>
      <c r="E22078" s="148"/>
      <c r="F22078" s="148"/>
      <c r="G22078" s="149"/>
      <c r="H22078" s="148"/>
      <c r="I22078"/>
    </row>
    <row r="22079" spans="1:9" x14ac:dyDescent="0.25">
      <c r="A22079"/>
      <c r="B22079"/>
      <c r="C22079"/>
      <c r="D22079"/>
      <c r="E22079" s="148"/>
      <c r="F22079" s="148"/>
      <c r="G22079" s="149"/>
      <c r="H22079" s="148"/>
      <c r="I22079"/>
    </row>
    <row r="22080" spans="1:9" x14ac:dyDescent="0.25">
      <c r="A22080"/>
      <c r="B22080"/>
      <c r="C22080"/>
      <c r="D22080"/>
      <c r="E22080" s="148"/>
      <c r="F22080" s="148"/>
      <c r="G22080" s="149"/>
      <c r="H22080" s="148"/>
      <c r="I22080"/>
    </row>
    <row r="22081" spans="1:9" x14ac:dyDescent="0.25">
      <c r="A22081"/>
      <c r="B22081"/>
      <c r="C22081"/>
      <c r="D22081"/>
      <c r="E22081" s="148"/>
      <c r="F22081" s="148"/>
      <c r="G22081" s="149"/>
      <c r="H22081" s="148"/>
      <c r="I22081"/>
    </row>
    <row r="22082" spans="1:9" x14ac:dyDescent="0.25">
      <c r="A22082"/>
      <c r="B22082"/>
      <c r="C22082"/>
      <c r="D22082"/>
      <c r="E22082" s="148"/>
      <c r="F22082" s="148"/>
      <c r="G22082" s="149"/>
      <c r="H22082" s="148"/>
      <c r="I22082"/>
    </row>
    <row r="22083" spans="1:9" x14ac:dyDescent="0.25">
      <c r="A22083"/>
      <c r="B22083"/>
      <c r="C22083"/>
      <c r="D22083"/>
      <c r="E22083" s="148"/>
      <c r="F22083" s="148"/>
      <c r="G22083" s="149"/>
      <c r="H22083" s="148"/>
      <c r="I22083"/>
    </row>
    <row r="22084" spans="1:9" x14ac:dyDescent="0.25">
      <c r="A22084"/>
      <c r="B22084"/>
      <c r="C22084"/>
      <c r="D22084"/>
      <c r="E22084" s="148"/>
      <c r="F22084" s="148"/>
      <c r="G22084" s="149"/>
      <c r="H22084" s="148"/>
      <c r="I22084"/>
    </row>
    <row r="22085" spans="1:9" x14ac:dyDescent="0.25">
      <c r="A22085"/>
      <c r="B22085"/>
      <c r="C22085"/>
      <c r="D22085"/>
      <c r="E22085" s="148"/>
      <c r="F22085" s="148"/>
      <c r="G22085" s="149"/>
      <c r="H22085" s="148"/>
      <c r="I22085"/>
    </row>
    <row r="22086" spans="1:9" x14ac:dyDescent="0.25">
      <c r="A22086"/>
      <c r="B22086"/>
      <c r="C22086"/>
      <c r="D22086"/>
      <c r="E22086" s="148"/>
      <c r="F22086" s="148"/>
      <c r="G22086" s="149"/>
      <c r="H22086" s="148"/>
      <c r="I22086"/>
    </row>
    <row r="22087" spans="1:9" x14ac:dyDescent="0.25">
      <c r="A22087"/>
      <c r="B22087"/>
      <c r="C22087"/>
      <c r="D22087"/>
      <c r="E22087" s="148"/>
      <c r="F22087" s="148"/>
      <c r="G22087" s="149"/>
      <c r="H22087" s="148"/>
      <c r="I22087"/>
    </row>
    <row r="22088" spans="1:9" x14ac:dyDescent="0.25">
      <c r="A22088"/>
      <c r="B22088"/>
      <c r="C22088"/>
      <c r="D22088"/>
      <c r="E22088" s="148"/>
      <c r="F22088" s="148"/>
      <c r="G22088" s="149"/>
      <c r="H22088" s="148"/>
      <c r="I22088"/>
    </row>
    <row r="22089" spans="1:9" x14ac:dyDescent="0.25">
      <c r="A22089"/>
      <c r="B22089"/>
      <c r="C22089"/>
      <c r="D22089"/>
      <c r="E22089" s="148"/>
      <c r="F22089" s="148"/>
      <c r="G22089" s="149"/>
      <c r="H22089" s="148"/>
      <c r="I22089"/>
    </row>
    <row r="22090" spans="1:9" x14ac:dyDescent="0.25">
      <c r="A22090"/>
      <c r="B22090"/>
      <c r="C22090"/>
      <c r="D22090"/>
      <c r="E22090" s="148"/>
      <c r="F22090" s="148"/>
      <c r="G22090" s="149"/>
      <c r="H22090" s="148"/>
      <c r="I22090"/>
    </row>
    <row r="22091" spans="1:9" x14ac:dyDescent="0.25">
      <c r="A22091"/>
      <c r="B22091"/>
      <c r="C22091"/>
      <c r="D22091"/>
      <c r="E22091" s="148"/>
      <c r="F22091" s="148"/>
      <c r="G22091" s="149"/>
      <c r="H22091" s="148"/>
      <c r="I22091"/>
    </row>
    <row r="22092" spans="1:9" x14ac:dyDescent="0.25">
      <c r="A22092"/>
      <c r="B22092"/>
      <c r="C22092"/>
      <c r="D22092"/>
      <c r="E22092" s="148"/>
      <c r="F22092" s="148"/>
      <c r="G22092" s="149"/>
      <c r="H22092" s="148"/>
      <c r="I22092"/>
    </row>
    <row r="22093" spans="1:9" x14ac:dyDescent="0.25">
      <c r="A22093"/>
      <c r="B22093"/>
      <c r="C22093"/>
      <c r="D22093"/>
      <c r="E22093" s="148"/>
      <c r="F22093" s="148"/>
      <c r="G22093" s="149"/>
      <c r="H22093" s="148"/>
      <c r="I22093"/>
    </row>
    <row r="22094" spans="1:9" x14ac:dyDescent="0.25">
      <c r="A22094"/>
      <c r="B22094"/>
      <c r="C22094"/>
      <c r="D22094"/>
      <c r="E22094" s="148"/>
      <c r="F22094" s="148"/>
      <c r="G22094" s="149"/>
      <c r="H22094" s="148"/>
      <c r="I22094"/>
    </row>
    <row r="22095" spans="1:9" x14ac:dyDescent="0.25">
      <c r="A22095"/>
      <c r="B22095"/>
      <c r="C22095"/>
      <c r="D22095"/>
      <c r="E22095" s="148"/>
      <c r="F22095" s="148"/>
      <c r="G22095" s="149"/>
      <c r="H22095" s="148"/>
      <c r="I22095"/>
    </row>
    <row r="22096" spans="1:9" x14ac:dyDescent="0.25">
      <c r="A22096"/>
      <c r="B22096"/>
      <c r="C22096"/>
      <c r="D22096"/>
      <c r="E22096" s="148"/>
      <c r="F22096" s="148"/>
      <c r="G22096" s="149"/>
      <c r="H22096" s="148"/>
      <c r="I22096"/>
    </row>
    <row r="22097" spans="1:9" x14ac:dyDescent="0.25">
      <c r="A22097"/>
      <c r="B22097"/>
      <c r="C22097"/>
      <c r="D22097"/>
      <c r="E22097" s="148"/>
      <c r="F22097" s="148"/>
      <c r="G22097" s="149"/>
      <c r="H22097" s="148"/>
      <c r="I22097"/>
    </row>
    <row r="22098" spans="1:9" x14ac:dyDescent="0.25">
      <c r="A22098"/>
      <c r="B22098"/>
      <c r="C22098"/>
      <c r="D22098"/>
      <c r="E22098" s="148"/>
      <c r="F22098" s="148"/>
      <c r="G22098" s="149"/>
      <c r="H22098" s="148"/>
      <c r="I22098"/>
    </row>
    <row r="22099" spans="1:9" x14ac:dyDescent="0.25">
      <c r="A22099"/>
      <c r="B22099"/>
      <c r="C22099"/>
      <c r="D22099"/>
      <c r="E22099" s="148"/>
      <c r="F22099" s="148"/>
      <c r="G22099" s="149"/>
      <c r="H22099" s="148"/>
      <c r="I22099"/>
    </row>
    <row r="22100" spans="1:9" x14ac:dyDescent="0.25">
      <c r="A22100"/>
      <c r="B22100"/>
      <c r="C22100"/>
      <c r="D22100"/>
      <c r="E22100" s="148"/>
      <c r="F22100" s="148"/>
      <c r="G22100" s="149"/>
      <c r="H22100" s="148"/>
      <c r="I22100"/>
    </row>
    <row r="22101" spans="1:9" x14ac:dyDescent="0.25">
      <c r="A22101"/>
      <c r="B22101"/>
      <c r="C22101"/>
      <c r="D22101"/>
      <c r="E22101" s="148"/>
      <c r="F22101" s="148"/>
      <c r="G22101" s="149"/>
      <c r="H22101" s="148"/>
      <c r="I22101"/>
    </row>
    <row r="22102" spans="1:9" x14ac:dyDescent="0.25">
      <c r="A22102"/>
      <c r="B22102"/>
      <c r="C22102"/>
      <c r="D22102"/>
      <c r="E22102" s="148"/>
      <c r="F22102" s="148"/>
      <c r="G22102" s="149"/>
      <c r="H22102" s="148"/>
      <c r="I22102"/>
    </row>
    <row r="22103" spans="1:9" x14ac:dyDescent="0.25">
      <c r="A22103"/>
      <c r="B22103"/>
      <c r="C22103"/>
      <c r="D22103"/>
      <c r="E22103" s="148"/>
      <c r="F22103" s="148"/>
      <c r="G22103" s="149"/>
      <c r="H22103" s="148"/>
      <c r="I22103"/>
    </row>
    <row r="22104" spans="1:9" x14ac:dyDescent="0.25">
      <c r="A22104"/>
      <c r="B22104"/>
      <c r="C22104"/>
      <c r="D22104"/>
      <c r="E22104" s="148"/>
      <c r="F22104" s="148"/>
      <c r="G22104" s="149"/>
      <c r="H22104" s="148"/>
      <c r="I22104"/>
    </row>
    <row r="22105" spans="1:9" x14ac:dyDescent="0.25">
      <c r="A22105"/>
      <c r="B22105"/>
      <c r="C22105"/>
      <c r="D22105"/>
      <c r="E22105" s="148"/>
      <c r="F22105" s="148"/>
      <c r="G22105" s="149"/>
      <c r="H22105" s="148"/>
      <c r="I22105"/>
    </row>
    <row r="22106" spans="1:9" x14ac:dyDescent="0.25">
      <c r="A22106"/>
      <c r="B22106"/>
      <c r="C22106"/>
      <c r="D22106"/>
      <c r="E22106" s="148"/>
      <c r="F22106" s="148"/>
      <c r="G22106" s="149"/>
      <c r="H22106" s="148"/>
      <c r="I22106"/>
    </row>
    <row r="22107" spans="1:9" x14ac:dyDescent="0.25">
      <c r="A22107"/>
      <c r="B22107"/>
      <c r="C22107"/>
      <c r="D22107"/>
      <c r="E22107" s="148"/>
      <c r="F22107" s="148"/>
      <c r="G22107" s="149"/>
      <c r="H22107" s="148"/>
      <c r="I22107"/>
    </row>
    <row r="22108" spans="1:9" x14ac:dyDescent="0.25">
      <c r="A22108"/>
      <c r="B22108"/>
      <c r="C22108"/>
      <c r="D22108"/>
      <c r="E22108" s="148"/>
      <c r="F22108" s="148"/>
      <c r="G22108" s="149"/>
      <c r="H22108" s="148"/>
      <c r="I22108"/>
    </row>
    <row r="22109" spans="1:9" x14ac:dyDescent="0.25">
      <c r="A22109"/>
      <c r="B22109"/>
      <c r="C22109"/>
      <c r="D22109"/>
      <c r="E22109" s="148"/>
      <c r="F22109" s="148"/>
      <c r="G22109" s="149"/>
      <c r="H22109" s="148"/>
      <c r="I22109"/>
    </row>
    <row r="22110" spans="1:9" x14ac:dyDescent="0.25">
      <c r="A22110"/>
      <c r="B22110"/>
      <c r="C22110"/>
      <c r="D22110"/>
      <c r="E22110" s="148"/>
      <c r="F22110" s="148"/>
      <c r="G22110" s="149"/>
      <c r="H22110" s="148"/>
      <c r="I22110"/>
    </row>
    <row r="22111" spans="1:9" x14ac:dyDescent="0.25">
      <c r="A22111"/>
      <c r="B22111"/>
      <c r="C22111"/>
      <c r="D22111"/>
      <c r="E22111" s="148"/>
      <c r="F22111" s="148"/>
      <c r="G22111" s="149"/>
      <c r="H22111" s="148"/>
      <c r="I22111"/>
    </row>
    <row r="22112" spans="1:9" x14ac:dyDescent="0.25">
      <c r="A22112"/>
      <c r="B22112"/>
      <c r="C22112"/>
      <c r="D22112"/>
      <c r="E22112" s="148"/>
      <c r="F22112" s="148"/>
      <c r="G22112" s="149"/>
      <c r="H22112" s="148"/>
      <c r="I22112"/>
    </row>
    <row r="22113" spans="1:9" x14ac:dyDescent="0.25">
      <c r="A22113"/>
      <c r="B22113"/>
      <c r="C22113"/>
      <c r="D22113"/>
      <c r="E22113" s="148"/>
      <c r="F22113" s="148"/>
      <c r="G22113" s="149"/>
      <c r="H22113" s="148"/>
      <c r="I22113"/>
    </row>
    <row r="22114" spans="1:9" x14ac:dyDescent="0.25">
      <c r="A22114"/>
      <c r="B22114"/>
      <c r="C22114"/>
      <c r="D22114"/>
      <c r="E22114" s="148"/>
      <c r="F22114" s="148"/>
      <c r="G22114" s="149"/>
      <c r="H22114" s="148"/>
      <c r="I22114"/>
    </row>
    <row r="22115" spans="1:9" x14ac:dyDescent="0.25">
      <c r="A22115"/>
      <c r="B22115"/>
      <c r="C22115"/>
      <c r="D22115"/>
      <c r="E22115" s="148"/>
      <c r="F22115" s="148"/>
      <c r="G22115" s="149"/>
      <c r="H22115" s="148"/>
      <c r="I22115"/>
    </row>
    <row r="22116" spans="1:9" x14ac:dyDescent="0.25">
      <c r="A22116"/>
      <c r="B22116"/>
      <c r="C22116"/>
      <c r="D22116"/>
      <c r="E22116" s="148"/>
      <c r="F22116" s="148"/>
      <c r="G22116" s="149"/>
      <c r="H22116" s="148"/>
      <c r="I22116"/>
    </row>
    <row r="22117" spans="1:9" x14ac:dyDescent="0.25">
      <c r="A22117"/>
      <c r="B22117"/>
      <c r="C22117"/>
      <c r="D22117"/>
      <c r="E22117" s="148"/>
      <c r="F22117" s="148"/>
      <c r="G22117" s="149"/>
      <c r="H22117" s="148"/>
      <c r="I22117"/>
    </row>
    <row r="22118" spans="1:9" x14ac:dyDescent="0.25">
      <c r="A22118"/>
      <c r="B22118"/>
      <c r="C22118"/>
      <c r="D22118"/>
      <c r="E22118" s="148"/>
      <c r="F22118" s="148"/>
      <c r="G22118" s="149"/>
      <c r="H22118" s="148"/>
      <c r="I22118"/>
    </row>
    <row r="22119" spans="1:9" x14ac:dyDescent="0.25">
      <c r="A22119"/>
      <c r="B22119"/>
      <c r="C22119"/>
      <c r="D22119"/>
      <c r="E22119" s="148"/>
      <c r="F22119" s="148"/>
      <c r="G22119" s="149"/>
      <c r="H22119" s="148"/>
      <c r="I22119"/>
    </row>
    <row r="22120" spans="1:9" x14ac:dyDescent="0.25">
      <c r="A22120"/>
      <c r="B22120"/>
      <c r="C22120"/>
      <c r="D22120"/>
      <c r="E22120" s="148"/>
      <c r="F22120" s="148"/>
      <c r="G22120" s="149"/>
      <c r="H22120" s="148"/>
      <c r="I22120"/>
    </row>
    <row r="22121" spans="1:9" x14ac:dyDescent="0.25">
      <c r="A22121"/>
      <c r="B22121"/>
      <c r="C22121"/>
      <c r="D22121"/>
      <c r="E22121" s="148"/>
      <c r="F22121" s="148"/>
      <c r="G22121" s="149"/>
      <c r="H22121" s="148"/>
      <c r="I22121"/>
    </row>
    <row r="22122" spans="1:9" x14ac:dyDescent="0.25">
      <c r="A22122"/>
      <c r="B22122"/>
      <c r="C22122"/>
      <c r="D22122"/>
      <c r="E22122" s="148"/>
      <c r="F22122" s="148"/>
      <c r="G22122" s="149"/>
      <c r="H22122" s="148"/>
      <c r="I22122"/>
    </row>
    <row r="22123" spans="1:9" x14ac:dyDescent="0.25">
      <c r="A22123"/>
      <c r="B22123"/>
      <c r="C22123"/>
      <c r="D22123"/>
      <c r="E22123" s="148"/>
      <c r="F22123" s="148"/>
      <c r="G22123" s="149"/>
      <c r="H22123" s="148"/>
      <c r="I22123"/>
    </row>
    <row r="22124" spans="1:9" x14ac:dyDescent="0.25">
      <c r="A22124"/>
      <c r="B22124"/>
      <c r="C22124"/>
      <c r="D22124"/>
      <c r="E22124" s="148"/>
      <c r="F22124" s="148"/>
      <c r="G22124" s="149"/>
      <c r="H22124" s="148"/>
      <c r="I22124"/>
    </row>
    <row r="22125" spans="1:9" x14ac:dyDescent="0.25">
      <c r="A22125"/>
      <c r="B22125"/>
      <c r="C22125"/>
      <c r="D22125"/>
      <c r="E22125" s="148"/>
      <c r="F22125" s="148"/>
      <c r="G22125" s="149"/>
      <c r="H22125" s="148"/>
      <c r="I22125"/>
    </row>
    <row r="22126" spans="1:9" x14ac:dyDescent="0.25">
      <c r="A22126"/>
      <c r="B22126"/>
      <c r="C22126"/>
      <c r="D22126"/>
      <c r="E22126" s="148"/>
      <c r="F22126" s="148"/>
      <c r="G22126" s="149"/>
      <c r="H22126" s="148"/>
      <c r="I22126"/>
    </row>
    <row r="22127" spans="1:9" x14ac:dyDescent="0.25">
      <c r="A22127"/>
      <c r="B22127"/>
      <c r="C22127"/>
      <c r="D22127"/>
      <c r="E22127" s="148"/>
      <c r="F22127" s="148"/>
      <c r="G22127" s="149"/>
      <c r="H22127" s="148"/>
      <c r="I22127"/>
    </row>
    <row r="22128" spans="1:9" x14ac:dyDescent="0.25">
      <c r="A22128"/>
      <c r="B22128"/>
      <c r="C22128"/>
      <c r="D22128"/>
      <c r="E22128" s="148"/>
      <c r="F22128" s="148"/>
      <c r="G22128" s="149"/>
      <c r="H22128" s="148"/>
      <c r="I22128"/>
    </row>
    <row r="22129" spans="1:9" x14ac:dyDescent="0.25">
      <c r="A22129"/>
      <c r="B22129"/>
      <c r="C22129"/>
      <c r="D22129"/>
      <c r="E22129" s="148"/>
      <c r="F22129" s="148"/>
      <c r="G22129" s="149"/>
      <c r="H22129" s="148"/>
      <c r="I22129"/>
    </row>
    <row r="22130" spans="1:9" x14ac:dyDescent="0.25">
      <c r="A22130"/>
      <c r="B22130"/>
      <c r="C22130"/>
      <c r="D22130"/>
      <c r="E22130" s="148"/>
      <c r="F22130" s="148"/>
      <c r="G22130" s="149"/>
      <c r="H22130" s="148"/>
      <c r="I22130"/>
    </row>
    <row r="22131" spans="1:9" x14ac:dyDescent="0.25">
      <c r="A22131"/>
      <c r="B22131"/>
      <c r="C22131"/>
      <c r="D22131"/>
      <c r="E22131" s="148"/>
      <c r="F22131" s="148"/>
      <c r="G22131" s="149"/>
      <c r="H22131" s="148"/>
      <c r="I22131"/>
    </row>
    <row r="22132" spans="1:9" x14ac:dyDescent="0.25">
      <c r="A22132"/>
      <c r="B22132"/>
      <c r="C22132"/>
      <c r="D22132"/>
      <c r="E22132" s="148"/>
      <c r="F22132" s="148"/>
      <c r="G22132" s="149"/>
      <c r="H22132" s="148"/>
      <c r="I22132"/>
    </row>
    <row r="22133" spans="1:9" x14ac:dyDescent="0.25">
      <c r="A22133"/>
      <c r="B22133"/>
      <c r="C22133"/>
      <c r="D22133"/>
      <c r="E22133" s="148"/>
      <c r="F22133" s="148"/>
      <c r="G22133" s="149"/>
      <c r="H22133" s="148"/>
      <c r="I22133"/>
    </row>
    <row r="22134" spans="1:9" x14ac:dyDescent="0.25">
      <c r="A22134"/>
      <c r="B22134"/>
      <c r="C22134"/>
      <c r="D22134"/>
      <c r="E22134" s="148"/>
      <c r="F22134" s="148"/>
      <c r="G22134" s="149"/>
      <c r="H22134" s="148"/>
      <c r="I22134"/>
    </row>
    <row r="22135" spans="1:9" x14ac:dyDescent="0.25">
      <c r="A22135"/>
      <c r="B22135"/>
      <c r="C22135"/>
      <c r="D22135"/>
      <c r="E22135" s="148"/>
      <c r="F22135" s="148"/>
      <c r="G22135" s="149"/>
      <c r="H22135" s="148"/>
      <c r="I22135"/>
    </row>
    <row r="22136" spans="1:9" x14ac:dyDescent="0.25">
      <c r="A22136"/>
      <c r="B22136"/>
      <c r="C22136"/>
      <c r="D22136"/>
      <c r="E22136" s="148"/>
      <c r="F22136" s="148"/>
      <c r="G22136" s="149"/>
      <c r="H22136" s="148"/>
      <c r="I22136"/>
    </row>
    <row r="22137" spans="1:9" x14ac:dyDescent="0.25">
      <c r="A22137"/>
      <c r="B22137"/>
      <c r="C22137"/>
      <c r="D22137"/>
      <c r="E22137" s="148"/>
      <c r="F22137" s="148"/>
      <c r="G22137" s="149"/>
      <c r="H22137" s="148"/>
      <c r="I22137"/>
    </row>
    <row r="22138" spans="1:9" x14ac:dyDescent="0.25">
      <c r="A22138"/>
      <c r="B22138"/>
      <c r="C22138"/>
      <c r="D22138"/>
      <c r="E22138" s="148"/>
      <c r="F22138" s="148"/>
      <c r="G22138" s="149"/>
      <c r="H22138" s="148"/>
      <c r="I22138"/>
    </row>
    <row r="22139" spans="1:9" x14ac:dyDescent="0.25">
      <c r="A22139"/>
      <c r="B22139"/>
      <c r="C22139"/>
      <c r="D22139"/>
      <c r="E22139" s="148"/>
      <c r="F22139" s="148"/>
      <c r="G22139" s="149"/>
      <c r="H22139" s="148"/>
      <c r="I22139"/>
    </row>
    <row r="22140" spans="1:9" x14ac:dyDescent="0.25">
      <c r="A22140"/>
      <c r="B22140"/>
      <c r="C22140"/>
      <c r="D22140"/>
      <c r="E22140" s="148"/>
      <c r="F22140" s="148"/>
      <c r="G22140" s="149"/>
      <c r="H22140" s="148"/>
      <c r="I22140"/>
    </row>
    <row r="22141" spans="1:9" x14ac:dyDescent="0.25">
      <c r="A22141"/>
      <c r="B22141"/>
      <c r="C22141"/>
      <c r="D22141"/>
      <c r="E22141" s="148"/>
      <c r="F22141" s="148"/>
      <c r="G22141" s="149"/>
      <c r="H22141" s="148"/>
      <c r="I22141"/>
    </row>
    <row r="22142" spans="1:9" x14ac:dyDescent="0.25">
      <c r="A22142"/>
      <c r="B22142"/>
      <c r="C22142"/>
      <c r="D22142"/>
      <c r="E22142" s="148"/>
      <c r="F22142" s="148"/>
      <c r="G22142" s="149"/>
      <c r="H22142" s="148"/>
      <c r="I22142"/>
    </row>
    <row r="22143" spans="1:9" x14ac:dyDescent="0.25">
      <c r="A22143"/>
      <c r="B22143"/>
      <c r="C22143"/>
      <c r="D22143"/>
      <c r="E22143" s="148"/>
      <c r="F22143" s="148"/>
      <c r="G22143" s="149"/>
      <c r="H22143" s="148"/>
      <c r="I22143"/>
    </row>
    <row r="22144" spans="1:9" x14ac:dyDescent="0.25">
      <c r="A22144"/>
      <c r="B22144"/>
      <c r="C22144"/>
      <c r="D22144"/>
      <c r="E22144" s="148"/>
      <c r="F22144" s="148"/>
      <c r="G22144" s="149"/>
      <c r="H22144" s="148"/>
      <c r="I22144"/>
    </row>
    <row r="22145" spans="1:9" x14ac:dyDescent="0.25">
      <c r="A22145"/>
      <c r="B22145"/>
      <c r="C22145"/>
      <c r="D22145"/>
      <c r="E22145" s="148"/>
      <c r="F22145" s="148"/>
      <c r="G22145" s="149"/>
      <c r="H22145" s="148"/>
      <c r="I22145"/>
    </row>
    <row r="22146" spans="1:9" x14ac:dyDescent="0.25">
      <c r="A22146"/>
      <c r="B22146"/>
      <c r="C22146"/>
      <c r="D22146"/>
      <c r="E22146" s="148"/>
      <c r="F22146" s="148"/>
      <c r="G22146" s="149"/>
      <c r="H22146" s="148"/>
      <c r="I22146"/>
    </row>
    <row r="22147" spans="1:9" x14ac:dyDescent="0.25">
      <c r="A22147"/>
      <c r="B22147"/>
      <c r="C22147"/>
      <c r="D22147"/>
      <c r="E22147" s="148"/>
      <c r="F22147" s="148"/>
      <c r="G22147" s="149"/>
      <c r="H22147" s="148"/>
      <c r="I22147"/>
    </row>
    <row r="22148" spans="1:9" x14ac:dyDescent="0.25">
      <c r="A22148"/>
      <c r="B22148"/>
      <c r="C22148"/>
      <c r="D22148"/>
      <c r="E22148" s="148"/>
      <c r="F22148" s="148"/>
      <c r="G22148" s="149"/>
      <c r="H22148" s="148"/>
      <c r="I22148"/>
    </row>
    <row r="22149" spans="1:9" x14ac:dyDescent="0.25">
      <c r="A22149"/>
      <c r="B22149"/>
      <c r="C22149"/>
      <c r="D22149"/>
      <c r="E22149" s="148"/>
      <c r="F22149" s="148"/>
      <c r="G22149" s="149"/>
      <c r="H22149" s="148"/>
      <c r="I22149"/>
    </row>
    <row r="22150" spans="1:9" x14ac:dyDescent="0.25">
      <c r="A22150"/>
      <c r="B22150"/>
      <c r="C22150"/>
      <c r="D22150"/>
      <c r="E22150" s="148"/>
      <c r="F22150" s="148"/>
      <c r="G22150" s="149"/>
      <c r="H22150" s="148"/>
      <c r="I22150"/>
    </row>
    <row r="22151" spans="1:9" x14ac:dyDescent="0.25">
      <c r="A22151"/>
      <c r="B22151"/>
      <c r="C22151"/>
      <c r="D22151"/>
      <c r="E22151" s="148"/>
      <c r="F22151" s="148"/>
      <c r="G22151" s="149"/>
      <c r="H22151" s="148"/>
      <c r="I22151"/>
    </row>
    <row r="22152" spans="1:9" x14ac:dyDescent="0.25">
      <c r="A22152"/>
      <c r="B22152"/>
      <c r="C22152"/>
      <c r="D22152"/>
      <c r="E22152" s="148"/>
      <c r="F22152" s="148"/>
      <c r="G22152" s="149"/>
      <c r="H22152" s="148"/>
      <c r="I22152"/>
    </row>
    <row r="22153" spans="1:9" x14ac:dyDescent="0.25">
      <c r="A22153"/>
      <c r="B22153"/>
      <c r="C22153"/>
      <c r="D22153"/>
      <c r="E22153" s="148"/>
      <c r="F22153" s="148"/>
      <c r="G22153" s="149"/>
      <c r="H22153" s="148"/>
      <c r="I22153"/>
    </row>
    <row r="22154" spans="1:9" x14ac:dyDescent="0.25">
      <c r="A22154"/>
      <c r="B22154"/>
      <c r="C22154"/>
      <c r="D22154"/>
      <c r="E22154" s="148"/>
      <c r="F22154" s="148"/>
      <c r="G22154" s="149"/>
      <c r="H22154" s="148"/>
      <c r="I22154"/>
    </row>
    <row r="22155" spans="1:9" x14ac:dyDescent="0.25">
      <c r="A22155"/>
      <c r="B22155"/>
      <c r="C22155"/>
      <c r="D22155"/>
      <c r="E22155" s="148"/>
      <c r="F22155" s="148"/>
      <c r="G22155" s="149"/>
      <c r="H22155" s="148"/>
      <c r="I22155"/>
    </row>
    <row r="22156" spans="1:9" x14ac:dyDescent="0.25">
      <c r="A22156"/>
      <c r="B22156"/>
      <c r="C22156"/>
      <c r="D22156"/>
      <c r="E22156" s="148"/>
      <c r="F22156" s="148"/>
      <c r="G22156" s="149"/>
      <c r="H22156" s="148"/>
      <c r="I22156"/>
    </row>
    <row r="22157" spans="1:9" x14ac:dyDescent="0.25">
      <c r="A22157"/>
      <c r="B22157"/>
      <c r="C22157"/>
      <c r="D22157"/>
      <c r="E22157" s="148"/>
      <c r="F22157" s="148"/>
      <c r="G22157" s="149"/>
      <c r="H22157" s="148"/>
      <c r="I22157"/>
    </row>
    <row r="22158" spans="1:9" x14ac:dyDescent="0.25">
      <c r="A22158"/>
      <c r="B22158"/>
      <c r="C22158"/>
      <c r="D22158"/>
      <c r="E22158" s="148"/>
      <c r="F22158" s="148"/>
      <c r="G22158" s="149"/>
      <c r="H22158" s="148"/>
      <c r="I22158"/>
    </row>
    <row r="22159" spans="1:9" x14ac:dyDescent="0.25">
      <c r="A22159"/>
      <c r="B22159"/>
      <c r="C22159"/>
      <c r="D22159"/>
      <c r="E22159" s="148"/>
      <c r="F22159" s="148"/>
      <c r="G22159" s="149"/>
      <c r="H22159" s="148"/>
      <c r="I22159"/>
    </row>
    <row r="22160" spans="1:9" x14ac:dyDescent="0.25">
      <c r="A22160"/>
      <c r="B22160"/>
      <c r="C22160"/>
      <c r="D22160"/>
      <c r="E22160" s="148"/>
      <c r="F22160" s="148"/>
      <c r="G22160" s="149"/>
      <c r="H22160" s="148"/>
      <c r="I22160"/>
    </row>
    <row r="22161" spans="1:9" x14ac:dyDescent="0.25">
      <c r="A22161"/>
      <c r="B22161"/>
      <c r="C22161"/>
      <c r="D22161"/>
      <c r="E22161" s="148"/>
      <c r="F22161" s="148"/>
      <c r="G22161" s="149"/>
      <c r="H22161" s="148"/>
      <c r="I22161"/>
    </row>
    <row r="22162" spans="1:9" x14ac:dyDescent="0.25">
      <c r="A22162"/>
      <c r="B22162"/>
      <c r="C22162"/>
      <c r="D22162"/>
      <c r="E22162" s="148"/>
      <c r="F22162" s="148"/>
      <c r="G22162" s="149"/>
      <c r="H22162" s="148"/>
      <c r="I22162"/>
    </row>
    <row r="22163" spans="1:9" x14ac:dyDescent="0.25">
      <c r="A22163"/>
      <c r="B22163"/>
      <c r="C22163"/>
      <c r="D22163"/>
      <c r="E22163" s="148"/>
      <c r="F22163" s="148"/>
      <c r="G22163" s="149"/>
      <c r="H22163" s="148"/>
      <c r="I22163"/>
    </row>
    <row r="22164" spans="1:9" x14ac:dyDescent="0.25">
      <c r="A22164"/>
      <c r="B22164"/>
      <c r="C22164"/>
      <c r="D22164"/>
      <c r="E22164" s="148"/>
      <c r="F22164" s="148"/>
      <c r="G22164" s="149"/>
      <c r="H22164" s="148"/>
      <c r="I22164"/>
    </row>
    <row r="22165" spans="1:9" x14ac:dyDescent="0.25">
      <c r="A22165"/>
      <c r="B22165"/>
      <c r="C22165"/>
      <c r="D22165"/>
      <c r="E22165" s="148"/>
      <c r="F22165" s="148"/>
      <c r="G22165" s="149"/>
      <c r="H22165" s="148"/>
      <c r="I22165"/>
    </row>
    <row r="22166" spans="1:9" x14ac:dyDescent="0.25">
      <c r="A22166"/>
      <c r="B22166"/>
      <c r="C22166"/>
      <c r="D22166"/>
      <c r="E22166" s="148"/>
      <c r="F22166" s="148"/>
      <c r="G22166" s="149"/>
      <c r="H22166" s="148"/>
      <c r="I22166"/>
    </row>
    <row r="22167" spans="1:9" x14ac:dyDescent="0.25">
      <c r="A22167"/>
      <c r="B22167"/>
      <c r="C22167"/>
      <c r="D22167"/>
      <c r="E22167" s="148"/>
      <c r="F22167" s="148"/>
      <c r="G22167" s="149"/>
      <c r="H22167" s="148"/>
      <c r="I22167"/>
    </row>
    <row r="22168" spans="1:9" x14ac:dyDescent="0.25">
      <c r="A22168"/>
      <c r="B22168"/>
      <c r="C22168"/>
      <c r="D22168"/>
      <c r="E22168" s="148"/>
      <c r="F22168" s="148"/>
      <c r="G22168" s="149"/>
      <c r="H22168" s="148"/>
      <c r="I22168"/>
    </row>
    <row r="22169" spans="1:9" x14ac:dyDescent="0.25">
      <c r="A22169"/>
      <c r="B22169"/>
      <c r="C22169"/>
      <c r="D22169"/>
      <c r="E22169" s="148"/>
      <c r="F22169" s="148"/>
      <c r="G22169" s="149"/>
      <c r="H22169" s="148"/>
      <c r="I22169"/>
    </row>
    <row r="22170" spans="1:9" x14ac:dyDescent="0.25">
      <c r="A22170"/>
      <c r="B22170"/>
      <c r="C22170"/>
      <c r="D22170"/>
      <c r="E22170" s="148"/>
      <c r="F22170" s="148"/>
      <c r="G22170" s="149"/>
      <c r="H22170" s="148"/>
      <c r="I22170"/>
    </row>
    <row r="22171" spans="1:9" x14ac:dyDescent="0.25">
      <c r="A22171"/>
      <c r="B22171"/>
      <c r="C22171"/>
      <c r="D22171"/>
      <c r="E22171" s="148"/>
      <c r="F22171" s="148"/>
      <c r="G22171" s="149"/>
      <c r="H22171" s="148"/>
      <c r="I22171"/>
    </row>
    <row r="22172" spans="1:9" x14ac:dyDescent="0.25">
      <c r="A22172"/>
      <c r="B22172"/>
      <c r="C22172"/>
      <c r="D22172"/>
      <c r="E22172" s="148"/>
      <c r="F22172" s="148"/>
      <c r="G22172" s="149"/>
      <c r="H22172" s="148"/>
      <c r="I22172"/>
    </row>
    <row r="22173" spans="1:9" x14ac:dyDescent="0.25">
      <c r="A22173"/>
      <c r="B22173"/>
      <c r="C22173"/>
      <c r="D22173"/>
      <c r="E22173" s="148"/>
      <c r="F22173" s="148"/>
      <c r="G22173" s="149"/>
      <c r="H22173" s="148"/>
      <c r="I22173"/>
    </row>
    <row r="22174" spans="1:9" x14ac:dyDescent="0.25">
      <c r="A22174"/>
      <c r="B22174"/>
      <c r="C22174"/>
      <c r="D22174"/>
      <c r="E22174" s="148"/>
      <c r="F22174" s="148"/>
      <c r="G22174" s="149"/>
      <c r="H22174" s="148"/>
      <c r="I22174"/>
    </row>
    <row r="22175" spans="1:9" x14ac:dyDescent="0.25">
      <c r="A22175"/>
      <c r="B22175"/>
      <c r="C22175"/>
      <c r="D22175"/>
      <c r="E22175" s="148"/>
      <c r="F22175" s="148"/>
      <c r="G22175" s="149"/>
      <c r="H22175" s="148"/>
      <c r="I22175"/>
    </row>
    <row r="22176" spans="1:9" x14ac:dyDescent="0.25">
      <c r="A22176"/>
      <c r="B22176"/>
      <c r="C22176"/>
      <c r="D22176"/>
      <c r="E22176" s="148"/>
      <c r="F22176" s="148"/>
      <c r="G22176" s="149"/>
      <c r="H22176" s="148"/>
      <c r="I22176"/>
    </row>
    <row r="22177" spans="1:9" x14ac:dyDescent="0.25">
      <c r="A22177"/>
      <c r="B22177"/>
      <c r="C22177"/>
      <c r="D22177"/>
      <c r="E22177" s="148"/>
      <c r="F22177" s="148"/>
      <c r="G22177" s="149"/>
      <c r="H22177" s="148"/>
      <c r="I22177"/>
    </row>
    <row r="22178" spans="1:9" x14ac:dyDescent="0.25">
      <c r="A22178"/>
      <c r="B22178"/>
      <c r="C22178"/>
      <c r="D22178"/>
      <c r="E22178" s="148"/>
      <c r="F22178" s="148"/>
      <c r="G22178" s="149"/>
      <c r="H22178" s="148"/>
      <c r="I22178"/>
    </row>
    <row r="22179" spans="1:9" x14ac:dyDescent="0.25">
      <c r="A22179"/>
      <c r="B22179"/>
      <c r="C22179"/>
      <c r="D22179"/>
      <c r="E22179" s="148"/>
      <c r="F22179" s="148"/>
      <c r="G22179" s="149"/>
      <c r="H22179" s="148"/>
      <c r="I22179"/>
    </row>
    <row r="22180" spans="1:9" x14ac:dyDescent="0.25">
      <c r="A22180"/>
      <c r="B22180"/>
      <c r="C22180"/>
      <c r="D22180"/>
      <c r="E22180" s="148"/>
      <c r="F22180" s="148"/>
      <c r="G22180" s="149"/>
      <c r="H22180" s="148"/>
      <c r="I22180"/>
    </row>
    <row r="22181" spans="1:9" x14ac:dyDescent="0.25">
      <c r="A22181"/>
      <c r="B22181"/>
      <c r="C22181"/>
      <c r="D22181"/>
      <c r="E22181" s="148"/>
      <c r="F22181" s="148"/>
      <c r="G22181" s="149"/>
      <c r="H22181" s="148"/>
      <c r="I22181"/>
    </row>
    <row r="22182" spans="1:9" x14ac:dyDescent="0.25">
      <c r="A22182"/>
      <c r="B22182"/>
      <c r="C22182"/>
      <c r="D22182"/>
      <c r="E22182" s="148"/>
      <c r="F22182" s="148"/>
      <c r="G22182" s="149"/>
      <c r="H22182" s="148"/>
      <c r="I22182"/>
    </row>
    <row r="22183" spans="1:9" x14ac:dyDescent="0.25">
      <c r="A22183"/>
      <c r="B22183"/>
      <c r="C22183"/>
      <c r="D22183"/>
      <c r="E22183" s="148"/>
      <c r="F22183" s="148"/>
      <c r="G22183" s="149"/>
      <c r="H22183" s="148"/>
      <c r="I22183"/>
    </row>
    <row r="22184" spans="1:9" x14ac:dyDescent="0.25">
      <c r="A22184"/>
      <c r="B22184"/>
      <c r="C22184"/>
      <c r="D22184"/>
      <c r="E22184" s="148"/>
      <c r="F22184" s="148"/>
      <c r="G22184" s="149"/>
      <c r="H22184" s="148"/>
      <c r="I22184"/>
    </row>
    <row r="22185" spans="1:9" x14ac:dyDescent="0.25">
      <c r="A22185"/>
      <c r="B22185"/>
      <c r="C22185"/>
      <c r="D22185"/>
      <c r="E22185" s="148"/>
      <c r="F22185" s="148"/>
      <c r="G22185" s="149"/>
      <c r="H22185" s="148"/>
      <c r="I22185"/>
    </row>
    <row r="22186" spans="1:9" x14ac:dyDescent="0.25">
      <c r="A22186"/>
      <c r="B22186"/>
      <c r="C22186"/>
      <c r="D22186"/>
      <c r="E22186" s="148"/>
      <c r="F22186" s="148"/>
      <c r="G22186" s="149"/>
      <c r="H22186" s="148"/>
      <c r="I22186"/>
    </row>
    <row r="22187" spans="1:9" x14ac:dyDescent="0.25">
      <c r="A22187"/>
      <c r="B22187"/>
      <c r="C22187"/>
      <c r="D22187"/>
      <c r="E22187" s="148"/>
      <c r="F22187" s="148"/>
      <c r="G22187" s="149"/>
      <c r="H22187" s="148"/>
      <c r="I22187"/>
    </row>
    <row r="22188" spans="1:9" x14ac:dyDescent="0.25">
      <c r="A22188"/>
      <c r="B22188"/>
      <c r="C22188"/>
      <c r="D22188"/>
      <c r="E22188" s="148"/>
      <c r="F22188" s="148"/>
      <c r="G22188" s="149"/>
      <c r="H22188" s="148"/>
      <c r="I22188"/>
    </row>
    <row r="22189" spans="1:9" x14ac:dyDescent="0.25">
      <c r="A22189"/>
      <c r="B22189"/>
      <c r="C22189"/>
      <c r="D22189"/>
      <c r="E22189" s="148"/>
      <c r="F22189" s="148"/>
      <c r="G22189" s="149"/>
      <c r="H22189" s="148"/>
      <c r="I22189"/>
    </row>
    <row r="22190" spans="1:9" x14ac:dyDescent="0.25">
      <c r="A22190"/>
      <c r="B22190"/>
      <c r="C22190"/>
      <c r="D22190"/>
      <c r="E22190" s="148"/>
      <c r="F22190" s="148"/>
      <c r="G22190" s="149"/>
      <c r="H22190" s="148"/>
      <c r="I22190"/>
    </row>
    <row r="22191" spans="1:9" x14ac:dyDescent="0.25">
      <c r="A22191"/>
      <c r="B22191"/>
      <c r="C22191"/>
      <c r="D22191"/>
      <c r="E22191" s="148"/>
      <c r="F22191" s="148"/>
      <c r="G22191" s="149"/>
      <c r="H22191" s="148"/>
      <c r="I22191"/>
    </row>
    <row r="22192" spans="1:9" x14ac:dyDescent="0.25">
      <c r="A22192"/>
      <c r="B22192"/>
      <c r="C22192"/>
      <c r="D22192"/>
      <c r="E22192" s="148"/>
      <c r="F22192" s="148"/>
      <c r="G22192" s="149"/>
      <c r="H22192" s="148"/>
      <c r="I22192"/>
    </row>
    <row r="22193" spans="1:9" x14ac:dyDescent="0.25">
      <c r="A22193"/>
      <c r="B22193"/>
      <c r="C22193"/>
      <c r="D22193"/>
      <c r="E22193" s="148"/>
      <c r="F22193" s="148"/>
      <c r="G22193" s="149"/>
      <c r="H22193" s="148"/>
      <c r="I22193"/>
    </row>
    <row r="22194" spans="1:9" x14ac:dyDescent="0.25">
      <c r="A22194"/>
      <c r="B22194"/>
      <c r="C22194"/>
      <c r="D22194"/>
      <c r="E22194" s="148"/>
      <c r="F22194" s="148"/>
      <c r="G22194" s="149"/>
      <c r="H22194" s="148"/>
      <c r="I22194"/>
    </row>
    <row r="22195" spans="1:9" x14ac:dyDescent="0.25">
      <c r="A22195"/>
      <c r="B22195"/>
      <c r="C22195"/>
      <c r="D22195"/>
      <c r="E22195" s="148"/>
      <c r="F22195" s="148"/>
      <c r="G22195" s="149"/>
      <c r="H22195" s="148"/>
      <c r="I22195"/>
    </row>
    <row r="22196" spans="1:9" x14ac:dyDescent="0.25">
      <c r="A22196"/>
      <c r="B22196"/>
      <c r="C22196"/>
      <c r="D22196"/>
      <c r="E22196" s="148"/>
      <c r="F22196" s="148"/>
      <c r="G22196" s="149"/>
      <c r="H22196" s="148"/>
      <c r="I22196"/>
    </row>
    <row r="22197" spans="1:9" x14ac:dyDescent="0.25">
      <c r="A22197"/>
      <c r="B22197"/>
      <c r="C22197"/>
      <c r="D22197"/>
      <c r="E22197" s="148"/>
      <c r="F22197" s="148"/>
      <c r="G22197" s="149"/>
      <c r="H22197" s="148"/>
      <c r="I22197"/>
    </row>
    <row r="22198" spans="1:9" x14ac:dyDescent="0.25">
      <c r="A22198"/>
      <c r="B22198"/>
      <c r="C22198"/>
      <c r="D22198"/>
      <c r="E22198" s="148"/>
      <c r="F22198" s="148"/>
      <c r="G22198" s="149"/>
      <c r="H22198" s="148"/>
      <c r="I22198"/>
    </row>
    <row r="22199" spans="1:9" x14ac:dyDescent="0.25">
      <c r="A22199"/>
      <c r="B22199"/>
      <c r="C22199"/>
      <c r="D22199"/>
      <c r="E22199" s="148"/>
      <c r="F22199" s="148"/>
      <c r="G22199" s="149"/>
      <c r="H22199" s="148"/>
      <c r="I22199"/>
    </row>
    <row r="22200" spans="1:9" x14ac:dyDescent="0.25">
      <c r="A22200"/>
      <c r="B22200"/>
      <c r="C22200"/>
      <c r="D22200"/>
      <c r="E22200" s="148"/>
      <c r="F22200" s="148"/>
      <c r="G22200" s="149"/>
      <c r="H22200" s="148"/>
      <c r="I22200"/>
    </row>
    <row r="22201" spans="1:9" x14ac:dyDescent="0.25">
      <c r="A22201"/>
      <c r="B22201"/>
      <c r="C22201"/>
      <c r="D22201"/>
      <c r="E22201" s="148"/>
      <c r="F22201" s="148"/>
      <c r="G22201" s="149"/>
      <c r="H22201" s="148"/>
      <c r="I22201"/>
    </row>
    <row r="22202" spans="1:9" x14ac:dyDescent="0.25">
      <c r="A22202"/>
      <c r="B22202"/>
      <c r="C22202"/>
      <c r="D22202"/>
      <c r="E22202" s="148"/>
      <c r="F22202" s="148"/>
      <c r="G22202" s="149"/>
      <c r="H22202" s="148"/>
      <c r="I22202"/>
    </row>
    <row r="22203" spans="1:9" x14ac:dyDescent="0.25">
      <c r="A22203"/>
      <c r="B22203"/>
      <c r="C22203"/>
      <c r="D22203"/>
      <c r="E22203" s="148"/>
      <c r="F22203" s="148"/>
      <c r="G22203" s="149"/>
      <c r="H22203" s="148"/>
      <c r="I22203"/>
    </row>
    <row r="22204" spans="1:9" x14ac:dyDescent="0.25">
      <c r="A22204"/>
      <c r="B22204"/>
      <c r="C22204"/>
      <c r="D22204"/>
      <c r="E22204" s="148"/>
      <c r="F22204" s="148"/>
      <c r="G22204" s="149"/>
      <c r="H22204" s="148"/>
      <c r="I22204"/>
    </row>
    <row r="22205" spans="1:9" x14ac:dyDescent="0.25">
      <c r="A22205"/>
      <c r="B22205"/>
      <c r="C22205"/>
      <c r="D22205"/>
      <c r="E22205" s="148"/>
      <c r="F22205" s="148"/>
      <c r="G22205" s="149"/>
      <c r="H22205" s="148"/>
      <c r="I22205"/>
    </row>
    <row r="22206" spans="1:9" x14ac:dyDescent="0.25">
      <c r="A22206"/>
      <c r="B22206"/>
      <c r="C22206"/>
      <c r="D22206"/>
      <c r="E22206" s="148"/>
      <c r="F22206" s="148"/>
      <c r="G22206" s="149"/>
      <c r="H22206" s="148"/>
      <c r="I22206"/>
    </row>
    <row r="22207" spans="1:9" x14ac:dyDescent="0.25">
      <c r="A22207"/>
      <c r="B22207"/>
      <c r="C22207"/>
      <c r="D22207"/>
      <c r="E22207" s="148"/>
      <c r="F22207" s="148"/>
      <c r="G22207" s="149"/>
      <c r="H22207" s="148"/>
      <c r="I22207"/>
    </row>
    <row r="22208" spans="1:9" x14ac:dyDescent="0.25">
      <c r="A22208"/>
      <c r="B22208"/>
      <c r="C22208"/>
      <c r="D22208"/>
      <c r="E22208" s="148"/>
      <c r="F22208" s="148"/>
      <c r="G22208" s="149"/>
      <c r="H22208" s="148"/>
      <c r="I22208"/>
    </row>
    <row r="22209" spans="1:9" x14ac:dyDescent="0.25">
      <c r="A22209"/>
      <c r="B22209"/>
      <c r="C22209"/>
      <c r="D22209"/>
      <c r="E22209" s="148"/>
      <c r="F22209" s="148"/>
      <c r="G22209" s="149"/>
      <c r="H22209" s="148"/>
      <c r="I22209"/>
    </row>
    <row r="22210" spans="1:9" x14ac:dyDescent="0.25">
      <c r="A22210"/>
      <c r="B22210"/>
      <c r="C22210"/>
      <c r="D22210"/>
      <c r="E22210" s="148"/>
      <c r="F22210" s="148"/>
      <c r="G22210" s="149"/>
      <c r="H22210" s="148"/>
      <c r="I22210"/>
    </row>
    <row r="22211" spans="1:9" x14ac:dyDescent="0.25">
      <c r="A22211"/>
      <c r="B22211"/>
      <c r="C22211"/>
      <c r="D22211"/>
      <c r="E22211" s="148"/>
      <c r="F22211" s="148"/>
      <c r="G22211" s="149"/>
      <c r="H22211" s="148"/>
      <c r="I22211"/>
    </row>
    <row r="22212" spans="1:9" x14ac:dyDescent="0.25">
      <c r="A22212"/>
      <c r="B22212"/>
      <c r="C22212"/>
      <c r="D22212"/>
      <c r="E22212" s="148"/>
      <c r="F22212" s="148"/>
      <c r="G22212" s="149"/>
      <c r="H22212" s="148"/>
      <c r="I22212"/>
    </row>
    <row r="22213" spans="1:9" x14ac:dyDescent="0.25">
      <c r="A22213"/>
      <c r="B22213"/>
      <c r="C22213"/>
      <c r="D22213"/>
      <c r="E22213" s="148"/>
      <c r="F22213" s="148"/>
      <c r="G22213" s="149"/>
      <c r="H22213" s="148"/>
      <c r="I22213"/>
    </row>
    <row r="22214" spans="1:9" x14ac:dyDescent="0.25">
      <c r="A22214"/>
      <c r="B22214"/>
      <c r="C22214"/>
      <c r="D22214"/>
      <c r="E22214" s="148"/>
      <c r="F22214" s="148"/>
      <c r="G22214" s="149"/>
      <c r="H22214" s="148"/>
      <c r="I22214"/>
    </row>
    <row r="22215" spans="1:9" x14ac:dyDescent="0.25">
      <c r="A22215"/>
      <c r="B22215"/>
      <c r="C22215"/>
      <c r="D22215"/>
      <c r="E22215" s="148"/>
      <c r="F22215" s="148"/>
      <c r="G22215" s="149"/>
      <c r="H22215" s="148"/>
      <c r="I22215"/>
    </row>
    <row r="22216" spans="1:9" x14ac:dyDescent="0.25">
      <c r="A22216"/>
      <c r="B22216"/>
      <c r="C22216"/>
      <c r="D22216"/>
      <c r="E22216" s="148"/>
      <c r="F22216" s="148"/>
      <c r="G22216" s="149"/>
      <c r="H22216" s="148"/>
      <c r="I22216"/>
    </row>
    <row r="22217" spans="1:9" x14ac:dyDescent="0.25">
      <c r="A22217"/>
      <c r="B22217"/>
      <c r="C22217"/>
      <c r="D22217"/>
      <c r="E22217" s="148"/>
      <c r="F22217" s="148"/>
      <c r="G22217" s="149"/>
      <c r="H22217" s="148"/>
      <c r="I22217"/>
    </row>
    <row r="22218" spans="1:9" x14ac:dyDescent="0.25">
      <c r="A22218"/>
      <c r="B22218"/>
      <c r="C22218"/>
      <c r="D22218"/>
      <c r="E22218" s="148"/>
      <c r="F22218" s="148"/>
      <c r="G22218" s="149"/>
      <c r="H22218" s="148"/>
      <c r="I22218"/>
    </row>
    <row r="22219" spans="1:9" x14ac:dyDescent="0.25">
      <c r="A22219"/>
      <c r="B22219"/>
      <c r="C22219"/>
      <c r="D22219"/>
      <c r="E22219" s="148"/>
      <c r="F22219" s="148"/>
      <c r="G22219" s="149"/>
      <c r="H22219" s="148"/>
      <c r="I22219"/>
    </row>
    <row r="22220" spans="1:9" x14ac:dyDescent="0.25">
      <c r="A22220"/>
      <c r="B22220"/>
      <c r="C22220"/>
      <c r="D22220"/>
      <c r="E22220" s="148"/>
      <c r="F22220" s="148"/>
      <c r="G22220" s="149"/>
      <c r="H22220" s="148"/>
      <c r="I22220"/>
    </row>
    <row r="22221" spans="1:9" x14ac:dyDescent="0.25">
      <c r="A22221"/>
      <c r="B22221"/>
      <c r="C22221"/>
      <c r="D22221"/>
      <c r="E22221" s="148"/>
      <c r="F22221" s="148"/>
      <c r="G22221" s="149"/>
      <c r="H22221" s="148"/>
      <c r="I22221"/>
    </row>
    <row r="22222" spans="1:9" x14ac:dyDescent="0.25">
      <c r="A22222"/>
      <c r="B22222"/>
      <c r="C22222"/>
      <c r="D22222"/>
      <c r="E22222" s="148"/>
      <c r="F22222" s="148"/>
      <c r="G22222" s="149"/>
      <c r="H22222" s="148"/>
      <c r="I22222"/>
    </row>
    <row r="22223" spans="1:9" x14ac:dyDescent="0.25">
      <c r="A22223"/>
      <c r="B22223"/>
      <c r="C22223"/>
      <c r="D22223"/>
      <c r="E22223" s="148"/>
      <c r="F22223" s="148"/>
      <c r="G22223" s="149"/>
      <c r="H22223" s="148"/>
      <c r="I22223"/>
    </row>
    <row r="22224" spans="1:9" x14ac:dyDescent="0.25">
      <c r="A22224"/>
      <c r="B22224"/>
      <c r="C22224"/>
      <c r="D22224"/>
      <c r="E22224" s="148"/>
      <c r="F22224" s="148"/>
      <c r="G22224" s="149"/>
      <c r="H22224" s="148"/>
      <c r="I22224"/>
    </row>
    <row r="22225" spans="1:9" x14ac:dyDescent="0.25">
      <c r="A22225"/>
      <c r="B22225"/>
      <c r="C22225"/>
      <c r="D22225"/>
      <c r="E22225" s="148"/>
      <c r="F22225" s="148"/>
      <c r="G22225" s="149"/>
      <c r="H22225" s="148"/>
      <c r="I22225"/>
    </row>
    <row r="22226" spans="1:9" x14ac:dyDescent="0.25">
      <c r="A22226"/>
      <c r="B22226"/>
      <c r="C22226"/>
      <c r="D22226"/>
      <c r="E22226" s="148"/>
      <c r="F22226" s="148"/>
      <c r="G22226" s="149"/>
      <c r="H22226" s="148"/>
      <c r="I22226"/>
    </row>
    <row r="22227" spans="1:9" x14ac:dyDescent="0.25">
      <c r="A22227"/>
      <c r="B22227"/>
      <c r="C22227"/>
      <c r="D22227"/>
      <c r="E22227" s="148"/>
      <c r="F22227" s="148"/>
      <c r="G22227" s="149"/>
      <c r="H22227" s="148"/>
      <c r="I22227"/>
    </row>
    <row r="22228" spans="1:9" x14ac:dyDescent="0.25">
      <c r="A22228"/>
      <c r="B22228"/>
      <c r="C22228"/>
      <c r="D22228"/>
      <c r="E22228" s="148"/>
      <c r="F22228" s="148"/>
      <c r="G22228" s="149"/>
      <c r="H22228" s="148"/>
      <c r="I22228"/>
    </row>
    <row r="22229" spans="1:9" x14ac:dyDescent="0.25">
      <c r="A22229"/>
      <c r="B22229"/>
      <c r="C22229"/>
      <c r="D22229"/>
      <c r="E22229" s="148"/>
      <c r="F22229" s="148"/>
      <c r="G22229" s="149"/>
      <c r="H22229" s="148"/>
      <c r="I22229"/>
    </row>
    <row r="22230" spans="1:9" x14ac:dyDescent="0.25">
      <c r="A22230"/>
      <c r="B22230"/>
      <c r="C22230"/>
      <c r="D22230"/>
      <c r="E22230" s="148"/>
      <c r="F22230" s="148"/>
      <c r="G22230" s="149"/>
      <c r="H22230" s="148"/>
      <c r="I22230"/>
    </row>
    <row r="22231" spans="1:9" x14ac:dyDescent="0.25">
      <c r="A22231"/>
      <c r="B22231"/>
      <c r="C22231"/>
      <c r="D22231"/>
      <c r="E22231" s="148"/>
      <c r="F22231" s="148"/>
      <c r="G22231" s="149"/>
      <c r="H22231" s="148"/>
      <c r="I22231"/>
    </row>
    <row r="22232" spans="1:9" x14ac:dyDescent="0.25">
      <c r="A22232"/>
      <c r="B22232"/>
      <c r="C22232"/>
      <c r="D22232"/>
      <c r="E22232" s="148"/>
      <c r="F22232" s="148"/>
      <c r="G22232" s="149"/>
      <c r="H22232" s="148"/>
      <c r="I22232"/>
    </row>
    <row r="22233" spans="1:9" x14ac:dyDescent="0.25">
      <c r="A22233"/>
      <c r="B22233"/>
      <c r="C22233"/>
      <c r="D22233"/>
      <c r="E22233" s="148"/>
      <c r="F22233" s="148"/>
      <c r="G22233" s="149"/>
      <c r="H22233" s="148"/>
      <c r="I22233"/>
    </row>
    <row r="22234" spans="1:9" x14ac:dyDescent="0.25">
      <c r="A22234"/>
      <c r="B22234"/>
      <c r="C22234"/>
      <c r="D22234"/>
      <c r="E22234" s="148"/>
      <c r="F22234" s="148"/>
      <c r="G22234" s="149"/>
      <c r="H22234" s="148"/>
      <c r="I22234"/>
    </row>
    <row r="22235" spans="1:9" x14ac:dyDescent="0.25">
      <c r="A22235"/>
      <c r="B22235"/>
      <c r="C22235"/>
      <c r="D22235"/>
      <c r="E22235" s="148"/>
      <c r="F22235" s="148"/>
      <c r="G22235" s="149"/>
      <c r="H22235" s="148"/>
      <c r="I22235"/>
    </row>
    <row r="22236" spans="1:9" x14ac:dyDescent="0.25">
      <c r="A22236"/>
      <c r="B22236"/>
      <c r="C22236"/>
      <c r="D22236"/>
      <c r="E22236" s="148"/>
      <c r="F22236" s="148"/>
      <c r="G22236" s="149"/>
      <c r="H22236" s="148"/>
      <c r="I22236"/>
    </row>
    <row r="22237" spans="1:9" x14ac:dyDescent="0.25">
      <c r="A22237"/>
      <c r="B22237"/>
      <c r="C22237"/>
      <c r="D22237"/>
      <c r="E22237" s="148"/>
      <c r="F22237" s="148"/>
      <c r="G22237" s="149"/>
      <c r="H22237" s="148"/>
      <c r="I22237"/>
    </row>
    <row r="22238" spans="1:9" x14ac:dyDescent="0.25">
      <c r="A22238"/>
      <c r="B22238"/>
      <c r="C22238"/>
      <c r="D22238"/>
      <c r="E22238" s="148"/>
      <c r="F22238" s="148"/>
      <c r="G22238" s="149"/>
      <c r="H22238" s="148"/>
      <c r="I22238"/>
    </row>
    <row r="22239" spans="1:9" x14ac:dyDescent="0.25">
      <c r="A22239"/>
      <c r="B22239"/>
      <c r="C22239"/>
      <c r="D22239"/>
      <c r="E22239" s="148"/>
      <c r="F22239" s="148"/>
      <c r="G22239" s="149"/>
      <c r="H22239" s="148"/>
      <c r="I22239"/>
    </row>
    <row r="22240" spans="1:9" x14ac:dyDescent="0.25">
      <c r="A22240"/>
      <c r="B22240"/>
      <c r="C22240"/>
      <c r="D22240"/>
      <c r="E22240" s="148"/>
      <c r="F22240" s="148"/>
      <c r="G22240" s="149"/>
      <c r="H22240" s="148"/>
      <c r="I22240"/>
    </row>
    <row r="22241" spans="1:9" x14ac:dyDescent="0.25">
      <c r="A22241"/>
      <c r="B22241"/>
      <c r="C22241"/>
      <c r="D22241"/>
      <c r="E22241" s="148"/>
      <c r="F22241" s="148"/>
      <c r="G22241" s="149"/>
      <c r="H22241" s="148"/>
      <c r="I22241"/>
    </row>
    <row r="22242" spans="1:9" x14ac:dyDescent="0.25">
      <c r="A22242"/>
      <c r="B22242"/>
      <c r="C22242"/>
      <c r="D22242"/>
      <c r="E22242" s="148"/>
      <c r="F22242" s="148"/>
      <c r="G22242" s="149"/>
      <c r="H22242" s="148"/>
      <c r="I22242"/>
    </row>
    <row r="22243" spans="1:9" x14ac:dyDescent="0.25">
      <c r="A22243"/>
      <c r="B22243"/>
      <c r="C22243"/>
      <c r="D22243"/>
      <c r="E22243" s="148"/>
      <c r="F22243" s="148"/>
      <c r="G22243" s="149"/>
      <c r="H22243" s="148"/>
      <c r="I22243"/>
    </row>
    <row r="22244" spans="1:9" x14ac:dyDescent="0.25">
      <c r="A22244"/>
      <c r="B22244"/>
      <c r="C22244"/>
      <c r="D22244"/>
      <c r="E22244" s="148"/>
      <c r="F22244" s="148"/>
      <c r="G22244" s="149"/>
      <c r="H22244" s="148"/>
      <c r="I22244"/>
    </row>
    <row r="22245" spans="1:9" x14ac:dyDescent="0.25">
      <c r="A22245"/>
      <c r="B22245"/>
      <c r="C22245"/>
      <c r="D22245"/>
      <c r="E22245" s="148"/>
      <c r="F22245" s="148"/>
      <c r="G22245" s="149"/>
      <c r="H22245" s="148"/>
      <c r="I22245"/>
    </row>
    <row r="22246" spans="1:9" x14ac:dyDescent="0.25">
      <c r="A22246"/>
      <c r="B22246"/>
      <c r="C22246"/>
      <c r="D22246"/>
      <c r="E22246" s="148"/>
      <c r="F22246" s="148"/>
      <c r="G22246" s="149"/>
      <c r="H22246" s="148"/>
      <c r="I22246"/>
    </row>
    <row r="22247" spans="1:9" x14ac:dyDescent="0.25">
      <c r="A22247"/>
      <c r="B22247"/>
      <c r="C22247"/>
      <c r="D22247"/>
      <c r="E22247" s="148"/>
      <c r="F22247" s="148"/>
      <c r="G22247" s="149"/>
      <c r="H22247" s="148"/>
      <c r="I22247"/>
    </row>
    <row r="22248" spans="1:9" x14ac:dyDescent="0.25">
      <c r="A22248"/>
      <c r="B22248"/>
      <c r="C22248"/>
      <c r="D22248"/>
      <c r="E22248" s="148"/>
      <c r="F22248" s="148"/>
      <c r="G22248" s="149"/>
      <c r="H22248" s="148"/>
      <c r="I22248"/>
    </row>
    <row r="22249" spans="1:9" x14ac:dyDescent="0.25">
      <c r="A22249"/>
      <c r="B22249"/>
      <c r="C22249"/>
      <c r="D22249"/>
      <c r="E22249" s="148"/>
      <c r="F22249" s="148"/>
      <c r="G22249" s="149"/>
      <c r="H22249" s="148"/>
      <c r="I22249"/>
    </row>
    <row r="22250" spans="1:9" x14ac:dyDescent="0.25">
      <c r="A22250"/>
      <c r="B22250"/>
      <c r="C22250"/>
      <c r="D22250"/>
      <c r="E22250" s="148"/>
      <c r="F22250" s="148"/>
      <c r="G22250" s="149"/>
      <c r="H22250" s="148"/>
      <c r="I22250"/>
    </row>
    <row r="22251" spans="1:9" x14ac:dyDescent="0.25">
      <c r="A22251"/>
      <c r="B22251"/>
      <c r="C22251"/>
      <c r="D22251"/>
      <c r="E22251" s="148"/>
      <c r="F22251" s="148"/>
      <c r="G22251" s="149"/>
      <c r="H22251" s="148"/>
      <c r="I22251"/>
    </row>
    <row r="22252" spans="1:9" x14ac:dyDescent="0.25">
      <c r="A22252"/>
      <c r="B22252"/>
      <c r="C22252"/>
      <c r="D22252"/>
      <c r="E22252" s="148"/>
      <c r="F22252" s="148"/>
      <c r="G22252" s="149"/>
      <c r="H22252" s="148"/>
      <c r="I22252"/>
    </row>
    <row r="22253" spans="1:9" x14ac:dyDescent="0.25">
      <c r="A22253"/>
      <c r="B22253"/>
      <c r="C22253"/>
      <c r="D22253"/>
      <c r="E22253" s="148"/>
      <c r="F22253" s="148"/>
      <c r="G22253" s="149"/>
      <c r="H22253" s="148"/>
      <c r="I22253"/>
    </row>
    <row r="22254" spans="1:9" x14ac:dyDescent="0.25">
      <c r="A22254"/>
      <c r="B22254"/>
      <c r="C22254"/>
      <c r="D22254"/>
      <c r="E22254" s="148"/>
      <c r="F22254" s="148"/>
      <c r="G22254" s="149"/>
      <c r="H22254" s="148"/>
      <c r="I22254"/>
    </row>
    <row r="22255" spans="1:9" x14ac:dyDescent="0.25">
      <c r="A22255"/>
      <c r="B22255"/>
      <c r="C22255"/>
      <c r="D22255"/>
      <c r="E22255" s="148"/>
      <c r="F22255" s="148"/>
      <c r="G22255" s="149"/>
      <c r="H22255" s="148"/>
      <c r="I22255"/>
    </row>
    <row r="22256" spans="1:9" x14ac:dyDescent="0.25">
      <c r="A22256"/>
      <c r="B22256"/>
      <c r="C22256"/>
      <c r="D22256"/>
      <c r="E22256" s="148"/>
      <c r="F22256" s="148"/>
      <c r="G22256" s="149"/>
      <c r="H22256" s="148"/>
      <c r="I22256"/>
    </row>
    <row r="22257" spans="1:9" x14ac:dyDescent="0.25">
      <c r="A22257"/>
      <c r="B22257"/>
      <c r="C22257"/>
      <c r="D22257"/>
      <c r="E22257" s="148"/>
      <c r="F22257" s="148"/>
      <c r="G22257" s="149"/>
      <c r="H22257" s="148"/>
      <c r="I22257"/>
    </row>
    <row r="22258" spans="1:9" x14ac:dyDescent="0.25">
      <c r="A22258"/>
      <c r="B22258"/>
      <c r="C22258"/>
      <c r="D22258"/>
      <c r="E22258" s="148"/>
      <c r="F22258" s="148"/>
      <c r="G22258" s="149"/>
      <c r="H22258" s="148"/>
      <c r="I22258"/>
    </row>
    <row r="22259" spans="1:9" x14ac:dyDescent="0.25">
      <c r="A22259"/>
      <c r="B22259"/>
      <c r="C22259"/>
      <c r="D22259"/>
      <c r="E22259" s="148"/>
      <c r="F22259" s="148"/>
      <c r="G22259" s="149"/>
      <c r="H22259" s="148"/>
      <c r="I22259"/>
    </row>
    <row r="22260" spans="1:9" x14ac:dyDescent="0.25">
      <c r="A22260"/>
      <c r="B22260"/>
      <c r="C22260"/>
      <c r="D22260"/>
      <c r="E22260" s="148"/>
      <c r="F22260" s="148"/>
      <c r="G22260" s="149"/>
      <c r="H22260" s="148"/>
      <c r="I22260"/>
    </row>
    <row r="22261" spans="1:9" x14ac:dyDescent="0.25">
      <c r="A22261"/>
      <c r="B22261"/>
      <c r="C22261"/>
      <c r="D22261"/>
      <c r="E22261" s="148"/>
      <c r="F22261" s="148"/>
      <c r="G22261" s="149"/>
      <c r="H22261" s="148"/>
      <c r="I22261"/>
    </row>
    <row r="22262" spans="1:9" x14ac:dyDescent="0.25">
      <c r="A22262"/>
      <c r="B22262"/>
      <c r="C22262"/>
      <c r="D22262"/>
      <c r="E22262" s="148"/>
      <c r="F22262" s="148"/>
      <c r="G22262" s="149"/>
      <c r="H22262" s="148"/>
      <c r="I22262"/>
    </row>
    <row r="22263" spans="1:9" x14ac:dyDescent="0.25">
      <c r="A22263"/>
      <c r="B22263"/>
      <c r="C22263"/>
      <c r="D22263"/>
      <c r="E22263" s="148"/>
      <c r="F22263" s="148"/>
      <c r="G22263" s="149"/>
      <c r="H22263" s="148"/>
      <c r="I22263"/>
    </row>
    <row r="22264" spans="1:9" x14ac:dyDescent="0.25">
      <c r="A22264"/>
      <c r="B22264"/>
      <c r="C22264"/>
      <c r="D22264"/>
      <c r="E22264" s="148"/>
      <c r="F22264" s="148"/>
      <c r="G22264" s="149"/>
      <c r="H22264" s="148"/>
      <c r="I22264"/>
    </row>
    <row r="22265" spans="1:9" x14ac:dyDescent="0.25">
      <c r="A22265"/>
      <c r="B22265"/>
      <c r="C22265"/>
      <c r="D22265"/>
      <c r="E22265" s="148"/>
      <c r="F22265" s="148"/>
      <c r="G22265" s="149"/>
      <c r="H22265" s="148"/>
      <c r="I22265"/>
    </row>
    <row r="22266" spans="1:9" x14ac:dyDescent="0.25">
      <c r="A22266"/>
      <c r="B22266"/>
      <c r="C22266"/>
      <c r="D22266"/>
      <c r="E22266" s="148"/>
      <c r="F22266" s="148"/>
      <c r="G22266" s="149"/>
      <c r="H22266" s="148"/>
      <c r="I22266"/>
    </row>
    <row r="22267" spans="1:9" x14ac:dyDescent="0.25">
      <c r="A22267"/>
      <c r="B22267"/>
      <c r="C22267"/>
      <c r="D22267"/>
      <c r="E22267" s="148"/>
      <c r="F22267" s="148"/>
      <c r="G22267" s="149"/>
      <c r="H22267" s="148"/>
      <c r="I22267"/>
    </row>
    <row r="22268" spans="1:9" x14ac:dyDescent="0.25">
      <c r="A22268"/>
      <c r="B22268"/>
      <c r="C22268"/>
      <c r="D22268"/>
      <c r="E22268" s="148"/>
      <c r="F22268" s="148"/>
      <c r="G22268" s="149"/>
      <c r="H22268" s="148"/>
      <c r="I22268"/>
    </row>
    <row r="22269" spans="1:9" x14ac:dyDescent="0.25">
      <c r="A22269"/>
      <c r="B22269"/>
      <c r="C22269"/>
      <c r="D22269"/>
      <c r="E22269" s="148"/>
      <c r="F22269" s="148"/>
      <c r="G22269" s="149"/>
      <c r="H22269" s="148"/>
      <c r="I22269"/>
    </row>
    <row r="22270" spans="1:9" x14ac:dyDescent="0.25">
      <c r="A22270"/>
      <c r="B22270"/>
      <c r="C22270"/>
      <c r="D22270"/>
      <c r="E22270" s="148"/>
      <c r="F22270" s="148"/>
      <c r="G22270" s="149"/>
      <c r="H22270" s="148"/>
      <c r="I22270"/>
    </row>
    <row r="22271" spans="1:9" x14ac:dyDescent="0.25">
      <c r="A22271"/>
      <c r="B22271"/>
      <c r="C22271"/>
      <c r="D22271"/>
      <c r="E22271" s="148"/>
      <c r="F22271" s="148"/>
      <c r="G22271" s="149"/>
      <c r="H22271" s="148"/>
      <c r="I22271"/>
    </row>
    <row r="22272" spans="1:9" x14ac:dyDescent="0.25">
      <c r="A22272"/>
      <c r="B22272"/>
      <c r="C22272"/>
      <c r="D22272"/>
      <c r="E22272" s="148"/>
      <c r="F22272" s="148"/>
      <c r="G22272" s="149"/>
      <c r="H22272" s="148"/>
      <c r="I22272"/>
    </row>
    <row r="22273" spans="1:9" x14ac:dyDescent="0.25">
      <c r="A22273"/>
      <c r="B22273"/>
      <c r="C22273"/>
      <c r="D22273"/>
      <c r="E22273" s="148"/>
      <c r="F22273" s="148"/>
      <c r="G22273" s="149"/>
      <c r="H22273" s="148"/>
      <c r="I22273"/>
    </row>
    <row r="22274" spans="1:9" x14ac:dyDescent="0.25">
      <c r="A22274"/>
      <c r="B22274"/>
      <c r="C22274"/>
      <c r="D22274"/>
      <c r="E22274" s="148"/>
      <c r="F22274" s="148"/>
      <c r="G22274" s="149"/>
      <c r="H22274" s="148"/>
      <c r="I22274"/>
    </row>
    <row r="22275" spans="1:9" x14ac:dyDescent="0.25">
      <c r="A22275"/>
      <c r="B22275"/>
      <c r="C22275"/>
      <c r="D22275"/>
      <c r="E22275" s="148"/>
      <c r="F22275" s="148"/>
      <c r="G22275" s="149"/>
      <c r="H22275" s="148"/>
      <c r="I22275"/>
    </row>
    <row r="22276" spans="1:9" x14ac:dyDescent="0.25">
      <c r="A22276"/>
      <c r="B22276"/>
      <c r="C22276"/>
      <c r="D22276"/>
      <c r="E22276" s="148"/>
      <c r="F22276" s="148"/>
      <c r="G22276" s="149"/>
      <c r="H22276" s="148"/>
      <c r="I22276"/>
    </row>
    <row r="22277" spans="1:9" x14ac:dyDescent="0.25">
      <c r="A22277"/>
      <c r="B22277"/>
      <c r="C22277"/>
      <c r="D22277"/>
      <c r="E22277" s="148"/>
      <c r="F22277" s="148"/>
      <c r="G22277" s="149"/>
      <c r="H22277" s="148"/>
      <c r="I22277"/>
    </row>
    <row r="22278" spans="1:9" x14ac:dyDescent="0.25">
      <c r="A22278"/>
      <c r="B22278"/>
      <c r="C22278"/>
      <c r="D22278"/>
      <c r="E22278" s="148"/>
      <c r="F22278" s="148"/>
      <c r="G22278" s="149"/>
      <c r="H22278" s="148"/>
      <c r="I22278"/>
    </row>
    <row r="22279" spans="1:9" x14ac:dyDescent="0.25">
      <c r="A22279"/>
      <c r="B22279"/>
      <c r="C22279"/>
      <c r="D22279"/>
      <c r="E22279" s="148"/>
      <c r="F22279" s="148"/>
      <c r="G22279" s="149"/>
      <c r="H22279" s="148"/>
      <c r="I22279"/>
    </row>
    <row r="22280" spans="1:9" x14ac:dyDescent="0.25">
      <c r="A22280"/>
      <c r="B22280"/>
      <c r="C22280"/>
      <c r="D22280"/>
      <c r="E22280" s="148"/>
      <c r="F22280" s="148"/>
      <c r="G22280" s="149"/>
      <c r="H22280" s="148"/>
      <c r="I22280"/>
    </row>
    <row r="22281" spans="1:9" x14ac:dyDescent="0.25">
      <c r="A22281"/>
      <c r="B22281"/>
      <c r="C22281"/>
      <c r="D22281"/>
      <c r="E22281" s="148"/>
      <c r="F22281" s="148"/>
      <c r="G22281" s="149"/>
      <c r="H22281" s="148"/>
      <c r="I22281"/>
    </row>
    <row r="22282" spans="1:9" x14ac:dyDescent="0.25">
      <c r="A22282"/>
      <c r="B22282"/>
      <c r="C22282"/>
      <c r="D22282"/>
      <c r="E22282" s="148"/>
      <c r="F22282" s="148"/>
      <c r="G22282" s="149"/>
      <c r="H22282" s="148"/>
      <c r="I22282"/>
    </row>
    <row r="22283" spans="1:9" x14ac:dyDescent="0.25">
      <c r="A22283"/>
      <c r="B22283"/>
      <c r="C22283"/>
      <c r="D22283"/>
      <c r="E22283" s="148"/>
      <c r="F22283" s="148"/>
      <c r="G22283" s="149"/>
      <c r="H22283" s="148"/>
      <c r="I22283"/>
    </row>
    <row r="22284" spans="1:9" x14ac:dyDescent="0.25">
      <c r="A22284"/>
      <c r="B22284"/>
      <c r="C22284"/>
      <c r="D22284"/>
      <c r="E22284" s="148"/>
      <c r="F22284" s="148"/>
      <c r="G22284" s="149"/>
      <c r="H22284" s="148"/>
      <c r="I22284"/>
    </row>
    <row r="22285" spans="1:9" x14ac:dyDescent="0.25">
      <c r="A22285"/>
      <c r="B22285"/>
      <c r="C22285"/>
      <c r="D22285"/>
      <c r="E22285" s="148"/>
      <c r="F22285" s="148"/>
      <c r="G22285" s="149"/>
      <c r="H22285" s="148"/>
      <c r="I22285"/>
    </row>
    <row r="22286" spans="1:9" x14ac:dyDescent="0.25">
      <c r="A22286"/>
      <c r="B22286"/>
      <c r="C22286"/>
      <c r="D22286"/>
      <c r="E22286" s="148"/>
      <c r="F22286" s="148"/>
      <c r="G22286" s="149"/>
      <c r="H22286" s="148"/>
      <c r="I22286"/>
    </row>
    <row r="22287" spans="1:9" x14ac:dyDescent="0.25">
      <c r="A22287"/>
      <c r="B22287"/>
      <c r="C22287"/>
      <c r="D22287"/>
      <c r="E22287" s="148"/>
      <c r="F22287" s="148"/>
      <c r="G22287" s="149"/>
      <c r="H22287" s="148"/>
      <c r="I22287"/>
    </row>
    <row r="22288" spans="1:9" x14ac:dyDescent="0.25">
      <c r="A22288"/>
      <c r="B22288"/>
      <c r="C22288"/>
      <c r="D22288"/>
      <c r="E22288" s="148"/>
      <c r="F22288" s="148"/>
      <c r="G22288" s="149"/>
      <c r="H22288" s="148"/>
      <c r="I22288"/>
    </row>
    <row r="22289" spans="1:9" x14ac:dyDescent="0.25">
      <c r="A22289"/>
      <c r="B22289"/>
      <c r="C22289"/>
      <c r="D22289"/>
      <c r="E22289" s="148"/>
      <c r="F22289" s="148"/>
      <c r="G22289" s="149"/>
      <c r="H22289" s="148"/>
      <c r="I22289"/>
    </row>
    <row r="22290" spans="1:9" x14ac:dyDescent="0.25">
      <c r="A22290"/>
      <c r="B22290"/>
      <c r="C22290"/>
      <c r="D22290"/>
      <c r="E22290" s="148"/>
      <c r="F22290" s="148"/>
      <c r="G22290" s="149"/>
      <c r="H22290" s="148"/>
      <c r="I22290"/>
    </row>
    <row r="22291" spans="1:9" x14ac:dyDescent="0.25">
      <c r="A22291"/>
      <c r="B22291"/>
      <c r="C22291"/>
      <c r="D22291"/>
      <c r="E22291" s="148"/>
      <c r="F22291" s="148"/>
      <c r="G22291" s="149"/>
      <c r="H22291" s="148"/>
      <c r="I22291"/>
    </row>
    <row r="22292" spans="1:9" x14ac:dyDescent="0.25">
      <c r="A22292"/>
      <c r="B22292"/>
      <c r="C22292"/>
      <c r="D22292"/>
      <c r="E22292" s="148"/>
      <c r="F22292" s="148"/>
      <c r="G22292" s="149"/>
      <c r="H22292" s="148"/>
      <c r="I22292"/>
    </row>
    <row r="22293" spans="1:9" x14ac:dyDescent="0.25">
      <c r="A22293"/>
      <c r="B22293"/>
      <c r="C22293"/>
      <c r="D22293"/>
      <c r="E22293" s="148"/>
      <c r="F22293" s="148"/>
      <c r="G22293" s="149"/>
      <c r="H22293" s="148"/>
      <c r="I22293"/>
    </row>
    <row r="22294" spans="1:9" x14ac:dyDescent="0.25">
      <c r="A22294"/>
      <c r="B22294"/>
      <c r="C22294"/>
      <c r="D22294"/>
      <c r="E22294" s="148"/>
      <c r="F22294" s="148"/>
      <c r="G22294" s="149"/>
      <c r="H22294" s="148"/>
      <c r="I22294"/>
    </row>
    <row r="22295" spans="1:9" x14ac:dyDescent="0.25">
      <c r="A22295"/>
      <c r="B22295"/>
      <c r="C22295"/>
      <c r="D22295"/>
      <c r="E22295" s="148"/>
      <c r="F22295" s="148"/>
      <c r="G22295" s="149"/>
      <c r="H22295" s="148"/>
      <c r="I22295"/>
    </row>
    <row r="22296" spans="1:9" x14ac:dyDescent="0.25">
      <c r="A22296"/>
      <c r="B22296"/>
      <c r="C22296"/>
      <c r="D22296"/>
      <c r="E22296" s="148"/>
      <c r="F22296" s="148"/>
      <c r="G22296" s="149"/>
      <c r="H22296" s="148"/>
      <c r="I22296"/>
    </row>
    <row r="22297" spans="1:9" x14ac:dyDescent="0.25">
      <c r="A22297"/>
      <c r="B22297"/>
      <c r="C22297"/>
      <c r="D22297"/>
      <c r="E22297" s="148"/>
      <c r="F22297" s="148"/>
      <c r="G22297" s="149"/>
      <c r="H22297" s="148"/>
      <c r="I22297"/>
    </row>
    <row r="22298" spans="1:9" x14ac:dyDescent="0.25">
      <c r="A22298"/>
      <c r="B22298"/>
      <c r="C22298"/>
      <c r="D22298"/>
      <c r="E22298" s="148"/>
      <c r="F22298" s="148"/>
      <c r="G22298" s="149"/>
      <c r="H22298" s="148"/>
      <c r="I22298"/>
    </row>
    <row r="22299" spans="1:9" x14ac:dyDescent="0.25">
      <c r="A22299"/>
      <c r="B22299"/>
      <c r="C22299"/>
      <c r="D22299"/>
      <c r="E22299" s="148"/>
      <c r="F22299" s="148"/>
      <c r="G22299" s="149"/>
      <c r="H22299" s="148"/>
      <c r="I22299"/>
    </row>
    <row r="22300" spans="1:9" x14ac:dyDescent="0.25">
      <c r="A22300"/>
      <c r="B22300"/>
      <c r="C22300"/>
      <c r="D22300"/>
      <c r="E22300" s="148"/>
      <c r="F22300" s="148"/>
      <c r="G22300" s="149"/>
      <c r="H22300" s="148"/>
      <c r="I22300"/>
    </row>
    <row r="22301" spans="1:9" x14ac:dyDescent="0.25">
      <c r="A22301"/>
      <c r="B22301"/>
      <c r="C22301"/>
      <c r="D22301"/>
      <c r="E22301" s="148"/>
      <c r="F22301" s="148"/>
      <c r="G22301" s="149"/>
      <c r="H22301" s="148"/>
      <c r="I22301"/>
    </row>
    <row r="22302" spans="1:9" x14ac:dyDescent="0.25">
      <c r="A22302"/>
      <c r="B22302"/>
      <c r="C22302"/>
      <c r="D22302"/>
      <c r="E22302" s="148"/>
      <c r="F22302" s="148"/>
      <c r="G22302" s="149"/>
      <c r="H22302" s="148"/>
      <c r="I22302"/>
    </row>
    <row r="22303" spans="1:9" x14ac:dyDescent="0.25">
      <c r="A22303"/>
      <c r="B22303"/>
      <c r="C22303"/>
      <c r="D22303"/>
      <c r="E22303" s="148"/>
      <c r="F22303" s="148"/>
      <c r="G22303" s="149"/>
      <c r="H22303" s="148"/>
      <c r="I22303"/>
    </row>
    <row r="22304" spans="1:9" x14ac:dyDescent="0.25">
      <c r="A22304"/>
      <c r="B22304"/>
      <c r="C22304"/>
      <c r="D22304"/>
      <c r="E22304" s="148"/>
      <c r="F22304" s="148"/>
      <c r="G22304" s="149"/>
      <c r="H22304" s="148"/>
      <c r="I22304"/>
    </row>
    <row r="22305" spans="1:9" x14ac:dyDescent="0.25">
      <c r="A22305"/>
      <c r="B22305"/>
      <c r="C22305"/>
      <c r="D22305"/>
      <c r="E22305" s="148"/>
      <c r="F22305" s="148"/>
      <c r="G22305" s="149"/>
      <c r="H22305" s="148"/>
      <c r="I22305"/>
    </row>
    <row r="22306" spans="1:9" x14ac:dyDescent="0.25">
      <c r="A22306"/>
      <c r="B22306"/>
      <c r="C22306"/>
      <c r="D22306"/>
      <c r="E22306" s="148"/>
      <c r="F22306" s="148"/>
      <c r="G22306" s="149"/>
      <c r="H22306" s="148"/>
      <c r="I22306"/>
    </row>
    <row r="22307" spans="1:9" x14ac:dyDescent="0.25">
      <c r="A22307"/>
      <c r="B22307"/>
      <c r="C22307"/>
      <c r="D22307"/>
      <c r="E22307" s="148"/>
      <c r="F22307" s="148"/>
      <c r="G22307" s="149"/>
      <c r="H22307" s="148"/>
      <c r="I22307"/>
    </row>
    <row r="22308" spans="1:9" x14ac:dyDescent="0.25">
      <c r="A22308"/>
      <c r="B22308"/>
      <c r="C22308"/>
      <c r="D22308"/>
      <c r="E22308" s="148"/>
      <c r="F22308" s="148"/>
      <c r="G22308" s="149"/>
      <c r="H22308" s="148"/>
      <c r="I22308"/>
    </row>
    <row r="22309" spans="1:9" x14ac:dyDescent="0.25">
      <c r="A22309"/>
      <c r="B22309"/>
      <c r="C22309"/>
      <c r="D22309"/>
      <c r="E22309" s="148"/>
      <c r="F22309" s="148"/>
      <c r="G22309" s="149"/>
      <c r="H22309" s="148"/>
      <c r="I22309"/>
    </row>
    <row r="22310" spans="1:9" x14ac:dyDescent="0.25">
      <c r="A22310"/>
      <c r="B22310"/>
      <c r="C22310"/>
      <c r="D22310"/>
      <c r="E22310" s="148"/>
      <c r="F22310" s="148"/>
      <c r="G22310" s="149"/>
      <c r="H22310" s="148"/>
      <c r="I22310"/>
    </row>
    <row r="22311" spans="1:9" x14ac:dyDescent="0.25">
      <c r="A22311"/>
      <c r="B22311"/>
      <c r="C22311"/>
      <c r="D22311"/>
      <c r="E22311" s="148"/>
      <c r="F22311" s="148"/>
      <c r="G22311" s="149"/>
      <c r="H22311" s="148"/>
      <c r="I22311"/>
    </row>
    <row r="22312" spans="1:9" x14ac:dyDescent="0.25">
      <c r="A22312"/>
      <c r="B22312"/>
      <c r="C22312"/>
      <c r="D22312"/>
      <c r="E22312" s="148"/>
      <c r="F22312" s="148"/>
      <c r="G22312" s="149"/>
      <c r="H22312" s="148"/>
      <c r="I22312"/>
    </row>
    <row r="22313" spans="1:9" x14ac:dyDescent="0.25">
      <c r="A22313"/>
      <c r="B22313"/>
      <c r="C22313"/>
      <c r="D22313"/>
      <c r="E22313" s="148"/>
      <c r="F22313" s="148"/>
      <c r="G22313" s="149"/>
      <c r="H22313" s="148"/>
      <c r="I22313"/>
    </row>
    <row r="22314" spans="1:9" x14ac:dyDescent="0.25">
      <c r="A22314"/>
      <c r="B22314"/>
      <c r="C22314"/>
      <c r="D22314"/>
      <c r="E22314" s="148"/>
      <c r="F22314" s="148"/>
      <c r="G22314" s="149"/>
      <c r="H22314" s="148"/>
      <c r="I22314"/>
    </row>
    <row r="22315" spans="1:9" x14ac:dyDescent="0.25">
      <c r="A22315"/>
      <c r="B22315"/>
      <c r="C22315"/>
      <c r="D22315"/>
      <c r="E22315" s="148"/>
      <c r="F22315" s="148"/>
      <c r="G22315" s="149"/>
      <c r="H22315" s="148"/>
      <c r="I22315"/>
    </row>
    <row r="22316" spans="1:9" x14ac:dyDescent="0.25">
      <c r="A22316"/>
      <c r="B22316"/>
      <c r="C22316"/>
      <c r="D22316"/>
      <c r="E22316" s="148"/>
      <c r="F22316" s="148"/>
      <c r="G22316" s="149"/>
      <c r="H22316" s="148"/>
      <c r="I22316"/>
    </row>
    <row r="22317" spans="1:9" x14ac:dyDescent="0.25">
      <c r="A22317"/>
      <c r="B22317"/>
      <c r="C22317"/>
      <c r="D22317"/>
      <c r="E22317" s="148"/>
      <c r="F22317" s="148"/>
      <c r="G22317" s="149"/>
      <c r="H22317" s="148"/>
      <c r="I22317"/>
    </row>
    <row r="22318" spans="1:9" x14ac:dyDescent="0.25">
      <c r="A22318"/>
      <c r="B22318"/>
      <c r="C22318"/>
      <c r="D22318"/>
      <c r="E22318" s="148"/>
      <c r="F22318" s="148"/>
      <c r="G22318" s="149"/>
      <c r="H22318" s="148"/>
      <c r="I22318"/>
    </row>
    <row r="22319" spans="1:9" x14ac:dyDescent="0.25">
      <c r="A22319"/>
      <c r="B22319"/>
      <c r="C22319"/>
      <c r="D22319"/>
      <c r="E22319" s="148"/>
      <c r="F22319" s="148"/>
      <c r="G22319" s="149"/>
      <c r="H22319" s="148"/>
      <c r="I22319"/>
    </row>
    <row r="22320" spans="1:9" x14ac:dyDescent="0.25">
      <c r="A22320"/>
      <c r="B22320"/>
      <c r="C22320"/>
      <c r="D22320"/>
      <c r="E22320" s="148"/>
      <c r="F22320" s="148"/>
      <c r="G22320" s="149"/>
      <c r="H22320" s="148"/>
      <c r="I22320"/>
    </row>
    <row r="22321" spans="1:9" x14ac:dyDescent="0.25">
      <c r="A22321"/>
      <c r="B22321"/>
      <c r="C22321"/>
      <c r="D22321"/>
      <c r="E22321" s="148"/>
      <c r="F22321" s="148"/>
      <c r="G22321" s="149"/>
      <c r="H22321" s="148"/>
      <c r="I22321"/>
    </row>
    <row r="22322" spans="1:9" x14ac:dyDescent="0.25">
      <c r="A22322"/>
      <c r="B22322"/>
      <c r="C22322"/>
      <c r="D22322"/>
      <c r="E22322" s="148"/>
      <c r="F22322" s="148"/>
      <c r="G22322" s="149"/>
      <c r="H22322" s="148"/>
      <c r="I22322"/>
    </row>
    <row r="22323" spans="1:9" x14ac:dyDescent="0.25">
      <c r="A22323"/>
      <c r="B22323"/>
      <c r="C22323"/>
      <c r="D22323"/>
      <c r="E22323" s="148"/>
      <c r="F22323" s="148"/>
      <c r="G22323" s="149"/>
      <c r="H22323" s="148"/>
      <c r="I22323"/>
    </row>
    <row r="22324" spans="1:9" x14ac:dyDescent="0.25">
      <c r="A22324"/>
      <c r="B22324"/>
      <c r="C22324"/>
      <c r="D22324"/>
      <c r="E22324" s="148"/>
      <c r="F22324" s="148"/>
      <c r="G22324" s="149"/>
      <c r="H22324" s="148"/>
      <c r="I22324"/>
    </row>
    <row r="22325" spans="1:9" x14ac:dyDescent="0.25">
      <c r="A22325"/>
      <c r="B22325"/>
      <c r="C22325"/>
      <c r="D22325"/>
      <c r="E22325" s="148"/>
      <c r="F22325" s="148"/>
      <c r="G22325" s="149"/>
      <c r="H22325" s="148"/>
      <c r="I22325"/>
    </row>
    <row r="22326" spans="1:9" x14ac:dyDescent="0.25">
      <c r="A22326"/>
      <c r="B22326"/>
      <c r="C22326"/>
      <c r="D22326"/>
      <c r="E22326" s="148"/>
      <c r="F22326" s="148"/>
      <c r="G22326" s="149"/>
      <c r="H22326" s="148"/>
      <c r="I22326"/>
    </row>
    <row r="22327" spans="1:9" x14ac:dyDescent="0.25">
      <c r="A22327"/>
      <c r="B22327"/>
      <c r="C22327"/>
      <c r="D22327"/>
      <c r="E22327" s="148"/>
      <c r="F22327" s="148"/>
      <c r="G22327" s="149"/>
      <c r="H22327" s="148"/>
      <c r="I22327"/>
    </row>
    <row r="22328" spans="1:9" x14ac:dyDescent="0.25">
      <c r="A22328"/>
      <c r="B22328"/>
      <c r="C22328"/>
      <c r="D22328"/>
      <c r="E22328" s="148"/>
      <c r="F22328" s="148"/>
      <c r="G22328" s="149"/>
      <c r="H22328" s="148"/>
      <c r="I22328"/>
    </row>
    <row r="22329" spans="1:9" x14ac:dyDescent="0.25">
      <c r="A22329"/>
      <c r="B22329"/>
      <c r="C22329"/>
      <c r="D22329"/>
      <c r="E22329" s="148"/>
      <c r="F22329" s="148"/>
      <c r="G22329" s="149"/>
      <c r="H22329" s="148"/>
      <c r="I22329"/>
    </row>
    <row r="22330" spans="1:9" x14ac:dyDescent="0.25">
      <c r="A22330"/>
      <c r="B22330"/>
      <c r="C22330"/>
      <c r="D22330"/>
      <c r="E22330" s="148"/>
      <c r="F22330" s="148"/>
      <c r="G22330" s="149"/>
      <c r="H22330" s="148"/>
      <c r="I22330"/>
    </row>
    <row r="22331" spans="1:9" x14ac:dyDescent="0.25">
      <c r="A22331"/>
      <c r="B22331"/>
      <c r="C22331"/>
      <c r="D22331"/>
      <c r="E22331" s="148"/>
      <c r="F22331" s="148"/>
      <c r="G22331" s="149"/>
      <c r="H22331" s="148"/>
      <c r="I22331"/>
    </row>
    <row r="22332" spans="1:9" x14ac:dyDescent="0.25">
      <c r="A22332"/>
      <c r="B22332"/>
      <c r="C22332"/>
      <c r="D22332"/>
      <c r="E22332" s="148"/>
      <c r="F22332" s="148"/>
      <c r="G22332" s="149"/>
      <c r="H22332" s="148"/>
      <c r="I22332"/>
    </row>
    <row r="22333" spans="1:9" x14ac:dyDescent="0.25">
      <c r="A22333"/>
      <c r="B22333"/>
      <c r="C22333"/>
      <c r="D22333"/>
      <c r="E22333" s="148"/>
      <c r="F22333" s="148"/>
      <c r="G22333" s="149"/>
      <c r="H22333" s="148"/>
      <c r="I22333"/>
    </row>
    <row r="22334" spans="1:9" x14ac:dyDescent="0.25">
      <c r="A22334"/>
      <c r="B22334"/>
      <c r="C22334"/>
      <c r="D22334"/>
      <c r="E22334" s="148"/>
      <c r="F22334" s="148"/>
      <c r="G22334" s="149"/>
      <c r="H22334" s="148"/>
      <c r="I22334"/>
    </row>
    <row r="22335" spans="1:9" x14ac:dyDescent="0.25">
      <c r="A22335"/>
      <c r="B22335"/>
      <c r="C22335"/>
      <c r="D22335"/>
      <c r="E22335" s="148"/>
      <c r="F22335" s="148"/>
      <c r="G22335" s="149"/>
      <c r="H22335" s="148"/>
      <c r="I22335"/>
    </row>
    <row r="22336" spans="1:9" x14ac:dyDescent="0.25">
      <c r="A22336"/>
      <c r="B22336"/>
      <c r="C22336"/>
      <c r="D22336"/>
      <c r="E22336" s="148"/>
      <c r="F22336" s="148"/>
      <c r="G22336" s="149"/>
      <c r="H22336" s="148"/>
      <c r="I22336"/>
    </row>
    <row r="22337" spans="1:9" x14ac:dyDescent="0.25">
      <c r="A22337"/>
      <c r="B22337"/>
      <c r="C22337"/>
      <c r="D22337"/>
      <c r="E22337" s="148"/>
      <c r="F22337" s="148"/>
      <c r="G22337" s="149"/>
      <c r="H22337" s="148"/>
      <c r="I22337"/>
    </row>
    <row r="22338" spans="1:9" x14ac:dyDescent="0.25">
      <c r="A22338"/>
      <c r="B22338"/>
      <c r="C22338"/>
      <c r="D22338"/>
      <c r="E22338" s="148"/>
      <c r="F22338" s="148"/>
      <c r="G22338" s="149"/>
      <c r="H22338" s="148"/>
      <c r="I22338"/>
    </row>
    <row r="22339" spans="1:9" x14ac:dyDescent="0.25">
      <c r="A22339"/>
      <c r="B22339"/>
      <c r="C22339"/>
      <c r="D22339"/>
      <c r="E22339" s="148"/>
      <c r="F22339" s="148"/>
      <c r="G22339" s="149"/>
      <c r="H22339" s="148"/>
      <c r="I22339"/>
    </row>
    <row r="22340" spans="1:9" x14ac:dyDescent="0.25">
      <c r="A22340"/>
      <c r="B22340"/>
      <c r="C22340"/>
      <c r="D22340"/>
      <c r="E22340" s="148"/>
      <c r="F22340" s="148"/>
      <c r="G22340" s="149"/>
      <c r="H22340" s="148"/>
      <c r="I22340"/>
    </row>
    <row r="22341" spans="1:9" x14ac:dyDescent="0.25">
      <c r="A22341"/>
      <c r="B22341"/>
      <c r="C22341"/>
      <c r="D22341"/>
      <c r="E22341" s="148"/>
      <c r="F22341" s="148"/>
      <c r="G22341" s="149"/>
      <c r="H22341" s="148"/>
      <c r="I22341"/>
    </row>
    <row r="22342" spans="1:9" x14ac:dyDescent="0.25">
      <c r="A22342"/>
      <c r="B22342"/>
      <c r="C22342"/>
      <c r="D22342"/>
      <c r="E22342" s="148"/>
      <c r="F22342" s="148"/>
      <c r="G22342" s="149"/>
      <c r="H22342" s="148"/>
      <c r="I22342"/>
    </row>
    <row r="22343" spans="1:9" x14ac:dyDescent="0.25">
      <c r="A22343"/>
      <c r="B22343"/>
      <c r="C22343"/>
      <c r="D22343"/>
      <c r="E22343" s="148"/>
      <c r="F22343" s="148"/>
      <c r="G22343" s="149"/>
      <c r="H22343" s="148"/>
      <c r="I22343"/>
    </row>
    <row r="22344" spans="1:9" x14ac:dyDescent="0.25">
      <c r="A22344"/>
      <c r="B22344"/>
      <c r="C22344"/>
      <c r="D22344"/>
      <c r="E22344" s="148"/>
      <c r="F22344" s="148"/>
      <c r="G22344" s="149"/>
      <c r="H22344" s="148"/>
      <c r="I22344"/>
    </row>
    <row r="22345" spans="1:9" x14ac:dyDescent="0.25">
      <c r="A22345"/>
      <c r="B22345"/>
      <c r="C22345"/>
      <c r="D22345"/>
      <c r="E22345" s="148"/>
      <c r="F22345" s="148"/>
      <c r="G22345" s="149"/>
      <c r="H22345" s="148"/>
      <c r="I22345"/>
    </row>
    <row r="22346" spans="1:9" x14ac:dyDescent="0.25">
      <c r="A22346"/>
      <c r="B22346"/>
      <c r="C22346"/>
      <c r="D22346"/>
      <c r="E22346" s="148"/>
      <c r="F22346" s="148"/>
      <c r="G22346" s="149"/>
      <c r="H22346" s="148"/>
      <c r="I22346"/>
    </row>
    <row r="22347" spans="1:9" x14ac:dyDescent="0.25">
      <c r="A22347"/>
      <c r="B22347"/>
      <c r="C22347"/>
      <c r="D22347"/>
      <c r="E22347" s="148"/>
      <c r="F22347" s="148"/>
      <c r="G22347" s="149"/>
      <c r="H22347" s="148"/>
      <c r="I22347"/>
    </row>
    <row r="22348" spans="1:9" x14ac:dyDescent="0.25">
      <c r="A22348"/>
      <c r="B22348"/>
      <c r="C22348"/>
      <c r="D22348"/>
      <c r="E22348" s="148"/>
      <c r="F22348" s="148"/>
      <c r="G22348" s="149"/>
      <c r="H22348" s="148"/>
      <c r="I22348"/>
    </row>
    <row r="22349" spans="1:9" x14ac:dyDescent="0.25">
      <c r="A22349"/>
      <c r="B22349"/>
      <c r="C22349"/>
      <c r="D22349"/>
      <c r="E22349" s="148"/>
      <c r="F22349" s="148"/>
      <c r="G22349" s="149"/>
      <c r="H22349" s="148"/>
      <c r="I22349"/>
    </row>
    <row r="22350" spans="1:9" x14ac:dyDescent="0.25">
      <c r="A22350"/>
      <c r="B22350"/>
      <c r="C22350"/>
      <c r="D22350"/>
      <c r="E22350" s="148"/>
      <c r="F22350" s="148"/>
      <c r="G22350" s="149"/>
      <c r="H22350" s="148"/>
      <c r="I22350"/>
    </row>
    <row r="22351" spans="1:9" x14ac:dyDescent="0.25">
      <c r="A22351"/>
      <c r="B22351"/>
      <c r="C22351"/>
      <c r="D22351"/>
      <c r="E22351" s="148"/>
      <c r="F22351" s="148"/>
      <c r="G22351" s="149"/>
      <c r="H22351" s="148"/>
      <c r="I22351"/>
    </row>
    <row r="22352" spans="1:9" x14ac:dyDescent="0.25">
      <c r="A22352"/>
      <c r="B22352"/>
      <c r="C22352"/>
      <c r="D22352"/>
      <c r="E22352" s="148"/>
      <c r="F22352" s="148"/>
      <c r="G22352" s="149"/>
      <c r="H22352" s="148"/>
      <c r="I22352"/>
    </row>
    <row r="22353" spans="1:9" x14ac:dyDescent="0.25">
      <c r="A22353"/>
      <c r="B22353"/>
      <c r="C22353"/>
      <c r="D22353"/>
      <c r="E22353" s="148"/>
      <c r="F22353" s="148"/>
      <c r="G22353" s="149"/>
      <c r="H22353" s="148"/>
      <c r="I22353"/>
    </row>
    <row r="22354" spans="1:9" x14ac:dyDescent="0.25">
      <c r="A22354"/>
      <c r="B22354"/>
      <c r="C22354"/>
      <c r="D22354"/>
      <c r="E22354" s="148"/>
      <c r="F22354" s="148"/>
      <c r="G22354" s="149"/>
      <c r="H22354" s="148"/>
      <c r="I22354"/>
    </row>
    <row r="22355" spans="1:9" x14ac:dyDescent="0.25">
      <c r="A22355"/>
      <c r="B22355"/>
      <c r="C22355"/>
      <c r="D22355"/>
      <c r="E22355" s="148"/>
      <c r="F22355" s="148"/>
      <c r="G22355" s="149"/>
      <c r="H22355" s="148"/>
      <c r="I22355"/>
    </row>
    <row r="22356" spans="1:9" x14ac:dyDescent="0.25">
      <c r="A22356"/>
      <c r="B22356"/>
      <c r="C22356"/>
      <c r="D22356"/>
      <c r="E22356" s="148"/>
      <c r="F22356" s="148"/>
      <c r="G22356" s="149"/>
      <c r="H22356" s="148"/>
      <c r="I22356"/>
    </row>
    <row r="22357" spans="1:9" x14ac:dyDescent="0.25">
      <c r="A22357"/>
      <c r="B22357"/>
      <c r="C22357"/>
      <c r="D22357"/>
      <c r="E22357" s="148"/>
      <c r="F22357" s="148"/>
      <c r="G22357" s="149"/>
      <c r="H22357" s="148"/>
      <c r="I22357"/>
    </row>
    <row r="22358" spans="1:9" x14ac:dyDescent="0.25">
      <c r="A22358"/>
      <c r="B22358"/>
      <c r="C22358"/>
      <c r="D22358"/>
      <c r="E22358" s="148"/>
      <c r="F22358" s="148"/>
      <c r="G22358" s="149"/>
      <c r="H22358" s="148"/>
      <c r="I22358"/>
    </row>
    <row r="22359" spans="1:9" x14ac:dyDescent="0.25">
      <c r="A22359"/>
      <c r="B22359"/>
      <c r="C22359"/>
      <c r="D22359"/>
      <c r="E22359" s="148"/>
      <c r="F22359" s="148"/>
      <c r="G22359" s="149"/>
      <c r="H22359" s="148"/>
      <c r="I22359"/>
    </row>
    <row r="22360" spans="1:9" x14ac:dyDescent="0.25">
      <c r="A22360"/>
      <c r="B22360"/>
      <c r="C22360"/>
      <c r="D22360"/>
      <c r="E22360" s="148"/>
      <c r="F22360" s="148"/>
      <c r="G22360" s="149"/>
      <c r="H22360" s="148"/>
      <c r="I22360"/>
    </row>
    <row r="22361" spans="1:9" x14ac:dyDescent="0.25">
      <c r="A22361"/>
      <c r="B22361"/>
      <c r="C22361"/>
      <c r="D22361"/>
      <c r="E22361" s="148"/>
      <c r="F22361" s="148"/>
      <c r="G22361" s="149"/>
      <c r="H22361" s="148"/>
      <c r="I22361"/>
    </row>
    <row r="22362" spans="1:9" x14ac:dyDescent="0.25">
      <c r="A22362"/>
      <c r="B22362"/>
      <c r="C22362"/>
      <c r="D22362"/>
      <c r="E22362" s="148"/>
      <c r="F22362" s="148"/>
      <c r="G22362" s="149"/>
      <c r="H22362" s="148"/>
      <c r="I22362"/>
    </row>
    <row r="22363" spans="1:9" x14ac:dyDescent="0.25">
      <c r="A22363"/>
      <c r="B22363"/>
      <c r="C22363"/>
      <c r="D22363"/>
      <c r="E22363" s="148"/>
      <c r="F22363" s="148"/>
      <c r="G22363" s="149"/>
      <c r="H22363" s="148"/>
      <c r="I22363"/>
    </row>
    <row r="22364" spans="1:9" x14ac:dyDescent="0.25">
      <c r="A22364"/>
      <c r="B22364"/>
      <c r="C22364"/>
      <c r="D22364"/>
      <c r="E22364" s="148"/>
      <c r="F22364" s="148"/>
      <c r="G22364" s="149"/>
      <c r="H22364" s="148"/>
      <c r="I22364"/>
    </row>
    <row r="22365" spans="1:9" x14ac:dyDescent="0.25">
      <c r="A22365"/>
      <c r="B22365"/>
      <c r="C22365"/>
      <c r="D22365"/>
      <c r="E22365" s="148"/>
      <c r="F22365" s="148"/>
      <c r="G22365" s="149"/>
      <c r="H22365" s="148"/>
      <c r="I22365"/>
    </row>
    <row r="22366" spans="1:9" x14ac:dyDescent="0.25">
      <c r="A22366"/>
      <c r="B22366"/>
      <c r="C22366"/>
      <c r="D22366"/>
      <c r="E22366" s="148"/>
      <c r="F22366" s="148"/>
      <c r="G22366" s="149"/>
      <c r="H22366" s="148"/>
      <c r="I22366"/>
    </row>
    <row r="22367" spans="1:9" x14ac:dyDescent="0.25">
      <c r="A22367"/>
      <c r="B22367"/>
      <c r="C22367"/>
      <c r="D22367"/>
      <c r="E22367" s="148"/>
      <c r="F22367" s="148"/>
      <c r="G22367" s="149"/>
      <c r="H22367" s="148"/>
      <c r="I22367"/>
    </row>
    <row r="22368" spans="1:9" x14ac:dyDescent="0.25">
      <c r="A22368"/>
      <c r="B22368"/>
      <c r="C22368"/>
      <c r="D22368"/>
      <c r="E22368" s="148"/>
      <c r="F22368" s="148"/>
      <c r="G22368" s="149"/>
      <c r="H22368" s="148"/>
      <c r="I22368"/>
    </row>
    <row r="22369" spans="1:9" x14ac:dyDescent="0.25">
      <c r="A22369"/>
      <c r="B22369"/>
      <c r="C22369"/>
      <c r="D22369"/>
      <c r="E22369" s="148"/>
      <c r="F22369" s="148"/>
      <c r="G22369" s="149"/>
      <c r="H22369" s="148"/>
      <c r="I22369"/>
    </row>
    <row r="22370" spans="1:9" x14ac:dyDescent="0.25">
      <c r="A22370"/>
      <c r="B22370"/>
      <c r="C22370"/>
      <c r="D22370"/>
      <c r="E22370" s="148"/>
      <c r="F22370" s="148"/>
      <c r="G22370" s="149"/>
      <c r="H22370" s="148"/>
      <c r="I22370"/>
    </row>
    <row r="22371" spans="1:9" x14ac:dyDescent="0.25">
      <c r="A22371"/>
      <c r="B22371"/>
      <c r="C22371"/>
      <c r="D22371"/>
      <c r="E22371" s="148"/>
      <c r="F22371" s="148"/>
      <c r="G22371" s="149"/>
      <c r="H22371" s="148"/>
      <c r="I22371"/>
    </row>
    <row r="22372" spans="1:9" x14ac:dyDescent="0.25">
      <c r="A22372"/>
      <c r="B22372"/>
      <c r="C22372"/>
      <c r="D22372"/>
      <c r="E22372" s="148"/>
      <c r="F22372" s="148"/>
      <c r="G22372" s="149"/>
      <c r="H22372" s="148"/>
      <c r="I22372"/>
    </row>
    <row r="22373" spans="1:9" x14ac:dyDescent="0.25">
      <c r="A22373"/>
      <c r="B22373"/>
      <c r="C22373"/>
      <c r="D22373"/>
      <c r="E22373" s="148"/>
      <c r="F22373" s="148"/>
      <c r="G22373" s="149"/>
      <c r="H22373" s="148"/>
      <c r="I22373"/>
    </row>
    <row r="22374" spans="1:9" x14ac:dyDescent="0.25">
      <c r="A22374"/>
      <c r="B22374"/>
      <c r="C22374"/>
      <c r="D22374"/>
      <c r="E22374" s="148"/>
      <c r="F22374" s="148"/>
      <c r="G22374" s="149"/>
      <c r="H22374" s="148"/>
      <c r="I22374"/>
    </row>
    <row r="22375" spans="1:9" x14ac:dyDescent="0.25">
      <c r="A22375"/>
      <c r="B22375"/>
      <c r="C22375"/>
      <c r="D22375"/>
      <c r="E22375" s="148"/>
      <c r="F22375" s="148"/>
      <c r="G22375" s="149"/>
      <c r="H22375" s="148"/>
      <c r="I22375"/>
    </row>
    <row r="22376" spans="1:9" x14ac:dyDescent="0.25">
      <c r="A22376"/>
      <c r="B22376"/>
      <c r="C22376"/>
      <c r="D22376"/>
      <c r="E22376" s="148"/>
      <c r="F22376" s="148"/>
      <c r="G22376" s="149"/>
      <c r="H22376" s="148"/>
      <c r="I22376"/>
    </row>
    <row r="22377" spans="1:9" x14ac:dyDescent="0.25">
      <c r="A22377"/>
      <c r="B22377"/>
      <c r="C22377"/>
      <c r="D22377"/>
      <c r="E22377" s="148"/>
      <c r="F22377" s="148"/>
      <c r="G22377" s="149"/>
      <c r="H22377" s="148"/>
      <c r="I22377"/>
    </row>
    <row r="22378" spans="1:9" x14ac:dyDescent="0.25">
      <c r="A22378"/>
      <c r="B22378"/>
      <c r="C22378"/>
      <c r="D22378"/>
      <c r="E22378" s="148"/>
      <c r="F22378" s="148"/>
      <c r="G22378" s="149"/>
      <c r="H22378" s="148"/>
      <c r="I22378"/>
    </row>
    <row r="22379" spans="1:9" x14ac:dyDescent="0.25">
      <c r="A22379"/>
      <c r="B22379"/>
      <c r="C22379"/>
      <c r="D22379"/>
      <c r="E22379" s="148"/>
      <c r="F22379" s="148"/>
      <c r="G22379" s="149"/>
      <c r="H22379" s="148"/>
      <c r="I22379"/>
    </row>
    <row r="22380" spans="1:9" x14ac:dyDescent="0.25">
      <c r="A22380"/>
      <c r="B22380"/>
      <c r="C22380"/>
      <c r="D22380"/>
      <c r="E22380" s="148"/>
      <c r="F22380" s="148"/>
      <c r="G22380" s="149"/>
      <c r="H22380" s="148"/>
      <c r="I22380"/>
    </row>
    <row r="22381" spans="1:9" x14ac:dyDescent="0.25">
      <c r="A22381"/>
      <c r="B22381"/>
      <c r="C22381"/>
      <c r="D22381"/>
      <c r="E22381" s="148"/>
      <c r="F22381" s="148"/>
      <c r="G22381" s="149"/>
      <c r="H22381" s="148"/>
      <c r="I22381"/>
    </row>
    <row r="22382" spans="1:9" x14ac:dyDescent="0.25">
      <c r="A22382"/>
      <c r="B22382"/>
      <c r="C22382"/>
      <c r="D22382"/>
      <c r="E22382" s="148"/>
      <c r="F22382" s="148"/>
      <c r="G22382" s="149"/>
      <c r="H22382" s="148"/>
      <c r="I22382"/>
    </row>
    <row r="22383" spans="1:9" x14ac:dyDescent="0.25">
      <c r="A22383"/>
      <c r="B22383"/>
      <c r="C22383"/>
      <c r="D22383"/>
      <c r="E22383" s="148"/>
      <c r="F22383" s="148"/>
      <c r="G22383" s="149"/>
      <c r="H22383" s="148"/>
      <c r="I22383"/>
    </row>
    <row r="22384" spans="1:9" x14ac:dyDescent="0.25">
      <c r="A22384"/>
      <c r="B22384"/>
      <c r="C22384"/>
      <c r="D22384"/>
      <c r="E22384" s="148"/>
      <c r="F22384" s="148"/>
      <c r="G22384" s="149"/>
      <c r="H22384" s="148"/>
      <c r="I22384"/>
    </row>
    <row r="22385" spans="1:9" x14ac:dyDescent="0.25">
      <c r="A22385"/>
      <c r="B22385"/>
      <c r="C22385"/>
      <c r="D22385"/>
      <c r="E22385" s="148"/>
      <c r="F22385" s="148"/>
      <c r="G22385" s="149"/>
      <c r="H22385" s="148"/>
      <c r="I22385"/>
    </row>
    <row r="22386" spans="1:9" x14ac:dyDescent="0.25">
      <c r="A22386"/>
      <c r="B22386"/>
      <c r="C22386"/>
      <c r="D22386"/>
      <c r="E22386" s="148"/>
      <c r="F22386" s="148"/>
      <c r="G22386" s="149"/>
      <c r="H22386" s="148"/>
      <c r="I22386"/>
    </row>
    <row r="22387" spans="1:9" x14ac:dyDescent="0.25">
      <c r="A22387"/>
      <c r="B22387"/>
      <c r="C22387"/>
      <c r="D22387"/>
      <c r="E22387" s="148"/>
      <c r="F22387" s="148"/>
      <c r="G22387" s="149"/>
      <c r="H22387" s="148"/>
      <c r="I22387"/>
    </row>
    <row r="22388" spans="1:9" x14ac:dyDescent="0.25">
      <c r="A22388"/>
      <c r="B22388"/>
      <c r="C22388"/>
      <c r="D22388"/>
      <c r="E22388" s="148"/>
      <c r="F22388" s="148"/>
      <c r="G22388" s="149"/>
      <c r="H22388" s="148"/>
      <c r="I22388"/>
    </row>
    <row r="22389" spans="1:9" x14ac:dyDescent="0.25">
      <c r="A22389"/>
      <c r="B22389"/>
      <c r="C22389"/>
      <c r="D22389"/>
      <c r="E22389" s="148"/>
      <c r="F22389" s="148"/>
      <c r="G22389" s="149"/>
      <c r="H22389" s="148"/>
      <c r="I22389"/>
    </row>
    <row r="22390" spans="1:9" x14ac:dyDescent="0.25">
      <c r="A22390"/>
      <c r="B22390"/>
      <c r="C22390"/>
      <c r="D22390"/>
      <c r="E22390" s="148"/>
      <c r="F22390" s="148"/>
      <c r="G22390" s="149"/>
      <c r="H22390" s="148"/>
      <c r="I22390"/>
    </row>
    <row r="22391" spans="1:9" x14ac:dyDescent="0.25">
      <c r="A22391"/>
      <c r="B22391"/>
      <c r="C22391"/>
      <c r="D22391"/>
      <c r="E22391" s="148"/>
      <c r="F22391" s="148"/>
      <c r="G22391" s="149"/>
      <c r="H22391" s="148"/>
      <c r="I22391"/>
    </row>
    <row r="22392" spans="1:9" x14ac:dyDescent="0.25">
      <c r="A22392"/>
      <c r="B22392"/>
      <c r="C22392"/>
      <c r="D22392"/>
      <c r="E22392" s="148"/>
      <c r="F22392" s="148"/>
      <c r="G22392" s="149"/>
      <c r="H22392" s="148"/>
      <c r="I22392"/>
    </row>
    <row r="22393" spans="1:9" x14ac:dyDescent="0.25">
      <c r="A22393"/>
      <c r="B22393"/>
      <c r="C22393"/>
      <c r="D22393"/>
      <c r="E22393" s="148"/>
      <c r="F22393" s="148"/>
      <c r="G22393" s="149"/>
      <c r="H22393" s="148"/>
      <c r="I22393"/>
    </row>
    <row r="22394" spans="1:9" x14ac:dyDescent="0.25">
      <c r="A22394"/>
      <c r="B22394"/>
      <c r="C22394"/>
      <c r="D22394"/>
      <c r="E22394" s="148"/>
      <c r="F22394" s="148"/>
      <c r="G22394" s="149"/>
      <c r="H22394" s="148"/>
      <c r="I22394"/>
    </row>
    <row r="22395" spans="1:9" x14ac:dyDescent="0.25">
      <c r="A22395"/>
      <c r="B22395"/>
      <c r="C22395"/>
      <c r="D22395"/>
      <c r="E22395" s="148"/>
      <c r="F22395" s="148"/>
      <c r="G22395" s="149"/>
      <c r="H22395" s="148"/>
      <c r="I22395"/>
    </row>
    <row r="22396" spans="1:9" x14ac:dyDescent="0.25">
      <c r="A22396"/>
      <c r="B22396"/>
      <c r="C22396"/>
      <c r="D22396"/>
      <c r="E22396" s="148"/>
      <c r="F22396" s="148"/>
      <c r="G22396" s="149"/>
      <c r="H22396" s="148"/>
      <c r="I22396"/>
    </row>
    <row r="22397" spans="1:9" x14ac:dyDescent="0.25">
      <c r="A22397"/>
      <c r="B22397"/>
      <c r="C22397"/>
      <c r="D22397"/>
      <c r="E22397" s="148"/>
      <c r="F22397" s="148"/>
      <c r="G22397" s="149"/>
      <c r="H22397" s="148"/>
      <c r="I22397"/>
    </row>
    <row r="22398" spans="1:9" x14ac:dyDescent="0.25">
      <c r="A22398"/>
      <c r="B22398"/>
      <c r="C22398"/>
      <c r="D22398"/>
      <c r="E22398" s="148"/>
      <c r="F22398" s="148"/>
      <c r="G22398" s="149"/>
      <c r="H22398" s="148"/>
      <c r="I22398"/>
    </row>
    <row r="22399" spans="1:9" x14ac:dyDescent="0.25">
      <c r="A22399"/>
      <c r="B22399"/>
      <c r="C22399"/>
      <c r="D22399"/>
      <c r="E22399" s="148"/>
      <c r="F22399" s="148"/>
      <c r="G22399" s="149"/>
      <c r="H22399" s="148"/>
      <c r="I22399"/>
    </row>
    <row r="22400" spans="1:9" x14ac:dyDescent="0.25">
      <c r="A22400"/>
      <c r="B22400"/>
      <c r="C22400"/>
      <c r="D22400"/>
      <c r="E22400" s="148"/>
      <c r="F22400" s="148"/>
      <c r="G22400" s="149"/>
      <c r="H22400" s="148"/>
      <c r="I22400"/>
    </row>
    <row r="22401" spans="1:9" x14ac:dyDescent="0.25">
      <c r="A22401"/>
      <c r="B22401"/>
      <c r="C22401"/>
      <c r="D22401"/>
      <c r="E22401" s="148"/>
      <c r="F22401" s="148"/>
      <c r="G22401" s="149"/>
      <c r="H22401" s="148"/>
      <c r="I22401"/>
    </row>
    <row r="22402" spans="1:9" x14ac:dyDescent="0.25">
      <c r="A22402"/>
      <c r="B22402"/>
      <c r="C22402"/>
      <c r="D22402"/>
      <c r="E22402" s="148"/>
      <c r="F22402" s="148"/>
      <c r="G22402" s="149"/>
      <c r="H22402" s="148"/>
      <c r="I22402"/>
    </row>
    <row r="22403" spans="1:9" x14ac:dyDescent="0.25">
      <c r="A22403"/>
      <c r="B22403"/>
      <c r="C22403"/>
      <c r="D22403"/>
      <c r="E22403" s="148"/>
      <c r="F22403" s="148"/>
      <c r="G22403" s="149"/>
      <c r="H22403" s="148"/>
      <c r="I22403"/>
    </row>
    <row r="22404" spans="1:9" x14ac:dyDescent="0.25">
      <c r="A22404"/>
      <c r="B22404"/>
      <c r="C22404"/>
      <c r="D22404"/>
      <c r="E22404" s="148"/>
      <c r="F22404" s="148"/>
      <c r="G22404" s="149"/>
      <c r="H22404" s="148"/>
      <c r="I22404"/>
    </row>
    <row r="22405" spans="1:9" x14ac:dyDescent="0.25">
      <c r="A22405"/>
      <c r="B22405"/>
      <c r="C22405"/>
      <c r="D22405"/>
      <c r="E22405" s="148"/>
      <c r="F22405" s="148"/>
      <c r="G22405" s="149"/>
      <c r="H22405" s="148"/>
      <c r="I22405"/>
    </row>
    <row r="22406" spans="1:9" x14ac:dyDescent="0.25">
      <c r="A22406"/>
      <c r="B22406"/>
      <c r="C22406"/>
      <c r="D22406"/>
      <c r="E22406" s="148"/>
      <c r="F22406" s="148"/>
      <c r="G22406" s="149"/>
      <c r="H22406" s="148"/>
      <c r="I22406"/>
    </row>
    <row r="22407" spans="1:9" x14ac:dyDescent="0.25">
      <c r="A22407"/>
      <c r="B22407"/>
      <c r="C22407"/>
      <c r="D22407"/>
      <c r="E22407" s="148"/>
      <c r="F22407" s="148"/>
      <c r="G22407" s="149"/>
      <c r="H22407" s="148"/>
      <c r="I22407"/>
    </row>
    <row r="22408" spans="1:9" x14ac:dyDescent="0.25">
      <c r="A22408"/>
      <c r="B22408"/>
      <c r="C22408"/>
      <c r="D22408"/>
      <c r="E22408" s="148"/>
      <c r="F22408" s="148"/>
      <c r="G22408" s="149"/>
      <c r="H22408" s="148"/>
      <c r="I22408"/>
    </row>
    <row r="22409" spans="1:9" x14ac:dyDescent="0.25">
      <c r="A22409"/>
      <c r="B22409"/>
      <c r="C22409"/>
      <c r="D22409"/>
      <c r="E22409" s="148"/>
      <c r="F22409" s="148"/>
      <c r="G22409" s="149"/>
      <c r="H22409" s="148"/>
      <c r="I22409"/>
    </row>
    <row r="22410" spans="1:9" x14ac:dyDescent="0.25">
      <c r="A22410"/>
      <c r="B22410"/>
      <c r="C22410"/>
      <c r="D22410"/>
      <c r="E22410" s="148"/>
      <c r="F22410" s="148"/>
      <c r="G22410" s="149"/>
      <c r="H22410" s="148"/>
      <c r="I22410"/>
    </row>
    <row r="22411" spans="1:9" x14ac:dyDescent="0.25">
      <c r="A22411"/>
      <c r="B22411"/>
      <c r="C22411"/>
      <c r="D22411"/>
      <c r="E22411" s="148"/>
      <c r="F22411" s="148"/>
      <c r="G22411" s="149"/>
      <c r="H22411" s="148"/>
      <c r="I22411"/>
    </row>
    <row r="22412" spans="1:9" x14ac:dyDescent="0.25">
      <c r="A22412"/>
      <c r="B22412"/>
      <c r="C22412"/>
      <c r="D22412"/>
      <c r="E22412" s="148"/>
      <c r="F22412" s="148"/>
      <c r="G22412" s="149"/>
      <c r="H22412" s="148"/>
      <c r="I22412"/>
    </row>
    <row r="22413" spans="1:9" x14ac:dyDescent="0.25">
      <c r="A22413"/>
      <c r="B22413"/>
      <c r="C22413"/>
      <c r="D22413"/>
      <c r="E22413" s="148"/>
      <c r="F22413" s="148"/>
      <c r="G22413" s="149"/>
      <c r="H22413" s="148"/>
      <c r="I22413"/>
    </row>
    <row r="22414" spans="1:9" x14ac:dyDescent="0.25">
      <c r="A22414"/>
      <c r="B22414"/>
      <c r="C22414"/>
      <c r="D22414"/>
      <c r="E22414" s="148"/>
      <c r="F22414" s="148"/>
      <c r="G22414" s="149"/>
      <c r="H22414" s="148"/>
      <c r="I22414"/>
    </row>
    <row r="22415" spans="1:9" x14ac:dyDescent="0.25">
      <c r="A22415"/>
      <c r="B22415"/>
      <c r="C22415"/>
      <c r="D22415"/>
      <c r="E22415" s="148"/>
      <c r="F22415" s="148"/>
      <c r="G22415" s="149"/>
      <c r="H22415" s="148"/>
      <c r="I22415"/>
    </row>
    <row r="22416" spans="1:9" x14ac:dyDescent="0.25">
      <c r="A22416"/>
      <c r="B22416"/>
      <c r="C22416"/>
      <c r="D22416"/>
      <c r="E22416" s="148"/>
      <c r="F22416" s="148"/>
      <c r="G22416" s="149"/>
      <c r="H22416" s="148"/>
      <c r="I22416"/>
    </row>
    <row r="22417" spans="1:9" x14ac:dyDescent="0.25">
      <c r="A22417"/>
      <c r="B22417"/>
      <c r="C22417"/>
      <c r="D22417"/>
      <c r="E22417" s="148"/>
      <c r="F22417" s="148"/>
      <c r="G22417" s="149"/>
      <c r="H22417" s="148"/>
      <c r="I22417"/>
    </row>
    <row r="22418" spans="1:9" x14ac:dyDescent="0.25">
      <c r="A22418"/>
      <c r="B22418"/>
      <c r="C22418"/>
      <c r="D22418"/>
      <c r="E22418" s="148"/>
      <c r="F22418" s="148"/>
      <c r="G22418" s="149"/>
      <c r="H22418" s="148"/>
      <c r="I22418"/>
    </row>
    <row r="22419" spans="1:9" x14ac:dyDescent="0.25">
      <c r="A22419"/>
      <c r="B22419"/>
      <c r="C22419"/>
      <c r="D22419"/>
      <c r="E22419" s="148"/>
      <c r="F22419" s="148"/>
      <c r="G22419" s="149"/>
      <c r="H22419" s="148"/>
      <c r="I22419"/>
    </row>
    <row r="22420" spans="1:9" x14ac:dyDescent="0.25">
      <c r="A22420"/>
      <c r="B22420"/>
      <c r="C22420"/>
      <c r="D22420"/>
      <c r="E22420" s="148"/>
      <c r="F22420" s="148"/>
      <c r="G22420" s="149"/>
      <c r="H22420" s="148"/>
      <c r="I22420"/>
    </row>
    <row r="22421" spans="1:9" x14ac:dyDescent="0.25">
      <c r="A22421"/>
      <c r="B22421"/>
      <c r="C22421"/>
      <c r="D22421"/>
      <c r="E22421" s="148"/>
      <c r="F22421" s="148"/>
      <c r="G22421" s="149"/>
      <c r="H22421" s="148"/>
      <c r="I22421"/>
    </row>
    <row r="22422" spans="1:9" x14ac:dyDescent="0.25">
      <c r="A22422"/>
      <c r="B22422"/>
      <c r="C22422"/>
      <c r="D22422"/>
      <c r="E22422" s="148"/>
      <c r="F22422" s="148"/>
      <c r="G22422" s="149"/>
      <c r="H22422" s="148"/>
      <c r="I22422"/>
    </row>
    <row r="22423" spans="1:9" x14ac:dyDescent="0.25">
      <c r="A22423"/>
      <c r="B22423"/>
      <c r="C22423"/>
      <c r="D22423"/>
      <c r="E22423" s="148"/>
      <c r="F22423" s="148"/>
      <c r="G22423" s="149"/>
      <c r="H22423" s="148"/>
      <c r="I22423"/>
    </row>
    <row r="22424" spans="1:9" x14ac:dyDescent="0.25">
      <c r="A22424"/>
      <c r="B22424"/>
      <c r="C22424"/>
      <c r="D22424"/>
      <c r="E22424" s="148"/>
      <c r="F22424" s="148"/>
      <c r="G22424" s="149"/>
      <c r="H22424" s="148"/>
      <c r="I22424"/>
    </row>
    <row r="22425" spans="1:9" x14ac:dyDescent="0.25">
      <c r="A22425"/>
      <c r="B22425"/>
      <c r="C22425"/>
      <c r="D22425"/>
      <c r="E22425" s="148"/>
      <c r="F22425" s="148"/>
      <c r="G22425" s="149"/>
      <c r="H22425" s="148"/>
      <c r="I22425"/>
    </row>
    <row r="22426" spans="1:9" x14ac:dyDescent="0.25">
      <c r="A22426"/>
      <c r="B22426"/>
      <c r="C22426"/>
      <c r="D22426"/>
      <c r="E22426" s="148"/>
      <c r="F22426" s="148"/>
      <c r="G22426" s="149"/>
      <c r="H22426" s="148"/>
      <c r="I22426"/>
    </row>
    <row r="22427" spans="1:9" x14ac:dyDescent="0.25">
      <c r="A22427"/>
      <c r="B22427"/>
      <c r="C22427"/>
      <c r="D22427"/>
      <c r="E22427" s="148"/>
      <c r="F22427" s="148"/>
      <c r="G22427" s="149"/>
      <c r="H22427" s="148"/>
      <c r="I22427"/>
    </row>
    <row r="22428" spans="1:9" x14ac:dyDescent="0.25">
      <c r="A22428"/>
      <c r="B22428"/>
      <c r="C22428"/>
      <c r="D22428"/>
      <c r="E22428" s="148"/>
      <c r="F22428" s="148"/>
      <c r="G22428" s="149"/>
      <c r="H22428" s="148"/>
      <c r="I22428"/>
    </row>
    <row r="22429" spans="1:9" x14ac:dyDescent="0.25">
      <c r="A22429"/>
      <c r="B22429"/>
      <c r="C22429"/>
      <c r="D22429"/>
      <c r="E22429" s="148"/>
      <c r="F22429" s="148"/>
      <c r="G22429" s="149"/>
      <c r="H22429" s="148"/>
      <c r="I22429"/>
    </row>
    <row r="22430" spans="1:9" x14ac:dyDescent="0.25">
      <c r="A22430"/>
      <c r="B22430"/>
      <c r="C22430"/>
      <c r="D22430"/>
      <c r="E22430" s="148"/>
      <c r="F22430" s="148"/>
      <c r="G22430" s="149"/>
      <c r="H22430" s="148"/>
      <c r="I22430"/>
    </row>
    <row r="22431" spans="1:9" x14ac:dyDescent="0.25">
      <c r="A22431"/>
      <c r="B22431"/>
      <c r="C22431"/>
      <c r="D22431"/>
      <c r="E22431" s="148"/>
      <c r="F22431" s="148"/>
      <c r="G22431" s="149"/>
      <c r="H22431" s="148"/>
      <c r="I22431"/>
    </row>
    <row r="22432" spans="1:9" x14ac:dyDescent="0.25">
      <c r="A22432"/>
      <c r="B22432"/>
      <c r="C22432"/>
      <c r="D22432"/>
      <c r="E22432" s="148"/>
      <c r="F22432" s="148"/>
      <c r="G22432" s="149"/>
      <c r="H22432" s="148"/>
      <c r="I22432"/>
    </row>
    <row r="22433" spans="1:9" x14ac:dyDescent="0.25">
      <c r="A22433"/>
      <c r="B22433"/>
      <c r="C22433"/>
      <c r="D22433"/>
      <c r="E22433" s="148"/>
      <c r="F22433" s="148"/>
      <c r="G22433" s="149"/>
      <c r="H22433" s="148"/>
      <c r="I22433"/>
    </row>
    <row r="22434" spans="1:9" x14ac:dyDescent="0.25">
      <c r="A22434"/>
      <c r="B22434"/>
      <c r="C22434"/>
      <c r="D22434"/>
      <c r="E22434" s="148"/>
      <c r="F22434" s="148"/>
      <c r="G22434" s="149"/>
      <c r="H22434" s="148"/>
      <c r="I22434"/>
    </row>
    <row r="22435" spans="1:9" x14ac:dyDescent="0.25">
      <c r="A22435"/>
      <c r="B22435"/>
      <c r="C22435"/>
      <c r="D22435"/>
      <c r="E22435" s="148"/>
      <c r="F22435" s="148"/>
      <c r="G22435" s="149"/>
      <c r="H22435" s="148"/>
      <c r="I22435"/>
    </row>
    <row r="22436" spans="1:9" x14ac:dyDescent="0.25">
      <c r="A22436"/>
      <c r="B22436"/>
      <c r="C22436"/>
      <c r="D22436"/>
      <c r="E22436" s="148"/>
      <c r="F22436" s="148"/>
      <c r="G22436" s="149"/>
      <c r="H22436" s="148"/>
      <c r="I22436"/>
    </row>
    <row r="22437" spans="1:9" x14ac:dyDescent="0.25">
      <c r="A22437"/>
      <c r="B22437"/>
      <c r="C22437"/>
      <c r="D22437"/>
      <c r="E22437" s="148"/>
      <c r="F22437" s="148"/>
      <c r="G22437" s="149"/>
      <c r="H22437" s="148"/>
      <c r="I22437"/>
    </row>
    <row r="22438" spans="1:9" x14ac:dyDescent="0.25">
      <c r="A22438"/>
      <c r="B22438"/>
      <c r="C22438"/>
      <c r="D22438"/>
      <c r="E22438" s="148"/>
      <c r="F22438" s="148"/>
      <c r="G22438" s="149"/>
      <c r="H22438" s="148"/>
      <c r="I22438"/>
    </row>
    <row r="22439" spans="1:9" x14ac:dyDescent="0.25">
      <c r="A22439"/>
      <c r="B22439"/>
      <c r="C22439"/>
      <c r="D22439"/>
      <c r="E22439" s="148"/>
      <c r="F22439" s="148"/>
      <c r="G22439" s="149"/>
      <c r="H22439" s="148"/>
      <c r="I22439"/>
    </row>
    <row r="22440" spans="1:9" x14ac:dyDescent="0.25">
      <c r="A22440"/>
      <c r="B22440"/>
      <c r="C22440"/>
      <c r="D22440"/>
      <c r="E22440" s="148"/>
      <c r="F22440" s="148"/>
      <c r="G22440" s="149"/>
      <c r="H22440" s="148"/>
      <c r="I22440"/>
    </row>
    <row r="22441" spans="1:9" x14ac:dyDescent="0.25">
      <c r="A22441"/>
      <c r="B22441"/>
      <c r="C22441"/>
      <c r="D22441"/>
      <c r="E22441" s="148"/>
      <c r="F22441" s="148"/>
      <c r="G22441" s="149"/>
      <c r="H22441" s="148"/>
      <c r="I22441"/>
    </row>
    <row r="22442" spans="1:9" x14ac:dyDescent="0.25">
      <c r="A22442"/>
      <c r="B22442"/>
      <c r="C22442"/>
      <c r="D22442"/>
      <c r="E22442" s="148"/>
      <c r="F22442" s="148"/>
      <c r="G22442" s="149"/>
      <c r="H22442" s="148"/>
      <c r="I22442"/>
    </row>
    <row r="22443" spans="1:9" x14ac:dyDescent="0.25">
      <c r="A22443"/>
      <c r="B22443"/>
      <c r="C22443"/>
      <c r="D22443"/>
      <c r="E22443" s="148"/>
      <c r="F22443" s="148"/>
      <c r="G22443" s="149"/>
      <c r="H22443" s="148"/>
      <c r="I22443"/>
    </row>
    <row r="22444" spans="1:9" x14ac:dyDescent="0.25">
      <c r="A22444"/>
      <c r="B22444"/>
      <c r="C22444"/>
      <c r="D22444"/>
      <c r="E22444" s="148"/>
      <c r="F22444" s="148"/>
      <c r="G22444" s="149"/>
      <c r="H22444" s="148"/>
      <c r="I22444"/>
    </row>
    <row r="22445" spans="1:9" x14ac:dyDescent="0.25">
      <c r="A22445"/>
      <c r="B22445"/>
      <c r="C22445"/>
      <c r="D22445"/>
      <c r="E22445" s="148"/>
      <c r="F22445" s="148"/>
      <c r="G22445" s="149"/>
      <c r="H22445" s="148"/>
      <c r="I22445"/>
    </row>
    <row r="22446" spans="1:9" x14ac:dyDescent="0.25">
      <c r="A22446"/>
      <c r="B22446"/>
      <c r="C22446"/>
      <c r="D22446"/>
      <c r="E22446" s="148"/>
      <c r="F22446" s="148"/>
      <c r="G22446" s="149"/>
      <c r="H22446" s="148"/>
      <c r="I22446"/>
    </row>
    <row r="22447" spans="1:9" x14ac:dyDescent="0.25">
      <c r="A22447"/>
      <c r="B22447"/>
      <c r="C22447"/>
      <c r="D22447"/>
      <c r="E22447" s="148"/>
      <c r="F22447" s="148"/>
      <c r="G22447" s="149"/>
      <c r="H22447" s="148"/>
      <c r="I22447"/>
    </row>
    <row r="22448" spans="1:9" x14ac:dyDescent="0.25">
      <c r="A22448"/>
      <c r="B22448"/>
      <c r="C22448"/>
      <c r="D22448"/>
      <c r="E22448" s="148"/>
      <c r="F22448" s="148"/>
      <c r="G22448" s="149"/>
      <c r="H22448" s="148"/>
      <c r="I22448"/>
    </row>
    <row r="22449" spans="1:9" x14ac:dyDescent="0.25">
      <c r="A22449"/>
      <c r="B22449"/>
      <c r="C22449"/>
      <c r="D22449"/>
      <c r="E22449" s="148"/>
      <c r="F22449" s="148"/>
      <c r="G22449" s="149"/>
      <c r="H22449" s="148"/>
      <c r="I22449"/>
    </row>
    <row r="22450" spans="1:9" x14ac:dyDescent="0.25">
      <c r="A22450"/>
      <c r="B22450"/>
      <c r="C22450"/>
      <c r="D22450"/>
      <c r="E22450" s="148"/>
      <c r="F22450" s="148"/>
      <c r="G22450" s="149"/>
      <c r="H22450" s="148"/>
      <c r="I22450"/>
    </row>
    <row r="22451" spans="1:9" x14ac:dyDescent="0.25">
      <c r="A22451"/>
      <c r="B22451"/>
      <c r="C22451"/>
      <c r="D22451"/>
      <c r="E22451" s="148"/>
      <c r="F22451" s="148"/>
      <c r="G22451" s="149"/>
      <c r="H22451" s="148"/>
      <c r="I22451"/>
    </row>
    <row r="22452" spans="1:9" x14ac:dyDescent="0.25">
      <c r="A22452"/>
      <c r="B22452"/>
      <c r="C22452"/>
      <c r="D22452"/>
      <c r="E22452" s="148"/>
      <c r="F22452" s="148"/>
      <c r="G22452" s="149"/>
      <c r="H22452" s="148"/>
      <c r="I22452"/>
    </row>
    <row r="22453" spans="1:9" x14ac:dyDescent="0.25">
      <c r="A22453"/>
      <c r="B22453"/>
      <c r="C22453"/>
      <c r="D22453"/>
      <c r="E22453" s="148"/>
      <c r="F22453" s="148"/>
      <c r="G22453" s="149"/>
      <c r="H22453" s="148"/>
      <c r="I22453"/>
    </row>
    <row r="22454" spans="1:9" x14ac:dyDescent="0.25">
      <c r="A22454"/>
      <c r="B22454"/>
      <c r="C22454"/>
      <c r="D22454"/>
      <c r="E22454" s="148"/>
      <c r="F22454" s="148"/>
      <c r="G22454" s="149"/>
      <c r="H22454" s="148"/>
      <c r="I22454"/>
    </row>
    <row r="22455" spans="1:9" x14ac:dyDescent="0.25">
      <c r="A22455"/>
      <c r="B22455"/>
      <c r="C22455"/>
      <c r="D22455"/>
      <c r="E22455" s="148"/>
      <c r="F22455" s="148"/>
      <c r="G22455" s="149"/>
      <c r="H22455" s="148"/>
      <c r="I22455"/>
    </row>
    <row r="22456" spans="1:9" x14ac:dyDescent="0.25">
      <c r="A22456"/>
      <c r="B22456"/>
      <c r="C22456"/>
      <c r="D22456"/>
      <c r="E22456" s="148"/>
      <c r="F22456" s="148"/>
      <c r="G22456" s="149"/>
      <c r="H22456" s="148"/>
      <c r="I22456"/>
    </row>
    <row r="22457" spans="1:9" x14ac:dyDescent="0.25">
      <c r="A22457"/>
      <c r="B22457"/>
      <c r="C22457"/>
      <c r="D22457"/>
      <c r="E22457" s="148"/>
      <c r="F22457" s="148"/>
      <c r="G22457" s="149"/>
      <c r="H22457" s="148"/>
      <c r="I22457"/>
    </row>
    <row r="22458" spans="1:9" x14ac:dyDescent="0.25">
      <c r="A22458"/>
      <c r="B22458"/>
      <c r="C22458"/>
      <c r="D22458"/>
      <c r="E22458" s="148"/>
      <c r="F22458" s="148"/>
      <c r="G22458" s="149"/>
      <c r="H22458" s="148"/>
      <c r="I22458"/>
    </row>
    <row r="22459" spans="1:9" x14ac:dyDescent="0.25">
      <c r="A22459"/>
      <c r="B22459"/>
      <c r="C22459"/>
      <c r="D22459"/>
      <c r="E22459" s="148"/>
      <c r="F22459" s="148"/>
      <c r="G22459" s="149"/>
      <c r="H22459" s="148"/>
      <c r="I22459"/>
    </row>
    <row r="22460" spans="1:9" x14ac:dyDescent="0.25">
      <c r="A22460"/>
      <c r="B22460"/>
      <c r="C22460"/>
      <c r="D22460"/>
      <c r="E22460" s="148"/>
      <c r="F22460" s="148"/>
      <c r="G22460" s="149"/>
      <c r="H22460" s="148"/>
      <c r="I22460"/>
    </row>
    <row r="22461" spans="1:9" x14ac:dyDescent="0.25">
      <c r="A22461"/>
      <c r="B22461"/>
      <c r="C22461"/>
      <c r="D22461"/>
      <c r="E22461" s="148"/>
      <c r="F22461" s="148"/>
      <c r="G22461" s="149"/>
      <c r="H22461" s="148"/>
      <c r="I22461"/>
    </row>
    <row r="22462" spans="1:9" x14ac:dyDescent="0.25">
      <c r="A22462"/>
      <c r="B22462"/>
      <c r="C22462"/>
      <c r="D22462"/>
      <c r="E22462" s="148"/>
      <c r="F22462" s="148"/>
      <c r="G22462" s="149"/>
      <c r="H22462" s="148"/>
      <c r="I22462"/>
    </row>
    <row r="22463" spans="1:9" x14ac:dyDescent="0.25">
      <c r="A22463"/>
      <c r="B22463"/>
      <c r="C22463"/>
      <c r="D22463"/>
      <c r="E22463" s="148"/>
      <c r="F22463" s="148"/>
      <c r="G22463" s="149"/>
      <c r="H22463" s="148"/>
      <c r="I22463"/>
    </row>
    <row r="22464" spans="1:9" x14ac:dyDescent="0.25">
      <c r="A22464"/>
      <c r="B22464"/>
      <c r="C22464"/>
      <c r="D22464"/>
      <c r="E22464" s="148"/>
      <c r="F22464" s="148"/>
      <c r="G22464" s="149"/>
      <c r="H22464" s="148"/>
      <c r="I22464"/>
    </row>
    <row r="22465" spans="1:9" x14ac:dyDescent="0.25">
      <c r="A22465"/>
      <c r="B22465"/>
      <c r="C22465"/>
      <c r="D22465"/>
      <c r="E22465" s="148"/>
      <c r="F22465" s="148"/>
      <c r="G22465" s="149"/>
      <c r="H22465" s="148"/>
      <c r="I22465"/>
    </row>
    <row r="22466" spans="1:9" x14ac:dyDescent="0.25">
      <c r="A22466"/>
      <c r="B22466"/>
      <c r="C22466"/>
      <c r="D22466"/>
      <c r="E22466" s="148"/>
      <c r="F22466" s="148"/>
      <c r="G22466" s="149"/>
      <c r="H22466" s="148"/>
      <c r="I22466"/>
    </row>
    <row r="22467" spans="1:9" x14ac:dyDescent="0.25">
      <c r="A22467"/>
      <c r="B22467"/>
      <c r="C22467"/>
      <c r="D22467"/>
      <c r="E22467" s="148"/>
      <c r="F22467" s="148"/>
      <c r="G22467" s="149"/>
      <c r="H22467" s="148"/>
      <c r="I22467"/>
    </row>
    <row r="22468" spans="1:9" x14ac:dyDescent="0.25">
      <c r="A22468"/>
      <c r="B22468"/>
      <c r="C22468"/>
      <c r="D22468"/>
      <c r="E22468" s="148"/>
      <c r="F22468" s="148"/>
      <c r="G22468" s="149"/>
      <c r="H22468" s="148"/>
      <c r="I22468"/>
    </row>
    <row r="22469" spans="1:9" x14ac:dyDescent="0.25">
      <c r="A22469"/>
      <c r="B22469"/>
      <c r="C22469"/>
      <c r="D22469"/>
      <c r="E22469" s="148"/>
      <c r="F22469" s="148"/>
      <c r="G22469" s="149"/>
      <c r="H22469" s="148"/>
      <c r="I22469"/>
    </row>
    <row r="22470" spans="1:9" x14ac:dyDescent="0.25">
      <c r="A22470"/>
      <c r="B22470"/>
      <c r="C22470"/>
      <c r="D22470"/>
      <c r="E22470" s="148"/>
      <c r="F22470" s="148"/>
      <c r="G22470" s="149"/>
      <c r="H22470" s="148"/>
      <c r="I22470"/>
    </row>
    <row r="22471" spans="1:9" x14ac:dyDescent="0.25">
      <c r="A22471"/>
      <c r="B22471"/>
      <c r="C22471"/>
      <c r="D22471"/>
      <c r="E22471" s="148"/>
      <c r="F22471" s="148"/>
      <c r="G22471" s="149"/>
      <c r="H22471" s="148"/>
      <c r="I22471"/>
    </row>
    <row r="22472" spans="1:9" x14ac:dyDescent="0.25">
      <c r="A22472"/>
      <c r="B22472"/>
      <c r="C22472"/>
      <c r="D22472"/>
      <c r="E22472" s="148"/>
      <c r="F22472" s="148"/>
      <c r="G22472" s="149"/>
      <c r="H22472" s="148"/>
      <c r="I22472"/>
    </row>
    <row r="22473" spans="1:9" x14ac:dyDescent="0.25">
      <c r="A22473"/>
      <c r="B22473"/>
      <c r="C22473"/>
      <c r="D22473"/>
      <c r="E22473" s="148"/>
      <c r="F22473" s="148"/>
      <c r="G22473" s="149"/>
      <c r="H22473" s="148"/>
      <c r="I22473"/>
    </row>
    <row r="22474" spans="1:9" x14ac:dyDescent="0.25">
      <c r="A22474"/>
      <c r="B22474"/>
      <c r="C22474"/>
      <c r="D22474"/>
      <c r="E22474" s="148"/>
      <c r="F22474" s="148"/>
      <c r="G22474" s="149"/>
      <c r="H22474" s="148"/>
      <c r="I22474"/>
    </row>
    <row r="22475" spans="1:9" x14ac:dyDescent="0.25">
      <c r="A22475"/>
      <c r="B22475"/>
      <c r="C22475"/>
      <c r="D22475"/>
      <c r="E22475" s="148"/>
      <c r="F22475" s="148"/>
      <c r="G22475" s="149"/>
      <c r="H22475" s="148"/>
      <c r="I22475"/>
    </row>
    <row r="22476" spans="1:9" x14ac:dyDescent="0.25">
      <c r="A22476"/>
      <c r="B22476"/>
      <c r="C22476"/>
      <c r="D22476"/>
      <c r="E22476" s="148"/>
      <c r="F22476" s="148"/>
      <c r="G22476" s="149"/>
      <c r="H22476" s="148"/>
      <c r="I22476"/>
    </row>
    <row r="22477" spans="1:9" x14ac:dyDescent="0.25">
      <c r="A22477"/>
      <c r="B22477"/>
      <c r="C22477"/>
      <c r="D22477"/>
      <c r="E22477" s="148"/>
      <c r="F22477" s="148"/>
      <c r="G22477" s="149"/>
      <c r="H22477" s="148"/>
      <c r="I22477"/>
    </row>
    <row r="22478" spans="1:9" x14ac:dyDescent="0.25">
      <c r="A22478"/>
      <c r="B22478"/>
      <c r="C22478"/>
      <c r="D22478"/>
      <c r="E22478" s="148"/>
      <c r="F22478" s="148"/>
      <c r="G22478" s="149"/>
      <c r="H22478" s="148"/>
      <c r="I22478"/>
    </row>
    <row r="22479" spans="1:9" x14ac:dyDescent="0.25">
      <c r="A22479"/>
      <c r="B22479"/>
      <c r="C22479"/>
      <c r="D22479"/>
      <c r="E22479" s="148"/>
      <c r="F22479" s="148"/>
      <c r="G22479" s="149"/>
      <c r="H22479" s="148"/>
      <c r="I22479"/>
    </row>
    <row r="22480" spans="1:9" x14ac:dyDescent="0.25">
      <c r="A22480"/>
      <c r="B22480"/>
      <c r="C22480"/>
      <c r="D22480"/>
      <c r="E22480" s="148"/>
      <c r="F22480" s="148"/>
      <c r="G22480" s="149"/>
      <c r="H22480" s="148"/>
      <c r="I22480"/>
    </row>
    <row r="22481" spans="1:9" x14ac:dyDescent="0.25">
      <c r="A22481"/>
      <c r="B22481"/>
      <c r="C22481"/>
      <c r="D22481"/>
      <c r="E22481" s="148"/>
      <c r="F22481" s="148"/>
      <c r="G22481" s="149"/>
      <c r="H22481" s="148"/>
      <c r="I22481"/>
    </row>
    <row r="22482" spans="1:9" x14ac:dyDescent="0.25">
      <c r="A22482"/>
      <c r="B22482"/>
      <c r="C22482"/>
      <c r="D22482"/>
      <c r="E22482" s="148"/>
      <c r="F22482" s="148"/>
      <c r="G22482" s="149"/>
      <c r="H22482" s="148"/>
      <c r="I22482"/>
    </row>
    <row r="22483" spans="1:9" x14ac:dyDescent="0.25">
      <c r="A22483"/>
      <c r="B22483"/>
      <c r="C22483"/>
      <c r="D22483"/>
      <c r="E22483" s="148"/>
      <c r="F22483" s="148"/>
      <c r="G22483" s="149"/>
      <c r="H22483" s="148"/>
      <c r="I22483"/>
    </row>
    <row r="22484" spans="1:9" x14ac:dyDescent="0.25">
      <c r="A22484"/>
      <c r="B22484"/>
      <c r="C22484"/>
      <c r="D22484"/>
      <c r="E22484" s="148"/>
      <c r="F22484" s="148"/>
      <c r="G22484" s="149"/>
      <c r="H22484" s="148"/>
      <c r="I22484"/>
    </row>
    <row r="22485" spans="1:9" x14ac:dyDescent="0.25">
      <c r="A22485"/>
      <c r="B22485"/>
      <c r="C22485"/>
      <c r="D22485"/>
      <c r="E22485" s="148"/>
      <c r="F22485" s="148"/>
      <c r="G22485" s="149"/>
      <c r="H22485" s="148"/>
      <c r="I22485"/>
    </row>
    <row r="22486" spans="1:9" x14ac:dyDescent="0.25">
      <c r="A22486"/>
      <c r="B22486"/>
      <c r="C22486"/>
      <c r="D22486"/>
      <c r="E22486" s="148"/>
      <c r="F22486" s="148"/>
      <c r="G22486" s="149"/>
      <c r="H22486" s="148"/>
      <c r="I22486"/>
    </row>
    <row r="22487" spans="1:9" x14ac:dyDescent="0.25">
      <c r="A22487"/>
      <c r="B22487"/>
      <c r="C22487"/>
      <c r="D22487"/>
      <c r="E22487" s="148"/>
      <c r="F22487" s="148"/>
      <c r="G22487" s="149"/>
      <c r="H22487" s="148"/>
      <c r="I22487"/>
    </row>
    <row r="22488" spans="1:9" x14ac:dyDescent="0.25">
      <c r="A22488"/>
      <c r="B22488"/>
      <c r="C22488"/>
      <c r="D22488"/>
      <c r="E22488" s="148"/>
      <c r="F22488" s="148"/>
      <c r="G22488" s="149"/>
      <c r="H22488" s="148"/>
      <c r="I22488"/>
    </row>
    <row r="22489" spans="1:9" x14ac:dyDescent="0.25">
      <c r="A22489"/>
      <c r="B22489"/>
      <c r="C22489"/>
      <c r="D22489"/>
      <c r="E22489" s="148"/>
      <c r="F22489" s="148"/>
      <c r="G22489" s="149"/>
      <c r="H22489" s="148"/>
      <c r="I22489"/>
    </row>
    <row r="22490" spans="1:9" x14ac:dyDescent="0.25">
      <c r="A22490"/>
      <c r="B22490"/>
      <c r="C22490"/>
      <c r="D22490"/>
      <c r="E22490" s="148"/>
      <c r="F22490" s="148"/>
      <c r="G22490" s="149"/>
      <c r="H22490" s="148"/>
      <c r="I22490"/>
    </row>
    <row r="22491" spans="1:9" x14ac:dyDescent="0.25">
      <c r="A22491"/>
      <c r="B22491"/>
      <c r="C22491"/>
      <c r="D22491"/>
      <c r="E22491" s="148"/>
      <c r="F22491" s="148"/>
      <c r="G22491" s="149"/>
      <c r="H22491" s="148"/>
      <c r="I22491"/>
    </row>
    <row r="22492" spans="1:9" x14ac:dyDescent="0.25">
      <c r="A22492"/>
      <c r="B22492"/>
      <c r="C22492"/>
      <c r="D22492"/>
      <c r="E22492" s="148"/>
      <c r="F22492" s="148"/>
      <c r="G22492" s="149"/>
      <c r="H22492" s="148"/>
      <c r="I22492"/>
    </row>
    <row r="22493" spans="1:9" x14ac:dyDescent="0.25">
      <c r="A22493"/>
      <c r="B22493"/>
      <c r="C22493"/>
      <c r="D22493"/>
      <c r="E22493" s="148"/>
      <c r="F22493" s="148"/>
      <c r="G22493" s="149"/>
      <c r="H22493" s="148"/>
      <c r="I22493"/>
    </row>
    <row r="22494" spans="1:9" x14ac:dyDescent="0.25">
      <c r="A22494"/>
      <c r="B22494"/>
      <c r="C22494"/>
      <c r="D22494"/>
      <c r="E22494" s="148"/>
      <c r="F22494" s="148"/>
      <c r="G22494" s="149"/>
      <c r="H22494" s="148"/>
      <c r="I22494"/>
    </row>
    <row r="22495" spans="1:9" x14ac:dyDescent="0.25">
      <c r="A22495"/>
      <c r="B22495"/>
      <c r="C22495"/>
      <c r="D22495"/>
      <c r="E22495" s="148"/>
      <c r="F22495" s="148"/>
      <c r="G22495" s="149"/>
      <c r="H22495" s="148"/>
      <c r="I22495"/>
    </row>
    <row r="22496" spans="1:9" x14ac:dyDescent="0.25">
      <c r="A22496"/>
      <c r="B22496"/>
      <c r="C22496"/>
      <c r="D22496"/>
      <c r="E22496" s="148"/>
      <c r="F22496" s="148"/>
      <c r="G22496" s="149"/>
      <c r="H22496" s="148"/>
      <c r="I22496"/>
    </row>
    <row r="22497" spans="1:9" x14ac:dyDescent="0.25">
      <c r="A22497"/>
      <c r="B22497"/>
      <c r="C22497"/>
      <c r="D22497"/>
      <c r="E22497" s="148"/>
      <c r="F22497" s="148"/>
      <c r="G22497" s="149"/>
      <c r="H22497" s="148"/>
      <c r="I22497"/>
    </row>
    <row r="22498" spans="1:9" x14ac:dyDescent="0.25">
      <c r="A22498"/>
      <c r="B22498"/>
      <c r="C22498"/>
      <c r="D22498"/>
      <c r="E22498" s="148"/>
      <c r="F22498" s="148"/>
      <c r="G22498" s="149"/>
      <c r="H22498" s="148"/>
      <c r="I22498"/>
    </row>
    <row r="22499" spans="1:9" x14ac:dyDescent="0.25">
      <c r="A22499"/>
      <c r="B22499"/>
      <c r="C22499"/>
      <c r="D22499"/>
      <c r="E22499" s="148"/>
      <c r="F22499" s="148"/>
      <c r="G22499" s="149"/>
      <c r="H22499" s="148"/>
      <c r="I22499"/>
    </row>
    <row r="22500" spans="1:9" x14ac:dyDescent="0.25">
      <c r="A22500"/>
      <c r="B22500"/>
      <c r="C22500"/>
      <c r="D22500"/>
      <c r="E22500" s="148"/>
      <c r="F22500" s="148"/>
      <c r="G22500" s="149"/>
      <c r="H22500" s="148"/>
      <c r="I22500"/>
    </row>
    <row r="22501" spans="1:9" x14ac:dyDescent="0.25">
      <c r="A22501"/>
      <c r="B22501"/>
      <c r="C22501"/>
      <c r="D22501"/>
      <c r="E22501" s="148"/>
      <c r="F22501" s="148"/>
      <c r="G22501" s="149"/>
      <c r="H22501" s="148"/>
      <c r="I22501"/>
    </row>
    <row r="22502" spans="1:9" x14ac:dyDescent="0.25">
      <c r="A22502"/>
      <c r="B22502"/>
      <c r="C22502"/>
      <c r="D22502"/>
      <c r="E22502" s="148"/>
      <c r="F22502" s="148"/>
      <c r="G22502" s="149"/>
      <c r="H22502" s="148"/>
      <c r="I22502"/>
    </row>
    <row r="22503" spans="1:9" x14ac:dyDescent="0.25">
      <c r="A22503"/>
      <c r="B22503"/>
      <c r="C22503"/>
      <c r="D22503"/>
      <c r="E22503" s="148"/>
      <c r="F22503" s="148"/>
      <c r="G22503" s="149"/>
      <c r="H22503" s="148"/>
      <c r="I22503"/>
    </row>
    <row r="22504" spans="1:9" x14ac:dyDescent="0.25">
      <c r="A22504"/>
      <c r="B22504"/>
      <c r="C22504"/>
      <c r="D22504"/>
      <c r="E22504" s="148"/>
      <c r="F22504" s="148"/>
      <c r="G22504" s="149"/>
      <c r="H22504" s="148"/>
      <c r="I22504"/>
    </row>
    <row r="22505" spans="1:9" x14ac:dyDescent="0.25">
      <c r="A22505"/>
      <c r="B22505"/>
      <c r="C22505"/>
      <c r="D22505"/>
      <c r="E22505" s="148"/>
      <c r="F22505" s="148"/>
      <c r="G22505" s="149"/>
      <c r="H22505" s="148"/>
      <c r="I22505"/>
    </row>
    <row r="22506" spans="1:9" x14ac:dyDescent="0.25">
      <c r="A22506"/>
      <c r="B22506"/>
      <c r="C22506"/>
      <c r="D22506"/>
      <c r="E22506" s="148"/>
      <c r="F22506" s="148"/>
      <c r="G22506" s="149"/>
      <c r="H22506" s="148"/>
      <c r="I22506"/>
    </row>
    <row r="22507" spans="1:9" x14ac:dyDescent="0.25">
      <c r="A22507"/>
      <c r="B22507"/>
      <c r="C22507"/>
      <c r="D22507"/>
      <c r="E22507" s="148"/>
      <c r="F22507" s="148"/>
      <c r="G22507" s="149"/>
      <c r="H22507" s="148"/>
      <c r="I22507"/>
    </row>
    <row r="22508" spans="1:9" x14ac:dyDescent="0.25">
      <c r="A22508"/>
      <c r="B22508"/>
      <c r="C22508"/>
      <c r="D22508"/>
      <c r="E22508" s="148"/>
      <c r="F22508" s="148"/>
      <c r="G22508" s="149"/>
      <c r="H22508" s="148"/>
      <c r="I22508"/>
    </row>
    <row r="22509" spans="1:9" x14ac:dyDescent="0.25">
      <c r="A22509"/>
      <c r="B22509"/>
      <c r="C22509"/>
      <c r="D22509"/>
      <c r="E22509" s="148"/>
      <c r="F22509" s="148"/>
      <c r="G22509" s="149"/>
      <c r="H22509" s="148"/>
      <c r="I22509"/>
    </row>
    <row r="22510" spans="1:9" x14ac:dyDescent="0.25">
      <c r="A22510"/>
      <c r="B22510"/>
      <c r="C22510"/>
      <c r="D22510"/>
      <c r="E22510" s="148"/>
      <c r="F22510" s="148"/>
      <c r="G22510" s="149"/>
      <c r="H22510" s="148"/>
      <c r="I22510"/>
    </row>
    <row r="22511" spans="1:9" x14ac:dyDescent="0.25">
      <c r="A22511"/>
      <c r="B22511"/>
      <c r="C22511"/>
      <c r="D22511"/>
      <c r="E22511" s="148"/>
      <c r="F22511" s="148"/>
      <c r="G22511" s="149"/>
      <c r="H22511" s="148"/>
      <c r="I22511"/>
    </row>
    <row r="22512" spans="1:9" x14ac:dyDescent="0.25">
      <c r="A22512"/>
      <c r="B22512"/>
      <c r="C22512"/>
      <c r="D22512"/>
      <c r="E22512" s="148"/>
      <c r="F22512" s="148"/>
      <c r="G22512" s="149"/>
      <c r="H22512" s="148"/>
      <c r="I22512"/>
    </row>
    <row r="22513" spans="1:9" x14ac:dyDescent="0.25">
      <c r="A22513"/>
      <c r="B22513"/>
      <c r="C22513"/>
      <c r="D22513"/>
      <c r="E22513" s="148"/>
      <c r="F22513" s="148"/>
      <c r="G22513" s="149"/>
      <c r="H22513" s="148"/>
      <c r="I22513"/>
    </row>
    <row r="22514" spans="1:9" x14ac:dyDescent="0.25">
      <c r="A22514"/>
      <c r="B22514"/>
      <c r="C22514"/>
      <c r="D22514"/>
      <c r="E22514" s="148"/>
      <c r="F22514" s="148"/>
      <c r="G22514" s="149"/>
      <c r="H22514" s="148"/>
      <c r="I22514"/>
    </row>
    <row r="22515" spans="1:9" x14ac:dyDescent="0.25">
      <c r="A22515"/>
      <c r="B22515"/>
      <c r="C22515"/>
      <c r="D22515"/>
      <c r="E22515" s="148"/>
      <c r="F22515" s="148"/>
      <c r="G22515" s="149"/>
      <c r="H22515" s="148"/>
      <c r="I22515"/>
    </row>
    <row r="22516" spans="1:9" x14ac:dyDescent="0.25">
      <c r="A22516"/>
      <c r="B22516"/>
      <c r="C22516"/>
      <c r="D22516"/>
      <c r="E22516" s="148"/>
      <c r="F22516" s="148"/>
      <c r="G22516" s="149"/>
      <c r="H22516" s="148"/>
      <c r="I22516"/>
    </row>
    <row r="22517" spans="1:9" x14ac:dyDescent="0.25">
      <c r="A22517"/>
      <c r="B22517"/>
      <c r="C22517"/>
      <c r="D22517"/>
      <c r="E22517" s="148"/>
      <c r="F22517" s="148"/>
      <c r="G22517" s="149"/>
      <c r="H22517" s="148"/>
      <c r="I22517"/>
    </row>
    <row r="22518" spans="1:9" x14ac:dyDescent="0.25">
      <c r="A22518"/>
      <c r="B22518"/>
      <c r="C22518"/>
      <c r="D22518"/>
      <c r="E22518" s="148"/>
      <c r="F22518" s="148"/>
      <c r="G22518" s="149"/>
      <c r="H22518" s="148"/>
      <c r="I22518"/>
    </row>
    <row r="22519" spans="1:9" x14ac:dyDescent="0.25">
      <c r="A22519"/>
      <c r="B22519"/>
      <c r="C22519"/>
      <c r="D22519"/>
      <c r="E22519" s="148"/>
      <c r="F22519" s="148"/>
      <c r="G22519" s="149"/>
      <c r="H22519" s="148"/>
      <c r="I22519"/>
    </row>
    <row r="22520" spans="1:9" x14ac:dyDescent="0.25">
      <c r="A22520"/>
      <c r="B22520"/>
      <c r="C22520"/>
      <c r="D22520"/>
      <c r="E22520" s="148"/>
      <c r="F22520" s="148"/>
      <c r="G22520" s="149"/>
      <c r="H22520" s="148"/>
      <c r="I22520"/>
    </row>
    <row r="22521" spans="1:9" x14ac:dyDescent="0.25">
      <c r="A22521"/>
      <c r="B22521"/>
      <c r="C22521"/>
      <c r="D22521"/>
      <c r="E22521" s="148"/>
      <c r="F22521" s="148"/>
      <c r="G22521" s="149"/>
      <c r="H22521" s="148"/>
      <c r="I22521"/>
    </row>
    <row r="22522" spans="1:9" x14ac:dyDescent="0.25">
      <c r="A22522"/>
      <c r="B22522"/>
      <c r="C22522"/>
      <c r="D22522"/>
      <c r="E22522" s="148"/>
      <c r="F22522" s="148"/>
      <c r="G22522" s="149"/>
      <c r="H22522" s="148"/>
      <c r="I22522"/>
    </row>
    <row r="22523" spans="1:9" x14ac:dyDescent="0.25">
      <c r="A22523"/>
      <c r="B22523"/>
      <c r="C22523"/>
      <c r="D22523"/>
      <c r="E22523" s="148"/>
      <c r="F22523" s="148"/>
      <c r="G22523" s="149"/>
      <c r="H22523" s="148"/>
      <c r="I22523"/>
    </row>
    <row r="22524" spans="1:9" x14ac:dyDescent="0.25">
      <c r="A22524"/>
      <c r="B22524"/>
      <c r="C22524"/>
      <c r="D22524"/>
      <c r="E22524" s="148"/>
      <c r="F22524" s="148"/>
      <c r="G22524" s="149"/>
      <c r="H22524" s="148"/>
      <c r="I22524"/>
    </row>
    <row r="22525" spans="1:9" x14ac:dyDescent="0.25">
      <c r="A22525"/>
      <c r="B22525"/>
      <c r="C22525"/>
      <c r="D22525"/>
      <c r="E22525" s="148"/>
      <c r="F22525" s="148"/>
      <c r="G22525" s="149"/>
      <c r="H22525" s="148"/>
      <c r="I22525"/>
    </row>
    <row r="22526" spans="1:9" x14ac:dyDescent="0.25">
      <c r="A22526"/>
      <c r="B22526"/>
      <c r="C22526"/>
      <c r="D22526"/>
      <c r="E22526" s="148"/>
      <c r="F22526" s="148"/>
      <c r="G22526" s="149"/>
      <c r="H22526" s="148"/>
      <c r="I22526"/>
    </row>
    <row r="22527" spans="1:9" x14ac:dyDescent="0.25">
      <c r="A22527"/>
      <c r="B22527"/>
      <c r="C22527"/>
      <c r="D22527"/>
      <c r="E22527" s="148"/>
      <c r="F22527" s="148"/>
      <c r="G22527" s="149"/>
      <c r="H22527" s="148"/>
      <c r="I22527"/>
    </row>
    <row r="22528" spans="1:9" x14ac:dyDescent="0.25">
      <c r="A22528"/>
      <c r="B22528"/>
      <c r="C22528"/>
      <c r="D22528"/>
      <c r="E22528" s="148"/>
      <c r="F22528" s="148"/>
      <c r="G22528" s="149"/>
      <c r="H22528" s="148"/>
      <c r="I22528"/>
    </row>
    <row r="22529" spans="1:9" x14ac:dyDescent="0.25">
      <c r="A22529"/>
      <c r="B22529"/>
      <c r="C22529"/>
      <c r="D22529"/>
      <c r="E22529" s="148"/>
      <c r="F22529" s="148"/>
      <c r="G22529" s="149"/>
      <c r="H22529" s="148"/>
      <c r="I22529"/>
    </row>
    <row r="22530" spans="1:9" x14ac:dyDescent="0.25">
      <c r="A22530"/>
      <c r="B22530"/>
      <c r="C22530"/>
      <c r="D22530"/>
      <c r="E22530" s="148"/>
      <c r="F22530" s="148"/>
      <c r="G22530" s="149"/>
      <c r="H22530" s="148"/>
      <c r="I22530"/>
    </row>
    <row r="22531" spans="1:9" x14ac:dyDescent="0.25">
      <c r="A22531"/>
      <c r="B22531"/>
      <c r="C22531"/>
      <c r="D22531"/>
      <c r="E22531" s="148"/>
      <c r="F22531" s="148"/>
      <c r="G22531" s="149"/>
      <c r="H22531" s="148"/>
      <c r="I22531"/>
    </row>
    <row r="22532" spans="1:9" x14ac:dyDescent="0.25">
      <c r="A22532"/>
      <c r="B22532"/>
      <c r="C22532"/>
      <c r="D22532"/>
      <c r="E22532" s="148"/>
      <c r="F22532" s="148"/>
      <c r="G22532" s="149"/>
      <c r="H22532" s="148"/>
      <c r="I22532"/>
    </row>
    <row r="22533" spans="1:9" x14ac:dyDescent="0.25">
      <c r="A22533"/>
      <c r="B22533"/>
      <c r="C22533"/>
      <c r="D22533"/>
      <c r="E22533" s="148"/>
      <c r="F22533" s="148"/>
      <c r="G22533" s="149"/>
      <c r="H22533" s="148"/>
      <c r="I22533"/>
    </row>
    <row r="22534" spans="1:9" x14ac:dyDescent="0.25">
      <c r="A22534"/>
      <c r="B22534"/>
      <c r="C22534"/>
      <c r="D22534"/>
      <c r="E22534" s="148"/>
      <c r="F22534" s="148"/>
      <c r="G22534" s="149"/>
      <c r="H22534" s="148"/>
      <c r="I22534"/>
    </row>
    <row r="22535" spans="1:9" x14ac:dyDescent="0.25">
      <c r="A22535"/>
      <c r="B22535"/>
      <c r="C22535"/>
      <c r="D22535"/>
      <c r="E22535" s="148"/>
      <c r="F22535" s="148"/>
      <c r="G22535" s="149"/>
      <c r="H22535" s="148"/>
      <c r="I22535"/>
    </row>
    <row r="22536" spans="1:9" x14ac:dyDescent="0.25">
      <c r="A22536"/>
      <c r="B22536"/>
      <c r="C22536"/>
      <c r="D22536"/>
      <c r="E22536" s="148"/>
      <c r="F22536" s="148"/>
      <c r="G22536" s="149"/>
      <c r="H22536" s="148"/>
      <c r="I22536"/>
    </row>
    <row r="22537" spans="1:9" x14ac:dyDescent="0.25">
      <c r="A22537"/>
      <c r="B22537"/>
      <c r="C22537"/>
      <c r="D22537"/>
      <c r="E22537" s="148"/>
      <c r="F22537" s="148"/>
      <c r="G22537" s="149"/>
      <c r="H22537" s="148"/>
      <c r="I22537"/>
    </row>
    <row r="22538" spans="1:9" x14ac:dyDescent="0.25">
      <c r="A22538"/>
      <c r="B22538"/>
      <c r="C22538"/>
      <c r="D22538"/>
      <c r="E22538" s="148"/>
      <c r="F22538" s="148"/>
      <c r="G22538" s="149"/>
      <c r="H22538" s="148"/>
      <c r="I22538"/>
    </row>
    <row r="22539" spans="1:9" x14ac:dyDescent="0.25">
      <c r="A22539"/>
      <c r="B22539"/>
      <c r="C22539"/>
      <c r="D22539"/>
      <c r="E22539" s="148"/>
      <c r="F22539" s="148"/>
      <c r="G22539" s="149"/>
      <c r="H22539" s="148"/>
      <c r="I22539"/>
    </row>
    <row r="22540" spans="1:9" x14ac:dyDescent="0.25">
      <c r="A22540"/>
      <c r="B22540"/>
      <c r="C22540"/>
      <c r="D22540"/>
      <c r="E22540" s="148"/>
      <c r="F22540" s="148"/>
      <c r="G22540" s="149"/>
      <c r="H22540" s="148"/>
      <c r="I22540"/>
    </row>
    <row r="22541" spans="1:9" x14ac:dyDescent="0.25">
      <c r="A22541"/>
      <c r="B22541"/>
      <c r="C22541"/>
      <c r="D22541"/>
      <c r="E22541" s="148"/>
      <c r="F22541" s="148"/>
      <c r="G22541" s="149"/>
      <c r="H22541" s="148"/>
      <c r="I22541"/>
    </row>
    <row r="22542" spans="1:9" x14ac:dyDescent="0.25">
      <c r="A22542"/>
      <c r="B22542"/>
      <c r="C22542"/>
      <c r="D22542"/>
      <c r="E22542" s="148"/>
      <c r="F22542" s="148"/>
      <c r="G22542" s="149"/>
      <c r="H22542" s="148"/>
      <c r="I22542"/>
    </row>
    <row r="22543" spans="1:9" x14ac:dyDescent="0.25">
      <c r="A22543"/>
      <c r="B22543"/>
      <c r="C22543"/>
      <c r="D22543"/>
      <c r="E22543" s="148"/>
      <c r="F22543" s="148"/>
      <c r="G22543" s="149"/>
      <c r="H22543" s="148"/>
      <c r="I22543"/>
    </row>
    <row r="22544" spans="1:9" x14ac:dyDescent="0.25">
      <c r="A22544"/>
      <c r="B22544"/>
      <c r="C22544"/>
      <c r="D22544"/>
      <c r="E22544" s="148"/>
      <c r="F22544" s="148"/>
      <c r="G22544" s="149"/>
      <c r="H22544" s="148"/>
      <c r="I22544"/>
    </row>
    <row r="22545" spans="1:9" x14ac:dyDescent="0.25">
      <c r="A22545"/>
      <c r="B22545"/>
      <c r="C22545"/>
      <c r="D22545"/>
      <c r="E22545" s="148"/>
      <c r="F22545" s="148"/>
      <c r="G22545" s="149"/>
      <c r="H22545" s="148"/>
      <c r="I22545"/>
    </row>
    <row r="22546" spans="1:9" x14ac:dyDescent="0.25">
      <c r="A22546"/>
      <c r="B22546"/>
      <c r="C22546"/>
      <c r="D22546"/>
      <c r="E22546" s="148"/>
      <c r="F22546" s="148"/>
      <c r="G22546" s="149"/>
      <c r="H22546" s="148"/>
      <c r="I22546"/>
    </row>
    <row r="22547" spans="1:9" x14ac:dyDescent="0.25">
      <c r="A22547"/>
      <c r="B22547"/>
      <c r="C22547"/>
      <c r="D22547"/>
      <c r="E22547" s="148"/>
      <c r="F22547" s="148"/>
      <c r="G22547" s="149"/>
      <c r="H22547" s="148"/>
      <c r="I22547"/>
    </row>
    <row r="22548" spans="1:9" x14ac:dyDescent="0.25">
      <c r="A22548"/>
      <c r="B22548"/>
      <c r="C22548"/>
      <c r="D22548"/>
      <c r="E22548" s="148"/>
      <c r="F22548" s="148"/>
      <c r="G22548" s="149"/>
      <c r="H22548" s="148"/>
      <c r="I22548"/>
    </row>
    <row r="22549" spans="1:9" x14ac:dyDescent="0.25">
      <c r="A22549"/>
      <c r="B22549"/>
      <c r="C22549"/>
      <c r="D22549"/>
      <c r="E22549" s="148"/>
      <c r="F22549" s="148"/>
      <c r="G22549" s="149"/>
      <c r="H22549" s="148"/>
      <c r="I22549"/>
    </row>
    <row r="22550" spans="1:9" x14ac:dyDescent="0.25">
      <c r="A22550"/>
      <c r="B22550"/>
      <c r="C22550"/>
      <c r="D22550"/>
      <c r="E22550" s="148"/>
      <c r="F22550" s="148"/>
      <c r="G22550" s="149"/>
      <c r="H22550" s="148"/>
      <c r="I22550"/>
    </row>
    <row r="22551" spans="1:9" x14ac:dyDescent="0.25">
      <c r="A22551"/>
      <c r="B22551"/>
      <c r="C22551"/>
      <c r="D22551"/>
      <c r="E22551" s="148"/>
      <c r="F22551" s="148"/>
      <c r="G22551" s="149"/>
      <c r="H22551" s="148"/>
      <c r="I22551"/>
    </row>
    <row r="22552" spans="1:9" x14ac:dyDescent="0.25">
      <c r="A22552"/>
      <c r="B22552"/>
      <c r="C22552"/>
      <c r="D22552"/>
      <c r="E22552" s="148"/>
      <c r="F22552" s="148"/>
      <c r="G22552" s="149"/>
      <c r="H22552" s="148"/>
      <c r="I22552"/>
    </row>
    <row r="22553" spans="1:9" x14ac:dyDescent="0.25">
      <c r="A22553"/>
      <c r="B22553"/>
      <c r="C22553"/>
      <c r="D22553"/>
      <c r="E22553" s="148"/>
      <c r="F22553" s="148"/>
      <c r="G22553" s="149"/>
      <c r="H22553" s="148"/>
      <c r="I22553"/>
    </row>
    <row r="22554" spans="1:9" x14ac:dyDescent="0.25">
      <c r="A22554"/>
      <c r="B22554"/>
      <c r="C22554"/>
      <c r="D22554"/>
      <c r="E22554" s="148"/>
      <c r="F22554" s="148"/>
      <c r="G22554" s="149"/>
      <c r="H22554" s="148"/>
      <c r="I22554"/>
    </row>
    <row r="22555" spans="1:9" x14ac:dyDescent="0.25">
      <c r="A22555"/>
      <c r="B22555"/>
      <c r="C22555"/>
      <c r="D22555"/>
      <c r="E22555" s="148"/>
      <c r="F22555" s="148"/>
      <c r="G22555" s="149"/>
      <c r="H22555" s="148"/>
      <c r="I22555"/>
    </row>
    <row r="22556" spans="1:9" x14ac:dyDescent="0.25">
      <c r="A22556"/>
      <c r="B22556"/>
      <c r="C22556"/>
      <c r="D22556"/>
      <c r="E22556" s="148"/>
      <c r="F22556" s="148"/>
      <c r="G22556" s="149"/>
      <c r="H22556" s="148"/>
      <c r="I22556"/>
    </row>
    <row r="22557" spans="1:9" x14ac:dyDescent="0.25">
      <c r="A22557"/>
      <c r="B22557"/>
      <c r="C22557"/>
      <c r="D22557"/>
      <c r="E22557" s="148"/>
      <c r="F22557" s="148"/>
      <c r="G22557" s="149"/>
      <c r="H22557" s="148"/>
      <c r="I22557"/>
    </row>
    <row r="22558" spans="1:9" x14ac:dyDescent="0.25">
      <c r="A22558"/>
      <c r="B22558"/>
      <c r="C22558"/>
      <c r="D22558"/>
      <c r="E22558" s="148"/>
      <c r="F22558" s="148"/>
      <c r="G22558" s="149"/>
      <c r="H22558" s="148"/>
      <c r="I22558"/>
    </row>
    <row r="22559" spans="1:9" x14ac:dyDescent="0.25">
      <c r="A22559"/>
      <c r="B22559"/>
      <c r="C22559"/>
      <c r="D22559"/>
      <c r="E22559" s="148"/>
      <c r="F22559" s="148"/>
      <c r="G22559" s="149"/>
      <c r="H22559" s="148"/>
      <c r="I22559"/>
    </row>
    <row r="22560" spans="1:9" x14ac:dyDescent="0.25">
      <c r="A22560"/>
      <c r="B22560"/>
      <c r="C22560"/>
      <c r="D22560"/>
      <c r="E22560" s="148"/>
      <c r="F22560" s="148"/>
      <c r="G22560" s="149"/>
      <c r="H22560" s="148"/>
      <c r="I22560"/>
    </row>
    <row r="22561" spans="1:9" x14ac:dyDescent="0.25">
      <c r="A22561"/>
      <c r="B22561"/>
      <c r="C22561"/>
      <c r="D22561"/>
      <c r="E22561" s="148"/>
      <c r="F22561" s="148"/>
      <c r="G22561" s="149"/>
      <c r="H22561" s="148"/>
      <c r="I22561"/>
    </row>
    <row r="22562" spans="1:9" x14ac:dyDescent="0.25">
      <c r="A22562"/>
      <c r="B22562"/>
      <c r="C22562"/>
      <c r="D22562"/>
      <c r="E22562" s="148"/>
      <c r="F22562" s="148"/>
      <c r="G22562" s="149"/>
      <c r="H22562" s="148"/>
      <c r="I22562"/>
    </row>
    <row r="22563" spans="1:9" x14ac:dyDescent="0.25">
      <c r="A22563"/>
      <c r="B22563"/>
      <c r="C22563"/>
      <c r="D22563"/>
      <c r="E22563" s="148"/>
      <c r="F22563" s="148"/>
      <c r="G22563" s="149"/>
      <c r="H22563" s="148"/>
      <c r="I22563"/>
    </row>
    <row r="22564" spans="1:9" x14ac:dyDescent="0.25">
      <c r="A22564"/>
      <c r="B22564"/>
      <c r="C22564"/>
      <c r="D22564"/>
      <c r="E22564" s="148"/>
      <c r="F22564" s="148"/>
      <c r="G22564" s="149"/>
      <c r="H22564" s="148"/>
      <c r="I22564"/>
    </row>
    <row r="22565" spans="1:9" x14ac:dyDescent="0.25">
      <c r="A22565"/>
      <c r="B22565"/>
      <c r="C22565"/>
      <c r="D22565"/>
      <c r="E22565" s="148"/>
      <c r="F22565" s="148"/>
      <c r="G22565" s="149"/>
      <c r="H22565" s="148"/>
      <c r="I22565"/>
    </row>
    <row r="22566" spans="1:9" x14ac:dyDescent="0.25">
      <c r="A22566"/>
      <c r="B22566"/>
      <c r="C22566"/>
      <c r="D22566"/>
      <c r="E22566" s="148"/>
      <c r="F22566" s="148"/>
      <c r="G22566" s="149"/>
      <c r="H22566" s="148"/>
      <c r="I22566"/>
    </row>
    <row r="22567" spans="1:9" x14ac:dyDescent="0.25">
      <c r="A22567"/>
      <c r="B22567"/>
      <c r="C22567"/>
      <c r="D22567"/>
      <c r="E22567" s="148"/>
      <c r="F22567" s="148"/>
      <c r="G22567" s="149"/>
      <c r="H22567" s="148"/>
      <c r="I22567"/>
    </row>
    <row r="22568" spans="1:9" x14ac:dyDescent="0.25">
      <c r="A22568"/>
      <c r="B22568"/>
      <c r="C22568"/>
      <c r="D22568"/>
      <c r="E22568" s="148"/>
      <c r="F22568" s="148"/>
      <c r="G22568" s="149"/>
      <c r="H22568" s="148"/>
      <c r="I22568"/>
    </row>
    <row r="22569" spans="1:9" x14ac:dyDescent="0.25">
      <c r="A22569"/>
      <c r="B22569"/>
      <c r="C22569"/>
      <c r="D22569"/>
      <c r="E22569" s="148"/>
      <c r="F22569" s="148"/>
      <c r="G22569" s="149"/>
      <c r="H22569" s="148"/>
      <c r="I22569"/>
    </row>
    <row r="22570" spans="1:9" x14ac:dyDescent="0.25">
      <c r="A22570"/>
      <c r="B22570"/>
      <c r="C22570"/>
      <c r="D22570"/>
      <c r="E22570" s="148"/>
      <c r="F22570" s="148"/>
      <c r="G22570" s="149"/>
      <c r="H22570" s="148"/>
      <c r="I22570"/>
    </row>
    <row r="22571" spans="1:9" x14ac:dyDescent="0.25">
      <c r="A22571"/>
      <c r="B22571"/>
      <c r="C22571"/>
      <c r="D22571"/>
      <c r="E22571" s="148"/>
      <c r="F22571" s="148"/>
      <c r="G22571" s="149"/>
      <c r="H22571" s="148"/>
      <c r="I22571"/>
    </row>
    <row r="22572" spans="1:9" x14ac:dyDescent="0.25">
      <c r="A22572"/>
      <c r="B22572"/>
      <c r="C22572"/>
      <c r="D22572"/>
      <c r="E22572" s="148"/>
      <c r="F22572" s="148"/>
      <c r="G22572" s="149"/>
      <c r="H22572" s="148"/>
      <c r="I22572"/>
    </row>
    <row r="22573" spans="1:9" x14ac:dyDescent="0.25">
      <c r="A22573"/>
      <c r="B22573"/>
      <c r="C22573"/>
      <c r="D22573"/>
      <c r="E22573" s="148"/>
      <c r="F22573" s="148"/>
      <c r="G22573" s="149"/>
      <c r="H22573" s="148"/>
      <c r="I22573"/>
    </row>
    <row r="22574" spans="1:9" x14ac:dyDescent="0.25">
      <c r="A22574"/>
      <c r="B22574"/>
      <c r="C22574"/>
      <c r="D22574"/>
      <c r="E22574" s="148"/>
      <c r="F22574" s="148"/>
      <c r="G22574" s="149"/>
      <c r="H22574" s="148"/>
      <c r="I22574"/>
    </row>
    <row r="22575" spans="1:9" x14ac:dyDescent="0.25">
      <c r="A22575"/>
      <c r="B22575"/>
      <c r="C22575"/>
      <c r="D22575"/>
      <c r="E22575" s="148"/>
      <c r="F22575" s="148"/>
      <c r="G22575" s="149"/>
      <c r="H22575" s="148"/>
      <c r="I22575"/>
    </row>
    <row r="22576" spans="1:9" x14ac:dyDescent="0.25">
      <c r="A22576"/>
      <c r="B22576"/>
      <c r="C22576"/>
      <c r="D22576"/>
      <c r="E22576" s="148"/>
      <c r="F22576" s="148"/>
      <c r="G22576" s="149"/>
      <c r="H22576" s="148"/>
      <c r="I22576"/>
    </row>
    <row r="22577" spans="1:9" x14ac:dyDescent="0.25">
      <c r="A22577"/>
      <c r="B22577"/>
      <c r="C22577"/>
      <c r="D22577"/>
      <c r="E22577" s="148"/>
      <c r="F22577" s="148"/>
      <c r="G22577" s="149"/>
      <c r="H22577" s="148"/>
      <c r="I22577"/>
    </row>
    <row r="22578" spans="1:9" x14ac:dyDescent="0.25">
      <c r="A22578"/>
      <c r="B22578"/>
      <c r="C22578"/>
      <c r="D22578"/>
      <c r="E22578" s="148"/>
      <c r="F22578" s="148"/>
      <c r="G22578" s="149"/>
      <c r="H22578" s="148"/>
      <c r="I22578"/>
    </row>
    <row r="22579" spans="1:9" x14ac:dyDescent="0.25">
      <c r="A22579"/>
      <c r="B22579"/>
      <c r="C22579"/>
      <c r="D22579"/>
      <c r="E22579" s="148"/>
      <c r="F22579" s="148"/>
      <c r="G22579" s="149"/>
      <c r="H22579" s="148"/>
      <c r="I22579"/>
    </row>
    <row r="22580" spans="1:9" x14ac:dyDescent="0.25">
      <c r="A22580"/>
      <c r="B22580"/>
      <c r="C22580"/>
      <c r="D22580"/>
      <c r="E22580" s="148"/>
      <c r="F22580" s="148"/>
      <c r="G22580" s="149"/>
      <c r="H22580" s="148"/>
      <c r="I22580"/>
    </row>
    <row r="22581" spans="1:9" x14ac:dyDescent="0.25">
      <c r="A22581"/>
      <c r="B22581"/>
      <c r="C22581"/>
      <c r="D22581"/>
      <c r="E22581" s="148"/>
      <c r="F22581" s="148"/>
      <c r="G22581" s="149"/>
      <c r="H22581" s="148"/>
      <c r="I22581"/>
    </row>
    <row r="22582" spans="1:9" x14ac:dyDescent="0.25">
      <c r="A22582"/>
      <c r="B22582"/>
      <c r="C22582"/>
      <c r="D22582"/>
      <c r="E22582" s="148"/>
      <c r="F22582" s="148"/>
      <c r="G22582" s="149"/>
      <c r="H22582" s="148"/>
      <c r="I22582"/>
    </row>
    <row r="22583" spans="1:9" x14ac:dyDescent="0.25">
      <c r="A22583"/>
      <c r="B22583"/>
      <c r="C22583"/>
      <c r="D22583"/>
      <c r="E22583" s="148"/>
      <c r="F22583" s="148"/>
      <c r="G22583" s="149"/>
      <c r="H22583" s="148"/>
      <c r="I22583"/>
    </row>
    <row r="22584" spans="1:9" x14ac:dyDescent="0.25">
      <c r="A22584"/>
      <c r="B22584"/>
      <c r="C22584"/>
      <c r="D22584"/>
      <c r="E22584" s="148"/>
      <c r="F22584" s="148"/>
      <c r="G22584" s="149"/>
      <c r="H22584" s="148"/>
      <c r="I22584"/>
    </row>
    <row r="22585" spans="1:9" x14ac:dyDescent="0.25">
      <c r="A22585"/>
      <c r="B22585"/>
      <c r="C22585"/>
      <c r="D22585"/>
      <c r="E22585" s="148"/>
      <c r="F22585" s="148"/>
      <c r="G22585" s="149"/>
      <c r="H22585" s="148"/>
      <c r="I22585"/>
    </row>
    <row r="22586" spans="1:9" x14ac:dyDescent="0.25">
      <c r="A22586"/>
      <c r="B22586"/>
      <c r="C22586"/>
      <c r="D22586"/>
      <c r="E22586" s="148"/>
      <c r="F22586" s="148"/>
      <c r="G22586" s="149"/>
      <c r="H22586" s="148"/>
      <c r="I22586"/>
    </row>
    <row r="22587" spans="1:9" x14ac:dyDescent="0.25">
      <c r="A22587"/>
      <c r="B22587"/>
      <c r="C22587"/>
      <c r="D22587"/>
      <c r="E22587" s="148"/>
      <c r="F22587" s="148"/>
      <c r="G22587" s="149"/>
      <c r="H22587" s="148"/>
      <c r="I22587"/>
    </row>
    <row r="22588" spans="1:9" x14ac:dyDescent="0.25">
      <c r="A22588"/>
      <c r="B22588"/>
      <c r="C22588"/>
      <c r="D22588"/>
      <c r="E22588" s="148"/>
      <c r="F22588" s="148"/>
      <c r="G22588" s="149"/>
      <c r="H22588" s="148"/>
      <c r="I22588"/>
    </row>
    <row r="22589" spans="1:9" x14ac:dyDescent="0.25">
      <c r="A22589"/>
      <c r="B22589"/>
      <c r="C22589"/>
      <c r="D22589"/>
      <c r="E22589" s="148"/>
      <c r="F22589" s="148"/>
      <c r="G22589" s="149"/>
      <c r="H22589" s="148"/>
      <c r="I22589"/>
    </row>
    <row r="22590" spans="1:9" x14ac:dyDescent="0.25">
      <c r="A22590"/>
      <c r="B22590"/>
      <c r="C22590"/>
      <c r="D22590"/>
      <c r="E22590" s="148"/>
      <c r="F22590" s="148"/>
      <c r="G22590" s="149"/>
      <c r="H22590" s="148"/>
      <c r="I22590"/>
    </row>
    <row r="22591" spans="1:9" x14ac:dyDescent="0.25">
      <c r="A22591"/>
      <c r="B22591"/>
      <c r="C22591"/>
      <c r="D22591"/>
      <c r="E22591" s="148"/>
      <c r="F22591" s="148"/>
      <c r="G22591" s="149"/>
      <c r="H22591" s="148"/>
      <c r="I22591"/>
    </row>
    <row r="22592" spans="1:9" x14ac:dyDescent="0.25">
      <c r="A22592"/>
      <c r="B22592"/>
      <c r="C22592"/>
      <c r="D22592"/>
      <c r="E22592" s="148"/>
      <c r="F22592" s="148"/>
      <c r="G22592" s="149"/>
      <c r="H22592" s="148"/>
      <c r="I22592"/>
    </row>
    <row r="22593" spans="1:9" x14ac:dyDescent="0.25">
      <c r="A22593"/>
      <c r="B22593"/>
      <c r="C22593"/>
      <c r="D22593"/>
      <c r="E22593" s="148"/>
      <c r="F22593" s="148"/>
      <c r="G22593" s="149"/>
      <c r="H22593" s="148"/>
      <c r="I22593"/>
    </row>
    <row r="22594" spans="1:9" x14ac:dyDescent="0.25">
      <c r="A22594"/>
      <c r="B22594"/>
      <c r="C22594"/>
      <c r="D22594"/>
      <c r="E22594" s="148"/>
      <c r="F22594" s="148"/>
      <c r="G22594" s="149"/>
      <c r="H22594" s="148"/>
      <c r="I22594"/>
    </row>
    <row r="22595" spans="1:9" x14ac:dyDescent="0.25">
      <c r="A22595"/>
      <c r="B22595"/>
      <c r="C22595"/>
      <c r="D22595"/>
      <c r="E22595" s="148"/>
      <c r="F22595" s="148"/>
      <c r="G22595" s="149"/>
      <c r="H22595" s="148"/>
      <c r="I22595"/>
    </row>
    <row r="22596" spans="1:9" x14ac:dyDescent="0.25">
      <c r="A22596"/>
      <c r="B22596"/>
      <c r="C22596"/>
      <c r="D22596"/>
      <c r="E22596" s="148"/>
      <c r="F22596" s="148"/>
      <c r="G22596" s="149"/>
      <c r="H22596" s="148"/>
      <c r="I22596"/>
    </row>
    <row r="22597" spans="1:9" x14ac:dyDescent="0.25">
      <c r="A22597"/>
      <c r="B22597"/>
      <c r="C22597"/>
      <c r="D22597"/>
      <c r="E22597" s="148"/>
      <c r="F22597" s="148"/>
      <c r="G22597" s="149"/>
      <c r="H22597" s="148"/>
      <c r="I22597"/>
    </row>
    <row r="22598" spans="1:9" x14ac:dyDescent="0.25">
      <c r="A22598"/>
      <c r="B22598"/>
      <c r="C22598"/>
      <c r="D22598"/>
      <c r="E22598" s="148"/>
      <c r="F22598" s="148"/>
      <c r="G22598" s="149"/>
      <c r="H22598" s="148"/>
      <c r="I22598"/>
    </row>
    <row r="22599" spans="1:9" x14ac:dyDescent="0.25">
      <c r="A22599"/>
      <c r="B22599"/>
      <c r="C22599"/>
      <c r="D22599"/>
      <c r="E22599" s="148"/>
      <c r="F22599" s="148"/>
      <c r="G22599" s="149"/>
      <c r="H22599" s="148"/>
      <c r="I22599"/>
    </row>
    <row r="22600" spans="1:9" x14ac:dyDescent="0.25">
      <c r="A22600"/>
      <c r="B22600"/>
      <c r="C22600"/>
      <c r="D22600"/>
      <c r="E22600" s="148"/>
      <c r="F22600" s="148"/>
      <c r="G22600" s="149"/>
      <c r="H22600" s="148"/>
      <c r="I22600"/>
    </row>
    <row r="22601" spans="1:9" x14ac:dyDescent="0.25">
      <c r="A22601"/>
      <c r="B22601"/>
      <c r="C22601"/>
      <c r="D22601"/>
      <c r="E22601" s="148"/>
      <c r="F22601" s="148"/>
      <c r="G22601" s="149"/>
      <c r="H22601" s="148"/>
      <c r="I22601"/>
    </row>
    <row r="22602" spans="1:9" x14ac:dyDescent="0.25">
      <c r="A22602"/>
      <c r="B22602"/>
      <c r="C22602"/>
      <c r="D22602"/>
      <c r="E22602" s="148"/>
      <c r="F22602" s="148"/>
      <c r="G22602" s="149"/>
      <c r="H22602" s="148"/>
      <c r="I22602"/>
    </row>
    <row r="22603" spans="1:9" x14ac:dyDescent="0.25">
      <c r="A22603"/>
      <c r="B22603"/>
      <c r="C22603"/>
      <c r="D22603"/>
      <c r="E22603" s="148"/>
      <c r="F22603" s="148"/>
      <c r="G22603" s="149"/>
      <c r="H22603" s="148"/>
      <c r="I22603"/>
    </row>
    <row r="22604" spans="1:9" x14ac:dyDescent="0.25">
      <c r="A22604"/>
      <c r="B22604"/>
      <c r="C22604"/>
      <c r="D22604"/>
      <c r="E22604" s="148"/>
      <c r="F22604" s="148"/>
      <c r="G22604" s="149"/>
      <c r="H22604" s="148"/>
      <c r="I22604"/>
    </row>
    <row r="22605" spans="1:9" x14ac:dyDescent="0.25">
      <c r="A22605"/>
      <c r="B22605"/>
      <c r="C22605"/>
      <c r="D22605"/>
      <c r="E22605" s="148"/>
      <c r="F22605" s="148"/>
      <c r="G22605" s="149"/>
      <c r="H22605" s="148"/>
      <c r="I22605"/>
    </row>
    <row r="22606" spans="1:9" x14ac:dyDescent="0.25">
      <c r="A22606"/>
      <c r="B22606"/>
      <c r="C22606"/>
      <c r="D22606"/>
      <c r="E22606" s="148"/>
      <c r="F22606" s="148"/>
      <c r="G22606" s="149"/>
      <c r="H22606" s="148"/>
      <c r="I22606"/>
    </row>
    <row r="22607" spans="1:9" x14ac:dyDescent="0.25">
      <c r="A22607"/>
      <c r="B22607"/>
      <c r="C22607"/>
      <c r="D22607"/>
      <c r="E22607" s="148"/>
      <c r="F22607" s="148"/>
      <c r="G22607" s="149"/>
      <c r="H22607" s="148"/>
      <c r="I22607"/>
    </row>
    <row r="22608" spans="1:9" x14ac:dyDescent="0.25">
      <c r="A22608"/>
      <c r="B22608"/>
      <c r="C22608"/>
      <c r="D22608"/>
      <c r="E22608" s="148"/>
      <c r="F22608" s="148"/>
      <c r="G22608" s="149"/>
      <c r="H22608" s="148"/>
      <c r="I22608"/>
    </row>
    <row r="22609" spans="1:9" x14ac:dyDescent="0.25">
      <c r="A22609"/>
      <c r="B22609"/>
      <c r="C22609"/>
      <c r="D22609"/>
      <c r="E22609" s="148"/>
      <c r="F22609" s="148"/>
      <c r="G22609" s="149"/>
      <c r="H22609" s="148"/>
      <c r="I22609"/>
    </row>
    <row r="22610" spans="1:9" x14ac:dyDescent="0.25">
      <c r="A22610"/>
      <c r="B22610"/>
      <c r="C22610"/>
      <c r="D22610"/>
      <c r="E22610" s="148"/>
      <c r="F22610" s="148"/>
      <c r="G22610" s="149"/>
      <c r="H22610" s="148"/>
      <c r="I22610"/>
    </row>
    <row r="22611" spans="1:9" x14ac:dyDescent="0.25">
      <c r="A22611"/>
      <c r="B22611"/>
      <c r="C22611"/>
      <c r="D22611"/>
      <c r="E22611" s="148"/>
      <c r="F22611" s="148"/>
      <c r="G22611" s="149"/>
      <c r="H22611" s="148"/>
      <c r="I22611"/>
    </row>
    <row r="22612" spans="1:9" x14ac:dyDescent="0.25">
      <c r="A22612"/>
      <c r="B22612"/>
      <c r="C22612"/>
      <c r="D22612"/>
      <c r="E22612" s="148"/>
      <c r="F22612" s="148"/>
      <c r="G22612" s="149"/>
      <c r="H22612" s="148"/>
      <c r="I22612"/>
    </row>
    <row r="22613" spans="1:9" x14ac:dyDescent="0.25">
      <c r="A22613"/>
      <c r="B22613"/>
      <c r="C22613"/>
      <c r="D22613"/>
      <c r="E22613" s="148"/>
      <c r="F22613" s="148"/>
      <c r="G22613" s="149"/>
      <c r="H22613" s="148"/>
      <c r="I22613"/>
    </row>
    <row r="22614" spans="1:9" x14ac:dyDescent="0.25">
      <c r="A22614"/>
      <c r="B22614"/>
      <c r="C22614"/>
      <c r="D22614"/>
      <c r="E22614" s="148"/>
      <c r="F22614" s="148"/>
      <c r="G22614" s="149"/>
      <c r="H22614" s="148"/>
      <c r="I22614"/>
    </row>
    <row r="22615" spans="1:9" x14ac:dyDescent="0.25">
      <c r="A22615"/>
      <c r="B22615"/>
      <c r="C22615"/>
      <c r="D22615"/>
      <c r="E22615" s="148"/>
      <c r="F22615" s="148"/>
      <c r="G22615" s="149"/>
      <c r="H22615" s="148"/>
      <c r="I22615"/>
    </row>
    <row r="22616" spans="1:9" x14ac:dyDescent="0.25">
      <c r="A22616"/>
      <c r="B22616"/>
      <c r="C22616"/>
      <c r="D22616"/>
      <c r="E22616" s="148"/>
      <c r="F22616" s="148"/>
      <c r="G22616" s="149"/>
      <c r="H22616" s="148"/>
      <c r="I22616"/>
    </row>
    <row r="22617" spans="1:9" x14ac:dyDescent="0.25">
      <c r="A22617"/>
      <c r="B22617"/>
      <c r="C22617"/>
      <c r="D22617"/>
      <c r="E22617" s="148"/>
      <c r="F22617" s="148"/>
      <c r="G22617" s="149"/>
      <c r="H22617" s="148"/>
      <c r="I22617"/>
    </row>
    <row r="22618" spans="1:9" x14ac:dyDescent="0.25">
      <c r="A22618"/>
      <c r="B22618"/>
      <c r="C22618"/>
      <c r="D22618"/>
      <c r="E22618" s="148"/>
      <c r="F22618" s="148"/>
      <c r="G22618" s="149"/>
      <c r="H22618" s="148"/>
      <c r="I22618"/>
    </row>
    <row r="22619" spans="1:9" x14ac:dyDescent="0.25">
      <c r="A22619"/>
      <c r="B22619"/>
      <c r="C22619"/>
      <c r="D22619"/>
      <c r="E22619" s="148"/>
      <c r="F22619" s="148"/>
      <c r="G22619" s="149"/>
      <c r="H22619" s="148"/>
      <c r="I22619"/>
    </row>
    <row r="22620" spans="1:9" x14ac:dyDescent="0.25">
      <c r="A22620"/>
      <c r="B22620"/>
      <c r="C22620"/>
      <c r="D22620"/>
      <c r="E22620" s="148"/>
      <c r="F22620" s="148"/>
      <c r="G22620" s="149"/>
      <c r="H22620" s="148"/>
      <c r="I22620"/>
    </row>
    <row r="22621" spans="1:9" x14ac:dyDescent="0.25">
      <c r="A22621"/>
      <c r="B22621"/>
      <c r="C22621"/>
      <c r="D22621"/>
      <c r="E22621" s="148"/>
      <c r="F22621" s="148"/>
      <c r="G22621" s="149"/>
      <c r="H22621" s="148"/>
      <c r="I22621"/>
    </row>
    <row r="22622" spans="1:9" x14ac:dyDescent="0.25">
      <c r="A22622"/>
      <c r="B22622"/>
      <c r="C22622"/>
      <c r="D22622"/>
      <c r="E22622" s="148"/>
      <c r="F22622" s="148"/>
      <c r="G22622" s="149"/>
      <c r="H22622" s="148"/>
      <c r="I22622"/>
    </row>
    <row r="22623" spans="1:9" x14ac:dyDescent="0.25">
      <c r="A22623"/>
      <c r="B22623"/>
      <c r="C22623"/>
      <c r="D22623"/>
      <c r="E22623" s="148"/>
      <c r="F22623" s="148"/>
      <c r="G22623" s="149"/>
      <c r="H22623" s="148"/>
      <c r="I22623"/>
    </row>
    <row r="22624" spans="1:9" x14ac:dyDescent="0.25">
      <c r="A22624"/>
      <c r="B22624"/>
      <c r="C22624"/>
      <c r="D22624"/>
      <c r="E22624" s="148"/>
      <c r="F22624" s="148"/>
      <c r="G22624" s="149"/>
      <c r="H22624" s="148"/>
      <c r="I22624"/>
    </row>
    <row r="22625" spans="1:9" x14ac:dyDescent="0.25">
      <c r="A22625"/>
      <c r="B22625"/>
      <c r="C22625"/>
      <c r="D22625"/>
      <c r="E22625" s="148"/>
      <c r="F22625" s="148"/>
      <c r="G22625" s="149"/>
      <c r="H22625" s="148"/>
      <c r="I22625"/>
    </row>
    <row r="22626" spans="1:9" x14ac:dyDescent="0.25">
      <c r="A22626"/>
      <c r="B22626"/>
      <c r="C22626"/>
      <c r="D22626"/>
      <c r="E22626" s="148"/>
      <c r="F22626" s="148"/>
      <c r="G22626" s="149"/>
      <c r="H22626" s="148"/>
      <c r="I22626"/>
    </row>
    <row r="22627" spans="1:9" x14ac:dyDescent="0.25">
      <c r="A22627"/>
      <c r="B22627"/>
      <c r="C22627"/>
      <c r="D22627"/>
      <c r="E22627" s="148"/>
      <c r="F22627" s="148"/>
      <c r="G22627" s="149"/>
      <c r="H22627" s="148"/>
      <c r="I22627"/>
    </row>
    <row r="22628" spans="1:9" x14ac:dyDescent="0.25">
      <c r="A22628"/>
      <c r="B22628"/>
      <c r="C22628"/>
      <c r="D22628"/>
      <c r="E22628" s="148"/>
      <c r="F22628" s="148"/>
      <c r="G22628" s="149"/>
      <c r="H22628" s="148"/>
      <c r="I22628"/>
    </row>
    <row r="22629" spans="1:9" x14ac:dyDescent="0.25">
      <c r="A22629"/>
      <c r="B22629"/>
      <c r="C22629"/>
      <c r="D22629"/>
      <c r="E22629" s="148"/>
      <c r="F22629" s="148"/>
      <c r="G22629" s="149"/>
      <c r="H22629" s="148"/>
      <c r="I22629"/>
    </row>
    <row r="22630" spans="1:9" x14ac:dyDescent="0.25">
      <c r="A22630"/>
      <c r="B22630"/>
      <c r="C22630"/>
      <c r="D22630"/>
      <c r="E22630" s="148"/>
      <c r="F22630" s="148"/>
      <c r="G22630" s="149"/>
      <c r="H22630" s="148"/>
      <c r="I22630"/>
    </row>
    <row r="22631" spans="1:9" x14ac:dyDescent="0.25">
      <c r="A22631"/>
      <c r="B22631"/>
      <c r="C22631"/>
      <c r="D22631"/>
      <c r="E22631" s="148"/>
      <c r="F22631" s="148"/>
      <c r="G22631" s="149"/>
      <c r="H22631" s="148"/>
      <c r="I22631"/>
    </row>
    <row r="22632" spans="1:9" x14ac:dyDescent="0.25">
      <c r="A22632"/>
      <c r="B22632"/>
      <c r="C22632"/>
      <c r="D22632"/>
      <c r="E22632" s="148"/>
      <c r="F22632" s="148"/>
      <c r="G22632" s="149"/>
      <c r="H22632" s="148"/>
      <c r="I22632"/>
    </row>
    <row r="22633" spans="1:9" x14ac:dyDescent="0.25">
      <c r="A22633"/>
      <c r="B22633"/>
      <c r="C22633"/>
      <c r="D22633"/>
      <c r="E22633" s="148"/>
      <c r="F22633" s="148"/>
      <c r="G22633" s="149"/>
      <c r="H22633" s="148"/>
      <c r="I22633"/>
    </row>
    <row r="22634" spans="1:9" x14ac:dyDescent="0.25">
      <c r="A22634"/>
      <c r="B22634"/>
      <c r="C22634"/>
      <c r="D22634"/>
      <c r="E22634" s="148"/>
      <c r="F22634" s="148"/>
      <c r="G22634" s="149"/>
      <c r="H22634" s="148"/>
      <c r="I22634"/>
    </row>
    <row r="22635" spans="1:9" x14ac:dyDescent="0.25">
      <c r="A22635"/>
      <c r="B22635"/>
      <c r="C22635"/>
      <c r="D22635"/>
      <c r="E22635" s="148"/>
      <c r="F22635" s="148"/>
      <c r="G22635" s="149"/>
      <c r="H22635" s="148"/>
      <c r="I22635"/>
    </row>
    <row r="22636" spans="1:9" x14ac:dyDescent="0.25">
      <c r="A22636"/>
      <c r="B22636"/>
      <c r="C22636"/>
      <c r="D22636"/>
      <c r="E22636" s="148"/>
      <c r="F22636" s="148"/>
      <c r="G22636" s="149"/>
      <c r="H22636" s="148"/>
      <c r="I22636"/>
    </row>
    <row r="22637" spans="1:9" x14ac:dyDescent="0.25">
      <c r="A22637"/>
      <c r="B22637"/>
      <c r="C22637"/>
      <c r="D22637"/>
      <c r="E22637" s="148"/>
      <c r="F22637" s="148"/>
      <c r="G22637" s="149"/>
      <c r="H22637" s="148"/>
      <c r="I22637"/>
    </row>
    <row r="22638" spans="1:9" x14ac:dyDescent="0.25">
      <c r="A22638"/>
      <c r="B22638"/>
      <c r="C22638"/>
      <c r="D22638"/>
      <c r="E22638" s="148"/>
      <c r="F22638" s="148"/>
      <c r="G22638" s="149"/>
      <c r="H22638" s="148"/>
      <c r="I22638"/>
    </row>
    <row r="22639" spans="1:9" x14ac:dyDescent="0.25">
      <c r="A22639"/>
      <c r="B22639"/>
      <c r="C22639"/>
      <c r="D22639"/>
      <c r="E22639" s="148"/>
      <c r="F22639" s="148"/>
      <c r="G22639" s="149"/>
      <c r="H22639" s="148"/>
      <c r="I22639"/>
    </row>
    <row r="22640" spans="1:9" x14ac:dyDescent="0.25">
      <c r="A22640"/>
      <c r="B22640"/>
      <c r="C22640"/>
      <c r="D22640"/>
      <c r="E22640" s="148"/>
      <c r="F22640" s="148"/>
      <c r="G22640" s="149"/>
      <c r="H22640" s="148"/>
      <c r="I22640"/>
    </row>
    <row r="22641" spans="1:9" x14ac:dyDescent="0.25">
      <c r="A22641"/>
      <c r="B22641"/>
      <c r="C22641"/>
      <c r="D22641"/>
      <c r="E22641" s="148"/>
      <c r="F22641" s="148"/>
      <c r="G22641" s="149"/>
      <c r="H22641" s="148"/>
      <c r="I22641"/>
    </row>
    <row r="22642" spans="1:9" x14ac:dyDescent="0.25">
      <c r="A22642"/>
      <c r="B22642"/>
      <c r="C22642"/>
      <c r="D22642"/>
      <c r="E22642" s="148"/>
      <c r="F22642" s="148"/>
      <c r="G22642" s="149"/>
      <c r="H22642" s="148"/>
      <c r="I22642"/>
    </row>
    <row r="22643" spans="1:9" x14ac:dyDescent="0.25">
      <c r="A22643"/>
      <c r="B22643"/>
      <c r="C22643"/>
      <c r="D22643"/>
      <c r="E22643" s="148"/>
      <c r="F22643" s="148"/>
      <c r="G22643" s="149"/>
      <c r="H22643" s="148"/>
      <c r="I22643"/>
    </row>
    <row r="22644" spans="1:9" x14ac:dyDescent="0.25">
      <c r="A22644"/>
      <c r="B22644"/>
      <c r="C22644"/>
      <c r="D22644"/>
      <c r="E22644" s="148"/>
      <c r="F22644" s="148"/>
      <c r="G22644" s="149"/>
      <c r="H22644" s="148"/>
      <c r="I22644"/>
    </row>
    <row r="22645" spans="1:9" x14ac:dyDescent="0.25">
      <c r="A22645"/>
      <c r="B22645"/>
      <c r="C22645"/>
      <c r="D22645"/>
      <c r="E22645" s="148"/>
      <c r="F22645" s="148"/>
      <c r="G22645" s="149"/>
      <c r="H22645" s="148"/>
      <c r="I22645"/>
    </row>
    <row r="22646" spans="1:9" x14ac:dyDescent="0.25">
      <c r="A22646"/>
      <c r="B22646"/>
      <c r="C22646"/>
      <c r="D22646"/>
      <c r="E22646" s="148"/>
      <c r="F22646" s="148"/>
      <c r="G22646" s="149"/>
      <c r="H22646" s="148"/>
      <c r="I22646"/>
    </row>
    <row r="22647" spans="1:9" x14ac:dyDescent="0.25">
      <c r="A22647"/>
      <c r="B22647"/>
      <c r="C22647"/>
      <c r="D22647"/>
      <c r="E22647" s="148"/>
      <c r="F22647" s="148"/>
      <c r="G22647" s="149"/>
      <c r="H22647" s="148"/>
      <c r="I22647"/>
    </row>
    <row r="22648" spans="1:9" x14ac:dyDescent="0.25">
      <c r="A22648"/>
      <c r="B22648"/>
      <c r="C22648"/>
      <c r="D22648"/>
      <c r="E22648" s="148"/>
      <c r="F22648" s="148"/>
      <c r="G22648" s="149"/>
      <c r="H22648" s="148"/>
      <c r="I22648"/>
    </row>
    <row r="22649" spans="1:9" x14ac:dyDescent="0.25">
      <c r="A22649"/>
      <c r="B22649"/>
      <c r="C22649"/>
      <c r="D22649"/>
      <c r="E22649" s="148"/>
      <c r="F22649" s="148"/>
      <c r="G22649" s="149"/>
      <c r="H22649" s="148"/>
      <c r="I22649"/>
    </row>
    <row r="22650" spans="1:9" x14ac:dyDescent="0.25">
      <c r="A22650"/>
      <c r="B22650"/>
      <c r="C22650"/>
      <c r="D22650"/>
      <c r="E22650" s="148"/>
      <c r="F22650" s="148"/>
      <c r="G22650" s="149"/>
      <c r="H22650" s="148"/>
      <c r="I22650"/>
    </row>
    <row r="22651" spans="1:9" x14ac:dyDescent="0.25">
      <c r="A22651"/>
      <c r="B22651"/>
      <c r="C22651"/>
      <c r="D22651"/>
      <c r="E22651" s="148"/>
      <c r="F22651" s="148"/>
      <c r="G22651" s="149"/>
      <c r="H22651" s="148"/>
      <c r="I22651"/>
    </row>
    <row r="22652" spans="1:9" x14ac:dyDescent="0.25">
      <c r="A22652"/>
      <c r="B22652"/>
      <c r="C22652"/>
      <c r="D22652"/>
      <c r="E22652" s="148"/>
      <c r="F22652" s="148"/>
      <c r="G22652" s="149"/>
      <c r="H22652" s="148"/>
      <c r="I22652"/>
    </row>
    <row r="22653" spans="1:9" x14ac:dyDescent="0.25">
      <c r="A22653"/>
      <c r="B22653"/>
      <c r="C22653"/>
      <c r="D22653"/>
      <c r="E22653" s="148"/>
      <c r="F22653" s="148"/>
      <c r="G22653" s="149"/>
      <c r="H22653" s="148"/>
      <c r="I22653"/>
    </row>
    <row r="22654" spans="1:9" x14ac:dyDescent="0.25">
      <c r="A22654"/>
      <c r="B22654"/>
      <c r="C22654"/>
      <c r="D22654"/>
      <c r="E22654" s="148"/>
      <c r="F22654" s="148"/>
      <c r="G22654" s="149"/>
      <c r="H22654" s="148"/>
      <c r="I22654"/>
    </row>
    <row r="22655" spans="1:9" x14ac:dyDescent="0.25">
      <c r="A22655"/>
      <c r="B22655"/>
      <c r="C22655"/>
      <c r="D22655"/>
      <c r="E22655" s="148"/>
      <c r="F22655" s="148"/>
      <c r="G22655" s="149"/>
      <c r="H22655" s="148"/>
      <c r="I22655"/>
    </row>
    <row r="22656" spans="1:9" x14ac:dyDescent="0.25">
      <c r="A22656"/>
      <c r="B22656"/>
      <c r="C22656"/>
      <c r="D22656"/>
      <c r="E22656" s="148"/>
      <c r="F22656" s="148"/>
      <c r="G22656" s="149"/>
      <c r="H22656" s="148"/>
      <c r="I22656"/>
    </row>
    <row r="22657" spans="1:9" x14ac:dyDescent="0.25">
      <c r="A22657"/>
      <c r="B22657"/>
      <c r="C22657"/>
      <c r="D22657"/>
      <c r="E22657" s="148"/>
      <c r="F22657" s="148"/>
      <c r="G22657" s="149"/>
      <c r="H22657" s="148"/>
      <c r="I22657"/>
    </row>
    <row r="22658" spans="1:9" x14ac:dyDescent="0.25">
      <c r="A22658"/>
      <c r="B22658"/>
      <c r="C22658"/>
      <c r="D22658"/>
      <c r="E22658" s="148"/>
      <c r="F22658" s="148"/>
      <c r="G22658" s="149"/>
      <c r="H22658" s="148"/>
      <c r="I22658"/>
    </row>
    <row r="22659" spans="1:9" x14ac:dyDescent="0.25">
      <c r="A22659"/>
      <c r="B22659"/>
      <c r="C22659"/>
      <c r="D22659"/>
      <c r="E22659" s="148"/>
      <c r="F22659" s="148"/>
      <c r="G22659" s="149"/>
      <c r="H22659" s="148"/>
      <c r="I22659"/>
    </row>
    <row r="22660" spans="1:9" x14ac:dyDescent="0.25">
      <c r="A22660"/>
      <c r="B22660"/>
      <c r="C22660"/>
      <c r="D22660"/>
      <c r="E22660" s="148"/>
      <c r="F22660" s="148"/>
      <c r="G22660" s="149"/>
      <c r="H22660" s="148"/>
      <c r="I22660"/>
    </row>
    <row r="22661" spans="1:9" x14ac:dyDescent="0.25">
      <c r="A22661"/>
      <c r="B22661"/>
      <c r="C22661"/>
      <c r="D22661"/>
      <c r="E22661" s="148"/>
      <c r="F22661" s="148"/>
      <c r="G22661" s="149"/>
      <c r="H22661" s="148"/>
      <c r="I22661"/>
    </row>
    <row r="22662" spans="1:9" x14ac:dyDescent="0.25">
      <c r="A22662"/>
      <c r="B22662"/>
      <c r="C22662"/>
      <c r="D22662"/>
      <c r="E22662" s="148"/>
      <c r="F22662" s="148"/>
      <c r="G22662" s="149"/>
      <c r="H22662" s="148"/>
      <c r="I22662"/>
    </row>
    <row r="22663" spans="1:9" x14ac:dyDescent="0.25">
      <c r="A22663"/>
      <c r="B22663"/>
      <c r="C22663"/>
      <c r="D22663"/>
      <c r="E22663" s="148"/>
      <c r="F22663" s="148"/>
      <c r="G22663" s="149"/>
      <c r="H22663" s="148"/>
      <c r="I22663"/>
    </row>
    <row r="22664" spans="1:9" x14ac:dyDescent="0.25">
      <c r="A22664"/>
      <c r="B22664"/>
      <c r="C22664"/>
      <c r="D22664"/>
      <c r="E22664" s="148"/>
      <c r="F22664" s="148"/>
      <c r="G22664" s="149"/>
      <c r="H22664" s="148"/>
      <c r="I22664"/>
    </row>
    <row r="22665" spans="1:9" x14ac:dyDescent="0.25">
      <c r="A22665"/>
      <c r="B22665"/>
      <c r="C22665"/>
      <c r="D22665"/>
      <c r="E22665" s="148"/>
      <c r="F22665" s="148"/>
      <c r="G22665" s="149"/>
      <c r="H22665" s="148"/>
      <c r="I22665"/>
    </row>
    <row r="22666" spans="1:9" x14ac:dyDescent="0.25">
      <c r="A22666"/>
      <c r="B22666"/>
      <c r="C22666"/>
      <c r="D22666"/>
      <c r="E22666" s="148"/>
      <c r="F22666" s="148"/>
      <c r="G22666" s="149"/>
      <c r="H22666" s="148"/>
      <c r="I22666"/>
    </row>
    <row r="22667" spans="1:9" x14ac:dyDescent="0.25">
      <c r="A22667"/>
      <c r="B22667"/>
      <c r="C22667"/>
      <c r="D22667"/>
      <c r="E22667" s="148"/>
      <c r="F22667" s="148"/>
      <c r="G22667" s="149"/>
      <c r="H22667" s="148"/>
      <c r="I22667"/>
    </row>
    <row r="22668" spans="1:9" x14ac:dyDescent="0.25">
      <c r="A22668"/>
      <c r="B22668"/>
      <c r="C22668"/>
      <c r="D22668"/>
      <c r="E22668" s="148"/>
      <c r="F22668" s="148"/>
      <c r="G22668" s="149"/>
      <c r="H22668" s="148"/>
      <c r="I22668"/>
    </row>
    <row r="22669" spans="1:9" x14ac:dyDescent="0.25">
      <c r="A22669"/>
      <c r="B22669"/>
      <c r="C22669"/>
      <c r="D22669"/>
      <c r="E22669" s="148"/>
      <c r="F22669" s="148"/>
      <c r="G22669" s="149"/>
      <c r="H22669" s="148"/>
      <c r="I22669"/>
    </row>
    <row r="22670" spans="1:9" x14ac:dyDescent="0.25">
      <c r="A22670"/>
      <c r="B22670"/>
      <c r="C22670"/>
      <c r="D22670"/>
      <c r="E22670" s="148"/>
      <c r="F22670" s="148"/>
      <c r="G22670" s="149"/>
      <c r="H22670" s="148"/>
      <c r="I22670"/>
    </row>
    <row r="22671" spans="1:9" x14ac:dyDescent="0.25">
      <c r="A22671"/>
      <c r="B22671"/>
      <c r="C22671"/>
      <c r="D22671"/>
      <c r="E22671" s="148"/>
      <c r="F22671" s="148"/>
      <c r="G22671" s="149"/>
      <c r="H22671" s="148"/>
      <c r="I22671"/>
    </row>
    <row r="22672" spans="1:9" x14ac:dyDescent="0.25">
      <c r="A22672"/>
      <c r="B22672"/>
      <c r="C22672"/>
      <c r="D22672"/>
      <c r="E22672" s="148"/>
      <c r="F22672" s="148"/>
      <c r="G22672" s="149"/>
      <c r="H22672" s="148"/>
      <c r="I22672"/>
    </row>
    <row r="22673" spans="1:9" x14ac:dyDescent="0.25">
      <c r="A22673"/>
      <c r="B22673"/>
      <c r="C22673"/>
      <c r="D22673"/>
      <c r="E22673" s="148"/>
      <c r="F22673" s="148"/>
      <c r="G22673" s="149"/>
      <c r="H22673" s="148"/>
      <c r="I22673"/>
    </row>
    <row r="22674" spans="1:9" x14ac:dyDescent="0.25">
      <c r="A22674"/>
      <c r="B22674"/>
      <c r="C22674"/>
      <c r="D22674"/>
      <c r="E22674" s="148"/>
      <c r="F22674" s="148"/>
      <c r="G22674" s="149"/>
      <c r="H22674" s="148"/>
      <c r="I22674"/>
    </row>
    <row r="22675" spans="1:9" x14ac:dyDescent="0.25">
      <c r="A22675"/>
      <c r="B22675"/>
      <c r="C22675"/>
      <c r="D22675"/>
      <c r="E22675" s="148"/>
      <c r="F22675" s="148"/>
      <c r="G22675" s="149"/>
      <c r="H22675" s="148"/>
      <c r="I22675"/>
    </row>
    <row r="22676" spans="1:9" x14ac:dyDescent="0.25">
      <c r="A22676"/>
      <c r="B22676"/>
      <c r="C22676"/>
      <c r="D22676"/>
      <c r="E22676" s="148"/>
      <c r="F22676" s="148"/>
      <c r="G22676" s="149"/>
      <c r="H22676" s="148"/>
      <c r="I22676"/>
    </row>
    <row r="22677" spans="1:9" x14ac:dyDescent="0.25">
      <c r="A22677"/>
      <c r="B22677"/>
      <c r="C22677"/>
      <c r="D22677"/>
      <c r="E22677" s="148"/>
      <c r="F22677" s="148"/>
      <c r="G22677" s="149"/>
      <c r="H22677" s="148"/>
      <c r="I22677"/>
    </row>
    <row r="22678" spans="1:9" x14ac:dyDescent="0.25">
      <c r="A22678"/>
      <c r="B22678"/>
      <c r="C22678"/>
      <c r="D22678"/>
      <c r="E22678" s="148"/>
      <c r="F22678" s="148"/>
      <c r="G22678" s="149"/>
      <c r="H22678" s="148"/>
      <c r="I22678"/>
    </row>
    <row r="22679" spans="1:9" x14ac:dyDescent="0.25">
      <c r="A22679"/>
      <c r="B22679"/>
      <c r="C22679"/>
      <c r="D22679"/>
      <c r="E22679" s="148"/>
      <c r="F22679" s="148"/>
      <c r="G22679" s="149"/>
      <c r="H22679" s="148"/>
      <c r="I22679"/>
    </row>
    <row r="22680" spans="1:9" x14ac:dyDescent="0.25">
      <c r="A22680"/>
      <c r="B22680"/>
      <c r="C22680"/>
      <c r="D22680"/>
      <c r="E22680" s="148"/>
      <c r="F22680" s="148"/>
      <c r="G22680" s="149"/>
      <c r="H22680" s="148"/>
      <c r="I22680"/>
    </row>
    <row r="22681" spans="1:9" x14ac:dyDescent="0.25">
      <c r="A22681"/>
      <c r="B22681"/>
      <c r="C22681"/>
      <c r="D22681"/>
      <c r="E22681" s="148"/>
      <c r="F22681" s="148"/>
      <c r="G22681" s="149"/>
      <c r="H22681" s="148"/>
      <c r="I22681"/>
    </row>
    <row r="22682" spans="1:9" x14ac:dyDescent="0.25">
      <c r="A22682"/>
      <c r="B22682"/>
      <c r="C22682"/>
      <c r="D22682"/>
      <c r="E22682" s="148"/>
      <c r="F22682" s="148"/>
      <c r="G22682" s="149"/>
      <c r="H22682" s="148"/>
      <c r="I22682"/>
    </row>
    <row r="22683" spans="1:9" x14ac:dyDescent="0.25">
      <c r="A22683"/>
      <c r="B22683"/>
      <c r="C22683"/>
      <c r="D22683"/>
      <c r="E22683" s="148"/>
      <c r="F22683" s="148"/>
      <c r="G22683" s="149"/>
      <c r="H22683" s="148"/>
      <c r="I22683"/>
    </row>
    <row r="22684" spans="1:9" x14ac:dyDescent="0.25">
      <c r="A22684"/>
      <c r="B22684"/>
      <c r="C22684"/>
      <c r="D22684"/>
      <c r="E22684" s="148"/>
      <c r="F22684" s="148"/>
      <c r="G22684" s="149"/>
      <c r="H22684" s="148"/>
      <c r="I22684"/>
    </row>
    <row r="22685" spans="1:9" x14ac:dyDescent="0.25">
      <c r="A22685"/>
      <c r="B22685"/>
      <c r="C22685"/>
      <c r="D22685"/>
      <c r="E22685" s="148"/>
      <c r="F22685" s="148"/>
      <c r="G22685" s="149"/>
      <c r="H22685" s="148"/>
      <c r="I22685"/>
    </row>
    <row r="22686" spans="1:9" x14ac:dyDescent="0.25">
      <c r="A22686"/>
      <c r="B22686"/>
      <c r="C22686"/>
      <c r="D22686"/>
      <c r="E22686" s="148"/>
      <c r="F22686" s="148"/>
      <c r="G22686" s="149"/>
      <c r="H22686" s="148"/>
      <c r="I22686"/>
    </row>
    <row r="22687" spans="1:9" x14ac:dyDescent="0.25">
      <c r="A22687"/>
      <c r="B22687"/>
      <c r="C22687"/>
      <c r="D22687"/>
      <c r="E22687" s="148"/>
      <c r="F22687" s="148"/>
      <c r="G22687" s="149"/>
      <c r="H22687" s="148"/>
      <c r="I22687"/>
    </row>
    <row r="22688" spans="1:9" x14ac:dyDescent="0.25">
      <c r="A22688"/>
      <c r="B22688"/>
      <c r="C22688"/>
      <c r="D22688"/>
      <c r="E22688" s="148"/>
      <c r="F22688" s="148"/>
      <c r="G22688" s="149"/>
      <c r="H22688" s="148"/>
      <c r="I22688"/>
    </row>
    <row r="22689" spans="1:9" x14ac:dyDescent="0.25">
      <c r="A22689"/>
      <c r="B22689"/>
      <c r="C22689"/>
      <c r="D22689"/>
      <c r="E22689" s="148"/>
      <c r="F22689" s="148"/>
      <c r="G22689" s="149"/>
      <c r="H22689" s="148"/>
      <c r="I22689"/>
    </row>
    <row r="22690" spans="1:9" x14ac:dyDescent="0.25">
      <c r="A22690"/>
      <c r="B22690"/>
      <c r="C22690"/>
      <c r="D22690"/>
      <c r="E22690" s="148"/>
      <c r="F22690" s="148"/>
      <c r="G22690" s="149"/>
      <c r="H22690" s="148"/>
      <c r="I22690"/>
    </row>
    <row r="22691" spans="1:9" x14ac:dyDescent="0.25">
      <c r="A22691"/>
      <c r="B22691"/>
      <c r="C22691"/>
      <c r="D22691"/>
      <c r="E22691" s="148"/>
      <c r="F22691" s="148"/>
      <c r="G22691" s="149"/>
      <c r="H22691" s="148"/>
      <c r="I22691"/>
    </row>
    <row r="22692" spans="1:9" x14ac:dyDescent="0.25">
      <c r="A22692"/>
      <c r="B22692"/>
      <c r="C22692"/>
      <c r="D22692"/>
      <c r="E22692" s="148"/>
      <c r="F22692" s="148"/>
      <c r="G22692" s="149"/>
      <c r="H22692" s="148"/>
      <c r="I22692"/>
    </row>
    <row r="22693" spans="1:9" x14ac:dyDescent="0.25">
      <c r="A22693"/>
      <c r="B22693"/>
      <c r="C22693"/>
      <c r="D22693"/>
      <c r="E22693" s="148"/>
      <c r="F22693" s="148"/>
      <c r="G22693" s="149"/>
      <c r="H22693" s="148"/>
      <c r="I22693"/>
    </row>
    <row r="22694" spans="1:9" x14ac:dyDescent="0.25">
      <c r="A22694"/>
      <c r="B22694"/>
      <c r="C22694"/>
      <c r="D22694"/>
      <c r="E22694" s="148"/>
      <c r="F22694" s="148"/>
      <c r="G22694" s="149"/>
      <c r="H22694" s="148"/>
      <c r="I22694"/>
    </row>
    <row r="22695" spans="1:9" x14ac:dyDescent="0.25">
      <c r="A22695"/>
      <c r="B22695"/>
      <c r="C22695"/>
      <c r="D22695"/>
      <c r="E22695" s="148"/>
      <c r="F22695" s="148"/>
      <c r="G22695" s="149"/>
      <c r="H22695" s="148"/>
      <c r="I22695"/>
    </row>
    <row r="22696" spans="1:9" x14ac:dyDescent="0.25">
      <c r="A22696"/>
      <c r="B22696"/>
      <c r="C22696"/>
      <c r="D22696"/>
      <c r="E22696" s="148"/>
      <c r="F22696" s="148"/>
      <c r="G22696" s="149"/>
      <c r="H22696" s="148"/>
      <c r="I22696"/>
    </row>
    <row r="22697" spans="1:9" x14ac:dyDescent="0.25">
      <c r="A22697"/>
      <c r="B22697"/>
      <c r="C22697"/>
      <c r="D22697"/>
      <c r="E22697" s="148"/>
      <c r="F22697" s="148"/>
      <c r="G22697" s="149"/>
      <c r="H22697" s="148"/>
      <c r="I22697"/>
    </row>
    <row r="22698" spans="1:9" x14ac:dyDescent="0.25">
      <c r="A22698"/>
      <c r="B22698"/>
      <c r="C22698"/>
      <c r="D22698"/>
      <c r="E22698" s="148"/>
      <c r="F22698" s="148"/>
      <c r="G22698" s="149"/>
      <c r="H22698" s="148"/>
      <c r="I22698"/>
    </row>
    <row r="22699" spans="1:9" x14ac:dyDescent="0.25">
      <c r="A22699"/>
      <c r="B22699"/>
      <c r="C22699"/>
      <c r="D22699"/>
      <c r="E22699" s="148"/>
      <c r="F22699" s="148"/>
      <c r="G22699" s="149"/>
      <c r="H22699" s="148"/>
      <c r="I22699"/>
    </row>
    <row r="22700" spans="1:9" x14ac:dyDescent="0.25">
      <c r="A22700"/>
      <c r="B22700"/>
      <c r="C22700"/>
      <c r="D22700"/>
      <c r="E22700" s="148"/>
      <c r="F22700" s="148"/>
      <c r="G22700" s="149"/>
      <c r="H22700" s="148"/>
      <c r="I22700"/>
    </row>
    <row r="22701" spans="1:9" x14ac:dyDescent="0.25">
      <c r="A22701"/>
      <c r="B22701"/>
      <c r="C22701"/>
      <c r="D22701"/>
      <c r="E22701" s="148"/>
      <c r="F22701" s="148"/>
      <c r="G22701" s="149"/>
      <c r="H22701" s="148"/>
      <c r="I22701"/>
    </row>
    <row r="22702" spans="1:9" x14ac:dyDescent="0.25">
      <c r="A22702"/>
      <c r="B22702"/>
      <c r="C22702"/>
      <c r="D22702"/>
      <c r="E22702" s="148"/>
      <c r="F22702" s="148"/>
      <c r="G22702" s="149"/>
      <c r="H22702" s="148"/>
      <c r="I22702"/>
    </row>
    <row r="22703" spans="1:9" x14ac:dyDescent="0.25">
      <c r="A22703"/>
      <c r="B22703"/>
      <c r="C22703"/>
      <c r="D22703"/>
      <c r="E22703" s="148"/>
      <c r="F22703" s="148"/>
      <c r="G22703" s="149"/>
      <c r="H22703" s="148"/>
      <c r="I22703"/>
    </row>
    <row r="22704" spans="1:9" x14ac:dyDescent="0.25">
      <c r="A22704"/>
      <c r="B22704"/>
      <c r="C22704"/>
      <c r="D22704"/>
      <c r="E22704" s="148"/>
      <c r="F22704" s="148"/>
      <c r="G22704" s="149"/>
      <c r="H22704" s="148"/>
      <c r="I22704"/>
    </row>
    <row r="22705" spans="1:9" x14ac:dyDescent="0.25">
      <c r="A22705"/>
      <c r="B22705"/>
      <c r="C22705"/>
      <c r="D22705"/>
      <c r="E22705" s="148"/>
      <c r="F22705" s="148"/>
      <c r="G22705" s="149"/>
      <c r="H22705" s="148"/>
      <c r="I22705"/>
    </row>
    <row r="22706" spans="1:9" x14ac:dyDescent="0.25">
      <c r="A22706"/>
      <c r="B22706"/>
      <c r="C22706"/>
      <c r="D22706"/>
      <c r="E22706" s="148"/>
      <c r="F22706" s="148"/>
      <c r="G22706" s="149"/>
      <c r="H22706" s="148"/>
      <c r="I22706"/>
    </row>
    <row r="22707" spans="1:9" x14ac:dyDescent="0.25">
      <c r="A22707"/>
      <c r="B22707"/>
      <c r="C22707"/>
      <c r="D22707"/>
      <c r="E22707" s="148"/>
      <c r="F22707" s="148"/>
      <c r="G22707" s="149"/>
      <c r="H22707" s="148"/>
      <c r="I22707"/>
    </row>
    <row r="22708" spans="1:9" x14ac:dyDescent="0.25">
      <c r="A22708"/>
      <c r="B22708"/>
      <c r="C22708"/>
      <c r="D22708"/>
      <c r="E22708" s="148"/>
      <c r="F22708" s="148"/>
      <c r="G22708" s="149"/>
      <c r="H22708" s="148"/>
      <c r="I22708"/>
    </row>
    <row r="22709" spans="1:9" x14ac:dyDescent="0.25">
      <c r="A22709"/>
      <c r="B22709"/>
      <c r="C22709"/>
      <c r="D22709"/>
      <c r="E22709" s="148"/>
      <c r="F22709" s="148"/>
      <c r="G22709" s="149"/>
      <c r="H22709" s="148"/>
      <c r="I22709"/>
    </row>
    <row r="22710" spans="1:9" x14ac:dyDescent="0.25">
      <c r="A22710"/>
      <c r="B22710"/>
      <c r="C22710"/>
      <c r="D22710"/>
      <c r="E22710" s="148"/>
      <c r="F22710" s="148"/>
      <c r="G22710" s="149"/>
      <c r="H22710" s="148"/>
      <c r="I22710"/>
    </row>
    <row r="22711" spans="1:9" x14ac:dyDescent="0.25">
      <c r="A22711"/>
      <c r="B22711"/>
      <c r="C22711"/>
      <c r="D22711"/>
      <c r="E22711" s="148"/>
      <c r="F22711" s="148"/>
      <c r="G22711" s="149"/>
      <c r="H22711" s="148"/>
      <c r="I22711"/>
    </row>
    <row r="22712" spans="1:9" x14ac:dyDescent="0.25">
      <c r="A22712"/>
      <c r="B22712"/>
      <c r="C22712"/>
      <c r="D22712"/>
      <c r="E22712" s="148"/>
      <c r="F22712" s="148"/>
      <c r="G22712" s="149"/>
      <c r="H22712" s="148"/>
      <c r="I22712"/>
    </row>
    <row r="22713" spans="1:9" x14ac:dyDescent="0.25">
      <c r="A22713"/>
      <c r="B22713"/>
      <c r="C22713"/>
      <c r="D22713"/>
      <c r="E22713" s="148"/>
      <c r="F22713" s="148"/>
      <c r="G22713" s="149"/>
      <c r="H22713" s="148"/>
      <c r="I22713"/>
    </row>
    <row r="22714" spans="1:9" x14ac:dyDescent="0.25">
      <c r="A22714"/>
      <c r="B22714"/>
      <c r="C22714"/>
      <c r="D22714"/>
      <c r="E22714" s="148"/>
      <c r="F22714" s="148"/>
      <c r="G22714" s="149"/>
      <c r="H22714" s="148"/>
      <c r="I22714"/>
    </row>
    <row r="22715" spans="1:9" x14ac:dyDescent="0.25">
      <c r="A22715"/>
      <c r="B22715"/>
      <c r="C22715"/>
      <c r="D22715"/>
      <c r="E22715" s="148"/>
      <c r="F22715" s="148"/>
      <c r="G22715" s="149"/>
      <c r="H22715" s="148"/>
      <c r="I22715"/>
    </row>
    <row r="22716" spans="1:9" x14ac:dyDescent="0.25">
      <c r="A22716"/>
      <c r="B22716"/>
      <c r="C22716"/>
      <c r="D22716"/>
      <c r="E22716" s="148"/>
      <c r="F22716" s="148"/>
      <c r="G22716" s="149"/>
      <c r="H22716" s="148"/>
      <c r="I22716"/>
    </row>
    <row r="22717" spans="1:9" x14ac:dyDescent="0.25">
      <c r="A22717"/>
      <c r="B22717"/>
      <c r="C22717"/>
      <c r="D22717"/>
      <c r="E22717" s="148"/>
      <c r="F22717" s="148"/>
      <c r="G22717" s="149"/>
      <c r="H22717" s="148"/>
      <c r="I22717"/>
    </row>
    <row r="22718" spans="1:9" x14ac:dyDescent="0.25">
      <c r="A22718"/>
      <c r="B22718"/>
      <c r="C22718"/>
      <c r="D22718"/>
      <c r="E22718" s="148"/>
      <c r="F22718" s="148"/>
      <c r="G22718" s="149"/>
      <c r="H22718" s="148"/>
      <c r="I22718"/>
    </row>
    <row r="22719" spans="1:9" x14ac:dyDescent="0.25">
      <c r="A22719"/>
      <c r="B22719"/>
      <c r="C22719"/>
      <c r="D22719"/>
      <c r="E22719" s="148"/>
      <c r="F22719" s="148"/>
      <c r="G22719" s="149"/>
      <c r="H22719" s="148"/>
      <c r="I22719"/>
    </row>
    <row r="22720" spans="1:9" x14ac:dyDescent="0.25">
      <c r="A22720"/>
      <c r="B22720"/>
      <c r="C22720"/>
      <c r="D22720"/>
      <c r="E22720" s="148"/>
      <c r="F22720" s="148"/>
      <c r="G22720" s="149"/>
      <c r="H22720" s="148"/>
      <c r="I22720"/>
    </row>
    <row r="22721" spans="1:9" x14ac:dyDescent="0.25">
      <c r="A22721"/>
      <c r="B22721"/>
      <c r="C22721"/>
      <c r="D22721"/>
      <c r="E22721" s="148"/>
      <c r="F22721" s="148"/>
      <c r="G22721" s="149"/>
      <c r="H22721" s="148"/>
      <c r="I22721"/>
    </row>
    <row r="22722" spans="1:9" x14ac:dyDescent="0.25">
      <c r="A22722"/>
      <c r="B22722"/>
      <c r="C22722"/>
      <c r="D22722"/>
      <c r="E22722" s="148"/>
      <c r="F22722" s="148"/>
      <c r="G22722" s="149"/>
      <c r="H22722" s="148"/>
      <c r="I22722"/>
    </row>
    <row r="22723" spans="1:9" x14ac:dyDescent="0.25">
      <c r="A22723"/>
      <c r="B22723"/>
      <c r="C22723"/>
      <c r="D22723"/>
      <c r="E22723" s="148"/>
      <c r="F22723" s="148"/>
      <c r="G22723" s="149"/>
      <c r="H22723" s="148"/>
      <c r="I22723"/>
    </row>
    <row r="22724" spans="1:9" x14ac:dyDescent="0.25">
      <c r="A22724"/>
      <c r="B22724"/>
      <c r="C22724"/>
      <c r="D22724"/>
      <c r="E22724" s="148"/>
      <c r="F22724" s="148"/>
      <c r="G22724" s="149"/>
      <c r="H22724" s="148"/>
      <c r="I22724"/>
    </row>
    <row r="22725" spans="1:9" x14ac:dyDescent="0.25">
      <c r="A22725"/>
      <c r="B22725"/>
      <c r="C22725"/>
      <c r="D22725"/>
      <c r="E22725" s="148"/>
      <c r="F22725" s="148"/>
      <c r="G22725" s="149"/>
      <c r="H22725" s="148"/>
      <c r="I22725"/>
    </row>
    <row r="22726" spans="1:9" x14ac:dyDescent="0.25">
      <c r="A22726"/>
      <c r="B22726"/>
      <c r="C22726"/>
      <c r="D22726"/>
      <c r="E22726" s="148"/>
      <c r="F22726" s="148"/>
      <c r="G22726" s="149"/>
      <c r="H22726" s="148"/>
      <c r="I22726"/>
    </row>
    <row r="22727" spans="1:9" x14ac:dyDescent="0.25">
      <c r="A22727"/>
      <c r="B22727"/>
      <c r="C22727"/>
      <c r="D22727"/>
      <c r="E22727" s="148"/>
      <c r="F22727" s="148"/>
      <c r="G22727" s="149"/>
      <c r="H22727" s="148"/>
      <c r="I22727"/>
    </row>
    <row r="22728" spans="1:9" x14ac:dyDescent="0.25">
      <c r="A22728"/>
      <c r="B22728"/>
      <c r="C22728"/>
      <c r="D22728"/>
      <c r="E22728" s="148"/>
      <c r="F22728" s="148"/>
      <c r="G22728" s="149"/>
      <c r="H22728" s="148"/>
      <c r="I22728"/>
    </row>
    <row r="22729" spans="1:9" x14ac:dyDescent="0.25">
      <c r="A22729"/>
      <c r="B22729"/>
      <c r="C22729"/>
      <c r="D22729"/>
      <c r="E22729" s="148"/>
      <c r="F22729" s="148"/>
      <c r="G22729" s="149"/>
      <c r="H22729" s="148"/>
      <c r="I22729"/>
    </row>
    <row r="22730" spans="1:9" x14ac:dyDescent="0.25">
      <c r="A22730"/>
      <c r="B22730"/>
      <c r="C22730"/>
      <c r="D22730"/>
      <c r="E22730" s="148"/>
      <c r="F22730" s="148"/>
      <c r="G22730" s="149"/>
      <c r="H22730" s="148"/>
      <c r="I22730"/>
    </row>
    <row r="22731" spans="1:9" x14ac:dyDescent="0.25">
      <c r="A22731"/>
      <c r="B22731"/>
      <c r="C22731"/>
      <c r="D22731"/>
      <c r="E22731" s="148"/>
      <c r="F22731" s="148"/>
      <c r="G22731" s="149"/>
      <c r="H22731" s="148"/>
      <c r="I22731"/>
    </row>
    <row r="22732" spans="1:9" x14ac:dyDescent="0.25">
      <c r="A22732"/>
      <c r="B22732"/>
      <c r="C22732"/>
      <c r="D22732"/>
      <c r="E22732" s="148"/>
      <c r="F22732" s="148"/>
      <c r="G22732" s="149"/>
      <c r="H22732" s="148"/>
      <c r="I22732"/>
    </row>
    <row r="22733" spans="1:9" x14ac:dyDescent="0.25">
      <c r="A22733"/>
      <c r="B22733"/>
      <c r="C22733"/>
      <c r="D22733"/>
      <c r="E22733" s="148"/>
      <c r="F22733" s="148"/>
      <c r="G22733" s="149"/>
      <c r="H22733" s="148"/>
      <c r="I22733"/>
    </row>
    <row r="22734" spans="1:9" x14ac:dyDescent="0.25">
      <c r="A22734"/>
      <c r="B22734"/>
      <c r="C22734"/>
      <c r="D22734"/>
      <c r="E22734" s="148"/>
      <c r="F22734" s="148"/>
      <c r="G22734" s="149"/>
      <c r="H22734" s="148"/>
      <c r="I22734"/>
    </row>
    <row r="22735" spans="1:9" x14ac:dyDescent="0.25">
      <c r="A22735"/>
      <c r="B22735"/>
      <c r="C22735"/>
      <c r="D22735"/>
      <c r="E22735" s="148"/>
      <c r="F22735" s="148"/>
      <c r="G22735" s="149"/>
      <c r="H22735" s="148"/>
      <c r="I22735"/>
    </row>
    <row r="22736" spans="1:9" x14ac:dyDescent="0.25">
      <c r="A22736"/>
      <c r="B22736"/>
      <c r="C22736"/>
      <c r="D22736"/>
      <c r="E22736" s="148"/>
      <c r="F22736" s="148"/>
      <c r="G22736" s="149"/>
      <c r="H22736" s="148"/>
      <c r="I22736"/>
    </row>
    <row r="22737" spans="1:9" x14ac:dyDescent="0.25">
      <c r="A22737"/>
      <c r="B22737"/>
      <c r="C22737"/>
      <c r="D22737"/>
      <c r="E22737" s="148"/>
      <c r="F22737" s="148"/>
      <c r="G22737" s="149"/>
      <c r="H22737" s="148"/>
      <c r="I22737"/>
    </row>
    <row r="22738" spans="1:9" x14ac:dyDescent="0.25">
      <c r="A22738"/>
      <c r="B22738"/>
      <c r="C22738"/>
      <c r="D22738"/>
      <c r="E22738" s="148"/>
      <c r="F22738" s="148"/>
      <c r="G22738" s="149"/>
      <c r="H22738" s="148"/>
      <c r="I22738"/>
    </row>
    <row r="22739" spans="1:9" x14ac:dyDescent="0.25">
      <c r="A22739"/>
      <c r="B22739"/>
      <c r="C22739"/>
      <c r="D22739"/>
      <c r="E22739" s="148"/>
      <c r="F22739" s="148"/>
      <c r="G22739" s="149"/>
      <c r="H22739" s="148"/>
      <c r="I22739"/>
    </row>
    <row r="22740" spans="1:9" x14ac:dyDescent="0.25">
      <c r="A22740"/>
      <c r="B22740"/>
      <c r="C22740"/>
      <c r="D22740"/>
      <c r="E22740" s="148"/>
      <c r="F22740" s="148"/>
      <c r="G22740" s="149"/>
      <c r="H22740" s="148"/>
      <c r="I22740"/>
    </row>
    <row r="22741" spans="1:9" x14ac:dyDescent="0.25">
      <c r="A22741"/>
      <c r="B22741"/>
      <c r="C22741"/>
      <c r="D22741"/>
      <c r="E22741" s="148"/>
      <c r="F22741" s="148"/>
      <c r="G22741" s="149"/>
      <c r="H22741" s="148"/>
      <c r="I22741"/>
    </row>
    <row r="22742" spans="1:9" x14ac:dyDescent="0.25">
      <c r="A22742"/>
      <c r="B22742"/>
      <c r="C22742"/>
      <c r="D22742"/>
      <c r="E22742" s="148"/>
      <c r="F22742" s="148"/>
      <c r="G22742" s="149"/>
      <c r="H22742" s="148"/>
      <c r="I22742"/>
    </row>
    <row r="22743" spans="1:9" x14ac:dyDescent="0.25">
      <c r="A22743"/>
      <c r="B22743"/>
      <c r="C22743"/>
      <c r="D22743"/>
      <c r="E22743" s="148"/>
      <c r="F22743" s="148"/>
      <c r="G22743" s="149"/>
      <c r="H22743" s="148"/>
      <c r="I22743"/>
    </row>
    <row r="22744" spans="1:9" x14ac:dyDescent="0.25">
      <c r="A22744"/>
      <c r="B22744"/>
      <c r="C22744"/>
      <c r="D22744"/>
      <c r="E22744" s="148"/>
      <c r="F22744" s="148"/>
      <c r="G22744" s="149"/>
      <c r="H22744" s="148"/>
      <c r="I22744"/>
    </row>
    <row r="22745" spans="1:9" x14ac:dyDescent="0.25">
      <c r="A22745"/>
      <c r="B22745"/>
      <c r="C22745"/>
      <c r="D22745"/>
      <c r="E22745" s="148"/>
      <c r="F22745" s="148"/>
      <c r="G22745" s="149"/>
      <c r="H22745" s="148"/>
      <c r="I22745"/>
    </row>
    <row r="22746" spans="1:9" x14ac:dyDescent="0.25">
      <c r="A22746"/>
      <c r="B22746"/>
      <c r="C22746"/>
      <c r="D22746"/>
      <c r="E22746" s="148"/>
      <c r="F22746" s="148"/>
      <c r="G22746" s="149"/>
      <c r="H22746" s="148"/>
      <c r="I22746"/>
    </row>
    <row r="22747" spans="1:9" x14ac:dyDescent="0.25">
      <c r="A22747"/>
      <c r="B22747"/>
      <c r="C22747"/>
      <c r="D22747"/>
      <c r="E22747" s="148"/>
      <c r="F22747" s="148"/>
      <c r="G22747" s="149"/>
      <c r="H22747" s="148"/>
      <c r="I22747"/>
    </row>
    <row r="22748" spans="1:9" x14ac:dyDescent="0.25">
      <c r="A22748"/>
      <c r="B22748"/>
      <c r="C22748"/>
      <c r="D22748"/>
      <c r="E22748" s="148"/>
      <c r="F22748" s="148"/>
      <c r="G22748" s="149"/>
      <c r="H22748" s="148"/>
      <c r="I22748"/>
    </row>
    <row r="22749" spans="1:9" x14ac:dyDescent="0.25">
      <c r="A22749"/>
      <c r="B22749"/>
      <c r="C22749"/>
      <c r="D22749"/>
      <c r="E22749" s="148"/>
      <c r="F22749" s="148"/>
      <c r="G22749" s="149"/>
      <c r="H22749" s="148"/>
      <c r="I22749"/>
    </row>
    <row r="22750" spans="1:9" x14ac:dyDescent="0.25">
      <c r="A22750"/>
      <c r="B22750"/>
      <c r="C22750"/>
      <c r="D22750"/>
      <c r="E22750" s="148"/>
      <c r="F22750" s="148"/>
      <c r="G22750" s="149"/>
      <c r="H22750" s="148"/>
      <c r="I22750"/>
    </row>
    <row r="22751" spans="1:9" x14ac:dyDescent="0.25">
      <c r="A22751"/>
      <c r="B22751"/>
      <c r="C22751"/>
      <c r="D22751"/>
      <c r="E22751" s="148"/>
      <c r="F22751" s="148"/>
      <c r="G22751" s="149"/>
      <c r="H22751" s="148"/>
      <c r="I22751"/>
    </row>
    <row r="22752" spans="1:9" x14ac:dyDescent="0.25">
      <c r="A22752"/>
      <c r="B22752"/>
      <c r="C22752"/>
      <c r="D22752"/>
      <c r="E22752" s="148"/>
      <c r="F22752" s="148"/>
      <c r="G22752" s="149"/>
      <c r="H22752" s="148"/>
      <c r="I22752"/>
    </row>
    <row r="22753" spans="1:9" x14ac:dyDescent="0.25">
      <c r="A22753"/>
      <c r="B22753"/>
      <c r="C22753"/>
      <c r="D22753"/>
      <c r="E22753" s="148"/>
      <c r="F22753" s="148"/>
      <c r="G22753" s="149"/>
      <c r="H22753" s="148"/>
      <c r="I22753"/>
    </row>
    <row r="22754" spans="1:9" x14ac:dyDescent="0.25">
      <c r="A22754"/>
      <c r="B22754"/>
      <c r="C22754"/>
      <c r="D22754"/>
      <c r="E22754" s="148"/>
      <c r="F22754" s="148"/>
      <c r="G22754" s="149"/>
      <c r="H22754" s="148"/>
      <c r="I22754"/>
    </row>
    <row r="22755" spans="1:9" x14ac:dyDescent="0.25">
      <c r="A22755"/>
      <c r="B22755"/>
      <c r="C22755"/>
      <c r="D22755"/>
      <c r="E22755" s="148"/>
      <c r="F22755" s="148"/>
      <c r="G22755" s="149"/>
      <c r="H22755" s="148"/>
      <c r="I22755"/>
    </row>
    <row r="22756" spans="1:9" x14ac:dyDescent="0.25">
      <c r="A22756"/>
      <c r="B22756"/>
      <c r="C22756"/>
      <c r="D22756"/>
      <c r="E22756" s="148"/>
      <c r="F22756" s="148"/>
      <c r="G22756" s="149"/>
      <c r="H22756" s="148"/>
      <c r="I22756"/>
    </row>
    <row r="22757" spans="1:9" x14ac:dyDescent="0.25">
      <c r="A22757"/>
      <c r="B22757"/>
      <c r="C22757"/>
      <c r="D22757"/>
      <c r="E22757" s="148"/>
      <c r="F22757" s="148"/>
      <c r="G22757" s="149"/>
      <c r="H22757" s="148"/>
      <c r="I22757"/>
    </row>
    <row r="22758" spans="1:9" x14ac:dyDescent="0.25">
      <c r="A22758"/>
      <c r="B22758"/>
      <c r="C22758"/>
      <c r="D22758"/>
      <c r="E22758" s="148"/>
      <c r="F22758" s="148"/>
      <c r="G22758" s="149"/>
      <c r="H22758" s="148"/>
      <c r="I22758"/>
    </row>
    <row r="22759" spans="1:9" x14ac:dyDescent="0.25">
      <c r="A22759"/>
      <c r="B22759"/>
      <c r="C22759"/>
      <c r="D22759"/>
      <c r="E22759" s="148"/>
      <c r="F22759" s="148"/>
      <c r="G22759" s="149"/>
      <c r="H22759" s="148"/>
      <c r="I22759"/>
    </row>
    <row r="22760" spans="1:9" x14ac:dyDescent="0.25">
      <c r="A22760"/>
      <c r="B22760"/>
      <c r="C22760"/>
      <c r="D22760"/>
      <c r="E22760" s="148"/>
      <c r="F22760" s="148"/>
      <c r="G22760" s="149"/>
      <c r="H22760" s="148"/>
      <c r="I22760"/>
    </row>
    <row r="22761" spans="1:9" x14ac:dyDescent="0.25">
      <c r="A22761"/>
      <c r="B22761"/>
      <c r="C22761"/>
      <c r="D22761"/>
      <c r="E22761" s="148"/>
      <c r="F22761" s="148"/>
      <c r="G22761" s="149"/>
      <c r="H22761" s="148"/>
      <c r="I22761"/>
    </row>
    <row r="22762" spans="1:9" x14ac:dyDescent="0.25">
      <c r="A22762"/>
      <c r="B22762"/>
      <c r="C22762"/>
      <c r="D22762"/>
      <c r="E22762" s="148"/>
      <c r="F22762" s="148"/>
      <c r="G22762" s="149"/>
      <c r="H22762" s="148"/>
      <c r="I22762"/>
    </row>
    <row r="22763" spans="1:9" x14ac:dyDescent="0.25">
      <c r="A22763"/>
      <c r="B22763"/>
      <c r="C22763"/>
      <c r="D22763"/>
      <c r="E22763" s="148"/>
      <c r="F22763" s="148"/>
      <c r="G22763" s="149"/>
      <c r="H22763" s="148"/>
      <c r="I22763"/>
    </row>
    <row r="22764" spans="1:9" x14ac:dyDescent="0.25">
      <c r="A22764"/>
      <c r="B22764"/>
      <c r="C22764"/>
      <c r="D22764"/>
      <c r="E22764" s="148"/>
      <c r="F22764" s="148"/>
      <c r="G22764" s="149"/>
      <c r="H22764" s="148"/>
      <c r="I22764"/>
    </row>
    <row r="22765" spans="1:9" x14ac:dyDescent="0.25">
      <c r="A22765"/>
      <c r="B22765"/>
      <c r="C22765"/>
      <c r="D22765"/>
      <c r="E22765" s="148"/>
      <c r="F22765" s="148"/>
      <c r="G22765" s="149"/>
      <c r="H22765" s="148"/>
      <c r="I22765"/>
    </row>
    <row r="22766" spans="1:9" x14ac:dyDescent="0.25">
      <c r="A22766"/>
      <c r="B22766"/>
      <c r="C22766"/>
      <c r="D22766"/>
      <c r="E22766" s="148"/>
      <c r="F22766" s="148"/>
      <c r="G22766" s="149"/>
      <c r="H22766" s="148"/>
      <c r="I22766"/>
    </row>
    <row r="22767" spans="1:9" x14ac:dyDescent="0.25">
      <c r="A22767"/>
      <c r="B22767"/>
      <c r="C22767"/>
      <c r="D22767"/>
      <c r="E22767" s="148"/>
      <c r="F22767" s="148"/>
      <c r="G22767" s="149"/>
      <c r="H22767" s="148"/>
      <c r="I22767"/>
    </row>
    <row r="22768" spans="1:9" x14ac:dyDescent="0.25">
      <c r="A22768"/>
      <c r="B22768"/>
      <c r="C22768"/>
      <c r="D22768"/>
      <c r="E22768" s="148"/>
      <c r="F22768" s="148"/>
      <c r="G22768" s="149"/>
      <c r="H22768" s="148"/>
      <c r="I22768"/>
    </row>
    <row r="22769" spans="1:9" x14ac:dyDescent="0.25">
      <c r="A22769"/>
      <c r="B22769"/>
      <c r="C22769"/>
      <c r="D22769"/>
      <c r="E22769" s="148"/>
      <c r="F22769" s="148"/>
      <c r="G22769" s="149"/>
      <c r="H22769" s="148"/>
      <c r="I22769"/>
    </row>
    <row r="22770" spans="1:9" x14ac:dyDescent="0.25">
      <c r="A22770"/>
      <c r="B22770"/>
      <c r="C22770"/>
      <c r="D22770"/>
      <c r="E22770" s="148"/>
      <c r="F22770" s="148"/>
      <c r="G22770" s="149"/>
      <c r="H22770" s="148"/>
      <c r="I22770"/>
    </row>
    <row r="22771" spans="1:9" x14ac:dyDescent="0.25">
      <c r="A22771"/>
      <c r="B22771"/>
      <c r="C22771"/>
      <c r="D22771"/>
      <c r="E22771" s="148"/>
      <c r="F22771" s="148"/>
      <c r="G22771" s="149"/>
      <c r="H22771" s="148"/>
      <c r="I22771"/>
    </row>
    <row r="22772" spans="1:9" x14ac:dyDescent="0.25">
      <c r="A22772"/>
      <c r="B22772"/>
      <c r="C22772"/>
      <c r="D22772"/>
      <c r="E22772" s="148"/>
      <c r="F22772" s="148"/>
      <c r="G22772" s="149"/>
      <c r="H22772" s="148"/>
      <c r="I22772"/>
    </row>
    <row r="22773" spans="1:9" x14ac:dyDescent="0.25">
      <c r="A22773"/>
      <c r="B22773"/>
      <c r="C22773"/>
      <c r="D22773"/>
      <c r="E22773" s="148"/>
      <c r="F22773" s="148"/>
      <c r="G22773" s="149"/>
      <c r="H22773" s="148"/>
      <c r="I22773"/>
    </row>
    <row r="22774" spans="1:9" x14ac:dyDescent="0.25">
      <c r="A22774"/>
      <c r="B22774"/>
      <c r="C22774"/>
      <c r="D22774"/>
      <c r="E22774" s="148"/>
      <c r="F22774" s="148"/>
      <c r="G22774" s="149"/>
      <c r="H22774" s="148"/>
      <c r="I22774"/>
    </row>
    <row r="22775" spans="1:9" x14ac:dyDescent="0.25">
      <c r="A22775"/>
      <c r="B22775"/>
      <c r="C22775"/>
      <c r="D22775"/>
      <c r="E22775" s="148"/>
      <c r="F22775" s="148"/>
      <c r="G22775" s="149"/>
      <c r="H22775" s="148"/>
      <c r="I22775"/>
    </row>
    <row r="22776" spans="1:9" x14ac:dyDescent="0.25">
      <c r="A22776"/>
      <c r="B22776"/>
      <c r="C22776"/>
      <c r="D22776"/>
      <c r="E22776" s="148"/>
      <c r="F22776" s="148"/>
      <c r="G22776" s="149"/>
      <c r="H22776" s="148"/>
      <c r="I22776"/>
    </row>
    <row r="22777" spans="1:9" x14ac:dyDescent="0.25">
      <c r="A22777"/>
      <c r="B22777"/>
      <c r="C22777"/>
      <c r="D22777"/>
      <c r="E22777" s="148"/>
      <c r="F22777" s="148"/>
      <c r="G22777" s="149"/>
      <c r="H22777" s="148"/>
      <c r="I22777"/>
    </row>
    <row r="22778" spans="1:9" x14ac:dyDescent="0.25">
      <c r="A22778"/>
      <c r="B22778"/>
      <c r="C22778"/>
      <c r="D22778"/>
      <c r="E22778" s="148"/>
      <c r="F22778" s="148"/>
      <c r="G22778" s="149"/>
      <c r="H22778" s="148"/>
      <c r="I22778"/>
    </row>
    <row r="22779" spans="1:9" x14ac:dyDescent="0.25">
      <c r="A22779"/>
      <c r="B22779"/>
      <c r="C22779"/>
      <c r="D22779"/>
      <c r="E22779" s="148"/>
      <c r="F22779" s="148"/>
      <c r="G22779" s="149"/>
      <c r="H22779" s="148"/>
      <c r="I22779"/>
    </row>
    <row r="22780" spans="1:9" x14ac:dyDescent="0.25">
      <c r="A22780"/>
      <c r="B22780"/>
      <c r="C22780"/>
      <c r="D22780"/>
      <c r="E22780" s="148"/>
      <c r="F22780" s="148"/>
      <c r="G22780" s="149"/>
      <c r="H22780" s="148"/>
      <c r="I22780"/>
    </row>
    <row r="22781" spans="1:9" x14ac:dyDescent="0.25">
      <c r="A22781"/>
      <c r="B22781"/>
      <c r="C22781"/>
      <c r="D22781"/>
      <c r="E22781" s="148"/>
      <c r="F22781" s="148"/>
      <c r="G22781" s="149"/>
      <c r="H22781" s="148"/>
      <c r="I22781"/>
    </row>
    <row r="22782" spans="1:9" x14ac:dyDescent="0.25">
      <c r="A22782"/>
      <c r="B22782"/>
      <c r="C22782"/>
      <c r="D22782"/>
      <c r="E22782" s="148"/>
      <c r="F22782" s="148"/>
      <c r="G22782" s="149"/>
      <c r="H22782" s="148"/>
      <c r="I22782"/>
    </row>
    <row r="22783" spans="1:9" x14ac:dyDescent="0.25">
      <c r="A22783"/>
      <c r="B22783"/>
      <c r="C22783"/>
      <c r="D22783"/>
      <c r="E22783" s="148"/>
      <c r="F22783" s="148"/>
      <c r="G22783" s="149"/>
      <c r="H22783" s="148"/>
      <c r="I22783"/>
    </row>
    <row r="22784" spans="1:9" x14ac:dyDescent="0.25">
      <c r="A22784"/>
      <c r="B22784"/>
      <c r="C22784"/>
      <c r="D22784"/>
      <c r="E22784" s="148"/>
      <c r="F22784" s="148"/>
      <c r="G22784" s="149"/>
      <c r="H22784" s="148"/>
      <c r="I22784"/>
    </row>
    <row r="22785" spans="1:9" x14ac:dyDescent="0.25">
      <c r="A22785"/>
      <c r="B22785"/>
      <c r="C22785"/>
      <c r="D22785"/>
      <c r="E22785" s="148"/>
      <c r="F22785" s="148"/>
      <c r="G22785" s="149"/>
      <c r="H22785" s="148"/>
      <c r="I22785"/>
    </row>
    <row r="22786" spans="1:9" x14ac:dyDescent="0.25">
      <c r="A22786"/>
      <c r="B22786"/>
      <c r="C22786"/>
      <c r="D22786"/>
      <c r="E22786" s="148"/>
      <c r="F22786" s="148"/>
      <c r="G22786" s="149"/>
      <c r="H22786" s="148"/>
      <c r="I22786"/>
    </row>
    <row r="22787" spans="1:9" x14ac:dyDescent="0.25">
      <c r="A22787"/>
      <c r="B22787"/>
      <c r="C22787"/>
      <c r="D22787"/>
      <c r="E22787" s="148"/>
      <c r="F22787" s="148"/>
      <c r="G22787" s="149"/>
      <c r="H22787" s="148"/>
      <c r="I22787"/>
    </row>
    <row r="22788" spans="1:9" x14ac:dyDescent="0.25">
      <c r="A22788"/>
      <c r="B22788"/>
      <c r="C22788"/>
      <c r="D22788"/>
      <c r="E22788" s="148"/>
      <c r="F22788" s="148"/>
      <c r="G22788" s="149"/>
      <c r="H22788" s="148"/>
      <c r="I22788"/>
    </row>
    <row r="22789" spans="1:9" x14ac:dyDescent="0.25">
      <c r="A22789"/>
      <c r="B22789"/>
      <c r="C22789"/>
      <c r="D22789"/>
      <c r="E22789" s="148"/>
      <c r="F22789" s="148"/>
      <c r="G22789" s="149"/>
      <c r="H22789" s="148"/>
      <c r="I22789"/>
    </row>
    <row r="22790" spans="1:9" x14ac:dyDescent="0.25">
      <c r="A22790"/>
      <c r="B22790"/>
      <c r="C22790"/>
      <c r="D22790"/>
      <c r="E22790" s="148"/>
      <c r="F22790" s="148"/>
      <c r="G22790" s="149"/>
      <c r="H22790" s="148"/>
      <c r="I22790"/>
    </row>
    <row r="22791" spans="1:9" x14ac:dyDescent="0.25">
      <c r="A22791"/>
      <c r="B22791"/>
      <c r="C22791"/>
      <c r="D22791"/>
      <c r="E22791" s="148"/>
      <c r="F22791" s="148"/>
      <c r="G22791" s="149"/>
      <c r="H22791" s="148"/>
      <c r="I22791"/>
    </row>
    <row r="22792" spans="1:9" x14ac:dyDescent="0.25">
      <c r="A22792"/>
      <c r="B22792"/>
      <c r="C22792"/>
      <c r="D22792"/>
      <c r="E22792" s="148"/>
      <c r="F22792" s="148"/>
      <c r="G22792" s="149"/>
      <c r="H22792" s="148"/>
      <c r="I22792"/>
    </row>
    <row r="22793" spans="1:9" x14ac:dyDescent="0.25">
      <c r="A22793"/>
      <c r="B22793"/>
      <c r="C22793"/>
      <c r="D22793"/>
      <c r="E22793" s="148"/>
      <c r="F22793" s="148"/>
      <c r="G22793" s="149"/>
      <c r="H22793" s="148"/>
      <c r="I22793"/>
    </row>
    <row r="22794" spans="1:9" x14ac:dyDescent="0.25">
      <c r="A22794"/>
      <c r="B22794"/>
      <c r="C22794"/>
      <c r="D22794"/>
      <c r="E22794" s="148"/>
      <c r="F22794" s="148"/>
      <c r="G22794" s="149"/>
      <c r="H22794" s="148"/>
      <c r="I22794"/>
    </row>
    <row r="22795" spans="1:9" x14ac:dyDescent="0.25">
      <c r="A22795"/>
      <c r="B22795"/>
      <c r="C22795"/>
      <c r="D22795"/>
      <c r="E22795" s="148"/>
      <c r="F22795" s="148"/>
      <c r="G22795" s="149"/>
      <c r="H22795" s="148"/>
      <c r="I22795"/>
    </row>
    <row r="22796" spans="1:9" x14ac:dyDescent="0.25">
      <c r="A22796"/>
      <c r="B22796"/>
      <c r="C22796"/>
      <c r="D22796"/>
      <c r="E22796" s="148"/>
      <c r="F22796" s="148"/>
      <c r="G22796" s="149"/>
      <c r="H22796" s="148"/>
      <c r="I22796"/>
    </row>
    <row r="22797" spans="1:9" x14ac:dyDescent="0.25">
      <c r="A22797"/>
      <c r="B22797"/>
      <c r="C22797"/>
      <c r="D22797"/>
      <c r="E22797" s="148"/>
      <c r="F22797" s="148"/>
      <c r="G22797" s="149"/>
      <c r="H22797" s="148"/>
      <c r="I22797"/>
    </row>
    <row r="22798" spans="1:9" x14ac:dyDescent="0.25">
      <c r="A22798"/>
      <c r="B22798"/>
      <c r="C22798"/>
      <c r="D22798"/>
      <c r="E22798" s="148"/>
      <c r="F22798" s="148"/>
      <c r="G22798" s="149"/>
      <c r="H22798" s="148"/>
      <c r="I22798"/>
    </row>
    <row r="22799" spans="1:9" x14ac:dyDescent="0.25">
      <c r="A22799"/>
      <c r="B22799"/>
      <c r="C22799"/>
      <c r="D22799"/>
      <c r="E22799" s="148"/>
      <c r="F22799" s="148"/>
      <c r="G22799" s="149"/>
      <c r="H22799" s="148"/>
      <c r="I22799"/>
    </row>
    <row r="22800" spans="1:9" x14ac:dyDescent="0.25">
      <c r="A22800"/>
      <c r="B22800"/>
      <c r="C22800"/>
      <c r="D22800"/>
      <c r="E22800" s="148"/>
      <c r="F22800" s="148"/>
      <c r="G22800" s="149"/>
      <c r="H22800" s="148"/>
      <c r="I22800"/>
    </row>
    <row r="22801" spans="1:9" x14ac:dyDescent="0.25">
      <c r="A22801"/>
      <c r="B22801"/>
      <c r="C22801"/>
      <c r="D22801"/>
      <c r="E22801" s="148"/>
      <c r="F22801" s="148"/>
      <c r="G22801" s="149"/>
      <c r="H22801" s="148"/>
      <c r="I22801"/>
    </row>
    <row r="22802" spans="1:9" x14ac:dyDescent="0.25">
      <c r="A22802"/>
      <c r="B22802"/>
      <c r="C22802"/>
      <c r="D22802"/>
      <c r="E22802" s="148"/>
      <c r="F22802" s="148"/>
      <c r="G22802" s="149"/>
      <c r="H22802" s="148"/>
      <c r="I22802"/>
    </row>
    <row r="22803" spans="1:9" x14ac:dyDescent="0.25">
      <c r="A22803"/>
      <c r="B22803"/>
      <c r="C22803"/>
      <c r="D22803"/>
      <c r="E22803" s="148"/>
      <c r="F22803" s="148"/>
      <c r="G22803" s="149"/>
      <c r="H22803" s="148"/>
      <c r="I22803"/>
    </row>
    <row r="22804" spans="1:9" x14ac:dyDescent="0.25">
      <c r="A22804"/>
      <c r="B22804"/>
      <c r="C22804"/>
      <c r="D22804"/>
      <c r="E22804" s="148"/>
      <c r="F22804" s="148"/>
      <c r="G22804" s="149"/>
      <c r="H22804" s="148"/>
      <c r="I22804"/>
    </row>
    <row r="22805" spans="1:9" x14ac:dyDescent="0.25">
      <c r="A22805"/>
      <c r="B22805"/>
      <c r="C22805"/>
      <c r="D22805"/>
      <c r="E22805" s="148"/>
      <c r="F22805" s="148"/>
      <c r="G22805" s="149"/>
      <c r="H22805" s="148"/>
      <c r="I22805"/>
    </row>
    <row r="22806" spans="1:9" x14ac:dyDescent="0.25">
      <c r="A22806"/>
      <c r="B22806"/>
      <c r="C22806"/>
      <c r="D22806"/>
      <c r="E22806" s="148"/>
      <c r="F22806" s="148"/>
      <c r="G22806" s="149"/>
      <c r="H22806" s="148"/>
      <c r="I22806"/>
    </row>
    <row r="22807" spans="1:9" x14ac:dyDescent="0.25">
      <c r="A22807"/>
      <c r="B22807"/>
      <c r="C22807"/>
      <c r="D22807"/>
      <c r="E22807" s="148"/>
      <c r="F22807" s="148"/>
      <c r="G22807" s="149"/>
      <c r="H22807" s="148"/>
      <c r="I22807"/>
    </row>
    <row r="22808" spans="1:9" x14ac:dyDescent="0.25">
      <c r="A22808"/>
      <c r="B22808"/>
      <c r="C22808"/>
      <c r="D22808"/>
      <c r="E22808" s="148"/>
      <c r="F22808" s="148"/>
      <c r="G22808" s="149"/>
      <c r="H22808" s="148"/>
      <c r="I22808"/>
    </row>
    <row r="22809" spans="1:9" x14ac:dyDescent="0.25">
      <c r="A22809"/>
      <c r="B22809"/>
      <c r="C22809"/>
      <c r="D22809"/>
      <c r="E22809" s="148"/>
      <c r="F22809" s="148"/>
      <c r="G22809" s="149"/>
      <c r="H22809" s="148"/>
      <c r="I22809"/>
    </row>
    <row r="22810" spans="1:9" x14ac:dyDescent="0.25">
      <c r="A22810"/>
      <c r="B22810"/>
      <c r="C22810"/>
      <c r="D22810"/>
      <c r="E22810" s="148"/>
      <c r="F22810" s="148"/>
      <c r="G22810" s="149"/>
      <c r="H22810" s="148"/>
      <c r="I22810"/>
    </row>
    <row r="22811" spans="1:9" x14ac:dyDescent="0.25">
      <c r="A22811"/>
      <c r="B22811"/>
      <c r="C22811"/>
      <c r="D22811"/>
      <c r="E22811" s="148"/>
      <c r="F22811" s="148"/>
      <c r="G22811" s="149"/>
      <c r="H22811" s="148"/>
      <c r="I22811"/>
    </row>
    <row r="22812" spans="1:9" x14ac:dyDescent="0.25">
      <c r="A22812"/>
      <c r="B22812"/>
      <c r="C22812"/>
      <c r="D22812"/>
      <c r="E22812" s="148"/>
      <c r="F22812" s="148"/>
      <c r="G22812" s="149"/>
      <c r="H22812" s="148"/>
      <c r="I22812"/>
    </row>
    <row r="22813" spans="1:9" x14ac:dyDescent="0.25">
      <c r="A22813"/>
      <c r="B22813"/>
      <c r="C22813"/>
      <c r="D22813"/>
      <c r="E22813" s="148"/>
      <c r="F22813" s="148"/>
      <c r="G22813" s="149"/>
      <c r="H22813" s="148"/>
      <c r="I22813"/>
    </row>
    <row r="22814" spans="1:9" x14ac:dyDescent="0.25">
      <c r="A22814"/>
      <c r="B22814"/>
      <c r="C22814"/>
      <c r="D22814"/>
      <c r="E22814" s="148"/>
      <c r="F22814" s="148"/>
      <c r="G22814" s="149"/>
      <c r="H22814" s="148"/>
      <c r="I22814"/>
    </row>
    <row r="22815" spans="1:9" x14ac:dyDescent="0.25">
      <c r="A22815"/>
      <c r="B22815"/>
      <c r="C22815"/>
      <c r="D22815"/>
      <c r="E22815" s="148"/>
      <c r="F22815" s="148"/>
      <c r="G22815" s="149"/>
      <c r="H22815" s="148"/>
      <c r="I22815"/>
    </row>
    <row r="22816" spans="1:9" x14ac:dyDescent="0.25">
      <c r="A22816"/>
      <c r="B22816"/>
      <c r="C22816"/>
      <c r="D22816"/>
      <c r="E22816" s="148"/>
      <c r="F22816" s="148"/>
      <c r="G22816" s="149"/>
      <c r="H22816" s="148"/>
      <c r="I22816"/>
    </row>
    <row r="22817" spans="1:9" x14ac:dyDescent="0.25">
      <c r="A22817"/>
      <c r="B22817"/>
      <c r="C22817"/>
      <c r="D22817"/>
      <c r="E22817" s="148"/>
      <c r="F22817" s="148"/>
      <c r="G22817" s="149"/>
      <c r="H22817" s="148"/>
      <c r="I22817"/>
    </row>
    <row r="22818" spans="1:9" x14ac:dyDescent="0.25">
      <c r="A22818"/>
      <c r="B22818"/>
      <c r="C22818"/>
      <c r="D22818"/>
      <c r="E22818" s="148"/>
      <c r="F22818" s="148"/>
      <c r="G22818" s="149"/>
      <c r="H22818" s="148"/>
      <c r="I22818"/>
    </row>
    <row r="22819" spans="1:9" x14ac:dyDescent="0.25">
      <c r="A22819"/>
      <c r="B22819"/>
      <c r="C22819"/>
      <c r="D22819"/>
      <c r="E22819" s="148"/>
      <c r="F22819" s="148"/>
      <c r="G22819" s="149"/>
      <c r="H22819" s="148"/>
      <c r="I22819"/>
    </row>
    <row r="22820" spans="1:9" x14ac:dyDescent="0.25">
      <c r="A22820"/>
      <c r="B22820"/>
      <c r="C22820"/>
      <c r="D22820"/>
      <c r="E22820" s="148"/>
      <c r="F22820" s="148"/>
      <c r="G22820" s="149"/>
      <c r="H22820" s="148"/>
      <c r="I22820"/>
    </row>
    <row r="22821" spans="1:9" x14ac:dyDescent="0.25">
      <c r="A22821"/>
      <c r="B22821"/>
      <c r="C22821"/>
      <c r="D22821"/>
      <c r="E22821" s="148"/>
      <c r="F22821" s="148"/>
      <c r="G22821" s="149"/>
      <c r="H22821" s="148"/>
      <c r="I22821"/>
    </row>
    <row r="22822" spans="1:9" x14ac:dyDescent="0.25">
      <c r="A22822"/>
      <c r="B22822"/>
      <c r="C22822"/>
      <c r="D22822"/>
      <c r="E22822" s="148"/>
      <c r="F22822" s="148"/>
      <c r="G22822" s="149"/>
      <c r="H22822" s="148"/>
      <c r="I22822"/>
    </row>
    <row r="22823" spans="1:9" x14ac:dyDescent="0.25">
      <c r="A22823"/>
      <c r="B22823"/>
      <c r="C22823"/>
      <c r="D22823"/>
      <c r="E22823" s="148"/>
      <c r="F22823" s="148"/>
      <c r="G22823" s="149"/>
      <c r="H22823" s="148"/>
      <c r="I22823"/>
    </row>
    <row r="22824" spans="1:9" x14ac:dyDescent="0.25">
      <c r="A22824"/>
      <c r="B22824"/>
      <c r="C22824"/>
      <c r="D22824"/>
      <c r="E22824" s="148"/>
      <c r="F22824" s="148"/>
      <c r="G22824" s="149"/>
      <c r="H22824" s="148"/>
      <c r="I22824"/>
    </row>
    <row r="22825" spans="1:9" x14ac:dyDescent="0.25">
      <c r="A22825"/>
      <c r="B22825"/>
      <c r="C22825"/>
      <c r="D22825"/>
      <c r="E22825" s="148"/>
      <c r="F22825" s="148"/>
      <c r="G22825" s="149"/>
      <c r="H22825" s="148"/>
      <c r="I22825"/>
    </row>
    <row r="22826" spans="1:9" x14ac:dyDescent="0.25">
      <c r="A22826"/>
      <c r="B22826"/>
      <c r="C22826"/>
      <c r="D22826"/>
      <c r="E22826" s="148"/>
      <c r="F22826" s="148"/>
      <c r="G22826" s="149"/>
      <c r="H22826" s="148"/>
      <c r="I22826"/>
    </row>
    <row r="22827" spans="1:9" x14ac:dyDescent="0.25">
      <c r="A22827"/>
      <c r="B22827"/>
      <c r="C22827"/>
      <c r="D22827"/>
      <c r="E22827" s="148"/>
      <c r="F22827" s="148"/>
      <c r="G22827" s="149"/>
      <c r="H22827" s="148"/>
      <c r="I22827"/>
    </row>
    <row r="22828" spans="1:9" x14ac:dyDescent="0.25">
      <c r="A22828"/>
      <c r="B22828"/>
      <c r="C22828"/>
      <c r="D22828"/>
      <c r="E22828" s="148"/>
      <c r="F22828" s="148"/>
      <c r="G22828" s="149"/>
      <c r="H22828" s="148"/>
      <c r="I22828"/>
    </row>
    <row r="22829" spans="1:9" x14ac:dyDescent="0.25">
      <c r="A22829"/>
      <c r="B22829"/>
      <c r="C22829"/>
      <c r="D22829"/>
      <c r="E22829" s="148"/>
      <c r="F22829" s="148"/>
      <c r="G22829" s="149"/>
      <c r="H22829" s="148"/>
      <c r="I22829"/>
    </row>
    <row r="22830" spans="1:9" x14ac:dyDescent="0.25">
      <c r="A22830"/>
      <c r="B22830"/>
      <c r="C22830"/>
      <c r="D22830"/>
      <c r="E22830" s="148"/>
      <c r="F22830" s="148"/>
      <c r="G22830" s="149"/>
      <c r="H22830" s="148"/>
      <c r="I22830"/>
    </row>
    <row r="22831" spans="1:9" x14ac:dyDescent="0.25">
      <c r="A22831"/>
      <c r="B22831"/>
      <c r="C22831"/>
      <c r="D22831"/>
      <c r="E22831" s="148"/>
      <c r="F22831" s="148"/>
      <c r="G22831" s="149"/>
      <c r="H22831" s="148"/>
      <c r="I22831"/>
    </row>
    <row r="22832" spans="1:9" x14ac:dyDescent="0.25">
      <c r="A22832"/>
      <c r="B22832"/>
      <c r="C22832"/>
      <c r="D22832"/>
      <c r="E22832" s="148"/>
      <c r="F22832" s="148"/>
      <c r="G22832" s="149"/>
      <c r="H22832" s="148"/>
      <c r="I22832"/>
    </row>
    <row r="22833" spans="1:9" x14ac:dyDescent="0.25">
      <c r="A22833"/>
      <c r="B22833"/>
      <c r="C22833"/>
      <c r="D22833"/>
      <c r="E22833" s="148"/>
      <c r="F22833" s="148"/>
      <c r="G22833" s="149"/>
      <c r="H22833" s="148"/>
      <c r="I22833"/>
    </row>
    <row r="22834" spans="1:9" x14ac:dyDescent="0.25">
      <c r="A22834"/>
      <c r="B22834"/>
      <c r="C22834"/>
      <c r="D22834"/>
      <c r="E22834" s="148"/>
      <c r="F22834" s="148"/>
      <c r="G22834" s="149"/>
      <c r="H22834" s="148"/>
      <c r="I22834"/>
    </row>
    <row r="22835" spans="1:9" x14ac:dyDescent="0.25">
      <c r="A22835"/>
      <c r="B22835"/>
      <c r="C22835"/>
      <c r="D22835"/>
      <c r="E22835" s="148"/>
      <c r="F22835" s="148"/>
      <c r="G22835" s="149"/>
      <c r="H22835" s="148"/>
      <c r="I22835"/>
    </row>
    <row r="22836" spans="1:9" x14ac:dyDescent="0.25">
      <c r="A22836"/>
      <c r="B22836"/>
      <c r="C22836"/>
      <c r="D22836"/>
      <c r="E22836" s="148"/>
      <c r="F22836" s="148"/>
      <c r="G22836" s="149"/>
      <c r="H22836" s="148"/>
      <c r="I22836"/>
    </row>
    <row r="22837" spans="1:9" x14ac:dyDescent="0.25">
      <c r="A22837"/>
      <c r="B22837"/>
      <c r="C22837"/>
      <c r="D22837"/>
      <c r="E22837" s="148"/>
      <c r="F22837" s="148"/>
      <c r="G22837" s="149"/>
      <c r="H22837" s="148"/>
      <c r="I22837"/>
    </row>
    <row r="22838" spans="1:9" x14ac:dyDescent="0.25">
      <c r="A22838"/>
      <c r="B22838"/>
      <c r="C22838"/>
      <c r="D22838"/>
      <c r="E22838" s="148"/>
      <c r="F22838" s="148"/>
      <c r="G22838" s="149"/>
      <c r="H22838" s="148"/>
      <c r="I22838"/>
    </row>
    <row r="22839" spans="1:9" x14ac:dyDescent="0.25">
      <c r="A22839"/>
      <c r="B22839"/>
      <c r="C22839"/>
      <c r="D22839"/>
      <c r="E22839" s="148"/>
      <c r="F22839" s="148"/>
      <c r="G22839" s="149"/>
      <c r="H22839" s="148"/>
      <c r="I22839"/>
    </row>
    <row r="22840" spans="1:9" x14ac:dyDescent="0.25">
      <c r="A22840"/>
      <c r="B22840"/>
      <c r="C22840"/>
      <c r="D22840"/>
      <c r="E22840" s="148"/>
      <c r="F22840" s="148"/>
      <c r="G22840" s="149"/>
      <c r="H22840" s="148"/>
      <c r="I22840"/>
    </row>
    <row r="22841" spans="1:9" x14ac:dyDescent="0.25">
      <c r="A22841"/>
      <c r="B22841"/>
      <c r="C22841"/>
      <c r="D22841"/>
      <c r="E22841" s="148"/>
      <c r="F22841" s="148"/>
      <c r="G22841" s="149"/>
      <c r="H22841" s="148"/>
      <c r="I22841"/>
    </row>
    <row r="22842" spans="1:9" x14ac:dyDescent="0.25">
      <c r="A22842"/>
      <c r="B22842"/>
      <c r="C22842"/>
      <c r="D22842"/>
      <c r="E22842" s="148"/>
      <c r="F22842" s="148"/>
      <c r="G22842" s="149"/>
      <c r="H22842" s="148"/>
      <c r="I22842"/>
    </row>
    <row r="22843" spans="1:9" x14ac:dyDescent="0.25">
      <c r="A22843"/>
      <c r="B22843"/>
      <c r="C22843"/>
      <c r="D22843"/>
      <c r="E22843" s="148"/>
      <c r="F22843" s="148"/>
      <c r="G22843" s="149"/>
      <c r="H22843" s="148"/>
      <c r="I22843"/>
    </row>
    <row r="22844" spans="1:9" x14ac:dyDescent="0.25">
      <c r="A22844"/>
      <c r="B22844"/>
      <c r="C22844"/>
      <c r="D22844"/>
      <c r="E22844" s="148"/>
      <c r="F22844" s="148"/>
      <c r="G22844" s="149"/>
      <c r="H22844" s="148"/>
      <c r="I22844"/>
    </row>
    <row r="22845" spans="1:9" x14ac:dyDescent="0.25">
      <c r="A22845"/>
      <c r="B22845"/>
      <c r="C22845"/>
      <c r="D22845"/>
      <c r="E22845" s="148"/>
      <c r="F22845" s="148"/>
      <c r="G22845" s="149"/>
      <c r="H22845" s="148"/>
      <c r="I22845"/>
    </row>
    <row r="22846" spans="1:9" x14ac:dyDescent="0.25">
      <c r="A22846"/>
      <c r="B22846"/>
      <c r="C22846"/>
      <c r="D22846"/>
      <c r="E22846" s="148"/>
      <c r="F22846" s="148"/>
      <c r="G22846" s="149"/>
      <c r="H22846" s="148"/>
      <c r="I22846"/>
    </row>
    <row r="22847" spans="1:9" x14ac:dyDescent="0.25">
      <c r="A22847"/>
      <c r="B22847"/>
      <c r="C22847"/>
      <c r="D22847"/>
      <c r="E22847" s="148"/>
      <c r="F22847" s="148"/>
      <c r="G22847" s="149"/>
      <c r="H22847" s="148"/>
      <c r="I22847"/>
    </row>
    <row r="22848" spans="1:9" x14ac:dyDescent="0.25">
      <c r="A22848"/>
      <c r="B22848"/>
      <c r="C22848"/>
      <c r="D22848"/>
      <c r="E22848" s="148"/>
      <c r="F22848" s="148"/>
      <c r="G22848" s="149"/>
      <c r="H22848" s="148"/>
      <c r="I22848"/>
    </row>
    <row r="22849" spans="1:9" x14ac:dyDescent="0.25">
      <c r="A22849"/>
      <c r="B22849"/>
      <c r="C22849"/>
      <c r="D22849"/>
      <c r="E22849" s="148"/>
      <c r="F22849" s="148"/>
      <c r="G22849" s="149"/>
      <c r="H22849" s="148"/>
      <c r="I22849"/>
    </row>
    <row r="22850" spans="1:9" x14ac:dyDescent="0.25">
      <c r="A22850"/>
      <c r="B22850"/>
      <c r="C22850"/>
      <c r="D22850"/>
      <c r="E22850" s="148"/>
      <c r="F22850" s="148"/>
      <c r="G22850" s="149"/>
      <c r="H22850" s="148"/>
      <c r="I22850"/>
    </row>
    <row r="22851" spans="1:9" x14ac:dyDescent="0.25">
      <c r="A22851"/>
      <c r="B22851"/>
      <c r="C22851"/>
      <c r="D22851"/>
      <c r="E22851" s="148"/>
      <c r="F22851" s="148"/>
      <c r="G22851" s="149"/>
      <c r="H22851" s="148"/>
      <c r="I22851"/>
    </row>
    <row r="22852" spans="1:9" x14ac:dyDescent="0.25">
      <c r="A22852"/>
      <c r="B22852"/>
      <c r="C22852"/>
      <c r="D22852"/>
      <c r="E22852" s="148"/>
      <c r="F22852" s="148"/>
      <c r="G22852" s="149"/>
      <c r="H22852" s="148"/>
      <c r="I22852"/>
    </row>
    <row r="22853" spans="1:9" x14ac:dyDescent="0.25">
      <c r="A22853"/>
      <c r="B22853"/>
      <c r="C22853"/>
      <c r="D22853"/>
      <c r="E22853" s="148"/>
      <c r="F22853" s="148"/>
      <c r="G22853" s="149"/>
      <c r="H22853" s="148"/>
      <c r="I22853"/>
    </row>
    <row r="22854" spans="1:9" x14ac:dyDescent="0.25">
      <c r="A22854"/>
      <c r="B22854"/>
      <c r="C22854"/>
      <c r="D22854"/>
      <c r="E22854" s="148"/>
      <c r="F22854" s="148"/>
      <c r="G22854" s="149"/>
      <c r="H22854" s="148"/>
      <c r="I22854"/>
    </row>
    <row r="22855" spans="1:9" x14ac:dyDescent="0.25">
      <c r="A22855"/>
      <c r="B22855"/>
      <c r="C22855"/>
      <c r="D22855"/>
      <c r="E22855" s="148"/>
      <c r="F22855" s="148"/>
      <c r="G22855" s="149"/>
      <c r="H22855" s="148"/>
      <c r="I22855"/>
    </row>
    <row r="22856" spans="1:9" x14ac:dyDescent="0.25">
      <c r="A22856"/>
      <c r="B22856"/>
      <c r="C22856"/>
      <c r="D22856"/>
      <c r="E22856" s="148"/>
      <c r="F22856" s="148"/>
      <c r="G22856" s="149"/>
      <c r="H22856" s="148"/>
      <c r="I22856"/>
    </row>
    <row r="22857" spans="1:9" x14ac:dyDescent="0.25">
      <c r="A22857"/>
      <c r="B22857"/>
      <c r="C22857"/>
      <c r="D22857"/>
      <c r="E22857" s="148"/>
      <c r="F22857" s="148"/>
      <c r="G22857" s="149"/>
      <c r="H22857" s="148"/>
      <c r="I22857"/>
    </row>
    <row r="22858" spans="1:9" x14ac:dyDescent="0.25">
      <c r="A22858"/>
      <c r="B22858"/>
      <c r="C22858"/>
      <c r="D22858"/>
      <c r="E22858" s="148"/>
      <c r="F22858" s="148"/>
      <c r="G22858" s="149"/>
      <c r="H22858" s="148"/>
      <c r="I22858"/>
    </row>
    <row r="22859" spans="1:9" x14ac:dyDescent="0.25">
      <c r="A22859"/>
      <c r="B22859"/>
      <c r="C22859"/>
      <c r="D22859"/>
      <c r="E22859" s="148"/>
      <c r="F22859" s="148"/>
      <c r="G22859" s="149"/>
      <c r="H22859" s="148"/>
      <c r="I22859"/>
    </row>
    <row r="22860" spans="1:9" x14ac:dyDescent="0.25">
      <c r="A22860"/>
      <c r="B22860"/>
      <c r="C22860"/>
      <c r="D22860"/>
      <c r="E22860" s="148"/>
      <c r="F22860" s="148"/>
      <c r="G22860" s="149"/>
      <c r="H22860" s="148"/>
      <c r="I22860"/>
    </row>
    <row r="22861" spans="1:9" x14ac:dyDescent="0.25">
      <c r="A22861"/>
      <c r="B22861"/>
      <c r="C22861"/>
      <c r="D22861"/>
      <c r="E22861" s="148"/>
      <c r="F22861" s="148"/>
      <c r="G22861" s="149"/>
      <c r="H22861" s="148"/>
      <c r="I22861"/>
    </row>
    <row r="22862" spans="1:9" x14ac:dyDescent="0.25">
      <c r="A22862"/>
      <c r="B22862"/>
      <c r="C22862"/>
      <c r="D22862"/>
      <c r="E22862" s="148"/>
      <c r="F22862" s="148"/>
      <c r="G22862" s="149"/>
      <c r="H22862" s="148"/>
      <c r="I22862"/>
    </row>
    <row r="22863" spans="1:9" x14ac:dyDescent="0.25">
      <c r="A22863"/>
      <c r="B22863"/>
      <c r="C22863"/>
      <c r="D22863"/>
      <c r="E22863" s="148"/>
      <c r="F22863" s="148"/>
      <c r="G22863" s="149"/>
      <c r="H22863" s="148"/>
      <c r="I22863"/>
    </row>
    <row r="22864" spans="1:9" x14ac:dyDescent="0.25">
      <c r="A22864"/>
      <c r="B22864"/>
      <c r="C22864"/>
      <c r="D22864"/>
      <c r="E22864" s="148"/>
      <c r="F22864" s="148"/>
      <c r="G22864" s="149"/>
      <c r="H22864" s="148"/>
      <c r="I22864"/>
    </row>
    <row r="22865" spans="1:9" x14ac:dyDescent="0.25">
      <c r="A22865"/>
      <c r="B22865"/>
      <c r="C22865"/>
      <c r="D22865"/>
      <c r="E22865" s="148"/>
      <c r="F22865" s="148"/>
      <c r="G22865" s="149"/>
      <c r="H22865" s="148"/>
      <c r="I22865"/>
    </row>
    <row r="22866" spans="1:9" x14ac:dyDescent="0.25">
      <c r="A22866"/>
      <c r="B22866"/>
      <c r="C22866"/>
      <c r="D22866"/>
      <c r="E22866" s="148"/>
      <c r="F22866" s="148"/>
      <c r="G22866" s="149"/>
      <c r="H22866" s="148"/>
      <c r="I22866"/>
    </row>
    <row r="22867" spans="1:9" x14ac:dyDescent="0.25">
      <c r="A22867"/>
      <c r="B22867"/>
      <c r="C22867"/>
      <c r="D22867"/>
      <c r="E22867" s="148"/>
      <c r="F22867" s="148"/>
      <c r="G22867" s="149"/>
      <c r="H22867" s="148"/>
      <c r="I22867"/>
    </row>
    <row r="22868" spans="1:9" x14ac:dyDescent="0.25">
      <c r="A22868"/>
      <c r="B22868"/>
      <c r="C22868"/>
      <c r="D22868"/>
      <c r="E22868" s="148"/>
      <c r="F22868" s="148"/>
      <c r="G22868" s="149"/>
      <c r="H22868" s="148"/>
      <c r="I22868"/>
    </row>
    <row r="22869" spans="1:9" x14ac:dyDescent="0.25">
      <c r="A22869"/>
      <c r="B22869"/>
      <c r="C22869"/>
      <c r="D22869"/>
      <c r="E22869" s="148"/>
      <c r="F22869" s="148"/>
      <c r="G22869" s="149"/>
      <c r="H22869" s="148"/>
      <c r="I22869"/>
    </row>
    <row r="22870" spans="1:9" x14ac:dyDescent="0.25">
      <c r="A22870"/>
      <c r="B22870"/>
      <c r="C22870"/>
      <c r="D22870"/>
      <c r="E22870" s="148"/>
      <c r="F22870" s="148"/>
      <c r="G22870" s="149"/>
      <c r="H22870" s="148"/>
      <c r="I22870"/>
    </row>
    <row r="22871" spans="1:9" x14ac:dyDescent="0.25">
      <c r="A22871"/>
      <c r="B22871"/>
      <c r="C22871"/>
      <c r="D22871"/>
      <c r="E22871" s="148"/>
      <c r="F22871" s="148"/>
      <c r="G22871" s="149"/>
      <c r="H22871" s="148"/>
      <c r="I22871"/>
    </row>
    <row r="22872" spans="1:9" x14ac:dyDescent="0.25">
      <c r="A22872"/>
      <c r="B22872"/>
      <c r="C22872"/>
      <c r="D22872"/>
      <c r="E22872" s="148"/>
      <c r="F22872" s="148"/>
      <c r="G22872" s="149"/>
      <c r="H22872" s="148"/>
      <c r="I22872"/>
    </row>
    <row r="22873" spans="1:9" x14ac:dyDescent="0.25">
      <c r="A22873"/>
      <c r="B22873"/>
      <c r="C22873"/>
      <c r="D22873"/>
      <c r="E22873" s="148"/>
      <c r="F22873" s="148"/>
      <c r="G22873" s="149"/>
      <c r="H22873" s="148"/>
      <c r="I22873"/>
    </row>
    <row r="22874" spans="1:9" x14ac:dyDescent="0.25">
      <c r="A22874"/>
      <c r="B22874"/>
      <c r="C22874"/>
      <c r="D22874"/>
      <c r="E22874" s="148"/>
      <c r="F22874" s="148"/>
      <c r="G22874" s="149"/>
      <c r="H22874" s="148"/>
      <c r="I22874"/>
    </row>
    <row r="22875" spans="1:9" x14ac:dyDescent="0.25">
      <c r="A22875"/>
      <c r="B22875"/>
      <c r="C22875"/>
      <c r="D22875"/>
      <c r="E22875" s="148"/>
      <c r="F22875" s="148"/>
      <c r="G22875" s="149"/>
      <c r="H22875" s="148"/>
      <c r="I22875"/>
    </row>
    <row r="22876" spans="1:9" x14ac:dyDescent="0.25">
      <c r="A22876"/>
      <c r="B22876"/>
      <c r="C22876"/>
      <c r="D22876"/>
      <c r="E22876" s="148"/>
      <c r="F22876" s="148"/>
      <c r="G22876" s="149"/>
      <c r="H22876" s="148"/>
      <c r="I22876"/>
    </row>
    <row r="22877" spans="1:9" x14ac:dyDescent="0.25">
      <c r="A22877"/>
      <c r="B22877"/>
      <c r="C22877"/>
      <c r="D22877"/>
      <c r="E22877" s="148"/>
      <c r="F22877" s="148"/>
      <c r="G22877" s="149"/>
      <c r="H22877" s="148"/>
      <c r="I22877"/>
    </row>
    <row r="22878" spans="1:9" x14ac:dyDescent="0.25">
      <c r="A22878"/>
      <c r="B22878"/>
      <c r="C22878"/>
      <c r="D22878"/>
      <c r="E22878" s="148"/>
      <c r="F22878" s="148"/>
      <c r="G22878" s="149"/>
      <c r="H22878" s="148"/>
      <c r="I22878"/>
    </row>
    <row r="22879" spans="1:9" x14ac:dyDescent="0.25">
      <c r="A22879"/>
      <c r="B22879"/>
      <c r="C22879"/>
      <c r="D22879"/>
      <c r="E22879" s="148"/>
      <c r="F22879" s="148"/>
      <c r="G22879" s="149"/>
      <c r="H22879" s="148"/>
      <c r="I22879"/>
    </row>
    <row r="22880" spans="1:9" x14ac:dyDescent="0.25">
      <c r="A22880"/>
      <c r="B22880"/>
      <c r="C22880"/>
      <c r="D22880"/>
      <c r="E22880" s="148"/>
      <c r="F22880" s="148"/>
      <c r="G22880" s="149"/>
      <c r="H22880" s="148"/>
      <c r="I22880"/>
    </row>
    <row r="22881" spans="1:9" x14ac:dyDescent="0.25">
      <c r="A22881"/>
      <c r="B22881"/>
      <c r="C22881"/>
      <c r="D22881"/>
      <c r="E22881" s="148"/>
      <c r="F22881" s="148"/>
      <c r="G22881" s="149"/>
      <c r="H22881" s="148"/>
      <c r="I22881"/>
    </row>
    <row r="22882" spans="1:9" x14ac:dyDescent="0.25">
      <c r="A22882"/>
      <c r="B22882"/>
      <c r="C22882"/>
      <c r="D22882"/>
      <c r="E22882" s="148"/>
      <c r="F22882" s="148"/>
      <c r="G22882" s="149"/>
      <c r="H22882" s="148"/>
      <c r="I22882"/>
    </row>
    <row r="22883" spans="1:9" x14ac:dyDescent="0.25">
      <c r="A22883"/>
      <c r="B22883"/>
      <c r="C22883"/>
      <c r="D22883"/>
      <c r="E22883" s="148"/>
      <c r="F22883" s="148"/>
      <c r="G22883" s="149"/>
      <c r="H22883" s="148"/>
      <c r="I22883"/>
    </row>
    <row r="22884" spans="1:9" x14ac:dyDescent="0.25">
      <c r="A22884"/>
      <c r="B22884"/>
      <c r="C22884"/>
      <c r="D22884"/>
      <c r="E22884" s="148"/>
      <c r="F22884" s="148"/>
      <c r="G22884" s="149"/>
      <c r="H22884" s="148"/>
      <c r="I22884"/>
    </row>
    <row r="22885" spans="1:9" x14ac:dyDescent="0.25">
      <c r="A22885"/>
      <c r="B22885"/>
      <c r="C22885"/>
      <c r="D22885"/>
      <c r="E22885" s="148"/>
      <c r="F22885" s="148"/>
      <c r="G22885" s="149"/>
      <c r="H22885" s="148"/>
      <c r="I22885"/>
    </row>
    <row r="22886" spans="1:9" x14ac:dyDescent="0.25">
      <c r="A22886"/>
      <c r="B22886"/>
      <c r="C22886"/>
      <c r="D22886"/>
      <c r="E22886" s="148"/>
      <c r="F22886" s="148"/>
      <c r="G22886" s="149"/>
      <c r="H22886" s="148"/>
      <c r="I22886"/>
    </row>
    <row r="22887" spans="1:9" x14ac:dyDescent="0.25">
      <c r="A22887"/>
      <c r="B22887"/>
      <c r="C22887"/>
      <c r="D22887"/>
      <c r="E22887" s="148"/>
      <c r="F22887" s="148"/>
      <c r="G22887" s="149"/>
      <c r="H22887" s="148"/>
      <c r="I22887"/>
    </row>
    <row r="22888" spans="1:9" x14ac:dyDescent="0.25">
      <c r="A22888"/>
      <c r="B22888"/>
      <c r="C22888"/>
      <c r="D22888"/>
      <c r="E22888" s="148"/>
      <c r="F22888" s="148"/>
      <c r="G22888" s="149"/>
      <c r="H22888" s="148"/>
      <c r="I22888"/>
    </row>
    <row r="22889" spans="1:9" x14ac:dyDescent="0.25">
      <c r="A22889"/>
      <c r="B22889"/>
      <c r="C22889"/>
      <c r="D22889"/>
      <c r="E22889" s="148"/>
      <c r="F22889" s="148"/>
      <c r="G22889" s="149"/>
      <c r="H22889" s="148"/>
      <c r="I22889"/>
    </row>
    <row r="22890" spans="1:9" x14ac:dyDescent="0.25">
      <c r="A22890"/>
      <c r="B22890"/>
      <c r="C22890"/>
      <c r="D22890"/>
      <c r="E22890" s="148"/>
      <c r="F22890" s="148"/>
      <c r="G22890" s="149"/>
      <c r="H22890" s="148"/>
      <c r="I22890"/>
    </row>
    <row r="22891" spans="1:9" x14ac:dyDescent="0.25">
      <c r="A22891"/>
      <c r="B22891"/>
      <c r="C22891"/>
      <c r="D22891"/>
      <c r="E22891" s="148"/>
      <c r="F22891" s="148"/>
      <c r="G22891" s="149"/>
      <c r="H22891" s="148"/>
      <c r="I22891"/>
    </row>
    <row r="22892" spans="1:9" x14ac:dyDescent="0.25">
      <c r="A22892"/>
      <c r="B22892"/>
      <c r="C22892"/>
      <c r="D22892"/>
      <c r="E22892" s="148"/>
      <c r="F22892" s="148"/>
      <c r="G22892" s="149"/>
      <c r="H22892" s="148"/>
      <c r="I22892"/>
    </row>
    <row r="22893" spans="1:9" x14ac:dyDescent="0.25">
      <c r="A22893"/>
      <c r="B22893"/>
      <c r="C22893"/>
      <c r="D22893"/>
      <c r="E22893" s="148"/>
      <c r="F22893" s="148"/>
      <c r="G22893" s="149"/>
      <c r="H22893" s="148"/>
      <c r="I22893"/>
    </row>
    <row r="22894" spans="1:9" x14ac:dyDescent="0.25">
      <c r="A22894"/>
      <c r="B22894"/>
      <c r="C22894"/>
      <c r="D22894"/>
      <c r="E22894" s="148"/>
      <c r="F22894" s="148"/>
      <c r="G22894" s="149"/>
      <c r="H22894" s="148"/>
      <c r="I22894"/>
    </row>
    <row r="22895" spans="1:9" x14ac:dyDescent="0.25">
      <c r="A22895"/>
      <c r="B22895"/>
      <c r="C22895"/>
      <c r="D22895"/>
      <c r="E22895" s="148"/>
      <c r="F22895" s="148"/>
      <c r="G22895" s="149"/>
      <c r="H22895" s="148"/>
      <c r="I22895"/>
    </row>
    <row r="22896" spans="1:9" x14ac:dyDescent="0.25">
      <c r="A22896"/>
      <c r="B22896"/>
      <c r="C22896"/>
      <c r="D22896"/>
      <c r="E22896" s="148"/>
      <c r="F22896" s="148"/>
      <c r="G22896" s="149"/>
      <c r="H22896" s="148"/>
      <c r="I22896"/>
    </row>
    <row r="22897" spans="1:9" x14ac:dyDescent="0.25">
      <c r="A22897"/>
      <c r="B22897"/>
      <c r="C22897"/>
      <c r="D22897"/>
      <c r="E22897" s="148"/>
      <c r="F22897" s="148"/>
      <c r="G22897" s="149"/>
      <c r="H22897" s="148"/>
      <c r="I22897"/>
    </row>
    <row r="22898" spans="1:9" x14ac:dyDescent="0.25">
      <c r="A22898"/>
      <c r="B22898"/>
      <c r="C22898"/>
      <c r="D22898"/>
      <c r="E22898" s="148"/>
      <c r="F22898" s="148"/>
      <c r="G22898" s="149"/>
      <c r="H22898" s="148"/>
      <c r="I22898"/>
    </row>
    <row r="22899" spans="1:9" x14ac:dyDescent="0.25">
      <c r="A22899"/>
      <c r="B22899"/>
      <c r="C22899"/>
      <c r="D22899"/>
      <c r="E22899" s="148"/>
      <c r="F22899" s="148"/>
      <c r="G22899" s="149"/>
      <c r="H22899" s="148"/>
      <c r="I22899"/>
    </row>
    <row r="22900" spans="1:9" x14ac:dyDescent="0.25">
      <c r="A22900"/>
      <c r="B22900"/>
      <c r="C22900"/>
      <c r="D22900"/>
      <c r="E22900" s="148"/>
      <c r="F22900" s="148"/>
      <c r="G22900" s="149"/>
      <c r="H22900" s="148"/>
      <c r="I22900"/>
    </row>
    <row r="22901" spans="1:9" x14ac:dyDescent="0.25">
      <c r="A22901"/>
      <c r="B22901"/>
      <c r="C22901"/>
      <c r="D22901"/>
      <c r="E22901" s="148"/>
      <c r="F22901" s="148"/>
      <c r="G22901" s="149"/>
      <c r="H22901" s="148"/>
      <c r="I22901"/>
    </row>
    <row r="22902" spans="1:9" x14ac:dyDescent="0.25">
      <c r="A22902"/>
      <c r="B22902"/>
      <c r="C22902"/>
      <c r="D22902"/>
      <c r="E22902" s="148"/>
      <c r="F22902" s="148"/>
      <c r="G22902" s="149"/>
      <c r="H22902" s="148"/>
      <c r="I22902"/>
    </row>
    <row r="22903" spans="1:9" x14ac:dyDescent="0.25">
      <c r="A22903"/>
      <c r="B22903"/>
      <c r="C22903"/>
      <c r="D22903"/>
      <c r="E22903" s="148"/>
      <c r="F22903" s="148"/>
      <c r="G22903" s="149"/>
      <c r="H22903" s="148"/>
      <c r="I22903"/>
    </row>
    <row r="22904" spans="1:9" x14ac:dyDescent="0.25">
      <c r="A22904"/>
      <c r="B22904"/>
      <c r="C22904"/>
      <c r="D22904"/>
      <c r="E22904" s="148"/>
      <c r="F22904" s="148"/>
      <c r="G22904" s="149"/>
      <c r="H22904" s="148"/>
      <c r="I22904"/>
    </row>
    <row r="22905" spans="1:9" x14ac:dyDescent="0.25">
      <c r="A22905"/>
      <c r="B22905"/>
      <c r="C22905"/>
      <c r="D22905"/>
      <c r="E22905" s="148"/>
      <c r="F22905" s="148"/>
      <c r="G22905" s="149"/>
      <c r="H22905" s="148"/>
      <c r="I22905"/>
    </row>
    <row r="22906" spans="1:9" x14ac:dyDescent="0.25">
      <c r="A22906"/>
      <c r="B22906"/>
      <c r="C22906"/>
      <c r="D22906"/>
      <c r="E22906" s="148"/>
      <c r="F22906" s="148"/>
      <c r="G22906" s="149"/>
      <c r="H22906" s="148"/>
      <c r="I22906"/>
    </row>
    <row r="22907" spans="1:9" x14ac:dyDescent="0.25">
      <c r="A22907"/>
      <c r="B22907"/>
      <c r="C22907"/>
      <c r="D22907"/>
      <c r="E22907" s="148"/>
      <c r="F22907" s="148"/>
      <c r="G22907" s="149"/>
      <c r="H22907" s="148"/>
      <c r="I22907"/>
    </row>
    <row r="22908" spans="1:9" x14ac:dyDescent="0.25">
      <c r="A22908"/>
      <c r="B22908"/>
      <c r="C22908"/>
      <c r="D22908"/>
      <c r="E22908" s="148"/>
      <c r="F22908" s="148"/>
      <c r="G22908" s="149"/>
      <c r="H22908" s="148"/>
      <c r="I22908"/>
    </row>
    <row r="22909" spans="1:9" x14ac:dyDescent="0.25">
      <c r="A22909"/>
      <c r="B22909"/>
      <c r="C22909"/>
      <c r="D22909"/>
      <c r="E22909" s="148"/>
      <c r="F22909" s="148"/>
      <c r="G22909" s="149"/>
      <c r="H22909" s="148"/>
      <c r="I22909"/>
    </row>
    <row r="22910" spans="1:9" x14ac:dyDescent="0.25">
      <c r="A22910"/>
      <c r="B22910"/>
      <c r="C22910"/>
      <c r="D22910"/>
      <c r="E22910" s="148"/>
      <c r="F22910" s="148"/>
      <c r="G22910" s="149"/>
      <c r="H22910" s="148"/>
      <c r="I22910"/>
    </row>
    <row r="22911" spans="1:9" x14ac:dyDescent="0.25">
      <c r="A22911"/>
      <c r="B22911"/>
      <c r="C22911"/>
      <c r="D22911"/>
      <c r="E22911" s="148"/>
      <c r="F22911" s="148"/>
      <c r="G22911" s="149"/>
      <c r="H22911" s="148"/>
      <c r="I22911"/>
    </row>
    <row r="22912" spans="1:9" x14ac:dyDescent="0.25">
      <c r="A22912"/>
      <c r="B22912"/>
      <c r="C22912"/>
      <c r="D22912"/>
      <c r="E22912" s="148"/>
      <c r="F22912" s="148"/>
      <c r="G22912" s="149"/>
      <c r="H22912" s="148"/>
      <c r="I22912"/>
    </row>
    <row r="22913" spans="1:9" x14ac:dyDescent="0.25">
      <c r="A22913"/>
      <c r="B22913"/>
      <c r="C22913"/>
      <c r="D22913"/>
      <c r="E22913" s="148"/>
      <c r="F22913" s="148"/>
      <c r="G22913" s="149"/>
      <c r="H22913" s="148"/>
      <c r="I22913"/>
    </row>
    <row r="22914" spans="1:9" x14ac:dyDescent="0.25">
      <c r="A22914"/>
      <c r="B22914"/>
      <c r="C22914"/>
      <c r="D22914"/>
      <c r="E22914" s="148"/>
      <c r="F22914" s="148"/>
      <c r="G22914" s="149"/>
      <c r="H22914" s="148"/>
      <c r="I22914"/>
    </row>
    <row r="22915" spans="1:9" x14ac:dyDescent="0.25">
      <c r="A22915"/>
      <c r="B22915"/>
      <c r="C22915"/>
      <c r="D22915"/>
      <c r="E22915" s="148"/>
      <c r="F22915" s="148"/>
      <c r="G22915" s="149"/>
      <c r="H22915" s="148"/>
      <c r="I22915"/>
    </row>
    <row r="22916" spans="1:9" x14ac:dyDescent="0.25">
      <c r="A22916"/>
      <c r="B22916"/>
      <c r="C22916"/>
      <c r="D22916"/>
      <c r="E22916" s="148"/>
      <c r="F22916" s="148"/>
      <c r="G22916" s="149"/>
      <c r="H22916" s="148"/>
      <c r="I22916"/>
    </row>
    <row r="22917" spans="1:9" x14ac:dyDescent="0.25">
      <c r="A22917"/>
      <c r="B22917"/>
      <c r="C22917"/>
      <c r="D22917"/>
      <c r="E22917" s="148"/>
      <c r="F22917" s="148"/>
      <c r="G22917" s="149"/>
      <c r="H22917" s="148"/>
      <c r="I22917"/>
    </row>
    <row r="22918" spans="1:9" x14ac:dyDescent="0.25">
      <c r="A22918"/>
      <c r="B22918"/>
      <c r="C22918"/>
      <c r="D22918"/>
      <c r="E22918" s="148"/>
      <c r="F22918" s="148"/>
      <c r="G22918" s="149"/>
      <c r="H22918" s="148"/>
      <c r="I22918"/>
    </row>
    <row r="22919" spans="1:9" x14ac:dyDescent="0.25">
      <c r="A22919"/>
      <c r="B22919"/>
      <c r="C22919"/>
      <c r="D22919"/>
      <c r="E22919" s="148"/>
      <c r="F22919" s="148"/>
      <c r="G22919" s="149"/>
      <c r="H22919" s="148"/>
      <c r="I22919"/>
    </row>
    <row r="22920" spans="1:9" x14ac:dyDescent="0.25">
      <c r="A22920"/>
      <c r="B22920"/>
      <c r="C22920"/>
      <c r="D22920"/>
      <c r="E22920" s="148"/>
      <c r="F22920" s="148"/>
      <c r="G22920" s="149"/>
      <c r="H22920" s="148"/>
      <c r="I22920"/>
    </row>
    <row r="22921" spans="1:9" x14ac:dyDescent="0.25">
      <c r="A22921"/>
      <c r="B22921"/>
      <c r="C22921"/>
      <c r="D22921"/>
      <c r="E22921" s="148"/>
      <c r="F22921" s="148"/>
      <c r="G22921" s="149"/>
      <c r="H22921" s="148"/>
      <c r="I22921"/>
    </row>
    <row r="22922" spans="1:9" x14ac:dyDescent="0.25">
      <c r="A22922"/>
      <c r="B22922"/>
      <c r="C22922"/>
      <c r="D22922"/>
      <c r="E22922" s="148"/>
      <c r="F22922" s="148"/>
      <c r="G22922" s="149"/>
      <c r="H22922" s="148"/>
      <c r="I22922"/>
    </row>
    <row r="22923" spans="1:9" x14ac:dyDescent="0.25">
      <c r="A22923"/>
      <c r="B22923"/>
      <c r="C22923"/>
      <c r="D22923"/>
      <c r="E22923" s="148"/>
      <c r="F22923" s="148"/>
      <c r="G22923" s="149"/>
      <c r="H22923" s="148"/>
      <c r="I22923"/>
    </row>
    <row r="22924" spans="1:9" x14ac:dyDescent="0.25">
      <c r="A22924"/>
      <c r="B22924"/>
      <c r="C22924"/>
      <c r="D22924"/>
      <c r="E22924" s="148"/>
      <c r="F22924" s="148"/>
      <c r="G22924" s="149"/>
      <c r="H22924" s="148"/>
      <c r="I22924"/>
    </row>
    <row r="22925" spans="1:9" x14ac:dyDescent="0.25">
      <c r="A22925"/>
      <c r="B22925"/>
      <c r="C22925"/>
      <c r="D22925"/>
      <c r="E22925" s="148"/>
      <c r="F22925" s="148"/>
      <c r="G22925" s="149"/>
      <c r="H22925" s="148"/>
      <c r="I22925"/>
    </row>
    <row r="22926" spans="1:9" x14ac:dyDescent="0.25">
      <c r="A22926"/>
      <c r="B22926"/>
      <c r="C22926"/>
      <c r="D22926"/>
      <c r="E22926" s="148"/>
      <c r="F22926" s="148"/>
      <c r="G22926" s="149"/>
      <c r="H22926" s="148"/>
      <c r="I22926"/>
    </row>
    <row r="22927" spans="1:9" x14ac:dyDescent="0.25">
      <c r="A22927"/>
      <c r="B22927"/>
      <c r="C22927"/>
      <c r="D22927"/>
      <c r="E22927" s="148"/>
      <c r="F22927" s="148"/>
      <c r="G22927" s="149"/>
      <c r="H22927" s="148"/>
      <c r="I22927"/>
    </row>
    <row r="22928" spans="1:9" x14ac:dyDescent="0.25">
      <c r="A22928"/>
      <c r="B22928"/>
      <c r="C22928"/>
      <c r="D22928"/>
      <c r="E22928" s="148"/>
      <c r="F22928" s="148"/>
      <c r="G22928" s="149"/>
      <c r="H22928" s="148"/>
      <c r="I22928"/>
    </row>
    <row r="22929" spans="1:9" x14ac:dyDescent="0.25">
      <c r="A22929"/>
      <c r="B22929"/>
      <c r="C22929"/>
      <c r="D22929"/>
      <c r="E22929" s="148"/>
      <c r="F22929" s="148"/>
      <c r="G22929" s="149"/>
      <c r="H22929" s="148"/>
      <c r="I22929"/>
    </row>
    <row r="22930" spans="1:9" x14ac:dyDescent="0.25">
      <c r="A22930"/>
      <c r="B22930"/>
      <c r="C22930"/>
      <c r="D22930"/>
      <c r="E22930" s="148"/>
      <c r="F22930" s="148"/>
      <c r="G22930" s="149"/>
      <c r="H22930" s="148"/>
      <c r="I22930"/>
    </row>
    <row r="22931" spans="1:9" x14ac:dyDescent="0.25">
      <c r="A22931"/>
      <c r="B22931"/>
      <c r="C22931"/>
      <c r="D22931"/>
      <c r="E22931" s="148"/>
      <c r="F22931" s="148"/>
      <c r="G22931" s="149"/>
      <c r="H22931" s="148"/>
      <c r="I22931"/>
    </row>
    <row r="22932" spans="1:9" x14ac:dyDescent="0.25">
      <c r="A22932"/>
      <c r="B22932"/>
      <c r="C22932"/>
      <c r="D22932"/>
      <c r="E22932" s="148"/>
      <c r="F22932" s="148"/>
      <c r="G22932" s="149"/>
      <c r="H22932" s="148"/>
      <c r="I22932"/>
    </row>
    <row r="22933" spans="1:9" x14ac:dyDescent="0.25">
      <c r="A22933"/>
      <c r="B22933"/>
      <c r="C22933"/>
      <c r="D22933"/>
      <c r="E22933" s="148"/>
      <c r="F22933" s="148"/>
      <c r="G22933" s="149"/>
      <c r="H22933" s="148"/>
      <c r="I22933"/>
    </row>
    <row r="22934" spans="1:9" x14ac:dyDescent="0.25">
      <c r="A22934"/>
      <c r="B22934"/>
      <c r="C22934"/>
      <c r="D22934"/>
      <c r="E22934" s="148"/>
      <c r="F22934" s="148"/>
      <c r="G22934" s="149"/>
      <c r="H22934" s="148"/>
      <c r="I22934"/>
    </row>
    <row r="22935" spans="1:9" x14ac:dyDescent="0.25">
      <c r="A22935"/>
      <c r="B22935"/>
      <c r="C22935"/>
      <c r="D22935"/>
      <c r="E22935" s="148"/>
      <c r="F22935" s="148"/>
      <c r="G22935" s="149"/>
      <c r="H22935" s="148"/>
      <c r="I22935"/>
    </row>
    <row r="22936" spans="1:9" x14ac:dyDescent="0.25">
      <c r="A22936"/>
      <c r="B22936"/>
      <c r="C22936"/>
      <c r="D22936"/>
      <c r="E22936" s="148"/>
      <c r="F22936" s="148"/>
      <c r="G22936" s="149"/>
      <c r="H22936" s="148"/>
      <c r="I22936"/>
    </row>
    <row r="22937" spans="1:9" x14ac:dyDescent="0.25">
      <c r="A22937"/>
      <c r="B22937"/>
      <c r="C22937"/>
      <c r="D22937"/>
      <c r="E22937" s="148"/>
      <c r="F22937" s="148"/>
      <c r="G22937" s="149"/>
      <c r="H22937" s="148"/>
      <c r="I22937"/>
    </row>
    <row r="22938" spans="1:9" x14ac:dyDescent="0.25">
      <c r="A22938"/>
      <c r="B22938"/>
      <c r="C22938"/>
      <c r="D22938"/>
      <c r="E22938" s="148"/>
      <c r="F22938" s="148"/>
      <c r="G22938" s="149"/>
      <c r="H22938" s="148"/>
      <c r="I22938"/>
    </row>
    <row r="22939" spans="1:9" x14ac:dyDescent="0.25">
      <c r="A22939"/>
      <c r="B22939"/>
      <c r="C22939"/>
      <c r="D22939"/>
      <c r="E22939" s="148"/>
      <c r="F22939" s="148"/>
      <c r="G22939" s="149"/>
      <c r="H22939" s="148"/>
      <c r="I22939"/>
    </row>
    <row r="22940" spans="1:9" x14ac:dyDescent="0.25">
      <c r="A22940"/>
      <c r="B22940"/>
      <c r="C22940"/>
      <c r="D22940"/>
      <c r="E22940" s="148"/>
      <c r="F22940" s="148"/>
      <c r="G22940" s="149"/>
      <c r="H22940" s="148"/>
      <c r="I22940"/>
    </row>
    <row r="22941" spans="1:9" x14ac:dyDescent="0.25">
      <c r="A22941"/>
      <c r="B22941"/>
      <c r="C22941"/>
      <c r="D22941"/>
      <c r="E22941" s="148"/>
      <c r="F22941" s="148"/>
      <c r="G22941" s="149"/>
      <c r="H22941" s="148"/>
      <c r="I22941"/>
    </row>
    <row r="22942" spans="1:9" x14ac:dyDescent="0.25">
      <c r="A22942"/>
      <c r="B22942"/>
      <c r="C22942"/>
      <c r="D22942"/>
      <c r="E22942" s="148"/>
      <c r="F22942" s="148"/>
      <c r="G22942" s="149"/>
      <c r="H22942" s="148"/>
      <c r="I22942"/>
    </row>
    <row r="22943" spans="1:9" x14ac:dyDescent="0.25">
      <c r="A22943"/>
      <c r="B22943"/>
      <c r="C22943"/>
      <c r="D22943"/>
      <c r="E22943" s="148"/>
      <c r="F22943" s="148"/>
      <c r="G22943" s="149"/>
      <c r="H22943" s="148"/>
      <c r="I22943"/>
    </row>
    <row r="22944" spans="1:9" x14ac:dyDescent="0.25">
      <c r="A22944"/>
      <c r="B22944"/>
      <c r="C22944"/>
      <c r="D22944"/>
      <c r="E22944" s="148"/>
      <c r="F22944" s="148"/>
      <c r="G22944" s="149"/>
      <c r="H22944" s="148"/>
      <c r="I22944"/>
    </row>
    <row r="22945" spans="1:9" x14ac:dyDescent="0.25">
      <c r="A22945"/>
      <c r="B22945"/>
      <c r="C22945"/>
      <c r="D22945"/>
      <c r="E22945" s="148"/>
      <c r="F22945" s="148"/>
      <c r="G22945" s="149"/>
      <c r="H22945" s="148"/>
      <c r="I22945"/>
    </row>
    <row r="22946" spans="1:9" x14ac:dyDescent="0.25">
      <c r="A22946"/>
      <c r="B22946"/>
      <c r="C22946"/>
      <c r="D22946"/>
      <c r="E22946" s="148"/>
      <c r="F22946" s="148"/>
      <c r="G22946" s="149"/>
      <c r="H22946" s="148"/>
      <c r="I22946"/>
    </row>
    <row r="22947" spans="1:9" x14ac:dyDescent="0.25">
      <c r="A22947"/>
      <c r="B22947"/>
      <c r="C22947"/>
      <c r="D22947"/>
      <c r="E22947" s="148"/>
      <c r="F22947" s="148"/>
      <c r="G22947" s="149"/>
      <c r="H22947" s="148"/>
      <c r="I22947"/>
    </row>
    <row r="22948" spans="1:9" x14ac:dyDescent="0.25">
      <c r="A22948"/>
      <c r="B22948"/>
      <c r="C22948"/>
      <c r="D22948"/>
      <c r="E22948" s="148"/>
      <c r="F22948" s="148"/>
      <c r="G22948" s="149"/>
      <c r="H22948" s="148"/>
      <c r="I22948"/>
    </row>
    <row r="22949" spans="1:9" x14ac:dyDescent="0.25">
      <c r="A22949"/>
      <c r="B22949"/>
      <c r="C22949"/>
      <c r="D22949"/>
      <c r="E22949" s="148"/>
      <c r="F22949" s="148"/>
      <c r="G22949" s="149"/>
      <c r="H22949" s="148"/>
      <c r="I22949"/>
    </row>
    <row r="22950" spans="1:9" x14ac:dyDescent="0.25">
      <c r="A22950"/>
      <c r="B22950"/>
      <c r="C22950"/>
      <c r="D22950"/>
      <c r="E22950" s="148"/>
      <c r="F22950" s="148"/>
      <c r="G22950" s="149"/>
      <c r="H22950" s="148"/>
      <c r="I22950"/>
    </row>
    <row r="22951" spans="1:9" x14ac:dyDescent="0.25">
      <c r="A22951"/>
      <c r="B22951"/>
      <c r="C22951"/>
      <c r="D22951"/>
      <c r="E22951" s="148"/>
      <c r="F22951" s="148"/>
      <c r="G22951" s="149"/>
      <c r="H22951" s="148"/>
      <c r="I22951"/>
    </row>
    <row r="22952" spans="1:9" x14ac:dyDescent="0.25">
      <c r="A22952"/>
      <c r="B22952"/>
      <c r="C22952"/>
      <c r="D22952"/>
      <c r="E22952" s="148"/>
      <c r="F22952" s="148"/>
      <c r="G22952" s="149"/>
      <c r="H22952" s="148"/>
      <c r="I22952"/>
    </row>
    <row r="22953" spans="1:9" x14ac:dyDescent="0.25">
      <c r="A22953"/>
      <c r="B22953"/>
      <c r="C22953"/>
      <c r="D22953"/>
      <c r="E22953" s="148"/>
      <c r="F22953" s="148"/>
      <c r="G22953" s="149"/>
      <c r="H22953" s="148"/>
      <c r="I22953"/>
    </row>
    <row r="22954" spans="1:9" x14ac:dyDescent="0.25">
      <c r="A22954"/>
      <c r="B22954"/>
      <c r="C22954"/>
      <c r="D22954"/>
      <c r="E22954" s="148"/>
      <c r="F22954" s="148"/>
      <c r="G22954" s="149"/>
      <c r="H22954" s="148"/>
      <c r="I22954"/>
    </row>
    <row r="22955" spans="1:9" x14ac:dyDescent="0.25">
      <c r="A22955"/>
      <c r="B22955"/>
      <c r="C22955"/>
      <c r="D22955"/>
      <c r="E22955" s="148"/>
      <c r="F22955" s="148"/>
      <c r="G22955" s="149"/>
      <c r="H22955" s="148"/>
      <c r="I22955"/>
    </row>
    <row r="22956" spans="1:9" x14ac:dyDescent="0.25">
      <c r="A22956"/>
      <c r="B22956"/>
      <c r="C22956"/>
      <c r="D22956"/>
      <c r="E22956" s="148"/>
      <c r="F22956" s="148"/>
      <c r="G22956" s="149"/>
      <c r="H22956" s="148"/>
      <c r="I22956"/>
    </row>
    <row r="22957" spans="1:9" x14ac:dyDescent="0.25">
      <c r="A22957"/>
      <c r="B22957"/>
      <c r="C22957"/>
      <c r="D22957"/>
      <c r="E22957" s="148"/>
      <c r="F22957" s="148"/>
      <c r="G22957" s="149"/>
      <c r="H22957" s="148"/>
      <c r="I22957"/>
    </row>
    <row r="22958" spans="1:9" x14ac:dyDescent="0.25">
      <c r="A22958"/>
      <c r="B22958"/>
      <c r="C22958"/>
      <c r="D22958"/>
      <c r="E22958" s="148"/>
      <c r="F22958" s="148"/>
      <c r="G22958" s="149"/>
      <c r="H22958" s="148"/>
      <c r="I22958"/>
    </row>
    <row r="22959" spans="1:9" x14ac:dyDescent="0.25">
      <c r="A22959"/>
      <c r="B22959"/>
      <c r="C22959"/>
      <c r="D22959"/>
      <c r="E22959" s="148"/>
      <c r="F22959" s="148"/>
      <c r="G22959" s="149"/>
      <c r="H22959" s="148"/>
      <c r="I22959"/>
    </row>
    <row r="22960" spans="1:9" x14ac:dyDescent="0.25">
      <c r="A22960"/>
      <c r="B22960"/>
      <c r="C22960"/>
      <c r="D22960"/>
      <c r="E22960" s="148"/>
      <c r="F22960" s="148"/>
      <c r="G22960" s="149"/>
      <c r="H22960" s="148"/>
      <c r="I22960"/>
    </row>
    <row r="22961" spans="1:9" x14ac:dyDescent="0.25">
      <c r="A22961"/>
      <c r="B22961"/>
      <c r="C22961"/>
      <c r="D22961"/>
      <c r="E22961" s="148"/>
      <c r="F22961" s="148"/>
      <c r="G22961" s="149"/>
      <c r="H22961" s="148"/>
      <c r="I22961"/>
    </row>
    <row r="22962" spans="1:9" x14ac:dyDescent="0.25">
      <c r="A22962"/>
      <c r="B22962"/>
      <c r="C22962"/>
      <c r="D22962"/>
      <c r="E22962" s="148"/>
      <c r="F22962" s="148"/>
      <c r="G22962" s="149"/>
      <c r="H22962" s="148"/>
      <c r="I22962"/>
    </row>
    <row r="22963" spans="1:9" x14ac:dyDescent="0.25">
      <c r="A22963"/>
      <c r="B22963"/>
      <c r="C22963"/>
      <c r="D22963"/>
      <c r="E22963" s="148"/>
      <c r="F22963" s="148"/>
      <c r="G22963" s="149"/>
      <c r="H22963" s="148"/>
      <c r="I22963"/>
    </row>
    <row r="22964" spans="1:9" x14ac:dyDescent="0.25">
      <c r="A22964"/>
      <c r="B22964"/>
      <c r="C22964"/>
      <c r="D22964"/>
      <c r="E22964" s="148"/>
      <c r="F22964" s="148"/>
      <c r="G22964" s="149"/>
      <c r="H22964" s="148"/>
      <c r="I22964"/>
    </row>
    <row r="22965" spans="1:9" x14ac:dyDescent="0.25">
      <c r="A22965"/>
      <c r="B22965"/>
      <c r="C22965"/>
      <c r="D22965"/>
      <c r="E22965" s="148"/>
      <c r="F22965" s="148"/>
      <c r="G22965" s="149"/>
      <c r="H22965" s="148"/>
      <c r="I22965"/>
    </row>
    <row r="22966" spans="1:9" x14ac:dyDescent="0.25">
      <c r="A22966"/>
      <c r="B22966"/>
      <c r="C22966"/>
      <c r="D22966"/>
      <c r="E22966" s="148"/>
      <c r="F22966" s="148"/>
      <c r="G22966" s="149"/>
      <c r="H22966" s="148"/>
      <c r="I22966"/>
    </row>
    <row r="22967" spans="1:9" x14ac:dyDescent="0.25">
      <c r="A22967"/>
      <c r="B22967"/>
      <c r="C22967"/>
      <c r="D22967"/>
      <c r="E22967" s="148"/>
      <c r="F22967" s="148"/>
      <c r="G22967" s="149"/>
      <c r="H22967" s="148"/>
      <c r="I22967"/>
    </row>
    <row r="22968" spans="1:9" x14ac:dyDescent="0.25">
      <c r="A22968"/>
      <c r="B22968"/>
      <c r="C22968"/>
      <c r="D22968"/>
      <c r="E22968" s="148"/>
      <c r="F22968" s="148"/>
      <c r="G22968" s="149"/>
      <c r="H22968" s="148"/>
      <c r="I22968"/>
    </row>
    <row r="22969" spans="1:9" x14ac:dyDescent="0.25">
      <c r="A22969"/>
      <c r="B22969"/>
      <c r="C22969"/>
      <c r="D22969"/>
      <c r="E22969" s="148"/>
      <c r="F22969" s="148"/>
      <c r="G22969" s="149"/>
      <c r="H22969" s="148"/>
      <c r="I22969"/>
    </row>
    <row r="22970" spans="1:9" x14ac:dyDescent="0.25">
      <c r="A22970"/>
      <c r="B22970"/>
      <c r="C22970"/>
      <c r="D22970"/>
      <c r="E22970" s="148"/>
      <c r="F22970" s="148"/>
      <c r="G22970" s="149"/>
      <c r="H22970" s="148"/>
      <c r="I22970"/>
    </row>
    <row r="22971" spans="1:9" x14ac:dyDescent="0.25">
      <c r="A22971"/>
      <c r="B22971"/>
      <c r="C22971"/>
      <c r="D22971"/>
      <c r="E22971" s="148"/>
      <c r="F22971" s="148"/>
      <c r="G22971" s="149"/>
      <c r="H22971" s="148"/>
      <c r="I22971"/>
    </row>
    <row r="22972" spans="1:9" x14ac:dyDescent="0.25">
      <c r="A22972"/>
      <c r="B22972"/>
      <c r="C22972"/>
      <c r="D22972"/>
      <c r="E22972" s="148"/>
      <c r="F22972" s="148"/>
      <c r="G22972" s="149"/>
      <c r="H22972" s="148"/>
      <c r="I22972"/>
    </row>
    <row r="22973" spans="1:9" x14ac:dyDescent="0.25">
      <c r="A22973"/>
      <c r="B22973"/>
      <c r="C22973"/>
      <c r="D22973"/>
      <c r="E22973" s="148"/>
      <c r="F22973" s="148"/>
      <c r="G22973" s="149"/>
      <c r="H22973" s="148"/>
      <c r="I22973"/>
    </row>
    <row r="22974" spans="1:9" x14ac:dyDescent="0.25">
      <c r="A22974"/>
      <c r="B22974"/>
      <c r="C22974"/>
      <c r="D22974"/>
      <c r="E22974" s="148"/>
      <c r="F22974" s="148"/>
      <c r="G22974" s="149"/>
      <c r="H22974" s="148"/>
      <c r="I22974"/>
    </row>
    <row r="22975" spans="1:9" x14ac:dyDescent="0.25">
      <c r="A22975"/>
      <c r="B22975"/>
      <c r="C22975"/>
      <c r="D22975"/>
      <c r="E22975" s="148"/>
      <c r="F22975" s="148"/>
      <c r="G22975" s="149"/>
      <c r="H22975" s="148"/>
      <c r="I22975"/>
    </row>
    <row r="22976" spans="1:9" x14ac:dyDescent="0.25">
      <c r="A22976"/>
      <c r="B22976"/>
      <c r="C22976"/>
      <c r="D22976"/>
      <c r="E22976" s="148"/>
      <c r="F22976" s="148"/>
      <c r="G22976" s="149"/>
      <c r="H22976" s="148"/>
      <c r="I22976"/>
    </row>
    <row r="22977" spans="1:9" x14ac:dyDescent="0.25">
      <c r="A22977"/>
      <c r="B22977"/>
      <c r="C22977"/>
      <c r="D22977"/>
      <c r="E22977" s="148"/>
      <c r="F22977" s="148"/>
      <c r="G22977" s="149"/>
      <c r="H22977" s="148"/>
      <c r="I22977"/>
    </row>
    <row r="22978" spans="1:9" x14ac:dyDescent="0.25">
      <c r="A22978"/>
      <c r="B22978"/>
      <c r="C22978"/>
      <c r="D22978"/>
      <c r="E22978" s="148"/>
      <c r="F22978" s="148"/>
      <c r="G22978" s="149"/>
      <c r="H22978" s="148"/>
      <c r="I22978"/>
    </row>
    <row r="22979" spans="1:9" x14ac:dyDescent="0.25">
      <c r="A22979"/>
      <c r="B22979"/>
      <c r="C22979"/>
      <c r="D22979"/>
      <c r="E22979" s="148"/>
      <c r="F22979" s="148"/>
      <c r="G22979" s="149"/>
      <c r="H22979" s="148"/>
      <c r="I22979"/>
    </row>
    <row r="22980" spans="1:9" x14ac:dyDescent="0.25">
      <c r="A22980"/>
      <c r="B22980"/>
      <c r="C22980"/>
      <c r="D22980"/>
      <c r="E22980" s="148"/>
      <c r="F22980" s="148"/>
      <c r="G22980" s="149"/>
      <c r="H22980" s="148"/>
      <c r="I22980"/>
    </row>
    <row r="22981" spans="1:9" x14ac:dyDescent="0.25">
      <c r="A22981"/>
      <c r="B22981"/>
      <c r="C22981"/>
      <c r="D22981"/>
      <c r="E22981" s="148"/>
      <c r="F22981" s="148"/>
      <c r="G22981" s="149"/>
      <c r="H22981" s="148"/>
      <c r="I22981"/>
    </row>
    <row r="22982" spans="1:9" x14ac:dyDescent="0.25">
      <c r="A22982"/>
      <c r="B22982"/>
      <c r="C22982"/>
      <c r="D22982"/>
      <c r="E22982" s="148"/>
      <c r="F22982" s="148"/>
      <c r="G22982" s="149"/>
      <c r="H22982" s="148"/>
      <c r="I22982"/>
    </row>
    <row r="22983" spans="1:9" x14ac:dyDescent="0.25">
      <c r="A22983"/>
      <c r="B22983"/>
      <c r="C22983"/>
      <c r="D22983"/>
      <c r="E22983" s="148"/>
      <c r="F22983" s="148"/>
      <c r="G22983" s="149"/>
      <c r="H22983" s="148"/>
      <c r="I22983"/>
    </row>
    <row r="22984" spans="1:9" x14ac:dyDescent="0.25">
      <c r="A22984"/>
      <c r="B22984"/>
      <c r="C22984"/>
      <c r="D22984"/>
      <c r="E22984" s="148"/>
      <c r="F22984" s="148"/>
      <c r="G22984" s="149"/>
      <c r="H22984" s="148"/>
      <c r="I22984"/>
    </row>
    <row r="22985" spans="1:9" x14ac:dyDescent="0.25">
      <c r="A22985"/>
      <c r="B22985"/>
      <c r="C22985"/>
      <c r="D22985"/>
      <c r="E22985" s="148"/>
      <c r="F22985" s="148"/>
      <c r="G22985" s="149"/>
      <c r="H22985" s="148"/>
      <c r="I22985"/>
    </row>
    <row r="22986" spans="1:9" x14ac:dyDescent="0.25">
      <c r="A22986"/>
      <c r="B22986"/>
      <c r="C22986"/>
      <c r="D22986"/>
      <c r="E22986" s="148"/>
      <c r="F22986" s="148"/>
      <c r="G22986" s="149"/>
      <c r="H22986" s="148"/>
      <c r="I22986"/>
    </row>
    <row r="22987" spans="1:9" x14ac:dyDescent="0.25">
      <c r="A22987"/>
      <c r="B22987"/>
      <c r="C22987"/>
      <c r="D22987"/>
      <c r="E22987" s="148"/>
      <c r="F22987" s="148"/>
      <c r="G22987" s="149"/>
      <c r="H22987" s="148"/>
      <c r="I22987"/>
    </row>
    <row r="22988" spans="1:9" x14ac:dyDescent="0.25">
      <c r="A22988"/>
      <c r="B22988"/>
      <c r="C22988"/>
      <c r="D22988"/>
      <c r="E22988" s="148"/>
      <c r="F22988" s="148"/>
      <c r="G22988" s="149"/>
      <c r="H22988" s="148"/>
      <c r="I22988"/>
    </row>
    <row r="22989" spans="1:9" x14ac:dyDescent="0.25">
      <c r="A22989"/>
      <c r="B22989"/>
      <c r="C22989"/>
      <c r="D22989"/>
      <c r="E22989" s="148"/>
      <c r="F22989" s="148"/>
      <c r="G22989" s="149"/>
      <c r="H22989" s="148"/>
      <c r="I22989"/>
    </row>
    <row r="22990" spans="1:9" x14ac:dyDescent="0.25">
      <c r="A22990"/>
      <c r="B22990"/>
      <c r="C22990"/>
      <c r="D22990"/>
      <c r="E22990" s="148"/>
      <c r="F22990" s="148"/>
      <c r="G22990" s="149"/>
      <c r="H22990" s="148"/>
      <c r="I22990"/>
    </row>
    <row r="22991" spans="1:9" x14ac:dyDescent="0.25">
      <c r="A22991"/>
      <c r="B22991"/>
      <c r="C22991"/>
      <c r="D22991"/>
      <c r="E22991" s="148"/>
      <c r="F22991" s="148"/>
      <c r="G22991" s="149"/>
      <c r="H22991" s="148"/>
      <c r="I22991"/>
    </row>
    <row r="22992" spans="1:9" x14ac:dyDescent="0.25">
      <c r="A22992"/>
      <c r="B22992"/>
      <c r="C22992"/>
      <c r="D22992"/>
      <c r="E22992" s="148"/>
      <c r="F22992" s="148"/>
      <c r="G22992" s="149"/>
      <c r="H22992" s="148"/>
      <c r="I22992"/>
    </row>
    <row r="22993" spans="1:9" x14ac:dyDescent="0.25">
      <c r="A22993"/>
      <c r="B22993"/>
      <c r="C22993"/>
      <c r="D22993"/>
      <c r="E22993" s="148"/>
      <c r="F22993" s="148"/>
      <c r="G22993" s="149"/>
      <c r="H22993" s="148"/>
      <c r="I22993"/>
    </row>
    <row r="22994" spans="1:9" x14ac:dyDescent="0.25">
      <c r="A22994"/>
      <c r="B22994"/>
      <c r="C22994"/>
      <c r="D22994"/>
      <c r="E22994" s="148"/>
      <c r="F22994" s="148"/>
      <c r="G22994" s="149"/>
      <c r="H22994" s="148"/>
      <c r="I22994"/>
    </row>
    <row r="22995" spans="1:9" x14ac:dyDescent="0.25">
      <c r="A22995"/>
      <c r="B22995"/>
      <c r="C22995"/>
      <c r="D22995"/>
      <c r="E22995" s="148"/>
      <c r="F22995" s="148"/>
      <c r="G22995" s="149"/>
      <c r="H22995" s="148"/>
      <c r="I22995"/>
    </row>
    <row r="22996" spans="1:9" x14ac:dyDescent="0.25">
      <c r="A22996"/>
      <c r="B22996"/>
      <c r="C22996"/>
      <c r="D22996"/>
      <c r="E22996" s="148"/>
      <c r="F22996" s="148"/>
      <c r="G22996" s="149"/>
      <c r="H22996" s="148"/>
      <c r="I22996"/>
    </row>
    <row r="22997" spans="1:9" x14ac:dyDescent="0.25">
      <c r="A22997"/>
      <c r="B22997"/>
      <c r="C22997"/>
      <c r="D22997"/>
      <c r="E22997" s="148"/>
      <c r="F22997" s="148"/>
      <c r="G22997" s="149"/>
      <c r="H22997" s="148"/>
      <c r="I22997"/>
    </row>
    <row r="22998" spans="1:9" x14ac:dyDescent="0.25">
      <c r="A22998"/>
      <c r="B22998"/>
      <c r="C22998"/>
      <c r="D22998"/>
      <c r="E22998" s="148"/>
      <c r="F22998" s="148"/>
      <c r="G22998" s="149"/>
      <c r="H22998" s="148"/>
      <c r="I22998"/>
    </row>
    <row r="22999" spans="1:9" x14ac:dyDescent="0.25">
      <c r="A22999"/>
      <c r="B22999"/>
      <c r="C22999"/>
      <c r="D22999"/>
      <c r="E22999" s="148"/>
      <c r="F22999" s="148"/>
      <c r="G22999" s="149"/>
      <c r="H22999" s="148"/>
      <c r="I22999"/>
    </row>
    <row r="23000" spans="1:9" x14ac:dyDescent="0.25">
      <c r="A23000"/>
      <c r="B23000"/>
      <c r="C23000"/>
      <c r="D23000"/>
      <c r="E23000" s="148"/>
      <c r="F23000" s="148"/>
      <c r="G23000" s="149"/>
      <c r="H23000" s="148"/>
      <c r="I23000"/>
    </row>
    <row r="23001" spans="1:9" x14ac:dyDescent="0.25">
      <c r="A23001"/>
      <c r="B23001"/>
      <c r="C23001"/>
      <c r="D23001"/>
      <c r="E23001" s="148"/>
      <c r="F23001" s="148"/>
      <c r="G23001" s="149"/>
      <c r="H23001" s="148"/>
      <c r="I23001"/>
    </row>
    <row r="23002" spans="1:9" x14ac:dyDescent="0.25">
      <c r="A23002"/>
      <c r="B23002"/>
      <c r="C23002"/>
      <c r="D23002"/>
      <c r="E23002" s="148"/>
      <c r="F23002" s="148"/>
      <c r="G23002" s="149"/>
      <c r="H23002" s="148"/>
      <c r="I23002"/>
    </row>
    <row r="23003" spans="1:9" x14ac:dyDescent="0.25">
      <c r="A23003"/>
      <c r="B23003"/>
      <c r="C23003"/>
      <c r="D23003"/>
      <c r="E23003" s="148"/>
      <c r="F23003" s="148"/>
      <c r="G23003" s="149"/>
      <c r="H23003" s="148"/>
      <c r="I23003"/>
    </row>
    <row r="23004" spans="1:9" x14ac:dyDescent="0.25">
      <c r="A23004"/>
      <c r="B23004"/>
      <c r="C23004"/>
      <c r="D23004"/>
      <c r="E23004" s="148"/>
      <c r="F23004" s="148"/>
      <c r="G23004" s="149"/>
      <c r="H23004" s="148"/>
      <c r="I23004"/>
    </row>
    <row r="23005" spans="1:9" x14ac:dyDescent="0.25">
      <c r="A23005"/>
      <c r="B23005"/>
      <c r="C23005"/>
      <c r="D23005"/>
      <c r="E23005" s="148"/>
      <c r="F23005" s="148"/>
      <c r="G23005" s="149"/>
      <c r="H23005" s="148"/>
      <c r="I23005"/>
    </row>
    <row r="23006" spans="1:9" x14ac:dyDescent="0.25">
      <c r="A23006"/>
      <c r="B23006"/>
      <c r="C23006"/>
      <c r="D23006"/>
      <c r="E23006" s="148"/>
      <c r="F23006" s="148"/>
      <c r="G23006" s="149"/>
      <c r="H23006" s="148"/>
      <c r="I23006"/>
    </row>
    <row r="23007" spans="1:9" x14ac:dyDescent="0.25">
      <c r="A23007"/>
      <c r="B23007"/>
      <c r="C23007"/>
      <c r="D23007"/>
      <c r="E23007" s="148"/>
      <c r="F23007" s="148"/>
      <c r="G23007" s="149"/>
      <c r="H23007" s="148"/>
      <c r="I23007"/>
    </row>
    <row r="23008" spans="1:9" x14ac:dyDescent="0.25">
      <c r="A23008"/>
      <c r="B23008"/>
      <c r="C23008"/>
      <c r="D23008"/>
      <c r="E23008" s="148"/>
      <c r="F23008" s="148"/>
      <c r="G23008" s="149"/>
      <c r="H23008" s="148"/>
      <c r="I23008"/>
    </row>
    <row r="23009" spans="1:9" x14ac:dyDescent="0.25">
      <c r="A23009"/>
      <c r="B23009"/>
      <c r="C23009"/>
      <c r="D23009"/>
      <c r="E23009" s="148"/>
      <c r="F23009" s="148"/>
      <c r="G23009" s="149"/>
      <c r="H23009" s="148"/>
      <c r="I23009"/>
    </row>
    <row r="23010" spans="1:9" x14ac:dyDescent="0.25">
      <c r="A23010"/>
      <c r="B23010"/>
      <c r="C23010"/>
      <c r="D23010"/>
      <c r="E23010" s="148"/>
      <c r="F23010" s="148"/>
      <c r="G23010" s="149"/>
      <c r="H23010" s="148"/>
      <c r="I23010"/>
    </row>
    <row r="23011" spans="1:9" x14ac:dyDescent="0.25">
      <c r="A23011"/>
      <c r="B23011"/>
      <c r="C23011"/>
      <c r="D23011"/>
      <c r="E23011" s="148"/>
      <c r="F23011" s="148"/>
      <c r="G23011" s="149"/>
      <c r="H23011" s="148"/>
      <c r="I23011"/>
    </row>
    <row r="23012" spans="1:9" x14ac:dyDescent="0.25">
      <c r="A23012"/>
      <c r="B23012"/>
      <c r="C23012"/>
      <c r="D23012"/>
      <c r="E23012" s="148"/>
      <c r="F23012" s="148"/>
      <c r="G23012" s="149"/>
      <c r="H23012" s="148"/>
      <c r="I23012"/>
    </row>
    <row r="23013" spans="1:9" x14ac:dyDescent="0.25">
      <c r="A23013"/>
      <c r="B23013"/>
      <c r="C23013"/>
      <c r="D23013"/>
      <c r="E23013" s="148"/>
      <c r="F23013" s="148"/>
      <c r="G23013" s="149"/>
      <c r="H23013" s="148"/>
      <c r="I23013"/>
    </row>
    <row r="23014" spans="1:9" x14ac:dyDescent="0.25">
      <c r="A23014"/>
      <c r="B23014"/>
      <c r="C23014"/>
      <c r="D23014"/>
      <c r="E23014" s="148"/>
      <c r="F23014" s="148"/>
      <c r="G23014" s="149"/>
      <c r="H23014" s="148"/>
      <c r="I23014"/>
    </row>
    <row r="23015" spans="1:9" x14ac:dyDescent="0.25">
      <c r="A23015"/>
      <c r="B23015"/>
      <c r="C23015"/>
      <c r="D23015"/>
      <c r="E23015" s="148"/>
      <c r="F23015" s="148"/>
      <c r="G23015" s="149"/>
      <c r="H23015" s="148"/>
      <c r="I23015"/>
    </row>
    <row r="23016" spans="1:9" x14ac:dyDescent="0.25">
      <c r="A23016"/>
      <c r="B23016"/>
      <c r="C23016"/>
      <c r="D23016"/>
      <c r="E23016" s="148"/>
      <c r="F23016" s="148"/>
      <c r="G23016" s="149"/>
      <c r="H23016" s="148"/>
      <c r="I23016"/>
    </row>
    <row r="23017" spans="1:9" x14ac:dyDescent="0.25">
      <c r="A23017"/>
      <c r="B23017"/>
      <c r="C23017"/>
      <c r="D23017"/>
      <c r="E23017" s="148"/>
      <c r="F23017" s="148"/>
      <c r="G23017" s="149"/>
      <c r="H23017" s="148"/>
      <c r="I23017"/>
    </row>
    <row r="23018" spans="1:9" x14ac:dyDescent="0.25">
      <c r="A23018"/>
      <c r="B23018"/>
      <c r="C23018"/>
      <c r="D23018"/>
      <c r="E23018" s="148"/>
      <c r="F23018" s="148"/>
      <c r="G23018" s="149"/>
      <c r="H23018" s="148"/>
      <c r="I23018"/>
    </row>
    <row r="23019" spans="1:9" x14ac:dyDescent="0.25">
      <c r="A23019"/>
      <c r="B23019"/>
      <c r="C23019"/>
      <c r="D23019"/>
      <c r="E23019" s="148"/>
      <c r="F23019" s="148"/>
      <c r="G23019" s="149"/>
      <c r="H23019" s="148"/>
      <c r="I23019"/>
    </row>
    <row r="23020" spans="1:9" x14ac:dyDescent="0.25">
      <c r="A23020"/>
      <c r="B23020"/>
      <c r="C23020"/>
      <c r="D23020"/>
      <c r="E23020" s="148"/>
      <c r="F23020" s="148"/>
      <c r="G23020" s="149"/>
      <c r="H23020" s="148"/>
      <c r="I23020"/>
    </row>
    <row r="23021" spans="1:9" x14ac:dyDescent="0.25">
      <c r="A23021"/>
      <c r="B23021"/>
      <c r="C23021"/>
      <c r="D23021"/>
      <c r="E23021" s="148"/>
      <c r="F23021" s="148"/>
      <c r="G23021" s="149"/>
      <c r="H23021" s="148"/>
      <c r="I23021"/>
    </row>
    <row r="23022" spans="1:9" x14ac:dyDescent="0.25">
      <c r="A23022"/>
      <c r="B23022"/>
      <c r="C23022"/>
      <c r="D23022"/>
      <c r="E23022" s="148"/>
      <c r="F23022" s="148"/>
      <c r="G23022" s="149"/>
      <c r="H23022" s="148"/>
      <c r="I23022"/>
    </row>
    <row r="23023" spans="1:9" x14ac:dyDescent="0.25">
      <c r="A23023"/>
      <c r="B23023"/>
      <c r="C23023"/>
      <c r="D23023"/>
      <c r="E23023" s="148"/>
      <c r="F23023" s="148"/>
      <c r="G23023" s="149"/>
      <c r="H23023" s="148"/>
      <c r="I23023"/>
    </row>
    <row r="23024" spans="1:9" x14ac:dyDescent="0.25">
      <c r="A23024"/>
      <c r="B23024"/>
      <c r="C23024"/>
      <c r="D23024"/>
      <c r="E23024" s="148"/>
      <c r="F23024" s="148"/>
      <c r="G23024" s="149"/>
      <c r="H23024" s="148"/>
      <c r="I23024"/>
    </row>
    <row r="23025" spans="1:9" x14ac:dyDescent="0.25">
      <c r="A23025"/>
      <c r="B23025"/>
      <c r="C23025"/>
      <c r="D23025"/>
      <c r="E23025" s="148"/>
      <c r="F23025" s="148"/>
      <c r="G23025" s="149"/>
      <c r="H23025" s="148"/>
      <c r="I23025"/>
    </row>
    <row r="23026" spans="1:9" x14ac:dyDescent="0.25">
      <c r="A23026"/>
      <c r="B23026"/>
      <c r="C23026"/>
      <c r="D23026"/>
      <c r="E23026" s="148"/>
      <c r="F23026" s="148"/>
      <c r="G23026" s="149"/>
      <c r="H23026" s="148"/>
      <c r="I23026"/>
    </row>
    <row r="23027" spans="1:9" x14ac:dyDescent="0.25">
      <c r="A23027"/>
      <c r="B23027"/>
      <c r="C23027"/>
      <c r="D23027"/>
      <c r="E23027" s="148"/>
      <c r="F23027" s="148"/>
      <c r="G23027" s="149"/>
      <c r="H23027" s="148"/>
      <c r="I23027"/>
    </row>
    <row r="23028" spans="1:9" x14ac:dyDescent="0.25">
      <c r="A23028"/>
      <c r="B23028"/>
      <c r="C23028"/>
      <c r="D23028"/>
      <c r="E23028" s="148"/>
      <c r="F23028" s="148"/>
      <c r="G23028" s="149"/>
      <c r="H23028" s="148"/>
      <c r="I23028"/>
    </row>
    <row r="23029" spans="1:9" x14ac:dyDescent="0.25">
      <c r="A23029"/>
      <c r="B23029"/>
      <c r="C23029"/>
      <c r="D23029"/>
      <c r="E23029" s="148"/>
      <c r="F23029" s="148"/>
      <c r="G23029" s="149"/>
      <c r="H23029" s="148"/>
      <c r="I23029"/>
    </row>
    <row r="23030" spans="1:9" x14ac:dyDescent="0.25">
      <c r="A23030"/>
      <c r="B23030"/>
      <c r="C23030"/>
      <c r="D23030"/>
      <c r="E23030" s="148"/>
      <c r="F23030" s="148"/>
      <c r="G23030" s="149"/>
      <c r="H23030" s="148"/>
      <c r="I23030"/>
    </row>
    <row r="23031" spans="1:9" x14ac:dyDescent="0.25">
      <c r="A23031"/>
      <c r="B23031"/>
      <c r="C23031"/>
      <c r="D23031"/>
      <c r="E23031" s="148"/>
      <c r="F23031" s="148"/>
      <c r="G23031" s="149"/>
      <c r="H23031" s="148"/>
      <c r="I23031"/>
    </row>
    <row r="23032" spans="1:9" x14ac:dyDescent="0.25">
      <c r="A23032"/>
      <c r="B23032"/>
      <c r="C23032"/>
      <c r="D23032"/>
      <c r="E23032" s="148"/>
      <c r="F23032" s="148"/>
      <c r="G23032" s="149"/>
      <c r="H23032" s="148"/>
      <c r="I23032"/>
    </row>
    <row r="23033" spans="1:9" x14ac:dyDescent="0.25">
      <c r="A23033"/>
      <c r="B23033"/>
      <c r="C23033"/>
      <c r="D23033"/>
      <c r="E23033" s="148"/>
      <c r="F23033" s="148"/>
      <c r="G23033" s="149"/>
      <c r="H23033" s="148"/>
      <c r="I23033"/>
    </row>
    <row r="23034" spans="1:9" x14ac:dyDescent="0.25">
      <c r="A23034"/>
      <c r="B23034"/>
      <c r="C23034"/>
      <c r="D23034"/>
      <c r="E23034" s="148"/>
      <c r="F23034" s="148"/>
      <c r="G23034" s="149"/>
      <c r="H23034" s="148"/>
      <c r="I23034"/>
    </row>
    <row r="23035" spans="1:9" x14ac:dyDescent="0.25">
      <c r="A23035"/>
      <c r="B23035"/>
      <c r="C23035"/>
      <c r="D23035"/>
      <c r="E23035" s="148"/>
      <c r="F23035" s="148"/>
      <c r="G23035" s="149"/>
      <c r="H23035" s="148"/>
      <c r="I23035"/>
    </row>
    <row r="23036" spans="1:9" x14ac:dyDescent="0.25">
      <c r="A23036"/>
      <c r="B23036"/>
      <c r="C23036"/>
      <c r="D23036"/>
      <c r="E23036" s="148"/>
      <c r="F23036" s="148"/>
      <c r="G23036" s="149"/>
      <c r="H23036" s="148"/>
      <c r="I23036"/>
    </row>
    <row r="23037" spans="1:9" x14ac:dyDescent="0.25">
      <c r="A23037"/>
      <c r="B23037"/>
      <c r="C23037"/>
      <c r="D23037"/>
      <c r="E23037" s="148"/>
      <c r="F23037" s="148"/>
      <c r="G23037" s="149"/>
      <c r="H23037" s="148"/>
      <c r="I23037"/>
    </row>
    <row r="23038" spans="1:9" x14ac:dyDescent="0.25">
      <c r="A23038"/>
      <c r="B23038"/>
      <c r="C23038"/>
      <c r="D23038"/>
      <c r="E23038" s="148"/>
      <c r="F23038" s="148"/>
      <c r="G23038" s="149"/>
      <c r="H23038" s="148"/>
      <c r="I23038"/>
    </row>
    <row r="23039" spans="1:9" x14ac:dyDescent="0.25">
      <c r="A23039"/>
      <c r="B23039"/>
      <c r="C23039"/>
      <c r="D23039"/>
      <c r="E23039" s="148"/>
      <c r="F23039" s="148"/>
      <c r="G23039" s="149"/>
      <c r="H23039" s="148"/>
      <c r="I23039"/>
    </row>
    <row r="23040" spans="1:9" x14ac:dyDescent="0.25">
      <c r="A23040"/>
      <c r="B23040"/>
      <c r="C23040"/>
      <c r="D23040"/>
      <c r="E23040" s="148"/>
      <c r="F23040" s="148"/>
      <c r="G23040" s="149"/>
      <c r="H23040" s="148"/>
      <c r="I23040"/>
    </row>
    <row r="23041" spans="1:9" x14ac:dyDescent="0.25">
      <c r="A23041"/>
      <c r="B23041"/>
      <c r="C23041"/>
      <c r="D23041"/>
      <c r="E23041" s="148"/>
      <c r="F23041" s="148"/>
      <c r="G23041" s="149"/>
      <c r="H23041" s="148"/>
      <c r="I23041"/>
    </row>
    <row r="23042" spans="1:9" x14ac:dyDescent="0.25">
      <c r="A23042"/>
      <c r="B23042"/>
      <c r="C23042"/>
      <c r="D23042"/>
      <c r="E23042" s="148"/>
      <c r="F23042" s="148"/>
      <c r="G23042" s="149"/>
      <c r="H23042" s="148"/>
      <c r="I23042"/>
    </row>
    <row r="23043" spans="1:9" x14ac:dyDescent="0.25">
      <c r="A23043"/>
      <c r="B23043"/>
      <c r="C23043"/>
      <c r="D23043"/>
      <c r="E23043" s="148"/>
      <c r="F23043" s="148"/>
      <c r="G23043" s="149"/>
      <c r="H23043" s="148"/>
      <c r="I23043"/>
    </row>
    <row r="23044" spans="1:9" x14ac:dyDescent="0.25">
      <c r="A23044"/>
      <c r="B23044"/>
      <c r="C23044"/>
      <c r="D23044"/>
      <c r="E23044" s="148"/>
      <c r="F23044" s="148"/>
      <c r="G23044" s="149"/>
      <c r="H23044" s="148"/>
      <c r="I23044"/>
    </row>
    <row r="23045" spans="1:9" x14ac:dyDescent="0.25">
      <c r="A23045"/>
      <c r="B23045"/>
      <c r="C23045"/>
      <c r="D23045"/>
      <c r="E23045" s="148"/>
      <c r="F23045" s="148"/>
      <c r="G23045" s="149"/>
      <c r="H23045" s="148"/>
      <c r="I23045"/>
    </row>
    <row r="23046" spans="1:9" x14ac:dyDescent="0.25">
      <c r="A23046"/>
      <c r="B23046"/>
      <c r="C23046"/>
      <c r="D23046"/>
      <c r="E23046" s="148"/>
      <c r="F23046" s="148"/>
      <c r="G23046" s="149"/>
      <c r="H23046" s="148"/>
      <c r="I23046"/>
    </row>
    <row r="23047" spans="1:9" x14ac:dyDescent="0.25">
      <c r="A23047"/>
      <c r="B23047"/>
      <c r="C23047"/>
      <c r="D23047"/>
      <c r="E23047" s="148"/>
      <c r="F23047" s="148"/>
      <c r="G23047" s="149"/>
      <c r="H23047" s="148"/>
      <c r="I23047"/>
    </row>
    <row r="23048" spans="1:9" x14ac:dyDescent="0.25">
      <c r="A23048"/>
      <c r="B23048"/>
      <c r="C23048"/>
      <c r="D23048"/>
      <c r="E23048" s="148"/>
      <c r="F23048" s="148"/>
      <c r="G23048" s="149"/>
      <c r="H23048" s="148"/>
      <c r="I23048"/>
    </row>
    <row r="23049" spans="1:9" x14ac:dyDescent="0.25">
      <c r="A23049"/>
      <c r="B23049"/>
      <c r="C23049"/>
      <c r="D23049"/>
      <c r="E23049" s="148"/>
      <c r="F23049" s="148"/>
      <c r="G23049" s="149"/>
      <c r="H23049" s="148"/>
      <c r="I23049"/>
    </row>
    <row r="23050" spans="1:9" x14ac:dyDescent="0.25">
      <c r="A23050"/>
      <c r="B23050"/>
      <c r="C23050"/>
      <c r="D23050"/>
      <c r="E23050" s="148"/>
      <c r="F23050" s="148"/>
      <c r="G23050" s="149"/>
      <c r="H23050" s="148"/>
      <c r="I23050"/>
    </row>
    <row r="23051" spans="1:9" x14ac:dyDescent="0.25">
      <c r="A23051"/>
      <c r="B23051"/>
      <c r="C23051"/>
      <c r="D23051"/>
      <c r="E23051" s="148"/>
      <c r="F23051" s="148"/>
      <c r="G23051" s="149"/>
      <c r="H23051" s="148"/>
      <c r="I23051"/>
    </row>
    <row r="23052" spans="1:9" x14ac:dyDescent="0.25">
      <c r="A23052"/>
      <c r="B23052"/>
      <c r="C23052"/>
      <c r="D23052"/>
      <c r="E23052" s="148"/>
      <c r="F23052" s="148"/>
      <c r="G23052" s="149"/>
      <c r="H23052" s="148"/>
      <c r="I23052"/>
    </row>
    <row r="23053" spans="1:9" x14ac:dyDescent="0.25">
      <c r="A23053"/>
      <c r="B23053"/>
      <c r="C23053"/>
      <c r="D23053"/>
      <c r="E23053" s="148"/>
      <c r="F23053" s="148"/>
      <c r="G23053" s="149"/>
      <c r="H23053" s="148"/>
      <c r="I23053"/>
    </row>
    <row r="23054" spans="1:9" x14ac:dyDescent="0.25">
      <c r="A23054"/>
      <c r="B23054"/>
      <c r="C23054"/>
      <c r="D23054"/>
      <c r="E23054" s="148"/>
      <c r="F23054" s="148"/>
      <c r="G23054" s="149"/>
      <c r="H23054" s="148"/>
      <c r="I23054"/>
    </row>
    <row r="23055" spans="1:9" x14ac:dyDescent="0.25">
      <c r="A23055"/>
      <c r="B23055"/>
      <c r="C23055"/>
      <c r="D23055"/>
      <c r="E23055" s="148"/>
      <c r="F23055" s="148"/>
      <c r="G23055" s="149"/>
      <c r="H23055" s="148"/>
      <c r="I23055"/>
    </row>
    <row r="23056" spans="1:9" x14ac:dyDescent="0.25">
      <c r="A23056"/>
      <c r="B23056"/>
      <c r="C23056"/>
      <c r="D23056"/>
      <c r="E23056" s="148"/>
      <c r="F23056" s="148"/>
      <c r="G23056" s="149"/>
      <c r="H23056" s="148"/>
      <c r="I23056"/>
    </row>
    <row r="23057" spans="1:9" x14ac:dyDescent="0.25">
      <c r="A23057"/>
      <c r="B23057"/>
      <c r="C23057"/>
      <c r="D23057"/>
      <c r="E23057" s="148"/>
      <c r="F23057" s="148"/>
      <c r="G23057" s="149"/>
      <c r="H23057" s="148"/>
      <c r="I23057"/>
    </row>
    <row r="23058" spans="1:9" x14ac:dyDescent="0.25">
      <c r="A23058"/>
      <c r="B23058"/>
      <c r="C23058"/>
      <c r="D23058"/>
      <c r="E23058" s="148"/>
      <c r="F23058" s="148"/>
      <c r="G23058" s="149"/>
      <c r="H23058" s="148"/>
      <c r="I23058"/>
    </row>
    <row r="23059" spans="1:9" x14ac:dyDescent="0.25">
      <c r="A23059"/>
      <c r="B23059"/>
      <c r="C23059"/>
      <c r="D23059"/>
      <c r="E23059" s="148"/>
      <c r="F23059" s="148"/>
      <c r="G23059" s="149"/>
      <c r="H23059" s="148"/>
      <c r="I23059"/>
    </row>
    <row r="23060" spans="1:9" x14ac:dyDescent="0.25">
      <c r="A23060"/>
      <c r="B23060"/>
      <c r="C23060"/>
      <c r="D23060"/>
      <c r="E23060" s="148"/>
      <c r="F23060" s="148"/>
      <c r="G23060" s="149"/>
      <c r="H23060" s="148"/>
      <c r="I23060"/>
    </row>
    <row r="23061" spans="1:9" x14ac:dyDescent="0.25">
      <c r="A23061"/>
      <c r="B23061"/>
      <c r="C23061"/>
      <c r="D23061"/>
      <c r="E23061" s="148"/>
      <c r="F23061" s="148"/>
      <c r="G23061" s="149"/>
      <c r="H23061" s="148"/>
      <c r="I23061"/>
    </row>
    <row r="23062" spans="1:9" x14ac:dyDescent="0.25">
      <c r="A23062"/>
      <c r="B23062"/>
      <c r="C23062"/>
      <c r="D23062"/>
      <c r="E23062" s="148"/>
      <c r="F23062" s="148"/>
      <c r="G23062" s="149"/>
      <c r="H23062" s="148"/>
      <c r="I23062"/>
    </row>
    <row r="23063" spans="1:9" x14ac:dyDescent="0.25">
      <c r="A23063"/>
      <c r="B23063"/>
      <c r="C23063"/>
      <c r="D23063"/>
      <c r="E23063" s="148"/>
      <c r="F23063" s="148"/>
      <c r="G23063" s="149"/>
      <c r="H23063" s="148"/>
      <c r="I23063"/>
    </row>
    <row r="23064" spans="1:9" x14ac:dyDescent="0.25">
      <c r="A23064"/>
      <c r="B23064"/>
      <c r="C23064"/>
      <c r="D23064"/>
      <c r="E23064" s="148"/>
      <c r="F23064" s="148"/>
      <c r="G23064" s="149"/>
      <c r="H23064" s="148"/>
      <c r="I23064"/>
    </row>
    <row r="23065" spans="1:9" x14ac:dyDescent="0.25">
      <c r="A23065"/>
      <c r="B23065"/>
      <c r="C23065"/>
      <c r="D23065"/>
      <c r="E23065" s="148"/>
      <c r="F23065" s="148"/>
      <c r="G23065" s="149"/>
      <c r="H23065" s="148"/>
      <c r="I23065"/>
    </row>
    <row r="23066" spans="1:9" x14ac:dyDescent="0.25">
      <c r="A23066"/>
      <c r="B23066"/>
      <c r="C23066"/>
      <c r="D23066"/>
      <c r="E23066" s="148"/>
      <c r="F23066" s="148"/>
      <c r="G23066" s="149"/>
      <c r="H23066" s="148"/>
      <c r="I23066"/>
    </row>
    <row r="23067" spans="1:9" x14ac:dyDescent="0.25">
      <c r="A23067"/>
      <c r="B23067"/>
      <c r="C23067"/>
      <c r="D23067"/>
      <c r="E23067" s="148"/>
      <c r="F23067" s="148"/>
      <c r="G23067" s="149"/>
      <c r="H23067" s="148"/>
      <c r="I23067"/>
    </row>
    <row r="23068" spans="1:9" x14ac:dyDescent="0.25">
      <c r="A23068"/>
      <c r="B23068"/>
      <c r="C23068"/>
      <c r="D23068"/>
      <c r="E23068" s="148"/>
      <c r="F23068" s="148"/>
      <c r="G23068" s="149"/>
      <c r="H23068" s="148"/>
      <c r="I23068"/>
    </row>
    <row r="23069" spans="1:9" x14ac:dyDescent="0.25">
      <c r="A23069"/>
      <c r="B23069"/>
      <c r="C23069"/>
      <c r="D23069"/>
      <c r="E23069" s="148"/>
      <c r="F23069" s="148"/>
      <c r="G23069" s="149"/>
      <c r="H23069" s="148"/>
      <c r="I23069"/>
    </row>
    <row r="23070" spans="1:9" x14ac:dyDescent="0.25">
      <c r="A23070"/>
      <c r="B23070"/>
      <c r="C23070"/>
      <c r="D23070"/>
      <c r="E23070" s="148"/>
      <c r="F23070" s="148"/>
      <c r="G23070" s="149"/>
      <c r="H23070" s="148"/>
      <c r="I23070"/>
    </row>
    <row r="23071" spans="1:9" x14ac:dyDescent="0.25">
      <c r="A23071"/>
      <c r="B23071"/>
      <c r="C23071"/>
      <c r="D23071"/>
      <c r="E23071" s="148"/>
      <c r="F23071" s="148"/>
      <c r="G23071" s="149"/>
      <c r="H23071" s="148"/>
      <c r="I23071"/>
    </row>
    <row r="23072" spans="1:9" x14ac:dyDescent="0.25">
      <c r="A23072"/>
      <c r="B23072"/>
      <c r="C23072"/>
      <c r="D23072"/>
      <c r="E23072" s="148"/>
      <c r="F23072" s="148"/>
      <c r="G23072" s="149"/>
      <c r="H23072" s="148"/>
      <c r="I23072"/>
    </row>
    <row r="23073" spans="1:9" x14ac:dyDescent="0.25">
      <c r="A23073"/>
      <c r="B23073"/>
      <c r="C23073"/>
      <c r="D23073"/>
      <c r="E23073" s="148"/>
      <c r="F23073" s="148"/>
      <c r="G23073" s="149"/>
      <c r="H23073" s="148"/>
      <c r="I23073"/>
    </row>
    <row r="23074" spans="1:9" x14ac:dyDescent="0.25">
      <c r="A23074"/>
      <c r="B23074"/>
      <c r="C23074"/>
      <c r="D23074"/>
      <c r="E23074" s="148"/>
      <c r="F23074" s="148"/>
      <c r="G23074" s="149"/>
      <c r="H23074" s="148"/>
      <c r="I23074"/>
    </row>
    <row r="23075" spans="1:9" x14ac:dyDescent="0.25">
      <c r="A23075"/>
      <c r="B23075"/>
      <c r="C23075"/>
      <c r="D23075"/>
      <c r="E23075" s="148"/>
      <c r="F23075" s="148"/>
      <c r="G23075" s="149"/>
      <c r="H23075" s="148"/>
      <c r="I23075"/>
    </row>
    <row r="23076" spans="1:9" x14ac:dyDescent="0.25">
      <c r="A23076"/>
      <c r="B23076"/>
      <c r="C23076"/>
      <c r="D23076"/>
      <c r="E23076" s="148"/>
      <c r="F23076" s="148"/>
      <c r="G23076" s="149"/>
      <c r="H23076" s="148"/>
      <c r="I23076"/>
    </row>
    <row r="23077" spans="1:9" x14ac:dyDescent="0.25">
      <c r="A23077"/>
      <c r="B23077"/>
      <c r="C23077"/>
      <c r="D23077"/>
      <c r="E23077" s="148"/>
      <c r="F23077" s="148"/>
      <c r="G23077" s="149"/>
      <c r="H23077" s="148"/>
      <c r="I23077"/>
    </row>
    <row r="23078" spans="1:9" x14ac:dyDescent="0.25">
      <c r="A23078"/>
      <c r="B23078"/>
      <c r="C23078"/>
      <c r="D23078"/>
      <c r="E23078" s="148"/>
      <c r="F23078" s="148"/>
      <c r="G23078" s="149"/>
      <c r="H23078" s="148"/>
      <c r="I23078"/>
    </row>
    <row r="23079" spans="1:9" x14ac:dyDescent="0.25">
      <c r="A23079"/>
      <c r="B23079"/>
      <c r="C23079"/>
      <c r="D23079"/>
      <c r="E23079" s="148"/>
      <c r="F23079" s="148"/>
      <c r="G23079" s="149"/>
      <c r="H23079" s="148"/>
      <c r="I23079"/>
    </row>
    <row r="23080" spans="1:9" x14ac:dyDescent="0.25">
      <c r="A23080"/>
      <c r="B23080"/>
      <c r="C23080"/>
      <c r="D23080"/>
      <c r="E23080" s="148"/>
      <c r="F23080" s="148"/>
      <c r="G23080" s="149"/>
      <c r="H23080" s="148"/>
      <c r="I23080"/>
    </row>
    <row r="23081" spans="1:9" x14ac:dyDescent="0.25">
      <c r="A23081"/>
      <c r="B23081"/>
      <c r="C23081"/>
      <c r="D23081"/>
      <c r="E23081" s="148"/>
      <c r="F23081" s="148"/>
      <c r="G23081" s="149"/>
      <c r="H23081" s="148"/>
      <c r="I23081"/>
    </row>
    <row r="23082" spans="1:9" x14ac:dyDescent="0.25">
      <c r="A23082"/>
      <c r="B23082"/>
      <c r="C23082"/>
      <c r="D23082"/>
      <c r="E23082" s="148"/>
      <c r="F23082" s="148"/>
      <c r="G23082" s="149"/>
      <c r="H23082" s="148"/>
      <c r="I23082"/>
    </row>
    <row r="23083" spans="1:9" x14ac:dyDescent="0.25">
      <c r="A23083"/>
      <c r="B23083"/>
      <c r="C23083"/>
      <c r="D23083"/>
      <c r="E23083" s="148"/>
      <c r="F23083" s="148"/>
      <c r="G23083" s="149"/>
      <c r="H23083" s="148"/>
      <c r="I23083"/>
    </row>
    <row r="23084" spans="1:9" x14ac:dyDescent="0.25">
      <c r="A23084"/>
      <c r="B23084"/>
      <c r="C23084"/>
      <c r="D23084"/>
      <c r="E23084" s="148"/>
      <c r="F23084" s="148"/>
      <c r="G23084" s="149"/>
      <c r="H23084" s="148"/>
      <c r="I23084"/>
    </row>
    <row r="23085" spans="1:9" x14ac:dyDescent="0.25">
      <c r="A23085"/>
      <c r="B23085"/>
      <c r="C23085"/>
      <c r="D23085"/>
      <c r="E23085" s="148"/>
      <c r="F23085" s="148"/>
      <c r="G23085" s="149"/>
      <c r="H23085" s="148"/>
      <c r="I23085"/>
    </row>
    <row r="23086" spans="1:9" x14ac:dyDescent="0.25">
      <c r="A23086"/>
      <c r="B23086"/>
      <c r="C23086"/>
      <c r="D23086"/>
      <c r="E23086" s="148"/>
      <c r="F23086" s="148"/>
      <c r="G23086" s="149"/>
      <c r="H23086" s="148"/>
      <c r="I23086"/>
    </row>
    <row r="23087" spans="1:9" x14ac:dyDescent="0.25">
      <c r="A23087"/>
      <c r="B23087"/>
      <c r="C23087"/>
      <c r="D23087"/>
      <c r="E23087" s="148"/>
      <c r="F23087" s="148"/>
      <c r="G23087" s="149"/>
      <c r="H23087" s="148"/>
      <c r="I23087"/>
    </row>
    <row r="23088" spans="1:9" x14ac:dyDescent="0.25">
      <c r="A23088"/>
      <c r="B23088"/>
      <c r="C23088"/>
      <c r="D23088"/>
      <c r="E23088" s="148"/>
      <c r="F23088" s="148"/>
      <c r="G23088" s="149"/>
      <c r="H23088" s="148"/>
      <c r="I23088"/>
    </row>
    <row r="23089" spans="1:9" x14ac:dyDescent="0.25">
      <c r="A23089"/>
      <c r="B23089"/>
      <c r="C23089"/>
      <c r="D23089"/>
      <c r="E23089" s="148"/>
      <c r="F23089" s="148"/>
      <c r="G23089" s="149"/>
      <c r="H23089" s="148"/>
      <c r="I23089"/>
    </row>
    <row r="23090" spans="1:9" x14ac:dyDescent="0.25">
      <c r="A23090"/>
      <c r="B23090"/>
      <c r="C23090"/>
      <c r="D23090"/>
      <c r="E23090" s="148"/>
      <c r="F23090" s="148"/>
      <c r="G23090" s="149"/>
      <c r="H23090" s="148"/>
      <c r="I23090"/>
    </row>
    <row r="23091" spans="1:9" x14ac:dyDescent="0.25">
      <c r="A23091"/>
      <c r="B23091"/>
      <c r="C23091"/>
      <c r="D23091"/>
      <c r="E23091" s="148"/>
      <c r="F23091" s="148"/>
      <c r="G23091" s="149"/>
      <c r="H23091" s="148"/>
      <c r="I23091"/>
    </row>
    <row r="23092" spans="1:9" x14ac:dyDescent="0.25">
      <c r="A23092"/>
      <c r="B23092"/>
      <c r="C23092"/>
      <c r="D23092"/>
      <c r="E23092" s="148"/>
      <c r="F23092" s="148"/>
      <c r="G23092" s="149"/>
      <c r="H23092" s="148"/>
      <c r="I23092"/>
    </row>
    <row r="23093" spans="1:9" x14ac:dyDescent="0.25">
      <c r="A23093"/>
      <c r="B23093"/>
      <c r="C23093"/>
      <c r="D23093"/>
      <c r="E23093" s="148"/>
      <c r="F23093" s="148"/>
      <c r="G23093" s="149"/>
      <c r="H23093" s="148"/>
      <c r="I23093"/>
    </row>
    <row r="23094" spans="1:9" x14ac:dyDescent="0.25">
      <c r="A23094"/>
      <c r="B23094"/>
      <c r="C23094"/>
      <c r="D23094"/>
      <c r="E23094" s="148"/>
      <c r="F23094" s="148"/>
      <c r="G23094" s="149"/>
      <c r="H23094" s="148"/>
      <c r="I23094"/>
    </row>
    <row r="23095" spans="1:9" x14ac:dyDescent="0.25">
      <c r="A23095"/>
      <c r="B23095"/>
      <c r="C23095"/>
      <c r="D23095"/>
      <c r="E23095" s="148"/>
      <c r="F23095" s="148"/>
      <c r="G23095" s="149"/>
      <c r="H23095" s="148"/>
      <c r="I23095"/>
    </row>
    <row r="23096" spans="1:9" x14ac:dyDescent="0.25">
      <c r="A23096"/>
      <c r="B23096"/>
      <c r="C23096"/>
      <c r="D23096"/>
      <c r="E23096" s="148"/>
      <c r="F23096" s="148"/>
      <c r="G23096" s="149"/>
      <c r="H23096" s="148"/>
      <c r="I23096"/>
    </row>
    <row r="23097" spans="1:9" x14ac:dyDescent="0.25">
      <c r="A23097"/>
      <c r="B23097"/>
      <c r="C23097"/>
      <c r="D23097"/>
      <c r="E23097" s="148"/>
      <c r="F23097" s="148"/>
      <c r="G23097" s="149"/>
      <c r="H23097" s="148"/>
      <c r="I23097"/>
    </row>
    <row r="23098" spans="1:9" x14ac:dyDescent="0.25">
      <c r="A23098"/>
      <c r="B23098"/>
      <c r="C23098"/>
      <c r="D23098"/>
      <c r="E23098" s="148"/>
      <c r="F23098" s="148"/>
      <c r="G23098" s="149"/>
      <c r="H23098" s="148"/>
      <c r="I23098"/>
    </row>
    <row r="23099" spans="1:9" x14ac:dyDescent="0.25">
      <c r="A23099"/>
      <c r="B23099"/>
      <c r="C23099"/>
      <c r="D23099"/>
      <c r="E23099" s="148"/>
      <c r="F23099" s="148"/>
      <c r="G23099" s="149"/>
      <c r="H23099" s="148"/>
      <c r="I23099"/>
    </row>
    <row r="23100" spans="1:9" x14ac:dyDescent="0.25">
      <c r="A23100"/>
      <c r="B23100"/>
      <c r="C23100"/>
      <c r="D23100"/>
      <c r="E23100" s="148"/>
      <c r="F23100" s="148"/>
      <c r="G23100" s="149"/>
      <c r="H23100" s="148"/>
      <c r="I23100"/>
    </row>
    <row r="23101" spans="1:9" x14ac:dyDescent="0.25">
      <c r="A23101"/>
      <c r="B23101"/>
      <c r="C23101"/>
      <c r="D23101"/>
      <c r="E23101" s="148"/>
      <c r="F23101" s="148"/>
      <c r="G23101" s="149"/>
      <c r="H23101" s="148"/>
      <c r="I23101"/>
    </row>
    <row r="23102" spans="1:9" x14ac:dyDescent="0.25">
      <c r="A23102"/>
      <c r="B23102"/>
      <c r="C23102"/>
      <c r="D23102"/>
      <c r="E23102" s="148"/>
      <c r="F23102" s="148"/>
      <c r="G23102" s="149"/>
      <c r="H23102" s="148"/>
      <c r="I23102"/>
    </row>
    <row r="23103" spans="1:9" x14ac:dyDescent="0.25">
      <c r="A23103"/>
      <c r="B23103"/>
      <c r="C23103"/>
      <c r="D23103"/>
      <c r="E23103" s="148"/>
      <c r="F23103" s="148"/>
      <c r="G23103" s="149"/>
      <c r="H23103" s="148"/>
      <c r="I23103"/>
    </row>
    <row r="23104" spans="1:9" x14ac:dyDescent="0.25">
      <c r="A23104"/>
      <c r="B23104"/>
      <c r="C23104"/>
      <c r="D23104"/>
      <c r="E23104" s="148"/>
      <c r="F23104" s="148"/>
      <c r="G23104" s="149"/>
      <c r="H23104" s="148"/>
      <c r="I23104"/>
    </row>
    <row r="23105" spans="1:9" x14ac:dyDescent="0.25">
      <c r="A23105"/>
      <c r="B23105"/>
      <c r="C23105"/>
      <c r="D23105"/>
      <c r="E23105" s="148"/>
      <c r="F23105" s="148"/>
      <c r="G23105" s="149"/>
      <c r="H23105" s="148"/>
      <c r="I23105"/>
    </row>
    <row r="23106" spans="1:9" x14ac:dyDescent="0.25">
      <c r="A23106"/>
      <c r="B23106"/>
      <c r="C23106"/>
      <c r="D23106"/>
      <c r="E23106" s="148"/>
      <c r="F23106" s="148"/>
      <c r="G23106" s="149"/>
      <c r="H23106" s="148"/>
      <c r="I23106"/>
    </row>
    <row r="23107" spans="1:9" x14ac:dyDescent="0.25">
      <c r="A23107"/>
      <c r="B23107"/>
      <c r="C23107"/>
      <c r="D23107"/>
      <c r="E23107" s="148"/>
      <c r="F23107" s="148"/>
      <c r="G23107" s="149"/>
      <c r="H23107" s="148"/>
      <c r="I23107"/>
    </row>
    <row r="23108" spans="1:9" x14ac:dyDescent="0.25">
      <c r="A23108"/>
      <c r="B23108"/>
      <c r="C23108"/>
      <c r="D23108"/>
      <c r="E23108" s="148"/>
      <c r="F23108" s="148"/>
      <c r="G23108" s="149"/>
      <c r="H23108" s="148"/>
      <c r="I23108"/>
    </row>
    <row r="23109" spans="1:9" x14ac:dyDescent="0.25">
      <c r="A23109"/>
      <c r="B23109"/>
      <c r="C23109"/>
      <c r="D23109"/>
      <c r="E23109" s="148"/>
      <c r="F23109" s="148"/>
      <c r="G23109" s="149"/>
      <c r="H23109" s="148"/>
      <c r="I23109"/>
    </row>
    <row r="23110" spans="1:9" x14ac:dyDescent="0.25">
      <c r="A23110"/>
      <c r="B23110"/>
      <c r="C23110"/>
      <c r="D23110"/>
      <c r="E23110" s="148"/>
      <c r="F23110" s="148"/>
      <c r="G23110" s="149"/>
      <c r="H23110" s="148"/>
      <c r="I23110"/>
    </row>
    <row r="23111" spans="1:9" x14ac:dyDescent="0.25">
      <c r="A23111"/>
      <c r="B23111"/>
      <c r="C23111"/>
      <c r="D23111"/>
      <c r="E23111" s="148"/>
      <c r="F23111" s="148"/>
      <c r="G23111" s="149"/>
      <c r="H23111" s="148"/>
      <c r="I23111"/>
    </row>
    <row r="23112" spans="1:9" x14ac:dyDescent="0.25">
      <c r="A23112"/>
      <c r="B23112"/>
      <c r="C23112"/>
      <c r="D23112"/>
      <c r="E23112" s="148"/>
      <c r="F23112" s="148"/>
      <c r="G23112" s="149"/>
      <c r="H23112" s="148"/>
      <c r="I23112"/>
    </row>
    <row r="23113" spans="1:9" x14ac:dyDescent="0.25">
      <c r="A23113"/>
      <c r="B23113"/>
      <c r="C23113"/>
      <c r="D23113"/>
      <c r="E23113" s="148"/>
      <c r="F23113" s="148"/>
      <c r="G23113" s="149"/>
      <c r="H23113" s="148"/>
      <c r="I23113"/>
    </row>
    <row r="23114" spans="1:9" x14ac:dyDescent="0.25">
      <c r="A23114"/>
      <c r="B23114"/>
      <c r="C23114"/>
      <c r="D23114"/>
      <c r="E23114" s="148"/>
      <c r="F23114" s="148"/>
      <c r="G23114" s="149"/>
      <c r="H23114" s="148"/>
      <c r="I23114"/>
    </row>
    <row r="23115" spans="1:9" x14ac:dyDescent="0.25">
      <c r="A23115"/>
      <c r="B23115"/>
      <c r="C23115"/>
      <c r="D23115"/>
      <c r="E23115" s="148"/>
      <c r="F23115" s="148"/>
      <c r="G23115" s="149"/>
      <c r="H23115" s="148"/>
      <c r="I23115"/>
    </row>
    <row r="23116" spans="1:9" x14ac:dyDescent="0.25">
      <c r="A23116"/>
      <c r="B23116"/>
      <c r="C23116"/>
      <c r="D23116"/>
      <c r="E23116" s="148"/>
      <c r="F23116" s="148"/>
      <c r="G23116" s="149"/>
      <c r="H23116" s="148"/>
      <c r="I23116"/>
    </row>
    <row r="23117" spans="1:9" x14ac:dyDescent="0.25">
      <c r="A23117"/>
      <c r="B23117"/>
      <c r="C23117"/>
      <c r="D23117"/>
      <c r="E23117" s="148"/>
      <c r="F23117" s="148"/>
      <c r="G23117" s="149"/>
      <c r="H23117" s="148"/>
      <c r="I23117"/>
    </row>
    <row r="23118" spans="1:9" x14ac:dyDescent="0.25">
      <c r="A23118"/>
      <c r="B23118"/>
      <c r="C23118"/>
      <c r="D23118"/>
      <c r="E23118" s="148"/>
      <c r="F23118" s="148"/>
      <c r="G23118" s="149"/>
      <c r="H23118" s="148"/>
      <c r="I23118"/>
    </row>
    <row r="23119" spans="1:9" x14ac:dyDescent="0.25">
      <c r="A23119"/>
      <c r="B23119"/>
      <c r="C23119"/>
      <c r="D23119"/>
      <c r="E23119" s="148"/>
      <c r="F23119" s="148"/>
      <c r="G23119" s="149"/>
      <c r="H23119" s="148"/>
      <c r="I23119"/>
    </row>
    <row r="23120" spans="1:9" x14ac:dyDescent="0.25">
      <c r="A23120"/>
      <c r="B23120"/>
      <c r="C23120"/>
      <c r="D23120"/>
      <c r="E23120" s="148"/>
      <c r="F23120" s="148"/>
      <c r="G23120" s="149"/>
      <c r="H23120" s="148"/>
      <c r="I23120"/>
    </row>
    <row r="23121" spans="1:9" x14ac:dyDescent="0.25">
      <c r="A23121"/>
      <c r="B23121"/>
      <c r="C23121"/>
      <c r="D23121"/>
      <c r="E23121" s="148"/>
      <c r="F23121" s="148"/>
      <c r="G23121" s="149"/>
      <c r="H23121" s="148"/>
      <c r="I23121"/>
    </row>
    <row r="23122" spans="1:9" x14ac:dyDescent="0.25">
      <c r="A23122"/>
      <c r="B23122"/>
      <c r="C23122"/>
      <c r="D23122"/>
      <c r="E23122" s="148"/>
      <c r="F23122" s="148"/>
      <c r="G23122" s="149"/>
      <c r="H23122" s="148"/>
      <c r="I23122"/>
    </row>
    <row r="23123" spans="1:9" x14ac:dyDescent="0.25">
      <c r="A23123"/>
      <c r="B23123"/>
      <c r="C23123"/>
      <c r="D23123"/>
      <c r="E23123" s="148"/>
      <c r="F23123" s="148"/>
      <c r="G23123" s="149"/>
      <c r="H23123" s="148"/>
      <c r="I23123"/>
    </row>
    <row r="23124" spans="1:9" x14ac:dyDescent="0.25">
      <c r="A23124"/>
      <c r="B23124"/>
      <c r="C23124"/>
      <c r="D23124"/>
      <c r="E23124" s="148"/>
      <c r="F23124" s="148"/>
      <c r="G23124" s="149"/>
      <c r="H23124" s="148"/>
      <c r="I23124"/>
    </row>
    <row r="23125" spans="1:9" x14ac:dyDescent="0.25">
      <c r="A23125"/>
      <c r="B23125"/>
      <c r="C23125"/>
      <c r="D23125"/>
      <c r="E23125" s="148"/>
      <c r="F23125" s="148"/>
      <c r="G23125" s="149"/>
      <c r="H23125" s="148"/>
      <c r="I23125"/>
    </row>
    <row r="23126" spans="1:9" x14ac:dyDescent="0.25">
      <c r="A23126"/>
      <c r="B23126"/>
      <c r="C23126"/>
      <c r="D23126"/>
      <c r="E23126" s="148"/>
      <c r="F23126" s="148"/>
      <c r="G23126" s="149"/>
      <c r="H23126" s="148"/>
      <c r="I23126"/>
    </row>
    <row r="23127" spans="1:9" x14ac:dyDescent="0.25">
      <c r="A23127"/>
      <c r="B23127"/>
      <c r="C23127"/>
      <c r="D23127"/>
      <c r="E23127" s="148"/>
      <c r="F23127" s="148"/>
      <c r="G23127" s="149"/>
      <c r="H23127" s="148"/>
      <c r="I23127"/>
    </row>
    <row r="23128" spans="1:9" x14ac:dyDescent="0.25">
      <c r="A23128"/>
      <c r="B23128"/>
      <c r="C23128"/>
      <c r="D23128"/>
      <c r="E23128" s="148"/>
      <c r="F23128" s="148"/>
      <c r="G23128" s="149"/>
      <c r="H23128" s="148"/>
      <c r="I23128"/>
    </row>
    <row r="23129" spans="1:9" x14ac:dyDescent="0.25">
      <c r="A23129"/>
      <c r="B23129"/>
      <c r="C23129"/>
      <c r="D23129"/>
      <c r="E23129" s="148"/>
      <c r="F23129" s="148"/>
      <c r="G23129" s="149"/>
      <c r="H23129" s="148"/>
      <c r="I23129"/>
    </row>
    <row r="23130" spans="1:9" x14ac:dyDescent="0.25">
      <c r="A23130"/>
      <c r="B23130"/>
      <c r="C23130"/>
      <c r="D23130"/>
      <c r="E23130" s="148"/>
      <c r="F23130" s="148"/>
      <c r="G23130" s="149"/>
      <c r="H23130" s="148"/>
      <c r="I23130"/>
    </row>
    <row r="23131" spans="1:9" x14ac:dyDescent="0.25">
      <c r="A23131"/>
      <c r="B23131"/>
      <c r="C23131"/>
      <c r="D23131"/>
      <c r="E23131" s="148"/>
      <c r="F23131" s="148"/>
      <c r="G23131" s="149"/>
      <c r="H23131" s="148"/>
      <c r="I23131"/>
    </row>
    <row r="23132" spans="1:9" x14ac:dyDescent="0.25">
      <c r="A23132"/>
      <c r="B23132"/>
      <c r="C23132"/>
      <c r="D23132"/>
      <c r="E23132" s="148"/>
      <c r="F23132" s="148"/>
      <c r="G23132" s="149"/>
      <c r="H23132" s="148"/>
      <c r="I23132"/>
    </row>
    <row r="23133" spans="1:9" x14ac:dyDescent="0.25">
      <c r="A23133"/>
      <c r="B23133"/>
      <c r="C23133"/>
      <c r="D23133"/>
      <c r="E23133" s="148"/>
      <c r="F23133" s="148"/>
      <c r="G23133" s="149"/>
      <c r="H23133" s="148"/>
      <c r="I23133"/>
    </row>
    <row r="23134" spans="1:9" x14ac:dyDescent="0.25">
      <c r="A23134"/>
      <c r="B23134"/>
      <c r="C23134"/>
      <c r="D23134"/>
      <c r="E23134" s="148"/>
      <c r="F23134" s="148"/>
      <c r="G23134" s="149"/>
      <c r="H23134" s="148"/>
      <c r="I23134"/>
    </row>
    <row r="23135" spans="1:9" x14ac:dyDescent="0.25">
      <c r="A23135"/>
      <c r="B23135"/>
      <c r="C23135"/>
      <c r="D23135"/>
      <c r="E23135" s="148"/>
      <c r="F23135" s="148"/>
      <c r="G23135" s="149"/>
      <c r="H23135" s="148"/>
      <c r="I23135"/>
    </row>
    <row r="23136" spans="1:9" x14ac:dyDescent="0.25">
      <c r="A23136"/>
      <c r="B23136"/>
      <c r="C23136"/>
      <c r="D23136"/>
      <c r="E23136" s="148"/>
      <c r="F23136" s="148"/>
      <c r="G23136" s="149"/>
      <c r="H23136" s="148"/>
      <c r="I23136"/>
    </row>
    <row r="23137" spans="1:9" x14ac:dyDescent="0.25">
      <c r="A23137"/>
      <c r="B23137"/>
      <c r="C23137"/>
      <c r="D23137"/>
      <c r="E23137" s="148"/>
      <c r="F23137" s="148"/>
      <c r="G23137" s="149"/>
      <c r="H23137" s="148"/>
      <c r="I23137"/>
    </row>
    <row r="23138" spans="1:9" x14ac:dyDescent="0.25">
      <c r="A23138"/>
      <c r="B23138"/>
      <c r="C23138"/>
      <c r="D23138"/>
      <c r="E23138" s="148"/>
      <c r="F23138" s="148"/>
      <c r="G23138" s="149"/>
      <c r="H23138" s="148"/>
      <c r="I23138"/>
    </row>
    <row r="23139" spans="1:9" x14ac:dyDescent="0.25">
      <c r="A23139"/>
      <c r="B23139"/>
      <c r="C23139"/>
      <c r="D23139"/>
      <c r="E23139" s="148"/>
      <c r="F23139" s="148"/>
      <c r="G23139" s="149"/>
      <c r="H23139" s="148"/>
      <c r="I23139"/>
    </row>
    <row r="23140" spans="1:9" x14ac:dyDescent="0.25">
      <c r="A23140"/>
      <c r="B23140"/>
      <c r="C23140"/>
      <c r="D23140"/>
      <c r="E23140" s="148"/>
      <c r="F23140" s="148"/>
      <c r="G23140" s="149"/>
      <c r="H23140" s="148"/>
      <c r="I23140"/>
    </row>
    <row r="23141" spans="1:9" x14ac:dyDescent="0.25">
      <c r="A23141"/>
      <c r="B23141"/>
      <c r="C23141"/>
      <c r="D23141"/>
      <c r="E23141" s="148"/>
      <c r="F23141" s="148"/>
      <c r="G23141" s="149"/>
      <c r="H23141" s="148"/>
      <c r="I23141"/>
    </row>
    <row r="23142" spans="1:9" x14ac:dyDescent="0.25">
      <c r="A23142"/>
      <c r="B23142"/>
      <c r="C23142"/>
      <c r="D23142"/>
      <c r="E23142" s="148"/>
      <c r="F23142" s="148"/>
      <c r="G23142" s="149"/>
      <c r="H23142" s="148"/>
      <c r="I23142"/>
    </row>
    <row r="23143" spans="1:9" x14ac:dyDescent="0.25">
      <c r="A23143"/>
      <c r="B23143"/>
      <c r="C23143"/>
      <c r="D23143"/>
      <c r="E23143" s="148"/>
      <c r="F23143" s="148"/>
      <c r="G23143" s="149"/>
      <c r="H23143" s="148"/>
      <c r="I23143"/>
    </row>
    <row r="23144" spans="1:9" x14ac:dyDescent="0.25">
      <c r="A23144"/>
      <c r="B23144"/>
      <c r="C23144"/>
      <c r="D23144"/>
      <c r="E23144" s="148"/>
      <c r="F23144" s="148"/>
      <c r="G23144" s="149"/>
      <c r="H23144" s="148"/>
      <c r="I23144"/>
    </row>
    <row r="23145" spans="1:9" x14ac:dyDescent="0.25">
      <c r="A23145"/>
      <c r="B23145"/>
      <c r="C23145"/>
      <c r="D23145"/>
      <c r="E23145" s="148"/>
      <c r="F23145" s="148"/>
      <c r="G23145" s="149"/>
      <c r="H23145" s="148"/>
      <c r="I23145"/>
    </row>
    <row r="23146" spans="1:9" x14ac:dyDescent="0.25">
      <c r="A23146"/>
      <c r="B23146"/>
      <c r="C23146"/>
      <c r="D23146"/>
      <c r="E23146" s="148"/>
      <c r="F23146" s="148"/>
      <c r="G23146" s="149"/>
      <c r="H23146" s="148"/>
      <c r="I23146"/>
    </row>
    <row r="23147" spans="1:9" x14ac:dyDescent="0.25">
      <c r="A23147"/>
      <c r="B23147"/>
      <c r="C23147"/>
      <c r="D23147"/>
      <c r="E23147" s="148"/>
      <c r="F23147" s="148"/>
      <c r="G23147" s="149"/>
      <c r="H23147" s="148"/>
      <c r="I23147"/>
    </row>
    <row r="23148" spans="1:9" x14ac:dyDescent="0.25">
      <c r="A23148"/>
      <c r="B23148"/>
      <c r="C23148"/>
      <c r="D23148"/>
      <c r="E23148" s="148"/>
      <c r="F23148" s="148"/>
      <c r="G23148" s="149"/>
      <c r="H23148" s="148"/>
      <c r="I23148"/>
    </row>
    <row r="23149" spans="1:9" x14ac:dyDescent="0.25">
      <c r="A23149"/>
      <c r="B23149"/>
      <c r="C23149"/>
      <c r="D23149"/>
      <c r="E23149" s="148"/>
      <c r="F23149" s="148"/>
      <c r="G23149" s="149"/>
      <c r="H23149" s="148"/>
      <c r="I23149"/>
    </row>
    <row r="23150" spans="1:9" x14ac:dyDescent="0.25">
      <c r="A23150"/>
      <c r="B23150"/>
      <c r="C23150"/>
      <c r="D23150"/>
      <c r="E23150" s="148"/>
      <c r="F23150" s="148"/>
      <c r="G23150" s="149"/>
      <c r="H23150" s="148"/>
      <c r="I23150"/>
    </row>
    <row r="23151" spans="1:9" x14ac:dyDescent="0.25">
      <c r="A23151"/>
      <c r="B23151"/>
      <c r="C23151"/>
      <c r="D23151"/>
      <c r="E23151" s="148"/>
      <c r="F23151" s="148"/>
      <c r="G23151" s="149"/>
      <c r="H23151" s="148"/>
      <c r="I23151"/>
    </row>
    <row r="23152" spans="1:9" x14ac:dyDescent="0.25">
      <c r="A23152"/>
      <c r="B23152"/>
      <c r="C23152"/>
      <c r="D23152"/>
      <c r="E23152" s="148"/>
      <c r="F23152" s="148"/>
      <c r="G23152" s="149"/>
      <c r="H23152" s="148"/>
      <c r="I23152"/>
    </row>
    <row r="23153" spans="1:9" x14ac:dyDescent="0.25">
      <c r="A23153"/>
      <c r="B23153"/>
      <c r="C23153"/>
      <c r="D23153"/>
      <c r="E23153" s="148"/>
      <c r="F23153" s="148"/>
      <c r="G23153" s="149"/>
      <c r="H23153" s="148"/>
      <c r="I23153"/>
    </row>
    <row r="23154" spans="1:9" x14ac:dyDescent="0.25">
      <c r="A23154"/>
      <c r="B23154"/>
      <c r="C23154"/>
      <c r="D23154"/>
      <c r="E23154" s="148"/>
      <c r="F23154" s="148"/>
      <c r="G23154" s="149"/>
      <c r="H23154" s="148"/>
      <c r="I23154"/>
    </row>
    <row r="23155" spans="1:9" x14ac:dyDescent="0.25">
      <c r="A23155"/>
      <c r="B23155"/>
      <c r="C23155"/>
      <c r="D23155"/>
      <c r="E23155" s="148"/>
      <c r="F23155" s="148"/>
      <c r="G23155" s="149"/>
      <c r="H23155" s="148"/>
      <c r="I23155"/>
    </row>
    <row r="23156" spans="1:9" x14ac:dyDescent="0.25">
      <c r="A23156"/>
      <c r="B23156"/>
      <c r="C23156"/>
      <c r="D23156"/>
      <c r="E23156" s="148"/>
      <c r="F23156" s="148"/>
      <c r="G23156" s="149"/>
      <c r="H23156" s="148"/>
      <c r="I23156"/>
    </row>
    <row r="23157" spans="1:9" x14ac:dyDescent="0.25">
      <c r="A23157"/>
      <c r="B23157"/>
      <c r="C23157"/>
      <c r="D23157"/>
      <c r="E23157" s="148"/>
      <c r="F23157" s="148"/>
      <c r="G23157" s="149"/>
      <c r="H23157" s="148"/>
      <c r="I23157"/>
    </row>
    <row r="23158" spans="1:9" x14ac:dyDescent="0.25">
      <c r="A23158"/>
      <c r="B23158"/>
      <c r="C23158"/>
      <c r="D23158"/>
      <c r="E23158" s="148"/>
      <c r="F23158" s="148"/>
      <c r="G23158" s="149"/>
      <c r="H23158" s="148"/>
      <c r="I23158"/>
    </row>
    <row r="23159" spans="1:9" x14ac:dyDescent="0.25">
      <c r="A23159"/>
      <c r="B23159"/>
      <c r="C23159"/>
      <c r="D23159"/>
      <c r="E23159" s="148"/>
      <c r="F23159" s="148"/>
      <c r="G23159" s="149"/>
      <c r="H23159" s="148"/>
      <c r="I23159"/>
    </row>
    <row r="23160" spans="1:9" x14ac:dyDescent="0.25">
      <c r="A23160"/>
      <c r="B23160"/>
      <c r="C23160"/>
      <c r="D23160"/>
      <c r="E23160" s="148"/>
      <c r="F23160" s="148"/>
      <c r="G23160" s="149"/>
      <c r="H23160" s="148"/>
      <c r="I23160"/>
    </row>
    <row r="23161" spans="1:9" x14ac:dyDescent="0.25">
      <c r="A23161"/>
      <c r="B23161"/>
      <c r="C23161"/>
      <c r="D23161"/>
      <c r="E23161" s="148"/>
      <c r="F23161" s="148"/>
      <c r="G23161" s="149"/>
      <c r="H23161" s="148"/>
      <c r="I23161"/>
    </row>
    <row r="23162" spans="1:9" x14ac:dyDescent="0.25">
      <c r="A23162"/>
      <c r="B23162"/>
      <c r="C23162"/>
      <c r="D23162"/>
      <c r="E23162" s="148"/>
      <c r="F23162" s="148"/>
      <c r="G23162" s="149"/>
      <c r="H23162" s="148"/>
      <c r="I23162"/>
    </row>
    <row r="23163" spans="1:9" x14ac:dyDescent="0.25">
      <c r="A23163"/>
      <c r="B23163"/>
      <c r="C23163"/>
      <c r="D23163"/>
      <c r="E23163" s="148"/>
      <c r="F23163" s="148"/>
      <c r="G23163" s="149"/>
      <c r="H23163" s="148"/>
      <c r="I23163"/>
    </row>
    <row r="23164" spans="1:9" x14ac:dyDescent="0.25">
      <c r="A23164"/>
      <c r="B23164"/>
      <c r="C23164"/>
      <c r="D23164"/>
      <c r="E23164" s="148"/>
      <c r="F23164" s="148"/>
      <c r="G23164" s="149"/>
      <c r="H23164" s="148"/>
      <c r="I23164"/>
    </row>
    <row r="23165" spans="1:9" x14ac:dyDescent="0.25">
      <c r="A23165"/>
      <c r="B23165"/>
      <c r="C23165"/>
      <c r="D23165"/>
      <c r="E23165" s="148"/>
      <c r="F23165" s="148"/>
      <c r="G23165" s="149"/>
      <c r="H23165" s="148"/>
      <c r="I23165"/>
    </row>
    <row r="23166" spans="1:9" x14ac:dyDescent="0.25">
      <c r="A23166"/>
      <c r="B23166"/>
      <c r="C23166"/>
      <c r="D23166"/>
      <c r="E23166" s="148"/>
      <c r="F23166" s="148"/>
      <c r="G23166" s="149"/>
      <c r="H23166" s="148"/>
      <c r="I23166"/>
    </row>
    <row r="23167" spans="1:9" x14ac:dyDescent="0.25">
      <c r="A23167"/>
      <c r="B23167"/>
      <c r="C23167"/>
      <c r="D23167"/>
      <c r="E23167" s="148"/>
      <c r="F23167" s="148"/>
      <c r="G23167" s="149"/>
      <c r="H23167" s="148"/>
      <c r="I23167"/>
    </row>
    <row r="23168" spans="1:9" x14ac:dyDescent="0.25">
      <c r="A23168"/>
      <c r="B23168"/>
      <c r="C23168"/>
      <c r="D23168"/>
      <c r="E23168" s="148"/>
      <c r="F23168" s="148"/>
      <c r="G23168" s="149"/>
      <c r="H23168" s="148"/>
      <c r="I23168"/>
    </row>
    <row r="23169" spans="1:9" x14ac:dyDescent="0.25">
      <c r="A23169"/>
      <c r="B23169"/>
      <c r="C23169"/>
      <c r="D23169"/>
      <c r="E23169" s="148"/>
      <c r="F23169" s="148"/>
      <c r="G23169" s="149"/>
      <c r="H23169" s="148"/>
      <c r="I23169"/>
    </row>
    <row r="23170" spans="1:9" x14ac:dyDescent="0.25">
      <c r="A23170"/>
      <c r="B23170"/>
      <c r="C23170"/>
      <c r="D23170"/>
      <c r="E23170" s="148"/>
      <c r="F23170" s="148"/>
      <c r="G23170" s="149"/>
      <c r="H23170" s="148"/>
      <c r="I23170"/>
    </row>
    <row r="23171" spans="1:9" x14ac:dyDescent="0.25">
      <c r="A23171"/>
      <c r="B23171"/>
      <c r="C23171"/>
      <c r="D23171"/>
      <c r="E23171" s="148"/>
      <c r="F23171" s="148"/>
      <c r="G23171" s="149"/>
      <c r="H23171" s="148"/>
      <c r="I23171"/>
    </row>
    <row r="23172" spans="1:9" x14ac:dyDescent="0.25">
      <c r="A23172"/>
      <c r="B23172"/>
      <c r="C23172"/>
      <c r="D23172"/>
      <c r="E23172" s="148"/>
      <c r="F23172" s="148"/>
      <c r="G23172" s="149"/>
      <c r="H23172" s="148"/>
      <c r="I23172"/>
    </row>
    <row r="23173" spans="1:9" x14ac:dyDescent="0.25">
      <c r="A23173"/>
      <c r="B23173"/>
      <c r="C23173"/>
      <c r="D23173"/>
      <c r="E23173" s="148"/>
      <c r="F23173" s="148"/>
      <c r="G23173" s="149"/>
      <c r="H23173" s="148"/>
      <c r="I23173"/>
    </row>
    <row r="23174" spans="1:9" x14ac:dyDescent="0.25">
      <c r="A23174"/>
      <c r="B23174"/>
      <c r="C23174"/>
      <c r="D23174"/>
      <c r="E23174" s="148"/>
      <c r="F23174" s="148"/>
      <c r="G23174" s="149"/>
      <c r="H23174" s="148"/>
      <c r="I23174"/>
    </row>
    <row r="23175" spans="1:9" x14ac:dyDescent="0.25">
      <c r="A23175"/>
      <c r="B23175"/>
      <c r="C23175"/>
      <c r="D23175"/>
      <c r="E23175" s="148"/>
      <c r="F23175" s="148"/>
      <c r="G23175" s="149"/>
      <c r="H23175" s="148"/>
      <c r="I23175"/>
    </row>
    <row r="23176" spans="1:9" x14ac:dyDescent="0.25">
      <c r="A23176"/>
      <c r="B23176"/>
      <c r="C23176"/>
      <c r="D23176"/>
      <c r="E23176" s="148"/>
      <c r="F23176" s="148"/>
      <c r="G23176" s="149"/>
      <c r="H23176" s="148"/>
      <c r="I23176"/>
    </row>
    <row r="23177" spans="1:9" x14ac:dyDescent="0.25">
      <c r="A23177"/>
      <c r="B23177"/>
      <c r="C23177"/>
      <c r="D23177"/>
      <c r="E23177" s="148"/>
      <c r="F23177" s="148"/>
      <c r="G23177" s="149"/>
      <c r="H23177" s="148"/>
      <c r="I23177"/>
    </row>
    <row r="23178" spans="1:9" x14ac:dyDescent="0.25">
      <c r="A23178"/>
      <c r="B23178"/>
      <c r="C23178"/>
      <c r="D23178"/>
      <c r="E23178" s="148"/>
      <c r="F23178" s="148"/>
      <c r="G23178" s="149"/>
      <c r="H23178" s="148"/>
      <c r="I23178"/>
    </row>
    <row r="23179" spans="1:9" x14ac:dyDescent="0.25">
      <c r="A23179"/>
      <c r="B23179"/>
      <c r="C23179"/>
      <c r="D23179"/>
      <c r="E23179" s="148"/>
      <c r="F23179" s="148"/>
      <c r="G23179" s="149"/>
      <c r="H23179" s="148"/>
      <c r="I23179"/>
    </row>
    <row r="23180" spans="1:9" x14ac:dyDescent="0.25">
      <c r="A23180"/>
      <c r="B23180"/>
      <c r="C23180"/>
      <c r="D23180"/>
      <c r="E23180" s="148"/>
      <c r="F23180" s="148"/>
      <c r="G23180" s="149"/>
      <c r="H23180" s="148"/>
      <c r="I23180"/>
    </row>
    <row r="23181" spans="1:9" x14ac:dyDescent="0.25">
      <c r="A23181"/>
      <c r="B23181"/>
      <c r="C23181"/>
      <c r="D23181"/>
      <c r="E23181" s="148"/>
      <c r="F23181" s="148"/>
      <c r="G23181" s="149"/>
      <c r="H23181" s="148"/>
      <c r="I23181"/>
    </row>
    <row r="23182" spans="1:9" x14ac:dyDescent="0.25">
      <c r="A23182"/>
      <c r="B23182"/>
      <c r="C23182"/>
      <c r="D23182"/>
      <c r="E23182" s="148"/>
      <c r="F23182" s="148"/>
      <c r="G23182" s="149"/>
      <c r="H23182" s="148"/>
      <c r="I23182"/>
    </row>
    <row r="23183" spans="1:9" x14ac:dyDescent="0.25">
      <c r="A23183"/>
      <c r="B23183"/>
      <c r="C23183"/>
      <c r="D23183"/>
      <c r="E23183" s="148"/>
      <c r="F23183" s="148"/>
      <c r="G23183" s="149"/>
      <c r="H23183" s="148"/>
      <c r="I23183"/>
    </row>
    <row r="23184" spans="1:9" x14ac:dyDescent="0.25">
      <c r="A23184"/>
      <c r="B23184"/>
      <c r="C23184"/>
      <c r="D23184"/>
      <c r="E23184" s="148"/>
      <c r="F23184" s="148"/>
      <c r="G23184" s="149"/>
      <c r="H23184" s="148"/>
      <c r="I23184"/>
    </row>
    <row r="23185" spans="1:9" x14ac:dyDescent="0.25">
      <c r="A23185"/>
      <c r="B23185"/>
      <c r="C23185"/>
      <c r="D23185"/>
      <c r="E23185" s="148"/>
      <c r="F23185" s="148"/>
      <c r="G23185" s="149"/>
      <c r="H23185" s="148"/>
      <c r="I23185"/>
    </row>
    <row r="23186" spans="1:9" x14ac:dyDescent="0.25">
      <c r="A23186"/>
      <c r="B23186"/>
      <c r="C23186"/>
      <c r="D23186"/>
      <c r="E23186" s="148"/>
      <c r="F23186" s="148"/>
      <c r="G23186" s="149"/>
      <c r="H23186" s="148"/>
      <c r="I23186"/>
    </row>
    <row r="23187" spans="1:9" x14ac:dyDescent="0.25">
      <c r="A23187"/>
      <c r="B23187"/>
      <c r="C23187"/>
      <c r="D23187"/>
      <c r="E23187" s="148"/>
      <c r="F23187" s="148"/>
      <c r="G23187" s="149"/>
      <c r="H23187" s="148"/>
      <c r="I23187"/>
    </row>
    <row r="23188" spans="1:9" x14ac:dyDescent="0.25">
      <c r="A23188"/>
      <c r="B23188"/>
      <c r="C23188"/>
      <c r="D23188"/>
      <c r="E23188" s="148"/>
      <c r="F23188" s="148"/>
      <c r="G23188" s="149"/>
      <c r="H23188" s="148"/>
      <c r="I23188"/>
    </row>
    <row r="23189" spans="1:9" x14ac:dyDescent="0.25">
      <c r="A23189"/>
      <c r="B23189"/>
      <c r="C23189"/>
      <c r="D23189"/>
      <c r="E23189" s="148"/>
      <c r="F23189" s="148"/>
      <c r="G23189" s="149"/>
      <c r="H23189" s="148"/>
      <c r="I23189"/>
    </row>
    <row r="23190" spans="1:9" x14ac:dyDescent="0.25">
      <c r="A23190"/>
      <c r="B23190"/>
      <c r="C23190"/>
      <c r="D23190"/>
      <c r="E23190" s="148"/>
      <c r="F23190" s="148"/>
      <c r="G23190" s="149"/>
      <c r="H23190" s="148"/>
      <c r="I23190"/>
    </row>
    <row r="23191" spans="1:9" x14ac:dyDescent="0.25">
      <c r="A23191"/>
      <c r="B23191"/>
      <c r="C23191"/>
      <c r="D23191"/>
      <c r="E23191" s="148"/>
      <c r="F23191" s="148"/>
      <c r="G23191" s="149"/>
      <c r="H23191" s="148"/>
      <c r="I23191"/>
    </row>
    <row r="23192" spans="1:9" x14ac:dyDescent="0.25">
      <c r="A23192"/>
      <c r="B23192"/>
      <c r="C23192"/>
      <c r="D23192"/>
      <c r="E23192" s="148"/>
      <c r="F23192" s="148"/>
      <c r="G23192" s="149"/>
      <c r="H23192" s="148"/>
      <c r="I23192"/>
    </row>
    <row r="23193" spans="1:9" x14ac:dyDescent="0.25">
      <c r="A23193"/>
      <c r="B23193"/>
      <c r="C23193"/>
      <c r="D23193"/>
      <c r="E23193" s="148"/>
      <c r="F23193" s="148"/>
      <c r="G23193" s="149"/>
      <c r="H23193" s="148"/>
      <c r="I23193"/>
    </row>
    <row r="23194" spans="1:9" x14ac:dyDescent="0.25">
      <c r="A23194"/>
      <c r="B23194"/>
      <c r="C23194"/>
      <c r="D23194"/>
      <c r="E23194" s="148"/>
      <c r="F23194" s="148"/>
      <c r="G23194" s="149"/>
      <c r="H23194" s="148"/>
      <c r="I23194"/>
    </row>
    <row r="23195" spans="1:9" x14ac:dyDescent="0.25">
      <c r="A23195"/>
      <c r="B23195"/>
      <c r="C23195"/>
      <c r="D23195"/>
      <c r="E23195" s="148"/>
      <c r="F23195" s="148"/>
      <c r="G23195" s="149"/>
      <c r="H23195" s="148"/>
      <c r="I23195"/>
    </row>
    <row r="23196" spans="1:9" x14ac:dyDescent="0.25">
      <c r="A23196"/>
      <c r="B23196"/>
      <c r="C23196"/>
      <c r="D23196"/>
      <c r="E23196" s="148"/>
      <c r="F23196" s="148"/>
      <c r="G23196" s="149"/>
      <c r="H23196" s="148"/>
      <c r="I23196"/>
    </row>
    <row r="23197" spans="1:9" x14ac:dyDescent="0.25">
      <c r="A23197"/>
      <c r="B23197"/>
      <c r="C23197"/>
      <c r="D23197"/>
      <c r="E23197" s="148"/>
      <c r="F23197" s="148"/>
      <c r="G23197" s="149"/>
      <c r="H23197" s="148"/>
      <c r="I23197"/>
    </row>
    <row r="23198" spans="1:9" x14ac:dyDescent="0.25">
      <c r="A23198"/>
      <c r="B23198"/>
      <c r="C23198"/>
      <c r="D23198"/>
      <c r="E23198" s="148"/>
      <c r="F23198" s="148"/>
      <c r="G23198" s="149"/>
      <c r="H23198" s="148"/>
      <c r="I23198"/>
    </row>
    <row r="23199" spans="1:9" x14ac:dyDescent="0.25">
      <c r="A23199"/>
      <c r="B23199"/>
      <c r="C23199"/>
      <c r="D23199"/>
      <c r="E23199" s="148"/>
      <c r="F23199" s="148"/>
      <c r="G23199" s="149"/>
      <c r="H23199" s="148"/>
      <c r="I23199"/>
    </row>
    <row r="23200" spans="1:9" x14ac:dyDescent="0.25">
      <c r="A23200"/>
      <c r="B23200"/>
      <c r="C23200"/>
      <c r="D23200"/>
      <c r="E23200" s="148"/>
      <c r="F23200" s="148"/>
      <c r="G23200" s="149"/>
      <c r="H23200" s="148"/>
      <c r="I23200"/>
    </row>
    <row r="23201" spans="1:9" x14ac:dyDescent="0.25">
      <c r="A23201"/>
      <c r="B23201"/>
      <c r="C23201"/>
      <c r="D23201"/>
      <c r="E23201" s="148"/>
      <c r="F23201" s="148"/>
      <c r="G23201" s="149"/>
      <c r="H23201" s="148"/>
      <c r="I23201"/>
    </row>
    <row r="23202" spans="1:9" x14ac:dyDescent="0.25">
      <c r="A23202"/>
      <c r="B23202"/>
      <c r="C23202"/>
      <c r="D23202"/>
      <c r="E23202" s="148"/>
      <c r="F23202" s="148"/>
      <c r="G23202" s="149"/>
      <c r="H23202" s="148"/>
      <c r="I23202"/>
    </row>
    <row r="23203" spans="1:9" x14ac:dyDescent="0.25">
      <c r="A23203"/>
      <c r="B23203"/>
      <c r="C23203"/>
      <c r="D23203"/>
      <c r="E23203" s="148"/>
      <c r="F23203" s="148"/>
      <c r="G23203" s="149"/>
      <c r="H23203" s="148"/>
      <c r="I23203"/>
    </row>
    <row r="23204" spans="1:9" x14ac:dyDescent="0.25">
      <c r="A23204"/>
      <c r="B23204"/>
      <c r="C23204"/>
      <c r="D23204"/>
      <c r="E23204" s="148"/>
      <c r="F23204" s="148"/>
      <c r="G23204" s="149"/>
      <c r="H23204" s="148"/>
      <c r="I23204"/>
    </row>
    <row r="23205" spans="1:9" x14ac:dyDescent="0.25">
      <c r="A23205"/>
      <c r="B23205"/>
      <c r="C23205"/>
      <c r="D23205"/>
      <c r="E23205" s="148"/>
      <c r="F23205" s="148"/>
      <c r="G23205" s="149"/>
      <c r="H23205" s="148"/>
      <c r="I23205"/>
    </row>
    <row r="23206" spans="1:9" x14ac:dyDescent="0.25">
      <c r="A23206"/>
      <c r="B23206"/>
      <c r="C23206"/>
      <c r="D23206"/>
      <c r="E23206" s="148"/>
      <c r="F23206" s="148"/>
      <c r="G23206" s="149"/>
      <c r="H23206" s="148"/>
      <c r="I23206"/>
    </row>
    <row r="23207" spans="1:9" x14ac:dyDescent="0.25">
      <c r="A23207"/>
      <c r="B23207"/>
      <c r="C23207"/>
      <c r="D23207"/>
      <c r="E23207" s="148"/>
      <c r="F23207" s="148"/>
      <c r="G23207" s="149"/>
      <c r="H23207" s="148"/>
      <c r="I23207"/>
    </row>
    <row r="23208" spans="1:9" x14ac:dyDescent="0.25">
      <c r="A23208"/>
      <c r="B23208"/>
      <c r="C23208"/>
      <c r="D23208"/>
      <c r="E23208" s="148"/>
      <c r="F23208" s="148"/>
      <c r="G23208" s="149"/>
      <c r="H23208" s="148"/>
      <c r="I23208"/>
    </row>
    <row r="23209" spans="1:9" x14ac:dyDescent="0.25">
      <c r="A23209"/>
      <c r="B23209"/>
      <c r="C23209"/>
      <c r="D23209"/>
      <c r="E23209" s="148"/>
      <c r="F23209" s="148"/>
      <c r="G23209" s="149"/>
      <c r="H23209" s="148"/>
      <c r="I23209"/>
    </row>
    <row r="23210" spans="1:9" x14ac:dyDescent="0.25">
      <c r="A23210"/>
      <c r="B23210"/>
      <c r="C23210"/>
      <c r="D23210"/>
      <c r="E23210" s="148"/>
      <c r="F23210" s="148"/>
      <c r="G23210" s="149"/>
      <c r="H23210" s="148"/>
      <c r="I23210"/>
    </row>
    <row r="23211" spans="1:9" x14ac:dyDescent="0.25">
      <c r="A23211"/>
      <c r="B23211"/>
      <c r="C23211"/>
      <c r="D23211"/>
      <c r="E23211" s="148"/>
      <c r="F23211" s="148"/>
      <c r="G23211" s="149"/>
      <c r="H23211" s="148"/>
      <c r="I23211"/>
    </row>
    <row r="23212" spans="1:9" x14ac:dyDescent="0.25">
      <c r="A23212"/>
      <c r="B23212"/>
      <c r="C23212"/>
      <c r="D23212"/>
      <c r="E23212" s="148"/>
      <c r="F23212" s="148"/>
      <c r="G23212" s="149"/>
      <c r="H23212" s="148"/>
      <c r="I23212"/>
    </row>
    <row r="23213" spans="1:9" x14ac:dyDescent="0.25">
      <c r="A23213"/>
      <c r="B23213"/>
      <c r="C23213"/>
      <c r="D23213"/>
      <c r="E23213" s="148"/>
      <c r="F23213" s="148"/>
      <c r="G23213" s="149"/>
      <c r="H23213" s="148"/>
      <c r="I23213"/>
    </row>
    <row r="23214" spans="1:9" x14ac:dyDescent="0.25">
      <c r="A23214"/>
      <c r="B23214"/>
      <c r="C23214"/>
      <c r="D23214"/>
      <c r="E23214" s="148"/>
      <c r="F23214" s="148"/>
      <c r="G23214" s="149"/>
      <c r="H23214" s="148"/>
      <c r="I23214"/>
    </row>
    <row r="23215" spans="1:9" x14ac:dyDescent="0.25">
      <c r="A23215"/>
      <c r="B23215"/>
      <c r="C23215"/>
      <c r="D23215"/>
      <c r="E23215" s="148"/>
      <c r="F23215" s="148"/>
      <c r="G23215" s="149"/>
      <c r="H23215" s="148"/>
      <c r="I23215"/>
    </row>
    <row r="23216" spans="1:9" x14ac:dyDescent="0.25">
      <c r="A23216"/>
      <c r="B23216"/>
      <c r="C23216"/>
      <c r="D23216"/>
      <c r="E23216" s="148"/>
      <c r="F23216" s="148"/>
      <c r="G23216" s="149"/>
      <c r="H23216" s="148"/>
      <c r="I23216"/>
    </row>
    <row r="23217" spans="1:9" x14ac:dyDescent="0.25">
      <c r="A23217"/>
      <c r="B23217"/>
      <c r="C23217"/>
      <c r="D23217"/>
      <c r="E23217" s="148"/>
      <c r="F23217" s="148"/>
      <c r="G23217" s="149"/>
      <c r="H23217" s="148"/>
      <c r="I23217"/>
    </row>
    <row r="23218" spans="1:9" x14ac:dyDescent="0.25">
      <c r="A23218"/>
      <c r="B23218"/>
      <c r="C23218"/>
      <c r="D23218"/>
      <c r="E23218" s="148"/>
      <c r="F23218" s="148"/>
      <c r="G23218" s="149"/>
      <c r="H23218" s="148"/>
      <c r="I23218"/>
    </row>
    <row r="23219" spans="1:9" x14ac:dyDescent="0.25">
      <c r="A23219"/>
      <c r="B23219"/>
      <c r="C23219"/>
      <c r="D23219"/>
      <c r="E23219" s="148"/>
      <c r="F23219" s="148"/>
      <c r="G23219" s="149"/>
      <c r="H23219" s="148"/>
      <c r="I23219"/>
    </row>
    <row r="23220" spans="1:9" x14ac:dyDescent="0.25">
      <c r="A23220"/>
      <c r="B23220"/>
      <c r="C23220"/>
      <c r="D23220"/>
      <c r="E23220" s="148"/>
      <c r="F23220" s="148"/>
      <c r="G23220" s="149"/>
      <c r="H23220" s="148"/>
      <c r="I23220"/>
    </row>
    <row r="23221" spans="1:9" x14ac:dyDescent="0.25">
      <c r="A23221"/>
      <c r="B23221"/>
      <c r="C23221"/>
      <c r="D23221"/>
      <c r="E23221" s="148"/>
      <c r="F23221" s="148"/>
      <c r="G23221" s="149"/>
      <c r="H23221" s="148"/>
      <c r="I23221"/>
    </row>
    <row r="23222" spans="1:9" x14ac:dyDescent="0.25">
      <c r="A23222"/>
      <c r="B23222"/>
      <c r="C23222"/>
      <c r="D23222"/>
      <c r="E23222" s="148"/>
      <c r="F23222" s="148"/>
      <c r="G23222" s="149"/>
      <c r="H23222" s="148"/>
      <c r="I23222"/>
    </row>
    <row r="23223" spans="1:9" x14ac:dyDescent="0.25">
      <c r="A23223"/>
      <c r="B23223"/>
      <c r="C23223"/>
      <c r="D23223"/>
      <c r="E23223" s="148"/>
      <c r="F23223" s="148"/>
      <c r="G23223" s="149"/>
      <c r="H23223" s="148"/>
      <c r="I23223"/>
    </row>
    <row r="23224" spans="1:9" x14ac:dyDescent="0.25">
      <c r="A23224"/>
      <c r="B23224"/>
      <c r="C23224"/>
      <c r="D23224"/>
      <c r="E23224" s="148"/>
      <c r="F23224" s="148"/>
      <c r="G23224" s="149"/>
      <c r="H23224" s="148"/>
      <c r="I23224"/>
    </row>
    <row r="23225" spans="1:9" x14ac:dyDescent="0.25">
      <c r="A23225"/>
      <c r="B23225"/>
      <c r="C23225"/>
      <c r="D23225"/>
      <c r="E23225" s="148"/>
      <c r="F23225" s="148"/>
      <c r="G23225" s="149"/>
      <c r="H23225" s="148"/>
      <c r="I23225"/>
    </row>
    <row r="23226" spans="1:9" x14ac:dyDescent="0.25">
      <c r="A23226"/>
      <c r="B23226"/>
      <c r="C23226"/>
      <c r="D23226"/>
      <c r="E23226" s="148"/>
      <c r="F23226" s="148"/>
      <c r="G23226" s="149"/>
      <c r="H23226" s="148"/>
      <c r="I23226"/>
    </row>
    <row r="23227" spans="1:9" x14ac:dyDescent="0.25">
      <c r="A23227"/>
      <c r="B23227"/>
      <c r="C23227"/>
      <c r="D23227"/>
      <c r="E23227" s="148"/>
      <c r="F23227" s="148"/>
      <c r="G23227" s="149"/>
      <c r="H23227" s="148"/>
      <c r="I23227"/>
    </row>
    <row r="23228" spans="1:9" x14ac:dyDescent="0.25">
      <c r="A23228"/>
      <c r="B23228"/>
      <c r="C23228"/>
      <c r="D23228"/>
      <c r="E23228" s="148"/>
      <c r="F23228" s="148"/>
      <c r="G23228" s="149"/>
      <c r="H23228" s="148"/>
      <c r="I23228"/>
    </row>
    <row r="23229" spans="1:9" x14ac:dyDescent="0.25">
      <c r="A23229"/>
      <c r="B23229"/>
      <c r="C23229"/>
      <c r="D23229"/>
      <c r="E23229" s="148"/>
      <c r="F23229" s="148"/>
      <c r="G23229" s="149"/>
      <c r="H23229" s="148"/>
      <c r="I23229"/>
    </row>
    <row r="23230" spans="1:9" x14ac:dyDescent="0.25">
      <c r="A23230"/>
      <c r="B23230"/>
      <c r="C23230"/>
      <c r="D23230"/>
      <c r="E23230" s="148"/>
      <c r="F23230" s="148"/>
      <c r="G23230" s="149"/>
      <c r="H23230" s="148"/>
      <c r="I23230"/>
    </row>
    <row r="23231" spans="1:9" x14ac:dyDescent="0.25">
      <c r="A23231"/>
      <c r="B23231"/>
      <c r="C23231"/>
      <c r="D23231"/>
      <c r="E23231" s="148"/>
      <c r="F23231" s="148"/>
      <c r="G23231" s="149"/>
      <c r="H23231" s="148"/>
      <c r="I23231"/>
    </row>
    <row r="23232" spans="1:9" x14ac:dyDescent="0.25">
      <c r="A23232"/>
      <c r="B23232"/>
      <c r="C23232"/>
      <c r="D23232"/>
      <c r="E23232" s="148"/>
      <c r="F23232" s="148"/>
      <c r="G23232" s="149"/>
      <c r="H23232" s="148"/>
      <c r="I23232"/>
    </row>
    <row r="23233" spans="1:9" x14ac:dyDescent="0.25">
      <c r="A23233"/>
      <c r="B23233"/>
      <c r="C23233"/>
      <c r="D23233"/>
      <c r="E23233" s="148"/>
      <c r="F23233" s="148"/>
      <c r="G23233" s="149"/>
      <c r="H23233" s="148"/>
      <c r="I23233"/>
    </row>
    <row r="23234" spans="1:9" x14ac:dyDescent="0.25">
      <c r="A23234"/>
      <c r="B23234"/>
      <c r="C23234"/>
      <c r="D23234"/>
      <c r="E23234" s="148"/>
      <c r="F23234" s="148"/>
      <c r="G23234" s="149"/>
      <c r="H23234" s="148"/>
      <c r="I23234"/>
    </row>
    <row r="23235" spans="1:9" x14ac:dyDescent="0.25">
      <c r="A23235"/>
      <c r="B23235"/>
      <c r="C23235"/>
      <c r="D23235"/>
      <c r="E23235" s="148"/>
      <c r="F23235" s="148"/>
      <c r="G23235" s="149"/>
      <c r="H23235" s="148"/>
      <c r="I23235"/>
    </row>
    <row r="23236" spans="1:9" x14ac:dyDescent="0.25">
      <c r="A23236"/>
      <c r="B23236"/>
      <c r="C23236"/>
      <c r="D23236"/>
      <c r="E23236" s="148"/>
      <c r="F23236" s="148"/>
      <c r="G23236" s="149"/>
      <c r="H23236" s="148"/>
      <c r="I23236"/>
    </row>
    <row r="23237" spans="1:9" x14ac:dyDescent="0.25">
      <c r="A23237"/>
      <c r="B23237"/>
      <c r="C23237"/>
      <c r="D23237"/>
      <c r="E23237" s="148"/>
      <c r="F23237" s="148"/>
      <c r="G23237" s="149"/>
      <c r="H23237" s="148"/>
      <c r="I23237"/>
    </row>
    <row r="23238" spans="1:9" x14ac:dyDescent="0.25">
      <c r="A23238"/>
      <c r="B23238"/>
      <c r="C23238"/>
      <c r="D23238"/>
      <c r="E23238" s="148"/>
      <c r="F23238" s="148"/>
      <c r="G23238" s="149"/>
      <c r="H23238" s="148"/>
      <c r="I23238"/>
    </row>
    <row r="23239" spans="1:9" x14ac:dyDescent="0.25">
      <c r="A23239"/>
      <c r="B23239"/>
      <c r="C23239"/>
      <c r="D23239"/>
      <c r="E23239" s="148"/>
      <c r="F23239" s="148"/>
      <c r="G23239" s="149"/>
      <c r="H23239" s="148"/>
      <c r="I23239"/>
    </row>
    <row r="23240" spans="1:9" x14ac:dyDescent="0.25">
      <c r="A23240"/>
      <c r="B23240"/>
      <c r="C23240"/>
      <c r="D23240"/>
      <c r="E23240" s="148"/>
      <c r="F23240" s="148"/>
      <c r="G23240" s="149"/>
      <c r="H23240" s="148"/>
      <c r="I23240"/>
    </row>
    <row r="23241" spans="1:9" x14ac:dyDescent="0.25">
      <c r="A23241"/>
      <c r="B23241"/>
      <c r="C23241"/>
      <c r="D23241"/>
      <c r="E23241" s="148"/>
      <c r="F23241" s="148"/>
      <c r="G23241" s="149"/>
      <c r="H23241" s="148"/>
      <c r="I23241"/>
    </row>
    <row r="23242" spans="1:9" x14ac:dyDescent="0.25">
      <c r="A23242"/>
      <c r="B23242"/>
      <c r="C23242"/>
      <c r="D23242"/>
      <c r="E23242" s="148"/>
      <c r="F23242" s="148"/>
      <c r="G23242" s="149"/>
      <c r="H23242" s="148"/>
      <c r="I23242"/>
    </row>
    <row r="23243" spans="1:9" x14ac:dyDescent="0.25">
      <c r="A23243"/>
      <c r="B23243"/>
      <c r="C23243"/>
      <c r="D23243"/>
      <c r="E23243" s="148"/>
      <c r="F23243" s="148"/>
      <c r="G23243" s="149"/>
      <c r="H23243" s="148"/>
      <c r="I23243"/>
    </row>
    <row r="23244" spans="1:9" x14ac:dyDescent="0.25">
      <c r="A23244"/>
      <c r="B23244"/>
      <c r="C23244"/>
      <c r="D23244"/>
      <c r="E23244" s="148"/>
      <c r="F23244" s="148"/>
      <c r="G23244" s="149"/>
      <c r="H23244" s="148"/>
      <c r="I23244"/>
    </row>
    <row r="23245" spans="1:9" x14ac:dyDescent="0.25">
      <c r="A23245"/>
      <c r="B23245"/>
      <c r="C23245"/>
      <c r="D23245"/>
      <c r="E23245" s="148"/>
      <c r="F23245" s="148"/>
      <c r="G23245" s="149"/>
      <c r="H23245" s="148"/>
      <c r="I23245"/>
    </row>
    <row r="23246" spans="1:9" x14ac:dyDescent="0.25">
      <c r="A23246"/>
      <c r="B23246"/>
      <c r="C23246"/>
      <c r="D23246"/>
      <c r="E23246" s="148"/>
      <c r="F23246" s="148"/>
      <c r="G23246" s="149"/>
      <c r="H23246" s="148"/>
      <c r="I23246"/>
    </row>
    <row r="23247" spans="1:9" x14ac:dyDescent="0.25">
      <c r="A23247"/>
      <c r="B23247"/>
      <c r="C23247"/>
      <c r="D23247"/>
      <c r="E23247" s="148"/>
      <c r="F23247" s="148"/>
      <c r="G23247" s="149"/>
      <c r="H23247" s="148"/>
      <c r="I23247"/>
    </row>
    <row r="23248" spans="1:9" x14ac:dyDescent="0.25">
      <c r="A23248"/>
      <c r="B23248"/>
      <c r="C23248"/>
      <c r="D23248"/>
      <c r="E23248" s="148"/>
      <c r="F23248" s="148"/>
      <c r="G23248" s="149"/>
      <c r="H23248" s="148"/>
      <c r="I23248"/>
    </row>
    <row r="23249" spans="1:9" x14ac:dyDescent="0.25">
      <c r="A23249"/>
      <c r="B23249"/>
      <c r="C23249"/>
      <c r="D23249"/>
      <c r="E23249" s="148"/>
      <c r="F23249" s="148"/>
      <c r="G23249" s="149"/>
      <c r="H23249" s="148"/>
      <c r="I23249"/>
    </row>
    <row r="23250" spans="1:9" x14ac:dyDescent="0.25">
      <c r="A23250"/>
      <c r="B23250"/>
      <c r="C23250"/>
      <c r="D23250"/>
      <c r="E23250" s="148"/>
      <c r="F23250" s="148"/>
      <c r="G23250" s="149"/>
      <c r="H23250" s="148"/>
      <c r="I23250"/>
    </row>
    <row r="23251" spans="1:9" x14ac:dyDescent="0.25">
      <c r="A23251"/>
      <c r="B23251"/>
      <c r="C23251"/>
      <c r="D23251"/>
      <c r="E23251" s="148"/>
      <c r="F23251" s="148"/>
      <c r="G23251" s="149"/>
      <c r="H23251" s="148"/>
      <c r="I23251"/>
    </row>
    <row r="23252" spans="1:9" x14ac:dyDescent="0.25">
      <c r="A23252"/>
      <c r="B23252"/>
      <c r="C23252"/>
      <c r="D23252"/>
      <c r="E23252" s="148"/>
      <c r="F23252" s="148"/>
      <c r="G23252" s="149"/>
      <c r="H23252" s="148"/>
      <c r="I23252"/>
    </row>
    <row r="23253" spans="1:9" x14ac:dyDescent="0.25">
      <c r="A23253"/>
      <c r="B23253"/>
      <c r="C23253"/>
      <c r="D23253"/>
      <c r="E23253" s="148"/>
      <c r="F23253" s="148"/>
      <c r="G23253" s="149"/>
      <c r="H23253" s="148"/>
      <c r="I23253"/>
    </row>
    <row r="23254" spans="1:9" x14ac:dyDescent="0.25">
      <c r="A23254"/>
      <c r="B23254"/>
      <c r="C23254"/>
      <c r="D23254"/>
      <c r="E23254" s="148"/>
      <c r="F23254" s="148"/>
      <c r="G23254" s="149"/>
      <c r="H23254" s="148"/>
      <c r="I23254"/>
    </row>
    <row r="23255" spans="1:9" x14ac:dyDescent="0.25">
      <c r="A23255"/>
      <c r="B23255"/>
      <c r="C23255"/>
      <c r="D23255"/>
      <c r="E23255" s="148"/>
      <c r="F23255" s="148"/>
      <c r="G23255" s="149"/>
      <c r="H23255" s="148"/>
      <c r="I23255"/>
    </row>
    <row r="23256" spans="1:9" x14ac:dyDescent="0.25">
      <c r="A23256"/>
      <c r="B23256"/>
      <c r="C23256"/>
      <c r="D23256"/>
      <c r="E23256" s="148"/>
      <c r="F23256" s="148"/>
      <c r="G23256" s="149"/>
      <c r="H23256" s="148"/>
      <c r="I23256"/>
    </row>
    <row r="23257" spans="1:9" x14ac:dyDescent="0.25">
      <c r="A23257"/>
      <c r="B23257"/>
      <c r="C23257"/>
      <c r="D23257"/>
      <c r="E23257" s="148"/>
      <c r="F23257" s="148"/>
      <c r="G23257" s="149"/>
      <c r="H23257" s="148"/>
      <c r="I23257"/>
    </row>
    <row r="23258" spans="1:9" x14ac:dyDescent="0.25">
      <c r="A23258"/>
      <c r="B23258"/>
      <c r="C23258"/>
      <c r="D23258"/>
      <c r="E23258" s="148"/>
      <c r="F23258" s="148"/>
      <c r="G23258" s="149"/>
      <c r="H23258" s="148"/>
      <c r="I23258"/>
    </row>
    <row r="23259" spans="1:9" x14ac:dyDescent="0.25">
      <c r="A23259"/>
      <c r="B23259"/>
      <c r="C23259"/>
      <c r="D23259"/>
      <c r="E23259" s="148"/>
      <c r="F23259" s="148"/>
      <c r="G23259" s="149"/>
      <c r="H23259" s="148"/>
      <c r="I23259"/>
    </row>
    <row r="23260" spans="1:9" x14ac:dyDescent="0.25">
      <c r="A23260"/>
      <c r="B23260"/>
      <c r="C23260"/>
      <c r="D23260"/>
      <c r="E23260" s="148"/>
      <c r="F23260" s="148"/>
      <c r="G23260" s="149"/>
      <c r="H23260" s="148"/>
      <c r="I23260"/>
    </row>
    <row r="23261" spans="1:9" x14ac:dyDescent="0.25">
      <c r="A23261"/>
      <c r="B23261"/>
      <c r="C23261"/>
      <c r="D23261"/>
      <c r="E23261" s="148"/>
      <c r="F23261" s="148"/>
      <c r="G23261" s="149"/>
      <c r="H23261" s="148"/>
      <c r="I23261"/>
    </row>
    <row r="23262" spans="1:9" x14ac:dyDescent="0.25">
      <c r="A23262"/>
      <c r="B23262"/>
      <c r="C23262"/>
      <c r="D23262"/>
      <c r="E23262" s="148"/>
      <c r="F23262" s="148"/>
      <c r="G23262" s="149"/>
      <c r="H23262" s="148"/>
      <c r="I23262"/>
    </row>
    <row r="23263" spans="1:9" x14ac:dyDescent="0.25">
      <c r="A23263"/>
      <c r="B23263"/>
      <c r="C23263"/>
      <c r="D23263"/>
      <c r="E23263" s="148"/>
      <c r="F23263" s="148"/>
      <c r="G23263" s="149"/>
      <c r="H23263" s="148"/>
      <c r="I23263"/>
    </row>
    <row r="23264" spans="1:9" x14ac:dyDescent="0.25">
      <c r="A23264"/>
      <c r="B23264"/>
      <c r="C23264"/>
      <c r="D23264"/>
      <c r="E23264" s="148"/>
      <c r="F23264" s="148"/>
      <c r="G23264" s="149"/>
      <c r="H23264" s="148"/>
      <c r="I23264"/>
    </row>
    <row r="23265" spans="1:9" x14ac:dyDescent="0.25">
      <c r="A23265"/>
      <c r="B23265"/>
      <c r="C23265"/>
      <c r="D23265"/>
      <c r="E23265" s="148"/>
      <c r="F23265" s="148"/>
      <c r="G23265" s="149"/>
      <c r="H23265" s="148"/>
      <c r="I23265"/>
    </row>
    <row r="23266" spans="1:9" x14ac:dyDescent="0.25">
      <c r="A23266"/>
      <c r="B23266"/>
      <c r="C23266"/>
      <c r="D23266"/>
      <c r="E23266" s="148"/>
      <c r="F23266" s="148"/>
      <c r="G23266" s="149"/>
      <c r="H23266" s="148"/>
      <c r="I23266"/>
    </row>
    <row r="23267" spans="1:9" x14ac:dyDescent="0.25">
      <c r="A23267"/>
      <c r="B23267"/>
      <c r="C23267"/>
      <c r="D23267"/>
      <c r="E23267" s="148"/>
      <c r="F23267" s="148"/>
      <c r="G23267" s="149"/>
      <c r="H23267" s="148"/>
      <c r="I23267"/>
    </row>
    <row r="23268" spans="1:9" x14ac:dyDescent="0.25">
      <c r="A23268"/>
      <c r="B23268"/>
      <c r="C23268"/>
      <c r="D23268"/>
      <c r="E23268" s="148"/>
      <c r="F23268" s="148"/>
      <c r="G23268" s="149"/>
      <c r="H23268" s="148"/>
      <c r="I23268"/>
    </row>
    <row r="23269" spans="1:9" x14ac:dyDescent="0.25">
      <c r="A23269"/>
      <c r="B23269"/>
      <c r="C23269"/>
      <c r="D23269"/>
      <c r="E23269" s="148"/>
      <c r="F23269" s="148"/>
      <c r="G23269" s="149"/>
      <c r="H23269" s="148"/>
      <c r="I23269"/>
    </row>
    <row r="23270" spans="1:9" x14ac:dyDescent="0.25">
      <c r="A23270"/>
      <c r="B23270"/>
      <c r="C23270"/>
      <c r="D23270"/>
      <c r="E23270" s="148"/>
      <c r="F23270" s="148"/>
      <c r="G23270" s="149"/>
      <c r="H23270" s="148"/>
      <c r="I23270"/>
    </row>
    <row r="23271" spans="1:9" x14ac:dyDescent="0.25">
      <c r="A23271"/>
      <c r="B23271"/>
      <c r="C23271"/>
      <c r="D23271"/>
      <c r="E23271" s="148"/>
      <c r="F23271" s="148"/>
      <c r="G23271" s="149"/>
      <c r="H23271" s="148"/>
      <c r="I23271"/>
    </row>
    <row r="23272" spans="1:9" x14ac:dyDescent="0.25">
      <c r="A23272"/>
      <c r="B23272"/>
      <c r="C23272"/>
      <c r="D23272"/>
      <c r="E23272" s="148"/>
      <c r="F23272" s="148"/>
      <c r="G23272" s="149"/>
      <c r="H23272" s="148"/>
      <c r="I23272"/>
    </row>
    <row r="23273" spans="1:9" x14ac:dyDescent="0.25">
      <c r="A23273"/>
      <c r="B23273"/>
      <c r="C23273"/>
      <c r="D23273"/>
      <c r="E23273" s="148"/>
      <c r="F23273" s="148"/>
      <c r="G23273" s="149"/>
      <c r="H23273" s="148"/>
      <c r="I23273"/>
    </row>
    <row r="23274" spans="1:9" x14ac:dyDescent="0.25">
      <c r="A23274"/>
      <c r="B23274"/>
      <c r="C23274"/>
      <c r="D23274"/>
      <c r="E23274" s="148"/>
      <c r="F23274" s="148"/>
      <c r="G23274" s="149"/>
      <c r="H23274" s="148"/>
      <c r="I23274"/>
    </row>
    <row r="23275" spans="1:9" x14ac:dyDescent="0.25">
      <c r="A23275"/>
      <c r="B23275"/>
      <c r="C23275"/>
      <c r="D23275"/>
      <c r="E23275" s="148"/>
      <c r="F23275" s="148"/>
      <c r="G23275" s="149"/>
      <c r="H23275" s="148"/>
      <c r="I23275"/>
    </row>
    <row r="23276" spans="1:9" x14ac:dyDescent="0.25">
      <c r="A23276"/>
      <c r="B23276"/>
      <c r="C23276"/>
      <c r="D23276"/>
      <c r="E23276" s="148"/>
      <c r="F23276" s="148"/>
      <c r="G23276" s="149"/>
      <c r="H23276" s="148"/>
      <c r="I23276"/>
    </row>
    <row r="23277" spans="1:9" x14ac:dyDescent="0.25">
      <c r="A23277"/>
      <c r="B23277"/>
      <c r="C23277"/>
      <c r="D23277"/>
      <c r="E23277" s="148"/>
      <c r="F23277" s="148"/>
      <c r="G23277" s="149"/>
      <c r="H23277" s="148"/>
      <c r="I23277"/>
    </row>
    <row r="23278" spans="1:9" x14ac:dyDescent="0.25">
      <c r="A23278"/>
      <c r="B23278"/>
      <c r="C23278"/>
      <c r="D23278"/>
      <c r="E23278" s="148"/>
      <c r="F23278" s="148"/>
      <c r="G23278" s="149"/>
      <c r="H23278" s="148"/>
      <c r="I23278"/>
    </row>
    <row r="23279" spans="1:9" x14ac:dyDescent="0.25">
      <c r="A23279"/>
      <c r="B23279"/>
      <c r="C23279"/>
      <c r="D23279"/>
      <c r="E23279" s="148"/>
      <c r="F23279" s="148"/>
      <c r="G23279" s="149"/>
      <c r="H23279" s="148"/>
      <c r="I23279"/>
    </row>
    <row r="23280" spans="1:9" x14ac:dyDescent="0.25">
      <c r="A23280"/>
      <c r="B23280"/>
      <c r="C23280"/>
      <c r="D23280"/>
      <c r="E23280" s="148"/>
      <c r="F23280" s="148"/>
      <c r="G23280" s="149"/>
      <c r="H23280" s="148"/>
      <c r="I23280"/>
    </row>
    <row r="23281" spans="1:9" x14ac:dyDescent="0.25">
      <c r="A23281"/>
      <c r="B23281"/>
      <c r="C23281"/>
      <c r="D23281"/>
      <c r="E23281" s="148"/>
      <c r="F23281" s="148"/>
      <c r="G23281" s="149"/>
      <c r="H23281" s="148"/>
      <c r="I23281"/>
    </row>
    <row r="23282" spans="1:9" x14ac:dyDescent="0.25">
      <c r="A23282"/>
      <c r="B23282"/>
      <c r="C23282"/>
      <c r="D23282"/>
      <c r="E23282" s="148"/>
      <c r="F23282" s="148"/>
      <c r="G23282" s="149"/>
      <c r="H23282" s="148"/>
      <c r="I23282"/>
    </row>
    <row r="23283" spans="1:9" x14ac:dyDescent="0.25">
      <c r="A23283"/>
      <c r="B23283"/>
      <c r="C23283"/>
      <c r="D23283"/>
      <c r="E23283" s="148"/>
      <c r="F23283" s="148"/>
      <c r="G23283" s="149"/>
      <c r="H23283" s="148"/>
      <c r="I23283"/>
    </row>
    <row r="23284" spans="1:9" x14ac:dyDescent="0.25">
      <c r="A23284"/>
      <c r="B23284"/>
      <c r="C23284"/>
      <c r="D23284"/>
      <c r="E23284" s="148"/>
      <c r="F23284" s="148"/>
      <c r="G23284" s="149"/>
      <c r="H23284" s="148"/>
      <c r="I23284"/>
    </row>
    <row r="23285" spans="1:9" x14ac:dyDescent="0.25">
      <c r="A23285"/>
      <c r="B23285"/>
      <c r="C23285"/>
      <c r="D23285"/>
      <c r="E23285" s="148"/>
      <c r="F23285" s="148"/>
      <c r="G23285" s="149"/>
      <c r="H23285" s="148"/>
      <c r="I23285"/>
    </row>
    <row r="23286" spans="1:9" x14ac:dyDescent="0.25">
      <c r="A23286"/>
      <c r="B23286"/>
      <c r="C23286"/>
      <c r="D23286"/>
      <c r="E23286" s="148"/>
      <c r="F23286" s="148"/>
      <c r="G23286" s="149"/>
      <c r="H23286" s="148"/>
      <c r="I23286"/>
    </row>
    <row r="23287" spans="1:9" x14ac:dyDescent="0.25">
      <c r="A23287"/>
      <c r="B23287"/>
      <c r="C23287"/>
      <c r="D23287"/>
      <c r="E23287" s="148"/>
      <c r="F23287" s="148"/>
      <c r="G23287" s="149"/>
      <c r="H23287" s="148"/>
      <c r="I23287"/>
    </row>
    <row r="23288" spans="1:9" x14ac:dyDescent="0.25">
      <c r="A23288"/>
      <c r="B23288"/>
      <c r="C23288"/>
      <c r="D23288"/>
      <c r="E23288" s="148"/>
      <c r="F23288" s="148"/>
      <c r="G23288" s="149"/>
      <c r="H23288" s="148"/>
      <c r="I23288"/>
    </row>
    <row r="23289" spans="1:9" x14ac:dyDescent="0.25">
      <c r="A23289"/>
      <c r="B23289"/>
      <c r="C23289"/>
      <c r="D23289"/>
      <c r="E23289" s="148"/>
      <c r="F23289" s="148"/>
      <c r="G23289" s="149"/>
      <c r="H23289" s="148"/>
      <c r="I23289"/>
    </row>
    <row r="23290" spans="1:9" x14ac:dyDescent="0.25">
      <c r="A23290"/>
      <c r="B23290"/>
      <c r="C23290"/>
      <c r="D23290"/>
      <c r="E23290" s="148"/>
      <c r="F23290" s="148"/>
      <c r="G23290" s="149"/>
      <c r="H23290" s="148"/>
      <c r="I23290"/>
    </row>
    <row r="23291" spans="1:9" x14ac:dyDescent="0.25">
      <c r="A23291"/>
      <c r="B23291"/>
      <c r="C23291"/>
      <c r="D23291"/>
      <c r="E23291" s="148"/>
      <c r="F23291" s="148"/>
      <c r="G23291" s="149"/>
      <c r="H23291" s="148"/>
      <c r="I23291"/>
    </row>
    <row r="23292" spans="1:9" x14ac:dyDescent="0.25">
      <c r="A23292"/>
      <c r="B23292"/>
      <c r="C23292"/>
      <c r="D23292"/>
      <c r="E23292" s="148"/>
      <c r="F23292" s="148"/>
      <c r="G23292" s="149"/>
      <c r="H23292" s="148"/>
      <c r="I23292"/>
    </row>
    <row r="23293" spans="1:9" x14ac:dyDescent="0.25">
      <c r="A23293"/>
      <c r="B23293"/>
      <c r="C23293"/>
      <c r="D23293"/>
      <c r="E23293" s="148"/>
      <c r="F23293" s="148"/>
      <c r="G23293" s="149"/>
      <c r="H23293" s="148"/>
      <c r="I23293"/>
    </row>
    <row r="23294" spans="1:9" x14ac:dyDescent="0.25">
      <c r="A23294"/>
      <c r="B23294"/>
      <c r="C23294"/>
      <c r="D23294"/>
      <c r="E23294" s="148"/>
      <c r="F23294" s="148"/>
      <c r="G23294" s="149"/>
      <c r="H23294" s="148"/>
      <c r="I23294"/>
    </row>
    <row r="23295" spans="1:9" x14ac:dyDescent="0.25">
      <c r="A23295"/>
      <c r="B23295"/>
      <c r="C23295"/>
      <c r="D23295"/>
      <c r="E23295" s="148"/>
      <c r="F23295" s="148"/>
      <c r="G23295" s="149"/>
      <c r="H23295" s="148"/>
      <c r="I23295"/>
    </row>
    <row r="23296" spans="1:9" x14ac:dyDescent="0.25">
      <c r="A23296"/>
      <c r="B23296"/>
      <c r="C23296"/>
      <c r="D23296"/>
      <c r="E23296" s="148"/>
      <c r="F23296" s="148"/>
      <c r="G23296" s="149"/>
      <c r="H23296" s="148"/>
      <c r="I23296"/>
    </row>
    <row r="23297" spans="1:9" x14ac:dyDescent="0.25">
      <c r="A23297"/>
      <c r="B23297"/>
      <c r="C23297"/>
      <c r="D23297"/>
      <c r="E23297" s="148"/>
      <c r="F23297" s="148"/>
      <c r="G23297" s="149"/>
      <c r="H23297" s="148"/>
      <c r="I23297"/>
    </row>
    <row r="23298" spans="1:9" x14ac:dyDescent="0.25">
      <c r="A23298"/>
      <c r="B23298"/>
      <c r="C23298"/>
      <c r="D23298"/>
      <c r="E23298" s="148"/>
      <c r="F23298" s="148"/>
      <c r="G23298" s="149"/>
      <c r="H23298" s="148"/>
      <c r="I23298"/>
    </row>
    <row r="23299" spans="1:9" x14ac:dyDescent="0.25">
      <c r="A23299"/>
      <c r="B23299"/>
      <c r="C23299"/>
      <c r="D23299"/>
      <c r="E23299" s="148"/>
      <c r="F23299" s="148"/>
      <c r="G23299" s="149"/>
      <c r="H23299" s="148"/>
      <c r="I23299"/>
    </row>
    <row r="23300" spans="1:9" x14ac:dyDescent="0.25">
      <c r="A23300"/>
      <c r="B23300"/>
      <c r="C23300"/>
      <c r="D23300"/>
      <c r="E23300" s="148"/>
      <c r="F23300" s="148"/>
      <c r="G23300" s="149"/>
      <c r="H23300" s="148"/>
      <c r="I23300"/>
    </row>
    <row r="23301" spans="1:9" x14ac:dyDescent="0.25">
      <c r="A23301"/>
      <c r="B23301"/>
      <c r="C23301"/>
      <c r="D23301"/>
      <c r="E23301" s="148"/>
      <c r="F23301" s="148"/>
      <c r="G23301" s="149"/>
      <c r="H23301" s="148"/>
      <c r="I23301"/>
    </row>
    <row r="23302" spans="1:9" x14ac:dyDescent="0.25">
      <c r="A23302"/>
      <c r="B23302"/>
      <c r="C23302"/>
      <c r="D23302"/>
      <c r="E23302" s="148"/>
      <c r="F23302" s="148"/>
      <c r="G23302" s="149"/>
      <c r="H23302" s="148"/>
      <c r="I23302"/>
    </row>
    <row r="23303" spans="1:9" x14ac:dyDescent="0.25">
      <c r="A23303"/>
      <c r="B23303"/>
      <c r="C23303"/>
      <c r="D23303"/>
      <c r="E23303" s="148"/>
      <c r="F23303" s="148"/>
      <c r="G23303" s="149"/>
      <c r="H23303" s="148"/>
      <c r="I23303"/>
    </row>
    <row r="23304" spans="1:9" x14ac:dyDescent="0.25">
      <c r="A23304"/>
      <c r="B23304"/>
      <c r="C23304"/>
      <c r="D23304"/>
      <c r="E23304" s="148"/>
      <c r="F23304" s="148"/>
      <c r="G23304" s="149"/>
      <c r="H23304" s="148"/>
      <c r="I23304"/>
    </row>
    <row r="23305" spans="1:9" x14ac:dyDescent="0.25">
      <c r="A23305"/>
      <c r="B23305"/>
      <c r="C23305"/>
      <c r="D23305"/>
      <c r="E23305" s="148"/>
      <c r="F23305" s="148"/>
      <c r="G23305" s="149"/>
      <c r="H23305" s="148"/>
      <c r="I23305"/>
    </row>
    <row r="23306" spans="1:9" x14ac:dyDescent="0.25">
      <c r="A23306"/>
      <c r="B23306"/>
      <c r="C23306"/>
      <c r="D23306"/>
      <c r="E23306" s="148"/>
      <c r="F23306" s="148"/>
      <c r="G23306" s="149"/>
      <c r="H23306" s="148"/>
      <c r="I23306"/>
    </row>
    <row r="23307" spans="1:9" x14ac:dyDescent="0.25">
      <c r="A23307"/>
      <c r="B23307"/>
      <c r="C23307"/>
      <c r="D23307"/>
      <c r="E23307" s="148"/>
      <c r="F23307" s="148"/>
      <c r="G23307" s="149"/>
      <c r="H23307" s="148"/>
      <c r="I23307"/>
    </row>
    <row r="23308" spans="1:9" x14ac:dyDescent="0.25">
      <c r="A23308"/>
      <c r="B23308"/>
      <c r="C23308"/>
      <c r="D23308"/>
      <c r="E23308" s="148"/>
      <c r="F23308" s="148"/>
      <c r="G23308" s="149"/>
      <c r="H23308" s="148"/>
      <c r="I23308"/>
    </row>
    <row r="23309" spans="1:9" x14ac:dyDescent="0.25">
      <c r="A23309"/>
      <c r="B23309"/>
      <c r="C23309"/>
      <c r="D23309"/>
      <c r="E23309" s="148"/>
      <c r="F23309" s="148"/>
      <c r="G23309" s="149"/>
      <c r="H23309" s="148"/>
      <c r="I23309"/>
    </row>
    <row r="23310" spans="1:9" x14ac:dyDescent="0.25">
      <c r="A23310"/>
      <c r="B23310"/>
      <c r="C23310"/>
      <c r="D23310"/>
      <c r="E23310" s="148"/>
      <c r="F23310" s="148"/>
      <c r="G23310" s="149"/>
      <c r="H23310" s="148"/>
      <c r="I23310"/>
    </row>
    <row r="23311" spans="1:9" x14ac:dyDescent="0.25">
      <c r="A23311"/>
      <c r="B23311"/>
      <c r="C23311"/>
      <c r="D23311"/>
      <c r="E23311" s="148"/>
      <c r="F23311" s="148"/>
      <c r="G23311" s="149"/>
      <c r="H23311" s="148"/>
      <c r="I23311"/>
    </row>
    <row r="23312" spans="1:9" x14ac:dyDescent="0.25">
      <c r="A23312"/>
      <c r="B23312"/>
      <c r="C23312"/>
      <c r="D23312"/>
      <c r="E23312" s="148"/>
      <c r="F23312" s="148"/>
      <c r="G23312" s="149"/>
      <c r="H23312" s="148"/>
      <c r="I23312"/>
    </row>
    <row r="23313" spans="1:9" x14ac:dyDescent="0.25">
      <c r="A23313"/>
      <c r="B23313"/>
      <c r="C23313"/>
      <c r="D23313"/>
      <c r="E23313" s="148"/>
      <c r="F23313" s="148"/>
      <c r="G23313" s="149"/>
      <c r="H23313" s="148"/>
      <c r="I23313"/>
    </row>
    <row r="23314" spans="1:9" x14ac:dyDescent="0.25">
      <c r="A23314"/>
      <c r="B23314"/>
      <c r="C23314"/>
      <c r="D23314"/>
      <c r="E23314" s="148"/>
      <c r="F23314" s="148"/>
      <c r="G23314" s="149"/>
      <c r="H23314" s="148"/>
      <c r="I23314"/>
    </row>
    <row r="23315" spans="1:9" x14ac:dyDescent="0.25">
      <c r="A23315"/>
      <c r="B23315"/>
      <c r="C23315"/>
      <c r="D23315"/>
      <c r="E23315" s="148"/>
      <c r="F23315" s="148"/>
      <c r="G23315" s="149"/>
      <c r="H23315" s="148"/>
      <c r="I23315"/>
    </row>
    <row r="23316" spans="1:9" x14ac:dyDescent="0.25">
      <c r="A23316"/>
      <c r="B23316"/>
      <c r="C23316"/>
      <c r="D23316"/>
      <c r="E23316" s="148"/>
      <c r="F23316" s="148"/>
      <c r="G23316" s="149"/>
      <c r="H23316" s="148"/>
      <c r="I23316"/>
    </row>
    <row r="23317" spans="1:9" x14ac:dyDescent="0.25">
      <c r="A23317"/>
      <c r="B23317"/>
      <c r="C23317"/>
      <c r="D23317"/>
      <c r="E23317" s="148"/>
      <c r="F23317" s="148"/>
      <c r="G23317" s="149"/>
      <c r="H23317" s="148"/>
      <c r="I23317"/>
    </row>
    <row r="23318" spans="1:9" x14ac:dyDescent="0.25">
      <c r="A23318"/>
      <c r="B23318"/>
      <c r="C23318"/>
      <c r="D23318"/>
      <c r="E23318" s="148"/>
      <c r="F23318" s="148"/>
      <c r="G23318" s="149"/>
      <c r="H23318" s="148"/>
      <c r="I23318"/>
    </row>
    <row r="23319" spans="1:9" x14ac:dyDescent="0.25">
      <c r="A23319"/>
      <c r="B23319"/>
      <c r="C23319"/>
      <c r="D23319"/>
      <c r="E23319" s="148"/>
      <c r="F23319" s="148"/>
      <c r="G23319" s="149"/>
      <c r="H23319" s="148"/>
      <c r="I23319"/>
    </row>
    <row r="23320" spans="1:9" x14ac:dyDescent="0.25">
      <c r="A23320"/>
      <c r="B23320"/>
      <c r="C23320"/>
      <c r="D23320"/>
      <c r="E23320" s="148"/>
      <c r="F23320" s="148"/>
      <c r="G23320" s="149"/>
      <c r="H23320" s="148"/>
      <c r="I23320"/>
    </row>
    <row r="23321" spans="1:9" x14ac:dyDescent="0.25">
      <c r="A23321"/>
      <c r="B23321"/>
      <c r="C23321"/>
      <c r="D23321"/>
      <c r="E23321" s="148"/>
      <c r="F23321" s="148"/>
      <c r="G23321" s="149"/>
      <c r="H23321" s="148"/>
      <c r="I23321"/>
    </row>
    <row r="23322" spans="1:9" x14ac:dyDescent="0.25">
      <c r="A23322"/>
      <c r="B23322"/>
      <c r="C23322"/>
      <c r="D23322"/>
      <c r="E23322" s="148"/>
      <c r="F23322" s="148"/>
      <c r="G23322" s="149"/>
      <c r="H23322" s="148"/>
      <c r="I23322"/>
    </row>
    <row r="23323" spans="1:9" x14ac:dyDescent="0.25">
      <c r="A23323"/>
      <c r="B23323"/>
      <c r="C23323"/>
      <c r="D23323"/>
      <c r="E23323" s="148"/>
      <c r="F23323" s="148"/>
      <c r="G23323" s="149"/>
      <c r="H23323" s="148"/>
      <c r="I23323"/>
    </row>
    <row r="23324" spans="1:9" x14ac:dyDescent="0.25">
      <c r="A23324"/>
      <c r="B23324"/>
      <c r="C23324"/>
      <c r="D23324"/>
      <c r="E23324" s="148"/>
      <c r="F23324" s="148"/>
      <c r="G23324" s="149"/>
      <c r="H23324" s="148"/>
      <c r="I23324"/>
    </row>
    <row r="23325" spans="1:9" x14ac:dyDescent="0.25">
      <c r="A23325"/>
      <c r="B23325"/>
      <c r="C23325"/>
      <c r="D23325"/>
      <c r="E23325" s="148"/>
      <c r="F23325" s="148"/>
      <c r="G23325" s="149"/>
      <c r="H23325" s="148"/>
      <c r="I23325"/>
    </row>
    <row r="23326" spans="1:9" x14ac:dyDescent="0.25">
      <c r="A23326"/>
      <c r="B23326"/>
      <c r="C23326"/>
      <c r="D23326"/>
      <c r="E23326" s="148"/>
      <c r="F23326" s="148"/>
      <c r="G23326" s="149"/>
      <c r="H23326" s="148"/>
      <c r="I23326"/>
    </row>
    <row r="23327" spans="1:9" x14ac:dyDescent="0.25">
      <c r="A23327"/>
      <c r="B23327"/>
      <c r="C23327"/>
      <c r="D23327"/>
      <c r="E23327" s="148"/>
      <c r="F23327" s="148"/>
      <c r="G23327" s="149"/>
      <c r="H23327" s="148"/>
      <c r="I23327"/>
    </row>
    <row r="23328" spans="1:9" x14ac:dyDescent="0.25">
      <c r="A23328"/>
      <c r="B23328"/>
      <c r="C23328"/>
      <c r="D23328"/>
      <c r="E23328" s="148"/>
      <c r="F23328" s="148"/>
      <c r="G23328" s="149"/>
      <c r="H23328" s="148"/>
      <c r="I23328"/>
    </row>
    <row r="23329" spans="1:9" x14ac:dyDescent="0.25">
      <c r="A23329"/>
      <c r="B23329"/>
      <c r="C23329"/>
      <c r="D23329"/>
      <c r="E23329" s="148"/>
      <c r="F23329" s="148"/>
      <c r="G23329" s="149"/>
      <c r="H23329" s="148"/>
      <c r="I23329"/>
    </row>
    <row r="23330" spans="1:9" x14ac:dyDescent="0.25">
      <c r="A23330"/>
      <c r="B23330"/>
      <c r="C23330"/>
      <c r="D23330"/>
      <c r="E23330" s="148"/>
      <c r="F23330" s="148"/>
      <c r="G23330" s="149"/>
      <c r="H23330" s="148"/>
      <c r="I23330"/>
    </row>
    <row r="23331" spans="1:9" x14ac:dyDescent="0.25">
      <c r="A23331"/>
      <c r="B23331"/>
      <c r="C23331"/>
      <c r="D23331"/>
      <c r="E23331" s="148"/>
      <c r="F23331" s="148"/>
      <c r="G23331" s="149"/>
      <c r="H23331" s="148"/>
      <c r="I23331"/>
    </row>
    <row r="23332" spans="1:9" x14ac:dyDescent="0.25">
      <c r="A23332"/>
      <c r="B23332"/>
      <c r="C23332"/>
      <c r="D23332"/>
      <c r="E23332" s="148"/>
      <c r="F23332" s="148"/>
      <c r="G23332" s="149"/>
      <c r="H23332" s="148"/>
      <c r="I23332"/>
    </row>
    <row r="23333" spans="1:9" x14ac:dyDescent="0.25">
      <c r="A23333"/>
      <c r="B23333"/>
      <c r="C23333"/>
      <c r="D23333"/>
      <c r="E23333" s="148"/>
      <c r="F23333" s="148"/>
      <c r="G23333" s="149"/>
      <c r="H23333" s="148"/>
      <c r="I23333"/>
    </row>
    <row r="23334" spans="1:9" x14ac:dyDescent="0.25">
      <c r="A23334"/>
      <c r="B23334"/>
      <c r="C23334"/>
      <c r="D23334"/>
      <c r="E23334" s="148"/>
      <c r="F23334" s="148"/>
      <c r="G23334" s="149"/>
      <c r="H23334" s="148"/>
      <c r="I23334"/>
    </row>
    <row r="23335" spans="1:9" x14ac:dyDescent="0.25">
      <c r="A23335"/>
      <c r="B23335"/>
      <c r="C23335"/>
      <c r="D23335"/>
      <c r="E23335" s="148"/>
      <c r="F23335" s="148"/>
      <c r="G23335" s="149"/>
      <c r="H23335" s="148"/>
      <c r="I23335"/>
    </row>
    <row r="23336" spans="1:9" x14ac:dyDescent="0.25">
      <c r="A23336"/>
      <c r="B23336"/>
      <c r="C23336"/>
      <c r="D23336"/>
      <c r="E23336" s="148"/>
      <c r="F23336" s="148"/>
      <c r="G23336" s="149"/>
      <c r="H23336" s="148"/>
      <c r="I23336"/>
    </row>
    <row r="23337" spans="1:9" x14ac:dyDescent="0.25">
      <c r="A23337"/>
      <c r="B23337"/>
      <c r="C23337"/>
      <c r="D23337"/>
      <c r="E23337" s="148"/>
      <c r="F23337" s="148"/>
      <c r="G23337" s="149"/>
      <c r="H23337" s="148"/>
      <c r="I23337"/>
    </row>
    <row r="23338" spans="1:9" x14ac:dyDescent="0.25">
      <c r="A23338"/>
      <c r="B23338"/>
      <c r="C23338"/>
      <c r="D23338"/>
      <c r="E23338" s="148"/>
      <c r="F23338" s="148"/>
      <c r="G23338" s="149"/>
      <c r="H23338" s="148"/>
      <c r="I23338"/>
    </row>
    <row r="23339" spans="1:9" x14ac:dyDescent="0.25">
      <c r="A23339"/>
      <c r="B23339"/>
      <c r="C23339"/>
      <c r="D23339"/>
      <c r="E23339" s="148"/>
      <c r="F23339" s="148"/>
      <c r="G23339" s="149"/>
      <c r="H23339" s="148"/>
      <c r="I23339"/>
    </row>
    <row r="23340" spans="1:9" x14ac:dyDescent="0.25">
      <c r="A23340"/>
      <c r="B23340"/>
      <c r="C23340"/>
      <c r="D23340"/>
      <c r="E23340" s="148"/>
      <c r="F23340" s="148"/>
      <c r="G23340" s="149"/>
      <c r="H23340" s="148"/>
      <c r="I23340"/>
    </row>
    <row r="23341" spans="1:9" x14ac:dyDescent="0.25">
      <c r="A23341"/>
      <c r="B23341"/>
      <c r="C23341"/>
      <c r="D23341"/>
      <c r="E23341" s="148"/>
      <c r="F23341" s="148"/>
      <c r="G23341" s="149"/>
      <c r="H23341" s="148"/>
      <c r="I23341"/>
    </row>
    <row r="23342" spans="1:9" x14ac:dyDescent="0.25">
      <c r="A23342"/>
      <c r="B23342"/>
      <c r="C23342"/>
      <c r="D23342"/>
      <c r="E23342" s="148"/>
      <c r="F23342" s="148"/>
      <c r="G23342" s="149"/>
      <c r="H23342" s="148"/>
      <c r="I23342"/>
    </row>
    <row r="23343" spans="1:9" x14ac:dyDescent="0.25">
      <c r="A23343"/>
      <c r="B23343"/>
      <c r="C23343"/>
      <c r="D23343"/>
      <c r="E23343" s="148"/>
      <c r="F23343" s="148"/>
      <c r="G23343" s="149"/>
      <c r="H23343" s="148"/>
      <c r="I23343"/>
    </row>
    <row r="23344" spans="1:9" x14ac:dyDescent="0.25">
      <c r="A23344"/>
      <c r="B23344"/>
      <c r="C23344"/>
      <c r="D23344"/>
      <c r="E23344" s="148"/>
      <c r="F23344" s="148"/>
      <c r="G23344" s="149"/>
      <c r="H23344" s="148"/>
      <c r="I23344"/>
    </row>
    <row r="23345" spans="1:9" x14ac:dyDescent="0.25">
      <c r="A23345"/>
      <c r="B23345"/>
      <c r="C23345"/>
      <c r="D23345"/>
      <c r="E23345" s="148"/>
      <c r="F23345" s="148"/>
      <c r="G23345" s="149"/>
      <c r="H23345" s="148"/>
      <c r="I23345"/>
    </row>
    <row r="23346" spans="1:9" x14ac:dyDescent="0.25">
      <c r="A23346"/>
      <c r="B23346"/>
      <c r="C23346"/>
      <c r="D23346"/>
      <c r="E23346" s="148"/>
      <c r="F23346" s="148"/>
      <c r="G23346" s="149"/>
      <c r="H23346" s="148"/>
      <c r="I23346"/>
    </row>
    <row r="23347" spans="1:9" x14ac:dyDescent="0.25">
      <c r="A23347"/>
      <c r="B23347"/>
      <c r="C23347"/>
      <c r="D23347"/>
      <c r="E23347" s="148"/>
      <c r="F23347" s="148"/>
      <c r="G23347" s="149"/>
      <c r="H23347" s="148"/>
      <c r="I23347"/>
    </row>
    <row r="23348" spans="1:9" x14ac:dyDescent="0.25">
      <c r="A23348"/>
      <c r="B23348"/>
      <c r="C23348"/>
      <c r="D23348"/>
      <c r="E23348" s="148"/>
      <c r="F23348" s="148"/>
      <c r="G23348" s="149"/>
      <c r="H23348" s="148"/>
      <c r="I23348"/>
    </row>
    <row r="23349" spans="1:9" x14ac:dyDescent="0.25">
      <c r="A23349"/>
      <c r="B23349"/>
      <c r="C23349"/>
      <c r="D23349"/>
      <c r="E23349" s="148"/>
      <c r="F23349" s="148"/>
      <c r="G23349" s="149"/>
      <c r="H23349" s="148"/>
      <c r="I23349"/>
    </row>
    <row r="23350" spans="1:9" x14ac:dyDescent="0.25">
      <c r="A23350"/>
      <c r="B23350"/>
      <c r="C23350"/>
      <c r="D23350"/>
      <c r="E23350" s="148"/>
      <c r="F23350" s="148"/>
      <c r="G23350" s="149"/>
      <c r="H23350" s="148"/>
      <c r="I23350"/>
    </row>
    <row r="23351" spans="1:9" x14ac:dyDescent="0.25">
      <c r="A23351"/>
      <c r="B23351"/>
      <c r="C23351"/>
      <c r="D23351"/>
      <c r="E23351" s="148"/>
      <c r="F23351" s="148"/>
      <c r="G23351" s="149"/>
      <c r="H23351" s="148"/>
      <c r="I23351"/>
    </row>
    <row r="23352" spans="1:9" x14ac:dyDescent="0.25">
      <c r="A23352"/>
      <c r="B23352"/>
      <c r="C23352"/>
      <c r="D23352"/>
      <c r="E23352" s="148"/>
      <c r="F23352" s="148"/>
      <c r="G23352" s="149"/>
      <c r="H23352" s="148"/>
      <c r="I23352"/>
    </row>
    <row r="23353" spans="1:9" x14ac:dyDescent="0.25">
      <c r="A23353"/>
      <c r="B23353"/>
      <c r="C23353"/>
      <c r="D23353"/>
      <c r="E23353" s="148"/>
      <c r="F23353" s="148"/>
      <c r="G23353" s="149"/>
      <c r="H23353" s="148"/>
      <c r="I23353"/>
    </row>
    <row r="23354" spans="1:9" x14ac:dyDescent="0.25">
      <c r="A23354"/>
      <c r="B23354"/>
      <c r="C23354"/>
      <c r="D23354"/>
      <c r="E23354" s="148"/>
      <c r="F23354" s="148"/>
      <c r="G23354" s="149"/>
      <c r="H23354" s="148"/>
      <c r="I23354"/>
    </row>
    <row r="23355" spans="1:9" x14ac:dyDescent="0.25">
      <c r="A23355"/>
      <c r="B23355"/>
      <c r="C23355"/>
      <c r="D23355"/>
      <c r="E23355" s="148"/>
      <c r="F23355" s="148"/>
      <c r="G23355" s="149"/>
      <c r="H23355" s="148"/>
      <c r="I23355"/>
    </row>
    <row r="23356" spans="1:9" x14ac:dyDescent="0.25">
      <c r="A23356"/>
      <c r="B23356"/>
      <c r="C23356"/>
      <c r="D23356"/>
      <c r="E23356" s="148"/>
      <c r="F23356" s="148"/>
      <c r="G23356" s="149"/>
      <c r="H23356" s="148"/>
      <c r="I23356"/>
    </row>
    <row r="23357" spans="1:9" x14ac:dyDescent="0.25">
      <c r="A23357"/>
      <c r="B23357"/>
      <c r="C23357"/>
      <c r="D23357"/>
      <c r="E23357" s="148"/>
      <c r="F23357" s="148"/>
      <c r="G23357" s="149"/>
      <c r="H23357" s="148"/>
      <c r="I23357"/>
    </row>
    <row r="23358" spans="1:9" x14ac:dyDescent="0.25">
      <c r="A23358"/>
      <c r="B23358"/>
      <c r="C23358"/>
      <c r="D23358"/>
      <c r="E23358" s="148"/>
      <c r="F23358" s="148"/>
      <c r="G23358" s="149"/>
      <c r="H23358" s="148"/>
      <c r="I23358"/>
    </row>
    <row r="23359" spans="1:9" x14ac:dyDescent="0.25">
      <c r="A23359"/>
      <c r="B23359"/>
      <c r="C23359"/>
      <c r="D23359"/>
      <c r="E23359" s="148"/>
      <c r="F23359" s="148"/>
      <c r="G23359" s="149"/>
      <c r="H23359" s="148"/>
      <c r="I23359"/>
    </row>
    <row r="23360" spans="1:9" x14ac:dyDescent="0.25">
      <c r="A23360"/>
      <c r="B23360"/>
      <c r="C23360"/>
      <c r="D23360"/>
      <c r="E23360" s="148"/>
      <c r="F23360" s="148"/>
      <c r="G23360" s="149"/>
      <c r="H23360" s="148"/>
      <c r="I23360"/>
    </row>
    <row r="23361" spans="1:9" x14ac:dyDescent="0.25">
      <c r="A23361"/>
      <c r="B23361"/>
      <c r="C23361"/>
      <c r="D23361"/>
      <c r="E23361" s="148"/>
      <c r="F23361" s="148"/>
      <c r="G23361" s="149"/>
      <c r="H23361" s="148"/>
      <c r="I23361"/>
    </row>
    <row r="23362" spans="1:9" x14ac:dyDescent="0.25">
      <c r="A23362"/>
      <c r="B23362"/>
      <c r="C23362"/>
      <c r="D23362"/>
      <c r="E23362" s="148"/>
      <c r="F23362" s="148"/>
      <c r="G23362" s="149"/>
      <c r="H23362" s="148"/>
      <c r="I23362"/>
    </row>
    <row r="23363" spans="1:9" x14ac:dyDescent="0.25">
      <c r="A23363"/>
      <c r="B23363"/>
      <c r="C23363"/>
      <c r="D23363"/>
      <c r="E23363" s="148"/>
      <c r="F23363" s="148"/>
      <c r="G23363" s="149"/>
      <c r="H23363" s="148"/>
      <c r="I23363"/>
    </row>
    <row r="23364" spans="1:9" x14ac:dyDescent="0.25">
      <c r="A23364"/>
      <c r="B23364"/>
      <c r="C23364"/>
      <c r="D23364"/>
      <c r="E23364" s="148"/>
      <c r="F23364" s="148"/>
      <c r="G23364" s="149"/>
      <c r="H23364" s="148"/>
      <c r="I23364"/>
    </row>
    <row r="23365" spans="1:9" x14ac:dyDescent="0.25">
      <c r="A23365"/>
      <c r="B23365"/>
      <c r="C23365"/>
      <c r="D23365"/>
      <c r="E23365" s="148"/>
      <c r="F23365" s="148"/>
      <c r="G23365" s="149"/>
      <c r="H23365" s="148"/>
      <c r="I23365"/>
    </row>
    <row r="23366" spans="1:9" x14ac:dyDescent="0.25">
      <c r="A23366"/>
      <c r="B23366"/>
      <c r="C23366"/>
      <c r="D23366"/>
      <c r="E23366" s="148"/>
      <c r="F23366" s="148"/>
      <c r="G23366" s="149"/>
      <c r="H23366" s="148"/>
      <c r="I23366"/>
    </row>
    <row r="23367" spans="1:9" x14ac:dyDescent="0.25">
      <c r="A23367"/>
      <c r="B23367"/>
      <c r="C23367"/>
      <c r="D23367"/>
      <c r="E23367" s="148"/>
      <c r="F23367" s="148"/>
      <c r="G23367" s="149"/>
      <c r="H23367" s="148"/>
      <c r="I23367"/>
    </row>
    <row r="23368" spans="1:9" x14ac:dyDescent="0.25">
      <c r="A23368"/>
      <c r="B23368"/>
      <c r="C23368"/>
      <c r="D23368"/>
      <c r="E23368" s="148"/>
      <c r="F23368" s="148"/>
      <c r="G23368" s="149"/>
      <c r="H23368" s="148"/>
      <c r="I23368"/>
    </row>
    <row r="23369" spans="1:9" x14ac:dyDescent="0.25">
      <c r="A23369"/>
      <c r="B23369"/>
      <c r="C23369"/>
      <c r="D23369"/>
      <c r="E23369" s="148"/>
      <c r="F23369" s="148"/>
      <c r="G23369" s="149"/>
      <c r="H23369" s="148"/>
      <c r="I23369"/>
    </row>
    <row r="23370" spans="1:9" x14ac:dyDescent="0.25">
      <c r="A23370"/>
      <c r="B23370"/>
      <c r="C23370"/>
      <c r="D23370"/>
      <c r="E23370" s="148"/>
      <c r="F23370" s="148"/>
      <c r="G23370" s="149"/>
      <c r="H23370" s="148"/>
      <c r="I23370"/>
    </row>
    <row r="23371" spans="1:9" x14ac:dyDescent="0.25">
      <c r="A23371"/>
      <c r="B23371"/>
      <c r="C23371"/>
      <c r="D23371"/>
      <c r="E23371" s="148"/>
      <c r="F23371" s="148"/>
      <c r="G23371" s="149"/>
      <c r="H23371" s="148"/>
      <c r="I23371"/>
    </row>
    <row r="23372" spans="1:9" x14ac:dyDescent="0.25">
      <c r="A23372"/>
      <c r="B23372"/>
      <c r="C23372"/>
      <c r="D23372"/>
      <c r="E23372" s="148"/>
      <c r="F23372" s="148"/>
      <c r="G23372" s="149"/>
      <c r="H23372" s="148"/>
      <c r="I23372"/>
    </row>
    <row r="23373" spans="1:9" x14ac:dyDescent="0.25">
      <c r="A23373"/>
      <c r="B23373"/>
      <c r="C23373"/>
      <c r="D23373"/>
      <c r="E23373" s="148"/>
      <c r="F23373" s="148"/>
      <c r="G23373" s="149"/>
      <c r="H23373" s="148"/>
      <c r="I23373"/>
    </row>
    <row r="23374" spans="1:9" x14ac:dyDescent="0.25">
      <c r="A23374"/>
      <c r="B23374"/>
      <c r="C23374"/>
      <c r="D23374"/>
      <c r="E23374" s="148"/>
      <c r="F23374" s="148"/>
      <c r="G23374" s="149"/>
      <c r="H23374" s="148"/>
      <c r="I23374"/>
    </row>
    <row r="23375" spans="1:9" x14ac:dyDescent="0.25">
      <c r="A23375"/>
      <c r="B23375"/>
      <c r="C23375"/>
      <c r="D23375"/>
      <c r="E23375" s="148"/>
      <c r="F23375" s="148"/>
      <c r="G23375" s="149"/>
      <c r="H23375" s="148"/>
      <c r="I23375"/>
    </row>
    <row r="23376" spans="1:9" x14ac:dyDescent="0.25">
      <c r="A23376"/>
      <c r="B23376"/>
      <c r="C23376"/>
      <c r="D23376"/>
      <c r="E23376" s="148"/>
      <c r="F23376" s="148"/>
      <c r="G23376" s="149"/>
      <c r="H23376" s="148"/>
      <c r="I23376"/>
    </row>
    <row r="23377" spans="1:9" x14ac:dyDescent="0.25">
      <c r="A23377"/>
      <c r="B23377"/>
      <c r="C23377"/>
      <c r="D23377"/>
      <c r="E23377" s="148"/>
      <c r="F23377" s="148"/>
      <c r="G23377" s="149"/>
      <c r="H23377" s="148"/>
      <c r="I23377"/>
    </row>
    <row r="23378" spans="1:9" x14ac:dyDescent="0.25">
      <c r="A23378"/>
      <c r="B23378"/>
      <c r="C23378"/>
      <c r="D23378"/>
      <c r="E23378" s="148"/>
      <c r="F23378" s="148"/>
      <c r="G23378" s="149"/>
      <c r="H23378" s="148"/>
      <c r="I23378"/>
    </row>
    <row r="23379" spans="1:9" x14ac:dyDescent="0.25">
      <c r="A23379"/>
      <c r="B23379"/>
      <c r="C23379"/>
      <c r="D23379"/>
      <c r="E23379" s="148"/>
      <c r="F23379" s="148"/>
      <c r="G23379" s="149"/>
      <c r="H23379" s="148"/>
      <c r="I23379"/>
    </row>
    <row r="23380" spans="1:9" x14ac:dyDescent="0.25">
      <c r="A23380"/>
      <c r="B23380"/>
      <c r="C23380"/>
      <c r="D23380"/>
      <c r="E23380" s="148"/>
      <c r="F23380" s="148"/>
      <c r="G23380" s="149"/>
      <c r="H23380" s="148"/>
      <c r="I23380"/>
    </row>
    <row r="23381" spans="1:9" x14ac:dyDescent="0.25">
      <c r="A23381"/>
      <c r="B23381"/>
      <c r="C23381"/>
      <c r="D23381"/>
      <c r="E23381" s="148"/>
      <c r="F23381" s="148"/>
      <c r="G23381" s="149"/>
      <c r="H23381" s="148"/>
      <c r="I23381"/>
    </row>
    <row r="23382" spans="1:9" x14ac:dyDescent="0.25">
      <c r="A23382"/>
      <c r="B23382"/>
      <c r="C23382"/>
      <c r="D23382"/>
      <c r="E23382" s="148"/>
      <c r="F23382" s="148"/>
      <c r="G23382" s="149"/>
      <c r="H23382" s="148"/>
      <c r="I23382"/>
    </row>
    <row r="23383" spans="1:9" x14ac:dyDescent="0.25">
      <c r="A23383"/>
      <c r="B23383"/>
      <c r="C23383"/>
      <c r="D23383"/>
      <c r="E23383" s="148"/>
      <c r="F23383" s="148"/>
      <c r="G23383" s="149"/>
      <c r="H23383" s="148"/>
      <c r="I23383"/>
    </row>
    <row r="23384" spans="1:9" x14ac:dyDescent="0.25">
      <c r="A23384"/>
      <c r="B23384"/>
      <c r="C23384"/>
      <c r="D23384"/>
      <c r="E23384" s="148"/>
      <c r="F23384" s="148"/>
      <c r="G23384" s="149"/>
      <c r="H23384" s="148"/>
      <c r="I23384"/>
    </row>
    <row r="23385" spans="1:9" x14ac:dyDescent="0.25">
      <c r="A23385"/>
      <c r="B23385"/>
      <c r="C23385"/>
      <c r="D23385"/>
      <c r="E23385" s="148"/>
      <c r="F23385" s="148"/>
      <c r="G23385" s="149"/>
      <c r="H23385" s="148"/>
      <c r="I23385"/>
    </row>
    <row r="23386" spans="1:9" x14ac:dyDescent="0.25">
      <c r="A23386"/>
      <c r="B23386"/>
      <c r="C23386"/>
      <c r="D23386"/>
      <c r="E23386" s="148"/>
      <c r="F23386" s="148"/>
      <c r="G23386" s="149"/>
      <c r="H23386" s="148"/>
      <c r="I23386"/>
    </row>
    <row r="23387" spans="1:9" x14ac:dyDescent="0.25">
      <c r="A23387"/>
      <c r="B23387"/>
      <c r="C23387"/>
      <c r="D23387"/>
      <c r="E23387" s="148"/>
      <c r="F23387" s="148"/>
      <c r="G23387" s="149"/>
      <c r="H23387" s="148"/>
      <c r="I23387"/>
    </row>
    <row r="23388" spans="1:9" x14ac:dyDescent="0.25">
      <c r="A23388"/>
      <c r="B23388"/>
      <c r="C23388"/>
      <c r="D23388"/>
      <c r="E23388" s="148"/>
      <c r="F23388" s="148"/>
      <c r="G23388" s="149"/>
      <c r="H23388" s="148"/>
      <c r="I23388"/>
    </row>
    <row r="23389" spans="1:9" x14ac:dyDescent="0.25">
      <c r="A23389"/>
      <c r="B23389"/>
      <c r="C23389"/>
      <c r="D23389"/>
      <c r="E23389" s="148"/>
      <c r="F23389" s="148"/>
      <c r="G23389" s="149"/>
      <c r="H23389" s="148"/>
      <c r="I23389"/>
    </row>
    <row r="23390" spans="1:9" x14ac:dyDescent="0.25">
      <c r="A23390"/>
      <c r="B23390"/>
      <c r="C23390"/>
      <c r="D23390"/>
      <c r="E23390" s="148"/>
      <c r="F23390" s="148"/>
      <c r="G23390" s="149"/>
      <c r="H23390" s="148"/>
      <c r="I23390"/>
    </row>
    <row r="23391" spans="1:9" x14ac:dyDescent="0.25">
      <c r="A23391"/>
      <c r="B23391"/>
      <c r="C23391"/>
      <c r="D23391"/>
      <c r="E23391" s="148"/>
      <c r="F23391" s="148"/>
      <c r="G23391" s="149"/>
      <c r="H23391" s="148"/>
      <c r="I23391"/>
    </row>
    <row r="23392" spans="1:9" x14ac:dyDescent="0.25">
      <c r="A23392"/>
      <c r="B23392"/>
      <c r="C23392"/>
      <c r="D23392"/>
      <c r="E23392" s="148"/>
      <c r="F23392" s="148"/>
      <c r="G23392" s="149"/>
      <c r="H23392" s="148"/>
      <c r="I23392"/>
    </row>
    <row r="23393" spans="1:9" x14ac:dyDescent="0.25">
      <c r="A23393"/>
      <c r="B23393"/>
      <c r="C23393"/>
      <c r="D23393"/>
      <c r="E23393" s="148"/>
      <c r="F23393" s="148"/>
      <c r="G23393" s="149"/>
      <c r="H23393" s="148"/>
      <c r="I23393"/>
    </row>
    <row r="23394" spans="1:9" x14ac:dyDescent="0.25">
      <c r="A23394"/>
      <c r="B23394"/>
      <c r="C23394"/>
      <c r="D23394"/>
      <c r="E23394" s="148"/>
      <c r="F23394" s="148"/>
      <c r="G23394" s="149"/>
      <c r="H23394" s="148"/>
      <c r="I23394"/>
    </row>
    <row r="23395" spans="1:9" x14ac:dyDescent="0.25">
      <c r="A23395"/>
      <c r="B23395"/>
      <c r="C23395"/>
      <c r="D23395"/>
      <c r="E23395" s="148"/>
      <c r="F23395" s="148"/>
      <c r="G23395" s="149"/>
      <c r="H23395" s="148"/>
      <c r="I23395"/>
    </row>
    <row r="23396" spans="1:9" x14ac:dyDescent="0.25">
      <c r="A23396"/>
      <c r="B23396"/>
      <c r="C23396"/>
      <c r="D23396"/>
      <c r="E23396" s="148"/>
      <c r="F23396" s="148"/>
      <c r="G23396" s="149"/>
      <c r="H23396" s="148"/>
      <c r="I23396"/>
    </row>
    <row r="23397" spans="1:9" x14ac:dyDescent="0.25">
      <c r="A23397"/>
      <c r="B23397"/>
      <c r="C23397"/>
      <c r="D23397"/>
      <c r="E23397" s="148"/>
      <c r="F23397" s="148"/>
      <c r="G23397" s="149"/>
      <c r="H23397" s="148"/>
      <c r="I23397"/>
    </row>
    <row r="23398" spans="1:9" x14ac:dyDescent="0.25">
      <c r="A23398"/>
      <c r="B23398"/>
      <c r="C23398"/>
      <c r="D23398"/>
      <c r="E23398" s="148"/>
      <c r="F23398" s="148"/>
      <c r="G23398" s="149"/>
      <c r="H23398" s="148"/>
      <c r="I23398"/>
    </row>
    <row r="23399" spans="1:9" x14ac:dyDescent="0.25">
      <c r="A23399"/>
      <c r="B23399"/>
      <c r="C23399"/>
      <c r="D23399"/>
      <c r="E23399" s="148"/>
      <c r="F23399" s="148"/>
      <c r="G23399" s="149"/>
      <c r="H23399" s="148"/>
      <c r="I23399"/>
    </row>
    <row r="23400" spans="1:9" x14ac:dyDescent="0.25">
      <c r="A23400"/>
      <c r="B23400"/>
      <c r="C23400"/>
      <c r="D23400"/>
      <c r="E23400" s="148"/>
      <c r="F23400" s="148"/>
      <c r="G23400" s="149"/>
      <c r="H23400" s="148"/>
      <c r="I23400"/>
    </row>
    <row r="23401" spans="1:9" x14ac:dyDescent="0.25">
      <c r="A23401"/>
      <c r="B23401"/>
      <c r="C23401"/>
      <c r="D23401"/>
      <c r="E23401" s="148"/>
      <c r="F23401" s="148"/>
      <c r="G23401" s="149"/>
      <c r="H23401" s="148"/>
      <c r="I23401"/>
    </row>
    <row r="23402" spans="1:9" x14ac:dyDescent="0.25">
      <c r="A23402"/>
      <c r="B23402"/>
      <c r="C23402"/>
      <c r="D23402"/>
      <c r="E23402" s="148"/>
      <c r="F23402" s="148"/>
      <c r="G23402" s="149"/>
      <c r="H23402" s="148"/>
      <c r="I23402"/>
    </row>
    <row r="23403" spans="1:9" x14ac:dyDescent="0.25">
      <c r="A23403"/>
      <c r="B23403"/>
      <c r="C23403"/>
      <c r="D23403"/>
      <c r="E23403" s="148"/>
      <c r="F23403" s="148"/>
      <c r="G23403" s="149"/>
      <c r="H23403" s="148"/>
      <c r="I23403"/>
    </row>
    <row r="23404" spans="1:9" x14ac:dyDescent="0.25">
      <c r="A23404"/>
      <c r="B23404"/>
      <c r="C23404"/>
      <c r="D23404"/>
      <c r="E23404" s="148"/>
      <c r="F23404" s="148"/>
      <c r="G23404" s="149"/>
      <c r="H23404" s="148"/>
      <c r="I23404"/>
    </row>
    <row r="23405" spans="1:9" x14ac:dyDescent="0.25">
      <c r="A23405"/>
      <c r="B23405"/>
      <c r="C23405"/>
      <c r="D23405"/>
      <c r="E23405" s="148"/>
      <c r="F23405" s="148"/>
      <c r="G23405" s="149"/>
      <c r="H23405" s="148"/>
      <c r="I23405"/>
    </row>
    <row r="23406" spans="1:9" x14ac:dyDescent="0.25">
      <c r="A23406"/>
      <c r="B23406"/>
      <c r="C23406"/>
      <c r="D23406"/>
      <c r="E23406" s="148"/>
      <c r="F23406" s="148"/>
      <c r="G23406" s="149"/>
      <c r="H23406" s="148"/>
      <c r="I23406"/>
    </row>
    <row r="23407" spans="1:9" x14ac:dyDescent="0.25">
      <c r="A23407"/>
      <c r="B23407"/>
      <c r="C23407"/>
      <c r="D23407"/>
      <c r="E23407" s="148"/>
      <c r="F23407" s="148"/>
      <c r="G23407" s="149"/>
      <c r="H23407" s="148"/>
      <c r="I23407"/>
    </row>
    <row r="23408" spans="1:9" x14ac:dyDescent="0.25">
      <c r="A23408"/>
      <c r="B23408"/>
      <c r="C23408"/>
      <c r="D23408"/>
      <c r="E23408" s="148"/>
      <c r="F23408" s="148"/>
      <c r="G23408" s="149"/>
      <c r="H23408" s="148"/>
      <c r="I23408"/>
    </row>
    <row r="23409" spans="1:9" x14ac:dyDescent="0.25">
      <c r="A23409"/>
      <c r="B23409"/>
      <c r="C23409"/>
      <c r="D23409"/>
      <c r="E23409" s="148"/>
      <c r="F23409" s="148"/>
      <c r="G23409" s="149"/>
      <c r="H23409" s="148"/>
      <c r="I23409"/>
    </row>
    <row r="23410" spans="1:9" x14ac:dyDescent="0.25">
      <c r="A23410"/>
      <c r="B23410"/>
      <c r="C23410"/>
      <c r="D23410"/>
      <c r="E23410" s="148"/>
      <c r="F23410" s="148"/>
      <c r="G23410" s="149"/>
      <c r="H23410" s="148"/>
      <c r="I23410"/>
    </row>
    <row r="23411" spans="1:9" x14ac:dyDescent="0.25">
      <c r="A23411"/>
      <c r="B23411"/>
      <c r="C23411"/>
      <c r="D23411"/>
      <c r="E23411" s="148"/>
      <c r="F23411" s="148"/>
      <c r="G23411" s="149"/>
      <c r="H23411" s="148"/>
      <c r="I23411"/>
    </row>
    <row r="23412" spans="1:9" x14ac:dyDescent="0.25">
      <c r="A23412"/>
      <c r="B23412"/>
      <c r="C23412"/>
      <c r="D23412"/>
      <c r="E23412" s="148"/>
      <c r="F23412" s="148"/>
      <c r="G23412" s="149"/>
      <c r="H23412" s="148"/>
      <c r="I23412"/>
    </row>
    <row r="23413" spans="1:9" x14ac:dyDescent="0.25">
      <c r="A23413"/>
      <c r="B23413"/>
      <c r="C23413"/>
      <c r="D23413"/>
      <c r="E23413" s="148"/>
      <c r="F23413" s="148"/>
      <c r="G23413" s="149"/>
      <c r="H23413" s="148"/>
      <c r="I23413"/>
    </row>
    <row r="23414" spans="1:9" x14ac:dyDescent="0.25">
      <c r="A23414"/>
      <c r="B23414"/>
      <c r="C23414"/>
      <c r="D23414"/>
      <c r="E23414" s="148"/>
      <c r="F23414" s="148"/>
      <c r="G23414" s="149"/>
      <c r="H23414" s="148"/>
      <c r="I23414"/>
    </row>
    <row r="23415" spans="1:9" x14ac:dyDescent="0.25">
      <c r="A23415"/>
      <c r="B23415"/>
      <c r="C23415"/>
      <c r="D23415"/>
      <c r="E23415" s="148"/>
      <c r="F23415" s="148"/>
      <c r="G23415" s="149"/>
      <c r="H23415" s="148"/>
      <c r="I23415"/>
    </row>
    <row r="23416" spans="1:9" x14ac:dyDescent="0.25">
      <c r="A23416"/>
      <c r="B23416"/>
      <c r="C23416"/>
      <c r="D23416"/>
      <c r="E23416" s="148"/>
      <c r="F23416" s="148"/>
      <c r="G23416" s="149"/>
      <c r="H23416" s="148"/>
      <c r="I23416"/>
    </row>
    <row r="23417" spans="1:9" x14ac:dyDescent="0.25">
      <c r="A23417"/>
      <c r="B23417"/>
      <c r="C23417"/>
      <c r="D23417"/>
      <c r="E23417" s="148"/>
      <c r="F23417" s="148"/>
      <c r="G23417" s="149"/>
      <c r="H23417" s="148"/>
      <c r="I23417"/>
    </row>
    <row r="23418" spans="1:9" x14ac:dyDescent="0.25">
      <c r="A23418"/>
      <c r="B23418"/>
      <c r="C23418"/>
      <c r="D23418"/>
      <c r="E23418" s="148"/>
      <c r="F23418" s="148"/>
      <c r="G23418" s="149"/>
      <c r="H23418" s="148"/>
      <c r="I23418"/>
    </row>
    <row r="23419" spans="1:9" x14ac:dyDescent="0.25">
      <c r="A23419"/>
      <c r="B23419"/>
      <c r="C23419"/>
      <c r="D23419"/>
      <c r="E23419" s="148"/>
      <c r="F23419" s="148"/>
      <c r="G23419" s="149"/>
      <c r="H23419" s="148"/>
      <c r="I23419"/>
    </row>
    <row r="23420" spans="1:9" x14ac:dyDescent="0.25">
      <c r="A23420"/>
      <c r="B23420"/>
      <c r="C23420"/>
      <c r="D23420"/>
      <c r="E23420" s="148"/>
      <c r="F23420" s="148"/>
      <c r="G23420" s="149"/>
      <c r="H23420" s="148"/>
      <c r="I23420"/>
    </row>
    <row r="23421" spans="1:9" x14ac:dyDescent="0.25">
      <c r="A23421"/>
      <c r="B23421"/>
      <c r="C23421"/>
      <c r="D23421"/>
      <c r="E23421" s="148"/>
      <c r="F23421" s="148"/>
      <c r="G23421" s="149"/>
      <c r="H23421" s="148"/>
      <c r="I23421"/>
    </row>
    <row r="23422" spans="1:9" x14ac:dyDescent="0.25">
      <c r="A23422"/>
      <c r="B23422"/>
      <c r="C23422"/>
      <c r="D23422"/>
      <c r="E23422" s="148"/>
      <c r="F23422" s="148"/>
      <c r="G23422" s="149"/>
      <c r="H23422" s="148"/>
      <c r="I23422"/>
    </row>
    <row r="23423" spans="1:9" x14ac:dyDescent="0.25">
      <c r="A23423"/>
      <c r="B23423"/>
      <c r="C23423"/>
      <c r="D23423"/>
      <c r="E23423" s="148"/>
      <c r="F23423" s="148"/>
      <c r="G23423" s="149"/>
      <c r="H23423" s="148"/>
      <c r="I23423"/>
    </row>
    <row r="23424" spans="1:9" x14ac:dyDescent="0.25">
      <c r="A23424"/>
      <c r="B23424"/>
      <c r="C23424"/>
      <c r="D23424"/>
      <c r="E23424" s="148"/>
      <c r="F23424" s="148"/>
      <c r="G23424" s="149"/>
      <c r="H23424" s="148"/>
      <c r="I23424"/>
    </row>
    <row r="23425" spans="1:9" x14ac:dyDescent="0.25">
      <c r="A23425"/>
      <c r="B23425"/>
      <c r="C23425"/>
      <c r="D23425"/>
      <c r="E23425" s="148"/>
      <c r="F23425" s="148"/>
      <c r="G23425" s="149"/>
      <c r="H23425" s="148"/>
      <c r="I23425"/>
    </row>
    <row r="23426" spans="1:9" x14ac:dyDescent="0.25">
      <c r="A23426"/>
      <c r="B23426"/>
      <c r="C23426"/>
      <c r="D23426"/>
      <c r="E23426" s="148"/>
      <c r="F23426" s="148"/>
      <c r="G23426" s="149"/>
      <c r="H23426" s="148"/>
      <c r="I23426"/>
    </row>
    <row r="23427" spans="1:9" x14ac:dyDescent="0.25">
      <c r="A23427"/>
      <c r="B23427"/>
      <c r="C23427"/>
      <c r="D23427"/>
      <c r="E23427" s="148"/>
      <c r="F23427" s="148"/>
      <c r="G23427" s="149"/>
      <c r="H23427" s="148"/>
      <c r="I23427"/>
    </row>
    <row r="23428" spans="1:9" x14ac:dyDescent="0.25">
      <c r="A23428"/>
      <c r="B23428"/>
      <c r="C23428"/>
      <c r="D23428"/>
      <c r="E23428" s="148"/>
      <c r="F23428" s="148"/>
      <c r="G23428" s="149"/>
      <c r="H23428" s="148"/>
      <c r="I23428"/>
    </row>
    <row r="23429" spans="1:9" x14ac:dyDescent="0.25">
      <c r="A23429"/>
      <c r="B23429"/>
      <c r="C23429"/>
      <c r="D23429"/>
      <c r="E23429" s="148"/>
      <c r="F23429" s="148"/>
      <c r="G23429" s="149"/>
      <c r="H23429" s="148"/>
      <c r="I23429"/>
    </row>
    <row r="23430" spans="1:9" x14ac:dyDescent="0.25">
      <c r="A23430"/>
      <c r="B23430"/>
      <c r="C23430"/>
      <c r="D23430"/>
      <c r="E23430" s="148"/>
      <c r="F23430" s="148"/>
      <c r="G23430" s="149"/>
      <c r="H23430" s="148"/>
      <c r="I23430"/>
    </row>
    <row r="23431" spans="1:9" x14ac:dyDescent="0.25">
      <c r="A23431"/>
      <c r="B23431"/>
      <c r="C23431"/>
      <c r="D23431"/>
      <c r="E23431" s="148"/>
      <c r="F23431" s="148"/>
      <c r="G23431" s="149"/>
      <c r="H23431" s="148"/>
      <c r="I23431"/>
    </row>
    <row r="23432" spans="1:9" x14ac:dyDescent="0.25">
      <c r="A23432"/>
      <c r="B23432"/>
      <c r="C23432"/>
      <c r="D23432"/>
      <c r="E23432" s="148"/>
      <c r="F23432" s="148"/>
      <c r="G23432" s="149"/>
      <c r="H23432" s="148"/>
      <c r="I23432"/>
    </row>
    <row r="23433" spans="1:9" x14ac:dyDescent="0.25">
      <c r="A23433"/>
      <c r="B23433"/>
      <c r="C23433"/>
      <c r="D23433"/>
      <c r="E23433" s="148"/>
      <c r="F23433" s="148"/>
      <c r="G23433" s="149"/>
      <c r="H23433" s="148"/>
      <c r="I23433"/>
    </row>
    <row r="23434" spans="1:9" x14ac:dyDescent="0.25">
      <c r="A23434"/>
      <c r="B23434"/>
      <c r="C23434"/>
      <c r="D23434"/>
      <c r="E23434" s="148"/>
      <c r="F23434" s="148"/>
      <c r="G23434" s="149"/>
      <c r="H23434" s="148"/>
      <c r="I23434"/>
    </row>
    <row r="23435" spans="1:9" x14ac:dyDescent="0.25">
      <c r="A23435"/>
      <c r="B23435"/>
      <c r="C23435"/>
      <c r="D23435"/>
      <c r="E23435" s="148"/>
      <c r="F23435" s="148"/>
      <c r="G23435" s="149"/>
      <c r="H23435" s="148"/>
      <c r="I23435"/>
    </row>
    <row r="23436" spans="1:9" x14ac:dyDescent="0.25">
      <c r="A23436"/>
      <c r="B23436"/>
      <c r="C23436"/>
      <c r="D23436"/>
      <c r="E23436" s="148"/>
      <c r="F23436" s="148"/>
      <c r="G23436" s="149"/>
      <c r="H23436" s="148"/>
      <c r="I23436"/>
    </row>
    <row r="23437" spans="1:9" x14ac:dyDescent="0.25">
      <c r="A23437"/>
      <c r="B23437"/>
      <c r="C23437"/>
      <c r="D23437"/>
      <c r="E23437" s="148"/>
      <c r="F23437" s="148"/>
      <c r="G23437" s="149"/>
      <c r="H23437" s="148"/>
      <c r="I23437"/>
    </row>
    <row r="23438" spans="1:9" x14ac:dyDescent="0.25">
      <c r="A23438"/>
      <c r="B23438"/>
      <c r="C23438"/>
      <c r="D23438"/>
      <c r="E23438" s="148"/>
      <c r="F23438" s="148"/>
      <c r="G23438" s="149"/>
      <c r="H23438" s="148"/>
      <c r="I23438"/>
    </row>
    <row r="23439" spans="1:9" x14ac:dyDescent="0.25">
      <c r="A23439"/>
      <c r="B23439"/>
      <c r="C23439"/>
      <c r="D23439"/>
      <c r="E23439" s="148"/>
      <c r="F23439" s="148"/>
      <c r="G23439" s="149"/>
      <c r="H23439" s="148"/>
      <c r="I23439"/>
    </row>
    <row r="23440" spans="1:9" x14ac:dyDescent="0.25">
      <c r="A23440"/>
      <c r="B23440"/>
      <c r="C23440"/>
      <c r="D23440"/>
      <c r="E23440" s="148"/>
      <c r="F23440" s="148"/>
      <c r="G23440" s="149"/>
      <c r="H23440" s="148"/>
      <c r="I23440"/>
    </row>
    <row r="23441" spans="1:9" x14ac:dyDescent="0.25">
      <c r="A23441"/>
      <c r="B23441"/>
      <c r="C23441"/>
      <c r="D23441"/>
      <c r="E23441" s="148"/>
      <c r="F23441" s="148"/>
      <c r="G23441" s="149"/>
      <c r="H23441" s="148"/>
      <c r="I23441"/>
    </row>
    <row r="23442" spans="1:9" x14ac:dyDescent="0.25">
      <c r="A23442"/>
      <c r="B23442"/>
      <c r="C23442"/>
      <c r="D23442"/>
      <c r="E23442" s="148"/>
      <c r="F23442" s="148"/>
      <c r="G23442" s="149"/>
      <c r="H23442" s="148"/>
      <c r="I23442"/>
    </row>
    <row r="23443" spans="1:9" x14ac:dyDescent="0.25">
      <c r="A23443"/>
      <c r="B23443"/>
      <c r="C23443"/>
      <c r="D23443"/>
      <c r="E23443" s="148"/>
      <c r="F23443" s="148"/>
      <c r="G23443" s="149"/>
      <c r="H23443" s="148"/>
      <c r="I23443"/>
    </row>
    <row r="23444" spans="1:9" x14ac:dyDescent="0.25">
      <c r="A23444"/>
      <c r="B23444"/>
      <c r="C23444"/>
      <c r="D23444"/>
      <c r="E23444" s="148"/>
      <c r="F23444" s="148"/>
      <c r="G23444" s="149"/>
      <c r="H23444" s="148"/>
      <c r="I23444"/>
    </row>
    <row r="23445" spans="1:9" x14ac:dyDescent="0.25">
      <c r="A23445"/>
      <c r="B23445"/>
      <c r="C23445"/>
      <c r="D23445"/>
      <c r="E23445" s="148"/>
      <c r="F23445" s="148"/>
      <c r="G23445" s="149"/>
      <c r="H23445" s="148"/>
      <c r="I23445"/>
    </row>
    <row r="23446" spans="1:9" x14ac:dyDescent="0.25">
      <c r="A23446"/>
      <c r="B23446"/>
      <c r="C23446"/>
      <c r="D23446"/>
      <c r="E23446" s="148"/>
      <c r="F23446" s="148"/>
      <c r="G23446" s="149"/>
      <c r="H23446" s="148"/>
      <c r="I23446"/>
    </row>
    <row r="23447" spans="1:9" x14ac:dyDescent="0.25">
      <c r="A23447"/>
      <c r="B23447"/>
      <c r="C23447"/>
      <c r="D23447"/>
      <c r="E23447" s="148"/>
      <c r="F23447" s="148"/>
      <c r="G23447" s="149"/>
      <c r="H23447" s="148"/>
      <c r="I23447"/>
    </row>
    <row r="23448" spans="1:9" x14ac:dyDescent="0.25">
      <c r="A23448"/>
      <c r="B23448"/>
      <c r="C23448"/>
      <c r="D23448"/>
      <c r="E23448" s="148"/>
      <c r="F23448" s="148"/>
      <c r="G23448" s="149"/>
      <c r="H23448" s="148"/>
      <c r="I23448"/>
    </row>
    <row r="23449" spans="1:9" x14ac:dyDescent="0.25">
      <c r="A23449"/>
      <c r="B23449"/>
      <c r="C23449"/>
      <c r="D23449"/>
      <c r="E23449" s="148"/>
      <c r="F23449" s="148"/>
      <c r="G23449" s="149"/>
      <c r="H23449" s="148"/>
      <c r="I23449"/>
    </row>
    <row r="23450" spans="1:9" x14ac:dyDescent="0.25">
      <c r="A23450"/>
      <c r="B23450"/>
      <c r="C23450"/>
      <c r="D23450"/>
      <c r="E23450" s="148"/>
      <c r="F23450" s="148"/>
      <c r="G23450" s="149"/>
      <c r="H23450" s="148"/>
      <c r="I23450"/>
    </row>
    <row r="23451" spans="1:9" x14ac:dyDescent="0.25">
      <c r="A23451"/>
      <c r="B23451"/>
      <c r="C23451"/>
      <c r="D23451"/>
      <c r="E23451" s="148"/>
      <c r="F23451" s="148"/>
      <c r="G23451" s="149"/>
      <c r="H23451" s="148"/>
      <c r="I23451"/>
    </row>
    <row r="23452" spans="1:9" x14ac:dyDescent="0.25">
      <c r="A23452"/>
      <c r="B23452"/>
      <c r="C23452"/>
      <c r="D23452"/>
      <c r="E23452" s="148"/>
      <c r="F23452" s="148"/>
      <c r="G23452" s="149"/>
      <c r="H23452" s="148"/>
      <c r="I23452"/>
    </row>
    <row r="23453" spans="1:9" x14ac:dyDescent="0.25">
      <c r="A23453"/>
      <c r="B23453"/>
      <c r="C23453"/>
      <c r="D23453"/>
      <c r="E23453" s="148"/>
      <c r="F23453" s="148"/>
      <c r="G23453" s="149"/>
      <c r="H23453" s="148"/>
      <c r="I23453"/>
    </row>
    <row r="23454" spans="1:9" x14ac:dyDescent="0.25">
      <c r="A23454"/>
      <c r="B23454"/>
      <c r="C23454"/>
      <c r="D23454"/>
      <c r="E23454" s="148"/>
      <c r="F23454" s="148"/>
      <c r="G23454" s="149"/>
      <c r="H23454" s="148"/>
      <c r="I23454"/>
    </row>
    <row r="23455" spans="1:9" x14ac:dyDescent="0.25">
      <c r="A23455"/>
      <c r="B23455"/>
      <c r="C23455"/>
      <c r="D23455"/>
      <c r="E23455" s="148"/>
      <c r="F23455" s="148"/>
      <c r="G23455" s="149"/>
      <c r="H23455" s="148"/>
      <c r="I23455"/>
    </row>
    <row r="23456" spans="1:9" x14ac:dyDescent="0.25">
      <c r="A23456"/>
      <c r="B23456"/>
      <c r="C23456"/>
      <c r="D23456"/>
      <c r="E23456" s="148"/>
      <c r="F23456" s="148"/>
      <c r="G23456" s="149"/>
      <c r="H23456" s="148"/>
      <c r="I23456"/>
    </row>
    <row r="23457" spans="1:9" x14ac:dyDescent="0.25">
      <c r="A23457"/>
      <c r="B23457"/>
      <c r="C23457"/>
      <c r="D23457"/>
      <c r="E23457" s="148"/>
      <c r="F23457" s="148"/>
      <c r="G23457" s="149"/>
      <c r="H23457" s="148"/>
      <c r="I23457"/>
    </row>
    <row r="23458" spans="1:9" x14ac:dyDescent="0.25">
      <c r="A23458"/>
      <c r="B23458"/>
      <c r="C23458"/>
      <c r="D23458"/>
      <c r="E23458" s="148"/>
      <c r="F23458" s="148"/>
      <c r="G23458" s="149"/>
      <c r="H23458" s="148"/>
      <c r="I23458"/>
    </row>
    <row r="23459" spans="1:9" x14ac:dyDescent="0.25">
      <c r="A23459"/>
      <c r="B23459"/>
      <c r="C23459"/>
      <c r="D23459"/>
      <c r="E23459" s="148"/>
      <c r="F23459" s="148"/>
      <c r="G23459" s="149"/>
      <c r="H23459" s="148"/>
      <c r="I23459"/>
    </row>
    <row r="23460" spans="1:9" x14ac:dyDescent="0.25">
      <c r="A23460"/>
      <c r="B23460"/>
      <c r="C23460"/>
      <c r="D23460"/>
      <c r="E23460" s="148"/>
      <c r="F23460" s="148"/>
      <c r="G23460" s="149"/>
      <c r="H23460" s="148"/>
      <c r="I23460"/>
    </row>
    <row r="23461" spans="1:9" x14ac:dyDescent="0.25">
      <c r="A23461"/>
      <c r="B23461"/>
      <c r="C23461"/>
      <c r="D23461"/>
      <c r="E23461" s="148"/>
      <c r="F23461" s="148"/>
      <c r="G23461" s="149"/>
      <c r="H23461" s="148"/>
      <c r="I23461"/>
    </row>
    <row r="23462" spans="1:9" x14ac:dyDescent="0.25">
      <c r="A23462"/>
      <c r="B23462"/>
      <c r="C23462"/>
      <c r="D23462"/>
      <c r="E23462" s="148"/>
      <c r="F23462" s="148"/>
      <c r="G23462" s="149"/>
      <c r="H23462" s="148"/>
      <c r="I23462"/>
    </row>
    <row r="23463" spans="1:9" x14ac:dyDescent="0.25">
      <c r="A23463"/>
      <c r="B23463"/>
      <c r="C23463"/>
      <c r="D23463"/>
      <c r="E23463" s="148"/>
      <c r="F23463" s="148"/>
      <c r="G23463" s="149"/>
      <c r="H23463" s="148"/>
      <c r="I23463"/>
    </row>
    <row r="23464" spans="1:9" x14ac:dyDescent="0.25">
      <c r="A23464"/>
      <c r="B23464"/>
      <c r="C23464"/>
      <c r="D23464"/>
      <c r="E23464" s="148"/>
      <c r="F23464" s="148"/>
      <c r="G23464" s="149"/>
      <c r="H23464" s="148"/>
      <c r="I23464"/>
    </row>
    <row r="23465" spans="1:9" x14ac:dyDescent="0.25">
      <c r="A23465"/>
      <c r="B23465"/>
      <c r="C23465"/>
      <c r="D23465"/>
      <c r="E23465" s="148"/>
      <c r="F23465" s="148"/>
      <c r="G23465" s="149"/>
      <c r="H23465" s="148"/>
      <c r="I23465"/>
    </row>
    <row r="23466" spans="1:9" x14ac:dyDescent="0.25">
      <c r="A23466"/>
      <c r="B23466"/>
      <c r="C23466"/>
      <c r="D23466"/>
      <c r="E23466" s="148"/>
      <c r="F23466" s="148"/>
      <c r="G23466" s="149"/>
      <c r="H23466" s="148"/>
      <c r="I23466"/>
    </row>
    <row r="23467" spans="1:9" x14ac:dyDescent="0.25">
      <c r="A23467"/>
      <c r="B23467"/>
      <c r="C23467"/>
      <c r="D23467"/>
      <c r="E23467" s="148"/>
      <c r="F23467" s="148"/>
      <c r="G23467" s="149"/>
      <c r="H23467" s="148"/>
      <c r="I23467"/>
    </row>
    <row r="23468" spans="1:9" x14ac:dyDescent="0.25">
      <c r="A23468"/>
      <c r="B23468"/>
      <c r="C23468"/>
      <c r="D23468"/>
      <c r="E23468" s="148"/>
      <c r="F23468" s="148"/>
      <c r="G23468" s="149"/>
      <c r="H23468" s="148"/>
      <c r="I23468"/>
    </row>
    <row r="23469" spans="1:9" x14ac:dyDescent="0.25">
      <c r="A23469"/>
      <c r="B23469"/>
      <c r="C23469"/>
      <c r="D23469"/>
      <c r="E23469" s="148"/>
      <c r="F23469" s="148"/>
      <c r="G23469" s="149"/>
      <c r="H23469" s="148"/>
      <c r="I23469"/>
    </row>
    <row r="23470" spans="1:9" x14ac:dyDescent="0.25">
      <c r="A23470"/>
      <c r="B23470"/>
      <c r="C23470"/>
      <c r="D23470"/>
      <c r="E23470" s="148"/>
      <c r="F23470" s="148"/>
      <c r="G23470" s="149"/>
      <c r="H23470" s="148"/>
      <c r="I23470"/>
    </row>
    <row r="23471" spans="1:9" x14ac:dyDescent="0.25">
      <c r="A23471"/>
      <c r="B23471"/>
      <c r="C23471"/>
      <c r="D23471"/>
      <c r="E23471" s="148"/>
      <c r="F23471" s="148"/>
      <c r="G23471" s="149"/>
      <c r="H23471" s="148"/>
      <c r="I23471"/>
    </row>
    <row r="23472" spans="1:9" x14ac:dyDescent="0.25">
      <c r="A23472"/>
      <c r="B23472"/>
      <c r="C23472"/>
      <c r="D23472"/>
      <c r="E23472" s="148"/>
      <c r="F23472" s="148"/>
      <c r="G23472" s="149"/>
      <c r="H23472" s="148"/>
      <c r="I23472"/>
    </row>
    <row r="23473" spans="1:9" x14ac:dyDescent="0.25">
      <c r="A23473"/>
      <c r="B23473"/>
      <c r="C23473"/>
      <c r="D23473"/>
      <c r="E23473" s="148"/>
      <c r="F23473" s="148"/>
      <c r="G23473" s="149"/>
      <c r="H23473" s="148"/>
      <c r="I23473"/>
    </row>
    <row r="23474" spans="1:9" x14ac:dyDescent="0.25">
      <c r="A23474"/>
      <c r="B23474"/>
      <c r="C23474"/>
      <c r="D23474"/>
      <c r="E23474" s="148"/>
      <c r="F23474" s="148"/>
      <c r="G23474" s="149"/>
      <c r="H23474" s="148"/>
      <c r="I23474"/>
    </row>
    <row r="23475" spans="1:9" x14ac:dyDescent="0.25">
      <c r="A23475"/>
      <c r="B23475"/>
      <c r="C23475"/>
      <c r="D23475"/>
      <c r="E23475" s="148"/>
      <c r="F23475" s="148"/>
      <c r="G23475" s="149"/>
      <c r="H23475" s="148"/>
      <c r="I23475"/>
    </row>
    <row r="23476" spans="1:9" x14ac:dyDescent="0.25">
      <c r="A23476"/>
      <c r="B23476"/>
      <c r="C23476"/>
      <c r="D23476"/>
      <c r="E23476" s="148"/>
      <c r="F23476" s="148"/>
      <c r="G23476" s="149"/>
      <c r="H23476" s="148"/>
      <c r="I23476"/>
    </row>
    <row r="23477" spans="1:9" x14ac:dyDescent="0.25">
      <c r="A23477"/>
      <c r="B23477"/>
      <c r="C23477"/>
      <c r="D23477"/>
      <c r="E23477" s="148"/>
      <c r="F23477" s="148"/>
      <c r="G23477" s="149"/>
      <c r="H23477" s="148"/>
      <c r="I23477"/>
    </row>
    <row r="23478" spans="1:9" x14ac:dyDescent="0.25">
      <c r="A23478"/>
      <c r="B23478"/>
      <c r="C23478"/>
      <c r="D23478"/>
      <c r="E23478" s="148"/>
      <c r="F23478" s="148"/>
      <c r="G23478" s="149"/>
      <c r="H23478" s="148"/>
      <c r="I23478"/>
    </row>
    <row r="23479" spans="1:9" x14ac:dyDescent="0.25">
      <c r="A23479"/>
      <c r="B23479"/>
      <c r="C23479"/>
      <c r="D23479"/>
      <c r="E23479" s="148"/>
      <c r="F23479" s="148"/>
      <c r="G23479" s="149"/>
      <c r="H23479" s="148"/>
      <c r="I23479"/>
    </row>
    <row r="23480" spans="1:9" x14ac:dyDescent="0.25">
      <c r="A23480"/>
      <c r="B23480"/>
      <c r="C23480"/>
      <c r="D23480"/>
      <c r="E23480" s="148"/>
      <c r="F23480" s="148"/>
      <c r="G23480" s="149"/>
      <c r="H23480" s="148"/>
      <c r="I23480"/>
    </row>
    <row r="23481" spans="1:9" x14ac:dyDescent="0.25">
      <c r="A23481"/>
      <c r="B23481"/>
      <c r="C23481"/>
      <c r="D23481"/>
      <c r="E23481" s="148"/>
      <c r="F23481" s="148"/>
      <c r="G23481" s="149"/>
      <c r="H23481" s="148"/>
      <c r="I23481"/>
    </row>
    <row r="23482" spans="1:9" x14ac:dyDescent="0.25">
      <c r="A23482"/>
      <c r="B23482"/>
      <c r="C23482"/>
      <c r="D23482"/>
      <c r="E23482" s="148"/>
      <c r="F23482" s="148"/>
      <c r="G23482" s="149"/>
      <c r="H23482" s="148"/>
      <c r="I23482"/>
    </row>
    <row r="23483" spans="1:9" x14ac:dyDescent="0.25">
      <c r="A23483"/>
      <c r="B23483"/>
      <c r="C23483"/>
      <c r="D23483"/>
      <c r="E23483" s="148"/>
      <c r="F23483" s="148"/>
      <c r="G23483" s="149"/>
      <c r="H23483" s="148"/>
      <c r="I23483"/>
    </row>
    <row r="23484" spans="1:9" x14ac:dyDescent="0.25">
      <c r="A23484"/>
      <c r="B23484"/>
      <c r="C23484"/>
      <c r="D23484"/>
      <c r="E23484" s="148"/>
      <c r="F23484" s="148"/>
      <c r="G23484" s="149"/>
      <c r="H23484" s="148"/>
      <c r="I23484"/>
    </row>
    <row r="23485" spans="1:9" x14ac:dyDescent="0.25">
      <c r="A23485"/>
      <c r="B23485"/>
      <c r="C23485"/>
      <c r="D23485"/>
      <c r="E23485" s="148"/>
      <c r="F23485" s="148"/>
      <c r="G23485" s="149"/>
      <c r="H23485" s="148"/>
      <c r="I23485"/>
    </row>
    <row r="23486" spans="1:9" x14ac:dyDescent="0.25">
      <c r="A23486"/>
      <c r="B23486"/>
      <c r="C23486"/>
      <c r="D23486"/>
      <c r="E23486" s="148"/>
      <c r="F23486" s="148"/>
      <c r="G23486" s="149"/>
      <c r="H23486" s="148"/>
      <c r="I23486"/>
    </row>
    <row r="23487" spans="1:9" x14ac:dyDescent="0.25">
      <c r="A23487"/>
      <c r="B23487"/>
      <c r="C23487"/>
      <c r="D23487"/>
      <c r="E23487" s="148"/>
      <c r="F23487" s="148"/>
      <c r="G23487" s="149"/>
      <c r="H23487" s="148"/>
      <c r="I23487"/>
    </row>
    <row r="23488" spans="1:9" x14ac:dyDescent="0.25">
      <c r="A23488"/>
      <c r="B23488"/>
      <c r="C23488"/>
      <c r="D23488"/>
      <c r="E23488" s="148"/>
      <c r="F23488" s="148"/>
      <c r="G23488" s="149"/>
      <c r="H23488" s="148"/>
      <c r="I23488"/>
    </row>
    <row r="23489" spans="1:9" x14ac:dyDescent="0.25">
      <c r="A23489"/>
      <c r="B23489"/>
      <c r="C23489"/>
      <c r="D23489"/>
      <c r="E23489" s="148"/>
      <c r="F23489" s="148"/>
      <c r="G23489" s="149"/>
      <c r="H23489" s="148"/>
      <c r="I23489"/>
    </row>
    <row r="23490" spans="1:9" x14ac:dyDescent="0.25">
      <c r="A23490"/>
      <c r="B23490"/>
      <c r="C23490"/>
      <c r="D23490"/>
      <c r="E23490" s="148"/>
      <c r="F23490" s="148"/>
      <c r="G23490" s="149"/>
      <c r="H23490" s="148"/>
      <c r="I23490"/>
    </row>
    <row r="23491" spans="1:9" x14ac:dyDescent="0.25">
      <c r="A23491"/>
      <c r="B23491"/>
      <c r="C23491"/>
      <c r="D23491"/>
      <c r="E23491" s="148"/>
      <c r="F23491" s="148"/>
      <c r="G23491" s="149"/>
      <c r="H23491" s="148"/>
      <c r="I23491"/>
    </row>
    <row r="23492" spans="1:9" x14ac:dyDescent="0.25">
      <c r="A23492"/>
      <c r="B23492"/>
      <c r="C23492"/>
      <c r="D23492"/>
      <c r="E23492" s="148"/>
      <c r="F23492" s="148"/>
      <c r="G23492" s="149"/>
      <c r="H23492" s="148"/>
      <c r="I23492"/>
    </row>
    <row r="23493" spans="1:9" x14ac:dyDescent="0.25">
      <c r="A23493"/>
      <c r="B23493"/>
      <c r="C23493"/>
      <c r="D23493"/>
      <c r="E23493" s="148"/>
      <c r="F23493" s="148"/>
      <c r="G23493" s="149"/>
      <c r="H23493" s="148"/>
      <c r="I23493"/>
    </row>
    <row r="23494" spans="1:9" x14ac:dyDescent="0.25">
      <c r="A23494"/>
      <c r="B23494"/>
      <c r="C23494"/>
      <c r="D23494"/>
      <c r="E23494" s="148"/>
      <c r="F23494" s="148"/>
      <c r="G23494" s="149"/>
      <c r="H23494" s="148"/>
      <c r="I23494"/>
    </row>
    <row r="23495" spans="1:9" x14ac:dyDescent="0.25">
      <c r="A23495"/>
      <c r="B23495"/>
      <c r="C23495"/>
      <c r="D23495"/>
      <c r="E23495" s="148"/>
      <c r="F23495" s="148"/>
      <c r="G23495" s="149"/>
      <c r="H23495" s="148"/>
      <c r="I23495"/>
    </row>
    <row r="23496" spans="1:9" x14ac:dyDescent="0.25">
      <c r="A23496"/>
      <c r="B23496"/>
      <c r="C23496"/>
      <c r="D23496"/>
      <c r="E23496" s="148"/>
      <c r="F23496" s="148"/>
      <c r="G23496" s="149"/>
      <c r="H23496" s="148"/>
      <c r="I23496"/>
    </row>
    <row r="23497" spans="1:9" x14ac:dyDescent="0.25">
      <c r="A23497"/>
      <c r="B23497"/>
      <c r="C23497"/>
      <c r="D23497"/>
      <c r="E23497" s="148"/>
      <c r="F23497" s="148"/>
      <c r="G23497" s="149"/>
      <c r="H23497" s="148"/>
      <c r="I23497"/>
    </row>
    <row r="23498" spans="1:9" x14ac:dyDescent="0.25">
      <c r="A23498"/>
      <c r="B23498"/>
      <c r="C23498"/>
      <c r="D23498"/>
      <c r="E23498" s="148"/>
      <c r="F23498" s="148"/>
      <c r="G23498" s="149"/>
      <c r="H23498" s="148"/>
      <c r="I23498"/>
    </row>
    <row r="23499" spans="1:9" x14ac:dyDescent="0.25">
      <c r="A23499"/>
      <c r="B23499"/>
      <c r="C23499"/>
      <c r="D23499"/>
      <c r="E23499" s="148"/>
      <c r="F23499" s="148"/>
      <c r="G23499" s="149"/>
      <c r="H23499" s="148"/>
      <c r="I23499"/>
    </row>
    <row r="23500" spans="1:9" x14ac:dyDescent="0.25">
      <c r="A23500"/>
      <c r="B23500"/>
      <c r="C23500"/>
      <c r="D23500"/>
      <c r="E23500" s="148"/>
      <c r="F23500" s="148"/>
      <c r="G23500" s="149"/>
      <c r="H23500" s="148"/>
      <c r="I23500"/>
    </row>
    <row r="23501" spans="1:9" x14ac:dyDescent="0.25">
      <c r="A23501"/>
      <c r="B23501"/>
      <c r="C23501"/>
      <c r="D23501"/>
      <c r="E23501" s="148"/>
      <c r="F23501" s="148"/>
      <c r="G23501" s="149"/>
      <c r="H23501" s="148"/>
      <c r="I23501"/>
    </row>
    <row r="23502" spans="1:9" x14ac:dyDescent="0.25">
      <c r="A23502"/>
      <c r="B23502"/>
      <c r="C23502"/>
      <c r="D23502"/>
      <c r="E23502" s="148"/>
      <c r="F23502" s="148"/>
      <c r="G23502" s="149"/>
      <c r="H23502" s="148"/>
      <c r="I23502"/>
    </row>
    <row r="23503" spans="1:9" x14ac:dyDescent="0.25">
      <c r="A23503"/>
      <c r="B23503"/>
      <c r="C23503"/>
      <c r="D23503"/>
      <c r="E23503" s="148"/>
      <c r="F23503" s="148"/>
      <c r="G23503" s="149"/>
      <c r="H23503" s="148"/>
      <c r="I23503"/>
    </row>
    <row r="23504" spans="1:9" x14ac:dyDescent="0.25">
      <c r="A23504"/>
      <c r="B23504"/>
      <c r="C23504"/>
      <c r="D23504"/>
      <c r="E23504" s="148"/>
      <c r="F23504" s="148"/>
      <c r="G23504" s="149"/>
      <c r="H23504" s="148"/>
      <c r="I23504"/>
    </row>
    <row r="23505" spans="1:9" x14ac:dyDescent="0.25">
      <c r="A23505"/>
      <c r="B23505"/>
      <c r="C23505"/>
      <c r="D23505"/>
      <c r="E23505" s="148"/>
      <c r="F23505" s="148"/>
      <c r="G23505" s="149"/>
      <c r="H23505" s="148"/>
      <c r="I23505"/>
    </row>
    <row r="23506" spans="1:9" x14ac:dyDescent="0.25">
      <c r="A23506"/>
      <c r="B23506"/>
      <c r="C23506"/>
      <c r="D23506"/>
      <c r="E23506" s="148"/>
      <c r="F23506" s="148"/>
      <c r="G23506" s="149"/>
      <c r="H23506" s="148"/>
      <c r="I23506"/>
    </row>
    <row r="23507" spans="1:9" x14ac:dyDescent="0.25">
      <c r="A23507"/>
      <c r="B23507"/>
      <c r="C23507"/>
      <c r="D23507"/>
      <c r="E23507" s="148"/>
      <c r="F23507" s="148"/>
      <c r="G23507" s="149"/>
      <c r="H23507" s="148"/>
      <c r="I23507"/>
    </row>
    <row r="23508" spans="1:9" x14ac:dyDescent="0.25">
      <c r="A23508"/>
      <c r="B23508"/>
      <c r="C23508"/>
      <c r="D23508"/>
      <c r="E23508" s="148"/>
      <c r="F23508" s="148"/>
      <c r="G23508" s="149"/>
      <c r="H23508" s="148"/>
      <c r="I23508"/>
    </row>
    <row r="23509" spans="1:9" x14ac:dyDescent="0.25">
      <c r="A23509"/>
      <c r="B23509"/>
      <c r="C23509"/>
      <c r="D23509"/>
      <c r="E23509" s="148"/>
      <c r="F23509" s="148"/>
      <c r="G23509" s="149"/>
      <c r="H23509" s="148"/>
      <c r="I23509"/>
    </row>
    <row r="23510" spans="1:9" x14ac:dyDescent="0.25">
      <c r="A23510"/>
      <c r="B23510"/>
      <c r="C23510"/>
      <c r="D23510"/>
      <c r="E23510" s="148"/>
      <c r="F23510" s="148"/>
      <c r="G23510" s="149"/>
      <c r="H23510" s="148"/>
      <c r="I23510"/>
    </row>
    <row r="23511" spans="1:9" x14ac:dyDescent="0.25">
      <c r="A23511"/>
      <c r="B23511"/>
      <c r="C23511"/>
      <c r="D23511"/>
      <c r="E23511" s="148"/>
      <c r="F23511" s="148"/>
      <c r="G23511" s="149"/>
      <c r="H23511" s="148"/>
      <c r="I23511"/>
    </row>
    <row r="23512" spans="1:9" x14ac:dyDescent="0.25">
      <c r="A23512"/>
      <c r="B23512"/>
      <c r="C23512"/>
      <c r="D23512"/>
      <c r="E23512" s="148"/>
      <c r="F23512" s="148"/>
      <c r="G23512" s="149"/>
      <c r="H23512" s="148"/>
      <c r="I23512"/>
    </row>
    <row r="23513" spans="1:9" x14ac:dyDescent="0.25">
      <c r="A23513"/>
      <c r="B23513"/>
      <c r="C23513"/>
      <c r="D23513"/>
      <c r="E23513" s="148"/>
      <c r="F23513" s="148"/>
      <c r="G23513" s="149"/>
      <c r="H23513" s="148"/>
      <c r="I23513"/>
    </row>
    <row r="23514" spans="1:9" x14ac:dyDescent="0.25">
      <c r="A23514"/>
      <c r="B23514"/>
      <c r="C23514"/>
      <c r="D23514"/>
      <c r="E23514" s="148"/>
      <c r="F23514" s="148"/>
      <c r="G23514" s="149"/>
      <c r="H23514" s="148"/>
      <c r="I23514"/>
    </row>
    <row r="23515" spans="1:9" x14ac:dyDescent="0.25">
      <c r="A23515"/>
      <c r="B23515"/>
      <c r="C23515"/>
      <c r="D23515"/>
      <c r="E23515" s="148"/>
      <c r="F23515" s="148"/>
      <c r="G23515" s="149"/>
      <c r="H23515" s="148"/>
      <c r="I23515"/>
    </row>
    <row r="23516" spans="1:9" x14ac:dyDescent="0.25">
      <c r="A23516"/>
      <c r="B23516"/>
      <c r="C23516"/>
      <c r="D23516"/>
      <c r="E23516" s="148"/>
      <c r="F23516" s="148"/>
      <c r="G23516" s="149"/>
      <c r="H23516" s="148"/>
      <c r="I23516"/>
    </row>
    <row r="23517" spans="1:9" x14ac:dyDescent="0.25">
      <c r="A23517"/>
      <c r="B23517"/>
      <c r="C23517"/>
      <c r="D23517"/>
      <c r="E23517" s="148"/>
      <c r="F23517" s="148"/>
      <c r="G23517" s="149"/>
      <c r="H23517" s="148"/>
      <c r="I23517"/>
    </row>
    <row r="23518" spans="1:9" x14ac:dyDescent="0.25">
      <c r="A23518"/>
      <c r="B23518"/>
      <c r="C23518"/>
      <c r="D23518"/>
      <c r="E23518" s="148"/>
      <c r="F23518" s="148"/>
      <c r="G23518" s="149"/>
      <c r="H23518" s="148"/>
      <c r="I23518"/>
    </row>
    <row r="23519" spans="1:9" x14ac:dyDescent="0.25">
      <c r="A23519"/>
      <c r="B23519"/>
      <c r="C23519"/>
      <c r="D23519"/>
      <c r="E23519" s="148"/>
      <c r="F23519" s="148"/>
      <c r="G23519" s="149"/>
      <c r="H23519" s="148"/>
      <c r="I23519"/>
    </row>
    <row r="23520" spans="1:9" x14ac:dyDescent="0.25">
      <c r="A23520"/>
      <c r="B23520"/>
      <c r="C23520"/>
      <c r="D23520"/>
      <c r="E23520" s="148"/>
      <c r="F23520" s="148"/>
      <c r="G23520" s="149"/>
      <c r="H23520" s="148"/>
      <c r="I23520"/>
    </row>
    <row r="23521" spans="1:9" x14ac:dyDescent="0.25">
      <c r="A23521"/>
      <c r="B23521"/>
      <c r="C23521"/>
      <c r="D23521"/>
      <c r="E23521" s="148"/>
      <c r="F23521" s="148"/>
      <c r="G23521" s="149"/>
      <c r="H23521" s="148"/>
      <c r="I23521"/>
    </row>
    <row r="23522" spans="1:9" x14ac:dyDescent="0.25">
      <c r="A23522"/>
      <c r="B23522"/>
      <c r="C23522"/>
      <c r="D23522"/>
      <c r="E23522" s="148"/>
      <c r="F23522" s="148"/>
      <c r="G23522" s="149"/>
      <c r="H23522" s="148"/>
      <c r="I23522"/>
    </row>
    <row r="23523" spans="1:9" x14ac:dyDescent="0.25">
      <c r="A23523"/>
      <c r="B23523"/>
      <c r="C23523"/>
      <c r="D23523"/>
      <c r="E23523" s="148"/>
      <c r="F23523" s="148"/>
      <c r="G23523" s="149"/>
      <c r="H23523" s="148"/>
      <c r="I23523"/>
    </row>
    <row r="23524" spans="1:9" x14ac:dyDescent="0.25">
      <c r="A23524"/>
      <c r="B23524"/>
      <c r="C23524"/>
      <c r="D23524"/>
      <c r="E23524" s="148"/>
      <c r="F23524" s="148"/>
      <c r="G23524" s="149"/>
      <c r="H23524" s="148"/>
      <c r="I23524"/>
    </row>
    <row r="23525" spans="1:9" x14ac:dyDescent="0.25">
      <c r="A23525"/>
      <c r="B23525"/>
      <c r="C23525"/>
      <c r="D23525"/>
      <c r="E23525" s="148"/>
      <c r="F23525" s="148"/>
      <c r="G23525" s="149"/>
      <c r="H23525" s="148"/>
      <c r="I23525"/>
    </row>
    <row r="23526" spans="1:9" x14ac:dyDescent="0.25">
      <c r="A23526"/>
      <c r="B23526"/>
      <c r="C23526"/>
      <c r="D23526"/>
      <c r="E23526" s="148"/>
      <c r="F23526" s="148"/>
      <c r="G23526" s="149"/>
      <c r="H23526" s="148"/>
      <c r="I23526"/>
    </row>
    <row r="23527" spans="1:9" x14ac:dyDescent="0.25">
      <c r="A23527"/>
      <c r="B23527"/>
      <c r="C23527"/>
      <c r="D23527"/>
      <c r="E23527" s="148"/>
      <c r="F23527" s="148"/>
      <c r="G23527" s="149"/>
      <c r="H23527" s="148"/>
      <c r="I23527"/>
    </row>
    <row r="23528" spans="1:9" x14ac:dyDescent="0.25">
      <c r="A23528"/>
      <c r="B23528"/>
      <c r="C23528"/>
      <c r="D23528"/>
      <c r="E23528" s="148"/>
      <c r="F23528" s="148"/>
      <c r="G23528" s="149"/>
      <c r="H23528" s="148"/>
      <c r="I23528"/>
    </row>
    <row r="23529" spans="1:9" x14ac:dyDescent="0.25">
      <c r="A23529"/>
      <c r="B23529"/>
      <c r="C23529"/>
      <c r="D23529"/>
      <c r="E23529" s="148"/>
      <c r="F23529" s="148"/>
      <c r="G23529" s="149"/>
      <c r="H23529" s="148"/>
      <c r="I23529"/>
    </row>
    <row r="23530" spans="1:9" x14ac:dyDescent="0.25">
      <c r="A23530"/>
      <c r="B23530"/>
      <c r="C23530"/>
      <c r="D23530"/>
      <c r="E23530" s="148"/>
      <c r="F23530" s="148"/>
      <c r="G23530" s="149"/>
      <c r="H23530" s="148"/>
      <c r="I23530"/>
    </row>
    <row r="23531" spans="1:9" x14ac:dyDescent="0.25">
      <c r="A23531"/>
      <c r="B23531"/>
      <c r="C23531"/>
      <c r="D23531"/>
      <c r="E23531" s="148"/>
      <c r="F23531" s="148"/>
      <c r="G23531" s="149"/>
      <c r="H23531" s="148"/>
      <c r="I23531"/>
    </row>
    <row r="23532" spans="1:9" x14ac:dyDescent="0.25">
      <c r="A23532"/>
      <c r="B23532"/>
      <c r="C23532"/>
      <c r="D23532"/>
      <c r="E23532" s="148"/>
      <c r="F23532" s="148"/>
      <c r="G23532" s="149"/>
      <c r="H23532" s="148"/>
      <c r="I23532"/>
    </row>
    <row r="23533" spans="1:9" x14ac:dyDescent="0.25">
      <c r="A23533"/>
      <c r="B23533"/>
      <c r="C23533"/>
      <c r="D23533"/>
      <c r="E23533" s="148"/>
      <c r="F23533" s="148"/>
      <c r="G23533" s="149"/>
      <c r="H23533" s="148"/>
      <c r="I23533"/>
    </row>
    <row r="23534" spans="1:9" x14ac:dyDescent="0.25">
      <c r="A23534"/>
      <c r="B23534"/>
      <c r="C23534"/>
      <c r="D23534"/>
      <c r="E23534" s="148"/>
      <c r="F23534" s="148"/>
      <c r="G23534" s="149"/>
      <c r="H23534" s="148"/>
      <c r="I23534"/>
    </row>
    <row r="23535" spans="1:9" x14ac:dyDescent="0.25">
      <c r="A23535"/>
      <c r="B23535"/>
      <c r="C23535"/>
      <c r="D23535"/>
      <c r="E23535" s="148"/>
      <c r="F23535" s="148"/>
      <c r="G23535" s="149"/>
      <c r="H23535" s="148"/>
      <c r="I23535"/>
    </row>
    <row r="23536" spans="1:9" x14ac:dyDescent="0.25">
      <c r="A23536"/>
      <c r="B23536"/>
      <c r="C23536"/>
      <c r="D23536"/>
      <c r="E23536" s="148"/>
      <c r="F23536" s="148"/>
      <c r="G23536" s="149"/>
      <c r="H23536" s="148"/>
      <c r="I23536"/>
    </row>
    <row r="23537" spans="1:9" x14ac:dyDescent="0.25">
      <c r="A23537"/>
      <c r="B23537"/>
      <c r="C23537"/>
      <c r="D23537"/>
      <c r="E23537" s="148"/>
      <c r="F23537" s="148"/>
      <c r="G23537" s="149"/>
      <c r="H23537" s="148"/>
      <c r="I23537"/>
    </row>
    <row r="23538" spans="1:9" x14ac:dyDescent="0.25">
      <c r="A23538"/>
      <c r="B23538"/>
      <c r="C23538"/>
      <c r="D23538"/>
      <c r="E23538" s="148"/>
      <c r="F23538" s="148"/>
      <c r="G23538" s="149"/>
      <c r="H23538" s="148"/>
      <c r="I23538"/>
    </row>
    <row r="23539" spans="1:9" x14ac:dyDescent="0.25">
      <c r="A23539"/>
      <c r="B23539"/>
      <c r="C23539"/>
      <c r="D23539"/>
      <c r="E23539" s="148"/>
      <c r="F23539" s="148"/>
      <c r="G23539" s="149"/>
      <c r="H23539" s="148"/>
      <c r="I23539"/>
    </row>
    <row r="23540" spans="1:9" x14ac:dyDescent="0.25">
      <c r="A23540"/>
      <c r="B23540"/>
      <c r="C23540"/>
      <c r="D23540"/>
      <c r="E23540" s="148"/>
      <c r="F23540" s="148"/>
      <c r="G23540" s="149"/>
      <c r="H23540" s="148"/>
      <c r="I23540"/>
    </row>
    <row r="23541" spans="1:9" x14ac:dyDescent="0.25">
      <c r="A23541"/>
      <c r="B23541"/>
      <c r="C23541"/>
      <c r="D23541"/>
      <c r="E23541" s="148"/>
      <c r="F23541" s="148"/>
      <c r="G23541" s="149"/>
      <c r="H23541" s="148"/>
      <c r="I23541"/>
    </row>
    <row r="23542" spans="1:9" x14ac:dyDescent="0.25">
      <c r="A23542"/>
      <c r="B23542"/>
      <c r="C23542"/>
      <c r="D23542"/>
      <c r="E23542" s="148"/>
      <c r="F23542" s="148"/>
      <c r="G23542" s="149"/>
      <c r="H23542" s="148"/>
      <c r="I23542"/>
    </row>
    <row r="23543" spans="1:9" x14ac:dyDescent="0.25">
      <c r="A23543"/>
      <c r="B23543"/>
      <c r="C23543"/>
      <c r="D23543"/>
      <c r="E23543" s="148"/>
      <c r="F23543" s="148"/>
      <c r="G23543" s="149"/>
      <c r="H23543" s="148"/>
      <c r="I23543"/>
    </row>
    <row r="23544" spans="1:9" x14ac:dyDescent="0.25">
      <c r="A23544"/>
      <c r="B23544"/>
      <c r="C23544"/>
      <c r="D23544"/>
      <c r="E23544" s="148"/>
      <c r="F23544" s="148"/>
      <c r="G23544" s="149"/>
      <c r="H23544" s="148"/>
      <c r="I23544"/>
    </row>
    <row r="23545" spans="1:9" x14ac:dyDescent="0.25">
      <c r="A23545"/>
      <c r="B23545"/>
      <c r="C23545"/>
      <c r="D23545"/>
      <c r="E23545" s="148"/>
      <c r="F23545" s="148"/>
      <c r="G23545" s="149"/>
      <c r="H23545" s="148"/>
      <c r="I23545"/>
    </row>
    <row r="23546" spans="1:9" x14ac:dyDescent="0.25">
      <c r="A23546"/>
      <c r="B23546"/>
      <c r="C23546"/>
      <c r="D23546"/>
      <c r="E23546" s="148"/>
      <c r="F23546" s="148"/>
      <c r="G23546" s="149"/>
      <c r="H23546" s="148"/>
      <c r="I23546"/>
    </row>
    <row r="23547" spans="1:9" x14ac:dyDescent="0.25">
      <c r="A23547"/>
      <c r="B23547"/>
      <c r="C23547"/>
      <c r="D23547"/>
      <c r="E23547" s="148"/>
      <c r="F23547" s="148"/>
      <c r="G23547" s="149"/>
      <c r="H23547" s="148"/>
      <c r="I23547"/>
    </row>
    <row r="23548" spans="1:9" x14ac:dyDescent="0.25">
      <c r="A23548"/>
      <c r="B23548"/>
      <c r="C23548"/>
      <c r="D23548"/>
      <c r="E23548" s="148"/>
      <c r="F23548" s="148"/>
      <c r="G23548" s="149"/>
      <c r="H23548" s="148"/>
      <c r="I23548"/>
    </row>
    <row r="23549" spans="1:9" x14ac:dyDescent="0.25">
      <c r="A23549"/>
      <c r="B23549"/>
      <c r="C23549"/>
      <c r="D23549"/>
      <c r="E23549" s="148"/>
      <c r="F23549" s="148"/>
      <c r="G23549" s="149"/>
      <c r="H23549" s="148"/>
      <c r="I23549"/>
    </row>
    <row r="23550" spans="1:9" x14ac:dyDescent="0.25">
      <c r="A23550"/>
      <c r="B23550"/>
      <c r="C23550"/>
      <c r="D23550"/>
      <c r="E23550" s="148"/>
      <c r="F23550" s="148"/>
      <c r="G23550" s="149"/>
      <c r="H23550" s="148"/>
      <c r="I23550"/>
    </row>
    <row r="23551" spans="1:9" x14ac:dyDescent="0.25">
      <c r="A23551"/>
      <c r="B23551"/>
      <c r="C23551"/>
      <c r="D23551"/>
      <c r="E23551" s="148"/>
      <c r="F23551" s="148"/>
      <c r="G23551" s="149"/>
      <c r="H23551" s="148"/>
      <c r="I23551"/>
    </row>
    <row r="23552" spans="1:9" x14ac:dyDescent="0.25">
      <c r="A23552"/>
      <c r="B23552"/>
      <c r="C23552"/>
      <c r="D23552"/>
      <c r="E23552" s="148"/>
      <c r="F23552" s="148"/>
      <c r="G23552" s="149"/>
      <c r="H23552" s="148"/>
      <c r="I23552"/>
    </row>
    <row r="23553" spans="1:9" x14ac:dyDescent="0.25">
      <c r="A23553"/>
      <c r="B23553"/>
      <c r="C23553"/>
      <c r="D23553"/>
      <c r="E23553" s="148"/>
      <c r="F23553" s="148"/>
      <c r="G23553" s="149"/>
      <c r="H23553" s="148"/>
      <c r="I23553"/>
    </row>
    <row r="23554" spans="1:9" x14ac:dyDescent="0.25">
      <c r="A23554"/>
      <c r="B23554"/>
      <c r="C23554"/>
      <c r="D23554"/>
      <c r="E23554" s="148"/>
      <c r="F23554" s="148"/>
      <c r="G23554" s="149"/>
      <c r="H23554" s="148"/>
      <c r="I23554"/>
    </row>
    <row r="23555" spans="1:9" x14ac:dyDescent="0.25">
      <c r="A23555"/>
      <c r="B23555"/>
      <c r="C23555"/>
      <c r="D23555"/>
      <c r="E23555" s="148"/>
      <c r="F23555" s="148"/>
      <c r="G23555" s="149"/>
      <c r="H23555" s="148"/>
      <c r="I23555"/>
    </row>
    <row r="23556" spans="1:9" x14ac:dyDescent="0.25">
      <c r="A23556"/>
      <c r="B23556"/>
      <c r="C23556"/>
      <c r="D23556"/>
      <c r="E23556" s="148"/>
      <c r="F23556" s="148"/>
      <c r="G23556" s="149"/>
      <c r="H23556" s="148"/>
      <c r="I23556"/>
    </row>
    <row r="23557" spans="1:9" x14ac:dyDescent="0.25">
      <c r="A23557"/>
      <c r="B23557"/>
      <c r="C23557"/>
      <c r="D23557"/>
      <c r="E23557" s="148"/>
      <c r="F23557" s="148"/>
      <c r="G23557" s="149"/>
      <c r="H23557" s="148"/>
      <c r="I23557"/>
    </row>
    <row r="23558" spans="1:9" x14ac:dyDescent="0.25">
      <c r="A23558"/>
      <c r="B23558"/>
      <c r="C23558"/>
      <c r="D23558"/>
      <c r="E23558" s="148"/>
      <c r="F23558" s="148"/>
      <c r="G23558" s="149"/>
      <c r="H23558" s="148"/>
      <c r="I23558"/>
    </row>
    <row r="23559" spans="1:9" x14ac:dyDescent="0.25">
      <c r="A23559"/>
      <c r="B23559"/>
      <c r="C23559"/>
      <c r="D23559"/>
      <c r="E23559" s="148"/>
      <c r="F23559" s="148"/>
      <c r="G23559" s="149"/>
      <c r="H23559" s="148"/>
      <c r="I23559"/>
    </row>
    <row r="23560" spans="1:9" x14ac:dyDescent="0.25">
      <c r="A23560"/>
      <c r="B23560"/>
      <c r="C23560"/>
      <c r="D23560"/>
      <c r="E23560" s="148"/>
      <c r="F23560" s="148"/>
      <c r="G23560" s="149"/>
      <c r="H23560" s="148"/>
      <c r="I23560"/>
    </row>
    <row r="23561" spans="1:9" x14ac:dyDescent="0.25">
      <c r="A23561"/>
      <c r="B23561"/>
      <c r="C23561"/>
      <c r="D23561"/>
      <c r="E23561" s="148"/>
      <c r="F23561" s="148"/>
      <c r="G23561" s="149"/>
      <c r="H23561" s="148"/>
      <c r="I23561"/>
    </row>
    <row r="23562" spans="1:9" x14ac:dyDescent="0.25">
      <c r="A23562"/>
      <c r="B23562"/>
      <c r="C23562"/>
      <c r="D23562"/>
      <c r="E23562" s="148"/>
      <c r="F23562" s="148"/>
      <c r="G23562" s="149"/>
      <c r="H23562" s="148"/>
      <c r="I23562"/>
    </row>
    <row r="23563" spans="1:9" x14ac:dyDescent="0.25">
      <c r="A23563"/>
      <c r="B23563"/>
      <c r="C23563"/>
      <c r="D23563"/>
      <c r="E23563" s="148"/>
      <c r="F23563" s="148"/>
      <c r="G23563" s="149"/>
      <c r="H23563" s="148"/>
      <c r="I23563"/>
    </row>
    <row r="23564" spans="1:9" x14ac:dyDescent="0.25">
      <c r="A23564"/>
      <c r="B23564"/>
      <c r="C23564"/>
      <c r="D23564"/>
      <c r="E23564" s="148"/>
      <c r="F23564" s="148"/>
      <c r="G23564" s="149"/>
      <c r="H23564" s="148"/>
      <c r="I23564"/>
    </row>
    <row r="23565" spans="1:9" x14ac:dyDescent="0.25">
      <c r="A23565"/>
      <c r="B23565"/>
      <c r="C23565"/>
      <c r="D23565"/>
      <c r="E23565" s="148"/>
      <c r="F23565" s="148"/>
      <c r="G23565" s="149"/>
      <c r="H23565" s="148"/>
      <c r="I23565"/>
    </row>
    <row r="23566" spans="1:9" x14ac:dyDescent="0.25">
      <c r="A23566"/>
      <c r="B23566"/>
      <c r="C23566"/>
      <c r="D23566"/>
      <c r="E23566" s="148"/>
      <c r="F23566" s="148"/>
      <c r="G23566" s="149"/>
      <c r="H23566" s="148"/>
      <c r="I23566"/>
    </row>
    <row r="23567" spans="1:9" x14ac:dyDescent="0.25">
      <c r="A23567"/>
      <c r="B23567"/>
      <c r="C23567"/>
      <c r="D23567"/>
      <c r="E23567" s="148"/>
      <c r="F23567" s="148"/>
      <c r="G23567" s="149"/>
      <c r="H23567" s="148"/>
      <c r="I23567"/>
    </row>
    <row r="23568" spans="1:9" x14ac:dyDescent="0.25">
      <c r="A23568"/>
      <c r="B23568"/>
      <c r="C23568"/>
      <c r="D23568"/>
      <c r="E23568" s="148"/>
      <c r="F23568" s="148"/>
      <c r="G23568" s="149"/>
      <c r="H23568" s="148"/>
      <c r="I23568"/>
    </row>
    <row r="23569" spans="1:9" x14ac:dyDescent="0.25">
      <c r="A23569"/>
      <c r="B23569"/>
      <c r="C23569"/>
      <c r="D23569"/>
      <c r="E23569" s="148"/>
      <c r="F23569" s="148"/>
      <c r="G23569" s="149"/>
      <c r="H23569" s="148"/>
      <c r="I23569"/>
    </row>
    <row r="23570" spans="1:9" x14ac:dyDescent="0.25">
      <c r="A23570"/>
      <c r="B23570"/>
      <c r="C23570"/>
      <c r="D23570"/>
      <c r="E23570" s="148"/>
      <c r="F23570" s="148"/>
      <c r="G23570" s="149"/>
      <c r="H23570" s="148"/>
      <c r="I23570"/>
    </row>
    <row r="23571" spans="1:9" x14ac:dyDescent="0.25">
      <c r="A23571"/>
      <c r="B23571"/>
      <c r="C23571"/>
      <c r="D23571"/>
      <c r="E23571" s="148"/>
      <c r="F23571" s="148"/>
      <c r="G23571" s="149"/>
      <c r="H23571" s="148"/>
      <c r="I23571"/>
    </row>
    <row r="23572" spans="1:9" x14ac:dyDescent="0.25">
      <c r="A23572"/>
      <c r="B23572"/>
      <c r="C23572"/>
      <c r="D23572"/>
      <c r="E23572" s="148"/>
      <c r="F23572" s="148"/>
      <c r="G23572" s="149"/>
      <c r="H23572" s="148"/>
      <c r="I23572"/>
    </row>
    <row r="23573" spans="1:9" x14ac:dyDescent="0.25">
      <c r="A23573"/>
      <c r="B23573"/>
      <c r="C23573"/>
      <c r="D23573"/>
      <c r="E23573" s="148"/>
      <c r="F23573" s="148"/>
      <c r="G23573" s="149"/>
      <c r="H23573" s="148"/>
      <c r="I23573"/>
    </row>
    <row r="23574" spans="1:9" x14ac:dyDescent="0.25">
      <c r="A23574"/>
      <c r="B23574"/>
      <c r="C23574"/>
      <c r="D23574"/>
      <c r="E23574" s="148"/>
      <c r="F23574" s="148"/>
      <c r="G23574" s="149"/>
      <c r="H23574" s="148"/>
      <c r="I23574"/>
    </row>
    <row r="23575" spans="1:9" x14ac:dyDescent="0.25">
      <c r="A23575"/>
      <c r="B23575"/>
      <c r="C23575"/>
      <c r="D23575"/>
      <c r="E23575" s="148"/>
      <c r="F23575" s="148"/>
      <c r="G23575" s="149"/>
      <c r="H23575" s="148"/>
      <c r="I23575"/>
    </row>
    <row r="23576" spans="1:9" x14ac:dyDescent="0.25">
      <c r="A23576"/>
      <c r="B23576"/>
      <c r="C23576"/>
      <c r="D23576"/>
      <c r="E23576" s="148"/>
      <c r="F23576" s="148"/>
      <c r="G23576" s="149"/>
      <c r="H23576" s="148"/>
      <c r="I23576"/>
    </row>
    <row r="23577" spans="1:9" x14ac:dyDescent="0.25">
      <c r="A23577"/>
      <c r="B23577"/>
      <c r="C23577"/>
      <c r="D23577"/>
      <c r="E23577" s="148"/>
      <c r="F23577" s="148"/>
      <c r="G23577" s="149"/>
      <c r="H23577" s="148"/>
      <c r="I23577"/>
    </row>
    <row r="23578" spans="1:9" x14ac:dyDescent="0.25">
      <c r="A23578"/>
      <c r="B23578"/>
      <c r="C23578"/>
      <c r="D23578"/>
      <c r="E23578" s="148"/>
      <c r="F23578" s="148"/>
      <c r="G23578" s="149"/>
      <c r="H23578" s="148"/>
      <c r="I23578"/>
    </row>
    <row r="23579" spans="1:9" x14ac:dyDescent="0.25">
      <c r="A23579"/>
      <c r="B23579"/>
      <c r="C23579"/>
      <c r="D23579"/>
      <c r="E23579" s="148"/>
      <c r="F23579" s="148"/>
      <c r="G23579" s="149"/>
      <c r="H23579" s="148"/>
      <c r="I23579"/>
    </row>
    <row r="23580" spans="1:9" x14ac:dyDescent="0.25">
      <c r="A23580"/>
      <c r="B23580"/>
      <c r="C23580"/>
      <c r="D23580"/>
      <c r="E23580" s="148"/>
      <c r="F23580" s="148"/>
      <c r="G23580" s="149"/>
      <c r="H23580" s="148"/>
      <c r="I23580"/>
    </row>
    <row r="23581" spans="1:9" x14ac:dyDescent="0.25">
      <c r="A23581"/>
      <c r="B23581"/>
      <c r="C23581"/>
      <c r="D23581"/>
      <c r="E23581" s="148"/>
      <c r="F23581" s="148"/>
      <c r="G23581" s="149"/>
      <c r="H23581" s="148"/>
      <c r="I23581"/>
    </row>
    <row r="23582" spans="1:9" x14ac:dyDescent="0.25">
      <c r="A23582"/>
      <c r="B23582"/>
      <c r="C23582"/>
      <c r="D23582"/>
      <c r="E23582" s="148"/>
      <c r="F23582" s="148"/>
      <c r="G23582" s="149"/>
      <c r="H23582" s="148"/>
      <c r="I23582"/>
    </row>
    <row r="23583" spans="1:9" x14ac:dyDescent="0.25">
      <c r="A23583"/>
      <c r="B23583"/>
      <c r="C23583"/>
      <c r="D23583"/>
      <c r="E23583" s="148"/>
      <c r="F23583" s="148"/>
      <c r="G23583" s="149"/>
      <c r="H23583" s="148"/>
      <c r="I23583"/>
    </row>
    <row r="23584" spans="1:9" x14ac:dyDescent="0.25">
      <c r="A23584"/>
      <c r="B23584"/>
      <c r="C23584"/>
      <c r="D23584"/>
      <c r="E23584" s="148"/>
      <c r="F23584" s="148"/>
      <c r="G23584" s="149"/>
      <c r="H23584" s="148"/>
      <c r="I23584"/>
    </row>
    <row r="23585" spans="1:9" x14ac:dyDescent="0.25">
      <c r="A23585"/>
      <c r="B23585"/>
      <c r="C23585"/>
      <c r="D23585"/>
      <c r="E23585" s="148"/>
      <c r="F23585" s="148"/>
      <c r="G23585" s="149"/>
      <c r="H23585" s="148"/>
      <c r="I23585"/>
    </row>
    <row r="23586" spans="1:9" x14ac:dyDescent="0.25">
      <c r="A23586"/>
      <c r="B23586"/>
      <c r="C23586"/>
      <c r="D23586"/>
      <c r="E23586" s="148"/>
      <c r="F23586" s="148"/>
      <c r="G23586" s="149"/>
      <c r="H23586" s="148"/>
      <c r="I23586"/>
    </row>
    <row r="23587" spans="1:9" x14ac:dyDescent="0.25">
      <c r="A23587"/>
      <c r="B23587"/>
      <c r="C23587"/>
      <c r="D23587"/>
      <c r="E23587" s="148"/>
      <c r="F23587" s="148"/>
      <c r="G23587" s="149"/>
      <c r="H23587" s="148"/>
      <c r="I23587"/>
    </row>
    <row r="23588" spans="1:9" x14ac:dyDescent="0.25">
      <c r="A23588"/>
      <c r="B23588"/>
      <c r="C23588"/>
      <c r="D23588"/>
      <c r="E23588" s="148"/>
      <c r="F23588" s="148"/>
      <c r="G23588" s="149"/>
      <c r="H23588" s="148"/>
      <c r="I23588"/>
    </row>
    <row r="23589" spans="1:9" x14ac:dyDescent="0.25">
      <c r="A23589"/>
      <c r="B23589"/>
      <c r="C23589"/>
      <c r="D23589"/>
      <c r="E23589" s="148"/>
      <c r="F23589" s="148"/>
      <c r="G23589" s="149"/>
      <c r="H23589" s="148"/>
      <c r="I23589"/>
    </row>
    <row r="23590" spans="1:9" x14ac:dyDescent="0.25">
      <c r="A23590"/>
      <c r="B23590"/>
      <c r="C23590"/>
      <c r="D23590"/>
      <c r="E23590" s="148"/>
      <c r="F23590" s="148"/>
      <c r="G23590" s="149"/>
      <c r="H23590" s="148"/>
      <c r="I23590"/>
    </row>
    <row r="23591" spans="1:9" x14ac:dyDescent="0.25">
      <c r="A23591"/>
      <c r="B23591"/>
      <c r="C23591"/>
      <c r="D23591"/>
      <c r="E23591" s="148"/>
      <c r="F23591" s="148"/>
      <c r="G23591" s="149"/>
      <c r="H23591" s="148"/>
      <c r="I23591"/>
    </row>
    <row r="23592" spans="1:9" x14ac:dyDescent="0.25">
      <c r="A23592"/>
      <c r="B23592"/>
      <c r="C23592"/>
      <c r="D23592"/>
      <c r="E23592" s="148"/>
      <c r="F23592" s="148"/>
      <c r="G23592" s="149"/>
      <c r="H23592" s="148"/>
      <c r="I23592"/>
    </row>
    <row r="23593" spans="1:9" x14ac:dyDescent="0.25">
      <c r="A23593"/>
      <c r="B23593"/>
      <c r="C23593"/>
      <c r="D23593"/>
      <c r="E23593" s="148"/>
      <c r="F23593" s="148"/>
      <c r="G23593" s="149"/>
      <c r="H23593" s="148"/>
      <c r="I23593"/>
    </row>
    <row r="23594" spans="1:9" x14ac:dyDescent="0.25">
      <c r="A23594"/>
      <c r="B23594"/>
      <c r="C23594"/>
      <c r="D23594"/>
      <c r="E23594" s="148"/>
      <c r="F23594" s="148"/>
      <c r="G23594" s="149"/>
      <c r="H23594" s="148"/>
      <c r="I23594"/>
    </row>
    <row r="23595" spans="1:9" x14ac:dyDescent="0.25">
      <c r="A23595"/>
      <c r="B23595"/>
      <c r="C23595"/>
      <c r="D23595"/>
      <c r="E23595" s="148"/>
      <c r="F23595" s="148"/>
      <c r="G23595" s="149"/>
      <c r="H23595" s="148"/>
      <c r="I23595"/>
    </row>
    <row r="23596" spans="1:9" x14ac:dyDescent="0.25">
      <c r="A23596"/>
      <c r="B23596"/>
      <c r="C23596"/>
      <c r="D23596"/>
      <c r="E23596" s="148"/>
      <c r="F23596" s="148"/>
      <c r="G23596" s="149"/>
      <c r="H23596" s="148"/>
      <c r="I23596"/>
    </row>
    <row r="23597" spans="1:9" x14ac:dyDescent="0.25">
      <c r="A23597"/>
      <c r="B23597"/>
      <c r="C23597"/>
      <c r="D23597"/>
      <c r="E23597" s="148"/>
      <c r="F23597" s="148"/>
      <c r="G23597" s="149"/>
      <c r="H23597" s="148"/>
      <c r="I23597"/>
    </row>
    <row r="23598" spans="1:9" x14ac:dyDescent="0.25">
      <c r="A23598"/>
      <c r="B23598"/>
      <c r="C23598"/>
      <c r="D23598"/>
      <c r="E23598" s="148"/>
      <c r="F23598" s="148"/>
      <c r="G23598" s="149"/>
      <c r="H23598" s="148"/>
      <c r="I23598"/>
    </row>
    <row r="23599" spans="1:9" x14ac:dyDescent="0.25">
      <c r="A23599"/>
      <c r="B23599"/>
      <c r="C23599"/>
      <c r="D23599"/>
      <c r="E23599" s="148"/>
      <c r="F23599" s="148"/>
      <c r="G23599" s="149"/>
      <c r="H23599" s="148"/>
      <c r="I23599"/>
    </row>
    <row r="23600" spans="1:9" x14ac:dyDescent="0.25">
      <c r="A23600"/>
      <c r="B23600"/>
      <c r="C23600"/>
      <c r="D23600"/>
      <c r="E23600" s="148"/>
      <c r="F23600" s="148"/>
      <c r="G23600" s="149"/>
      <c r="H23600" s="148"/>
      <c r="I23600"/>
    </row>
    <row r="23601" spans="1:9" x14ac:dyDescent="0.25">
      <c r="A23601"/>
      <c r="B23601"/>
      <c r="C23601"/>
      <c r="D23601"/>
      <c r="E23601" s="148"/>
      <c r="F23601" s="148"/>
      <c r="G23601" s="149"/>
      <c r="H23601" s="148"/>
      <c r="I23601"/>
    </row>
    <row r="23602" spans="1:9" x14ac:dyDescent="0.25">
      <c r="A23602"/>
      <c r="B23602"/>
      <c r="C23602"/>
      <c r="D23602"/>
      <c r="E23602" s="148"/>
      <c r="F23602" s="148"/>
      <c r="G23602" s="149"/>
      <c r="H23602" s="148"/>
      <c r="I23602"/>
    </row>
    <row r="23603" spans="1:9" x14ac:dyDescent="0.25">
      <c r="A23603"/>
      <c r="B23603"/>
      <c r="C23603"/>
      <c r="D23603"/>
      <c r="E23603" s="148"/>
      <c r="F23603" s="148"/>
      <c r="G23603" s="149"/>
      <c r="H23603" s="148"/>
      <c r="I23603"/>
    </row>
    <row r="23604" spans="1:9" x14ac:dyDescent="0.25">
      <c r="A23604"/>
      <c r="B23604"/>
      <c r="C23604"/>
      <c r="D23604"/>
      <c r="E23604" s="148"/>
      <c r="F23604" s="148"/>
      <c r="G23604" s="149"/>
      <c r="H23604" s="148"/>
      <c r="I23604"/>
    </row>
    <row r="23605" spans="1:9" x14ac:dyDescent="0.25">
      <c r="A23605"/>
      <c r="B23605"/>
      <c r="C23605"/>
      <c r="D23605"/>
      <c r="E23605" s="148"/>
      <c r="F23605" s="148"/>
      <c r="G23605" s="149"/>
      <c r="H23605" s="148"/>
      <c r="I23605"/>
    </row>
    <row r="23606" spans="1:9" x14ac:dyDescent="0.25">
      <c r="A23606"/>
      <c r="B23606"/>
      <c r="C23606"/>
      <c r="D23606"/>
      <c r="E23606" s="148"/>
      <c r="F23606" s="148"/>
      <c r="G23606" s="149"/>
      <c r="H23606" s="148"/>
      <c r="I23606"/>
    </row>
    <row r="23607" spans="1:9" x14ac:dyDescent="0.25">
      <c r="A23607"/>
      <c r="B23607"/>
      <c r="C23607"/>
      <c r="D23607"/>
      <c r="E23607" s="148"/>
      <c r="F23607" s="148"/>
      <c r="G23607" s="149"/>
      <c r="H23607" s="148"/>
      <c r="I23607"/>
    </row>
    <row r="23608" spans="1:9" x14ac:dyDescent="0.25">
      <c r="A23608"/>
      <c r="B23608"/>
      <c r="C23608"/>
      <c r="D23608"/>
      <c r="E23608" s="148"/>
      <c r="F23608" s="148"/>
      <c r="G23608" s="149"/>
      <c r="H23608" s="148"/>
      <c r="I23608"/>
    </row>
    <row r="23609" spans="1:9" x14ac:dyDescent="0.25">
      <c r="A23609"/>
      <c r="B23609"/>
      <c r="C23609"/>
      <c r="D23609"/>
      <c r="E23609" s="148"/>
      <c r="F23609" s="148"/>
      <c r="G23609" s="149"/>
      <c r="H23609" s="148"/>
      <c r="I23609"/>
    </row>
    <row r="23610" spans="1:9" x14ac:dyDescent="0.25">
      <c r="A23610"/>
      <c r="B23610"/>
      <c r="C23610"/>
      <c r="D23610"/>
      <c r="E23610" s="148"/>
      <c r="F23610" s="148"/>
      <c r="G23610" s="149"/>
      <c r="H23610" s="148"/>
      <c r="I23610"/>
    </row>
    <row r="23611" spans="1:9" x14ac:dyDescent="0.25">
      <c r="A23611"/>
      <c r="B23611"/>
      <c r="C23611"/>
      <c r="D23611"/>
      <c r="E23611" s="148"/>
      <c r="F23611" s="148"/>
      <c r="G23611" s="149"/>
      <c r="H23611" s="148"/>
      <c r="I23611"/>
    </row>
    <row r="23612" spans="1:9" x14ac:dyDescent="0.25">
      <c r="A23612"/>
      <c r="B23612"/>
      <c r="C23612"/>
      <c r="D23612"/>
      <c r="E23612" s="148"/>
      <c r="F23612" s="148"/>
      <c r="G23612" s="149"/>
      <c r="H23612" s="148"/>
      <c r="I23612"/>
    </row>
    <row r="23613" spans="1:9" x14ac:dyDescent="0.25">
      <c r="A23613"/>
      <c r="B23613"/>
      <c r="C23613"/>
      <c r="D23613"/>
      <c r="E23613" s="148"/>
      <c r="F23613" s="148"/>
      <c r="G23613" s="149"/>
      <c r="H23613" s="148"/>
      <c r="I23613"/>
    </row>
    <row r="23614" spans="1:9" x14ac:dyDescent="0.25">
      <c r="A23614"/>
      <c r="B23614"/>
      <c r="C23614"/>
      <c r="D23614"/>
      <c r="E23614" s="148"/>
      <c r="F23614" s="148"/>
      <c r="G23614" s="149"/>
      <c r="H23614" s="148"/>
      <c r="I23614"/>
    </row>
    <row r="23615" spans="1:9" x14ac:dyDescent="0.25">
      <c r="A23615"/>
      <c r="B23615"/>
      <c r="C23615"/>
      <c r="D23615"/>
      <c r="E23615" s="148"/>
      <c r="F23615" s="148"/>
      <c r="G23615" s="149"/>
      <c r="H23615" s="148"/>
      <c r="I23615"/>
    </row>
    <row r="23616" spans="1:9" x14ac:dyDescent="0.25">
      <c r="A23616"/>
      <c r="B23616"/>
      <c r="C23616"/>
      <c r="D23616"/>
      <c r="E23616" s="148"/>
      <c r="F23616" s="148"/>
      <c r="G23616" s="149"/>
      <c r="H23616" s="148"/>
      <c r="I23616"/>
    </row>
    <row r="23617" spans="1:9" x14ac:dyDescent="0.25">
      <c r="A23617"/>
      <c r="B23617"/>
      <c r="C23617"/>
      <c r="D23617"/>
      <c r="E23617" s="148"/>
      <c r="F23617" s="148"/>
      <c r="G23617" s="149"/>
      <c r="H23617" s="148"/>
      <c r="I23617"/>
    </row>
    <row r="23618" spans="1:9" x14ac:dyDescent="0.25">
      <c r="A23618"/>
      <c r="B23618"/>
      <c r="C23618"/>
      <c r="D23618"/>
      <c r="E23618" s="148"/>
      <c r="F23618" s="148"/>
      <c r="G23618" s="149"/>
      <c r="H23618" s="148"/>
      <c r="I23618"/>
    </row>
    <row r="23619" spans="1:9" x14ac:dyDescent="0.25">
      <c r="A23619"/>
      <c r="B23619"/>
      <c r="C23619"/>
      <c r="D23619"/>
      <c r="E23619" s="148"/>
      <c r="F23619" s="148"/>
      <c r="G23619" s="149"/>
      <c r="H23619" s="148"/>
      <c r="I23619"/>
    </row>
    <row r="23620" spans="1:9" x14ac:dyDescent="0.25">
      <c r="A23620"/>
      <c r="B23620"/>
      <c r="C23620"/>
      <c r="D23620"/>
      <c r="E23620" s="148"/>
      <c r="F23620" s="148"/>
      <c r="G23620" s="149"/>
      <c r="H23620" s="148"/>
      <c r="I23620"/>
    </row>
    <row r="23621" spans="1:9" x14ac:dyDescent="0.25">
      <c r="A23621"/>
      <c r="B23621"/>
      <c r="C23621"/>
      <c r="D23621"/>
      <c r="E23621" s="148"/>
      <c r="F23621" s="148"/>
      <c r="G23621" s="149"/>
      <c r="H23621" s="148"/>
      <c r="I23621"/>
    </row>
    <row r="23622" spans="1:9" x14ac:dyDescent="0.25">
      <c r="A23622"/>
      <c r="B23622"/>
      <c r="C23622"/>
      <c r="D23622"/>
      <c r="E23622" s="148"/>
      <c r="F23622" s="148"/>
      <c r="G23622" s="149"/>
      <c r="H23622" s="148"/>
      <c r="I23622"/>
    </row>
    <row r="23623" spans="1:9" x14ac:dyDescent="0.25">
      <c r="A23623"/>
      <c r="B23623"/>
      <c r="C23623"/>
      <c r="D23623"/>
      <c r="E23623" s="148"/>
      <c r="F23623" s="148"/>
      <c r="G23623" s="149"/>
      <c r="H23623" s="148"/>
      <c r="I23623"/>
    </row>
    <row r="23624" spans="1:9" x14ac:dyDescent="0.25">
      <c r="A23624"/>
      <c r="B23624"/>
      <c r="C23624"/>
      <c r="D23624"/>
      <c r="E23624" s="148"/>
      <c r="F23624" s="148"/>
      <c r="G23624" s="149"/>
      <c r="H23624" s="148"/>
      <c r="I23624"/>
    </row>
    <row r="23625" spans="1:9" x14ac:dyDescent="0.25">
      <c r="A23625"/>
      <c r="B23625"/>
      <c r="C23625"/>
      <c r="D23625"/>
      <c r="E23625" s="148"/>
      <c r="F23625" s="148"/>
      <c r="G23625" s="149"/>
      <c r="H23625" s="148"/>
      <c r="I23625"/>
    </row>
    <row r="23626" spans="1:9" x14ac:dyDescent="0.25">
      <c r="A23626"/>
      <c r="B23626"/>
      <c r="C23626"/>
      <c r="D23626"/>
      <c r="E23626" s="148"/>
      <c r="F23626" s="148"/>
      <c r="G23626" s="149"/>
      <c r="H23626" s="148"/>
      <c r="I23626"/>
    </row>
    <row r="23627" spans="1:9" x14ac:dyDescent="0.25">
      <c r="A23627"/>
      <c r="B23627"/>
      <c r="C23627"/>
      <c r="D23627"/>
      <c r="E23627" s="148"/>
      <c r="F23627" s="148"/>
      <c r="G23627" s="149"/>
      <c r="H23627" s="148"/>
      <c r="I23627"/>
    </row>
    <row r="23628" spans="1:9" x14ac:dyDescent="0.25">
      <c r="A23628"/>
      <c r="B23628"/>
      <c r="C23628"/>
      <c r="D23628"/>
      <c r="E23628" s="148"/>
      <c r="F23628" s="148"/>
      <c r="G23628" s="149"/>
      <c r="H23628" s="148"/>
      <c r="I23628"/>
    </row>
    <row r="23629" spans="1:9" x14ac:dyDescent="0.25">
      <c r="A23629"/>
      <c r="B23629"/>
      <c r="C23629"/>
      <c r="D23629"/>
      <c r="E23629" s="148"/>
      <c r="F23629" s="148"/>
      <c r="G23629" s="149"/>
      <c r="H23629" s="148"/>
      <c r="I23629"/>
    </row>
    <row r="23630" spans="1:9" x14ac:dyDescent="0.25">
      <c r="A23630"/>
      <c r="B23630"/>
      <c r="C23630"/>
      <c r="D23630"/>
      <c r="E23630" s="148"/>
      <c r="F23630" s="148"/>
      <c r="G23630" s="149"/>
      <c r="H23630" s="148"/>
      <c r="I23630"/>
    </row>
    <row r="23631" spans="1:9" x14ac:dyDescent="0.25">
      <c r="A23631"/>
      <c r="B23631"/>
      <c r="C23631"/>
      <c r="D23631"/>
      <c r="E23631" s="148"/>
      <c r="F23631" s="148"/>
      <c r="G23631" s="149"/>
      <c r="H23631" s="148"/>
      <c r="I23631"/>
    </row>
    <row r="23632" spans="1:9" x14ac:dyDescent="0.25">
      <c r="A23632"/>
      <c r="B23632"/>
      <c r="C23632"/>
      <c r="D23632"/>
      <c r="E23632" s="148"/>
      <c r="F23632" s="148"/>
      <c r="G23632" s="149"/>
      <c r="H23632" s="148"/>
      <c r="I23632"/>
    </row>
    <row r="23633" spans="1:9" x14ac:dyDescent="0.25">
      <c r="A23633"/>
      <c r="B23633"/>
      <c r="C23633"/>
      <c r="D23633"/>
      <c r="E23633" s="148"/>
      <c r="F23633" s="148"/>
      <c r="G23633" s="149"/>
      <c r="H23633" s="148"/>
      <c r="I23633"/>
    </row>
    <row r="23634" spans="1:9" x14ac:dyDescent="0.25">
      <c r="A23634"/>
      <c r="B23634"/>
      <c r="C23634"/>
      <c r="D23634"/>
      <c r="E23634" s="148"/>
      <c r="F23634" s="148"/>
      <c r="G23634" s="149"/>
      <c r="H23634" s="148"/>
      <c r="I23634"/>
    </row>
    <row r="23635" spans="1:9" x14ac:dyDescent="0.25">
      <c r="A23635"/>
      <c r="B23635"/>
      <c r="C23635"/>
      <c r="D23635"/>
      <c r="E23635" s="148"/>
      <c r="F23635" s="148"/>
      <c r="G23635" s="149"/>
      <c r="H23635" s="148"/>
      <c r="I23635"/>
    </row>
    <row r="23636" spans="1:9" x14ac:dyDescent="0.25">
      <c r="A23636"/>
      <c r="B23636"/>
      <c r="C23636"/>
      <c r="D23636"/>
      <c r="E23636" s="148"/>
      <c r="F23636" s="148"/>
      <c r="G23636" s="149"/>
      <c r="H23636" s="148"/>
      <c r="I23636"/>
    </row>
    <row r="23637" spans="1:9" x14ac:dyDescent="0.25">
      <c r="A23637"/>
      <c r="B23637"/>
      <c r="C23637"/>
      <c r="D23637"/>
      <c r="E23637" s="148"/>
      <c r="F23637" s="148"/>
      <c r="G23637" s="149"/>
      <c r="H23637" s="148"/>
      <c r="I23637"/>
    </row>
    <row r="23638" spans="1:9" x14ac:dyDescent="0.25">
      <c r="A23638"/>
      <c r="B23638"/>
      <c r="C23638"/>
      <c r="D23638"/>
      <c r="E23638" s="148"/>
      <c r="F23638" s="148"/>
      <c r="G23638" s="149"/>
      <c r="H23638" s="148"/>
      <c r="I23638"/>
    </row>
    <row r="23639" spans="1:9" x14ac:dyDescent="0.25">
      <c r="A23639"/>
      <c r="B23639"/>
      <c r="C23639"/>
      <c r="D23639"/>
      <c r="E23639" s="148"/>
      <c r="F23639" s="148"/>
      <c r="G23639" s="149"/>
      <c r="H23639" s="148"/>
      <c r="I23639"/>
    </row>
    <row r="23640" spans="1:9" x14ac:dyDescent="0.25">
      <c r="A23640"/>
      <c r="B23640"/>
      <c r="C23640"/>
      <c r="D23640"/>
      <c r="E23640" s="148"/>
      <c r="F23640" s="148"/>
      <c r="G23640" s="149"/>
      <c r="H23640" s="148"/>
      <c r="I23640"/>
    </row>
    <row r="23641" spans="1:9" x14ac:dyDescent="0.25">
      <c r="A23641"/>
      <c r="B23641"/>
      <c r="C23641"/>
      <c r="D23641"/>
      <c r="E23641" s="148"/>
      <c r="F23641" s="148"/>
      <c r="G23641" s="149"/>
      <c r="H23641" s="148"/>
      <c r="I23641"/>
    </row>
    <row r="23642" spans="1:9" x14ac:dyDescent="0.25">
      <c r="A23642"/>
      <c r="B23642"/>
      <c r="C23642"/>
      <c r="D23642"/>
      <c r="E23642" s="148"/>
      <c r="F23642" s="148"/>
      <c r="G23642" s="149"/>
      <c r="H23642" s="148"/>
      <c r="I23642"/>
    </row>
    <row r="23643" spans="1:9" x14ac:dyDescent="0.25">
      <c r="A23643"/>
      <c r="B23643"/>
      <c r="C23643"/>
      <c r="D23643"/>
      <c r="E23643" s="148"/>
      <c r="F23643" s="148"/>
      <c r="G23643" s="149"/>
      <c r="H23643" s="148"/>
      <c r="I23643"/>
    </row>
    <row r="23644" spans="1:9" x14ac:dyDescent="0.25">
      <c r="A23644"/>
      <c r="B23644"/>
      <c r="C23644"/>
      <c r="D23644"/>
      <c r="E23644" s="148"/>
      <c r="F23644" s="148"/>
      <c r="G23644" s="149"/>
      <c r="H23644" s="148"/>
      <c r="I23644"/>
    </row>
    <row r="23645" spans="1:9" x14ac:dyDescent="0.25">
      <c r="A23645"/>
      <c r="B23645"/>
      <c r="C23645"/>
      <c r="D23645"/>
      <c r="E23645" s="148"/>
      <c r="F23645" s="148"/>
      <c r="G23645" s="149"/>
      <c r="H23645" s="148"/>
      <c r="I23645"/>
    </row>
    <row r="23646" spans="1:9" x14ac:dyDescent="0.25">
      <c r="A23646"/>
      <c r="B23646"/>
      <c r="C23646"/>
      <c r="D23646"/>
      <c r="E23646" s="148"/>
      <c r="F23646" s="148"/>
      <c r="G23646" s="149"/>
      <c r="H23646" s="148"/>
      <c r="I23646"/>
    </row>
    <row r="23647" spans="1:9" x14ac:dyDescent="0.25">
      <c r="A23647"/>
      <c r="B23647"/>
      <c r="C23647"/>
      <c r="D23647"/>
      <c r="E23647" s="148"/>
      <c r="F23647" s="148"/>
      <c r="G23647" s="149"/>
      <c r="H23647" s="148"/>
      <c r="I23647"/>
    </row>
    <row r="23648" spans="1:9" x14ac:dyDescent="0.25">
      <c r="A23648"/>
      <c r="B23648"/>
      <c r="C23648"/>
      <c r="D23648"/>
      <c r="E23648" s="148"/>
      <c r="F23648" s="148"/>
      <c r="G23648" s="149"/>
      <c r="H23648" s="148"/>
      <c r="I23648"/>
    </row>
    <row r="23649" spans="1:9" x14ac:dyDescent="0.25">
      <c r="A23649"/>
      <c r="B23649"/>
      <c r="C23649"/>
      <c r="D23649"/>
      <c r="E23649" s="148"/>
      <c r="F23649" s="148"/>
      <c r="G23649" s="149"/>
      <c r="H23649" s="148"/>
      <c r="I23649"/>
    </row>
    <row r="23650" spans="1:9" x14ac:dyDescent="0.25">
      <c r="A23650"/>
      <c r="B23650"/>
      <c r="C23650"/>
      <c r="D23650"/>
      <c r="E23650" s="148"/>
      <c r="F23650" s="148"/>
      <c r="G23650" s="149"/>
      <c r="H23650" s="148"/>
      <c r="I23650"/>
    </row>
    <row r="23651" spans="1:9" x14ac:dyDescent="0.25">
      <c r="A23651"/>
      <c r="B23651"/>
      <c r="C23651"/>
      <c r="D23651"/>
      <c r="E23651" s="148"/>
      <c r="F23651" s="148"/>
      <c r="G23651" s="149"/>
      <c r="H23651" s="148"/>
      <c r="I23651"/>
    </row>
    <row r="23652" spans="1:9" x14ac:dyDescent="0.25">
      <c r="A23652"/>
      <c r="B23652"/>
      <c r="C23652"/>
      <c r="D23652"/>
      <c r="E23652" s="148"/>
      <c r="F23652" s="148"/>
      <c r="G23652" s="149"/>
      <c r="H23652" s="148"/>
      <c r="I23652"/>
    </row>
    <row r="23653" spans="1:9" x14ac:dyDescent="0.25">
      <c r="A23653"/>
      <c r="B23653"/>
      <c r="C23653"/>
      <c r="D23653"/>
      <c r="E23653" s="148"/>
      <c r="F23653" s="148"/>
      <c r="G23653" s="149"/>
      <c r="H23653" s="148"/>
      <c r="I23653"/>
    </row>
    <row r="23654" spans="1:9" x14ac:dyDescent="0.25">
      <c r="A23654"/>
      <c r="B23654"/>
      <c r="C23654"/>
      <c r="D23654"/>
      <c r="E23654" s="148"/>
      <c r="F23654" s="148"/>
      <c r="G23654" s="149"/>
      <c r="H23654" s="148"/>
      <c r="I23654"/>
    </row>
    <row r="23655" spans="1:9" x14ac:dyDescent="0.25">
      <c r="A23655"/>
      <c r="B23655"/>
      <c r="C23655"/>
      <c r="D23655"/>
      <c r="E23655" s="148"/>
      <c r="F23655" s="148"/>
      <c r="G23655" s="149"/>
      <c r="H23655" s="148"/>
      <c r="I23655"/>
    </row>
    <row r="23656" spans="1:9" x14ac:dyDescent="0.25">
      <c r="A23656"/>
      <c r="B23656"/>
      <c r="C23656"/>
      <c r="D23656"/>
      <c r="E23656" s="148"/>
      <c r="F23656" s="148"/>
      <c r="G23656" s="149"/>
      <c r="H23656" s="148"/>
      <c r="I23656"/>
    </row>
    <row r="23657" spans="1:9" x14ac:dyDescent="0.25">
      <c r="A23657"/>
      <c r="B23657"/>
      <c r="C23657"/>
      <c r="D23657"/>
      <c r="E23657" s="148"/>
      <c r="F23657" s="148"/>
      <c r="G23657" s="149"/>
      <c r="H23657" s="148"/>
      <c r="I23657"/>
    </row>
    <row r="23658" spans="1:9" x14ac:dyDescent="0.25">
      <c r="A23658"/>
      <c r="B23658"/>
      <c r="C23658"/>
      <c r="D23658"/>
      <c r="E23658" s="148"/>
      <c r="F23658" s="148"/>
      <c r="G23658" s="149"/>
      <c r="H23658" s="148"/>
      <c r="I23658"/>
    </row>
    <row r="23659" spans="1:9" x14ac:dyDescent="0.25">
      <c r="A23659"/>
      <c r="B23659"/>
      <c r="C23659"/>
      <c r="D23659"/>
      <c r="E23659" s="148"/>
      <c r="F23659" s="148"/>
      <c r="G23659" s="149"/>
      <c r="H23659" s="148"/>
      <c r="I23659"/>
    </row>
    <row r="23660" spans="1:9" x14ac:dyDescent="0.25">
      <c r="A23660"/>
      <c r="B23660"/>
      <c r="C23660"/>
      <c r="D23660"/>
      <c r="E23660" s="148"/>
      <c r="F23660" s="148"/>
      <c r="G23660" s="149"/>
      <c r="H23660" s="148"/>
      <c r="I23660"/>
    </row>
    <row r="23661" spans="1:9" x14ac:dyDescent="0.25">
      <c r="A23661"/>
      <c r="B23661"/>
      <c r="C23661"/>
      <c r="D23661"/>
      <c r="E23661" s="148"/>
      <c r="F23661" s="148"/>
      <c r="G23661" s="149"/>
      <c r="H23661" s="148"/>
      <c r="I23661"/>
    </row>
    <row r="23662" spans="1:9" x14ac:dyDescent="0.25">
      <c r="A23662"/>
      <c r="B23662"/>
      <c r="C23662"/>
      <c r="D23662"/>
      <c r="E23662" s="148"/>
      <c r="F23662" s="148"/>
      <c r="G23662" s="149"/>
      <c r="H23662" s="148"/>
      <c r="I23662"/>
    </row>
    <row r="23663" spans="1:9" x14ac:dyDescent="0.25">
      <c r="A23663"/>
      <c r="B23663"/>
      <c r="C23663"/>
      <c r="D23663"/>
      <c r="E23663" s="148"/>
      <c r="F23663" s="148"/>
      <c r="G23663" s="149"/>
      <c r="H23663" s="148"/>
      <c r="I23663"/>
    </row>
    <row r="23664" spans="1:9" x14ac:dyDescent="0.25">
      <c r="A23664"/>
      <c r="B23664"/>
      <c r="C23664"/>
      <c r="D23664"/>
      <c r="E23664" s="148"/>
      <c r="F23664" s="148"/>
      <c r="G23664" s="149"/>
      <c r="H23664" s="148"/>
      <c r="I23664"/>
    </row>
    <row r="23665" spans="1:9" x14ac:dyDescent="0.25">
      <c r="A23665"/>
      <c r="B23665"/>
      <c r="C23665"/>
      <c r="D23665"/>
      <c r="E23665" s="148"/>
      <c r="F23665" s="148"/>
      <c r="G23665" s="149"/>
      <c r="H23665" s="148"/>
      <c r="I23665"/>
    </row>
    <row r="23666" spans="1:9" x14ac:dyDescent="0.25">
      <c r="A23666"/>
      <c r="B23666"/>
      <c r="C23666"/>
      <c r="D23666"/>
      <c r="E23666" s="148"/>
      <c r="F23666" s="148"/>
      <c r="G23666" s="149"/>
      <c r="H23666" s="148"/>
      <c r="I23666"/>
    </row>
    <row r="23667" spans="1:9" x14ac:dyDescent="0.25">
      <c r="A23667"/>
      <c r="B23667"/>
      <c r="C23667"/>
      <c r="D23667"/>
      <c r="E23667" s="148"/>
      <c r="F23667" s="148"/>
      <c r="G23667" s="149"/>
      <c r="H23667" s="148"/>
      <c r="I23667"/>
    </row>
    <row r="23668" spans="1:9" x14ac:dyDescent="0.25">
      <c r="A23668"/>
      <c r="B23668"/>
      <c r="C23668"/>
      <c r="D23668"/>
      <c r="E23668" s="148"/>
      <c r="F23668" s="148"/>
      <c r="G23668" s="149"/>
      <c r="H23668" s="148"/>
      <c r="I23668"/>
    </row>
    <row r="23669" spans="1:9" x14ac:dyDescent="0.25">
      <c r="A23669"/>
      <c r="B23669"/>
      <c r="C23669"/>
      <c r="D23669"/>
      <c r="E23669" s="148"/>
      <c r="F23669" s="148"/>
      <c r="G23669" s="149"/>
      <c r="H23669" s="148"/>
      <c r="I23669"/>
    </row>
    <row r="23670" spans="1:9" x14ac:dyDescent="0.25">
      <c r="A23670"/>
      <c r="B23670"/>
      <c r="C23670"/>
      <c r="D23670"/>
      <c r="E23670" s="148"/>
      <c r="F23670" s="148"/>
      <c r="G23670" s="149"/>
      <c r="H23670" s="148"/>
      <c r="I23670"/>
    </row>
    <row r="23671" spans="1:9" x14ac:dyDescent="0.25">
      <c r="A23671"/>
      <c r="B23671"/>
      <c r="C23671"/>
      <c r="D23671"/>
      <c r="E23671" s="148"/>
      <c r="F23671" s="148"/>
      <c r="G23671" s="149"/>
      <c r="H23671" s="148"/>
      <c r="I23671"/>
    </row>
    <row r="23672" spans="1:9" x14ac:dyDescent="0.25">
      <c r="A23672"/>
      <c r="B23672"/>
      <c r="C23672"/>
      <c r="D23672"/>
      <c r="E23672" s="148"/>
      <c r="F23672" s="148"/>
      <c r="G23672" s="149"/>
      <c r="H23672" s="148"/>
      <c r="I23672"/>
    </row>
    <row r="23673" spans="1:9" x14ac:dyDescent="0.25">
      <c r="A23673"/>
      <c r="B23673"/>
      <c r="C23673"/>
      <c r="D23673"/>
      <c r="E23673" s="148"/>
      <c r="F23673" s="148"/>
      <c r="G23673" s="149"/>
      <c r="H23673" s="148"/>
      <c r="I23673"/>
    </row>
    <row r="23674" spans="1:9" x14ac:dyDescent="0.25">
      <c r="A23674"/>
      <c r="B23674"/>
      <c r="C23674"/>
      <c r="D23674"/>
      <c r="E23674" s="148"/>
      <c r="F23674" s="148"/>
      <c r="G23674" s="149"/>
      <c r="H23674" s="148"/>
      <c r="I23674"/>
    </row>
    <row r="23675" spans="1:9" x14ac:dyDescent="0.25">
      <c r="A23675"/>
      <c r="B23675"/>
      <c r="C23675"/>
      <c r="D23675"/>
      <c r="E23675" s="148"/>
      <c r="F23675" s="148"/>
      <c r="G23675" s="149"/>
      <c r="H23675" s="148"/>
      <c r="I23675"/>
    </row>
    <row r="23676" spans="1:9" x14ac:dyDescent="0.25">
      <c r="A23676"/>
      <c r="B23676"/>
      <c r="C23676"/>
      <c r="D23676"/>
      <c r="E23676" s="148"/>
      <c r="F23676" s="148"/>
      <c r="G23676" s="149"/>
      <c r="H23676" s="148"/>
      <c r="I23676"/>
    </row>
    <row r="23677" spans="1:9" x14ac:dyDescent="0.25">
      <c r="A23677"/>
      <c r="B23677"/>
      <c r="C23677"/>
      <c r="D23677"/>
      <c r="E23677" s="148"/>
      <c r="F23677" s="148"/>
      <c r="G23677" s="149"/>
      <c r="H23677" s="148"/>
      <c r="I23677"/>
    </row>
    <row r="23678" spans="1:9" x14ac:dyDescent="0.25">
      <c r="A23678"/>
      <c r="B23678"/>
      <c r="C23678"/>
      <c r="D23678"/>
      <c r="E23678" s="148"/>
      <c r="F23678" s="148"/>
      <c r="G23678" s="149"/>
      <c r="H23678" s="148"/>
      <c r="I23678"/>
    </row>
    <row r="23679" spans="1:9" x14ac:dyDescent="0.25">
      <c r="A23679"/>
      <c r="B23679"/>
      <c r="C23679"/>
      <c r="D23679"/>
      <c r="E23679" s="148"/>
      <c r="F23679" s="148"/>
      <c r="G23679" s="149"/>
      <c r="H23679" s="148"/>
      <c r="I23679"/>
    </row>
    <row r="23680" spans="1:9" x14ac:dyDescent="0.25">
      <c r="A23680"/>
      <c r="B23680"/>
      <c r="C23680"/>
      <c r="D23680"/>
      <c r="E23680" s="148"/>
      <c r="F23680" s="148"/>
      <c r="G23680" s="149"/>
      <c r="H23680" s="148"/>
      <c r="I23680"/>
    </row>
    <row r="23681" spans="1:9" x14ac:dyDescent="0.25">
      <c r="A23681"/>
      <c r="B23681"/>
      <c r="C23681"/>
      <c r="D23681"/>
      <c r="E23681" s="148"/>
      <c r="F23681" s="148"/>
      <c r="G23681" s="149"/>
      <c r="H23681" s="148"/>
      <c r="I23681"/>
    </row>
    <row r="23682" spans="1:9" x14ac:dyDescent="0.25">
      <c r="A23682"/>
      <c r="B23682"/>
      <c r="C23682"/>
      <c r="D23682"/>
      <c r="E23682" s="148"/>
      <c r="F23682" s="148"/>
      <c r="G23682" s="149"/>
      <c r="H23682" s="148"/>
      <c r="I23682"/>
    </row>
    <row r="23683" spans="1:9" x14ac:dyDescent="0.25">
      <c r="A23683"/>
      <c r="B23683"/>
      <c r="C23683"/>
      <c r="D23683"/>
      <c r="E23683" s="148"/>
      <c r="F23683" s="148"/>
      <c r="G23683" s="149"/>
      <c r="H23683" s="148"/>
      <c r="I23683"/>
    </row>
    <row r="23684" spans="1:9" x14ac:dyDescent="0.25">
      <c r="A23684"/>
      <c r="B23684"/>
      <c r="C23684"/>
      <c r="D23684"/>
      <c r="E23684" s="148"/>
      <c r="F23684" s="148"/>
      <c r="G23684" s="149"/>
      <c r="H23684" s="148"/>
      <c r="I23684"/>
    </row>
    <row r="23685" spans="1:9" x14ac:dyDescent="0.25">
      <c r="A23685"/>
      <c r="B23685"/>
      <c r="C23685"/>
      <c r="D23685"/>
      <c r="E23685" s="148"/>
      <c r="F23685" s="148"/>
      <c r="G23685" s="149"/>
      <c r="H23685" s="148"/>
      <c r="I23685"/>
    </row>
    <row r="23686" spans="1:9" x14ac:dyDescent="0.25">
      <c r="A23686"/>
      <c r="B23686"/>
      <c r="C23686"/>
      <c r="D23686"/>
      <c r="E23686" s="148"/>
      <c r="F23686" s="148"/>
      <c r="G23686" s="149"/>
      <c r="H23686" s="148"/>
      <c r="I23686"/>
    </row>
    <row r="23687" spans="1:9" x14ac:dyDescent="0.25">
      <c r="A23687"/>
      <c r="B23687"/>
      <c r="C23687"/>
      <c r="D23687"/>
      <c r="E23687" s="148"/>
      <c r="F23687" s="148"/>
      <c r="G23687" s="149"/>
      <c r="H23687" s="148"/>
      <c r="I23687"/>
    </row>
    <row r="23688" spans="1:9" x14ac:dyDescent="0.25">
      <c r="A23688"/>
      <c r="B23688"/>
      <c r="C23688"/>
      <c r="D23688"/>
      <c r="E23688" s="148"/>
      <c r="F23688" s="148"/>
      <c r="G23688" s="149"/>
      <c r="H23688" s="148"/>
      <c r="I23688"/>
    </row>
    <row r="23689" spans="1:9" x14ac:dyDescent="0.25">
      <c r="A23689"/>
      <c r="B23689"/>
      <c r="C23689"/>
      <c r="D23689"/>
      <c r="E23689" s="148"/>
      <c r="F23689" s="148"/>
      <c r="G23689" s="149"/>
      <c r="H23689" s="148"/>
      <c r="I23689"/>
    </row>
    <row r="23690" spans="1:9" x14ac:dyDescent="0.25">
      <c r="A23690"/>
      <c r="B23690"/>
      <c r="C23690"/>
      <c r="D23690"/>
      <c r="E23690" s="148"/>
      <c r="F23690" s="148"/>
      <c r="G23690" s="149"/>
      <c r="H23690" s="148"/>
      <c r="I23690"/>
    </row>
    <row r="23691" spans="1:9" x14ac:dyDescent="0.25">
      <c r="A23691"/>
      <c r="B23691"/>
      <c r="C23691"/>
      <c r="D23691"/>
      <c r="E23691" s="148"/>
      <c r="F23691" s="148"/>
      <c r="G23691" s="149"/>
      <c r="H23691" s="148"/>
      <c r="I23691"/>
    </row>
    <row r="23692" spans="1:9" x14ac:dyDescent="0.25">
      <c r="A23692"/>
      <c r="B23692"/>
      <c r="C23692"/>
      <c r="D23692"/>
      <c r="E23692" s="148"/>
      <c r="F23692" s="148"/>
      <c r="G23692" s="149"/>
      <c r="H23692" s="148"/>
      <c r="I23692"/>
    </row>
    <row r="23693" spans="1:9" x14ac:dyDescent="0.25">
      <c r="A23693"/>
      <c r="B23693"/>
      <c r="C23693"/>
      <c r="D23693"/>
      <c r="E23693" s="148"/>
      <c r="F23693" s="148"/>
      <c r="G23693" s="149"/>
      <c r="H23693" s="148"/>
      <c r="I23693"/>
    </row>
    <row r="23694" spans="1:9" x14ac:dyDescent="0.25">
      <c r="A23694"/>
      <c r="B23694"/>
      <c r="C23694"/>
      <c r="D23694"/>
      <c r="E23694" s="148"/>
      <c r="F23694" s="148"/>
      <c r="G23694" s="149"/>
      <c r="H23694" s="148"/>
      <c r="I23694"/>
    </row>
    <row r="23695" spans="1:9" x14ac:dyDescent="0.25">
      <c r="A23695"/>
      <c r="B23695"/>
      <c r="C23695"/>
      <c r="D23695"/>
      <c r="E23695" s="148"/>
      <c r="F23695" s="148"/>
      <c r="G23695" s="149"/>
      <c r="H23695" s="148"/>
      <c r="I23695"/>
    </row>
    <row r="23696" spans="1:9" x14ac:dyDescent="0.25">
      <c r="A23696"/>
      <c r="B23696"/>
      <c r="C23696"/>
      <c r="D23696"/>
      <c r="E23696" s="148"/>
      <c r="F23696" s="148"/>
      <c r="G23696" s="149"/>
      <c r="H23696" s="148"/>
      <c r="I23696"/>
    </row>
    <row r="23697" spans="1:9" x14ac:dyDescent="0.25">
      <c r="A23697"/>
      <c r="B23697"/>
      <c r="C23697"/>
      <c r="D23697"/>
      <c r="E23697" s="148"/>
      <c r="F23697" s="148"/>
      <c r="G23697" s="149"/>
      <c r="H23697" s="148"/>
      <c r="I23697"/>
    </row>
    <row r="23698" spans="1:9" x14ac:dyDescent="0.25">
      <c r="A23698"/>
      <c r="B23698"/>
      <c r="C23698"/>
      <c r="D23698"/>
      <c r="E23698" s="148"/>
      <c r="F23698" s="148"/>
      <c r="G23698" s="149"/>
      <c r="H23698" s="148"/>
      <c r="I23698"/>
    </row>
    <row r="23699" spans="1:9" x14ac:dyDescent="0.25">
      <c r="A23699"/>
      <c r="B23699"/>
      <c r="C23699"/>
      <c r="D23699"/>
      <c r="E23699" s="148"/>
      <c r="F23699" s="148"/>
      <c r="G23699" s="149"/>
      <c r="H23699" s="148"/>
      <c r="I23699"/>
    </row>
    <row r="23700" spans="1:9" x14ac:dyDescent="0.25">
      <c r="A23700"/>
      <c r="B23700"/>
      <c r="C23700"/>
      <c r="D23700"/>
      <c r="E23700" s="148"/>
      <c r="F23700" s="148"/>
      <c r="G23700" s="149"/>
      <c r="H23700" s="148"/>
      <c r="I23700"/>
    </row>
    <row r="23701" spans="1:9" x14ac:dyDescent="0.25">
      <c r="A23701"/>
      <c r="B23701"/>
      <c r="C23701"/>
      <c r="D23701"/>
      <c r="E23701" s="148"/>
      <c r="F23701" s="148"/>
      <c r="G23701" s="149"/>
      <c r="H23701" s="148"/>
      <c r="I23701"/>
    </row>
    <row r="23702" spans="1:9" x14ac:dyDescent="0.25">
      <c r="A23702"/>
      <c r="B23702"/>
      <c r="C23702"/>
      <c r="D23702"/>
      <c r="E23702" s="148"/>
      <c r="F23702" s="148"/>
      <c r="G23702" s="149"/>
      <c r="H23702" s="148"/>
      <c r="I23702"/>
    </row>
    <row r="23703" spans="1:9" x14ac:dyDescent="0.25">
      <c r="A23703"/>
      <c r="B23703"/>
      <c r="C23703"/>
      <c r="D23703"/>
      <c r="E23703" s="148"/>
      <c r="F23703" s="148"/>
      <c r="G23703" s="149"/>
      <c r="H23703" s="148"/>
      <c r="I23703"/>
    </row>
    <row r="23704" spans="1:9" x14ac:dyDescent="0.25">
      <c r="A23704"/>
      <c r="B23704"/>
      <c r="C23704"/>
      <c r="D23704"/>
      <c r="E23704" s="148"/>
      <c r="F23704" s="148"/>
      <c r="G23704" s="149"/>
      <c r="H23704" s="148"/>
      <c r="I23704"/>
    </row>
    <row r="23705" spans="1:9" x14ac:dyDescent="0.25">
      <c r="A23705"/>
      <c r="B23705"/>
      <c r="C23705"/>
      <c r="D23705"/>
      <c r="E23705" s="148"/>
      <c r="F23705" s="148"/>
      <c r="G23705" s="149"/>
      <c r="H23705" s="148"/>
      <c r="I23705"/>
    </row>
    <row r="23706" spans="1:9" x14ac:dyDescent="0.25">
      <c r="A23706"/>
      <c r="B23706"/>
      <c r="C23706"/>
      <c r="D23706"/>
      <c r="E23706" s="148"/>
      <c r="F23706" s="148"/>
      <c r="G23706" s="149"/>
      <c r="H23706" s="148"/>
      <c r="I23706"/>
    </row>
    <row r="23707" spans="1:9" x14ac:dyDescent="0.25">
      <c r="A23707"/>
      <c r="B23707"/>
      <c r="C23707"/>
      <c r="D23707"/>
      <c r="E23707" s="148"/>
      <c r="F23707" s="148"/>
      <c r="G23707" s="149"/>
      <c r="H23707" s="148"/>
      <c r="I23707"/>
    </row>
    <row r="23708" spans="1:9" x14ac:dyDescent="0.25">
      <c r="A23708"/>
      <c r="B23708"/>
      <c r="C23708"/>
      <c r="D23708"/>
      <c r="E23708" s="148"/>
      <c r="F23708" s="148"/>
      <c r="G23708" s="149"/>
      <c r="H23708" s="148"/>
      <c r="I23708"/>
    </row>
    <row r="23709" spans="1:9" x14ac:dyDescent="0.25">
      <c r="A23709"/>
      <c r="B23709"/>
      <c r="C23709"/>
      <c r="D23709"/>
      <c r="E23709" s="148"/>
      <c r="F23709" s="148"/>
      <c r="G23709" s="149"/>
      <c r="H23709" s="148"/>
      <c r="I23709"/>
    </row>
    <row r="23710" spans="1:9" x14ac:dyDescent="0.25">
      <c r="A23710"/>
      <c r="B23710"/>
      <c r="C23710"/>
      <c r="D23710"/>
      <c r="E23710" s="148"/>
      <c r="F23710" s="148"/>
      <c r="G23710" s="149"/>
      <c r="H23710" s="148"/>
      <c r="I23710"/>
    </row>
    <row r="23711" spans="1:9" x14ac:dyDescent="0.25">
      <c r="A23711"/>
      <c r="B23711"/>
      <c r="C23711"/>
      <c r="D23711"/>
      <c r="E23711" s="148"/>
      <c r="F23711" s="148"/>
      <c r="G23711" s="149"/>
      <c r="H23711" s="148"/>
      <c r="I23711"/>
    </row>
    <row r="23712" spans="1:9" x14ac:dyDescent="0.25">
      <c r="A23712"/>
      <c r="B23712"/>
      <c r="C23712"/>
      <c r="D23712"/>
      <c r="E23712" s="148"/>
      <c r="F23712" s="148"/>
      <c r="G23712" s="149"/>
      <c r="H23712" s="148"/>
      <c r="I23712"/>
    </row>
    <row r="23713" spans="1:9" x14ac:dyDescent="0.25">
      <c r="A23713"/>
      <c r="B23713"/>
      <c r="C23713"/>
      <c r="D23713"/>
      <c r="E23713" s="148"/>
      <c r="F23713" s="148"/>
      <c r="G23713" s="149"/>
      <c r="H23713" s="148"/>
      <c r="I23713"/>
    </row>
    <row r="23714" spans="1:9" x14ac:dyDescent="0.25">
      <c r="A23714"/>
      <c r="B23714"/>
      <c r="C23714"/>
      <c r="D23714"/>
      <c r="E23714" s="148"/>
      <c r="F23714" s="148"/>
      <c r="G23714" s="149"/>
      <c r="H23714" s="148"/>
      <c r="I23714"/>
    </row>
    <row r="23715" spans="1:9" x14ac:dyDescent="0.25">
      <c r="A23715"/>
      <c r="B23715"/>
      <c r="C23715"/>
      <c r="D23715"/>
      <c r="E23715" s="148"/>
      <c r="F23715" s="148"/>
      <c r="G23715" s="149"/>
      <c r="H23715" s="148"/>
      <c r="I23715"/>
    </row>
    <row r="23716" spans="1:9" x14ac:dyDescent="0.25">
      <c r="A23716"/>
      <c r="B23716"/>
      <c r="C23716"/>
      <c r="D23716"/>
      <c r="E23716" s="148"/>
      <c r="F23716" s="148"/>
      <c r="G23716" s="149"/>
      <c r="H23716" s="148"/>
      <c r="I23716"/>
    </row>
    <row r="23717" spans="1:9" x14ac:dyDescent="0.25">
      <c r="A23717"/>
      <c r="B23717"/>
      <c r="C23717"/>
      <c r="D23717"/>
      <c r="E23717" s="148"/>
      <c r="F23717" s="148"/>
      <c r="G23717" s="149"/>
      <c r="H23717" s="148"/>
      <c r="I23717"/>
    </row>
    <row r="23718" spans="1:9" x14ac:dyDescent="0.25">
      <c r="A23718"/>
      <c r="B23718"/>
      <c r="C23718"/>
      <c r="D23718"/>
      <c r="E23718" s="148"/>
      <c r="F23718" s="148"/>
      <c r="G23718" s="149"/>
      <c r="H23718" s="148"/>
      <c r="I23718"/>
    </row>
    <row r="23719" spans="1:9" x14ac:dyDescent="0.25">
      <c r="A23719"/>
      <c r="B23719"/>
      <c r="C23719"/>
      <c r="D23719"/>
      <c r="E23719" s="148"/>
      <c r="F23719" s="148"/>
      <c r="G23719" s="149"/>
      <c r="H23719" s="148"/>
      <c r="I23719"/>
    </row>
    <row r="23720" spans="1:9" x14ac:dyDescent="0.25">
      <c r="A23720"/>
      <c r="B23720"/>
      <c r="C23720"/>
      <c r="D23720"/>
      <c r="E23720" s="148"/>
      <c r="F23720" s="148"/>
      <c r="G23720" s="149"/>
      <c r="H23720" s="148"/>
      <c r="I23720"/>
    </row>
    <row r="23721" spans="1:9" x14ac:dyDescent="0.25">
      <c r="A23721"/>
      <c r="B23721"/>
      <c r="C23721"/>
      <c r="D23721"/>
      <c r="E23721" s="148"/>
      <c r="F23721" s="148"/>
      <c r="G23721" s="149"/>
      <c r="H23721" s="148"/>
      <c r="I23721"/>
    </row>
    <row r="23722" spans="1:9" x14ac:dyDescent="0.25">
      <c r="A23722"/>
      <c r="B23722"/>
      <c r="C23722"/>
      <c r="D23722"/>
      <c r="E23722" s="148"/>
      <c r="F23722" s="148"/>
      <c r="G23722" s="149"/>
      <c r="H23722" s="148"/>
      <c r="I23722"/>
    </row>
    <row r="23723" spans="1:9" x14ac:dyDescent="0.25">
      <c r="A23723"/>
      <c r="B23723"/>
      <c r="C23723"/>
      <c r="D23723"/>
      <c r="E23723" s="148"/>
      <c r="F23723" s="148"/>
      <c r="G23723" s="149"/>
      <c r="H23723" s="148"/>
      <c r="I23723"/>
    </row>
    <row r="23724" spans="1:9" x14ac:dyDescent="0.25">
      <c r="A23724"/>
      <c r="B23724"/>
      <c r="C23724"/>
      <c r="D23724"/>
      <c r="E23724" s="148"/>
      <c r="F23724" s="148"/>
      <c r="G23724" s="149"/>
      <c r="H23724" s="148"/>
      <c r="I23724"/>
    </row>
    <row r="23725" spans="1:9" x14ac:dyDescent="0.25">
      <c r="A23725"/>
      <c r="B23725"/>
      <c r="C23725"/>
      <c r="D23725"/>
      <c r="E23725" s="148"/>
      <c r="F23725" s="148"/>
      <c r="G23725" s="149"/>
      <c r="H23725" s="148"/>
      <c r="I23725"/>
    </row>
    <row r="23726" spans="1:9" x14ac:dyDescent="0.25">
      <c r="A23726"/>
      <c r="B23726"/>
      <c r="C23726"/>
      <c r="D23726"/>
      <c r="E23726" s="148"/>
      <c r="F23726" s="148"/>
      <c r="G23726" s="149"/>
      <c r="H23726" s="148"/>
      <c r="I23726"/>
    </row>
    <row r="23727" spans="1:9" x14ac:dyDescent="0.25">
      <c r="A23727"/>
      <c r="B23727"/>
      <c r="C23727"/>
      <c r="D23727"/>
      <c r="E23727" s="148"/>
      <c r="F23727" s="148"/>
      <c r="G23727" s="149"/>
      <c r="H23727" s="148"/>
      <c r="I23727"/>
    </row>
    <row r="23728" spans="1:9" x14ac:dyDescent="0.25">
      <c r="A23728"/>
      <c r="B23728"/>
      <c r="C23728"/>
      <c r="D23728"/>
      <c r="E23728" s="148"/>
      <c r="F23728" s="148"/>
      <c r="G23728" s="149"/>
      <c r="H23728" s="148"/>
      <c r="I23728"/>
    </row>
    <row r="23729" spans="1:9" x14ac:dyDescent="0.25">
      <c r="A23729"/>
      <c r="B23729"/>
      <c r="C23729"/>
      <c r="D23729"/>
      <c r="E23729" s="148"/>
      <c r="F23729" s="148"/>
      <c r="G23729" s="149"/>
      <c r="H23729" s="148"/>
      <c r="I23729"/>
    </row>
    <row r="23730" spans="1:9" x14ac:dyDescent="0.25">
      <c r="A23730"/>
      <c r="B23730"/>
      <c r="C23730"/>
      <c r="D23730"/>
      <c r="E23730" s="148"/>
      <c r="F23730" s="148"/>
      <c r="G23730" s="149"/>
      <c r="H23730" s="148"/>
      <c r="I23730"/>
    </row>
    <row r="23731" spans="1:9" x14ac:dyDescent="0.25">
      <c r="A23731"/>
      <c r="B23731"/>
      <c r="C23731"/>
      <c r="D23731"/>
      <c r="E23731" s="148"/>
      <c r="F23731" s="148"/>
      <c r="G23731" s="149"/>
      <c r="H23731" s="148"/>
      <c r="I23731"/>
    </row>
    <row r="23732" spans="1:9" x14ac:dyDescent="0.25">
      <c r="A23732"/>
      <c r="B23732"/>
      <c r="C23732"/>
      <c r="D23732"/>
      <c r="E23732" s="148"/>
      <c r="F23732" s="148"/>
      <c r="G23732" s="149"/>
      <c r="H23732" s="148"/>
      <c r="I23732"/>
    </row>
    <row r="23733" spans="1:9" x14ac:dyDescent="0.25">
      <c r="A23733"/>
      <c r="B23733"/>
      <c r="C23733"/>
      <c r="D23733"/>
      <c r="E23733" s="148"/>
      <c r="F23733" s="148"/>
      <c r="G23733" s="149"/>
      <c r="H23733" s="148"/>
      <c r="I23733"/>
    </row>
    <row r="23734" spans="1:9" x14ac:dyDescent="0.25">
      <c r="A23734"/>
      <c r="B23734"/>
      <c r="C23734"/>
      <c r="D23734"/>
      <c r="E23734" s="148"/>
      <c r="F23734" s="148"/>
      <c r="G23734" s="149"/>
      <c r="H23734" s="148"/>
      <c r="I23734"/>
    </row>
    <row r="23735" spans="1:9" x14ac:dyDescent="0.25">
      <c r="A23735"/>
      <c r="B23735"/>
      <c r="C23735"/>
      <c r="D23735"/>
      <c r="E23735" s="148"/>
      <c r="F23735" s="148"/>
      <c r="G23735" s="149"/>
      <c r="H23735" s="148"/>
      <c r="I23735"/>
    </row>
    <row r="23736" spans="1:9" x14ac:dyDescent="0.25">
      <c r="A23736"/>
      <c r="B23736"/>
      <c r="C23736"/>
      <c r="D23736"/>
      <c r="E23736" s="148"/>
      <c r="F23736" s="148"/>
      <c r="G23736" s="149"/>
      <c r="H23736" s="148"/>
      <c r="I23736"/>
    </row>
    <row r="23737" spans="1:9" x14ac:dyDescent="0.25">
      <c r="A23737"/>
      <c r="B23737"/>
      <c r="C23737"/>
      <c r="D23737"/>
      <c r="E23737" s="148"/>
      <c r="F23737" s="148"/>
      <c r="G23737" s="149"/>
      <c r="H23737" s="148"/>
      <c r="I23737"/>
    </row>
    <row r="23738" spans="1:9" x14ac:dyDescent="0.25">
      <c r="A23738"/>
      <c r="B23738"/>
      <c r="C23738"/>
      <c r="D23738"/>
      <c r="E23738" s="148"/>
      <c r="F23738" s="148"/>
      <c r="G23738" s="149"/>
      <c r="H23738" s="148"/>
      <c r="I23738"/>
    </row>
    <row r="23739" spans="1:9" x14ac:dyDescent="0.25">
      <c r="A23739"/>
      <c r="B23739"/>
      <c r="C23739"/>
      <c r="D23739"/>
      <c r="E23739" s="148"/>
      <c r="F23739" s="148"/>
      <c r="G23739" s="149"/>
      <c r="H23739" s="148"/>
      <c r="I23739"/>
    </row>
    <row r="23740" spans="1:9" x14ac:dyDescent="0.25">
      <c r="A23740"/>
      <c r="B23740"/>
      <c r="C23740"/>
      <c r="D23740"/>
      <c r="E23740" s="148"/>
      <c r="F23740" s="148"/>
      <c r="G23740" s="149"/>
      <c r="H23740" s="148"/>
      <c r="I23740"/>
    </row>
    <row r="23741" spans="1:9" x14ac:dyDescent="0.25">
      <c r="A23741"/>
      <c r="B23741"/>
      <c r="C23741"/>
      <c r="D23741"/>
      <c r="E23741" s="148"/>
      <c r="F23741" s="148"/>
      <c r="G23741" s="149"/>
      <c r="H23741" s="148"/>
      <c r="I23741"/>
    </row>
    <row r="23742" spans="1:9" x14ac:dyDescent="0.25">
      <c r="A23742"/>
      <c r="B23742"/>
      <c r="C23742"/>
      <c r="D23742"/>
      <c r="E23742" s="148"/>
      <c r="F23742" s="148"/>
      <c r="G23742" s="149"/>
      <c r="H23742" s="148"/>
      <c r="I23742"/>
    </row>
    <row r="23743" spans="1:9" x14ac:dyDescent="0.25">
      <c r="A23743"/>
      <c r="B23743"/>
      <c r="C23743"/>
      <c r="D23743"/>
      <c r="E23743" s="148"/>
      <c r="F23743" s="148"/>
      <c r="G23743" s="149"/>
      <c r="H23743" s="148"/>
      <c r="I23743"/>
    </row>
    <row r="23744" spans="1:9" x14ac:dyDescent="0.25">
      <c r="A23744"/>
      <c r="B23744"/>
      <c r="C23744"/>
      <c r="D23744"/>
      <c r="E23744" s="148"/>
      <c r="F23744" s="148"/>
      <c r="G23744" s="149"/>
      <c r="H23744" s="148"/>
      <c r="I23744"/>
    </row>
    <row r="23745" spans="1:9" x14ac:dyDescent="0.25">
      <c r="A23745"/>
      <c r="B23745"/>
      <c r="C23745"/>
      <c r="D23745"/>
      <c r="E23745" s="148"/>
      <c r="F23745" s="148"/>
      <c r="G23745" s="149"/>
      <c r="H23745" s="148"/>
      <c r="I23745"/>
    </row>
    <row r="23746" spans="1:9" x14ac:dyDescent="0.25">
      <c r="A23746"/>
      <c r="B23746"/>
      <c r="C23746"/>
      <c r="D23746"/>
      <c r="E23746" s="148"/>
      <c r="F23746" s="148"/>
      <c r="G23746" s="149"/>
      <c r="H23746" s="148"/>
      <c r="I23746"/>
    </row>
    <row r="23747" spans="1:9" x14ac:dyDescent="0.25">
      <c r="A23747"/>
      <c r="B23747"/>
      <c r="C23747"/>
      <c r="D23747"/>
      <c r="E23747" s="148"/>
      <c r="F23747" s="148"/>
      <c r="G23747" s="149"/>
      <c r="H23747" s="148"/>
      <c r="I23747"/>
    </row>
    <row r="23748" spans="1:9" x14ac:dyDescent="0.25">
      <c r="A23748"/>
      <c r="B23748"/>
      <c r="C23748"/>
      <c r="D23748"/>
      <c r="E23748" s="148"/>
      <c r="F23748" s="148"/>
      <c r="G23748" s="149"/>
      <c r="H23748" s="148"/>
      <c r="I23748"/>
    </row>
    <row r="23749" spans="1:9" x14ac:dyDescent="0.25">
      <c r="A23749"/>
      <c r="B23749"/>
      <c r="C23749"/>
      <c r="D23749"/>
      <c r="E23749" s="148"/>
      <c r="F23749" s="148"/>
      <c r="G23749" s="149"/>
      <c r="H23749" s="148"/>
      <c r="I23749"/>
    </row>
    <row r="23750" spans="1:9" x14ac:dyDescent="0.25">
      <c r="A23750"/>
      <c r="B23750"/>
      <c r="C23750"/>
      <c r="D23750"/>
      <c r="E23750" s="148"/>
      <c r="F23750" s="148"/>
      <c r="G23750" s="149"/>
      <c r="H23750" s="148"/>
      <c r="I23750"/>
    </row>
    <row r="23751" spans="1:9" x14ac:dyDescent="0.25">
      <c r="A23751"/>
      <c r="B23751"/>
      <c r="C23751"/>
      <c r="D23751"/>
      <c r="E23751" s="148"/>
      <c r="F23751" s="148"/>
      <c r="G23751" s="149"/>
      <c r="H23751" s="148"/>
      <c r="I23751"/>
    </row>
    <row r="23752" spans="1:9" x14ac:dyDescent="0.25">
      <c r="A23752"/>
      <c r="B23752"/>
      <c r="C23752"/>
      <c r="D23752"/>
      <c r="E23752" s="148"/>
      <c r="F23752" s="148"/>
      <c r="G23752" s="149"/>
      <c r="H23752" s="148"/>
      <c r="I23752"/>
    </row>
    <row r="23753" spans="1:9" x14ac:dyDescent="0.25">
      <c r="A23753"/>
      <c r="B23753"/>
      <c r="C23753"/>
      <c r="D23753"/>
      <c r="E23753" s="148"/>
      <c r="F23753" s="148"/>
      <c r="G23753" s="149"/>
      <c r="H23753" s="148"/>
      <c r="I23753"/>
    </row>
    <row r="23754" spans="1:9" x14ac:dyDescent="0.25">
      <c r="A23754"/>
      <c r="B23754"/>
      <c r="C23754"/>
      <c r="D23754"/>
      <c r="E23754" s="148"/>
      <c r="F23754" s="148"/>
      <c r="G23754" s="149"/>
      <c r="H23754" s="148"/>
      <c r="I23754"/>
    </row>
    <row r="23755" spans="1:9" x14ac:dyDescent="0.25">
      <c r="A23755"/>
      <c r="B23755"/>
      <c r="C23755"/>
      <c r="D23755"/>
      <c r="E23755" s="148"/>
      <c r="F23755" s="148"/>
      <c r="G23755" s="149"/>
      <c r="H23755" s="148"/>
      <c r="I23755"/>
    </row>
    <row r="23756" spans="1:9" x14ac:dyDescent="0.25">
      <c r="A23756"/>
      <c r="B23756"/>
      <c r="C23756"/>
      <c r="D23756"/>
      <c r="E23756" s="148"/>
      <c r="F23756" s="148"/>
      <c r="G23756" s="149"/>
      <c r="H23756" s="148"/>
      <c r="I23756"/>
    </row>
    <row r="23757" spans="1:9" x14ac:dyDescent="0.25">
      <c r="A23757"/>
      <c r="B23757"/>
      <c r="C23757"/>
      <c r="D23757"/>
      <c r="E23757" s="148"/>
      <c r="F23757" s="148"/>
      <c r="G23757" s="149"/>
      <c r="H23757" s="148"/>
      <c r="I23757"/>
    </row>
    <row r="23758" spans="1:9" x14ac:dyDescent="0.25">
      <c r="A23758"/>
      <c r="B23758"/>
      <c r="C23758"/>
      <c r="D23758"/>
      <c r="E23758" s="148"/>
      <c r="F23758" s="148"/>
      <c r="G23758" s="149"/>
      <c r="H23758" s="148"/>
      <c r="I23758"/>
    </row>
    <row r="23759" spans="1:9" x14ac:dyDescent="0.25">
      <c r="A23759"/>
      <c r="B23759"/>
      <c r="C23759"/>
      <c r="D23759"/>
      <c r="E23759" s="148"/>
      <c r="F23759" s="148"/>
      <c r="G23759" s="149"/>
      <c r="H23759" s="148"/>
      <c r="I23759"/>
    </row>
    <row r="23760" spans="1:9" x14ac:dyDescent="0.25">
      <c r="A23760"/>
      <c r="B23760"/>
      <c r="C23760"/>
      <c r="D23760"/>
      <c r="E23760" s="148"/>
      <c r="F23760" s="148"/>
      <c r="G23760" s="149"/>
      <c r="H23760" s="148"/>
      <c r="I23760"/>
    </row>
    <row r="23761" spans="1:9" x14ac:dyDescent="0.25">
      <c r="A23761"/>
      <c r="B23761"/>
      <c r="C23761"/>
      <c r="D23761"/>
      <c r="E23761" s="148"/>
      <c r="F23761" s="148"/>
      <c r="G23761" s="149"/>
      <c r="H23761" s="148"/>
      <c r="I23761"/>
    </row>
    <row r="23762" spans="1:9" x14ac:dyDescent="0.25">
      <c r="A23762"/>
      <c r="B23762"/>
      <c r="C23762"/>
      <c r="D23762"/>
      <c r="E23762" s="148"/>
      <c r="F23762" s="148"/>
      <c r="G23762" s="149"/>
      <c r="H23762" s="148"/>
      <c r="I23762"/>
    </row>
    <row r="23763" spans="1:9" x14ac:dyDescent="0.25">
      <c r="A23763"/>
      <c r="B23763"/>
      <c r="C23763"/>
      <c r="D23763"/>
      <c r="E23763" s="148"/>
      <c r="F23763" s="148"/>
      <c r="G23763" s="149"/>
      <c r="H23763" s="148"/>
      <c r="I23763"/>
    </row>
    <row r="23764" spans="1:9" x14ac:dyDescent="0.25">
      <c r="A23764"/>
      <c r="B23764"/>
      <c r="C23764"/>
      <c r="D23764"/>
      <c r="E23764" s="148"/>
      <c r="F23764" s="148"/>
      <c r="G23764" s="149"/>
      <c r="H23764" s="148"/>
      <c r="I23764"/>
    </row>
    <row r="23765" spans="1:9" x14ac:dyDescent="0.25">
      <c r="A23765"/>
      <c r="B23765"/>
      <c r="C23765"/>
      <c r="D23765"/>
      <c r="E23765" s="148"/>
      <c r="F23765" s="148"/>
      <c r="G23765" s="149"/>
      <c r="H23765" s="148"/>
      <c r="I23765"/>
    </row>
    <row r="23766" spans="1:9" x14ac:dyDescent="0.25">
      <c r="A23766"/>
      <c r="B23766"/>
      <c r="C23766"/>
      <c r="D23766"/>
      <c r="E23766" s="148"/>
      <c r="F23766" s="148"/>
      <c r="G23766" s="149"/>
      <c r="H23766" s="148"/>
      <c r="I23766"/>
    </row>
    <row r="23767" spans="1:9" x14ac:dyDescent="0.25">
      <c r="A23767"/>
      <c r="B23767"/>
      <c r="C23767"/>
      <c r="D23767"/>
      <c r="E23767" s="148"/>
      <c r="F23767" s="148"/>
      <c r="G23767" s="149"/>
      <c r="H23767" s="148"/>
      <c r="I23767"/>
    </row>
    <row r="23768" spans="1:9" x14ac:dyDescent="0.25">
      <c r="A23768"/>
      <c r="B23768"/>
      <c r="C23768"/>
      <c r="D23768"/>
      <c r="E23768" s="148"/>
      <c r="F23768" s="148"/>
      <c r="G23768" s="149"/>
      <c r="H23768" s="148"/>
      <c r="I23768"/>
    </row>
    <row r="23769" spans="1:9" x14ac:dyDescent="0.25">
      <c r="A23769"/>
      <c r="B23769"/>
      <c r="C23769"/>
      <c r="D23769"/>
      <c r="E23769" s="148"/>
      <c r="F23769" s="148"/>
      <c r="G23769" s="149"/>
      <c r="H23769" s="148"/>
      <c r="I23769"/>
    </row>
    <row r="23770" spans="1:9" x14ac:dyDescent="0.25">
      <c r="A23770"/>
      <c r="B23770"/>
      <c r="C23770"/>
      <c r="D23770"/>
      <c r="E23770" s="148"/>
      <c r="F23770" s="148"/>
      <c r="G23770" s="149"/>
      <c r="H23770" s="148"/>
      <c r="I23770"/>
    </row>
    <row r="23771" spans="1:9" x14ac:dyDescent="0.25">
      <c r="A23771"/>
      <c r="B23771"/>
      <c r="C23771"/>
      <c r="D23771"/>
      <c r="E23771" s="148"/>
      <c r="F23771" s="148"/>
      <c r="G23771" s="149"/>
      <c r="H23771" s="148"/>
      <c r="I23771"/>
    </row>
    <row r="23772" spans="1:9" x14ac:dyDescent="0.25">
      <c r="A23772"/>
      <c r="B23772"/>
      <c r="C23772"/>
      <c r="D23772"/>
      <c r="E23772" s="148"/>
      <c r="F23772" s="148"/>
      <c r="G23772" s="149"/>
      <c r="H23772" s="148"/>
      <c r="I23772"/>
    </row>
    <row r="23773" spans="1:9" x14ac:dyDescent="0.25">
      <c r="A23773"/>
      <c r="B23773"/>
      <c r="C23773"/>
      <c r="D23773"/>
      <c r="E23773" s="148"/>
      <c r="F23773" s="148"/>
      <c r="G23773" s="149"/>
      <c r="H23773" s="148"/>
      <c r="I23773"/>
    </row>
    <row r="23774" spans="1:9" x14ac:dyDescent="0.25">
      <c r="A23774"/>
      <c r="B23774"/>
      <c r="C23774"/>
      <c r="D23774"/>
      <c r="E23774" s="148"/>
      <c r="F23774" s="148"/>
      <c r="G23774" s="149"/>
      <c r="H23774" s="148"/>
      <c r="I23774"/>
    </row>
    <row r="23775" spans="1:9" x14ac:dyDescent="0.25">
      <c r="A23775"/>
      <c r="B23775"/>
      <c r="C23775"/>
      <c r="D23775"/>
      <c r="E23775" s="148"/>
      <c r="F23775" s="148"/>
      <c r="G23775" s="149"/>
      <c r="H23775" s="148"/>
      <c r="I23775"/>
    </row>
    <row r="23776" spans="1:9" x14ac:dyDescent="0.25">
      <c r="A23776"/>
      <c r="B23776"/>
      <c r="C23776"/>
      <c r="D23776"/>
      <c r="E23776" s="148"/>
      <c r="F23776" s="148"/>
      <c r="G23776" s="149"/>
      <c r="H23776" s="148"/>
      <c r="I23776"/>
    </row>
    <row r="23777" spans="1:9" x14ac:dyDescent="0.25">
      <c r="A23777"/>
      <c r="B23777"/>
      <c r="C23777"/>
      <c r="D23777"/>
      <c r="E23777" s="148"/>
      <c r="F23777" s="148"/>
      <c r="G23777" s="149"/>
      <c r="H23777" s="148"/>
      <c r="I23777"/>
    </row>
    <row r="23778" spans="1:9" x14ac:dyDescent="0.25">
      <c r="A23778"/>
      <c r="B23778"/>
      <c r="C23778"/>
      <c r="D23778"/>
      <c r="E23778" s="148"/>
      <c r="F23778" s="148"/>
      <c r="G23778" s="149"/>
      <c r="H23778" s="148"/>
      <c r="I23778"/>
    </row>
    <row r="23779" spans="1:9" x14ac:dyDescent="0.25">
      <c r="A23779"/>
      <c r="B23779"/>
      <c r="C23779"/>
      <c r="D23779"/>
      <c r="E23779" s="148"/>
      <c r="F23779" s="148"/>
      <c r="G23779" s="149"/>
      <c r="H23779" s="148"/>
      <c r="I23779"/>
    </row>
    <row r="23780" spans="1:9" x14ac:dyDescent="0.25">
      <c r="A23780"/>
      <c r="B23780"/>
      <c r="C23780"/>
      <c r="D23780"/>
      <c r="E23780" s="148"/>
      <c r="F23780" s="148"/>
      <c r="G23780" s="149"/>
      <c r="H23780" s="148"/>
      <c r="I23780"/>
    </row>
    <row r="23781" spans="1:9" x14ac:dyDescent="0.25">
      <c r="A23781"/>
      <c r="B23781"/>
      <c r="C23781"/>
      <c r="D23781"/>
      <c r="E23781" s="148"/>
      <c r="F23781" s="148"/>
      <c r="G23781" s="149"/>
      <c r="H23781" s="148"/>
      <c r="I23781"/>
    </row>
    <row r="23782" spans="1:9" x14ac:dyDescent="0.25">
      <c r="A23782"/>
      <c r="B23782"/>
      <c r="C23782"/>
      <c r="D23782"/>
      <c r="E23782" s="148"/>
      <c r="F23782" s="148"/>
      <c r="G23782" s="149"/>
      <c r="H23782" s="148"/>
      <c r="I23782"/>
    </row>
    <row r="23783" spans="1:9" x14ac:dyDescent="0.25">
      <c r="A23783"/>
      <c r="B23783"/>
      <c r="C23783"/>
      <c r="D23783"/>
      <c r="E23783" s="148"/>
      <c r="F23783" s="148"/>
      <c r="G23783" s="149"/>
      <c r="H23783" s="148"/>
      <c r="I23783"/>
    </row>
    <row r="23784" spans="1:9" x14ac:dyDescent="0.25">
      <c r="A23784"/>
      <c r="B23784"/>
      <c r="C23784"/>
      <c r="D23784"/>
      <c r="E23784" s="148"/>
      <c r="F23784" s="148"/>
      <c r="G23784" s="149"/>
      <c r="H23784" s="148"/>
      <c r="I23784"/>
    </row>
    <row r="23785" spans="1:9" x14ac:dyDescent="0.25">
      <c r="A23785"/>
      <c r="B23785"/>
      <c r="C23785"/>
      <c r="D23785"/>
      <c r="E23785" s="148"/>
      <c r="F23785" s="148"/>
      <c r="G23785" s="149"/>
      <c r="H23785" s="148"/>
      <c r="I23785"/>
    </row>
    <row r="23786" spans="1:9" x14ac:dyDescent="0.25">
      <c r="A23786"/>
      <c r="B23786"/>
      <c r="C23786"/>
      <c r="D23786"/>
      <c r="E23786" s="148"/>
      <c r="F23786" s="148"/>
      <c r="G23786" s="149"/>
      <c r="H23786" s="148"/>
      <c r="I23786"/>
    </row>
    <row r="23787" spans="1:9" x14ac:dyDescent="0.25">
      <c r="A23787"/>
      <c r="B23787"/>
      <c r="C23787"/>
      <c r="D23787"/>
      <c r="E23787" s="148"/>
      <c r="F23787" s="148"/>
      <c r="G23787" s="149"/>
      <c r="H23787" s="148"/>
      <c r="I23787"/>
    </row>
    <row r="23788" spans="1:9" x14ac:dyDescent="0.25">
      <c r="A23788"/>
      <c r="B23788"/>
      <c r="C23788"/>
      <c r="D23788"/>
      <c r="E23788" s="148"/>
      <c r="F23788" s="148"/>
      <c r="G23788" s="149"/>
      <c r="H23788" s="148"/>
      <c r="I23788"/>
    </row>
    <row r="23789" spans="1:9" x14ac:dyDescent="0.25">
      <c r="A23789"/>
      <c r="B23789"/>
      <c r="C23789"/>
      <c r="D23789"/>
      <c r="E23789" s="148"/>
      <c r="F23789" s="148"/>
      <c r="G23789" s="149"/>
      <c r="H23789" s="148"/>
      <c r="I23789"/>
    </row>
    <row r="23790" spans="1:9" x14ac:dyDescent="0.25">
      <c r="A23790"/>
      <c r="B23790"/>
      <c r="C23790"/>
      <c r="D23790"/>
      <c r="E23790" s="148"/>
      <c r="F23790" s="148"/>
      <c r="G23790" s="149"/>
      <c r="H23790" s="148"/>
      <c r="I23790"/>
    </row>
    <row r="23791" spans="1:9" x14ac:dyDescent="0.25">
      <c r="A23791"/>
      <c r="B23791"/>
      <c r="C23791"/>
      <c r="D23791"/>
      <c r="E23791" s="148"/>
      <c r="F23791" s="148"/>
      <c r="G23791" s="149"/>
      <c r="H23791" s="148"/>
      <c r="I23791"/>
    </row>
    <row r="23792" spans="1:9" x14ac:dyDescent="0.25">
      <c r="A23792"/>
      <c r="B23792"/>
      <c r="C23792"/>
      <c r="D23792"/>
      <c r="E23792" s="148"/>
      <c r="F23792" s="148"/>
      <c r="G23792" s="149"/>
      <c r="H23792" s="148"/>
      <c r="I23792"/>
    </row>
    <row r="23793" spans="1:9" x14ac:dyDescent="0.25">
      <c r="A23793"/>
      <c r="B23793"/>
      <c r="C23793"/>
      <c r="D23793"/>
      <c r="E23793" s="148"/>
      <c r="F23793" s="148"/>
      <c r="G23793" s="149"/>
      <c r="H23793" s="148"/>
      <c r="I23793"/>
    </row>
    <row r="23794" spans="1:9" x14ac:dyDescent="0.25">
      <c r="A23794"/>
      <c r="B23794"/>
      <c r="C23794"/>
      <c r="D23794"/>
      <c r="E23794" s="148"/>
      <c r="F23794" s="148"/>
      <c r="G23794" s="149"/>
      <c r="H23794" s="148"/>
      <c r="I23794"/>
    </row>
    <row r="23795" spans="1:9" x14ac:dyDescent="0.25">
      <c r="A23795"/>
      <c r="B23795"/>
      <c r="C23795"/>
      <c r="D23795"/>
      <c r="E23795" s="148"/>
      <c r="F23795" s="148"/>
      <c r="G23795" s="149"/>
      <c r="H23795" s="148"/>
      <c r="I23795"/>
    </row>
    <row r="23796" spans="1:9" x14ac:dyDescent="0.25">
      <c r="A23796"/>
      <c r="B23796"/>
      <c r="C23796"/>
      <c r="D23796"/>
      <c r="E23796" s="148"/>
      <c r="F23796" s="148"/>
      <c r="G23796" s="149"/>
      <c r="H23796" s="148"/>
      <c r="I23796"/>
    </row>
    <row r="23797" spans="1:9" x14ac:dyDescent="0.25">
      <c r="A23797"/>
      <c r="B23797"/>
      <c r="C23797"/>
      <c r="D23797"/>
      <c r="E23797" s="148"/>
      <c r="F23797" s="148"/>
      <c r="G23797" s="149"/>
      <c r="H23797" s="148"/>
      <c r="I23797"/>
    </row>
    <row r="23798" spans="1:9" x14ac:dyDescent="0.25">
      <c r="A23798"/>
      <c r="B23798"/>
      <c r="C23798"/>
      <c r="D23798"/>
      <c r="E23798" s="148"/>
      <c r="F23798" s="148"/>
      <c r="G23798" s="149"/>
      <c r="H23798" s="148"/>
      <c r="I23798"/>
    </row>
    <row r="23799" spans="1:9" x14ac:dyDescent="0.25">
      <c r="A23799"/>
      <c r="B23799"/>
      <c r="C23799"/>
      <c r="D23799"/>
      <c r="E23799" s="148"/>
      <c r="F23799" s="148"/>
      <c r="G23799" s="149"/>
      <c r="H23799" s="148"/>
      <c r="I23799"/>
    </row>
    <row r="23800" spans="1:9" x14ac:dyDescent="0.25">
      <c r="A23800"/>
      <c r="B23800"/>
      <c r="C23800"/>
      <c r="D23800"/>
      <c r="E23800" s="148"/>
      <c r="F23800" s="148"/>
      <c r="G23800" s="149"/>
      <c r="H23800" s="148"/>
      <c r="I23800"/>
    </row>
    <row r="23801" spans="1:9" x14ac:dyDescent="0.25">
      <c r="A23801"/>
      <c r="B23801"/>
      <c r="C23801"/>
      <c r="D23801"/>
      <c r="E23801" s="148"/>
      <c r="F23801" s="148"/>
      <c r="G23801" s="149"/>
      <c r="H23801" s="148"/>
      <c r="I23801"/>
    </row>
    <row r="23802" spans="1:9" x14ac:dyDescent="0.25">
      <c r="A23802"/>
      <c r="B23802"/>
      <c r="C23802"/>
      <c r="D23802"/>
      <c r="E23802" s="148"/>
      <c r="F23802" s="148"/>
      <c r="G23802" s="149"/>
      <c r="H23802" s="148"/>
      <c r="I23802"/>
    </row>
    <row r="23803" spans="1:9" x14ac:dyDescent="0.25">
      <c r="A23803"/>
      <c r="B23803"/>
      <c r="C23803"/>
      <c r="D23803"/>
      <c r="E23803" s="148"/>
      <c r="F23803" s="148"/>
      <c r="G23803" s="149"/>
      <c r="H23803" s="148"/>
      <c r="I23803"/>
    </row>
    <row r="23804" spans="1:9" x14ac:dyDescent="0.25">
      <c r="A23804"/>
      <c r="B23804"/>
      <c r="C23804"/>
      <c r="D23804"/>
      <c r="E23804" s="148"/>
      <c r="F23804" s="148"/>
      <c r="G23804" s="149"/>
      <c r="H23804" s="148"/>
      <c r="I23804"/>
    </row>
    <row r="23805" spans="1:9" x14ac:dyDescent="0.25">
      <c r="A23805"/>
      <c r="B23805"/>
      <c r="C23805"/>
      <c r="D23805"/>
      <c r="E23805" s="148"/>
      <c r="F23805" s="148"/>
      <c r="G23805" s="149"/>
      <c r="H23805" s="148"/>
      <c r="I23805"/>
    </row>
    <row r="23806" spans="1:9" x14ac:dyDescent="0.25">
      <c r="A23806"/>
      <c r="B23806"/>
      <c r="C23806"/>
      <c r="D23806"/>
      <c r="E23806" s="148"/>
      <c r="F23806" s="148"/>
      <c r="G23806" s="149"/>
      <c r="H23806" s="148"/>
      <c r="I23806"/>
    </row>
    <row r="23807" spans="1:9" x14ac:dyDescent="0.25">
      <c r="A23807"/>
      <c r="B23807"/>
      <c r="C23807"/>
      <c r="D23807"/>
      <c r="E23807" s="148"/>
      <c r="F23807" s="148"/>
      <c r="G23807" s="149"/>
      <c r="H23807" s="148"/>
      <c r="I23807"/>
    </row>
    <row r="23808" spans="1:9" x14ac:dyDescent="0.25">
      <c r="A23808"/>
      <c r="B23808"/>
      <c r="C23808"/>
      <c r="D23808"/>
      <c r="E23808" s="148"/>
      <c r="F23808" s="148"/>
      <c r="G23808" s="149"/>
      <c r="H23808" s="148"/>
      <c r="I23808"/>
    </row>
    <row r="23809" spans="1:9" x14ac:dyDescent="0.25">
      <c r="A23809"/>
      <c r="B23809"/>
      <c r="C23809"/>
      <c r="D23809"/>
      <c r="E23809" s="148"/>
      <c r="F23809" s="148"/>
      <c r="G23809" s="149"/>
      <c r="H23809" s="148"/>
      <c r="I23809"/>
    </row>
    <row r="23810" spans="1:9" x14ac:dyDescent="0.25">
      <c r="A23810"/>
      <c r="B23810"/>
      <c r="C23810"/>
      <c r="D23810"/>
      <c r="E23810" s="148"/>
      <c r="F23810" s="148"/>
      <c r="G23810" s="149"/>
      <c r="H23810" s="148"/>
      <c r="I23810"/>
    </row>
    <row r="23811" spans="1:9" x14ac:dyDescent="0.25">
      <c r="A23811"/>
      <c r="B23811"/>
      <c r="C23811"/>
      <c r="D23811"/>
      <c r="E23811" s="148"/>
      <c r="F23811" s="148"/>
      <c r="G23811" s="149"/>
      <c r="H23811" s="148"/>
      <c r="I23811"/>
    </row>
    <row r="23812" spans="1:9" x14ac:dyDescent="0.25">
      <c r="A23812"/>
      <c r="B23812"/>
      <c r="C23812"/>
      <c r="D23812"/>
      <c r="E23812" s="148"/>
      <c r="F23812" s="148"/>
      <c r="G23812" s="149"/>
      <c r="H23812" s="148"/>
      <c r="I23812"/>
    </row>
    <row r="23813" spans="1:9" x14ac:dyDescent="0.25">
      <c r="A23813"/>
      <c r="B23813"/>
      <c r="C23813"/>
      <c r="D23813"/>
      <c r="E23813" s="148"/>
      <c r="F23813" s="148"/>
      <c r="G23813" s="149"/>
      <c r="H23813" s="148"/>
      <c r="I23813"/>
    </row>
    <row r="23814" spans="1:9" x14ac:dyDescent="0.25">
      <c r="A23814"/>
      <c r="B23814"/>
      <c r="C23814"/>
      <c r="D23814"/>
      <c r="E23814" s="148"/>
      <c r="F23814" s="148"/>
      <c r="G23814" s="149"/>
      <c r="H23814" s="148"/>
      <c r="I23814"/>
    </row>
    <row r="23815" spans="1:9" x14ac:dyDescent="0.25">
      <c r="A23815"/>
      <c r="B23815"/>
      <c r="C23815"/>
      <c r="D23815"/>
      <c r="E23815" s="148"/>
      <c r="F23815" s="148"/>
      <c r="G23815" s="149"/>
      <c r="H23815" s="148"/>
      <c r="I23815"/>
    </row>
    <row r="23816" spans="1:9" x14ac:dyDescent="0.25">
      <c r="A23816"/>
      <c r="B23816"/>
      <c r="C23816"/>
      <c r="D23816"/>
      <c r="E23816" s="148"/>
      <c r="F23816" s="148"/>
      <c r="G23816" s="149"/>
      <c r="H23816" s="148"/>
      <c r="I23816"/>
    </row>
    <row r="23817" spans="1:9" x14ac:dyDescent="0.25">
      <c r="A23817"/>
      <c r="B23817"/>
      <c r="C23817"/>
      <c r="D23817"/>
      <c r="E23817" s="148"/>
      <c r="F23817" s="148"/>
      <c r="G23817" s="149"/>
      <c r="H23817" s="148"/>
      <c r="I23817"/>
    </row>
    <row r="23818" spans="1:9" x14ac:dyDescent="0.25">
      <c r="A23818"/>
      <c r="B23818"/>
      <c r="C23818"/>
      <c r="D23818"/>
      <c r="E23818" s="148"/>
      <c r="F23818" s="148"/>
      <c r="G23818" s="149"/>
      <c r="H23818" s="148"/>
      <c r="I23818"/>
    </row>
    <row r="23819" spans="1:9" x14ac:dyDescent="0.25">
      <c r="A23819"/>
      <c r="B23819"/>
      <c r="C23819"/>
      <c r="D23819"/>
      <c r="E23819" s="148"/>
      <c r="F23819" s="148"/>
      <c r="G23819" s="149"/>
      <c r="H23819" s="148"/>
      <c r="I23819"/>
    </row>
    <row r="23820" spans="1:9" x14ac:dyDescent="0.25">
      <c r="A23820"/>
      <c r="B23820"/>
      <c r="C23820"/>
      <c r="D23820"/>
      <c r="E23820" s="148"/>
      <c r="F23820" s="148"/>
      <c r="G23820" s="149"/>
      <c r="H23820" s="148"/>
      <c r="I23820"/>
    </row>
    <row r="23821" spans="1:9" x14ac:dyDescent="0.25">
      <c r="A23821"/>
      <c r="B23821"/>
      <c r="C23821"/>
      <c r="D23821"/>
      <c r="E23821" s="148"/>
      <c r="F23821" s="148"/>
      <c r="G23821" s="149"/>
      <c r="H23821" s="148"/>
      <c r="I23821"/>
    </row>
    <row r="23822" spans="1:9" x14ac:dyDescent="0.25">
      <c r="A23822"/>
      <c r="B23822"/>
      <c r="C23822"/>
      <c r="D23822"/>
      <c r="E23822" s="148"/>
      <c r="F23822" s="148"/>
      <c r="G23822" s="149"/>
      <c r="H23822" s="148"/>
      <c r="I23822"/>
    </row>
    <row r="23823" spans="1:9" x14ac:dyDescent="0.25">
      <c r="A23823"/>
      <c r="B23823"/>
      <c r="C23823"/>
      <c r="D23823"/>
      <c r="E23823" s="148"/>
      <c r="F23823" s="148"/>
      <c r="G23823" s="149"/>
      <c r="H23823" s="148"/>
      <c r="I23823"/>
    </row>
    <row r="23824" spans="1:9" x14ac:dyDescent="0.25">
      <c r="A23824"/>
      <c r="B23824"/>
      <c r="C23824"/>
      <c r="D23824"/>
      <c r="E23824" s="148"/>
      <c r="F23824" s="148"/>
      <c r="G23824" s="149"/>
      <c r="H23824" s="148"/>
      <c r="I23824"/>
    </row>
    <row r="23825" spans="1:9" x14ac:dyDescent="0.25">
      <c r="A23825"/>
      <c r="B23825"/>
      <c r="C23825"/>
      <c r="D23825"/>
      <c r="E23825" s="148"/>
      <c r="F23825" s="148"/>
      <c r="G23825" s="149"/>
      <c r="H23825" s="148"/>
      <c r="I23825"/>
    </row>
    <row r="23826" spans="1:9" x14ac:dyDescent="0.25">
      <c r="A23826"/>
      <c r="B23826"/>
      <c r="C23826"/>
      <c r="D23826"/>
      <c r="E23826" s="148"/>
      <c r="F23826" s="148"/>
      <c r="G23826" s="149"/>
      <c r="H23826" s="148"/>
      <c r="I23826"/>
    </row>
    <row r="23827" spans="1:9" x14ac:dyDescent="0.25">
      <c r="A23827"/>
      <c r="B23827"/>
      <c r="C23827"/>
      <c r="D23827"/>
      <c r="E23827" s="148"/>
      <c r="F23827" s="148"/>
      <c r="G23827" s="149"/>
      <c r="H23827" s="148"/>
      <c r="I23827"/>
    </row>
    <row r="23828" spans="1:9" x14ac:dyDescent="0.25">
      <c r="A23828"/>
      <c r="B23828"/>
      <c r="C23828"/>
      <c r="D23828"/>
      <c r="E23828" s="148"/>
      <c r="F23828" s="148"/>
      <c r="G23828" s="149"/>
      <c r="H23828" s="148"/>
      <c r="I23828"/>
    </row>
    <row r="23829" spans="1:9" x14ac:dyDescent="0.25">
      <c r="A23829"/>
      <c r="B23829"/>
      <c r="C23829"/>
      <c r="D23829"/>
      <c r="E23829" s="148"/>
      <c r="F23829" s="148"/>
      <c r="G23829" s="149"/>
      <c r="H23829" s="148"/>
      <c r="I23829"/>
    </row>
    <row r="23830" spans="1:9" x14ac:dyDescent="0.25">
      <c r="A23830"/>
      <c r="B23830"/>
      <c r="C23830"/>
      <c r="D23830"/>
      <c r="E23830" s="148"/>
      <c r="F23830" s="148"/>
      <c r="G23830" s="149"/>
      <c r="H23830" s="148"/>
      <c r="I23830"/>
    </row>
    <row r="23831" spans="1:9" x14ac:dyDescent="0.25">
      <c r="A23831"/>
      <c r="B23831"/>
      <c r="C23831"/>
      <c r="D23831"/>
      <c r="E23831" s="148"/>
      <c r="F23831" s="148"/>
      <c r="G23831" s="149"/>
      <c r="H23831" s="148"/>
      <c r="I23831"/>
    </row>
    <row r="23832" spans="1:9" x14ac:dyDescent="0.25">
      <c r="A23832"/>
      <c r="B23832"/>
      <c r="C23832"/>
      <c r="D23832"/>
      <c r="E23832" s="148"/>
      <c r="F23832" s="148"/>
      <c r="G23832" s="149"/>
      <c r="H23832" s="148"/>
      <c r="I23832"/>
    </row>
    <row r="23833" spans="1:9" x14ac:dyDescent="0.25">
      <c r="A23833"/>
      <c r="B23833"/>
      <c r="C23833"/>
      <c r="D23833"/>
      <c r="E23833" s="148"/>
      <c r="F23833" s="148"/>
      <c r="G23833" s="149"/>
      <c r="H23833" s="148"/>
      <c r="I23833"/>
    </row>
    <row r="23834" spans="1:9" x14ac:dyDescent="0.25">
      <c r="A23834"/>
      <c r="B23834"/>
      <c r="C23834"/>
      <c r="D23834"/>
      <c r="E23834" s="148"/>
      <c r="F23834" s="148"/>
      <c r="G23834" s="149"/>
      <c r="H23834" s="148"/>
      <c r="I23834"/>
    </row>
    <row r="23835" spans="1:9" x14ac:dyDescent="0.25">
      <c r="A23835"/>
      <c r="B23835"/>
      <c r="C23835"/>
      <c r="D23835"/>
      <c r="E23835" s="148"/>
      <c r="F23835" s="148"/>
      <c r="G23835" s="149"/>
      <c r="H23835" s="148"/>
      <c r="I23835"/>
    </row>
    <row r="23836" spans="1:9" x14ac:dyDescent="0.25">
      <c r="A23836"/>
      <c r="B23836"/>
      <c r="C23836"/>
      <c r="D23836"/>
      <c r="E23836" s="148"/>
      <c r="F23836" s="148"/>
      <c r="G23836" s="149"/>
      <c r="H23836" s="148"/>
      <c r="I23836"/>
    </row>
    <row r="23837" spans="1:9" x14ac:dyDescent="0.25">
      <c r="A23837"/>
      <c r="B23837"/>
      <c r="C23837"/>
      <c r="D23837"/>
      <c r="E23837" s="148"/>
      <c r="F23837" s="148"/>
      <c r="G23837" s="149"/>
      <c r="H23837" s="148"/>
      <c r="I23837"/>
    </row>
    <row r="23838" spans="1:9" x14ac:dyDescent="0.25">
      <c r="A23838"/>
      <c r="B23838"/>
      <c r="C23838"/>
      <c r="D23838"/>
      <c r="E23838" s="148"/>
      <c r="F23838" s="148"/>
      <c r="G23838" s="149"/>
      <c r="H23838" s="148"/>
      <c r="I23838"/>
    </row>
    <row r="23839" spans="1:9" x14ac:dyDescent="0.25">
      <c r="A23839"/>
      <c r="B23839"/>
      <c r="C23839"/>
      <c r="D23839"/>
      <c r="E23839" s="148"/>
      <c r="F23839" s="148"/>
      <c r="G23839" s="149"/>
      <c r="H23839" s="148"/>
      <c r="I23839"/>
    </row>
    <row r="23840" spans="1:9" x14ac:dyDescent="0.25">
      <c r="A23840"/>
      <c r="B23840"/>
      <c r="C23840"/>
      <c r="D23840"/>
      <c r="E23840" s="148"/>
      <c r="F23840" s="148"/>
      <c r="G23840" s="149"/>
      <c r="H23840" s="148"/>
      <c r="I23840"/>
    </row>
    <row r="23841" spans="1:9" x14ac:dyDescent="0.25">
      <c r="A23841"/>
      <c r="B23841"/>
      <c r="C23841"/>
      <c r="D23841"/>
      <c r="E23841" s="148"/>
      <c r="F23841" s="148"/>
      <c r="G23841" s="149"/>
      <c r="H23841" s="148"/>
      <c r="I23841"/>
    </row>
    <row r="23842" spans="1:9" x14ac:dyDescent="0.25">
      <c r="A23842"/>
      <c r="B23842"/>
      <c r="C23842"/>
      <c r="D23842"/>
      <c r="E23842" s="148"/>
      <c r="F23842" s="148"/>
      <c r="G23842" s="149"/>
      <c r="H23842" s="148"/>
      <c r="I23842"/>
    </row>
    <row r="23843" spans="1:9" x14ac:dyDescent="0.25">
      <c r="A23843"/>
      <c r="B23843"/>
      <c r="C23843"/>
      <c r="D23843"/>
      <c r="E23843" s="148"/>
      <c r="F23843" s="148"/>
      <c r="G23843" s="149"/>
      <c r="H23843" s="148"/>
      <c r="I23843"/>
    </row>
    <row r="23844" spans="1:9" x14ac:dyDescent="0.25">
      <c r="A23844"/>
      <c r="B23844"/>
      <c r="C23844"/>
      <c r="D23844"/>
      <c r="E23844" s="148"/>
      <c r="F23844" s="148"/>
      <c r="G23844" s="149"/>
      <c r="H23844" s="148"/>
      <c r="I23844"/>
    </row>
    <row r="23845" spans="1:9" x14ac:dyDescent="0.25">
      <c r="A23845"/>
      <c r="B23845"/>
      <c r="C23845"/>
      <c r="D23845"/>
      <c r="E23845" s="148"/>
      <c r="F23845" s="148"/>
      <c r="G23845" s="149"/>
      <c r="H23845" s="148"/>
      <c r="I23845"/>
    </row>
    <row r="23846" spans="1:9" x14ac:dyDescent="0.25">
      <c r="A23846"/>
      <c r="B23846"/>
      <c r="C23846"/>
      <c r="D23846"/>
      <c r="E23846" s="148"/>
      <c r="F23846" s="148"/>
      <c r="G23846" s="149"/>
      <c r="H23846" s="148"/>
      <c r="I23846"/>
    </row>
    <row r="23847" spans="1:9" x14ac:dyDescent="0.25">
      <c r="A23847"/>
      <c r="B23847"/>
      <c r="C23847"/>
      <c r="D23847"/>
      <c r="E23847" s="148"/>
      <c r="F23847" s="148"/>
      <c r="G23847" s="149"/>
      <c r="H23847" s="148"/>
      <c r="I23847"/>
    </row>
    <row r="23848" spans="1:9" x14ac:dyDescent="0.25">
      <c r="A23848"/>
      <c r="B23848"/>
      <c r="C23848"/>
      <c r="D23848"/>
      <c r="E23848" s="148"/>
      <c r="F23848" s="148"/>
      <c r="G23848" s="149"/>
      <c r="H23848" s="148"/>
      <c r="I23848"/>
    </row>
    <row r="23849" spans="1:9" x14ac:dyDescent="0.25">
      <c r="A23849"/>
      <c r="B23849"/>
      <c r="C23849"/>
      <c r="D23849"/>
      <c r="E23849" s="148"/>
      <c r="F23849" s="148"/>
      <c r="G23849" s="149"/>
      <c r="H23849" s="148"/>
      <c r="I23849"/>
    </row>
    <row r="23850" spans="1:9" x14ac:dyDescent="0.25">
      <c r="A23850"/>
      <c r="B23850"/>
      <c r="C23850"/>
      <c r="D23850"/>
      <c r="E23850" s="148"/>
      <c r="F23850" s="148"/>
      <c r="G23850" s="149"/>
      <c r="H23850" s="148"/>
      <c r="I23850"/>
    </row>
    <row r="23851" spans="1:9" x14ac:dyDescent="0.25">
      <c r="A23851"/>
      <c r="B23851"/>
      <c r="C23851"/>
      <c r="D23851"/>
      <c r="E23851" s="148"/>
      <c r="F23851" s="148"/>
      <c r="G23851" s="149"/>
      <c r="H23851" s="148"/>
      <c r="I23851"/>
    </row>
    <row r="23852" spans="1:9" x14ac:dyDescent="0.25">
      <c r="A23852"/>
      <c r="B23852"/>
      <c r="C23852"/>
      <c r="D23852"/>
      <c r="E23852" s="148"/>
      <c r="F23852" s="148"/>
      <c r="G23852" s="149"/>
      <c r="H23852" s="148"/>
      <c r="I23852"/>
    </row>
    <row r="23853" spans="1:9" x14ac:dyDescent="0.25">
      <c r="A23853"/>
      <c r="B23853"/>
      <c r="C23853"/>
      <c r="D23853"/>
      <c r="E23853" s="148"/>
      <c r="F23853" s="148"/>
      <c r="G23853" s="149"/>
      <c r="H23853" s="148"/>
      <c r="I23853"/>
    </row>
    <row r="23854" spans="1:9" x14ac:dyDescent="0.25">
      <c r="A23854"/>
      <c r="B23854"/>
      <c r="C23854"/>
      <c r="D23854"/>
      <c r="E23854" s="148"/>
      <c r="F23854" s="148"/>
      <c r="G23854" s="149"/>
      <c r="H23854" s="148"/>
      <c r="I23854"/>
    </row>
    <row r="23855" spans="1:9" x14ac:dyDescent="0.25">
      <c r="A23855"/>
      <c r="B23855"/>
      <c r="C23855"/>
      <c r="D23855"/>
      <c r="E23855" s="148"/>
      <c r="F23855" s="148"/>
      <c r="G23855" s="149"/>
      <c r="H23855" s="148"/>
      <c r="I23855"/>
    </row>
    <row r="23856" spans="1:9" x14ac:dyDescent="0.25">
      <c r="A23856"/>
      <c r="B23856"/>
      <c r="C23856"/>
      <c r="D23856"/>
      <c r="E23856" s="148"/>
      <c r="F23856" s="148"/>
      <c r="G23856" s="149"/>
      <c r="H23856" s="148"/>
      <c r="I23856"/>
    </row>
    <row r="23857" spans="1:9" x14ac:dyDescent="0.25">
      <c r="A23857"/>
      <c r="B23857"/>
      <c r="C23857"/>
      <c r="D23857"/>
      <c r="E23857" s="148"/>
      <c r="F23857" s="148"/>
      <c r="G23857" s="149"/>
      <c r="H23857" s="148"/>
      <c r="I23857"/>
    </row>
    <row r="23858" spans="1:9" x14ac:dyDescent="0.25">
      <c r="A23858"/>
      <c r="B23858"/>
      <c r="C23858"/>
      <c r="D23858"/>
      <c r="E23858" s="148"/>
      <c r="F23858" s="148"/>
      <c r="G23858" s="149"/>
      <c r="H23858" s="148"/>
      <c r="I23858"/>
    </row>
    <row r="23859" spans="1:9" x14ac:dyDescent="0.25">
      <c r="A23859"/>
      <c r="B23859"/>
      <c r="C23859"/>
      <c r="D23859"/>
      <c r="E23859" s="148"/>
      <c r="F23859" s="148"/>
      <c r="G23859" s="149"/>
      <c r="H23859" s="148"/>
      <c r="I23859"/>
    </row>
    <row r="23860" spans="1:9" x14ac:dyDescent="0.25">
      <c r="A23860"/>
      <c r="B23860"/>
      <c r="C23860"/>
      <c r="D23860"/>
      <c r="E23860" s="148"/>
      <c r="F23860" s="148"/>
      <c r="G23860" s="149"/>
      <c r="H23860" s="148"/>
      <c r="I23860"/>
    </row>
    <row r="23861" spans="1:9" x14ac:dyDescent="0.25">
      <c r="A23861"/>
      <c r="B23861"/>
      <c r="C23861"/>
      <c r="D23861"/>
      <c r="E23861" s="148"/>
      <c r="F23861" s="148"/>
      <c r="G23861" s="149"/>
      <c r="H23861" s="148"/>
      <c r="I23861"/>
    </row>
    <row r="23862" spans="1:9" x14ac:dyDescent="0.25">
      <c r="A23862"/>
      <c r="B23862"/>
      <c r="C23862"/>
      <c r="D23862"/>
      <c r="E23862" s="148"/>
      <c r="F23862" s="148"/>
      <c r="G23862" s="149"/>
      <c r="H23862" s="148"/>
      <c r="I23862"/>
    </row>
    <row r="23863" spans="1:9" x14ac:dyDescent="0.25">
      <c r="A23863"/>
      <c r="B23863"/>
      <c r="C23863"/>
      <c r="D23863"/>
      <c r="E23863" s="148"/>
      <c r="F23863" s="148"/>
      <c r="G23863" s="149"/>
      <c r="H23863" s="148"/>
      <c r="I23863"/>
    </row>
    <row r="23864" spans="1:9" x14ac:dyDescent="0.25">
      <c r="A23864"/>
      <c r="B23864"/>
      <c r="C23864"/>
      <c r="D23864"/>
      <c r="E23864" s="148"/>
      <c r="F23864" s="148"/>
      <c r="G23864" s="149"/>
      <c r="H23864" s="148"/>
      <c r="I23864"/>
    </row>
    <row r="23865" spans="1:9" x14ac:dyDescent="0.25">
      <c r="A23865"/>
      <c r="B23865"/>
      <c r="C23865"/>
      <c r="D23865"/>
      <c r="E23865" s="148"/>
      <c r="F23865" s="148"/>
      <c r="G23865" s="149"/>
      <c r="H23865" s="148"/>
      <c r="I23865"/>
    </row>
    <row r="23866" spans="1:9" x14ac:dyDescent="0.25">
      <c r="A23866"/>
      <c r="B23866"/>
      <c r="C23866"/>
      <c r="D23866"/>
      <c r="E23866" s="148"/>
      <c r="F23866" s="148"/>
      <c r="G23866" s="149"/>
      <c r="H23866" s="148"/>
      <c r="I23866"/>
    </row>
    <row r="23867" spans="1:9" x14ac:dyDescent="0.25">
      <c r="A23867"/>
      <c r="B23867"/>
      <c r="C23867"/>
      <c r="D23867"/>
      <c r="E23867" s="148"/>
      <c r="F23867" s="148"/>
      <c r="G23867" s="149"/>
      <c r="H23867" s="148"/>
      <c r="I23867"/>
    </row>
    <row r="23868" spans="1:9" x14ac:dyDescent="0.25">
      <c r="A23868"/>
      <c r="B23868"/>
      <c r="C23868"/>
      <c r="D23868"/>
      <c r="E23868" s="148"/>
      <c r="F23868" s="148"/>
      <c r="G23868" s="149"/>
      <c r="H23868" s="148"/>
      <c r="I23868"/>
    </row>
    <row r="23869" spans="1:9" x14ac:dyDescent="0.25">
      <c r="A23869"/>
      <c r="B23869"/>
      <c r="C23869"/>
      <c r="D23869"/>
      <c r="E23869" s="148"/>
      <c r="F23869" s="148"/>
      <c r="G23869" s="149"/>
      <c r="H23869" s="148"/>
      <c r="I23869"/>
    </row>
    <row r="23870" spans="1:9" x14ac:dyDescent="0.25">
      <c r="A23870"/>
      <c r="B23870"/>
      <c r="C23870"/>
      <c r="D23870"/>
      <c r="E23870" s="148"/>
      <c r="F23870" s="148"/>
      <c r="G23870" s="149"/>
      <c r="H23870" s="148"/>
      <c r="I23870"/>
    </row>
    <row r="23871" spans="1:9" x14ac:dyDescent="0.25">
      <c r="A23871"/>
      <c r="B23871"/>
      <c r="C23871"/>
      <c r="D23871"/>
      <c r="E23871" s="148"/>
      <c r="F23871" s="148"/>
      <c r="G23871" s="149"/>
      <c r="H23871" s="148"/>
      <c r="I23871"/>
    </row>
    <row r="23872" spans="1:9" x14ac:dyDescent="0.25">
      <c r="A23872"/>
      <c r="B23872"/>
      <c r="C23872"/>
      <c r="D23872"/>
      <c r="E23872" s="148"/>
      <c r="F23872" s="148"/>
      <c r="G23872" s="149"/>
      <c r="H23872" s="148"/>
      <c r="I23872"/>
    </row>
    <row r="23873" spans="1:9" x14ac:dyDescent="0.25">
      <c r="A23873"/>
      <c r="B23873"/>
      <c r="C23873"/>
      <c r="D23873"/>
      <c r="E23873" s="148"/>
      <c r="F23873" s="148"/>
      <c r="G23873" s="149"/>
      <c r="H23873" s="148"/>
      <c r="I23873"/>
    </row>
    <row r="23874" spans="1:9" x14ac:dyDescent="0.25">
      <c r="A23874"/>
      <c r="B23874"/>
      <c r="C23874"/>
      <c r="D23874"/>
      <c r="E23874" s="148"/>
      <c r="F23874" s="148"/>
      <c r="G23874" s="149"/>
      <c r="H23874" s="148"/>
      <c r="I23874"/>
    </row>
    <row r="23875" spans="1:9" x14ac:dyDescent="0.25">
      <c r="A23875"/>
      <c r="B23875"/>
      <c r="C23875"/>
      <c r="D23875"/>
      <c r="E23875" s="148"/>
      <c r="F23875" s="148"/>
      <c r="G23875" s="149"/>
      <c r="H23875" s="148"/>
      <c r="I23875"/>
    </row>
    <row r="23876" spans="1:9" x14ac:dyDescent="0.25">
      <c r="A23876"/>
      <c r="B23876"/>
      <c r="C23876"/>
      <c r="D23876"/>
      <c r="E23876" s="148"/>
      <c r="F23876" s="148"/>
      <c r="G23876" s="149"/>
      <c r="H23876" s="148"/>
      <c r="I23876"/>
    </row>
    <row r="23877" spans="1:9" x14ac:dyDescent="0.25">
      <c r="A23877"/>
      <c r="B23877"/>
      <c r="C23877"/>
      <c r="D23877"/>
      <c r="E23877" s="148"/>
      <c r="F23877" s="148"/>
      <c r="G23877" s="149"/>
      <c r="H23877" s="148"/>
      <c r="I23877"/>
    </row>
    <row r="23878" spans="1:9" x14ac:dyDescent="0.25">
      <c r="A23878"/>
      <c r="B23878"/>
      <c r="C23878"/>
      <c r="D23878"/>
      <c r="E23878" s="148"/>
      <c r="F23878" s="148"/>
      <c r="G23878" s="149"/>
      <c r="H23878" s="148"/>
      <c r="I23878"/>
    </row>
    <row r="23879" spans="1:9" x14ac:dyDescent="0.25">
      <c r="A23879"/>
      <c r="B23879"/>
      <c r="C23879"/>
      <c r="D23879"/>
      <c r="E23879" s="148"/>
      <c r="F23879" s="148"/>
      <c r="G23879" s="149"/>
      <c r="H23879" s="148"/>
      <c r="I23879"/>
    </row>
    <row r="23880" spans="1:9" x14ac:dyDescent="0.25">
      <c r="A23880"/>
      <c r="B23880"/>
      <c r="C23880"/>
      <c r="D23880"/>
      <c r="E23880" s="148"/>
      <c r="F23880" s="148"/>
      <c r="G23880" s="149"/>
      <c r="H23880" s="148"/>
      <c r="I23880"/>
    </row>
    <row r="23881" spans="1:9" x14ac:dyDescent="0.25">
      <c r="A23881"/>
      <c r="B23881"/>
      <c r="C23881"/>
      <c r="D23881"/>
      <c r="E23881" s="148"/>
      <c r="F23881" s="148"/>
      <c r="G23881" s="149"/>
      <c r="H23881" s="148"/>
      <c r="I23881"/>
    </row>
    <row r="23882" spans="1:9" x14ac:dyDescent="0.25">
      <c r="A23882"/>
      <c r="B23882"/>
      <c r="C23882"/>
      <c r="D23882"/>
      <c r="E23882" s="148"/>
      <c r="F23882" s="148"/>
      <c r="G23882" s="149"/>
      <c r="H23882" s="148"/>
      <c r="I23882"/>
    </row>
    <row r="23883" spans="1:9" x14ac:dyDescent="0.25">
      <c r="A23883"/>
      <c r="B23883"/>
      <c r="C23883"/>
      <c r="D23883"/>
      <c r="E23883" s="148"/>
      <c r="F23883" s="148"/>
      <c r="G23883" s="149"/>
      <c r="H23883" s="148"/>
      <c r="I23883"/>
    </row>
    <row r="23884" spans="1:9" x14ac:dyDescent="0.25">
      <c r="A23884"/>
      <c r="B23884"/>
      <c r="C23884"/>
      <c r="D23884"/>
      <c r="E23884" s="148"/>
      <c r="F23884" s="148"/>
      <c r="G23884" s="149"/>
      <c r="H23884" s="148"/>
      <c r="I23884"/>
    </row>
    <row r="23885" spans="1:9" x14ac:dyDescent="0.25">
      <c r="A23885"/>
      <c r="B23885"/>
      <c r="C23885"/>
      <c r="D23885"/>
      <c r="E23885" s="148"/>
      <c r="F23885" s="148"/>
      <c r="G23885" s="149"/>
      <c r="H23885" s="148"/>
      <c r="I23885"/>
    </row>
    <row r="23886" spans="1:9" x14ac:dyDescent="0.25">
      <c r="A23886"/>
      <c r="B23886"/>
      <c r="C23886"/>
      <c r="D23886"/>
      <c r="E23886" s="148"/>
      <c r="F23886" s="148"/>
      <c r="G23886" s="149"/>
      <c r="H23886" s="148"/>
      <c r="I23886"/>
    </row>
    <row r="23887" spans="1:9" x14ac:dyDescent="0.25">
      <c r="A23887"/>
      <c r="B23887"/>
      <c r="C23887"/>
      <c r="D23887"/>
      <c r="E23887" s="148"/>
      <c r="F23887" s="148"/>
      <c r="G23887" s="149"/>
      <c r="H23887" s="148"/>
      <c r="I23887"/>
    </row>
    <row r="23888" spans="1:9" x14ac:dyDescent="0.25">
      <c r="A23888"/>
      <c r="B23888"/>
      <c r="C23888"/>
      <c r="D23888"/>
      <c r="E23888" s="148"/>
      <c r="F23888" s="148"/>
      <c r="G23888" s="149"/>
      <c r="H23888" s="148"/>
      <c r="I23888"/>
    </row>
    <row r="23889" spans="1:9" x14ac:dyDescent="0.25">
      <c r="A23889"/>
      <c r="B23889"/>
      <c r="C23889"/>
      <c r="D23889"/>
      <c r="E23889" s="148"/>
      <c r="F23889" s="148"/>
      <c r="G23889" s="149"/>
      <c r="H23889" s="148"/>
      <c r="I23889"/>
    </row>
    <row r="23890" spans="1:9" x14ac:dyDescent="0.25">
      <c r="A23890"/>
      <c r="B23890"/>
      <c r="C23890"/>
      <c r="D23890"/>
      <c r="E23890" s="148"/>
      <c r="F23890" s="148"/>
      <c r="G23890" s="149"/>
      <c r="H23890" s="148"/>
      <c r="I23890"/>
    </row>
    <row r="23891" spans="1:9" x14ac:dyDescent="0.25">
      <c r="A23891"/>
      <c r="B23891"/>
      <c r="C23891"/>
      <c r="D23891"/>
      <c r="E23891" s="148"/>
      <c r="F23891" s="148"/>
      <c r="G23891" s="149"/>
      <c r="H23891" s="148"/>
      <c r="I23891"/>
    </row>
    <row r="23892" spans="1:9" x14ac:dyDescent="0.25">
      <c r="A23892"/>
      <c r="B23892"/>
      <c r="C23892"/>
      <c r="D23892"/>
      <c r="E23892" s="148"/>
      <c r="F23892" s="148"/>
      <c r="G23892" s="149"/>
      <c r="H23892" s="148"/>
      <c r="I23892"/>
    </row>
    <row r="23893" spans="1:9" x14ac:dyDescent="0.25">
      <c r="A23893"/>
      <c r="B23893"/>
      <c r="C23893"/>
      <c r="D23893"/>
      <c r="E23893" s="148"/>
      <c r="F23893" s="148"/>
      <c r="G23893" s="149"/>
      <c r="H23893" s="148"/>
      <c r="I23893"/>
    </row>
    <row r="23894" spans="1:9" x14ac:dyDescent="0.25">
      <c r="A23894"/>
      <c r="B23894"/>
      <c r="C23894"/>
      <c r="D23894"/>
      <c r="E23894" s="148"/>
      <c r="F23894" s="148"/>
      <c r="G23894" s="149"/>
      <c r="H23894" s="148"/>
      <c r="I23894"/>
    </row>
    <row r="23895" spans="1:9" x14ac:dyDescent="0.25">
      <c r="A23895"/>
      <c r="B23895"/>
      <c r="C23895"/>
      <c r="D23895"/>
      <c r="E23895" s="148"/>
      <c r="F23895" s="148"/>
      <c r="G23895" s="149"/>
      <c r="H23895" s="148"/>
      <c r="I23895"/>
    </row>
    <row r="23896" spans="1:9" x14ac:dyDescent="0.25">
      <c r="A23896"/>
      <c r="B23896"/>
      <c r="C23896"/>
      <c r="D23896"/>
      <c r="E23896" s="148"/>
      <c r="F23896" s="148"/>
      <c r="G23896" s="149"/>
      <c r="H23896" s="148"/>
      <c r="I23896"/>
    </row>
    <row r="23897" spans="1:9" x14ac:dyDescent="0.25">
      <c r="A23897"/>
      <c r="B23897"/>
      <c r="C23897"/>
      <c r="D23897"/>
      <c r="E23897" s="148"/>
      <c r="F23897" s="148"/>
      <c r="G23897" s="149"/>
      <c r="H23897" s="148"/>
      <c r="I23897"/>
    </row>
    <row r="23898" spans="1:9" x14ac:dyDescent="0.25">
      <c r="A23898"/>
      <c r="B23898"/>
      <c r="C23898"/>
      <c r="D23898"/>
      <c r="E23898" s="148"/>
      <c r="F23898" s="148"/>
      <c r="G23898" s="149"/>
      <c r="H23898" s="148"/>
      <c r="I23898"/>
    </row>
    <row r="23899" spans="1:9" x14ac:dyDescent="0.25">
      <c r="A23899"/>
      <c r="B23899"/>
      <c r="C23899"/>
      <c r="D23899"/>
      <c r="E23899" s="148"/>
      <c r="F23899" s="148"/>
      <c r="G23899" s="149"/>
      <c r="H23899" s="148"/>
      <c r="I23899"/>
    </row>
    <row r="23900" spans="1:9" x14ac:dyDescent="0.25">
      <c r="A23900"/>
      <c r="B23900"/>
      <c r="C23900"/>
      <c r="D23900"/>
      <c r="E23900" s="148"/>
      <c r="F23900" s="148"/>
      <c r="G23900" s="149"/>
      <c r="H23900" s="148"/>
      <c r="I23900"/>
    </row>
    <row r="23901" spans="1:9" x14ac:dyDescent="0.25">
      <c r="A23901"/>
      <c r="B23901"/>
      <c r="C23901"/>
      <c r="D23901"/>
      <c r="E23901" s="148"/>
      <c r="F23901" s="148"/>
      <c r="G23901" s="149"/>
      <c r="H23901" s="148"/>
      <c r="I23901"/>
    </row>
    <row r="23902" spans="1:9" x14ac:dyDescent="0.25">
      <c r="A23902"/>
      <c r="B23902"/>
      <c r="C23902"/>
      <c r="D23902"/>
      <c r="E23902" s="148"/>
      <c r="F23902" s="148"/>
      <c r="G23902" s="149"/>
      <c r="H23902" s="148"/>
      <c r="I23902"/>
    </row>
    <row r="23903" spans="1:9" x14ac:dyDescent="0.25">
      <c r="A23903"/>
      <c r="B23903"/>
      <c r="C23903"/>
      <c r="D23903"/>
      <c r="E23903" s="148"/>
      <c r="F23903" s="148"/>
      <c r="G23903" s="149"/>
      <c r="H23903" s="148"/>
      <c r="I23903"/>
    </row>
    <row r="23904" spans="1:9" x14ac:dyDescent="0.25">
      <c r="A23904"/>
      <c r="B23904"/>
      <c r="C23904"/>
      <c r="D23904"/>
      <c r="E23904" s="148"/>
      <c r="F23904" s="148"/>
      <c r="G23904" s="149"/>
      <c r="H23904" s="148"/>
      <c r="I23904"/>
    </row>
    <row r="23905" spans="1:9" x14ac:dyDescent="0.25">
      <c r="A23905"/>
      <c r="B23905"/>
      <c r="C23905"/>
      <c r="D23905"/>
      <c r="E23905" s="148"/>
      <c r="F23905" s="148"/>
      <c r="G23905" s="149"/>
      <c r="H23905" s="148"/>
      <c r="I23905"/>
    </row>
    <row r="23906" spans="1:9" x14ac:dyDescent="0.25">
      <c r="A23906"/>
      <c r="B23906"/>
      <c r="C23906"/>
      <c r="D23906"/>
      <c r="E23906" s="148"/>
      <c r="F23906" s="148"/>
      <c r="G23906" s="149"/>
      <c r="H23906" s="148"/>
      <c r="I23906"/>
    </row>
    <row r="23907" spans="1:9" x14ac:dyDescent="0.25">
      <c r="A23907"/>
      <c r="B23907"/>
      <c r="C23907"/>
      <c r="D23907"/>
      <c r="E23907" s="148"/>
      <c r="F23907" s="148"/>
      <c r="G23907" s="149"/>
      <c r="H23907" s="148"/>
      <c r="I23907"/>
    </row>
    <row r="23908" spans="1:9" x14ac:dyDescent="0.25">
      <c r="A23908"/>
      <c r="B23908"/>
      <c r="C23908"/>
      <c r="D23908"/>
      <c r="E23908" s="148"/>
      <c r="F23908" s="148"/>
      <c r="G23908" s="149"/>
      <c r="H23908" s="148"/>
      <c r="I23908"/>
    </row>
    <row r="23909" spans="1:9" x14ac:dyDescent="0.25">
      <c r="A23909"/>
      <c r="B23909"/>
      <c r="C23909"/>
      <c r="D23909"/>
      <c r="E23909" s="148"/>
      <c r="F23909" s="148"/>
      <c r="G23909" s="149"/>
      <c r="H23909" s="148"/>
      <c r="I23909"/>
    </row>
    <row r="23910" spans="1:9" x14ac:dyDescent="0.25">
      <c r="A23910"/>
      <c r="B23910"/>
      <c r="C23910"/>
      <c r="D23910"/>
      <c r="E23910" s="148"/>
      <c r="F23910" s="148"/>
      <c r="G23910" s="149"/>
      <c r="H23910" s="148"/>
      <c r="I23910"/>
    </row>
    <row r="23911" spans="1:9" x14ac:dyDescent="0.25">
      <c r="A23911"/>
      <c r="B23911"/>
      <c r="C23911"/>
      <c r="D23911"/>
      <c r="E23911" s="148"/>
      <c r="F23911" s="148"/>
      <c r="G23911" s="149"/>
      <c r="H23911" s="148"/>
      <c r="I23911"/>
    </row>
    <row r="23912" spans="1:9" x14ac:dyDescent="0.25">
      <c r="A23912"/>
      <c r="B23912"/>
      <c r="C23912"/>
      <c r="D23912"/>
      <c r="E23912" s="148"/>
      <c r="F23912" s="148"/>
      <c r="G23912" s="149"/>
      <c r="H23912" s="148"/>
      <c r="I23912"/>
    </row>
    <row r="23913" spans="1:9" x14ac:dyDescent="0.25">
      <c r="A23913"/>
      <c r="B23913"/>
      <c r="C23913"/>
      <c r="D23913"/>
      <c r="E23913" s="148"/>
      <c r="F23913" s="148"/>
      <c r="G23913" s="149"/>
      <c r="H23913" s="148"/>
      <c r="I23913"/>
    </row>
    <row r="23914" spans="1:9" x14ac:dyDescent="0.25">
      <c r="A23914"/>
      <c r="B23914"/>
      <c r="C23914"/>
      <c r="D23914"/>
      <c r="E23914" s="148"/>
      <c r="F23914" s="148"/>
      <c r="G23914" s="149"/>
      <c r="H23914" s="148"/>
      <c r="I23914"/>
    </row>
    <row r="23915" spans="1:9" x14ac:dyDescent="0.25">
      <c r="A23915"/>
      <c r="B23915"/>
      <c r="C23915"/>
      <c r="D23915"/>
      <c r="E23915" s="148"/>
      <c r="F23915" s="148"/>
      <c r="G23915" s="149"/>
      <c r="H23915" s="148"/>
      <c r="I23915"/>
    </row>
    <row r="23916" spans="1:9" x14ac:dyDescent="0.25">
      <c r="A23916"/>
      <c r="B23916"/>
      <c r="C23916"/>
      <c r="D23916"/>
      <c r="E23916" s="148"/>
      <c r="F23916" s="148"/>
      <c r="G23916" s="149"/>
      <c r="H23916" s="148"/>
      <c r="I23916"/>
    </row>
    <row r="23917" spans="1:9" x14ac:dyDescent="0.25">
      <c r="A23917"/>
      <c r="B23917"/>
      <c r="C23917"/>
      <c r="D23917"/>
      <c r="E23917" s="148"/>
      <c r="F23917" s="148"/>
      <c r="G23917" s="149"/>
      <c r="H23917" s="148"/>
      <c r="I23917"/>
    </row>
    <row r="23918" spans="1:9" x14ac:dyDescent="0.25">
      <c r="A23918"/>
      <c r="B23918"/>
      <c r="C23918"/>
      <c r="D23918"/>
      <c r="E23918" s="148"/>
      <c r="F23918" s="148"/>
      <c r="G23918" s="149"/>
      <c r="H23918" s="148"/>
      <c r="I23918"/>
    </row>
    <row r="23919" spans="1:9" x14ac:dyDescent="0.25">
      <c r="A23919"/>
      <c r="B23919"/>
      <c r="C23919"/>
      <c r="D23919"/>
      <c r="E23919" s="148"/>
      <c r="F23919" s="148"/>
      <c r="G23919" s="149"/>
      <c r="H23919" s="148"/>
      <c r="I23919"/>
    </row>
    <row r="23920" spans="1:9" x14ac:dyDescent="0.25">
      <c r="A23920"/>
      <c r="B23920"/>
      <c r="C23920"/>
      <c r="D23920"/>
      <c r="E23920" s="148"/>
      <c r="F23920" s="148"/>
      <c r="G23920" s="149"/>
      <c r="H23920" s="148"/>
      <c r="I23920"/>
    </row>
    <row r="23921" spans="1:9" x14ac:dyDescent="0.25">
      <c r="A23921"/>
      <c r="B23921"/>
      <c r="C23921"/>
      <c r="D23921"/>
      <c r="E23921" s="148"/>
      <c r="F23921" s="148"/>
      <c r="G23921" s="149"/>
      <c r="H23921" s="148"/>
      <c r="I23921"/>
    </row>
    <row r="23922" spans="1:9" x14ac:dyDescent="0.25">
      <c r="A23922"/>
      <c r="B23922"/>
      <c r="C23922"/>
      <c r="D23922"/>
      <c r="E23922" s="148"/>
      <c r="F23922" s="148"/>
      <c r="G23922" s="149"/>
      <c r="H23922" s="148"/>
      <c r="I23922"/>
    </row>
    <row r="23923" spans="1:9" x14ac:dyDescent="0.25">
      <c r="A23923"/>
      <c r="B23923"/>
      <c r="C23923"/>
      <c r="D23923"/>
      <c r="E23923" s="148"/>
      <c r="F23923" s="148"/>
      <c r="G23923" s="149"/>
      <c r="H23923" s="148"/>
      <c r="I23923"/>
    </row>
    <row r="23924" spans="1:9" x14ac:dyDescent="0.25">
      <c r="A23924"/>
      <c r="B23924"/>
      <c r="C23924"/>
      <c r="D23924"/>
      <c r="E23924" s="148"/>
      <c r="F23924" s="148"/>
      <c r="G23924" s="149"/>
      <c r="H23924" s="148"/>
      <c r="I23924"/>
    </row>
    <row r="23925" spans="1:9" x14ac:dyDescent="0.25">
      <c r="A23925"/>
      <c r="B23925"/>
      <c r="C23925"/>
      <c r="D23925"/>
      <c r="E23925" s="148"/>
      <c r="F23925" s="148"/>
      <c r="G23925" s="149"/>
      <c r="H23925" s="148"/>
      <c r="I23925"/>
    </row>
    <row r="23926" spans="1:9" x14ac:dyDescent="0.25">
      <c r="A23926"/>
      <c r="B23926"/>
      <c r="C23926"/>
      <c r="D23926"/>
      <c r="E23926" s="148"/>
      <c r="F23926" s="148"/>
      <c r="G23926" s="149"/>
      <c r="H23926" s="148"/>
      <c r="I23926"/>
    </row>
    <row r="23927" spans="1:9" x14ac:dyDescent="0.25">
      <c r="A23927"/>
      <c r="B23927"/>
      <c r="C23927"/>
      <c r="D23927"/>
      <c r="E23927" s="148"/>
      <c r="F23927" s="148"/>
      <c r="G23927" s="149"/>
      <c r="H23927" s="148"/>
      <c r="I23927"/>
    </row>
    <row r="23928" spans="1:9" x14ac:dyDescent="0.25">
      <c r="A23928"/>
      <c r="B23928"/>
      <c r="C23928"/>
      <c r="D23928"/>
      <c r="E23928" s="148"/>
      <c r="F23928" s="148"/>
      <c r="G23928" s="149"/>
      <c r="H23928" s="148"/>
      <c r="I23928"/>
    </row>
    <row r="23929" spans="1:9" x14ac:dyDescent="0.25">
      <c r="A23929"/>
      <c r="B23929"/>
      <c r="C23929"/>
      <c r="D23929"/>
      <c r="E23929" s="148"/>
      <c r="F23929" s="148"/>
      <c r="G23929" s="149"/>
      <c r="H23929" s="148"/>
      <c r="I23929"/>
    </row>
    <row r="23930" spans="1:9" x14ac:dyDescent="0.25">
      <c r="A23930"/>
      <c r="B23930"/>
      <c r="C23930"/>
      <c r="D23930"/>
      <c r="E23930" s="148"/>
      <c r="F23930" s="148"/>
      <c r="G23930" s="149"/>
      <c r="H23930" s="148"/>
      <c r="I23930"/>
    </row>
    <row r="23931" spans="1:9" x14ac:dyDescent="0.25">
      <c r="A23931"/>
      <c r="B23931"/>
      <c r="C23931"/>
      <c r="D23931"/>
      <c r="E23931" s="148"/>
      <c r="F23931" s="148"/>
      <c r="G23931" s="149"/>
      <c r="H23931" s="148"/>
      <c r="I23931"/>
    </row>
    <row r="23932" spans="1:9" x14ac:dyDescent="0.25">
      <c r="A23932"/>
      <c r="B23932"/>
      <c r="C23932"/>
      <c r="D23932"/>
      <c r="E23932" s="148"/>
      <c r="F23932" s="148"/>
      <c r="G23932" s="149"/>
      <c r="H23932" s="148"/>
      <c r="I23932"/>
    </row>
    <row r="23933" spans="1:9" x14ac:dyDescent="0.25">
      <c r="A23933"/>
      <c r="B23933"/>
      <c r="C23933"/>
      <c r="D23933"/>
      <c r="E23933" s="148"/>
      <c r="F23933" s="148"/>
      <c r="G23933" s="149"/>
      <c r="H23933" s="148"/>
      <c r="I23933"/>
    </row>
    <row r="23934" spans="1:9" x14ac:dyDescent="0.25">
      <c r="A23934"/>
      <c r="B23934"/>
      <c r="C23934"/>
      <c r="D23934"/>
      <c r="E23934" s="148"/>
      <c r="F23934" s="148"/>
      <c r="G23934" s="149"/>
      <c r="H23934" s="148"/>
      <c r="I23934"/>
    </row>
    <row r="23935" spans="1:9" x14ac:dyDescent="0.25">
      <c r="A23935"/>
      <c r="B23935"/>
      <c r="C23935"/>
      <c r="D23935"/>
      <c r="E23935" s="148"/>
      <c r="F23935" s="148"/>
      <c r="G23935" s="149"/>
      <c r="H23935" s="148"/>
      <c r="I23935"/>
    </row>
    <row r="23936" spans="1:9" x14ac:dyDescent="0.25">
      <c r="A23936"/>
      <c r="B23936"/>
      <c r="C23936"/>
      <c r="D23936"/>
      <c r="E23936" s="148"/>
      <c r="F23936" s="148"/>
      <c r="G23936" s="149"/>
      <c r="H23936" s="148"/>
      <c r="I23936"/>
    </row>
    <row r="23937" spans="1:9" x14ac:dyDescent="0.25">
      <c r="A23937"/>
      <c r="B23937"/>
      <c r="C23937"/>
      <c r="D23937"/>
      <c r="E23937" s="148"/>
      <c r="F23937" s="148"/>
      <c r="G23937" s="149"/>
      <c r="H23937" s="148"/>
      <c r="I23937"/>
    </row>
    <row r="23938" spans="1:9" x14ac:dyDescent="0.25">
      <c r="A23938"/>
      <c r="B23938"/>
      <c r="C23938"/>
      <c r="D23938"/>
      <c r="E23938" s="148"/>
      <c r="F23938" s="148"/>
      <c r="G23938" s="149"/>
      <c r="H23938" s="148"/>
      <c r="I23938"/>
    </row>
    <row r="23939" spans="1:9" x14ac:dyDescent="0.25">
      <c r="A23939"/>
      <c r="B23939"/>
      <c r="C23939"/>
      <c r="D23939"/>
      <c r="E23939" s="148"/>
      <c r="F23939" s="148"/>
      <c r="G23939" s="149"/>
      <c r="H23939" s="148"/>
      <c r="I23939"/>
    </row>
    <row r="23940" spans="1:9" x14ac:dyDescent="0.25">
      <c r="A23940"/>
      <c r="B23940"/>
      <c r="C23940"/>
      <c r="D23940"/>
      <c r="E23940" s="148"/>
      <c r="F23940" s="148"/>
      <c r="G23940" s="149"/>
      <c r="H23940" s="148"/>
      <c r="I23940"/>
    </row>
    <row r="23941" spans="1:9" x14ac:dyDescent="0.25">
      <c r="A23941"/>
      <c r="B23941"/>
      <c r="C23941"/>
      <c r="D23941"/>
      <c r="E23941" s="148"/>
      <c r="F23941" s="148"/>
      <c r="G23941" s="149"/>
      <c r="H23941" s="148"/>
      <c r="I23941"/>
    </row>
    <row r="23942" spans="1:9" x14ac:dyDescent="0.25">
      <c r="A23942"/>
      <c r="B23942"/>
      <c r="C23942"/>
      <c r="D23942"/>
      <c r="E23942" s="148"/>
      <c r="F23942" s="148"/>
      <c r="G23942" s="149"/>
      <c r="H23942" s="148"/>
      <c r="I23942"/>
    </row>
    <row r="23943" spans="1:9" x14ac:dyDescent="0.25">
      <c r="A23943"/>
      <c r="B23943"/>
      <c r="C23943"/>
      <c r="D23943"/>
      <c r="E23943" s="148"/>
      <c r="F23943" s="148"/>
      <c r="G23943" s="149"/>
      <c r="H23943" s="148"/>
      <c r="I23943"/>
    </row>
    <row r="23944" spans="1:9" x14ac:dyDescent="0.25">
      <c r="A23944"/>
      <c r="B23944"/>
      <c r="C23944"/>
      <c r="D23944"/>
      <c r="E23944" s="148"/>
      <c r="F23944" s="148"/>
      <c r="G23944" s="149"/>
      <c r="H23944" s="148"/>
      <c r="I23944"/>
    </row>
    <row r="23945" spans="1:9" x14ac:dyDescent="0.25">
      <c r="A23945"/>
      <c r="B23945"/>
      <c r="C23945"/>
      <c r="D23945"/>
      <c r="E23945" s="148"/>
      <c r="F23945" s="148"/>
      <c r="G23945" s="149"/>
      <c r="H23945" s="148"/>
      <c r="I23945"/>
    </row>
    <row r="23946" spans="1:9" x14ac:dyDescent="0.25">
      <c r="A23946"/>
      <c r="B23946"/>
      <c r="C23946"/>
      <c r="D23946"/>
      <c r="E23946" s="148"/>
      <c r="F23946" s="148"/>
      <c r="G23946" s="149"/>
      <c r="H23946" s="148"/>
      <c r="I23946"/>
    </row>
    <row r="23947" spans="1:9" x14ac:dyDescent="0.25">
      <c r="A23947"/>
      <c r="B23947"/>
      <c r="C23947"/>
      <c r="D23947"/>
      <c r="E23947" s="148"/>
      <c r="F23947" s="148"/>
      <c r="G23947" s="149"/>
      <c r="H23947" s="148"/>
      <c r="I23947"/>
    </row>
    <row r="23948" spans="1:9" x14ac:dyDescent="0.25">
      <c r="A23948"/>
      <c r="B23948"/>
      <c r="C23948"/>
      <c r="D23948"/>
      <c r="E23948" s="148"/>
      <c r="F23948" s="148"/>
      <c r="G23948" s="149"/>
      <c r="H23948" s="148"/>
      <c r="I23948"/>
    </row>
    <row r="23949" spans="1:9" x14ac:dyDescent="0.25">
      <c r="A23949"/>
      <c r="B23949"/>
      <c r="C23949"/>
      <c r="D23949"/>
      <c r="E23949" s="148"/>
      <c r="F23949" s="148"/>
      <c r="G23949" s="149"/>
      <c r="H23949" s="148"/>
      <c r="I23949"/>
    </row>
    <row r="23950" spans="1:9" x14ac:dyDescent="0.25">
      <c r="A23950"/>
      <c r="B23950"/>
      <c r="C23950"/>
      <c r="D23950"/>
      <c r="E23950" s="148"/>
      <c r="F23950" s="148"/>
      <c r="G23950" s="149"/>
      <c r="H23950" s="148"/>
      <c r="I23950"/>
    </row>
    <row r="23951" spans="1:9" x14ac:dyDescent="0.25">
      <c r="A23951"/>
      <c r="B23951"/>
      <c r="C23951"/>
      <c r="D23951"/>
      <c r="E23951" s="148"/>
      <c r="F23951" s="148"/>
      <c r="G23951" s="149"/>
      <c r="H23951" s="148"/>
      <c r="I23951"/>
    </row>
    <row r="23952" spans="1:9" x14ac:dyDescent="0.25">
      <c r="A23952"/>
      <c r="B23952"/>
      <c r="C23952"/>
      <c r="D23952"/>
      <c r="E23952" s="148"/>
      <c r="F23952" s="148"/>
      <c r="G23952" s="149"/>
      <c r="H23952" s="148"/>
      <c r="I23952"/>
    </row>
    <row r="23953" spans="1:9" x14ac:dyDescent="0.25">
      <c r="A23953"/>
      <c r="B23953"/>
      <c r="C23953"/>
      <c r="D23953"/>
      <c r="E23953" s="148"/>
      <c r="F23953" s="148"/>
      <c r="G23953" s="149"/>
      <c r="H23953" s="148"/>
      <c r="I23953"/>
    </row>
    <row r="23954" spans="1:9" x14ac:dyDescent="0.25">
      <c r="A23954"/>
      <c r="B23954"/>
      <c r="C23954"/>
      <c r="D23954"/>
      <c r="E23954" s="148"/>
      <c r="F23954" s="148"/>
      <c r="G23954" s="149"/>
      <c r="H23954" s="148"/>
      <c r="I23954"/>
    </row>
    <row r="23955" spans="1:9" x14ac:dyDescent="0.25">
      <c r="A23955"/>
      <c r="B23955"/>
      <c r="C23955"/>
      <c r="D23955"/>
      <c r="E23955" s="148"/>
      <c r="F23955" s="148"/>
      <c r="G23955" s="149"/>
      <c r="H23955" s="148"/>
      <c r="I23955"/>
    </row>
    <row r="23956" spans="1:9" x14ac:dyDescent="0.25">
      <c r="A23956"/>
      <c r="B23956"/>
      <c r="C23956"/>
      <c r="D23956"/>
      <c r="E23956" s="148"/>
      <c r="F23956" s="148"/>
      <c r="G23956" s="149"/>
      <c r="H23956" s="148"/>
      <c r="I23956"/>
    </row>
    <row r="23957" spans="1:9" x14ac:dyDescent="0.25">
      <c r="A23957"/>
      <c r="B23957"/>
      <c r="C23957"/>
      <c r="D23957"/>
      <c r="E23957" s="148"/>
      <c r="F23957" s="148"/>
      <c r="G23957" s="149"/>
      <c r="H23957" s="148"/>
      <c r="I23957"/>
    </row>
    <row r="23958" spans="1:9" x14ac:dyDescent="0.25">
      <c r="A23958"/>
      <c r="B23958"/>
      <c r="C23958"/>
      <c r="D23958"/>
      <c r="E23958" s="148"/>
      <c r="F23958" s="148"/>
      <c r="G23958" s="149"/>
      <c r="H23958" s="148"/>
      <c r="I23958"/>
    </row>
    <row r="23959" spans="1:9" x14ac:dyDescent="0.25">
      <c r="A23959"/>
      <c r="B23959"/>
      <c r="C23959"/>
      <c r="D23959"/>
      <c r="E23959" s="148"/>
      <c r="F23959" s="148"/>
      <c r="G23959" s="149"/>
      <c r="H23959" s="148"/>
      <c r="I23959"/>
    </row>
    <row r="23960" spans="1:9" x14ac:dyDescent="0.25">
      <c r="A23960"/>
      <c r="B23960"/>
      <c r="C23960"/>
      <c r="D23960"/>
      <c r="E23960" s="148"/>
      <c r="F23960" s="148"/>
      <c r="G23960" s="149"/>
      <c r="H23960" s="148"/>
      <c r="I23960"/>
    </row>
    <row r="23961" spans="1:9" x14ac:dyDescent="0.25">
      <c r="A23961"/>
      <c r="B23961"/>
      <c r="C23961"/>
      <c r="D23961"/>
      <c r="E23961" s="148"/>
      <c r="F23961" s="148"/>
      <c r="G23961" s="149"/>
      <c r="H23961" s="148"/>
      <c r="I23961"/>
    </row>
    <row r="23962" spans="1:9" x14ac:dyDescent="0.25">
      <c r="A23962"/>
      <c r="B23962"/>
      <c r="C23962"/>
      <c r="D23962"/>
      <c r="E23962" s="148"/>
      <c r="F23962" s="148"/>
      <c r="G23962" s="149"/>
      <c r="H23962" s="148"/>
      <c r="I23962"/>
    </row>
    <row r="23963" spans="1:9" x14ac:dyDescent="0.25">
      <c r="A23963"/>
      <c r="B23963"/>
      <c r="C23963"/>
      <c r="D23963"/>
      <c r="E23963" s="148"/>
      <c r="F23963" s="148"/>
      <c r="G23963" s="149"/>
      <c r="H23963" s="148"/>
      <c r="I23963"/>
    </row>
    <row r="23964" spans="1:9" x14ac:dyDescent="0.25">
      <c r="A23964"/>
      <c r="B23964"/>
      <c r="C23964"/>
      <c r="D23964"/>
      <c r="E23964" s="148"/>
      <c r="F23964" s="148"/>
      <c r="G23964" s="149"/>
      <c r="H23964" s="148"/>
      <c r="I23964"/>
    </row>
    <row r="23965" spans="1:9" x14ac:dyDescent="0.25">
      <c r="A23965"/>
      <c r="B23965"/>
      <c r="C23965"/>
      <c r="D23965"/>
      <c r="E23965" s="148"/>
      <c r="F23965" s="148"/>
      <c r="G23965" s="149"/>
      <c r="H23965" s="148"/>
      <c r="I23965"/>
    </row>
    <row r="23966" spans="1:9" x14ac:dyDescent="0.25">
      <c r="A23966"/>
      <c r="B23966"/>
      <c r="C23966"/>
      <c r="D23966"/>
      <c r="E23966" s="148"/>
      <c r="F23966" s="148"/>
      <c r="G23966" s="149"/>
      <c r="H23966" s="148"/>
      <c r="I23966"/>
    </row>
    <row r="23967" spans="1:9" x14ac:dyDescent="0.25">
      <c r="A23967"/>
      <c r="B23967"/>
      <c r="C23967"/>
      <c r="D23967"/>
      <c r="E23967" s="148"/>
      <c r="F23967" s="148"/>
      <c r="G23967" s="149"/>
      <c r="H23967" s="148"/>
      <c r="I23967"/>
    </row>
    <row r="23968" spans="1:9" x14ac:dyDescent="0.25">
      <c r="A23968"/>
      <c r="B23968"/>
      <c r="C23968"/>
      <c r="D23968"/>
      <c r="E23968" s="148"/>
      <c r="F23968" s="148"/>
      <c r="G23968" s="149"/>
      <c r="H23968" s="148"/>
      <c r="I23968"/>
    </row>
    <row r="23969" spans="1:9" x14ac:dyDescent="0.25">
      <c r="A23969"/>
      <c r="B23969"/>
      <c r="C23969"/>
      <c r="D23969"/>
      <c r="E23969" s="148"/>
      <c r="F23969" s="148"/>
      <c r="G23969" s="149"/>
      <c r="H23969" s="148"/>
      <c r="I23969"/>
    </row>
    <row r="23970" spans="1:9" x14ac:dyDescent="0.25">
      <c r="A23970"/>
      <c r="B23970"/>
      <c r="C23970"/>
      <c r="D23970"/>
      <c r="E23970" s="148"/>
      <c r="F23970" s="148"/>
      <c r="G23970" s="149"/>
      <c r="H23970" s="148"/>
      <c r="I23970"/>
    </row>
    <row r="23971" spans="1:9" x14ac:dyDescent="0.25">
      <c r="A23971"/>
      <c r="B23971"/>
      <c r="C23971"/>
      <c r="D23971"/>
      <c r="E23971" s="148"/>
      <c r="F23971" s="148"/>
      <c r="G23971" s="149"/>
      <c r="H23971" s="148"/>
      <c r="I23971"/>
    </row>
    <row r="23972" spans="1:9" x14ac:dyDescent="0.25">
      <c r="A23972"/>
      <c r="B23972"/>
      <c r="C23972"/>
      <c r="D23972"/>
      <c r="E23972" s="148"/>
      <c r="F23972" s="148"/>
      <c r="G23972" s="149"/>
      <c r="H23972" s="148"/>
      <c r="I23972"/>
    </row>
    <row r="23973" spans="1:9" x14ac:dyDescent="0.25">
      <c r="A23973"/>
      <c r="B23973"/>
      <c r="C23973"/>
      <c r="D23973"/>
      <c r="E23973" s="148"/>
      <c r="F23973" s="148"/>
      <c r="G23973" s="149"/>
      <c r="H23973" s="148"/>
      <c r="I23973"/>
    </row>
    <row r="23974" spans="1:9" x14ac:dyDescent="0.25">
      <c r="A23974"/>
      <c r="B23974"/>
      <c r="C23974"/>
      <c r="D23974"/>
      <c r="E23974" s="148"/>
      <c r="F23974" s="148"/>
      <c r="G23974" s="149"/>
      <c r="H23974" s="148"/>
      <c r="I23974"/>
    </row>
    <row r="23975" spans="1:9" x14ac:dyDescent="0.25">
      <c r="A23975"/>
      <c r="B23975"/>
      <c r="C23975"/>
      <c r="D23975"/>
      <c r="E23975" s="148"/>
      <c r="F23975" s="148"/>
      <c r="G23975" s="149"/>
      <c r="H23975" s="148"/>
      <c r="I23975"/>
    </row>
    <row r="23976" spans="1:9" x14ac:dyDescent="0.25">
      <c r="A23976"/>
      <c r="B23976"/>
      <c r="C23976"/>
      <c r="D23976"/>
      <c r="E23976" s="148"/>
      <c r="F23976" s="148"/>
      <c r="G23976" s="149"/>
      <c r="H23976" s="148"/>
      <c r="I23976"/>
    </row>
    <row r="23977" spans="1:9" x14ac:dyDescent="0.25">
      <c r="A23977"/>
      <c r="B23977"/>
      <c r="C23977"/>
      <c r="D23977"/>
      <c r="E23977" s="148"/>
      <c r="F23977" s="148"/>
      <c r="G23977" s="149"/>
      <c r="H23977" s="148"/>
      <c r="I23977"/>
    </row>
    <row r="23978" spans="1:9" x14ac:dyDescent="0.25">
      <c r="A23978"/>
      <c r="B23978"/>
      <c r="C23978"/>
      <c r="D23978"/>
      <c r="E23978" s="148"/>
      <c r="F23978" s="148"/>
      <c r="G23978" s="149"/>
      <c r="H23978" s="148"/>
      <c r="I23978"/>
    </row>
    <row r="23979" spans="1:9" x14ac:dyDescent="0.25">
      <c r="A23979"/>
      <c r="B23979"/>
      <c r="C23979"/>
      <c r="D23979"/>
      <c r="E23979" s="148"/>
      <c r="F23979" s="148"/>
      <c r="G23979" s="149"/>
      <c r="H23979" s="148"/>
      <c r="I23979"/>
    </row>
    <row r="23980" spans="1:9" x14ac:dyDescent="0.25">
      <c r="A23980"/>
      <c r="B23980"/>
      <c r="C23980"/>
      <c r="D23980"/>
      <c r="E23980" s="148"/>
      <c r="F23980" s="148"/>
      <c r="G23980" s="149"/>
      <c r="H23980" s="148"/>
      <c r="I23980"/>
    </row>
    <row r="23981" spans="1:9" x14ac:dyDescent="0.25">
      <c r="A23981"/>
      <c r="B23981"/>
      <c r="C23981"/>
      <c r="D23981"/>
      <c r="E23981" s="148"/>
      <c r="F23981" s="148"/>
      <c r="G23981" s="149"/>
      <c r="H23981" s="148"/>
      <c r="I23981"/>
    </row>
    <row r="23982" spans="1:9" x14ac:dyDescent="0.25">
      <c r="A23982"/>
      <c r="B23982"/>
      <c r="C23982"/>
      <c r="D23982"/>
      <c r="E23982" s="148"/>
      <c r="F23982" s="148"/>
      <c r="G23982" s="149"/>
      <c r="H23982" s="148"/>
      <c r="I23982"/>
    </row>
    <row r="23983" spans="1:9" x14ac:dyDescent="0.25">
      <c r="A23983"/>
      <c r="B23983"/>
      <c r="C23983"/>
      <c r="D23983"/>
      <c r="E23983" s="148"/>
      <c r="F23983" s="148"/>
      <c r="G23983" s="149"/>
      <c r="H23983" s="148"/>
      <c r="I23983"/>
    </row>
    <row r="23984" spans="1:9" x14ac:dyDescent="0.25">
      <c r="A23984"/>
      <c r="B23984"/>
      <c r="C23984"/>
      <c r="D23984"/>
      <c r="E23984" s="148"/>
      <c r="F23984" s="148"/>
      <c r="G23984" s="149"/>
      <c r="H23984" s="148"/>
      <c r="I23984"/>
    </row>
    <row r="23985" spans="1:9" x14ac:dyDescent="0.25">
      <c r="A23985"/>
      <c r="B23985"/>
      <c r="C23985"/>
      <c r="D23985"/>
      <c r="E23985" s="148"/>
      <c r="F23985" s="148"/>
      <c r="G23985" s="149"/>
      <c r="H23985" s="148"/>
      <c r="I23985"/>
    </row>
    <row r="23986" spans="1:9" x14ac:dyDescent="0.25">
      <c r="A23986"/>
      <c r="B23986"/>
      <c r="C23986"/>
      <c r="D23986"/>
      <c r="E23986" s="148"/>
      <c r="F23986" s="148"/>
      <c r="G23986" s="149"/>
      <c r="H23986" s="148"/>
      <c r="I23986"/>
    </row>
    <row r="23987" spans="1:9" x14ac:dyDescent="0.25">
      <c r="A23987"/>
      <c r="B23987"/>
      <c r="C23987"/>
      <c r="D23987"/>
      <c r="E23987" s="148"/>
      <c r="F23987" s="148"/>
      <c r="G23987" s="149"/>
      <c r="H23987" s="148"/>
      <c r="I23987"/>
    </row>
    <row r="23988" spans="1:9" x14ac:dyDescent="0.25">
      <c r="A23988"/>
      <c r="B23988"/>
      <c r="C23988"/>
      <c r="D23988"/>
      <c r="E23988" s="148"/>
      <c r="F23988" s="148"/>
      <c r="G23988" s="149"/>
      <c r="H23988" s="148"/>
      <c r="I23988"/>
    </row>
    <row r="23989" spans="1:9" x14ac:dyDescent="0.25">
      <c r="A23989"/>
      <c r="B23989"/>
      <c r="C23989"/>
      <c r="D23989"/>
      <c r="E23989" s="148"/>
      <c r="F23989" s="148"/>
      <c r="G23989" s="149"/>
      <c r="H23989" s="148"/>
      <c r="I23989"/>
    </row>
    <row r="23990" spans="1:9" x14ac:dyDescent="0.25">
      <c r="A23990"/>
      <c r="B23990"/>
      <c r="C23990"/>
      <c r="D23990"/>
      <c r="E23990" s="148"/>
      <c r="F23990" s="148"/>
      <c r="G23990" s="149"/>
      <c r="H23990" s="148"/>
      <c r="I23990"/>
    </row>
    <row r="23991" spans="1:9" x14ac:dyDescent="0.25">
      <c r="A23991"/>
      <c r="B23991"/>
      <c r="C23991"/>
      <c r="D23991"/>
      <c r="E23991" s="148"/>
      <c r="F23991" s="148"/>
      <c r="G23991" s="149"/>
      <c r="H23991" s="148"/>
      <c r="I23991"/>
    </row>
    <row r="23992" spans="1:9" x14ac:dyDescent="0.25">
      <c r="A23992"/>
      <c r="B23992"/>
      <c r="C23992"/>
      <c r="D23992"/>
      <c r="E23992" s="148"/>
      <c r="F23992" s="148"/>
      <c r="G23992" s="149"/>
      <c r="H23992" s="148"/>
      <c r="I23992"/>
    </row>
    <row r="23993" spans="1:9" x14ac:dyDescent="0.25">
      <c r="A23993"/>
      <c r="B23993"/>
      <c r="C23993"/>
      <c r="D23993"/>
      <c r="E23993" s="148"/>
      <c r="F23993" s="148"/>
      <c r="G23993" s="149"/>
      <c r="H23993" s="148"/>
      <c r="I23993"/>
    </row>
    <row r="23994" spans="1:9" x14ac:dyDescent="0.25">
      <c r="A23994"/>
      <c r="B23994"/>
      <c r="C23994"/>
      <c r="D23994"/>
      <c r="E23994" s="148"/>
      <c r="F23994" s="148"/>
      <c r="G23994" s="149"/>
      <c r="H23994" s="148"/>
      <c r="I23994"/>
    </row>
    <row r="23995" spans="1:9" x14ac:dyDescent="0.25">
      <c r="A23995"/>
      <c r="B23995"/>
      <c r="C23995"/>
      <c r="D23995"/>
      <c r="E23995" s="148"/>
      <c r="F23995" s="148"/>
      <c r="G23995" s="149"/>
      <c r="H23995" s="148"/>
      <c r="I23995"/>
    </row>
    <row r="23996" spans="1:9" x14ac:dyDescent="0.25">
      <c r="A23996"/>
      <c r="B23996"/>
      <c r="C23996"/>
      <c r="D23996"/>
      <c r="E23996" s="148"/>
      <c r="F23996" s="148"/>
      <c r="G23996" s="149"/>
      <c r="H23996" s="148"/>
      <c r="I23996"/>
    </row>
    <row r="23997" spans="1:9" x14ac:dyDescent="0.25">
      <c r="A23997"/>
      <c r="B23997"/>
      <c r="C23997"/>
      <c r="D23997"/>
      <c r="E23997" s="148"/>
      <c r="F23997" s="148"/>
      <c r="G23997" s="149"/>
      <c r="H23997" s="148"/>
      <c r="I23997"/>
    </row>
    <row r="23998" spans="1:9" x14ac:dyDescent="0.25">
      <c r="A23998"/>
      <c r="B23998"/>
      <c r="C23998"/>
      <c r="D23998"/>
      <c r="E23998" s="148"/>
      <c r="F23998" s="148"/>
      <c r="G23998" s="149"/>
      <c r="H23998" s="148"/>
      <c r="I23998"/>
    </row>
    <row r="23999" spans="1:9" x14ac:dyDescent="0.25">
      <c r="A23999"/>
      <c r="B23999"/>
      <c r="C23999"/>
      <c r="D23999"/>
      <c r="E23999" s="148"/>
      <c r="F23999" s="148"/>
      <c r="G23999" s="149"/>
      <c r="H23999" s="148"/>
      <c r="I23999"/>
    </row>
    <row r="24000" spans="1:9" x14ac:dyDescent="0.25">
      <c r="A24000"/>
      <c r="B24000"/>
      <c r="C24000"/>
      <c r="D24000"/>
      <c r="E24000" s="148"/>
      <c r="F24000" s="148"/>
      <c r="G24000" s="149"/>
      <c r="H24000" s="148"/>
      <c r="I24000"/>
    </row>
    <row r="24001" spans="1:9" x14ac:dyDescent="0.25">
      <c r="A24001"/>
      <c r="B24001"/>
      <c r="C24001"/>
      <c r="D24001"/>
      <c r="E24001" s="148"/>
      <c r="F24001" s="148"/>
      <c r="G24001" s="149"/>
      <c r="H24001" s="148"/>
      <c r="I24001"/>
    </row>
    <row r="24002" spans="1:9" x14ac:dyDescent="0.25">
      <c r="A24002"/>
      <c r="B24002"/>
      <c r="C24002"/>
      <c r="D24002"/>
      <c r="E24002" s="148"/>
      <c r="F24002" s="148"/>
      <c r="G24002" s="149"/>
      <c r="H24002" s="148"/>
      <c r="I24002"/>
    </row>
    <row r="24003" spans="1:9" x14ac:dyDescent="0.25">
      <c r="A24003"/>
      <c r="B24003"/>
      <c r="C24003"/>
      <c r="D24003"/>
      <c r="E24003" s="148"/>
      <c r="F24003" s="148"/>
      <c r="G24003" s="149"/>
      <c r="H24003" s="148"/>
      <c r="I24003"/>
    </row>
    <row r="24004" spans="1:9" x14ac:dyDescent="0.25">
      <c r="A24004"/>
      <c r="B24004"/>
      <c r="C24004"/>
      <c r="D24004"/>
      <c r="E24004" s="148"/>
      <c r="F24004" s="148"/>
      <c r="G24004" s="149"/>
      <c r="H24004" s="148"/>
      <c r="I24004"/>
    </row>
    <row r="24005" spans="1:9" x14ac:dyDescent="0.25">
      <c r="A24005"/>
      <c r="B24005"/>
      <c r="C24005"/>
      <c r="D24005"/>
      <c r="E24005" s="148"/>
      <c r="F24005" s="148"/>
      <c r="G24005" s="149"/>
      <c r="H24005" s="148"/>
      <c r="I24005"/>
    </row>
    <row r="24006" spans="1:9" x14ac:dyDescent="0.25">
      <c r="A24006"/>
      <c r="B24006"/>
      <c r="C24006"/>
      <c r="D24006"/>
      <c r="E24006" s="148"/>
      <c r="F24006" s="148"/>
      <c r="G24006" s="149"/>
      <c r="H24006" s="148"/>
      <c r="I24006"/>
    </row>
    <row r="24007" spans="1:9" x14ac:dyDescent="0.25">
      <c r="A24007"/>
      <c r="B24007"/>
      <c r="C24007"/>
      <c r="D24007"/>
      <c r="E24007" s="148"/>
      <c r="F24007" s="148"/>
      <c r="G24007" s="149"/>
      <c r="H24007" s="148"/>
      <c r="I24007"/>
    </row>
    <row r="24008" spans="1:9" x14ac:dyDescent="0.25">
      <c r="A24008"/>
      <c r="B24008"/>
      <c r="C24008"/>
      <c r="D24008"/>
      <c r="E24008" s="148"/>
      <c r="F24008" s="148"/>
      <c r="G24008" s="149"/>
      <c r="H24008" s="148"/>
      <c r="I24008"/>
    </row>
    <row r="24009" spans="1:9" x14ac:dyDescent="0.25">
      <c r="A24009"/>
      <c r="B24009"/>
      <c r="C24009"/>
      <c r="D24009"/>
      <c r="E24009" s="148"/>
      <c r="F24009" s="148"/>
      <c r="G24009" s="149"/>
      <c r="H24009" s="148"/>
      <c r="I24009"/>
    </row>
    <row r="24010" spans="1:9" x14ac:dyDescent="0.25">
      <c r="A24010"/>
      <c r="B24010"/>
      <c r="C24010"/>
      <c r="D24010"/>
      <c r="E24010" s="148"/>
      <c r="F24010" s="148"/>
      <c r="G24010" s="149"/>
      <c r="H24010" s="148"/>
      <c r="I24010"/>
    </row>
    <row r="24011" spans="1:9" x14ac:dyDescent="0.25">
      <c r="A24011"/>
      <c r="B24011"/>
      <c r="C24011"/>
      <c r="D24011"/>
      <c r="E24011" s="148"/>
      <c r="F24011" s="148"/>
      <c r="G24011" s="149"/>
      <c r="H24011" s="148"/>
      <c r="I24011"/>
    </row>
    <row r="24012" spans="1:9" x14ac:dyDescent="0.25">
      <c r="A24012"/>
      <c r="B24012"/>
      <c r="C24012"/>
      <c r="D24012"/>
      <c r="E24012" s="148"/>
      <c r="F24012" s="148"/>
      <c r="G24012" s="149"/>
      <c r="H24012" s="148"/>
      <c r="I24012"/>
    </row>
    <row r="24013" spans="1:9" x14ac:dyDescent="0.25">
      <c r="A24013"/>
      <c r="B24013"/>
      <c r="C24013"/>
      <c r="D24013"/>
      <c r="E24013" s="148"/>
      <c r="F24013" s="148"/>
      <c r="G24013" s="149"/>
      <c r="H24013" s="148"/>
      <c r="I24013"/>
    </row>
    <row r="24014" spans="1:9" x14ac:dyDescent="0.25">
      <c r="A24014"/>
      <c r="B24014"/>
      <c r="C24014"/>
      <c r="D24014"/>
      <c r="E24014" s="148"/>
      <c r="F24014" s="148"/>
      <c r="G24014" s="149"/>
      <c r="H24014" s="148"/>
      <c r="I24014"/>
    </row>
    <row r="24015" spans="1:9" x14ac:dyDescent="0.25">
      <c r="A24015"/>
      <c r="B24015"/>
      <c r="C24015"/>
      <c r="D24015"/>
      <c r="E24015" s="148"/>
      <c r="F24015" s="148"/>
      <c r="G24015" s="149"/>
      <c r="H24015" s="148"/>
      <c r="I24015"/>
    </row>
    <row r="24016" spans="1:9" x14ac:dyDescent="0.25">
      <c r="A24016"/>
      <c r="B24016"/>
      <c r="C24016"/>
      <c r="D24016"/>
      <c r="E24016" s="148"/>
      <c r="F24016" s="148"/>
      <c r="G24016" s="149"/>
      <c r="H24016" s="148"/>
      <c r="I24016"/>
    </row>
    <row r="24017" spans="1:9" x14ac:dyDescent="0.25">
      <c r="A24017"/>
      <c r="B24017"/>
      <c r="C24017"/>
      <c r="D24017"/>
      <c r="E24017" s="148"/>
      <c r="F24017" s="148"/>
      <c r="G24017" s="149"/>
      <c r="H24017" s="148"/>
      <c r="I24017"/>
    </row>
    <row r="24018" spans="1:9" x14ac:dyDescent="0.25">
      <c r="A24018"/>
      <c r="B24018"/>
      <c r="C24018"/>
      <c r="D24018"/>
      <c r="E24018" s="148"/>
      <c r="F24018" s="148"/>
      <c r="G24018" s="149"/>
      <c r="H24018" s="148"/>
      <c r="I24018"/>
    </row>
    <row r="24019" spans="1:9" x14ac:dyDescent="0.25">
      <c r="A24019"/>
      <c r="B24019"/>
      <c r="C24019"/>
      <c r="D24019"/>
      <c r="E24019" s="148"/>
      <c r="F24019" s="148"/>
      <c r="G24019" s="149"/>
      <c r="H24019" s="148"/>
      <c r="I24019"/>
    </row>
    <row r="24020" spans="1:9" x14ac:dyDescent="0.25">
      <c r="A24020"/>
      <c r="B24020"/>
      <c r="C24020"/>
      <c r="D24020"/>
      <c r="E24020" s="148"/>
      <c r="F24020" s="148"/>
      <c r="G24020" s="149"/>
      <c r="H24020" s="148"/>
      <c r="I24020"/>
    </row>
    <row r="24021" spans="1:9" x14ac:dyDescent="0.25">
      <c r="A24021"/>
      <c r="B24021"/>
      <c r="C24021"/>
      <c r="D24021"/>
      <c r="E24021" s="148"/>
      <c r="F24021" s="148"/>
      <c r="G24021" s="149"/>
      <c r="H24021" s="148"/>
      <c r="I24021"/>
    </row>
    <row r="24022" spans="1:9" x14ac:dyDescent="0.25">
      <c r="A24022"/>
      <c r="B24022"/>
      <c r="C24022"/>
      <c r="D24022"/>
      <c r="E24022" s="148"/>
      <c r="F24022" s="148"/>
      <c r="G24022" s="149"/>
      <c r="H24022" s="148"/>
      <c r="I24022"/>
    </row>
    <row r="24023" spans="1:9" x14ac:dyDescent="0.25">
      <c r="A24023"/>
      <c r="B24023"/>
      <c r="C24023"/>
      <c r="D24023"/>
      <c r="E24023" s="148"/>
      <c r="F24023" s="148"/>
      <c r="G24023" s="149"/>
      <c r="H24023" s="148"/>
      <c r="I24023"/>
    </row>
    <row r="24024" spans="1:9" x14ac:dyDescent="0.25">
      <c r="A24024"/>
      <c r="B24024"/>
      <c r="C24024"/>
      <c r="D24024"/>
      <c r="E24024" s="148"/>
      <c r="F24024" s="148"/>
      <c r="G24024" s="149"/>
      <c r="H24024" s="148"/>
      <c r="I24024"/>
    </row>
    <row r="24025" spans="1:9" x14ac:dyDescent="0.25">
      <c r="A24025"/>
      <c r="B24025"/>
      <c r="C24025"/>
      <c r="D24025"/>
      <c r="E24025" s="148"/>
      <c r="F24025" s="148"/>
      <c r="G24025" s="149"/>
      <c r="H24025" s="148"/>
      <c r="I24025"/>
    </row>
    <row r="24026" spans="1:9" x14ac:dyDescent="0.25">
      <c r="A24026"/>
      <c r="B24026"/>
      <c r="C24026"/>
      <c r="D24026"/>
      <c r="E24026" s="148"/>
      <c r="F24026" s="148"/>
      <c r="G24026" s="149"/>
      <c r="H24026" s="148"/>
      <c r="I24026"/>
    </row>
    <row r="24027" spans="1:9" x14ac:dyDescent="0.25">
      <c r="A24027"/>
      <c r="B24027"/>
      <c r="C24027"/>
      <c r="D24027"/>
      <c r="E24027" s="148"/>
      <c r="F24027" s="148"/>
      <c r="G24027" s="149"/>
      <c r="H24027" s="148"/>
      <c r="I24027"/>
    </row>
    <row r="24028" spans="1:9" x14ac:dyDescent="0.25">
      <c r="A24028"/>
      <c r="B24028"/>
      <c r="C24028"/>
      <c r="D24028"/>
      <c r="E24028" s="148"/>
      <c r="F24028" s="148"/>
      <c r="G24028" s="149"/>
      <c r="H24028" s="148"/>
      <c r="I24028"/>
    </row>
    <row r="24029" spans="1:9" x14ac:dyDescent="0.25">
      <c r="A24029"/>
      <c r="B24029"/>
      <c r="C24029"/>
      <c r="D24029"/>
      <c r="E24029" s="148"/>
      <c r="F24029" s="148"/>
      <c r="G24029" s="149"/>
      <c r="H24029" s="148"/>
      <c r="I24029"/>
    </row>
    <row r="24030" spans="1:9" x14ac:dyDescent="0.25">
      <c r="A24030"/>
      <c r="B24030"/>
      <c r="C24030"/>
      <c r="D24030"/>
      <c r="E24030" s="148"/>
      <c r="F24030" s="148"/>
      <c r="G24030" s="149"/>
      <c r="H24030" s="148"/>
      <c r="I24030"/>
    </row>
    <row r="24031" spans="1:9" x14ac:dyDescent="0.25">
      <c r="A24031"/>
      <c r="B24031"/>
      <c r="C24031"/>
      <c r="D24031"/>
      <c r="E24031" s="148"/>
      <c r="F24031" s="148"/>
      <c r="G24031" s="149"/>
      <c r="H24031" s="148"/>
      <c r="I24031"/>
    </row>
    <row r="24032" spans="1:9" x14ac:dyDescent="0.25">
      <c r="A24032"/>
      <c r="B24032"/>
      <c r="C24032"/>
      <c r="D24032"/>
      <c r="E24032" s="148"/>
      <c r="F24032" s="148"/>
      <c r="G24032" s="149"/>
      <c r="H24032" s="148"/>
      <c r="I24032"/>
    </row>
    <row r="24033" spans="1:9" x14ac:dyDescent="0.25">
      <c r="A24033"/>
      <c r="B24033"/>
      <c r="C24033"/>
      <c r="D24033"/>
      <c r="E24033" s="148"/>
      <c r="F24033" s="148"/>
      <c r="G24033" s="149"/>
      <c r="H24033" s="148"/>
      <c r="I24033"/>
    </row>
    <row r="24034" spans="1:9" x14ac:dyDescent="0.25">
      <c r="A24034"/>
      <c r="B24034"/>
      <c r="C24034"/>
      <c r="D24034"/>
      <c r="E24034" s="148"/>
      <c r="F24034" s="148"/>
      <c r="G24034" s="149"/>
      <c r="H24034" s="148"/>
      <c r="I24034"/>
    </row>
    <row r="24035" spans="1:9" x14ac:dyDescent="0.25">
      <c r="A24035"/>
      <c r="B24035"/>
      <c r="C24035"/>
      <c r="D24035"/>
      <c r="E24035" s="148"/>
      <c r="F24035" s="148"/>
      <c r="G24035" s="149"/>
      <c r="H24035" s="148"/>
      <c r="I24035"/>
    </row>
    <row r="24036" spans="1:9" x14ac:dyDescent="0.25">
      <c r="A24036"/>
      <c r="B24036"/>
      <c r="C24036"/>
      <c r="D24036"/>
      <c r="E24036" s="148"/>
      <c r="F24036" s="148"/>
      <c r="G24036" s="149"/>
      <c r="H24036" s="148"/>
      <c r="I24036"/>
    </row>
    <row r="24037" spans="1:9" x14ac:dyDescent="0.25">
      <c r="A24037"/>
      <c r="B24037"/>
      <c r="C24037"/>
      <c r="D24037"/>
      <c r="E24037" s="148"/>
      <c r="F24037" s="148"/>
      <c r="G24037" s="149"/>
      <c r="H24037" s="148"/>
      <c r="I24037"/>
    </row>
    <row r="24038" spans="1:9" x14ac:dyDescent="0.25">
      <c r="A24038"/>
      <c r="B24038"/>
      <c r="C24038"/>
      <c r="D24038"/>
      <c r="E24038" s="148"/>
      <c r="F24038" s="148"/>
      <c r="G24038" s="149"/>
      <c r="H24038" s="148"/>
      <c r="I24038"/>
    </row>
    <row r="24039" spans="1:9" x14ac:dyDescent="0.25">
      <c r="A24039"/>
      <c r="B24039"/>
      <c r="C24039"/>
      <c r="D24039"/>
      <c r="E24039" s="148"/>
      <c r="F24039" s="148"/>
      <c r="G24039" s="149"/>
      <c r="H24039" s="148"/>
      <c r="I24039"/>
    </row>
    <row r="24040" spans="1:9" x14ac:dyDescent="0.25">
      <c r="A24040"/>
      <c r="B24040"/>
      <c r="C24040"/>
      <c r="D24040"/>
      <c r="E24040" s="148"/>
      <c r="F24040" s="148"/>
      <c r="G24040" s="149"/>
      <c r="H24040" s="148"/>
      <c r="I24040"/>
    </row>
    <row r="24041" spans="1:9" x14ac:dyDescent="0.25">
      <c r="A24041"/>
      <c r="B24041"/>
      <c r="C24041"/>
      <c r="D24041"/>
      <c r="E24041" s="148"/>
      <c r="F24041" s="148"/>
      <c r="G24041" s="149"/>
      <c r="H24041" s="148"/>
      <c r="I24041"/>
    </row>
    <row r="24042" spans="1:9" x14ac:dyDescent="0.25">
      <c r="A24042"/>
      <c r="B24042"/>
      <c r="C24042"/>
      <c r="D24042"/>
      <c r="E24042" s="148"/>
      <c r="F24042" s="148"/>
      <c r="G24042" s="149"/>
      <c r="H24042" s="148"/>
      <c r="I24042"/>
    </row>
    <row r="24043" spans="1:9" x14ac:dyDescent="0.25">
      <c r="A24043"/>
      <c r="B24043"/>
      <c r="C24043"/>
      <c r="D24043"/>
      <c r="E24043" s="148"/>
      <c r="F24043" s="148"/>
      <c r="G24043" s="149"/>
      <c r="H24043" s="148"/>
      <c r="I24043"/>
    </row>
    <row r="24044" spans="1:9" x14ac:dyDescent="0.25">
      <c r="A24044"/>
      <c r="B24044"/>
      <c r="C24044"/>
      <c r="D24044"/>
      <c r="E24044" s="148"/>
      <c r="F24044" s="148"/>
      <c r="G24044" s="149"/>
      <c r="H24044" s="148"/>
      <c r="I24044"/>
    </row>
    <row r="24045" spans="1:9" x14ac:dyDescent="0.25">
      <c r="A24045"/>
      <c r="B24045"/>
      <c r="C24045"/>
      <c r="D24045"/>
      <c r="E24045" s="148"/>
      <c r="F24045" s="148"/>
      <c r="G24045" s="149"/>
      <c r="H24045" s="148"/>
      <c r="I24045"/>
    </row>
    <row r="24046" spans="1:9" x14ac:dyDescent="0.25">
      <c r="A24046"/>
      <c r="B24046"/>
      <c r="C24046"/>
      <c r="D24046"/>
      <c r="E24046" s="148"/>
      <c r="F24046" s="148"/>
      <c r="G24046" s="149"/>
      <c r="H24046" s="148"/>
      <c r="I24046"/>
    </row>
    <row r="24047" spans="1:9" x14ac:dyDescent="0.25">
      <c r="A24047"/>
      <c r="B24047"/>
      <c r="C24047"/>
      <c r="D24047"/>
      <c r="E24047" s="148"/>
      <c r="F24047" s="148"/>
      <c r="G24047" s="149"/>
      <c r="H24047" s="148"/>
      <c r="I24047"/>
    </row>
    <row r="24048" spans="1:9" x14ac:dyDescent="0.25">
      <c r="A24048"/>
      <c r="B24048"/>
      <c r="C24048"/>
      <c r="D24048"/>
      <c r="E24048" s="148"/>
      <c r="F24048" s="148"/>
      <c r="G24048" s="149"/>
      <c r="H24048" s="148"/>
      <c r="I24048"/>
    </row>
    <row r="24049" spans="1:9" x14ac:dyDescent="0.25">
      <c r="A24049"/>
      <c r="B24049"/>
      <c r="C24049"/>
      <c r="D24049"/>
      <c r="E24049" s="148"/>
      <c r="F24049" s="148"/>
      <c r="G24049" s="149"/>
      <c r="H24049" s="148"/>
      <c r="I24049"/>
    </row>
    <row r="24050" spans="1:9" x14ac:dyDescent="0.25">
      <c r="A24050"/>
      <c r="B24050"/>
      <c r="C24050"/>
      <c r="D24050"/>
      <c r="E24050" s="148"/>
      <c r="F24050" s="148"/>
      <c r="G24050" s="149"/>
      <c r="H24050" s="148"/>
      <c r="I24050"/>
    </row>
    <row r="24051" spans="1:9" x14ac:dyDescent="0.25">
      <c r="A24051"/>
      <c r="B24051"/>
      <c r="C24051"/>
      <c r="D24051"/>
      <c r="E24051" s="148"/>
      <c r="F24051" s="148"/>
      <c r="G24051" s="149"/>
      <c r="H24051" s="148"/>
      <c r="I24051"/>
    </row>
    <row r="24052" spans="1:9" x14ac:dyDescent="0.25">
      <c r="A24052"/>
      <c r="B24052"/>
      <c r="C24052"/>
      <c r="D24052"/>
      <c r="E24052" s="148"/>
      <c r="F24052" s="148"/>
      <c r="G24052" s="149"/>
      <c r="H24052" s="148"/>
      <c r="I24052"/>
    </row>
    <row r="24053" spans="1:9" x14ac:dyDescent="0.25">
      <c r="A24053"/>
      <c r="B24053"/>
      <c r="C24053"/>
      <c r="D24053"/>
      <c r="E24053" s="148"/>
      <c r="F24053" s="148"/>
      <c r="G24053" s="149"/>
      <c r="H24053" s="148"/>
      <c r="I24053"/>
    </row>
    <row r="24054" spans="1:9" x14ac:dyDescent="0.25">
      <c r="A24054"/>
      <c r="B24054"/>
      <c r="C24054"/>
      <c r="D24054"/>
      <c r="E24054" s="148"/>
      <c r="F24054" s="148"/>
      <c r="G24054" s="149"/>
      <c r="H24054" s="148"/>
      <c r="I24054"/>
    </row>
    <row r="24055" spans="1:9" x14ac:dyDescent="0.25">
      <c r="A24055"/>
      <c r="B24055"/>
      <c r="C24055"/>
      <c r="D24055"/>
      <c r="E24055" s="148"/>
      <c r="F24055" s="148"/>
      <c r="G24055" s="149"/>
      <c r="H24055" s="148"/>
      <c r="I24055"/>
    </row>
    <row r="24056" spans="1:9" x14ac:dyDescent="0.25">
      <c r="A24056"/>
      <c r="B24056"/>
      <c r="C24056"/>
      <c r="D24056"/>
      <c r="E24056" s="148"/>
      <c r="F24056" s="148"/>
      <c r="G24056" s="149"/>
      <c r="H24056" s="148"/>
      <c r="I24056"/>
    </row>
    <row r="24057" spans="1:9" x14ac:dyDescent="0.25">
      <c r="A24057"/>
      <c r="B24057"/>
      <c r="C24057"/>
      <c r="D24057"/>
      <c r="E24057" s="148"/>
      <c r="F24057" s="148"/>
      <c r="G24057" s="149"/>
      <c r="H24057" s="148"/>
      <c r="I24057"/>
    </row>
    <row r="24058" spans="1:9" x14ac:dyDescent="0.25">
      <c r="A24058"/>
      <c r="B24058"/>
      <c r="C24058"/>
      <c r="D24058"/>
      <c r="E24058" s="148"/>
      <c r="F24058" s="148"/>
      <c r="G24058" s="149"/>
      <c r="H24058" s="148"/>
      <c r="I24058"/>
    </row>
    <row r="24059" spans="1:9" x14ac:dyDescent="0.25">
      <c r="A24059"/>
      <c r="B24059"/>
      <c r="C24059"/>
      <c r="D24059"/>
      <c r="E24059" s="148"/>
      <c r="F24059" s="148"/>
      <c r="G24059" s="149"/>
      <c r="H24059" s="148"/>
      <c r="I24059"/>
    </row>
    <row r="24060" spans="1:9" x14ac:dyDescent="0.25">
      <c r="A24060"/>
      <c r="B24060"/>
      <c r="C24060"/>
      <c r="D24060"/>
      <c r="E24060" s="148"/>
      <c r="F24060" s="148"/>
      <c r="G24060" s="149"/>
      <c r="H24060" s="148"/>
      <c r="I24060"/>
    </row>
    <row r="24061" spans="1:9" x14ac:dyDescent="0.25">
      <c r="A24061"/>
      <c r="B24061"/>
      <c r="C24061"/>
      <c r="D24061"/>
      <c r="E24061" s="148"/>
      <c r="F24061" s="148"/>
      <c r="G24061" s="149"/>
      <c r="H24061" s="148"/>
      <c r="I24061"/>
    </row>
    <row r="24062" spans="1:9" x14ac:dyDescent="0.25">
      <c r="A24062"/>
      <c r="B24062"/>
      <c r="C24062"/>
      <c r="D24062"/>
      <c r="E24062" s="148"/>
      <c r="F24062" s="148"/>
      <c r="G24062" s="149"/>
      <c r="H24062" s="148"/>
      <c r="I24062"/>
    </row>
    <row r="24063" spans="1:9" x14ac:dyDescent="0.25">
      <c r="A24063"/>
      <c r="B24063"/>
      <c r="C24063"/>
      <c r="D24063"/>
      <c r="E24063" s="148"/>
      <c r="F24063" s="148"/>
      <c r="G24063" s="149"/>
      <c r="H24063" s="148"/>
      <c r="I24063"/>
    </row>
    <row r="24064" spans="1:9" x14ac:dyDescent="0.25">
      <c r="A24064"/>
      <c r="B24064"/>
      <c r="C24064"/>
      <c r="D24064"/>
      <c r="E24064" s="148"/>
      <c r="F24064" s="148"/>
      <c r="G24064" s="149"/>
      <c r="H24064" s="148"/>
      <c r="I24064"/>
    </row>
    <row r="24065" spans="1:9" x14ac:dyDescent="0.25">
      <c r="A24065"/>
      <c r="B24065"/>
      <c r="C24065"/>
      <c r="D24065"/>
      <c r="E24065" s="148"/>
      <c r="F24065" s="148"/>
      <c r="G24065" s="149"/>
      <c r="H24065" s="148"/>
      <c r="I24065"/>
    </row>
    <row r="24066" spans="1:9" x14ac:dyDescent="0.25">
      <c r="A24066"/>
      <c r="B24066"/>
      <c r="C24066"/>
      <c r="D24066"/>
      <c r="E24066" s="148"/>
      <c r="F24066" s="148"/>
      <c r="G24066" s="149"/>
      <c r="H24066" s="148"/>
      <c r="I24066"/>
    </row>
    <row r="24067" spans="1:9" x14ac:dyDescent="0.25">
      <c r="A24067"/>
      <c r="B24067"/>
      <c r="C24067"/>
      <c r="D24067"/>
      <c r="E24067" s="148"/>
      <c r="F24067" s="148"/>
      <c r="G24067" s="149"/>
      <c r="H24067" s="148"/>
      <c r="I24067"/>
    </row>
    <row r="24068" spans="1:9" x14ac:dyDescent="0.25">
      <c r="A24068"/>
      <c r="B24068"/>
      <c r="C24068"/>
      <c r="D24068"/>
      <c r="E24068" s="148"/>
      <c r="F24068" s="148"/>
      <c r="G24068" s="149"/>
      <c r="H24068" s="148"/>
      <c r="I24068"/>
    </row>
    <row r="24069" spans="1:9" x14ac:dyDescent="0.25">
      <c r="A24069"/>
      <c r="B24069"/>
      <c r="C24069"/>
      <c r="D24069"/>
      <c r="E24069" s="148"/>
      <c r="F24069" s="148"/>
      <c r="G24069" s="149"/>
      <c r="H24069" s="148"/>
      <c r="I24069"/>
    </row>
    <row r="24070" spans="1:9" x14ac:dyDescent="0.25">
      <c r="A24070"/>
      <c r="B24070"/>
      <c r="C24070"/>
      <c r="D24070"/>
      <c r="E24070" s="148"/>
      <c r="F24070" s="148"/>
      <c r="G24070" s="149"/>
      <c r="H24070" s="148"/>
      <c r="I24070"/>
    </row>
    <row r="24071" spans="1:9" x14ac:dyDescent="0.25">
      <c r="A24071"/>
      <c r="B24071"/>
      <c r="C24071"/>
      <c r="D24071"/>
      <c r="E24071" s="148"/>
      <c r="F24071" s="148"/>
      <c r="G24071" s="149"/>
      <c r="H24071" s="148"/>
      <c r="I24071"/>
    </row>
    <row r="24072" spans="1:9" x14ac:dyDescent="0.25">
      <c r="A24072"/>
      <c r="B24072"/>
      <c r="C24072"/>
      <c r="D24072"/>
      <c r="E24072" s="148"/>
      <c r="F24072" s="148"/>
      <c r="G24072" s="149"/>
      <c r="H24072" s="148"/>
      <c r="I24072"/>
    </row>
    <row r="24073" spans="1:9" x14ac:dyDescent="0.25">
      <c r="A24073"/>
      <c r="B24073"/>
      <c r="C24073"/>
      <c r="D24073"/>
      <c r="E24073" s="148"/>
      <c r="F24073" s="148"/>
      <c r="G24073" s="149"/>
      <c r="H24073" s="148"/>
      <c r="I24073"/>
    </row>
    <row r="24074" spans="1:9" x14ac:dyDescent="0.25">
      <c r="A24074"/>
      <c r="B24074"/>
      <c r="C24074"/>
      <c r="D24074"/>
      <c r="E24074" s="148"/>
      <c r="F24074" s="148"/>
      <c r="G24074" s="149"/>
      <c r="H24074" s="148"/>
      <c r="I24074"/>
    </row>
    <row r="24075" spans="1:9" x14ac:dyDescent="0.25">
      <c r="A24075"/>
      <c r="B24075"/>
      <c r="C24075"/>
      <c r="D24075"/>
      <c r="E24075" s="148"/>
      <c r="F24075" s="148"/>
      <c r="G24075" s="149"/>
      <c r="H24075" s="148"/>
      <c r="I24075"/>
    </row>
    <row r="24076" spans="1:9" x14ac:dyDescent="0.25">
      <c r="A24076"/>
      <c r="B24076"/>
      <c r="C24076"/>
      <c r="D24076"/>
      <c r="E24076" s="148"/>
      <c r="F24076" s="148"/>
      <c r="G24076" s="149"/>
      <c r="H24076" s="148"/>
      <c r="I24076"/>
    </row>
    <row r="24077" spans="1:9" x14ac:dyDescent="0.25">
      <c r="A24077"/>
      <c r="B24077"/>
      <c r="C24077"/>
      <c r="D24077"/>
      <c r="E24077" s="148"/>
      <c r="F24077" s="148"/>
      <c r="G24077" s="149"/>
      <c r="H24077" s="148"/>
      <c r="I24077"/>
    </row>
    <row r="24078" spans="1:9" x14ac:dyDescent="0.25">
      <c r="A24078"/>
      <c r="B24078"/>
      <c r="C24078"/>
      <c r="D24078"/>
      <c r="E24078" s="148"/>
      <c r="F24078" s="148"/>
      <c r="G24078" s="149"/>
      <c r="H24078" s="148"/>
      <c r="I24078"/>
    </row>
    <row r="24079" spans="1:9" x14ac:dyDescent="0.25">
      <c r="A24079"/>
      <c r="B24079"/>
      <c r="C24079"/>
      <c r="D24079"/>
      <c r="E24079" s="148"/>
      <c r="F24079" s="148"/>
      <c r="G24079" s="149"/>
      <c r="H24079" s="148"/>
      <c r="I24079"/>
    </row>
    <row r="24080" spans="1:9" x14ac:dyDescent="0.25">
      <c r="A24080"/>
      <c r="B24080"/>
      <c r="C24080"/>
      <c r="D24080"/>
      <c r="E24080" s="148"/>
      <c r="F24080" s="148"/>
      <c r="G24080" s="149"/>
      <c r="H24080" s="148"/>
      <c r="I24080"/>
    </row>
    <row r="24081" spans="1:9" x14ac:dyDescent="0.25">
      <c r="A24081"/>
      <c r="B24081"/>
      <c r="C24081"/>
      <c r="D24081"/>
      <c r="E24081" s="148"/>
      <c r="F24081" s="148"/>
      <c r="G24081" s="149"/>
      <c r="H24081" s="148"/>
      <c r="I24081"/>
    </row>
    <row r="24082" spans="1:9" x14ac:dyDescent="0.25">
      <c r="A24082"/>
      <c r="B24082"/>
      <c r="C24082"/>
      <c r="D24082"/>
      <c r="E24082" s="148"/>
      <c r="F24082" s="148"/>
      <c r="G24082" s="149"/>
      <c r="H24082" s="148"/>
      <c r="I24082"/>
    </row>
    <row r="24083" spans="1:9" x14ac:dyDescent="0.25">
      <c r="A24083"/>
      <c r="B24083"/>
      <c r="C24083"/>
      <c r="D24083"/>
      <c r="E24083" s="148"/>
      <c r="F24083" s="148"/>
      <c r="G24083" s="149"/>
      <c r="H24083" s="148"/>
      <c r="I24083"/>
    </row>
    <row r="24084" spans="1:9" x14ac:dyDescent="0.25">
      <c r="A24084"/>
      <c r="B24084"/>
      <c r="C24084"/>
      <c r="D24084"/>
      <c r="E24084" s="148"/>
      <c r="F24084" s="148"/>
      <c r="G24084" s="149"/>
      <c r="H24084" s="148"/>
      <c r="I24084"/>
    </row>
    <row r="24085" spans="1:9" x14ac:dyDescent="0.25">
      <c r="A24085"/>
      <c r="B24085"/>
      <c r="C24085"/>
      <c r="D24085"/>
      <c r="E24085" s="148"/>
      <c r="F24085" s="148"/>
      <c r="G24085" s="149"/>
      <c r="H24085" s="148"/>
      <c r="I24085"/>
    </row>
    <row r="24086" spans="1:9" x14ac:dyDescent="0.25">
      <c r="A24086"/>
      <c r="B24086"/>
      <c r="C24086"/>
      <c r="D24086"/>
      <c r="E24086" s="148"/>
      <c r="F24086" s="148"/>
      <c r="G24086" s="149"/>
      <c r="H24086" s="148"/>
      <c r="I24086"/>
    </row>
    <row r="24087" spans="1:9" x14ac:dyDescent="0.25">
      <c r="A24087"/>
      <c r="B24087"/>
      <c r="C24087"/>
      <c r="D24087"/>
      <c r="E24087" s="148"/>
      <c r="F24087" s="148"/>
      <c r="G24087" s="149"/>
      <c r="H24087" s="148"/>
      <c r="I24087"/>
    </row>
    <row r="24088" spans="1:9" x14ac:dyDescent="0.25">
      <c r="A24088"/>
      <c r="B24088"/>
      <c r="C24088"/>
      <c r="D24088"/>
      <c r="E24088" s="148"/>
      <c r="F24088" s="148"/>
      <c r="G24088" s="149"/>
      <c r="H24088" s="148"/>
      <c r="I24088"/>
    </row>
    <row r="24089" spans="1:9" x14ac:dyDescent="0.25">
      <c r="A24089"/>
      <c r="B24089"/>
      <c r="C24089"/>
      <c r="D24089"/>
      <c r="E24089" s="148"/>
      <c r="F24089" s="148"/>
      <c r="G24089" s="149"/>
      <c r="H24089" s="148"/>
      <c r="I24089"/>
    </row>
    <row r="24090" spans="1:9" x14ac:dyDescent="0.25">
      <c r="A24090"/>
      <c r="B24090"/>
      <c r="C24090"/>
      <c r="D24090"/>
      <c r="E24090" s="148"/>
      <c r="F24090" s="148"/>
      <c r="G24090" s="149"/>
      <c r="H24090" s="148"/>
      <c r="I24090"/>
    </row>
    <row r="24091" spans="1:9" x14ac:dyDescent="0.25">
      <c r="A24091"/>
      <c r="B24091"/>
      <c r="C24091"/>
      <c r="D24091"/>
      <c r="E24091" s="148"/>
      <c r="F24091" s="148"/>
      <c r="G24091" s="149"/>
      <c r="H24091" s="148"/>
      <c r="I24091"/>
    </row>
    <row r="24092" spans="1:9" x14ac:dyDescent="0.25">
      <c r="A24092"/>
      <c r="B24092"/>
      <c r="C24092"/>
      <c r="D24092"/>
      <c r="E24092" s="148"/>
      <c r="F24092" s="148"/>
      <c r="G24092" s="149"/>
      <c r="H24092" s="148"/>
      <c r="I24092"/>
    </row>
    <row r="24093" spans="1:9" x14ac:dyDescent="0.25">
      <c r="A24093"/>
      <c r="B24093"/>
      <c r="C24093"/>
      <c r="D24093"/>
      <c r="E24093" s="148"/>
      <c r="F24093" s="148"/>
      <c r="G24093" s="149"/>
      <c r="H24093" s="148"/>
      <c r="I24093"/>
    </row>
    <row r="24094" spans="1:9" x14ac:dyDescent="0.25">
      <c r="A24094"/>
      <c r="B24094"/>
      <c r="C24094"/>
      <c r="D24094"/>
      <c r="E24094" s="148"/>
      <c r="F24094" s="148"/>
      <c r="G24094" s="149"/>
      <c r="H24094" s="148"/>
      <c r="I24094"/>
    </row>
    <row r="24095" spans="1:9" x14ac:dyDescent="0.25">
      <c r="A24095"/>
      <c r="B24095"/>
      <c r="C24095"/>
      <c r="D24095"/>
      <c r="E24095" s="148"/>
      <c r="F24095" s="148"/>
      <c r="G24095" s="149"/>
      <c r="H24095" s="148"/>
      <c r="I24095"/>
    </row>
    <row r="24096" spans="1:9" x14ac:dyDescent="0.25">
      <c r="A24096"/>
      <c r="B24096"/>
      <c r="C24096"/>
      <c r="D24096"/>
      <c r="E24096" s="148"/>
      <c r="F24096" s="148"/>
      <c r="G24096" s="149"/>
      <c r="H24096" s="148"/>
      <c r="I24096"/>
    </row>
    <row r="24097" spans="1:9" x14ac:dyDescent="0.25">
      <c r="A24097"/>
      <c r="B24097"/>
      <c r="C24097"/>
      <c r="D24097"/>
      <c r="E24097" s="148"/>
      <c r="F24097" s="148"/>
      <c r="G24097" s="149"/>
      <c r="H24097" s="148"/>
      <c r="I24097"/>
    </row>
    <row r="24098" spans="1:9" x14ac:dyDescent="0.25">
      <c r="A24098"/>
      <c r="B24098"/>
      <c r="C24098"/>
      <c r="D24098"/>
      <c r="E24098" s="148"/>
      <c r="F24098" s="148"/>
      <c r="G24098" s="149"/>
      <c r="H24098" s="148"/>
      <c r="I24098"/>
    </row>
    <row r="24099" spans="1:9" x14ac:dyDescent="0.25">
      <c r="A24099"/>
      <c r="B24099"/>
      <c r="C24099"/>
      <c r="D24099"/>
      <c r="E24099" s="148"/>
      <c r="F24099" s="148"/>
      <c r="G24099" s="149"/>
      <c r="H24099" s="148"/>
      <c r="I24099"/>
    </row>
    <row r="24100" spans="1:9" x14ac:dyDescent="0.25">
      <c r="A24100"/>
      <c r="B24100"/>
      <c r="C24100"/>
      <c r="D24100"/>
      <c r="E24100" s="148"/>
      <c r="F24100" s="148"/>
      <c r="G24100" s="149"/>
      <c r="H24100" s="148"/>
      <c r="I24100"/>
    </row>
    <row r="24101" spans="1:9" x14ac:dyDescent="0.25">
      <c r="A24101"/>
      <c r="B24101"/>
      <c r="C24101"/>
      <c r="D24101"/>
      <c r="E24101" s="148"/>
      <c r="F24101" s="148"/>
      <c r="G24101" s="149"/>
      <c r="H24101" s="148"/>
      <c r="I24101"/>
    </row>
    <row r="24102" spans="1:9" x14ac:dyDescent="0.25">
      <c r="A24102"/>
      <c r="B24102"/>
      <c r="C24102"/>
      <c r="D24102"/>
      <c r="E24102" s="148"/>
      <c r="F24102" s="148"/>
      <c r="G24102" s="149"/>
      <c r="H24102" s="148"/>
      <c r="I24102"/>
    </row>
    <row r="24103" spans="1:9" x14ac:dyDescent="0.25">
      <c r="A24103"/>
      <c r="B24103"/>
      <c r="C24103"/>
      <c r="D24103"/>
      <c r="E24103" s="148"/>
      <c r="F24103" s="148"/>
      <c r="G24103" s="149"/>
      <c r="H24103" s="148"/>
      <c r="I24103"/>
    </row>
    <row r="24104" spans="1:9" x14ac:dyDescent="0.25">
      <c r="A24104"/>
      <c r="B24104"/>
      <c r="C24104"/>
      <c r="D24104"/>
      <c r="E24104" s="148"/>
      <c r="F24104" s="148"/>
      <c r="G24104" s="149"/>
      <c r="H24104" s="148"/>
      <c r="I24104"/>
    </row>
    <row r="24105" spans="1:9" x14ac:dyDescent="0.25">
      <c r="A24105"/>
      <c r="B24105"/>
      <c r="C24105"/>
      <c r="D24105"/>
      <c r="E24105" s="148"/>
      <c r="F24105" s="148"/>
      <c r="G24105" s="149"/>
      <c r="H24105" s="148"/>
      <c r="I24105"/>
    </row>
    <row r="24106" spans="1:9" x14ac:dyDescent="0.25">
      <c r="A24106"/>
      <c r="B24106"/>
      <c r="C24106"/>
      <c r="D24106"/>
      <c r="E24106" s="148"/>
      <c r="F24106" s="148"/>
      <c r="G24106" s="149"/>
      <c r="H24106" s="148"/>
      <c r="I24106"/>
    </row>
    <row r="24107" spans="1:9" x14ac:dyDescent="0.25">
      <c r="A24107"/>
      <c r="B24107"/>
      <c r="C24107"/>
      <c r="D24107"/>
      <c r="E24107" s="148"/>
      <c r="F24107" s="148"/>
      <c r="G24107" s="149"/>
      <c r="H24107" s="148"/>
      <c r="I24107"/>
    </row>
    <row r="24108" spans="1:9" x14ac:dyDescent="0.25">
      <c r="A24108"/>
      <c r="B24108"/>
      <c r="C24108"/>
      <c r="D24108"/>
      <c r="E24108" s="148"/>
      <c r="F24108" s="148"/>
      <c r="G24108" s="149"/>
      <c r="H24108" s="148"/>
      <c r="I24108"/>
    </row>
    <row r="24109" spans="1:9" x14ac:dyDescent="0.25">
      <c r="A24109"/>
      <c r="B24109"/>
      <c r="C24109"/>
      <c r="D24109"/>
      <c r="E24109" s="148"/>
      <c r="F24109" s="148"/>
      <c r="G24109" s="149"/>
      <c r="H24109" s="148"/>
      <c r="I24109"/>
    </row>
    <row r="24110" spans="1:9" x14ac:dyDescent="0.25">
      <c r="A24110"/>
      <c r="B24110"/>
      <c r="C24110"/>
      <c r="D24110"/>
      <c r="E24110" s="148"/>
      <c r="F24110" s="148"/>
      <c r="G24110" s="149"/>
      <c r="H24110" s="148"/>
      <c r="I24110"/>
    </row>
    <row r="24111" spans="1:9" x14ac:dyDescent="0.25">
      <c r="A24111"/>
      <c r="B24111"/>
      <c r="C24111"/>
      <c r="D24111"/>
      <c r="E24111" s="148"/>
      <c r="F24111" s="148"/>
      <c r="G24111" s="149"/>
      <c r="H24111" s="148"/>
      <c r="I24111"/>
    </row>
    <row r="24112" spans="1:9" x14ac:dyDescent="0.25">
      <c r="A24112"/>
      <c r="B24112"/>
      <c r="C24112"/>
      <c r="D24112"/>
      <c r="E24112" s="148"/>
      <c r="F24112" s="148"/>
      <c r="G24112" s="149"/>
      <c r="H24112" s="148"/>
      <c r="I24112"/>
    </row>
    <row r="24113" spans="1:9" x14ac:dyDescent="0.25">
      <c r="A24113"/>
      <c r="B24113"/>
      <c r="C24113"/>
      <c r="D24113"/>
      <c r="E24113" s="148"/>
      <c r="F24113" s="148"/>
      <c r="G24113" s="149"/>
      <c r="H24113" s="148"/>
      <c r="I24113"/>
    </row>
    <row r="24114" spans="1:9" x14ac:dyDescent="0.25">
      <c r="A24114"/>
      <c r="B24114"/>
      <c r="C24114"/>
      <c r="D24114"/>
      <c r="E24114" s="148"/>
      <c r="F24114" s="148"/>
      <c r="G24114" s="149"/>
      <c r="H24114" s="148"/>
      <c r="I24114"/>
    </row>
    <row r="24115" spans="1:9" x14ac:dyDescent="0.25">
      <c r="A24115"/>
      <c r="B24115"/>
      <c r="C24115"/>
      <c r="D24115"/>
      <c r="E24115" s="148"/>
      <c r="F24115" s="148"/>
      <c r="G24115" s="149"/>
      <c r="H24115" s="148"/>
      <c r="I24115"/>
    </row>
    <row r="24116" spans="1:9" x14ac:dyDescent="0.25">
      <c r="A24116"/>
      <c r="B24116"/>
      <c r="C24116"/>
      <c r="D24116"/>
      <c r="E24116" s="148"/>
      <c r="F24116" s="148"/>
      <c r="G24116" s="149"/>
      <c r="H24116" s="148"/>
      <c r="I24116"/>
    </row>
    <row r="24117" spans="1:9" x14ac:dyDescent="0.25">
      <c r="A24117"/>
      <c r="B24117"/>
      <c r="C24117"/>
      <c r="D24117"/>
      <c r="E24117" s="148"/>
      <c r="F24117" s="148"/>
      <c r="G24117" s="149"/>
      <c r="H24117" s="148"/>
      <c r="I24117"/>
    </row>
    <row r="24118" spans="1:9" x14ac:dyDescent="0.25">
      <c r="A24118"/>
      <c r="B24118"/>
      <c r="C24118"/>
      <c r="D24118"/>
      <c r="E24118" s="148"/>
      <c r="F24118" s="148"/>
      <c r="G24118" s="149"/>
      <c r="H24118" s="148"/>
      <c r="I24118"/>
    </row>
    <row r="24119" spans="1:9" x14ac:dyDescent="0.25">
      <c r="A24119"/>
      <c r="B24119"/>
      <c r="C24119"/>
      <c r="D24119"/>
      <c r="E24119" s="148"/>
      <c r="F24119" s="148"/>
      <c r="G24119" s="149"/>
      <c r="H24119" s="148"/>
      <c r="I24119"/>
    </row>
    <row r="24120" spans="1:9" x14ac:dyDescent="0.25">
      <c r="A24120"/>
      <c r="B24120"/>
      <c r="C24120"/>
      <c r="D24120"/>
      <c r="E24120" s="148"/>
      <c r="F24120" s="148"/>
      <c r="G24120" s="149"/>
      <c r="H24120" s="148"/>
      <c r="I24120"/>
    </row>
    <row r="24121" spans="1:9" x14ac:dyDescent="0.25">
      <c r="A24121"/>
      <c r="B24121"/>
      <c r="C24121"/>
      <c r="D24121"/>
      <c r="E24121" s="148"/>
      <c r="F24121" s="148"/>
      <c r="G24121" s="149"/>
      <c r="H24121" s="148"/>
      <c r="I24121"/>
    </row>
    <row r="24122" spans="1:9" x14ac:dyDescent="0.25">
      <c r="A24122"/>
      <c r="B24122"/>
      <c r="C24122"/>
      <c r="D24122"/>
      <c r="E24122" s="148"/>
      <c r="F24122" s="148"/>
      <c r="G24122" s="149"/>
      <c r="H24122" s="148"/>
      <c r="I24122"/>
    </row>
    <row r="24123" spans="1:9" x14ac:dyDescent="0.25">
      <c r="A24123"/>
      <c r="B24123"/>
      <c r="C24123"/>
      <c r="D24123"/>
      <c r="E24123" s="148"/>
      <c r="F24123" s="148"/>
      <c r="G24123" s="149"/>
      <c r="H24123" s="148"/>
      <c r="I24123"/>
    </row>
    <row r="24124" spans="1:9" x14ac:dyDescent="0.25">
      <c r="A24124"/>
      <c r="B24124"/>
      <c r="C24124"/>
      <c r="D24124"/>
      <c r="E24124" s="148"/>
      <c r="F24124" s="148"/>
      <c r="G24124" s="149"/>
      <c r="H24124" s="148"/>
      <c r="I24124"/>
    </row>
    <row r="24125" spans="1:9" x14ac:dyDescent="0.25">
      <c r="A24125"/>
      <c r="B24125"/>
      <c r="C24125"/>
      <c r="D24125"/>
      <c r="E24125" s="148"/>
      <c r="F24125" s="148"/>
      <c r="G24125" s="149"/>
      <c r="H24125" s="148"/>
      <c r="I24125"/>
    </row>
    <row r="24126" spans="1:9" x14ac:dyDescent="0.25">
      <c r="A24126"/>
      <c r="B24126"/>
      <c r="C24126"/>
      <c r="D24126"/>
      <c r="E24126" s="148"/>
      <c r="F24126" s="148"/>
      <c r="G24126" s="149"/>
      <c r="H24126" s="148"/>
      <c r="I24126"/>
    </row>
    <row r="24127" spans="1:9" x14ac:dyDescent="0.25">
      <c r="A24127"/>
      <c r="B24127"/>
      <c r="C24127"/>
      <c r="D24127"/>
      <c r="E24127" s="148"/>
      <c r="F24127" s="148"/>
      <c r="G24127" s="149"/>
      <c r="H24127" s="148"/>
      <c r="I24127"/>
    </row>
    <row r="24128" spans="1:9" x14ac:dyDescent="0.25">
      <c r="A24128"/>
      <c r="B24128"/>
      <c r="C24128"/>
      <c r="D24128"/>
      <c r="E24128" s="148"/>
      <c r="F24128" s="148"/>
      <c r="G24128" s="149"/>
      <c r="H24128" s="148"/>
      <c r="I24128"/>
    </row>
    <row r="24129" spans="1:9" x14ac:dyDescent="0.25">
      <c r="A24129"/>
      <c r="B24129"/>
      <c r="C24129"/>
      <c r="D24129"/>
      <c r="E24129" s="148"/>
      <c r="F24129" s="148"/>
      <c r="G24129" s="149"/>
      <c r="H24129" s="148"/>
      <c r="I24129"/>
    </row>
    <row r="24130" spans="1:9" x14ac:dyDescent="0.25">
      <c r="A24130"/>
      <c r="B24130"/>
      <c r="C24130"/>
      <c r="D24130"/>
      <c r="E24130" s="148"/>
      <c r="F24130" s="148"/>
      <c r="G24130" s="149"/>
      <c r="H24130" s="148"/>
      <c r="I24130"/>
    </row>
    <row r="24131" spans="1:9" x14ac:dyDescent="0.25">
      <c r="A24131"/>
      <c r="B24131"/>
      <c r="C24131"/>
      <c r="D24131"/>
      <c r="E24131" s="148"/>
      <c r="F24131" s="148"/>
      <c r="G24131" s="149"/>
      <c r="H24131" s="148"/>
      <c r="I24131"/>
    </row>
    <row r="24132" spans="1:9" x14ac:dyDescent="0.25">
      <c r="A24132"/>
      <c r="B24132"/>
      <c r="C24132"/>
      <c r="D24132"/>
      <c r="E24132" s="148"/>
      <c r="F24132" s="148"/>
      <c r="G24132" s="149"/>
      <c r="H24132" s="148"/>
      <c r="I24132"/>
    </row>
    <row r="24133" spans="1:9" x14ac:dyDescent="0.25">
      <c r="A24133"/>
      <c r="B24133"/>
      <c r="C24133"/>
      <c r="D24133"/>
      <c r="E24133" s="148"/>
      <c r="F24133" s="148"/>
      <c r="G24133" s="149"/>
      <c r="H24133" s="148"/>
      <c r="I24133"/>
    </row>
    <row r="24134" spans="1:9" x14ac:dyDescent="0.25">
      <c r="A24134"/>
      <c r="B24134"/>
      <c r="C24134"/>
      <c r="D24134"/>
      <c r="E24134" s="148"/>
      <c r="F24134" s="148"/>
      <c r="G24134" s="149"/>
      <c r="H24134" s="148"/>
      <c r="I24134"/>
    </row>
    <row r="24135" spans="1:9" x14ac:dyDescent="0.25">
      <c r="A24135"/>
      <c r="B24135"/>
      <c r="C24135"/>
      <c r="D24135"/>
      <c r="E24135" s="148"/>
      <c r="F24135" s="148"/>
      <c r="G24135" s="149"/>
      <c r="H24135" s="148"/>
      <c r="I24135"/>
    </row>
    <row r="24136" spans="1:9" x14ac:dyDescent="0.25">
      <c r="A24136"/>
      <c r="B24136"/>
      <c r="C24136"/>
      <c r="D24136"/>
      <c r="E24136" s="148"/>
      <c r="F24136" s="148"/>
      <c r="G24136" s="149"/>
      <c r="H24136" s="148"/>
      <c r="I24136"/>
    </row>
    <row r="24137" spans="1:9" x14ac:dyDescent="0.25">
      <c r="A24137"/>
      <c r="B24137"/>
      <c r="C24137"/>
      <c r="D24137"/>
      <c r="E24137" s="148"/>
      <c r="F24137" s="148"/>
      <c r="G24137" s="149"/>
      <c r="H24137" s="148"/>
      <c r="I24137"/>
    </row>
    <row r="24138" spans="1:9" x14ac:dyDescent="0.25">
      <c r="A24138"/>
      <c r="B24138"/>
      <c r="C24138"/>
      <c r="D24138"/>
      <c r="E24138" s="148"/>
      <c r="F24138" s="148"/>
      <c r="G24138" s="149"/>
      <c r="H24138" s="148"/>
      <c r="I24138"/>
    </row>
    <row r="24139" spans="1:9" x14ac:dyDescent="0.25">
      <c r="A24139"/>
      <c r="B24139"/>
      <c r="C24139"/>
      <c r="D24139"/>
      <c r="E24139" s="148"/>
      <c r="F24139" s="148"/>
      <c r="G24139" s="149"/>
      <c r="H24139" s="148"/>
      <c r="I24139"/>
    </row>
    <row r="24140" spans="1:9" x14ac:dyDescent="0.25">
      <c r="A24140"/>
      <c r="B24140"/>
      <c r="C24140"/>
      <c r="D24140"/>
      <c r="E24140" s="148"/>
      <c r="F24140" s="148"/>
      <c r="G24140" s="149"/>
      <c r="H24140" s="148"/>
      <c r="I24140"/>
    </row>
    <row r="24141" spans="1:9" x14ac:dyDescent="0.25">
      <c r="A24141"/>
      <c r="B24141"/>
      <c r="C24141"/>
      <c r="D24141"/>
      <c r="E24141" s="148"/>
      <c r="F24141" s="148"/>
      <c r="G24141" s="149"/>
      <c r="H24141" s="148"/>
      <c r="I24141"/>
    </row>
    <row r="24142" spans="1:9" x14ac:dyDescent="0.25">
      <c r="A24142"/>
      <c r="B24142"/>
      <c r="C24142"/>
      <c r="D24142"/>
      <c r="E24142" s="148"/>
      <c r="F24142" s="148"/>
      <c r="G24142" s="149"/>
      <c r="H24142" s="148"/>
      <c r="I24142"/>
    </row>
    <row r="24143" spans="1:9" x14ac:dyDescent="0.25">
      <c r="A24143"/>
      <c r="B24143"/>
      <c r="C24143"/>
      <c r="D24143"/>
      <c r="E24143" s="148"/>
      <c r="F24143" s="148"/>
      <c r="G24143" s="149"/>
      <c r="H24143" s="148"/>
      <c r="I24143"/>
    </row>
    <row r="24144" spans="1:9" x14ac:dyDescent="0.25">
      <c r="A24144"/>
      <c r="B24144"/>
      <c r="C24144"/>
      <c r="D24144"/>
      <c r="E24144" s="148"/>
      <c r="F24144" s="148"/>
      <c r="G24144" s="149"/>
      <c r="H24144" s="148"/>
      <c r="I24144"/>
    </row>
    <row r="24145" spans="1:9" x14ac:dyDescent="0.25">
      <c r="A24145"/>
      <c r="B24145"/>
      <c r="C24145"/>
      <c r="D24145"/>
      <c r="E24145" s="148"/>
      <c r="F24145" s="148"/>
      <c r="G24145" s="149"/>
      <c r="H24145" s="148"/>
      <c r="I24145"/>
    </row>
    <row r="24146" spans="1:9" x14ac:dyDescent="0.25">
      <c r="A24146"/>
      <c r="B24146"/>
      <c r="C24146"/>
      <c r="D24146"/>
      <c r="E24146" s="148"/>
      <c r="F24146" s="148"/>
      <c r="G24146" s="149"/>
      <c r="H24146" s="148"/>
      <c r="I24146"/>
    </row>
    <row r="24147" spans="1:9" x14ac:dyDescent="0.25">
      <c r="A24147"/>
      <c r="B24147"/>
      <c r="C24147"/>
      <c r="D24147"/>
      <c r="E24147" s="148"/>
      <c r="F24147" s="148"/>
      <c r="G24147" s="149"/>
      <c r="H24147" s="148"/>
      <c r="I24147"/>
    </row>
    <row r="24148" spans="1:9" x14ac:dyDescent="0.25">
      <c r="A24148"/>
      <c r="B24148"/>
      <c r="C24148"/>
      <c r="D24148"/>
      <c r="E24148" s="148"/>
      <c r="F24148" s="148"/>
      <c r="G24148" s="149"/>
      <c r="H24148" s="148"/>
      <c r="I24148"/>
    </row>
    <row r="24149" spans="1:9" x14ac:dyDescent="0.25">
      <c r="A24149"/>
      <c r="B24149"/>
      <c r="C24149"/>
      <c r="D24149"/>
      <c r="E24149" s="148"/>
      <c r="F24149" s="148"/>
      <c r="G24149" s="149"/>
      <c r="H24149" s="148"/>
      <c r="I24149"/>
    </row>
    <row r="24150" spans="1:9" x14ac:dyDescent="0.25">
      <c r="A24150"/>
      <c r="B24150"/>
      <c r="C24150"/>
      <c r="D24150"/>
      <c r="E24150" s="148"/>
      <c r="F24150" s="148"/>
      <c r="G24150" s="149"/>
      <c r="H24150" s="148"/>
      <c r="I24150"/>
    </row>
    <row r="24151" spans="1:9" x14ac:dyDescent="0.25">
      <c r="A24151"/>
      <c r="B24151"/>
      <c r="C24151"/>
      <c r="D24151"/>
      <c r="E24151" s="148"/>
      <c r="F24151" s="148"/>
      <c r="G24151" s="149"/>
      <c r="H24151" s="148"/>
      <c r="I24151"/>
    </row>
    <row r="24152" spans="1:9" x14ac:dyDescent="0.25">
      <c r="A24152"/>
      <c r="B24152"/>
      <c r="C24152"/>
      <c r="D24152"/>
      <c r="E24152" s="148"/>
      <c r="F24152" s="148"/>
      <c r="G24152" s="149"/>
      <c r="H24152" s="148"/>
      <c r="I24152"/>
    </row>
    <row r="24153" spans="1:9" x14ac:dyDescent="0.25">
      <c r="A24153"/>
      <c r="B24153"/>
      <c r="C24153"/>
      <c r="D24153"/>
      <c r="E24153" s="148"/>
      <c r="F24153" s="148"/>
      <c r="G24153" s="149"/>
      <c r="H24153" s="148"/>
      <c r="I24153"/>
    </row>
    <row r="24154" spans="1:9" x14ac:dyDescent="0.25">
      <c r="A24154"/>
      <c r="B24154"/>
      <c r="C24154"/>
      <c r="D24154"/>
      <c r="E24154" s="148"/>
      <c r="F24154" s="148"/>
      <c r="G24154" s="149"/>
      <c r="H24154" s="148"/>
      <c r="I24154"/>
    </row>
    <row r="24155" spans="1:9" x14ac:dyDescent="0.25">
      <c r="A24155"/>
      <c r="B24155"/>
      <c r="C24155"/>
      <c r="D24155"/>
      <c r="E24155" s="148"/>
      <c r="F24155" s="148"/>
      <c r="G24155" s="149"/>
      <c r="H24155" s="148"/>
      <c r="I24155"/>
    </row>
    <row r="24156" spans="1:9" x14ac:dyDescent="0.25">
      <c r="A24156"/>
      <c r="B24156"/>
      <c r="C24156"/>
      <c r="D24156"/>
      <c r="E24156" s="148"/>
      <c r="F24156" s="148"/>
      <c r="G24156" s="149"/>
      <c r="H24156" s="148"/>
      <c r="I24156"/>
    </row>
    <row r="24157" spans="1:9" x14ac:dyDescent="0.25">
      <c r="A24157"/>
      <c r="B24157"/>
      <c r="C24157"/>
      <c r="D24157"/>
      <c r="E24157" s="148"/>
      <c r="F24157" s="148"/>
      <c r="G24157" s="149"/>
      <c r="H24157" s="148"/>
      <c r="I24157"/>
    </row>
    <row r="24158" spans="1:9" x14ac:dyDescent="0.25">
      <c r="A24158"/>
      <c r="B24158"/>
      <c r="C24158"/>
      <c r="D24158"/>
      <c r="E24158" s="148"/>
      <c r="F24158" s="148"/>
      <c r="G24158" s="149"/>
      <c r="H24158" s="148"/>
      <c r="I24158"/>
    </row>
    <row r="24159" spans="1:9" x14ac:dyDescent="0.25">
      <c r="A24159"/>
      <c r="B24159"/>
      <c r="C24159"/>
      <c r="D24159"/>
      <c r="E24159" s="148"/>
      <c r="F24159" s="148"/>
      <c r="G24159" s="149"/>
      <c r="H24159" s="148"/>
      <c r="I24159"/>
    </row>
    <row r="24160" spans="1:9" x14ac:dyDescent="0.25">
      <c r="A24160"/>
      <c r="B24160"/>
      <c r="C24160"/>
      <c r="D24160"/>
      <c r="E24160" s="148"/>
      <c r="F24160" s="148"/>
      <c r="G24160" s="149"/>
      <c r="H24160" s="148"/>
      <c r="I24160"/>
    </row>
    <row r="24161" spans="1:9" x14ac:dyDescent="0.25">
      <c r="A24161"/>
      <c r="B24161"/>
      <c r="C24161"/>
      <c r="D24161"/>
      <c r="E24161" s="148"/>
      <c r="F24161" s="148"/>
      <c r="G24161" s="149"/>
      <c r="H24161" s="148"/>
      <c r="I24161"/>
    </row>
    <row r="24162" spans="1:9" x14ac:dyDescent="0.25">
      <c r="A24162"/>
      <c r="B24162"/>
      <c r="C24162"/>
      <c r="D24162"/>
      <c r="E24162" s="148"/>
      <c r="F24162" s="148"/>
      <c r="G24162" s="149"/>
      <c r="H24162" s="148"/>
      <c r="I24162"/>
    </row>
    <row r="24163" spans="1:9" x14ac:dyDescent="0.25">
      <c r="A24163"/>
      <c r="B24163"/>
      <c r="C24163"/>
      <c r="D24163"/>
      <c r="E24163" s="148"/>
      <c r="F24163" s="148"/>
      <c r="G24163" s="149"/>
      <c r="H24163" s="148"/>
      <c r="I24163"/>
    </row>
    <row r="24164" spans="1:9" x14ac:dyDescent="0.25">
      <c r="A24164"/>
      <c r="B24164"/>
      <c r="C24164"/>
      <c r="D24164"/>
      <c r="E24164" s="148"/>
      <c r="F24164" s="148"/>
      <c r="G24164" s="149"/>
      <c r="H24164" s="148"/>
      <c r="I24164"/>
    </row>
    <row r="24165" spans="1:9" x14ac:dyDescent="0.25">
      <c r="A24165"/>
      <c r="B24165"/>
      <c r="C24165"/>
      <c r="D24165"/>
      <c r="E24165" s="148"/>
      <c r="F24165" s="148"/>
      <c r="G24165" s="149"/>
      <c r="H24165" s="148"/>
      <c r="I24165"/>
    </row>
    <row r="24166" spans="1:9" x14ac:dyDescent="0.25">
      <c r="A24166"/>
      <c r="B24166"/>
      <c r="C24166"/>
      <c r="D24166"/>
      <c r="E24166" s="148"/>
      <c r="F24166" s="148"/>
      <c r="G24166" s="149"/>
      <c r="H24166" s="148"/>
      <c r="I24166"/>
    </row>
    <row r="24167" spans="1:9" x14ac:dyDescent="0.25">
      <c r="A24167"/>
      <c r="B24167"/>
      <c r="C24167"/>
      <c r="D24167"/>
      <c r="E24167" s="148"/>
      <c r="F24167" s="148"/>
      <c r="G24167" s="149"/>
      <c r="H24167" s="148"/>
      <c r="I24167"/>
    </row>
    <row r="24168" spans="1:9" x14ac:dyDescent="0.25">
      <c r="A24168"/>
      <c r="B24168"/>
      <c r="C24168"/>
      <c r="D24168"/>
      <c r="E24168" s="148"/>
      <c r="F24168" s="148"/>
      <c r="G24168" s="149"/>
      <c r="H24168" s="148"/>
      <c r="I24168"/>
    </row>
    <row r="24169" spans="1:9" x14ac:dyDescent="0.25">
      <c r="A24169"/>
      <c r="B24169"/>
      <c r="C24169"/>
      <c r="D24169"/>
      <c r="E24169" s="148"/>
      <c r="F24169" s="148"/>
      <c r="G24169" s="149"/>
      <c r="H24169" s="148"/>
      <c r="I24169"/>
    </row>
    <row r="24170" spans="1:9" x14ac:dyDescent="0.25">
      <c r="A24170"/>
      <c r="B24170"/>
      <c r="C24170"/>
      <c r="D24170"/>
      <c r="E24170" s="148"/>
      <c r="F24170" s="148"/>
      <c r="G24170" s="149"/>
      <c r="H24170" s="148"/>
      <c r="I24170"/>
    </row>
    <row r="24171" spans="1:9" x14ac:dyDescent="0.25">
      <c r="A24171"/>
      <c r="B24171"/>
      <c r="C24171"/>
      <c r="D24171"/>
      <c r="E24171" s="148"/>
      <c r="F24171" s="148"/>
      <c r="G24171" s="149"/>
      <c r="H24171" s="148"/>
      <c r="I24171"/>
    </row>
    <row r="24172" spans="1:9" x14ac:dyDescent="0.25">
      <c r="A24172"/>
      <c r="B24172"/>
      <c r="C24172"/>
      <c r="D24172"/>
      <c r="E24172" s="148"/>
      <c r="F24172" s="148"/>
      <c r="G24172" s="149"/>
      <c r="H24172" s="148"/>
      <c r="I24172"/>
    </row>
    <row r="24173" spans="1:9" x14ac:dyDescent="0.25">
      <c r="A24173"/>
      <c r="B24173"/>
      <c r="C24173"/>
      <c r="D24173"/>
      <c r="E24173" s="148"/>
      <c r="F24173" s="148"/>
      <c r="G24173" s="149"/>
      <c r="H24173" s="148"/>
      <c r="I24173"/>
    </row>
    <row r="24174" spans="1:9" x14ac:dyDescent="0.25">
      <c r="A24174"/>
      <c r="B24174"/>
      <c r="C24174"/>
      <c r="D24174"/>
      <c r="E24174" s="148"/>
      <c r="F24174" s="148"/>
      <c r="G24174" s="149"/>
      <c r="H24174" s="148"/>
      <c r="I24174"/>
    </row>
    <row r="24175" spans="1:9" x14ac:dyDescent="0.25">
      <c r="A24175"/>
      <c r="B24175"/>
      <c r="C24175"/>
      <c r="D24175"/>
      <c r="E24175" s="148"/>
      <c r="F24175" s="148"/>
      <c r="G24175" s="149"/>
      <c r="H24175" s="148"/>
      <c r="I24175"/>
    </row>
    <row r="24176" spans="1:9" x14ac:dyDescent="0.25">
      <c r="A24176"/>
      <c r="B24176"/>
      <c r="C24176"/>
      <c r="D24176"/>
      <c r="E24176" s="148"/>
      <c r="F24176" s="148"/>
      <c r="G24176" s="149"/>
      <c r="H24176" s="148"/>
      <c r="I24176"/>
    </row>
    <row r="24177" spans="1:9" x14ac:dyDescent="0.25">
      <c r="A24177"/>
      <c r="B24177"/>
      <c r="C24177"/>
      <c r="D24177"/>
      <c r="E24177" s="148"/>
      <c r="F24177" s="148"/>
      <c r="G24177" s="149"/>
      <c r="H24177" s="148"/>
      <c r="I24177"/>
    </row>
    <row r="24178" spans="1:9" x14ac:dyDescent="0.25">
      <c r="A24178"/>
      <c r="B24178"/>
      <c r="C24178"/>
      <c r="D24178"/>
      <c r="E24178" s="148"/>
      <c r="F24178" s="148"/>
      <c r="G24178" s="149"/>
      <c r="H24178" s="148"/>
      <c r="I24178"/>
    </row>
    <row r="24179" spans="1:9" x14ac:dyDescent="0.25">
      <c r="A24179"/>
      <c r="B24179"/>
      <c r="C24179"/>
      <c r="D24179"/>
      <c r="E24179" s="148"/>
      <c r="F24179" s="148"/>
      <c r="G24179" s="149"/>
      <c r="H24179" s="148"/>
      <c r="I24179"/>
    </row>
    <row r="24180" spans="1:9" x14ac:dyDescent="0.25">
      <c r="A24180"/>
      <c r="B24180"/>
      <c r="C24180"/>
      <c r="D24180"/>
      <c r="E24180" s="148"/>
      <c r="F24180" s="148"/>
      <c r="G24180" s="149"/>
      <c r="H24180" s="148"/>
      <c r="I24180"/>
    </row>
    <row r="24181" spans="1:9" x14ac:dyDescent="0.25">
      <c r="A24181"/>
      <c r="B24181"/>
      <c r="C24181"/>
      <c r="D24181"/>
      <c r="E24181" s="148"/>
      <c r="F24181" s="148"/>
      <c r="G24181" s="149"/>
      <c r="H24181" s="148"/>
      <c r="I24181"/>
    </row>
    <row r="24182" spans="1:9" x14ac:dyDescent="0.25">
      <c r="A24182"/>
      <c r="B24182"/>
      <c r="C24182"/>
      <c r="D24182"/>
      <c r="E24182" s="148"/>
      <c r="F24182" s="148"/>
      <c r="G24182" s="149"/>
      <c r="H24182" s="148"/>
      <c r="I24182"/>
    </row>
    <row r="24183" spans="1:9" x14ac:dyDescent="0.25">
      <c r="A24183"/>
      <c r="B24183"/>
      <c r="C24183"/>
      <c r="D24183"/>
      <c r="E24183" s="148"/>
      <c r="F24183" s="148"/>
      <c r="G24183" s="149"/>
      <c r="H24183" s="148"/>
      <c r="I24183"/>
    </row>
    <row r="24184" spans="1:9" x14ac:dyDescent="0.25">
      <c r="A24184"/>
      <c r="B24184"/>
      <c r="C24184"/>
      <c r="D24184"/>
      <c r="E24184" s="148"/>
      <c r="F24184" s="148"/>
      <c r="G24184" s="149"/>
      <c r="H24184" s="148"/>
      <c r="I24184"/>
    </row>
    <row r="24185" spans="1:9" x14ac:dyDescent="0.25">
      <c r="A24185"/>
      <c r="B24185"/>
      <c r="C24185"/>
      <c r="D24185"/>
      <c r="E24185" s="148"/>
      <c r="F24185" s="148"/>
      <c r="G24185" s="149"/>
      <c r="H24185" s="148"/>
      <c r="I24185"/>
    </row>
    <row r="24186" spans="1:9" x14ac:dyDescent="0.25">
      <c r="A24186"/>
      <c r="B24186"/>
      <c r="C24186"/>
      <c r="D24186"/>
      <c r="E24186" s="148"/>
      <c r="F24186" s="148"/>
      <c r="G24186" s="149"/>
      <c r="H24186" s="148"/>
      <c r="I24186"/>
    </row>
    <row r="24187" spans="1:9" x14ac:dyDescent="0.25">
      <c r="A24187"/>
      <c r="B24187"/>
      <c r="C24187"/>
      <c r="D24187"/>
      <c r="E24187" s="148"/>
      <c r="F24187" s="148"/>
      <c r="G24187" s="149"/>
      <c r="H24187" s="148"/>
      <c r="I24187"/>
    </row>
    <row r="24188" spans="1:9" x14ac:dyDescent="0.25">
      <c r="A24188"/>
      <c r="B24188"/>
      <c r="C24188"/>
      <c r="D24188"/>
      <c r="E24188" s="148"/>
      <c r="F24188" s="148"/>
      <c r="G24188" s="149"/>
      <c r="H24188" s="148"/>
      <c r="I24188"/>
    </row>
    <row r="24189" spans="1:9" x14ac:dyDescent="0.25">
      <c r="A24189"/>
      <c r="B24189"/>
      <c r="C24189"/>
      <c r="D24189"/>
      <c r="E24189" s="148"/>
      <c r="F24189" s="148"/>
      <c r="G24189" s="149"/>
      <c r="H24189" s="148"/>
      <c r="I24189"/>
    </row>
    <row r="24190" spans="1:9" x14ac:dyDescent="0.25">
      <c r="A24190"/>
      <c r="B24190"/>
      <c r="C24190"/>
      <c r="D24190"/>
      <c r="E24190" s="148"/>
      <c r="F24190" s="148"/>
      <c r="G24190" s="149"/>
      <c r="H24190" s="148"/>
      <c r="I24190"/>
    </row>
    <row r="24191" spans="1:9" x14ac:dyDescent="0.25">
      <c r="A24191"/>
      <c r="B24191"/>
      <c r="C24191"/>
      <c r="D24191"/>
      <c r="E24191" s="148"/>
      <c r="F24191" s="148"/>
      <c r="G24191" s="149"/>
      <c r="H24191" s="148"/>
      <c r="I24191"/>
    </row>
    <row r="24192" spans="1:9" x14ac:dyDescent="0.25">
      <c r="A24192"/>
      <c r="B24192"/>
      <c r="C24192"/>
      <c r="D24192"/>
      <c r="E24192" s="148"/>
      <c r="F24192" s="148"/>
      <c r="G24192" s="149"/>
      <c r="H24192" s="148"/>
      <c r="I24192"/>
    </row>
    <row r="24193" spans="1:9" x14ac:dyDescent="0.25">
      <c r="A24193"/>
      <c r="B24193"/>
      <c r="C24193"/>
      <c r="D24193"/>
      <c r="E24193" s="148"/>
      <c r="F24193" s="148"/>
      <c r="G24193" s="149"/>
      <c r="H24193" s="148"/>
      <c r="I24193"/>
    </row>
    <row r="24194" spans="1:9" x14ac:dyDescent="0.25">
      <c r="A24194"/>
      <c r="B24194"/>
      <c r="C24194"/>
      <c r="D24194"/>
      <c r="E24194" s="148"/>
      <c r="F24194" s="148"/>
      <c r="G24194" s="149"/>
      <c r="H24194" s="148"/>
      <c r="I24194"/>
    </row>
    <row r="24195" spans="1:9" x14ac:dyDescent="0.25">
      <c r="A24195"/>
      <c r="B24195"/>
      <c r="C24195"/>
      <c r="D24195"/>
      <c r="E24195" s="148"/>
      <c r="F24195" s="148"/>
      <c r="G24195" s="149"/>
      <c r="H24195" s="148"/>
      <c r="I24195"/>
    </row>
    <row r="24196" spans="1:9" x14ac:dyDescent="0.25">
      <c r="A24196"/>
      <c r="B24196"/>
      <c r="C24196"/>
      <c r="D24196"/>
      <c r="E24196" s="148"/>
      <c r="F24196" s="148"/>
      <c r="G24196" s="149"/>
      <c r="H24196" s="148"/>
      <c r="I24196"/>
    </row>
    <row r="24197" spans="1:9" x14ac:dyDescent="0.25">
      <c r="A24197"/>
      <c r="B24197"/>
      <c r="C24197"/>
      <c r="D24197"/>
      <c r="E24197" s="148"/>
      <c r="F24197" s="148"/>
      <c r="G24197" s="149"/>
      <c r="H24197" s="148"/>
      <c r="I24197"/>
    </row>
    <row r="24198" spans="1:9" x14ac:dyDescent="0.25">
      <c r="A24198"/>
      <c r="B24198"/>
      <c r="C24198"/>
      <c r="D24198"/>
      <c r="E24198" s="148"/>
      <c r="F24198" s="148"/>
      <c r="G24198" s="149"/>
      <c r="H24198" s="148"/>
      <c r="I24198"/>
    </row>
    <row r="24199" spans="1:9" x14ac:dyDescent="0.25">
      <c r="A24199"/>
      <c r="B24199"/>
      <c r="C24199"/>
      <c r="D24199"/>
      <c r="E24199" s="148"/>
      <c r="F24199" s="148"/>
      <c r="G24199" s="149"/>
      <c r="H24199" s="148"/>
      <c r="I24199"/>
    </row>
    <row r="24200" spans="1:9" x14ac:dyDescent="0.25">
      <c r="A24200"/>
      <c r="B24200"/>
      <c r="C24200"/>
      <c r="D24200"/>
      <c r="E24200" s="148"/>
      <c r="F24200" s="148"/>
      <c r="G24200" s="149"/>
      <c r="H24200" s="148"/>
      <c r="I24200"/>
    </row>
    <row r="24201" spans="1:9" x14ac:dyDescent="0.25">
      <c r="A24201"/>
      <c r="B24201"/>
      <c r="C24201"/>
      <c r="D24201"/>
      <c r="E24201" s="148"/>
      <c r="F24201" s="148"/>
      <c r="G24201" s="149"/>
      <c r="H24201" s="148"/>
      <c r="I24201"/>
    </row>
    <row r="24202" spans="1:9" x14ac:dyDescent="0.25">
      <c r="A24202"/>
      <c r="B24202"/>
      <c r="C24202"/>
      <c r="D24202"/>
      <c r="E24202" s="148"/>
      <c r="F24202" s="148"/>
      <c r="G24202" s="149"/>
      <c r="H24202" s="148"/>
      <c r="I24202"/>
    </row>
    <row r="24203" spans="1:9" x14ac:dyDescent="0.25">
      <c r="A24203"/>
      <c r="B24203"/>
      <c r="C24203"/>
      <c r="D24203"/>
      <c r="E24203" s="148"/>
      <c r="F24203" s="148"/>
      <c r="G24203" s="149"/>
      <c r="H24203" s="148"/>
      <c r="I24203"/>
    </row>
    <row r="24204" spans="1:9" x14ac:dyDescent="0.25">
      <c r="A24204"/>
      <c r="B24204"/>
      <c r="C24204"/>
      <c r="D24204"/>
      <c r="E24204" s="148"/>
      <c r="F24204" s="148"/>
      <c r="G24204" s="149"/>
      <c r="H24204" s="148"/>
      <c r="I24204"/>
    </row>
    <row r="24205" spans="1:9" x14ac:dyDescent="0.25">
      <c r="A24205"/>
      <c r="B24205"/>
      <c r="C24205"/>
      <c r="D24205"/>
      <c r="E24205" s="148"/>
      <c r="F24205" s="148"/>
      <c r="G24205" s="149"/>
      <c r="H24205" s="148"/>
      <c r="I24205"/>
    </row>
    <row r="24206" spans="1:9" x14ac:dyDescent="0.25">
      <c r="A24206"/>
      <c r="B24206"/>
      <c r="C24206"/>
      <c r="D24206"/>
      <c r="E24206" s="148"/>
      <c r="F24206" s="148"/>
      <c r="G24206" s="149"/>
      <c r="H24206" s="148"/>
      <c r="I24206"/>
    </row>
    <row r="24207" spans="1:9" x14ac:dyDescent="0.25">
      <c r="A24207"/>
      <c r="B24207"/>
      <c r="C24207"/>
      <c r="D24207"/>
      <c r="E24207" s="148"/>
      <c r="F24207" s="148"/>
      <c r="G24207" s="149"/>
      <c r="H24207" s="148"/>
      <c r="I24207"/>
    </row>
    <row r="24208" spans="1:9" x14ac:dyDescent="0.25">
      <c r="A24208"/>
      <c r="B24208"/>
      <c r="C24208"/>
      <c r="D24208"/>
      <c r="E24208" s="148"/>
      <c r="F24208" s="148"/>
      <c r="G24208" s="149"/>
      <c r="H24208" s="148"/>
      <c r="I24208"/>
    </row>
    <row r="24209" spans="1:9" x14ac:dyDescent="0.25">
      <c r="A24209"/>
      <c r="B24209"/>
      <c r="C24209"/>
      <c r="D24209"/>
      <c r="E24209" s="148"/>
      <c r="F24209" s="148"/>
      <c r="G24209" s="149"/>
      <c r="H24209" s="148"/>
      <c r="I24209"/>
    </row>
    <row r="24210" spans="1:9" x14ac:dyDescent="0.25">
      <c r="A24210"/>
      <c r="B24210"/>
      <c r="C24210"/>
      <c r="D24210"/>
      <c r="E24210" s="148"/>
      <c r="F24210" s="148"/>
      <c r="G24210" s="149"/>
      <c r="H24210" s="148"/>
      <c r="I24210"/>
    </row>
    <row r="24211" spans="1:9" x14ac:dyDescent="0.25">
      <c r="A24211"/>
      <c r="B24211"/>
      <c r="C24211"/>
      <c r="D24211"/>
      <c r="E24211" s="148"/>
      <c r="F24211" s="148"/>
      <c r="G24211" s="149"/>
      <c r="H24211" s="148"/>
      <c r="I24211"/>
    </row>
    <row r="24212" spans="1:9" x14ac:dyDescent="0.25">
      <c r="A24212"/>
      <c r="B24212"/>
      <c r="C24212"/>
      <c r="D24212"/>
      <c r="E24212" s="148"/>
      <c r="F24212" s="148"/>
      <c r="G24212" s="149"/>
      <c r="H24212" s="148"/>
      <c r="I24212"/>
    </row>
    <row r="24213" spans="1:9" x14ac:dyDescent="0.25">
      <c r="A24213"/>
      <c r="B24213"/>
      <c r="C24213"/>
      <c r="D24213"/>
      <c r="E24213" s="148"/>
      <c r="F24213" s="148"/>
      <c r="G24213" s="149"/>
      <c r="H24213" s="148"/>
      <c r="I24213"/>
    </row>
    <row r="24214" spans="1:9" x14ac:dyDescent="0.25">
      <c r="A24214"/>
      <c r="B24214"/>
      <c r="C24214"/>
      <c r="D24214"/>
      <c r="E24214" s="148"/>
      <c r="F24214" s="148"/>
      <c r="G24214" s="149"/>
      <c r="H24214" s="148"/>
      <c r="I24214"/>
    </row>
    <row r="24215" spans="1:9" x14ac:dyDescent="0.25">
      <c r="A24215"/>
      <c r="B24215"/>
      <c r="C24215"/>
      <c r="D24215"/>
      <c r="E24215" s="148"/>
      <c r="F24215" s="148"/>
      <c r="G24215" s="149"/>
      <c r="H24215" s="148"/>
      <c r="I24215"/>
    </row>
    <row r="24216" spans="1:9" x14ac:dyDescent="0.25">
      <c r="A24216"/>
      <c r="B24216"/>
      <c r="C24216"/>
      <c r="D24216"/>
      <c r="E24216" s="148"/>
      <c r="F24216" s="148"/>
      <c r="G24216" s="149"/>
      <c r="H24216" s="148"/>
      <c r="I24216"/>
    </row>
    <row r="24217" spans="1:9" x14ac:dyDescent="0.25">
      <c r="A24217"/>
      <c r="B24217"/>
      <c r="C24217"/>
      <c r="D24217"/>
      <c r="E24217" s="148"/>
      <c r="F24217" s="148"/>
      <c r="G24217" s="149"/>
      <c r="H24217" s="148"/>
      <c r="I24217"/>
    </row>
    <row r="24218" spans="1:9" x14ac:dyDescent="0.25">
      <c r="A24218"/>
      <c r="B24218"/>
      <c r="C24218"/>
      <c r="D24218"/>
      <c r="E24218" s="148"/>
      <c r="F24218" s="148"/>
      <c r="G24218" s="149"/>
      <c r="H24218" s="148"/>
      <c r="I24218"/>
    </row>
    <row r="24219" spans="1:9" x14ac:dyDescent="0.25">
      <c r="A24219"/>
      <c r="B24219"/>
      <c r="C24219"/>
      <c r="D24219"/>
      <c r="E24219" s="148"/>
      <c r="F24219" s="148"/>
      <c r="G24219" s="149"/>
      <c r="H24219" s="148"/>
      <c r="I24219"/>
    </row>
    <row r="24220" spans="1:9" x14ac:dyDescent="0.25">
      <c r="A24220"/>
      <c r="B24220"/>
      <c r="C24220"/>
      <c r="D24220"/>
      <c r="E24220" s="148"/>
      <c r="F24220" s="148"/>
      <c r="G24220" s="149"/>
      <c r="H24220" s="148"/>
      <c r="I24220"/>
    </row>
    <row r="24221" spans="1:9" x14ac:dyDescent="0.25">
      <c r="A24221"/>
      <c r="B24221"/>
      <c r="C24221"/>
      <c r="D24221"/>
      <c r="E24221" s="148"/>
      <c r="F24221" s="148"/>
      <c r="G24221" s="149"/>
      <c r="H24221" s="148"/>
      <c r="I24221"/>
    </row>
    <row r="24222" spans="1:9" x14ac:dyDescent="0.25">
      <c r="A24222"/>
      <c r="B24222"/>
      <c r="C24222"/>
      <c r="D24222"/>
      <c r="E24222" s="148"/>
      <c r="F24222" s="148"/>
      <c r="G24222" s="149"/>
      <c r="H24222" s="148"/>
      <c r="I24222"/>
    </row>
    <row r="24223" spans="1:9" x14ac:dyDescent="0.25">
      <c r="A24223"/>
      <c r="B24223"/>
      <c r="C24223"/>
      <c r="D24223"/>
      <c r="E24223" s="148"/>
      <c r="F24223" s="148"/>
      <c r="G24223" s="149"/>
      <c r="H24223" s="148"/>
      <c r="I24223"/>
    </row>
    <row r="24224" spans="1:9" x14ac:dyDescent="0.25">
      <c r="A24224"/>
      <c r="B24224"/>
      <c r="C24224"/>
      <c r="D24224"/>
      <c r="E24224" s="148"/>
      <c r="F24224" s="148"/>
      <c r="G24224" s="149"/>
      <c r="H24224" s="148"/>
      <c r="I24224"/>
    </row>
    <row r="24225" spans="1:9" x14ac:dyDescent="0.25">
      <c r="A24225"/>
      <c r="B24225"/>
      <c r="C24225"/>
      <c r="D24225"/>
      <c r="E24225" s="148"/>
      <c r="F24225" s="148"/>
      <c r="G24225" s="149"/>
      <c r="H24225" s="148"/>
      <c r="I24225"/>
    </row>
    <row r="24226" spans="1:9" x14ac:dyDescent="0.25">
      <c r="A24226"/>
      <c r="B24226"/>
      <c r="C24226"/>
      <c r="D24226"/>
      <c r="E24226" s="148"/>
      <c r="F24226" s="148"/>
      <c r="G24226" s="149"/>
      <c r="H24226" s="148"/>
      <c r="I24226"/>
    </row>
    <row r="24227" spans="1:9" x14ac:dyDescent="0.25">
      <c r="A24227"/>
      <c r="B24227"/>
      <c r="C24227"/>
      <c r="D24227"/>
      <c r="E24227" s="148"/>
      <c r="F24227" s="148"/>
      <c r="G24227" s="149"/>
      <c r="H24227" s="148"/>
      <c r="I24227"/>
    </row>
    <row r="24228" spans="1:9" x14ac:dyDescent="0.25">
      <c r="A24228"/>
      <c r="B24228"/>
      <c r="C24228"/>
      <c r="D24228"/>
      <c r="E24228" s="148"/>
      <c r="F24228" s="148"/>
      <c r="G24228" s="149"/>
      <c r="H24228" s="148"/>
      <c r="I24228"/>
    </row>
    <row r="24229" spans="1:9" x14ac:dyDescent="0.25">
      <c r="A24229"/>
      <c r="B24229"/>
      <c r="C24229"/>
      <c r="D24229"/>
      <c r="E24229" s="148"/>
      <c r="F24229" s="148"/>
      <c r="G24229" s="149"/>
      <c r="H24229" s="148"/>
      <c r="I24229"/>
    </row>
    <row r="24230" spans="1:9" x14ac:dyDescent="0.25">
      <c r="A24230"/>
      <c r="B24230"/>
      <c r="C24230"/>
      <c r="D24230"/>
      <c r="E24230" s="148"/>
      <c r="F24230" s="148"/>
      <c r="G24230" s="149"/>
      <c r="H24230" s="148"/>
      <c r="I24230"/>
    </row>
    <row r="24231" spans="1:9" x14ac:dyDescent="0.25">
      <c r="A24231"/>
      <c r="B24231"/>
      <c r="C24231"/>
      <c r="D24231"/>
      <c r="E24231" s="148"/>
      <c r="F24231" s="148"/>
      <c r="G24231" s="149"/>
      <c r="H24231" s="148"/>
      <c r="I24231"/>
    </row>
    <row r="24232" spans="1:9" x14ac:dyDescent="0.25">
      <c r="A24232"/>
      <c r="B24232"/>
      <c r="C24232"/>
      <c r="D24232"/>
      <c r="E24232" s="148"/>
      <c r="F24232" s="148"/>
      <c r="G24232" s="149"/>
      <c r="H24232" s="148"/>
      <c r="I24232"/>
    </row>
    <row r="24233" spans="1:9" x14ac:dyDescent="0.25">
      <c r="A24233"/>
      <c r="B24233"/>
      <c r="C24233"/>
      <c r="D24233"/>
      <c r="E24233" s="148"/>
      <c r="F24233" s="148"/>
      <c r="G24233" s="149"/>
      <c r="H24233" s="148"/>
      <c r="I24233"/>
    </row>
    <row r="24234" spans="1:9" x14ac:dyDescent="0.25">
      <c r="A24234"/>
      <c r="B24234"/>
      <c r="C24234"/>
      <c r="D24234"/>
      <c r="E24234" s="148"/>
      <c r="F24234" s="148"/>
      <c r="G24234" s="149"/>
      <c r="H24234" s="148"/>
      <c r="I24234"/>
    </row>
    <row r="24235" spans="1:9" x14ac:dyDescent="0.25">
      <c r="A24235"/>
      <c r="B24235"/>
      <c r="C24235"/>
      <c r="D24235"/>
      <c r="E24235" s="148"/>
      <c r="F24235" s="148"/>
      <c r="G24235" s="149"/>
      <c r="H24235" s="148"/>
      <c r="I24235"/>
    </row>
    <row r="24236" spans="1:9" x14ac:dyDescent="0.25">
      <c r="A24236"/>
      <c r="B24236"/>
      <c r="C24236"/>
      <c r="D24236"/>
      <c r="E24236" s="148"/>
      <c r="F24236" s="148"/>
      <c r="G24236" s="149"/>
      <c r="H24236" s="148"/>
      <c r="I24236"/>
    </row>
    <row r="24237" spans="1:9" x14ac:dyDescent="0.25">
      <c r="A24237"/>
      <c r="B24237"/>
      <c r="C24237"/>
      <c r="D24237"/>
      <c r="E24237" s="148"/>
      <c r="F24237" s="148"/>
      <c r="G24237" s="149"/>
      <c r="H24237" s="148"/>
      <c r="I24237"/>
    </row>
    <row r="24238" spans="1:9" x14ac:dyDescent="0.25">
      <c r="A24238"/>
      <c r="B24238"/>
      <c r="C24238"/>
      <c r="D24238"/>
      <c r="E24238" s="148"/>
      <c r="F24238" s="148"/>
      <c r="G24238" s="149"/>
      <c r="H24238" s="148"/>
      <c r="I24238"/>
    </row>
    <row r="24239" spans="1:9" x14ac:dyDescent="0.25">
      <c r="A24239"/>
      <c r="B24239"/>
      <c r="C24239"/>
      <c r="D24239"/>
      <c r="E24239" s="148"/>
      <c r="F24239" s="148"/>
      <c r="G24239" s="149"/>
      <c r="H24239" s="148"/>
      <c r="I24239"/>
    </row>
    <row r="24240" spans="1:9" x14ac:dyDescent="0.25">
      <c r="A24240"/>
      <c r="B24240"/>
      <c r="C24240"/>
      <c r="D24240"/>
      <c r="E24240" s="148"/>
      <c r="F24240" s="148"/>
      <c r="G24240" s="149"/>
      <c r="H24240" s="148"/>
      <c r="I24240"/>
    </row>
    <row r="24241" spans="1:9" x14ac:dyDescent="0.25">
      <c r="A24241"/>
      <c r="B24241"/>
      <c r="C24241"/>
      <c r="D24241"/>
      <c r="E24241" s="148"/>
      <c r="F24241" s="148"/>
      <c r="G24241" s="149"/>
      <c r="H24241" s="148"/>
      <c r="I24241"/>
    </row>
    <row r="24242" spans="1:9" x14ac:dyDescent="0.25">
      <c r="A24242"/>
      <c r="B24242"/>
      <c r="C24242"/>
      <c r="D24242"/>
      <c r="E24242" s="148"/>
      <c r="F24242" s="148"/>
      <c r="G24242" s="149"/>
      <c r="H24242" s="148"/>
      <c r="I24242"/>
    </row>
    <row r="24243" spans="1:9" x14ac:dyDescent="0.25">
      <c r="A24243"/>
      <c r="B24243"/>
      <c r="C24243"/>
      <c r="D24243"/>
      <c r="E24243" s="148"/>
      <c r="F24243" s="148"/>
      <c r="G24243" s="149"/>
      <c r="H24243" s="148"/>
      <c r="I24243"/>
    </row>
    <row r="24244" spans="1:9" x14ac:dyDescent="0.25">
      <c r="A24244"/>
      <c r="B24244"/>
      <c r="C24244"/>
      <c r="D24244"/>
      <c r="E24244" s="148"/>
      <c r="F24244" s="148"/>
      <c r="G24244" s="149"/>
      <c r="H24244" s="148"/>
      <c r="I24244"/>
    </row>
    <row r="24245" spans="1:9" x14ac:dyDescent="0.25">
      <c r="A24245"/>
      <c r="B24245"/>
      <c r="C24245"/>
      <c r="D24245"/>
      <c r="E24245" s="148"/>
      <c r="F24245" s="148"/>
      <c r="G24245" s="149"/>
      <c r="H24245" s="148"/>
      <c r="I24245"/>
    </row>
    <row r="24246" spans="1:9" x14ac:dyDescent="0.25">
      <c r="A24246"/>
      <c r="B24246"/>
      <c r="C24246"/>
      <c r="D24246"/>
      <c r="E24246" s="148"/>
      <c r="F24246" s="148"/>
      <c r="G24246" s="149"/>
      <c r="H24246" s="148"/>
      <c r="I24246"/>
    </row>
    <row r="24247" spans="1:9" x14ac:dyDescent="0.25">
      <c r="A24247"/>
      <c r="B24247"/>
      <c r="C24247"/>
      <c r="D24247"/>
      <c r="E24247" s="148"/>
      <c r="F24247" s="148"/>
      <c r="G24247" s="149"/>
      <c r="H24247" s="148"/>
      <c r="I24247"/>
    </row>
    <row r="24248" spans="1:9" x14ac:dyDescent="0.25">
      <c r="A24248"/>
      <c r="B24248"/>
      <c r="C24248"/>
      <c r="D24248"/>
      <c r="E24248" s="148"/>
      <c r="F24248" s="148"/>
      <c r="G24248" s="149"/>
      <c r="H24248" s="148"/>
      <c r="I24248"/>
    </row>
    <row r="24249" spans="1:9" x14ac:dyDescent="0.25">
      <c r="A24249"/>
      <c r="B24249"/>
      <c r="C24249"/>
      <c r="D24249"/>
      <c r="E24249" s="148"/>
      <c r="F24249" s="148"/>
      <c r="G24249" s="149"/>
      <c r="H24249" s="148"/>
      <c r="I24249"/>
    </row>
    <row r="24250" spans="1:9" x14ac:dyDescent="0.25">
      <c r="A24250"/>
      <c r="B24250"/>
      <c r="C24250"/>
      <c r="D24250"/>
      <c r="E24250" s="148"/>
      <c r="F24250" s="148"/>
      <c r="G24250" s="149"/>
      <c r="H24250" s="148"/>
      <c r="I24250"/>
    </row>
    <row r="24251" spans="1:9" x14ac:dyDescent="0.25">
      <c r="A24251"/>
      <c r="B24251"/>
      <c r="C24251"/>
      <c r="D24251"/>
      <c r="E24251" s="148"/>
      <c r="F24251" s="148"/>
      <c r="G24251" s="149"/>
      <c r="H24251" s="148"/>
      <c r="I24251"/>
    </row>
    <row r="24252" spans="1:9" x14ac:dyDescent="0.25">
      <c r="A24252"/>
      <c r="B24252"/>
      <c r="C24252"/>
      <c r="D24252"/>
      <c r="E24252" s="148"/>
      <c r="F24252" s="148"/>
      <c r="G24252" s="149"/>
      <c r="H24252" s="148"/>
      <c r="I24252"/>
    </row>
    <row r="24253" spans="1:9" x14ac:dyDescent="0.25">
      <c r="A24253"/>
      <c r="B24253"/>
      <c r="C24253"/>
      <c r="D24253"/>
      <c r="E24253" s="148"/>
      <c r="F24253" s="148"/>
      <c r="G24253" s="149"/>
      <c r="H24253" s="148"/>
      <c r="I24253"/>
    </row>
    <row r="24254" spans="1:9" x14ac:dyDescent="0.25">
      <c r="A24254"/>
      <c r="B24254"/>
      <c r="C24254"/>
      <c r="D24254"/>
      <c r="E24254" s="148"/>
      <c r="F24254" s="148"/>
      <c r="G24254" s="149"/>
      <c r="H24254" s="148"/>
      <c r="I24254"/>
    </row>
    <row r="24255" spans="1:9" x14ac:dyDescent="0.25">
      <c r="A24255"/>
      <c r="B24255"/>
      <c r="C24255"/>
      <c r="D24255"/>
      <c r="E24255" s="148"/>
      <c r="F24255" s="148"/>
      <c r="G24255" s="149"/>
      <c r="H24255" s="148"/>
      <c r="I24255"/>
    </row>
    <row r="24256" spans="1:9" x14ac:dyDescent="0.25">
      <c r="A24256"/>
      <c r="B24256"/>
      <c r="C24256"/>
      <c r="D24256"/>
      <c r="E24256" s="148"/>
      <c r="F24256" s="148"/>
      <c r="G24256" s="149"/>
      <c r="H24256" s="148"/>
      <c r="I24256"/>
    </row>
    <row r="24257" spans="1:9" x14ac:dyDescent="0.25">
      <c r="A24257"/>
      <c r="B24257"/>
      <c r="C24257"/>
      <c r="D24257"/>
      <c r="E24257" s="148"/>
      <c r="F24257" s="148"/>
      <c r="G24257" s="149"/>
      <c r="H24257" s="148"/>
      <c r="I24257"/>
    </row>
    <row r="24258" spans="1:9" x14ac:dyDescent="0.25">
      <c r="A24258"/>
      <c r="B24258"/>
      <c r="C24258"/>
      <c r="D24258"/>
      <c r="E24258" s="148"/>
      <c r="F24258" s="148"/>
      <c r="G24258" s="149"/>
      <c r="H24258" s="148"/>
      <c r="I24258"/>
    </row>
    <row r="24259" spans="1:9" x14ac:dyDescent="0.25">
      <c r="A24259"/>
      <c r="B24259"/>
      <c r="C24259"/>
      <c r="D24259"/>
      <c r="E24259" s="148"/>
      <c r="F24259" s="148"/>
      <c r="G24259" s="149"/>
      <c r="H24259" s="148"/>
      <c r="I24259"/>
    </row>
    <row r="24260" spans="1:9" x14ac:dyDescent="0.25">
      <c r="A24260"/>
      <c r="B24260"/>
      <c r="C24260"/>
      <c r="D24260"/>
      <c r="E24260" s="148"/>
      <c r="F24260" s="148"/>
      <c r="G24260" s="149"/>
      <c r="H24260" s="148"/>
      <c r="I24260"/>
    </row>
    <row r="24261" spans="1:9" x14ac:dyDescent="0.25">
      <c r="A24261"/>
      <c r="B24261"/>
      <c r="C24261"/>
      <c r="D24261"/>
      <c r="E24261" s="148"/>
      <c r="F24261" s="148"/>
      <c r="G24261" s="149"/>
      <c r="H24261" s="148"/>
      <c r="I24261"/>
    </row>
    <row r="24262" spans="1:9" x14ac:dyDescent="0.25">
      <c r="A24262"/>
      <c r="B24262"/>
      <c r="C24262"/>
      <c r="D24262"/>
      <c r="E24262" s="148"/>
      <c r="F24262" s="148"/>
      <c r="G24262" s="149"/>
      <c r="H24262" s="148"/>
      <c r="I24262"/>
    </row>
    <row r="24263" spans="1:9" x14ac:dyDescent="0.25">
      <c r="A24263"/>
      <c r="B24263"/>
      <c r="C24263"/>
      <c r="D24263"/>
      <c r="E24263" s="148"/>
      <c r="F24263" s="148"/>
      <c r="G24263" s="149"/>
      <c r="H24263" s="148"/>
      <c r="I24263"/>
    </row>
    <row r="24264" spans="1:9" x14ac:dyDescent="0.25">
      <c r="A24264"/>
      <c r="B24264"/>
      <c r="C24264"/>
      <c r="D24264"/>
      <c r="E24264" s="148"/>
      <c r="F24264" s="148"/>
      <c r="G24264" s="149"/>
      <c r="H24264" s="148"/>
      <c r="I24264"/>
    </row>
    <row r="24265" spans="1:9" x14ac:dyDescent="0.25">
      <c r="A24265"/>
      <c r="B24265"/>
      <c r="C24265"/>
      <c r="D24265"/>
      <c r="E24265" s="148"/>
      <c r="F24265" s="148"/>
      <c r="G24265" s="149"/>
      <c r="H24265" s="148"/>
      <c r="I24265"/>
    </row>
    <row r="24266" spans="1:9" x14ac:dyDescent="0.25">
      <c r="A24266"/>
      <c r="B24266"/>
      <c r="C24266"/>
      <c r="D24266"/>
      <c r="E24266" s="148"/>
      <c r="F24266" s="148"/>
      <c r="G24266" s="149"/>
      <c r="H24266" s="148"/>
      <c r="I24266"/>
    </row>
    <row r="24267" spans="1:9" x14ac:dyDescent="0.25">
      <c r="A24267"/>
      <c r="B24267"/>
      <c r="C24267"/>
      <c r="D24267"/>
      <c r="E24267" s="148"/>
      <c r="F24267" s="148"/>
      <c r="G24267" s="149"/>
      <c r="H24267" s="148"/>
      <c r="I24267"/>
    </row>
    <row r="24268" spans="1:9" x14ac:dyDescent="0.25">
      <c r="A24268"/>
      <c r="B24268"/>
      <c r="C24268"/>
      <c r="D24268"/>
      <c r="E24268" s="148"/>
      <c r="F24268" s="148"/>
      <c r="G24268" s="149"/>
      <c r="H24268" s="148"/>
      <c r="I24268"/>
    </row>
    <row r="24269" spans="1:9" x14ac:dyDescent="0.25">
      <c r="A24269"/>
      <c r="B24269"/>
      <c r="C24269"/>
      <c r="D24269"/>
      <c r="E24269" s="148"/>
      <c r="F24269" s="148"/>
      <c r="G24269" s="149"/>
      <c r="H24269" s="148"/>
      <c r="I24269"/>
    </row>
    <row r="24270" spans="1:9" x14ac:dyDescent="0.25">
      <c r="A24270"/>
      <c r="B24270"/>
      <c r="C24270"/>
      <c r="D24270"/>
      <c r="E24270" s="148"/>
      <c r="F24270" s="148"/>
      <c r="G24270" s="149"/>
      <c r="H24270" s="148"/>
      <c r="I24270"/>
    </row>
    <row r="24271" spans="1:9" x14ac:dyDescent="0.25">
      <c r="A24271"/>
      <c r="B24271"/>
      <c r="C24271"/>
      <c r="D24271"/>
      <c r="E24271" s="148"/>
      <c r="F24271" s="148"/>
      <c r="G24271" s="149"/>
      <c r="H24271" s="148"/>
      <c r="I24271"/>
    </row>
    <row r="24272" spans="1:9" x14ac:dyDescent="0.25">
      <c r="A24272"/>
      <c r="B24272"/>
      <c r="C24272"/>
      <c r="D24272"/>
      <c r="E24272" s="148"/>
      <c r="F24272" s="148"/>
      <c r="G24272" s="149"/>
      <c r="H24272" s="148"/>
      <c r="I24272"/>
    </row>
    <row r="24273" spans="1:9" x14ac:dyDescent="0.25">
      <c r="A24273"/>
      <c r="B24273"/>
      <c r="C24273"/>
      <c r="D24273"/>
      <c r="E24273" s="148"/>
      <c r="F24273" s="148"/>
      <c r="G24273" s="149"/>
      <c r="H24273" s="148"/>
      <c r="I24273"/>
    </row>
    <row r="24274" spans="1:9" x14ac:dyDescent="0.25">
      <c r="A24274"/>
      <c r="B24274"/>
      <c r="C24274"/>
      <c r="D24274"/>
      <c r="E24274" s="148"/>
      <c r="F24274" s="148"/>
      <c r="G24274" s="149"/>
      <c r="H24274" s="148"/>
      <c r="I24274"/>
    </row>
    <row r="24275" spans="1:9" x14ac:dyDescent="0.25">
      <c r="A24275"/>
      <c r="B24275"/>
      <c r="C24275"/>
      <c r="D24275"/>
      <c r="E24275" s="148"/>
      <c r="F24275" s="148"/>
      <c r="G24275" s="149"/>
      <c r="H24275" s="148"/>
      <c r="I24275"/>
    </row>
    <row r="24276" spans="1:9" x14ac:dyDescent="0.25">
      <c r="A24276"/>
      <c r="B24276"/>
      <c r="C24276"/>
      <c r="D24276"/>
      <c r="E24276" s="148"/>
      <c r="F24276" s="148"/>
      <c r="G24276" s="149"/>
      <c r="H24276" s="148"/>
      <c r="I24276"/>
    </row>
    <row r="24277" spans="1:9" x14ac:dyDescent="0.25">
      <c r="A24277"/>
      <c r="B24277"/>
      <c r="C24277"/>
      <c r="D24277"/>
      <c r="E24277" s="148"/>
      <c r="F24277" s="148"/>
      <c r="G24277" s="149"/>
      <c r="H24277" s="148"/>
      <c r="I24277"/>
    </row>
    <row r="24278" spans="1:9" x14ac:dyDescent="0.25">
      <c r="A24278"/>
      <c r="B24278"/>
      <c r="C24278"/>
      <c r="D24278"/>
      <c r="E24278" s="148"/>
      <c r="F24278" s="148"/>
      <c r="G24278" s="149"/>
      <c r="H24278" s="148"/>
      <c r="I24278"/>
    </row>
    <row r="24279" spans="1:9" x14ac:dyDescent="0.25">
      <c r="A24279"/>
      <c r="B24279"/>
      <c r="C24279"/>
      <c r="D24279"/>
      <c r="E24279" s="148"/>
      <c r="F24279" s="148"/>
      <c r="G24279" s="149"/>
      <c r="H24279" s="148"/>
      <c r="I24279"/>
    </row>
    <row r="24280" spans="1:9" x14ac:dyDescent="0.25">
      <c r="A24280"/>
      <c r="B24280"/>
      <c r="C24280"/>
      <c r="D24280"/>
      <c r="E24280" s="148"/>
      <c r="F24280" s="148"/>
      <c r="G24280" s="149"/>
      <c r="H24280" s="148"/>
      <c r="I24280"/>
    </row>
    <row r="24281" spans="1:9" x14ac:dyDescent="0.25">
      <c r="A24281"/>
      <c r="B24281"/>
      <c r="C24281"/>
      <c r="D24281"/>
      <c r="E24281" s="148"/>
      <c r="F24281" s="148"/>
      <c r="G24281" s="149"/>
      <c r="H24281" s="148"/>
      <c r="I24281"/>
    </row>
    <row r="24282" spans="1:9" x14ac:dyDescent="0.25">
      <c r="A24282"/>
      <c r="B24282"/>
      <c r="C24282"/>
      <c r="D24282"/>
      <c r="E24282" s="148"/>
      <c r="F24282" s="148"/>
      <c r="G24282" s="149"/>
      <c r="H24282" s="148"/>
      <c r="I24282"/>
    </row>
    <row r="24283" spans="1:9" x14ac:dyDescent="0.25">
      <c r="A24283"/>
      <c r="B24283"/>
      <c r="C24283"/>
      <c r="D24283"/>
      <c r="E24283" s="148"/>
      <c r="F24283" s="148"/>
      <c r="G24283" s="149"/>
      <c r="H24283" s="148"/>
      <c r="I24283"/>
    </row>
    <row r="24284" spans="1:9" x14ac:dyDescent="0.25">
      <c r="A24284"/>
      <c r="B24284"/>
      <c r="C24284"/>
      <c r="D24284"/>
      <c r="E24284" s="148"/>
      <c r="F24284" s="148"/>
      <c r="G24284" s="149"/>
      <c r="H24284" s="148"/>
      <c r="I24284"/>
    </row>
    <row r="24285" spans="1:9" x14ac:dyDescent="0.25">
      <c r="A24285"/>
      <c r="B24285"/>
      <c r="C24285"/>
      <c r="D24285"/>
      <c r="E24285" s="148"/>
      <c r="F24285" s="148"/>
      <c r="G24285" s="149"/>
      <c r="H24285" s="148"/>
      <c r="I24285"/>
    </row>
    <row r="24286" spans="1:9" x14ac:dyDescent="0.25">
      <c r="A24286"/>
      <c r="B24286"/>
      <c r="C24286"/>
      <c r="D24286"/>
      <c r="E24286" s="148"/>
      <c r="F24286" s="148"/>
      <c r="G24286" s="149"/>
      <c r="H24286" s="148"/>
      <c r="I24286"/>
    </row>
    <row r="24287" spans="1:9" x14ac:dyDescent="0.25">
      <c r="A24287"/>
      <c r="B24287"/>
      <c r="C24287"/>
      <c r="D24287"/>
      <c r="E24287" s="148"/>
      <c r="F24287" s="148"/>
      <c r="G24287" s="149"/>
      <c r="H24287" s="148"/>
      <c r="I24287"/>
    </row>
    <row r="24288" spans="1:9" x14ac:dyDescent="0.25">
      <c r="A24288"/>
      <c r="B24288"/>
      <c r="C24288"/>
      <c r="D24288"/>
      <c r="E24288" s="148"/>
      <c r="F24288" s="148"/>
      <c r="G24288" s="149"/>
      <c r="H24288" s="148"/>
      <c r="I24288"/>
    </row>
    <row r="24289" spans="1:9" x14ac:dyDescent="0.25">
      <c r="A24289"/>
      <c r="B24289"/>
      <c r="C24289"/>
      <c r="D24289"/>
      <c r="E24289" s="148"/>
      <c r="F24289" s="148"/>
      <c r="G24289" s="149"/>
      <c r="H24289" s="148"/>
      <c r="I24289"/>
    </row>
    <row r="24290" spans="1:9" x14ac:dyDescent="0.25">
      <c r="A24290"/>
      <c r="B24290"/>
      <c r="C24290"/>
      <c r="D24290"/>
      <c r="E24290" s="148"/>
      <c r="F24290" s="148"/>
      <c r="G24290" s="149"/>
      <c r="H24290" s="148"/>
      <c r="I24290"/>
    </row>
    <row r="24291" spans="1:9" x14ac:dyDescent="0.25">
      <c r="A24291"/>
      <c r="B24291"/>
      <c r="C24291"/>
      <c r="D24291"/>
      <c r="E24291" s="148"/>
      <c r="F24291" s="148"/>
      <c r="G24291" s="149"/>
      <c r="H24291" s="148"/>
      <c r="I24291"/>
    </row>
    <row r="24292" spans="1:9" x14ac:dyDescent="0.25">
      <c r="A24292"/>
      <c r="B24292"/>
      <c r="C24292"/>
      <c r="D24292"/>
      <c r="E24292" s="148"/>
      <c r="F24292" s="148"/>
      <c r="G24292" s="149"/>
      <c r="H24292" s="148"/>
      <c r="I24292"/>
    </row>
    <row r="24293" spans="1:9" x14ac:dyDescent="0.25">
      <c r="A24293"/>
      <c r="B24293"/>
      <c r="C24293"/>
      <c r="D24293"/>
      <c r="E24293" s="148"/>
      <c r="F24293" s="148"/>
      <c r="G24293" s="149"/>
      <c r="H24293" s="148"/>
      <c r="I24293"/>
    </row>
    <row r="24294" spans="1:9" x14ac:dyDescent="0.25">
      <c r="A24294"/>
      <c r="B24294"/>
      <c r="C24294"/>
      <c r="D24294"/>
      <c r="E24294" s="148"/>
      <c r="F24294" s="148"/>
      <c r="G24294" s="149"/>
      <c r="H24294" s="148"/>
      <c r="I24294"/>
    </row>
    <row r="24295" spans="1:9" x14ac:dyDescent="0.25">
      <c r="A24295"/>
      <c r="B24295"/>
      <c r="C24295"/>
      <c r="D24295"/>
      <c r="E24295" s="148"/>
      <c r="F24295" s="148"/>
      <c r="G24295" s="149"/>
      <c r="H24295" s="148"/>
      <c r="I24295"/>
    </row>
    <row r="24296" spans="1:9" x14ac:dyDescent="0.25">
      <c r="A24296"/>
      <c r="B24296"/>
      <c r="C24296"/>
      <c r="D24296"/>
      <c r="E24296" s="148"/>
      <c r="F24296" s="148"/>
      <c r="G24296" s="149"/>
      <c r="H24296" s="148"/>
      <c r="I24296"/>
    </row>
    <row r="24297" spans="1:9" x14ac:dyDescent="0.25">
      <c r="A24297"/>
      <c r="B24297"/>
      <c r="C24297"/>
      <c r="D24297"/>
      <c r="E24297" s="148"/>
      <c r="F24297" s="148"/>
      <c r="G24297" s="149"/>
      <c r="H24297" s="148"/>
      <c r="I24297"/>
    </row>
    <row r="24298" spans="1:9" x14ac:dyDescent="0.25">
      <c r="A24298"/>
      <c r="B24298"/>
      <c r="C24298"/>
      <c r="D24298"/>
      <c r="E24298" s="148"/>
      <c r="F24298" s="148"/>
      <c r="G24298" s="149"/>
      <c r="H24298" s="148"/>
      <c r="I24298"/>
    </row>
    <row r="24299" spans="1:9" x14ac:dyDescent="0.25">
      <c r="A24299"/>
      <c r="B24299"/>
      <c r="C24299"/>
      <c r="D24299"/>
      <c r="E24299" s="148"/>
      <c r="F24299" s="148"/>
      <c r="G24299" s="149"/>
      <c r="H24299" s="148"/>
      <c r="I24299"/>
    </row>
    <row r="24300" spans="1:9" x14ac:dyDescent="0.25">
      <c r="A24300"/>
      <c r="B24300"/>
      <c r="C24300"/>
      <c r="D24300"/>
      <c r="E24300" s="148"/>
      <c r="F24300" s="148"/>
      <c r="G24300" s="149"/>
      <c r="H24300" s="148"/>
      <c r="I24300"/>
    </row>
    <row r="24301" spans="1:9" x14ac:dyDescent="0.25">
      <c r="A24301"/>
      <c r="B24301"/>
      <c r="C24301"/>
      <c r="D24301"/>
      <c r="E24301" s="148"/>
      <c r="F24301" s="148"/>
      <c r="G24301" s="149"/>
      <c r="H24301" s="148"/>
      <c r="I24301"/>
    </row>
    <row r="24302" spans="1:9" x14ac:dyDescent="0.25">
      <c r="A24302"/>
      <c r="B24302"/>
      <c r="C24302"/>
      <c r="D24302"/>
      <c r="E24302" s="148"/>
      <c r="F24302" s="148"/>
      <c r="G24302" s="149"/>
      <c r="H24302" s="148"/>
      <c r="I24302"/>
    </row>
    <row r="24303" spans="1:9" x14ac:dyDescent="0.25">
      <c r="A24303"/>
      <c r="B24303"/>
      <c r="C24303"/>
      <c r="D24303"/>
      <c r="E24303" s="148"/>
      <c r="F24303" s="148"/>
      <c r="G24303" s="149"/>
      <c r="H24303" s="148"/>
      <c r="I24303"/>
    </row>
    <row r="24304" spans="1:9" x14ac:dyDescent="0.25">
      <c r="A24304"/>
      <c r="B24304"/>
      <c r="C24304"/>
      <c r="D24304"/>
      <c r="E24304" s="148"/>
      <c r="F24304" s="148"/>
      <c r="G24304" s="149"/>
      <c r="H24304" s="148"/>
      <c r="I24304"/>
    </row>
    <row r="24305" spans="1:9" x14ac:dyDescent="0.25">
      <c r="A24305"/>
      <c r="B24305"/>
      <c r="C24305"/>
      <c r="D24305"/>
      <c r="E24305" s="148"/>
      <c r="F24305" s="148"/>
      <c r="G24305" s="149"/>
      <c r="H24305" s="148"/>
      <c r="I24305"/>
    </row>
    <row r="24306" spans="1:9" x14ac:dyDescent="0.25">
      <c r="A24306"/>
      <c r="B24306"/>
      <c r="C24306"/>
      <c r="D24306"/>
      <c r="E24306" s="148"/>
      <c r="F24306" s="148"/>
      <c r="G24306" s="149"/>
      <c r="H24306" s="148"/>
      <c r="I24306"/>
    </row>
    <row r="24307" spans="1:9" x14ac:dyDescent="0.25">
      <c r="A24307"/>
      <c r="B24307"/>
      <c r="C24307"/>
      <c r="D24307"/>
      <c r="E24307" s="148"/>
      <c r="F24307" s="148"/>
      <c r="G24307" s="149"/>
      <c r="H24307" s="148"/>
      <c r="I24307"/>
    </row>
    <row r="24308" spans="1:9" x14ac:dyDescent="0.25">
      <c r="A24308"/>
      <c r="B24308"/>
      <c r="C24308"/>
      <c r="D24308"/>
      <c r="E24308" s="148"/>
      <c r="F24308" s="148"/>
      <c r="G24308" s="149"/>
      <c r="H24308" s="148"/>
      <c r="I24308"/>
    </row>
    <row r="24309" spans="1:9" x14ac:dyDescent="0.25">
      <c r="A24309"/>
      <c r="B24309"/>
      <c r="C24309"/>
      <c r="D24309"/>
      <c r="E24309" s="148"/>
      <c r="F24309" s="148"/>
      <c r="G24309" s="149"/>
      <c r="H24309" s="148"/>
      <c r="I24309"/>
    </row>
    <row r="24310" spans="1:9" x14ac:dyDescent="0.25">
      <c r="A24310"/>
      <c r="B24310"/>
      <c r="C24310"/>
      <c r="D24310"/>
      <c r="E24310" s="148"/>
      <c r="F24310" s="148"/>
      <c r="G24310" s="149"/>
      <c r="H24310" s="148"/>
      <c r="I24310"/>
    </row>
    <row r="24311" spans="1:9" x14ac:dyDescent="0.25">
      <c r="A24311"/>
      <c r="B24311"/>
      <c r="C24311"/>
      <c r="D24311"/>
      <c r="E24311" s="148"/>
      <c r="F24311" s="148"/>
      <c r="G24311" s="149"/>
      <c r="H24311" s="148"/>
      <c r="I24311"/>
    </row>
    <row r="24312" spans="1:9" x14ac:dyDescent="0.25">
      <c r="A24312"/>
      <c r="B24312"/>
      <c r="C24312"/>
      <c r="D24312"/>
      <c r="E24312" s="148"/>
      <c r="F24312" s="148"/>
      <c r="G24312" s="149"/>
      <c r="H24312" s="148"/>
      <c r="I24312"/>
    </row>
    <row r="24313" spans="1:9" x14ac:dyDescent="0.25">
      <c r="A24313"/>
      <c r="B24313"/>
      <c r="C24313"/>
      <c r="D24313"/>
      <c r="E24313" s="148"/>
      <c r="F24313" s="148"/>
      <c r="G24313" s="149"/>
      <c r="H24313" s="148"/>
      <c r="I24313"/>
    </row>
    <row r="24314" spans="1:9" x14ac:dyDescent="0.25">
      <c r="A24314"/>
      <c r="B24314"/>
      <c r="C24314"/>
      <c r="D24314"/>
      <c r="E24314" s="148"/>
      <c r="F24314" s="148"/>
      <c r="G24314" s="149"/>
      <c r="H24314" s="148"/>
      <c r="I24314"/>
    </row>
    <row r="24315" spans="1:9" x14ac:dyDescent="0.25">
      <c r="A24315"/>
      <c r="B24315"/>
      <c r="C24315"/>
      <c r="D24315"/>
      <c r="E24315" s="148"/>
      <c r="F24315" s="148"/>
      <c r="G24315" s="149"/>
      <c r="H24315" s="148"/>
      <c r="I24315"/>
    </row>
    <row r="24316" spans="1:9" x14ac:dyDescent="0.25">
      <c r="A24316"/>
      <c r="B24316"/>
      <c r="C24316"/>
      <c r="D24316"/>
      <c r="E24316" s="148"/>
      <c r="F24316" s="148"/>
      <c r="G24316" s="149"/>
      <c r="H24316" s="148"/>
      <c r="I24316"/>
    </row>
    <row r="24317" spans="1:9" x14ac:dyDescent="0.25">
      <c r="A24317"/>
      <c r="B24317"/>
      <c r="C24317"/>
      <c r="D24317"/>
      <c r="E24317" s="148"/>
      <c r="F24317" s="148"/>
      <c r="G24317" s="149"/>
      <c r="H24317" s="148"/>
      <c r="I24317"/>
    </row>
    <row r="24318" spans="1:9" x14ac:dyDescent="0.25">
      <c r="A24318"/>
      <c r="B24318"/>
      <c r="C24318"/>
      <c r="D24318"/>
      <c r="E24318" s="148"/>
      <c r="F24318" s="148"/>
      <c r="G24318" s="149"/>
      <c r="H24318" s="148"/>
      <c r="I24318"/>
    </row>
    <row r="24319" spans="1:9" x14ac:dyDescent="0.25">
      <c r="A24319"/>
      <c r="B24319"/>
      <c r="C24319"/>
      <c r="D24319"/>
      <c r="E24319" s="148"/>
      <c r="F24319" s="148"/>
      <c r="G24319" s="149"/>
      <c r="H24319" s="148"/>
      <c r="I24319"/>
    </row>
    <row r="24320" spans="1:9" x14ac:dyDescent="0.25">
      <c r="A24320"/>
      <c r="B24320"/>
      <c r="C24320"/>
      <c r="D24320"/>
      <c r="E24320" s="148"/>
      <c r="F24320" s="148"/>
      <c r="G24320" s="149"/>
      <c r="H24320" s="148"/>
      <c r="I24320"/>
    </row>
    <row r="24321" spans="1:9" x14ac:dyDescent="0.25">
      <c r="A24321"/>
      <c r="B24321"/>
      <c r="C24321"/>
      <c r="D24321"/>
      <c r="E24321" s="148"/>
      <c r="F24321" s="148"/>
      <c r="G24321" s="149"/>
      <c r="H24321" s="148"/>
      <c r="I24321"/>
    </row>
    <row r="24322" spans="1:9" x14ac:dyDescent="0.25">
      <c r="A24322"/>
      <c r="B24322"/>
      <c r="C24322"/>
      <c r="D24322"/>
      <c r="E24322" s="148"/>
      <c r="F24322" s="148"/>
      <c r="G24322" s="149"/>
      <c r="H24322" s="148"/>
      <c r="I24322"/>
    </row>
    <row r="24323" spans="1:9" x14ac:dyDescent="0.25">
      <c r="A24323"/>
      <c r="B24323"/>
      <c r="C24323"/>
      <c r="D24323"/>
      <c r="E24323" s="148"/>
      <c r="F24323" s="148"/>
      <c r="G24323" s="149"/>
      <c r="H24323" s="148"/>
      <c r="I24323"/>
    </row>
    <row r="24324" spans="1:9" x14ac:dyDescent="0.25">
      <c r="A24324"/>
      <c r="B24324"/>
      <c r="C24324"/>
      <c r="D24324"/>
      <c r="E24324" s="148"/>
      <c r="F24324" s="148"/>
      <c r="G24324" s="149"/>
      <c r="H24324" s="148"/>
      <c r="I24324"/>
    </row>
    <row r="24325" spans="1:9" x14ac:dyDescent="0.25">
      <c r="A24325"/>
      <c r="B24325"/>
      <c r="C24325"/>
      <c r="D24325"/>
      <c r="E24325" s="148"/>
      <c r="F24325" s="148"/>
      <c r="G24325" s="149"/>
      <c r="H24325" s="148"/>
      <c r="I24325"/>
    </row>
    <row r="24326" spans="1:9" x14ac:dyDescent="0.25">
      <c r="A24326"/>
      <c r="B24326"/>
      <c r="C24326"/>
      <c r="D24326"/>
      <c r="E24326" s="148"/>
      <c r="F24326" s="148"/>
      <c r="G24326" s="149"/>
      <c r="H24326" s="148"/>
      <c r="I24326"/>
    </row>
    <row r="24327" spans="1:9" x14ac:dyDescent="0.25">
      <c r="A24327"/>
      <c r="B24327"/>
      <c r="C24327"/>
      <c r="D24327"/>
      <c r="E24327" s="148"/>
      <c r="F24327" s="148"/>
      <c r="G24327" s="149"/>
      <c r="H24327" s="148"/>
      <c r="I24327"/>
    </row>
    <row r="24328" spans="1:9" x14ac:dyDescent="0.25">
      <c r="A24328"/>
      <c r="B24328"/>
      <c r="C24328"/>
      <c r="D24328"/>
      <c r="E24328" s="148"/>
      <c r="F24328" s="148"/>
      <c r="G24328" s="149"/>
      <c r="H24328" s="148"/>
      <c r="I24328"/>
    </row>
    <row r="24329" spans="1:9" x14ac:dyDescent="0.25">
      <c r="A24329"/>
      <c r="B24329"/>
      <c r="C24329"/>
      <c r="D24329"/>
      <c r="E24329" s="148"/>
      <c r="F24329" s="148"/>
      <c r="G24329" s="149"/>
      <c r="H24329" s="148"/>
      <c r="I24329"/>
    </row>
    <row r="24330" spans="1:9" x14ac:dyDescent="0.25">
      <c r="A24330"/>
      <c r="B24330"/>
      <c r="C24330"/>
      <c r="D24330"/>
      <c r="E24330" s="148"/>
      <c r="F24330" s="148"/>
      <c r="G24330" s="149"/>
      <c r="H24330" s="148"/>
      <c r="I24330"/>
    </row>
    <row r="24331" spans="1:9" x14ac:dyDescent="0.25">
      <c r="A24331"/>
      <c r="B24331"/>
      <c r="C24331"/>
      <c r="D24331"/>
      <c r="E24331" s="148"/>
      <c r="F24331" s="148"/>
      <c r="G24331" s="149"/>
      <c r="H24331" s="148"/>
      <c r="I24331"/>
    </row>
    <row r="24332" spans="1:9" x14ac:dyDescent="0.25">
      <c r="A24332"/>
      <c r="B24332"/>
      <c r="C24332"/>
      <c r="D24332"/>
      <c r="E24332" s="148"/>
      <c r="F24332" s="148"/>
      <c r="G24332" s="149"/>
      <c r="H24332" s="148"/>
      <c r="I24332"/>
    </row>
    <row r="24333" spans="1:9" x14ac:dyDescent="0.25">
      <c r="A24333"/>
      <c r="B24333"/>
      <c r="C24333"/>
      <c r="D24333"/>
      <c r="E24333" s="148"/>
      <c r="F24333" s="148"/>
      <c r="G24333" s="149"/>
      <c r="H24333" s="148"/>
      <c r="I24333"/>
    </row>
    <row r="24334" spans="1:9" x14ac:dyDescent="0.25">
      <c r="A24334"/>
      <c r="B24334"/>
      <c r="C24334"/>
      <c r="D24334"/>
      <c r="E24334" s="148"/>
      <c r="F24334" s="148"/>
      <c r="G24334" s="149"/>
      <c r="H24334" s="148"/>
      <c r="I24334"/>
    </row>
    <row r="24335" spans="1:9" x14ac:dyDescent="0.25">
      <c r="A24335"/>
      <c r="B24335"/>
      <c r="C24335"/>
      <c r="D24335"/>
      <c r="E24335" s="148"/>
      <c r="F24335" s="148"/>
      <c r="G24335" s="149"/>
      <c r="H24335" s="148"/>
      <c r="I24335"/>
    </row>
    <row r="24336" spans="1:9" x14ac:dyDescent="0.25">
      <c r="A24336"/>
      <c r="B24336"/>
      <c r="C24336"/>
      <c r="D24336"/>
      <c r="E24336" s="148"/>
      <c r="F24336" s="148"/>
      <c r="G24336" s="149"/>
      <c r="H24336" s="148"/>
      <c r="I24336"/>
    </row>
    <row r="24337" spans="1:9" x14ac:dyDescent="0.25">
      <c r="A24337"/>
      <c r="B24337"/>
      <c r="C24337"/>
      <c r="D24337"/>
      <c r="E24337" s="148"/>
      <c r="F24337" s="148"/>
      <c r="G24337" s="149"/>
      <c r="H24337" s="148"/>
      <c r="I24337"/>
    </row>
    <row r="24338" spans="1:9" x14ac:dyDescent="0.25">
      <c r="A24338"/>
      <c r="B24338"/>
      <c r="C24338"/>
      <c r="D24338"/>
      <c r="E24338" s="148"/>
      <c r="F24338" s="148"/>
      <c r="G24338" s="149"/>
      <c r="H24338" s="148"/>
      <c r="I24338"/>
    </row>
    <row r="24339" spans="1:9" x14ac:dyDescent="0.25">
      <c r="A24339"/>
      <c r="B24339"/>
      <c r="C24339"/>
      <c r="D24339"/>
      <c r="E24339" s="148"/>
      <c r="F24339" s="148"/>
      <c r="G24339" s="149"/>
      <c r="H24339" s="148"/>
      <c r="I24339"/>
    </row>
    <row r="24340" spans="1:9" x14ac:dyDescent="0.25">
      <c r="A24340"/>
      <c r="B24340"/>
      <c r="C24340"/>
      <c r="D24340"/>
      <c r="E24340" s="148"/>
      <c r="F24340" s="148"/>
      <c r="G24340" s="149"/>
      <c r="H24340" s="148"/>
      <c r="I24340"/>
    </row>
    <row r="24341" spans="1:9" x14ac:dyDescent="0.25">
      <c r="A24341"/>
      <c r="B24341"/>
      <c r="C24341"/>
      <c r="D24341"/>
      <c r="E24341" s="148"/>
      <c r="F24341" s="148"/>
      <c r="G24341" s="149"/>
      <c r="H24341" s="148"/>
      <c r="I24341"/>
    </row>
    <row r="24342" spans="1:9" x14ac:dyDescent="0.25">
      <c r="A24342"/>
      <c r="B24342"/>
      <c r="C24342"/>
      <c r="D24342"/>
      <c r="E24342" s="148"/>
      <c r="F24342" s="148"/>
      <c r="G24342" s="149"/>
      <c r="H24342" s="148"/>
      <c r="I24342"/>
    </row>
    <row r="24343" spans="1:9" x14ac:dyDescent="0.25">
      <c r="A24343"/>
      <c r="B24343"/>
      <c r="C24343"/>
      <c r="D24343"/>
      <c r="E24343" s="148"/>
      <c r="F24343" s="148"/>
      <c r="G24343" s="149"/>
      <c r="H24343" s="148"/>
      <c r="I24343"/>
    </row>
    <row r="24344" spans="1:9" x14ac:dyDescent="0.25">
      <c r="A24344"/>
      <c r="B24344"/>
      <c r="C24344"/>
      <c r="D24344"/>
      <c r="E24344" s="148"/>
      <c r="F24344" s="148"/>
      <c r="G24344" s="149"/>
      <c r="H24344" s="148"/>
      <c r="I24344"/>
    </row>
    <row r="24345" spans="1:9" x14ac:dyDescent="0.25">
      <c r="A24345"/>
      <c r="B24345"/>
      <c r="C24345"/>
      <c r="D24345"/>
      <c r="E24345" s="148"/>
      <c r="F24345" s="148"/>
      <c r="G24345" s="149"/>
      <c r="H24345" s="148"/>
      <c r="I24345"/>
    </row>
    <row r="24346" spans="1:9" x14ac:dyDescent="0.25">
      <c r="A24346"/>
      <c r="B24346"/>
      <c r="C24346"/>
      <c r="D24346"/>
      <c r="E24346" s="148"/>
      <c r="F24346" s="148"/>
      <c r="G24346" s="149"/>
      <c r="H24346" s="148"/>
      <c r="I24346"/>
    </row>
    <row r="24347" spans="1:9" x14ac:dyDescent="0.25">
      <c r="A24347"/>
      <c r="B24347"/>
      <c r="C24347"/>
      <c r="D24347"/>
      <c r="E24347" s="148"/>
      <c r="F24347" s="148"/>
      <c r="G24347" s="149"/>
      <c r="H24347" s="148"/>
      <c r="I24347"/>
    </row>
    <row r="24348" spans="1:9" x14ac:dyDescent="0.25">
      <c r="A24348"/>
      <c r="B24348"/>
      <c r="C24348"/>
      <c r="D24348"/>
      <c r="E24348" s="148"/>
      <c r="F24348" s="148"/>
      <c r="G24348" s="149"/>
      <c r="H24348" s="148"/>
      <c r="I24348"/>
    </row>
    <row r="24349" spans="1:9" x14ac:dyDescent="0.25">
      <c r="A24349"/>
      <c r="B24349"/>
      <c r="C24349"/>
      <c r="D24349"/>
      <c r="E24349" s="148"/>
      <c r="F24349" s="148"/>
      <c r="G24349" s="149"/>
      <c r="H24349" s="148"/>
      <c r="I24349"/>
    </row>
    <row r="24350" spans="1:9" x14ac:dyDescent="0.25">
      <c r="A24350"/>
      <c r="B24350"/>
      <c r="C24350"/>
      <c r="D24350"/>
      <c r="E24350" s="148"/>
      <c r="F24350" s="148"/>
      <c r="G24350" s="149"/>
      <c r="H24350" s="148"/>
      <c r="I24350"/>
    </row>
    <row r="24351" spans="1:9" x14ac:dyDescent="0.25">
      <c r="A24351"/>
      <c r="B24351"/>
      <c r="C24351"/>
      <c r="D24351"/>
      <c r="E24351" s="148"/>
      <c r="F24351" s="148"/>
      <c r="G24351" s="149"/>
      <c r="H24351" s="148"/>
      <c r="I24351"/>
    </row>
    <row r="24352" spans="1:9" x14ac:dyDescent="0.25">
      <c r="A24352"/>
      <c r="B24352"/>
      <c r="C24352"/>
      <c r="D24352"/>
      <c r="E24352" s="148"/>
      <c r="F24352" s="148"/>
      <c r="G24352" s="149"/>
      <c r="H24352" s="148"/>
      <c r="I24352"/>
    </row>
    <row r="24353" spans="1:9" x14ac:dyDescent="0.25">
      <c r="A24353"/>
      <c r="B24353"/>
      <c r="C24353"/>
      <c r="D24353"/>
      <c r="E24353" s="148"/>
      <c r="F24353" s="148"/>
      <c r="G24353" s="149"/>
      <c r="H24353" s="148"/>
      <c r="I24353"/>
    </row>
    <row r="24354" spans="1:9" x14ac:dyDescent="0.25">
      <c r="A24354"/>
      <c r="B24354"/>
      <c r="C24354"/>
      <c r="D24354"/>
      <c r="E24354" s="148"/>
      <c r="F24354" s="148"/>
      <c r="G24354" s="149"/>
      <c r="H24354" s="148"/>
      <c r="I24354"/>
    </row>
    <row r="24355" spans="1:9" x14ac:dyDescent="0.25">
      <c r="A24355"/>
      <c r="B24355"/>
      <c r="C24355"/>
      <c r="D24355"/>
      <c r="E24355" s="148"/>
      <c r="F24355" s="148"/>
      <c r="G24355" s="149"/>
      <c r="H24355" s="148"/>
      <c r="I24355"/>
    </row>
    <row r="24356" spans="1:9" x14ac:dyDescent="0.25">
      <c r="A24356"/>
      <c r="B24356"/>
      <c r="C24356"/>
      <c r="D24356"/>
      <c r="E24356" s="148"/>
      <c r="F24356" s="148"/>
      <c r="G24356" s="149"/>
      <c r="H24356" s="148"/>
      <c r="I24356"/>
    </row>
    <row r="24357" spans="1:9" x14ac:dyDescent="0.25">
      <c r="A24357"/>
      <c r="B24357"/>
      <c r="C24357"/>
      <c r="D24357"/>
      <c r="E24357" s="148"/>
      <c r="F24357" s="148"/>
      <c r="G24357" s="149"/>
      <c r="H24357" s="148"/>
      <c r="I24357"/>
    </row>
    <row r="24358" spans="1:9" x14ac:dyDescent="0.25">
      <c r="A24358"/>
      <c r="B24358"/>
      <c r="C24358"/>
      <c r="D24358"/>
      <c r="E24358" s="148"/>
      <c r="F24358" s="148"/>
      <c r="G24358" s="149"/>
      <c r="H24358" s="148"/>
      <c r="I24358"/>
    </row>
    <row r="24359" spans="1:9" x14ac:dyDescent="0.25">
      <c r="A24359"/>
      <c r="B24359"/>
      <c r="C24359"/>
      <c r="D24359"/>
      <c r="E24359" s="148"/>
      <c r="F24359" s="148"/>
      <c r="G24359" s="149"/>
      <c r="H24359" s="148"/>
      <c r="I24359"/>
    </row>
    <row r="24360" spans="1:9" x14ac:dyDescent="0.25">
      <c r="A24360"/>
      <c r="B24360"/>
      <c r="C24360"/>
      <c r="D24360"/>
      <c r="E24360" s="148"/>
      <c r="F24360" s="148"/>
      <c r="G24360" s="149"/>
      <c r="H24360" s="148"/>
      <c r="I24360"/>
    </row>
    <row r="24361" spans="1:9" x14ac:dyDescent="0.25">
      <c r="A24361"/>
      <c r="B24361"/>
      <c r="C24361"/>
      <c r="D24361"/>
      <c r="E24361" s="148"/>
      <c r="F24361" s="148"/>
      <c r="G24361" s="149"/>
      <c r="H24361" s="148"/>
      <c r="I24361"/>
    </row>
    <row r="24362" spans="1:9" x14ac:dyDescent="0.25">
      <c r="A24362"/>
      <c r="B24362"/>
      <c r="C24362"/>
      <c r="D24362"/>
      <c r="E24362" s="148"/>
      <c r="F24362" s="148"/>
      <c r="G24362" s="149"/>
      <c r="H24362" s="148"/>
      <c r="I24362"/>
    </row>
    <row r="24363" spans="1:9" x14ac:dyDescent="0.25">
      <c r="A24363"/>
      <c r="B24363"/>
      <c r="C24363"/>
      <c r="D24363"/>
      <c r="E24363" s="148"/>
      <c r="F24363" s="148"/>
      <c r="G24363" s="149"/>
      <c r="H24363" s="148"/>
      <c r="I24363"/>
    </row>
    <row r="24364" spans="1:9" x14ac:dyDescent="0.25">
      <c r="A24364"/>
      <c r="B24364"/>
      <c r="C24364"/>
      <c r="D24364"/>
      <c r="E24364" s="148"/>
      <c r="F24364" s="148"/>
      <c r="G24364" s="149"/>
      <c r="H24364" s="148"/>
      <c r="I24364"/>
    </row>
    <row r="24365" spans="1:9" x14ac:dyDescent="0.25">
      <c r="A24365"/>
      <c r="B24365"/>
      <c r="C24365"/>
      <c r="D24365"/>
      <c r="E24365" s="148"/>
      <c r="F24365" s="148"/>
      <c r="G24365" s="149"/>
      <c r="H24365" s="148"/>
      <c r="I24365"/>
    </row>
    <row r="24366" spans="1:9" x14ac:dyDescent="0.25">
      <c r="A24366"/>
      <c r="B24366"/>
      <c r="C24366"/>
      <c r="D24366"/>
      <c r="E24366" s="148"/>
      <c r="F24366" s="148"/>
      <c r="G24366" s="149"/>
      <c r="H24366" s="148"/>
      <c r="I24366"/>
    </row>
    <row r="24367" spans="1:9" x14ac:dyDescent="0.25">
      <c r="A24367"/>
      <c r="B24367"/>
      <c r="C24367"/>
      <c r="D24367"/>
      <c r="E24367" s="148"/>
      <c r="F24367" s="148"/>
      <c r="G24367" s="149"/>
      <c r="H24367" s="148"/>
      <c r="I24367"/>
    </row>
    <row r="24368" spans="1:9" x14ac:dyDescent="0.25">
      <c r="A24368"/>
      <c r="B24368"/>
      <c r="C24368"/>
      <c r="D24368"/>
      <c r="E24368" s="148"/>
      <c r="F24368" s="148"/>
      <c r="G24368" s="149"/>
      <c r="H24368" s="148"/>
      <c r="I24368"/>
    </row>
    <row r="24369" spans="1:9" x14ac:dyDescent="0.25">
      <c r="A24369"/>
      <c r="B24369"/>
      <c r="C24369"/>
      <c r="D24369"/>
      <c r="E24369" s="148"/>
      <c r="F24369" s="148"/>
      <c r="G24369" s="149"/>
      <c r="H24369" s="148"/>
      <c r="I24369"/>
    </row>
    <row r="24370" spans="1:9" x14ac:dyDescent="0.25">
      <c r="A24370"/>
      <c r="B24370"/>
      <c r="C24370"/>
      <c r="D24370"/>
      <c r="E24370" s="148"/>
      <c r="F24370" s="148"/>
      <c r="G24370" s="149"/>
      <c r="H24370" s="148"/>
      <c r="I24370"/>
    </row>
    <row r="24371" spans="1:9" x14ac:dyDescent="0.25">
      <c r="A24371"/>
      <c r="B24371"/>
      <c r="C24371"/>
      <c r="D24371"/>
      <c r="E24371" s="148"/>
      <c r="F24371" s="148"/>
      <c r="G24371" s="149"/>
      <c r="H24371" s="148"/>
      <c r="I24371"/>
    </row>
    <row r="24372" spans="1:9" x14ac:dyDescent="0.25">
      <c r="A24372"/>
      <c r="B24372"/>
      <c r="C24372"/>
      <c r="D24372"/>
      <c r="E24372" s="148"/>
      <c r="F24372" s="148"/>
      <c r="G24372" s="149"/>
      <c r="H24372" s="148"/>
      <c r="I24372"/>
    </row>
    <row r="24373" spans="1:9" x14ac:dyDescent="0.25">
      <c r="A24373"/>
      <c r="B24373"/>
      <c r="C24373"/>
      <c r="D24373"/>
      <c r="E24373" s="148"/>
      <c r="F24373" s="148"/>
      <c r="G24373" s="149"/>
      <c r="H24373" s="148"/>
      <c r="I24373"/>
    </row>
    <row r="24374" spans="1:9" x14ac:dyDescent="0.25">
      <c r="A24374"/>
      <c r="B24374"/>
      <c r="C24374"/>
      <c r="D24374"/>
      <c r="E24374" s="148"/>
      <c r="F24374" s="148"/>
      <c r="G24374" s="149"/>
      <c r="H24374" s="148"/>
      <c r="I24374"/>
    </row>
    <row r="24375" spans="1:9" x14ac:dyDescent="0.25">
      <c r="A24375"/>
      <c r="B24375"/>
      <c r="C24375"/>
      <c r="D24375"/>
      <c r="E24375" s="148"/>
      <c r="F24375" s="148"/>
      <c r="G24375" s="149"/>
      <c r="H24375" s="148"/>
      <c r="I24375"/>
    </row>
    <row r="24376" spans="1:9" x14ac:dyDescent="0.25">
      <c r="A24376"/>
      <c r="B24376"/>
      <c r="C24376"/>
      <c r="D24376"/>
      <c r="E24376" s="148"/>
      <c r="F24376" s="148"/>
      <c r="G24376" s="149"/>
      <c r="H24376" s="148"/>
      <c r="I24376"/>
    </row>
    <row r="24377" spans="1:9" x14ac:dyDescent="0.25">
      <c r="A24377"/>
      <c r="B24377"/>
      <c r="C24377"/>
      <c r="D24377"/>
      <c r="E24377" s="148"/>
      <c r="F24377" s="148"/>
      <c r="G24377" s="149"/>
      <c r="H24377" s="148"/>
      <c r="I24377"/>
    </row>
    <row r="24378" spans="1:9" x14ac:dyDescent="0.25">
      <c r="A24378"/>
      <c r="B24378"/>
      <c r="C24378"/>
      <c r="D24378"/>
      <c r="E24378" s="148"/>
      <c r="F24378" s="148"/>
      <c r="G24378" s="149"/>
      <c r="H24378" s="148"/>
      <c r="I24378"/>
    </row>
    <row r="24379" spans="1:9" x14ac:dyDescent="0.25">
      <c r="A24379"/>
      <c r="B24379"/>
      <c r="C24379"/>
      <c r="D24379"/>
      <c r="E24379" s="148"/>
      <c r="F24379" s="148"/>
      <c r="G24379" s="149"/>
      <c r="H24379" s="148"/>
      <c r="I24379"/>
    </row>
    <row r="24380" spans="1:9" x14ac:dyDescent="0.25">
      <c r="A24380"/>
      <c r="B24380"/>
      <c r="C24380"/>
      <c r="D24380"/>
      <c r="E24380" s="148"/>
      <c r="F24380" s="148"/>
      <c r="G24380" s="149"/>
      <c r="H24380" s="148"/>
      <c r="I24380"/>
    </row>
    <row r="24381" spans="1:9" x14ac:dyDescent="0.25">
      <c r="A24381"/>
      <c r="B24381"/>
      <c r="C24381"/>
      <c r="D24381"/>
      <c r="E24381" s="148"/>
      <c r="F24381" s="148"/>
      <c r="G24381" s="149"/>
      <c r="H24381" s="148"/>
      <c r="I24381"/>
    </row>
    <row r="24382" spans="1:9" x14ac:dyDescent="0.25">
      <c r="A24382"/>
      <c r="B24382"/>
      <c r="C24382"/>
      <c r="D24382"/>
      <c r="E24382" s="148"/>
      <c r="F24382" s="148"/>
      <c r="G24382" s="149"/>
      <c r="H24382" s="148"/>
      <c r="I24382"/>
    </row>
    <row r="24383" spans="1:9" x14ac:dyDescent="0.25">
      <c r="A24383"/>
      <c r="B24383"/>
      <c r="C24383"/>
      <c r="D24383"/>
      <c r="E24383" s="148"/>
      <c r="F24383" s="148"/>
      <c r="G24383" s="149"/>
      <c r="H24383" s="148"/>
      <c r="I24383"/>
    </row>
    <row r="24384" spans="1:9" x14ac:dyDescent="0.25">
      <c r="A24384"/>
      <c r="B24384"/>
      <c r="C24384"/>
      <c r="D24384"/>
      <c r="E24384" s="148"/>
      <c r="F24384" s="148"/>
      <c r="G24384" s="149"/>
      <c r="H24384" s="148"/>
      <c r="I24384"/>
    </row>
    <row r="24385" spans="1:9" x14ac:dyDescent="0.25">
      <c r="A24385"/>
      <c r="B24385"/>
      <c r="C24385"/>
      <c r="D24385"/>
      <c r="E24385" s="148"/>
      <c r="F24385" s="148"/>
      <c r="G24385" s="149"/>
      <c r="H24385" s="148"/>
      <c r="I24385"/>
    </row>
    <row r="24386" spans="1:9" x14ac:dyDescent="0.25">
      <c r="A24386"/>
      <c r="B24386"/>
      <c r="C24386"/>
      <c r="D24386"/>
      <c r="E24386" s="148"/>
      <c r="F24386" s="148"/>
      <c r="G24386" s="149"/>
      <c r="H24386" s="148"/>
      <c r="I24386"/>
    </row>
    <row r="24387" spans="1:9" x14ac:dyDescent="0.25">
      <c r="A24387"/>
      <c r="B24387"/>
      <c r="C24387"/>
      <c r="D24387"/>
      <c r="E24387" s="148"/>
      <c r="F24387" s="148"/>
      <c r="G24387" s="149"/>
      <c r="H24387" s="148"/>
      <c r="I24387"/>
    </row>
    <row r="24388" spans="1:9" x14ac:dyDescent="0.25">
      <c r="A24388"/>
      <c r="B24388"/>
      <c r="C24388"/>
      <c r="D24388"/>
      <c r="E24388" s="148"/>
      <c r="F24388" s="148"/>
      <c r="G24388" s="149"/>
      <c r="H24388" s="148"/>
      <c r="I24388"/>
    </row>
    <row r="24389" spans="1:9" x14ac:dyDescent="0.25">
      <c r="A24389"/>
      <c r="B24389"/>
      <c r="C24389"/>
      <c r="D24389"/>
      <c r="E24389" s="148"/>
      <c r="F24389" s="148"/>
      <c r="G24389" s="149"/>
      <c r="H24389" s="148"/>
      <c r="I24389"/>
    </row>
    <row r="24390" spans="1:9" x14ac:dyDescent="0.25">
      <c r="A24390"/>
      <c r="B24390"/>
      <c r="C24390"/>
      <c r="D24390"/>
      <c r="E24390" s="148"/>
      <c r="F24390" s="148"/>
      <c r="G24390" s="149"/>
      <c r="H24390" s="148"/>
      <c r="I24390"/>
    </row>
    <row r="24391" spans="1:9" x14ac:dyDescent="0.25">
      <c r="A24391"/>
      <c r="B24391"/>
      <c r="C24391"/>
      <c r="D24391"/>
      <c r="E24391" s="148"/>
      <c r="F24391" s="148"/>
      <c r="G24391" s="149"/>
      <c r="H24391" s="148"/>
      <c r="I24391"/>
    </row>
    <row r="24392" spans="1:9" x14ac:dyDescent="0.25">
      <c r="A24392"/>
      <c r="B24392"/>
      <c r="C24392"/>
      <c r="D24392"/>
      <c r="E24392" s="148"/>
      <c r="F24392" s="148"/>
      <c r="G24392" s="149"/>
      <c r="H24392" s="148"/>
      <c r="I24392"/>
    </row>
    <row r="24393" spans="1:9" x14ac:dyDescent="0.25">
      <c r="A24393"/>
      <c r="B24393"/>
      <c r="C24393"/>
      <c r="D24393"/>
      <c r="E24393" s="148"/>
      <c r="F24393" s="148"/>
      <c r="G24393" s="149"/>
      <c r="H24393" s="148"/>
      <c r="I24393"/>
    </row>
    <row r="24394" spans="1:9" x14ac:dyDescent="0.25">
      <c r="A24394"/>
      <c r="B24394"/>
      <c r="C24394"/>
      <c r="D24394"/>
      <c r="E24394" s="148"/>
      <c r="F24394" s="148"/>
      <c r="G24394" s="149"/>
      <c r="H24394" s="148"/>
      <c r="I24394"/>
    </row>
    <row r="24395" spans="1:9" x14ac:dyDescent="0.25">
      <c r="A24395"/>
      <c r="B24395"/>
      <c r="C24395"/>
      <c r="D24395"/>
      <c r="E24395" s="148"/>
      <c r="F24395" s="148"/>
      <c r="G24395" s="149"/>
      <c r="H24395" s="148"/>
      <c r="I24395"/>
    </row>
    <row r="24396" spans="1:9" x14ac:dyDescent="0.25">
      <c r="A24396"/>
      <c r="B24396"/>
      <c r="C24396"/>
      <c r="D24396"/>
      <c r="E24396" s="148"/>
      <c r="F24396" s="148"/>
      <c r="G24396" s="149"/>
      <c r="H24396" s="148"/>
      <c r="I24396"/>
    </row>
    <row r="24397" spans="1:9" x14ac:dyDescent="0.25">
      <c r="A24397"/>
      <c r="B24397"/>
      <c r="C24397"/>
      <c r="D24397"/>
      <c r="E24397" s="148"/>
      <c r="F24397" s="148"/>
      <c r="G24397" s="149"/>
      <c r="H24397" s="148"/>
      <c r="I24397"/>
    </row>
    <row r="24398" spans="1:9" x14ac:dyDescent="0.25">
      <c r="A24398"/>
      <c r="B24398"/>
      <c r="C24398"/>
      <c r="D24398"/>
      <c r="E24398" s="148"/>
      <c r="F24398" s="148"/>
      <c r="G24398" s="149"/>
      <c r="H24398" s="148"/>
      <c r="I24398"/>
    </row>
    <row r="24399" spans="1:9" x14ac:dyDescent="0.25">
      <c r="A24399"/>
      <c r="B24399"/>
      <c r="C24399"/>
      <c r="D24399"/>
      <c r="E24399" s="148"/>
      <c r="F24399" s="148"/>
      <c r="G24399" s="149"/>
      <c r="H24399" s="148"/>
      <c r="I24399"/>
    </row>
    <row r="24400" spans="1:9" x14ac:dyDescent="0.25">
      <c r="A24400"/>
      <c r="B24400"/>
      <c r="C24400"/>
      <c r="D24400"/>
      <c r="E24400" s="148"/>
      <c r="F24400" s="148"/>
      <c r="G24400" s="149"/>
      <c r="H24400" s="148"/>
      <c r="I24400"/>
    </row>
    <row r="24401" spans="1:9" x14ac:dyDescent="0.25">
      <c r="A24401"/>
      <c r="B24401"/>
      <c r="C24401"/>
      <c r="D24401"/>
      <c r="E24401" s="148"/>
      <c r="F24401" s="148"/>
      <c r="G24401" s="149"/>
      <c r="H24401" s="148"/>
      <c r="I24401"/>
    </row>
    <row r="24402" spans="1:9" x14ac:dyDescent="0.25">
      <c r="A24402"/>
      <c r="B24402"/>
      <c r="C24402"/>
      <c r="D24402"/>
      <c r="E24402" s="148"/>
      <c r="F24402" s="148"/>
      <c r="G24402" s="149"/>
      <c r="H24402" s="148"/>
      <c r="I24402"/>
    </row>
    <row r="24403" spans="1:9" x14ac:dyDescent="0.25">
      <c r="A24403"/>
      <c r="B24403"/>
      <c r="C24403"/>
      <c r="D24403"/>
      <c r="E24403" s="148"/>
      <c r="F24403" s="148"/>
      <c r="G24403" s="149"/>
      <c r="H24403" s="148"/>
      <c r="I24403"/>
    </row>
    <row r="24404" spans="1:9" x14ac:dyDescent="0.25">
      <c r="A24404"/>
      <c r="B24404"/>
      <c r="C24404"/>
      <c r="D24404"/>
      <c r="E24404" s="148"/>
      <c r="F24404" s="148"/>
      <c r="G24404" s="149"/>
      <c r="H24404" s="148"/>
      <c r="I24404"/>
    </row>
    <row r="24405" spans="1:9" x14ac:dyDescent="0.25">
      <c r="A24405"/>
      <c r="B24405"/>
      <c r="C24405"/>
      <c r="D24405"/>
      <c r="E24405" s="148"/>
      <c r="F24405" s="148"/>
      <c r="G24405" s="149"/>
      <c r="H24405" s="148"/>
      <c r="I24405"/>
    </row>
    <row r="24406" spans="1:9" x14ac:dyDescent="0.25">
      <c r="A24406"/>
      <c r="B24406"/>
      <c r="C24406"/>
      <c r="D24406"/>
      <c r="E24406" s="148"/>
      <c r="F24406" s="148"/>
      <c r="G24406" s="149"/>
      <c r="H24406" s="148"/>
      <c r="I24406"/>
    </row>
    <row r="24407" spans="1:9" x14ac:dyDescent="0.25">
      <c r="A24407"/>
      <c r="B24407"/>
      <c r="C24407"/>
      <c r="D24407"/>
      <c r="E24407" s="148"/>
      <c r="F24407" s="148"/>
      <c r="G24407" s="149"/>
      <c r="H24407" s="148"/>
      <c r="I24407"/>
    </row>
    <row r="24408" spans="1:9" x14ac:dyDescent="0.25">
      <c r="A24408"/>
      <c r="B24408"/>
      <c r="C24408"/>
      <c r="D24408"/>
      <c r="E24408" s="148"/>
      <c r="F24408" s="148"/>
      <c r="G24408" s="149"/>
      <c r="H24408" s="148"/>
      <c r="I24408"/>
    </row>
    <row r="24409" spans="1:9" x14ac:dyDescent="0.25">
      <c r="A24409"/>
      <c r="B24409"/>
      <c r="C24409"/>
      <c r="D24409"/>
      <c r="E24409" s="148"/>
      <c r="F24409" s="148"/>
      <c r="G24409" s="149"/>
      <c r="H24409" s="148"/>
      <c r="I24409"/>
    </row>
    <row r="24410" spans="1:9" x14ac:dyDescent="0.25">
      <c r="A24410"/>
      <c r="B24410"/>
      <c r="C24410"/>
      <c r="D24410"/>
      <c r="E24410" s="148"/>
      <c r="F24410" s="148"/>
      <c r="G24410" s="149"/>
      <c r="H24410" s="148"/>
      <c r="I24410"/>
    </row>
    <row r="24411" spans="1:9" x14ac:dyDescent="0.25">
      <c r="A24411"/>
      <c r="B24411"/>
      <c r="C24411"/>
      <c r="D24411"/>
      <c r="E24411" s="148"/>
      <c r="F24411" s="148"/>
      <c r="G24411" s="149"/>
      <c r="H24411" s="148"/>
      <c r="I24411"/>
    </row>
    <row r="24412" spans="1:9" x14ac:dyDescent="0.25">
      <c r="A24412"/>
      <c r="B24412"/>
      <c r="C24412"/>
      <c r="D24412"/>
      <c r="E24412" s="148"/>
      <c r="F24412" s="148"/>
      <c r="G24412" s="149"/>
      <c r="H24412" s="148"/>
      <c r="I24412"/>
    </row>
    <row r="24413" spans="1:9" x14ac:dyDescent="0.25">
      <c r="A24413"/>
      <c r="B24413"/>
      <c r="C24413"/>
      <c r="D24413"/>
      <c r="E24413" s="148"/>
      <c r="F24413" s="148"/>
      <c r="G24413" s="149"/>
      <c r="H24413" s="148"/>
      <c r="I24413"/>
    </row>
    <row r="24414" spans="1:9" x14ac:dyDescent="0.25">
      <c r="A24414"/>
      <c r="B24414"/>
      <c r="C24414"/>
      <c r="D24414"/>
      <c r="E24414" s="148"/>
      <c r="F24414" s="148"/>
      <c r="G24414" s="149"/>
      <c r="H24414" s="148"/>
      <c r="I24414"/>
    </row>
    <row r="24415" spans="1:9" x14ac:dyDescent="0.25">
      <c r="A24415"/>
      <c r="B24415"/>
      <c r="C24415"/>
      <c r="D24415"/>
      <c r="E24415" s="148"/>
      <c r="F24415" s="148"/>
      <c r="G24415" s="149"/>
      <c r="H24415" s="148"/>
      <c r="I24415"/>
    </row>
    <row r="24416" spans="1:9" x14ac:dyDescent="0.25">
      <c r="A24416"/>
      <c r="B24416"/>
      <c r="C24416"/>
      <c r="D24416"/>
      <c r="E24416" s="148"/>
      <c r="F24416" s="148"/>
      <c r="G24416" s="149"/>
      <c r="H24416" s="148"/>
      <c r="I24416"/>
    </row>
    <row r="24417" spans="1:9" x14ac:dyDescent="0.25">
      <c r="A24417"/>
      <c r="B24417"/>
      <c r="C24417"/>
      <c r="D24417"/>
      <c r="E24417" s="148"/>
      <c r="F24417" s="148"/>
      <c r="G24417" s="149"/>
      <c r="H24417" s="148"/>
      <c r="I24417"/>
    </row>
    <row r="24418" spans="1:9" x14ac:dyDescent="0.25">
      <c r="A24418"/>
      <c r="B24418"/>
      <c r="C24418"/>
      <c r="D24418"/>
      <c r="E24418" s="148"/>
      <c r="F24418" s="148"/>
      <c r="G24418" s="149"/>
      <c r="H24418" s="148"/>
      <c r="I24418"/>
    </row>
    <row r="24419" spans="1:9" x14ac:dyDescent="0.25">
      <c r="A24419"/>
      <c r="B24419"/>
      <c r="C24419"/>
      <c r="D24419"/>
      <c r="E24419" s="148"/>
      <c r="F24419" s="148"/>
      <c r="G24419" s="149"/>
      <c r="H24419" s="148"/>
      <c r="I24419"/>
    </row>
    <row r="24420" spans="1:9" x14ac:dyDescent="0.25">
      <c r="A24420"/>
      <c r="B24420"/>
      <c r="C24420"/>
      <c r="D24420"/>
      <c r="E24420" s="148"/>
      <c r="F24420" s="148"/>
      <c r="G24420" s="149"/>
      <c r="H24420" s="148"/>
      <c r="I24420"/>
    </row>
    <row r="24421" spans="1:9" x14ac:dyDescent="0.25">
      <c r="A24421"/>
      <c r="B24421"/>
      <c r="C24421"/>
      <c r="D24421"/>
      <c r="E24421" s="148"/>
      <c r="F24421" s="148"/>
      <c r="G24421" s="149"/>
      <c r="H24421" s="148"/>
      <c r="I24421"/>
    </row>
    <row r="24422" spans="1:9" x14ac:dyDescent="0.25">
      <c r="A24422"/>
      <c r="B24422"/>
      <c r="C24422"/>
      <c r="D24422"/>
      <c r="E24422" s="148"/>
      <c r="F24422" s="148"/>
      <c r="G24422" s="149"/>
      <c r="H24422" s="148"/>
      <c r="I24422"/>
    </row>
    <row r="24423" spans="1:9" x14ac:dyDescent="0.25">
      <c r="A24423"/>
      <c r="B24423"/>
      <c r="C24423"/>
      <c r="D24423"/>
      <c r="E24423" s="148"/>
      <c r="F24423" s="148"/>
      <c r="G24423" s="149"/>
      <c r="H24423" s="148"/>
      <c r="I24423"/>
    </row>
    <row r="24424" spans="1:9" x14ac:dyDescent="0.25">
      <c r="A24424"/>
      <c r="B24424"/>
      <c r="C24424"/>
      <c r="D24424"/>
      <c r="E24424" s="148"/>
      <c r="F24424" s="148"/>
      <c r="G24424" s="149"/>
      <c r="H24424" s="148"/>
      <c r="I24424"/>
    </row>
    <row r="24425" spans="1:9" x14ac:dyDescent="0.25">
      <c r="A24425"/>
      <c r="B24425"/>
      <c r="C24425"/>
      <c r="D24425"/>
      <c r="E24425" s="148"/>
      <c r="F24425" s="148"/>
      <c r="G24425" s="149"/>
      <c r="H24425" s="148"/>
      <c r="I24425"/>
    </row>
    <row r="24426" spans="1:9" x14ac:dyDescent="0.25">
      <c r="A24426"/>
      <c r="B24426"/>
      <c r="C24426"/>
      <c r="D24426"/>
      <c r="E24426" s="148"/>
      <c r="F24426" s="148"/>
      <c r="G24426" s="149"/>
      <c r="H24426" s="148"/>
      <c r="I24426"/>
    </row>
    <row r="24427" spans="1:9" x14ac:dyDescent="0.25">
      <c r="A24427"/>
      <c r="B24427"/>
      <c r="C24427"/>
      <c r="D24427"/>
      <c r="E24427" s="148"/>
      <c r="F24427" s="148"/>
      <c r="G24427" s="149"/>
      <c r="H24427" s="148"/>
      <c r="I24427"/>
    </row>
    <row r="24428" spans="1:9" x14ac:dyDescent="0.25">
      <c r="A24428"/>
      <c r="B24428"/>
      <c r="C24428"/>
      <c r="D24428"/>
      <c r="E24428" s="148"/>
      <c r="F24428" s="148"/>
      <c r="G24428" s="149"/>
      <c r="H24428" s="148"/>
      <c r="I24428"/>
    </row>
    <row r="24429" spans="1:9" x14ac:dyDescent="0.25">
      <c r="A24429"/>
      <c r="B24429"/>
      <c r="C24429"/>
      <c r="D24429"/>
      <c r="E24429" s="148"/>
      <c r="F24429" s="148"/>
      <c r="G24429" s="149"/>
      <c r="H24429" s="148"/>
      <c r="I24429"/>
    </row>
    <row r="24430" spans="1:9" x14ac:dyDescent="0.25">
      <c r="A24430"/>
      <c r="B24430"/>
      <c r="C24430"/>
      <c r="D24430"/>
      <c r="E24430" s="148"/>
      <c r="F24430" s="148"/>
      <c r="G24430" s="149"/>
      <c r="H24430" s="148"/>
      <c r="I24430"/>
    </row>
    <row r="24431" spans="1:9" x14ac:dyDescent="0.25">
      <c r="A24431"/>
      <c r="B24431"/>
      <c r="C24431"/>
      <c r="D24431"/>
      <c r="E24431" s="148"/>
      <c r="F24431" s="148"/>
      <c r="G24431" s="149"/>
      <c r="H24431" s="148"/>
      <c r="I24431"/>
    </row>
    <row r="24432" spans="1:9" x14ac:dyDescent="0.25">
      <c r="A24432"/>
      <c r="B24432"/>
      <c r="C24432"/>
      <c r="D24432"/>
      <c r="E24432" s="148"/>
      <c r="F24432" s="148"/>
      <c r="G24432" s="149"/>
      <c r="H24432" s="148"/>
      <c r="I24432"/>
    </row>
    <row r="24433" spans="1:9" x14ac:dyDescent="0.25">
      <c r="A24433"/>
      <c r="B24433"/>
      <c r="C24433"/>
      <c r="D24433"/>
      <c r="E24433" s="148"/>
      <c r="F24433" s="148"/>
      <c r="G24433" s="149"/>
      <c r="H24433" s="148"/>
      <c r="I24433"/>
    </row>
    <row r="24434" spans="1:9" x14ac:dyDescent="0.25">
      <c r="A24434"/>
      <c r="B24434"/>
      <c r="C24434"/>
      <c r="D24434"/>
      <c r="E24434" s="148"/>
      <c r="F24434" s="148"/>
      <c r="G24434" s="149"/>
      <c r="H24434" s="148"/>
      <c r="I24434"/>
    </row>
    <row r="24435" spans="1:9" x14ac:dyDescent="0.25">
      <c r="A24435"/>
      <c r="B24435"/>
      <c r="C24435"/>
      <c r="D24435"/>
      <c r="E24435" s="148"/>
      <c r="F24435" s="148"/>
      <c r="G24435" s="149"/>
      <c r="H24435" s="148"/>
      <c r="I24435"/>
    </row>
    <row r="24436" spans="1:9" x14ac:dyDescent="0.25">
      <c r="A24436"/>
      <c r="B24436"/>
      <c r="C24436"/>
      <c r="D24436"/>
      <c r="E24436" s="148"/>
      <c r="F24436" s="148"/>
      <c r="G24436" s="149"/>
      <c r="H24436" s="148"/>
      <c r="I24436"/>
    </row>
    <row r="24437" spans="1:9" x14ac:dyDescent="0.25">
      <c r="A24437"/>
      <c r="B24437"/>
      <c r="C24437"/>
      <c r="D24437"/>
      <c r="E24437" s="148"/>
      <c r="F24437" s="148"/>
      <c r="G24437" s="149"/>
      <c r="H24437" s="148"/>
      <c r="I24437"/>
    </row>
    <row r="24438" spans="1:9" x14ac:dyDescent="0.25">
      <c r="A24438"/>
      <c r="B24438"/>
      <c r="C24438"/>
      <c r="D24438"/>
      <c r="E24438" s="148"/>
      <c r="F24438" s="148"/>
      <c r="G24438" s="149"/>
      <c r="H24438" s="148"/>
      <c r="I24438"/>
    </row>
    <row r="24439" spans="1:9" x14ac:dyDescent="0.25">
      <c r="A24439"/>
      <c r="B24439"/>
      <c r="C24439"/>
      <c r="D24439"/>
      <c r="E24439" s="148"/>
      <c r="F24439" s="148"/>
      <c r="G24439" s="149"/>
      <c r="H24439" s="148"/>
      <c r="I24439"/>
    </row>
    <row r="24440" spans="1:9" x14ac:dyDescent="0.25">
      <c r="A24440"/>
      <c r="B24440"/>
      <c r="C24440"/>
      <c r="D24440"/>
      <c r="E24440" s="148"/>
      <c r="F24440" s="148"/>
      <c r="G24440" s="149"/>
      <c r="H24440" s="148"/>
      <c r="I24440"/>
    </row>
    <row r="24441" spans="1:9" x14ac:dyDescent="0.25">
      <c r="A24441"/>
      <c r="B24441"/>
      <c r="C24441"/>
      <c r="D24441"/>
      <c r="E24441" s="148"/>
      <c r="F24441" s="148"/>
      <c r="G24441" s="149"/>
      <c r="H24441" s="148"/>
      <c r="I24441"/>
    </row>
    <row r="24442" spans="1:9" x14ac:dyDescent="0.25">
      <c r="A24442"/>
      <c r="B24442"/>
      <c r="C24442"/>
      <c r="D24442"/>
      <c r="E24442" s="148"/>
      <c r="F24442" s="148"/>
      <c r="G24442" s="149"/>
      <c r="H24442" s="148"/>
      <c r="I24442"/>
    </row>
    <row r="24443" spans="1:9" x14ac:dyDescent="0.25">
      <c r="A24443"/>
      <c r="B24443"/>
      <c r="C24443"/>
      <c r="D24443"/>
      <c r="E24443" s="148"/>
      <c r="F24443" s="148"/>
      <c r="G24443" s="149"/>
      <c r="H24443" s="148"/>
      <c r="I24443"/>
    </row>
    <row r="24444" spans="1:9" x14ac:dyDescent="0.25">
      <c r="A24444"/>
      <c r="B24444"/>
      <c r="C24444"/>
      <c r="D24444"/>
      <c r="E24444" s="148"/>
      <c r="F24444" s="148"/>
      <c r="G24444" s="149"/>
      <c r="H24444" s="148"/>
      <c r="I24444"/>
    </row>
    <row r="24445" spans="1:9" x14ac:dyDescent="0.25">
      <c r="A24445"/>
      <c r="B24445"/>
      <c r="C24445"/>
      <c r="D24445"/>
      <c r="E24445" s="148"/>
      <c r="F24445" s="148"/>
      <c r="G24445" s="149"/>
      <c r="H24445" s="148"/>
      <c r="I24445"/>
    </row>
    <row r="24446" spans="1:9" x14ac:dyDescent="0.25">
      <c r="A24446"/>
      <c r="B24446"/>
      <c r="C24446"/>
      <c r="D24446"/>
      <c r="E24446" s="148"/>
      <c r="F24446" s="148"/>
      <c r="G24446" s="149"/>
      <c r="H24446" s="148"/>
      <c r="I24446"/>
    </row>
    <row r="24447" spans="1:9" x14ac:dyDescent="0.25">
      <c r="A24447"/>
      <c r="B24447"/>
      <c r="C24447"/>
      <c r="D24447"/>
      <c r="E24447" s="148"/>
      <c r="F24447" s="148"/>
      <c r="G24447" s="149"/>
      <c r="H24447" s="148"/>
      <c r="I24447"/>
    </row>
    <row r="24448" spans="1:9" x14ac:dyDescent="0.25">
      <c r="A24448"/>
      <c r="B24448"/>
      <c r="C24448"/>
      <c r="D24448"/>
      <c r="E24448" s="148"/>
      <c r="F24448" s="148"/>
      <c r="G24448" s="149"/>
      <c r="H24448" s="148"/>
      <c r="I24448"/>
    </row>
    <row r="24449" spans="1:9" x14ac:dyDescent="0.25">
      <c r="A24449"/>
      <c r="B24449"/>
      <c r="C24449"/>
      <c r="D24449"/>
      <c r="E24449" s="148"/>
      <c r="F24449" s="148"/>
      <c r="G24449" s="149"/>
      <c r="H24449" s="148"/>
      <c r="I24449"/>
    </row>
    <row r="24450" spans="1:9" x14ac:dyDescent="0.25">
      <c r="A24450"/>
      <c r="B24450"/>
      <c r="C24450"/>
      <c r="D24450"/>
      <c r="E24450" s="148"/>
      <c r="F24450" s="148"/>
      <c r="G24450" s="149"/>
      <c r="H24450" s="148"/>
      <c r="I24450"/>
    </row>
    <row r="24451" spans="1:9" x14ac:dyDescent="0.25">
      <c r="A24451"/>
      <c r="B24451"/>
      <c r="C24451"/>
      <c r="D24451"/>
      <c r="E24451" s="148"/>
      <c r="F24451" s="148"/>
      <c r="G24451" s="149"/>
      <c r="H24451" s="148"/>
      <c r="I24451"/>
    </row>
    <row r="24452" spans="1:9" x14ac:dyDescent="0.25">
      <c r="A24452"/>
      <c r="B24452"/>
      <c r="C24452"/>
      <c r="D24452"/>
      <c r="E24452" s="148"/>
      <c r="F24452" s="148"/>
      <c r="G24452" s="149"/>
      <c r="H24452" s="148"/>
      <c r="I24452"/>
    </row>
    <row r="24453" spans="1:9" x14ac:dyDescent="0.25">
      <c r="A24453"/>
      <c r="B24453"/>
      <c r="C24453"/>
      <c r="D24453"/>
      <c r="E24453" s="148"/>
      <c r="F24453" s="148"/>
      <c r="G24453" s="149"/>
      <c r="H24453" s="148"/>
      <c r="I24453"/>
    </row>
    <row r="24454" spans="1:9" x14ac:dyDescent="0.25">
      <c r="A24454"/>
      <c r="B24454"/>
      <c r="C24454"/>
      <c r="D24454"/>
      <c r="E24454" s="148"/>
      <c r="F24454" s="148"/>
      <c r="G24454" s="149"/>
      <c r="H24454" s="148"/>
      <c r="I24454"/>
    </row>
    <row r="24455" spans="1:9" x14ac:dyDescent="0.25">
      <c r="A24455"/>
      <c r="B24455"/>
      <c r="C24455"/>
      <c r="D24455"/>
      <c r="E24455" s="148"/>
      <c r="F24455" s="148"/>
      <c r="G24455" s="149"/>
      <c r="H24455" s="148"/>
      <c r="I24455"/>
    </row>
    <row r="24456" spans="1:9" x14ac:dyDescent="0.25">
      <c r="A24456"/>
      <c r="B24456"/>
      <c r="C24456"/>
      <c r="D24456"/>
      <c r="E24456" s="148"/>
      <c r="F24456" s="148"/>
      <c r="G24456" s="149"/>
      <c r="H24456" s="148"/>
      <c r="I24456"/>
    </row>
    <row r="24457" spans="1:9" x14ac:dyDescent="0.25">
      <c r="A24457"/>
      <c r="B24457"/>
      <c r="C24457"/>
      <c r="D24457"/>
      <c r="E24457" s="148"/>
      <c r="F24457" s="148"/>
      <c r="G24457" s="149"/>
      <c r="H24457" s="148"/>
      <c r="I24457"/>
    </row>
    <row r="24458" spans="1:9" x14ac:dyDescent="0.25">
      <c r="A24458"/>
      <c r="B24458"/>
      <c r="C24458"/>
      <c r="D24458"/>
      <c r="E24458" s="148"/>
      <c r="F24458" s="148"/>
      <c r="G24458" s="149"/>
      <c r="H24458" s="148"/>
      <c r="I24458"/>
    </row>
    <row r="24459" spans="1:9" x14ac:dyDescent="0.25">
      <c r="A24459"/>
      <c r="B24459"/>
      <c r="C24459"/>
      <c r="D24459"/>
      <c r="E24459" s="148"/>
      <c r="F24459" s="148"/>
      <c r="G24459" s="149"/>
      <c r="H24459" s="148"/>
      <c r="I24459"/>
    </row>
    <row r="24460" spans="1:9" x14ac:dyDescent="0.25">
      <c r="A24460"/>
      <c r="B24460"/>
      <c r="C24460"/>
      <c r="D24460"/>
      <c r="E24460" s="148"/>
      <c r="F24460" s="148"/>
      <c r="G24460" s="149"/>
      <c r="H24460" s="148"/>
      <c r="I24460"/>
    </row>
    <row r="24461" spans="1:9" x14ac:dyDescent="0.25">
      <c r="A24461"/>
      <c r="B24461"/>
      <c r="C24461"/>
      <c r="D24461"/>
      <c r="E24461" s="148"/>
      <c r="F24461" s="148"/>
      <c r="G24461" s="149"/>
      <c r="H24461" s="148"/>
      <c r="I24461"/>
    </row>
    <row r="24462" spans="1:9" x14ac:dyDescent="0.25">
      <c r="A24462"/>
      <c r="B24462"/>
      <c r="C24462"/>
      <c r="D24462"/>
      <c r="E24462" s="148"/>
      <c r="F24462" s="148"/>
      <c r="G24462" s="149"/>
      <c r="H24462" s="148"/>
      <c r="I24462"/>
    </row>
    <row r="24463" spans="1:9" x14ac:dyDescent="0.25">
      <c r="A24463"/>
      <c r="B24463"/>
      <c r="C24463"/>
      <c r="D24463"/>
      <c r="E24463" s="148"/>
      <c r="F24463" s="148"/>
      <c r="G24463" s="149"/>
      <c r="H24463" s="148"/>
      <c r="I24463"/>
    </row>
    <row r="24464" spans="1:9" x14ac:dyDescent="0.25">
      <c r="A24464"/>
      <c r="B24464"/>
      <c r="C24464"/>
      <c r="D24464"/>
      <c r="E24464" s="148"/>
      <c r="F24464" s="148"/>
      <c r="G24464" s="149"/>
      <c r="H24464" s="148"/>
      <c r="I24464"/>
    </row>
    <row r="24465" spans="1:9" x14ac:dyDescent="0.25">
      <c r="A24465"/>
      <c r="B24465"/>
      <c r="C24465"/>
      <c r="D24465"/>
      <c r="E24465" s="148"/>
      <c r="F24465" s="148"/>
      <c r="G24465" s="149"/>
      <c r="H24465" s="148"/>
      <c r="I24465"/>
    </row>
    <row r="24466" spans="1:9" x14ac:dyDescent="0.25">
      <c r="A24466"/>
      <c r="B24466"/>
      <c r="C24466"/>
      <c r="D24466"/>
      <c r="E24466" s="148"/>
      <c r="F24466" s="148"/>
      <c r="G24466" s="149"/>
      <c r="H24466" s="148"/>
      <c r="I24466"/>
    </row>
    <row r="24467" spans="1:9" x14ac:dyDescent="0.25">
      <c r="A24467"/>
      <c r="B24467"/>
      <c r="C24467"/>
      <c r="D24467"/>
      <c r="E24467" s="148"/>
      <c r="F24467" s="148"/>
      <c r="G24467" s="149"/>
      <c r="H24467" s="148"/>
      <c r="I24467"/>
    </row>
    <row r="24468" spans="1:9" x14ac:dyDescent="0.25">
      <c r="A24468"/>
      <c r="B24468"/>
      <c r="C24468"/>
      <c r="D24468"/>
      <c r="E24468" s="148"/>
      <c r="F24468" s="148"/>
      <c r="G24468" s="149"/>
      <c r="H24468" s="148"/>
      <c r="I24468"/>
    </row>
    <row r="24469" spans="1:9" x14ac:dyDescent="0.25">
      <c r="A24469"/>
      <c r="B24469"/>
      <c r="C24469"/>
      <c r="D24469"/>
      <c r="E24469" s="148"/>
      <c r="F24469" s="148"/>
      <c r="G24469" s="149"/>
      <c r="H24469" s="148"/>
      <c r="I24469"/>
    </row>
    <row r="24470" spans="1:9" x14ac:dyDescent="0.25">
      <c r="A24470"/>
      <c r="B24470"/>
      <c r="C24470"/>
      <c r="D24470"/>
      <c r="E24470" s="148"/>
      <c r="F24470" s="148"/>
      <c r="G24470" s="149"/>
      <c r="H24470" s="148"/>
      <c r="I24470"/>
    </row>
    <row r="24471" spans="1:9" x14ac:dyDescent="0.25">
      <c r="A24471"/>
      <c r="B24471"/>
      <c r="C24471"/>
      <c r="D24471"/>
      <c r="E24471" s="148"/>
      <c r="F24471" s="148"/>
      <c r="G24471" s="149"/>
      <c r="H24471" s="148"/>
      <c r="I24471"/>
    </row>
    <row r="24472" spans="1:9" x14ac:dyDescent="0.25">
      <c r="A24472"/>
      <c r="B24472"/>
      <c r="C24472"/>
      <c r="D24472"/>
      <c r="E24472" s="148"/>
      <c r="F24472" s="148"/>
      <c r="G24472" s="149"/>
      <c r="H24472" s="148"/>
      <c r="I24472"/>
    </row>
    <row r="24473" spans="1:9" x14ac:dyDescent="0.25">
      <c r="A24473"/>
      <c r="B24473"/>
      <c r="C24473"/>
      <c r="D24473"/>
      <c r="E24473" s="148"/>
      <c r="F24473" s="148"/>
      <c r="G24473" s="149"/>
      <c r="H24473" s="148"/>
      <c r="I24473"/>
    </row>
    <row r="24474" spans="1:9" x14ac:dyDescent="0.25">
      <c r="A24474"/>
      <c r="B24474"/>
      <c r="C24474"/>
      <c r="D24474"/>
      <c r="E24474" s="148"/>
      <c r="F24474" s="148"/>
      <c r="G24474" s="149"/>
      <c r="H24474" s="148"/>
      <c r="I24474"/>
    </row>
    <row r="24475" spans="1:9" x14ac:dyDescent="0.25">
      <c r="A24475"/>
      <c r="B24475"/>
      <c r="C24475"/>
      <c r="D24475"/>
      <c r="E24475" s="148"/>
      <c r="F24475" s="148"/>
      <c r="G24475" s="149"/>
      <c r="H24475" s="148"/>
      <c r="I24475"/>
    </row>
    <row r="24476" spans="1:9" x14ac:dyDescent="0.25">
      <c r="A24476"/>
      <c r="B24476"/>
      <c r="C24476"/>
      <c r="D24476"/>
      <c r="E24476" s="148"/>
      <c r="F24476" s="148"/>
      <c r="G24476" s="149"/>
      <c r="H24476" s="148"/>
      <c r="I24476"/>
    </row>
    <row r="24477" spans="1:9" x14ac:dyDescent="0.25">
      <c r="A24477"/>
      <c r="B24477"/>
      <c r="C24477"/>
      <c r="D24477"/>
      <c r="E24477" s="148"/>
      <c r="F24477" s="148"/>
      <c r="G24477" s="149"/>
      <c r="H24477" s="148"/>
      <c r="I24477"/>
    </row>
    <row r="24478" spans="1:9" x14ac:dyDescent="0.25">
      <c r="A24478"/>
      <c r="B24478"/>
      <c r="C24478"/>
      <c r="D24478"/>
      <c r="E24478" s="148"/>
      <c r="F24478" s="148"/>
      <c r="G24478" s="149"/>
      <c r="H24478" s="148"/>
      <c r="I24478"/>
    </row>
    <row r="24479" spans="1:9" x14ac:dyDescent="0.25">
      <c r="A24479"/>
      <c r="B24479"/>
      <c r="C24479"/>
      <c r="D24479"/>
      <c r="E24479" s="148"/>
      <c r="F24479" s="148"/>
      <c r="G24479" s="149"/>
      <c r="H24479" s="148"/>
      <c r="I24479"/>
    </row>
    <row r="24480" spans="1:9" x14ac:dyDescent="0.25">
      <c r="A24480"/>
      <c r="B24480"/>
      <c r="C24480"/>
      <c r="D24480"/>
      <c r="E24480" s="148"/>
      <c r="F24480" s="148"/>
      <c r="G24480" s="149"/>
      <c r="H24480" s="148"/>
      <c r="I24480"/>
    </row>
    <row r="24481" spans="1:9" x14ac:dyDescent="0.25">
      <c r="A24481"/>
      <c r="B24481"/>
      <c r="C24481"/>
      <c r="D24481"/>
      <c r="E24481" s="148"/>
      <c r="F24481" s="148"/>
      <c r="G24481" s="149"/>
      <c r="H24481" s="148"/>
      <c r="I24481"/>
    </row>
    <row r="24482" spans="1:9" x14ac:dyDescent="0.25">
      <c r="A24482"/>
      <c r="B24482"/>
      <c r="C24482"/>
      <c r="D24482"/>
      <c r="E24482" s="148"/>
      <c r="F24482" s="148"/>
      <c r="G24482" s="149"/>
      <c r="H24482" s="148"/>
      <c r="I24482"/>
    </row>
    <row r="24483" spans="1:9" x14ac:dyDescent="0.25">
      <c r="A24483"/>
      <c r="B24483"/>
      <c r="C24483"/>
      <c r="D24483"/>
      <c r="E24483" s="148"/>
      <c r="F24483" s="148"/>
      <c r="G24483" s="149"/>
      <c r="H24483" s="148"/>
      <c r="I24483"/>
    </row>
    <row r="24484" spans="1:9" x14ac:dyDescent="0.25">
      <c r="A24484"/>
      <c r="B24484"/>
      <c r="C24484"/>
      <c r="D24484"/>
      <c r="E24484" s="148"/>
      <c r="F24484" s="148"/>
      <c r="G24484" s="149"/>
      <c r="H24484" s="148"/>
      <c r="I24484"/>
    </row>
    <row r="24485" spans="1:9" x14ac:dyDescent="0.25">
      <c r="A24485"/>
      <c r="B24485"/>
      <c r="C24485"/>
      <c r="D24485"/>
      <c r="E24485" s="148"/>
      <c r="F24485" s="148"/>
      <c r="G24485" s="149"/>
      <c r="H24485" s="148"/>
      <c r="I24485"/>
    </row>
    <row r="24486" spans="1:9" x14ac:dyDescent="0.25">
      <c r="A24486"/>
      <c r="B24486"/>
      <c r="C24486"/>
      <c r="D24486"/>
      <c r="E24486" s="148"/>
      <c r="F24486" s="148"/>
      <c r="G24486" s="149"/>
      <c r="H24486" s="148"/>
      <c r="I24486"/>
    </row>
    <row r="24487" spans="1:9" x14ac:dyDescent="0.25">
      <c r="A24487"/>
      <c r="B24487"/>
      <c r="C24487"/>
      <c r="D24487"/>
      <c r="E24487" s="148"/>
      <c r="F24487" s="148"/>
      <c r="G24487" s="149"/>
      <c r="H24487" s="148"/>
      <c r="I24487"/>
    </row>
    <row r="24488" spans="1:9" x14ac:dyDescent="0.25">
      <c r="A24488"/>
      <c r="B24488"/>
      <c r="C24488"/>
      <c r="D24488"/>
      <c r="E24488" s="148"/>
      <c r="F24488" s="148"/>
      <c r="G24488" s="149"/>
      <c r="H24488" s="148"/>
      <c r="I24488"/>
    </row>
    <row r="24489" spans="1:9" x14ac:dyDescent="0.25">
      <c r="A24489"/>
      <c r="B24489"/>
      <c r="C24489"/>
      <c r="D24489"/>
      <c r="E24489" s="148"/>
      <c r="F24489" s="148"/>
      <c r="G24489" s="149"/>
      <c r="H24489" s="148"/>
      <c r="I24489"/>
    </row>
    <row r="24490" spans="1:9" x14ac:dyDescent="0.25">
      <c r="A24490"/>
      <c r="B24490"/>
      <c r="C24490"/>
      <c r="D24490"/>
      <c r="E24490" s="148"/>
      <c r="F24490" s="148"/>
      <c r="G24490" s="149"/>
      <c r="H24490" s="148"/>
      <c r="I24490"/>
    </row>
    <row r="24491" spans="1:9" x14ac:dyDescent="0.25">
      <c r="A24491"/>
      <c r="B24491"/>
      <c r="C24491"/>
      <c r="D24491"/>
      <c r="E24491" s="148"/>
      <c r="F24491" s="148"/>
      <c r="G24491" s="149"/>
      <c r="H24491" s="148"/>
      <c r="I24491"/>
    </row>
    <row r="24492" spans="1:9" x14ac:dyDescent="0.25">
      <c r="A24492"/>
      <c r="B24492"/>
      <c r="C24492"/>
      <c r="D24492"/>
      <c r="E24492" s="148"/>
      <c r="F24492" s="148"/>
      <c r="G24492" s="149"/>
      <c r="H24492" s="148"/>
      <c r="I24492"/>
    </row>
    <row r="24493" spans="1:9" x14ac:dyDescent="0.25">
      <c r="A24493"/>
      <c r="B24493"/>
      <c r="C24493"/>
      <c r="D24493"/>
      <c r="E24493" s="148"/>
      <c r="F24493" s="148"/>
      <c r="G24493" s="149"/>
      <c r="H24493" s="148"/>
      <c r="I24493"/>
    </row>
    <row r="24494" spans="1:9" x14ac:dyDescent="0.25">
      <c r="A24494"/>
      <c r="B24494"/>
      <c r="C24494"/>
      <c r="D24494"/>
      <c r="E24494" s="148"/>
      <c r="F24494" s="148"/>
      <c r="G24494" s="149"/>
      <c r="H24494" s="148"/>
      <c r="I24494"/>
    </row>
    <row r="24495" spans="1:9" x14ac:dyDescent="0.25">
      <c r="A24495"/>
      <c r="B24495"/>
      <c r="C24495"/>
      <c r="D24495"/>
      <c r="E24495" s="148"/>
      <c r="F24495" s="148"/>
      <c r="G24495" s="149"/>
      <c r="H24495" s="148"/>
      <c r="I24495"/>
    </row>
    <row r="24496" spans="1:9" x14ac:dyDescent="0.25">
      <c r="A24496"/>
      <c r="B24496"/>
      <c r="C24496"/>
      <c r="D24496"/>
      <c r="E24496" s="148"/>
      <c r="F24496" s="148"/>
      <c r="G24496" s="149"/>
      <c r="H24496" s="148"/>
      <c r="I24496"/>
    </row>
    <row r="24497" spans="1:9" x14ac:dyDescent="0.25">
      <c r="A24497"/>
      <c r="B24497"/>
      <c r="C24497"/>
      <c r="D24497"/>
      <c r="E24497" s="148"/>
      <c r="F24497" s="148"/>
      <c r="G24497" s="149"/>
      <c r="H24497" s="148"/>
      <c r="I24497"/>
    </row>
    <row r="24498" spans="1:9" x14ac:dyDescent="0.25">
      <c r="A24498"/>
      <c r="B24498"/>
      <c r="C24498"/>
      <c r="D24498"/>
      <c r="E24498" s="148"/>
      <c r="F24498" s="148"/>
      <c r="G24498" s="149"/>
      <c r="H24498" s="148"/>
      <c r="I24498"/>
    </row>
    <row r="24499" spans="1:9" x14ac:dyDescent="0.25">
      <c r="A24499"/>
      <c r="B24499"/>
      <c r="C24499"/>
      <c r="D24499"/>
      <c r="E24499" s="148"/>
      <c r="F24499" s="148"/>
      <c r="G24499" s="149"/>
      <c r="H24499" s="148"/>
      <c r="I24499"/>
    </row>
    <row r="24500" spans="1:9" x14ac:dyDescent="0.25">
      <c r="A24500"/>
      <c r="B24500"/>
      <c r="C24500"/>
      <c r="D24500"/>
      <c r="E24500" s="148"/>
      <c r="F24500" s="148"/>
      <c r="G24500" s="149"/>
      <c r="H24500" s="148"/>
      <c r="I24500"/>
    </row>
    <row r="24501" spans="1:9" x14ac:dyDescent="0.25">
      <c r="A24501"/>
      <c r="B24501"/>
      <c r="C24501"/>
      <c r="D24501"/>
      <c r="E24501" s="148"/>
      <c r="F24501" s="148"/>
      <c r="G24501" s="149"/>
      <c r="H24501" s="148"/>
      <c r="I24501"/>
    </row>
    <row r="24502" spans="1:9" x14ac:dyDescent="0.25">
      <c r="A24502"/>
      <c r="B24502"/>
      <c r="C24502"/>
      <c r="D24502"/>
      <c r="E24502" s="148"/>
      <c r="F24502" s="148"/>
      <c r="G24502" s="149"/>
      <c r="H24502" s="148"/>
      <c r="I24502"/>
    </row>
    <row r="24503" spans="1:9" x14ac:dyDescent="0.25">
      <c r="A24503"/>
      <c r="B24503"/>
      <c r="C24503"/>
      <c r="D24503"/>
      <c r="E24503" s="148"/>
      <c r="F24503" s="148"/>
      <c r="G24503" s="149"/>
      <c r="H24503" s="148"/>
      <c r="I24503"/>
    </row>
    <row r="24504" spans="1:9" x14ac:dyDescent="0.25">
      <c r="A24504"/>
      <c r="B24504"/>
      <c r="C24504"/>
      <c r="D24504"/>
      <c r="E24504" s="148"/>
      <c r="F24504" s="148"/>
      <c r="G24504" s="149"/>
      <c r="H24504" s="148"/>
      <c r="I24504"/>
    </row>
    <row r="24505" spans="1:9" x14ac:dyDescent="0.25">
      <c r="A24505"/>
      <c r="B24505"/>
      <c r="C24505"/>
      <c r="D24505"/>
      <c r="E24505" s="148"/>
      <c r="F24505" s="148"/>
      <c r="G24505" s="149"/>
      <c r="H24505" s="148"/>
      <c r="I24505"/>
    </row>
    <row r="24506" spans="1:9" x14ac:dyDescent="0.25">
      <c r="A24506"/>
      <c r="B24506"/>
      <c r="C24506"/>
      <c r="D24506"/>
      <c r="E24506" s="148"/>
      <c r="F24506" s="148"/>
      <c r="G24506" s="149"/>
      <c r="H24506" s="148"/>
      <c r="I24506"/>
    </row>
    <row r="24507" spans="1:9" x14ac:dyDescent="0.25">
      <c r="A24507"/>
      <c r="B24507"/>
      <c r="C24507"/>
      <c r="D24507"/>
      <c r="E24507" s="148"/>
      <c r="F24507" s="148"/>
      <c r="G24507" s="149"/>
      <c r="H24507" s="148"/>
      <c r="I24507"/>
    </row>
    <row r="24508" spans="1:9" x14ac:dyDescent="0.25">
      <c r="A24508"/>
      <c r="B24508"/>
      <c r="C24508"/>
      <c r="D24508"/>
      <c r="E24508" s="148"/>
      <c r="F24508" s="148"/>
      <c r="G24508" s="149"/>
      <c r="H24508" s="148"/>
      <c r="I24508"/>
    </row>
    <row r="24509" spans="1:9" x14ac:dyDescent="0.25">
      <c r="A24509"/>
      <c r="B24509"/>
      <c r="C24509"/>
      <c r="D24509"/>
      <c r="E24509" s="148"/>
      <c r="F24509" s="148"/>
      <c r="G24509" s="149"/>
      <c r="H24509" s="148"/>
      <c r="I24509"/>
    </row>
    <row r="24510" spans="1:9" x14ac:dyDescent="0.25">
      <c r="A24510"/>
      <c r="B24510"/>
      <c r="C24510"/>
      <c r="D24510"/>
      <c r="E24510" s="148"/>
      <c r="F24510" s="148"/>
      <c r="G24510" s="149"/>
      <c r="H24510" s="148"/>
      <c r="I24510"/>
    </row>
    <row r="24511" spans="1:9" x14ac:dyDescent="0.25">
      <c r="A24511"/>
      <c r="B24511"/>
      <c r="C24511"/>
      <c r="D24511"/>
      <c r="E24511" s="148"/>
      <c r="F24511" s="148"/>
      <c r="G24511" s="149"/>
      <c r="H24511" s="148"/>
      <c r="I24511"/>
    </row>
    <row r="24512" spans="1:9" x14ac:dyDescent="0.25">
      <c r="A24512"/>
      <c r="B24512"/>
      <c r="C24512"/>
      <c r="D24512"/>
      <c r="E24512" s="148"/>
      <c r="F24512" s="148"/>
      <c r="G24512" s="149"/>
      <c r="H24512" s="148"/>
      <c r="I24512"/>
    </row>
    <row r="24513" spans="1:9" x14ac:dyDescent="0.25">
      <c r="A24513"/>
      <c r="B24513"/>
      <c r="C24513"/>
      <c r="D24513"/>
      <c r="E24513" s="148"/>
      <c r="F24513" s="148"/>
      <c r="G24513" s="149"/>
      <c r="H24513" s="148"/>
      <c r="I24513"/>
    </row>
    <row r="24514" spans="1:9" x14ac:dyDescent="0.25">
      <c r="A24514"/>
      <c r="B24514"/>
      <c r="C24514"/>
      <c r="D24514"/>
      <c r="E24514" s="148"/>
      <c r="F24514" s="148"/>
      <c r="G24514" s="149"/>
      <c r="H24514" s="148"/>
      <c r="I24514"/>
    </row>
    <row r="24515" spans="1:9" x14ac:dyDescent="0.25">
      <c r="A24515"/>
      <c r="B24515"/>
      <c r="C24515"/>
      <c r="D24515"/>
      <c r="E24515" s="148"/>
      <c r="F24515" s="148"/>
      <c r="G24515" s="149"/>
      <c r="H24515" s="148"/>
      <c r="I24515"/>
    </row>
    <row r="24516" spans="1:9" x14ac:dyDescent="0.25">
      <c r="A24516"/>
      <c r="B24516"/>
      <c r="C24516"/>
      <c r="D24516"/>
      <c r="E24516" s="148"/>
      <c r="F24516" s="148"/>
      <c r="G24516" s="149"/>
      <c r="H24516" s="148"/>
      <c r="I24516"/>
    </row>
    <row r="24517" spans="1:9" x14ac:dyDescent="0.25">
      <c r="A24517"/>
      <c r="B24517"/>
      <c r="C24517"/>
      <c r="D24517"/>
      <c r="E24517" s="148"/>
      <c r="F24517" s="148"/>
      <c r="G24517" s="149"/>
      <c r="H24517" s="148"/>
      <c r="I24517"/>
    </row>
    <row r="24518" spans="1:9" x14ac:dyDescent="0.25">
      <c r="A24518"/>
      <c r="B24518"/>
      <c r="C24518"/>
      <c r="D24518"/>
      <c r="E24518" s="148"/>
      <c r="F24518" s="148"/>
      <c r="G24518" s="149"/>
      <c r="H24518" s="148"/>
      <c r="I24518"/>
    </row>
    <row r="24519" spans="1:9" x14ac:dyDescent="0.25">
      <c r="A24519"/>
      <c r="B24519"/>
      <c r="C24519"/>
      <c r="D24519"/>
      <c r="E24519" s="148"/>
      <c r="F24519" s="148"/>
      <c r="G24519" s="149"/>
      <c r="H24519" s="148"/>
      <c r="I24519"/>
    </row>
    <row r="24520" spans="1:9" x14ac:dyDescent="0.25">
      <c r="A24520"/>
      <c r="B24520"/>
      <c r="C24520"/>
      <c r="D24520"/>
      <c r="E24520" s="148"/>
      <c r="F24520" s="148"/>
      <c r="G24520" s="149"/>
      <c r="H24520" s="148"/>
      <c r="I24520"/>
    </row>
    <row r="24521" spans="1:9" x14ac:dyDescent="0.25">
      <c r="A24521"/>
      <c r="B24521"/>
      <c r="C24521"/>
      <c r="D24521"/>
      <c r="E24521" s="148"/>
      <c r="F24521" s="148"/>
      <c r="G24521" s="149"/>
      <c r="H24521" s="148"/>
      <c r="I24521"/>
    </row>
    <row r="24522" spans="1:9" x14ac:dyDescent="0.25">
      <c r="A24522"/>
      <c r="B24522"/>
      <c r="C24522"/>
      <c r="D24522"/>
      <c r="E24522" s="148"/>
      <c r="F24522" s="148"/>
      <c r="G24522" s="149"/>
      <c r="H24522" s="148"/>
      <c r="I24522"/>
    </row>
    <row r="24523" spans="1:9" x14ac:dyDescent="0.25">
      <c r="A24523"/>
      <c r="B24523"/>
      <c r="C24523"/>
      <c r="D24523"/>
      <c r="E24523" s="148"/>
      <c r="F24523" s="148"/>
      <c r="G24523" s="149"/>
      <c r="H24523" s="148"/>
      <c r="I24523"/>
    </row>
    <row r="24524" spans="1:9" x14ac:dyDescent="0.25">
      <c r="A24524"/>
      <c r="B24524"/>
      <c r="C24524"/>
      <c r="D24524"/>
      <c r="E24524" s="148"/>
      <c r="F24524" s="148"/>
      <c r="G24524" s="149"/>
      <c r="H24524" s="148"/>
      <c r="I24524"/>
    </row>
    <row r="24525" spans="1:9" x14ac:dyDescent="0.25">
      <c r="A24525"/>
      <c r="B24525"/>
      <c r="C24525"/>
      <c r="D24525"/>
      <c r="E24525" s="148"/>
      <c r="F24525" s="148"/>
      <c r="G24525" s="149"/>
      <c r="H24525" s="148"/>
      <c r="I24525"/>
    </row>
    <row r="24526" spans="1:9" x14ac:dyDescent="0.25">
      <c r="A24526"/>
      <c r="B24526"/>
      <c r="C24526"/>
      <c r="D24526"/>
      <c r="E24526" s="148"/>
      <c r="F24526" s="148"/>
      <c r="G24526" s="149"/>
      <c r="H24526" s="148"/>
      <c r="I24526"/>
    </row>
    <row r="24527" spans="1:9" x14ac:dyDescent="0.25">
      <c r="A24527"/>
      <c r="B24527"/>
      <c r="C24527"/>
      <c r="D24527"/>
      <c r="E24527" s="148"/>
      <c r="F24527" s="148"/>
      <c r="G24527" s="149"/>
      <c r="H24527" s="148"/>
      <c r="I24527"/>
    </row>
    <row r="24528" spans="1:9" x14ac:dyDescent="0.25">
      <c r="A24528"/>
      <c r="B24528"/>
      <c r="C24528"/>
      <c r="D24528"/>
      <c r="E24528" s="148"/>
      <c r="F24528" s="148"/>
      <c r="G24528" s="149"/>
      <c r="H24528" s="148"/>
      <c r="I24528"/>
    </row>
    <row r="24529" spans="1:9" x14ac:dyDescent="0.25">
      <c r="A24529"/>
      <c r="B24529"/>
      <c r="C24529"/>
      <c r="D24529"/>
      <c r="E24529" s="148"/>
      <c r="F24529" s="148"/>
      <c r="G24529" s="149"/>
      <c r="H24529" s="148"/>
      <c r="I24529"/>
    </row>
    <row r="24530" spans="1:9" x14ac:dyDescent="0.25">
      <c r="A24530"/>
      <c r="B24530"/>
      <c r="C24530"/>
      <c r="D24530"/>
      <c r="E24530" s="148"/>
      <c r="F24530" s="148"/>
      <c r="G24530" s="149"/>
      <c r="H24530" s="148"/>
      <c r="I24530"/>
    </row>
    <row r="24531" spans="1:9" x14ac:dyDescent="0.25">
      <c r="A24531"/>
      <c r="B24531"/>
      <c r="C24531"/>
      <c r="D24531"/>
      <c r="E24531" s="148"/>
      <c r="F24531" s="148"/>
      <c r="G24531" s="149"/>
      <c r="H24531" s="148"/>
      <c r="I24531"/>
    </row>
    <row r="24532" spans="1:9" x14ac:dyDescent="0.25">
      <c r="A24532"/>
      <c r="B24532"/>
      <c r="C24532"/>
      <c r="D24532"/>
      <c r="E24532" s="148"/>
      <c r="F24532" s="148"/>
      <c r="G24532" s="149"/>
      <c r="H24532" s="148"/>
      <c r="I24532"/>
    </row>
    <row r="24533" spans="1:9" x14ac:dyDescent="0.25">
      <c r="A24533"/>
      <c r="B24533"/>
      <c r="C24533"/>
      <c r="D24533"/>
      <c r="E24533" s="148"/>
      <c r="F24533" s="148"/>
      <c r="G24533" s="149"/>
      <c r="H24533" s="148"/>
      <c r="I24533"/>
    </row>
    <row r="24534" spans="1:9" x14ac:dyDescent="0.25">
      <c r="A24534"/>
      <c r="B24534"/>
      <c r="C24534"/>
      <c r="D24534"/>
      <c r="E24534" s="148"/>
      <c r="F24534" s="148"/>
      <c r="G24534" s="149"/>
      <c r="H24534" s="148"/>
      <c r="I24534"/>
    </row>
    <row r="24535" spans="1:9" x14ac:dyDescent="0.25">
      <c r="A24535"/>
      <c r="B24535"/>
      <c r="C24535"/>
      <c r="D24535"/>
      <c r="E24535" s="148"/>
      <c r="F24535" s="148"/>
      <c r="G24535" s="149"/>
      <c r="H24535" s="148"/>
      <c r="I24535"/>
    </row>
    <row r="24536" spans="1:9" x14ac:dyDescent="0.25">
      <c r="A24536"/>
      <c r="B24536"/>
      <c r="C24536"/>
      <c r="D24536"/>
      <c r="E24536" s="148"/>
      <c r="F24536" s="148"/>
      <c r="G24536" s="149"/>
      <c r="H24536" s="148"/>
      <c r="I24536"/>
    </row>
    <row r="24537" spans="1:9" x14ac:dyDescent="0.25">
      <c r="A24537"/>
      <c r="B24537"/>
      <c r="C24537"/>
      <c r="D24537"/>
      <c r="E24537" s="148"/>
      <c r="F24537" s="148"/>
      <c r="G24537" s="149"/>
      <c r="H24537" s="148"/>
      <c r="I24537"/>
    </row>
    <row r="24538" spans="1:9" x14ac:dyDescent="0.25">
      <c r="A24538"/>
      <c r="B24538"/>
      <c r="C24538"/>
      <c r="D24538"/>
      <c r="E24538" s="148"/>
      <c r="F24538" s="148"/>
      <c r="G24538" s="149"/>
      <c r="H24538" s="148"/>
      <c r="I24538"/>
    </row>
    <row r="24539" spans="1:9" x14ac:dyDescent="0.25">
      <c r="A24539"/>
      <c r="B24539"/>
      <c r="C24539"/>
      <c r="D24539"/>
      <c r="E24539" s="148"/>
      <c r="F24539" s="148"/>
      <c r="G24539" s="149"/>
      <c r="H24539" s="148"/>
      <c r="I24539"/>
    </row>
    <row r="24540" spans="1:9" x14ac:dyDescent="0.25">
      <c r="A24540"/>
      <c r="B24540"/>
      <c r="C24540"/>
      <c r="D24540"/>
      <c r="E24540" s="148"/>
      <c r="F24540" s="148"/>
      <c r="G24540" s="149"/>
      <c r="H24540" s="148"/>
      <c r="I24540"/>
    </row>
    <row r="24541" spans="1:9" x14ac:dyDescent="0.25">
      <c r="A24541"/>
      <c r="B24541"/>
      <c r="C24541"/>
      <c r="D24541"/>
      <c r="E24541" s="148"/>
      <c r="F24541" s="148"/>
      <c r="G24541" s="149"/>
      <c r="H24541" s="148"/>
      <c r="I24541"/>
    </row>
    <row r="24542" spans="1:9" x14ac:dyDescent="0.25">
      <c r="A24542"/>
      <c r="B24542"/>
      <c r="C24542"/>
      <c r="D24542"/>
      <c r="E24542" s="148"/>
      <c r="F24542" s="148"/>
      <c r="G24542" s="149"/>
      <c r="H24542" s="148"/>
      <c r="I24542"/>
    </row>
    <row r="24543" spans="1:9" x14ac:dyDescent="0.25">
      <c r="A24543"/>
      <c r="B24543"/>
      <c r="C24543"/>
      <c r="D24543"/>
      <c r="E24543" s="148"/>
      <c r="F24543" s="148"/>
      <c r="G24543" s="149"/>
      <c r="H24543" s="148"/>
      <c r="I24543"/>
    </row>
    <row r="24544" spans="1:9" x14ac:dyDescent="0.25">
      <c r="A24544"/>
      <c r="B24544"/>
      <c r="C24544"/>
      <c r="D24544"/>
      <c r="E24544" s="148"/>
      <c r="F24544" s="148"/>
      <c r="G24544" s="149"/>
      <c r="H24544" s="148"/>
      <c r="I24544"/>
    </row>
    <row r="24545" spans="1:9" x14ac:dyDescent="0.25">
      <c r="A24545"/>
      <c r="B24545"/>
      <c r="C24545"/>
      <c r="D24545"/>
      <c r="E24545" s="148"/>
      <c r="F24545" s="148"/>
      <c r="G24545" s="149"/>
      <c r="H24545" s="148"/>
      <c r="I24545"/>
    </row>
    <row r="24546" spans="1:9" x14ac:dyDescent="0.25">
      <c r="A24546"/>
      <c r="B24546"/>
      <c r="C24546"/>
      <c r="D24546"/>
      <c r="E24546" s="148"/>
      <c r="F24546" s="148"/>
      <c r="G24546" s="149"/>
      <c r="H24546" s="148"/>
      <c r="I24546"/>
    </row>
    <row r="24547" spans="1:9" x14ac:dyDescent="0.25">
      <c r="A24547"/>
      <c r="B24547"/>
      <c r="C24547"/>
      <c r="D24547"/>
      <c r="E24547" s="148"/>
      <c r="F24547" s="148"/>
      <c r="G24547" s="149"/>
      <c r="H24547" s="148"/>
      <c r="I24547"/>
    </row>
    <row r="24548" spans="1:9" x14ac:dyDescent="0.25">
      <c r="A24548"/>
      <c r="B24548"/>
      <c r="C24548"/>
      <c r="D24548"/>
      <c r="E24548" s="148"/>
      <c r="F24548" s="148"/>
      <c r="G24548" s="149"/>
      <c r="H24548" s="148"/>
      <c r="I24548"/>
    </row>
    <row r="24549" spans="1:9" x14ac:dyDescent="0.25">
      <c r="A24549"/>
      <c r="B24549"/>
      <c r="C24549"/>
      <c r="D24549"/>
      <c r="E24549" s="148"/>
      <c r="F24549" s="148"/>
      <c r="G24549" s="149"/>
      <c r="H24549" s="148"/>
      <c r="I24549"/>
    </row>
    <row r="24550" spans="1:9" x14ac:dyDescent="0.25">
      <c r="A24550"/>
      <c r="B24550"/>
      <c r="C24550"/>
      <c r="D24550"/>
      <c r="E24550" s="148"/>
      <c r="F24550" s="148"/>
      <c r="G24550" s="149"/>
      <c r="H24550" s="148"/>
      <c r="I24550"/>
    </row>
    <row r="24551" spans="1:9" x14ac:dyDescent="0.25">
      <c r="A24551"/>
      <c r="B24551"/>
      <c r="C24551"/>
      <c r="D24551"/>
      <c r="E24551" s="148"/>
      <c r="F24551" s="148"/>
      <c r="G24551" s="149"/>
      <c r="H24551" s="148"/>
      <c r="I24551"/>
    </row>
    <row r="24552" spans="1:9" x14ac:dyDescent="0.25">
      <c r="A24552"/>
      <c r="B24552"/>
      <c r="C24552"/>
      <c r="D24552"/>
      <c r="E24552" s="148"/>
      <c r="F24552" s="148"/>
      <c r="G24552" s="149"/>
      <c r="H24552" s="148"/>
      <c r="I24552"/>
    </row>
    <row r="24553" spans="1:9" x14ac:dyDescent="0.25">
      <c r="A24553"/>
      <c r="B24553"/>
      <c r="C24553"/>
      <c r="D24553"/>
      <c r="E24553" s="148"/>
      <c r="F24553" s="148"/>
      <c r="G24553" s="149"/>
      <c r="H24553" s="148"/>
      <c r="I24553"/>
    </row>
    <row r="24554" spans="1:9" x14ac:dyDescent="0.25">
      <c r="A24554"/>
      <c r="B24554"/>
      <c r="C24554"/>
      <c r="D24554"/>
      <c r="E24554" s="148"/>
      <c r="F24554" s="148"/>
      <c r="G24554" s="149"/>
      <c r="H24554" s="148"/>
      <c r="I24554"/>
    </row>
    <row r="24555" spans="1:9" x14ac:dyDescent="0.25">
      <c r="A24555"/>
      <c r="B24555"/>
      <c r="C24555"/>
      <c r="D24555"/>
      <c r="E24555" s="148"/>
      <c r="F24555" s="148"/>
      <c r="G24555" s="149"/>
      <c r="H24555" s="148"/>
      <c r="I24555"/>
    </row>
    <row r="24556" spans="1:9" x14ac:dyDescent="0.25">
      <c r="A24556"/>
      <c r="B24556"/>
      <c r="C24556"/>
      <c r="D24556"/>
      <c r="E24556" s="148"/>
      <c r="F24556" s="148"/>
      <c r="G24556" s="149"/>
      <c r="H24556" s="148"/>
      <c r="I24556"/>
    </row>
    <row r="24557" spans="1:9" x14ac:dyDescent="0.25">
      <c r="A24557"/>
      <c r="B24557"/>
      <c r="C24557"/>
      <c r="D24557"/>
      <c r="E24557" s="148"/>
      <c r="F24557" s="148"/>
      <c r="G24557" s="149"/>
      <c r="H24557" s="148"/>
      <c r="I24557"/>
    </row>
    <row r="24558" spans="1:9" x14ac:dyDescent="0.25">
      <c r="A24558"/>
      <c r="B24558"/>
      <c r="C24558"/>
      <c r="D24558"/>
      <c r="E24558" s="148"/>
      <c r="F24558" s="148"/>
      <c r="G24558" s="149"/>
      <c r="H24558" s="148"/>
      <c r="I24558"/>
    </row>
    <row r="24559" spans="1:9" x14ac:dyDescent="0.25">
      <c r="A24559"/>
      <c r="B24559"/>
      <c r="C24559"/>
      <c r="D24559"/>
      <c r="E24559" s="148"/>
      <c r="F24559" s="148"/>
      <c r="G24559" s="149"/>
      <c r="H24559" s="148"/>
      <c r="I24559"/>
    </row>
    <row r="24560" spans="1:9" x14ac:dyDescent="0.25">
      <c r="A24560"/>
      <c r="B24560"/>
      <c r="C24560"/>
      <c r="D24560"/>
      <c r="E24560" s="148"/>
      <c r="F24560" s="148"/>
      <c r="G24560" s="149"/>
      <c r="H24560" s="148"/>
      <c r="I24560"/>
    </row>
    <row r="24561" spans="1:9" x14ac:dyDescent="0.25">
      <c r="A24561"/>
      <c r="B24561"/>
      <c r="C24561"/>
      <c r="D24561"/>
      <c r="E24561" s="148"/>
      <c r="F24561" s="148"/>
      <c r="G24561" s="149"/>
      <c r="H24561" s="148"/>
      <c r="I24561"/>
    </row>
    <row r="24562" spans="1:9" x14ac:dyDescent="0.25">
      <c r="A24562"/>
      <c r="B24562"/>
      <c r="C24562"/>
      <c r="D24562"/>
      <c r="E24562" s="148"/>
      <c r="F24562" s="148"/>
      <c r="G24562" s="149"/>
      <c r="H24562" s="148"/>
      <c r="I24562"/>
    </row>
    <row r="24563" spans="1:9" x14ac:dyDescent="0.25">
      <c r="A24563"/>
      <c r="B24563"/>
      <c r="C24563"/>
      <c r="D24563"/>
      <c r="E24563" s="148"/>
      <c r="F24563" s="148"/>
      <c r="G24563" s="149"/>
      <c r="H24563" s="148"/>
      <c r="I24563"/>
    </row>
    <row r="24564" spans="1:9" x14ac:dyDescent="0.25">
      <c r="A24564"/>
      <c r="B24564"/>
      <c r="C24564"/>
      <c r="D24564"/>
      <c r="E24564" s="148"/>
      <c r="F24564" s="148"/>
      <c r="G24564" s="149"/>
      <c r="H24564" s="148"/>
      <c r="I24564"/>
    </row>
    <row r="24565" spans="1:9" x14ac:dyDescent="0.25">
      <c r="A24565"/>
      <c r="B24565"/>
      <c r="C24565"/>
      <c r="D24565"/>
      <c r="E24565" s="148"/>
      <c r="F24565" s="148"/>
      <c r="G24565" s="149"/>
      <c r="H24565" s="148"/>
      <c r="I24565"/>
    </row>
    <row r="24566" spans="1:9" x14ac:dyDescent="0.25">
      <c r="A24566"/>
      <c r="B24566"/>
      <c r="C24566"/>
      <c r="D24566"/>
      <c r="E24566" s="148"/>
      <c r="F24566" s="148"/>
      <c r="G24566" s="149"/>
      <c r="H24566" s="148"/>
      <c r="I24566"/>
    </row>
    <row r="24567" spans="1:9" x14ac:dyDescent="0.25">
      <c r="A24567"/>
      <c r="B24567"/>
      <c r="C24567"/>
      <c r="D24567"/>
      <c r="E24567" s="148"/>
      <c r="F24567" s="148"/>
      <c r="G24567" s="149"/>
      <c r="H24567" s="148"/>
      <c r="I24567"/>
    </row>
    <row r="24568" spans="1:9" x14ac:dyDescent="0.25">
      <c r="A24568"/>
      <c r="B24568"/>
      <c r="C24568"/>
      <c r="D24568"/>
      <c r="E24568" s="148"/>
      <c r="F24568" s="148"/>
      <c r="G24568" s="149"/>
      <c r="H24568" s="148"/>
      <c r="I24568"/>
    </row>
    <row r="24569" spans="1:9" x14ac:dyDescent="0.25">
      <c r="A24569"/>
      <c r="B24569"/>
      <c r="C24569"/>
      <c r="D24569"/>
      <c r="E24569" s="148"/>
      <c r="F24569" s="148"/>
      <c r="G24569" s="149"/>
      <c r="H24569" s="148"/>
      <c r="I24569"/>
    </row>
    <row r="24570" spans="1:9" x14ac:dyDescent="0.25">
      <c r="A24570"/>
      <c r="B24570"/>
      <c r="C24570"/>
      <c r="D24570"/>
      <c r="E24570" s="148"/>
      <c r="F24570" s="148"/>
      <c r="G24570" s="149"/>
      <c r="H24570" s="148"/>
      <c r="I24570"/>
    </row>
    <row r="24571" spans="1:9" x14ac:dyDescent="0.25">
      <c r="A24571"/>
      <c r="B24571"/>
      <c r="C24571"/>
      <c r="D24571"/>
      <c r="E24571" s="148"/>
      <c r="F24571" s="148"/>
      <c r="G24571" s="149"/>
      <c r="H24571" s="148"/>
      <c r="I24571"/>
    </row>
    <row r="24572" spans="1:9" x14ac:dyDescent="0.25">
      <c r="A24572"/>
      <c r="B24572"/>
      <c r="C24572"/>
      <c r="D24572"/>
      <c r="E24572" s="148"/>
      <c r="F24572" s="148"/>
      <c r="G24572" s="149"/>
      <c r="H24572" s="148"/>
      <c r="I24572"/>
    </row>
    <row r="24573" spans="1:9" x14ac:dyDescent="0.25">
      <c r="A24573"/>
      <c r="B24573"/>
      <c r="C24573"/>
      <c r="D24573"/>
      <c r="E24573" s="148"/>
      <c r="F24573" s="148"/>
      <c r="G24573" s="149"/>
      <c r="H24573" s="148"/>
      <c r="I24573"/>
    </row>
    <row r="24574" spans="1:9" x14ac:dyDescent="0.25">
      <c r="A24574"/>
      <c r="B24574"/>
      <c r="C24574"/>
      <c r="D24574"/>
      <c r="E24574" s="148"/>
      <c r="F24574" s="148"/>
      <c r="G24574" s="149"/>
      <c r="H24574" s="148"/>
      <c r="I24574"/>
    </row>
    <row r="24575" spans="1:9" x14ac:dyDescent="0.25">
      <c r="A24575"/>
      <c r="B24575"/>
      <c r="C24575"/>
      <c r="D24575"/>
      <c r="E24575" s="148"/>
      <c r="F24575" s="148"/>
      <c r="G24575" s="149"/>
      <c r="H24575" s="148"/>
      <c r="I24575"/>
    </row>
    <row r="24576" spans="1:9" x14ac:dyDescent="0.25">
      <c r="A24576"/>
      <c r="B24576"/>
      <c r="C24576"/>
      <c r="D24576"/>
      <c r="E24576" s="148"/>
      <c r="F24576" s="148"/>
      <c r="G24576" s="149"/>
      <c r="H24576" s="148"/>
      <c r="I24576"/>
    </row>
    <row r="24577" spans="1:9" x14ac:dyDescent="0.25">
      <c r="A24577"/>
      <c r="B24577"/>
      <c r="C24577"/>
      <c r="D24577"/>
      <c r="E24577" s="148"/>
      <c r="F24577" s="148"/>
      <c r="G24577" s="149"/>
      <c r="H24577" s="148"/>
      <c r="I24577"/>
    </row>
    <row r="24578" spans="1:9" x14ac:dyDescent="0.25">
      <c r="A24578"/>
      <c r="B24578"/>
      <c r="C24578"/>
      <c r="D24578"/>
      <c r="E24578" s="148"/>
      <c r="F24578" s="148"/>
      <c r="G24578" s="149"/>
      <c r="H24578" s="148"/>
      <c r="I24578"/>
    </row>
    <row r="24579" spans="1:9" x14ac:dyDescent="0.25">
      <c r="A24579"/>
      <c r="B24579"/>
      <c r="C24579"/>
      <c r="D24579"/>
      <c r="E24579" s="148"/>
      <c r="F24579" s="148"/>
      <c r="G24579" s="149"/>
      <c r="H24579" s="148"/>
      <c r="I24579"/>
    </row>
    <row r="24580" spans="1:9" x14ac:dyDescent="0.25">
      <c r="A24580"/>
      <c r="B24580"/>
      <c r="C24580"/>
      <c r="D24580"/>
      <c r="E24580" s="148"/>
      <c r="F24580" s="148"/>
      <c r="G24580" s="149"/>
      <c r="H24580" s="148"/>
      <c r="I24580"/>
    </row>
    <row r="24581" spans="1:9" x14ac:dyDescent="0.25">
      <c r="A24581"/>
      <c r="B24581"/>
      <c r="C24581"/>
      <c r="D24581"/>
      <c r="E24581" s="148"/>
      <c r="F24581" s="148"/>
      <c r="G24581" s="149"/>
      <c r="H24581" s="148"/>
      <c r="I24581"/>
    </row>
    <row r="24582" spans="1:9" x14ac:dyDescent="0.25">
      <c r="A24582"/>
      <c r="B24582"/>
      <c r="C24582"/>
      <c r="D24582"/>
      <c r="E24582" s="148"/>
      <c r="F24582" s="148"/>
      <c r="G24582" s="149"/>
      <c r="H24582" s="148"/>
      <c r="I24582"/>
    </row>
    <row r="24583" spans="1:9" x14ac:dyDescent="0.25">
      <c r="A24583"/>
      <c r="B24583"/>
      <c r="C24583"/>
      <c r="D24583"/>
      <c r="E24583" s="148"/>
      <c r="F24583" s="148"/>
      <c r="G24583" s="149"/>
      <c r="H24583" s="148"/>
      <c r="I24583"/>
    </row>
    <row r="24584" spans="1:9" x14ac:dyDescent="0.25">
      <c r="A24584"/>
      <c r="B24584"/>
      <c r="C24584"/>
      <c r="D24584"/>
      <c r="E24584" s="148"/>
      <c r="F24584" s="148"/>
      <c r="G24584" s="149"/>
      <c r="H24584" s="148"/>
      <c r="I24584"/>
    </row>
    <row r="24585" spans="1:9" x14ac:dyDescent="0.25">
      <c r="A24585"/>
      <c r="B24585"/>
      <c r="C24585"/>
      <c r="D24585"/>
      <c r="E24585" s="148"/>
      <c r="F24585" s="148"/>
      <c r="G24585" s="149"/>
      <c r="H24585" s="148"/>
      <c r="I24585"/>
    </row>
    <row r="24586" spans="1:9" x14ac:dyDescent="0.25">
      <c r="A24586"/>
      <c r="B24586"/>
      <c r="C24586"/>
      <c r="D24586"/>
      <c r="E24586" s="148"/>
      <c r="F24586" s="148"/>
      <c r="G24586" s="149"/>
      <c r="H24586" s="148"/>
      <c r="I24586"/>
    </row>
    <row r="24587" spans="1:9" x14ac:dyDescent="0.25">
      <c r="A24587"/>
      <c r="B24587"/>
      <c r="C24587"/>
      <c r="D24587"/>
      <c r="E24587" s="148"/>
      <c r="F24587" s="148"/>
      <c r="G24587" s="149"/>
      <c r="H24587" s="148"/>
      <c r="I24587"/>
    </row>
    <row r="24588" spans="1:9" x14ac:dyDescent="0.25">
      <c r="A24588"/>
      <c r="B24588"/>
      <c r="C24588"/>
      <c r="D24588"/>
      <c r="E24588" s="148"/>
      <c r="F24588" s="148"/>
      <c r="G24588" s="149"/>
      <c r="H24588" s="148"/>
      <c r="I24588"/>
    </row>
    <row r="24589" spans="1:9" x14ac:dyDescent="0.25">
      <c r="A24589"/>
      <c r="B24589"/>
      <c r="C24589"/>
      <c r="D24589"/>
      <c r="E24589" s="148"/>
      <c r="F24589" s="148"/>
      <c r="G24589" s="149"/>
      <c r="H24589" s="148"/>
      <c r="I24589"/>
    </row>
    <row r="24590" spans="1:9" x14ac:dyDescent="0.25">
      <c r="A24590"/>
      <c r="B24590"/>
      <c r="C24590"/>
      <c r="D24590"/>
      <c r="E24590" s="148"/>
      <c r="F24590" s="148"/>
      <c r="G24590" s="149"/>
      <c r="H24590" s="148"/>
      <c r="I24590"/>
    </row>
    <row r="24591" spans="1:9" x14ac:dyDescent="0.25">
      <c r="A24591"/>
      <c r="B24591"/>
      <c r="C24591"/>
      <c r="D24591"/>
      <c r="E24591" s="148"/>
      <c r="F24591" s="148"/>
      <c r="G24591" s="149"/>
      <c r="H24591" s="148"/>
      <c r="I24591"/>
    </row>
    <row r="24592" spans="1:9" x14ac:dyDescent="0.25">
      <c r="A24592"/>
      <c r="B24592"/>
      <c r="C24592"/>
      <c r="D24592"/>
      <c r="E24592" s="148"/>
      <c r="F24592" s="148"/>
      <c r="G24592" s="149"/>
      <c r="H24592" s="148"/>
      <c r="I24592"/>
    </row>
    <row r="24593" spans="1:9" x14ac:dyDescent="0.25">
      <c r="A24593"/>
      <c r="B24593"/>
      <c r="C24593"/>
      <c r="D24593"/>
      <c r="E24593" s="148"/>
      <c r="F24593" s="148"/>
      <c r="G24593" s="149"/>
      <c r="H24593" s="148"/>
      <c r="I24593"/>
    </row>
    <row r="24594" spans="1:9" x14ac:dyDescent="0.25">
      <c r="A24594"/>
      <c r="B24594"/>
      <c r="C24594"/>
      <c r="D24594"/>
      <c r="E24594" s="148"/>
      <c r="F24594" s="148"/>
      <c r="G24594" s="149"/>
      <c r="H24594" s="148"/>
      <c r="I24594"/>
    </row>
    <row r="24595" spans="1:9" x14ac:dyDescent="0.25">
      <c r="A24595"/>
      <c r="B24595"/>
      <c r="C24595"/>
      <c r="D24595"/>
      <c r="E24595" s="148"/>
      <c r="F24595" s="148"/>
      <c r="G24595" s="149"/>
      <c r="H24595" s="148"/>
      <c r="I24595"/>
    </row>
    <row r="24596" spans="1:9" x14ac:dyDescent="0.25">
      <c r="A24596"/>
      <c r="B24596"/>
      <c r="C24596"/>
      <c r="D24596"/>
      <c r="E24596" s="148"/>
      <c r="F24596" s="148"/>
      <c r="G24596" s="149"/>
      <c r="H24596" s="148"/>
      <c r="I24596"/>
    </row>
    <row r="24597" spans="1:9" x14ac:dyDescent="0.25">
      <c r="A24597"/>
      <c r="B24597"/>
      <c r="C24597"/>
      <c r="D24597"/>
      <c r="E24597" s="148"/>
      <c r="F24597" s="148"/>
      <c r="G24597" s="149"/>
      <c r="H24597" s="148"/>
      <c r="I24597"/>
    </row>
    <row r="24598" spans="1:9" x14ac:dyDescent="0.25">
      <c r="A24598"/>
      <c r="B24598"/>
      <c r="C24598"/>
      <c r="D24598"/>
      <c r="E24598" s="148"/>
      <c r="F24598" s="148"/>
      <c r="G24598" s="149"/>
      <c r="H24598" s="148"/>
      <c r="I24598"/>
    </row>
    <row r="24599" spans="1:9" x14ac:dyDescent="0.25">
      <c r="A24599"/>
      <c r="B24599"/>
      <c r="C24599"/>
      <c r="D24599"/>
      <c r="E24599" s="148"/>
      <c r="F24599" s="148"/>
      <c r="G24599" s="149"/>
      <c r="H24599" s="148"/>
      <c r="I24599"/>
    </row>
    <row r="24600" spans="1:9" x14ac:dyDescent="0.25">
      <c r="A24600"/>
      <c r="B24600"/>
      <c r="C24600"/>
      <c r="D24600"/>
      <c r="E24600" s="148"/>
      <c r="F24600" s="148"/>
      <c r="G24600" s="149"/>
      <c r="H24600" s="148"/>
      <c r="I24600"/>
    </row>
    <row r="24601" spans="1:9" x14ac:dyDescent="0.25">
      <c r="A24601"/>
      <c r="B24601"/>
      <c r="C24601"/>
      <c r="D24601"/>
      <c r="E24601" s="148"/>
      <c r="F24601" s="148"/>
      <c r="G24601" s="149"/>
      <c r="H24601" s="148"/>
      <c r="I24601"/>
    </row>
    <row r="24602" spans="1:9" x14ac:dyDescent="0.25">
      <c r="A24602"/>
      <c r="B24602"/>
      <c r="C24602"/>
      <c r="D24602"/>
      <c r="E24602" s="148"/>
      <c r="F24602" s="148"/>
      <c r="G24602" s="149"/>
      <c r="H24602" s="148"/>
      <c r="I24602"/>
    </row>
    <row r="24603" spans="1:9" x14ac:dyDescent="0.25">
      <c r="A24603"/>
      <c r="B24603"/>
      <c r="C24603"/>
      <c r="D24603"/>
      <c r="E24603" s="148"/>
      <c r="F24603" s="148"/>
      <c r="G24603" s="149"/>
      <c r="H24603" s="148"/>
      <c r="I24603"/>
    </row>
    <row r="24604" spans="1:9" x14ac:dyDescent="0.25">
      <c r="A24604"/>
      <c r="B24604"/>
      <c r="C24604"/>
      <c r="D24604"/>
      <c r="E24604" s="148"/>
      <c r="F24604" s="148"/>
      <c r="G24604" s="149"/>
      <c r="H24604" s="148"/>
      <c r="I24604"/>
    </row>
    <row r="24605" spans="1:9" x14ac:dyDescent="0.25">
      <c r="A24605"/>
      <c r="B24605"/>
      <c r="C24605"/>
      <c r="D24605"/>
      <c r="E24605" s="148"/>
      <c r="F24605" s="148"/>
      <c r="G24605" s="149"/>
      <c r="H24605" s="148"/>
      <c r="I24605"/>
    </row>
    <row r="24606" spans="1:9" x14ac:dyDescent="0.25">
      <c r="A24606"/>
      <c r="B24606"/>
      <c r="C24606"/>
      <c r="D24606"/>
      <c r="E24606" s="148"/>
      <c r="F24606" s="148"/>
      <c r="G24606" s="149"/>
      <c r="H24606" s="148"/>
      <c r="I24606"/>
    </row>
    <row r="24607" spans="1:9" x14ac:dyDescent="0.25">
      <c r="A24607"/>
      <c r="B24607"/>
      <c r="C24607"/>
      <c r="D24607"/>
      <c r="E24607" s="148"/>
      <c r="F24607" s="148"/>
      <c r="G24607" s="149"/>
      <c r="H24607" s="148"/>
      <c r="I24607"/>
    </row>
    <row r="24608" spans="1:9" x14ac:dyDescent="0.25">
      <c r="A24608"/>
      <c r="B24608"/>
      <c r="C24608"/>
      <c r="D24608"/>
      <c r="E24608" s="148"/>
      <c r="F24608" s="148"/>
      <c r="G24608" s="149"/>
      <c r="H24608" s="148"/>
      <c r="I24608"/>
    </row>
    <row r="24609" spans="1:9" x14ac:dyDescent="0.25">
      <c r="A24609"/>
      <c r="B24609"/>
      <c r="C24609"/>
      <c r="D24609"/>
      <c r="E24609" s="148"/>
      <c r="F24609" s="148"/>
      <c r="G24609" s="149"/>
      <c r="H24609" s="148"/>
      <c r="I24609"/>
    </row>
    <row r="24610" spans="1:9" x14ac:dyDescent="0.25">
      <c r="A24610"/>
      <c r="B24610"/>
      <c r="C24610"/>
      <c r="D24610"/>
      <c r="E24610" s="148"/>
      <c r="F24610" s="148"/>
      <c r="G24610" s="149"/>
      <c r="H24610" s="148"/>
      <c r="I24610"/>
    </row>
    <row r="24611" spans="1:9" x14ac:dyDescent="0.25">
      <c r="A24611"/>
      <c r="B24611"/>
      <c r="C24611"/>
      <c r="D24611"/>
      <c r="E24611" s="148"/>
      <c r="F24611" s="148"/>
      <c r="G24611" s="149"/>
      <c r="H24611" s="148"/>
      <c r="I24611"/>
    </row>
    <row r="24612" spans="1:9" x14ac:dyDescent="0.25">
      <c r="A24612"/>
      <c r="B24612"/>
      <c r="C24612"/>
      <c r="D24612"/>
      <c r="E24612" s="148"/>
      <c r="F24612" s="148"/>
      <c r="G24612" s="149"/>
      <c r="H24612" s="148"/>
      <c r="I24612"/>
    </row>
    <row r="24613" spans="1:9" x14ac:dyDescent="0.25">
      <c r="A24613"/>
      <c r="B24613"/>
      <c r="C24613"/>
      <c r="D24613"/>
      <c r="E24613" s="148"/>
      <c r="F24613" s="148"/>
      <c r="G24613" s="149"/>
      <c r="H24613" s="148"/>
      <c r="I24613"/>
    </row>
    <row r="24614" spans="1:9" x14ac:dyDescent="0.25">
      <c r="A24614"/>
      <c r="B24614"/>
      <c r="C24614"/>
      <c r="D24614"/>
      <c r="E24614" s="148"/>
      <c r="F24614" s="148"/>
      <c r="G24614" s="149"/>
      <c r="H24614" s="148"/>
      <c r="I24614"/>
    </row>
    <row r="24615" spans="1:9" x14ac:dyDescent="0.25">
      <c r="A24615"/>
      <c r="B24615"/>
      <c r="C24615"/>
      <c r="D24615"/>
      <c r="E24615" s="148"/>
      <c r="F24615" s="148"/>
      <c r="G24615" s="149"/>
      <c r="H24615" s="148"/>
      <c r="I24615"/>
    </row>
    <row r="24616" spans="1:9" x14ac:dyDescent="0.25">
      <c r="A24616"/>
      <c r="B24616"/>
      <c r="C24616"/>
      <c r="D24616"/>
      <c r="E24616" s="148"/>
      <c r="F24616" s="148"/>
      <c r="G24616" s="149"/>
      <c r="H24616" s="148"/>
      <c r="I24616"/>
    </row>
    <row r="24617" spans="1:9" x14ac:dyDescent="0.25">
      <c r="A24617"/>
      <c r="B24617"/>
      <c r="C24617"/>
      <c r="D24617"/>
      <c r="E24617" s="148"/>
      <c r="F24617" s="148"/>
      <c r="G24617" s="149"/>
      <c r="H24617" s="148"/>
      <c r="I24617"/>
    </row>
    <row r="24618" spans="1:9" x14ac:dyDescent="0.25">
      <c r="A24618"/>
      <c r="B24618"/>
      <c r="C24618"/>
      <c r="D24618"/>
      <c r="E24618" s="148"/>
      <c r="F24618" s="148"/>
      <c r="G24618" s="149"/>
      <c r="H24618" s="148"/>
      <c r="I24618"/>
    </row>
    <row r="24619" spans="1:9" x14ac:dyDescent="0.25">
      <c r="A24619"/>
      <c r="B24619"/>
      <c r="C24619"/>
      <c r="D24619"/>
      <c r="E24619" s="148"/>
      <c r="F24619" s="148"/>
      <c r="G24619" s="149"/>
      <c r="H24619" s="148"/>
      <c r="I24619"/>
    </row>
    <row r="24620" spans="1:9" x14ac:dyDescent="0.25">
      <c r="A24620"/>
      <c r="B24620"/>
      <c r="C24620"/>
      <c r="D24620"/>
      <c r="E24620" s="148"/>
      <c r="F24620" s="148"/>
      <c r="G24620" s="149"/>
      <c r="H24620" s="148"/>
      <c r="I24620"/>
    </row>
    <row r="24621" spans="1:9" x14ac:dyDescent="0.25">
      <c r="A24621"/>
      <c r="B24621"/>
      <c r="C24621"/>
      <c r="D24621"/>
      <c r="E24621" s="148"/>
      <c r="F24621" s="148"/>
      <c r="G24621" s="149"/>
      <c r="H24621" s="148"/>
      <c r="I24621"/>
    </row>
    <row r="24622" spans="1:9" x14ac:dyDescent="0.25">
      <c r="A24622"/>
      <c r="B24622"/>
      <c r="C24622"/>
      <c r="D24622"/>
      <c r="E24622" s="148"/>
      <c r="F24622" s="148"/>
      <c r="G24622" s="149"/>
      <c r="H24622" s="148"/>
      <c r="I24622"/>
    </row>
    <row r="24623" spans="1:9" x14ac:dyDescent="0.25">
      <c r="A24623"/>
      <c r="B24623"/>
      <c r="C24623"/>
      <c r="D24623"/>
      <c r="E24623" s="148"/>
      <c r="F24623" s="148"/>
      <c r="G24623" s="149"/>
      <c r="H24623" s="148"/>
      <c r="I24623"/>
    </row>
    <row r="24624" spans="1:9" x14ac:dyDescent="0.25">
      <c r="A24624"/>
      <c r="B24624"/>
      <c r="C24624"/>
      <c r="D24624"/>
      <c r="E24624" s="148"/>
      <c r="F24624" s="148"/>
      <c r="G24624" s="149"/>
      <c r="H24624" s="148"/>
      <c r="I24624"/>
    </row>
    <row r="24625" spans="1:9" x14ac:dyDescent="0.25">
      <c r="A24625"/>
      <c r="B24625"/>
      <c r="C24625"/>
      <c r="D24625"/>
      <c r="E24625" s="148"/>
      <c r="F24625" s="148"/>
      <c r="G24625" s="149"/>
      <c r="H24625" s="148"/>
      <c r="I24625"/>
    </row>
    <row r="24626" spans="1:9" x14ac:dyDescent="0.25">
      <c r="A24626"/>
      <c r="B24626"/>
      <c r="C24626"/>
      <c r="D24626"/>
      <c r="E24626" s="148"/>
      <c r="F24626" s="148"/>
      <c r="G24626" s="149"/>
      <c r="H24626" s="148"/>
      <c r="I24626"/>
    </row>
    <row r="24627" spans="1:9" x14ac:dyDescent="0.25">
      <c r="A24627"/>
      <c r="B24627"/>
      <c r="C24627"/>
      <c r="D24627"/>
      <c r="E24627" s="148"/>
      <c r="F24627" s="148"/>
      <c r="G24627" s="149"/>
      <c r="H24627" s="148"/>
      <c r="I24627"/>
    </row>
    <row r="24628" spans="1:9" x14ac:dyDescent="0.25">
      <c r="A24628"/>
      <c r="B24628"/>
      <c r="C24628"/>
      <c r="D24628"/>
      <c r="E24628" s="148"/>
      <c r="F24628" s="148"/>
      <c r="G24628" s="149"/>
      <c r="H24628" s="148"/>
      <c r="I24628"/>
    </row>
    <row r="24629" spans="1:9" x14ac:dyDescent="0.25">
      <c r="A24629"/>
      <c r="B24629"/>
      <c r="C24629"/>
      <c r="D24629"/>
      <c r="E24629" s="148"/>
      <c r="F24629" s="148"/>
      <c r="G24629" s="149"/>
      <c r="H24629" s="148"/>
      <c r="I24629"/>
    </row>
    <row r="24630" spans="1:9" x14ac:dyDescent="0.25">
      <c r="A24630"/>
      <c r="B24630"/>
      <c r="C24630"/>
      <c r="D24630"/>
      <c r="E24630" s="148"/>
      <c r="F24630" s="148"/>
      <c r="G24630" s="149"/>
      <c r="H24630" s="148"/>
      <c r="I24630"/>
    </row>
    <row r="24631" spans="1:9" x14ac:dyDescent="0.25">
      <c r="A24631"/>
      <c r="B24631"/>
      <c r="C24631"/>
      <c r="D24631"/>
      <c r="E24631" s="148"/>
      <c r="F24631" s="148"/>
      <c r="G24631" s="149"/>
      <c r="H24631" s="148"/>
      <c r="I24631"/>
    </row>
    <row r="24632" spans="1:9" x14ac:dyDescent="0.25">
      <c r="A24632"/>
      <c r="B24632"/>
      <c r="C24632"/>
      <c r="D24632"/>
      <c r="E24632" s="148"/>
      <c r="F24632" s="148"/>
      <c r="G24632" s="149"/>
      <c r="H24632" s="148"/>
      <c r="I24632"/>
    </row>
    <row r="24633" spans="1:9" x14ac:dyDescent="0.25">
      <c r="A24633"/>
      <c r="B24633"/>
      <c r="C24633"/>
      <c r="D24633"/>
      <c r="E24633" s="148"/>
      <c r="F24633" s="148"/>
      <c r="G24633" s="149"/>
      <c r="H24633" s="148"/>
      <c r="I24633"/>
    </row>
    <row r="24634" spans="1:9" x14ac:dyDescent="0.25">
      <c r="A24634"/>
      <c r="B24634"/>
      <c r="C24634"/>
      <c r="D24634"/>
      <c r="E24634" s="148"/>
      <c r="F24634" s="148"/>
      <c r="G24634" s="149"/>
      <c r="H24634" s="148"/>
      <c r="I24634"/>
    </row>
    <row r="24635" spans="1:9" x14ac:dyDescent="0.25">
      <c r="A24635"/>
      <c r="B24635"/>
      <c r="C24635"/>
      <c r="D24635"/>
      <c r="E24635" s="148"/>
      <c r="F24635" s="148"/>
      <c r="G24635" s="149"/>
      <c r="H24635" s="148"/>
      <c r="I24635"/>
    </row>
    <row r="24636" spans="1:9" x14ac:dyDescent="0.25">
      <c r="A24636"/>
      <c r="B24636"/>
      <c r="C24636"/>
      <c r="D24636"/>
      <c r="E24636" s="148"/>
      <c r="F24636" s="148"/>
      <c r="G24636" s="149"/>
      <c r="H24636" s="148"/>
      <c r="I24636"/>
    </row>
    <row r="24637" spans="1:9" x14ac:dyDescent="0.25">
      <c r="A24637"/>
      <c r="B24637"/>
      <c r="C24637"/>
      <c r="D24637"/>
      <c r="E24637" s="148"/>
      <c r="F24637" s="148"/>
      <c r="G24637" s="149"/>
      <c r="H24637" s="148"/>
      <c r="I24637"/>
    </row>
    <row r="24638" spans="1:9" x14ac:dyDescent="0.25">
      <c r="A24638"/>
      <c r="B24638"/>
      <c r="C24638"/>
      <c r="D24638"/>
      <c r="E24638" s="148"/>
      <c r="F24638" s="148"/>
      <c r="G24638" s="149"/>
      <c r="H24638" s="148"/>
      <c r="I24638"/>
    </row>
    <row r="24639" spans="1:9" x14ac:dyDescent="0.25">
      <c r="A24639"/>
      <c r="B24639"/>
      <c r="C24639"/>
      <c r="D24639"/>
      <c r="E24639" s="148"/>
      <c r="F24639" s="148"/>
      <c r="G24639" s="149"/>
      <c r="H24639" s="148"/>
      <c r="I24639"/>
    </row>
    <row r="24640" spans="1:9" x14ac:dyDescent="0.25">
      <c r="A24640"/>
      <c r="B24640"/>
      <c r="C24640"/>
      <c r="D24640"/>
      <c r="E24640" s="148"/>
      <c r="F24640" s="148"/>
      <c r="G24640" s="149"/>
      <c r="H24640" s="148"/>
      <c r="I24640"/>
    </row>
    <row r="24641" spans="1:9" x14ac:dyDescent="0.25">
      <c r="A24641"/>
      <c r="B24641"/>
      <c r="C24641"/>
      <c r="D24641"/>
      <c r="E24641" s="148"/>
      <c r="F24641" s="148"/>
      <c r="G24641" s="149"/>
      <c r="H24641" s="148"/>
      <c r="I24641"/>
    </row>
    <row r="24642" spans="1:9" x14ac:dyDescent="0.25">
      <c r="A24642"/>
      <c r="B24642"/>
      <c r="C24642"/>
      <c r="D24642"/>
      <c r="E24642" s="148"/>
      <c r="F24642" s="148"/>
      <c r="G24642" s="149"/>
      <c r="H24642" s="148"/>
      <c r="I24642"/>
    </row>
    <row r="24643" spans="1:9" x14ac:dyDescent="0.25">
      <c r="A24643"/>
      <c r="B24643"/>
      <c r="C24643"/>
      <c r="D24643"/>
      <c r="E24643" s="148"/>
      <c r="F24643" s="148"/>
      <c r="G24643" s="149"/>
      <c r="H24643" s="148"/>
      <c r="I24643"/>
    </row>
    <row r="24644" spans="1:9" x14ac:dyDescent="0.25">
      <c r="A24644"/>
      <c r="B24644"/>
      <c r="C24644"/>
      <c r="D24644"/>
      <c r="E24644" s="148"/>
      <c r="F24644" s="148"/>
      <c r="G24644" s="149"/>
      <c r="H24644" s="148"/>
      <c r="I24644"/>
    </row>
    <row r="24645" spans="1:9" x14ac:dyDescent="0.25">
      <c r="A24645"/>
      <c r="B24645"/>
      <c r="C24645"/>
      <c r="D24645"/>
      <c r="E24645" s="148"/>
      <c r="F24645" s="148"/>
      <c r="G24645" s="149"/>
      <c r="H24645" s="148"/>
      <c r="I24645"/>
    </row>
    <row r="24646" spans="1:9" x14ac:dyDescent="0.25">
      <c r="A24646"/>
      <c r="B24646"/>
      <c r="C24646"/>
      <c r="D24646"/>
      <c r="E24646" s="148"/>
      <c r="F24646" s="148"/>
      <c r="G24646" s="149"/>
      <c r="H24646" s="148"/>
      <c r="I24646"/>
    </row>
    <row r="24647" spans="1:9" x14ac:dyDescent="0.25">
      <c r="A24647"/>
      <c r="B24647"/>
      <c r="C24647"/>
      <c r="D24647"/>
      <c r="E24647" s="148"/>
      <c r="F24647" s="148"/>
      <c r="G24647" s="149"/>
      <c r="H24647" s="148"/>
      <c r="I24647"/>
    </row>
    <row r="24648" spans="1:9" x14ac:dyDescent="0.25">
      <c r="A24648"/>
      <c r="B24648"/>
      <c r="C24648"/>
      <c r="D24648"/>
      <c r="E24648" s="148"/>
      <c r="F24648" s="148"/>
      <c r="G24648" s="149"/>
      <c r="H24648" s="148"/>
      <c r="I24648"/>
    </row>
    <row r="24649" spans="1:9" x14ac:dyDescent="0.25">
      <c r="A24649"/>
      <c r="B24649"/>
      <c r="C24649"/>
      <c r="D24649"/>
      <c r="E24649" s="148"/>
      <c r="F24649" s="148"/>
      <c r="G24649" s="149"/>
      <c r="H24649" s="148"/>
      <c r="I24649"/>
    </row>
    <row r="24650" spans="1:9" x14ac:dyDescent="0.25">
      <c r="A24650"/>
      <c r="B24650"/>
      <c r="C24650"/>
      <c r="D24650"/>
      <c r="E24650" s="148"/>
      <c r="F24650" s="148"/>
      <c r="G24650" s="149"/>
      <c r="H24650" s="148"/>
      <c r="I24650"/>
    </row>
    <row r="24651" spans="1:9" x14ac:dyDescent="0.25">
      <c r="A24651"/>
      <c r="B24651"/>
      <c r="C24651"/>
      <c r="D24651"/>
      <c r="E24651" s="148"/>
      <c r="F24651" s="148"/>
      <c r="G24651" s="149"/>
      <c r="H24651" s="148"/>
      <c r="I24651"/>
    </row>
    <row r="24652" spans="1:9" x14ac:dyDescent="0.25">
      <c r="A24652"/>
      <c r="B24652"/>
      <c r="C24652"/>
      <c r="D24652"/>
      <c r="E24652" s="148"/>
      <c r="F24652" s="148"/>
      <c r="G24652" s="149"/>
      <c r="H24652" s="148"/>
      <c r="I24652"/>
    </row>
    <row r="24653" spans="1:9" x14ac:dyDescent="0.25">
      <c r="A24653"/>
      <c r="B24653"/>
      <c r="C24653"/>
      <c r="D24653"/>
      <c r="E24653" s="148"/>
      <c r="F24653" s="148"/>
      <c r="G24653" s="149"/>
      <c r="H24653" s="148"/>
      <c r="I24653"/>
    </row>
    <row r="24654" spans="1:9" x14ac:dyDescent="0.25">
      <c r="A24654"/>
      <c r="B24654"/>
      <c r="C24654"/>
      <c r="D24654"/>
      <c r="E24654" s="148"/>
      <c r="F24654" s="148"/>
      <c r="G24654" s="149"/>
      <c r="H24654" s="148"/>
      <c r="I24654"/>
    </row>
    <row r="24655" spans="1:9" x14ac:dyDescent="0.25">
      <c r="A24655"/>
      <c r="B24655"/>
      <c r="C24655"/>
      <c r="D24655"/>
      <c r="E24655" s="148"/>
      <c r="F24655" s="148"/>
      <c r="G24655" s="149"/>
      <c r="H24655" s="148"/>
      <c r="I24655"/>
    </row>
    <row r="24656" spans="1:9" x14ac:dyDescent="0.25">
      <c r="A24656"/>
      <c r="B24656"/>
      <c r="C24656"/>
      <c r="D24656"/>
      <c r="E24656" s="148"/>
      <c r="F24656" s="148"/>
      <c r="G24656" s="149"/>
      <c r="H24656" s="148"/>
      <c r="I24656"/>
    </row>
    <row r="24657" spans="1:9" x14ac:dyDescent="0.25">
      <c r="A24657"/>
      <c r="B24657"/>
      <c r="C24657"/>
      <c r="D24657"/>
      <c r="E24657" s="148"/>
      <c r="F24657" s="148"/>
      <c r="G24657" s="149"/>
      <c r="H24657" s="148"/>
      <c r="I24657"/>
    </row>
    <row r="24658" spans="1:9" x14ac:dyDescent="0.25">
      <c r="A24658"/>
      <c r="B24658"/>
      <c r="C24658"/>
      <c r="D24658"/>
      <c r="E24658" s="148"/>
      <c r="F24658" s="148"/>
      <c r="G24658" s="149"/>
      <c r="H24658" s="148"/>
      <c r="I24658"/>
    </row>
    <row r="24659" spans="1:9" x14ac:dyDescent="0.25">
      <c r="A24659"/>
      <c r="B24659"/>
      <c r="C24659"/>
      <c r="D24659"/>
      <c r="E24659" s="148"/>
      <c r="F24659" s="148"/>
      <c r="G24659" s="149"/>
      <c r="H24659" s="148"/>
      <c r="I24659"/>
    </row>
    <row r="24660" spans="1:9" x14ac:dyDescent="0.25">
      <c r="A24660"/>
      <c r="B24660"/>
      <c r="C24660"/>
      <c r="D24660"/>
      <c r="E24660" s="148"/>
      <c r="F24660" s="148"/>
      <c r="G24660" s="149"/>
      <c r="H24660" s="148"/>
      <c r="I24660"/>
    </row>
    <row r="24661" spans="1:9" x14ac:dyDescent="0.25">
      <c r="A24661"/>
      <c r="B24661"/>
      <c r="C24661"/>
      <c r="D24661"/>
      <c r="E24661" s="148"/>
      <c r="F24661" s="148"/>
      <c r="G24661" s="149"/>
      <c r="H24661" s="148"/>
      <c r="I24661"/>
    </row>
    <row r="24662" spans="1:9" x14ac:dyDescent="0.25">
      <c r="A24662"/>
      <c r="B24662"/>
      <c r="C24662"/>
      <c r="D24662"/>
      <c r="E24662" s="148"/>
      <c r="F24662" s="148"/>
      <c r="G24662" s="149"/>
      <c r="H24662" s="148"/>
      <c r="I24662"/>
    </row>
    <row r="24663" spans="1:9" x14ac:dyDescent="0.25">
      <c r="A24663"/>
      <c r="B24663"/>
      <c r="C24663"/>
      <c r="D24663"/>
      <c r="E24663" s="148"/>
      <c r="F24663" s="148"/>
      <c r="G24663" s="149"/>
      <c r="H24663" s="148"/>
      <c r="I24663"/>
    </row>
    <row r="24664" spans="1:9" x14ac:dyDescent="0.25">
      <c r="A24664"/>
      <c r="B24664"/>
      <c r="C24664"/>
      <c r="D24664"/>
      <c r="E24664" s="148"/>
      <c r="F24664" s="148"/>
      <c r="G24664" s="149"/>
      <c r="H24664" s="148"/>
      <c r="I24664"/>
    </row>
    <row r="24665" spans="1:9" x14ac:dyDescent="0.25">
      <c r="A24665"/>
      <c r="B24665"/>
      <c r="C24665"/>
      <c r="D24665"/>
      <c r="E24665" s="148"/>
      <c r="F24665" s="148"/>
      <c r="G24665" s="149"/>
      <c r="H24665" s="148"/>
      <c r="I24665"/>
    </row>
    <row r="24666" spans="1:9" x14ac:dyDescent="0.25">
      <c r="A24666"/>
      <c r="B24666"/>
      <c r="C24666"/>
      <c r="D24666"/>
      <c r="E24666" s="148"/>
      <c r="F24666" s="148"/>
      <c r="G24666" s="149"/>
      <c r="H24666" s="148"/>
      <c r="I24666"/>
    </row>
    <row r="24667" spans="1:9" x14ac:dyDescent="0.25">
      <c r="A24667"/>
      <c r="B24667"/>
      <c r="C24667"/>
      <c r="D24667"/>
      <c r="E24667" s="148"/>
      <c r="F24667" s="148"/>
      <c r="G24667" s="149"/>
      <c r="H24667" s="148"/>
      <c r="I24667"/>
    </row>
    <row r="24668" spans="1:9" x14ac:dyDescent="0.25">
      <c r="A24668"/>
      <c r="B24668"/>
      <c r="C24668"/>
      <c r="D24668"/>
      <c r="E24668" s="148"/>
      <c r="F24668" s="148"/>
      <c r="G24668" s="149"/>
      <c r="H24668" s="148"/>
      <c r="I24668"/>
    </row>
    <row r="24669" spans="1:9" x14ac:dyDescent="0.25">
      <c r="A24669"/>
      <c r="B24669"/>
      <c r="C24669"/>
      <c r="D24669"/>
      <c r="E24669" s="148"/>
      <c r="F24669" s="148"/>
      <c r="G24669" s="149"/>
      <c r="H24669" s="148"/>
      <c r="I24669"/>
    </row>
    <row r="24670" spans="1:9" x14ac:dyDescent="0.25">
      <c r="A24670"/>
      <c r="B24670"/>
      <c r="C24670"/>
      <c r="D24670"/>
      <c r="E24670" s="148"/>
      <c r="F24670" s="148"/>
      <c r="G24670" s="149"/>
      <c r="H24670" s="148"/>
      <c r="I24670"/>
    </row>
    <row r="24671" spans="1:9" x14ac:dyDescent="0.25">
      <c r="A24671"/>
      <c r="B24671"/>
      <c r="C24671"/>
      <c r="D24671"/>
      <c r="E24671" s="148"/>
      <c r="F24671" s="148"/>
      <c r="G24671" s="149"/>
      <c r="H24671" s="148"/>
      <c r="I24671"/>
    </row>
    <row r="24672" spans="1:9" x14ac:dyDescent="0.25">
      <c r="A24672"/>
      <c r="B24672"/>
      <c r="C24672"/>
      <c r="D24672"/>
      <c r="E24672" s="148"/>
      <c r="F24672" s="148"/>
      <c r="G24672" s="149"/>
      <c r="H24672" s="148"/>
      <c r="I24672"/>
    </row>
    <row r="24673" spans="1:9" x14ac:dyDescent="0.25">
      <c r="A24673"/>
      <c r="B24673"/>
      <c r="C24673"/>
      <c r="D24673"/>
      <c r="E24673" s="148"/>
      <c r="F24673" s="148"/>
      <c r="G24673" s="149"/>
      <c r="H24673" s="148"/>
      <c r="I24673"/>
    </row>
    <row r="24674" spans="1:9" x14ac:dyDescent="0.25">
      <c r="A24674"/>
      <c r="B24674"/>
      <c r="C24674"/>
      <c r="D24674"/>
      <c r="E24674" s="148"/>
      <c r="F24674" s="148"/>
      <c r="G24674" s="149"/>
      <c r="H24674" s="148"/>
      <c r="I24674"/>
    </row>
    <row r="24675" spans="1:9" x14ac:dyDescent="0.25">
      <c r="A24675"/>
      <c r="B24675"/>
      <c r="C24675"/>
      <c r="D24675"/>
      <c r="E24675" s="148"/>
      <c r="F24675" s="148"/>
      <c r="G24675" s="149"/>
      <c r="H24675" s="148"/>
      <c r="I24675"/>
    </row>
    <row r="24676" spans="1:9" x14ac:dyDescent="0.25">
      <c r="A24676"/>
      <c r="B24676"/>
      <c r="C24676"/>
      <c r="D24676"/>
      <c r="E24676" s="148"/>
      <c r="F24676" s="148"/>
      <c r="G24676" s="149"/>
      <c r="H24676" s="148"/>
      <c r="I24676"/>
    </row>
    <row r="24677" spans="1:9" x14ac:dyDescent="0.25">
      <c r="A24677"/>
      <c r="B24677"/>
      <c r="C24677"/>
      <c r="D24677"/>
      <c r="E24677" s="148"/>
      <c r="F24677" s="148"/>
      <c r="G24677" s="149"/>
      <c r="H24677" s="148"/>
      <c r="I24677"/>
    </row>
    <row r="24678" spans="1:9" x14ac:dyDescent="0.25">
      <c r="A24678"/>
      <c r="B24678"/>
      <c r="C24678"/>
      <c r="D24678"/>
      <c r="E24678" s="148"/>
      <c r="F24678" s="148"/>
      <c r="G24678" s="149"/>
      <c r="H24678" s="148"/>
      <c r="I24678"/>
    </row>
    <row r="24679" spans="1:9" x14ac:dyDescent="0.25">
      <c r="A24679"/>
      <c r="B24679"/>
      <c r="C24679"/>
      <c r="D24679"/>
      <c r="E24679" s="148"/>
      <c r="F24679" s="148"/>
      <c r="G24679" s="149"/>
      <c r="H24679" s="148"/>
      <c r="I24679"/>
    </row>
    <row r="24680" spans="1:9" x14ac:dyDescent="0.25">
      <c r="A24680"/>
      <c r="B24680"/>
      <c r="C24680"/>
      <c r="D24680"/>
      <c r="E24680" s="148"/>
      <c r="F24680" s="148"/>
      <c r="G24680" s="149"/>
      <c r="H24680" s="148"/>
      <c r="I24680"/>
    </row>
    <row r="24681" spans="1:9" x14ac:dyDescent="0.25">
      <c r="A24681"/>
      <c r="B24681"/>
      <c r="C24681"/>
      <c r="D24681"/>
      <c r="E24681" s="148"/>
      <c r="F24681" s="148"/>
      <c r="G24681" s="149"/>
      <c r="H24681" s="148"/>
      <c r="I24681"/>
    </row>
    <row r="24682" spans="1:9" x14ac:dyDescent="0.25">
      <c r="A24682"/>
      <c r="B24682"/>
      <c r="C24682"/>
      <c r="D24682"/>
      <c r="E24682" s="148"/>
      <c r="F24682" s="148"/>
      <c r="G24682" s="149"/>
      <c r="H24682" s="148"/>
      <c r="I24682"/>
    </row>
    <row r="24683" spans="1:9" x14ac:dyDescent="0.25">
      <c r="A24683"/>
      <c r="B24683"/>
      <c r="C24683"/>
      <c r="D24683"/>
      <c r="E24683" s="148"/>
      <c r="F24683" s="148"/>
      <c r="G24683" s="149"/>
      <c r="H24683" s="148"/>
      <c r="I24683"/>
    </row>
    <row r="24684" spans="1:9" x14ac:dyDescent="0.25">
      <c r="A24684"/>
      <c r="B24684"/>
      <c r="C24684"/>
      <c r="D24684"/>
      <c r="E24684" s="148"/>
      <c r="F24684" s="148"/>
      <c r="G24684" s="149"/>
      <c r="H24684" s="148"/>
      <c r="I24684"/>
    </row>
    <row r="24685" spans="1:9" x14ac:dyDescent="0.25">
      <c r="A24685"/>
      <c r="B24685"/>
      <c r="C24685"/>
      <c r="D24685"/>
      <c r="E24685" s="148"/>
      <c r="F24685" s="148"/>
      <c r="G24685" s="149"/>
      <c r="H24685" s="148"/>
      <c r="I24685"/>
    </row>
    <row r="24686" spans="1:9" x14ac:dyDescent="0.25">
      <c r="A24686"/>
      <c r="B24686"/>
      <c r="C24686"/>
      <c r="D24686"/>
      <c r="E24686" s="148"/>
      <c r="F24686" s="148"/>
      <c r="G24686" s="149"/>
      <c r="H24686" s="148"/>
      <c r="I24686"/>
    </row>
    <row r="24687" spans="1:9" x14ac:dyDescent="0.25">
      <c r="A24687"/>
      <c r="B24687"/>
      <c r="C24687"/>
      <c r="D24687"/>
      <c r="E24687" s="148"/>
      <c r="F24687" s="148"/>
      <c r="G24687" s="149"/>
      <c r="H24687" s="148"/>
      <c r="I24687"/>
    </row>
    <row r="24688" spans="1:9" x14ac:dyDescent="0.25">
      <c r="A24688"/>
      <c r="B24688"/>
      <c r="C24688"/>
      <c r="D24688"/>
      <c r="E24688" s="148"/>
      <c r="F24688" s="148"/>
      <c r="G24688" s="149"/>
      <c r="H24688" s="148"/>
      <c r="I24688"/>
    </row>
    <row r="24689" spans="1:9" x14ac:dyDescent="0.25">
      <c r="A24689"/>
      <c r="B24689"/>
      <c r="C24689"/>
      <c r="D24689"/>
      <c r="E24689" s="148"/>
      <c r="F24689" s="148"/>
      <c r="G24689" s="149"/>
      <c r="H24689" s="148"/>
      <c r="I24689"/>
    </row>
    <row r="24690" spans="1:9" x14ac:dyDescent="0.25">
      <c r="A24690"/>
      <c r="B24690"/>
      <c r="C24690"/>
      <c r="D24690"/>
      <c r="E24690" s="148"/>
      <c r="F24690" s="148"/>
      <c r="G24690" s="149"/>
      <c r="H24690" s="148"/>
      <c r="I24690"/>
    </row>
    <row r="24691" spans="1:9" x14ac:dyDescent="0.25">
      <c r="A24691"/>
      <c r="B24691"/>
      <c r="C24691"/>
      <c r="D24691"/>
      <c r="E24691" s="148"/>
      <c r="F24691" s="148"/>
      <c r="G24691" s="149"/>
      <c r="H24691" s="148"/>
      <c r="I24691"/>
    </row>
    <row r="24692" spans="1:9" x14ac:dyDescent="0.25">
      <c r="A24692"/>
      <c r="B24692"/>
      <c r="C24692"/>
      <c r="D24692"/>
      <c r="E24692" s="148"/>
      <c r="F24692" s="148"/>
      <c r="G24692" s="149"/>
      <c r="H24692" s="148"/>
      <c r="I24692"/>
    </row>
    <row r="24693" spans="1:9" x14ac:dyDescent="0.25">
      <c r="A24693"/>
      <c r="B24693"/>
      <c r="C24693"/>
      <c r="D24693"/>
      <c r="E24693" s="148"/>
      <c r="F24693" s="148"/>
      <c r="G24693" s="149"/>
      <c r="H24693" s="148"/>
      <c r="I24693"/>
    </row>
    <row r="24694" spans="1:9" x14ac:dyDescent="0.25">
      <c r="A24694"/>
      <c r="B24694"/>
      <c r="C24694"/>
      <c r="D24694"/>
      <c r="E24694" s="148"/>
      <c r="F24694" s="148"/>
      <c r="G24694" s="149"/>
      <c r="H24694" s="148"/>
      <c r="I24694"/>
    </row>
    <row r="24695" spans="1:9" x14ac:dyDescent="0.25">
      <c r="A24695"/>
      <c r="B24695"/>
      <c r="C24695"/>
      <c r="D24695"/>
      <c r="E24695" s="148"/>
      <c r="F24695" s="148"/>
      <c r="G24695" s="149"/>
      <c r="H24695" s="148"/>
      <c r="I24695"/>
    </row>
    <row r="24696" spans="1:9" x14ac:dyDescent="0.25">
      <c r="A24696"/>
      <c r="B24696"/>
      <c r="C24696"/>
      <c r="D24696"/>
      <c r="E24696" s="148"/>
      <c r="F24696" s="148"/>
      <c r="G24696" s="149"/>
      <c r="H24696" s="148"/>
      <c r="I24696"/>
    </row>
    <row r="24697" spans="1:9" x14ac:dyDescent="0.25">
      <c r="A24697"/>
      <c r="B24697"/>
      <c r="C24697"/>
      <c r="D24697"/>
      <c r="E24697" s="148"/>
      <c r="F24697" s="148"/>
      <c r="G24697" s="149"/>
      <c r="H24697" s="148"/>
      <c r="I24697"/>
    </row>
    <row r="24698" spans="1:9" x14ac:dyDescent="0.25">
      <c r="A24698"/>
      <c r="B24698"/>
      <c r="C24698"/>
      <c r="D24698"/>
      <c r="E24698" s="148"/>
      <c r="F24698" s="148"/>
      <c r="G24698" s="149"/>
      <c r="H24698" s="148"/>
      <c r="I24698"/>
    </row>
    <row r="24699" spans="1:9" x14ac:dyDescent="0.25">
      <c r="A24699"/>
      <c r="B24699"/>
      <c r="C24699"/>
      <c r="D24699"/>
      <c r="E24699" s="148"/>
      <c r="F24699" s="148"/>
      <c r="G24699" s="149"/>
      <c r="H24699" s="148"/>
      <c r="I24699"/>
    </row>
    <row r="24700" spans="1:9" x14ac:dyDescent="0.25">
      <c r="A24700"/>
      <c r="B24700"/>
      <c r="C24700"/>
      <c r="D24700"/>
      <c r="E24700" s="148"/>
      <c r="F24700" s="148"/>
      <c r="G24700" s="149"/>
      <c r="H24700" s="148"/>
      <c r="I24700"/>
    </row>
    <row r="24701" spans="1:9" x14ac:dyDescent="0.25">
      <c r="A24701"/>
      <c r="B24701"/>
      <c r="C24701"/>
      <c r="D24701"/>
      <c r="E24701" s="148"/>
      <c r="F24701" s="148"/>
      <c r="G24701" s="149"/>
      <c r="H24701" s="148"/>
      <c r="I24701"/>
    </row>
    <row r="24702" spans="1:9" x14ac:dyDescent="0.25">
      <c r="A24702"/>
      <c r="B24702"/>
      <c r="C24702"/>
      <c r="D24702"/>
      <c r="E24702" s="148"/>
      <c r="F24702" s="148"/>
      <c r="G24702" s="149"/>
      <c r="H24702" s="148"/>
      <c r="I24702"/>
    </row>
    <row r="24703" spans="1:9" x14ac:dyDescent="0.25">
      <c r="A24703"/>
      <c r="B24703"/>
      <c r="C24703"/>
      <c r="D24703"/>
      <c r="E24703" s="148"/>
      <c r="F24703" s="148"/>
      <c r="G24703" s="149"/>
      <c r="H24703" s="148"/>
      <c r="I24703"/>
    </row>
    <row r="24704" spans="1:9" x14ac:dyDescent="0.25">
      <c r="A24704"/>
      <c r="B24704"/>
      <c r="C24704"/>
      <c r="D24704"/>
      <c r="E24704" s="148"/>
      <c r="F24704" s="148"/>
      <c r="G24704" s="149"/>
      <c r="H24704" s="148"/>
      <c r="I24704"/>
    </row>
    <row r="24705" spans="1:9" x14ac:dyDescent="0.25">
      <c r="A24705"/>
      <c r="B24705"/>
      <c r="C24705"/>
      <c r="D24705"/>
      <c r="E24705" s="148"/>
      <c r="F24705" s="148"/>
      <c r="G24705" s="149"/>
      <c r="H24705" s="148"/>
      <c r="I24705"/>
    </row>
    <row r="24706" spans="1:9" x14ac:dyDescent="0.25">
      <c r="A24706"/>
      <c r="B24706"/>
      <c r="C24706"/>
      <c r="D24706"/>
      <c r="E24706" s="148"/>
      <c r="F24706" s="148"/>
      <c r="G24706" s="149"/>
      <c r="H24706" s="148"/>
      <c r="I24706"/>
    </row>
    <row r="24707" spans="1:9" x14ac:dyDescent="0.25">
      <c r="A24707"/>
      <c r="B24707"/>
      <c r="C24707"/>
      <c r="D24707"/>
      <c r="E24707" s="148"/>
      <c r="F24707" s="148"/>
      <c r="G24707" s="149"/>
      <c r="H24707" s="148"/>
      <c r="I24707"/>
    </row>
    <row r="24708" spans="1:9" x14ac:dyDescent="0.25">
      <c r="A24708"/>
      <c r="B24708"/>
      <c r="C24708"/>
      <c r="D24708"/>
      <c r="E24708" s="148"/>
      <c r="F24708" s="148"/>
      <c r="G24708" s="149"/>
      <c r="H24708" s="148"/>
      <c r="I24708"/>
    </row>
    <row r="24709" spans="1:9" x14ac:dyDescent="0.25">
      <c r="A24709"/>
      <c r="B24709"/>
      <c r="C24709"/>
      <c r="D24709"/>
      <c r="E24709" s="148"/>
      <c r="F24709" s="148"/>
      <c r="G24709" s="149"/>
      <c r="H24709" s="148"/>
      <c r="I24709"/>
    </row>
    <row r="24710" spans="1:9" x14ac:dyDescent="0.25">
      <c r="A24710"/>
      <c r="B24710"/>
      <c r="C24710"/>
      <c r="D24710"/>
      <c r="E24710" s="148"/>
      <c r="F24710" s="148"/>
      <c r="G24710" s="149"/>
      <c r="H24710" s="148"/>
      <c r="I24710"/>
    </row>
    <row r="24711" spans="1:9" x14ac:dyDescent="0.25">
      <c r="A24711"/>
      <c r="B24711"/>
      <c r="C24711"/>
      <c r="D24711"/>
      <c r="E24711" s="148"/>
      <c r="F24711" s="148"/>
      <c r="G24711" s="149"/>
      <c r="H24711" s="148"/>
      <c r="I24711"/>
    </row>
    <row r="24712" spans="1:9" x14ac:dyDescent="0.25">
      <c r="A24712"/>
      <c r="B24712"/>
      <c r="C24712"/>
      <c r="D24712"/>
      <c r="E24712" s="148"/>
      <c r="F24712" s="148"/>
      <c r="G24712" s="149"/>
      <c r="H24712" s="148"/>
      <c r="I24712"/>
    </row>
    <row r="24713" spans="1:9" x14ac:dyDescent="0.25">
      <c r="A24713"/>
      <c r="B24713"/>
      <c r="C24713"/>
      <c r="D24713"/>
      <c r="E24713" s="148"/>
      <c r="F24713" s="148"/>
      <c r="G24713" s="149"/>
      <c r="H24713" s="148"/>
      <c r="I24713"/>
    </row>
    <row r="24714" spans="1:9" x14ac:dyDescent="0.25">
      <c r="A24714"/>
      <c r="B24714"/>
      <c r="C24714"/>
      <c r="D24714"/>
      <c r="E24714" s="148"/>
      <c r="F24714" s="148"/>
      <c r="G24714" s="149"/>
      <c r="H24714" s="148"/>
      <c r="I24714"/>
    </row>
    <row r="24715" spans="1:9" x14ac:dyDescent="0.25">
      <c r="A24715"/>
      <c r="B24715"/>
      <c r="C24715"/>
      <c r="D24715"/>
      <c r="E24715" s="148"/>
      <c r="F24715" s="148"/>
      <c r="G24715" s="149"/>
      <c r="H24715" s="148"/>
      <c r="I24715"/>
    </row>
    <row r="24716" spans="1:9" x14ac:dyDescent="0.25">
      <c r="A24716"/>
      <c r="B24716"/>
      <c r="C24716"/>
      <c r="D24716"/>
      <c r="E24716" s="148"/>
      <c r="F24716" s="148"/>
      <c r="G24716" s="149"/>
      <c r="H24716" s="148"/>
      <c r="I24716"/>
    </row>
    <row r="24717" spans="1:9" x14ac:dyDescent="0.25">
      <c r="A24717"/>
      <c r="B24717"/>
      <c r="C24717"/>
      <c r="D24717"/>
      <c r="E24717" s="148"/>
      <c r="F24717" s="148"/>
      <c r="G24717" s="149"/>
      <c r="H24717" s="148"/>
      <c r="I24717"/>
    </row>
    <row r="24718" spans="1:9" x14ac:dyDescent="0.25">
      <c r="A24718"/>
      <c r="B24718"/>
      <c r="C24718"/>
      <c r="D24718"/>
      <c r="E24718" s="148"/>
      <c r="F24718" s="148"/>
      <c r="G24718" s="149"/>
      <c r="H24718" s="148"/>
      <c r="I24718"/>
    </row>
    <row r="24719" spans="1:9" x14ac:dyDescent="0.25">
      <c r="A24719"/>
      <c r="B24719"/>
      <c r="C24719"/>
      <c r="D24719"/>
      <c r="E24719" s="148"/>
      <c r="F24719" s="148"/>
      <c r="G24719" s="149"/>
      <c r="H24719" s="148"/>
      <c r="I24719"/>
    </row>
    <row r="24720" spans="1:9" x14ac:dyDescent="0.25">
      <c r="A24720"/>
      <c r="B24720"/>
      <c r="C24720"/>
      <c r="D24720"/>
      <c r="E24720" s="148"/>
      <c r="F24720" s="148"/>
      <c r="G24720" s="149"/>
      <c r="H24720" s="148"/>
      <c r="I24720"/>
    </row>
    <row r="24721" spans="1:9" x14ac:dyDescent="0.25">
      <c r="A24721"/>
      <c r="B24721"/>
      <c r="C24721"/>
      <c r="D24721"/>
      <c r="E24721" s="148"/>
      <c r="F24721" s="148"/>
      <c r="G24721" s="149"/>
      <c r="H24721" s="148"/>
      <c r="I24721"/>
    </row>
    <row r="24722" spans="1:9" x14ac:dyDescent="0.25">
      <c r="A24722"/>
      <c r="B24722"/>
      <c r="C24722"/>
      <c r="D24722"/>
      <c r="E24722" s="148"/>
      <c r="F24722" s="148"/>
      <c r="G24722" s="149"/>
      <c r="H24722" s="148"/>
      <c r="I24722"/>
    </row>
    <row r="24723" spans="1:9" x14ac:dyDescent="0.25">
      <c r="A24723"/>
      <c r="B24723"/>
      <c r="C24723"/>
      <c r="D24723"/>
      <c r="E24723" s="148"/>
      <c r="F24723" s="148"/>
      <c r="G24723" s="149"/>
      <c r="H24723" s="148"/>
      <c r="I24723"/>
    </row>
    <row r="24724" spans="1:9" x14ac:dyDescent="0.25">
      <c r="A24724"/>
      <c r="B24724"/>
      <c r="C24724"/>
      <c r="D24724"/>
      <c r="E24724" s="148"/>
      <c r="F24724" s="148"/>
      <c r="G24724" s="149"/>
      <c r="H24724" s="148"/>
      <c r="I24724"/>
    </row>
    <row r="24725" spans="1:9" x14ac:dyDescent="0.25">
      <c r="A24725"/>
      <c r="B24725"/>
      <c r="C24725"/>
      <c r="D24725"/>
      <c r="E24725" s="148"/>
      <c r="F24725" s="148"/>
      <c r="G24725" s="149"/>
      <c r="H24725" s="148"/>
      <c r="I24725"/>
    </row>
    <row r="24726" spans="1:9" x14ac:dyDescent="0.25">
      <c r="A24726"/>
      <c r="B24726"/>
      <c r="C24726"/>
      <c r="D24726"/>
      <c r="E24726" s="148"/>
      <c r="F24726" s="148"/>
      <c r="G24726" s="149"/>
      <c r="H24726" s="148"/>
      <c r="I24726"/>
    </row>
    <row r="24727" spans="1:9" x14ac:dyDescent="0.25">
      <c r="A24727"/>
      <c r="B24727"/>
      <c r="C24727"/>
      <c r="D24727"/>
      <c r="E24727" s="148"/>
      <c r="F24727" s="148"/>
      <c r="G24727" s="149"/>
      <c r="H24727" s="148"/>
      <c r="I24727"/>
    </row>
    <row r="24728" spans="1:9" x14ac:dyDescent="0.25">
      <c r="A24728"/>
      <c r="B24728"/>
      <c r="C24728"/>
      <c r="D24728"/>
      <c r="E24728" s="148"/>
      <c r="F24728" s="148"/>
      <c r="G24728" s="149"/>
      <c r="H24728" s="148"/>
      <c r="I24728"/>
    </row>
    <row r="24729" spans="1:9" x14ac:dyDescent="0.25">
      <c r="A24729"/>
      <c r="B24729"/>
      <c r="C24729"/>
      <c r="D24729"/>
      <c r="E24729" s="148"/>
      <c r="F24729" s="148"/>
      <c r="G24729" s="149"/>
      <c r="H24729" s="148"/>
      <c r="I24729"/>
    </row>
    <row r="24730" spans="1:9" x14ac:dyDescent="0.25">
      <c r="A24730"/>
      <c r="B24730"/>
      <c r="C24730"/>
      <c r="D24730"/>
      <c r="E24730" s="148"/>
      <c r="F24730" s="148"/>
      <c r="G24730" s="149"/>
      <c r="H24730" s="148"/>
      <c r="I24730"/>
    </row>
    <row r="24731" spans="1:9" x14ac:dyDescent="0.25">
      <c r="A24731"/>
      <c r="B24731"/>
      <c r="C24731"/>
      <c r="D24731"/>
      <c r="E24731" s="148"/>
      <c r="F24731" s="148"/>
      <c r="G24731" s="149"/>
      <c r="H24731" s="148"/>
      <c r="I24731"/>
    </row>
    <row r="24732" spans="1:9" x14ac:dyDescent="0.25">
      <c r="A24732"/>
      <c r="B24732"/>
      <c r="C24732"/>
      <c r="D24732"/>
      <c r="E24732" s="148"/>
      <c r="F24732" s="148"/>
      <c r="G24732" s="149"/>
      <c r="H24732" s="148"/>
      <c r="I24732"/>
    </row>
    <row r="24733" spans="1:9" x14ac:dyDescent="0.25">
      <c r="A24733"/>
      <c r="B24733"/>
      <c r="C24733"/>
      <c r="D24733"/>
      <c r="E24733" s="148"/>
      <c r="F24733" s="148"/>
      <c r="G24733" s="149"/>
      <c r="H24733" s="148"/>
      <c r="I24733"/>
    </row>
    <row r="24734" spans="1:9" x14ac:dyDescent="0.25">
      <c r="A24734"/>
      <c r="B24734"/>
      <c r="C24734"/>
      <c r="D24734"/>
      <c r="E24734" s="148"/>
      <c r="F24734" s="148"/>
      <c r="G24734" s="149"/>
      <c r="H24734" s="148"/>
      <c r="I24734"/>
    </row>
    <row r="24735" spans="1:9" x14ac:dyDescent="0.25">
      <c r="A24735"/>
      <c r="B24735"/>
      <c r="C24735"/>
      <c r="D24735"/>
      <c r="E24735" s="148"/>
      <c r="F24735" s="148"/>
      <c r="G24735" s="149"/>
      <c r="H24735" s="148"/>
      <c r="I24735"/>
    </row>
    <row r="24736" spans="1:9" x14ac:dyDescent="0.25">
      <c r="A24736"/>
      <c r="B24736"/>
      <c r="C24736"/>
      <c r="D24736"/>
      <c r="E24736" s="148"/>
      <c r="F24736" s="148"/>
      <c r="G24736" s="149"/>
      <c r="H24736" s="148"/>
      <c r="I24736"/>
    </row>
    <row r="24737" spans="1:9" x14ac:dyDescent="0.25">
      <c r="A24737"/>
      <c r="B24737"/>
      <c r="C24737"/>
      <c r="D24737"/>
      <c r="E24737" s="148"/>
      <c r="F24737" s="148"/>
      <c r="G24737" s="149"/>
      <c r="H24737" s="148"/>
      <c r="I24737"/>
    </row>
    <row r="24738" spans="1:9" x14ac:dyDescent="0.25">
      <c r="A24738"/>
      <c r="B24738"/>
      <c r="C24738"/>
      <c r="D24738"/>
      <c r="E24738" s="148"/>
      <c r="F24738" s="148"/>
      <c r="G24738" s="149"/>
      <c r="H24738" s="148"/>
      <c r="I24738"/>
    </row>
    <row r="24739" spans="1:9" x14ac:dyDescent="0.25">
      <c r="A24739"/>
      <c r="B24739"/>
      <c r="C24739"/>
      <c r="D24739"/>
      <c r="E24739" s="148"/>
      <c r="F24739" s="148"/>
      <c r="G24739" s="149"/>
      <c r="H24739" s="148"/>
      <c r="I24739"/>
    </row>
    <row r="24740" spans="1:9" x14ac:dyDescent="0.25">
      <c r="A24740"/>
      <c r="B24740"/>
      <c r="C24740"/>
      <c r="D24740"/>
      <c r="E24740" s="148"/>
      <c r="F24740" s="148"/>
      <c r="G24740" s="149"/>
      <c r="H24740" s="148"/>
      <c r="I24740"/>
    </row>
    <row r="24741" spans="1:9" x14ac:dyDescent="0.25">
      <c r="A24741"/>
      <c r="B24741"/>
      <c r="C24741"/>
      <c r="D24741"/>
      <c r="E24741" s="148"/>
      <c r="F24741" s="148"/>
      <c r="G24741" s="149"/>
      <c r="H24741" s="148"/>
      <c r="I24741"/>
    </row>
    <row r="24742" spans="1:9" x14ac:dyDescent="0.25">
      <c r="A24742"/>
      <c r="B24742"/>
      <c r="C24742"/>
      <c r="D24742"/>
      <c r="E24742" s="148"/>
      <c r="F24742" s="148"/>
      <c r="G24742" s="149"/>
      <c r="H24742" s="148"/>
      <c r="I24742"/>
    </row>
    <row r="24743" spans="1:9" x14ac:dyDescent="0.25">
      <c r="A24743"/>
      <c r="B24743"/>
      <c r="C24743"/>
      <c r="D24743"/>
      <c r="E24743" s="148"/>
      <c r="F24743" s="148"/>
      <c r="G24743" s="149"/>
      <c r="H24743" s="148"/>
      <c r="I24743"/>
    </row>
    <row r="24744" spans="1:9" x14ac:dyDescent="0.25">
      <c r="A24744"/>
      <c r="B24744"/>
      <c r="C24744"/>
      <c r="D24744"/>
      <c r="E24744" s="148"/>
      <c r="F24744" s="148"/>
      <c r="G24744" s="149"/>
      <c r="H24744" s="148"/>
      <c r="I24744"/>
    </row>
    <row r="24745" spans="1:9" x14ac:dyDescent="0.25">
      <c r="A24745"/>
      <c r="B24745"/>
      <c r="C24745"/>
      <c r="D24745"/>
      <c r="E24745" s="148"/>
      <c r="F24745" s="148"/>
      <c r="G24745" s="149"/>
      <c r="H24745" s="148"/>
      <c r="I24745"/>
    </row>
    <row r="24746" spans="1:9" x14ac:dyDescent="0.25">
      <c r="A24746"/>
      <c r="B24746"/>
      <c r="C24746"/>
      <c r="D24746"/>
      <c r="E24746" s="148"/>
      <c r="F24746" s="148"/>
      <c r="G24746" s="149"/>
      <c r="H24746" s="148"/>
      <c r="I24746"/>
    </row>
    <row r="24747" spans="1:9" x14ac:dyDescent="0.25">
      <c r="A24747"/>
      <c r="B24747"/>
      <c r="C24747"/>
      <c r="D24747"/>
      <c r="E24747" s="148"/>
      <c r="F24747" s="148"/>
      <c r="G24747" s="149"/>
      <c r="H24747" s="148"/>
      <c r="I24747"/>
    </row>
    <row r="24748" spans="1:9" x14ac:dyDescent="0.25">
      <c r="A24748"/>
      <c r="B24748"/>
      <c r="C24748"/>
      <c r="D24748"/>
      <c r="E24748" s="148"/>
      <c r="F24748" s="148"/>
      <c r="G24748" s="149"/>
      <c r="H24748" s="148"/>
      <c r="I24748"/>
    </row>
    <row r="24749" spans="1:9" x14ac:dyDescent="0.25">
      <c r="A24749"/>
      <c r="B24749"/>
      <c r="C24749"/>
      <c r="D24749"/>
      <c r="E24749" s="148"/>
      <c r="F24749" s="148"/>
      <c r="G24749" s="149"/>
      <c r="H24749" s="148"/>
      <c r="I24749"/>
    </row>
    <row r="24750" spans="1:9" x14ac:dyDescent="0.25">
      <c r="A24750"/>
      <c r="B24750"/>
      <c r="C24750"/>
      <c r="D24750"/>
      <c r="E24750" s="148"/>
      <c r="F24750" s="148"/>
      <c r="G24750" s="149"/>
      <c r="H24750" s="148"/>
      <c r="I24750"/>
    </row>
    <row r="24751" spans="1:9" x14ac:dyDescent="0.25">
      <c r="A24751"/>
      <c r="B24751"/>
      <c r="C24751"/>
      <c r="D24751"/>
      <c r="E24751" s="148"/>
      <c r="F24751" s="148"/>
      <c r="G24751" s="149"/>
      <c r="H24751" s="148"/>
      <c r="I24751"/>
    </row>
    <row r="24752" spans="1:9" x14ac:dyDescent="0.25">
      <c r="A24752"/>
      <c r="B24752"/>
      <c r="C24752"/>
      <c r="D24752"/>
      <c r="E24752" s="148"/>
      <c r="F24752" s="148"/>
      <c r="G24752" s="149"/>
      <c r="H24752" s="148"/>
      <c r="I24752"/>
    </row>
    <row r="24753" spans="1:9" x14ac:dyDescent="0.25">
      <c r="A24753"/>
      <c r="B24753"/>
      <c r="C24753"/>
      <c r="D24753"/>
      <c r="E24753" s="148"/>
      <c r="F24753" s="148"/>
      <c r="G24753" s="149"/>
      <c r="H24753" s="148"/>
      <c r="I24753"/>
    </row>
    <row r="24754" spans="1:9" x14ac:dyDescent="0.25">
      <c r="A24754"/>
      <c r="B24754"/>
      <c r="C24754"/>
      <c r="D24754"/>
      <c r="E24754" s="148"/>
      <c r="F24754" s="148"/>
      <c r="G24754" s="149"/>
      <c r="H24754" s="148"/>
      <c r="I24754"/>
    </row>
    <row r="24755" spans="1:9" x14ac:dyDescent="0.25">
      <c r="A24755"/>
      <c r="B24755"/>
      <c r="C24755"/>
      <c r="D24755"/>
      <c r="E24755" s="148"/>
      <c r="F24755" s="148"/>
      <c r="G24755" s="149"/>
      <c r="H24755" s="148"/>
      <c r="I24755"/>
    </row>
    <row r="24756" spans="1:9" x14ac:dyDescent="0.25">
      <c r="A24756"/>
      <c r="B24756"/>
      <c r="C24756"/>
      <c r="D24756"/>
      <c r="E24756" s="148"/>
      <c r="F24756" s="148"/>
      <c r="G24756" s="149"/>
      <c r="H24756" s="148"/>
      <c r="I24756"/>
    </row>
    <row r="24757" spans="1:9" x14ac:dyDescent="0.25">
      <c r="A24757"/>
      <c r="B24757"/>
      <c r="C24757"/>
      <c r="D24757"/>
      <c r="E24757" s="148"/>
      <c r="F24757" s="148"/>
      <c r="G24757" s="149"/>
      <c r="H24757" s="148"/>
      <c r="I24757"/>
    </row>
    <row r="24758" spans="1:9" x14ac:dyDescent="0.25">
      <c r="A24758"/>
      <c r="B24758"/>
      <c r="C24758"/>
      <c r="D24758"/>
      <c r="E24758" s="148"/>
      <c r="F24758" s="148"/>
      <c r="G24758" s="149"/>
      <c r="H24758" s="148"/>
      <c r="I24758"/>
    </row>
    <row r="24759" spans="1:9" x14ac:dyDescent="0.25">
      <c r="A24759"/>
      <c r="B24759"/>
      <c r="C24759"/>
      <c r="D24759"/>
      <c r="E24759" s="148"/>
      <c r="F24759" s="148"/>
      <c r="G24759" s="149"/>
      <c r="H24759" s="148"/>
      <c r="I24759"/>
    </row>
    <row r="24760" spans="1:9" x14ac:dyDescent="0.25">
      <c r="A24760"/>
      <c r="B24760"/>
      <c r="C24760"/>
      <c r="D24760"/>
      <c r="E24760" s="148"/>
      <c r="F24760" s="148"/>
      <c r="G24760" s="149"/>
      <c r="H24760" s="148"/>
      <c r="I24760"/>
    </row>
    <row r="24761" spans="1:9" x14ac:dyDescent="0.25">
      <c r="A24761"/>
      <c r="B24761"/>
      <c r="C24761"/>
      <c r="D24761"/>
      <c r="E24761" s="148"/>
      <c r="F24761" s="148"/>
      <c r="G24761" s="149"/>
      <c r="H24761" s="148"/>
      <c r="I24761"/>
    </row>
    <row r="24762" spans="1:9" x14ac:dyDescent="0.25">
      <c r="A24762"/>
      <c r="B24762"/>
      <c r="C24762"/>
      <c r="D24762"/>
      <c r="E24762" s="148"/>
      <c r="F24762" s="148"/>
      <c r="G24762" s="149"/>
      <c r="H24762" s="148"/>
      <c r="I24762"/>
    </row>
    <row r="24763" spans="1:9" x14ac:dyDescent="0.25">
      <c r="A24763"/>
      <c r="B24763"/>
      <c r="C24763"/>
      <c r="D24763"/>
      <c r="E24763" s="148"/>
      <c r="F24763" s="148"/>
      <c r="G24763" s="149"/>
      <c r="H24763" s="148"/>
      <c r="I24763"/>
    </row>
    <row r="24764" spans="1:9" x14ac:dyDescent="0.25">
      <c r="A24764"/>
      <c r="B24764"/>
      <c r="C24764"/>
      <c r="D24764"/>
      <c r="E24764" s="148"/>
      <c r="F24764" s="148"/>
      <c r="G24764" s="149"/>
      <c r="H24764" s="148"/>
      <c r="I24764"/>
    </row>
    <row r="24765" spans="1:9" x14ac:dyDescent="0.25">
      <c r="A24765"/>
      <c r="B24765"/>
      <c r="C24765"/>
      <c r="D24765"/>
      <c r="E24765" s="148"/>
      <c r="F24765" s="148"/>
      <c r="G24765" s="149"/>
      <c r="H24765" s="148"/>
      <c r="I24765"/>
    </row>
    <row r="24766" spans="1:9" x14ac:dyDescent="0.25">
      <c r="A24766"/>
      <c r="B24766"/>
      <c r="C24766"/>
      <c r="D24766"/>
      <c r="E24766" s="148"/>
      <c r="F24766" s="148"/>
      <c r="G24766" s="149"/>
      <c r="H24766" s="148"/>
      <c r="I24766"/>
    </row>
    <row r="24767" spans="1:9" x14ac:dyDescent="0.25">
      <c r="A24767"/>
      <c r="B24767"/>
      <c r="C24767"/>
      <c r="D24767"/>
      <c r="E24767" s="148"/>
      <c r="F24767" s="148"/>
      <c r="G24767" s="149"/>
      <c r="H24767" s="148"/>
      <c r="I24767"/>
    </row>
    <row r="24768" spans="1:9" x14ac:dyDescent="0.25">
      <c r="A24768"/>
      <c r="B24768"/>
      <c r="C24768"/>
      <c r="D24768"/>
      <c r="E24768" s="148"/>
      <c r="F24768" s="148"/>
      <c r="G24768" s="149"/>
      <c r="H24768" s="148"/>
      <c r="I24768"/>
    </row>
    <row r="24769" spans="1:9" x14ac:dyDescent="0.25">
      <c r="A24769"/>
      <c r="B24769"/>
      <c r="C24769"/>
      <c r="D24769"/>
      <c r="E24769" s="148"/>
      <c r="F24769" s="148"/>
      <c r="G24769" s="149"/>
      <c r="H24769" s="148"/>
      <c r="I24769"/>
    </row>
    <row r="24770" spans="1:9" x14ac:dyDescent="0.25">
      <c r="A24770"/>
      <c r="B24770"/>
      <c r="C24770"/>
      <c r="D24770"/>
      <c r="E24770" s="148"/>
      <c r="F24770" s="148"/>
      <c r="G24770" s="149"/>
      <c r="H24770" s="148"/>
      <c r="I24770"/>
    </row>
    <row r="24771" spans="1:9" x14ac:dyDescent="0.25">
      <c r="A24771"/>
      <c r="B24771"/>
      <c r="C24771"/>
      <c r="D24771"/>
      <c r="E24771" s="148"/>
      <c r="F24771" s="148"/>
      <c r="G24771" s="149"/>
      <c r="H24771" s="148"/>
      <c r="I24771"/>
    </row>
    <row r="24772" spans="1:9" x14ac:dyDescent="0.25">
      <c r="A24772"/>
      <c r="B24772"/>
      <c r="C24772"/>
      <c r="D24772"/>
      <c r="E24772" s="148"/>
      <c r="F24772" s="148"/>
      <c r="G24772" s="149"/>
      <c r="H24772" s="148"/>
      <c r="I24772"/>
    </row>
    <row r="24773" spans="1:9" x14ac:dyDescent="0.25">
      <c r="A24773"/>
      <c r="B24773"/>
      <c r="C24773"/>
      <c r="D24773"/>
      <c r="E24773" s="148"/>
      <c r="F24773" s="148"/>
      <c r="G24773" s="149"/>
      <c r="H24773" s="148"/>
      <c r="I24773"/>
    </row>
    <row r="24774" spans="1:9" x14ac:dyDescent="0.25">
      <c r="A24774"/>
      <c r="B24774"/>
      <c r="C24774"/>
      <c r="D24774"/>
      <c r="E24774" s="148"/>
      <c r="F24774" s="148"/>
      <c r="G24774" s="149"/>
      <c r="H24774" s="148"/>
      <c r="I24774"/>
    </row>
    <row r="24775" spans="1:9" x14ac:dyDescent="0.25">
      <c r="A24775"/>
      <c r="B24775"/>
      <c r="C24775"/>
      <c r="D24775"/>
      <c r="E24775" s="148"/>
      <c r="F24775" s="148"/>
      <c r="G24775" s="149"/>
      <c r="H24775" s="148"/>
      <c r="I24775"/>
    </row>
    <row r="24776" spans="1:9" x14ac:dyDescent="0.25">
      <c r="A24776"/>
      <c r="B24776"/>
      <c r="C24776"/>
      <c r="D24776"/>
      <c r="E24776" s="148"/>
      <c r="F24776" s="148"/>
      <c r="G24776" s="149"/>
      <c r="H24776" s="148"/>
      <c r="I24776"/>
    </row>
    <row r="24777" spans="1:9" x14ac:dyDescent="0.25">
      <c r="A24777"/>
      <c r="B24777"/>
      <c r="C24777"/>
      <c r="D24777"/>
      <c r="E24777" s="148"/>
      <c r="F24777" s="148"/>
      <c r="G24777" s="149"/>
      <c r="H24777" s="148"/>
      <c r="I24777"/>
    </row>
    <row r="24778" spans="1:9" x14ac:dyDescent="0.25">
      <c r="A24778"/>
      <c r="B24778"/>
      <c r="C24778"/>
      <c r="D24778"/>
      <c r="E24778" s="148"/>
      <c r="F24778" s="148"/>
      <c r="G24778" s="149"/>
      <c r="H24778" s="148"/>
      <c r="I24778"/>
    </row>
    <row r="24779" spans="1:9" x14ac:dyDescent="0.25">
      <c r="A24779"/>
      <c r="B24779"/>
      <c r="C24779"/>
      <c r="D24779"/>
      <c r="E24779" s="148"/>
      <c r="F24779" s="148"/>
      <c r="G24779" s="149"/>
      <c r="H24779" s="148"/>
      <c r="I24779"/>
    </row>
    <row r="24780" spans="1:9" x14ac:dyDescent="0.25">
      <c r="A24780"/>
      <c r="B24780"/>
      <c r="C24780"/>
      <c r="D24780"/>
      <c r="E24780" s="148"/>
      <c r="F24780" s="148"/>
      <c r="G24780" s="149"/>
      <c r="H24780" s="148"/>
      <c r="I24780"/>
    </row>
    <row r="24781" spans="1:9" x14ac:dyDescent="0.25">
      <c r="A24781"/>
      <c r="B24781"/>
      <c r="C24781"/>
      <c r="D24781"/>
      <c r="E24781" s="148"/>
      <c r="F24781" s="148"/>
      <c r="G24781" s="149"/>
      <c r="H24781" s="148"/>
      <c r="I24781"/>
    </row>
    <row r="24782" spans="1:9" x14ac:dyDescent="0.25">
      <c r="A24782"/>
      <c r="B24782"/>
      <c r="C24782"/>
      <c r="D24782"/>
      <c r="E24782" s="148"/>
      <c r="F24782" s="148"/>
      <c r="G24782" s="149"/>
      <c r="H24782" s="148"/>
      <c r="I24782"/>
    </row>
    <row r="24783" spans="1:9" x14ac:dyDescent="0.25">
      <c r="A24783"/>
      <c r="B24783"/>
      <c r="C24783"/>
      <c r="D24783"/>
      <c r="E24783" s="148"/>
      <c r="F24783" s="148"/>
      <c r="G24783" s="149"/>
      <c r="H24783" s="148"/>
      <c r="I24783"/>
    </row>
    <row r="24784" spans="1:9" x14ac:dyDescent="0.25">
      <c r="A24784"/>
      <c r="B24784"/>
      <c r="C24784"/>
      <c r="D24784"/>
      <c r="E24784" s="148"/>
      <c r="F24784" s="148"/>
      <c r="G24784" s="149"/>
      <c r="H24784" s="148"/>
      <c r="I24784"/>
    </row>
    <row r="24785" spans="1:9" x14ac:dyDescent="0.25">
      <c r="A24785"/>
      <c r="B24785"/>
      <c r="C24785"/>
      <c r="D24785"/>
      <c r="E24785" s="148"/>
      <c r="F24785" s="148"/>
      <c r="G24785" s="149"/>
      <c r="H24785" s="148"/>
      <c r="I24785"/>
    </row>
    <row r="24786" spans="1:9" x14ac:dyDescent="0.25">
      <c r="A24786"/>
      <c r="B24786"/>
      <c r="C24786"/>
      <c r="D24786"/>
      <c r="E24786" s="148"/>
      <c r="F24786" s="148"/>
      <c r="G24786" s="149"/>
      <c r="H24786" s="148"/>
      <c r="I24786"/>
    </row>
    <row r="24787" spans="1:9" x14ac:dyDescent="0.25">
      <c r="A24787"/>
      <c r="B24787"/>
      <c r="C24787"/>
      <c r="D24787"/>
      <c r="E24787" s="148"/>
      <c r="F24787" s="148"/>
      <c r="G24787" s="149"/>
      <c r="H24787" s="148"/>
      <c r="I24787"/>
    </row>
    <row r="24788" spans="1:9" x14ac:dyDescent="0.25">
      <c r="A24788"/>
      <c r="B24788"/>
      <c r="C24788"/>
      <c r="D24788"/>
      <c r="E24788" s="148"/>
      <c r="F24788" s="148"/>
      <c r="G24788" s="149"/>
      <c r="H24788" s="148"/>
      <c r="I24788"/>
    </row>
    <row r="24789" spans="1:9" x14ac:dyDescent="0.25">
      <c r="A24789"/>
      <c r="B24789"/>
      <c r="C24789"/>
      <c r="D24789"/>
      <c r="E24789" s="148"/>
      <c r="F24789" s="148"/>
      <c r="G24789" s="149"/>
      <c r="H24789" s="148"/>
      <c r="I24789"/>
    </row>
    <row r="24790" spans="1:9" x14ac:dyDescent="0.25">
      <c r="A24790"/>
      <c r="B24790"/>
      <c r="C24790"/>
      <c r="D24790"/>
      <c r="E24790" s="148"/>
      <c r="F24790" s="148"/>
      <c r="G24790" s="149"/>
      <c r="H24790" s="148"/>
      <c r="I24790"/>
    </row>
    <row r="24791" spans="1:9" x14ac:dyDescent="0.25">
      <c r="A24791"/>
      <c r="B24791"/>
      <c r="C24791"/>
      <c r="D24791"/>
      <c r="E24791" s="148"/>
      <c r="F24791" s="148"/>
      <c r="G24791" s="149"/>
      <c r="H24791" s="148"/>
      <c r="I24791"/>
    </row>
    <row r="24792" spans="1:9" x14ac:dyDescent="0.25">
      <c r="A24792"/>
      <c r="B24792"/>
      <c r="C24792"/>
      <c r="D24792"/>
      <c r="E24792" s="148"/>
      <c r="F24792" s="148"/>
      <c r="G24792" s="149"/>
      <c r="H24792" s="148"/>
      <c r="I24792"/>
    </row>
    <row r="24793" spans="1:9" x14ac:dyDescent="0.25">
      <c r="A24793"/>
      <c r="B24793"/>
      <c r="C24793"/>
      <c r="D24793"/>
      <c r="E24793" s="148"/>
      <c r="F24793" s="148"/>
      <c r="G24793" s="149"/>
      <c r="H24793" s="148"/>
      <c r="I24793"/>
    </row>
    <row r="24794" spans="1:9" x14ac:dyDescent="0.25">
      <c r="A24794"/>
      <c r="B24794"/>
      <c r="C24794"/>
      <c r="D24794"/>
      <c r="E24794" s="148"/>
      <c r="F24794" s="148"/>
      <c r="G24794" s="149"/>
      <c r="H24794" s="148"/>
      <c r="I24794"/>
    </row>
    <row r="24795" spans="1:9" x14ac:dyDescent="0.25">
      <c r="A24795"/>
      <c r="B24795"/>
      <c r="C24795"/>
      <c r="D24795"/>
      <c r="E24795" s="148"/>
      <c r="F24795" s="148"/>
      <c r="G24795" s="149"/>
      <c r="H24795" s="148"/>
      <c r="I24795"/>
    </row>
    <row r="24796" spans="1:9" x14ac:dyDescent="0.25">
      <c r="A24796"/>
      <c r="B24796"/>
      <c r="C24796"/>
      <c r="D24796"/>
      <c r="E24796" s="148"/>
      <c r="F24796" s="148"/>
      <c r="G24796" s="149"/>
      <c r="H24796" s="148"/>
      <c r="I24796"/>
    </row>
    <row r="24797" spans="1:9" x14ac:dyDescent="0.25">
      <c r="A24797"/>
      <c r="B24797"/>
      <c r="C24797"/>
      <c r="D24797"/>
      <c r="E24797" s="148"/>
      <c r="F24797" s="148"/>
      <c r="G24797" s="149"/>
      <c r="H24797" s="148"/>
      <c r="I24797"/>
    </row>
    <row r="24798" spans="1:9" x14ac:dyDescent="0.25">
      <c r="A24798"/>
      <c r="B24798"/>
      <c r="C24798"/>
      <c r="D24798"/>
      <c r="E24798" s="148"/>
      <c r="F24798" s="148"/>
      <c r="G24798" s="149"/>
      <c r="H24798" s="148"/>
      <c r="I24798"/>
    </row>
    <row r="24799" spans="1:9" x14ac:dyDescent="0.25">
      <c r="A24799"/>
      <c r="B24799"/>
      <c r="C24799"/>
      <c r="D24799"/>
      <c r="E24799" s="148"/>
      <c r="F24799" s="148"/>
      <c r="G24799" s="149"/>
      <c r="H24799" s="148"/>
      <c r="I24799"/>
    </row>
    <row r="24800" spans="1:9" x14ac:dyDescent="0.25">
      <c r="A24800"/>
      <c r="B24800"/>
      <c r="C24800"/>
      <c r="D24800"/>
      <c r="E24800" s="148"/>
      <c r="F24800" s="148"/>
      <c r="G24800" s="149"/>
      <c r="H24800" s="148"/>
      <c r="I24800"/>
    </row>
    <row r="24801" spans="1:9" x14ac:dyDescent="0.25">
      <c r="A24801"/>
      <c r="B24801"/>
      <c r="C24801"/>
      <c r="D24801"/>
      <c r="E24801" s="148"/>
      <c r="F24801" s="148"/>
      <c r="G24801" s="149"/>
      <c r="H24801" s="148"/>
      <c r="I24801"/>
    </row>
    <row r="24802" spans="1:9" x14ac:dyDescent="0.25">
      <c r="A24802"/>
      <c r="B24802"/>
      <c r="C24802"/>
      <c r="D24802"/>
      <c r="E24802" s="148"/>
      <c r="F24802" s="148"/>
      <c r="G24802" s="149"/>
      <c r="H24802" s="148"/>
      <c r="I24802"/>
    </row>
    <row r="24803" spans="1:9" x14ac:dyDescent="0.25">
      <c r="A24803"/>
      <c r="B24803"/>
      <c r="C24803"/>
      <c r="D24803"/>
      <c r="E24803" s="148"/>
      <c r="F24803" s="148"/>
      <c r="G24803" s="149"/>
      <c r="H24803" s="148"/>
      <c r="I24803"/>
    </row>
    <row r="24804" spans="1:9" x14ac:dyDescent="0.25">
      <c r="A24804"/>
      <c r="B24804"/>
      <c r="C24804"/>
      <c r="D24804"/>
      <c r="E24804" s="148"/>
      <c r="F24804" s="148"/>
      <c r="G24804" s="149"/>
      <c r="H24804" s="148"/>
      <c r="I24804"/>
    </row>
    <row r="24805" spans="1:9" x14ac:dyDescent="0.25">
      <c r="A24805"/>
      <c r="B24805"/>
      <c r="C24805"/>
      <c r="D24805"/>
      <c r="E24805" s="148"/>
      <c r="F24805" s="148"/>
      <c r="G24805" s="149"/>
      <c r="H24805" s="148"/>
      <c r="I24805"/>
    </row>
    <row r="24806" spans="1:9" x14ac:dyDescent="0.25">
      <c r="A24806"/>
      <c r="B24806"/>
      <c r="C24806"/>
      <c r="D24806"/>
      <c r="E24806" s="148"/>
      <c r="F24806" s="148"/>
      <c r="G24806" s="149"/>
      <c r="H24806" s="148"/>
      <c r="I24806"/>
    </row>
    <row r="24807" spans="1:9" x14ac:dyDescent="0.25">
      <c r="A24807"/>
      <c r="B24807"/>
      <c r="C24807"/>
      <c r="D24807"/>
      <c r="E24807" s="148"/>
      <c r="F24807" s="148"/>
      <c r="G24807" s="149"/>
      <c r="H24807" s="148"/>
      <c r="I24807"/>
    </row>
    <row r="24808" spans="1:9" x14ac:dyDescent="0.25">
      <c r="A24808"/>
      <c r="B24808"/>
      <c r="C24808"/>
      <c r="D24808"/>
      <c r="E24808" s="148"/>
      <c r="F24808" s="148"/>
      <c r="G24808" s="149"/>
      <c r="H24808" s="148"/>
      <c r="I24808"/>
    </row>
    <row r="24809" spans="1:9" x14ac:dyDescent="0.25">
      <c r="A24809"/>
      <c r="B24809"/>
      <c r="C24809"/>
      <c r="D24809"/>
      <c r="E24809" s="148"/>
      <c r="F24809" s="148"/>
      <c r="G24809" s="149"/>
      <c r="H24809" s="148"/>
      <c r="I24809"/>
    </row>
    <row r="24810" spans="1:9" x14ac:dyDescent="0.25">
      <c r="A24810"/>
      <c r="B24810"/>
      <c r="C24810"/>
      <c r="D24810"/>
      <c r="E24810" s="148"/>
      <c r="F24810" s="148"/>
      <c r="G24810" s="149"/>
      <c r="H24810" s="148"/>
      <c r="I24810"/>
    </row>
    <row r="24811" spans="1:9" x14ac:dyDescent="0.25">
      <c r="A24811"/>
      <c r="B24811"/>
      <c r="C24811"/>
      <c r="D24811"/>
      <c r="E24811" s="148"/>
      <c r="F24811" s="148"/>
      <c r="G24811" s="149"/>
      <c r="H24811" s="148"/>
      <c r="I24811"/>
    </row>
    <row r="24812" spans="1:9" x14ac:dyDescent="0.25">
      <c r="A24812"/>
      <c r="B24812"/>
      <c r="C24812"/>
      <c r="D24812"/>
      <c r="E24812" s="148"/>
      <c r="F24812" s="148"/>
      <c r="G24812" s="149"/>
      <c r="H24812" s="148"/>
      <c r="I24812"/>
    </row>
    <row r="24813" spans="1:9" x14ac:dyDescent="0.25">
      <c r="A24813"/>
      <c r="B24813"/>
      <c r="C24813"/>
      <c r="D24813"/>
      <c r="E24813" s="148"/>
      <c r="F24813" s="148"/>
      <c r="G24813" s="149"/>
      <c r="H24813" s="148"/>
      <c r="I24813"/>
    </row>
    <row r="24814" spans="1:9" x14ac:dyDescent="0.25">
      <c r="A24814"/>
      <c r="B24814"/>
      <c r="C24814"/>
      <c r="D24814"/>
      <c r="E24814" s="148"/>
      <c r="F24814" s="148"/>
      <c r="G24814" s="149"/>
      <c r="H24814" s="148"/>
      <c r="I24814"/>
    </row>
    <row r="24815" spans="1:9" x14ac:dyDescent="0.25">
      <c r="A24815"/>
      <c r="B24815"/>
      <c r="C24815"/>
      <c r="D24815"/>
      <c r="E24815" s="148"/>
      <c r="F24815" s="148"/>
      <c r="G24815" s="149"/>
      <c r="H24815" s="148"/>
      <c r="I24815"/>
    </row>
    <row r="24816" spans="1:9" x14ac:dyDescent="0.25">
      <c r="A24816"/>
      <c r="B24816"/>
      <c r="C24816"/>
      <c r="D24816"/>
      <c r="E24816" s="148"/>
      <c r="F24816" s="148"/>
      <c r="G24816" s="149"/>
      <c r="H24816" s="148"/>
      <c r="I24816"/>
    </row>
    <row r="24817" spans="1:9" x14ac:dyDescent="0.25">
      <c r="A24817"/>
      <c r="B24817"/>
      <c r="C24817"/>
      <c r="D24817"/>
      <c r="E24817" s="148"/>
      <c r="F24817" s="148"/>
      <c r="G24817" s="149"/>
      <c r="H24817" s="148"/>
      <c r="I24817"/>
    </row>
    <row r="24818" spans="1:9" x14ac:dyDescent="0.25">
      <c r="A24818"/>
      <c r="B24818"/>
      <c r="C24818"/>
      <c r="D24818"/>
      <c r="E24818" s="148"/>
      <c r="F24818" s="148"/>
      <c r="G24818" s="149"/>
      <c r="H24818" s="148"/>
      <c r="I24818"/>
    </row>
    <row r="24819" spans="1:9" x14ac:dyDescent="0.25">
      <c r="A24819"/>
      <c r="B24819"/>
      <c r="C24819"/>
      <c r="D24819"/>
      <c r="E24819" s="148"/>
      <c r="F24819" s="148"/>
      <c r="G24819" s="149"/>
      <c r="H24819" s="148"/>
      <c r="I24819"/>
    </row>
    <row r="24820" spans="1:9" x14ac:dyDescent="0.25">
      <c r="A24820"/>
      <c r="B24820"/>
      <c r="C24820"/>
      <c r="D24820"/>
      <c r="E24820" s="148"/>
      <c r="F24820" s="148"/>
      <c r="G24820" s="149"/>
      <c r="H24820" s="148"/>
      <c r="I24820"/>
    </row>
    <row r="24821" spans="1:9" x14ac:dyDescent="0.25">
      <c r="A24821"/>
      <c r="B24821"/>
      <c r="C24821"/>
      <c r="D24821"/>
      <c r="E24821" s="148"/>
      <c r="F24821" s="148"/>
      <c r="G24821" s="149"/>
      <c r="H24821" s="148"/>
      <c r="I24821"/>
    </row>
    <row r="24822" spans="1:9" x14ac:dyDescent="0.25">
      <c r="A24822"/>
      <c r="B24822"/>
      <c r="C24822"/>
      <c r="D24822"/>
      <c r="E24822" s="148"/>
      <c r="F24822" s="148"/>
      <c r="G24822" s="149"/>
      <c r="H24822" s="148"/>
      <c r="I24822"/>
    </row>
    <row r="24823" spans="1:9" x14ac:dyDescent="0.25">
      <c r="A24823"/>
      <c r="B24823"/>
      <c r="C24823"/>
      <c r="D24823"/>
      <c r="E24823" s="148"/>
      <c r="F24823" s="148"/>
      <c r="G24823" s="149"/>
      <c r="H24823" s="148"/>
      <c r="I24823"/>
    </row>
    <row r="24824" spans="1:9" x14ac:dyDescent="0.25">
      <c r="A24824"/>
      <c r="B24824"/>
      <c r="C24824"/>
      <c r="D24824"/>
      <c r="E24824" s="148"/>
      <c r="F24824" s="148"/>
      <c r="G24824" s="149"/>
      <c r="H24824" s="148"/>
      <c r="I24824"/>
    </row>
    <row r="24825" spans="1:9" x14ac:dyDescent="0.25">
      <c r="A24825"/>
      <c r="B24825"/>
      <c r="C24825"/>
      <c r="D24825"/>
      <c r="E24825" s="148"/>
      <c r="F24825" s="148"/>
      <c r="G24825" s="149"/>
      <c r="H24825" s="148"/>
      <c r="I24825"/>
    </row>
    <row r="24826" spans="1:9" x14ac:dyDescent="0.25">
      <c r="A24826"/>
      <c r="B24826"/>
      <c r="C24826"/>
      <c r="D24826"/>
      <c r="E24826" s="148"/>
      <c r="F24826" s="148"/>
      <c r="G24826" s="149"/>
      <c r="H24826" s="148"/>
      <c r="I24826"/>
    </row>
    <row r="24827" spans="1:9" x14ac:dyDescent="0.25">
      <c r="A24827"/>
      <c r="B24827"/>
      <c r="C24827"/>
      <c r="D24827"/>
      <c r="E24827" s="148"/>
      <c r="F24827" s="148"/>
      <c r="G24827" s="149"/>
      <c r="H24827" s="148"/>
      <c r="I24827"/>
    </row>
    <row r="24828" spans="1:9" x14ac:dyDescent="0.25">
      <c r="A24828"/>
      <c r="B24828"/>
      <c r="C24828"/>
      <c r="D24828"/>
      <c r="E24828" s="148"/>
      <c r="F24828" s="148"/>
      <c r="G24828" s="149"/>
      <c r="H24828" s="148"/>
      <c r="I24828"/>
    </row>
    <row r="24829" spans="1:9" x14ac:dyDescent="0.25">
      <c r="A24829"/>
      <c r="B24829"/>
      <c r="C24829"/>
      <c r="D24829"/>
      <c r="E24829" s="148"/>
      <c r="F24829" s="148"/>
      <c r="G24829" s="149"/>
      <c r="H24829" s="148"/>
      <c r="I24829"/>
    </row>
    <row r="24830" spans="1:9" x14ac:dyDescent="0.25">
      <c r="A24830"/>
      <c r="B24830"/>
      <c r="C24830"/>
      <c r="D24830"/>
      <c r="E24830" s="148"/>
      <c r="F24830" s="148"/>
      <c r="G24830" s="149"/>
      <c r="H24830" s="148"/>
      <c r="I24830"/>
    </row>
    <row r="24831" spans="1:9" x14ac:dyDescent="0.25">
      <c r="A24831"/>
      <c r="B24831"/>
      <c r="C24831"/>
      <c r="D24831"/>
      <c r="E24831" s="148"/>
      <c r="F24831" s="148"/>
      <c r="G24831" s="149"/>
      <c r="H24831" s="148"/>
      <c r="I24831"/>
    </row>
    <row r="24832" spans="1:9" x14ac:dyDescent="0.25">
      <c r="A24832"/>
      <c r="B24832"/>
      <c r="C24832"/>
      <c r="D24832"/>
      <c r="E24832" s="148"/>
      <c r="F24832" s="148"/>
      <c r="G24832" s="149"/>
      <c r="H24832" s="148"/>
      <c r="I24832"/>
    </row>
    <row r="24833" spans="1:9" x14ac:dyDescent="0.25">
      <c r="A24833"/>
      <c r="B24833"/>
      <c r="C24833"/>
      <c r="D24833"/>
      <c r="E24833" s="148"/>
      <c r="F24833" s="148"/>
      <c r="G24833" s="149"/>
      <c r="H24833" s="148"/>
      <c r="I24833"/>
    </row>
    <row r="24834" spans="1:9" x14ac:dyDescent="0.25">
      <c r="A24834"/>
      <c r="B24834"/>
      <c r="C24834"/>
      <c r="D24834"/>
      <c r="E24834" s="148"/>
      <c r="F24834" s="148"/>
      <c r="G24834" s="149"/>
      <c r="H24834" s="148"/>
      <c r="I24834"/>
    </row>
    <row r="24835" spans="1:9" x14ac:dyDescent="0.25">
      <c r="A24835"/>
      <c r="B24835"/>
      <c r="C24835"/>
      <c r="D24835"/>
      <c r="E24835" s="148"/>
      <c r="F24835" s="148"/>
      <c r="G24835" s="149"/>
      <c r="H24835" s="148"/>
      <c r="I24835"/>
    </row>
    <row r="24836" spans="1:9" x14ac:dyDescent="0.25">
      <c r="A24836"/>
      <c r="B24836"/>
      <c r="C24836"/>
      <c r="D24836"/>
      <c r="E24836" s="148"/>
      <c r="F24836" s="148"/>
      <c r="G24836" s="149"/>
      <c r="H24836" s="148"/>
      <c r="I24836"/>
    </row>
    <row r="24837" spans="1:9" x14ac:dyDescent="0.25">
      <c r="A24837"/>
      <c r="B24837"/>
      <c r="C24837"/>
      <c r="D24837"/>
      <c r="E24837" s="148"/>
      <c r="F24837" s="148"/>
      <c r="G24837" s="149"/>
      <c r="H24837" s="148"/>
      <c r="I24837"/>
    </row>
    <row r="24838" spans="1:9" x14ac:dyDescent="0.25">
      <c r="A24838"/>
      <c r="B24838"/>
      <c r="C24838"/>
      <c r="D24838"/>
      <c r="E24838" s="148"/>
      <c r="F24838" s="148"/>
      <c r="G24838" s="149"/>
      <c r="H24838" s="148"/>
      <c r="I24838"/>
    </row>
    <row r="24839" spans="1:9" x14ac:dyDescent="0.25">
      <c r="A24839"/>
      <c r="B24839"/>
      <c r="C24839"/>
      <c r="D24839"/>
      <c r="E24839" s="148"/>
      <c r="F24839" s="148"/>
      <c r="G24839" s="149"/>
      <c r="H24839" s="148"/>
      <c r="I24839"/>
    </row>
    <row r="24840" spans="1:9" x14ac:dyDescent="0.25">
      <c r="A24840"/>
      <c r="B24840"/>
      <c r="C24840"/>
      <c r="D24840"/>
      <c r="E24840" s="148"/>
      <c r="F24840" s="148"/>
      <c r="G24840" s="149"/>
      <c r="H24840" s="148"/>
      <c r="I24840"/>
    </row>
    <row r="24841" spans="1:9" x14ac:dyDescent="0.25">
      <c r="A24841"/>
      <c r="B24841"/>
      <c r="C24841"/>
      <c r="D24841"/>
      <c r="E24841" s="148"/>
      <c r="F24841" s="148"/>
      <c r="G24841" s="149"/>
      <c r="H24841" s="148"/>
      <c r="I24841"/>
    </row>
    <row r="24842" spans="1:9" x14ac:dyDescent="0.25">
      <c r="A24842"/>
      <c r="B24842"/>
      <c r="C24842"/>
      <c r="D24842"/>
      <c r="E24842" s="148"/>
      <c r="F24842" s="148"/>
      <c r="G24842" s="149"/>
      <c r="H24842" s="148"/>
      <c r="I24842"/>
    </row>
    <row r="24843" spans="1:9" x14ac:dyDescent="0.25">
      <c r="A24843"/>
      <c r="B24843"/>
      <c r="C24843"/>
      <c r="D24843"/>
      <c r="E24843" s="148"/>
      <c r="F24843" s="148"/>
      <c r="G24843" s="149"/>
      <c r="H24843" s="148"/>
      <c r="I24843"/>
    </row>
    <row r="24844" spans="1:9" x14ac:dyDescent="0.25">
      <c r="A24844"/>
      <c r="B24844"/>
      <c r="C24844"/>
      <c r="D24844"/>
      <c r="E24844" s="148"/>
      <c r="F24844" s="148"/>
      <c r="G24844" s="149"/>
      <c r="H24844" s="148"/>
      <c r="I24844"/>
    </row>
    <row r="24845" spans="1:9" x14ac:dyDescent="0.25">
      <c r="A24845"/>
      <c r="B24845"/>
      <c r="C24845"/>
      <c r="D24845"/>
      <c r="E24845" s="148"/>
      <c r="F24845" s="148"/>
      <c r="G24845" s="149"/>
      <c r="H24845" s="148"/>
      <c r="I24845"/>
    </row>
    <row r="24846" spans="1:9" x14ac:dyDescent="0.25">
      <c r="A24846"/>
      <c r="B24846"/>
      <c r="C24846"/>
      <c r="D24846"/>
      <c r="E24846" s="148"/>
      <c r="F24846" s="148"/>
      <c r="G24846" s="149"/>
      <c r="H24846" s="148"/>
      <c r="I24846"/>
    </row>
    <row r="24847" spans="1:9" x14ac:dyDescent="0.25">
      <c r="A24847"/>
      <c r="B24847"/>
      <c r="C24847"/>
      <c r="D24847"/>
      <c r="E24847" s="148"/>
      <c r="F24847" s="148"/>
      <c r="G24847" s="149"/>
      <c r="H24847" s="148"/>
      <c r="I24847"/>
    </row>
    <row r="24848" spans="1:9" x14ac:dyDescent="0.25">
      <c r="A24848"/>
      <c r="B24848"/>
      <c r="C24848"/>
      <c r="D24848"/>
      <c r="E24848" s="148"/>
      <c r="F24848" s="148"/>
      <c r="G24848" s="149"/>
      <c r="H24848" s="148"/>
      <c r="I24848"/>
    </row>
    <row r="24849" spans="1:9" x14ac:dyDescent="0.25">
      <c r="A24849"/>
      <c r="B24849"/>
      <c r="C24849"/>
      <c r="D24849"/>
      <c r="E24849" s="148"/>
      <c r="F24849" s="148"/>
      <c r="G24849" s="149"/>
      <c r="H24849" s="148"/>
      <c r="I24849"/>
    </row>
    <row r="24850" spans="1:9" x14ac:dyDescent="0.25">
      <c r="A24850"/>
      <c r="B24850"/>
      <c r="C24850"/>
      <c r="D24850"/>
      <c r="E24850" s="148"/>
      <c r="F24850" s="148"/>
      <c r="G24850" s="149"/>
      <c r="H24850" s="148"/>
      <c r="I24850"/>
    </row>
    <row r="24851" spans="1:9" x14ac:dyDescent="0.25">
      <c r="A24851"/>
      <c r="B24851"/>
      <c r="C24851"/>
      <c r="D24851"/>
      <c r="E24851" s="148"/>
      <c r="F24851" s="148"/>
      <c r="G24851" s="149"/>
      <c r="H24851" s="148"/>
      <c r="I24851"/>
    </row>
    <row r="24852" spans="1:9" x14ac:dyDescent="0.25">
      <c r="A24852"/>
      <c r="B24852"/>
      <c r="C24852"/>
      <c r="D24852"/>
      <c r="E24852" s="148"/>
      <c r="F24852" s="148"/>
      <c r="G24852" s="149"/>
      <c r="H24852" s="148"/>
      <c r="I24852"/>
    </row>
    <row r="24853" spans="1:9" x14ac:dyDescent="0.25">
      <c r="A24853"/>
      <c r="B24853"/>
      <c r="C24853"/>
      <c r="D24853"/>
      <c r="E24853" s="148"/>
      <c r="F24853" s="148"/>
      <c r="G24853" s="149"/>
      <c r="H24853" s="148"/>
      <c r="I24853"/>
    </row>
    <row r="24854" spans="1:9" x14ac:dyDescent="0.25">
      <c r="A24854"/>
      <c r="B24854"/>
      <c r="C24854"/>
      <c r="D24854"/>
      <c r="E24854" s="148"/>
      <c r="F24854" s="148"/>
      <c r="G24854" s="149"/>
      <c r="H24854" s="148"/>
      <c r="I24854"/>
    </row>
    <row r="24855" spans="1:9" x14ac:dyDescent="0.25">
      <c r="A24855"/>
      <c r="B24855"/>
      <c r="C24855"/>
      <c r="D24855"/>
      <c r="E24855" s="148"/>
      <c r="F24855" s="148"/>
      <c r="G24855" s="149"/>
      <c r="H24855" s="148"/>
      <c r="I24855"/>
    </row>
    <row r="24856" spans="1:9" x14ac:dyDescent="0.25">
      <c r="A24856"/>
      <c r="B24856"/>
      <c r="C24856"/>
      <c r="D24856"/>
      <c r="E24856" s="148"/>
      <c r="F24856" s="148"/>
      <c r="G24856" s="149"/>
      <c r="H24856" s="148"/>
      <c r="I24856"/>
    </row>
    <row r="24857" spans="1:9" x14ac:dyDescent="0.25">
      <c r="A24857"/>
      <c r="B24857"/>
      <c r="C24857"/>
      <c r="D24857"/>
      <c r="E24857" s="148"/>
      <c r="F24857" s="148"/>
      <c r="G24857" s="149"/>
      <c r="H24857" s="148"/>
      <c r="I24857"/>
    </row>
    <row r="24858" spans="1:9" x14ac:dyDescent="0.25">
      <c r="A24858"/>
      <c r="B24858"/>
      <c r="C24858"/>
      <c r="D24858"/>
      <c r="E24858" s="148"/>
      <c r="F24858" s="148"/>
      <c r="G24858" s="149"/>
      <c r="H24858" s="148"/>
      <c r="I24858"/>
    </row>
    <row r="24859" spans="1:9" x14ac:dyDescent="0.25">
      <c r="A24859"/>
      <c r="B24859"/>
      <c r="C24859"/>
      <c r="D24859"/>
      <c r="E24859" s="148"/>
      <c r="F24859" s="148"/>
      <c r="G24859" s="149"/>
      <c r="H24859" s="148"/>
      <c r="I24859"/>
    </row>
    <row r="24860" spans="1:9" x14ac:dyDescent="0.25">
      <c r="A24860"/>
      <c r="B24860"/>
      <c r="C24860"/>
      <c r="D24860"/>
      <c r="E24860" s="148"/>
      <c r="F24860" s="148"/>
      <c r="G24860" s="149"/>
      <c r="H24860" s="148"/>
      <c r="I24860"/>
    </row>
    <row r="24861" spans="1:9" x14ac:dyDescent="0.25">
      <c r="A24861"/>
      <c r="B24861"/>
      <c r="C24861"/>
      <c r="D24861"/>
      <c r="E24861" s="148"/>
      <c r="F24861" s="148"/>
      <c r="G24861" s="149"/>
      <c r="H24861" s="148"/>
      <c r="I24861"/>
    </row>
    <row r="24862" spans="1:9" x14ac:dyDescent="0.25">
      <c r="A24862"/>
      <c r="B24862"/>
      <c r="C24862"/>
      <c r="D24862"/>
      <c r="E24862" s="148"/>
      <c r="F24862" s="148"/>
      <c r="G24862" s="149"/>
      <c r="H24862" s="148"/>
      <c r="I24862"/>
    </row>
    <row r="24863" spans="1:9" x14ac:dyDescent="0.25">
      <c r="A24863"/>
      <c r="B24863"/>
      <c r="C24863"/>
      <c r="D24863"/>
      <c r="E24863" s="148"/>
      <c r="F24863" s="148"/>
      <c r="G24863" s="149"/>
      <c r="H24863" s="148"/>
      <c r="I24863"/>
    </row>
    <row r="24864" spans="1:9" x14ac:dyDescent="0.25">
      <c r="A24864"/>
      <c r="B24864"/>
      <c r="C24864"/>
      <c r="D24864"/>
      <c r="E24864" s="148"/>
      <c r="F24864" s="148"/>
      <c r="G24864" s="149"/>
      <c r="H24864" s="148"/>
      <c r="I24864"/>
    </row>
    <row r="24865" spans="1:9" x14ac:dyDescent="0.25">
      <c r="A24865"/>
      <c r="B24865"/>
      <c r="C24865"/>
      <c r="D24865"/>
      <c r="E24865" s="148"/>
      <c r="F24865" s="148"/>
      <c r="G24865" s="149"/>
      <c r="H24865" s="148"/>
      <c r="I24865"/>
    </row>
    <row r="24866" spans="1:9" x14ac:dyDescent="0.25">
      <c r="A24866"/>
      <c r="B24866"/>
      <c r="C24866"/>
      <c r="D24866"/>
      <c r="E24866" s="148"/>
      <c r="F24866" s="148"/>
      <c r="G24866" s="149"/>
      <c r="H24866" s="148"/>
      <c r="I24866"/>
    </row>
    <row r="24867" spans="1:9" x14ac:dyDescent="0.25">
      <c r="A24867"/>
      <c r="B24867"/>
      <c r="C24867"/>
      <c r="D24867"/>
      <c r="E24867" s="148"/>
      <c r="F24867" s="148"/>
      <c r="G24867" s="149"/>
      <c r="H24867" s="148"/>
      <c r="I24867"/>
    </row>
    <row r="24868" spans="1:9" x14ac:dyDescent="0.25">
      <c r="A24868"/>
      <c r="B24868"/>
      <c r="C24868"/>
      <c r="D24868"/>
      <c r="E24868" s="148"/>
      <c r="F24868" s="148"/>
      <c r="G24868" s="149"/>
      <c r="H24868" s="148"/>
      <c r="I24868"/>
    </row>
    <row r="24869" spans="1:9" x14ac:dyDescent="0.25">
      <c r="A24869"/>
      <c r="B24869"/>
      <c r="C24869"/>
      <c r="D24869"/>
      <c r="E24869" s="148"/>
      <c r="F24869" s="148"/>
      <c r="G24869" s="149"/>
      <c r="H24869" s="148"/>
      <c r="I24869"/>
    </row>
    <row r="24870" spans="1:9" x14ac:dyDescent="0.25">
      <c r="A24870"/>
      <c r="B24870"/>
      <c r="C24870"/>
      <c r="D24870"/>
      <c r="E24870" s="148"/>
      <c r="F24870" s="148"/>
      <c r="G24870" s="149"/>
      <c r="H24870" s="148"/>
      <c r="I24870"/>
    </row>
    <row r="24871" spans="1:9" x14ac:dyDescent="0.25">
      <c r="A24871"/>
      <c r="B24871"/>
      <c r="C24871"/>
      <c r="D24871"/>
      <c r="E24871" s="148"/>
      <c r="F24871" s="148"/>
      <c r="G24871" s="149"/>
      <c r="H24871" s="148"/>
      <c r="I24871"/>
    </row>
    <row r="24872" spans="1:9" x14ac:dyDescent="0.25">
      <c r="A24872"/>
      <c r="B24872"/>
      <c r="C24872"/>
      <c r="D24872"/>
      <c r="E24872" s="148"/>
      <c r="F24872" s="148"/>
      <c r="G24872" s="149"/>
      <c r="H24872" s="148"/>
      <c r="I24872"/>
    </row>
    <row r="24873" spans="1:9" x14ac:dyDescent="0.25">
      <c r="A24873"/>
      <c r="B24873"/>
      <c r="C24873"/>
      <c r="D24873"/>
      <c r="E24873" s="148"/>
      <c r="F24873" s="148"/>
      <c r="G24873" s="149"/>
      <c r="H24873" s="148"/>
      <c r="I24873"/>
    </row>
    <row r="24874" spans="1:9" x14ac:dyDescent="0.25">
      <c r="A24874"/>
      <c r="B24874"/>
      <c r="C24874"/>
      <c r="D24874"/>
      <c r="E24874" s="148"/>
      <c r="F24874" s="148"/>
      <c r="G24874" s="149"/>
      <c r="H24874" s="148"/>
      <c r="I24874"/>
    </row>
    <row r="24875" spans="1:9" x14ac:dyDescent="0.25">
      <c r="A24875"/>
      <c r="B24875"/>
      <c r="C24875"/>
      <c r="D24875"/>
      <c r="E24875" s="148"/>
      <c r="F24875" s="148"/>
      <c r="G24875" s="149"/>
      <c r="H24875" s="148"/>
      <c r="I24875"/>
    </row>
    <row r="24876" spans="1:9" x14ac:dyDescent="0.25">
      <c r="A24876"/>
      <c r="B24876"/>
      <c r="C24876"/>
      <c r="D24876"/>
      <c r="E24876" s="148"/>
      <c r="F24876" s="148"/>
      <c r="G24876" s="149"/>
      <c r="H24876" s="148"/>
      <c r="I24876"/>
    </row>
    <row r="24877" spans="1:9" x14ac:dyDescent="0.25">
      <c r="A24877"/>
      <c r="B24877"/>
      <c r="C24877"/>
      <c r="D24877"/>
      <c r="E24877" s="148"/>
      <c r="F24877" s="148"/>
      <c r="G24877" s="149"/>
      <c r="H24877" s="148"/>
      <c r="I24877"/>
    </row>
    <row r="24878" spans="1:9" x14ac:dyDescent="0.25">
      <c r="A24878"/>
      <c r="B24878"/>
      <c r="C24878"/>
      <c r="D24878"/>
      <c r="E24878" s="148"/>
      <c r="F24878" s="148"/>
      <c r="G24878" s="149"/>
      <c r="H24878" s="148"/>
      <c r="I24878"/>
    </row>
    <row r="24879" spans="1:9" x14ac:dyDescent="0.25">
      <c r="A24879"/>
      <c r="B24879"/>
      <c r="C24879"/>
      <c r="D24879"/>
      <c r="E24879" s="148"/>
      <c r="F24879" s="148"/>
      <c r="G24879" s="149"/>
      <c r="H24879" s="148"/>
      <c r="I24879"/>
    </row>
    <row r="24880" spans="1:9" x14ac:dyDescent="0.25">
      <c r="A24880"/>
      <c r="B24880"/>
      <c r="C24880"/>
      <c r="D24880"/>
      <c r="E24880" s="148"/>
      <c r="F24880" s="148"/>
      <c r="G24880" s="149"/>
      <c r="H24880" s="148"/>
      <c r="I24880"/>
    </row>
    <row r="24881" spans="1:9" x14ac:dyDescent="0.25">
      <c r="A24881"/>
      <c r="B24881"/>
      <c r="C24881"/>
      <c r="D24881"/>
      <c r="E24881" s="148"/>
      <c r="F24881" s="148"/>
      <c r="G24881" s="149"/>
      <c r="H24881" s="148"/>
      <c r="I24881"/>
    </row>
    <row r="24882" spans="1:9" x14ac:dyDescent="0.25">
      <c r="A24882"/>
      <c r="B24882"/>
      <c r="C24882"/>
      <c r="D24882"/>
      <c r="E24882" s="148"/>
      <c r="F24882" s="148"/>
      <c r="G24882" s="149"/>
      <c r="H24882" s="148"/>
      <c r="I24882"/>
    </row>
    <row r="24883" spans="1:9" x14ac:dyDescent="0.25">
      <c r="A24883"/>
      <c r="B24883"/>
      <c r="C24883"/>
      <c r="D24883"/>
      <c r="E24883" s="148"/>
      <c r="F24883" s="148"/>
      <c r="G24883" s="149"/>
      <c r="H24883" s="148"/>
      <c r="I24883"/>
    </row>
    <row r="24884" spans="1:9" x14ac:dyDescent="0.25">
      <c r="A24884"/>
      <c r="B24884"/>
      <c r="C24884"/>
      <c r="D24884"/>
      <c r="E24884" s="148"/>
      <c r="F24884" s="148"/>
      <c r="G24884" s="149"/>
      <c r="H24884" s="148"/>
      <c r="I24884"/>
    </row>
    <row r="24885" spans="1:9" x14ac:dyDescent="0.25">
      <c r="A24885"/>
      <c r="B24885"/>
      <c r="C24885"/>
      <c r="D24885"/>
      <c r="E24885" s="148"/>
      <c r="F24885" s="148"/>
      <c r="G24885" s="149"/>
      <c r="H24885" s="148"/>
      <c r="I24885"/>
    </row>
    <row r="24886" spans="1:9" x14ac:dyDescent="0.25">
      <c r="A24886"/>
      <c r="B24886"/>
      <c r="C24886"/>
      <c r="D24886"/>
      <c r="E24886" s="148"/>
      <c r="F24886" s="148"/>
      <c r="G24886" s="149"/>
      <c r="H24886" s="148"/>
      <c r="I24886"/>
    </row>
    <row r="24887" spans="1:9" x14ac:dyDescent="0.25">
      <c r="A24887"/>
      <c r="B24887"/>
      <c r="C24887"/>
      <c r="D24887"/>
      <c r="E24887" s="148"/>
      <c r="F24887" s="148"/>
      <c r="G24887" s="149"/>
      <c r="H24887" s="148"/>
      <c r="I24887"/>
    </row>
    <row r="24888" spans="1:9" x14ac:dyDescent="0.25">
      <c r="A24888"/>
      <c r="B24888"/>
      <c r="C24888"/>
      <c r="D24888"/>
      <c r="E24888" s="148"/>
      <c r="F24888" s="148"/>
      <c r="G24888" s="149"/>
      <c r="H24888" s="148"/>
      <c r="I24888"/>
    </row>
    <row r="24889" spans="1:9" x14ac:dyDescent="0.25">
      <c r="A24889"/>
      <c r="B24889"/>
      <c r="C24889"/>
      <c r="D24889"/>
      <c r="E24889" s="148"/>
      <c r="F24889" s="148"/>
      <c r="G24889" s="149"/>
      <c r="H24889" s="148"/>
      <c r="I24889"/>
    </row>
    <row r="24890" spans="1:9" x14ac:dyDescent="0.25">
      <c r="A24890"/>
      <c r="B24890"/>
      <c r="C24890"/>
      <c r="D24890"/>
      <c r="E24890" s="148"/>
      <c r="F24890" s="148"/>
      <c r="G24890" s="149"/>
      <c r="H24890" s="148"/>
      <c r="I24890"/>
    </row>
    <row r="24891" spans="1:9" x14ac:dyDescent="0.25">
      <c r="A24891"/>
      <c r="B24891"/>
      <c r="C24891"/>
      <c r="D24891"/>
      <c r="E24891" s="148"/>
      <c r="F24891" s="148"/>
      <c r="G24891" s="149"/>
      <c r="H24891" s="148"/>
      <c r="I24891"/>
    </row>
    <row r="24892" spans="1:9" x14ac:dyDescent="0.25">
      <c r="A24892"/>
      <c r="B24892"/>
      <c r="C24892"/>
      <c r="D24892"/>
      <c r="E24892" s="148"/>
      <c r="F24892" s="148"/>
      <c r="G24892" s="149"/>
      <c r="H24892" s="148"/>
      <c r="I24892"/>
    </row>
    <row r="24893" spans="1:9" x14ac:dyDescent="0.25">
      <c r="A24893"/>
      <c r="B24893"/>
      <c r="C24893"/>
      <c r="D24893"/>
      <c r="E24893" s="148"/>
      <c r="F24893" s="148"/>
      <c r="G24893" s="149"/>
      <c r="H24893" s="148"/>
      <c r="I24893"/>
    </row>
    <row r="24894" spans="1:9" x14ac:dyDescent="0.25">
      <c r="A24894"/>
      <c r="B24894"/>
      <c r="C24894"/>
      <c r="D24894"/>
      <c r="E24894" s="148"/>
      <c r="F24894" s="148"/>
      <c r="G24894" s="149"/>
      <c r="H24894" s="148"/>
      <c r="I24894"/>
    </row>
    <row r="24895" spans="1:9" x14ac:dyDescent="0.25">
      <c r="A24895"/>
      <c r="B24895"/>
      <c r="C24895"/>
      <c r="D24895"/>
      <c r="E24895" s="148"/>
      <c r="F24895" s="148"/>
      <c r="G24895" s="149"/>
      <c r="H24895" s="148"/>
      <c r="I24895"/>
    </row>
    <row r="24896" spans="1:9" x14ac:dyDescent="0.25">
      <c r="A24896"/>
      <c r="B24896"/>
      <c r="C24896"/>
      <c r="D24896"/>
      <c r="E24896" s="148"/>
      <c r="F24896" s="148"/>
      <c r="G24896" s="149"/>
      <c r="H24896" s="148"/>
      <c r="I24896"/>
    </row>
    <row r="24897" spans="1:9" x14ac:dyDescent="0.25">
      <c r="A24897"/>
      <c r="B24897"/>
      <c r="C24897"/>
      <c r="D24897"/>
      <c r="E24897" s="148"/>
      <c r="F24897" s="148"/>
      <c r="G24897" s="149"/>
      <c r="H24897" s="148"/>
      <c r="I24897"/>
    </row>
    <row r="24898" spans="1:9" x14ac:dyDescent="0.25">
      <c r="A24898"/>
      <c r="B24898"/>
      <c r="C24898"/>
      <c r="D24898"/>
      <c r="E24898" s="148"/>
      <c r="F24898" s="148"/>
      <c r="G24898" s="149"/>
      <c r="H24898" s="148"/>
      <c r="I24898"/>
    </row>
    <row r="24899" spans="1:9" x14ac:dyDescent="0.25">
      <c r="A24899"/>
      <c r="B24899"/>
      <c r="C24899"/>
      <c r="D24899"/>
      <c r="E24899" s="148"/>
      <c r="F24899" s="148"/>
      <c r="G24899" s="149"/>
      <c r="H24899" s="148"/>
      <c r="I24899"/>
    </row>
    <row r="24900" spans="1:9" x14ac:dyDescent="0.25">
      <c r="A24900"/>
      <c r="B24900"/>
      <c r="C24900"/>
      <c r="D24900"/>
      <c r="E24900" s="148"/>
      <c r="F24900" s="148"/>
      <c r="G24900" s="149"/>
      <c r="H24900" s="148"/>
      <c r="I24900"/>
    </row>
    <row r="24901" spans="1:9" x14ac:dyDescent="0.25">
      <c r="A24901"/>
      <c r="B24901"/>
      <c r="C24901"/>
      <c r="D24901"/>
      <c r="E24901" s="148"/>
      <c r="F24901" s="148"/>
      <c r="G24901" s="149"/>
      <c r="H24901" s="148"/>
      <c r="I24901"/>
    </row>
    <row r="24902" spans="1:9" x14ac:dyDescent="0.25">
      <c r="A24902"/>
      <c r="B24902"/>
      <c r="C24902"/>
      <c r="D24902"/>
      <c r="E24902" s="148"/>
      <c r="F24902" s="148"/>
      <c r="G24902" s="149"/>
      <c r="H24902" s="148"/>
      <c r="I24902"/>
    </row>
    <row r="24903" spans="1:9" x14ac:dyDescent="0.25">
      <c r="A24903"/>
      <c r="B24903"/>
      <c r="C24903"/>
      <c r="D24903"/>
      <c r="E24903" s="148"/>
      <c r="F24903" s="148"/>
      <c r="G24903" s="149"/>
      <c r="H24903" s="148"/>
      <c r="I24903"/>
    </row>
    <row r="24904" spans="1:9" x14ac:dyDescent="0.25">
      <c r="A24904"/>
      <c r="B24904"/>
      <c r="C24904"/>
      <c r="D24904"/>
      <c r="E24904" s="148"/>
      <c r="F24904" s="148"/>
      <c r="G24904" s="149"/>
      <c r="H24904" s="148"/>
      <c r="I24904"/>
    </row>
    <row r="24905" spans="1:9" x14ac:dyDescent="0.25">
      <c r="A24905"/>
      <c r="B24905"/>
      <c r="C24905"/>
      <c r="D24905"/>
      <c r="E24905" s="148"/>
      <c r="F24905" s="148"/>
      <c r="G24905" s="149"/>
      <c r="H24905" s="148"/>
      <c r="I24905"/>
    </row>
    <row r="24906" spans="1:9" x14ac:dyDescent="0.25">
      <c r="A24906"/>
      <c r="B24906"/>
      <c r="C24906"/>
      <c r="D24906"/>
      <c r="E24906" s="148"/>
      <c r="F24906" s="148"/>
      <c r="G24906" s="149"/>
      <c r="H24906" s="148"/>
      <c r="I24906"/>
    </row>
    <row r="24907" spans="1:9" x14ac:dyDescent="0.25">
      <c r="A24907"/>
      <c r="B24907"/>
      <c r="C24907"/>
      <c r="D24907"/>
      <c r="E24907" s="148"/>
      <c r="F24907" s="148"/>
      <c r="G24907" s="149"/>
      <c r="H24907" s="148"/>
      <c r="I24907"/>
    </row>
    <row r="24908" spans="1:9" x14ac:dyDescent="0.25">
      <c r="A24908"/>
      <c r="B24908"/>
      <c r="C24908"/>
      <c r="D24908"/>
      <c r="E24908" s="148"/>
      <c r="F24908" s="148"/>
      <c r="G24908" s="149"/>
      <c r="H24908" s="148"/>
      <c r="I24908"/>
    </row>
    <row r="24909" spans="1:9" x14ac:dyDescent="0.25">
      <c r="A24909"/>
      <c r="B24909"/>
      <c r="C24909"/>
      <c r="D24909"/>
      <c r="E24909" s="148"/>
      <c r="F24909" s="148"/>
      <c r="G24909" s="149"/>
      <c r="H24909" s="148"/>
      <c r="I24909"/>
    </row>
    <row r="24910" spans="1:9" x14ac:dyDescent="0.25">
      <c r="A24910"/>
      <c r="B24910"/>
      <c r="C24910"/>
      <c r="D24910"/>
      <c r="E24910" s="148"/>
      <c r="F24910" s="148"/>
      <c r="G24910" s="149"/>
      <c r="H24910" s="148"/>
      <c r="I24910"/>
    </row>
    <row r="24911" spans="1:9" x14ac:dyDescent="0.25">
      <c r="A24911"/>
      <c r="B24911"/>
      <c r="C24911"/>
      <c r="D24911"/>
      <c r="E24911" s="148"/>
      <c r="F24911" s="148"/>
      <c r="G24911" s="149"/>
      <c r="H24911" s="148"/>
      <c r="I24911"/>
    </row>
    <row r="24912" spans="1:9" x14ac:dyDescent="0.25">
      <c r="A24912"/>
      <c r="B24912"/>
      <c r="C24912"/>
      <c r="D24912"/>
      <c r="E24912" s="148"/>
      <c r="F24912" s="148"/>
      <c r="G24912" s="149"/>
      <c r="H24912" s="148"/>
      <c r="I24912"/>
    </row>
    <row r="24913" spans="1:9" x14ac:dyDescent="0.25">
      <c r="A24913"/>
      <c r="B24913"/>
      <c r="C24913"/>
      <c r="D24913"/>
      <c r="E24913" s="148"/>
      <c r="F24913" s="148"/>
      <c r="G24913" s="149"/>
      <c r="H24913" s="148"/>
      <c r="I24913"/>
    </row>
    <row r="24914" spans="1:9" x14ac:dyDescent="0.25">
      <c r="A24914"/>
      <c r="B24914"/>
      <c r="C24914"/>
      <c r="D24914"/>
      <c r="E24914" s="148"/>
      <c r="F24914" s="148"/>
      <c r="G24914" s="149"/>
      <c r="H24914" s="148"/>
      <c r="I24914"/>
    </row>
    <row r="24915" spans="1:9" x14ac:dyDescent="0.25">
      <c r="A24915"/>
      <c r="B24915"/>
      <c r="C24915"/>
      <c r="D24915"/>
      <c r="E24915" s="148"/>
      <c r="F24915" s="148"/>
      <c r="G24915" s="149"/>
      <c r="H24915" s="148"/>
      <c r="I24915"/>
    </row>
    <row r="24916" spans="1:9" x14ac:dyDescent="0.25">
      <c r="A24916"/>
      <c r="B24916"/>
      <c r="C24916"/>
      <c r="D24916"/>
      <c r="E24916" s="148"/>
      <c r="F24916" s="148"/>
      <c r="G24916" s="149"/>
      <c r="H24916" s="148"/>
      <c r="I24916"/>
    </row>
    <row r="24917" spans="1:9" x14ac:dyDescent="0.25">
      <c r="A24917"/>
      <c r="B24917"/>
      <c r="C24917"/>
      <c r="D24917"/>
      <c r="E24917" s="148"/>
      <c r="F24917" s="148"/>
      <c r="G24917" s="149"/>
      <c r="H24917" s="148"/>
      <c r="I24917"/>
    </row>
    <row r="24918" spans="1:9" x14ac:dyDescent="0.25">
      <c r="A24918"/>
      <c r="B24918"/>
      <c r="C24918"/>
      <c r="D24918"/>
      <c r="E24918" s="148"/>
      <c r="F24918" s="148"/>
      <c r="G24918" s="149"/>
      <c r="H24918" s="148"/>
      <c r="I24918"/>
    </row>
    <row r="24919" spans="1:9" x14ac:dyDescent="0.25">
      <c r="A24919"/>
      <c r="B24919"/>
      <c r="C24919"/>
      <c r="D24919"/>
      <c r="E24919" s="148"/>
      <c r="F24919" s="148"/>
      <c r="G24919" s="149"/>
      <c r="H24919" s="148"/>
      <c r="I24919"/>
    </row>
    <row r="24920" spans="1:9" x14ac:dyDescent="0.25">
      <c r="A24920"/>
      <c r="B24920"/>
      <c r="C24920"/>
      <c r="D24920"/>
      <c r="E24920" s="148"/>
      <c r="F24920" s="148"/>
      <c r="G24920" s="149"/>
      <c r="H24920" s="148"/>
      <c r="I24920"/>
    </row>
    <row r="24921" spans="1:9" x14ac:dyDescent="0.25">
      <c r="A24921"/>
      <c r="B24921"/>
      <c r="C24921"/>
      <c r="D24921"/>
      <c r="E24921" s="148"/>
      <c r="F24921" s="148"/>
      <c r="G24921" s="149"/>
      <c r="H24921" s="148"/>
      <c r="I24921"/>
    </row>
    <row r="24922" spans="1:9" x14ac:dyDescent="0.25">
      <c r="A24922"/>
      <c r="B24922"/>
      <c r="C24922"/>
      <c r="D24922"/>
      <c r="E24922" s="148"/>
      <c r="F24922" s="148"/>
      <c r="G24922" s="149"/>
      <c r="H24922" s="148"/>
      <c r="I24922"/>
    </row>
    <row r="24923" spans="1:9" x14ac:dyDescent="0.25">
      <c r="A24923"/>
      <c r="B24923"/>
      <c r="C24923"/>
      <c r="D24923"/>
      <c r="E24923" s="148"/>
      <c r="F24923" s="148"/>
      <c r="G24923" s="149"/>
      <c r="H24923" s="148"/>
      <c r="I24923"/>
    </row>
    <row r="24924" spans="1:9" x14ac:dyDescent="0.25">
      <c r="A24924"/>
      <c r="B24924"/>
      <c r="C24924"/>
      <c r="D24924"/>
      <c r="E24924" s="148"/>
      <c r="F24924" s="148"/>
      <c r="G24924" s="149"/>
      <c r="H24924" s="148"/>
      <c r="I24924"/>
    </row>
    <row r="24925" spans="1:9" x14ac:dyDescent="0.25">
      <c r="A24925"/>
      <c r="B24925"/>
      <c r="C24925"/>
      <c r="D24925"/>
      <c r="E24925" s="148"/>
      <c r="F24925" s="148"/>
      <c r="G24925" s="149"/>
      <c r="H24925" s="148"/>
      <c r="I24925"/>
    </row>
    <row r="24926" spans="1:9" x14ac:dyDescent="0.25">
      <c r="A24926"/>
      <c r="B24926"/>
      <c r="C24926"/>
      <c r="D24926"/>
      <c r="E24926" s="148"/>
      <c r="F24926" s="148"/>
      <c r="G24926" s="149"/>
      <c r="H24926" s="148"/>
      <c r="I24926"/>
    </row>
    <row r="24927" spans="1:9" x14ac:dyDescent="0.25">
      <c r="A24927"/>
      <c r="B24927"/>
      <c r="C24927"/>
      <c r="D24927"/>
      <c r="E24927" s="148"/>
      <c r="F24927" s="148"/>
      <c r="G24927" s="149"/>
      <c r="H24927" s="148"/>
      <c r="I24927"/>
    </row>
    <row r="24928" spans="1:9" x14ac:dyDescent="0.25">
      <c r="A24928"/>
      <c r="B24928"/>
      <c r="C24928"/>
      <c r="D24928"/>
      <c r="E24928" s="148"/>
      <c r="F24928" s="148"/>
      <c r="G24928" s="149"/>
      <c r="H24928" s="148"/>
      <c r="I24928"/>
    </row>
    <row r="24929" spans="1:9" x14ac:dyDescent="0.25">
      <c r="A24929"/>
      <c r="B24929"/>
      <c r="C24929"/>
      <c r="D24929"/>
      <c r="E24929" s="148"/>
      <c r="F24929" s="148"/>
      <c r="G24929" s="149"/>
      <c r="H24929" s="148"/>
      <c r="I24929"/>
    </row>
    <row r="24930" spans="1:9" x14ac:dyDescent="0.25">
      <c r="A24930"/>
      <c r="B24930"/>
      <c r="C24930"/>
      <c r="D24930"/>
      <c r="E24930" s="148"/>
      <c r="F24930" s="148"/>
      <c r="G24930" s="149"/>
      <c r="H24930" s="148"/>
      <c r="I24930"/>
    </row>
    <row r="24931" spans="1:9" x14ac:dyDescent="0.25">
      <c r="A24931"/>
      <c r="B24931"/>
      <c r="C24931"/>
      <c r="D24931"/>
      <c r="E24931" s="148"/>
      <c r="F24931" s="148"/>
      <c r="G24931" s="149"/>
      <c r="H24931" s="148"/>
      <c r="I24931"/>
    </row>
    <row r="24932" spans="1:9" x14ac:dyDescent="0.25">
      <c r="A24932"/>
      <c r="B24932"/>
      <c r="C24932"/>
      <c r="D24932"/>
      <c r="E24932" s="148"/>
      <c r="F24932" s="148"/>
      <c r="G24932" s="149"/>
      <c r="H24932" s="148"/>
      <c r="I24932"/>
    </row>
    <row r="24933" spans="1:9" x14ac:dyDescent="0.25">
      <c r="A24933"/>
      <c r="B24933"/>
      <c r="C24933"/>
      <c r="D24933"/>
      <c r="E24933" s="148"/>
      <c r="F24933" s="148"/>
      <c r="G24933" s="149"/>
      <c r="H24933" s="148"/>
      <c r="I24933"/>
    </row>
    <row r="24934" spans="1:9" x14ac:dyDescent="0.25">
      <c r="A24934"/>
      <c r="B24934"/>
      <c r="C24934"/>
      <c r="D24934"/>
      <c r="E24934" s="148"/>
      <c r="F24934" s="148"/>
      <c r="G24934" s="149"/>
      <c r="H24934" s="148"/>
      <c r="I24934"/>
    </row>
    <row r="24935" spans="1:9" x14ac:dyDescent="0.25">
      <c r="A24935"/>
      <c r="B24935"/>
      <c r="C24935"/>
      <c r="D24935"/>
      <c r="E24935" s="148"/>
      <c r="F24935" s="148"/>
      <c r="G24935" s="149"/>
      <c r="H24935" s="148"/>
      <c r="I24935"/>
    </row>
    <row r="24936" spans="1:9" x14ac:dyDescent="0.25">
      <c r="A24936"/>
      <c r="B24936"/>
      <c r="C24936"/>
      <c r="D24936"/>
      <c r="E24936" s="148"/>
      <c r="F24936" s="148"/>
      <c r="G24936" s="149"/>
      <c r="H24936" s="148"/>
      <c r="I24936"/>
    </row>
    <row r="24937" spans="1:9" x14ac:dyDescent="0.25">
      <c r="A24937"/>
      <c r="B24937"/>
      <c r="C24937"/>
      <c r="D24937"/>
      <c r="E24937" s="148"/>
      <c r="F24937" s="148"/>
      <c r="G24937" s="149"/>
      <c r="H24937" s="148"/>
      <c r="I24937"/>
    </row>
    <row r="24938" spans="1:9" x14ac:dyDescent="0.25">
      <c r="A24938"/>
      <c r="B24938"/>
      <c r="C24938"/>
      <c r="D24938"/>
      <c r="E24938" s="148"/>
      <c r="F24938" s="148"/>
      <c r="G24938" s="149"/>
      <c r="H24938" s="148"/>
      <c r="I24938"/>
    </row>
    <row r="24939" spans="1:9" x14ac:dyDescent="0.25">
      <c r="A24939"/>
      <c r="B24939"/>
      <c r="C24939"/>
      <c r="D24939"/>
      <c r="E24939" s="148"/>
      <c r="F24939" s="148"/>
      <c r="G24939" s="149"/>
      <c r="H24939" s="148"/>
      <c r="I24939"/>
    </row>
    <row r="24940" spans="1:9" x14ac:dyDescent="0.25">
      <c r="A24940"/>
      <c r="B24940"/>
      <c r="C24940"/>
      <c r="D24940"/>
      <c r="E24940" s="148"/>
      <c r="F24940" s="148"/>
      <c r="G24940" s="149"/>
      <c r="H24940" s="148"/>
      <c r="I24940"/>
    </row>
    <row r="24941" spans="1:9" x14ac:dyDescent="0.25">
      <c r="A24941"/>
      <c r="B24941"/>
      <c r="C24941"/>
      <c r="D24941"/>
      <c r="E24941" s="148"/>
      <c r="F24941" s="148"/>
      <c r="G24941" s="149"/>
      <c r="H24941" s="148"/>
      <c r="I24941"/>
    </row>
    <row r="24942" spans="1:9" x14ac:dyDescent="0.25">
      <c r="A24942"/>
      <c r="B24942"/>
      <c r="C24942"/>
      <c r="D24942"/>
      <c r="E24942" s="148"/>
      <c r="F24942" s="148"/>
      <c r="G24942" s="149"/>
      <c r="H24942" s="148"/>
      <c r="I24942"/>
    </row>
    <row r="24943" spans="1:9" x14ac:dyDescent="0.25">
      <c r="A24943"/>
      <c r="B24943"/>
      <c r="C24943"/>
      <c r="D24943"/>
      <c r="E24943" s="148"/>
      <c r="F24943" s="148"/>
      <c r="G24943" s="149"/>
      <c r="H24943" s="148"/>
      <c r="I24943"/>
    </row>
    <row r="24944" spans="1:9" x14ac:dyDescent="0.25">
      <c r="A24944"/>
      <c r="B24944"/>
      <c r="C24944"/>
      <c r="D24944"/>
      <c r="E24944" s="148"/>
      <c r="F24944" s="148"/>
      <c r="G24944" s="149"/>
      <c r="H24944" s="148"/>
      <c r="I24944"/>
    </row>
    <row r="24945" spans="1:9" x14ac:dyDescent="0.25">
      <c r="A24945"/>
      <c r="B24945"/>
      <c r="C24945"/>
      <c r="D24945"/>
      <c r="E24945" s="148"/>
      <c r="F24945" s="148"/>
      <c r="G24945" s="149"/>
      <c r="H24945" s="148"/>
      <c r="I24945"/>
    </row>
    <row r="24946" spans="1:9" x14ac:dyDescent="0.25">
      <c r="A24946"/>
      <c r="B24946"/>
      <c r="C24946"/>
      <c r="D24946"/>
      <c r="E24946" s="148"/>
      <c r="F24946" s="148"/>
      <c r="G24946" s="149"/>
      <c r="H24946" s="148"/>
      <c r="I24946"/>
    </row>
    <row r="24947" spans="1:9" x14ac:dyDescent="0.25">
      <c r="A24947"/>
      <c r="B24947"/>
      <c r="C24947"/>
      <c r="D24947"/>
      <c r="E24947" s="148"/>
      <c r="F24947" s="148"/>
      <c r="G24947" s="149"/>
      <c r="H24947" s="148"/>
      <c r="I24947"/>
    </row>
    <row r="24948" spans="1:9" x14ac:dyDescent="0.25">
      <c r="A24948"/>
      <c r="B24948"/>
      <c r="C24948"/>
      <c r="D24948"/>
      <c r="E24948" s="148"/>
      <c r="F24948" s="148"/>
      <c r="G24948" s="149"/>
      <c r="H24948" s="148"/>
      <c r="I24948"/>
    </row>
    <row r="24949" spans="1:9" x14ac:dyDescent="0.25">
      <c r="A24949"/>
      <c r="B24949"/>
      <c r="C24949"/>
      <c r="D24949"/>
      <c r="E24949" s="148"/>
      <c r="F24949" s="148"/>
      <c r="G24949" s="149"/>
      <c r="H24949" s="148"/>
      <c r="I24949"/>
    </row>
    <row r="24950" spans="1:9" x14ac:dyDescent="0.25">
      <c r="A24950"/>
      <c r="B24950"/>
      <c r="C24950"/>
      <c r="D24950"/>
      <c r="E24950" s="148"/>
      <c r="F24950" s="148"/>
      <c r="G24950" s="149"/>
      <c r="H24950" s="148"/>
      <c r="I24950"/>
    </row>
    <row r="24951" spans="1:9" x14ac:dyDescent="0.25">
      <c r="A24951"/>
      <c r="B24951"/>
      <c r="C24951"/>
      <c r="D24951"/>
      <c r="E24951" s="148"/>
      <c r="F24951" s="148"/>
      <c r="G24951" s="149"/>
      <c r="H24951" s="148"/>
      <c r="I24951"/>
    </row>
    <row r="24952" spans="1:9" x14ac:dyDescent="0.25">
      <c r="A24952"/>
      <c r="B24952"/>
      <c r="C24952"/>
      <c r="D24952"/>
      <c r="E24952" s="148"/>
      <c r="F24952" s="148"/>
      <c r="G24952" s="149"/>
      <c r="H24952" s="148"/>
      <c r="I24952"/>
    </row>
    <row r="24953" spans="1:9" x14ac:dyDescent="0.25">
      <c r="A24953"/>
      <c r="B24953"/>
      <c r="C24953"/>
      <c r="D24953"/>
      <c r="E24953" s="148"/>
      <c r="F24953" s="148"/>
      <c r="G24953" s="149"/>
      <c r="H24953" s="148"/>
      <c r="I24953"/>
    </row>
    <row r="24954" spans="1:9" x14ac:dyDescent="0.25">
      <c r="A24954"/>
      <c r="B24954"/>
      <c r="C24954"/>
      <c r="D24954"/>
      <c r="E24954" s="148"/>
      <c r="F24954" s="148"/>
      <c r="G24954" s="149"/>
      <c r="H24954" s="148"/>
      <c r="I24954"/>
    </row>
    <row r="24955" spans="1:9" x14ac:dyDescent="0.25">
      <c r="A24955"/>
      <c r="B24955"/>
      <c r="C24955"/>
      <c r="D24955"/>
      <c r="E24955" s="148"/>
      <c r="F24955" s="148"/>
      <c r="G24955" s="149"/>
      <c r="H24955" s="148"/>
      <c r="I24955"/>
    </row>
    <row r="24956" spans="1:9" x14ac:dyDescent="0.25">
      <c r="A24956"/>
      <c r="B24956"/>
      <c r="C24956"/>
      <c r="D24956"/>
      <c r="E24956" s="148"/>
      <c r="F24956" s="148"/>
      <c r="G24956" s="149"/>
      <c r="H24956" s="148"/>
      <c r="I24956"/>
    </row>
    <row r="24957" spans="1:9" x14ac:dyDescent="0.25">
      <c r="A24957"/>
      <c r="B24957"/>
      <c r="C24957"/>
      <c r="D24957"/>
      <c r="E24957" s="148"/>
      <c r="F24957" s="148"/>
      <c r="G24957" s="149"/>
      <c r="H24957" s="148"/>
      <c r="I24957"/>
    </row>
    <row r="24958" spans="1:9" x14ac:dyDescent="0.25">
      <c r="A24958"/>
      <c r="B24958"/>
      <c r="C24958"/>
      <c r="D24958"/>
      <c r="E24958" s="148"/>
      <c r="F24958" s="148"/>
      <c r="G24958" s="149"/>
      <c r="H24958" s="148"/>
      <c r="I24958"/>
    </row>
    <row r="24959" spans="1:9" x14ac:dyDescent="0.25">
      <c r="A24959"/>
      <c r="B24959"/>
      <c r="C24959"/>
      <c r="D24959"/>
      <c r="E24959" s="148"/>
      <c r="F24959" s="148"/>
      <c r="G24959" s="149"/>
      <c r="H24959" s="148"/>
      <c r="I24959"/>
    </row>
    <row r="24960" spans="1:9" x14ac:dyDescent="0.25">
      <c r="A24960"/>
      <c r="B24960"/>
      <c r="C24960"/>
      <c r="D24960"/>
      <c r="E24960" s="148"/>
      <c r="F24960" s="148"/>
      <c r="G24960" s="149"/>
      <c r="H24960" s="148"/>
      <c r="I24960"/>
    </row>
    <row r="24961" spans="1:9" x14ac:dyDescent="0.25">
      <c r="A24961"/>
      <c r="B24961"/>
      <c r="C24961"/>
      <c r="D24961"/>
      <c r="E24961" s="148"/>
      <c r="F24961" s="148"/>
      <c r="G24961" s="149"/>
      <c r="H24961" s="148"/>
      <c r="I24961"/>
    </row>
    <row r="24962" spans="1:9" x14ac:dyDescent="0.25">
      <c r="A24962"/>
      <c r="B24962"/>
      <c r="C24962"/>
      <c r="D24962"/>
      <c r="E24962" s="148"/>
      <c r="F24962" s="148"/>
      <c r="G24962" s="149"/>
      <c r="H24962" s="148"/>
      <c r="I24962"/>
    </row>
    <row r="24963" spans="1:9" x14ac:dyDescent="0.25">
      <c r="A24963"/>
      <c r="B24963"/>
      <c r="C24963"/>
      <c r="D24963"/>
      <c r="E24963" s="148"/>
      <c r="F24963" s="148"/>
      <c r="G24963" s="149"/>
      <c r="H24963" s="148"/>
      <c r="I24963"/>
    </row>
    <row r="24964" spans="1:9" x14ac:dyDescent="0.25">
      <c r="A24964"/>
      <c r="B24964"/>
      <c r="C24964"/>
      <c r="D24964"/>
      <c r="E24964" s="148"/>
      <c r="F24964" s="148"/>
      <c r="G24964" s="149"/>
      <c r="H24964" s="148"/>
      <c r="I24964"/>
    </row>
    <row r="24965" spans="1:9" x14ac:dyDescent="0.25">
      <c r="A24965"/>
      <c r="B24965"/>
      <c r="C24965"/>
      <c r="D24965"/>
      <c r="E24965" s="148"/>
      <c r="F24965" s="148"/>
      <c r="G24965" s="149"/>
      <c r="H24965" s="148"/>
      <c r="I24965"/>
    </row>
    <row r="24966" spans="1:9" x14ac:dyDescent="0.25">
      <c r="A24966"/>
      <c r="B24966"/>
      <c r="C24966"/>
      <c r="D24966"/>
      <c r="E24966" s="148"/>
      <c r="F24966" s="148"/>
      <c r="G24966" s="149"/>
      <c r="H24966" s="148"/>
      <c r="I24966"/>
    </row>
    <row r="24967" spans="1:9" x14ac:dyDescent="0.25">
      <c r="A24967"/>
      <c r="B24967"/>
      <c r="C24967"/>
      <c r="D24967"/>
      <c r="E24967" s="148"/>
      <c r="F24967" s="148"/>
      <c r="G24967" s="149"/>
      <c r="H24967" s="148"/>
      <c r="I24967"/>
    </row>
    <row r="24968" spans="1:9" x14ac:dyDescent="0.25">
      <c r="A24968"/>
      <c r="B24968"/>
      <c r="C24968"/>
      <c r="D24968"/>
      <c r="E24968" s="148"/>
      <c r="F24968" s="148"/>
      <c r="G24968" s="149"/>
      <c r="H24968" s="148"/>
      <c r="I24968"/>
    </row>
    <row r="24969" spans="1:9" x14ac:dyDescent="0.25">
      <c r="A24969"/>
      <c r="B24969"/>
      <c r="C24969"/>
      <c r="D24969"/>
      <c r="E24969" s="148"/>
      <c r="F24969" s="148"/>
      <c r="G24969" s="149"/>
      <c r="H24969" s="148"/>
      <c r="I24969"/>
    </row>
    <row r="24970" spans="1:9" x14ac:dyDescent="0.25">
      <c r="A24970"/>
      <c r="B24970"/>
      <c r="C24970"/>
      <c r="D24970"/>
      <c r="E24970" s="148"/>
      <c r="F24970" s="148"/>
      <c r="G24970" s="149"/>
      <c r="H24970" s="148"/>
      <c r="I24970"/>
    </row>
    <row r="24971" spans="1:9" x14ac:dyDescent="0.25">
      <c r="A24971"/>
      <c r="B24971"/>
      <c r="C24971"/>
      <c r="D24971"/>
      <c r="E24971" s="148"/>
      <c r="F24971" s="148"/>
      <c r="G24971" s="149"/>
      <c r="H24971" s="148"/>
      <c r="I24971"/>
    </row>
    <row r="24972" spans="1:9" x14ac:dyDescent="0.25">
      <c r="A24972"/>
      <c r="B24972"/>
      <c r="C24972"/>
      <c r="D24972"/>
      <c r="E24972" s="148"/>
      <c r="F24972" s="148"/>
      <c r="G24972" s="149"/>
      <c r="H24972" s="148"/>
      <c r="I24972"/>
    </row>
    <row r="24973" spans="1:9" x14ac:dyDescent="0.25">
      <c r="A24973"/>
      <c r="B24973"/>
      <c r="C24973"/>
      <c r="D24973"/>
      <c r="E24973" s="148"/>
      <c r="F24973" s="148"/>
      <c r="G24973" s="149"/>
      <c r="H24973" s="148"/>
      <c r="I24973"/>
    </row>
    <row r="24974" spans="1:9" x14ac:dyDescent="0.25">
      <c r="A24974"/>
      <c r="B24974"/>
      <c r="C24974"/>
      <c r="D24974"/>
      <c r="E24974" s="148"/>
      <c r="F24974" s="148"/>
      <c r="G24974" s="149"/>
      <c r="H24974" s="148"/>
      <c r="I24974"/>
    </row>
    <row r="24975" spans="1:9" x14ac:dyDescent="0.25">
      <c r="A24975"/>
      <c r="B24975"/>
      <c r="C24975"/>
      <c r="D24975"/>
      <c r="E24975" s="148"/>
      <c r="F24975" s="148"/>
      <c r="G24975" s="149"/>
      <c r="H24975" s="148"/>
      <c r="I24975"/>
    </row>
    <row r="24976" spans="1:9" x14ac:dyDescent="0.25">
      <c r="A24976"/>
      <c r="B24976"/>
      <c r="C24976"/>
      <c r="D24976"/>
      <c r="E24976" s="148"/>
      <c r="F24976" s="148"/>
      <c r="G24976" s="149"/>
      <c r="H24976" s="148"/>
      <c r="I24976"/>
    </row>
    <row r="24977" spans="1:9" x14ac:dyDescent="0.25">
      <c r="A24977"/>
      <c r="B24977"/>
      <c r="C24977"/>
      <c r="D24977"/>
      <c r="E24977" s="148"/>
      <c r="F24977" s="148"/>
      <c r="G24977" s="149"/>
      <c r="H24977" s="148"/>
      <c r="I24977"/>
    </row>
    <row r="24978" spans="1:9" x14ac:dyDescent="0.25">
      <c r="A24978"/>
      <c r="B24978"/>
      <c r="C24978"/>
      <c r="D24978"/>
      <c r="E24978" s="148"/>
      <c r="F24978" s="148"/>
      <c r="G24978" s="149"/>
      <c r="H24978" s="148"/>
      <c r="I24978"/>
    </row>
    <row r="24979" spans="1:9" x14ac:dyDescent="0.25">
      <c r="A24979"/>
      <c r="B24979"/>
      <c r="C24979"/>
      <c r="D24979"/>
      <c r="E24979" s="148"/>
      <c r="F24979" s="148"/>
      <c r="G24979" s="149"/>
      <c r="H24979" s="148"/>
      <c r="I24979"/>
    </row>
    <row r="24980" spans="1:9" x14ac:dyDescent="0.25">
      <c r="A24980"/>
      <c r="B24980"/>
      <c r="C24980"/>
      <c r="D24980"/>
      <c r="E24980" s="148"/>
      <c r="F24980" s="148"/>
      <c r="G24980" s="149"/>
      <c r="H24980" s="148"/>
      <c r="I24980"/>
    </row>
    <row r="24981" spans="1:9" x14ac:dyDescent="0.25">
      <c r="A24981"/>
      <c r="B24981"/>
      <c r="C24981"/>
      <c r="D24981"/>
      <c r="E24981" s="148"/>
      <c r="F24981" s="148"/>
      <c r="G24981" s="149"/>
      <c r="H24981" s="148"/>
      <c r="I24981"/>
    </row>
    <row r="24982" spans="1:9" x14ac:dyDescent="0.25">
      <c r="A24982"/>
      <c r="B24982"/>
      <c r="C24982"/>
      <c r="D24982"/>
      <c r="E24982" s="148"/>
      <c r="F24982" s="148"/>
      <c r="G24982" s="149"/>
      <c r="H24982" s="148"/>
      <c r="I24982"/>
    </row>
    <row r="24983" spans="1:9" x14ac:dyDescent="0.25">
      <c r="A24983"/>
      <c r="B24983"/>
      <c r="C24983"/>
      <c r="D24983"/>
      <c r="E24983" s="148"/>
      <c r="F24983" s="148"/>
      <c r="G24983" s="149"/>
      <c r="H24983" s="148"/>
      <c r="I24983"/>
    </row>
    <row r="24984" spans="1:9" x14ac:dyDescent="0.25">
      <c r="A24984"/>
      <c r="B24984"/>
      <c r="C24984"/>
      <c r="D24984"/>
      <c r="E24984" s="148"/>
      <c r="F24984" s="148"/>
      <c r="G24984" s="149"/>
      <c r="H24984" s="148"/>
      <c r="I24984"/>
    </row>
    <row r="24985" spans="1:9" x14ac:dyDescent="0.25">
      <c r="A24985"/>
      <c r="B24985"/>
      <c r="C24985"/>
      <c r="D24985"/>
      <c r="E24985" s="148"/>
      <c r="F24985" s="148"/>
      <c r="G24985" s="149"/>
      <c r="H24985" s="148"/>
      <c r="I24985"/>
    </row>
    <row r="24986" spans="1:9" x14ac:dyDescent="0.25">
      <c r="A24986"/>
      <c r="B24986"/>
      <c r="C24986"/>
      <c r="D24986"/>
      <c r="E24986" s="148"/>
      <c r="F24986" s="148"/>
      <c r="G24986" s="149"/>
      <c r="H24986" s="148"/>
      <c r="I24986"/>
    </row>
    <row r="24987" spans="1:9" x14ac:dyDescent="0.25">
      <c r="A24987"/>
      <c r="B24987"/>
      <c r="C24987"/>
      <c r="D24987"/>
      <c r="E24987" s="148"/>
      <c r="F24987" s="148"/>
      <c r="G24987" s="149"/>
      <c r="H24987" s="148"/>
      <c r="I24987"/>
    </row>
    <row r="24988" spans="1:9" x14ac:dyDescent="0.25">
      <c r="A24988"/>
      <c r="B24988"/>
      <c r="C24988"/>
      <c r="D24988"/>
      <c r="E24988" s="148"/>
      <c r="F24988" s="148"/>
      <c r="G24988" s="149"/>
      <c r="H24988" s="148"/>
      <c r="I24988"/>
    </row>
    <row r="24989" spans="1:9" x14ac:dyDescent="0.25">
      <c r="A24989"/>
      <c r="B24989"/>
      <c r="C24989"/>
      <c r="D24989"/>
      <c r="E24989" s="148"/>
      <c r="F24989" s="148"/>
      <c r="G24989" s="149"/>
      <c r="H24989" s="148"/>
      <c r="I24989"/>
    </row>
    <row r="24990" spans="1:9" x14ac:dyDescent="0.25">
      <c r="A24990"/>
      <c r="B24990"/>
      <c r="C24990"/>
      <c r="D24990"/>
      <c r="E24990" s="148"/>
      <c r="F24990" s="148"/>
      <c r="G24990" s="149"/>
      <c r="H24990" s="148"/>
      <c r="I24990"/>
    </row>
    <row r="24991" spans="1:9" x14ac:dyDescent="0.25">
      <c r="A24991"/>
      <c r="B24991"/>
      <c r="C24991"/>
      <c r="D24991"/>
      <c r="E24991" s="148"/>
      <c r="F24991" s="148"/>
      <c r="G24991" s="149"/>
      <c r="H24991" s="148"/>
      <c r="I24991"/>
    </row>
    <row r="24992" spans="1:9" x14ac:dyDescent="0.25">
      <c r="A24992"/>
      <c r="B24992"/>
      <c r="C24992"/>
      <c r="D24992"/>
      <c r="E24992" s="148"/>
      <c r="F24992" s="148"/>
      <c r="G24992" s="149"/>
      <c r="H24992" s="148"/>
      <c r="I24992"/>
    </row>
    <row r="24993" spans="1:9" x14ac:dyDescent="0.25">
      <c r="A24993"/>
      <c r="B24993"/>
      <c r="C24993"/>
      <c r="D24993"/>
      <c r="E24993" s="148"/>
      <c r="F24993" s="148"/>
      <c r="G24993" s="149"/>
      <c r="H24993" s="148"/>
      <c r="I24993"/>
    </row>
    <row r="24994" spans="1:9" x14ac:dyDescent="0.25">
      <c r="A24994"/>
      <c r="B24994"/>
      <c r="C24994"/>
      <c r="D24994"/>
      <c r="E24994" s="148"/>
      <c r="F24994" s="148"/>
      <c r="G24994" s="149"/>
      <c r="H24994" s="148"/>
      <c r="I24994"/>
    </row>
    <row r="24995" spans="1:9" x14ac:dyDescent="0.25">
      <c r="A24995"/>
      <c r="B24995"/>
      <c r="C24995"/>
      <c r="D24995"/>
      <c r="E24995" s="148"/>
      <c r="F24995" s="148"/>
      <c r="G24995" s="149"/>
      <c r="H24995" s="148"/>
      <c r="I24995"/>
    </row>
    <row r="24996" spans="1:9" x14ac:dyDescent="0.25">
      <c r="A24996"/>
      <c r="B24996"/>
      <c r="C24996"/>
      <c r="D24996"/>
      <c r="E24996" s="148"/>
      <c r="F24996" s="148"/>
      <c r="G24996" s="149"/>
      <c r="H24996" s="148"/>
      <c r="I24996"/>
    </row>
    <row r="24997" spans="1:9" x14ac:dyDescent="0.25">
      <c r="A24997"/>
      <c r="B24997"/>
      <c r="C24997"/>
      <c r="D24997"/>
      <c r="E24997" s="148"/>
      <c r="F24997" s="148"/>
      <c r="G24997" s="149"/>
      <c r="H24997" s="148"/>
      <c r="I24997"/>
    </row>
    <row r="24998" spans="1:9" x14ac:dyDescent="0.25">
      <c r="A24998"/>
      <c r="B24998"/>
      <c r="C24998"/>
      <c r="D24998"/>
      <c r="E24998" s="148"/>
      <c r="F24998" s="148"/>
      <c r="G24998" s="149"/>
      <c r="H24998" s="148"/>
      <c r="I24998"/>
    </row>
    <row r="24999" spans="1:9" x14ac:dyDescent="0.25">
      <c r="A24999"/>
      <c r="B24999"/>
      <c r="C24999"/>
      <c r="D24999"/>
      <c r="E24999" s="148"/>
      <c r="F24999" s="148"/>
      <c r="G24999" s="149"/>
      <c r="H24999" s="148"/>
      <c r="I24999"/>
    </row>
    <row r="25000" spans="1:9" x14ac:dyDescent="0.25">
      <c r="A25000"/>
      <c r="B25000"/>
      <c r="C25000"/>
      <c r="D25000"/>
      <c r="E25000" s="148"/>
      <c r="F25000" s="148"/>
      <c r="G25000" s="149"/>
      <c r="H25000" s="148"/>
      <c r="I25000"/>
    </row>
    <row r="25001" spans="1:9" x14ac:dyDescent="0.25">
      <c r="A25001"/>
      <c r="B25001"/>
      <c r="C25001"/>
      <c r="D25001"/>
      <c r="E25001" s="148"/>
      <c r="F25001" s="148"/>
      <c r="G25001" s="149"/>
      <c r="H25001" s="148"/>
      <c r="I25001"/>
    </row>
    <row r="25002" spans="1:9" x14ac:dyDescent="0.25">
      <c r="A25002"/>
      <c r="B25002"/>
      <c r="C25002"/>
      <c r="D25002"/>
      <c r="E25002" s="148"/>
      <c r="F25002" s="148"/>
      <c r="G25002" s="149"/>
      <c r="H25002" s="148"/>
      <c r="I25002"/>
    </row>
    <row r="25003" spans="1:9" x14ac:dyDescent="0.25">
      <c r="A25003"/>
      <c r="B25003"/>
      <c r="C25003"/>
      <c r="D25003"/>
      <c r="E25003" s="148"/>
      <c r="F25003" s="148"/>
      <c r="G25003" s="149"/>
      <c r="H25003" s="148"/>
      <c r="I25003"/>
    </row>
    <row r="25004" spans="1:9" x14ac:dyDescent="0.25">
      <c r="A25004"/>
      <c r="B25004"/>
      <c r="C25004"/>
      <c r="D25004"/>
      <c r="E25004" s="148"/>
      <c r="F25004" s="148"/>
      <c r="G25004" s="149"/>
      <c r="H25004" s="148"/>
      <c r="I25004"/>
    </row>
    <row r="25005" spans="1:9" x14ac:dyDescent="0.25">
      <c r="A25005"/>
      <c r="B25005"/>
      <c r="C25005"/>
      <c r="D25005"/>
      <c r="E25005" s="148"/>
      <c r="F25005" s="148"/>
      <c r="G25005" s="149"/>
      <c r="H25005" s="148"/>
      <c r="I25005"/>
    </row>
    <row r="25006" spans="1:9" x14ac:dyDescent="0.25">
      <c r="A25006"/>
      <c r="B25006"/>
      <c r="C25006"/>
      <c r="D25006"/>
      <c r="E25006" s="148"/>
      <c r="F25006" s="148"/>
      <c r="G25006" s="149"/>
      <c r="H25006" s="148"/>
      <c r="I25006"/>
    </row>
    <row r="25007" spans="1:9" x14ac:dyDescent="0.25">
      <c r="A25007"/>
      <c r="B25007"/>
      <c r="C25007"/>
      <c r="D25007"/>
      <c r="E25007" s="148"/>
      <c r="F25007" s="148"/>
      <c r="G25007" s="149"/>
      <c r="H25007" s="148"/>
      <c r="I25007"/>
    </row>
    <row r="25008" spans="1:9" x14ac:dyDescent="0.25">
      <c r="A25008"/>
      <c r="B25008"/>
      <c r="C25008"/>
      <c r="D25008"/>
      <c r="E25008" s="148"/>
      <c r="F25008" s="148"/>
      <c r="G25008" s="149"/>
      <c r="H25008" s="148"/>
      <c r="I25008"/>
    </row>
    <row r="25009" spans="1:9" x14ac:dyDescent="0.25">
      <c r="A25009"/>
      <c r="B25009"/>
      <c r="C25009"/>
      <c r="D25009"/>
      <c r="E25009" s="148"/>
      <c r="F25009" s="148"/>
      <c r="G25009" s="149"/>
      <c r="H25009" s="148"/>
      <c r="I25009"/>
    </row>
    <row r="25010" spans="1:9" x14ac:dyDescent="0.25">
      <c r="A25010"/>
      <c r="B25010"/>
      <c r="C25010"/>
      <c r="D25010"/>
      <c r="E25010" s="148"/>
      <c r="F25010" s="148"/>
      <c r="G25010" s="149"/>
      <c r="H25010" s="148"/>
      <c r="I25010"/>
    </row>
    <row r="25011" spans="1:9" x14ac:dyDescent="0.25">
      <c r="A25011"/>
      <c r="B25011"/>
      <c r="C25011"/>
      <c r="D25011"/>
      <c r="E25011" s="148"/>
      <c r="F25011" s="148"/>
      <c r="G25011" s="149"/>
      <c r="H25011" s="148"/>
      <c r="I25011"/>
    </row>
    <row r="25012" spans="1:9" x14ac:dyDescent="0.25">
      <c r="A25012"/>
      <c r="B25012"/>
      <c r="C25012"/>
      <c r="D25012"/>
      <c r="E25012" s="148"/>
      <c r="F25012" s="148"/>
      <c r="G25012" s="149"/>
      <c r="H25012" s="148"/>
      <c r="I25012"/>
    </row>
    <row r="25013" spans="1:9" x14ac:dyDescent="0.25">
      <c r="A25013"/>
      <c r="B25013"/>
      <c r="C25013"/>
      <c r="D25013"/>
      <c r="E25013" s="148"/>
      <c r="F25013" s="148"/>
      <c r="G25013" s="149"/>
      <c r="H25013" s="148"/>
      <c r="I25013"/>
    </row>
    <row r="25014" spans="1:9" x14ac:dyDescent="0.25">
      <c r="A25014"/>
      <c r="B25014"/>
      <c r="C25014"/>
      <c r="D25014"/>
      <c r="E25014" s="148"/>
      <c r="F25014" s="148"/>
      <c r="G25014" s="149"/>
      <c r="H25014" s="148"/>
      <c r="I25014"/>
    </row>
    <row r="25015" spans="1:9" x14ac:dyDescent="0.25">
      <c r="A25015"/>
      <c r="B25015"/>
      <c r="C25015"/>
      <c r="D25015"/>
      <c r="E25015" s="148"/>
      <c r="F25015" s="148"/>
      <c r="G25015" s="149"/>
      <c r="H25015" s="148"/>
      <c r="I25015"/>
    </row>
    <row r="25016" spans="1:9" x14ac:dyDescent="0.25">
      <c r="A25016"/>
      <c r="B25016"/>
      <c r="C25016"/>
      <c r="D25016"/>
      <c r="E25016" s="148"/>
      <c r="F25016" s="148"/>
      <c r="G25016" s="149"/>
      <c r="H25016" s="148"/>
      <c r="I25016"/>
    </row>
    <row r="25017" spans="1:9" x14ac:dyDescent="0.25">
      <c r="A25017"/>
      <c r="B25017"/>
      <c r="C25017"/>
      <c r="D25017"/>
      <c r="E25017" s="148"/>
      <c r="F25017" s="148"/>
      <c r="G25017" s="149"/>
      <c r="H25017" s="148"/>
      <c r="I25017"/>
    </row>
    <row r="25018" spans="1:9" x14ac:dyDescent="0.25">
      <c r="A25018"/>
      <c r="B25018"/>
      <c r="C25018"/>
      <c r="D25018"/>
      <c r="E25018" s="148"/>
      <c r="F25018" s="148"/>
      <c r="G25018" s="149"/>
      <c r="H25018" s="148"/>
      <c r="I25018"/>
    </row>
    <row r="25019" spans="1:9" x14ac:dyDescent="0.25">
      <c r="A25019"/>
      <c r="B25019"/>
      <c r="C25019"/>
      <c r="D25019"/>
      <c r="E25019" s="148"/>
      <c r="F25019" s="148"/>
      <c r="G25019" s="149"/>
      <c r="H25019" s="148"/>
      <c r="I25019"/>
    </row>
    <row r="25020" spans="1:9" x14ac:dyDescent="0.25">
      <c r="A25020"/>
      <c r="B25020"/>
      <c r="C25020"/>
      <c r="D25020"/>
      <c r="E25020" s="148"/>
      <c r="F25020" s="148"/>
      <c r="G25020" s="149"/>
      <c r="H25020" s="148"/>
      <c r="I25020"/>
    </row>
    <row r="25021" spans="1:9" x14ac:dyDescent="0.25">
      <c r="A25021"/>
      <c r="B25021"/>
      <c r="C25021"/>
      <c r="D25021"/>
      <c r="E25021" s="148"/>
      <c r="F25021" s="148"/>
      <c r="G25021" s="149"/>
      <c r="H25021" s="148"/>
      <c r="I25021"/>
    </row>
    <row r="25022" spans="1:9" x14ac:dyDescent="0.25">
      <c r="A25022"/>
      <c r="B25022"/>
      <c r="C25022"/>
      <c r="D25022"/>
      <c r="E25022" s="148"/>
      <c r="F25022" s="148"/>
      <c r="G25022" s="149"/>
      <c r="H25022" s="148"/>
      <c r="I25022"/>
    </row>
    <row r="25023" spans="1:9" x14ac:dyDescent="0.25">
      <c r="A25023"/>
      <c r="B25023"/>
      <c r="C25023"/>
      <c r="D25023"/>
      <c r="E25023" s="148"/>
      <c r="F25023" s="148"/>
      <c r="G25023" s="149"/>
      <c r="H25023" s="148"/>
      <c r="I25023"/>
    </row>
    <row r="25024" spans="1:9" x14ac:dyDescent="0.25">
      <c r="A25024"/>
      <c r="B25024"/>
      <c r="C25024"/>
      <c r="D25024"/>
      <c r="E25024" s="148"/>
      <c r="F25024" s="148"/>
      <c r="G25024" s="149"/>
      <c r="H25024" s="148"/>
      <c r="I25024"/>
    </row>
    <row r="25025" spans="1:9" x14ac:dyDescent="0.25">
      <c r="A25025"/>
      <c r="B25025"/>
      <c r="C25025"/>
      <c r="D25025"/>
      <c r="E25025" s="148"/>
      <c r="F25025" s="148"/>
      <c r="G25025" s="149"/>
      <c r="H25025" s="148"/>
      <c r="I25025"/>
    </row>
    <row r="25026" spans="1:9" x14ac:dyDescent="0.25">
      <c r="A25026"/>
      <c r="B25026"/>
      <c r="C25026"/>
      <c r="D25026"/>
      <c r="E25026" s="148"/>
      <c r="F25026" s="148"/>
      <c r="G25026" s="149"/>
      <c r="H25026" s="148"/>
      <c r="I25026"/>
    </row>
    <row r="25027" spans="1:9" x14ac:dyDescent="0.25">
      <c r="A25027"/>
      <c r="B25027"/>
      <c r="C25027"/>
      <c r="D25027"/>
      <c r="E25027" s="148"/>
      <c r="F25027" s="148"/>
      <c r="G25027" s="149"/>
      <c r="H25027" s="148"/>
      <c r="I25027"/>
    </row>
    <row r="25028" spans="1:9" x14ac:dyDescent="0.25">
      <c r="A25028"/>
      <c r="B25028"/>
      <c r="C25028"/>
      <c r="D25028"/>
      <c r="E25028" s="148"/>
      <c r="F25028" s="148"/>
      <c r="G25028" s="149"/>
      <c r="H25028" s="148"/>
      <c r="I25028"/>
    </row>
    <row r="25029" spans="1:9" x14ac:dyDescent="0.25">
      <c r="A25029"/>
      <c r="B25029"/>
      <c r="C25029"/>
      <c r="D25029"/>
      <c r="E25029" s="148"/>
      <c r="F25029" s="148"/>
      <c r="G25029" s="149"/>
      <c r="H25029" s="148"/>
      <c r="I25029"/>
    </row>
    <row r="25030" spans="1:9" x14ac:dyDescent="0.25">
      <c r="A25030"/>
      <c r="B25030"/>
      <c r="C25030"/>
      <c r="D25030"/>
      <c r="E25030" s="148"/>
      <c r="F25030" s="148"/>
      <c r="G25030" s="149"/>
      <c r="H25030" s="148"/>
      <c r="I25030"/>
    </row>
    <row r="25031" spans="1:9" x14ac:dyDescent="0.25">
      <c r="A25031"/>
      <c r="B25031"/>
      <c r="C25031"/>
      <c r="D25031"/>
      <c r="E25031" s="148"/>
      <c r="F25031" s="148"/>
      <c r="G25031" s="149"/>
      <c r="H25031" s="148"/>
      <c r="I25031"/>
    </row>
    <row r="25032" spans="1:9" x14ac:dyDescent="0.25">
      <c r="A25032"/>
      <c r="B25032"/>
      <c r="C25032"/>
      <c r="D25032"/>
      <c r="E25032" s="148"/>
      <c r="F25032" s="148"/>
      <c r="G25032" s="149"/>
      <c r="H25032" s="148"/>
      <c r="I25032"/>
    </row>
    <row r="25033" spans="1:9" x14ac:dyDescent="0.25">
      <c r="A25033"/>
      <c r="B25033"/>
      <c r="C25033"/>
      <c r="D25033"/>
      <c r="E25033" s="148"/>
      <c r="F25033" s="148"/>
      <c r="G25033" s="149"/>
      <c r="H25033" s="148"/>
      <c r="I25033"/>
    </row>
    <row r="25034" spans="1:9" x14ac:dyDescent="0.25">
      <c r="A25034"/>
      <c r="B25034"/>
      <c r="C25034"/>
      <c r="D25034"/>
      <c r="E25034" s="148"/>
      <c r="F25034" s="148"/>
      <c r="G25034" s="149"/>
      <c r="H25034" s="148"/>
      <c r="I25034"/>
    </row>
    <row r="25035" spans="1:9" x14ac:dyDescent="0.25">
      <c r="A25035"/>
      <c r="B25035"/>
      <c r="C25035"/>
      <c r="D25035"/>
      <c r="E25035" s="148"/>
      <c r="F25035" s="148"/>
      <c r="G25035" s="149"/>
      <c r="H25035" s="148"/>
      <c r="I25035"/>
    </row>
    <row r="25036" spans="1:9" x14ac:dyDescent="0.25">
      <c r="A25036"/>
      <c r="B25036"/>
      <c r="C25036"/>
      <c r="D25036"/>
      <c r="E25036" s="148"/>
      <c r="F25036" s="148"/>
      <c r="G25036" s="149"/>
      <c r="H25036" s="148"/>
      <c r="I25036"/>
    </row>
    <row r="25037" spans="1:9" x14ac:dyDescent="0.25">
      <c r="A25037"/>
      <c r="B25037"/>
      <c r="C25037"/>
      <c r="D25037"/>
      <c r="E25037" s="148"/>
      <c r="F25037" s="148"/>
      <c r="G25037" s="149"/>
      <c r="H25037" s="148"/>
      <c r="I25037"/>
    </row>
    <row r="25038" spans="1:9" x14ac:dyDescent="0.25">
      <c r="A25038"/>
      <c r="B25038"/>
      <c r="C25038"/>
      <c r="D25038"/>
      <c r="E25038" s="148"/>
      <c r="F25038" s="148"/>
      <c r="G25038" s="149"/>
      <c r="H25038" s="148"/>
      <c r="I25038"/>
    </row>
    <row r="25039" spans="1:9" x14ac:dyDescent="0.25">
      <c r="A25039"/>
      <c r="B25039"/>
      <c r="C25039"/>
      <c r="D25039"/>
      <c r="E25039" s="148"/>
      <c r="F25039" s="148"/>
      <c r="G25039" s="149"/>
      <c r="H25039" s="148"/>
      <c r="I25039"/>
    </row>
    <row r="25040" spans="1:9" x14ac:dyDescent="0.25">
      <c r="A25040"/>
      <c r="B25040"/>
      <c r="C25040"/>
      <c r="D25040"/>
      <c r="E25040" s="148"/>
      <c r="F25040" s="148"/>
      <c r="G25040" s="149"/>
      <c r="H25040" s="148"/>
      <c r="I25040"/>
    </row>
    <row r="25041" spans="1:9" x14ac:dyDescent="0.25">
      <c r="A25041"/>
      <c r="B25041"/>
      <c r="C25041"/>
      <c r="D25041"/>
      <c r="E25041" s="148"/>
      <c r="F25041" s="148"/>
      <c r="G25041" s="149"/>
      <c r="H25041" s="148"/>
      <c r="I25041"/>
    </row>
    <row r="25042" spans="1:9" x14ac:dyDescent="0.25">
      <c r="A25042"/>
      <c r="B25042"/>
      <c r="C25042"/>
      <c r="D25042"/>
      <c r="E25042" s="148"/>
      <c r="F25042" s="148"/>
      <c r="G25042" s="149"/>
      <c r="H25042" s="148"/>
      <c r="I25042"/>
    </row>
    <row r="25043" spans="1:9" x14ac:dyDescent="0.25">
      <c r="A25043"/>
      <c r="B25043"/>
      <c r="C25043"/>
      <c r="D25043"/>
      <c r="E25043" s="148"/>
      <c r="F25043" s="148"/>
      <c r="G25043" s="149"/>
      <c r="H25043" s="148"/>
      <c r="I25043"/>
    </row>
    <row r="25044" spans="1:9" x14ac:dyDescent="0.25">
      <c r="A25044"/>
      <c r="B25044"/>
      <c r="C25044"/>
      <c r="D25044"/>
      <c r="E25044" s="148"/>
      <c r="F25044" s="148"/>
      <c r="G25044" s="149"/>
      <c r="H25044" s="148"/>
      <c r="I25044"/>
    </row>
    <row r="25045" spans="1:9" x14ac:dyDescent="0.25">
      <c r="A25045"/>
      <c r="B25045"/>
      <c r="C25045"/>
      <c r="D25045"/>
      <c r="E25045" s="148"/>
      <c r="F25045" s="148"/>
      <c r="G25045" s="149"/>
      <c r="H25045" s="148"/>
      <c r="I25045"/>
    </row>
    <row r="25046" spans="1:9" x14ac:dyDescent="0.25">
      <c r="A25046"/>
      <c r="B25046"/>
      <c r="C25046"/>
      <c r="D25046"/>
      <c r="E25046" s="148"/>
      <c r="F25046" s="148"/>
      <c r="G25046" s="149"/>
      <c r="H25046" s="148"/>
      <c r="I25046"/>
    </row>
    <row r="25047" spans="1:9" x14ac:dyDescent="0.25">
      <c r="A25047"/>
      <c r="B25047"/>
      <c r="C25047"/>
      <c r="D25047"/>
      <c r="E25047" s="148"/>
      <c r="F25047" s="148"/>
      <c r="G25047" s="149"/>
      <c r="H25047" s="148"/>
      <c r="I25047"/>
    </row>
    <row r="25048" spans="1:9" x14ac:dyDescent="0.25">
      <c r="A25048"/>
      <c r="B25048"/>
      <c r="C25048"/>
      <c r="D25048"/>
      <c r="E25048" s="148"/>
      <c r="F25048" s="148"/>
      <c r="G25048" s="149"/>
      <c r="H25048" s="148"/>
      <c r="I25048"/>
    </row>
    <row r="25049" spans="1:9" x14ac:dyDescent="0.25">
      <c r="A25049"/>
      <c r="B25049"/>
      <c r="C25049"/>
      <c r="D25049"/>
      <c r="E25049" s="148"/>
      <c r="F25049" s="148"/>
      <c r="G25049" s="149"/>
      <c r="H25049" s="148"/>
      <c r="I25049"/>
    </row>
    <row r="25050" spans="1:9" x14ac:dyDescent="0.25">
      <c r="A25050"/>
      <c r="B25050"/>
      <c r="C25050"/>
      <c r="D25050"/>
      <c r="E25050" s="148"/>
      <c r="F25050" s="148"/>
      <c r="G25050" s="149"/>
      <c r="H25050" s="148"/>
      <c r="I25050"/>
    </row>
    <row r="25051" spans="1:9" x14ac:dyDescent="0.25">
      <c r="A25051"/>
      <c r="B25051"/>
      <c r="C25051"/>
      <c r="D25051"/>
      <c r="E25051" s="148"/>
      <c r="F25051" s="148"/>
      <c r="G25051" s="149"/>
      <c r="H25051" s="148"/>
      <c r="I25051"/>
    </row>
    <row r="25052" spans="1:9" x14ac:dyDescent="0.25">
      <c r="A25052"/>
      <c r="B25052"/>
      <c r="C25052"/>
      <c r="D25052"/>
      <c r="E25052" s="148"/>
      <c r="F25052" s="148"/>
      <c r="G25052" s="149"/>
      <c r="H25052" s="148"/>
      <c r="I25052"/>
    </row>
    <row r="25053" spans="1:9" x14ac:dyDescent="0.25">
      <c r="A25053"/>
      <c r="B25053"/>
      <c r="C25053"/>
      <c r="D25053"/>
      <c r="E25053" s="148"/>
      <c r="F25053" s="148"/>
      <c r="G25053" s="149"/>
      <c r="H25053" s="148"/>
      <c r="I25053"/>
    </row>
    <row r="25054" spans="1:9" x14ac:dyDescent="0.25">
      <c r="A25054"/>
      <c r="B25054"/>
      <c r="C25054"/>
      <c r="D25054"/>
      <c r="E25054" s="148"/>
      <c r="F25054" s="148"/>
      <c r="G25054" s="149"/>
      <c r="H25054" s="148"/>
      <c r="I25054"/>
    </row>
    <row r="25055" spans="1:9" x14ac:dyDescent="0.25">
      <c r="A25055"/>
      <c r="B25055"/>
      <c r="C25055"/>
      <c r="D25055"/>
      <c r="E25055" s="148"/>
      <c r="F25055" s="148"/>
      <c r="G25055" s="149"/>
      <c r="H25055" s="148"/>
      <c r="I25055"/>
    </row>
    <row r="25056" spans="1:9" x14ac:dyDescent="0.25">
      <c r="A25056"/>
      <c r="B25056"/>
      <c r="C25056"/>
      <c r="D25056"/>
      <c r="E25056" s="148"/>
      <c r="F25056" s="148"/>
      <c r="G25056" s="149"/>
      <c r="H25056" s="148"/>
      <c r="I25056"/>
    </row>
    <row r="25057" spans="1:9" x14ac:dyDescent="0.25">
      <c r="A25057"/>
      <c r="B25057"/>
      <c r="C25057"/>
      <c r="D25057"/>
      <c r="E25057" s="148"/>
      <c r="F25057" s="148"/>
      <c r="G25057" s="149"/>
      <c r="H25057" s="148"/>
      <c r="I25057"/>
    </row>
    <row r="25058" spans="1:9" x14ac:dyDescent="0.25">
      <c r="A25058"/>
      <c r="B25058"/>
      <c r="C25058"/>
      <c r="D25058"/>
      <c r="E25058" s="148"/>
      <c r="F25058" s="148"/>
      <c r="G25058" s="149"/>
      <c r="H25058" s="148"/>
      <c r="I25058"/>
    </row>
    <row r="25059" spans="1:9" x14ac:dyDescent="0.25">
      <c r="A25059"/>
      <c r="B25059"/>
      <c r="C25059"/>
      <c r="D25059"/>
      <c r="E25059" s="148"/>
      <c r="F25059" s="148"/>
      <c r="G25059" s="149"/>
      <c r="H25059" s="148"/>
      <c r="I25059"/>
    </row>
    <row r="25060" spans="1:9" x14ac:dyDescent="0.25">
      <c r="A25060"/>
      <c r="B25060"/>
      <c r="C25060"/>
      <c r="D25060"/>
      <c r="E25060" s="148"/>
      <c r="F25060" s="148"/>
      <c r="G25060" s="149"/>
      <c r="H25060" s="148"/>
      <c r="I25060"/>
    </row>
    <row r="25061" spans="1:9" x14ac:dyDescent="0.25">
      <c r="A25061"/>
      <c r="B25061"/>
      <c r="C25061"/>
      <c r="D25061"/>
      <c r="E25061" s="148"/>
      <c r="F25061" s="148"/>
      <c r="G25061" s="149"/>
      <c r="H25061" s="148"/>
      <c r="I25061"/>
    </row>
    <row r="25062" spans="1:9" x14ac:dyDescent="0.25">
      <c r="A25062"/>
      <c r="B25062"/>
      <c r="C25062"/>
      <c r="D25062"/>
      <c r="E25062" s="148"/>
      <c r="F25062" s="148"/>
      <c r="G25062" s="149"/>
      <c r="H25062" s="148"/>
      <c r="I25062"/>
    </row>
    <row r="25063" spans="1:9" x14ac:dyDescent="0.25">
      <c r="A25063"/>
      <c r="B25063"/>
      <c r="C25063"/>
      <c r="D25063"/>
      <c r="E25063" s="148"/>
      <c r="F25063" s="148"/>
      <c r="G25063" s="149"/>
      <c r="H25063" s="148"/>
      <c r="I25063"/>
    </row>
    <row r="25064" spans="1:9" x14ac:dyDescent="0.25">
      <c r="A25064"/>
      <c r="B25064"/>
      <c r="C25064"/>
      <c r="D25064"/>
      <c r="E25064" s="148"/>
      <c r="F25064" s="148"/>
      <c r="G25064" s="149"/>
      <c r="H25064" s="148"/>
      <c r="I25064"/>
    </row>
    <row r="25065" spans="1:9" x14ac:dyDescent="0.25">
      <c r="A25065"/>
      <c r="B25065"/>
      <c r="C25065"/>
      <c r="D25065"/>
      <c r="E25065" s="148"/>
      <c r="F25065" s="148"/>
      <c r="G25065" s="149"/>
      <c r="H25065" s="148"/>
      <c r="I25065"/>
    </row>
    <row r="25066" spans="1:9" x14ac:dyDescent="0.25">
      <c r="A25066"/>
      <c r="B25066"/>
      <c r="C25066"/>
      <c r="D25066"/>
      <c r="E25066" s="148"/>
      <c r="F25066" s="148"/>
      <c r="G25066" s="149"/>
      <c r="H25066" s="148"/>
      <c r="I25066"/>
    </row>
    <row r="25067" spans="1:9" x14ac:dyDescent="0.25">
      <c r="A25067"/>
      <c r="B25067"/>
      <c r="C25067"/>
      <c r="D25067"/>
      <c r="E25067" s="148"/>
      <c r="F25067" s="148"/>
      <c r="G25067" s="149"/>
      <c r="H25067" s="148"/>
      <c r="I25067"/>
    </row>
    <row r="25068" spans="1:9" x14ac:dyDescent="0.25">
      <c r="A25068"/>
      <c r="B25068"/>
      <c r="C25068"/>
      <c r="D25068"/>
      <c r="E25068" s="148"/>
      <c r="F25068" s="148"/>
      <c r="G25068" s="149"/>
      <c r="H25068" s="148"/>
      <c r="I25068"/>
    </row>
    <row r="25069" spans="1:9" x14ac:dyDescent="0.25">
      <c r="A25069"/>
      <c r="B25069"/>
      <c r="C25069"/>
      <c r="D25069"/>
      <c r="E25069" s="148"/>
      <c r="F25069" s="148"/>
      <c r="G25069" s="149"/>
      <c r="H25069" s="148"/>
      <c r="I25069"/>
    </row>
    <row r="25070" spans="1:9" x14ac:dyDescent="0.25">
      <c r="A25070"/>
      <c r="B25070"/>
      <c r="C25070"/>
      <c r="D25070"/>
      <c r="E25070" s="148"/>
      <c r="F25070" s="148"/>
      <c r="G25070" s="149"/>
      <c r="H25070" s="148"/>
      <c r="I25070"/>
    </row>
    <row r="25071" spans="1:9" x14ac:dyDescent="0.25">
      <c r="A25071"/>
      <c r="B25071"/>
      <c r="C25071"/>
      <c r="D25071"/>
      <c r="E25071" s="148"/>
      <c r="F25071" s="148"/>
      <c r="G25071" s="149"/>
      <c r="H25071" s="148"/>
      <c r="I25071"/>
    </row>
    <row r="25072" spans="1:9" x14ac:dyDescent="0.25">
      <c r="A25072"/>
      <c r="B25072"/>
      <c r="C25072"/>
      <c r="D25072"/>
      <c r="E25072" s="148"/>
      <c r="F25072" s="148"/>
      <c r="G25072" s="149"/>
      <c r="H25072" s="148"/>
      <c r="I25072"/>
    </row>
    <row r="25073" spans="1:9" x14ac:dyDescent="0.25">
      <c r="A25073"/>
      <c r="B25073"/>
      <c r="C25073"/>
      <c r="D25073"/>
      <c r="E25073" s="148"/>
      <c r="F25073" s="148"/>
      <c r="G25073" s="149"/>
      <c r="H25073" s="148"/>
      <c r="I25073"/>
    </row>
    <row r="25074" spans="1:9" x14ac:dyDescent="0.25">
      <c r="A25074"/>
      <c r="B25074"/>
      <c r="C25074"/>
      <c r="D25074"/>
      <c r="E25074" s="148"/>
      <c r="F25074" s="148"/>
      <c r="G25074" s="149"/>
      <c r="H25074" s="148"/>
      <c r="I25074"/>
    </row>
    <row r="25075" spans="1:9" x14ac:dyDescent="0.25">
      <c r="A25075"/>
      <c r="B25075"/>
      <c r="C25075"/>
      <c r="D25075"/>
      <c r="E25075" s="148"/>
      <c r="F25075" s="148"/>
      <c r="G25075" s="149"/>
      <c r="H25075" s="148"/>
      <c r="I25075"/>
    </row>
    <row r="25076" spans="1:9" x14ac:dyDescent="0.25">
      <c r="A25076"/>
      <c r="B25076"/>
      <c r="C25076"/>
      <c r="D25076"/>
      <c r="E25076" s="148"/>
      <c r="F25076" s="148"/>
      <c r="G25076" s="149"/>
      <c r="H25076" s="148"/>
      <c r="I25076"/>
    </row>
    <row r="25077" spans="1:9" x14ac:dyDescent="0.25">
      <c r="A25077"/>
      <c r="B25077"/>
      <c r="C25077"/>
      <c r="D25077"/>
      <c r="E25077" s="148"/>
      <c r="F25077" s="148"/>
      <c r="G25077" s="149"/>
      <c r="H25077" s="148"/>
      <c r="I25077"/>
    </row>
    <row r="25078" spans="1:9" x14ac:dyDescent="0.25">
      <c r="A25078"/>
      <c r="B25078"/>
      <c r="C25078"/>
      <c r="D25078"/>
      <c r="E25078" s="148"/>
      <c r="F25078" s="148"/>
      <c r="G25078" s="149"/>
      <c r="H25078" s="148"/>
      <c r="I25078"/>
    </row>
    <row r="25079" spans="1:9" x14ac:dyDescent="0.25">
      <c r="A25079"/>
      <c r="B25079"/>
      <c r="C25079"/>
      <c r="D25079"/>
      <c r="E25079" s="148"/>
      <c r="F25079" s="148"/>
      <c r="G25079" s="149"/>
      <c r="H25079" s="148"/>
      <c r="I25079"/>
    </row>
    <row r="25080" spans="1:9" x14ac:dyDescent="0.25">
      <c r="A25080"/>
      <c r="B25080"/>
      <c r="C25080"/>
      <c r="D25080"/>
      <c r="E25080" s="148"/>
      <c r="F25080" s="148"/>
      <c r="G25080" s="149"/>
      <c r="H25080" s="148"/>
      <c r="I25080"/>
    </row>
    <row r="25081" spans="1:9" x14ac:dyDescent="0.25">
      <c r="A25081"/>
      <c r="B25081"/>
      <c r="C25081"/>
      <c r="D25081"/>
      <c r="E25081" s="148"/>
      <c r="F25081" s="148"/>
      <c r="G25081" s="149"/>
      <c r="H25081" s="148"/>
      <c r="I25081"/>
    </row>
    <row r="25082" spans="1:9" x14ac:dyDescent="0.25">
      <c r="A25082"/>
      <c r="B25082"/>
      <c r="C25082"/>
      <c r="D25082"/>
      <c r="E25082" s="148"/>
      <c r="F25082" s="148"/>
      <c r="G25082" s="149"/>
      <c r="H25082" s="148"/>
      <c r="I25082"/>
    </row>
    <row r="25083" spans="1:9" x14ac:dyDescent="0.25">
      <c r="A25083"/>
      <c r="B25083"/>
      <c r="C25083"/>
      <c r="D25083"/>
      <c r="E25083" s="148"/>
      <c r="F25083" s="148"/>
      <c r="G25083" s="149"/>
      <c r="H25083" s="148"/>
      <c r="I25083"/>
    </row>
    <row r="25084" spans="1:9" x14ac:dyDescent="0.25">
      <c r="A25084"/>
      <c r="B25084"/>
      <c r="C25084"/>
      <c r="D25084"/>
      <c r="E25084" s="148"/>
      <c r="F25084" s="148"/>
      <c r="G25084" s="149"/>
      <c r="H25084" s="148"/>
      <c r="I25084"/>
    </row>
    <row r="25085" spans="1:9" x14ac:dyDescent="0.25">
      <c r="A25085"/>
      <c r="B25085"/>
      <c r="C25085"/>
      <c r="D25085"/>
      <c r="E25085" s="148"/>
      <c r="F25085" s="148"/>
      <c r="G25085" s="149"/>
      <c r="H25085" s="148"/>
      <c r="I25085"/>
    </row>
    <row r="25086" spans="1:9" x14ac:dyDescent="0.25">
      <c r="A25086"/>
      <c r="B25086"/>
      <c r="C25086"/>
      <c r="D25086"/>
      <c r="E25086" s="148"/>
      <c r="F25086" s="148"/>
      <c r="G25086" s="149"/>
      <c r="H25086" s="148"/>
      <c r="I25086"/>
    </row>
    <row r="25087" spans="1:9" x14ac:dyDescent="0.25">
      <c r="A25087"/>
      <c r="B25087"/>
      <c r="C25087"/>
      <c r="D25087"/>
      <c r="E25087" s="148"/>
      <c r="F25087" s="148"/>
      <c r="G25087" s="149"/>
      <c r="H25087" s="148"/>
      <c r="I25087"/>
    </row>
    <row r="25088" spans="1:9" x14ac:dyDescent="0.25">
      <c r="A25088"/>
      <c r="B25088"/>
      <c r="C25088"/>
      <c r="D25088"/>
      <c r="E25088" s="148"/>
      <c r="F25088" s="148"/>
      <c r="G25088" s="149"/>
      <c r="H25088" s="148"/>
      <c r="I25088"/>
    </row>
    <row r="25089" spans="1:9" x14ac:dyDescent="0.25">
      <c r="A25089"/>
      <c r="B25089"/>
      <c r="C25089"/>
      <c r="D25089"/>
      <c r="E25089" s="148"/>
      <c r="F25089" s="148"/>
      <c r="G25089" s="149"/>
      <c r="H25089" s="148"/>
      <c r="I25089"/>
    </row>
    <row r="25090" spans="1:9" x14ac:dyDescent="0.25">
      <c r="A25090"/>
      <c r="B25090"/>
      <c r="C25090"/>
      <c r="D25090"/>
      <c r="E25090" s="148"/>
      <c r="F25090" s="148"/>
      <c r="G25090" s="149"/>
      <c r="H25090" s="148"/>
      <c r="I25090"/>
    </row>
    <row r="25091" spans="1:9" x14ac:dyDescent="0.25">
      <c r="A25091"/>
      <c r="B25091"/>
      <c r="C25091"/>
      <c r="D25091"/>
      <c r="E25091" s="148"/>
      <c r="F25091" s="148"/>
      <c r="G25091" s="149"/>
      <c r="H25091" s="148"/>
      <c r="I25091"/>
    </row>
    <row r="25092" spans="1:9" x14ac:dyDescent="0.25">
      <c r="A25092"/>
      <c r="B25092"/>
      <c r="C25092"/>
      <c r="D25092"/>
      <c r="E25092" s="148"/>
      <c r="F25092" s="148"/>
      <c r="G25092" s="149"/>
      <c r="H25092" s="148"/>
      <c r="I25092"/>
    </row>
    <row r="25093" spans="1:9" x14ac:dyDescent="0.25">
      <c r="A25093"/>
      <c r="B25093"/>
      <c r="C25093"/>
      <c r="D25093"/>
      <c r="E25093" s="148"/>
      <c r="F25093" s="148"/>
      <c r="G25093" s="149"/>
      <c r="H25093" s="148"/>
      <c r="I25093"/>
    </row>
    <row r="25094" spans="1:9" x14ac:dyDescent="0.25">
      <c r="A25094"/>
      <c r="B25094"/>
      <c r="C25094"/>
      <c r="D25094"/>
      <c r="E25094" s="148"/>
      <c r="F25094" s="148"/>
      <c r="G25094" s="149"/>
      <c r="H25094" s="148"/>
      <c r="I25094"/>
    </row>
    <row r="25095" spans="1:9" x14ac:dyDescent="0.25">
      <c r="A25095"/>
      <c r="B25095"/>
      <c r="C25095"/>
      <c r="D25095"/>
      <c r="E25095" s="148"/>
      <c r="F25095" s="148"/>
      <c r="G25095" s="149"/>
      <c r="H25095" s="148"/>
      <c r="I25095"/>
    </row>
    <row r="25096" spans="1:9" x14ac:dyDescent="0.25">
      <c r="A25096"/>
      <c r="B25096"/>
      <c r="C25096"/>
      <c r="D25096"/>
      <c r="E25096" s="148"/>
      <c r="F25096" s="148"/>
      <c r="G25096" s="149"/>
      <c r="H25096" s="148"/>
      <c r="I25096"/>
    </row>
    <row r="25097" spans="1:9" x14ac:dyDescent="0.25">
      <c r="A25097"/>
      <c r="B25097"/>
      <c r="C25097"/>
      <c r="D25097"/>
      <c r="E25097" s="148"/>
      <c r="F25097" s="148"/>
      <c r="G25097" s="149"/>
      <c r="H25097" s="148"/>
      <c r="I25097"/>
    </row>
    <row r="25098" spans="1:9" x14ac:dyDescent="0.25">
      <c r="A25098"/>
      <c r="B25098"/>
      <c r="C25098"/>
      <c r="D25098"/>
      <c r="E25098" s="148"/>
      <c r="F25098" s="148"/>
      <c r="G25098" s="149"/>
      <c r="H25098" s="148"/>
      <c r="I25098"/>
    </row>
    <row r="25099" spans="1:9" x14ac:dyDescent="0.25">
      <c r="A25099"/>
      <c r="B25099"/>
      <c r="C25099"/>
      <c r="D25099"/>
      <c r="E25099" s="148"/>
      <c r="F25099" s="148"/>
      <c r="G25099" s="149"/>
      <c r="H25099" s="148"/>
      <c r="I25099"/>
    </row>
    <row r="25100" spans="1:9" x14ac:dyDescent="0.25">
      <c r="A25100"/>
      <c r="B25100"/>
      <c r="C25100"/>
      <c r="D25100"/>
      <c r="E25100" s="148"/>
      <c r="F25100" s="148"/>
      <c r="G25100" s="149"/>
      <c r="H25100" s="148"/>
      <c r="I25100"/>
    </row>
    <row r="25101" spans="1:9" x14ac:dyDescent="0.25">
      <c r="A25101"/>
      <c r="B25101"/>
      <c r="C25101"/>
      <c r="D25101"/>
      <c r="E25101" s="148"/>
      <c r="F25101" s="148"/>
      <c r="G25101" s="149"/>
      <c r="H25101" s="148"/>
      <c r="I25101"/>
    </row>
    <row r="25102" spans="1:9" x14ac:dyDescent="0.25">
      <c r="A25102"/>
      <c r="B25102"/>
      <c r="C25102"/>
      <c r="D25102"/>
      <c r="E25102" s="148"/>
      <c r="F25102" s="148"/>
      <c r="G25102" s="149"/>
      <c r="H25102" s="148"/>
      <c r="I25102"/>
    </row>
    <row r="25103" spans="1:9" x14ac:dyDescent="0.25">
      <c r="A25103"/>
      <c r="B25103"/>
      <c r="C25103"/>
      <c r="D25103"/>
      <c r="E25103" s="148"/>
      <c r="F25103" s="148"/>
      <c r="G25103" s="149"/>
      <c r="H25103" s="148"/>
      <c r="I25103"/>
    </row>
    <row r="25104" spans="1:9" x14ac:dyDescent="0.25">
      <c r="A25104"/>
      <c r="B25104"/>
      <c r="C25104"/>
      <c r="D25104"/>
      <c r="E25104" s="148"/>
      <c r="F25104" s="148"/>
      <c r="G25104" s="149"/>
      <c r="H25104" s="148"/>
      <c r="I25104"/>
    </row>
    <row r="25105" spans="1:9" x14ac:dyDescent="0.25">
      <c r="A25105"/>
      <c r="B25105"/>
      <c r="C25105"/>
      <c r="D25105"/>
      <c r="E25105" s="148"/>
      <c r="F25105" s="148"/>
      <c r="G25105" s="149"/>
      <c r="H25105" s="148"/>
      <c r="I25105"/>
    </row>
    <row r="25106" spans="1:9" x14ac:dyDescent="0.25">
      <c r="A25106"/>
      <c r="B25106"/>
      <c r="C25106"/>
      <c r="D25106"/>
      <c r="E25106" s="148"/>
      <c r="F25106" s="148"/>
      <c r="G25106" s="149"/>
      <c r="H25106" s="148"/>
      <c r="I25106"/>
    </row>
    <row r="25107" spans="1:9" x14ac:dyDescent="0.25">
      <c r="A25107"/>
      <c r="B25107"/>
      <c r="C25107"/>
      <c r="D25107"/>
      <c r="E25107" s="148"/>
      <c r="F25107" s="148"/>
      <c r="G25107" s="149"/>
      <c r="H25107" s="148"/>
      <c r="I25107"/>
    </row>
    <row r="25108" spans="1:9" x14ac:dyDescent="0.25">
      <c r="A25108"/>
      <c r="B25108"/>
      <c r="C25108"/>
      <c r="D25108"/>
      <c r="E25108" s="148"/>
      <c r="F25108" s="148"/>
      <c r="G25108" s="149"/>
      <c r="H25108" s="148"/>
      <c r="I25108"/>
    </row>
    <row r="25109" spans="1:9" x14ac:dyDescent="0.25">
      <c r="A25109"/>
      <c r="B25109"/>
      <c r="C25109"/>
      <c r="D25109"/>
      <c r="E25109" s="148"/>
      <c r="F25109" s="148"/>
      <c r="G25109" s="149"/>
      <c r="H25109" s="148"/>
      <c r="I25109"/>
    </row>
    <row r="25110" spans="1:9" x14ac:dyDescent="0.25">
      <c r="A25110"/>
      <c r="B25110"/>
      <c r="C25110"/>
      <c r="D25110"/>
      <c r="E25110" s="148"/>
      <c r="F25110" s="148"/>
      <c r="G25110" s="149"/>
      <c r="H25110" s="148"/>
      <c r="I25110"/>
    </row>
    <row r="25111" spans="1:9" x14ac:dyDescent="0.25">
      <c r="A25111"/>
      <c r="B25111"/>
      <c r="C25111"/>
      <c r="D25111"/>
      <c r="E25111" s="148"/>
      <c r="F25111" s="148"/>
      <c r="G25111" s="149"/>
      <c r="H25111" s="148"/>
      <c r="I25111"/>
    </row>
    <row r="25112" spans="1:9" x14ac:dyDescent="0.25">
      <c r="A25112"/>
      <c r="B25112"/>
      <c r="C25112"/>
      <c r="D25112"/>
      <c r="E25112" s="148"/>
      <c r="F25112" s="148"/>
      <c r="G25112" s="149"/>
      <c r="H25112" s="148"/>
      <c r="I25112"/>
    </row>
    <row r="25113" spans="1:9" x14ac:dyDescent="0.25">
      <c r="A25113"/>
      <c r="B25113"/>
      <c r="C25113"/>
      <c r="D25113"/>
      <c r="E25113" s="148"/>
      <c r="F25113" s="148"/>
      <c r="G25113" s="149"/>
      <c r="H25113" s="148"/>
      <c r="I25113"/>
    </row>
    <row r="25114" spans="1:9" x14ac:dyDescent="0.25">
      <c r="A25114"/>
      <c r="B25114"/>
      <c r="C25114"/>
      <c r="D25114"/>
      <c r="E25114" s="148"/>
      <c r="F25114" s="148"/>
      <c r="G25114" s="149"/>
      <c r="H25114" s="148"/>
      <c r="I25114"/>
    </row>
    <row r="25115" spans="1:9" x14ac:dyDescent="0.25">
      <c r="A25115"/>
      <c r="B25115"/>
      <c r="C25115"/>
      <c r="D25115"/>
      <c r="E25115" s="148"/>
      <c r="F25115" s="148"/>
      <c r="G25115" s="149"/>
      <c r="H25115" s="148"/>
      <c r="I25115"/>
    </row>
    <row r="25116" spans="1:9" x14ac:dyDescent="0.25">
      <c r="A25116"/>
      <c r="B25116"/>
      <c r="C25116"/>
      <c r="D25116"/>
      <c r="E25116" s="148"/>
      <c r="F25116" s="148"/>
      <c r="G25116" s="149"/>
      <c r="H25116" s="148"/>
      <c r="I25116"/>
    </row>
    <row r="25117" spans="1:9" x14ac:dyDescent="0.25">
      <c r="A25117"/>
      <c r="B25117"/>
      <c r="C25117"/>
      <c r="D25117"/>
      <c r="E25117" s="148"/>
      <c r="F25117" s="148"/>
      <c r="G25117" s="149"/>
      <c r="H25117" s="148"/>
      <c r="I25117"/>
    </row>
    <row r="25118" spans="1:9" x14ac:dyDescent="0.25">
      <c r="A25118"/>
      <c r="B25118"/>
      <c r="C25118"/>
      <c r="D25118"/>
      <c r="E25118" s="148"/>
      <c r="F25118" s="148"/>
      <c r="G25118" s="149"/>
      <c r="H25118" s="148"/>
      <c r="I25118"/>
    </row>
    <row r="25119" spans="1:9" x14ac:dyDescent="0.25">
      <c r="A25119"/>
      <c r="B25119"/>
      <c r="C25119"/>
      <c r="D25119"/>
      <c r="E25119" s="148"/>
      <c r="F25119" s="148"/>
      <c r="G25119" s="149"/>
      <c r="H25119" s="148"/>
      <c r="I25119"/>
    </row>
    <row r="25120" spans="1:9" x14ac:dyDescent="0.25">
      <c r="A25120"/>
      <c r="B25120"/>
      <c r="C25120"/>
      <c r="D25120"/>
      <c r="E25120" s="148"/>
      <c r="F25120" s="148"/>
      <c r="G25120" s="149"/>
      <c r="H25120" s="148"/>
      <c r="I25120"/>
    </row>
    <row r="25121" spans="1:9" x14ac:dyDescent="0.25">
      <c r="A25121"/>
      <c r="B25121"/>
      <c r="C25121"/>
      <c r="D25121"/>
      <c r="E25121" s="148"/>
      <c r="F25121" s="148"/>
      <c r="G25121" s="149"/>
      <c r="H25121" s="148"/>
      <c r="I25121"/>
    </row>
    <row r="25122" spans="1:9" x14ac:dyDescent="0.25">
      <c r="A25122"/>
      <c r="B25122"/>
      <c r="C25122"/>
      <c r="D25122"/>
      <c r="E25122" s="148"/>
      <c r="F25122" s="148"/>
      <c r="G25122" s="149"/>
      <c r="H25122" s="148"/>
      <c r="I25122"/>
    </row>
    <row r="25123" spans="1:9" x14ac:dyDescent="0.25">
      <c r="A25123"/>
      <c r="B25123"/>
      <c r="C25123"/>
      <c r="D25123"/>
      <c r="E25123" s="148"/>
      <c r="F25123" s="148"/>
      <c r="G25123" s="149"/>
      <c r="H25123" s="148"/>
      <c r="I25123"/>
    </row>
    <row r="25124" spans="1:9" x14ac:dyDescent="0.25">
      <c r="A25124"/>
      <c r="B25124"/>
      <c r="C25124"/>
      <c r="D25124"/>
      <c r="E25124" s="148"/>
      <c r="F25124" s="148"/>
      <c r="G25124" s="149"/>
      <c r="H25124" s="148"/>
      <c r="I25124"/>
    </row>
    <row r="25125" spans="1:9" x14ac:dyDescent="0.25">
      <c r="A25125"/>
      <c r="B25125"/>
      <c r="C25125"/>
      <c r="D25125"/>
      <c r="E25125" s="148"/>
      <c r="F25125" s="148"/>
      <c r="G25125" s="149"/>
      <c r="H25125" s="148"/>
      <c r="I25125"/>
    </row>
    <row r="25126" spans="1:9" x14ac:dyDescent="0.25">
      <c r="A25126"/>
      <c r="B25126"/>
      <c r="C25126"/>
      <c r="D25126"/>
      <c r="E25126" s="148"/>
      <c r="F25126" s="148"/>
      <c r="G25126" s="149"/>
      <c r="H25126" s="148"/>
      <c r="I25126"/>
    </row>
    <row r="25127" spans="1:9" x14ac:dyDescent="0.25">
      <c r="A25127"/>
      <c r="B25127"/>
      <c r="C25127"/>
      <c r="D25127"/>
      <c r="E25127" s="148"/>
      <c r="F25127" s="148"/>
      <c r="G25127" s="149"/>
      <c r="H25127" s="148"/>
      <c r="I25127"/>
    </row>
    <row r="25128" spans="1:9" x14ac:dyDescent="0.25">
      <c r="A25128"/>
      <c r="B25128"/>
      <c r="C25128"/>
      <c r="D25128"/>
      <c r="E25128" s="148"/>
      <c r="F25128" s="148"/>
      <c r="G25128" s="149"/>
      <c r="H25128" s="148"/>
      <c r="I25128"/>
    </row>
    <row r="25129" spans="1:9" x14ac:dyDescent="0.25">
      <c r="A25129"/>
      <c r="B25129"/>
      <c r="C25129"/>
      <c r="D25129"/>
      <c r="E25129" s="148"/>
      <c r="F25129" s="148"/>
      <c r="G25129" s="149"/>
      <c r="H25129" s="148"/>
      <c r="I25129"/>
    </row>
    <row r="25130" spans="1:9" x14ac:dyDescent="0.25">
      <c r="A25130"/>
      <c r="B25130"/>
      <c r="C25130"/>
      <c r="D25130"/>
      <c r="E25130" s="148"/>
      <c r="F25130" s="148"/>
      <c r="G25130" s="149"/>
      <c r="H25130" s="148"/>
      <c r="I25130"/>
    </row>
    <row r="25131" spans="1:9" x14ac:dyDescent="0.25">
      <c r="A25131"/>
      <c r="B25131"/>
      <c r="C25131"/>
      <c r="D25131"/>
      <c r="E25131" s="148"/>
      <c r="F25131" s="148"/>
      <c r="G25131" s="149"/>
      <c r="H25131" s="148"/>
      <c r="I25131"/>
    </row>
    <row r="25132" spans="1:9" x14ac:dyDescent="0.25">
      <c r="A25132"/>
      <c r="B25132"/>
      <c r="C25132"/>
      <c r="D25132"/>
      <c r="E25132" s="148"/>
      <c r="F25132" s="148"/>
      <c r="G25132" s="149"/>
      <c r="H25132" s="148"/>
      <c r="I25132"/>
    </row>
    <row r="25133" spans="1:9" x14ac:dyDescent="0.25">
      <c r="A25133"/>
      <c r="B25133"/>
      <c r="C25133"/>
      <c r="D25133"/>
      <c r="E25133" s="148"/>
      <c r="F25133" s="148"/>
      <c r="G25133" s="149"/>
      <c r="H25133" s="148"/>
      <c r="I25133"/>
    </row>
    <row r="25134" spans="1:9" x14ac:dyDescent="0.25">
      <c r="A25134"/>
      <c r="B25134"/>
      <c r="C25134"/>
      <c r="D25134"/>
      <c r="E25134" s="148"/>
      <c r="F25134" s="148"/>
      <c r="G25134" s="149"/>
      <c r="H25134" s="148"/>
      <c r="I25134"/>
    </row>
    <row r="25135" spans="1:9" x14ac:dyDescent="0.25">
      <c r="A25135"/>
      <c r="B25135"/>
      <c r="C25135"/>
      <c r="D25135"/>
      <c r="E25135" s="148"/>
      <c r="F25135" s="148"/>
      <c r="G25135" s="149"/>
      <c r="H25135" s="148"/>
      <c r="I25135"/>
    </row>
    <row r="25136" spans="1:9" x14ac:dyDescent="0.25">
      <c r="A25136"/>
      <c r="B25136"/>
      <c r="C25136"/>
      <c r="D25136"/>
      <c r="E25136" s="148"/>
      <c r="F25136" s="148"/>
      <c r="G25136" s="149"/>
      <c r="H25136" s="148"/>
      <c r="I25136"/>
    </row>
    <row r="25137" spans="1:9" x14ac:dyDescent="0.25">
      <c r="A25137"/>
      <c r="B25137"/>
      <c r="C25137"/>
      <c r="D25137"/>
      <c r="E25137" s="148"/>
      <c r="F25137" s="148"/>
      <c r="G25137" s="149"/>
      <c r="H25137" s="148"/>
      <c r="I25137"/>
    </row>
    <row r="25138" spans="1:9" x14ac:dyDescent="0.25">
      <c r="A25138"/>
      <c r="B25138"/>
      <c r="C25138"/>
      <c r="D25138"/>
      <c r="E25138" s="148"/>
      <c r="F25138" s="148"/>
      <c r="G25138" s="149"/>
      <c r="H25138" s="148"/>
      <c r="I25138"/>
    </row>
    <row r="25139" spans="1:9" x14ac:dyDescent="0.25">
      <c r="A25139"/>
      <c r="B25139"/>
      <c r="C25139"/>
      <c r="D25139"/>
      <c r="E25139" s="148"/>
      <c r="F25139" s="148"/>
      <c r="G25139" s="149"/>
      <c r="H25139" s="148"/>
      <c r="I25139"/>
    </row>
    <row r="25140" spans="1:9" x14ac:dyDescent="0.25">
      <c r="A25140"/>
      <c r="B25140"/>
      <c r="C25140"/>
      <c r="D25140"/>
      <c r="E25140" s="148"/>
      <c r="F25140" s="148"/>
      <c r="G25140" s="149"/>
      <c r="H25140" s="148"/>
      <c r="I25140"/>
    </row>
    <row r="25141" spans="1:9" x14ac:dyDescent="0.25">
      <c r="A25141"/>
      <c r="B25141"/>
      <c r="C25141"/>
      <c r="D25141"/>
      <c r="E25141" s="148"/>
      <c r="F25141" s="148"/>
      <c r="G25141" s="149"/>
      <c r="H25141" s="148"/>
      <c r="I25141"/>
    </row>
    <row r="25142" spans="1:9" x14ac:dyDescent="0.25">
      <c r="A25142"/>
      <c r="B25142"/>
      <c r="C25142"/>
      <c r="D25142"/>
      <c r="E25142" s="148"/>
      <c r="F25142" s="148"/>
      <c r="G25142" s="149"/>
      <c r="H25142" s="148"/>
      <c r="I25142"/>
    </row>
    <row r="25143" spans="1:9" x14ac:dyDescent="0.25">
      <c r="A25143"/>
      <c r="B25143"/>
      <c r="C25143"/>
      <c r="D25143"/>
      <c r="E25143" s="148"/>
      <c r="F25143" s="148"/>
      <c r="G25143" s="149"/>
      <c r="H25143" s="148"/>
      <c r="I25143"/>
    </row>
    <row r="25144" spans="1:9" x14ac:dyDescent="0.25">
      <c r="A25144"/>
      <c r="B25144"/>
      <c r="C25144"/>
      <c r="D25144"/>
      <c r="E25144" s="148"/>
      <c r="F25144" s="148"/>
      <c r="G25144" s="149"/>
      <c r="H25144" s="148"/>
      <c r="I25144"/>
    </row>
    <row r="25145" spans="1:9" x14ac:dyDescent="0.25">
      <c r="A25145"/>
      <c r="B25145"/>
      <c r="C25145"/>
      <c r="D25145"/>
      <c r="E25145" s="148"/>
      <c r="F25145" s="148"/>
      <c r="G25145" s="149"/>
      <c r="H25145" s="148"/>
      <c r="I25145"/>
    </row>
    <row r="25146" spans="1:9" x14ac:dyDescent="0.25">
      <c r="A25146"/>
      <c r="B25146"/>
      <c r="C25146"/>
      <c r="D25146"/>
      <c r="E25146" s="148"/>
      <c r="F25146" s="148"/>
      <c r="G25146" s="149"/>
      <c r="H25146" s="148"/>
      <c r="I25146"/>
    </row>
    <row r="25147" spans="1:9" x14ac:dyDescent="0.25">
      <c r="A25147"/>
      <c r="B25147"/>
      <c r="C25147"/>
      <c r="D25147"/>
      <c r="E25147" s="148"/>
      <c r="F25147" s="148"/>
      <c r="G25147" s="149"/>
      <c r="H25147" s="148"/>
      <c r="I25147"/>
    </row>
    <row r="25148" spans="1:9" x14ac:dyDescent="0.25">
      <c r="A25148"/>
      <c r="B25148"/>
      <c r="C25148"/>
      <c r="D25148"/>
      <c r="E25148" s="148"/>
      <c r="F25148" s="148"/>
      <c r="G25148" s="149"/>
      <c r="H25148" s="148"/>
      <c r="I25148"/>
    </row>
    <row r="25149" spans="1:9" x14ac:dyDescent="0.25">
      <c r="A25149"/>
      <c r="B25149"/>
      <c r="C25149"/>
      <c r="D25149"/>
      <c r="E25149" s="148"/>
      <c r="F25149" s="148"/>
      <c r="G25149" s="149"/>
      <c r="H25149" s="148"/>
      <c r="I25149"/>
    </row>
    <row r="25150" spans="1:9" x14ac:dyDescent="0.25">
      <c r="A25150"/>
      <c r="B25150"/>
      <c r="C25150"/>
      <c r="D25150"/>
      <c r="E25150" s="148"/>
      <c r="F25150" s="148"/>
      <c r="G25150" s="149"/>
      <c r="H25150" s="148"/>
      <c r="I25150"/>
    </row>
    <row r="25151" spans="1:9" x14ac:dyDescent="0.25">
      <c r="A25151"/>
      <c r="B25151"/>
      <c r="C25151"/>
      <c r="D25151"/>
      <c r="E25151" s="148"/>
      <c r="F25151" s="148"/>
      <c r="G25151" s="149"/>
      <c r="H25151" s="148"/>
      <c r="I25151"/>
    </row>
    <row r="25152" spans="1:9" x14ac:dyDescent="0.25">
      <c r="A25152"/>
      <c r="B25152"/>
      <c r="C25152"/>
      <c r="D25152"/>
      <c r="E25152" s="148"/>
      <c r="F25152" s="148"/>
      <c r="G25152" s="149"/>
      <c r="H25152" s="148"/>
      <c r="I25152"/>
    </row>
    <row r="25153" spans="1:9" x14ac:dyDescent="0.25">
      <c r="A25153"/>
      <c r="B25153"/>
      <c r="C25153"/>
      <c r="D25153"/>
      <c r="E25153" s="148"/>
      <c r="F25153" s="148"/>
      <c r="G25153" s="149"/>
      <c r="H25153" s="148"/>
      <c r="I25153"/>
    </row>
    <row r="25154" spans="1:9" x14ac:dyDescent="0.25">
      <c r="A25154"/>
      <c r="B25154"/>
      <c r="C25154"/>
      <c r="D25154"/>
      <c r="E25154" s="148"/>
      <c r="F25154" s="148"/>
      <c r="G25154" s="149"/>
      <c r="H25154" s="148"/>
      <c r="I25154"/>
    </row>
    <row r="25155" spans="1:9" x14ac:dyDescent="0.25">
      <c r="A25155"/>
      <c r="B25155"/>
      <c r="C25155"/>
      <c r="D25155"/>
      <c r="E25155" s="148"/>
      <c r="F25155" s="148"/>
      <c r="G25155" s="149"/>
      <c r="H25155" s="148"/>
      <c r="I25155"/>
    </row>
    <row r="25156" spans="1:9" x14ac:dyDescent="0.25">
      <c r="A25156"/>
      <c r="B25156"/>
      <c r="C25156"/>
      <c r="D25156"/>
      <c r="E25156" s="148"/>
      <c r="F25156" s="148"/>
      <c r="G25156" s="149"/>
      <c r="H25156" s="148"/>
      <c r="I25156"/>
    </row>
    <row r="25157" spans="1:9" x14ac:dyDescent="0.25">
      <c r="A25157"/>
      <c r="B25157"/>
      <c r="C25157"/>
      <c r="D25157"/>
      <c r="E25157" s="148"/>
      <c r="F25157" s="148"/>
      <c r="G25157" s="149"/>
      <c r="H25157" s="148"/>
      <c r="I25157"/>
    </row>
    <row r="25158" spans="1:9" x14ac:dyDescent="0.25">
      <c r="A25158"/>
      <c r="B25158"/>
      <c r="C25158"/>
      <c r="D25158"/>
      <c r="E25158" s="148"/>
      <c r="F25158" s="148"/>
      <c r="G25158" s="149"/>
      <c r="H25158" s="148"/>
      <c r="I25158"/>
    </row>
    <row r="25159" spans="1:9" x14ac:dyDescent="0.25">
      <c r="A25159"/>
      <c r="B25159"/>
      <c r="C25159"/>
      <c r="D25159"/>
      <c r="E25159" s="148"/>
      <c r="F25159" s="148"/>
      <c r="G25159" s="149"/>
      <c r="H25159" s="148"/>
      <c r="I25159"/>
    </row>
    <row r="25160" spans="1:9" x14ac:dyDescent="0.25">
      <c r="A25160"/>
      <c r="B25160"/>
      <c r="C25160"/>
      <c r="D25160"/>
      <c r="E25160" s="148"/>
      <c r="F25160" s="148"/>
      <c r="G25160" s="149"/>
      <c r="H25160" s="148"/>
      <c r="I25160"/>
    </row>
    <row r="25161" spans="1:9" x14ac:dyDescent="0.25">
      <c r="A25161"/>
      <c r="B25161"/>
      <c r="C25161"/>
      <c r="D25161"/>
      <c r="E25161" s="148"/>
      <c r="F25161" s="148"/>
      <c r="G25161" s="149"/>
      <c r="H25161" s="148"/>
      <c r="I25161"/>
    </row>
    <row r="25162" spans="1:9" x14ac:dyDescent="0.25">
      <c r="A25162"/>
      <c r="B25162"/>
      <c r="C25162"/>
      <c r="D25162"/>
      <c r="E25162" s="148"/>
      <c r="F25162" s="148"/>
      <c r="G25162" s="149"/>
      <c r="H25162" s="148"/>
      <c r="I25162"/>
    </row>
    <row r="25163" spans="1:9" x14ac:dyDescent="0.25">
      <c r="A25163"/>
      <c r="B25163"/>
      <c r="C25163"/>
      <c r="D25163"/>
      <c r="E25163" s="148"/>
      <c r="F25163" s="148"/>
      <c r="G25163" s="149"/>
      <c r="H25163" s="148"/>
      <c r="I25163"/>
    </row>
    <row r="25164" spans="1:9" x14ac:dyDescent="0.25">
      <c r="A25164"/>
      <c r="B25164"/>
      <c r="C25164"/>
      <c r="D25164"/>
      <c r="E25164" s="148"/>
      <c r="F25164" s="148"/>
      <c r="G25164" s="149"/>
      <c r="H25164" s="148"/>
      <c r="I25164"/>
    </row>
    <row r="25165" spans="1:9" x14ac:dyDescent="0.25">
      <c r="A25165"/>
      <c r="B25165"/>
      <c r="C25165"/>
      <c r="D25165"/>
      <c r="E25165" s="148"/>
      <c r="F25165" s="148"/>
      <c r="G25165" s="149"/>
      <c r="H25165" s="148"/>
      <c r="I25165"/>
    </row>
    <row r="25166" spans="1:9" x14ac:dyDescent="0.25">
      <c r="A25166"/>
      <c r="B25166"/>
      <c r="C25166"/>
      <c r="D25166"/>
      <c r="E25166" s="148"/>
      <c r="F25166" s="148"/>
      <c r="G25166" s="149"/>
      <c r="H25166" s="148"/>
      <c r="I25166"/>
    </row>
    <row r="25167" spans="1:9" x14ac:dyDescent="0.25">
      <c r="A25167"/>
      <c r="B25167"/>
      <c r="C25167"/>
      <c r="D25167"/>
      <c r="E25167" s="148"/>
      <c r="F25167" s="148"/>
      <c r="G25167" s="149"/>
      <c r="H25167" s="148"/>
      <c r="I25167"/>
    </row>
    <row r="25168" spans="1:9" x14ac:dyDescent="0.25">
      <c r="A25168"/>
      <c r="B25168"/>
      <c r="C25168"/>
      <c r="D25168"/>
      <c r="E25168" s="148"/>
      <c r="F25168" s="148"/>
      <c r="G25168" s="149"/>
      <c r="H25168" s="148"/>
      <c r="I25168"/>
    </row>
    <row r="25169" spans="1:9" x14ac:dyDescent="0.25">
      <c r="A25169"/>
      <c r="B25169"/>
      <c r="C25169"/>
      <c r="D25169"/>
      <c r="E25169" s="148"/>
      <c r="F25169" s="148"/>
      <c r="G25169" s="149"/>
      <c r="H25169" s="148"/>
      <c r="I25169"/>
    </row>
    <row r="25170" spans="1:9" x14ac:dyDescent="0.25">
      <c r="A25170"/>
      <c r="B25170"/>
      <c r="C25170"/>
      <c r="D25170"/>
      <c r="E25170" s="148"/>
      <c r="F25170" s="148"/>
      <c r="G25170" s="149"/>
      <c r="H25170" s="148"/>
      <c r="I25170"/>
    </row>
    <row r="25171" spans="1:9" x14ac:dyDescent="0.25">
      <c r="A25171"/>
      <c r="B25171"/>
      <c r="C25171"/>
      <c r="D25171"/>
      <c r="E25171" s="148"/>
      <c r="F25171" s="148"/>
      <c r="G25171" s="149"/>
      <c r="H25171" s="148"/>
      <c r="I25171"/>
    </row>
    <row r="25172" spans="1:9" x14ac:dyDescent="0.25">
      <c r="A25172"/>
      <c r="B25172"/>
      <c r="C25172"/>
      <c r="D25172"/>
      <c r="E25172" s="148"/>
      <c r="F25172" s="148"/>
      <c r="G25172" s="149"/>
      <c r="H25172" s="148"/>
      <c r="I25172"/>
    </row>
    <row r="25173" spans="1:9" x14ac:dyDescent="0.25">
      <c r="A25173"/>
      <c r="B25173"/>
      <c r="C25173"/>
      <c r="D25173"/>
      <c r="E25173" s="148"/>
      <c r="F25173" s="148"/>
      <c r="G25173" s="149"/>
      <c r="H25173" s="148"/>
      <c r="I25173"/>
    </row>
    <row r="25174" spans="1:9" x14ac:dyDescent="0.25">
      <c r="A25174"/>
      <c r="B25174"/>
      <c r="C25174"/>
      <c r="D25174"/>
      <c r="E25174" s="148"/>
      <c r="F25174" s="148"/>
      <c r="G25174" s="149"/>
      <c r="H25174" s="148"/>
      <c r="I25174"/>
    </row>
    <row r="25175" spans="1:9" x14ac:dyDescent="0.25">
      <c r="A25175"/>
      <c r="B25175"/>
      <c r="C25175"/>
      <c r="D25175"/>
      <c r="E25175" s="148"/>
      <c r="F25175" s="148"/>
      <c r="G25175" s="149"/>
      <c r="H25175" s="148"/>
      <c r="I25175"/>
    </row>
    <row r="25176" spans="1:9" x14ac:dyDescent="0.25">
      <c r="A25176"/>
      <c r="B25176"/>
      <c r="C25176"/>
      <c r="D25176"/>
      <c r="E25176" s="148"/>
      <c r="F25176" s="148"/>
      <c r="G25176" s="149"/>
      <c r="H25176" s="148"/>
      <c r="I25176"/>
    </row>
    <row r="25177" spans="1:9" x14ac:dyDescent="0.25">
      <c r="A25177"/>
      <c r="B25177"/>
      <c r="C25177"/>
      <c r="D25177"/>
      <c r="E25177" s="148"/>
      <c r="F25177" s="148"/>
      <c r="G25177" s="149"/>
      <c r="H25177" s="148"/>
      <c r="I25177"/>
    </row>
    <row r="25178" spans="1:9" x14ac:dyDescent="0.25">
      <c r="A25178"/>
      <c r="B25178"/>
      <c r="C25178"/>
      <c r="D25178"/>
      <c r="E25178" s="148"/>
      <c r="F25178" s="148"/>
      <c r="G25178" s="149"/>
      <c r="H25178" s="148"/>
      <c r="I25178"/>
    </row>
    <row r="25179" spans="1:9" x14ac:dyDescent="0.25">
      <c r="A25179"/>
      <c r="B25179"/>
      <c r="C25179"/>
      <c r="D25179"/>
      <c r="E25179" s="148"/>
      <c r="F25179" s="148"/>
      <c r="G25179" s="149"/>
      <c r="H25179" s="148"/>
      <c r="I25179"/>
    </row>
    <row r="25180" spans="1:9" x14ac:dyDescent="0.25">
      <c r="A25180"/>
      <c r="B25180"/>
      <c r="C25180"/>
      <c r="D25180"/>
      <c r="E25180" s="148"/>
      <c r="F25180" s="148"/>
      <c r="G25180" s="149"/>
      <c r="H25180" s="148"/>
      <c r="I25180"/>
    </row>
    <row r="25181" spans="1:9" x14ac:dyDescent="0.25">
      <c r="A25181"/>
      <c r="B25181"/>
      <c r="C25181"/>
      <c r="D25181"/>
      <c r="E25181" s="148"/>
      <c r="F25181" s="148"/>
      <c r="G25181" s="149"/>
      <c r="H25181" s="148"/>
      <c r="I25181"/>
    </row>
    <row r="25182" spans="1:9" x14ac:dyDescent="0.25">
      <c r="A25182"/>
      <c r="B25182"/>
      <c r="C25182"/>
      <c r="D25182"/>
      <c r="E25182" s="148"/>
      <c r="F25182" s="148"/>
      <c r="G25182" s="149"/>
      <c r="H25182" s="148"/>
      <c r="I25182"/>
    </row>
    <row r="25183" spans="1:9" x14ac:dyDescent="0.25">
      <c r="A25183"/>
      <c r="B25183"/>
      <c r="C25183"/>
      <c r="D25183"/>
      <c r="E25183" s="148"/>
      <c r="F25183" s="148"/>
      <c r="G25183" s="149"/>
      <c r="H25183" s="148"/>
      <c r="I25183"/>
    </row>
    <row r="25184" spans="1:9" x14ac:dyDescent="0.25">
      <c r="A25184"/>
      <c r="B25184"/>
      <c r="C25184"/>
      <c r="D25184"/>
      <c r="E25184" s="148"/>
      <c r="F25184" s="148"/>
      <c r="G25184" s="149"/>
      <c r="H25184" s="148"/>
      <c r="I25184"/>
    </row>
    <row r="25185" spans="1:9" x14ac:dyDescent="0.25">
      <c r="A25185"/>
      <c r="B25185"/>
      <c r="C25185"/>
      <c r="D25185"/>
      <c r="E25185" s="148"/>
      <c r="F25185" s="148"/>
      <c r="G25185" s="149"/>
      <c r="H25185" s="148"/>
      <c r="I25185"/>
    </row>
    <row r="25186" spans="1:9" x14ac:dyDescent="0.25">
      <c r="A25186"/>
      <c r="B25186"/>
      <c r="C25186"/>
      <c r="D25186"/>
      <c r="E25186" s="148"/>
      <c r="F25186" s="148"/>
      <c r="G25186" s="149"/>
      <c r="H25186" s="148"/>
      <c r="I25186"/>
    </row>
    <row r="25187" spans="1:9" x14ac:dyDescent="0.25">
      <c r="A25187"/>
      <c r="B25187"/>
      <c r="C25187"/>
      <c r="D25187"/>
      <c r="E25187" s="148"/>
      <c r="F25187" s="148"/>
      <c r="G25187" s="149"/>
      <c r="H25187" s="148"/>
      <c r="I25187"/>
    </row>
    <row r="25188" spans="1:9" x14ac:dyDescent="0.25">
      <c r="A25188"/>
      <c r="B25188"/>
      <c r="C25188"/>
      <c r="D25188"/>
      <c r="E25188" s="148"/>
      <c r="F25188" s="148"/>
      <c r="G25188" s="149"/>
      <c r="H25188" s="148"/>
      <c r="I25188"/>
    </row>
    <row r="25189" spans="1:9" x14ac:dyDescent="0.25">
      <c r="A25189"/>
      <c r="B25189"/>
      <c r="C25189"/>
      <c r="D25189"/>
      <c r="E25189" s="148"/>
      <c r="F25189" s="148"/>
      <c r="G25189" s="149"/>
      <c r="H25189" s="148"/>
      <c r="I25189"/>
    </row>
    <row r="25190" spans="1:9" x14ac:dyDescent="0.25">
      <c r="A25190"/>
      <c r="B25190"/>
      <c r="C25190"/>
      <c r="D25190"/>
      <c r="E25190" s="148"/>
      <c r="F25190" s="148"/>
      <c r="G25190" s="149"/>
      <c r="H25190" s="148"/>
      <c r="I25190"/>
    </row>
    <row r="25191" spans="1:9" x14ac:dyDescent="0.25">
      <c r="A25191"/>
      <c r="B25191"/>
      <c r="C25191"/>
      <c r="D25191"/>
      <c r="E25191" s="148"/>
      <c r="F25191" s="148"/>
      <c r="G25191" s="149"/>
      <c r="H25191" s="148"/>
      <c r="I25191"/>
    </row>
    <row r="25192" spans="1:9" x14ac:dyDescent="0.25">
      <c r="A25192"/>
      <c r="B25192"/>
      <c r="C25192"/>
      <c r="D25192"/>
      <c r="E25192" s="148"/>
      <c r="F25192" s="148"/>
      <c r="G25192" s="149"/>
      <c r="H25192" s="148"/>
      <c r="I25192"/>
    </row>
    <row r="25193" spans="1:9" x14ac:dyDescent="0.25">
      <c r="A25193"/>
      <c r="B25193"/>
      <c r="C25193"/>
      <c r="D25193"/>
      <c r="E25193" s="148"/>
      <c r="F25193" s="148"/>
      <c r="G25193" s="149"/>
      <c r="H25193" s="148"/>
      <c r="I25193"/>
    </row>
    <row r="25194" spans="1:9" x14ac:dyDescent="0.25">
      <c r="A25194"/>
      <c r="B25194"/>
      <c r="C25194"/>
      <c r="D25194"/>
      <c r="E25194" s="148"/>
      <c r="F25194" s="148"/>
      <c r="G25194" s="149"/>
      <c r="H25194" s="148"/>
      <c r="I25194"/>
    </row>
    <row r="25195" spans="1:9" x14ac:dyDescent="0.25">
      <c r="A25195"/>
      <c r="B25195"/>
      <c r="C25195"/>
      <c r="D25195"/>
      <c r="E25195" s="148"/>
      <c r="F25195" s="148"/>
      <c r="G25195" s="149"/>
      <c r="H25195" s="148"/>
      <c r="I25195"/>
    </row>
    <row r="25196" spans="1:9" x14ac:dyDescent="0.25">
      <c r="A25196"/>
      <c r="B25196"/>
      <c r="C25196"/>
      <c r="D25196"/>
      <c r="E25196" s="148"/>
      <c r="F25196" s="148"/>
      <c r="G25196" s="149"/>
      <c r="H25196" s="148"/>
      <c r="I25196"/>
    </row>
    <row r="25197" spans="1:9" x14ac:dyDescent="0.25">
      <c r="A25197"/>
      <c r="B25197"/>
      <c r="C25197"/>
      <c r="D25197"/>
      <c r="E25197" s="148"/>
      <c r="F25197" s="148"/>
      <c r="G25197" s="149"/>
      <c r="H25197" s="148"/>
      <c r="I25197"/>
    </row>
    <row r="25198" spans="1:9" x14ac:dyDescent="0.25">
      <c r="A25198"/>
      <c r="B25198"/>
      <c r="C25198"/>
      <c r="D25198"/>
      <c r="E25198" s="148"/>
      <c r="F25198" s="148"/>
      <c r="G25198" s="149"/>
      <c r="H25198" s="148"/>
      <c r="I25198"/>
    </row>
    <row r="25199" spans="1:9" x14ac:dyDescent="0.25">
      <c r="A25199"/>
      <c r="B25199"/>
      <c r="C25199"/>
      <c r="D25199"/>
      <c r="E25199" s="148"/>
      <c r="F25199" s="148"/>
      <c r="G25199" s="149"/>
      <c r="H25199" s="148"/>
      <c r="I25199"/>
    </row>
    <row r="25200" spans="1:9" x14ac:dyDescent="0.25">
      <c r="A25200"/>
      <c r="B25200"/>
      <c r="C25200"/>
      <c r="D25200"/>
      <c r="E25200" s="148"/>
      <c r="F25200" s="148"/>
      <c r="G25200" s="149"/>
      <c r="H25200" s="148"/>
      <c r="I25200"/>
    </row>
    <row r="25201" spans="1:9" x14ac:dyDescent="0.25">
      <c r="A25201"/>
      <c r="B25201"/>
      <c r="C25201"/>
      <c r="D25201"/>
      <c r="E25201" s="148"/>
      <c r="F25201" s="148"/>
      <c r="G25201" s="149"/>
      <c r="H25201" s="148"/>
      <c r="I25201"/>
    </row>
    <row r="25202" spans="1:9" x14ac:dyDescent="0.25">
      <c r="A25202"/>
      <c r="B25202"/>
      <c r="C25202"/>
      <c r="D25202"/>
      <c r="E25202" s="148"/>
      <c r="F25202" s="148"/>
      <c r="G25202" s="149"/>
      <c r="H25202" s="148"/>
      <c r="I25202"/>
    </row>
    <row r="25203" spans="1:9" x14ac:dyDescent="0.25">
      <c r="A25203"/>
      <c r="B25203"/>
      <c r="C25203"/>
      <c r="D25203"/>
      <c r="E25203" s="148"/>
      <c r="F25203" s="148"/>
      <c r="G25203" s="149"/>
      <c r="H25203" s="148"/>
      <c r="I25203"/>
    </row>
    <row r="25204" spans="1:9" x14ac:dyDescent="0.25">
      <c r="A25204"/>
      <c r="B25204"/>
      <c r="C25204"/>
      <c r="D25204"/>
      <c r="E25204" s="148"/>
      <c r="F25204" s="148"/>
      <c r="G25204" s="149"/>
      <c r="H25204" s="148"/>
      <c r="I25204"/>
    </row>
    <row r="25205" spans="1:9" x14ac:dyDescent="0.25">
      <c r="A25205"/>
      <c r="B25205"/>
      <c r="C25205"/>
      <c r="D25205"/>
      <c r="E25205" s="148"/>
      <c r="F25205" s="148"/>
      <c r="G25205" s="149"/>
      <c r="H25205" s="148"/>
      <c r="I25205"/>
    </row>
    <row r="25206" spans="1:9" x14ac:dyDescent="0.25">
      <c r="A25206"/>
      <c r="B25206"/>
      <c r="C25206"/>
      <c r="D25206"/>
      <c r="E25206" s="148"/>
      <c r="F25206" s="148"/>
      <c r="G25206" s="149"/>
      <c r="H25206" s="148"/>
      <c r="I25206"/>
    </row>
    <row r="25207" spans="1:9" x14ac:dyDescent="0.25">
      <c r="A25207"/>
      <c r="B25207"/>
      <c r="C25207"/>
      <c r="D25207"/>
      <c r="E25207" s="148"/>
      <c r="F25207" s="148"/>
      <c r="G25207" s="149"/>
      <c r="H25207" s="148"/>
      <c r="I25207"/>
    </row>
    <row r="25208" spans="1:9" x14ac:dyDescent="0.25">
      <c r="A25208"/>
      <c r="B25208"/>
      <c r="C25208"/>
      <c r="D25208"/>
      <c r="E25208" s="148"/>
      <c r="F25208" s="148"/>
      <c r="G25208" s="149"/>
      <c r="H25208" s="148"/>
      <c r="I25208"/>
    </row>
    <row r="25209" spans="1:9" x14ac:dyDescent="0.25">
      <c r="A25209"/>
      <c r="B25209"/>
      <c r="C25209"/>
      <c r="D25209"/>
      <c r="E25209" s="148"/>
      <c r="F25209" s="148"/>
      <c r="G25209" s="149"/>
      <c r="H25209" s="148"/>
      <c r="I25209"/>
    </row>
    <row r="25210" spans="1:9" x14ac:dyDescent="0.25">
      <c r="A25210"/>
      <c r="B25210"/>
      <c r="C25210"/>
      <c r="D25210"/>
      <c r="E25210" s="148"/>
      <c r="F25210" s="148"/>
      <c r="G25210" s="149"/>
      <c r="H25210" s="148"/>
      <c r="I25210"/>
    </row>
    <row r="25211" spans="1:9" x14ac:dyDescent="0.25">
      <c r="A25211"/>
      <c r="B25211"/>
      <c r="C25211"/>
      <c r="D25211"/>
      <c r="E25211" s="148"/>
      <c r="F25211" s="148"/>
      <c r="G25211" s="149"/>
      <c r="H25211" s="148"/>
      <c r="I25211"/>
    </row>
    <row r="25212" spans="1:9" x14ac:dyDescent="0.25">
      <c r="A25212"/>
      <c r="B25212"/>
      <c r="C25212"/>
      <c r="D25212"/>
      <c r="E25212" s="148"/>
      <c r="F25212" s="148"/>
      <c r="G25212" s="149"/>
      <c r="H25212" s="148"/>
      <c r="I25212"/>
    </row>
    <row r="25213" spans="1:9" x14ac:dyDescent="0.25">
      <c r="A25213"/>
      <c r="B25213"/>
      <c r="C25213"/>
      <c r="D25213"/>
      <c r="E25213" s="148"/>
      <c r="F25213" s="148"/>
      <c r="G25213" s="149"/>
      <c r="H25213" s="148"/>
      <c r="I25213"/>
    </row>
    <row r="25214" spans="1:9" x14ac:dyDescent="0.25">
      <c r="A25214"/>
      <c r="B25214"/>
      <c r="C25214"/>
      <c r="D25214"/>
      <c r="E25214" s="148"/>
      <c r="F25214" s="148"/>
      <c r="G25214" s="149"/>
      <c r="H25214" s="148"/>
      <c r="I25214"/>
    </row>
    <row r="25215" spans="1:9" x14ac:dyDescent="0.25">
      <c r="A25215"/>
      <c r="B25215"/>
      <c r="C25215"/>
      <c r="D25215"/>
      <c r="E25215" s="148"/>
      <c r="F25215" s="148"/>
      <c r="G25215" s="149"/>
      <c r="H25215" s="148"/>
      <c r="I25215"/>
    </row>
    <row r="25216" spans="1:9" x14ac:dyDescent="0.25">
      <c r="A25216"/>
      <c r="B25216"/>
      <c r="C25216"/>
      <c r="D25216"/>
      <c r="E25216" s="148"/>
      <c r="F25216" s="148"/>
      <c r="G25216" s="149"/>
      <c r="H25216" s="148"/>
      <c r="I25216"/>
    </row>
    <row r="25217" spans="1:9" x14ac:dyDescent="0.25">
      <c r="A25217"/>
      <c r="B25217"/>
      <c r="C25217"/>
      <c r="D25217"/>
      <c r="E25217" s="148"/>
      <c r="F25217" s="148"/>
      <c r="G25217" s="149"/>
      <c r="H25217" s="148"/>
      <c r="I25217"/>
    </row>
    <row r="25218" spans="1:9" x14ac:dyDescent="0.25">
      <c r="A25218"/>
      <c r="B25218"/>
      <c r="C25218"/>
      <c r="D25218"/>
      <c r="E25218" s="148"/>
      <c r="F25218" s="148"/>
      <c r="G25218" s="149"/>
      <c r="H25218" s="148"/>
      <c r="I25218"/>
    </row>
    <row r="25219" spans="1:9" x14ac:dyDescent="0.25">
      <c r="A25219"/>
      <c r="B25219"/>
      <c r="C25219"/>
      <c r="D25219"/>
      <c r="E25219" s="148"/>
      <c r="F25219" s="148"/>
      <c r="G25219" s="149"/>
      <c r="H25219" s="148"/>
      <c r="I25219"/>
    </row>
    <row r="25220" spans="1:9" x14ac:dyDescent="0.25">
      <c r="A25220"/>
      <c r="B25220"/>
      <c r="C25220"/>
      <c r="D25220"/>
      <c r="E25220" s="148"/>
      <c r="F25220" s="148"/>
      <c r="G25220" s="149"/>
      <c r="H25220" s="148"/>
      <c r="I25220"/>
    </row>
    <row r="25221" spans="1:9" x14ac:dyDescent="0.25">
      <c r="A25221"/>
      <c r="B25221"/>
      <c r="C25221"/>
      <c r="D25221"/>
      <c r="E25221" s="148"/>
      <c r="F25221" s="148"/>
      <c r="G25221" s="149"/>
      <c r="H25221" s="148"/>
      <c r="I25221"/>
    </row>
    <row r="25222" spans="1:9" x14ac:dyDescent="0.25">
      <c r="A25222"/>
      <c r="B25222"/>
      <c r="C25222"/>
      <c r="D25222"/>
      <c r="E25222" s="148"/>
      <c r="F25222" s="148"/>
      <c r="G25222" s="149"/>
      <c r="H25222" s="148"/>
      <c r="I25222"/>
    </row>
    <row r="25223" spans="1:9" x14ac:dyDescent="0.25">
      <c r="A25223"/>
      <c r="B25223"/>
      <c r="C25223"/>
      <c r="D25223"/>
      <c r="E25223" s="148"/>
      <c r="F25223" s="148"/>
      <c r="G25223" s="149"/>
      <c r="H25223" s="148"/>
      <c r="I25223"/>
    </row>
    <row r="25224" spans="1:9" x14ac:dyDescent="0.25">
      <c r="A25224"/>
      <c r="B25224"/>
      <c r="C25224"/>
      <c r="D25224"/>
      <c r="E25224" s="148"/>
      <c r="F25224" s="148"/>
      <c r="G25224" s="149"/>
      <c r="H25224" s="148"/>
      <c r="I25224"/>
    </row>
    <row r="25225" spans="1:9" x14ac:dyDescent="0.25">
      <c r="A25225"/>
      <c r="B25225"/>
      <c r="C25225"/>
      <c r="D25225"/>
      <c r="E25225" s="148"/>
      <c r="F25225" s="148"/>
      <c r="G25225" s="149"/>
      <c r="H25225" s="148"/>
      <c r="I25225"/>
    </row>
    <row r="25226" spans="1:9" x14ac:dyDescent="0.25">
      <c r="A25226"/>
      <c r="B25226"/>
      <c r="C25226"/>
      <c r="D25226"/>
      <c r="E25226" s="148"/>
      <c r="F25226" s="148"/>
      <c r="G25226" s="149"/>
      <c r="H25226" s="148"/>
      <c r="I25226"/>
    </row>
    <row r="25227" spans="1:9" x14ac:dyDescent="0.25">
      <c r="A25227"/>
      <c r="B25227"/>
      <c r="C25227"/>
      <c r="D25227"/>
      <c r="E25227" s="148"/>
      <c r="F25227" s="148"/>
      <c r="G25227" s="149"/>
      <c r="H25227" s="148"/>
      <c r="I25227"/>
    </row>
    <row r="25228" spans="1:9" x14ac:dyDescent="0.25">
      <c r="A25228"/>
      <c r="B25228"/>
      <c r="C25228"/>
      <c r="D25228"/>
      <c r="E25228" s="148"/>
      <c r="F25228" s="148"/>
      <c r="G25228" s="149"/>
      <c r="H25228" s="148"/>
      <c r="I25228"/>
    </row>
    <row r="25229" spans="1:9" x14ac:dyDescent="0.25">
      <c r="A25229"/>
      <c r="B25229"/>
      <c r="C25229"/>
      <c r="D25229"/>
      <c r="E25229" s="148"/>
      <c r="F25229" s="148"/>
      <c r="G25229" s="149"/>
      <c r="H25229" s="148"/>
      <c r="I25229"/>
    </row>
    <row r="25230" spans="1:9" x14ac:dyDescent="0.25">
      <c r="A25230"/>
      <c r="B25230"/>
      <c r="C25230"/>
      <c r="D25230"/>
      <c r="E25230" s="148"/>
      <c r="F25230" s="148"/>
      <c r="G25230" s="149"/>
      <c r="H25230" s="148"/>
      <c r="I25230"/>
    </row>
    <row r="25231" spans="1:9" x14ac:dyDescent="0.25">
      <c r="A25231"/>
      <c r="B25231"/>
      <c r="C25231"/>
      <c r="D25231"/>
      <c r="E25231" s="148"/>
      <c r="F25231" s="148"/>
      <c r="G25231" s="149"/>
      <c r="H25231" s="148"/>
      <c r="I25231"/>
    </row>
    <row r="25232" spans="1:9" x14ac:dyDescent="0.25">
      <c r="A25232"/>
      <c r="B25232"/>
      <c r="C25232"/>
      <c r="D25232"/>
      <c r="E25232" s="148"/>
      <c r="F25232" s="148"/>
      <c r="G25232" s="149"/>
      <c r="H25232" s="148"/>
      <c r="I25232"/>
    </row>
    <row r="25233" spans="1:9" x14ac:dyDescent="0.25">
      <c r="A25233"/>
      <c r="B25233"/>
      <c r="C25233"/>
      <c r="D25233"/>
      <c r="E25233" s="148"/>
      <c r="F25233" s="148"/>
      <c r="G25233" s="149"/>
      <c r="H25233" s="148"/>
      <c r="I25233"/>
    </row>
    <row r="25234" spans="1:9" x14ac:dyDescent="0.25">
      <c r="A25234"/>
      <c r="B25234"/>
      <c r="C25234"/>
      <c r="D25234"/>
      <c r="E25234" s="148"/>
      <c r="F25234" s="148"/>
      <c r="G25234" s="149"/>
      <c r="H25234" s="148"/>
      <c r="I25234"/>
    </row>
    <row r="25235" spans="1:9" x14ac:dyDescent="0.25">
      <c r="A25235"/>
      <c r="B25235"/>
      <c r="C25235"/>
      <c r="D25235"/>
      <c r="E25235" s="148"/>
      <c r="F25235" s="148"/>
      <c r="G25235" s="149"/>
      <c r="H25235" s="148"/>
      <c r="I25235"/>
    </row>
    <row r="25236" spans="1:9" x14ac:dyDescent="0.25">
      <c r="A25236"/>
      <c r="B25236"/>
      <c r="C25236"/>
      <c r="D25236"/>
      <c r="E25236" s="148"/>
      <c r="F25236" s="148"/>
      <c r="G25236" s="149"/>
      <c r="H25236" s="148"/>
      <c r="I25236"/>
    </row>
    <row r="25237" spans="1:9" x14ac:dyDescent="0.25">
      <c r="A25237"/>
      <c r="B25237"/>
      <c r="C25237"/>
      <c r="D25237"/>
      <c r="E25237" s="148"/>
      <c r="F25237" s="148"/>
      <c r="G25237" s="149"/>
      <c r="H25237" s="148"/>
      <c r="I25237"/>
    </row>
    <row r="25238" spans="1:9" x14ac:dyDescent="0.25">
      <c r="A25238"/>
      <c r="B25238"/>
      <c r="C25238"/>
      <c r="D25238"/>
      <c r="E25238" s="148"/>
      <c r="F25238" s="148"/>
      <c r="G25238" s="149"/>
      <c r="H25238" s="148"/>
      <c r="I25238"/>
    </row>
    <row r="25239" spans="1:9" x14ac:dyDescent="0.25">
      <c r="A25239"/>
      <c r="B25239"/>
      <c r="C25239"/>
      <c r="D25239"/>
      <c r="E25239" s="148"/>
      <c r="F25239" s="148"/>
      <c r="G25239" s="149"/>
      <c r="H25239" s="148"/>
      <c r="I25239"/>
    </row>
    <row r="25240" spans="1:9" x14ac:dyDescent="0.25">
      <c r="A25240"/>
      <c r="B25240"/>
      <c r="C25240"/>
      <c r="D25240"/>
      <c r="E25240" s="148"/>
      <c r="F25240" s="148"/>
      <c r="G25240" s="149"/>
      <c r="H25240" s="148"/>
      <c r="I25240"/>
    </row>
    <row r="25241" spans="1:9" x14ac:dyDescent="0.25">
      <c r="A25241"/>
      <c r="B25241"/>
      <c r="C25241"/>
      <c r="D25241"/>
      <c r="E25241" s="148"/>
      <c r="F25241" s="148"/>
      <c r="G25241" s="149"/>
      <c r="H25241" s="148"/>
      <c r="I25241"/>
    </row>
    <row r="25242" spans="1:9" x14ac:dyDescent="0.25">
      <c r="A25242"/>
      <c r="B25242"/>
      <c r="C25242"/>
      <c r="D25242"/>
      <c r="E25242" s="148"/>
      <c r="F25242" s="148"/>
      <c r="G25242" s="149"/>
      <c r="H25242" s="148"/>
      <c r="I25242"/>
    </row>
    <row r="25243" spans="1:9" x14ac:dyDescent="0.25">
      <c r="A25243"/>
      <c r="B25243"/>
      <c r="C25243"/>
      <c r="D25243"/>
      <c r="E25243" s="148"/>
      <c r="F25243" s="148"/>
      <c r="G25243" s="149"/>
      <c r="H25243" s="148"/>
      <c r="I25243"/>
    </row>
    <row r="25244" spans="1:9" x14ac:dyDescent="0.25">
      <c r="A25244"/>
      <c r="B25244"/>
      <c r="C25244"/>
      <c r="D25244"/>
      <c r="E25244" s="148"/>
      <c r="F25244" s="148"/>
      <c r="G25244" s="149"/>
      <c r="H25244" s="148"/>
      <c r="I25244"/>
    </row>
    <row r="25245" spans="1:9" x14ac:dyDescent="0.25">
      <c r="A25245"/>
      <c r="B25245"/>
      <c r="C25245"/>
      <c r="D25245"/>
      <c r="E25245" s="148"/>
      <c r="F25245" s="148"/>
      <c r="G25245" s="149"/>
      <c r="H25245" s="148"/>
      <c r="I25245"/>
    </row>
    <row r="25246" spans="1:9" x14ac:dyDescent="0.25">
      <c r="A25246"/>
      <c r="B25246"/>
      <c r="C25246"/>
      <c r="D25246"/>
      <c r="E25246" s="148"/>
      <c r="F25246" s="148"/>
      <c r="G25246" s="149"/>
      <c r="H25246" s="148"/>
      <c r="I25246"/>
    </row>
    <row r="25247" spans="1:9" x14ac:dyDescent="0.25">
      <c r="A25247"/>
      <c r="B25247"/>
      <c r="C25247"/>
      <c r="D25247"/>
      <c r="E25247" s="148"/>
      <c r="F25247" s="148"/>
      <c r="G25247" s="149"/>
      <c r="H25247" s="148"/>
      <c r="I25247"/>
    </row>
    <row r="25248" spans="1:9" x14ac:dyDescent="0.25">
      <c r="A25248"/>
      <c r="B25248"/>
      <c r="C25248"/>
      <c r="D25248"/>
      <c r="E25248" s="148"/>
      <c r="F25248" s="148"/>
      <c r="G25248" s="149"/>
      <c r="H25248" s="148"/>
      <c r="I25248"/>
    </row>
    <row r="25249" spans="1:9" x14ac:dyDescent="0.25">
      <c r="A25249"/>
      <c r="B25249"/>
      <c r="C25249"/>
      <c r="D25249"/>
      <c r="E25249" s="148"/>
      <c r="F25249" s="148"/>
      <c r="G25249" s="149"/>
      <c r="H25249" s="148"/>
      <c r="I25249"/>
    </row>
    <row r="25250" spans="1:9" x14ac:dyDescent="0.25">
      <c r="A25250"/>
      <c r="B25250"/>
      <c r="C25250"/>
      <c r="D25250"/>
      <c r="E25250" s="148"/>
      <c r="F25250" s="148"/>
      <c r="G25250" s="149"/>
      <c r="H25250" s="148"/>
      <c r="I25250"/>
    </row>
    <row r="25251" spans="1:9" x14ac:dyDescent="0.25">
      <c r="A25251"/>
      <c r="B25251"/>
      <c r="C25251"/>
      <c r="D25251"/>
      <c r="E25251" s="148"/>
      <c r="F25251" s="148"/>
      <c r="G25251" s="149"/>
      <c r="H25251" s="148"/>
      <c r="I25251"/>
    </row>
    <row r="25252" spans="1:9" x14ac:dyDescent="0.25">
      <c r="A25252"/>
      <c r="B25252"/>
      <c r="C25252"/>
      <c r="D25252"/>
      <c r="E25252" s="148"/>
      <c r="F25252" s="148"/>
      <c r="G25252" s="149"/>
      <c r="H25252" s="148"/>
      <c r="I25252"/>
    </row>
    <row r="25253" spans="1:9" x14ac:dyDescent="0.25">
      <c r="A25253"/>
      <c r="B25253"/>
      <c r="C25253"/>
      <c r="D25253"/>
      <c r="E25253" s="148"/>
      <c r="F25253" s="148"/>
      <c r="G25253" s="149"/>
      <c r="H25253" s="148"/>
      <c r="I25253"/>
    </row>
    <row r="25254" spans="1:9" x14ac:dyDescent="0.25">
      <c r="A25254"/>
      <c r="B25254"/>
      <c r="C25254"/>
      <c r="D25254"/>
      <c r="E25254" s="148"/>
      <c r="F25254" s="148"/>
      <c r="G25254" s="149"/>
      <c r="H25254" s="148"/>
      <c r="I25254"/>
    </row>
    <row r="25255" spans="1:9" x14ac:dyDescent="0.25">
      <c r="A25255"/>
      <c r="B25255"/>
      <c r="C25255"/>
      <c r="D25255"/>
      <c r="E25255" s="148"/>
      <c r="F25255" s="148"/>
      <c r="G25255" s="149"/>
      <c r="H25255" s="148"/>
      <c r="I25255"/>
    </row>
    <row r="25256" spans="1:9" x14ac:dyDescent="0.25">
      <c r="A25256"/>
      <c r="B25256"/>
      <c r="C25256"/>
      <c r="D25256"/>
      <c r="E25256" s="148"/>
      <c r="F25256" s="148"/>
      <c r="G25256" s="149"/>
      <c r="H25256" s="148"/>
      <c r="I25256"/>
    </row>
    <row r="25257" spans="1:9" x14ac:dyDescent="0.25">
      <c r="A25257"/>
      <c r="B25257"/>
      <c r="C25257"/>
      <c r="D25257"/>
      <c r="E25257" s="148"/>
      <c r="F25257" s="148"/>
      <c r="G25257" s="149"/>
      <c r="H25257" s="148"/>
      <c r="I25257"/>
    </row>
    <row r="25258" spans="1:9" x14ac:dyDescent="0.25">
      <c r="A25258"/>
      <c r="B25258"/>
      <c r="C25258"/>
      <c r="D25258"/>
      <c r="E25258" s="148"/>
      <c r="F25258" s="148"/>
      <c r="G25258" s="149"/>
      <c r="H25258" s="148"/>
      <c r="I25258"/>
    </row>
    <row r="25259" spans="1:9" x14ac:dyDescent="0.25">
      <c r="A25259"/>
      <c r="B25259"/>
      <c r="C25259"/>
      <c r="D25259"/>
      <c r="E25259" s="148"/>
      <c r="F25259" s="148"/>
      <c r="G25259" s="149"/>
      <c r="H25259" s="148"/>
      <c r="I25259"/>
    </row>
    <row r="25260" spans="1:9" x14ac:dyDescent="0.25">
      <c r="A25260"/>
      <c r="B25260"/>
      <c r="C25260"/>
      <c r="D25260"/>
      <c r="E25260" s="148"/>
      <c r="F25260" s="148"/>
      <c r="G25260" s="149"/>
      <c r="H25260" s="148"/>
      <c r="I25260"/>
    </row>
    <row r="25261" spans="1:9" x14ac:dyDescent="0.25">
      <c r="A25261"/>
      <c r="B25261"/>
      <c r="C25261"/>
      <c r="D25261"/>
      <c r="E25261" s="148"/>
      <c r="F25261" s="148"/>
      <c r="G25261" s="149"/>
      <c r="H25261" s="148"/>
      <c r="I25261"/>
    </row>
    <row r="25262" spans="1:9" x14ac:dyDescent="0.25">
      <c r="A25262"/>
      <c r="B25262"/>
      <c r="C25262"/>
      <c r="D25262"/>
      <c r="E25262" s="148"/>
      <c r="F25262" s="148"/>
      <c r="G25262" s="149"/>
      <c r="H25262" s="148"/>
      <c r="I25262"/>
    </row>
    <row r="25263" spans="1:9" x14ac:dyDescent="0.25">
      <c r="A25263"/>
      <c r="B25263"/>
      <c r="C25263"/>
      <c r="D25263"/>
      <c r="E25263" s="148"/>
      <c r="F25263" s="148"/>
      <c r="G25263" s="149"/>
      <c r="H25263" s="148"/>
      <c r="I25263"/>
    </row>
    <row r="25264" spans="1:9" x14ac:dyDescent="0.25">
      <c r="A25264"/>
      <c r="B25264"/>
      <c r="C25264"/>
      <c r="D25264"/>
      <c r="E25264" s="148"/>
      <c r="F25264" s="148"/>
      <c r="G25264" s="149"/>
      <c r="H25264" s="148"/>
      <c r="I25264"/>
    </row>
    <row r="25265" spans="1:9" x14ac:dyDescent="0.25">
      <c r="A25265"/>
      <c r="B25265"/>
      <c r="C25265"/>
      <c r="D25265"/>
      <c r="E25265" s="148"/>
      <c r="F25265" s="148"/>
      <c r="G25265" s="149"/>
      <c r="H25265" s="148"/>
      <c r="I25265"/>
    </row>
    <row r="25266" spans="1:9" x14ac:dyDescent="0.25">
      <c r="A25266"/>
      <c r="B25266"/>
      <c r="C25266"/>
      <c r="D25266"/>
      <c r="E25266" s="148"/>
      <c r="F25266" s="148"/>
      <c r="G25266" s="149"/>
      <c r="H25266" s="148"/>
      <c r="I25266"/>
    </row>
    <row r="25267" spans="1:9" x14ac:dyDescent="0.25">
      <c r="A25267"/>
      <c r="B25267"/>
      <c r="C25267"/>
      <c r="D25267"/>
      <c r="E25267" s="148"/>
      <c r="F25267" s="148"/>
      <c r="G25267" s="149"/>
      <c r="H25267" s="148"/>
      <c r="I25267"/>
    </row>
    <row r="25268" spans="1:9" x14ac:dyDescent="0.25">
      <c r="A25268"/>
      <c r="B25268"/>
      <c r="C25268"/>
      <c r="D25268"/>
      <c r="E25268" s="148"/>
      <c r="F25268" s="148"/>
      <c r="G25268" s="149"/>
      <c r="H25268" s="148"/>
      <c r="I25268"/>
    </row>
    <row r="25269" spans="1:9" x14ac:dyDescent="0.25">
      <c r="A25269"/>
      <c r="B25269"/>
      <c r="C25269"/>
      <c r="D25269"/>
      <c r="E25269" s="148"/>
      <c r="F25269" s="148"/>
      <c r="G25269" s="149"/>
      <c r="H25269" s="148"/>
      <c r="I25269"/>
    </row>
    <row r="25270" spans="1:9" x14ac:dyDescent="0.25">
      <c r="A25270"/>
      <c r="B25270"/>
      <c r="C25270"/>
      <c r="D25270"/>
      <c r="E25270" s="148"/>
      <c r="F25270" s="148"/>
      <c r="G25270" s="149"/>
      <c r="H25270" s="148"/>
      <c r="I25270"/>
    </row>
    <row r="25271" spans="1:9" x14ac:dyDescent="0.25">
      <c r="A25271"/>
      <c r="B25271"/>
      <c r="C25271"/>
      <c r="D25271"/>
      <c r="E25271" s="148"/>
      <c r="F25271" s="148"/>
      <c r="G25271" s="149"/>
      <c r="H25271" s="148"/>
      <c r="I25271"/>
    </row>
    <row r="25272" spans="1:9" x14ac:dyDescent="0.25">
      <c r="A25272"/>
      <c r="B25272"/>
      <c r="C25272"/>
      <c r="D25272"/>
      <c r="E25272" s="148"/>
      <c r="F25272" s="148"/>
      <c r="G25272" s="149"/>
      <c r="H25272" s="148"/>
      <c r="I25272"/>
    </row>
    <row r="25273" spans="1:9" x14ac:dyDescent="0.25">
      <c r="A25273"/>
      <c r="B25273"/>
      <c r="C25273"/>
      <c r="D25273"/>
      <c r="E25273" s="148"/>
      <c r="F25273" s="148"/>
      <c r="G25273" s="149"/>
      <c r="H25273" s="148"/>
      <c r="I25273"/>
    </row>
    <row r="25274" spans="1:9" x14ac:dyDescent="0.25">
      <c r="A25274"/>
      <c r="B25274"/>
      <c r="C25274"/>
      <c r="D25274"/>
      <c r="E25274" s="148"/>
      <c r="F25274" s="148"/>
      <c r="G25274" s="149"/>
      <c r="H25274" s="148"/>
      <c r="I25274"/>
    </row>
    <row r="25275" spans="1:9" x14ac:dyDescent="0.25">
      <c r="A25275"/>
      <c r="B25275"/>
      <c r="C25275"/>
      <c r="D25275"/>
      <c r="E25275" s="148"/>
      <c r="F25275" s="148"/>
      <c r="G25275" s="149"/>
      <c r="H25275" s="148"/>
      <c r="I25275"/>
    </row>
    <row r="25276" spans="1:9" x14ac:dyDescent="0.25">
      <c r="A25276"/>
      <c r="B25276"/>
      <c r="C25276"/>
      <c r="D25276"/>
      <c r="E25276" s="148"/>
      <c r="F25276" s="148"/>
      <c r="G25276" s="149"/>
      <c r="H25276" s="148"/>
      <c r="I25276"/>
    </row>
    <row r="25277" spans="1:9" x14ac:dyDescent="0.25">
      <c r="A25277"/>
      <c r="B25277"/>
      <c r="C25277"/>
      <c r="D25277"/>
      <c r="E25277" s="148"/>
      <c r="F25277" s="148"/>
      <c r="G25277" s="149"/>
      <c r="H25277" s="148"/>
      <c r="I25277"/>
    </row>
    <row r="25278" spans="1:9" x14ac:dyDescent="0.25">
      <c r="A25278"/>
      <c r="B25278"/>
      <c r="C25278"/>
      <c r="D25278"/>
      <c r="E25278" s="148"/>
      <c r="F25278" s="148"/>
      <c r="G25278" s="149"/>
      <c r="H25278" s="148"/>
      <c r="I25278"/>
    </row>
    <row r="25279" spans="1:9" x14ac:dyDescent="0.25">
      <c r="A25279"/>
      <c r="B25279"/>
      <c r="C25279"/>
      <c r="D25279"/>
      <c r="E25279" s="148"/>
      <c r="F25279" s="148"/>
      <c r="G25279" s="149"/>
      <c r="H25279" s="148"/>
      <c r="I25279"/>
    </row>
    <row r="25280" spans="1:9" x14ac:dyDescent="0.25">
      <c r="A25280"/>
      <c r="B25280"/>
      <c r="C25280"/>
      <c r="D25280"/>
      <c r="E25280" s="148"/>
      <c r="F25280" s="148"/>
      <c r="G25280" s="149"/>
      <c r="H25280" s="148"/>
      <c r="I25280"/>
    </row>
    <row r="25281" spans="1:9" x14ac:dyDescent="0.25">
      <c r="A25281"/>
      <c r="B25281"/>
      <c r="C25281"/>
      <c r="D25281"/>
      <c r="E25281" s="148"/>
      <c r="F25281" s="148"/>
      <c r="G25281" s="149"/>
      <c r="H25281" s="148"/>
      <c r="I25281"/>
    </row>
    <row r="25282" spans="1:9" x14ac:dyDescent="0.25">
      <c r="A25282"/>
      <c r="B25282"/>
      <c r="C25282"/>
      <c r="D25282"/>
      <c r="E25282" s="148"/>
      <c r="F25282" s="148"/>
      <c r="G25282" s="149"/>
      <c r="H25282" s="148"/>
      <c r="I25282"/>
    </row>
    <row r="25283" spans="1:9" x14ac:dyDescent="0.25">
      <c r="A25283"/>
      <c r="B25283"/>
      <c r="C25283"/>
      <c r="D25283"/>
      <c r="E25283" s="148"/>
      <c r="F25283" s="148"/>
      <c r="G25283" s="149"/>
      <c r="H25283" s="148"/>
      <c r="I25283"/>
    </row>
    <row r="25284" spans="1:9" x14ac:dyDescent="0.25">
      <c r="A25284"/>
      <c r="B25284"/>
      <c r="C25284"/>
      <c r="D25284"/>
      <c r="E25284" s="148"/>
      <c r="F25284" s="148"/>
      <c r="G25284" s="149"/>
      <c r="H25284" s="148"/>
      <c r="I25284"/>
    </row>
    <row r="25285" spans="1:9" x14ac:dyDescent="0.25">
      <c r="A25285"/>
      <c r="B25285"/>
      <c r="C25285"/>
      <c r="D25285"/>
      <c r="E25285" s="148"/>
      <c r="F25285" s="148"/>
      <c r="G25285" s="149"/>
      <c r="H25285" s="148"/>
      <c r="I25285"/>
    </row>
    <row r="25286" spans="1:9" x14ac:dyDescent="0.25">
      <c r="A25286"/>
      <c r="B25286"/>
      <c r="C25286"/>
      <c r="D25286"/>
      <c r="E25286" s="148"/>
      <c r="F25286" s="148"/>
      <c r="G25286" s="149"/>
      <c r="H25286" s="148"/>
      <c r="I25286"/>
    </row>
    <row r="25287" spans="1:9" x14ac:dyDescent="0.25">
      <c r="A25287"/>
      <c r="B25287"/>
      <c r="C25287"/>
      <c r="D25287"/>
      <c r="E25287" s="148"/>
      <c r="F25287" s="148"/>
      <c r="G25287" s="149"/>
      <c r="H25287" s="148"/>
      <c r="I25287"/>
    </row>
    <row r="25288" spans="1:9" x14ac:dyDescent="0.25">
      <c r="A25288"/>
      <c r="B25288"/>
      <c r="C25288"/>
      <c r="D25288"/>
      <c r="E25288" s="148"/>
      <c r="F25288" s="148"/>
      <c r="G25288" s="149"/>
      <c r="H25288" s="148"/>
      <c r="I25288"/>
    </row>
    <row r="25289" spans="1:9" x14ac:dyDescent="0.25">
      <c r="A25289"/>
      <c r="B25289"/>
      <c r="C25289"/>
      <c r="D25289"/>
      <c r="E25289" s="148"/>
      <c r="F25289" s="148"/>
      <c r="G25289" s="149"/>
      <c r="H25289" s="148"/>
      <c r="I25289"/>
    </row>
    <row r="25290" spans="1:9" x14ac:dyDescent="0.25">
      <c r="A25290"/>
      <c r="B25290"/>
      <c r="C25290"/>
      <c r="D25290"/>
      <c r="E25290" s="148"/>
      <c r="F25290" s="148"/>
      <c r="G25290" s="149"/>
      <c r="H25290" s="148"/>
      <c r="I25290"/>
    </row>
    <row r="25291" spans="1:9" x14ac:dyDescent="0.25">
      <c r="A25291"/>
      <c r="B25291"/>
      <c r="C25291"/>
      <c r="D25291"/>
      <c r="E25291" s="148"/>
      <c r="F25291" s="148"/>
      <c r="G25291" s="149"/>
      <c r="H25291" s="148"/>
      <c r="I25291"/>
    </row>
    <row r="25292" spans="1:9" x14ac:dyDescent="0.25">
      <c r="A25292"/>
      <c r="B25292"/>
      <c r="C25292"/>
      <c r="D25292"/>
      <c r="E25292" s="148"/>
      <c r="F25292" s="148"/>
      <c r="G25292" s="149"/>
      <c r="H25292" s="148"/>
      <c r="I25292"/>
    </row>
    <row r="25293" spans="1:9" x14ac:dyDescent="0.25">
      <c r="A25293"/>
      <c r="B25293"/>
      <c r="C25293"/>
      <c r="D25293"/>
      <c r="E25293" s="148"/>
      <c r="F25293" s="148"/>
      <c r="G25293" s="149"/>
      <c r="H25293" s="148"/>
      <c r="I25293"/>
    </row>
    <row r="25294" spans="1:9" x14ac:dyDescent="0.25">
      <c r="A25294"/>
      <c r="B25294"/>
      <c r="C25294"/>
      <c r="D25294"/>
      <c r="E25294" s="148"/>
      <c r="F25294" s="148"/>
      <c r="G25294" s="149"/>
      <c r="H25294" s="148"/>
      <c r="I25294"/>
    </row>
    <row r="25295" spans="1:9" x14ac:dyDescent="0.25">
      <c r="A25295"/>
      <c r="B25295"/>
      <c r="C25295"/>
      <c r="D25295"/>
      <c r="E25295" s="148"/>
      <c r="F25295" s="148"/>
      <c r="G25295" s="149"/>
      <c r="H25295" s="148"/>
      <c r="I25295"/>
    </row>
    <row r="25296" spans="1:9" x14ac:dyDescent="0.25">
      <c r="A25296"/>
      <c r="B25296"/>
      <c r="C25296"/>
      <c r="D25296"/>
      <c r="E25296" s="148"/>
      <c r="F25296" s="148"/>
      <c r="G25296" s="149"/>
      <c r="H25296" s="148"/>
      <c r="I25296"/>
    </row>
    <row r="25297" spans="1:9" x14ac:dyDescent="0.25">
      <c r="A25297"/>
      <c r="B25297"/>
      <c r="C25297"/>
      <c r="D25297"/>
      <c r="E25297" s="148"/>
      <c r="F25297" s="148"/>
      <c r="G25297" s="149"/>
      <c r="H25297" s="148"/>
      <c r="I25297"/>
    </row>
    <row r="25298" spans="1:9" x14ac:dyDescent="0.25">
      <c r="A25298"/>
      <c r="B25298"/>
      <c r="C25298"/>
      <c r="D25298"/>
      <c r="E25298" s="148"/>
      <c r="F25298" s="148"/>
      <c r="G25298" s="149"/>
      <c r="H25298" s="148"/>
      <c r="I25298"/>
    </row>
    <row r="25299" spans="1:9" x14ac:dyDescent="0.25">
      <c r="A25299"/>
      <c r="B25299"/>
      <c r="C25299"/>
      <c r="D25299"/>
      <c r="E25299" s="148"/>
      <c r="F25299" s="148"/>
      <c r="G25299" s="149"/>
      <c r="H25299" s="148"/>
      <c r="I25299"/>
    </row>
    <row r="25300" spans="1:9" x14ac:dyDescent="0.25">
      <c r="A25300"/>
      <c r="B25300"/>
      <c r="C25300"/>
      <c r="D25300"/>
      <c r="E25300" s="148"/>
      <c r="F25300" s="148"/>
      <c r="G25300" s="149"/>
      <c r="H25300" s="148"/>
      <c r="I25300"/>
    </row>
    <row r="25301" spans="1:9" x14ac:dyDescent="0.25">
      <c r="A25301"/>
      <c r="B25301"/>
      <c r="C25301"/>
      <c r="D25301"/>
      <c r="E25301" s="148"/>
      <c r="F25301" s="148"/>
      <c r="G25301" s="149"/>
      <c r="H25301" s="148"/>
      <c r="I25301"/>
    </row>
    <row r="25302" spans="1:9" x14ac:dyDescent="0.25">
      <c r="A25302"/>
      <c r="B25302"/>
      <c r="C25302"/>
      <c r="D25302"/>
      <c r="E25302" s="148"/>
      <c r="F25302" s="148"/>
      <c r="G25302" s="149"/>
      <c r="H25302" s="148"/>
      <c r="I25302"/>
    </row>
    <row r="25303" spans="1:9" x14ac:dyDescent="0.25">
      <c r="A25303"/>
      <c r="B25303"/>
      <c r="C25303"/>
      <c r="D25303"/>
      <c r="E25303" s="148"/>
      <c r="F25303" s="148"/>
      <c r="G25303" s="149"/>
      <c r="H25303" s="148"/>
      <c r="I25303"/>
    </row>
    <row r="25304" spans="1:9" x14ac:dyDescent="0.25">
      <c r="A25304"/>
      <c r="B25304"/>
      <c r="C25304"/>
      <c r="D25304"/>
      <c r="E25304" s="148"/>
      <c r="F25304" s="148"/>
      <c r="G25304" s="149"/>
      <c r="H25304" s="148"/>
      <c r="I25304"/>
    </row>
    <row r="25305" spans="1:9" x14ac:dyDescent="0.25">
      <c r="A25305"/>
      <c r="B25305"/>
      <c r="C25305"/>
      <c r="D25305"/>
      <c r="E25305" s="148"/>
      <c r="F25305" s="148"/>
      <c r="G25305" s="149"/>
      <c r="H25305" s="148"/>
      <c r="I25305"/>
    </row>
    <row r="25306" spans="1:9" x14ac:dyDescent="0.25">
      <c r="A25306"/>
      <c r="B25306"/>
      <c r="C25306"/>
      <c r="D25306"/>
      <c r="E25306" s="148"/>
      <c r="F25306" s="148"/>
      <c r="G25306" s="149"/>
      <c r="H25306" s="148"/>
      <c r="I25306"/>
    </row>
    <row r="25307" spans="1:9" x14ac:dyDescent="0.25">
      <c r="A25307"/>
      <c r="B25307"/>
      <c r="C25307"/>
      <c r="D25307"/>
      <c r="E25307" s="148"/>
      <c r="F25307" s="148"/>
      <c r="G25307" s="149"/>
      <c r="H25307" s="148"/>
      <c r="I25307"/>
    </row>
    <row r="25308" spans="1:9" x14ac:dyDescent="0.25">
      <c r="A25308"/>
      <c r="B25308"/>
      <c r="C25308"/>
      <c r="D25308"/>
      <c r="E25308" s="148"/>
      <c r="F25308" s="148"/>
      <c r="G25308" s="149"/>
      <c r="H25308" s="148"/>
      <c r="I25308"/>
    </row>
    <row r="25309" spans="1:9" x14ac:dyDescent="0.25">
      <c r="A25309"/>
      <c r="B25309"/>
      <c r="C25309"/>
      <c r="D25309"/>
      <c r="E25309" s="148"/>
      <c r="F25309" s="148"/>
      <c r="G25309" s="149"/>
      <c r="H25309" s="148"/>
      <c r="I25309"/>
    </row>
    <row r="25310" spans="1:9" x14ac:dyDescent="0.25">
      <c r="A25310"/>
      <c r="B25310"/>
      <c r="C25310"/>
      <c r="D25310"/>
      <c r="E25310" s="148"/>
      <c r="F25310" s="148"/>
      <c r="G25310" s="149"/>
      <c r="H25310" s="148"/>
      <c r="I25310"/>
    </row>
    <row r="25311" spans="1:9" x14ac:dyDescent="0.25">
      <c r="A25311"/>
      <c r="B25311"/>
      <c r="C25311"/>
      <c r="D25311"/>
      <c r="E25311" s="148"/>
      <c r="F25311" s="148"/>
      <c r="G25311" s="149"/>
      <c r="H25311" s="148"/>
      <c r="I25311"/>
    </row>
    <row r="25312" spans="1:9" x14ac:dyDescent="0.25">
      <c r="A25312"/>
      <c r="B25312"/>
      <c r="C25312"/>
      <c r="D25312"/>
      <c r="E25312" s="148"/>
      <c r="F25312" s="148"/>
      <c r="G25312" s="149"/>
      <c r="H25312" s="148"/>
      <c r="I25312"/>
    </row>
    <row r="25313" spans="1:9" x14ac:dyDescent="0.25">
      <c r="A25313"/>
      <c r="B25313"/>
      <c r="C25313"/>
      <c r="D25313"/>
      <c r="E25313" s="148"/>
      <c r="F25313" s="148"/>
      <c r="G25313" s="149"/>
      <c r="H25313" s="148"/>
      <c r="I25313"/>
    </row>
    <row r="25314" spans="1:9" x14ac:dyDescent="0.25">
      <c r="A25314"/>
      <c r="B25314"/>
      <c r="C25314"/>
      <c r="D25314"/>
      <c r="E25314" s="148"/>
      <c r="F25314" s="148"/>
      <c r="G25314" s="149"/>
      <c r="H25314" s="148"/>
      <c r="I25314"/>
    </row>
    <row r="25315" spans="1:9" x14ac:dyDescent="0.25">
      <c r="A25315"/>
      <c r="B25315"/>
      <c r="C25315"/>
      <c r="D25315"/>
      <c r="E25315" s="148"/>
      <c r="F25315" s="148"/>
      <c r="G25315" s="149"/>
      <c r="H25315" s="148"/>
      <c r="I25315"/>
    </row>
    <row r="25316" spans="1:9" x14ac:dyDescent="0.25">
      <c r="A25316"/>
      <c r="B25316"/>
      <c r="C25316"/>
      <c r="D25316"/>
      <c r="E25316" s="148"/>
      <c r="F25316" s="148"/>
      <c r="G25316" s="149"/>
      <c r="H25316" s="148"/>
      <c r="I25316"/>
    </row>
    <row r="25317" spans="1:9" x14ac:dyDescent="0.25">
      <c r="A25317"/>
      <c r="B25317"/>
      <c r="C25317"/>
      <c r="D25317"/>
      <c r="E25317" s="148"/>
      <c r="F25317" s="148"/>
      <c r="G25317" s="149"/>
      <c r="H25317" s="148"/>
      <c r="I25317"/>
    </row>
    <row r="25318" spans="1:9" x14ac:dyDescent="0.25">
      <c r="A25318"/>
      <c r="B25318"/>
      <c r="C25318"/>
      <c r="D25318"/>
      <c r="E25318" s="148"/>
      <c r="F25318" s="148"/>
      <c r="G25318" s="149"/>
      <c r="H25318" s="148"/>
      <c r="I25318"/>
    </row>
    <row r="25319" spans="1:9" x14ac:dyDescent="0.25">
      <c r="A25319"/>
      <c r="B25319"/>
      <c r="C25319"/>
      <c r="D25319"/>
      <c r="E25319" s="148"/>
      <c r="F25319" s="148"/>
      <c r="G25319" s="149"/>
      <c r="H25319" s="148"/>
      <c r="I25319"/>
    </row>
    <row r="25320" spans="1:9" x14ac:dyDescent="0.25">
      <c r="A25320"/>
      <c r="B25320"/>
      <c r="C25320"/>
      <c r="D25320"/>
      <c r="E25320" s="148"/>
      <c r="F25320" s="148"/>
      <c r="G25320" s="149"/>
      <c r="H25320" s="148"/>
      <c r="I25320"/>
    </row>
    <row r="25321" spans="1:9" x14ac:dyDescent="0.25">
      <c r="A25321"/>
      <c r="B25321"/>
      <c r="C25321"/>
      <c r="D25321"/>
      <c r="E25321" s="148"/>
      <c r="F25321" s="148"/>
      <c r="G25321" s="149"/>
      <c r="H25321" s="148"/>
      <c r="I25321"/>
    </row>
    <row r="25322" spans="1:9" x14ac:dyDescent="0.25">
      <c r="A25322"/>
      <c r="B25322"/>
      <c r="C25322"/>
      <c r="D25322"/>
      <c r="E25322" s="148"/>
      <c r="F25322" s="148"/>
      <c r="G25322" s="149"/>
      <c r="H25322" s="148"/>
      <c r="I25322"/>
    </row>
    <row r="25323" spans="1:9" x14ac:dyDescent="0.25">
      <c r="A25323"/>
      <c r="B25323"/>
      <c r="C25323"/>
      <c r="D25323"/>
      <c r="E25323" s="148"/>
      <c r="F25323" s="148"/>
      <c r="G25323" s="149"/>
      <c r="H25323" s="148"/>
      <c r="I25323"/>
    </row>
    <row r="25324" spans="1:9" x14ac:dyDescent="0.25">
      <c r="A25324"/>
      <c r="B25324"/>
      <c r="C25324"/>
      <c r="D25324"/>
      <c r="E25324" s="148"/>
      <c r="F25324" s="148"/>
      <c r="G25324" s="149"/>
      <c r="H25324" s="148"/>
      <c r="I25324"/>
    </row>
    <row r="25325" spans="1:9" x14ac:dyDescent="0.25">
      <c r="A25325"/>
      <c r="B25325"/>
      <c r="C25325"/>
      <c r="D25325"/>
      <c r="E25325" s="148"/>
      <c r="F25325" s="148"/>
      <c r="G25325" s="149"/>
      <c r="H25325" s="148"/>
      <c r="I25325"/>
    </row>
    <row r="25326" spans="1:9" x14ac:dyDescent="0.25">
      <c r="A25326"/>
      <c r="B25326"/>
      <c r="C25326"/>
      <c r="D25326"/>
      <c r="E25326" s="148"/>
      <c r="F25326" s="148"/>
      <c r="G25326" s="149"/>
      <c r="H25326" s="148"/>
      <c r="I25326"/>
    </row>
    <row r="25327" spans="1:9" x14ac:dyDescent="0.25">
      <c r="A25327"/>
      <c r="B25327"/>
      <c r="C25327"/>
      <c r="D25327"/>
      <c r="E25327" s="148"/>
      <c r="F25327" s="148"/>
      <c r="G25327" s="149"/>
      <c r="H25327" s="148"/>
      <c r="I25327"/>
    </row>
    <row r="25328" spans="1:9" x14ac:dyDescent="0.25">
      <c r="A25328"/>
      <c r="B25328"/>
      <c r="C25328"/>
      <c r="D25328"/>
      <c r="E25328" s="148"/>
      <c r="F25328" s="148"/>
      <c r="G25328" s="149"/>
      <c r="H25328" s="148"/>
      <c r="I25328"/>
    </row>
    <row r="25329" spans="1:9" x14ac:dyDescent="0.25">
      <c r="A25329"/>
      <c r="B25329"/>
      <c r="C25329"/>
      <c r="D25329"/>
      <c r="E25329" s="148"/>
      <c r="F25329" s="148"/>
      <c r="G25329" s="149"/>
      <c r="H25329" s="148"/>
      <c r="I25329"/>
    </row>
    <row r="25330" spans="1:9" x14ac:dyDescent="0.25">
      <c r="A25330"/>
      <c r="B25330"/>
      <c r="C25330"/>
      <c r="D25330"/>
      <c r="E25330" s="148"/>
      <c r="F25330" s="148"/>
      <c r="G25330" s="149"/>
      <c r="H25330" s="148"/>
      <c r="I25330"/>
    </row>
    <row r="25331" spans="1:9" x14ac:dyDescent="0.25">
      <c r="A25331"/>
      <c r="B25331"/>
      <c r="C25331"/>
      <c r="D25331"/>
      <c r="E25331" s="148"/>
      <c r="F25331" s="148"/>
      <c r="G25331" s="149"/>
      <c r="H25331" s="148"/>
      <c r="I25331"/>
    </row>
    <row r="25332" spans="1:9" x14ac:dyDescent="0.25">
      <c r="A25332"/>
      <c r="B25332"/>
      <c r="C25332"/>
      <c r="D25332"/>
      <c r="E25332" s="148"/>
      <c r="F25332" s="148"/>
      <c r="G25332" s="149"/>
      <c r="H25332" s="148"/>
      <c r="I25332"/>
    </row>
    <row r="25333" spans="1:9" x14ac:dyDescent="0.25">
      <c r="A25333"/>
      <c r="B25333"/>
      <c r="C25333"/>
      <c r="D25333"/>
      <c r="E25333" s="148"/>
      <c r="F25333" s="148"/>
      <c r="G25333" s="149"/>
      <c r="H25333" s="148"/>
      <c r="I25333"/>
    </row>
    <row r="25334" spans="1:9" x14ac:dyDescent="0.25">
      <c r="A25334"/>
      <c r="B25334"/>
      <c r="C25334"/>
      <c r="D25334"/>
      <c r="E25334" s="148"/>
      <c r="F25334" s="148"/>
      <c r="G25334" s="149"/>
      <c r="H25334" s="148"/>
      <c r="I25334"/>
    </row>
    <row r="25335" spans="1:9" x14ac:dyDescent="0.25">
      <c r="A25335"/>
      <c r="B25335"/>
      <c r="C25335"/>
      <c r="D25335"/>
      <c r="E25335" s="148"/>
      <c r="F25335" s="148"/>
      <c r="G25335" s="149"/>
      <c r="H25335" s="148"/>
      <c r="I25335"/>
    </row>
    <row r="25336" spans="1:9" x14ac:dyDescent="0.25">
      <c r="A25336"/>
      <c r="B25336"/>
      <c r="C25336"/>
      <c r="D25336"/>
      <c r="E25336" s="148"/>
      <c r="F25336" s="148"/>
      <c r="G25336" s="149"/>
      <c r="H25336" s="148"/>
      <c r="I25336"/>
    </row>
    <row r="25337" spans="1:9" x14ac:dyDescent="0.25">
      <c r="A25337"/>
      <c r="B25337"/>
      <c r="C25337"/>
      <c r="D25337"/>
      <c r="E25337" s="148"/>
      <c r="F25337" s="148"/>
      <c r="G25337" s="149"/>
      <c r="H25337" s="148"/>
      <c r="I25337"/>
    </row>
    <row r="25338" spans="1:9" x14ac:dyDescent="0.25">
      <c r="A25338"/>
      <c r="B25338"/>
      <c r="C25338"/>
      <c r="D25338"/>
      <c r="E25338" s="148"/>
      <c r="F25338" s="148"/>
      <c r="G25338" s="149"/>
      <c r="H25338" s="148"/>
      <c r="I25338"/>
    </row>
    <row r="25339" spans="1:9" x14ac:dyDescent="0.25">
      <c r="A25339"/>
      <c r="B25339"/>
      <c r="C25339"/>
      <c r="D25339"/>
      <c r="E25339" s="148"/>
      <c r="F25339" s="148"/>
      <c r="G25339" s="149"/>
      <c r="H25339" s="148"/>
      <c r="I25339"/>
    </row>
    <row r="25340" spans="1:9" x14ac:dyDescent="0.25">
      <c r="A25340"/>
      <c r="B25340"/>
      <c r="C25340"/>
      <c r="D25340"/>
      <c r="E25340" s="148"/>
      <c r="F25340" s="148"/>
      <c r="G25340" s="149"/>
      <c r="H25340" s="148"/>
      <c r="I25340"/>
    </row>
    <row r="25341" spans="1:9" x14ac:dyDescent="0.25">
      <c r="A25341"/>
      <c r="B25341"/>
      <c r="C25341"/>
      <c r="D25341"/>
      <c r="E25341" s="148"/>
      <c r="F25341" s="148"/>
      <c r="G25341" s="149"/>
      <c r="H25341" s="148"/>
      <c r="I25341"/>
    </row>
    <row r="25342" spans="1:9" x14ac:dyDescent="0.25">
      <c r="A25342"/>
      <c r="B25342"/>
      <c r="C25342"/>
      <c r="D25342"/>
      <c r="E25342" s="148"/>
      <c r="F25342" s="148"/>
      <c r="G25342" s="149"/>
      <c r="H25342" s="148"/>
      <c r="I25342"/>
    </row>
    <row r="25343" spans="1:9" x14ac:dyDescent="0.25">
      <c r="A25343"/>
      <c r="B25343"/>
      <c r="C25343"/>
      <c r="D25343"/>
      <c r="E25343" s="148"/>
      <c r="F25343" s="148"/>
      <c r="G25343" s="149"/>
      <c r="H25343" s="148"/>
      <c r="I25343"/>
    </row>
    <row r="25344" spans="1:9" x14ac:dyDescent="0.25">
      <c r="A25344"/>
      <c r="B25344"/>
      <c r="C25344"/>
      <c r="D25344"/>
      <c r="E25344" s="148"/>
      <c r="F25344" s="148"/>
      <c r="G25344" s="149"/>
      <c r="H25344" s="148"/>
      <c r="I25344"/>
    </row>
    <row r="25345" spans="1:9" x14ac:dyDescent="0.25">
      <c r="A25345"/>
      <c r="B25345"/>
      <c r="C25345"/>
      <c r="D25345"/>
      <c r="E25345" s="148"/>
      <c r="F25345" s="148"/>
      <c r="G25345" s="149"/>
      <c r="H25345" s="148"/>
      <c r="I25345"/>
    </row>
    <row r="25346" spans="1:9" x14ac:dyDescent="0.25">
      <c r="A25346"/>
      <c r="B25346"/>
      <c r="C25346"/>
      <c r="D25346"/>
      <c r="E25346" s="148"/>
      <c r="F25346" s="148"/>
      <c r="G25346" s="149"/>
      <c r="H25346" s="148"/>
      <c r="I25346"/>
    </row>
    <row r="25347" spans="1:9" x14ac:dyDescent="0.25">
      <c r="A25347"/>
      <c r="B25347"/>
      <c r="C25347"/>
      <c r="D25347"/>
      <c r="E25347" s="148"/>
      <c r="F25347" s="148"/>
      <c r="G25347" s="149"/>
      <c r="H25347" s="148"/>
      <c r="I25347"/>
    </row>
    <row r="25348" spans="1:9" x14ac:dyDescent="0.25">
      <c r="A25348"/>
      <c r="B25348"/>
      <c r="C25348"/>
      <c r="D25348"/>
      <c r="E25348" s="148"/>
      <c r="F25348" s="148"/>
      <c r="G25348" s="149"/>
      <c r="H25348" s="148"/>
      <c r="I25348"/>
    </row>
    <row r="25349" spans="1:9" x14ac:dyDescent="0.25">
      <c r="A25349"/>
      <c r="B25349"/>
      <c r="C25349"/>
      <c r="D25349"/>
      <c r="E25349" s="148"/>
      <c r="F25349" s="148"/>
      <c r="G25349" s="149"/>
      <c r="H25349" s="148"/>
      <c r="I25349"/>
    </row>
    <row r="25350" spans="1:9" x14ac:dyDescent="0.25">
      <c r="A25350"/>
      <c r="B25350"/>
      <c r="C25350"/>
      <c r="D25350"/>
      <c r="E25350" s="148"/>
      <c r="F25350" s="148"/>
      <c r="G25350" s="149"/>
      <c r="H25350" s="148"/>
      <c r="I25350"/>
    </row>
    <row r="25351" spans="1:9" x14ac:dyDescent="0.25">
      <c r="A25351"/>
      <c r="B25351"/>
      <c r="C25351"/>
      <c r="D25351"/>
      <c r="E25351" s="148"/>
      <c r="F25351" s="148"/>
      <c r="G25351" s="149"/>
      <c r="H25351" s="148"/>
      <c r="I25351"/>
    </row>
    <row r="25352" spans="1:9" x14ac:dyDescent="0.25">
      <c r="A25352"/>
      <c r="B25352"/>
      <c r="C25352"/>
      <c r="D25352"/>
      <c r="E25352" s="148"/>
      <c r="F25352" s="148"/>
      <c r="G25352" s="149"/>
      <c r="H25352" s="148"/>
      <c r="I25352"/>
    </row>
    <row r="25353" spans="1:9" x14ac:dyDescent="0.25">
      <c r="A25353"/>
      <c r="B25353"/>
      <c r="C25353"/>
      <c r="D25353"/>
      <c r="E25353" s="148"/>
      <c r="F25353" s="148"/>
      <c r="G25353" s="149"/>
      <c r="H25353" s="148"/>
      <c r="I25353"/>
    </row>
    <row r="25354" spans="1:9" x14ac:dyDescent="0.25">
      <c r="A25354"/>
      <c r="B25354"/>
      <c r="C25354"/>
      <c r="D25354"/>
      <c r="E25354" s="148"/>
      <c r="F25354" s="148"/>
      <c r="G25354" s="149"/>
      <c r="H25354" s="148"/>
      <c r="I25354"/>
    </row>
    <row r="25355" spans="1:9" x14ac:dyDescent="0.25">
      <c r="A25355"/>
      <c r="B25355"/>
      <c r="C25355"/>
      <c r="D25355"/>
      <c r="E25355" s="148"/>
      <c r="F25355" s="148"/>
      <c r="G25355" s="149"/>
      <c r="H25355" s="148"/>
      <c r="I25355"/>
    </row>
    <row r="25356" spans="1:9" x14ac:dyDescent="0.25">
      <c r="A25356"/>
      <c r="B25356"/>
      <c r="C25356"/>
      <c r="D25356"/>
      <c r="E25356" s="148"/>
      <c r="F25356" s="148"/>
      <c r="G25356" s="149"/>
      <c r="H25356" s="148"/>
      <c r="I25356"/>
    </row>
    <row r="25357" spans="1:9" x14ac:dyDescent="0.25">
      <c r="A25357"/>
      <c r="B25357"/>
      <c r="C25357"/>
      <c r="D25357"/>
      <c r="E25357" s="148"/>
      <c r="F25357" s="148"/>
      <c r="G25357" s="149"/>
      <c r="H25357" s="148"/>
      <c r="I25357"/>
    </row>
    <row r="25358" spans="1:9" x14ac:dyDescent="0.25">
      <c r="A25358"/>
      <c r="B25358"/>
      <c r="C25358"/>
      <c r="D25358"/>
      <c r="E25358" s="148"/>
      <c r="F25358" s="148"/>
      <c r="G25358" s="149"/>
      <c r="H25358" s="148"/>
      <c r="I25358"/>
    </row>
    <row r="25359" spans="1:9" x14ac:dyDescent="0.25">
      <c r="A25359"/>
      <c r="B25359"/>
      <c r="C25359"/>
      <c r="D25359"/>
      <c r="E25359" s="148"/>
      <c r="F25359" s="148"/>
      <c r="G25359" s="149"/>
      <c r="H25359" s="148"/>
      <c r="I25359"/>
    </row>
    <row r="25360" spans="1:9" x14ac:dyDescent="0.25">
      <c r="A25360"/>
      <c r="B25360"/>
      <c r="C25360"/>
      <c r="D25360"/>
      <c r="E25360" s="148"/>
      <c r="F25360" s="148"/>
      <c r="G25360" s="149"/>
      <c r="H25360" s="148"/>
      <c r="I25360"/>
    </row>
    <row r="25361" spans="1:9" x14ac:dyDescent="0.25">
      <c r="A25361"/>
      <c r="B25361"/>
      <c r="C25361"/>
      <c r="D25361"/>
      <c r="E25361" s="148"/>
      <c r="F25361" s="148"/>
      <c r="G25361" s="149"/>
      <c r="H25361" s="148"/>
      <c r="I25361"/>
    </row>
    <row r="25362" spans="1:9" x14ac:dyDescent="0.25">
      <c r="A25362"/>
      <c r="B25362"/>
      <c r="C25362"/>
      <c r="D25362"/>
      <c r="E25362" s="148"/>
      <c r="F25362" s="148"/>
      <c r="G25362" s="149"/>
      <c r="H25362" s="148"/>
      <c r="I25362"/>
    </row>
    <row r="25363" spans="1:9" x14ac:dyDescent="0.25">
      <c r="A25363"/>
      <c r="B25363"/>
      <c r="C25363"/>
      <c r="D25363"/>
      <c r="E25363" s="148"/>
      <c r="F25363" s="148"/>
      <c r="G25363" s="149"/>
      <c r="H25363" s="148"/>
      <c r="I25363"/>
    </row>
    <row r="25364" spans="1:9" x14ac:dyDescent="0.25">
      <c r="A25364"/>
      <c r="B25364"/>
      <c r="C25364"/>
      <c r="D25364"/>
      <c r="E25364" s="148"/>
      <c r="F25364" s="148"/>
      <c r="G25364" s="149"/>
      <c r="H25364" s="148"/>
      <c r="I25364"/>
    </row>
    <row r="25365" spans="1:9" x14ac:dyDescent="0.25">
      <c r="A25365"/>
      <c r="B25365"/>
      <c r="C25365"/>
      <c r="D25365"/>
      <c r="E25365" s="148"/>
      <c r="F25365" s="148"/>
      <c r="G25365" s="149"/>
      <c r="H25365" s="148"/>
      <c r="I25365"/>
    </row>
    <row r="25366" spans="1:9" x14ac:dyDescent="0.25">
      <c r="A25366"/>
      <c r="B25366"/>
      <c r="C25366"/>
      <c r="D25366"/>
      <c r="E25366" s="148"/>
      <c r="F25366" s="148"/>
      <c r="G25366" s="149"/>
      <c r="H25366" s="148"/>
      <c r="I25366"/>
    </row>
    <row r="25367" spans="1:9" x14ac:dyDescent="0.25">
      <c r="A25367"/>
      <c r="B25367"/>
      <c r="C25367"/>
      <c r="D25367"/>
      <c r="E25367" s="148"/>
      <c r="F25367" s="148"/>
      <c r="G25367" s="149"/>
      <c r="H25367" s="148"/>
      <c r="I25367"/>
    </row>
    <row r="25368" spans="1:9" x14ac:dyDescent="0.25">
      <c r="A25368"/>
      <c r="B25368"/>
      <c r="C25368"/>
      <c r="D25368"/>
      <c r="E25368" s="148"/>
      <c r="F25368" s="148"/>
      <c r="G25368" s="149"/>
      <c r="H25368" s="148"/>
      <c r="I25368"/>
    </row>
    <row r="25369" spans="1:9" x14ac:dyDescent="0.25">
      <c r="A25369"/>
      <c r="B25369"/>
      <c r="C25369"/>
      <c r="D25369"/>
      <c r="E25369" s="148"/>
      <c r="F25369" s="148"/>
      <c r="G25369" s="149"/>
      <c r="H25369" s="148"/>
      <c r="I25369"/>
    </row>
    <row r="25370" spans="1:9" x14ac:dyDescent="0.25">
      <c r="A25370"/>
      <c r="B25370"/>
      <c r="C25370"/>
      <c r="D25370"/>
      <c r="E25370" s="148"/>
      <c r="F25370" s="148"/>
      <c r="G25370" s="149"/>
      <c r="H25370" s="148"/>
      <c r="I25370"/>
    </row>
    <row r="25371" spans="1:9" x14ac:dyDescent="0.25">
      <c r="A25371"/>
      <c r="B25371"/>
      <c r="C25371"/>
      <c r="D25371"/>
      <c r="E25371" s="148"/>
      <c r="F25371" s="148"/>
      <c r="G25371" s="149"/>
      <c r="H25371" s="148"/>
      <c r="I25371"/>
    </row>
    <row r="25372" spans="1:9" x14ac:dyDescent="0.25">
      <c r="A25372"/>
      <c r="B25372"/>
      <c r="C25372"/>
      <c r="D25372"/>
      <c r="E25372" s="148"/>
      <c r="F25372" s="148"/>
      <c r="G25372" s="149"/>
      <c r="H25372" s="148"/>
      <c r="I25372"/>
    </row>
    <row r="25373" spans="1:9" x14ac:dyDescent="0.25">
      <c r="A25373"/>
      <c r="B25373"/>
      <c r="C25373"/>
      <c r="D25373"/>
      <c r="E25373" s="148"/>
      <c r="F25373" s="148"/>
      <c r="G25373" s="149"/>
      <c r="H25373" s="148"/>
      <c r="I25373"/>
    </row>
    <row r="25374" spans="1:9" x14ac:dyDescent="0.25">
      <c r="A25374"/>
      <c r="B25374"/>
      <c r="C25374"/>
      <c r="D25374"/>
      <c r="E25374" s="148"/>
      <c r="F25374" s="148"/>
      <c r="G25374" s="149"/>
      <c r="H25374" s="148"/>
      <c r="I25374"/>
    </row>
    <row r="25375" spans="1:9" x14ac:dyDescent="0.25">
      <c r="A25375"/>
      <c r="B25375"/>
      <c r="C25375"/>
      <c r="D25375"/>
      <c r="E25375" s="148"/>
      <c r="F25375" s="148"/>
      <c r="G25375" s="149"/>
      <c r="H25375" s="148"/>
      <c r="I25375"/>
    </row>
    <row r="25376" spans="1:9" x14ac:dyDescent="0.25">
      <c r="A25376"/>
      <c r="B25376"/>
      <c r="C25376"/>
      <c r="D25376"/>
      <c r="E25376" s="148"/>
      <c r="F25376" s="148"/>
      <c r="G25376" s="149"/>
      <c r="H25376" s="148"/>
      <c r="I25376"/>
    </row>
    <row r="25377" spans="1:9" x14ac:dyDescent="0.25">
      <c r="A25377"/>
      <c r="B25377"/>
      <c r="C25377"/>
      <c r="D25377"/>
      <c r="E25377" s="148"/>
      <c r="F25377" s="148"/>
      <c r="G25377" s="149"/>
      <c r="H25377" s="148"/>
      <c r="I25377"/>
    </row>
    <row r="25378" spans="1:9" x14ac:dyDescent="0.25">
      <c r="A25378"/>
      <c r="B25378"/>
      <c r="C25378"/>
      <c r="D25378"/>
      <c r="E25378" s="148"/>
      <c r="F25378" s="148"/>
      <c r="G25378" s="149"/>
      <c r="H25378" s="148"/>
      <c r="I25378"/>
    </row>
    <row r="25379" spans="1:9" x14ac:dyDescent="0.25">
      <c r="A25379"/>
      <c r="B25379"/>
      <c r="C25379"/>
      <c r="D25379"/>
      <c r="E25379" s="148"/>
      <c r="F25379" s="148"/>
      <c r="G25379" s="149"/>
      <c r="H25379" s="148"/>
      <c r="I25379"/>
    </row>
    <row r="25380" spans="1:9" x14ac:dyDescent="0.25">
      <c r="A25380"/>
      <c r="B25380"/>
      <c r="C25380"/>
      <c r="D25380"/>
      <c r="E25380" s="148"/>
      <c r="F25380" s="148"/>
      <c r="G25380" s="149"/>
      <c r="H25380" s="148"/>
      <c r="I25380"/>
    </row>
    <row r="25381" spans="1:9" x14ac:dyDescent="0.25">
      <c r="A25381"/>
      <c r="B25381"/>
      <c r="C25381"/>
      <c r="D25381"/>
      <c r="E25381" s="148"/>
      <c r="F25381" s="148"/>
      <c r="G25381" s="149"/>
      <c r="H25381" s="148"/>
      <c r="I25381"/>
    </row>
    <row r="25382" spans="1:9" x14ac:dyDescent="0.25">
      <c r="A25382"/>
      <c r="B25382"/>
      <c r="C25382"/>
      <c r="D25382"/>
      <c r="E25382" s="148"/>
      <c r="F25382" s="148"/>
      <c r="G25382" s="149"/>
      <c r="H25382" s="148"/>
      <c r="I25382"/>
    </row>
    <row r="25383" spans="1:9" x14ac:dyDescent="0.25">
      <c r="A25383"/>
      <c r="B25383"/>
      <c r="C25383"/>
      <c r="D25383"/>
      <c r="E25383" s="148"/>
      <c r="F25383" s="148"/>
      <c r="G25383" s="149"/>
      <c r="H25383" s="148"/>
      <c r="I25383"/>
    </row>
    <row r="25384" spans="1:9" x14ac:dyDescent="0.25">
      <c r="A25384"/>
      <c r="B25384"/>
      <c r="C25384"/>
      <c r="D25384"/>
      <c r="E25384" s="148"/>
      <c r="F25384" s="148"/>
      <c r="G25384" s="149"/>
      <c r="H25384" s="148"/>
      <c r="I25384"/>
    </row>
    <row r="25385" spans="1:9" x14ac:dyDescent="0.25">
      <c r="A25385"/>
      <c r="B25385"/>
      <c r="C25385"/>
      <c r="D25385"/>
      <c r="E25385" s="148"/>
      <c r="F25385" s="148"/>
      <c r="G25385" s="149"/>
      <c r="H25385" s="148"/>
      <c r="I25385"/>
    </row>
    <row r="25386" spans="1:9" x14ac:dyDescent="0.25">
      <c r="A25386"/>
      <c r="B25386"/>
      <c r="C25386"/>
      <c r="D25386"/>
      <c r="E25386" s="148"/>
      <c r="F25386" s="148"/>
      <c r="G25386" s="149"/>
      <c r="H25386" s="148"/>
      <c r="I25386"/>
    </row>
    <row r="25387" spans="1:9" x14ac:dyDescent="0.25">
      <c r="A25387"/>
      <c r="B25387"/>
      <c r="C25387"/>
      <c r="D25387"/>
      <c r="E25387" s="148"/>
      <c r="F25387" s="148"/>
      <c r="G25387" s="149"/>
      <c r="H25387" s="148"/>
      <c r="I25387"/>
    </row>
    <row r="25388" spans="1:9" x14ac:dyDescent="0.25">
      <c r="A25388"/>
      <c r="B25388"/>
      <c r="C25388"/>
      <c r="D25388"/>
      <c r="E25388" s="148"/>
      <c r="F25388" s="148"/>
      <c r="G25388" s="149"/>
      <c r="H25388" s="148"/>
      <c r="I25388"/>
    </row>
    <row r="25389" spans="1:9" x14ac:dyDescent="0.25">
      <c r="A25389"/>
      <c r="B25389"/>
      <c r="C25389"/>
      <c r="D25389"/>
      <c r="E25389" s="148"/>
      <c r="F25389" s="148"/>
      <c r="G25389" s="149"/>
      <c r="H25389" s="148"/>
      <c r="I25389"/>
    </row>
    <row r="25390" spans="1:9" x14ac:dyDescent="0.25">
      <c r="A25390"/>
      <c r="B25390"/>
      <c r="C25390"/>
      <c r="D25390"/>
      <c r="E25390" s="148"/>
      <c r="F25390" s="148"/>
      <c r="G25390" s="149"/>
      <c r="H25390" s="148"/>
      <c r="I25390"/>
    </row>
    <row r="25391" spans="1:9" x14ac:dyDescent="0.25">
      <c r="A25391"/>
      <c r="B25391"/>
      <c r="C25391"/>
      <c r="D25391"/>
      <c r="E25391" s="148"/>
      <c r="F25391" s="148"/>
      <c r="G25391" s="149"/>
      <c r="H25391" s="148"/>
      <c r="I25391"/>
    </row>
    <row r="25392" spans="1:9" x14ac:dyDescent="0.25">
      <c r="A25392"/>
      <c r="B25392"/>
      <c r="C25392"/>
      <c r="D25392"/>
      <c r="E25392" s="148"/>
      <c r="F25392" s="148"/>
      <c r="G25392" s="149"/>
      <c r="H25392" s="148"/>
      <c r="I25392"/>
    </row>
    <row r="25393" spans="1:9" x14ac:dyDescent="0.25">
      <c r="A25393"/>
      <c r="B25393"/>
      <c r="C25393"/>
      <c r="D25393"/>
      <c r="E25393" s="148"/>
      <c r="F25393" s="148"/>
      <c r="G25393" s="149"/>
      <c r="H25393" s="148"/>
      <c r="I25393"/>
    </row>
    <row r="25394" spans="1:9" x14ac:dyDescent="0.25">
      <c r="A25394"/>
      <c r="B25394"/>
      <c r="C25394"/>
      <c r="D25394"/>
      <c r="E25394" s="148"/>
      <c r="F25394" s="148"/>
      <c r="G25394" s="149"/>
      <c r="H25394" s="148"/>
      <c r="I25394"/>
    </row>
    <row r="25395" spans="1:9" x14ac:dyDescent="0.25">
      <c r="A25395"/>
      <c r="B25395"/>
      <c r="C25395"/>
      <c r="D25395"/>
      <c r="E25395" s="148"/>
      <c r="F25395" s="148"/>
      <c r="G25395" s="149"/>
      <c r="H25395" s="148"/>
      <c r="I25395"/>
    </row>
    <row r="25396" spans="1:9" x14ac:dyDescent="0.25">
      <c r="A25396"/>
      <c r="B25396"/>
      <c r="C25396"/>
      <c r="D25396"/>
      <c r="E25396" s="148"/>
      <c r="F25396" s="148"/>
      <c r="G25396" s="149"/>
      <c r="H25396" s="148"/>
      <c r="I25396"/>
    </row>
    <row r="25397" spans="1:9" x14ac:dyDescent="0.25">
      <c r="A25397"/>
      <c r="B25397"/>
      <c r="C25397"/>
      <c r="D25397"/>
      <c r="E25397" s="148"/>
      <c r="F25397" s="148"/>
      <c r="G25397" s="149"/>
      <c r="H25397" s="148"/>
      <c r="I25397"/>
    </row>
    <row r="25398" spans="1:9" x14ac:dyDescent="0.25">
      <c r="A25398"/>
      <c r="B25398"/>
      <c r="C25398"/>
      <c r="D25398"/>
      <c r="E25398" s="148"/>
      <c r="F25398" s="148"/>
      <c r="G25398" s="149"/>
      <c r="H25398" s="148"/>
      <c r="I25398"/>
    </row>
    <row r="25399" spans="1:9" x14ac:dyDescent="0.25">
      <c r="A25399"/>
      <c r="B25399"/>
      <c r="C25399"/>
      <c r="D25399"/>
      <c r="E25399" s="148"/>
      <c r="F25399" s="148"/>
      <c r="G25399" s="149"/>
      <c r="H25399" s="148"/>
      <c r="I25399"/>
    </row>
    <row r="25400" spans="1:9" x14ac:dyDescent="0.25">
      <c r="A25400"/>
      <c r="B25400"/>
      <c r="C25400"/>
      <c r="D25400"/>
      <c r="E25400" s="148"/>
      <c r="F25400" s="148"/>
      <c r="G25400" s="149"/>
      <c r="H25400" s="148"/>
      <c r="I25400"/>
    </row>
    <row r="25401" spans="1:9" x14ac:dyDescent="0.25">
      <c r="A25401"/>
      <c r="B25401"/>
      <c r="C25401"/>
      <c r="D25401"/>
      <c r="E25401" s="148"/>
      <c r="F25401" s="148"/>
      <c r="G25401" s="149"/>
      <c r="H25401" s="148"/>
      <c r="I25401"/>
    </row>
    <row r="25402" spans="1:9" x14ac:dyDescent="0.25">
      <c r="A25402"/>
      <c r="B25402"/>
      <c r="C25402"/>
      <c r="D25402"/>
      <c r="E25402" s="148"/>
      <c r="F25402" s="148"/>
      <c r="G25402" s="149"/>
      <c r="H25402" s="148"/>
      <c r="I25402"/>
    </row>
    <row r="25403" spans="1:9" x14ac:dyDescent="0.25">
      <c r="A25403"/>
      <c r="B25403"/>
      <c r="C25403"/>
      <c r="D25403"/>
      <c r="E25403" s="148"/>
      <c r="F25403" s="148"/>
      <c r="G25403" s="149"/>
      <c r="H25403" s="148"/>
      <c r="I25403"/>
    </row>
    <row r="25404" spans="1:9" x14ac:dyDescent="0.25">
      <c r="A25404"/>
      <c r="B25404"/>
      <c r="C25404"/>
      <c r="D25404"/>
      <c r="E25404" s="148"/>
      <c r="F25404" s="148"/>
      <c r="G25404" s="149"/>
      <c r="H25404" s="148"/>
      <c r="I25404"/>
    </row>
    <row r="25405" spans="1:9" x14ac:dyDescent="0.25">
      <c r="A25405"/>
      <c r="B25405"/>
      <c r="C25405"/>
      <c r="D25405"/>
      <c r="E25405" s="148"/>
      <c r="F25405" s="148"/>
      <c r="G25405" s="149"/>
      <c r="H25405" s="148"/>
      <c r="I25405"/>
    </row>
    <row r="25406" spans="1:9" x14ac:dyDescent="0.25">
      <c r="A25406"/>
      <c r="B25406"/>
      <c r="C25406"/>
      <c r="D25406"/>
      <c r="E25406" s="148"/>
      <c r="F25406" s="148"/>
      <c r="G25406" s="149"/>
      <c r="H25406" s="148"/>
      <c r="I25406"/>
    </row>
    <row r="25407" spans="1:9" x14ac:dyDescent="0.25">
      <c r="A25407"/>
      <c r="B25407"/>
      <c r="C25407"/>
      <c r="D25407"/>
      <c r="E25407" s="148"/>
      <c r="F25407" s="148"/>
      <c r="G25407" s="149"/>
      <c r="H25407" s="148"/>
      <c r="I25407"/>
    </row>
    <row r="25408" spans="1:9" x14ac:dyDescent="0.25">
      <c r="A25408"/>
      <c r="B25408"/>
      <c r="C25408"/>
      <c r="D25408"/>
      <c r="E25408" s="148"/>
      <c r="F25408" s="148"/>
      <c r="G25408" s="149"/>
      <c r="H25408" s="148"/>
      <c r="I25408"/>
    </row>
    <row r="25409" spans="1:9" x14ac:dyDescent="0.25">
      <c r="A25409"/>
      <c r="B25409"/>
      <c r="C25409"/>
      <c r="D25409"/>
      <c r="E25409" s="148"/>
      <c r="F25409" s="148"/>
      <c r="G25409" s="149"/>
      <c r="H25409" s="148"/>
      <c r="I25409"/>
    </row>
    <row r="25410" spans="1:9" x14ac:dyDescent="0.25">
      <c r="A25410"/>
      <c r="B25410"/>
      <c r="C25410"/>
      <c r="D25410"/>
      <c r="E25410" s="148"/>
      <c r="F25410" s="148"/>
      <c r="G25410" s="149"/>
      <c r="H25410" s="148"/>
      <c r="I25410"/>
    </row>
    <row r="25411" spans="1:9" x14ac:dyDescent="0.25">
      <c r="A25411"/>
      <c r="B25411"/>
      <c r="C25411"/>
      <c r="D25411"/>
      <c r="E25411" s="148"/>
      <c r="F25411" s="148"/>
      <c r="G25411" s="149"/>
      <c r="H25411" s="148"/>
      <c r="I25411"/>
    </row>
    <row r="25412" spans="1:9" x14ac:dyDescent="0.25">
      <c r="A25412"/>
      <c r="B25412"/>
      <c r="C25412"/>
      <c r="D25412"/>
      <c r="E25412" s="148"/>
      <c r="F25412" s="148"/>
      <c r="G25412" s="149"/>
      <c r="H25412" s="148"/>
      <c r="I25412"/>
    </row>
    <row r="25413" spans="1:9" x14ac:dyDescent="0.25">
      <c r="A25413"/>
      <c r="B25413"/>
      <c r="C25413"/>
      <c r="D25413"/>
      <c r="E25413" s="148"/>
      <c r="F25413" s="148"/>
      <c r="G25413" s="149"/>
      <c r="H25413" s="148"/>
      <c r="I25413"/>
    </row>
    <row r="25414" spans="1:9" x14ac:dyDescent="0.25">
      <c r="A25414"/>
      <c r="B25414"/>
      <c r="C25414"/>
      <c r="D25414"/>
      <c r="E25414" s="148"/>
      <c r="F25414" s="148"/>
      <c r="G25414" s="149"/>
      <c r="H25414" s="148"/>
      <c r="I25414"/>
    </row>
    <row r="25415" spans="1:9" x14ac:dyDescent="0.25">
      <c r="A25415"/>
      <c r="B25415"/>
      <c r="C25415"/>
      <c r="D25415"/>
      <c r="E25415" s="148"/>
      <c r="F25415" s="148"/>
      <c r="G25415" s="149"/>
      <c r="H25415" s="148"/>
      <c r="I25415"/>
    </row>
    <row r="25416" spans="1:9" x14ac:dyDescent="0.25">
      <c r="A25416"/>
      <c r="B25416"/>
      <c r="C25416"/>
      <c r="D25416"/>
      <c r="E25416" s="148"/>
      <c r="F25416" s="148"/>
      <c r="G25416" s="149"/>
      <c r="H25416" s="148"/>
      <c r="I25416"/>
    </row>
    <row r="25417" spans="1:9" x14ac:dyDescent="0.25">
      <c r="A25417"/>
      <c r="B25417"/>
      <c r="C25417"/>
      <c r="D25417"/>
      <c r="E25417" s="148"/>
      <c r="F25417" s="148"/>
      <c r="G25417" s="149"/>
      <c r="H25417" s="148"/>
      <c r="I25417"/>
    </row>
    <row r="25418" spans="1:9" x14ac:dyDescent="0.25">
      <c r="A25418"/>
      <c r="B25418"/>
      <c r="C25418"/>
      <c r="D25418"/>
      <c r="E25418" s="148"/>
      <c r="F25418" s="148"/>
      <c r="G25418" s="149"/>
      <c r="H25418" s="148"/>
      <c r="I25418"/>
    </row>
    <row r="25419" spans="1:9" x14ac:dyDescent="0.25">
      <c r="A25419"/>
      <c r="B25419"/>
      <c r="C25419"/>
      <c r="D25419"/>
      <c r="E25419" s="148"/>
      <c r="F25419" s="148"/>
      <c r="G25419" s="149"/>
      <c r="H25419" s="148"/>
      <c r="I25419"/>
    </row>
    <row r="25420" spans="1:9" x14ac:dyDescent="0.25">
      <c r="A25420"/>
      <c r="B25420"/>
      <c r="C25420"/>
      <c r="D25420"/>
      <c r="E25420" s="148"/>
      <c r="F25420" s="148"/>
      <c r="G25420" s="149"/>
      <c r="H25420" s="148"/>
      <c r="I25420"/>
    </row>
    <row r="25421" spans="1:9" x14ac:dyDescent="0.25">
      <c r="A25421"/>
      <c r="B25421"/>
      <c r="C25421"/>
      <c r="D25421"/>
      <c r="E25421" s="148"/>
      <c r="F25421" s="148"/>
      <c r="G25421" s="149"/>
      <c r="H25421" s="148"/>
      <c r="I25421"/>
    </row>
    <row r="25422" spans="1:9" x14ac:dyDescent="0.25">
      <c r="A25422"/>
      <c r="B25422"/>
      <c r="C25422"/>
      <c r="D25422"/>
      <c r="E25422" s="148"/>
      <c r="F25422" s="148"/>
      <c r="G25422" s="149"/>
      <c r="H25422" s="148"/>
      <c r="I25422"/>
    </row>
    <row r="25423" spans="1:9" x14ac:dyDescent="0.25">
      <c r="A25423"/>
      <c r="B25423"/>
      <c r="C25423"/>
      <c r="D25423"/>
      <c r="E25423" s="148"/>
      <c r="F25423" s="148"/>
      <c r="G25423" s="149"/>
      <c r="H25423" s="148"/>
      <c r="I25423"/>
    </row>
    <row r="25424" spans="1:9" x14ac:dyDescent="0.25">
      <c r="A25424"/>
      <c r="B25424"/>
      <c r="C25424"/>
      <c r="D25424"/>
      <c r="E25424" s="148"/>
      <c r="F25424" s="148"/>
      <c r="G25424" s="149"/>
      <c r="H25424" s="148"/>
      <c r="I25424"/>
    </row>
    <row r="25425" spans="1:9" x14ac:dyDescent="0.25">
      <c r="A25425"/>
      <c r="B25425"/>
      <c r="C25425"/>
      <c r="D25425"/>
      <c r="E25425" s="148"/>
      <c r="F25425" s="148"/>
      <c r="G25425" s="149"/>
      <c r="H25425" s="148"/>
      <c r="I25425"/>
    </row>
    <row r="25426" spans="1:9" x14ac:dyDescent="0.25">
      <c r="A25426"/>
      <c r="B25426"/>
      <c r="C25426"/>
      <c r="D25426"/>
      <c r="E25426" s="148"/>
      <c r="F25426" s="148"/>
      <c r="G25426" s="149"/>
      <c r="H25426" s="148"/>
      <c r="I25426"/>
    </row>
    <row r="25427" spans="1:9" x14ac:dyDescent="0.25">
      <c r="A25427"/>
      <c r="B25427"/>
      <c r="C25427"/>
      <c r="D25427"/>
      <c r="E25427" s="148"/>
      <c r="F25427" s="148"/>
      <c r="G25427" s="149"/>
      <c r="H25427" s="148"/>
      <c r="I25427"/>
    </row>
    <row r="25428" spans="1:9" x14ac:dyDescent="0.25">
      <c r="A25428"/>
      <c r="B25428"/>
      <c r="C25428"/>
      <c r="D25428"/>
      <c r="E25428" s="148"/>
      <c r="F25428" s="148"/>
      <c r="G25428" s="149"/>
      <c r="H25428" s="148"/>
      <c r="I25428"/>
    </row>
    <row r="25429" spans="1:9" x14ac:dyDescent="0.25">
      <c r="A25429"/>
      <c r="B25429"/>
      <c r="C25429"/>
      <c r="D25429"/>
      <c r="E25429" s="148"/>
      <c r="F25429" s="148"/>
      <c r="G25429" s="149"/>
      <c r="H25429" s="148"/>
      <c r="I25429"/>
    </row>
    <row r="25430" spans="1:9" x14ac:dyDescent="0.25">
      <c r="A25430"/>
      <c r="B25430"/>
      <c r="C25430"/>
      <c r="D25430"/>
      <c r="E25430" s="148"/>
      <c r="F25430" s="148"/>
      <c r="G25430" s="149"/>
      <c r="H25430" s="148"/>
      <c r="I25430"/>
    </row>
    <row r="25431" spans="1:9" x14ac:dyDescent="0.25">
      <c r="A25431"/>
      <c r="B25431"/>
      <c r="C25431"/>
      <c r="D25431"/>
      <c r="E25431" s="148"/>
      <c r="F25431" s="148"/>
      <c r="G25431" s="149"/>
      <c r="H25431" s="148"/>
      <c r="I25431"/>
    </row>
    <row r="25432" spans="1:9" x14ac:dyDescent="0.25">
      <c r="A25432"/>
      <c r="B25432"/>
      <c r="C25432"/>
      <c r="D25432"/>
      <c r="E25432" s="148"/>
      <c r="F25432" s="148"/>
      <c r="G25432" s="149"/>
      <c r="H25432" s="148"/>
      <c r="I25432"/>
    </row>
    <row r="25433" spans="1:9" x14ac:dyDescent="0.25">
      <c r="A25433"/>
      <c r="B25433"/>
      <c r="C25433"/>
      <c r="D25433"/>
      <c r="E25433" s="148"/>
      <c r="F25433" s="148"/>
      <c r="G25433" s="149"/>
      <c r="H25433" s="148"/>
      <c r="I25433"/>
    </row>
    <row r="25434" spans="1:9" x14ac:dyDescent="0.25">
      <c r="A25434"/>
      <c r="B25434"/>
      <c r="C25434"/>
      <c r="D25434"/>
      <c r="E25434" s="148"/>
      <c r="F25434" s="148"/>
      <c r="G25434" s="149"/>
      <c r="H25434" s="148"/>
      <c r="I25434"/>
    </row>
    <row r="25435" spans="1:9" x14ac:dyDescent="0.25">
      <c r="A25435"/>
      <c r="B25435"/>
      <c r="C25435"/>
      <c r="D25435"/>
      <c r="E25435" s="148"/>
      <c r="F25435" s="148"/>
      <c r="G25435" s="149"/>
      <c r="H25435" s="148"/>
      <c r="I25435"/>
    </row>
    <row r="25436" spans="1:9" x14ac:dyDescent="0.25">
      <c r="A25436"/>
      <c r="B25436"/>
      <c r="C25436"/>
      <c r="D25436"/>
      <c r="E25436" s="148"/>
      <c r="F25436" s="148"/>
      <c r="G25436" s="149"/>
      <c r="H25436" s="148"/>
      <c r="I25436"/>
    </row>
    <row r="25437" spans="1:9" x14ac:dyDescent="0.25">
      <c r="A25437"/>
      <c r="B25437"/>
      <c r="C25437"/>
      <c r="D25437"/>
      <c r="E25437" s="148"/>
      <c r="F25437" s="148"/>
      <c r="G25437" s="149"/>
      <c r="H25437" s="148"/>
      <c r="I25437"/>
    </row>
    <row r="25438" spans="1:9" x14ac:dyDescent="0.25">
      <c r="A25438"/>
      <c r="B25438"/>
      <c r="C25438"/>
      <c r="D25438"/>
      <c r="E25438" s="148"/>
      <c r="F25438" s="148"/>
      <c r="G25438" s="149"/>
      <c r="H25438" s="148"/>
      <c r="I25438"/>
    </row>
    <row r="25439" spans="1:9" x14ac:dyDescent="0.25">
      <c r="A25439"/>
      <c r="B25439"/>
      <c r="C25439"/>
      <c r="D25439"/>
      <c r="E25439" s="148"/>
      <c r="F25439" s="148"/>
      <c r="G25439" s="149"/>
      <c r="H25439" s="148"/>
      <c r="I25439"/>
    </row>
    <row r="25440" spans="1:9" x14ac:dyDescent="0.25">
      <c r="A25440"/>
      <c r="B25440"/>
      <c r="C25440"/>
      <c r="D25440"/>
      <c r="E25440" s="148"/>
      <c r="F25440" s="148"/>
      <c r="G25440" s="149"/>
      <c r="H25440" s="148"/>
      <c r="I25440"/>
    </row>
    <row r="25441" spans="1:9" x14ac:dyDescent="0.25">
      <c r="A25441"/>
      <c r="B25441"/>
      <c r="C25441"/>
      <c r="D25441"/>
      <c r="E25441" s="148"/>
      <c r="F25441" s="148"/>
      <c r="G25441" s="149"/>
      <c r="H25441" s="148"/>
      <c r="I25441"/>
    </row>
    <row r="25442" spans="1:9" x14ac:dyDescent="0.25">
      <c r="A25442"/>
      <c r="B25442"/>
      <c r="C25442"/>
      <c r="D25442"/>
      <c r="E25442" s="148"/>
      <c r="F25442" s="148"/>
      <c r="G25442" s="149"/>
      <c r="H25442" s="148"/>
      <c r="I25442"/>
    </row>
    <row r="25443" spans="1:9" x14ac:dyDescent="0.25">
      <c r="A25443"/>
      <c r="B25443"/>
      <c r="C25443"/>
      <c r="D25443"/>
      <c r="E25443" s="148"/>
      <c r="F25443" s="148"/>
      <c r="G25443" s="149"/>
      <c r="H25443" s="148"/>
      <c r="I25443"/>
    </row>
    <row r="25444" spans="1:9" x14ac:dyDescent="0.25">
      <c r="A25444"/>
      <c r="B25444"/>
      <c r="C25444"/>
      <c r="D25444"/>
      <c r="E25444" s="148"/>
      <c r="F25444" s="148"/>
      <c r="G25444" s="149"/>
      <c r="H25444" s="148"/>
      <c r="I25444"/>
    </row>
    <row r="25445" spans="1:9" x14ac:dyDescent="0.25">
      <c r="A25445"/>
      <c r="B25445"/>
      <c r="C25445"/>
      <c r="D25445"/>
      <c r="E25445" s="148"/>
      <c r="F25445" s="148"/>
      <c r="G25445" s="149"/>
      <c r="H25445" s="148"/>
      <c r="I25445"/>
    </row>
    <row r="25446" spans="1:9" x14ac:dyDescent="0.25">
      <c r="A25446"/>
      <c r="B25446"/>
      <c r="C25446"/>
      <c r="D25446"/>
      <c r="E25446" s="148"/>
      <c r="F25446" s="148"/>
      <c r="G25446" s="149"/>
      <c r="H25446" s="148"/>
      <c r="I25446"/>
    </row>
    <row r="25447" spans="1:9" x14ac:dyDescent="0.25">
      <c r="A25447"/>
      <c r="B25447"/>
      <c r="C25447"/>
      <c r="D25447"/>
      <c r="E25447" s="148"/>
      <c r="F25447" s="148"/>
      <c r="G25447" s="149"/>
      <c r="H25447" s="148"/>
      <c r="I25447"/>
    </row>
    <row r="25448" spans="1:9" x14ac:dyDescent="0.25">
      <c r="A25448"/>
      <c r="B25448"/>
      <c r="C25448"/>
      <c r="D25448"/>
      <c r="E25448" s="148"/>
      <c r="F25448" s="148"/>
      <c r="G25448" s="149"/>
      <c r="H25448" s="148"/>
      <c r="I25448"/>
    </row>
    <row r="25449" spans="1:9" x14ac:dyDescent="0.25">
      <c r="A25449"/>
      <c r="B25449"/>
      <c r="C25449"/>
      <c r="D25449"/>
      <c r="E25449" s="148"/>
      <c r="F25449" s="148"/>
      <c r="G25449" s="149"/>
      <c r="H25449" s="148"/>
      <c r="I25449"/>
    </row>
    <row r="25450" spans="1:9" x14ac:dyDescent="0.25">
      <c r="A25450"/>
      <c r="B25450"/>
      <c r="C25450"/>
      <c r="D25450"/>
      <c r="E25450" s="148"/>
      <c r="F25450" s="148"/>
      <c r="G25450" s="149"/>
      <c r="H25450" s="148"/>
      <c r="I25450"/>
    </row>
    <row r="25451" spans="1:9" x14ac:dyDescent="0.25">
      <c r="A25451"/>
      <c r="B25451"/>
      <c r="C25451"/>
      <c r="D25451"/>
      <c r="E25451" s="148"/>
      <c r="F25451" s="148"/>
      <c r="G25451" s="149"/>
      <c r="H25451" s="148"/>
      <c r="I25451"/>
    </row>
    <row r="25452" spans="1:9" x14ac:dyDescent="0.25">
      <c r="A25452"/>
      <c r="B25452"/>
      <c r="C25452"/>
      <c r="D25452"/>
      <c r="E25452" s="148"/>
      <c r="F25452" s="148"/>
      <c r="G25452" s="149"/>
      <c r="H25452" s="148"/>
      <c r="I25452"/>
    </row>
    <row r="25453" spans="1:9" x14ac:dyDescent="0.25">
      <c r="A25453"/>
      <c r="B25453"/>
      <c r="C25453"/>
      <c r="D25453"/>
      <c r="E25453" s="148"/>
      <c r="F25453" s="148"/>
      <c r="G25453" s="149"/>
      <c r="H25453" s="148"/>
      <c r="I25453"/>
    </row>
    <row r="25454" spans="1:9" x14ac:dyDescent="0.25">
      <c r="A25454"/>
      <c r="B25454"/>
      <c r="C25454"/>
      <c r="D25454"/>
      <c r="E25454" s="148"/>
      <c r="F25454" s="148"/>
      <c r="G25454" s="149"/>
      <c r="H25454" s="148"/>
      <c r="I25454"/>
    </row>
    <row r="25455" spans="1:9" x14ac:dyDescent="0.25">
      <c r="A25455"/>
      <c r="B25455"/>
      <c r="C25455"/>
      <c r="D25455"/>
      <c r="E25455" s="148"/>
      <c r="F25455" s="148"/>
      <c r="G25455" s="149"/>
      <c r="H25455" s="148"/>
      <c r="I25455"/>
    </row>
    <row r="25456" spans="1:9" x14ac:dyDescent="0.25">
      <c r="A25456"/>
      <c r="B25456"/>
      <c r="C25456"/>
      <c r="D25456"/>
      <c r="E25456" s="148"/>
      <c r="F25456" s="148"/>
      <c r="G25456" s="149"/>
      <c r="H25456" s="148"/>
      <c r="I25456"/>
    </row>
    <row r="25457" spans="1:9" x14ac:dyDescent="0.25">
      <c r="A25457"/>
      <c r="B25457"/>
      <c r="C25457"/>
      <c r="D25457"/>
      <c r="E25457" s="148"/>
      <c r="F25457" s="148"/>
      <c r="G25457" s="149"/>
      <c r="H25457" s="148"/>
      <c r="I25457"/>
    </row>
    <row r="25458" spans="1:9" x14ac:dyDescent="0.25">
      <c r="A25458"/>
      <c r="B25458"/>
      <c r="C25458"/>
      <c r="D25458"/>
      <c r="E25458" s="148"/>
      <c r="F25458" s="148"/>
      <c r="G25458" s="149"/>
      <c r="H25458" s="148"/>
      <c r="I25458"/>
    </row>
    <row r="25459" spans="1:9" x14ac:dyDescent="0.25">
      <c r="A25459"/>
      <c r="B25459"/>
      <c r="C25459"/>
      <c r="D25459"/>
      <c r="E25459" s="148"/>
      <c r="F25459" s="148"/>
      <c r="G25459" s="149"/>
      <c r="H25459" s="148"/>
      <c r="I25459"/>
    </row>
    <row r="25460" spans="1:9" x14ac:dyDescent="0.25">
      <c r="A25460"/>
      <c r="B25460"/>
      <c r="C25460"/>
      <c r="D25460"/>
      <c r="E25460" s="148"/>
      <c r="F25460" s="148"/>
      <c r="G25460" s="149"/>
      <c r="H25460" s="148"/>
      <c r="I25460"/>
    </row>
    <row r="25461" spans="1:9" x14ac:dyDescent="0.25">
      <c r="A25461"/>
      <c r="B25461"/>
      <c r="C25461"/>
      <c r="D25461"/>
      <c r="E25461" s="148"/>
      <c r="F25461" s="148"/>
      <c r="G25461" s="149"/>
      <c r="H25461" s="148"/>
      <c r="I25461"/>
    </row>
    <row r="25462" spans="1:9" x14ac:dyDescent="0.25">
      <c r="A25462"/>
      <c r="B25462"/>
      <c r="C25462"/>
      <c r="D25462"/>
      <c r="E25462" s="148"/>
      <c r="F25462" s="148"/>
      <c r="G25462" s="149"/>
      <c r="H25462" s="148"/>
      <c r="I25462"/>
    </row>
    <row r="25463" spans="1:9" x14ac:dyDescent="0.25">
      <c r="A25463"/>
      <c r="B25463"/>
      <c r="C25463"/>
      <c r="D25463"/>
      <c r="E25463" s="148"/>
      <c r="F25463" s="148"/>
      <c r="G25463" s="149"/>
      <c r="H25463" s="148"/>
      <c r="I25463"/>
    </row>
    <row r="25464" spans="1:9" x14ac:dyDescent="0.25">
      <c r="A25464"/>
      <c r="B25464"/>
      <c r="C25464"/>
      <c r="D25464"/>
      <c r="E25464" s="148"/>
      <c r="F25464" s="148"/>
      <c r="G25464" s="149"/>
      <c r="H25464" s="148"/>
      <c r="I25464"/>
    </row>
    <row r="25465" spans="1:9" x14ac:dyDescent="0.25">
      <c r="A25465"/>
      <c r="B25465"/>
      <c r="C25465"/>
      <c r="D25465"/>
      <c r="E25465" s="148"/>
      <c r="F25465" s="148"/>
      <c r="G25465" s="149"/>
      <c r="H25465" s="148"/>
      <c r="I25465"/>
    </row>
    <row r="25466" spans="1:9" x14ac:dyDescent="0.25">
      <c r="A25466"/>
      <c r="B25466"/>
      <c r="C25466"/>
      <c r="D25466"/>
      <c r="E25466" s="148"/>
      <c r="F25466" s="148"/>
      <c r="G25466" s="149"/>
      <c r="H25466" s="148"/>
      <c r="I25466"/>
    </row>
    <row r="25467" spans="1:9" x14ac:dyDescent="0.25">
      <c r="A25467"/>
      <c r="B25467"/>
      <c r="C25467"/>
      <c r="D25467"/>
      <c r="E25467" s="148"/>
      <c r="F25467" s="148"/>
      <c r="G25467" s="149"/>
      <c r="H25467" s="148"/>
      <c r="I25467"/>
    </row>
    <row r="25468" spans="1:9" x14ac:dyDescent="0.25">
      <c r="A25468"/>
      <c r="B25468"/>
      <c r="C25468"/>
      <c r="D25468"/>
      <c r="E25468" s="148"/>
      <c r="F25468" s="148"/>
      <c r="G25468" s="149"/>
      <c r="H25468" s="148"/>
      <c r="I25468"/>
    </row>
    <row r="25469" spans="1:9" x14ac:dyDescent="0.25">
      <c r="A25469"/>
      <c r="B25469"/>
      <c r="C25469"/>
      <c r="D25469"/>
      <c r="E25469" s="148"/>
      <c r="F25469" s="148"/>
      <c r="G25469" s="149"/>
      <c r="H25469" s="148"/>
      <c r="I25469"/>
    </row>
    <row r="25470" spans="1:9" x14ac:dyDescent="0.25">
      <c r="A25470"/>
      <c r="B25470"/>
      <c r="C25470"/>
      <c r="D25470"/>
      <c r="E25470" s="148"/>
      <c r="F25470" s="148"/>
      <c r="G25470" s="149"/>
      <c r="H25470" s="148"/>
      <c r="I25470"/>
    </row>
    <row r="25471" spans="1:9" x14ac:dyDescent="0.25">
      <c r="A25471"/>
      <c r="B25471"/>
      <c r="C25471"/>
      <c r="D25471"/>
      <c r="E25471" s="148"/>
      <c r="F25471" s="148"/>
      <c r="G25471" s="149"/>
      <c r="H25471" s="148"/>
      <c r="I25471"/>
    </row>
    <row r="25472" spans="1:9" x14ac:dyDescent="0.25">
      <c r="A25472"/>
      <c r="B25472"/>
      <c r="C25472"/>
      <c r="D25472"/>
      <c r="E25472" s="148"/>
      <c r="F25472" s="148"/>
      <c r="G25472" s="149"/>
      <c r="H25472" s="148"/>
      <c r="I25472"/>
    </row>
    <row r="25473" spans="1:9" x14ac:dyDescent="0.25">
      <c r="A25473"/>
      <c r="B25473"/>
      <c r="C25473"/>
      <c r="D25473"/>
      <c r="E25473" s="148"/>
      <c r="F25473" s="148"/>
      <c r="G25473" s="149"/>
      <c r="H25473" s="148"/>
      <c r="I25473"/>
    </row>
    <row r="25474" spans="1:9" x14ac:dyDescent="0.25">
      <c r="A25474"/>
      <c r="B25474"/>
      <c r="C25474"/>
      <c r="D25474"/>
      <c r="E25474" s="148"/>
      <c r="F25474" s="148"/>
      <c r="G25474" s="149"/>
      <c r="H25474" s="148"/>
      <c r="I25474"/>
    </row>
    <row r="25475" spans="1:9" x14ac:dyDescent="0.25">
      <c r="A25475"/>
      <c r="B25475"/>
      <c r="C25475"/>
      <c r="D25475"/>
      <c r="E25475" s="148"/>
      <c r="F25475" s="148"/>
      <c r="G25475" s="149"/>
      <c r="H25475" s="148"/>
      <c r="I25475"/>
    </row>
    <row r="25476" spans="1:9" x14ac:dyDescent="0.25">
      <c r="A25476"/>
      <c r="B25476"/>
      <c r="C25476"/>
      <c r="D25476"/>
      <c r="E25476" s="148"/>
      <c r="F25476" s="148"/>
      <c r="G25476" s="149"/>
      <c r="H25476" s="148"/>
      <c r="I25476"/>
    </row>
    <row r="25477" spans="1:9" x14ac:dyDescent="0.25">
      <c r="A25477"/>
      <c r="B25477"/>
      <c r="C25477"/>
      <c r="D25477"/>
      <c r="E25477" s="148"/>
      <c r="F25477" s="148"/>
      <c r="G25477" s="149"/>
      <c r="H25477" s="148"/>
      <c r="I25477"/>
    </row>
    <row r="25478" spans="1:9" x14ac:dyDescent="0.25">
      <c r="A25478"/>
      <c r="B25478"/>
      <c r="C25478"/>
      <c r="D25478"/>
      <c r="E25478" s="148"/>
      <c r="F25478" s="148"/>
      <c r="G25478" s="149"/>
      <c r="H25478" s="148"/>
      <c r="I25478"/>
    </row>
    <row r="25479" spans="1:9" x14ac:dyDescent="0.25">
      <c r="A25479"/>
      <c r="B25479"/>
      <c r="C25479"/>
      <c r="D25479"/>
      <c r="E25479" s="148"/>
      <c r="F25479" s="148"/>
      <c r="G25479" s="149"/>
      <c r="H25479" s="148"/>
      <c r="I25479"/>
    </row>
    <row r="25480" spans="1:9" x14ac:dyDescent="0.25">
      <c r="A25480"/>
      <c r="B25480"/>
      <c r="C25480"/>
      <c r="D25480"/>
      <c r="E25480" s="148"/>
      <c r="F25480" s="148"/>
      <c r="G25480" s="149"/>
      <c r="H25480" s="148"/>
      <c r="I25480"/>
    </row>
    <row r="25481" spans="1:9" x14ac:dyDescent="0.25">
      <c r="A25481"/>
      <c r="B25481"/>
      <c r="C25481"/>
      <c r="D25481"/>
      <c r="E25481" s="148"/>
      <c r="F25481" s="148"/>
      <c r="G25481" s="149"/>
      <c r="H25481" s="148"/>
      <c r="I25481"/>
    </row>
    <row r="25482" spans="1:9" x14ac:dyDescent="0.25">
      <c r="A25482"/>
      <c r="B25482"/>
      <c r="C25482"/>
      <c r="D25482"/>
      <c r="E25482" s="148"/>
      <c r="F25482" s="148"/>
      <c r="G25482" s="149"/>
      <c r="H25482" s="148"/>
      <c r="I25482"/>
    </row>
    <row r="25483" spans="1:9" x14ac:dyDescent="0.25">
      <c r="A25483"/>
      <c r="B25483"/>
      <c r="C25483"/>
      <c r="D25483"/>
      <c r="E25483" s="148"/>
      <c r="F25483" s="148"/>
      <c r="G25483" s="149"/>
      <c r="H25483" s="148"/>
      <c r="I25483"/>
    </row>
    <row r="25484" spans="1:9" x14ac:dyDescent="0.25">
      <c r="A25484"/>
      <c r="B25484"/>
      <c r="C25484"/>
      <c r="D25484"/>
      <c r="E25484" s="148"/>
      <c r="F25484" s="148"/>
      <c r="G25484" s="149"/>
      <c r="H25484" s="148"/>
      <c r="I25484"/>
    </row>
    <row r="25485" spans="1:9" x14ac:dyDescent="0.25">
      <c r="A25485"/>
      <c r="B25485"/>
      <c r="C25485"/>
      <c r="D25485"/>
      <c r="E25485" s="148"/>
      <c r="F25485" s="148"/>
      <c r="G25485" s="149"/>
      <c r="H25485" s="148"/>
      <c r="I25485"/>
    </row>
    <row r="25486" spans="1:9" x14ac:dyDescent="0.25">
      <c r="A25486"/>
      <c r="B25486"/>
      <c r="C25486"/>
      <c r="D25486"/>
      <c r="E25486" s="148"/>
      <c r="F25486" s="148"/>
      <c r="G25486" s="149"/>
      <c r="H25486" s="148"/>
      <c r="I25486"/>
    </row>
    <row r="25487" spans="1:9" x14ac:dyDescent="0.25">
      <c r="A25487"/>
      <c r="B25487"/>
      <c r="C25487"/>
      <c r="D25487"/>
      <c r="E25487" s="148"/>
      <c r="F25487" s="148"/>
      <c r="G25487" s="149"/>
      <c r="H25487" s="148"/>
      <c r="I25487"/>
    </row>
    <row r="25488" spans="1:9" x14ac:dyDescent="0.25">
      <c r="A25488"/>
      <c r="B25488"/>
      <c r="C25488"/>
      <c r="D25488"/>
      <c r="E25488" s="148"/>
      <c r="F25488" s="148"/>
      <c r="G25488" s="149"/>
      <c r="H25488" s="148"/>
      <c r="I25488"/>
    </row>
    <row r="25489" spans="1:9" x14ac:dyDescent="0.25">
      <c r="A25489"/>
      <c r="B25489"/>
      <c r="C25489"/>
      <c r="D25489"/>
      <c r="E25489" s="148"/>
      <c r="F25489" s="148"/>
      <c r="G25489" s="149"/>
      <c r="H25489" s="148"/>
      <c r="I25489"/>
    </row>
    <row r="25490" spans="1:9" x14ac:dyDescent="0.25">
      <c r="A25490"/>
      <c r="B25490"/>
      <c r="C25490"/>
      <c r="D25490"/>
      <c r="E25490" s="148"/>
      <c r="F25490" s="148"/>
      <c r="G25490" s="149"/>
      <c r="H25490" s="148"/>
      <c r="I25490"/>
    </row>
    <row r="25491" spans="1:9" x14ac:dyDescent="0.25">
      <c r="A25491"/>
      <c r="B25491"/>
      <c r="C25491"/>
      <c r="D25491"/>
      <c r="E25491" s="148"/>
      <c r="F25491" s="148"/>
      <c r="G25491" s="149"/>
      <c r="H25491" s="148"/>
      <c r="I25491"/>
    </row>
    <row r="25492" spans="1:9" x14ac:dyDescent="0.25">
      <c r="A25492"/>
      <c r="B25492"/>
      <c r="C25492"/>
      <c r="D25492"/>
      <c r="E25492" s="148"/>
      <c r="F25492" s="148"/>
      <c r="G25492" s="149"/>
      <c r="H25492" s="148"/>
      <c r="I25492"/>
    </row>
    <row r="25493" spans="1:9" x14ac:dyDescent="0.25">
      <c r="A25493"/>
      <c r="B25493"/>
      <c r="C25493"/>
      <c r="D25493"/>
      <c r="E25493" s="148"/>
      <c r="F25493" s="148"/>
      <c r="G25493" s="149"/>
      <c r="H25493" s="148"/>
      <c r="I25493"/>
    </row>
    <row r="25494" spans="1:9" x14ac:dyDescent="0.25">
      <c r="A25494"/>
      <c r="B25494"/>
      <c r="C25494"/>
      <c r="D25494"/>
      <c r="E25494" s="148"/>
      <c r="F25494" s="148"/>
      <c r="G25494" s="149"/>
      <c r="H25494" s="148"/>
      <c r="I25494"/>
    </row>
    <row r="25495" spans="1:9" x14ac:dyDescent="0.25">
      <c r="A25495"/>
      <c r="B25495"/>
      <c r="C25495"/>
      <c r="D25495"/>
      <c r="E25495" s="148"/>
      <c r="F25495" s="148"/>
      <c r="G25495" s="149"/>
      <c r="H25495" s="148"/>
      <c r="I25495"/>
    </row>
    <row r="25496" spans="1:9" x14ac:dyDescent="0.25">
      <c r="A25496"/>
      <c r="B25496"/>
      <c r="C25496"/>
      <c r="D25496"/>
      <c r="E25496" s="148"/>
      <c r="F25496" s="148"/>
      <c r="G25496" s="149"/>
      <c r="H25496" s="148"/>
      <c r="I25496"/>
    </row>
    <row r="25497" spans="1:9" x14ac:dyDescent="0.25">
      <c r="A25497"/>
      <c r="B25497"/>
      <c r="C25497"/>
      <c r="D25497"/>
      <c r="E25497" s="148"/>
      <c r="F25497" s="148"/>
      <c r="G25497" s="149"/>
      <c r="H25497" s="148"/>
      <c r="I25497"/>
    </row>
    <row r="25498" spans="1:9" x14ac:dyDescent="0.25">
      <c r="A25498"/>
      <c r="B25498"/>
      <c r="C25498"/>
      <c r="D25498"/>
      <c r="E25498" s="148"/>
      <c r="F25498" s="148"/>
      <c r="G25498" s="149"/>
      <c r="H25498" s="148"/>
      <c r="I25498"/>
    </row>
    <row r="25499" spans="1:9" x14ac:dyDescent="0.25">
      <c r="A25499"/>
      <c r="B25499"/>
      <c r="C25499"/>
      <c r="D25499"/>
      <c r="E25499" s="148"/>
      <c r="F25499" s="148"/>
      <c r="G25499" s="149"/>
      <c r="H25499" s="148"/>
      <c r="I25499"/>
    </row>
    <row r="25500" spans="1:9" x14ac:dyDescent="0.25">
      <c r="A25500"/>
      <c r="B25500"/>
      <c r="C25500"/>
      <c r="D25500"/>
      <c r="E25500" s="148"/>
      <c r="F25500" s="148"/>
      <c r="G25500" s="149"/>
      <c r="H25500" s="148"/>
      <c r="I25500"/>
    </row>
    <row r="25501" spans="1:9" x14ac:dyDescent="0.25">
      <c r="A25501"/>
      <c r="B25501"/>
      <c r="C25501"/>
      <c r="D25501"/>
      <c r="E25501" s="148"/>
      <c r="F25501" s="148"/>
      <c r="G25501" s="149"/>
      <c r="H25501" s="148"/>
      <c r="I25501"/>
    </row>
    <row r="25502" spans="1:9" x14ac:dyDescent="0.25">
      <c r="A25502"/>
      <c r="B25502"/>
      <c r="C25502"/>
      <c r="D25502"/>
      <c r="E25502" s="148"/>
      <c r="F25502" s="148"/>
      <c r="G25502" s="149"/>
      <c r="H25502" s="148"/>
      <c r="I25502"/>
    </row>
    <row r="25503" spans="1:9" x14ac:dyDescent="0.25">
      <c r="A25503"/>
      <c r="B25503"/>
      <c r="C25503"/>
      <c r="D25503"/>
      <c r="E25503" s="148"/>
      <c r="F25503" s="148"/>
      <c r="G25503" s="149"/>
      <c r="H25503" s="148"/>
      <c r="I25503"/>
    </row>
    <row r="25504" spans="1:9" x14ac:dyDescent="0.25">
      <c r="A25504"/>
      <c r="B25504"/>
      <c r="C25504"/>
      <c r="D25504"/>
      <c r="E25504" s="148"/>
      <c r="F25504" s="148"/>
      <c r="G25504" s="149"/>
      <c r="H25504" s="148"/>
      <c r="I25504"/>
    </row>
    <row r="25505" spans="1:9" x14ac:dyDescent="0.25">
      <c r="A25505"/>
      <c r="B25505"/>
      <c r="C25505"/>
      <c r="D25505"/>
      <c r="E25505" s="148"/>
      <c r="F25505" s="148"/>
      <c r="G25505" s="149"/>
      <c r="H25505" s="148"/>
      <c r="I25505"/>
    </row>
    <row r="25506" spans="1:9" x14ac:dyDescent="0.25">
      <c r="A25506"/>
      <c r="B25506"/>
      <c r="C25506"/>
      <c r="D25506"/>
      <c r="E25506" s="148"/>
      <c r="F25506" s="148"/>
      <c r="G25506" s="149"/>
      <c r="H25506" s="148"/>
      <c r="I25506"/>
    </row>
    <row r="25507" spans="1:9" x14ac:dyDescent="0.25">
      <c r="A25507"/>
      <c r="B25507"/>
      <c r="C25507"/>
      <c r="D25507"/>
      <c r="E25507" s="148"/>
      <c r="F25507" s="148"/>
      <c r="G25507" s="149"/>
      <c r="H25507" s="148"/>
      <c r="I25507"/>
    </row>
    <row r="25508" spans="1:9" x14ac:dyDescent="0.25">
      <c r="A25508"/>
      <c r="B25508"/>
      <c r="C25508"/>
      <c r="D25508"/>
      <c r="E25508" s="148"/>
      <c r="F25508" s="148"/>
      <c r="G25508" s="149"/>
      <c r="H25508" s="148"/>
      <c r="I25508"/>
    </row>
    <row r="25509" spans="1:9" x14ac:dyDescent="0.25">
      <c r="A25509"/>
      <c r="B25509"/>
      <c r="C25509"/>
      <c r="D25509"/>
      <c r="E25509" s="148"/>
      <c r="F25509" s="148"/>
      <c r="G25509" s="149"/>
      <c r="H25509" s="148"/>
      <c r="I25509"/>
    </row>
    <row r="25510" spans="1:9" x14ac:dyDescent="0.25">
      <c r="A25510"/>
      <c r="B25510"/>
      <c r="C25510"/>
      <c r="D25510"/>
      <c r="E25510" s="148"/>
      <c r="F25510" s="148"/>
      <c r="G25510" s="149"/>
      <c r="H25510" s="148"/>
      <c r="I25510"/>
    </row>
    <row r="25511" spans="1:9" x14ac:dyDescent="0.25">
      <c r="A25511"/>
      <c r="B25511"/>
      <c r="C25511"/>
      <c r="D25511"/>
      <c r="E25511" s="148"/>
      <c r="F25511" s="148"/>
      <c r="G25511" s="149"/>
      <c r="H25511" s="148"/>
      <c r="I25511"/>
    </row>
    <row r="25512" spans="1:9" x14ac:dyDescent="0.25">
      <c r="A25512"/>
      <c r="B25512"/>
      <c r="C25512"/>
      <c r="D25512"/>
      <c r="E25512" s="148"/>
      <c r="F25512" s="148"/>
      <c r="G25512" s="149"/>
      <c r="H25512" s="148"/>
      <c r="I25512"/>
    </row>
    <row r="25513" spans="1:9" x14ac:dyDescent="0.25">
      <c r="A25513"/>
      <c r="B25513"/>
      <c r="C25513"/>
      <c r="D25513"/>
      <c r="E25513" s="148"/>
      <c r="F25513" s="148"/>
      <c r="G25513" s="149"/>
      <c r="H25513" s="148"/>
      <c r="I25513"/>
    </row>
    <row r="25514" spans="1:9" x14ac:dyDescent="0.25">
      <c r="A25514"/>
      <c r="B25514"/>
      <c r="C25514"/>
      <c r="D25514"/>
      <c r="E25514" s="148"/>
      <c r="F25514" s="148"/>
      <c r="G25514" s="149"/>
      <c r="H25514" s="148"/>
      <c r="I25514"/>
    </row>
    <row r="25515" spans="1:9" x14ac:dyDescent="0.25">
      <c r="A25515"/>
      <c r="B25515"/>
      <c r="C25515"/>
      <c r="D25515"/>
      <c r="E25515" s="148"/>
      <c r="F25515" s="148"/>
      <c r="G25515" s="149"/>
      <c r="H25515" s="148"/>
      <c r="I25515"/>
    </row>
    <row r="25516" spans="1:9" x14ac:dyDescent="0.25">
      <c r="A25516"/>
      <c r="B25516"/>
      <c r="C25516"/>
      <c r="D25516"/>
      <c r="E25516" s="148"/>
      <c r="F25516" s="148"/>
      <c r="G25516" s="149"/>
      <c r="H25516" s="148"/>
      <c r="I25516"/>
    </row>
    <row r="25517" spans="1:9" x14ac:dyDescent="0.25">
      <c r="A25517"/>
      <c r="B25517"/>
      <c r="C25517"/>
      <c r="D25517"/>
      <c r="E25517" s="148"/>
      <c r="F25517" s="148"/>
      <c r="G25517" s="149"/>
      <c r="H25517" s="148"/>
      <c r="I25517"/>
    </row>
    <row r="25518" spans="1:9" x14ac:dyDescent="0.25">
      <c r="A25518"/>
      <c r="B25518"/>
      <c r="C25518"/>
      <c r="D25518"/>
      <c r="E25518" s="148"/>
      <c r="F25518" s="148"/>
      <c r="G25518" s="149"/>
      <c r="H25518" s="148"/>
      <c r="I25518"/>
    </row>
    <row r="25519" spans="1:9" x14ac:dyDescent="0.25">
      <c r="A25519"/>
      <c r="B25519"/>
      <c r="C25519"/>
      <c r="D25519"/>
      <c r="E25519" s="148"/>
      <c r="F25519" s="148"/>
      <c r="G25519" s="149"/>
      <c r="H25519" s="148"/>
      <c r="I25519"/>
    </row>
    <row r="25520" spans="1:9" x14ac:dyDescent="0.25">
      <c r="A25520"/>
      <c r="B25520"/>
      <c r="C25520"/>
      <c r="D25520"/>
      <c r="E25520" s="148"/>
      <c r="F25520" s="148"/>
      <c r="G25520" s="149"/>
      <c r="H25520" s="148"/>
      <c r="I25520"/>
    </row>
    <row r="25521" spans="1:9" x14ac:dyDescent="0.25">
      <c r="A25521"/>
      <c r="B25521"/>
      <c r="C25521"/>
      <c r="D25521"/>
      <c r="E25521" s="148"/>
      <c r="F25521" s="148"/>
      <c r="G25521" s="149"/>
      <c r="H25521" s="148"/>
      <c r="I25521"/>
    </row>
    <row r="25522" spans="1:9" x14ac:dyDescent="0.25">
      <c r="A25522"/>
      <c r="B25522"/>
      <c r="C25522"/>
      <c r="D25522"/>
      <c r="E25522" s="148"/>
      <c r="F25522" s="148"/>
      <c r="G25522" s="149"/>
      <c r="H25522" s="148"/>
      <c r="I25522"/>
    </row>
    <row r="25523" spans="1:9" x14ac:dyDescent="0.25">
      <c r="A25523"/>
      <c r="B25523"/>
      <c r="C25523"/>
      <c r="D25523"/>
      <c r="E25523" s="148"/>
      <c r="F25523" s="148"/>
      <c r="G25523" s="149"/>
      <c r="H25523" s="148"/>
      <c r="I25523"/>
    </row>
    <row r="25524" spans="1:9" x14ac:dyDescent="0.25">
      <c r="A25524"/>
      <c r="B25524"/>
      <c r="C25524"/>
      <c r="D25524"/>
      <c r="E25524" s="148"/>
      <c r="F25524" s="148"/>
      <c r="G25524" s="149"/>
      <c r="H25524" s="148"/>
      <c r="I25524"/>
    </row>
    <row r="25525" spans="1:9" x14ac:dyDescent="0.25">
      <c r="A25525"/>
      <c r="B25525"/>
      <c r="C25525"/>
      <c r="D25525"/>
      <c r="E25525" s="148"/>
      <c r="F25525" s="148"/>
      <c r="G25525" s="149"/>
      <c r="H25525" s="148"/>
      <c r="I25525"/>
    </row>
    <row r="25526" spans="1:9" x14ac:dyDescent="0.25">
      <c r="A25526"/>
      <c r="B25526"/>
      <c r="C25526"/>
      <c r="D25526"/>
      <c r="E25526" s="148"/>
      <c r="F25526" s="148"/>
      <c r="G25526" s="149"/>
      <c r="H25526" s="148"/>
      <c r="I25526"/>
    </row>
    <row r="25527" spans="1:9" x14ac:dyDescent="0.25">
      <c r="A25527"/>
      <c r="B25527"/>
      <c r="C25527"/>
      <c r="D25527"/>
      <c r="E25527" s="148"/>
      <c r="F25527" s="148"/>
      <c r="G25527" s="149"/>
      <c r="H25527" s="148"/>
      <c r="I25527"/>
    </row>
    <row r="25528" spans="1:9" x14ac:dyDescent="0.25">
      <c r="A25528"/>
      <c r="B25528"/>
      <c r="C25528"/>
      <c r="D25528"/>
      <c r="E25528" s="148"/>
      <c r="F25528" s="148"/>
      <c r="G25528" s="149"/>
      <c r="H25528" s="148"/>
      <c r="I25528"/>
    </row>
    <row r="25529" spans="1:9" x14ac:dyDescent="0.25">
      <c r="A25529"/>
      <c r="B25529"/>
      <c r="C25529"/>
      <c r="D25529"/>
      <c r="E25529" s="148"/>
      <c r="F25529" s="148"/>
      <c r="G25529" s="149"/>
      <c r="H25529" s="148"/>
      <c r="I25529"/>
    </row>
    <row r="25530" spans="1:9" x14ac:dyDescent="0.25">
      <c r="A25530"/>
      <c r="B25530"/>
      <c r="C25530"/>
      <c r="D25530"/>
      <c r="E25530" s="148"/>
      <c r="F25530" s="148"/>
      <c r="G25530" s="149"/>
      <c r="H25530" s="148"/>
      <c r="I25530"/>
    </row>
    <row r="25531" spans="1:9" x14ac:dyDescent="0.25">
      <c r="A25531"/>
      <c r="B25531"/>
      <c r="C25531"/>
      <c r="D25531"/>
      <c r="E25531" s="148"/>
      <c r="F25531" s="148"/>
      <c r="G25531" s="149"/>
      <c r="H25531" s="148"/>
      <c r="I25531"/>
    </row>
    <row r="25532" spans="1:9" x14ac:dyDescent="0.25">
      <c r="A25532"/>
      <c r="B25532"/>
      <c r="C25532"/>
      <c r="D25532"/>
      <c r="E25532" s="148"/>
      <c r="F25532" s="148"/>
      <c r="G25532" s="149"/>
      <c r="H25532" s="148"/>
      <c r="I25532"/>
    </row>
    <row r="25533" spans="1:9" x14ac:dyDescent="0.25">
      <c r="A25533"/>
      <c r="B25533"/>
      <c r="C25533"/>
      <c r="D25533"/>
      <c r="E25533" s="148"/>
      <c r="F25533" s="148"/>
      <c r="G25533" s="149"/>
      <c r="H25533" s="148"/>
      <c r="I25533"/>
    </row>
    <row r="25534" spans="1:9" x14ac:dyDescent="0.25">
      <c r="A25534"/>
      <c r="B25534"/>
      <c r="C25534"/>
      <c r="D25534"/>
      <c r="E25534" s="148"/>
      <c r="F25534" s="148"/>
      <c r="G25534" s="149"/>
      <c r="H25534" s="148"/>
      <c r="I25534"/>
    </row>
    <row r="25535" spans="1:9" x14ac:dyDescent="0.25">
      <c r="A25535"/>
      <c r="B25535"/>
      <c r="C25535"/>
      <c r="D25535"/>
      <c r="E25535" s="148"/>
      <c r="F25535" s="148"/>
      <c r="G25535" s="149"/>
      <c r="H25535" s="148"/>
      <c r="I25535"/>
    </row>
    <row r="25536" spans="1:9" x14ac:dyDescent="0.25">
      <c r="A25536"/>
      <c r="B25536"/>
      <c r="C25536"/>
      <c r="D25536"/>
      <c r="E25536" s="148"/>
      <c r="F25536" s="148"/>
      <c r="G25536" s="149"/>
      <c r="H25536" s="148"/>
      <c r="I25536"/>
    </row>
    <row r="25537" spans="1:9" x14ac:dyDescent="0.25">
      <c r="A25537"/>
      <c r="B25537"/>
      <c r="C25537"/>
      <c r="D25537"/>
      <c r="E25537" s="148"/>
      <c r="F25537" s="148"/>
      <c r="G25537" s="149"/>
      <c r="H25537" s="148"/>
      <c r="I25537"/>
    </row>
    <row r="25538" spans="1:9" x14ac:dyDescent="0.25">
      <c r="A25538"/>
      <c r="B25538"/>
      <c r="C25538"/>
      <c r="D25538"/>
      <c r="E25538" s="148"/>
      <c r="F25538" s="148"/>
      <c r="G25538" s="149"/>
      <c r="H25538" s="148"/>
      <c r="I25538"/>
    </row>
    <row r="25539" spans="1:9" x14ac:dyDescent="0.25">
      <c r="A25539"/>
      <c r="B25539"/>
      <c r="C25539"/>
      <c r="D25539"/>
      <c r="E25539" s="148"/>
      <c r="F25539" s="148"/>
      <c r="G25539" s="149"/>
      <c r="H25539" s="148"/>
      <c r="I25539"/>
    </row>
    <row r="25540" spans="1:9" x14ac:dyDescent="0.25">
      <c r="A25540"/>
      <c r="B25540"/>
      <c r="C25540"/>
      <c r="D25540"/>
      <c r="E25540" s="148"/>
      <c r="F25540" s="148"/>
      <c r="G25540" s="149"/>
      <c r="H25540" s="148"/>
      <c r="I25540"/>
    </row>
    <row r="25541" spans="1:9" x14ac:dyDescent="0.25">
      <c r="A25541"/>
      <c r="B25541"/>
      <c r="C25541"/>
      <c r="D25541"/>
      <c r="E25541" s="148"/>
      <c r="F25541" s="148"/>
      <c r="G25541" s="149"/>
      <c r="H25541" s="148"/>
      <c r="I25541"/>
    </row>
    <row r="25542" spans="1:9" x14ac:dyDescent="0.25">
      <c r="A25542"/>
      <c r="B25542"/>
      <c r="C25542"/>
      <c r="D25542"/>
      <c r="E25542" s="148"/>
      <c r="F25542" s="148"/>
      <c r="G25542" s="149"/>
      <c r="H25542" s="148"/>
      <c r="I25542"/>
    </row>
    <row r="25543" spans="1:9" x14ac:dyDescent="0.25">
      <c r="A25543"/>
      <c r="B25543"/>
      <c r="C25543"/>
      <c r="D25543"/>
      <c r="E25543" s="148"/>
      <c r="F25543" s="148"/>
      <c r="G25543" s="149"/>
      <c r="H25543" s="148"/>
      <c r="I25543"/>
    </row>
    <row r="25544" spans="1:9" x14ac:dyDescent="0.25">
      <c r="A25544"/>
      <c r="B25544"/>
      <c r="C25544"/>
      <c r="D25544"/>
      <c r="E25544" s="148"/>
      <c r="F25544" s="148"/>
      <c r="G25544" s="149"/>
      <c r="H25544" s="148"/>
      <c r="I25544"/>
    </row>
    <row r="25545" spans="1:9" x14ac:dyDescent="0.25">
      <c r="A25545"/>
      <c r="B25545"/>
      <c r="C25545"/>
      <c r="D25545"/>
      <c r="E25545" s="148"/>
      <c r="F25545" s="148"/>
      <c r="G25545" s="149"/>
      <c r="H25545" s="148"/>
      <c r="I25545"/>
    </row>
    <row r="25546" spans="1:9" x14ac:dyDescent="0.25">
      <c r="A25546"/>
      <c r="B25546"/>
      <c r="C25546"/>
      <c r="D25546"/>
      <c r="E25546" s="148"/>
      <c r="F25546" s="148"/>
      <c r="G25546" s="149"/>
      <c r="H25546" s="148"/>
      <c r="I25546"/>
    </row>
    <row r="25547" spans="1:9" x14ac:dyDescent="0.25">
      <c r="A25547"/>
      <c r="B25547"/>
      <c r="C25547"/>
      <c r="D25547"/>
      <c r="E25547" s="148"/>
      <c r="F25547" s="148"/>
      <c r="G25547" s="149"/>
      <c r="H25547" s="148"/>
      <c r="I25547"/>
    </row>
    <row r="25548" spans="1:9" x14ac:dyDescent="0.25">
      <c r="A25548"/>
      <c r="B25548"/>
      <c r="C25548"/>
      <c r="D25548"/>
      <c r="E25548" s="148"/>
      <c r="F25548" s="148"/>
      <c r="G25548" s="149"/>
      <c r="H25548" s="148"/>
      <c r="I25548"/>
    </row>
    <row r="25549" spans="1:9" x14ac:dyDescent="0.25">
      <c r="A25549"/>
      <c r="B25549"/>
      <c r="C25549"/>
      <c r="D25549"/>
      <c r="E25549" s="148"/>
      <c r="F25549" s="148"/>
      <c r="G25549" s="149"/>
      <c r="H25549" s="148"/>
      <c r="I25549"/>
    </row>
    <row r="25550" spans="1:9" x14ac:dyDescent="0.25">
      <c r="A25550"/>
      <c r="B25550"/>
      <c r="C25550"/>
      <c r="D25550"/>
      <c r="E25550" s="148"/>
      <c r="F25550" s="148"/>
      <c r="G25550" s="149"/>
      <c r="H25550" s="148"/>
      <c r="I25550"/>
    </row>
    <row r="25551" spans="1:9" x14ac:dyDescent="0.25">
      <c r="A25551"/>
      <c r="B25551"/>
      <c r="C25551"/>
      <c r="D25551"/>
      <c r="E25551" s="148"/>
      <c r="F25551" s="148"/>
      <c r="G25551" s="149"/>
      <c r="H25551" s="148"/>
      <c r="I25551"/>
    </row>
    <row r="25552" spans="1:9" x14ac:dyDescent="0.25">
      <c r="A25552"/>
      <c r="B25552"/>
      <c r="C25552"/>
      <c r="D25552"/>
      <c r="E25552" s="148"/>
      <c r="F25552" s="148"/>
      <c r="G25552" s="149"/>
      <c r="H25552" s="148"/>
      <c r="I25552"/>
    </row>
    <row r="25553" spans="1:9" x14ac:dyDescent="0.25">
      <c r="A25553"/>
      <c r="B25553"/>
      <c r="C25553"/>
      <c r="D25553"/>
      <c r="E25553" s="148"/>
      <c r="F25553" s="148"/>
      <c r="G25553" s="149"/>
      <c r="H25553" s="148"/>
      <c r="I25553"/>
    </row>
    <row r="25554" spans="1:9" x14ac:dyDescent="0.25">
      <c r="A25554"/>
      <c r="B25554"/>
      <c r="C25554"/>
      <c r="D25554"/>
      <c r="E25554" s="148"/>
      <c r="F25554" s="148"/>
      <c r="G25554" s="149"/>
      <c r="H25554" s="148"/>
      <c r="I25554"/>
    </row>
    <row r="25555" spans="1:9" x14ac:dyDescent="0.25">
      <c r="A25555"/>
      <c r="B25555"/>
      <c r="C25555"/>
      <c r="D25555"/>
      <c r="E25555" s="148"/>
      <c r="F25555" s="148"/>
      <c r="G25555" s="149"/>
      <c r="H25555" s="148"/>
      <c r="I25555"/>
    </row>
    <row r="25556" spans="1:9" x14ac:dyDescent="0.25">
      <c r="A25556"/>
      <c r="B25556"/>
      <c r="C25556"/>
      <c r="D25556"/>
      <c r="E25556" s="148"/>
      <c r="F25556" s="148"/>
      <c r="G25556" s="149"/>
      <c r="H25556" s="148"/>
      <c r="I25556"/>
    </row>
    <row r="25557" spans="1:9" x14ac:dyDescent="0.25">
      <c r="A25557"/>
      <c r="B25557"/>
      <c r="C25557"/>
      <c r="D25557"/>
      <c r="E25557" s="148"/>
      <c r="F25557" s="148"/>
      <c r="G25557" s="149"/>
      <c r="H25557" s="148"/>
      <c r="I25557"/>
    </row>
    <row r="25558" spans="1:9" x14ac:dyDescent="0.25">
      <c r="A25558"/>
      <c r="B25558"/>
      <c r="C25558"/>
      <c r="D25558"/>
      <c r="E25558" s="148"/>
      <c r="F25558" s="148"/>
      <c r="G25558" s="149"/>
      <c r="H25558" s="148"/>
      <c r="I25558"/>
    </row>
    <row r="25559" spans="1:9" x14ac:dyDescent="0.25">
      <c r="A25559"/>
      <c r="B25559"/>
      <c r="C25559"/>
      <c r="D25559"/>
      <c r="E25559" s="148"/>
      <c r="F25559" s="148"/>
      <c r="G25559" s="149"/>
      <c r="H25559" s="148"/>
      <c r="I25559"/>
    </row>
    <row r="25560" spans="1:9" x14ac:dyDescent="0.25">
      <c r="A25560"/>
      <c r="B25560"/>
      <c r="C25560"/>
      <c r="D25560"/>
      <c r="E25560" s="148"/>
      <c r="F25560" s="148"/>
      <c r="G25560" s="149"/>
      <c r="H25560" s="148"/>
      <c r="I25560"/>
    </row>
    <row r="25561" spans="1:9" x14ac:dyDescent="0.25">
      <c r="A25561"/>
      <c r="B25561"/>
      <c r="C25561"/>
      <c r="D25561"/>
      <c r="E25561" s="148"/>
      <c r="F25561" s="148"/>
      <c r="G25561" s="149"/>
      <c r="H25561" s="148"/>
      <c r="I25561"/>
    </row>
    <row r="25562" spans="1:9" x14ac:dyDescent="0.25">
      <c r="A25562"/>
      <c r="B25562"/>
      <c r="C25562"/>
      <c r="D25562"/>
      <c r="E25562" s="148"/>
      <c r="F25562" s="148"/>
      <c r="G25562" s="149"/>
      <c r="H25562" s="148"/>
      <c r="I25562"/>
    </row>
    <row r="25563" spans="1:9" x14ac:dyDescent="0.25">
      <c r="A25563"/>
      <c r="B25563"/>
      <c r="C25563"/>
      <c r="D25563"/>
      <c r="E25563" s="148"/>
      <c r="F25563" s="148"/>
      <c r="G25563" s="149"/>
      <c r="H25563" s="148"/>
      <c r="I25563"/>
    </row>
    <row r="25564" spans="1:9" x14ac:dyDescent="0.25">
      <c r="A25564"/>
      <c r="B25564"/>
      <c r="C25564"/>
      <c r="D25564"/>
      <c r="E25564" s="148"/>
      <c r="F25564" s="148"/>
      <c r="G25564" s="149"/>
      <c r="H25564" s="148"/>
      <c r="I25564"/>
    </row>
    <row r="25565" spans="1:9" x14ac:dyDescent="0.25">
      <c r="A25565"/>
      <c r="B25565"/>
      <c r="C25565"/>
      <c r="D25565"/>
      <c r="E25565" s="148"/>
      <c r="F25565" s="148"/>
      <c r="G25565" s="149"/>
      <c r="H25565" s="148"/>
      <c r="I25565"/>
    </row>
    <row r="25566" spans="1:9" x14ac:dyDescent="0.25">
      <c r="A25566"/>
      <c r="B25566"/>
      <c r="C25566"/>
      <c r="D25566"/>
      <c r="E25566" s="148"/>
      <c r="F25566" s="148"/>
      <c r="G25566" s="149"/>
      <c r="H25566" s="148"/>
      <c r="I25566"/>
    </row>
    <row r="25567" spans="1:9" x14ac:dyDescent="0.25">
      <c r="A25567"/>
      <c r="B25567"/>
      <c r="C25567"/>
      <c r="D25567"/>
      <c r="E25567" s="148"/>
      <c r="F25567" s="148"/>
      <c r="G25567" s="149"/>
      <c r="H25567" s="148"/>
      <c r="I25567"/>
    </row>
    <row r="25568" spans="1:9" x14ac:dyDescent="0.25">
      <c r="A25568"/>
      <c r="B25568"/>
      <c r="C25568"/>
      <c r="D25568"/>
      <c r="E25568" s="148"/>
      <c r="F25568" s="148"/>
      <c r="G25568" s="149"/>
      <c r="H25568" s="148"/>
      <c r="I25568"/>
    </row>
    <row r="25569" spans="1:9" x14ac:dyDescent="0.25">
      <c r="A25569"/>
      <c r="B25569"/>
      <c r="C25569"/>
      <c r="D25569"/>
      <c r="E25569" s="148"/>
      <c r="F25569" s="148"/>
      <c r="G25569" s="149"/>
      <c r="H25569" s="148"/>
      <c r="I25569"/>
    </row>
    <row r="25570" spans="1:9" x14ac:dyDescent="0.25">
      <c r="A25570"/>
      <c r="B25570"/>
      <c r="C25570"/>
      <c r="D25570"/>
      <c r="E25570" s="148"/>
      <c r="F25570" s="148"/>
      <c r="G25570" s="149"/>
      <c r="H25570" s="148"/>
      <c r="I25570"/>
    </row>
    <row r="25571" spans="1:9" x14ac:dyDescent="0.25">
      <c r="A25571"/>
      <c r="B25571"/>
      <c r="C25571"/>
      <c r="D25571"/>
      <c r="E25571" s="148"/>
      <c r="F25571" s="148"/>
      <c r="G25571" s="149"/>
      <c r="H25571" s="148"/>
      <c r="I25571"/>
    </row>
    <row r="25572" spans="1:9" x14ac:dyDescent="0.25">
      <c r="A25572"/>
      <c r="B25572"/>
      <c r="C25572"/>
      <c r="D25572"/>
      <c r="E25572" s="148"/>
      <c r="F25572" s="148"/>
      <c r="G25572" s="149"/>
      <c r="H25572" s="148"/>
      <c r="I25572"/>
    </row>
    <row r="25573" spans="1:9" x14ac:dyDescent="0.25">
      <c r="A25573"/>
      <c r="B25573"/>
      <c r="C25573"/>
      <c r="D25573"/>
      <c r="E25573" s="148"/>
      <c r="F25573" s="148"/>
      <c r="G25573" s="149"/>
      <c r="H25573" s="148"/>
      <c r="I25573"/>
    </row>
    <row r="25574" spans="1:9" x14ac:dyDescent="0.25">
      <c r="A25574"/>
      <c r="B25574"/>
      <c r="C25574"/>
      <c r="D25574"/>
      <c r="E25574" s="148"/>
      <c r="F25574" s="148"/>
      <c r="G25574" s="149"/>
      <c r="H25574" s="148"/>
      <c r="I25574"/>
    </row>
    <row r="25575" spans="1:9" x14ac:dyDescent="0.25">
      <c r="A25575"/>
      <c r="B25575"/>
      <c r="C25575"/>
      <c r="D25575"/>
      <c r="E25575" s="148"/>
      <c r="F25575" s="148"/>
      <c r="G25575" s="149"/>
      <c r="H25575" s="148"/>
      <c r="I25575"/>
    </row>
    <row r="25576" spans="1:9" x14ac:dyDescent="0.25">
      <c r="A25576"/>
      <c r="B25576"/>
      <c r="C25576"/>
      <c r="D25576"/>
      <c r="E25576" s="148"/>
      <c r="F25576" s="148"/>
      <c r="G25576" s="149"/>
      <c r="H25576" s="148"/>
      <c r="I25576"/>
    </row>
    <row r="25577" spans="1:9" x14ac:dyDescent="0.25">
      <c r="A25577"/>
      <c r="B25577"/>
      <c r="C25577"/>
      <c r="D25577"/>
      <c r="E25577" s="148"/>
      <c r="F25577" s="148"/>
      <c r="G25577" s="149"/>
      <c r="H25577" s="148"/>
      <c r="I25577"/>
    </row>
    <row r="25578" spans="1:9" x14ac:dyDescent="0.25">
      <c r="A25578"/>
      <c r="B25578"/>
      <c r="C25578"/>
      <c r="D25578"/>
      <c r="E25578" s="148"/>
      <c r="F25578" s="148"/>
      <c r="G25578" s="149"/>
      <c r="H25578" s="148"/>
      <c r="I25578"/>
    </row>
    <row r="25579" spans="1:9" x14ac:dyDescent="0.25">
      <c r="A25579"/>
      <c r="B25579"/>
      <c r="C25579"/>
      <c r="D25579"/>
      <c r="E25579" s="148"/>
      <c r="F25579" s="148"/>
      <c r="G25579" s="149"/>
      <c r="H25579" s="148"/>
      <c r="I25579"/>
    </row>
    <row r="25580" spans="1:9" x14ac:dyDescent="0.25">
      <c r="A25580"/>
      <c r="B25580"/>
      <c r="C25580"/>
      <c r="D25580"/>
      <c r="E25580" s="148"/>
      <c r="F25580" s="148"/>
      <c r="G25580" s="149"/>
      <c r="H25580" s="148"/>
      <c r="I25580"/>
    </row>
    <row r="25581" spans="1:9" x14ac:dyDescent="0.25">
      <c r="A25581"/>
      <c r="B25581"/>
      <c r="C25581"/>
      <c r="D25581"/>
      <c r="E25581" s="148"/>
      <c r="F25581" s="148"/>
      <c r="G25581" s="149"/>
      <c r="H25581" s="148"/>
      <c r="I25581"/>
    </row>
    <row r="25582" spans="1:9" x14ac:dyDescent="0.25">
      <c r="A25582"/>
      <c r="B25582"/>
      <c r="C25582"/>
      <c r="D25582"/>
      <c r="E25582" s="148"/>
      <c r="F25582" s="148"/>
      <c r="G25582" s="149"/>
      <c r="H25582" s="148"/>
      <c r="I25582"/>
    </row>
    <row r="25583" spans="1:9" x14ac:dyDescent="0.25">
      <c r="A25583"/>
      <c r="B25583"/>
      <c r="C25583"/>
      <c r="D25583"/>
      <c r="E25583" s="148"/>
      <c r="F25583" s="148"/>
      <c r="G25583" s="149"/>
      <c r="H25583" s="148"/>
      <c r="I25583"/>
    </row>
    <row r="25584" spans="1:9" x14ac:dyDescent="0.25">
      <c r="A25584"/>
      <c r="B25584"/>
      <c r="C25584"/>
      <c r="D25584"/>
      <c r="E25584" s="148"/>
      <c r="F25584" s="148"/>
      <c r="G25584" s="149"/>
      <c r="H25584" s="148"/>
      <c r="I25584"/>
    </row>
    <row r="25585" spans="1:9" x14ac:dyDescent="0.25">
      <c r="A25585"/>
      <c r="B25585"/>
      <c r="C25585"/>
      <c r="D25585"/>
      <c r="E25585" s="148"/>
      <c r="F25585" s="148"/>
      <c r="G25585" s="149"/>
      <c r="H25585" s="148"/>
      <c r="I25585"/>
    </row>
    <row r="25586" spans="1:9" x14ac:dyDescent="0.25">
      <c r="A25586"/>
      <c r="B25586"/>
      <c r="C25586"/>
      <c r="D25586"/>
      <c r="E25586" s="148"/>
      <c r="F25586" s="148"/>
      <c r="G25586" s="149"/>
      <c r="H25586" s="148"/>
      <c r="I25586"/>
    </row>
    <row r="25587" spans="1:9" x14ac:dyDescent="0.25">
      <c r="A25587"/>
      <c r="B25587"/>
      <c r="C25587"/>
      <c r="D25587"/>
      <c r="E25587" s="148"/>
      <c r="F25587" s="148"/>
      <c r="G25587" s="149"/>
      <c r="H25587" s="148"/>
      <c r="I25587"/>
    </row>
    <row r="25588" spans="1:9" x14ac:dyDescent="0.25">
      <c r="A25588"/>
      <c r="B25588"/>
      <c r="C25588"/>
      <c r="D25588"/>
      <c r="E25588" s="148"/>
      <c r="F25588" s="148"/>
      <c r="G25588" s="149"/>
      <c r="H25588" s="148"/>
      <c r="I25588"/>
    </row>
    <row r="25589" spans="1:9" x14ac:dyDescent="0.25">
      <c r="A25589"/>
      <c r="B25589"/>
      <c r="C25589"/>
      <c r="D25589"/>
      <c r="E25589" s="148"/>
      <c r="F25589" s="148"/>
      <c r="G25589" s="149"/>
      <c r="H25589" s="148"/>
      <c r="I25589"/>
    </row>
    <row r="25590" spans="1:9" x14ac:dyDescent="0.25">
      <c r="A25590"/>
      <c r="B25590"/>
      <c r="C25590"/>
      <c r="D25590"/>
      <c r="E25590" s="148"/>
      <c r="F25590" s="148"/>
      <c r="G25590" s="149"/>
      <c r="H25590" s="148"/>
      <c r="I25590"/>
    </row>
    <row r="25591" spans="1:9" x14ac:dyDescent="0.25">
      <c r="A25591"/>
      <c r="B25591"/>
      <c r="C25591"/>
      <c r="D25591"/>
      <c r="E25591" s="148"/>
      <c r="F25591" s="148"/>
      <c r="G25591" s="149"/>
      <c r="H25591" s="148"/>
      <c r="I25591"/>
    </row>
    <row r="25592" spans="1:9" x14ac:dyDescent="0.25">
      <c r="A25592"/>
      <c r="B25592"/>
      <c r="C25592"/>
      <c r="D25592"/>
      <c r="E25592" s="148"/>
      <c r="F25592" s="148"/>
      <c r="G25592" s="149"/>
      <c r="H25592" s="148"/>
      <c r="I25592"/>
    </row>
    <row r="25593" spans="1:9" x14ac:dyDescent="0.25">
      <c r="A25593"/>
      <c r="B25593"/>
      <c r="C25593"/>
      <c r="D25593"/>
      <c r="E25593" s="148"/>
      <c r="F25593" s="148"/>
      <c r="G25593" s="149"/>
      <c r="H25593" s="148"/>
      <c r="I25593"/>
    </row>
    <row r="25594" spans="1:9" x14ac:dyDescent="0.25">
      <c r="A25594"/>
      <c r="B25594"/>
      <c r="C25594"/>
      <c r="D25594"/>
      <c r="E25594" s="148"/>
      <c r="F25594" s="148"/>
      <c r="G25594" s="149"/>
      <c r="H25594" s="148"/>
      <c r="I25594"/>
    </row>
    <row r="25595" spans="1:9" x14ac:dyDescent="0.25">
      <c r="A25595"/>
      <c r="B25595"/>
      <c r="C25595"/>
      <c r="D25595"/>
      <c r="E25595" s="148"/>
      <c r="F25595" s="148"/>
      <c r="G25595" s="149"/>
      <c r="H25595" s="148"/>
      <c r="I25595"/>
    </row>
    <row r="25596" spans="1:9" x14ac:dyDescent="0.25">
      <c r="A25596"/>
      <c r="B25596"/>
      <c r="C25596"/>
      <c r="D25596"/>
      <c r="E25596" s="148"/>
      <c r="F25596" s="148"/>
      <c r="G25596" s="149"/>
      <c r="H25596" s="148"/>
      <c r="I25596"/>
    </row>
    <row r="25597" spans="1:9" x14ac:dyDescent="0.25">
      <c r="A25597"/>
      <c r="B25597"/>
      <c r="C25597"/>
      <c r="D25597"/>
      <c r="E25597" s="148"/>
      <c r="F25597" s="148"/>
      <c r="G25597" s="149"/>
      <c r="H25597" s="148"/>
      <c r="I25597"/>
    </row>
    <row r="25598" spans="1:9" x14ac:dyDescent="0.25">
      <c r="A25598"/>
      <c r="B25598"/>
      <c r="C25598"/>
      <c r="D25598"/>
      <c r="E25598" s="148"/>
      <c r="F25598" s="148"/>
      <c r="G25598" s="149"/>
      <c r="H25598" s="148"/>
      <c r="I25598"/>
    </row>
    <row r="25599" spans="1:9" x14ac:dyDescent="0.25">
      <c r="A25599"/>
      <c r="B25599"/>
      <c r="C25599"/>
      <c r="D25599"/>
      <c r="E25599" s="148"/>
      <c r="F25599" s="148"/>
      <c r="G25599" s="149"/>
      <c r="H25599" s="148"/>
      <c r="I25599"/>
    </row>
    <row r="25600" spans="1:9" x14ac:dyDescent="0.25">
      <c r="A25600"/>
      <c r="B25600"/>
      <c r="C25600"/>
      <c r="D25600"/>
      <c r="E25600" s="148"/>
      <c r="F25600" s="148"/>
      <c r="G25600" s="149"/>
      <c r="H25600" s="148"/>
      <c r="I25600"/>
    </row>
    <row r="25601" spans="1:9" x14ac:dyDescent="0.25">
      <c r="A25601"/>
      <c r="B25601"/>
      <c r="C25601"/>
      <c r="D25601"/>
      <c r="E25601" s="148"/>
      <c r="F25601" s="148"/>
      <c r="G25601" s="149"/>
      <c r="H25601" s="148"/>
      <c r="I25601"/>
    </row>
    <row r="25602" spans="1:9" x14ac:dyDescent="0.25">
      <c r="A25602"/>
      <c r="B25602"/>
      <c r="C25602"/>
      <c r="D25602"/>
      <c r="E25602" s="148"/>
      <c r="F25602" s="148"/>
      <c r="G25602" s="149"/>
      <c r="H25602" s="148"/>
      <c r="I25602"/>
    </row>
    <row r="25603" spans="1:9" x14ac:dyDescent="0.25">
      <c r="A25603"/>
      <c r="B25603"/>
      <c r="C25603"/>
      <c r="D25603"/>
      <c r="E25603" s="148"/>
      <c r="F25603" s="148"/>
      <c r="G25603" s="149"/>
      <c r="H25603" s="148"/>
      <c r="I25603"/>
    </row>
    <row r="25604" spans="1:9" x14ac:dyDescent="0.25">
      <c r="A25604"/>
      <c r="B25604"/>
      <c r="C25604"/>
      <c r="D25604"/>
      <c r="E25604" s="148"/>
      <c r="F25604" s="148"/>
      <c r="G25604" s="149"/>
      <c r="H25604" s="148"/>
      <c r="I25604"/>
    </row>
    <row r="25605" spans="1:9" x14ac:dyDescent="0.25">
      <c r="A25605"/>
      <c r="B25605"/>
      <c r="C25605"/>
      <c r="D25605"/>
      <c r="E25605" s="148"/>
      <c r="F25605" s="148"/>
      <c r="G25605" s="149"/>
      <c r="H25605" s="148"/>
      <c r="I25605"/>
    </row>
    <row r="25606" spans="1:9" x14ac:dyDescent="0.25">
      <c r="A25606"/>
      <c r="B25606"/>
      <c r="C25606"/>
      <c r="D25606"/>
      <c r="E25606" s="148"/>
      <c r="F25606" s="148"/>
      <c r="G25606" s="149"/>
      <c r="H25606" s="148"/>
      <c r="I25606"/>
    </row>
    <row r="25607" spans="1:9" x14ac:dyDescent="0.25">
      <c r="A25607"/>
      <c r="B25607"/>
      <c r="C25607"/>
      <c r="D25607"/>
      <c r="E25607" s="148"/>
      <c r="F25607" s="148"/>
      <c r="G25607" s="149"/>
      <c r="H25607" s="148"/>
      <c r="I25607"/>
    </row>
    <row r="25608" spans="1:9" x14ac:dyDescent="0.25">
      <c r="A25608"/>
      <c r="B25608"/>
      <c r="C25608"/>
      <c r="D25608"/>
      <c r="E25608" s="148"/>
      <c r="F25608" s="148"/>
      <c r="G25608" s="149"/>
      <c r="H25608" s="148"/>
      <c r="I25608"/>
    </row>
    <row r="25609" spans="1:9" x14ac:dyDescent="0.25">
      <c r="A25609"/>
      <c r="B25609"/>
      <c r="C25609"/>
      <c r="D25609"/>
      <c r="E25609" s="148"/>
      <c r="F25609" s="148"/>
      <c r="G25609" s="149"/>
      <c r="H25609" s="148"/>
      <c r="I25609"/>
    </row>
    <row r="25610" spans="1:9" x14ac:dyDescent="0.25">
      <c r="A25610"/>
      <c r="B25610"/>
      <c r="C25610"/>
      <c r="D25610"/>
      <c r="E25610" s="148"/>
      <c r="F25610" s="148"/>
      <c r="G25610" s="149"/>
      <c r="H25610" s="148"/>
      <c r="I25610"/>
    </row>
    <row r="25611" spans="1:9" x14ac:dyDescent="0.25">
      <c r="A25611"/>
      <c r="B25611"/>
      <c r="C25611"/>
      <c r="D25611"/>
      <c r="E25611" s="148"/>
      <c r="F25611" s="148"/>
      <c r="G25611" s="149"/>
      <c r="H25611" s="148"/>
      <c r="I25611"/>
    </row>
    <row r="25612" spans="1:9" x14ac:dyDescent="0.25">
      <c r="A25612"/>
      <c r="B25612"/>
      <c r="C25612"/>
      <c r="D25612"/>
      <c r="E25612" s="148"/>
      <c r="F25612" s="148"/>
      <c r="G25612" s="149"/>
      <c r="H25612" s="148"/>
      <c r="I25612"/>
    </row>
    <row r="25613" spans="1:9" x14ac:dyDescent="0.25">
      <c r="A25613"/>
      <c r="B25613"/>
      <c r="C25613"/>
      <c r="D25613"/>
      <c r="E25613" s="148"/>
      <c r="F25613" s="148"/>
      <c r="G25613" s="149"/>
      <c r="H25613" s="148"/>
      <c r="I25613"/>
    </row>
    <row r="25614" spans="1:9" x14ac:dyDescent="0.25">
      <c r="A25614"/>
      <c r="B25614"/>
      <c r="C25614"/>
      <c r="D25614"/>
      <c r="E25614" s="148"/>
      <c r="F25614" s="148"/>
      <c r="G25614" s="149"/>
      <c r="H25614" s="148"/>
      <c r="I25614"/>
    </row>
    <row r="25615" spans="1:9" x14ac:dyDescent="0.25">
      <c r="A25615"/>
      <c r="B25615"/>
      <c r="C25615"/>
      <c r="D25615"/>
      <c r="E25615" s="148"/>
      <c r="F25615" s="148"/>
      <c r="G25615" s="149"/>
      <c r="H25615" s="148"/>
      <c r="I25615"/>
    </row>
    <row r="25616" spans="1:9" x14ac:dyDescent="0.25">
      <c r="A25616"/>
      <c r="B25616"/>
      <c r="C25616"/>
      <c r="D25616"/>
      <c r="E25616" s="148"/>
      <c r="F25616" s="148"/>
      <c r="G25616" s="149"/>
      <c r="H25616" s="148"/>
      <c r="I25616"/>
    </row>
    <row r="25617" spans="1:9" x14ac:dyDescent="0.25">
      <c r="A25617"/>
      <c r="B25617"/>
      <c r="C25617"/>
      <c r="D25617"/>
      <c r="E25617" s="148"/>
      <c r="F25617" s="148"/>
      <c r="G25617" s="149"/>
      <c r="H25617" s="148"/>
      <c r="I25617"/>
    </row>
    <row r="25618" spans="1:9" x14ac:dyDescent="0.25">
      <c r="A25618"/>
      <c r="B25618"/>
      <c r="C25618"/>
      <c r="D25618"/>
      <c r="E25618" s="148"/>
      <c r="F25618" s="148"/>
      <c r="G25618" s="149"/>
      <c r="H25618" s="148"/>
      <c r="I25618"/>
    </row>
    <row r="25619" spans="1:9" x14ac:dyDescent="0.25">
      <c r="A25619"/>
      <c r="B25619"/>
      <c r="C25619"/>
      <c r="D25619"/>
      <c r="E25619" s="148"/>
      <c r="F25619" s="148"/>
      <c r="G25619" s="149"/>
      <c r="H25619" s="148"/>
      <c r="I25619"/>
    </row>
    <row r="25620" spans="1:9" x14ac:dyDescent="0.25">
      <c r="A25620"/>
      <c r="B25620"/>
      <c r="C25620"/>
      <c r="D25620"/>
      <c r="E25620" s="148"/>
      <c r="F25620" s="148"/>
      <c r="G25620" s="149"/>
      <c r="H25620" s="148"/>
      <c r="I25620"/>
    </row>
    <row r="25621" spans="1:9" x14ac:dyDescent="0.25">
      <c r="A25621"/>
      <c r="B25621"/>
      <c r="C25621"/>
      <c r="D25621"/>
      <c r="E25621" s="148"/>
      <c r="F25621" s="148"/>
      <c r="G25621" s="149"/>
      <c r="H25621" s="148"/>
      <c r="I25621"/>
    </row>
    <row r="25622" spans="1:9" x14ac:dyDescent="0.25">
      <c r="A25622"/>
      <c r="B25622"/>
      <c r="C25622"/>
      <c r="D25622"/>
      <c r="E25622" s="148"/>
      <c r="F25622" s="148"/>
      <c r="G25622" s="149"/>
      <c r="H25622" s="148"/>
      <c r="I25622"/>
    </row>
    <row r="25623" spans="1:9" x14ac:dyDescent="0.25">
      <c r="A25623"/>
      <c r="B25623"/>
      <c r="C25623"/>
      <c r="D25623"/>
      <c r="E25623" s="148"/>
      <c r="F25623" s="148"/>
      <c r="G25623" s="149"/>
      <c r="H25623" s="148"/>
      <c r="I25623"/>
    </row>
    <row r="25624" spans="1:9" x14ac:dyDescent="0.25">
      <c r="A25624"/>
      <c r="B25624"/>
      <c r="C25624"/>
      <c r="D25624"/>
      <c r="E25624" s="148"/>
      <c r="F25624" s="148"/>
      <c r="G25624" s="149"/>
      <c r="H25624" s="148"/>
      <c r="I25624"/>
    </row>
    <row r="25625" spans="1:9" x14ac:dyDescent="0.25">
      <c r="A25625"/>
      <c r="B25625"/>
      <c r="C25625"/>
      <c r="D25625"/>
      <c r="E25625" s="148"/>
      <c r="F25625" s="148"/>
      <c r="G25625" s="149"/>
      <c r="H25625" s="148"/>
      <c r="I25625"/>
    </row>
    <row r="25626" spans="1:9" x14ac:dyDescent="0.25">
      <c r="A25626"/>
      <c r="B25626"/>
      <c r="C25626"/>
      <c r="D25626"/>
      <c r="E25626" s="148"/>
      <c r="F25626" s="148"/>
      <c r="G25626" s="149"/>
      <c r="H25626" s="148"/>
      <c r="I25626"/>
    </row>
    <row r="25627" spans="1:9" x14ac:dyDescent="0.25">
      <c r="A25627"/>
      <c r="B25627"/>
      <c r="C25627"/>
      <c r="D25627"/>
      <c r="E25627" s="148"/>
      <c r="F25627" s="148"/>
      <c r="G25627" s="149"/>
      <c r="H25627" s="148"/>
      <c r="I25627"/>
    </row>
    <row r="25628" spans="1:9" x14ac:dyDescent="0.25">
      <c r="A25628"/>
      <c r="B25628"/>
      <c r="C25628"/>
      <c r="D25628"/>
      <c r="E25628" s="148"/>
      <c r="F25628" s="148"/>
      <c r="G25628" s="149"/>
      <c r="H25628" s="148"/>
      <c r="I25628"/>
    </row>
    <row r="25629" spans="1:9" x14ac:dyDescent="0.25">
      <c r="A25629"/>
      <c r="B25629"/>
      <c r="C25629"/>
      <c r="D25629"/>
      <c r="E25629" s="148"/>
      <c r="F25629" s="148"/>
      <c r="G25629" s="149"/>
      <c r="H25629" s="148"/>
      <c r="I25629"/>
    </row>
    <row r="25630" spans="1:9" x14ac:dyDescent="0.25">
      <c r="A25630"/>
      <c r="B25630"/>
      <c r="C25630"/>
      <c r="D25630"/>
      <c r="E25630" s="148"/>
      <c r="F25630" s="148"/>
      <c r="G25630" s="149"/>
      <c r="H25630" s="148"/>
      <c r="I25630"/>
    </row>
    <row r="25631" spans="1:9" x14ac:dyDescent="0.25">
      <c r="A25631"/>
      <c r="B25631"/>
      <c r="C25631"/>
      <c r="D25631"/>
      <c r="E25631" s="148"/>
      <c r="F25631" s="148"/>
      <c r="G25631" s="149"/>
      <c r="H25631" s="148"/>
      <c r="I25631"/>
    </row>
    <row r="25632" spans="1:9" x14ac:dyDescent="0.25">
      <c r="A25632"/>
      <c r="B25632"/>
      <c r="C25632"/>
      <c r="D25632"/>
      <c r="E25632" s="148"/>
      <c r="F25632" s="148"/>
      <c r="G25632" s="149"/>
      <c r="H25632" s="148"/>
      <c r="I25632"/>
    </row>
    <row r="25633" spans="1:9" x14ac:dyDescent="0.25">
      <c r="A25633"/>
      <c r="B25633"/>
      <c r="C25633"/>
      <c r="D25633"/>
      <c r="E25633" s="148"/>
      <c r="F25633" s="148"/>
      <c r="G25633" s="149"/>
      <c r="H25633" s="148"/>
      <c r="I25633"/>
    </row>
    <row r="25634" spans="1:9" x14ac:dyDescent="0.25">
      <c r="A25634"/>
      <c r="B25634"/>
      <c r="C25634"/>
      <c r="D25634"/>
      <c r="E25634" s="148"/>
      <c r="F25634" s="148"/>
      <c r="G25634" s="149"/>
      <c r="H25634" s="148"/>
      <c r="I25634"/>
    </row>
    <row r="25635" spans="1:9" x14ac:dyDescent="0.25">
      <c r="A25635"/>
      <c r="B25635"/>
      <c r="C25635"/>
      <c r="D25635"/>
      <c r="E25635" s="148"/>
      <c r="F25635" s="148"/>
      <c r="G25635" s="149"/>
      <c r="H25635" s="148"/>
      <c r="I25635"/>
    </row>
    <row r="25636" spans="1:9" x14ac:dyDescent="0.25">
      <c r="A25636"/>
      <c r="B25636"/>
      <c r="C25636"/>
      <c r="D25636"/>
      <c r="E25636" s="148"/>
      <c r="F25636" s="148"/>
      <c r="G25636" s="149"/>
      <c r="H25636" s="148"/>
      <c r="I25636"/>
    </row>
    <row r="25637" spans="1:9" x14ac:dyDescent="0.25">
      <c r="A25637"/>
      <c r="B25637"/>
      <c r="C25637"/>
      <c r="D25637"/>
      <c r="E25637" s="148"/>
      <c r="F25637" s="148"/>
      <c r="G25637" s="149"/>
      <c r="H25637" s="148"/>
      <c r="I25637"/>
    </row>
    <row r="25638" spans="1:9" x14ac:dyDescent="0.25">
      <c r="A25638"/>
      <c r="B25638"/>
      <c r="C25638"/>
      <c r="D25638"/>
      <c r="E25638" s="148"/>
      <c r="F25638" s="148"/>
      <c r="G25638" s="149"/>
      <c r="H25638" s="148"/>
      <c r="I25638"/>
    </row>
    <row r="25639" spans="1:9" x14ac:dyDescent="0.25">
      <c r="A25639"/>
      <c r="B25639"/>
      <c r="C25639"/>
      <c r="D25639"/>
      <c r="E25639" s="148"/>
      <c r="F25639" s="148"/>
      <c r="G25639" s="149"/>
      <c r="H25639" s="148"/>
      <c r="I25639"/>
    </row>
    <row r="25640" spans="1:9" x14ac:dyDescent="0.25">
      <c r="A25640"/>
      <c r="B25640"/>
      <c r="C25640"/>
      <c r="D25640"/>
      <c r="E25640" s="148"/>
      <c r="F25640" s="148"/>
      <c r="G25640" s="149"/>
      <c r="H25640" s="148"/>
      <c r="I25640"/>
    </row>
    <row r="25641" spans="1:9" x14ac:dyDescent="0.25">
      <c r="A25641"/>
      <c r="B25641"/>
      <c r="C25641"/>
      <c r="D25641"/>
      <c r="E25641" s="148"/>
      <c r="F25641" s="148"/>
      <c r="G25641" s="149"/>
      <c r="H25641" s="148"/>
      <c r="I25641"/>
    </row>
    <row r="25642" spans="1:9" x14ac:dyDescent="0.25">
      <c r="A25642"/>
      <c r="B25642"/>
      <c r="C25642"/>
      <c r="D25642"/>
      <c r="E25642" s="148"/>
      <c r="F25642" s="148"/>
      <c r="G25642" s="149"/>
      <c r="H25642" s="148"/>
      <c r="I25642"/>
    </row>
    <row r="25643" spans="1:9" x14ac:dyDescent="0.25">
      <c r="A25643"/>
      <c r="B25643"/>
      <c r="C25643"/>
      <c r="D25643"/>
      <c r="E25643" s="148"/>
      <c r="F25643" s="148"/>
      <c r="G25643" s="149"/>
      <c r="H25643" s="148"/>
      <c r="I25643"/>
    </row>
    <row r="25644" spans="1:9" x14ac:dyDescent="0.25">
      <c r="A25644"/>
      <c r="B25644"/>
      <c r="C25644"/>
      <c r="D25644"/>
      <c r="E25644" s="148"/>
      <c r="F25644" s="148"/>
      <c r="G25644" s="149"/>
      <c r="H25644" s="148"/>
      <c r="I25644"/>
    </row>
    <row r="25645" spans="1:9" x14ac:dyDescent="0.25">
      <c r="A25645"/>
      <c r="B25645"/>
      <c r="C25645"/>
      <c r="D25645"/>
      <c r="E25645" s="148"/>
      <c r="F25645" s="148"/>
      <c r="G25645" s="149"/>
      <c r="H25645" s="148"/>
      <c r="I25645"/>
    </row>
    <row r="25646" spans="1:9" x14ac:dyDescent="0.25">
      <c r="A25646"/>
      <c r="B25646"/>
      <c r="C25646"/>
      <c r="D25646"/>
      <c r="E25646" s="148"/>
      <c r="F25646" s="148"/>
      <c r="G25646" s="149"/>
      <c r="H25646" s="148"/>
      <c r="I25646"/>
    </row>
    <row r="25647" spans="1:9" x14ac:dyDescent="0.25">
      <c r="A25647"/>
      <c r="B25647"/>
      <c r="C25647"/>
      <c r="D25647"/>
      <c r="E25647" s="148"/>
      <c r="F25647" s="148"/>
      <c r="G25647" s="149"/>
      <c r="H25647" s="148"/>
      <c r="I25647"/>
    </row>
    <row r="25648" spans="1:9" x14ac:dyDescent="0.25">
      <c r="A25648"/>
      <c r="B25648"/>
      <c r="C25648"/>
      <c r="D25648"/>
      <c r="E25648" s="148"/>
      <c r="F25648" s="148"/>
      <c r="G25648" s="149"/>
      <c r="H25648" s="148"/>
      <c r="I25648"/>
    </row>
    <row r="25649" spans="1:9" x14ac:dyDescent="0.25">
      <c r="A25649"/>
      <c r="B25649"/>
      <c r="C25649"/>
      <c r="D25649"/>
      <c r="E25649" s="148"/>
      <c r="F25649" s="148"/>
      <c r="G25649" s="149"/>
      <c r="H25649" s="148"/>
      <c r="I25649"/>
    </row>
    <row r="25650" spans="1:9" x14ac:dyDescent="0.25">
      <c r="A25650"/>
      <c r="B25650"/>
      <c r="C25650"/>
      <c r="D25650"/>
      <c r="E25650" s="148"/>
      <c r="F25650" s="148"/>
      <c r="G25650" s="149"/>
      <c r="H25650" s="148"/>
      <c r="I25650"/>
    </row>
    <row r="25651" spans="1:9" x14ac:dyDescent="0.25">
      <c r="A25651"/>
      <c r="B25651"/>
      <c r="C25651"/>
      <c r="D25651"/>
      <c r="E25651" s="148"/>
      <c r="F25651" s="148"/>
      <c r="G25651" s="149"/>
      <c r="H25651" s="148"/>
      <c r="I25651"/>
    </row>
    <row r="25652" spans="1:9" x14ac:dyDescent="0.25">
      <c r="A25652"/>
      <c r="B25652"/>
      <c r="C25652"/>
      <c r="D25652"/>
      <c r="E25652" s="148"/>
      <c r="F25652" s="148"/>
      <c r="G25652" s="149"/>
      <c r="H25652" s="148"/>
      <c r="I25652"/>
    </row>
    <row r="25653" spans="1:9" x14ac:dyDescent="0.25">
      <c r="A25653"/>
      <c r="B25653"/>
      <c r="C25653"/>
      <c r="D25653"/>
      <c r="E25653" s="148"/>
      <c r="F25653" s="148"/>
      <c r="G25653" s="149"/>
      <c r="H25653" s="148"/>
      <c r="I25653"/>
    </row>
    <row r="25654" spans="1:9" x14ac:dyDescent="0.25">
      <c r="A25654"/>
      <c r="B25654"/>
      <c r="C25654"/>
      <c r="D25654"/>
      <c r="E25654" s="148"/>
      <c r="F25654" s="148"/>
      <c r="G25654" s="149"/>
      <c r="H25654" s="148"/>
      <c r="I25654"/>
    </row>
    <row r="25655" spans="1:9" x14ac:dyDescent="0.25">
      <c r="A25655"/>
      <c r="B25655"/>
      <c r="C25655"/>
      <c r="D25655"/>
      <c r="E25655" s="148"/>
      <c r="F25655" s="148"/>
      <c r="G25655" s="149"/>
      <c r="H25655" s="148"/>
      <c r="I25655"/>
    </row>
    <row r="25656" spans="1:9" x14ac:dyDescent="0.25">
      <c r="A25656"/>
      <c r="B25656"/>
      <c r="C25656"/>
      <c r="D25656"/>
      <c r="E25656" s="148"/>
      <c r="F25656" s="148"/>
      <c r="G25656" s="149"/>
      <c r="H25656" s="148"/>
      <c r="I25656"/>
    </row>
    <row r="25657" spans="1:9" x14ac:dyDescent="0.25">
      <c r="A25657"/>
      <c r="B25657"/>
      <c r="C25657"/>
      <c r="D25657"/>
      <c r="E25657" s="148"/>
      <c r="F25657" s="148"/>
      <c r="G25657" s="149"/>
      <c r="H25657" s="148"/>
      <c r="I25657"/>
    </row>
    <row r="25658" spans="1:9" x14ac:dyDescent="0.25">
      <c r="A25658"/>
      <c r="B25658"/>
      <c r="C25658"/>
      <c r="D25658"/>
      <c r="E25658" s="148"/>
      <c r="F25658" s="148"/>
      <c r="G25658" s="149"/>
      <c r="H25658" s="148"/>
      <c r="I25658"/>
    </row>
    <row r="25659" spans="1:9" x14ac:dyDescent="0.25">
      <c r="A25659"/>
      <c r="B25659"/>
      <c r="C25659"/>
      <c r="D25659"/>
      <c r="E25659" s="148"/>
      <c r="F25659" s="148"/>
      <c r="G25659" s="149"/>
      <c r="H25659" s="148"/>
      <c r="I25659"/>
    </row>
    <row r="25660" spans="1:9" x14ac:dyDescent="0.25">
      <c r="A25660"/>
      <c r="B25660"/>
      <c r="C25660"/>
      <c r="D25660"/>
      <c r="E25660" s="148"/>
      <c r="F25660" s="148"/>
      <c r="G25660" s="149"/>
      <c r="H25660" s="148"/>
      <c r="I25660"/>
    </row>
    <row r="25661" spans="1:9" x14ac:dyDescent="0.25">
      <c r="A25661"/>
      <c r="B25661"/>
      <c r="C25661"/>
      <c r="D25661"/>
      <c r="E25661" s="148"/>
      <c r="F25661" s="148"/>
      <c r="G25661" s="149"/>
      <c r="H25661" s="148"/>
      <c r="I25661"/>
    </row>
    <row r="25662" spans="1:9" x14ac:dyDescent="0.25">
      <c r="A25662"/>
      <c r="B25662"/>
      <c r="C25662"/>
      <c r="D25662"/>
      <c r="E25662" s="148"/>
      <c r="F25662" s="148"/>
      <c r="G25662" s="149"/>
      <c r="H25662" s="148"/>
      <c r="I25662"/>
    </row>
    <row r="25663" spans="1:9" x14ac:dyDescent="0.25">
      <c r="A25663"/>
      <c r="B25663"/>
      <c r="C25663"/>
      <c r="D25663"/>
      <c r="E25663" s="148"/>
      <c r="F25663" s="148"/>
      <c r="G25663" s="149"/>
      <c r="H25663" s="148"/>
      <c r="I25663"/>
    </row>
    <row r="25664" spans="1:9" x14ac:dyDescent="0.25">
      <c r="A25664"/>
      <c r="B25664"/>
      <c r="C25664"/>
      <c r="D25664"/>
      <c r="E25664" s="148"/>
      <c r="F25664" s="148"/>
      <c r="G25664" s="149"/>
      <c r="H25664" s="148"/>
      <c r="I25664"/>
    </row>
    <row r="25665" spans="1:9" x14ac:dyDescent="0.25">
      <c r="A25665"/>
      <c r="B25665"/>
      <c r="C25665"/>
      <c r="D25665"/>
      <c r="E25665" s="148"/>
      <c r="F25665" s="148"/>
      <c r="G25665" s="149"/>
      <c r="H25665" s="148"/>
      <c r="I25665"/>
    </row>
    <row r="25666" spans="1:9" x14ac:dyDescent="0.25">
      <c r="A25666"/>
      <c r="B25666"/>
      <c r="C25666"/>
      <c r="D25666"/>
      <c r="E25666" s="148"/>
      <c r="F25666" s="148"/>
      <c r="G25666" s="149"/>
      <c r="H25666" s="148"/>
      <c r="I25666"/>
    </row>
    <row r="25667" spans="1:9" x14ac:dyDescent="0.25">
      <c r="A25667"/>
      <c r="B25667"/>
      <c r="C25667"/>
      <c r="D25667"/>
      <c r="E25667" s="148"/>
      <c r="F25667" s="148"/>
      <c r="G25667" s="149"/>
      <c r="H25667" s="148"/>
      <c r="I25667"/>
    </row>
    <row r="25668" spans="1:9" x14ac:dyDescent="0.25">
      <c r="A25668"/>
      <c r="B25668"/>
      <c r="C25668"/>
      <c r="D25668"/>
      <c r="E25668" s="148"/>
      <c r="F25668" s="148"/>
      <c r="G25668" s="149"/>
      <c r="H25668" s="148"/>
      <c r="I25668"/>
    </row>
    <row r="25669" spans="1:9" x14ac:dyDescent="0.25">
      <c r="A25669"/>
      <c r="B25669"/>
      <c r="C25669"/>
      <c r="D25669"/>
      <c r="E25669" s="148"/>
      <c r="F25669" s="148"/>
      <c r="G25669" s="149"/>
      <c r="H25669" s="148"/>
      <c r="I25669"/>
    </row>
    <row r="25670" spans="1:9" x14ac:dyDescent="0.25">
      <c r="A25670"/>
      <c r="B25670"/>
      <c r="C25670"/>
      <c r="D25670"/>
      <c r="E25670" s="148"/>
      <c r="F25670" s="148"/>
      <c r="G25670" s="149"/>
      <c r="H25670" s="148"/>
      <c r="I25670"/>
    </row>
    <row r="25671" spans="1:9" x14ac:dyDescent="0.25">
      <c r="A25671"/>
      <c r="B25671"/>
      <c r="C25671"/>
      <c r="D25671"/>
      <c r="E25671" s="148"/>
      <c r="F25671" s="148"/>
      <c r="G25671" s="149"/>
      <c r="H25671" s="148"/>
      <c r="I25671"/>
    </row>
    <row r="25672" spans="1:9" x14ac:dyDescent="0.25">
      <c r="A25672"/>
      <c r="B25672"/>
      <c r="C25672"/>
      <c r="D25672"/>
      <c r="E25672" s="148"/>
      <c r="F25672" s="148"/>
      <c r="G25672" s="149"/>
      <c r="H25672" s="148"/>
      <c r="I25672"/>
    </row>
    <row r="25673" spans="1:9" x14ac:dyDescent="0.25">
      <c r="A25673"/>
      <c r="B25673"/>
      <c r="C25673"/>
      <c r="D25673"/>
      <c r="E25673" s="148"/>
      <c r="F25673" s="148"/>
      <c r="G25673" s="149"/>
      <c r="H25673" s="148"/>
      <c r="I25673"/>
    </row>
    <row r="25674" spans="1:9" x14ac:dyDescent="0.25">
      <c r="A25674"/>
      <c r="B25674"/>
      <c r="C25674"/>
      <c r="D25674"/>
      <c r="E25674" s="148"/>
      <c r="F25674" s="148"/>
      <c r="G25674" s="149"/>
      <c r="H25674" s="148"/>
      <c r="I25674"/>
    </row>
    <row r="25675" spans="1:9" x14ac:dyDescent="0.25">
      <c r="A25675"/>
      <c r="B25675"/>
      <c r="C25675"/>
      <c r="D25675"/>
      <c r="E25675" s="148"/>
      <c r="F25675" s="148"/>
      <c r="G25675" s="149"/>
      <c r="H25675" s="148"/>
      <c r="I25675"/>
    </row>
    <row r="25676" spans="1:9" x14ac:dyDescent="0.25">
      <c r="A25676"/>
      <c r="B25676"/>
      <c r="C25676"/>
      <c r="D25676"/>
      <c r="E25676" s="148"/>
      <c r="F25676" s="148"/>
      <c r="G25676" s="149"/>
      <c r="H25676" s="148"/>
      <c r="I25676"/>
    </row>
    <row r="25677" spans="1:9" x14ac:dyDescent="0.25">
      <c r="A25677"/>
      <c r="B25677"/>
      <c r="C25677"/>
      <c r="D25677"/>
      <c r="E25677" s="148"/>
      <c r="F25677" s="148"/>
      <c r="G25677" s="149"/>
      <c r="H25677" s="148"/>
      <c r="I25677"/>
    </row>
    <row r="25678" spans="1:9" x14ac:dyDescent="0.25">
      <c r="A25678"/>
      <c r="B25678"/>
      <c r="C25678"/>
      <c r="D25678"/>
      <c r="E25678" s="148"/>
      <c r="F25678" s="148"/>
      <c r="G25678" s="149"/>
      <c r="H25678" s="148"/>
      <c r="I25678"/>
    </row>
    <row r="25679" spans="1:9" x14ac:dyDescent="0.25">
      <c r="A25679"/>
      <c r="B25679"/>
      <c r="C25679"/>
      <c r="D25679"/>
      <c r="E25679" s="148"/>
      <c r="F25679" s="148"/>
      <c r="G25679" s="149"/>
      <c r="H25679" s="148"/>
      <c r="I25679"/>
    </row>
    <row r="25680" spans="1:9" x14ac:dyDescent="0.25">
      <c r="A25680"/>
      <c r="B25680"/>
      <c r="C25680"/>
      <c r="D25680"/>
      <c r="E25680" s="148"/>
      <c r="F25680" s="148"/>
      <c r="G25680" s="149"/>
      <c r="H25680" s="148"/>
      <c r="I25680"/>
    </row>
    <row r="25681" spans="1:9" x14ac:dyDescent="0.25">
      <c r="A25681"/>
      <c r="B25681"/>
      <c r="C25681"/>
      <c r="D25681"/>
      <c r="E25681" s="148"/>
      <c r="F25681" s="148"/>
      <c r="G25681" s="149"/>
      <c r="H25681" s="148"/>
      <c r="I25681"/>
    </row>
    <row r="25682" spans="1:9" x14ac:dyDescent="0.25">
      <c r="A25682"/>
      <c r="B25682"/>
      <c r="C25682"/>
      <c r="D25682"/>
      <c r="E25682" s="148"/>
      <c r="F25682" s="148"/>
      <c r="G25682" s="149"/>
      <c r="H25682" s="148"/>
      <c r="I25682"/>
    </row>
    <row r="25683" spans="1:9" x14ac:dyDescent="0.25">
      <c r="A25683"/>
      <c r="B25683"/>
      <c r="C25683"/>
      <c r="D25683"/>
      <c r="E25683" s="148"/>
      <c r="F25683" s="148"/>
      <c r="G25683" s="149"/>
      <c r="H25683" s="148"/>
      <c r="I25683"/>
    </row>
    <row r="25684" spans="1:9" x14ac:dyDescent="0.25">
      <c r="A25684"/>
      <c r="B25684"/>
      <c r="C25684"/>
      <c r="D25684"/>
      <c r="E25684" s="148"/>
      <c r="F25684" s="148"/>
      <c r="G25684" s="149"/>
      <c r="H25684" s="148"/>
      <c r="I25684"/>
    </row>
    <row r="25685" spans="1:9" x14ac:dyDescent="0.25">
      <c r="A25685"/>
      <c r="B25685"/>
      <c r="C25685"/>
      <c r="D25685"/>
      <c r="E25685" s="148"/>
      <c r="F25685" s="148"/>
      <c r="G25685" s="149"/>
      <c r="H25685" s="148"/>
      <c r="I25685"/>
    </row>
    <row r="25686" spans="1:9" x14ac:dyDescent="0.25">
      <c r="A25686"/>
      <c r="B25686"/>
      <c r="C25686"/>
      <c r="D25686"/>
      <c r="E25686" s="148"/>
      <c r="F25686" s="148"/>
      <c r="G25686" s="149"/>
      <c r="H25686" s="148"/>
      <c r="I25686"/>
    </row>
    <row r="25687" spans="1:9" x14ac:dyDescent="0.25">
      <c r="A25687"/>
      <c r="B25687"/>
      <c r="C25687"/>
      <c r="D25687"/>
      <c r="E25687" s="148"/>
      <c r="F25687" s="148"/>
      <c r="G25687" s="149"/>
      <c r="H25687" s="148"/>
      <c r="I25687"/>
    </row>
    <row r="25688" spans="1:9" x14ac:dyDescent="0.25">
      <c r="A25688"/>
      <c r="B25688"/>
      <c r="C25688"/>
      <c r="D25688"/>
      <c r="E25688" s="148"/>
      <c r="F25688" s="148"/>
      <c r="G25688" s="149"/>
      <c r="H25688" s="148"/>
      <c r="I25688"/>
    </row>
    <row r="25689" spans="1:9" x14ac:dyDescent="0.25">
      <c r="A25689"/>
      <c r="B25689"/>
      <c r="C25689"/>
      <c r="D25689"/>
      <c r="E25689" s="148"/>
      <c r="F25689" s="148"/>
      <c r="G25689" s="149"/>
      <c r="H25689" s="148"/>
      <c r="I25689"/>
    </row>
    <row r="25690" spans="1:9" x14ac:dyDescent="0.25">
      <c r="A25690"/>
      <c r="B25690"/>
      <c r="C25690"/>
      <c r="D25690"/>
      <c r="E25690" s="148"/>
      <c r="F25690" s="148"/>
      <c r="G25690" s="149"/>
      <c r="H25690" s="148"/>
      <c r="I25690"/>
    </row>
    <row r="25691" spans="1:9" x14ac:dyDescent="0.25">
      <c r="A25691"/>
      <c r="B25691"/>
      <c r="C25691"/>
      <c r="D25691"/>
      <c r="E25691" s="148"/>
      <c r="F25691" s="148"/>
      <c r="G25691" s="149"/>
      <c r="H25691" s="148"/>
      <c r="I25691"/>
    </row>
    <row r="25692" spans="1:9" x14ac:dyDescent="0.25">
      <c r="A25692"/>
      <c r="B25692"/>
      <c r="C25692"/>
      <c r="D25692"/>
      <c r="E25692" s="148"/>
      <c r="F25692" s="148"/>
      <c r="G25692" s="149"/>
      <c r="H25692" s="148"/>
      <c r="I25692"/>
    </row>
    <row r="25693" spans="1:9" x14ac:dyDescent="0.25">
      <c r="A25693"/>
      <c r="B25693"/>
      <c r="C25693"/>
      <c r="D25693"/>
      <c r="E25693" s="148"/>
      <c r="F25693" s="148"/>
      <c r="G25693" s="149"/>
      <c r="H25693" s="148"/>
      <c r="I25693"/>
    </row>
    <row r="25694" spans="1:9" x14ac:dyDescent="0.25">
      <c r="A25694"/>
      <c r="B25694"/>
      <c r="C25694"/>
      <c r="D25694"/>
      <c r="E25694" s="148"/>
      <c r="F25694" s="148"/>
      <c r="G25694" s="149"/>
      <c r="H25694" s="148"/>
      <c r="I25694"/>
    </row>
    <row r="25695" spans="1:9" x14ac:dyDescent="0.25">
      <c r="A25695"/>
      <c r="B25695"/>
      <c r="C25695"/>
      <c r="D25695"/>
      <c r="E25695" s="148"/>
      <c r="F25695" s="148"/>
      <c r="G25695" s="149"/>
      <c r="H25695" s="148"/>
      <c r="I25695"/>
    </row>
    <row r="25696" spans="1:9" x14ac:dyDescent="0.25">
      <c r="A25696"/>
      <c r="B25696"/>
      <c r="C25696"/>
      <c r="D25696"/>
      <c r="E25696" s="148"/>
      <c r="F25696" s="148"/>
      <c r="G25696" s="149"/>
      <c r="H25696" s="148"/>
      <c r="I25696"/>
    </row>
    <row r="25697" spans="1:9" x14ac:dyDescent="0.25">
      <c r="A25697"/>
      <c r="B25697"/>
      <c r="C25697"/>
      <c r="D25697"/>
      <c r="E25697" s="148"/>
      <c r="F25697" s="148"/>
      <c r="G25697" s="149"/>
      <c r="H25697" s="148"/>
      <c r="I25697"/>
    </row>
    <row r="25698" spans="1:9" x14ac:dyDescent="0.25">
      <c r="A25698"/>
      <c r="B25698"/>
      <c r="C25698"/>
      <c r="D25698"/>
      <c r="E25698" s="148"/>
      <c r="F25698" s="148"/>
      <c r="G25698" s="149"/>
      <c r="H25698" s="148"/>
      <c r="I25698"/>
    </row>
    <row r="25699" spans="1:9" x14ac:dyDescent="0.25">
      <c r="A25699"/>
      <c r="B25699"/>
      <c r="C25699"/>
      <c r="D25699"/>
      <c r="E25699" s="148"/>
      <c r="F25699" s="148"/>
      <c r="G25699" s="149"/>
      <c r="H25699" s="148"/>
      <c r="I25699"/>
    </row>
    <row r="25700" spans="1:9" x14ac:dyDescent="0.25">
      <c r="A25700"/>
      <c r="B25700"/>
      <c r="C25700"/>
      <c r="D25700"/>
      <c r="E25700" s="148"/>
      <c r="F25700" s="148"/>
      <c r="G25700" s="149"/>
      <c r="H25700" s="148"/>
      <c r="I25700"/>
    </row>
    <row r="25701" spans="1:9" x14ac:dyDescent="0.25">
      <c r="A25701"/>
      <c r="B25701"/>
      <c r="C25701"/>
      <c r="D25701"/>
      <c r="E25701" s="148"/>
      <c r="F25701" s="148"/>
      <c r="G25701" s="149"/>
      <c r="H25701" s="148"/>
      <c r="I25701"/>
    </row>
    <row r="25702" spans="1:9" x14ac:dyDescent="0.25">
      <c r="A25702"/>
      <c r="B25702"/>
      <c r="C25702"/>
      <c r="D25702"/>
      <c r="E25702" s="148"/>
      <c r="F25702" s="148"/>
      <c r="G25702" s="149"/>
      <c r="H25702" s="148"/>
      <c r="I25702"/>
    </row>
    <row r="25703" spans="1:9" x14ac:dyDescent="0.25">
      <c r="A25703"/>
      <c r="B25703"/>
      <c r="C25703"/>
      <c r="D25703"/>
      <c r="E25703" s="148"/>
      <c r="F25703" s="148"/>
      <c r="G25703" s="149"/>
      <c r="H25703" s="148"/>
      <c r="I25703"/>
    </row>
    <row r="25704" spans="1:9" x14ac:dyDescent="0.25">
      <c r="A25704"/>
      <c r="B25704"/>
      <c r="C25704"/>
      <c r="D25704"/>
      <c r="E25704" s="148"/>
      <c r="F25704" s="148"/>
      <c r="G25704" s="149"/>
      <c r="H25704" s="148"/>
      <c r="I25704"/>
    </row>
    <row r="25705" spans="1:9" x14ac:dyDescent="0.25">
      <c r="A25705"/>
      <c r="B25705"/>
      <c r="C25705"/>
      <c r="D25705"/>
      <c r="E25705" s="148"/>
      <c r="F25705" s="148"/>
      <c r="G25705" s="149"/>
      <c r="H25705" s="148"/>
      <c r="I25705"/>
    </row>
    <row r="25706" spans="1:9" x14ac:dyDescent="0.25">
      <c r="A25706"/>
      <c r="B25706"/>
      <c r="C25706"/>
      <c r="D25706"/>
      <c r="E25706" s="148"/>
      <c r="F25706" s="148"/>
      <c r="G25706" s="149"/>
      <c r="H25706" s="148"/>
      <c r="I25706"/>
    </row>
    <row r="25707" spans="1:9" x14ac:dyDescent="0.25">
      <c r="A25707"/>
      <c r="B25707"/>
      <c r="C25707"/>
      <c r="D25707"/>
      <c r="E25707" s="148"/>
      <c r="F25707" s="148"/>
      <c r="G25707" s="149"/>
      <c r="H25707" s="148"/>
      <c r="I25707"/>
    </row>
    <row r="25708" spans="1:9" x14ac:dyDescent="0.25">
      <c r="A25708"/>
      <c r="B25708"/>
      <c r="C25708"/>
      <c r="D25708"/>
      <c r="E25708" s="148"/>
      <c r="F25708" s="148"/>
      <c r="G25708" s="149"/>
      <c r="H25708" s="148"/>
      <c r="I25708"/>
    </row>
    <row r="25709" spans="1:9" x14ac:dyDescent="0.25">
      <c r="A25709"/>
      <c r="B25709"/>
      <c r="C25709"/>
      <c r="D25709"/>
      <c r="E25709" s="148"/>
      <c r="F25709" s="148"/>
      <c r="G25709" s="149"/>
      <c r="H25709" s="148"/>
      <c r="I25709"/>
    </row>
    <row r="25710" spans="1:9" x14ac:dyDescent="0.25">
      <c r="A25710"/>
      <c r="B25710"/>
      <c r="C25710"/>
      <c r="D25710"/>
      <c r="E25710" s="148"/>
      <c r="F25710" s="148"/>
      <c r="G25710" s="149"/>
      <c r="H25710" s="148"/>
      <c r="I25710"/>
    </row>
    <row r="25711" spans="1:9" x14ac:dyDescent="0.25">
      <c r="A25711"/>
      <c r="B25711"/>
      <c r="C25711"/>
      <c r="D25711"/>
      <c r="E25711" s="148"/>
      <c r="F25711" s="148"/>
      <c r="G25711" s="149"/>
      <c r="H25711" s="148"/>
      <c r="I25711"/>
    </row>
    <row r="25712" spans="1:9" x14ac:dyDescent="0.25">
      <c r="A25712"/>
      <c r="B25712"/>
      <c r="C25712"/>
      <c r="D25712"/>
      <c r="E25712" s="148"/>
      <c r="F25712" s="148"/>
      <c r="G25712" s="149"/>
      <c r="H25712" s="148"/>
      <c r="I25712"/>
    </row>
    <row r="25713" spans="1:9" x14ac:dyDescent="0.25">
      <c r="A25713"/>
      <c r="B25713"/>
      <c r="C25713"/>
      <c r="D25713"/>
      <c r="E25713" s="148"/>
      <c r="F25713" s="148"/>
      <c r="G25713" s="149"/>
      <c r="H25713" s="148"/>
      <c r="I25713"/>
    </row>
    <row r="25714" spans="1:9" x14ac:dyDescent="0.25">
      <c r="A25714"/>
      <c r="B25714"/>
      <c r="C25714"/>
      <c r="D25714"/>
      <c r="E25714" s="148"/>
      <c r="F25714" s="148"/>
      <c r="G25714" s="149"/>
      <c r="H25714" s="148"/>
      <c r="I25714"/>
    </row>
    <row r="25715" spans="1:9" x14ac:dyDescent="0.25">
      <c r="A25715"/>
      <c r="B25715"/>
      <c r="C25715"/>
      <c r="D25715"/>
      <c r="E25715" s="148"/>
      <c r="F25715" s="148"/>
      <c r="G25715" s="149"/>
      <c r="H25715" s="148"/>
      <c r="I25715"/>
    </row>
    <row r="25716" spans="1:9" x14ac:dyDescent="0.25">
      <c r="A25716"/>
      <c r="B25716"/>
      <c r="C25716"/>
      <c r="D25716"/>
      <c r="E25716" s="148"/>
      <c r="F25716" s="148"/>
      <c r="G25716" s="149"/>
      <c r="H25716" s="148"/>
      <c r="I25716"/>
    </row>
    <row r="25717" spans="1:9" x14ac:dyDescent="0.25">
      <c r="A25717"/>
      <c r="B25717"/>
      <c r="C25717"/>
      <c r="D25717"/>
      <c r="E25717" s="148"/>
      <c r="F25717" s="148"/>
      <c r="G25717" s="149"/>
      <c r="H25717" s="148"/>
      <c r="I25717"/>
    </row>
    <row r="25718" spans="1:9" x14ac:dyDescent="0.25">
      <c r="A25718"/>
      <c r="B25718"/>
      <c r="C25718"/>
      <c r="D25718"/>
      <c r="E25718" s="148"/>
      <c r="F25718" s="148"/>
      <c r="G25718" s="149"/>
      <c r="H25718" s="148"/>
      <c r="I25718"/>
    </row>
    <row r="25719" spans="1:9" x14ac:dyDescent="0.25">
      <c r="A25719"/>
      <c r="B25719"/>
      <c r="C25719"/>
      <c r="D25719"/>
      <c r="E25719" s="148"/>
      <c r="F25719" s="148"/>
      <c r="G25719" s="149"/>
      <c r="H25719" s="148"/>
      <c r="I25719"/>
    </row>
    <row r="25720" spans="1:9" x14ac:dyDescent="0.25">
      <c r="A25720"/>
      <c r="B25720"/>
      <c r="C25720"/>
      <c r="D25720"/>
      <c r="E25720" s="148"/>
      <c r="F25720" s="148"/>
      <c r="G25720" s="149"/>
      <c r="H25720" s="148"/>
      <c r="I25720"/>
    </row>
    <row r="25721" spans="1:9" x14ac:dyDescent="0.25">
      <c r="A25721"/>
      <c r="B25721"/>
      <c r="C25721"/>
      <c r="D25721"/>
      <c r="E25721" s="148"/>
      <c r="F25721" s="148"/>
      <c r="G25721" s="149"/>
      <c r="H25721" s="148"/>
      <c r="I25721"/>
    </row>
    <row r="25722" spans="1:9" x14ac:dyDescent="0.25">
      <c r="A25722"/>
      <c r="B25722"/>
      <c r="C25722"/>
      <c r="D25722"/>
      <c r="E25722" s="148"/>
      <c r="F25722" s="148"/>
      <c r="G25722" s="149"/>
      <c r="H25722" s="148"/>
      <c r="I25722"/>
    </row>
    <row r="25723" spans="1:9" x14ac:dyDescent="0.25">
      <c r="A25723"/>
      <c r="B25723"/>
      <c r="C25723"/>
      <c r="D25723"/>
      <c r="E25723" s="148"/>
      <c r="F25723" s="148"/>
      <c r="G25723" s="149"/>
      <c r="H25723" s="148"/>
      <c r="I25723"/>
    </row>
    <row r="25724" spans="1:9" x14ac:dyDescent="0.25">
      <c r="A25724"/>
      <c r="B25724"/>
      <c r="C25724"/>
      <c r="D25724"/>
      <c r="E25724" s="148"/>
      <c r="F25724" s="148"/>
      <c r="G25724" s="149"/>
      <c r="H25724" s="148"/>
      <c r="I25724"/>
    </row>
    <row r="25725" spans="1:9" x14ac:dyDescent="0.25">
      <c r="A25725"/>
      <c r="B25725"/>
      <c r="C25725"/>
      <c r="D25725"/>
      <c r="E25725" s="148"/>
      <c r="F25725" s="148"/>
      <c r="G25725" s="149"/>
      <c r="H25725" s="148"/>
      <c r="I25725"/>
    </row>
    <row r="25726" spans="1:9" x14ac:dyDescent="0.25">
      <c r="A25726"/>
      <c r="B25726"/>
      <c r="C25726"/>
      <c r="D25726"/>
      <c r="E25726" s="148"/>
      <c r="F25726" s="148"/>
      <c r="G25726" s="149"/>
      <c r="H25726" s="148"/>
      <c r="I25726"/>
    </row>
    <row r="25727" spans="1:9" x14ac:dyDescent="0.25">
      <c r="A25727"/>
      <c r="B25727"/>
      <c r="C25727"/>
      <c r="D25727"/>
      <c r="E25727" s="148"/>
      <c r="F25727" s="148"/>
      <c r="G25727" s="149"/>
      <c r="H25727" s="148"/>
      <c r="I25727"/>
    </row>
    <row r="25728" spans="1:9" x14ac:dyDescent="0.25">
      <c r="A25728"/>
      <c r="B25728"/>
      <c r="C25728"/>
      <c r="D25728"/>
      <c r="E25728" s="148"/>
      <c r="F25728" s="148"/>
      <c r="G25728" s="149"/>
      <c r="H25728" s="148"/>
      <c r="I25728"/>
    </row>
    <row r="25729" spans="1:9" x14ac:dyDescent="0.25">
      <c r="A25729"/>
      <c r="B25729"/>
      <c r="C25729"/>
      <c r="D25729"/>
      <c r="E25729" s="148"/>
      <c r="F25729" s="148"/>
      <c r="G25729" s="149"/>
      <c r="H25729" s="148"/>
      <c r="I25729"/>
    </row>
    <row r="25730" spans="1:9" x14ac:dyDescent="0.25">
      <c r="A25730"/>
      <c r="B25730"/>
      <c r="C25730"/>
      <c r="D25730"/>
      <c r="E25730" s="148"/>
      <c r="F25730" s="148"/>
      <c r="G25730" s="149"/>
      <c r="H25730" s="148"/>
      <c r="I25730"/>
    </row>
    <row r="25731" spans="1:9" x14ac:dyDescent="0.25">
      <c r="A25731"/>
      <c r="B25731"/>
      <c r="C25731"/>
      <c r="D25731"/>
      <c r="E25731" s="148"/>
      <c r="F25731" s="148"/>
      <c r="G25731" s="149"/>
      <c r="H25731" s="148"/>
      <c r="I25731"/>
    </row>
    <row r="25732" spans="1:9" x14ac:dyDescent="0.25">
      <c r="A25732"/>
      <c r="B25732"/>
      <c r="C25732"/>
      <c r="D25732"/>
      <c r="E25732" s="148"/>
      <c r="F25732" s="148"/>
      <c r="G25732" s="149"/>
      <c r="H25732" s="148"/>
      <c r="I25732"/>
    </row>
    <row r="25733" spans="1:9" x14ac:dyDescent="0.25">
      <c r="A25733"/>
      <c r="B25733"/>
      <c r="C25733"/>
      <c r="D25733"/>
      <c r="E25733" s="148"/>
      <c r="F25733" s="148"/>
      <c r="G25733" s="149"/>
      <c r="H25733" s="148"/>
      <c r="I25733"/>
    </row>
    <row r="25734" spans="1:9" x14ac:dyDescent="0.25">
      <c r="A25734"/>
      <c r="B25734"/>
      <c r="C25734"/>
      <c r="D25734"/>
      <c r="E25734" s="148"/>
      <c r="F25734" s="148"/>
      <c r="G25734" s="149"/>
      <c r="H25734" s="148"/>
      <c r="I25734"/>
    </row>
    <row r="25735" spans="1:9" x14ac:dyDescent="0.25">
      <c r="A25735"/>
      <c r="B25735"/>
      <c r="C25735"/>
      <c r="D25735"/>
      <c r="E25735" s="148"/>
      <c r="F25735" s="148"/>
      <c r="G25735" s="149"/>
      <c r="H25735" s="148"/>
      <c r="I25735"/>
    </row>
    <row r="25736" spans="1:9" x14ac:dyDescent="0.25">
      <c r="A25736"/>
      <c r="B25736"/>
      <c r="C25736"/>
      <c r="D25736"/>
      <c r="E25736" s="148"/>
      <c r="F25736" s="148"/>
      <c r="G25736" s="149"/>
      <c r="H25736" s="148"/>
      <c r="I25736"/>
    </row>
    <row r="25737" spans="1:9" x14ac:dyDescent="0.25">
      <c r="A25737"/>
      <c r="B25737"/>
      <c r="C25737"/>
      <c r="D25737"/>
      <c r="E25737" s="148"/>
      <c r="F25737" s="148"/>
      <c r="G25737" s="149"/>
      <c r="H25737" s="148"/>
      <c r="I25737"/>
    </row>
    <row r="25738" spans="1:9" x14ac:dyDescent="0.25">
      <c r="A25738"/>
      <c r="B25738"/>
      <c r="C25738"/>
      <c r="D25738"/>
      <c r="E25738" s="148"/>
      <c r="F25738" s="148"/>
      <c r="G25738" s="149"/>
      <c r="H25738" s="148"/>
      <c r="I25738"/>
    </row>
    <row r="25739" spans="1:9" x14ac:dyDescent="0.25">
      <c r="A25739"/>
      <c r="B25739"/>
      <c r="C25739"/>
      <c r="D25739"/>
      <c r="E25739" s="148"/>
      <c r="F25739" s="148"/>
      <c r="G25739" s="149"/>
      <c r="H25739" s="148"/>
      <c r="I25739"/>
    </row>
    <row r="25740" spans="1:9" x14ac:dyDescent="0.25">
      <c r="A25740"/>
      <c r="B25740"/>
      <c r="C25740"/>
      <c r="D25740"/>
      <c r="E25740" s="148"/>
      <c r="F25740" s="148"/>
      <c r="G25740" s="149"/>
      <c r="H25740" s="148"/>
      <c r="I25740"/>
    </row>
    <row r="25741" spans="1:9" x14ac:dyDescent="0.25">
      <c r="A25741"/>
      <c r="B25741"/>
      <c r="C25741"/>
      <c r="D25741"/>
      <c r="E25741" s="148"/>
      <c r="F25741" s="148"/>
      <c r="G25741" s="149"/>
      <c r="H25741" s="148"/>
      <c r="I25741"/>
    </row>
    <row r="25742" spans="1:9" x14ac:dyDescent="0.25">
      <c r="A25742"/>
      <c r="B25742"/>
      <c r="C25742"/>
      <c r="D25742"/>
      <c r="E25742" s="148"/>
      <c r="F25742" s="148"/>
      <c r="G25742" s="149"/>
      <c r="H25742" s="148"/>
      <c r="I25742"/>
    </row>
    <row r="25743" spans="1:9" x14ac:dyDescent="0.25">
      <c r="A25743"/>
      <c r="B25743"/>
      <c r="C25743"/>
      <c r="D25743"/>
      <c r="E25743" s="148"/>
      <c r="F25743" s="148"/>
      <c r="G25743" s="149"/>
      <c r="H25743" s="148"/>
      <c r="I25743"/>
    </row>
    <row r="25744" spans="1:9" x14ac:dyDescent="0.25">
      <c r="A25744"/>
      <c r="B25744"/>
      <c r="C25744"/>
      <c r="D25744"/>
      <c r="E25744" s="148"/>
      <c r="F25744" s="148"/>
      <c r="G25744" s="149"/>
      <c r="H25744" s="148"/>
      <c r="I25744"/>
    </row>
    <row r="25745" spans="1:9" x14ac:dyDescent="0.25">
      <c r="A25745"/>
      <c r="B25745"/>
      <c r="C25745"/>
      <c r="D25745"/>
      <c r="E25745" s="148"/>
      <c r="F25745" s="148"/>
      <c r="G25745" s="149"/>
      <c r="H25745" s="148"/>
      <c r="I25745"/>
    </row>
    <row r="25746" spans="1:9" x14ac:dyDescent="0.25">
      <c r="A25746"/>
      <c r="B25746"/>
      <c r="C25746"/>
      <c r="D25746"/>
      <c r="E25746" s="148"/>
      <c r="F25746" s="148"/>
      <c r="G25746" s="149"/>
      <c r="H25746" s="148"/>
      <c r="I25746"/>
    </row>
    <row r="25747" spans="1:9" x14ac:dyDescent="0.25">
      <c r="A25747"/>
      <c r="B25747"/>
      <c r="C25747"/>
      <c r="D25747"/>
      <c r="E25747" s="148"/>
      <c r="F25747" s="148"/>
      <c r="G25747" s="149"/>
      <c r="H25747" s="148"/>
      <c r="I25747"/>
    </row>
    <row r="25748" spans="1:9" x14ac:dyDescent="0.25">
      <c r="A25748"/>
      <c r="B25748"/>
      <c r="C25748"/>
      <c r="D25748"/>
      <c r="E25748" s="148"/>
      <c r="F25748" s="148"/>
      <c r="G25748" s="149"/>
      <c r="H25748" s="148"/>
      <c r="I25748"/>
    </row>
    <row r="25749" spans="1:9" x14ac:dyDescent="0.25">
      <c r="A25749"/>
      <c r="B25749"/>
      <c r="C25749"/>
      <c r="D25749"/>
      <c r="E25749" s="148"/>
      <c r="F25749" s="148"/>
      <c r="G25749" s="149"/>
      <c r="H25749" s="148"/>
      <c r="I25749"/>
    </row>
    <row r="25750" spans="1:9" x14ac:dyDescent="0.25">
      <c r="A25750"/>
      <c r="B25750"/>
      <c r="C25750"/>
      <c r="D25750"/>
      <c r="E25750" s="148"/>
      <c r="F25750" s="148"/>
      <c r="G25750" s="149"/>
      <c r="H25750" s="148"/>
      <c r="I25750"/>
    </row>
    <row r="25751" spans="1:9" x14ac:dyDescent="0.25">
      <c r="A25751"/>
      <c r="B25751"/>
      <c r="C25751"/>
      <c r="D25751"/>
      <c r="E25751" s="148"/>
      <c r="F25751" s="148"/>
      <c r="G25751" s="149"/>
      <c r="H25751" s="148"/>
      <c r="I25751"/>
    </row>
    <row r="25752" spans="1:9" x14ac:dyDescent="0.25">
      <c r="A25752"/>
      <c r="B25752"/>
      <c r="C25752"/>
      <c r="D25752"/>
      <c r="E25752" s="148"/>
      <c r="F25752" s="148"/>
      <c r="G25752" s="149"/>
      <c r="H25752" s="148"/>
      <c r="I25752"/>
    </row>
    <row r="25753" spans="1:9" x14ac:dyDescent="0.25">
      <c r="A25753"/>
      <c r="B25753"/>
      <c r="C25753"/>
      <c r="D25753"/>
      <c r="E25753" s="148"/>
      <c r="F25753" s="148"/>
      <c r="G25753" s="149"/>
      <c r="H25753" s="148"/>
      <c r="I25753"/>
    </row>
    <row r="25754" spans="1:9" x14ac:dyDescent="0.25">
      <c r="A25754"/>
      <c r="B25754"/>
      <c r="C25754"/>
      <c r="D25754"/>
      <c r="E25754" s="148"/>
      <c r="F25754" s="148"/>
      <c r="G25754" s="149"/>
      <c r="H25754" s="148"/>
      <c r="I25754"/>
    </row>
    <row r="25755" spans="1:9" x14ac:dyDescent="0.25">
      <c r="A25755"/>
      <c r="B25755"/>
      <c r="C25755"/>
      <c r="D25755"/>
      <c r="E25755" s="148"/>
      <c r="F25755" s="148"/>
      <c r="G25755" s="149"/>
      <c r="H25755" s="148"/>
      <c r="I25755"/>
    </row>
    <row r="25756" spans="1:9" x14ac:dyDescent="0.25">
      <c r="A25756"/>
      <c r="B25756"/>
      <c r="C25756"/>
      <c r="D25756"/>
      <c r="E25756" s="148"/>
      <c r="F25756" s="148"/>
      <c r="G25756" s="149"/>
      <c r="H25756" s="148"/>
      <c r="I25756"/>
    </row>
    <row r="25757" spans="1:9" x14ac:dyDescent="0.25">
      <c r="A25757"/>
      <c r="B25757"/>
      <c r="C25757"/>
      <c r="D25757"/>
      <c r="E25757" s="148"/>
      <c r="F25757" s="148"/>
      <c r="G25757" s="149"/>
      <c r="H25757" s="148"/>
      <c r="I25757"/>
    </row>
    <row r="25758" spans="1:9" x14ac:dyDescent="0.25">
      <c r="A25758"/>
      <c r="B25758"/>
      <c r="C25758"/>
      <c r="D25758"/>
      <c r="E25758" s="148"/>
      <c r="F25758" s="148"/>
      <c r="G25758" s="149"/>
      <c r="H25758" s="148"/>
      <c r="I25758"/>
    </row>
    <row r="25759" spans="1:9" x14ac:dyDescent="0.25">
      <c r="A25759"/>
      <c r="B25759"/>
      <c r="C25759"/>
      <c r="D25759"/>
      <c r="E25759" s="148"/>
      <c r="F25759" s="148"/>
      <c r="G25759" s="149"/>
      <c r="H25759" s="148"/>
      <c r="I25759"/>
    </row>
    <row r="25760" spans="1:9" x14ac:dyDescent="0.25">
      <c r="A25760"/>
      <c r="B25760"/>
      <c r="C25760"/>
      <c r="D25760"/>
      <c r="E25760" s="148"/>
      <c r="F25760" s="148"/>
      <c r="G25760" s="149"/>
      <c r="H25760" s="148"/>
      <c r="I25760"/>
    </row>
    <row r="25761" spans="1:9" x14ac:dyDescent="0.25">
      <c r="A25761"/>
      <c r="B25761"/>
      <c r="C25761"/>
      <c r="D25761"/>
      <c r="E25761" s="148"/>
      <c r="F25761" s="148"/>
      <c r="G25761" s="149"/>
      <c r="H25761" s="148"/>
      <c r="I25761"/>
    </row>
    <row r="25762" spans="1:9" x14ac:dyDescent="0.25">
      <c r="A25762"/>
      <c r="B25762"/>
      <c r="C25762"/>
      <c r="D25762"/>
      <c r="E25762" s="148"/>
      <c r="F25762" s="148"/>
      <c r="G25762" s="149"/>
      <c r="H25762" s="148"/>
      <c r="I25762"/>
    </row>
    <row r="25763" spans="1:9" x14ac:dyDescent="0.25">
      <c r="A25763"/>
      <c r="B25763"/>
      <c r="C25763"/>
      <c r="D25763"/>
      <c r="E25763" s="148"/>
      <c r="F25763" s="148"/>
      <c r="G25763" s="149"/>
      <c r="H25763" s="148"/>
      <c r="I25763"/>
    </row>
    <row r="25764" spans="1:9" x14ac:dyDescent="0.25">
      <c r="A25764"/>
      <c r="B25764"/>
      <c r="C25764"/>
      <c r="D25764"/>
      <c r="E25764" s="148"/>
      <c r="F25764" s="148"/>
      <c r="G25764" s="149"/>
      <c r="H25764" s="148"/>
      <c r="I25764"/>
    </row>
    <row r="25765" spans="1:9" x14ac:dyDescent="0.25">
      <c r="A25765"/>
      <c r="B25765"/>
      <c r="C25765"/>
      <c r="D25765"/>
      <c r="E25765" s="148"/>
      <c r="F25765" s="148"/>
      <c r="G25765" s="149"/>
      <c r="H25765" s="148"/>
      <c r="I25765"/>
    </row>
    <row r="25766" spans="1:9" x14ac:dyDescent="0.25">
      <c r="A25766"/>
      <c r="B25766"/>
      <c r="C25766"/>
      <c r="D25766"/>
      <c r="E25766" s="148"/>
      <c r="F25766" s="148"/>
      <c r="G25766" s="149"/>
      <c r="H25766" s="148"/>
      <c r="I25766"/>
    </row>
    <row r="25767" spans="1:9" x14ac:dyDescent="0.25">
      <c r="A25767"/>
      <c r="B25767"/>
      <c r="C25767"/>
      <c r="D25767"/>
      <c r="E25767" s="148"/>
      <c r="F25767" s="148"/>
      <c r="G25767" s="149"/>
      <c r="H25767" s="148"/>
      <c r="I25767"/>
    </row>
    <row r="25768" spans="1:9" x14ac:dyDescent="0.25">
      <c r="A25768"/>
      <c r="B25768"/>
      <c r="C25768"/>
      <c r="D25768"/>
      <c r="E25768" s="148"/>
      <c r="F25768" s="148"/>
      <c r="G25768" s="149"/>
      <c r="H25768" s="148"/>
      <c r="I25768"/>
    </row>
    <row r="25769" spans="1:9" x14ac:dyDescent="0.25">
      <c r="A25769"/>
      <c r="B25769"/>
      <c r="C25769"/>
      <c r="D25769"/>
      <c r="E25769" s="148"/>
      <c r="F25769" s="148"/>
      <c r="G25769" s="149"/>
      <c r="H25769" s="148"/>
      <c r="I25769"/>
    </row>
    <row r="25770" spans="1:9" x14ac:dyDescent="0.25">
      <c r="A25770"/>
      <c r="B25770"/>
      <c r="C25770"/>
      <c r="D25770"/>
      <c r="E25770" s="148"/>
      <c r="F25770" s="148"/>
      <c r="G25770" s="149"/>
      <c r="H25770" s="148"/>
      <c r="I25770"/>
    </row>
    <row r="25771" spans="1:9" x14ac:dyDescent="0.25">
      <c r="A25771"/>
      <c r="B25771"/>
      <c r="C25771"/>
      <c r="D25771"/>
      <c r="E25771" s="148"/>
      <c r="F25771" s="148"/>
      <c r="G25771" s="149"/>
      <c r="H25771" s="148"/>
      <c r="I25771"/>
    </row>
    <row r="25772" spans="1:9" x14ac:dyDescent="0.25">
      <c r="A25772"/>
      <c r="B25772"/>
      <c r="C25772"/>
      <c r="D25772"/>
      <c r="E25772" s="148"/>
      <c r="F25772" s="148"/>
      <c r="G25772" s="149"/>
      <c r="H25772" s="148"/>
      <c r="I25772"/>
    </row>
    <row r="25773" spans="1:9" x14ac:dyDescent="0.25">
      <c r="A25773"/>
      <c r="B25773"/>
      <c r="C25773"/>
      <c r="D25773"/>
      <c r="E25773" s="148"/>
      <c r="F25773" s="148"/>
      <c r="G25773" s="149"/>
      <c r="H25773" s="148"/>
      <c r="I25773"/>
    </row>
    <row r="25774" spans="1:9" x14ac:dyDescent="0.25">
      <c r="A25774"/>
      <c r="B25774"/>
      <c r="C25774"/>
      <c r="D25774"/>
      <c r="E25774" s="148"/>
      <c r="F25774" s="148"/>
      <c r="G25774" s="149"/>
      <c r="H25774" s="148"/>
      <c r="I25774"/>
    </row>
    <row r="25775" spans="1:9" x14ac:dyDescent="0.25">
      <c r="A25775"/>
      <c r="B25775"/>
      <c r="C25775"/>
      <c r="D25775"/>
      <c r="E25775" s="148"/>
      <c r="F25775" s="148"/>
      <c r="G25775" s="149"/>
      <c r="H25775" s="148"/>
      <c r="I25775"/>
    </row>
    <row r="25776" spans="1:9" x14ac:dyDescent="0.25">
      <c r="A25776"/>
      <c r="B25776"/>
      <c r="C25776"/>
      <c r="D25776"/>
      <c r="E25776" s="148"/>
      <c r="F25776" s="148"/>
      <c r="G25776" s="149"/>
      <c r="H25776" s="148"/>
      <c r="I25776"/>
    </row>
    <row r="25777" spans="1:9" x14ac:dyDescent="0.25">
      <c r="A25777"/>
      <c r="B25777"/>
      <c r="C25777"/>
      <c r="D25777"/>
      <c r="E25777" s="148"/>
      <c r="F25777" s="148"/>
      <c r="G25777" s="149"/>
      <c r="H25777" s="148"/>
      <c r="I25777"/>
    </row>
    <row r="25778" spans="1:9" x14ac:dyDescent="0.25">
      <c r="A25778"/>
      <c r="B25778"/>
      <c r="C25778"/>
      <c r="D25778"/>
      <c r="E25778" s="148"/>
      <c r="F25778" s="148"/>
      <c r="G25778" s="149"/>
      <c r="H25778" s="148"/>
      <c r="I25778"/>
    </row>
    <row r="25779" spans="1:9" x14ac:dyDescent="0.25">
      <c r="A25779"/>
      <c r="B25779"/>
      <c r="C25779"/>
      <c r="D25779"/>
      <c r="E25779" s="148"/>
      <c r="F25779" s="148"/>
      <c r="G25779" s="149"/>
      <c r="H25779" s="148"/>
      <c r="I25779"/>
    </row>
    <row r="25780" spans="1:9" x14ac:dyDescent="0.25">
      <c r="A25780"/>
      <c r="B25780"/>
      <c r="C25780"/>
      <c r="D25780"/>
      <c r="E25780" s="148"/>
      <c r="F25780" s="148"/>
      <c r="G25780" s="149"/>
      <c r="H25780" s="148"/>
      <c r="I25780"/>
    </row>
    <row r="25781" spans="1:9" x14ac:dyDescent="0.25">
      <c r="A25781"/>
      <c r="B25781"/>
      <c r="C25781"/>
      <c r="D25781"/>
      <c r="E25781" s="148"/>
      <c r="F25781" s="148"/>
      <c r="G25781" s="149"/>
      <c r="H25781" s="148"/>
      <c r="I25781"/>
    </row>
    <row r="25782" spans="1:9" x14ac:dyDescent="0.25">
      <c r="A25782"/>
      <c r="B25782"/>
      <c r="C25782"/>
      <c r="D25782"/>
      <c r="E25782" s="148"/>
      <c r="F25782" s="148"/>
      <c r="G25782" s="149"/>
      <c r="H25782" s="148"/>
      <c r="I25782"/>
    </row>
    <row r="25783" spans="1:9" x14ac:dyDescent="0.25">
      <c r="A25783"/>
      <c r="B25783"/>
      <c r="C25783"/>
      <c r="D25783"/>
      <c r="E25783" s="148"/>
      <c r="F25783" s="148"/>
      <c r="G25783" s="149"/>
      <c r="H25783" s="148"/>
      <c r="I25783"/>
    </row>
    <row r="25784" spans="1:9" x14ac:dyDescent="0.25">
      <c r="A25784"/>
      <c r="B25784"/>
      <c r="C25784"/>
      <c r="D25784"/>
      <c r="E25784" s="148"/>
      <c r="F25784" s="148"/>
      <c r="G25784" s="149"/>
      <c r="H25784" s="148"/>
      <c r="I25784"/>
    </row>
    <row r="25785" spans="1:9" x14ac:dyDescent="0.25">
      <c r="A25785"/>
      <c r="B25785"/>
      <c r="C25785"/>
      <c r="D25785"/>
      <c r="E25785" s="148"/>
      <c r="F25785" s="148"/>
      <c r="G25785" s="149"/>
      <c r="H25785" s="148"/>
      <c r="I25785"/>
    </row>
    <row r="25786" spans="1:9" x14ac:dyDescent="0.25">
      <c r="A25786"/>
      <c r="B25786"/>
      <c r="C25786"/>
      <c r="D25786"/>
      <c r="E25786" s="148"/>
      <c r="F25786" s="148"/>
      <c r="G25786" s="149"/>
      <c r="H25786" s="148"/>
      <c r="I25786"/>
    </row>
    <row r="25787" spans="1:9" x14ac:dyDescent="0.25">
      <c r="A25787"/>
      <c r="B25787"/>
      <c r="C25787"/>
      <c r="D25787"/>
      <c r="E25787" s="148"/>
      <c r="F25787" s="148"/>
      <c r="G25787" s="149"/>
      <c r="H25787" s="148"/>
      <c r="I25787"/>
    </row>
    <row r="25788" spans="1:9" x14ac:dyDescent="0.25">
      <c r="A25788"/>
      <c r="B25788"/>
      <c r="C25788"/>
      <c r="D25788"/>
      <c r="E25788" s="148"/>
      <c r="F25788" s="148"/>
      <c r="G25788" s="149"/>
      <c r="H25788" s="148"/>
      <c r="I25788"/>
    </row>
    <row r="25789" spans="1:9" x14ac:dyDescent="0.25">
      <c r="A25789"/>
      <c r="B25789"/>
      <c r="C25789"/>
      <c r="D25789"/>
      <c r="E25789" s="148"/>
      <c r="F25789" s="148"/>
      <c r="G25789" s="149"/>
      <c r="H25789" s="148"/>
      <c r="I25789"/>
    </row>
    <row r="25790" spans="1:9" x14ac:dyDescent="0.25">
      <c r="A25790"/>
      <c r="B25790"/>
      <c r="C25790"/>
      <c r="D25790"/>
      <c r="E25790" s="148"/>
      <c r="F25790" s="148"/>
      <c r="G25790" s="149"/>
      <c r="H25790" s="148"/>
      <c r="I25790"/>
    </row>
    <row r="25791" spans="1:9" x14ac:dyDescent="0.25">
      <c r="A25791"/>
      <c r="B25791"/>
      <c r="C25791"/>
      <c r="D25791"/>
      <c r="E25791" s="148"/>
      <c r="F25791" s="148"/>
      <c r="G25791" s="149"/>
      <c r="H25791" s="148"/>
      <c r="I25791"/>
    </row>
    <row r="25792" spans="1:9" x14ac:dyDescent="0.25">
      <c r="A25792"/>
      <c r="B25792"/>
      <c r="C25792"/>
      <c r="D25792"/>
      <c r="E25792" s="148"/>
      <c r="F25792" s="148"/>
      <c r="G25792" s="149"/>
      <c r="H25792" s="148"/>
      <c r="I25792"/>
    </row>
    <row r="25793" spans="1:9" x14ac:dyDescent="0.25">
      <c r="A25793"/>
      <c r="B25793"/>
      <c r="C25793"/>
      <c r="D25793"/>
      <c r="E25793" s="148"/>
      <c r="F25793" s="148"/>
      <c r="G25793" s="149"/>
      <c r="H25793" s="148"/>
      <c r="I25793"/>
    </row>
    <row r="25794" spans="1:9" x14ac:dyDescent="0.25">
      <c r="A25794"/>
      <c r="B25794"/>
      <c r="C25794"/>
      <c r="D25794"/>
      <c r="E25794" s="148"/>
      <c r="F25794" s="148"/>
      <c r="G25794" s="149"/>
      <c r="H25794" s="148"/>
      <c r="I25794"/>
    </row>
    <row r="25795" spans="1:9" x14ac:dyDescent="0.25">
      <c r="A25795"/>
      <c r="B25795"/>
      <c r="C25795"/>
      <c r="D25795"/>
      <c r="E25795" s="148"/>
      <c r="F25795" s="148"/>
      <c r="G25795" s="149"/>
      <c r="H25795" s="148"/>
      <c r="I25795"/>
    </row>
    <row r="25796" spans="1:9" x14ac:dyDescent="0.25">
      <c r="A25796"/>
      <c r="B25796"/>
      <c r="C25796"/>
      <c r="D25796"/>
      <c r="E25796" s="148"/>
      <c r="F25796" s="148"/>
      <c r="G25796" s="149"/>
      <c r="H25796" s="148"/>
      <c r="I25796"/>
    </row>
    <row r="25797" spans="1:9" x14ac:dyDescent="0.25">
      <c r="A25797"/>
      <c r="B25797"/>
      <c r="C25797"/>
      <c r="D25797"/>
      <c r="E25797" s="148"/>
      <c r="F25797" s="148"/>
      <c r="G25797" s="149"/>
      <c r="H25797" s="148"/>
      <c r="I25797"/>
    </row>
    <row r="25798" spans="1:9" x14ac:dyDescent="0.25">
      <c r="A25798"/>
      <c r="B25798"/>
      <c r="C25798"/>
      <c r="D25798"/>
      <c r="E25798" s="148"/>
      <c r="F25798" s="148"/>
      <c r="G25798" s="149"/>
      <c r="H25798" s="148"/>
      <c r="I25798"/>
    </row>
    <row r="25799" spans="1:9" x14ac:dyDescent="0.25">
      <c r="A25799"/>
      <c r="B25799"/>
      <c r="C25799"/>
      <c r="D25799"/>
      <c r="E25799" s="148"/>
      <c r="F25799" s="148"/>
      <c r="G25799" s="149"/>
      <c r="H25799" s="148"/>
      <c r="I25799"/>
    </row>
    <row r="25800" spans="1:9" x14ac:dyDescent="0.25">
      <c r="A25800"/>
      <c r="B25800"/>
      <c r="C25800"/>
      <c r="D25800"/>
      <c r="E25800" s="148"/>
      <c r="F25800" s="148"/>
      <c r="G25800" s="149"/>
      <c r="H25800" s="148"/>
      <c r="I25800"/>
    </row>
    <row r="25801" spans="1:9" x14ac:dyDescent="0.25">
      <c r="A25801"/>
      <c r="B25801"/>
      <c r="C25801"/>
      <c r="D25801"/>
      <c r="E25801" s="148"/>
      <c r="F25801" s="148"/>
      <c r="G25801" s="149"/>
      <c r="H25801" s="148"/>
      <c r="I25801"/>
    </row>
    <row r="25802" spans="1:9" x14ac:dyDescent="0.25">
      <c r="A25802"/>
      <c r="B25802"/>
      <c r="C25802"/>
      <c r="D25802"/>
      <c r="E25802" s="148"/>
      <c r="F25802" s="148"/>
      <c r="G25802" s="149"/>
      <c r="H25802" s="148"/>
      <c r="I25802"/>
    </row>
    <row r="25803" spans="1:9" x14ac:dyDescent="0.25">
      <c r="A25803"/>
      <c r="B25803"/>
      <c r="C25803"/>
      <c r="D25803"/>
      <c r="E25803" s="148"/>
      <c r="F25803" s="148"/>
      <c r="G25803" s="149"/>
      <c r="H25803" s="148"/>
      <c r="I25803"/>
    </row>
    <row r="25804" spans="1:9" x14ac:dyDescent="0.25">
      <c r="A25804"/>
      <c r="B25804"/>
      <c r="C25804"/>
      <c r="D25804"/>
      <c r="E25804" s="148"/>
      <c r="F25804" s="148"/>
      <c r="G25804" s="149"/>
      <c r="H25804" s="148"/>
      <c r="I25804"/>
    </row>
    <row r="25805" spans="1:9" x14ac:dyDescent="0.25">
      <c r="A25805"/>
      <c r="B25805"/>
      <c r="C25805"/>
      <c r="D25805"/>
      <c r="E25805" s="148"/>
      <c r="F25805" s="148"/>
      <c r="G25805" s="149"/>
      <c r="H25805" s="148"/>
      <c r="I25805"/>
    </row>
    <row r="25806" spans="1:9" x14ac:dyDescent="0.25">
      <c r="A25806"/>
      <c r="B25806"/>
      <c r="C25806"/>
      <c r="D25806"/>
      <c r="E25806" s="148"/>
      <c r="F25806" s="148"/>
      <c r="G25806" s="149"/>
      <c r="H25806" s="148"/>
      <c r="I25806"/>
    </row>
    <row r="25807" spans="1:9" x14ac:dyDescent="0.25">
      <c r="A25807"/>
      <c r="B25807"/>
      <c r="C25807"/>
      <c r="D25807"/>
      <c r="E25807" s="148"/>
      <c r="F25807" s="148"/>
      <c r="G25807" s="149"/>
      <c r="H25807" s="148"/>
      <c r="I25807"/>
    </row>
    <row r="25808" spans="1:9" x14ac:dyDescent="0.25">
      <c r="A25808"/>
      <c r="B25808"/>
      <c r="C25808"/>
      <c r="D25808"/>
      <c r="E25808" s="148"/>
      <c r="F25808" s="148"/>
      <c r="G25808" s="149"/>
      <c r="H25808" s="148"/>
      <c r="I25808"/>
    </row>
    <row r="25809" spans="1:9" x14ac:dyDescent="0.25">
      <c r="A25809"/>
      <c r="B25809"/>
      <c r="C25809"/>
      <c r="D25809"/>
      <c r="E25809" s="148"/>
      <c r="F25809" s="148"/>
      <c r="G25809" s="149"/>
      <c r="H25809" s="148"/>
      <c r="I25809"/>
    </row>
    <row r="25810" spans="1:9" x14ac:dyDescent="0.25">
      <c r="A25810"/>
      <c r="B25810"/>
      <c r="C25810"/>
      <c r="D25810"/>
      <c r="E25810" s="148"/>
      <c r="F25810" s="148"/>
      <c r="G25810" s="149"/>
      <c r="H25810" s="148"/>
      <c r="I25810"/>
    </row>
    <row r="25811" spans="1:9" x14ac:dyDescent="0.25">
      <c r="A25811"/>
      <c r="B25811"/>
      <c r="C25811"/>
      <c r="D25811"/>
      <c r="E25811" s="148"/>
      <c r="F25811" s="148"/>
      <c r="G25811" s="149"/>
      <c r="H25811" s="148"/>
      <c r="I25811"/>
    </row>
    <row r="25812" spans="1:9" x14ac:dyDescent="0.25">
      <c r="A25812"/>
      <c r="B25812"/>
      <c r="C25812"/>
      <c r="D25812"/>
      <c r="E25812" s="148"/>
      <c r="F25812" s="148"/>
      <c r="G25812" s="149"/>
      <c r="H25812" s="148"/>
      <c r="I25812"/>
    </row>
    <row r="25813" spans="1:9" x14ac:dyDescent="0.25">
      <c r="A25813"/>
      <c r="B25813"/>
      <c r="C25813"/>
      <c r="D25813"/>
      <c r="E25813" s="148"/>
      <c r="F25813" s="148"/>
      <c r="G25813" s="149"/>
      <c r="H25813" s="148"/>
      <c r="I25813"/>
    </row>
    <row r="25814" spans="1:9" x14ac:dyDescent="0.25">
      <c r="A25814"/>
      <c r="B25814"/>
      <c r="C25814"/>
      <c r="D25814"/>
      <c r="E25814" s="148"/>
      <c r="F25814" s="148"/>
      <c r="G25814" s="149"/>
      <c r="H25814" s="148"/>
      <c r="I25814"/>
    </row>
    <row r="25815" spans="1:9" x14ac:dyDescent="0.25">
      <c r="A25815"/>
      <c r="B25815"/>
      <c r="C25815"/>
      <c r="D25815"/>
      <c r="E25815" s="148"/>
      <c r="F25815" s="148"/>
      <c r="G25815" s="149"/>
      <c r="H25815" s="148"/>
      <c r="I25815"/>
    </row>
    <row r="25816" spans="1:9" x14ac:dyDescent="0.25">
      <c r="A25816"/>
      <c r="B25816"/>
      <c r="C25816"/>
      <c r="D25816"/>
      <c r="E25816" s="148"/>
      <c r="F25816" s="148"/>
      <c r="G25816" s="149"/>
      <c r="H25816" s="148"/>
      <c r="I25816"/>
    </row>
    <row r="25817" spans="1:9" x14ac:dyDescent="0.25">
      <c r="A25817"/>
      <c r="B25817"/>
      <c r="C25817"/>
      <c r="D25817"/>
      <c r="E25817" s="148"/>
      <c r="F25817" s="148"/>
      <c r="G25817" s="149"/>
      <c r="H25817" s="148"/>
      <c r="I25817"/>
    </row>
    <row r="25818" spans="1:9" x14ac:dyDescent="0.25">
      <c r="A25818"/>
      <c r="B25818"/>
      <c r="C25818"/>
      <c r="D25818"/>
      <c r="E25818" s="148"/>
      <c r="F25818" s="148"/>
      <c r="G25818" s="149"/>
      <c r="H25818" s="148"/>
      <c r="I25818"/>
    </row>
    <row r="25819" spans="1:9" x14ac:dyDescent="0.25">
      <c r="A25819"/>
      <c r="B25819"/>
      <c r="C25819"/>
      <c r="D25819"/>
      <c r="E25819" s="148"/>
      <c r="F25819" s="148"/>
      <c r="G25819" s="149"/>
      <c r="H25819" s="148"/>
      <c r="I25819"/>
    </row>
    <row r="25820" spans="1:9" x14ac:dyDescent="0.25">
      <c r="A25820"/>
      <c r="B25820"/>
      <c r="C25820"/>
      <c r="D25820"/>
      <c r="E25820" s="148"/>
      <c r="F25820" s="148"/>
      <c r="G25820" s="149"/>
      <c r="H25820" s="148"/>
      <c r="I25820"/>
    </row>
    <row r="25821" spans="1:9" x14ac:dyDescent="0.25">
      <c r="A25821"/>
      <c r="B25821"/>
      <c r="C25821"/>
      <c r="D25821"/>
      <c r="E25821" s="148"/>
      <c r="F25821" s="148"/>
      <c r="G25821" s="149"/>
      <c r="H25821" s="148"/>
      <c r="I25821"/>
    </row>
    <row r="25822" spans="1:9" x14ac:dyDescent="0.25">
      <c r="A25822"/>
      <c r="B25822"/>
      <c r="C25822"/>
      <c r="D25822"/>
      <c r="E25822" s="148"/>
      <c r="F25822" s="148"/>
      <c r="G25822" s="149"/>
      <c r="H25822" s="148"/>
      <c r="I25822"/>
    </row>
    <row r="25823" spans="1:9" x14ac:dyDescent="0.25">
      <c r="A25823"/>
      <c r="B25823"/>
      <c r="C25823"/>
      <c r="D25823"/>
      <c r="E25823" s="148"/>
      <c r="F25823" s="148"/>
      <c r="G25823" s="149"/>
      <c r="H25823" s="148"/>
      <c r="I25823"/>
    </row>
    <row r="25824" spans="1:9" x14ac:dyDescent="0.25">
      <c r="A25824"/>
      <c r="B25824"/>
      <c r="C25824"/>
      <c r="D25824"/>
      <c r="E25824" s="148"/>
      <c r="F25824" s="148"/>
      <c r="G25824" s="149"/>
      <c r="H25824" s="148"/>
      <c r="I25824"/>
    </row>
    <row r="25825" spans="1:9" x14ac:dyDescent="0.25">
      <c r="A25825"/>
      <c r="B25825"/>
      <c r="C25825"/>
      <c r="D25825"/>
      <c r="E25825" s="148"/>
      <c r="F25825" s="148"/>
      <c r="G25825" s="149"/>
      <c r="H25825" s="148"/>
      <c r="I25825"/>
    </row>
    <row r="25826" spans="1:9" x14ac:dyDescent="0.25">
      <c r="A25826"/>
      <c r="B25826"/>
      <c r="C25826"/>
      <c r="D25826"/>
      <c r="E25826" s="148"/>
      <c r="F25826" s="148"/>
      <c r="G25826" s="149"/>
      <c r="H25826" s="148"/>
      <c r="I25826"/>
    </row>
    <row r="25827" spans="1:9" x14ac:dyDescent="0.25">
      <c r="A25827"/>
      <c r="B25827"/>
      <c r="C25827"/>
      <c r="D25827"/>
      <c r="E25827" s="148"/>
      <c r="F25827" s="148"/>
      <c r="G25827" s="149"/>
      <c r="H25827" s="148"/>
      <c r="I25827"/>
    </row>
    <row r="25828" spans="1:9" x14ac:dyDescent="0.25">
      <c r="A25828"/>
      <c r="B25828"/>
      <c r="C25828"/>
      <c r="D25828"/>
      <c r="E25828" s="148"/>
      <c r="F25828" s="148"/>
      <c r="G25828" s="149"/>
      <c r="H25828" s="148"/>
      <c r="I25828"/>
    </row>
    <row r="25829" spans="1:9" x14ac:dyDescent="0.25">
      <c r="A25829"/>
      <c r="B25829"/>
      <c r="C25829"/>
      <c r="D25829"/>
      <c r="E25829" s="148"/>
      <c r="F25829" s="148"/>
      <c r="G25829" s="149"/>
      <c r="H25829" s="148"/>
      <c r="I25829"/>
    </row>
    <row r="25830" spans="1:9" x14ac:dyDescent="0.25">
      <c r="A25830"/>
      <c r="B25830"/>
      <c r="C25830"/>
      <c r="D25830"/>
      <c r="E25830" s="148"/>
      <c r="F25830" s="148"/>
      <c r="G25830" s="149"/>
      <c r="H25830" s="148"/>
      <c r="I25830"/>
    </row>
    <row r="25831" spans="1:9" x14ac:dyDescent="0.25">
      <c r="A25831"/>
      <c r="B25831"/>
      <c r="C25831"/>
      <c r="D25831"/>
      <c r="E25831" s="148"/>
      <c r="F25831" s="148"/>
      <c r="G25831" s="149"/>
      <c r="H25831" s="148"/>
      <c r="I25831"/>
    </row>
    <row r="25832" spans="1:9" x14ac:dyDescent="0.25">
      <c r="A25832"/>
      <c r="B25832"/>
      <c r="C25832"/>
      <c r="D25832"/>
      <c r="E25832" s="148"/>
      <c r="F25832" s="148"/>
      <c r="G25832" s="149"/>
      <c r="H25832" s="148"/>
      <c r="I25832"/>
    </row>
    <row r="25833" spans="1:9" x14ac:dyDescent="0.25">
      <c r="A25833"/>
      <c r="B25833"/>
      <c r="C25833"/>
      <c r="D25833"/>
      <c r="E25833" s="148"/>
      <c r="F25833" s="148"/>
      <c r="G25833" s="149"/>
      <c r="H25833" s="148"/>
      <c r="I25833"/>
    </row>
    <row r="25834" spans="1:9" x14ac:dyDescent="0.25">
      <c r="A25834"/>
      <c r="B25834"/>
      <c r="C25834"/>
      <c r="D25834"/>
      <c r="E25834" s="148"/>
      <c r="F25834" s="148"/>
      <c r="G25834" s="149"/>
      <c r="H25834" s="148"/>
      <c r="I25834"/>
    </row>
    <row r="25835" spans="1:9" x14ac:dyDescent="0.25">
      <c r="A25835"/>
      <c r="B25835"/>
      <c r="C25835"/>
      <c r="D25835"/>
      <c r="E25835" s="148"/>
      <c r="F25835" s="148"/>
      <c r="G25835" s="149"/>
      <c r="H25835" s="148"/>
      <c r="I25835"/>
    </row>
    <row r="25836" spans="1:9" x14ac:dyDescent="0.25">
      <c r="A25836"/>
      <c r="B25836"/>
      <c r="C25836"/>
      <c r="D25836"/>
      <c r="E25836" s="148"/>
      <c r="F25836" s="148"/>
      <c r="G25836" s="149"/>
      <c r="H25836" s="148"/>
      <c r="I25836"/>
    </row>
    <row r="25837" spans="1:9" x14ac:dyDescent="0.25">
      <c r="A25837"/>
      <c r="B25837"/>
      <c r="C25837"/>
      <c r="D25837"/>
      <c r="E25837" s="148"/>
      <c r="F25837" s="148"/>
      <c r="G25837" s="149"/>
      <c r="H25837" s="148"/>
      <c r="I25837"/>
    </row>
    <row r="25838" spans="1:9" x14ac:dyDescent="0.25">
      <c r="A25838"/>
      <c r="B25838"/>
      <c r="C25838"/>
      <c r="D25838"/>
      <c r="E25838" s="148"/>
      <c r="F25838" s="148"/>
      <c r="G25838" s="149"/>
      <c r="H25838" s="148"/>
      <c r="I25838"/>
    </row>
    <row r="25839" spans="1:9" x14ac:dyDescent="0.25">
      <c r="A25839"/>
      <c r="B25839"/>
      <c r="C25839"/>
      <c r="D25839"/>
      <c r="E25839" s="148"/>
      <c r="F25839" s="148"/>
      <c r="G25839" s="149"/>
      <c r="H25839" s="148"/>
      <c r="I25839"/>
    </row>
    <row r="25840" spans="1:9" x14ac:dyDescent="0.25">
      <c r="A25840"/>
      <c r="B25840"/>
      <c r="C25840"/>
      <c r="D25840"/>
      <c r="E25840" s="148"/>
      <c r="F25840" s="148"/>
      <c r="G25840" s="149"/>
      <c r="H25840" s="148"/>
      <c r="I25840"/>
    </row>
    <row r="25841" spans="1:9" x14ac:dyDescent="0.25">
      <c r="A25841"/>
      <c r="B25841"/>
      <c r="C25841"/>
      <c r="D25841"/>
      <c r="E25841" s="148"/>
      <c r="F25841" s="148"/>
      <c r="G25841" s="149"/>
      <c r="H25841" s="148"/>
      <c r="I25841"/>
    </row>
    <row r="25842" spans="1:9" x14ac:dyDescent="0.25">
      <c r="A25842"/>
      <c r="B25842"/>
      <c r="C25842"/>
      <c r="D25842"/>
      <c r="E25842" s="148"/>
      <c r="F25842" s="148"/>
      <c r="G25842" s="149"/>
      <c r="H25842" s="148"/>
      <c r="I25842"/>
    </row>
    <row r="25843" spans="1:9" x14ac:dyDescent="0.25">
      <c r="A25843"/>
      <c r="B25843"/>
      <c r="C25843"/>
      <c r="D25843"/>
      <c r="E25843" s="148"/>
      <c r="F25843" s="148"/>
      <c r="G25843" s="149"/>
      <c r="H25843" s="148"/>
      <c r="I25843"/>
    </row>
    <row r="25844" spans="1:9" x14ac:dyDescent="0.25">
      <c r="A25844"/>
      <c r="B25844"/>
      <c r="C25844"/>
      <c r="D25844"/>
      <c r="E25844" s="148"/>
      <c r="F25844" s="148"/>
      <c r="G25844" s="149"/>
      <c r="H25844" s="148"/>
      <c r="I25844"/>
    </row>
    <row r="25845" spans="1:9" x14ac:dyDescent="0.25">
      <c r="A25845"/>
      <c r="B25845"/>
      <c r="C25845"/>
      <c r="D25845"/>
      <c r="E25845" s="148"/>
      <c r="F25845" s="148"/>
      <c r="G25845" s="149"/>
      <c r="H25845" s="148"/>
      <c r="I25845"/>
    </row>
    <row r="25846" spans="1:9" x14ac:dyDescent="0.25">
      <c r="A25846"/>
      <c r="B25846"/>
      <c r="C25846"/>
      <c r="D25846"/>
      <c r="E25846" s="148"/>
      <c r="F25846" s="148"/>
      <c r="G25846" s="149"/>
      <c r="H25846" s="148"/>
      <c r="I25846"/>
    </row>
    <row r="25847" spans="1:9" x14ac:dyDescent="0.25">
      <c r="A25847"/>
      <c r="B25847"/>
      <c r="C25847"/>
      <c r="D25847"/>
      <c r="E25847" s="148"/>
      <c r="F25847" s="148"/>
      <c r="G25847" s="149"/>
      <c r="H25847" s="148"/>
      <c r="I25847"/>
    </row>
    <row r="25848" spans="1:9" x14ac:dyDescent="0.25">
      <c r="A25848"/>
      <c r="B25848"/>
      <c r="C25848"/>
      <c r="D25848"/>
      <c r="E25848" s="148"/>
      <c r="F25848" s="148"/>
      <c r="G25848" s="149"/>
      <c r="H25848" s="148"/>
      <c r="I25848"/>
    </row>
    <row r="25849" spans="1:9" x14ac:dyDescent="0.25">
      <c r="A25849"/>
      <c r="B25849"/>
      <c r="C25849"/>
      <c r="D25849"/>
      <c r="E25849" s="148"/>
      <c r="F25849" s="148"/>
      <c r="G25849" s="149"/>
      <c r="H25849" s="148"/>
      <c r="I25849"/>
    </row>
    <row r="25850" spans="1:9" x14ac:dyDescent="0.25">
      <c r="A25850"/>
      <c r="B25850"/>
      <c r="C25850"/>
      <c r="D25850"/>
      <c r="E25850" s="148"/>
      <c r="F25850" s="148"/>
      <c r="G25850" s="149"/>
      <c r="H25850" s="148"/>
      <c r="I25850"/>
    </row>
    <row r="25851" spans="1:9" x14ac:dyDescent="0.25">
      <c r="A25851"/>
      <c r="B25851"/>
      <c r="C25851"/>
      <c r="D25851"/>
      <c r="E25851" s="148"/>
      <c r="F25851" s="148"/>
      <c r="G25851" s="149"/>
      <c r="H25851" s="148"/>
      <c r="I25851"/>
    </row>
    <row r="25852" spans="1:9" x14ac:dyDescent="0.25">
      <c r="A25852"/>
      <c r="B25852"/>
      <c r="C25852"/>
      <c r="D25852"/>
      <c r="E25852" s="148"/>
      <c r="F25852" s="148"/>
      <c r="G25852" s="149"/>
      <c r="H25852" s="148"/>
      <c r="I25852"/>
    </row>
    <row r="25853" spans="1:9" x14ac:dyDescent="0.25">
      <c r="A25853"/>
      <c r="B25853"/>
      <c r="C25853"/>
      <c r="D25853"/>
      <c r="E25853" s="148"/>
      <c r="F25853" s="148"/>
      <c r="G25853" s="149"/>
      <c r="H25853" s="148"/>
      <c r="I25853"/>
    </row>
    <row r="25854" spans="1:9" x14ac:dyDescent="0.25">
      <c r="A25854"/>
      <c r="B25854"/>
      <c r="C25854"/>
      <c r="D25854"/>
      <c r="E25854" s="148"/>
      <c r="F25854" s="148"/>
      <c r="G25854" s="149"/>
      <c r="H25854" s="148"/>
      <c r="I25854"/>
    </row>
    <row r="25855" spans="1:9" x14ac:dyDescent="0.25">
      <c r="A25855"/>
      <c r="B25855"/>
      <c r="C25855"/>
      <c r="D25855"/>
      <c r="E25855" s="148"/>
      <c r="F25855" s="148"/>
      <c r="G25855" s="149"/>
      <c r="H25855" s="148"/>
      <c r="I25855"/>
    </row>
    <row r="25856" spans="1:9" x14ac:dyDescent="0.25">
      <c r="A25856"/>
      <c r="B25856"/>
      <c r="C25856"/>
      <c r="D25856"/>
      <c r="E25856" s="148"/>
      <c r="F25856" s="148"/>
      <c r="G25856" s="149"/>
      <c r="H25856" s="148"/>
      <c r="I25856"/>
    </row>
    <row r="25857" spans="1:9" x14ac:dyDescent="0.25">
      <c r="A25857"/>
      <c r="B25857"/>
      <c r="C25857"/>
      <c r="D25857"/>
      <c r="E25857" s="148"/>
      <c r="F25857" s="148"/>
      <c r="G25857" s="149"/>
      <c r="H25857" s="148"/>
      <c r="I25857"/>
    </row>
    <row r="25858" spans="1:9" x14ac:dyDescent="0.25">
      <c r="A25858"/>
      <c r="B25858"/>
      <c r="C25858"/>
      <c r="D25858"/>
      <c r="E25858" s="148"/>
      <c r="F25858" s="148"/>
      <c r="G25858" s="149"/>
      <c r="H25858" s="148"/>
      <c r="I25858"/>
    </row>
    <row r="25859" spans="1:9" x14ac:dyDescent="0.25">
      <c r="A25859"/>
      <c r="B25859"/>
      <c r="C25859"/>
      <c r="D25859"/>
      <c r="E25859" s="148"/>
      <c r="F25859" s="148"/>
      <c r="G25859" s="149"/>
      <c r="H25859" s="148"/>
      <c r="I25859"/>
    </row>
    <row r="25860" spans="1:9" x14ac:dyDescent="0.25">
      <c r="A25860"/>
      <c r="B25860"/>
      <c r="C25860"/>
      <c r="D25860"/>
      <c r="E25860" s="148"/>
      <c r="F25860" s="148"/>
      <c r="G25860" s="149"/>
      <c r="H25860" s="148"/>
      <c r="I25860"/>
    </row>
    <row r="25861" spans="1:9" x14ac:dyDescent="0.25">
      <c r="A25861"/>
      <c r="B25861"/>
      <c r="C25861"/>
      <c r="D25861"/>
      <c r="E25861" s="148"/>
      <c r="F25861" s="148"/>
      <c r="G25861" s="149"/>
      <c r="H25861" s="148"/>
      <c r="I25861"/>
    </row>
    <row r="25862" spans="1:9" x14ac:dyDescent="0.25">
      <c r="A25862"/>
      <c r="B25862"/>
      <c r="C25862"/>
      <c r="D25862"/>
      <c r="E25862" s="148"/>
      <c r="F25862" s="148"/>
      <c r="G25862" s="149"/>
      <c r="H25862" s="148"/>
      <c r="I25862"/>
    </row>
    <row r="25863" spans="1:9" x14ac:dyDescent="0.25">
      <c r="A25863"/>
      <c r="B25863"/>
      <c r="C25863"/>
      <c r="D25863"/>
      <c r="E25863" s="148"/>
      <c r="F25863" s="148"/>
      <c r="G25863" s="149"/>
      <c r="H25863" s="148"/>
      <c r="I25863"/>
    </row>
    <row r="25864" spans="1:9" x14ac:dyDescent="0.25">
      <c r="A25864"/>
      <c r="B25864"/>
      <c r="C25864"/>
      <c r="D25864"/>
      <c r="E25864" s="148"/>
      <c r="F25864" s="148"/>
      <c r="G25864" s="149"/>
      <c r="H25864" s="148"/>
      <c r="I25864"/>
    </row>
    <row r="25865" spans="1:9" x14ac:dyDescent="0.25">
      <c r="A25865"/>
      <c r="B25865"/>
      <c r="C25865"/>
      <c r="D25865"/>
      <c r="E25865" s="148"/>
      <c r="F25865" s="148"/>
      <c r="G25865" s="149"/>
      <c r="H25865" s="148"/>
      <c r="I25865"/>
    </row>
    <row r="25866" spans="1:9" x14ac:dyDescent="0.25">
      <c r="A25866"/>
      <c r="B25866"/>
      <c r="C25866"/>
      <c r="D25866"/>
      <c r="E25866" s="148"/>
      <c r="F25866" s="148"/>
      <c r="G25866" s="149"/>
      <c r="H25866" s="148"/>
      <c r="I25866"/>
    </row>
    <row r="25867" spans="1:9" x14ac:dyDescent="0.25">
      <c r="A25867"/>
      <c r="B25867"/>
      <c r="C25867"/>
      <c r="D25867"/>
      <c r="E25867" s="148"/>
      <c r="F25867" s="148"/>
      <c r="G25867" s="149"/>
      <c r="H25867" s="148"/>
      <c r="I25867"/>
    </row>
    <row r="25868" spans="1:9" x14ac:dyDescent="0.25">
      <c r="A25868"/>
      <c r="B25868"/>
      <c r="C25868"/>
      <c r="D25868"/>
      <c r="E25868" s="148"/>
      <c r="F25868" s="148"/>
      <c r="G25868" s="149"/>
      <c r="H25868" s="148"/>
      <c r="I25868"/>
    </row>
    <row r="25869" spans="1:9" x14ac:dyDescent="0.25">
      <c r="A25869"/>
      <c r="B25869"/>
      <c r="C25869"/>
      <c r="D25869"/>
      <c r="E25869" s="148"/>
      <c r="F25869" s="148"/>
      <c r="G25869" s="149"/>
      <c r="H25869" s="148"/>
      <c r="I25869"/>
    </row>
    <row r="25870" spans="1:9" x14ac:dyDescent="0.25">
      <c r="A25870"/>
      <c r="B25870"/>
      <c r="C25870"/>
      <c r="D25870"/>
      <c r="E25870" s="148"/>
      <c r="F25870" s="148"/>
      <c r="G25870" s="149"/>
      <c r="H25870" s="148"/>
      <c r="I25870"/>
    </row>
    <row r="25871" spans="1:9" x14ac:dyDescent="0.25">
      <c r="A25871"/>
      <c r="B25871"/>
      <c r="C25871"/>
      <c r="D25871"/>
      <c r="E25871" s="148"/>
      <c r="F25871" s="148"/>
      <c r="G25871" s="149"/>
      <c r="H25871" s="148"/>
      <c r="I25871"/>
    </row>
    <row r="25872" spans="1:9" x14ac:dyDescent="0.25">
      <c r="A25872"/>
      <c r="B25872"/>
      <c r="C25872"/>
      <c r="D25872"/>
      <c r="E25872" s="148"/>
      <c r="F25872" s="148"/>
      <c r="G25872" s="149"/>
      <c r="H25872" s="148"/>
      <c r="I25872"/>
    </row>
    <row r="25873" spans="1:9" x14ac:dyDescent="0.25">
      <c r="A25873"/>
      <c r="B25873"/>
      <c r="C25873"/>
      <c r="D25873"/>
      <c r="E25873" s="148"/>
      <c r="F25873" s="148"/>
      <c r="G25873" s="149"/>
      <c r="H25873" s="148"/>
      <c r="I25873"/>
    </row>
    <row r="25874" spans="1:9" x14ac:dyDescent="0.25">
      <c r="A25874"/>
      <c r="B25874"/>
      <c r="C25874"/>
      <c r="D25874"/>
      <c r="E25874" s="148"/>
      <c r="F25874" s="148"/>
      <c r="G25874" s="149"/>
      <c r="H25874" s="148"/>
      <c r="I25874"/>
    </row>
    <row r="25875" spans="1:9" x14ac:dyDescent="0.25">
      <c r="A25875"/>
      <c r="B25875"/>
      <c r="C25875"/>
      <c r="D25875"/>
      <c r="E25875" s="148"/>
      <c r="F25875" s="148"/>
      <c r="G25875" s="149"/>
      <c r="H25875" s="148"/>
      <c r="I25875"/>
    </row>
    <row r="25876" spans="1:9" x14ac:dyDescent="0.25">
      <c r="A25876"/>
      <c r="B25876"/>
      <c r="C25876"/>
      <c r="D25876"/>
      <c r="E25876" s="148"/>
      <c r="F25876" s="148"/>
      <c r="G25876" s="149"/>
      <c r="H25876" s="148"/>
      <c r="I25876"/>
    </row>
    <row r="25877" spans="1:9" x14ac:dyDescent="0.25">
      <c r="A25877"/>
      <c r="B25877"/>
      <c r="C25877"/>
      <c r="D25877"/>
      <c r="E25877" s="148"/>
      <c r="F25877" s="148"/>
      <c r="G25877" s="149"/>
      <c r="H25877" s="148"/>
      <c r="I25877"/>
    </row>
    <row r="25878" spans="1:9" x14ac:dyDescent="0.25">
      <c r="A25878"/>
      <c r="B25878"/>
      <c r="C25878"/>
      <c r="D25878"/>
      <c r="E25878" s="148"/>
      <c r="F25878" s="148"/>
      <c r="G25878" s="149"/>
      <c r="H25878" s="148"/>
      <c r="I25878"/>
    </row>
    <row r="25879" spans="1:9" x14ac:dyDescent="0.25">
      <c r="A25879"/>
      <c r="B25879"/>
      <c r="C25879"/>
      <c r="D25879"/>
      <c r="E25879" s="148"/>
      <c r="F25879" s="148"/>
      <c r="G25879" s="149"/>
      <c r="H25879" s="148"/>
      <c r="I25879"/>
    </row>
    <row r="25880" spans="1:9" x14ac:dyDescent="0.25">
      <c r="A25880"/>
      <c r="B25880"/>
      <c r="C25880"/>
      <c r="D25880"/>
      <c r="E25880" s="148"/>
      <c r="F25880" s="148"/>
      <c r="G25880" s="149"/>
      <c r="H25880" s="148"/>
      <c r="I25880"/>
    </row>
    <row r="25881" spans="1:9" x14ac:dyDescent="0.25">
      <c r="A25881"/>
      <c r="B25881"/>
      <c r="C25881"/>
      <c r="D25881"/>
      <c r="E25881" s="148"/>
      <c r="F25881" s="148"/>
      <c r="G25881" s="149"/>
      <c r="H25881" s="148"/>
      <c r="I25881"/>
    </row>
    <row r="25882" spans="1:9" x14ac:dyDescent="0.25">
      <c r="A25882"/>
      <c r="B25882"/>
      <c r="C25882"/>
      <c r="D25882"/>
      <c r="E25882" s="148"/>
      <c r="F25882" s="148"/>
      <c r="G25882" s="149"/>
      <c r="H25882" s="148"/>
      <c r="I25882"/>
    </row>
    <row r="25883" spans="1:9" x14ac:dyDescent="0.25">
      <c r="A25883"/>
      <c r="B25883"/>
      <c r="C25883"/>
      <c r="D25883"/>
      <c r="E25883" s="148"/>
      <c r="F25883" s="148"/>
      <c r="G25883" s="149"/>
      <c r="H25883" s="148"/>
      <c r="I25883"/>
    </row>
    <row r="25884" spans="1:9" x14ac:dyDescent="0.25">
      <c r="A25884"/>
      <c r="B25884"/>
      <c r="C25884"/>
      <c r="D25884"/>
      <c r="E25884" s="148"/>
      <c r="F25884" s="148"/>
      <c r="G25884" s="149"/>
      <c r="H25884" s="148"/>
      <c r="I25884"/>
    </row>
    <row r="25885" spans="1:9" x14ac:dyDescent="0.25">
      <c r="A25885"/>
      <c r="B25885"/>
      <c r="C25885"/>
      <c r="D25885"/>
      <c r="E25885" s="148"/>
      <c r="F25885" s="148"/>
      <c r="G25885" s="149"/>
      <c r="H25885" s="148"/>
      <c r="I25885"/>
    </row>
    <row r="25886" spans="1:9" x14ac:dyDescent="0.25">
      <c r="A25886"/>
      <c r="B25886"/>
      <c r="C25886"/>
      <c r="D25886"/>
      <c r="E25886" s="148"/>
      <c r="F25886" s="148"/>
      <c r="G25886" s="149"/>
      <c r="H25886" s="148"/>
      <c r="I25886"/>
    </row>
    <row r="25887" spans="1:9" x14ac:dyDescent="0.25">
      <c r="A25887"/>
      <c r="B25887"/>
      <c r="C25887"/>
      <c r="D25887"/>
      <c r="E25887" s="148"/>
      <c r="F25887" s="148"/>
      <c r="G25887" s="149"/>
      <c r="H25887" s="148"/>
      <c r="I25887"/>
    </row>
    <row r="25888" spans="1:9" x14ac:dyDescent="0.25">
      <c r="A25888"/>
      <c r="B25888"/>
      <c r="C25888"/>
      <c r="D25888"/>
      <c r="E25888" s="148"/>
      <c r="F25888" s="148"/>
      <c r="G25888" s="149"/>
      <c r="H25888" s="148"/>
      <c r="I25888"/>
    </row>
    <row r="25889" spans="1:9" x14ac:dyDescent="0.25">
      <c r="A25889"/>
      <c r="B25889"/>
      <c r="C25889"/>
      <c r="D25889"/>
      <c r="E25889" s="148"/>
      <c r="F25889" s="148"/>
      <c r="G25889" s="149"/>
      <c r="H25889" s="148"/>
      <c r="I25889"/>
    </row>
    <row r="25890" spans="1:9" x14ac:dyDescent="0.25">
      <c r="A25890"/>
      <c r="B25890"/>
      <c r="C25890"/>
      <c r="D25890"/>
      <c r="E25890" s="148"/>
      <c r="F25890" s="148"/>
      <c r="G25890" s="149"/>
      <c r="H25890" s="148"/>
      <c r="I25890"/>
    </row>
    <row r="25891" spans="1:9" x14ac:dyDescent="0.25">
      <c r="A25891"/>
      <c r="B25891"/>
      <c r="C25891"/>
      <c r="D25891"/>
      <c r="E25891" s="148"/>
      <c r="F25891" s="148"/>
      <c r="G25891" s="149"/>
      <c r="H25891" s="148"/>
      <c r="I25891"/>
    </row>
    <row r="25892" spans="1:9" x14ac:dyDescent="0.25">
      <c r="A25892"/>
      <c r="B25892"/>
      <c r="C25892"/>
      <c r="D25892"/>
      <c r="E25892" s="148"/>
      <c r="F25892" s="148"/>
      <c r="G25892" s="149"/>
      <c r="H25892" s="148"/>
      <c r="I25892"/>
    </row>
    <row r="25893" spans="1:9" x14ac:dyDescent="0.25">
      <c r="A25893"/>
      <c r="B25893"/>
      <c r="C25893"/>
      <c r="D25893"/>
      <c r="E25893" s="148"/>
      <c r="F25893" s="148"/>
      <c r="G25893" s="149"/>
      <c r="H25893" s="148"/>
      <c r="I25893"/>
    </row>
    <row r="25894" spans="1:9" x14ac:dyDescent="0.25">
      <c r="A25894"/>
      <c r="B25894"/>
      <c r="C25894"/>
      <c r="D25894"/>
      <c r="E25894" s="148"/>
      <c r="F25894" s="148"/>
      <c r="G25894" s="149"/>
      <c r="H25894" s="148"/>
      <c r="I25894"/>
    </row>
    <row r="25895" spans="1:9" x14ac:dyDescent="0.25">
      <c r="A25895"/>
      <c r="B25895"/>
      <c r="C25895"/>
      <c r="D25895"/>
      <c r="E25895" s="148"/>
      <c r="F25895" s="148"/>
      <c r="G25895" s="149"/>
      <c r="H25895" s="148"/>
      <c r="I25895"/>
    </row>
    <row r="25896" spans="1:9" x14ac:dyDescent="0.25">
      <c r="A25896"/>
      <c r="B25896"/>
      <c r="C25896"/>
      <c r="D25896"/>
      <c r="E25896" s="148"/>
      <c r="F25896" s="148"/>
      <c r="G25896" s="149"/>
      <c r="H25896" s="148"/>
      <c r="I25896"/>
    </row>
    <row r="25897" spans="1:9" x14ac:dyDescent="0.25">
      <c r="A25897"/>
      <c r="B25897"/>
      <c r="C25897"/>
      <c r="D25897"/>
      <c r="E25897" s="148"/>
      <c r="F25897" s="148"/>
      <c r="G25897" s="149"/>
      <c r="H25897" s="148"/>
      <c r="I25897"/>
    </row>
    <row r="25898" spans="1:9" x14ac:dyDescent="0.25">
      <c r="A25898"/>
      <c r="B25898"/>
      <c r="C25898"/>
      <c r="D25898"/>
      <c r="E25898" s="148"/>
      <c r="F25898" s="148"/>
      <c r="G25898" s="149"/>
      <c r="H25898" s="148"/>
      <c r="I25898"/>
    </row>
    <row r="25899" spans="1:9" x14ac:dyDescent="0.25">
      <c r="A25899"/>
      <c r="B25899"/>
      <c r="C25899"/>
      <c r="D25899"/>
      <c r="E25899" s="148"/>
      <c r="F25899" s="148"/>
      <c r="G25899" s="149"/>
      <c r="H25899" s="148"/>
      <c r="I25899"/>
    </row>
    <row r="25900" spans="1:9" x14ac:dyDescent="0.25">
      <c r="A25900"/>
      <c r="B25900"/>
      <c r="C25900"/>
      <c r="D25900"/>
      <c r="E25900" s="148"/>
      <c r="F25900" s="148"/>
      <c r="G25900" s="149"/>
      <c r="H25900" s="148"/>
      <c r="I25900"/>
    </row>
    <row r="25901" spans="1:9" x14ac:dyDescent="0.25">
      <c r="A25901"/>
      <c r="B25901"/>
      <c r="C25901"/>
      <c r="D25901"/>
      <c r="E25901" s="148"/>
      <c r="F25901" s="148"/>
      <c r="G25901" s="149"/>
      <c r="H25901" s="148"/>
      <c r="I25901"/>
    </row>
    <row r="25902" spans="1:9" x14ac:dyDescent="0.25">
      <c r="A25902"/>
      <c r="B25902"/>
      <c r="C25902"/>
      <c r="D25902"/>
      <c r="E25902" s="148"/>
      <c r="F25902" s="148"/>
      <c r="G25902" s="149"/>
      <c r="H25902" s="148"/>
      <c r="I25902"/>
    </row>
    <row r="25903" spans="1:9" x14ac:dyDescent="0.25">
      <c r="A25903"/>
      <c r="B25903"/>
      <c r="C25903"/>
      <c r="D25903"/>
      <c r="E25903" s="148"/>
      <c r="F25903" s="148"/>
      <c r="G25903" s="149"/>
      <c r="H25903" s="148"/>
      <c r="I25903"/>
    </row>
    <row r="25904" spans="1:9" x14ac:dyDescent="0.25">
      <c r="A25904"/>
      <c r="B25904"/>
      <c r="C25904"/>
      <c r="D25904"/>
      <c r="E25904" s="148"/>
      <c r="F25904" s="148"/>
      <c r="G25904" s="149"/>
      <c r="H25904" s="148"/>
      <c r="I25904"/>
    </row>
    <row r="25905" spans="1:9" x14ac:dyDescent="0.25">
      <c r="A25905"/>
      <c r="B25905"/>
      <c r="C25905"/>
      <c r="D25905"/>
      <c r="E25905" s="148"/>
      <c r="F25905" s="148"/>
      <c r="G25905" s="149"/>
      <c r="H25905" s="148"/>
      <c r="I25905"/>
    </row>
    <row r="25906" spans="1:9" x14ac:dyDescent="0.25">
      <c r="A25906"/>
      <c r="B25906"/>
      <c r="C25906"/>
      <c r="D25906"/>
      <c r="E25906" s="148"/>
      <c r="F25906" s="148"/>
      <c r="G25906" s="149"/>
      <c r="H25906" s="148"/>
      <c r="I25906"/>
    </row>
    <row r="25907" spans="1:9" x14ac:dyDescent="0.25">
      <c r="A25907"/>
      <c r="B25907"/>
      <c r="C25907"/>
      <c r="D25907"/>
      <c r="E25907" s="148"/>
      <c r="F25907" s="148"/>
      <c r="G25907" s="149"/>
      <c r="H25907" s="148"/>
      <c r="I25907"/>
    </row>
    <row r="25908" spans="1:9" x14ac:dyDescent="0.25">
      <c r="A25908"/>
      <c r="B25908"/>
      <c r="C25908"/>
      <c r="D25908"/>
      <c r="E25908" s="148"/>
      <c r="F25908" s="148"/>
      <c r="G25908" s="149"/>
      <c r="H25908" s="148"/>
      <c r="I25908"/>
    </row>
    <row r="25909" spans="1:9" x14ac:dyDescent="0.25">
      <c r="A25909"/>
      <c r="B25909"/>
      <c r="C25909"/>
      <c r="D25909"/>
      <c r="E25909" s="148"/>
      <c r="F25909" s="148"/>
      <c r="G25909" s="149"/>
      <c r="H25909" s="148"/>
      <c r="I25909"/>
    </row>
    <row r="25910" spans="1:9" x14ac:dyDescent="0.25">
      <c r="A25910"/>
      <c r="B25910"/>
      <c r="C25910"/>
      <c r="D25910"/>
      <c r="E25910" s="148"/>
      <c r="F25910" s="148"/>
      <c r="G25910" s="149"/>
      <c r="H25910" s="148"/>
      <c r="I25910"/>
    </row>
    <row r="25911" spans="1:9" x14ac:dyDescent="0.25">
      <c r="A25911"/>
      <c r="B25911"/>
      <c r="C25911"/>
      <c r="D25911"/>
      <c r="E25911" s="148"/>
      <c r="F25911" s="148"/>
      <c r="G25911" s="149"/>
      <c r="H25911" s="148"/>
      <c r="I25911"/>
    </row>
    <row r="25912" spans="1:9" x14ac:dyDescent="0.25">
      <c r="A25912"/>
      <c r="B25912"/>
      <c r="C25912"/>
      <c r="D25912"/>
      <c r="E25912" s="148"/>
      <c r="F25912" s="148"/>
      <c r="G25912" s="149"/>
      <c r="H25912" s="148"/>
      <c r="I25912"/>
    </row>
    <row r="25913" spans="1:9" x14ac:dyDescent="0.25">
      <c r="A25913"/>
      <c r="B25913"/>
      <c r="C25913"/>
      <c r="D25913"/>
      <c r="E25913" s="148"/>
      <c r="F25913" s="148"/>
      <c r="G25913" s="149"/>
      <c r="H25913" s="148"/>
      <c r="I25913"/>
    </row>
    <row r="25914" spans="1:9" x14ac:dyDescent="0.25">
      <c r="A25914"/>
      <c r="B25914"/>
      <c r="C25914"/>
      <c r="D25914"/>
      <c r="E25914" s="148"/>
      <c r="F25914" s="148"/>
      <c r="G25914" s="149"/>
      <c r="H25914" s="148"/>
      <c r="I25914"/>
    </row>
    <row r="25915" spans="1:9" x14ac:dyDescent="0.25">
      <c r="A25915"/>
      <c r="B25915"/>
      <c r="C25915"/>
      <c r="D25915"/>
      <c r="E25915" s="148"/>
      <c r="F25915" s="148"/>
      <c r="G25915" s="149"/>
      <c r="H25915" s="148"/>
      <c r="I25915"/>
    </row>
    <row r="25916" spans="1:9" x14ac:dyDescent="0.25">
      <c r="A25916"/>
      <c r="B25916"/>
      <c r="C25916"/>
      <c r="D25916"/>
      <c r="E25916" s="148"/>
      <c r="F25916" s="148"/>
      <c r="G25916" s="149"/>
      <c r="H25916" s="148"/>
      <c r="I25916"/>
    </row>
    <row r="25917" spans="1:9" x14ac:dyDescent="0.25">
      <c r="A25917"/>
      <c r="B25917"/>
      <c r="C25917"/>
      <c r="D25917"/>
      <c r="E25917" s="148"/>
      <c r="F25917" s="148"/>
      <c r="G25917" s="149"/>
      <c r="H25917" s="148"/>
      <c r="I25917"/>
    </row>
    <row r="25918" spans="1:9" x14ac:dyDescent="0.25">
      <c r="A25918"/>
      <c r="B25918"/>
      <c r="C25918"/>
      <c r="D25918"/>
      <c r="E25918" s="148"/>
      <c r="F25918" s="148"/>
      <c r="G25918" s="149"/>
      <c r="H25918" s="148"/>
      <c r="I25918"/>
    </row>
    <row r="25919" spans="1:9" x14ac:dyDescent="0.25">
      <c r="A25919"/>
      <c r="B25919"/>
      <c r="C25919"/>
      <c r="D25919"/>
      <c r="E25919" s="148"/>
      <c r="F25919" s="148"/>
      <c r="G25919" s="149"/>
      <c r="H25919" s="148"/>
      <c r="I25919"/>
    </row>
    <row r="25920" spans="1:9" x14ac:dyDescent="0.25">
      <c r="A25920"/>
      <c r="B25920"/>
      <c r="C25920"/>
      <c r="D25920"/>
      <c r="E25920" s="148"/>
      <c r="F25920" s="148"/>
      <c r="G25920" s="149"/>
      <c r="H25920" s="148"/>
      <c r="I25920"/>
    </row>
    <row r="25921" spans="1:9" x14ac:dyDescent="0.25">
      <c r="A25921"/>
      <c r="B25921"/>
      <c r="C25921"/>
      <c r="D25921"/>
      <c r="E25921" s="148"/>
      <c r="F25921" s="148"/>
      <c r="G25921" s="149"/>
      <c r="H25921" s="148"/>
      <c r="I25921"/>
    </row>
    <row r="25922" spans="1:9" x14ac:dyDescent="0.25">
      <c r="A25922"/>
      <c r="B25922"/>
      <c r="C25922"/>
      <c r="D25922"/>
      <c r="E25922" s="148"/>
      <c r="F25922" s="148"/>
      <c r="G25922" s="149"/>
      <c r="H25922" s="148"/>
      <c r="I25922"/>
    </row>
    <row r="25923" spans="1:9" x14ac:dyDescent="0.25">
      <c r="A25923"/>
      <c r="B25923"/>
      <c r="C25923"/>
      <c r="D25923"/>
      <c r="E25923" s="148"/>
      <c r="F25923" s="148"/>
      <c r="G25923" s="149"/>
      <c r="H25923" s="148"/>
      <c r="I25923"/>
    </row>
    <row r="25924" spans="1:9" x14ac:dyDescent="0.25">
      <c r="A25924"/>
      <c r="B25924"/>
      <c r="C25924"/>
      <c r="D25924"/>
      <c r="E25924" s="148"/>
      <c r="F25924" s="148"/>
      <c r="G25924" s="149"/>
      <c r="H25924" s="148"/>
      <c r="I25924"/>
    </row>
    <row r="25925" spans="1:9" x14ac:dyDescent="0.25">
      <c r="A25925"/>
      <c r="B25925"/>
      <c r="C25925"/>
      <c r="D25925"/>
      <c r="E25925" s="148"/>
      <c r="F25925" s="148"/>
      <c r="G25925" s="149"/>
      <c r="H25925" s="148"/>
      <c r="I25925"/>
    </row>
    <row r="25926" spans="1:9" x14ac:dyDescent="0.25">
      <c r="A25926"/>
      <c r="B25926"/>
      <c r="C25926"/>
      <c r="D25926"/>
      <c r="E25926" s="148"/>
      <c r="F25926" s="148"/>
      <c r="G25926" s="149"/>
      <c r="H25926" s="148"/>
      <c r="I25926"/>
    </row>
    <row r="25927" spans="1:9" x14ac:dyDescent="0.25">
      <c r="A25927"/>
      <c r="B25927"/>
      <c r="C25927"/>
      <c r="D25927"/>
      <c r="E25927" s="148"/>
      <c r="F25927" s="148"/>
      <c r="G25927" s="149"/>
      <c r="H25927" s="148"/>
      <c r="I25927"/>
    </row>
    <row r="25928" spans="1:9" x14ac:dyDescent="0.25">
      <c r="A25928"/>
      <c r="B25928"/>
      <c r="C25928"/>
      <c r="D25928"/>
      <c r="E25928" s="148"/>
      <c r="F25928" s="148"/>
      <c r="G25928" s="149"/>
      <c r="H25928" s="148"/>
      <c r="I25928"/>
    </row>
    <row r="25929" spans="1:9" x14ac:dyDescent="0.25">
      <c r="A25929"/>
      <c r="B25929"/>
      <c r="C25929"/>
      <c r="D25929"/>
      <c r="E25929" s="148"/>
      <c r="F25929" s="148"/>
      <c r="G25929" s="149"/>
      <c r="H25929" s="148"/>
      <c r="I25929"/>
    </row>
    <row r="25930" spans="1:9" x14ac:dyDescent="0.25">
      <c r="A25930"/>
      <c r="B25930"/>
      <c r="C25930"/>
      <c r="D25930"/>
      <c r="E25930" s="148"/>
      <c r="F25930" s="148"/>
      <c r="G25930" s="149"/>
      <c r="H25930" s="148"/>
      <c r="I25930"/>
    </row>
    <row r="25931" spans="1:9" x14ac:dyDescent="0.25">
      <c r="A25931"/>
      <c r="B25931"/>
      <c r="C25931"/>
      <c r="D25931"/>
      <c r="E25931" s="148"/>
      <c r="F25931" s="148"/>
      <c r="G25931" s="149"/>
      <c r="H25931" s="148"/>
      <c r="I25931"/>
    </row>
    <row r="25932" spans="1:9" x14ac:dyDescent="0.25">
      <c r="A25932"/>
      <c r="B25932"/>
      <c r="C25932"/>
      <c r="D25932"/>
      <c r="E25932" s="148"/>
      <c r="F25932" s="148"/>
      <c r="G25932" s="149"/>
      <c r="H25932" s="148"/>
      <c r="I25932"/>
    </row>
    <row r="25933" spans="1:9" x14ac:dyDescent="0.25">
      <c r="A25933"/>
      <c r="B25933"/>
      <c r="C25933"/>
      <c r="D25933"/>
      <c r="E25933" s="148"/>
      <c r="F25933" s="148"/>
      <c r="G25933" s="149"/>
      <c r="H25933" s="148"/>
      <c r="I25933"/>
    </row>
    <row r="25934" spans="1:9" x14ac:dyDescent="0.25">
      <c r="A25934"/>
      <c r="B25934"/>
      <c r="C25934"/>
      <c r="D25934"/>
      <c r="E25934" s="148"/>
      <c r="F25934" s="148"/>
      <c r="G25934" s="149"/>
      <c r="H25934" s="148"/>
      <c r="I25934"/>
    </row>
    <row r="25935" spans="1:9" x14ac:dyDescent="0.25">
      <c r="A25935"/>
      <c r="B25935"/>
      <c r="C25935"/>
      <c r="D25935"/>
      <c r="E25935" s="148"/>
      <c r="F25935" s="148"/>
      <c r="G25935" s="149"/>
      <c r="H25935" s="148"/>
      <c r="I25935"/>
    </row>
    <row r="25936" spans="1:9" x14ac:dyDescent="0.25">
      <c r="A25936"/>
      <c r="B25936"/>
      <c r="C25936"/>
      <c r="D25936"/>
      <c r="E25936" s="148"/>
      <c r="F25936" s="148"/>
      <c r="G25936" s="149"/>
      <c r="H25936" s="148"/>
      <c r="I25936"/>
    </row>
    <row r="25937" spans="1:9" x14ac:dyDescent="0.25">
      <c r="A25937"/>
      <c r="B25937"/>
      <c r="C25937"/>
      <c r="D25937"/>
      <c r="E25937" s="148"/>
      <c r="F25937" s="148"/>
      <c r="G25937" s="149"/>
      <c r="H25937" s="148"/>
      <c r="I25937"/>
    </row>
    <row r="25938" spans="1:9" x14ac:dyDescent="0.25">
      <c r="A25938"/>
      <c r="B25938"/>
      <c r="C25938"/>
      <c r="D25938"/>
      <c r="E25938" s="148"/>
      <c r="F25938" s="148"/>
      <c r="G25938" s="149"/>
      <c r="H25938" s="148"/>
      <c r="I25938"/>
    </row>
    <row r="25939" spans="1:9" x14ac:dyDescent="0.25">
      <c r="A25939"/>
      <c r="B25939"/>
      <c r="C25939"/>
      <c r="D25939"/>
      <c r="E25939" s="148"/>
      <c r="F25939" s="148"/>
      <c r="G25939" s="149"/>
      <c r="H25939" s="148"/>
      <c r="I25939"/>
    </row>
    <row r="25940" spans="1:9" x14ac:dyDescent="0.25">
      <c r="A25940"/>
      <c r="B25940"/>
      <c r="C25940"/>
      <c r="D25940"/>
      <c r="E25940" s="148"/>
      <c r="F25940" s="148"/>
      <c r="G25940" s="149"/>
      <c r="H25940" s="148"/>
      <c r="I25940"/>
    </row>
    <row r="25941" spans="1:9" x14ac:dyDescent="0.25">
      <c r="A25941"/>
      <c r="B25941"/>
      <c r="C25941"/>
      <c r="D25941"/>
      <c r="E25941" s="148"/>
      <c r="F25941" s="148"/>
      <c r="G25941" s="149"/>
      <c r="H25941" s="148"/>
      <c r="I25941"/>
    </row>
    <row r="25942" spans="1:9" x14ac:dyDescent="0.25">
      <c r="A25942"/>
      <c r="B25942"/>
      <c r="C25942"/>
      <c r="D25942"/>
      <c r="E25942" s="148"/>
      <c r="F25942" s="148"/>
      <c r="G25942" s="149"/>
      <c r="H25942" s="148"/>
      <c r="I25942"/>
    </row>
    <row r="25943" spans="1:9" x14ac:dyDescent="0.25">
      <c r="A25943"/>
      <c r="B25943"/>
      <c r="C25943"/>
      <c r="D25943"/>
      <c r="E25943" s="148"/>
      <c r="F25943" s="148"/>
      <c r="G25943" s="149"/>
      <c r="H25943" s="148"/>
      <c r="I25943"/>
    </row>
    <row r="25944" spans="1:9" x14ac:dyDescent="0.25">
      <c r="A25944"/>
      <c r="B25944"/>
      <c r="C25944"/>
      <c r="D25944"/>
      <c r="E25944" s="148"/>
      <c r="F25944" s="148"/>
      <c r="G25944" s="149"/>
      <c r="H25944" s="148"/>
      <c r="I25944"/>
    </row>
    <row r="25945" spans="1:9" x14ac:dyDescent="0.25">
      <c r="A25945"/>
      <c r="B25945"/>
      <c r="C25945"/>
      <c r="D25945"/>
      <c r="E25945" s="148"/>
      <c r="F25945" s="148"/>
      <c r="G25945" s="149"/>
      <c r="H25945" s="148"/>
      <c r="I25945"/>
    </row>
    <row r="25946" spans="1:9" x14ac:dyDescent="0.25">
      <c r="A25946"/>
      <c r="B25946"/>
      <c r="C25946"/>
      <c r="D25946"/>
      <c r="E25946" s="148"/>
      <c r="F25946" s="148"/>
      <c r="G25946" s="149"/>
      <c r="H25946" s="148"/>
      <c r="I25946"/>
    </row>
    <row r="25947" spans="1:9" x14ac:dyDescent="0.25">
      <c r="A25947"/>
      <c r="B25947"/>
      <c r="C25947"/>
      <c r="D25947"/>
      <c r="E25947" s="148"/>
      <c r="F25947" s="148"/>
      <c r="G25947" s="149"/>
      <c r="H25947" s="148"/>
      <c r="I25947"/>
    </row>
    <row r="25948" spans="1:9" x14ac:dyDescent="0.25">
      <c r="A25948"/>
      <c r="B25948"/>
      <c r="C25948"/>
      <c r="D25948"/>
      <c r="E25948" s="148"/>
      <c r="F25948" s="148"/>
      <c r="G25948" s="149"/>
      <c r="H25948" s="148"/>
      <c r="I25948"/>
    </row>
    <row r="25949" spans="1:9" x14ac:dyDescent="0.25">
      <c r="A25949"/>
      <c r="B25949"/>
      <c r="C25949"/>
      <c r="D25949"/>
      <c r="E25949" s="148"/>
      <c r="F25949" s="148"/>
      <c r="G25949" s="149"/>
      <c r="H25949" s="148"/>
      <c r="I25949"/>
    </row>
    <row r="25950" spans="1:9" x14ac:dyDescent="0.25">
      <c r="A25950"/>
      <c r="B25950"/>
      <c r="C25950"/>
      <c r="D25950"/>
      <c r="E25950" s="148"/>
      <c r="F25950" s="148"/>
      <c r="G25950" s="149"/>
      <c r="H25950" s="148"/>
      <c r="I25950"/>
    </row>
    <row r="25951" spans="1:9" x14ac:dyDescent="0.25">
      <c r="A25951"/>
      <c r="B25951"/>
      <c r="C25951"/>
      <c r="D25951"/>
      <c r="E25951" s="148"/>
      <c r="F25951" s="148"/>
      <c r="G25951" s="149"/>
      <c r="H25951" s="148"/>
      <c r="I25951"/>
    </row>
    <row r="25952" spans="1:9" x14ac:dyDescent="0.25">
      <c r="A25952"/>
      <c r="B25952"/>
      <c r="C25952"/>
      <c r="D25952"/>
      <c r="E25952" s="148"/>
      <c r="F25952" s="148"/>
      <c r="G25952" s="149"/>
      <c r="H25952" s="148"/>
      <c r="I25952"/>
    </row>
    <row r="25953" spans="1:9" x14ac:dyDescent="0.25">
      <c r="A25953"/>
      <c r="B25953"/>
      <c r="C25953"/>
      <c r="D25953"/>
      <c r="E25953" s="148"/>
      <c r="F25953" s="148"/>
      <c r="G25953" s="149"/>
      <c r="H25953" s="148"/>
      <c r="I25953"/>
    </row>
    <row r="25954" spans="1:9" x14ac:dyDescent="0.25">
      <c r="A25954"/>
      <c r="B25954"/>
      <c r="C25954"/>
      <c r="D25954"/>
      <c r="E25954" s="148"/>
      <c r="F25954" s="148"/>
      <c r="G25954" s="149"/>
      <c r="H25954" s="148"/>
      <c r="I25954"/>
    </row>
    <row r="25955" spans="1:9" x14ac:dyDescent="0.25">
      <c r="A25955"/>
      <c r="B25955"/>
      <c r="C25955"/>
      <c r="D25955"/>
      <c r="E25955" s="148"/>
      <c r="F25955" s="148"/>
      <c r="G25955" s="149"/>
      <c r="H25955" s="148"/>
      <c r="I25955"/>
    </row>
    <row r="25956" spans="1:9" x14ac:dyDescent="0.25">
      <c r="A25956"/>
      <c r="B25956"/>
      <c r="C25956"/>
      <c r="D25956"/>
      <c r="E25956" s="148"/>
      <c r="F25956" s="148"/>
      <c r="G25956" s="149"/>
      <c r="H25956" s="148"/>
      <c r="I25956"/>
    </row>
    <row r="25957" spans="1:9" x14ac:dyDescent="0.25">
      <c r="A25957"/>
      <c r="B25957"/>
      <c r="C25957"/>
      <c r="D25957"/>
      <c r="E25957" s="148"/>
      <c r="F25957" s="148"/>
      <c r="G25957" s="149"/>
      <c r="H25957" s="148"/>
      <c r="I25957"/>
    </row>
    <row r="25958" spans="1:9" x14ac:dyDescent="0.25">
      <c r="A25958"/>
      <c r="B25958"/>
      <c r="C25958"/>
      <c r="D25958"/>
      <c r="E25958" s="148"/>
      <c r="F25958" s="148"/>
      <c r="G25958" s="149"/>
      <c r="H25958" s="148"/>
      <c r="I25958"/>
    </row>
    <row r="25959" spans="1:9" x14ac:dyDescent="0.25">
      <c r="A25959"/>
      <c r="B25959"/>
      <c r="C25959"/>
      <c r="D25959"/>
      <c r="E25959" s="148"/>
      <c r="F25959" s="148"/>
      <c r="G25959" s="149"/>
      <c r="H25959" s="148"/>
      <c r="I25959"/>
    </row>
    <row r="25960" spans="1:9" x14ac:dyDescent="0.25">
      <c r="A25960"/>
      <c r="B25960"/>
      <c r="C25960"/>
      <c r="D25960"/>
      <c r="E25960" s="148"/>
      <c r="F25960" s="148"/>
      <c r="G25960" s="149"/>
      <c r="H25960" s="148"/>
      <c r="I25960"/>
    </row>
    <row r="25961" spans="1:9" x14ac:dyDescent="0.25">
      <c r="A25961"/>
      <c r="B25961"/>
      <c r="C25961"/>
      <c r="D25961"/>
      <c r="E25961" s="148"/>
      <c r="F25961" s="148"/>
      <c r="G25961" s="149"/>
      <c r="H25961" s="148"/>
      <c r="I25961"/>
    </row>
    <row r="25962" spans="1:9" x14ac:dyDescent="0.25">
      <c r="A25962"/>
      <c r="B25962"/>
      <c r="C25962"/>
      <c r="D25962"/>
      <c r="E25962" s="148"/>
      <c r="F25962" s="148"/>
      <c r="G25962" s="149"/>
      <c r="H25962" s="148"/>
      <c r="I25962"/>
    </row>
    <row r="25963" spans="1:9" x14ac:dyDescent="0.25">
      <c r="A25963"/>
      <c r="B25963"/>
      <c r="C25963"/>
      <c r="D25963"/>
      <c r="E25963" s="148"/>
      <c r="F25963" s="148"/>
      <c r="G25963" s="149"/>
      <c r="H25963" s="148"/>
      <c r="I25963"/>
    </row>
    <row r="25964" spans="1:9" x14ac:dyDescent="0.25">
      <c r="A25964"/>
      <c r="B25964"/>
      <c r="C25964"/>
      <c r="D25964"/>
      <c r="E25964" s="148"/>
      <c r="F25964" s="148"/>
      <c r="G25964" s="149"/>
      <c r="H25964" s="148"/>
      <c r="I25964"/>
    </row>
    <row r="25965" spans="1:9" x14ac:dyDescent="0.25">
      <c r="A25965"/>
      <c r="B25965"/>
      <c r="C25965"/>
      <c r="D25965"/>
      <c r="E25965" s="148"/>
      <c r="F25965" s="148"/>
      <c r="G25965" s="149"/>
      <c r="H25965" s="148"/>
      <c r="I25965"/>
    </row>
    <row r="25966" spans="1:9" x14ac:dyDescent="0.25">
      <c r="A25966"/>
      <c r="B25966"/>
      <c r="C25966"/>
      <c r="D25966"/>
      <c r="E25966" s="148"/>
      <c r="F25966" s="148"/>
      <c r="G25966" s="149"/>
      <c r="H25966" s="148"/>
      <c r="I25966"/>
    </row>
    <row r="25967" spans="1:9" x14ac:dyDescent="0.25">
      <c r="A25967"/>
      <c r="B25967"/>
      <c r="C25967"/>
      <c r="D25967"/>
      <c r="E25967" s="148"/>
      <c r="F25967" s="148"/>
      <c r="G25967" s="149"/>
      <c r="H25967" s="148"/>
      <c r="I25967"/>
    </row>
    <row r="25968" spans="1:9" x14ac:dyDescent="0.25">
      <c r="A25968"/>
      <c r="B25968"/>
      <c r="C25968"/>
      <c r="D25968"/>
      <c r="E25968" s="148"/>
      <c r="F25968" s="148"/>
      <c r="G25968" s="149"/>
      <c r="H25968" s="148"/>
      <c r="I25968"/>
    </row>
    <row r="25969" spans="1:9" x14ac:dyDescent="0.25">
      <c r="A25969"/>
      <c r="B25969"/>
      <c r="C25969"/>
      <c r="D25969"/>
      <c r="E25969" s="148"/>
      <c r="F25969" s="148"/>
      <c r="G25969" s="149"/>
      <c r="H25969" s="148"/>
      <c r="I25969"/>
    </row>
    <row r="25970" spans="1:9" x14ac:dyDescent="0.25">
      <c r="A25970"/>
      <c r="B25970"/>
      <c r="C25970"/>
      <c r="D25970"/>
      <c r="E25970" s="148"/>
      <c r="F25970" s="148"/>
      <c r="G25970" s="149"/>
      <c r="H25970" s="148"/>
      <c r="I25970"/>
    </row>
    <row r="25971" spans="1:9" x14ac:dyDescent="0.25">
      <c r="A25971"/>
      <c r="B25971"/>
      <c r="C25971"/>
      <c r="D25971"/>
      <c r="E25971" s="148"/>
      <c r="F25971" s="148"/>
      <c r="G25971" s="149"/>
      <c r="H25971" s="148"/>
      <c r="I25971"/>
    </row>
    <row r="25972" spans="1:9" x14ac:dyDescent="0.25">
      <c r="A25972"/>
      <c r="B25972"/>
      <c r="C25972"/>
      <c r="D25972"/>
      <c r="E25972" s="148"/>
      <c r="F25972" s="148"/>
      <c r="G25972" s="149"/>
      <c r="H25972" s="148"/>
      <c r="I25972"/>
    </row>
    <row r="25973" spans="1:9" x14ac:dyDescent="0.25">
      <c r="A25973"/>
      <c r="B25973"/>
      <c r="C25973"/>
      <c r="D25973"/>
      <c r="E25973" s="148"/>
      <c r="F25973" s="148"/>
      <c r="G25973" s="149"/>
      <c r="H25973" s="148"/>
      <c r="I25973"/>
    </row>
    <row r="25974" spans="1:9" x14ac:dyDescent="0.25">
      <c r="A25974"/>
      <c r="B25974"/>
      <c r="C25974"/>
      <c r="D25974"/>
      <c r="E25974" s="148"/>
      <c r="F25974" s="148"/>
      <c r="G25974" s="149"/>
      <c r="H25974" s="148"/>
      <c r="I25974"/>
    </row>
    <row r="25975" spans="1:9" x14ac:dyDescent="0.25">
      <c r="A25975"/>
      <c r="B25975"/>
      <c r="C25975"/>
      <c r="D25975"/>
      <c r="E25975" s="148"/>
      <c r="F25975" s="148"/>
      <c r="G25975" s="149"/>
      <c r="H25975" s="148"/>
      <c r="I25975"/>
    </row>
    <row r="25976" spans="1:9" x14ac:dyDescent="0.25">
      <c r="A25976"/>
      <c r="B25976"/>
      <c r="C25976"/>
      <c r="D25976"/>
      <c r="E25976" s="148"/>
      <c r="F25976" s="148"/>
      <c r="G25976" s="149"/>
      <c r="H25976" s="148"/>
      <c r="I25976"/>
    </row>
    <row r="25977" spans="1:9" x14ac:dyDescent="0.25">
      <c r="A25977"/>
      <c r="B25977"/>
      <c r="C25977"/>
      <c r="D25977"/>
      <c r="E25977" s="148"/>
      <c r="F25977" s="148"/>
      <c r="G25977" s="149"/>
      <c r="H25977" s="148"/>
      <c r="I25977"/>
    </row>
    <row r="25978" spans="1:9" x14ac:dyDescent="0.25">
      <c r="A25978"/>
      <c r="B25978"/>
      <c r="C25978"/>
      <c r="D25978"/>
      <c r="E25978" s="148"/>
      <c r="F25978" s="148"/>
      <c r="G25978" s="149"/>
      <c r="H25978" s="148"/>
      <c r="I25978"/>
    </row>
    <row r="25979" spans="1:9" x14ac:dyDescent="0.25">
      <c r="A25979"/>
      <c r="B25979"/>
      <c r="C25979"/>
      <c r="D25979"/>
      <c r="E25979" s="148"/>
      <c r="F25979" s="148"/>
      <c r="G25979" s="149"/>
      <c r="H25979" s="148"/>
      <c r="I25979"/>
    </row>
    <row r="25980" spans="1:9" x14ac:dyDescent="0.25">
      <c r="A25980"/>
      <c r="B25980"/>
      <c r="C25980"/>
      <c r="D25980"/>
      <c r="E25980" s="148"/>
      <c r="F25980" s="148"/>
      <c r="G25980" s="149"/>
      <c r="H25980" s="148"/>
      <c r="I25980"/>
    </row>
    <row r="25981" spans="1:9" x14ac:dyDescent="0.25">
      <c r="A25981"/>
      <c r="B25981"/>
      <c r="C25981"/>
      <c r="D25981"/>
      <c r="E25981" s="148"/>
      <c r="F25981" s="148"/>
      <c r="G25981" s="149"/>
      <c r="H25981" s="148"/>
      <c r="I25981"/>
    </row>
    <row r="25982" spans="1:9" x14ac:dyDescent="0.25">
      <c r="A25982"/>
      <c r="B25982"/>
      <c r="C25982"/>
      <c r="D25982"/>
      <c r="E25982" s="148"/>
      <c r="F25982" s="148"/>
      <c r="G25982" s="149"/>
      <c r="H25982" s="148"/>
      <c r="I25982"/>
    </row>
    <row r="25983" spans="1:9" x14ac:dyDescent="0.25">
      <c r="A25983"/>
      <c r="B25983"/>
      <c r="C25983"/>
      <c r="D25983"/>
      <c r="E25983" s="148"/>
      <c r="F25983" s="148"/>
      <c r="G25983" s="149"/>
      <c r="H25983" s="148"/>
      <c r="I25983"/>
    </row>
    <row r="25984" spans="1:9" x14ac:dyDescent="0.25">
      <c r="A25984"/>
      <c r="B25984"/>
      <c r="C25984"/>
      <c r="D25984"/>
      <c r="E25984" s="148"/>
      <c r="F25984" s="148"/>
      <c r="G25984" s="149"/>
      <c r="H25984" s="148"/>
      <c r="I25984"/>
    </row>
    <row r="25985" spans="1:9" x14ac:dyDescent="0.25">
      <c r="A25985"/>
      <c r="B25985"/>
      <c r="C25985"/>
      <c r="D25985"/>
      <c r="E25985" s="148"/>
      <c r="F25985" s="148"/>
      <c r="G25985" s="149"/>
      <c r="H25985" s="148"/>
      <c r="I25985"/>
    </row>
    <row r="25986" spans="1:9" x14ac:dyDescent="0.25">
      <c r="A25986"/>
      <c r="B25986"/>
      <c r="C25986"/>
      <c r="D25986"/>
      <c r="E25986" s="148"/>
      <c r="F25986" s="148"/>
      <c r="G25986" s="149"/>
      <c r="H25986" s="148"/>
      <c r="I25986"/>
    </row>
    <row r="25987" spans="1:9" x14ac:dyDescent="0.25">
      <c r="A25987"/>
      <c r="B25987"/>
      <c r="C25987"/>
      <c r="D25987"/>
      <c r="E25987" s="148"/>
      <c r="F25987" s="148"/>
      <c r="G25987" s="149"/>
      <c r="H25987" s="148"/>
      <c r="I25987"/>
    </row>
    <row r="25988" spans="1:9" x14ac:dyDescent="0.25">
      <c r="A25988"/>
      <c r="B25988"/>
      <c r="C25988"/>
      <c r="D25988"/>
      <c r="E25988" s="148"/>
      <c r="F25988" s="148"/>
      <c r="G25988" s="149"/>
      <c r="H25988" s="148"/>
      <c r="I25988"/>
    </row>
    <row r="25989" spans="1:9" x14ac:dyDescent="0.25">
      <c r="A25989"/>
      <c r="B25989"/>
      <c r="C25989"/>
      <c r="D25989"/>
      <c r="E25989" s="148"/>
      <c r="F25989" s="148"/>
      <c r="G25989" s="149"/>
      <c r="H25989" s="148"/>
      <c r="I25989"/>
    </row>
    <row r="25990" spans="1:9" x14ac:dyDescent="0.25">
      <c r="A25990"/>
      <c r="B25990"/>
      <c r="C25990"/>
      <c r="D25990"/>
      <c r="E25990" s="148"/>
      <c r="F25990" s="148"/>
      <c r="G25990" s="149"/>
      <c r="H25990" s="148"/>
      <c r="I25990"/>
    </row>
    <row r="25991" spans="1:9" x14ac:dyDescent="0.25">
      <c r="A25991"/>
      <c r="B25991"/>
      <c r="C25991"/>
      <c r="D25991"/>
      <c r="E25991" s="148"/>
      <c r="F25991" s="148"/>
      <c r="G25991" s="149"/>
      <c r="H25991" s="148"/>
      <c r="I25991"/>
    </row>
    <row r="25992" spans="1:9" x14ac:dyDescent="0.25">
      <c r="A25992"/>
      <c r="B25992"/>
      <c r="C25992"/>
      <c r="D25992"/>
      <c r="E25992" s="148"/>
      <c r="F25992" s="148"/>
      <c r="G25992" s="149"/>
      <c r="H25992" s="148"/>
      <c r="I25992"/>
    </row>
    <row r="25993" spans="1:9" x14ac:dyDescent="0.25">
      <c r="A25993"/>
      <c r="B25993"/>
      <c r="C25993"/>
      <c r="D25993"/>
      <c r="E25993" s="148"/>
      <c r="F25993" s="148"/>
      <c r="G25993" s="149"/>
      <c r="H25993" s="148"/>
      <c r="I25993"/>
    </row>
    <row r="25994" spans="1:9" x14ac:dyDescent="0.25">
      <c r="A25994"/>
      <c r="B25994"/>
      <c r="C25994"/>
      <c r="D25994"/>
      <c r="E25994" s="148"/>
      <c r="F25994" s="148"/>
      <c r="G25994" s="149"/>
      <c r="H25994" s="148"/>
      <c r="I25994"/>
    </row>
    <row r="25995" spans="1:9" x14ac:dyDescent="0.25">
      <c r="A25995"/>
      <c r="B25995"/>
      <c r="C25995"/>
      <c r="D25995"/>
      <c r="E25995" s="148"/>
      <c r="F25995" s="148"/>
      <c r="G25995" s="149"/>
      <c r="H25995" s="148"/>
      <c r="I25995"/>
    </row>
    <row r="25996" spans="1:9" x14ac:dyDescent="0.25">
      <c r="A25996"/>
      <c r="B25996"/>
      <c r="C25996"/>
      <c r="D25996"/>
      <c r="E25996" s="148"/>
      <c r="F25996" s="148"/>
      <c r="G25996" s="149"/>
      <c r="H25996" s="148"/>
      <c r="I25996"/>
    </row>
    <row r="25997" spans="1:9" x14ac:dyDescent="0.25">
      <c r="A25997"/>
      <c r="B25997"/>
      <c r="C25997"/>
      <c r="D25997"/>
      <c r="E25997" s="148"/>
      <c r="F25997" s="148"/>
      <c r="G25997" s="149"/>
      <c r="H25997" s="148"/>
      <c r="I25997"/>
    </row>
    <row r="25998" spans="1:9" x14ac:dyDescent="0.25">
      <c r="A25998"/>
      <c r="B25998"/>
      <c r="C25998"/>
      <c r="D25998"/>
      <c r="E25998" s="148"/>
      <c r="F25998" s="148"/>
      <c r="G25998" s="149"/>
      <c r="H25998" s="148"/>
      <c r="I25998"/>
    </row>
    <row r="25999" spans="1:9" x14ac:dyDescent="0.25">
      <c r="A25999"/>
      <c r="B25999"/>
      <c r="C25999"/>
      <c r="D25999"/>
      <c r="E25999" s="148"/>
      <c r="F25999" s="148"/>
      <c r="G25999" s="149"/>
      <c r="H25999" s="148"/>
      <c r="I25999"/>
    </row>
    <row r="26000" spans="1:9" x14ac:dyDescent="0.25">
      <c r="A26000"/>
      <c r="B26000"/>
      <c r="C26000"/>
      <c r="D26000"/>
      <c r="E26000" s="148"/>
      <c r="F26000" s="148"/>
      <c r="G26000" s="149"/>
      <c r="H26000" s="148"/>
      <c r="I26000"/>
    </row>
    <row r="26001" spans="1:9" x14ac:dyDescent="0.25">
      <c r="A26001"/>
      <c r="B26001"/>
      <c r="C26001"/>
      <c r="D26001"/>
      <c r="E26001" s="148"/>
      <c r="F26001" s="148"/>
      <c r="G26001" s="149"/>
      <c r="H26001" s="148"/>
      <c r="I26001"/>
    </row>
    <row r="26002" spans="1:9" x14ac:dyDescent="0.25">
      <c r="A26002"/>
      <c r="B26002"/>
      <c r="C26002"/>
      <c r="D26002"/>
      <c r="E26002" s="148"/>
      <c r="F26002" s="148"/>
      <c r="G26002" s="149"/>
      <c r="H26002" s="148"/>
      <c r="I26002"/>
    </row>
    <row r="26003" spans="1:9" x14ac:dyDescent="0.25">
      <c r="A26003"/>
      <c r="B26003"/>
      <c r="C26003"/>
      <c r="D26003"/>
      <c r="E26003" s="148"/>
      <c r="F26003" s="148"/>
      <c r="G26003" s="149"/>
      <c r="H26003" s="148"/>
      <c r="I26003"/>
    </row>
    <row r="26004" spans="1:9" x14ac:dyDescent="0.25">
      <c r="A26004"/>
      <c r="B26004"/>
      <c r="C26004"/>
      <c r="D26004"/>
      <c r="E26004" s="148"/>
      <c r="F26004" s="148"/>
      <c r="G26004" s="149"/>
      <c r="H26004" s="148"/>
      <c r="I26004"/>
    </row>
    <row r="26005" spans="1:9" x14ac:dyDescent="0.25">
      <c r="A26005"/>
      <c r="B26005"/>
      <c r="C26005"/>
      <c r="D26005"/>
      <c r="E26005" s="148"/>
      <c r="F26005" s="148"/>
      <c r="G26005" s="149"/>
      <c r="H26005" s="148"/>
      <c r="I26005"/>
    </row>
    <row r="26006" spans="1:9" x14ac:dyDescent="0.25">
      <c r="A26006"/>
      <c r="B26006"/>
      <c r="C26006"/>
      <c r="D26006"/>
      <c r="E26006" s="148"/>
      <c r="F26006" s="148"/>
      <c r="G26006" s="149"/>
      <c r="H26006" s="148"/>
      <c r="I26006"/>
    </row>
    <row r="26007" spans="1:9" x14ac:dyDescent="0.25">
      <c r="A26007"/>
      <c r="B26007"/>
      <c r="C26007"/>
      <c r="D26007"/>
      <c r="E26007" s="148"/>
      <c r="F26007" s="148"/>
      <c r="G26007" s="149"/>
      <c r="H26007" s="148"/>
      <c r="I26007"/>
    </row>
    <row r="26008" spans="1:9" x14ac:dyDescent="0.25">
      <c r="A26008"/>
      <c r="B26008"/>
      <c r="C26008"/>
      <c r="D26008"/>
      <c r="E26008" s="148"/>
      <c r="F26008" s="148"/>
      <c r="G26008" s="149"/>
      <c r="H26008" s="148"/>
      <c r="I26008"/>
    </row>
    <row r="26009" spans="1:9" x14ac:dyDescent="0.25">
      <c r="A26009"/>
      <c r="B26009"/>
      <c r="C26009"/>
      <c r="D26009"/>
      <c r="E26009" s="148"/>
      <c r="F26009" s="148"/>
      <c r="G26009" s="149"/>
      <c r="H26009" s="148"/>
      <c r="I26009"/>
    </row>
    <row r="26010" spans="1:9" x14ac:dyDescent="0.25">
      <c r="A26010"/>
      <c r="B26010"/>
      <c r="C26010"/>
      <c r="D26010"/>
      <c r="E26010" s="148"/>
      <c r="F26010" s="148"/>
      <c r="G26010" s="149"/>
      <c r="H26010" s="148"/>
      <c r="I26010"/>
    </row>
    <row r="26011" spans="1:9" x14ac:dyDescent="0.25">
      <c r="A26011"/>
      <c r="B26011"/>
      <c r="C26011"/>
      <c r="D26011"/>
      <c r="E26011" s="148"/>
      <c r="F26011" s="148"/>
      <c r="G26011" s="149"/>
      <c r="H26011" s="148"/>
      <c r="I26011"/>
    </row>
    <row r="26012" spans="1:9" x14ac:dyDescent="0.25">
      <c r="A26012"/>
      <c r="B26012"/>
      <c r="C26012"/>
      <c r="D26012"/>
      <c r="E26012" s="148"/>
      <c r="F26012" s="148"/>
      <c r="G26012" s="149"/>
      <c r="H26012" s="148"/>
      <c r="I26012"/>
    </row>
    <row r="26013" spans="1:9" x14ac:dyDescent="0.25">
      <c r="A26013"/>
      <c r="B26013"/>
      <c r="C26013"/>
      <c r="D26013"/>
      <c r="E26013" s="148"/>
      <c r="F26013" s="148"/>
      <c r="G26013" s="149"/>
      <c r="H26013" s="148"/>
      <c r="I26013"/>
    </row>
    <row r="26014" spans="1:9" x14ac:dyDescent="0.25">
      <c r="A26014"/>
      <c r="B26014"/>
      <c r="C26014"/>
      <c r="D26014"/>
      <c r="E26014" s="148"/>
      <c r="F26014" s="148"/>
      <c r="G26014" s="149"/>
      <c r="H26014" s="148"/>
      <c r="I26014"/>
    </row>
    <row r="26015" spans="1:9" x14ac:dyDescent="0.25">
      <c r="A26015"/>
      <c r="B26015"/>
      <c r="C26015"/>
      <c r="D26015"/>
      <c r="E26015" s="148"/>
      <c r="F26015" s="148"/>
      <c r="G26015" s="149"/>
      <c r="H26015" s="148"/>
      <c r="I26015"/>
    </row>
    <row r="26016" spans="1:9" x14ac:dyDescent="0.25">
      <c r="A26016"/>
      <c r="B26016"/>
      <c r="C26016"/>
      <c r="D26016"/>
      <c r="E26016" s="148"/>
      <c r="F26016" s="148"/>
      <c r="G26016" s="149"/>
      <c r="H26016" s="148"/>
      <c r="I26016"/>
    </row>
    <row r="26017" spans="1:9" x14ac:dyDescent="0.25">
      <c r="A26017"/>
      <c r="B26017"/>
      <c r="C26017"/>
      <c r="D26017"/>
      <c r="E26017" s="148"/>
      <c r="F26017" s="148"/>
      <c r="G26017" s="149"/>
      <c r="H26017" s="148"/>
      <c r="I26017"/>
    </row>
    <row r="26018" spans="1:9" x14ac:dyDescent="0.25">
      <c r="A26018"/>
      <c r="B26018"/>
      <c r="C26018"/>
      <c r="D26018"/>
      <c r="E26018" s="148"/>
      <c r="F26018" s="148"/>
      <c r="G26018" s="149"/>
      <c r="H26018" s="148"/>
      <c r="I26018"/>
    </row>
    <row r="26019" spans="1:9" x14ac:dyDescent="0.25">
      <c r="A26019"/>
      <c r="B26019"/>
      <c r="C26019"/>
      <c r="D26019"/>
      <c r="E26019" s="148"/>
      <c r="F26019" s="148"/>
      <c r="G26019" s="149"/>
      <c r="H26019" s="148"/>
      <c r="I26019"/>
    </row>
    <row r="26020" spans="1:9" x14ac:dyDescent="0.25">
      <c r="A26020"/>
      <c r="B26020"/>
      <c r="C26020"/>
      <c r="D26020"/>
      <c r="E26020" s="148"/>
      <c r="F26020" s="148"/>
      <c r="G26020" s="149"/>
      <c r="H26020" s="148"/>
      <c r="I26020"/>
    </row>
    <row r="26021" spans="1:9" x14ac:dyDescent="0.25">
      <c r="A26021"/>
      <c r="B26021"/>
      <c r="C26021"/>
      <c r="D26021"/>
      <c r="E26021" s="148"/>
      <c r="F26021" s="148"/>
      <c r="G26021" s="149"/>
      <c r="H26021" s="148"/>
      <c r="I26021"/>
    </row>
    <row r="26022" spans="1:9" x14ac:dyDescent="0.25">
      <c r="A26022"/>
      <c r="B26022"/>
      <c r="C26022"/>
      <c r="D26022"/>
      <c r="E26022" s="148"/>
      <c r="F26022" s="148"/>
      <c r="G26022" s="149"/>
      <c r="H26022" s="148"/>
      <c r="I26022"/>
    </row>
    <row r="26023" spans="1:9" x14ac:dyDescent="0.25">
      <c r="A26023"/>
      <c r="B26023"/>
      <c r="C26023"/>
      <c r="D26023"/>
      <c r="E26023" s="148"/>
      <c r="F26023" s="148"/>
      <c r="G26023" s="149"/>
      <c r="H26023" s="148"/>
      <c r="I26023"/>
    </row>
    <row r="26024" spans="1:9" x14ac:dyDescent="0.25">
      <c r="A26024"/>
      <c r="B26024"/>
      <c r="C26024"/>
      <c r="D26024"/>
      <c r="E26024" s="148"/>
      <c r="F26024" s="148"/>
      <c r="G26024" s="149"/>
      <c r="H26024" s="148"/>
      <c r="I26024"/>
    </row>
    <row r="26025" spans="1:9" x14ac:dyDescent="0.25">
      <c r="A26025"/>
      <c r="B26025"/>
      <c r="C26025"/>
      <c r="D26025"/>
      <c r="E26025" s="148"/>
      <c r="F26025" s="148"/>
      <c r="G26025" s="149"/>
      <c r="H26025" s="148"/>
      <c r="I26025"/>
    </row>
    <row r="26026" spans="1:9" x14ac:dyDescent="0.25">
      <c r="A26026"/>
      <c r="B26026"/>
      <c r="C26026"/>
      <c r="D26026"/>
      <c r="E26026" s="148"/>
      <c r="F26026" s="148"/>
      <c r="G26026" s="149"/>
      <c r="H26026" s="148"/>
      <c r="I26026"/>
    </row>
    <row r="26027" spans="1:9" x14ac:dyDescent="0.25">
      <c r="A26027"/>
      <c r="B26027"/>
      <c r="C26027"/>
      <c r="D26027"/>
      <c r="E26027" s="148"/>
      <c r="F26027" s="148"/>
      <c r="G26027" s="149"/>
      <c r="H26027" s="148"/>
      <c r="I26027"/>
    </row>
    <row r="26028" spans="1:9" x14ac:dyDescent="0.25">
      <c r="A26028"/>
      <c r="B26028"/>
      <c r="C26028"/>
      <c r="D26028"/>
      <c r="E26028" s="148"/>
      <c r="F26028" s="148"/>
      <c r="G26028" s="149"/>
      <c r="H26028" s="148"/>
      <c r="I26028"/>
    </row>
    <row r="26029" spans="1:9" x14ac:dyDescent="0.25">
      <c r="A26029"/>
      <c r="B26029"/>
      <c r="C26029"/>
      <c r="D26029"/>
      <c r="E26029" s="148"/>
      <c r="F26029" s="148"/>
      <c r="G26029" s="149"/>
      <c r="H26029" s="148"/>
      <c r="I26029"/>
    </row>
    <row r="26030" spans="1:9" x14ac:dyDescent="0.25">
      <c r="A26030"/>
      <c r="B26030"/>
      <c r="C26030"/>
      <c r="D26030"/>
      <c r="E26030" s="148"/>
      <c r="F26030" s="148"/>
      <c r="G26030" s="149"/>
      <c r="H26030" s="148"/>
      <c r="I26030"/>
    </row>
    <row r="26031" spans="1:9" x14ac:dyDescent="0.25">
      <c r="A26031"/>
      <c r="B26031"/>
      <c r="C26031"/>
      <c r="D26031"/>
      <c r="E26031" s="148"/>
      <c r="F26031" s="148"/>
      <c r="G26031" s="149"/>
      <c r="H26031" s="148"/>
      <c r="I26031"/>
    </row>
    <row r="26032" spans="1:9" x14ac:dyDescent="0.25">
      <c r="A26032"/>
      <c r="B26032"/>
      <c r="C26032"/>
      <c r="D26032"/>
      <c r="E26032" s="148"/>
      <c r="F26032" s="148"/>
      <c r="G26032" s="149"/>
      <c r="H26032" s="148"/>
      <c r="I26032"/>
    </row>
    <row r="26033" spans="1:9" x14ac:dyDescent="0.25">
      <c r="A26033"/>
      <c r="B26033"/>
      <c r="C26033"/>
      <c r="D26033"/>
      <c r="E26033" s="148"/>
      <c r="F26033" s="148"/>
      <c r="G26033" s="149"/>
      <c r="H26033" s="148"/>
      <c r="I26033"/>
    </row>
    <row r="26034" spans="1:9" x14ac:dyDescent="0.25">
      <c r="A26034"/>
      <c r="B26034"/>
      <c r="C26034"/>
      <c r="D26034"/>
      <c r="E26034" s="148"/>
      <c r="F26034" s="148"/>
      <c r="G26034" s="149"/>
      <c r="H26034" s="148"/>
      <c r="I26034"/>
    </row>
    <row r="26035" spans="1:9" x14ac:dyDescent="0.25">
      <c r="A26035"/>
      <c r="B26035"/>
      <c r="C26035"/>
      <c r="D26035"/>
      <c r="E26035" s="148"/>
      <c r="F26035" s="148"/>
      <c r="G26035" s="149"/>
      <c r="H26035" s="148"/>
      <c r="I26035"/>
    </row>
    <row r="26036" spans="1:9" x14ac:dyDescent="0.25">
      <c r="A26036"/>
      <c r="B26036"/>
      <c r="C26036"/>
      <c r="D26036"/>
      <c r="E26036" s="148"/>
      <c r="F26036" s="148"/>
      <c r="G26036" s="149"/>
      <c r="H26036" s="148"/>
      <c r="I26036"/>
    </row>
    <row r="26037" spans="1:9" x14ac:dyDescent="0.25">
      <c r="A26037"/>
      <c r="B26037"/>
      <c r="C26037"/>
      <c r="D26037"/>
      <c r="E26037" s="148"/>
      <c r="F26037" s="148"/>
      <c r="G26037" s="149"/>
      <c r="H26037" s="148"/>
      <c r="I26037"/>
    </row>
    <row r="26038" spans="1:9" x14ac:dyDescent="0.25">
      <c r="A26038"/>
      <c r="B26038"/>
      <c r="C26038"/>
      <c r="D26038"/>
      <c r="E26038" s="148"/>
      <c r="F26038" s="148"/>
      <c r="G26038" s="149"/>
      <c r="H26038" s="148"/>
      <c r="I26038"/>
    </row>
    <row r="26039" spans="1:9" x14ac:dyDescent="0.25">
      <c r="A26039"/>
      <c r="B26039"/>
      <c r="C26039"/>
      <c r="D26039"/>
      <c r="E26039" s="148"/>
      <c r="F26039" s="148"/>
      <c r="G26039" s="149"/>
      <c r="H26039" s="148"/>
      <c r="I26039"/>
    </row>
    <row r="26040" spans="1:9" x14ac:dyDescent="0.25">
      <c r="A26040"/>
      <c r="B26040"/>
      <c r="C26040"/>
      <c r="D26040"/>
      <c r="E26040" s="148"/>
      <c r="F26040" s="148"/>
      <c r="G26040" s="149"/>
      <c r="H26040" s="148"/>
      <c r="I26040"/>
    </row>
    <row r="26041" spans="1:9" x14ac:dyDescent="0.25">
      <c r="A26041"/>
      <c r="B26041"/>
      <c r="C26041"/>
      <c r="D26041"/>
      <c r="E26041" s="148"/>
      <c r="F26041" s="148"/>
      <c r="G26041" s="149"/>
      <c r="H26041" s="148"/>
      <c r="I26041"/>
    </row>
    <row r="26042" spans="1:9" x14ac:dyDescent="0.25">
      <c r="A26042"/>
      <c r="B26042"/>
      <c r="C26042"/>
      <c r="D26042"/>
      <c r="E26042" s="148"/>
      <c r="F26042" s="148"/>
      <c r="G26042" s="149"/>
      <c r="H26042" s="148"/>
      <c r="I26042"/>
    </row>
    <row r="26043" spans="1:9" x14ac:dyDescent="0.25">
      <c r="A26043"/>
      <c r="B26043"/>
      <c r="C26043"/>
      <c r="D26043"/>
      <c r="E26043" s="148"/>
      <c r="F26043" s="148"/>
      <c r="G26043" s="149"/>
      <c r="H26043" s="148"/>
      <c r="I26043"/>
    </row>
    <row r="26044" spans="1:9" x14ac:dyDescent="0.25">
      <c r="A26044"/>
      <c r="B26044"/>
      <c r="C26044"/>
      <c r="D26044"/>
      <c r="E26044" s="148"/>
      <c r="F26044" s="148"/>
      <c r="G26044" s="149"/>
      <c r="H26044" s="148"/>
      <c r="I26044"/>
    </row>
    <row r="26045" spans="1:9" x14ac:dyDescent="0.25">
      <c r="A26045"/>
      <c r="B26045"/>
      <c r="C26045"/>
      <c r="D26045"/>
      <c r="E26045" s="148"/>
      <c r="F26045" s="148"/>
      <c r="G26045" s="149"/>
      <c r="H26045" s="148"/>
      <c r="I26045"/>
    </row>
    <row r="26046" spans="1:9" x14ac:dyDescent="0.25">
      <c r="A26046"/>
      <c r="B26046"/>
      <c r="C26046"/>
      <c r="D26046"/>
      <c r="E26046" s="148"/>
      <c r="F26046" s="148"/>
      <c r="G26046" s="149"/>
      <c r="H26046" s="148"/>
      <c r="I26046"/>
    </row>
    <row r="26047" spans="1:9" x14ac:dyDescent="0.25">
      <c r="A26047"/>
      <c r="B26047"/>
      <c r="C26047"/>
      <c r="D26047"/>
      <c r="E26047" s="148"/>
      <c r="F26047" s="148"/>
      <c r="G26047" s="149"/>
      <c r="H26047" s="148"/>
      <c r="I26047"/>
    </row>
    <row r="26048" spans="1:9" x14ac:dyDescent="0.25">
      <c r="A26048"/>
      <c r="B26048"/>
      <c r="C26048"/>
      <c r="D26048"/>
      <c r="E26048" s="148"/>
      <c r="F26048" s="148"/>
      <c r="G26048" s="149"/>
      <c r="H26048" s="148"/>
      <c r="I26048"/>
    </row>
    <row r="26049" spans="1:9" x14ac:dyDescent="0.25">
      <c r="A26049"/>
      <c r="B26049"/>
      <c r="C26049"/>
      <c r="D26049"/>
      <c r="E26049" s="148"/>
      <c r="F26049" s="148"/>
      <c r="G26049" s="149"/>
      <c r="H26049" s="148"/>
      <c r="I26049"/>
    </row>
    <row r="26050" spans="1:9" x14ac:dyDescent="0.25">
      <c r="A26050"/>
      <c r="B26050"/>
      <c r="C26050"/>
      <c r="D26050"/>
      <c r="E26050" s="148"/>
      <c r="F26050" s="148"/>
      <c r="G26050" s="149"/>
      <c r="H26050" s="148"/>
      <c r="I26050"/>
    </row>
    <row r="26051" spans="1:9" x14ac:dyDescent="0.25">
      <c r="A26051"/>
      <c r="B26051"/>
      <c r="C26051"/>
      <c r="D26051"/>
      <c r="E26051" s="148"/>
      <c r="F26051" s="148"/>
      <c r="G26051" s="149"/>
      <c r="H26051" s="148"/>
      <c r="I26051"/>
    </row>
    <row r="26052" spans="1:9" x14ac:dyDescent="0.25">
      <c r="A26052"/>
      <c r="B26052"/>
      <c r="C26052"/>
      <c r="D26052"/>
      <c r="E26052" s="148"/>
      <c r="F26052" s="148"/>
      <c r="G26052" s="149"/>
      <c r="H26052" s="148"/>
      <c r="I26052"/>
    </row>
    <row r="26053" spans="1:9" x14ac:dyDescent="0.25">
      <c r="A26053"/>
      <c r="B26053"/>
      <c r="C26053"/>
      <c r="D26053"/>
      <c r="E26053" s="148"/>
      <c r="F26053" s="148"/>
      <c r="G26053" s="149"/>
      <c r="H26053" s="148"/>
      <c r="I26053"/>
    </row>
    <row r="26054" spans="1:9" x14ac:dyDescent="0.25">
      <c r="A26054"/>
      <c r="B26054"/>
      <c r="C26054"/>
      <c r="D26054"/>
      <c r="E26054" s="148"/>
      <c r="F26054" s="148"/>
      <c r="G26054" s="149"/>
      <c r="H26054" s="148"/>
      <c r="I26054"/>
    </row>
    <row r="26055" spans="1:9" x14ac:dyDescent="0.25">
      <c r="A26055"/>
      <c r="B26055"/>
      <c r="C26055"/>
      <c r="D26055"/>
      <c r="E26055" s="148"/>
      <c r="F26055" s="148"/>
      <c r="G26055" s="149"/>
      <c r="H26055" s="148"/>
      <c r="I26055"/>
    </row>
    <row r="26056" spans="1:9" x14ac:dyDescent="0.25">
      <c r="A26056"/>
      <c r="B26056"/>
      <c r="C26056"/>
      <c r="D26056"/>
      <c r="E26056" s="148"/>
      <c r="F26056" s="148"/>
      <c r="G26056" s="149"/>
      <c r="H26056" s="148"/>
      <c r="I26056"/>
    </row>
    <row r="26057" spans="1:9" x14ac:dyDescent="0.25">
      <c r="A26057"/>
      <c r="B26057"/>
      <c r="C26057"/>
      <c r="D26057"/>
      <c r="E26057" s="148"/>
      <c r="F26057" s="148"/>
      <c r="G26057" s="149"/>
      <c r="H26057" s="148"/>
      <c r="I26057"/>
    </row>
    <row r="26058" spans="1:9" x14ac:dyDescent="0.25">
      <c r="A26058"/>
      <c r="B26058"/>
      <c r="C26058"/>
      <c r="D26058"/>
      <c r="E26058" s="148"/>
      <c r="F26058" s="148"/>
      <c r="G26058" s="149"/>
      <c r="H26058" s="148"/>
      <c r="I26058"/>
    </row>
    <row r="26059" spans="1:9" x14ac:dyDescent="0.25">
      <c r="A26059"/>
      <c r="B26059"/>
      <c r="C26059"/>
      <c r="D26059"/>
      <c r="E26059" s="148"/>
      <c r="F26059" s="148"/>
      <c r="G26059" s="149"/>
      <c r="H26059" s="148"/>
      <c r="I26059"/>
    </row>
    <row r="26060" spans="1:9" x14ac:dyDescent="0.25">
      <c r="A26060"/>
      <c r="B26060"/>
      <c r="C26060"/>
      <c r="D26060"/>
      <c r="E26060" s="148"/>
      <c r="F26060" s="148"/>
      <c r="G26060" s="149"/>
      <c r="H26060" s="148"/>
      <c r="I26060"/>
    </row>
    <row r="26061" spans="1:9" x14ac:dyDescent="0.25">
      <c r="A26061"/>
      <c r="B26061"/>
      <c r="C26061"/>
      <c r="D26061"/>
      <c r="E26061" s="148"/>
      <c r="F26061" s="148"/>
      <c r="G26061" s="149"/>
      <c r="H26061" s="148"/>
      <c r="I26061"/>
    </row>
    <row r="26062" spans="1:9" x14ac:dyDescent="0.25">
      <c r="A26062"/>
      <c r="B26062"/>
      <c r="C26062"/>
      <c r="D26062"/>
      <c r="E26062" s="148"/>
      <c r="F26062" s="148"/>
      <c r="G26062" s="149"/>
      <c r="H26062" s="148"/>
      <c r="I26062"/>
    </row>
    <row r="26063" spans="1:9" x14ac:dyDescent="0.25">
      <c r="A26063"/>
      <c r="B26063"/>
      <c r="C26063"/>
      <c r="D26063"/>
      <c r="E26063" s="148"/>
      <c r="F26063" s="148"/>
      <c r="G26063" s="149"/>
      <c r="H26063" s="148"/>
      <c r="I26063"/>
    </row>
    <row r="26064" spans="1:9" x14ac:dyDescent="0.25">
      <c r="A26064"/>
      <c r="B26064"/>
      <c r="C26064"/>
      <c r="D26064"/>
      <c r="E26064" s="148"/>
      <c r="F26064" s="148"/>
      <c r="G26064" s="149"/>
      <c r="H26064" s="148"/>
      <c r="I26064"/>
    </row>
    <row r="26065" spans="1:9" x14ac:dyDescent="0.25">
      <c r="A26065"/>
      <c r="B26065"/>
      <c r="C26065"/>
      <c r="D26065"/>
      <c r="E26065" s="148"/>
      <c r="F26065" s="148"/>
      <c r="G26065" s="149"/>
      <c r="H26065" s="148"/>
      <c r="I26065"/>
    </row>
    <row r="26066" spans="1:9" x14ac:dyDescent="0.25">
      <c r="A26066"/>
      <c r="B26066"/>
      <c r="C26066"/>
      <c r="D26066"/>
      <c r="E26066" s="148"/>
      <c r="F26066" s="148"/>
      <c r="G26066" s="149"/>
      <c r="H26066" s="148"/>
      <c r="I26066"/>
    </row>
    <row r="26067" spans="1:9" x14ac:dyDescent="0.25">
      <c r="A26067"/>
      <c r="B26067"/>
      <c r="C26067"/>
      <c r="D26067"/>
      <c r="E26067" s="148"/>
      <c r="F26067" s="148"/>
      <c r="G26067" s="149"/>
      <c r="H26067" s="148"/>
      <c r="I26067"/>
    </row>
    <row r="26068" spans="1:9" x14ac:dyDescent="0.25">
      <c r="A26068"/>
      <c r="B26068"/>
      <c r="C26068"/>
      <c r="D26068"/>
      <c r="E26068" s="148"/>
      <c r="F26068" s="148"/>
      <c r="G26068" s="149"/>
      <c r="H26068" s="148"/>
      <c r="I26068"/>
    </row>
    <row r="26069" spans="1:9" x14ac:dyDescent="0.25">
      <c r="A26069"/>
      <c r="B26069"/>
      <c r="C26069"/>
      <c r="D26069"/>
      <c r="E26069" s="148"/>
      <c r="F26069" s="148"/>
      <c r="G26069" s="149"/>
      <c r="H26069" s="148"/>
      <c r="I26069"/>
    </row>
    <row r="26070" spans="1:9" x14ac:dyDescent="0.25">
      <c r="A26070"/>
      <c r="B26070"/>
      <c r="C26070"/>
      <c r="D26070"/>
      <c r="E26070" s="148"/>
      <c r="F26070" s="148"/>
      <c r="G26070" s="149"/>
      <c r="H26070" s="148"/>
      <c r="I26070"/>
    </row>
    <row r="26071" spans="1:9" x14ac:dyDescent="0.25">
      <c r="A26071"/>
      <c r="B26071"/>
      <c r="C26071"/>
      <c r="D26071"/>
      <c r="E26071" s="148"/>
      <c r="F26071" s="148"/>
      <c r="G26071" s="149"/>
      <c r="H26071" s="148"/>
      <c r="I26071"/>
    </row>
    <row r="26072" spans="1:9" x14ac:dyDescent="0.25">
      <c r="A26072"/>
      <c r="B26072"/>
      <c r="C26072"/>
      <c r="D26072"/>
      <c r="E26072" s="148"/>
      <c r="F26072" s="148"/>
      <c r="G26072" s="149"/>
      <c r="H26072" s="148"/>
      <c r="I26072"/>
    </row>
    <row r="26073" spans="1:9" x14ac:dyDescent="0.25">
      <c r="A26073"/>
      <c r="B26073"/>
      <c r="C26073"/>
      <c r="D26073"/>
      <c r="E26073" s="148"/>
      <c r="F26073" s="148"/>
      <c r="G26073" s="149"/>
      <c r="H26073" s="148"/>
      <c r="I26073"/>
    </row>
    <row r="26074" spans="1:9" x14ac:dyDescent="0.25">
      <c r="A26074"/>
      <c r="B26074"/>
      <c r="C26074"/>
      <c r="D26074"/>
      <c r="E26074" s="148"/>
      <c r="F26074" s="148"/>
      <c r="G26074" s="149"/>
      <c r="H26074" s="148"/>
      <c r="I26074"/>
    </row>
    <row r="26075" spans="1:9" x14ac:dyDescent="0.25">
      <c r="A26075"/>
      <c r="B26075"/>
      <c r="C26075"/>
      <c r="D26075"/>
      <c r="E26075" s="148"/>
      <c r="F26075" s="148"/>
      <c r="G26075" s="149"/>
      <c r="H26075" s="148"/>
      <c r="I26075"/>
    </row>
    <row r="26076" spans="1:9" x14ac:dyDescent="0.25">
      <c r="A26076"/>
      <c r="B26076"/>
      <c r="C26076"/>
      <c r="D26076"/>
      <c r="E26076" s="148"/>
      <c r="F26076" s="148"/>
      <c r="G26076" s="149"/>
      <c r="H26076" s="148"/>
      <c r="I26076"/>
    </row>
    <row r="26077" spans="1:9" x14ac:dyDescent="0.25">
      <c r="A26077"/>
      <c r="B26077"/>
      <c r="C26077"/>
      <c r="D26077"/>
      <c r="E26077" s="148"/>
      <c r="F26077" s="148"/>
      <c r="G26077" s="149"/>
      <c r="H26077" s="148"/>
      <c r="I26077"/>
    </row>
    <row r="26078" spans="1:9" x14ac:dyDescent="0.25">
      <c r="A26078"/>
      <c r="B26078"/>
      <c r="C26078"/>
      <c r="D26078"/>
      <c r="E26078" s="148"/>
      <c r="F26078" s="148"/>
      <c r="G26078" s="149"/>
      <c r="H26078" s="148"/>
      <c r="I26078"/>
    </row>
    <row r="26079" spans="1:9" x14ac:dyDescent="0.25">
      <c r="A26079"/>
      <c r="B26079"/>
      <c r="C26079"/>
      <c r="D26079"/>
      <c r="E26079" s="148"/>
      <c r="F26079" s="148"/>
      <c r="G26079" s="149"/>
      <c r="H26079" s="148"/>
      <c r="I26079"/>
    </row>
    <row r="26080" spans="1:9" x14ac:dyDescent="0.25">
      <c r="A26080"/>
      <c r="B26080"/>
      <c r="C26080"/>
      <c r="D26080"/>
      <c r="E26080" s="148"/>
      <c r="F26080" s="148"/>
      <c r="G26080" s="149"/>
      <c r="H26080" s="148"/>
      <c r="I26080"/>
    </row>
    <row r="26081" spans="1:9" x14ac:dyDescent="0.25">
      <c r="A26081"/>
      <c r="B26081"/>
      <c r="C26081"/>
      <c r="D26081"/>
      <c r="E26081" s="148"/>
      <c r="F26081" s="148"/>
      <c r="G26081" s="149"/>
      <c r="H26081" s="148"/>
      <c r="I26081"/>
    </row>
    <row r="26082" spans="1:9" x14ac:dyDescent="0.25">
      <c r="A26082"/>
      <c r="B26082"/>
      <c r="C26082"/>
      <c r="D26082"/>
      <c r="E26082" s="148"/>
      <c r="F26082" s="148"/>
      <c r="G26082" s="149"/>
      <c r="H26082" s="148"/>
      <c r="I26082"/>
    </row>
    <row r="26083" spans="1:9" x14ac:dyDescent="0.25">
      <c r="A26083"/>
      <c r="B26083"/>
      <c r="C26083"/>
      <c r="D26083"/>
      <c r="E26083" s="148"/>
      <c r="F26083" s="148"/>
      <c r="G26083" s="149"/>
      <c r="H26083" s="148"/>
      <c r="I26083"/>
    </row>
    <row r="26084" spans="1:9" x14ac:dyDescent="0.25">
      <c r="A26084"/>
      <c r="B26084"/>
      <c r="C26084"/>
      <c r="D26084"/>
      <c r="E26084" s="148"/>
      <c r="F26084" s="148"/>
      <c r="G26084" s="149"/>
      <c r="H26084" s="148"/>
      <c r="I26084"/>
    </row>
    <row r="26085" spans="1:9" x14ac:dyDescent="0.25">
      <c r="A26085"/>
      <c r="B26085"/>
      <c r="C26085"/>
      <c r="D26085"/>
      <c r="E26085" s="148"/>
      <c r="F26085" s="148"/>
      <c r="G26085" s="149"/>
      <c r="H26085" s="148"/>
      <c r="I26085"/>
    </row>
    <row r="26086" spans="1:9" x14ac:dyDescent="0.25">
      <c r="A26086"/>
      <c r="B26086"/>
      <c r="C26086"/>
      <c r="D26086"/>
      <c r="E26086" s="148"/>
      <c r="F26086" s="148"/>
      <c r="G26086" s="149"/>
      <c r="H26086" s="148"/>
      <c r="I26086"/>
    </row>
    <row r="26087" spans="1:9" x14ac:dyDescent="0.25">
      <c r="A26087"/>
      <c r="B26087"/>
      <c r="C26087"/>
      <c r="D26087"/>
      <c r="E26087" s="148"/>
      <c r="F26087" s="148"/>
      <c r="G26087" s="149"/>
      <c r="H26087" s="148"/>
      <c r="I26087"/>
    </row>
    <row r="26088" spans="1:9" x14ac:dyDescent="0.25">
      <c r="A26088"/>
      <c r="B26088"/>
      <c r="C26088"/>
      <c r="D26088"/>
      <c r="E26088" s="148"/>
      <c r="F26088" s="148"/>
      <c r="G26088" s="149"/>
      <c r="H26088" s="148"/>
      <c r="I26088"/>
    </row>
    <row r="26089" spans="1:9" x14ac:dyDescent="0.25">
      <c r="A26089"/>
      <c r="B26089"/>
      <c r="C26089"/>
      <c r="D26089"/>
      <c r="E26089" s="148"/>
      <c r="F26089" s="148"/>
      <c r="G26089" s="149"/>
      <c r="H26089" s="148"/>
      <c r="I26089"/>
    </row>
    <row r="26090" spans="1:9" x14ac:dyDescent="0.25">
      <c r="A26090"/>
      <c r="B26090"/>
      <c r="C26090"/>
      <c r="D26090"/>
      <c r="E26090" s="148"/>
      <c r="F26090" s="148"/>
      <c r="G26090" s="149"/>
      <c r="H26090" s="148"/>
      <c r="I26090"/>
    </row>
    <row r="26091" spans="1:9" x14ac:dyDescent="0.25">
      <c r="A26091"/>
      <c r="B26091"/>
      <c r="C26091"/>
      <c r="D26091"/>
      <c r="E26091" s="148"/>
      <c r="F26091" s="148"/>
      <c r="G26091" s="149"/>
      <c r="H26091" s="148"/>
      <c r="I26091"/>
    </row>
    <row r="26092" spans="1:9" x14ac:dyDescent="0.25">
      <c r="A26092"/>
      <c r="B26092"/>
      <c r="C26092"/>
      <c r="D26092"/>
      <c r="E26092" s="148"/>
      <c r="F26092" s="148"/>
      <c r="G26092" s="149"/>
      <c r="H26092" s="148"/>
      <c r="I26092"/>
    </row>
    <row r="26093" spans="1:9" x14ac:dyDescent="0.25">
      <c r="A26093"/>
      <c r="B26093"/>
      <c r="C26093"/>
      <c r="D26093"/>
      <c r="E26093" s="148"/>
      <c r="F26093" s="148"/>
      <c r="G26093" s="149"/>
      <c r="H26093" s="148"/>
      <c r="I26093"/>
    </row>
    <row r="26094" spans="1:9" x14ac:dyDescent="0.25">
      <c r="A26094"/>
      <c r="B26094"/>
      <c r="C26094"/>
      <c r="D26094"/>
      <c r="E26094" s="148"/>
      <c r="F26094" s="148"/>
      <c r="G26094" s="149"/>
      <c r="H26094" s="148"/>
      <c r="I26094"/>
    </row>
    <row r="26095" spans="1:9" x14ac:dyDescent="0.25">
      <c r="A26095"/>
      <c r="B26095"/>
      <c r="C26095"/>
      <c r="D26095"/>
      <c r="E26095" s="148"/>
      <c r="F26095" s="148"/>
      <c r="G26095" s="149"/>
      <c r="H26095" s="148"/>
      <c r="I26095"/>
    </row>
    <row r="26096" spans="1:9" x14ac:dyDescent="0.25">
      <c r="A26096"/>
      <c r="B26096"/>
      <c r="C26096"/>
      <c r="D26096"/>
      <c r="E26096" s="148"/>
      <c r="F26096" s="148"/>
      <c r="G26096" s="149"/>
      <c r="H26096" s="148"/>
      <c r="I26096"/>
    </row>
    <row r="26097" spans="1:9" x14ac:dyDescent="0.25">
      <c r="A26097"/>
      <c r="B26097"/>
      <c r="C26097"/>
      <c r="D26097"/>
      <c r="E26097" s="148"/>
      <c r="F26097" s="148"/>
      <c r="G26097" s="149"/>
      <c r="H26097" s="148"/>
      <c r="I26097"/>
    </row>
    <row r="26098" spans="1:9" x14ac:dyDescent="0.25">
      <c r="A26098"/>
      <c r="B26098"/>
      <c r="C26098"/>
      <c r="D26098"/>
      <c r="E26098" s="148"/>
      <c r="F26098" s="148"/>
      <c r="G26098" s="149"/>
      <c r="H26098" s="148"/>
      <c r="I26098"/>
    </row>
    <row r="26099" spans="1:9" x14ac:dyDescent="0.25">
      <c r="A26099"/>
      <c r="B26099"/>
      <c r="C26099"/>
      <c r="D26099"/>
      <c r="E26099" s="148"/>
      <c r="F26099" s="148"/>
      <c r="G26099" s="149"/>
      <c r="H26099" s="148"/>
      <c r="I26099"/>
    </row>
    <row r="26100" spans="1:9" x14ac:dyDescent="0.25">
      <c r="A26100"/>
      <c r="B26100"/>
      <c r="C26100"/>
      <c r="D26100"/>
      <c r="E26100" s="148"/>
      <c r="F26100" s="148"/>
      <c r="G26100" s="149"/>
      <c r="H26100" s="148"/>
      <c r="I26100"/>
    </row>
    <row r="26101" spans="1:9" x14ac:dyDescent="0.25">
      <c r="A26101"/>
      <c r="B26101"/>
      <c r="C26101"/>
      <c r="D26101"/>
      <c r="E26101" s="148"/>
      <c r="F26101" s="148"/>
      <c r="G26101" s="149"/>
      <c r="H26101" s="148"/>
      <c r="I26101"/>
    </row>
    <row r="26102" spans="1:9" x14ac:dyDescent="0.25">
      <c r="A26102"/>
      <c r="B26102"/>
      <c r="C26102"/>
      <c r="D26102"/>
      <c r="E26102" s="148"/>
      <c r="F26102" s="148"/>
      <c r="G26102" s="149"/>
      <c r="H26102" s="148"/>
      <c r="I26102"/>
    </row>
    <row r="26103" spans="1:9" x14ac:dyDescent="0.25">
      <c r="A26103"/>
      <c r="B26103"/>
      <c r="C26103"/>
      <c r="D26103"/>
      <c r="E26103" s="148"/>
      <c r="F26103" s="148"/>
      <c r="G26103" s="149"/>
      <c r="H26103" s="148"/>
      <c r="I26103"/>
    </row>
    <row r="26104" spans="1:9" x14ac:dyDescent="0.25">
      <c r="A26104"/>
      <c r="B26104"/>
      <c r="C26104"/>
      <c r="D26104"/>
      <c r="E26104" s="148"/>
      <c r="F26104" s="148"/>
      <c r="G26104" s="149"/>
      <c r="H26104" s="148"/>
      <c r="I26104"/>
    </row>
    <row r="26105" spans="1:9" x14ac:dyDescent="0.25">
      <c r="A26105"/>
      <c r="B26105"/>
      <c r="C26105"/>
      <c r="D26105"/>
      <c r="E26105" s="148"/>
      <c r="F26105" s="148"/>
      <c r="G26105" s="149"/>
      <c r="H26105" s="148"/>
      <c r="I26105"/>
    </row>
    <row r="26106" spans="1:9" x14ac:dyDescent="0.25">
      <c r="A26106"/>
      <c r="B26106"/>
      <c r="C26106"/>
      <c r="D26106"/>
      <c r="E26106" s="148"/>
      <c r="F26106" s="148"/>
      <c r="G26106" s="149"/>
      <c r="H26106" s="148"/>
      <c r="I26106"/>
    </row>
    <row r="26107" spans="1:9" x14ac:dyDescent="0.25">
      <c r="A26107"/>
      <c r="B26107"/>
      <c r="C26107"/>
      <c r="D26107"/>
      <c r="E26107" s="148"/>
      <c r="F26107" s="148"/>
      <c r="G26107" s="149"/>
      <c r="H26107" s="148"/>
      <c r="I26107"/>
    </row>
    <row r="26108" spans="1:9" x14ac:dyDescent="0.25">
      <c r="A26108"/>
      <c r="B26108"/>
      <c r="C26108"/>
      <c r="D26108"/>
      <c r="E26108" s="148"/>
      <c r="F26108" s="148"/>
      <c r="G26108" s="149"/>
      <c r="H26108" s="148"/>
      <c r="I26108"/>
    </row>
    <row r="26109" spans="1:9" x14ac:dyDescent="0.25">
      <c r="A26109"/>
      <c r="B26109"/>
      <c r="C26109"/>
      <c r="D26109"/>
      <c r="E26109" s="148"/>
      <c r="F26109" s="148"/>
      <c r="G26109" s="149"/>
      <c r="H26109" s="148"/>
      <c r="I26109"/>
    </row>
    <row r="26110" spans="1:9" x14ac:dyDescent="0.25">
      <c r="A26110"/>
      <c r="B26110"/>
      <c r="C26110"/>
      <c r="D26110"/>
      <c r="E26110" s="148"/>
      <c r="F26110" s="148"/>
      <c r="G26110" s="149"/>
      <c r="H26110" s="148"/>
      <c r="I26110"/>
    </row>
    <row r="26111" spans="1:9" x14ac:dyDescent="0.25">
      <c r="A26111"/>
      <c r="B26111"/>
      <c r="C26111"/>
      <c r="D26111"/>
      <c r="E26111" s="148"/>
      <c r="F26111" s="148"/>
      <c r="G26111" s="149"/>
      <c r="H26111" s="148"/>
      <c r="I26111"/>
    </row>
    <row r="26112" spans="1:9" x14ac:dyDescent="0.25">
      <c r="A26112"/>
      <c r="B26112"/>
      <c r="C26112"/>
      <c r="D26112"/>
      <c r="E26112" s="148"/>
      <c r="F26112" s="148"/>
      <c r="G26112" s="149"/>
      <c r="H26112" s="148"/>
      <c r="I26112"/>
    </row>
    <row r="26113" spans="1:9" x14ac:dyDescent="0.25">
      <c r="A26113"/>
      <c r="B26113"/>
      <c r="C26113"/>
      <c r="D26113"/>
      <c r="E26113" s="148"/>
      <c r="F26113" s="148"/>
      <c r="G26113" s="149"/>
      <c r="H26113" s="148"/>
      <c r="I26113"/>
    </row>
    <row r="26114" spans="1:9" x14ac:dyDescent="0.25">
      <c r="A26114"/>
      <c r="B26114"/>
      <c r="C26114"/>
      <c r="D26114"/>
      <c r="E26114" s="148"/>
      <c r="F26114" s="148"/>
      <c r="G26114" s="149"/>
      <c r="H26114" s="148"/>
      <c r="I26114"/>
    </row>
    <row r="26115" spans="1:9" x14ac:dyDescent="0.25">
      <c r="A26115"/>
      <c r="B26115"/>
      <c r="C26115"/>
      <c r="D26115"/>
      <c r="E26115" s="148"/>
      <c r="F26115" s="148"/>
      <c r="G26115" s="149"/>
      <c r="H26115" s="148"/>
      <c r="I26115"/>
    </row>
    <row r="26116" spans="1:9" x14ac:dyDescent="0.25">
      <c r="A26116"/>
      <c r="B26116"/>
      <c r="C26116"/>
      <c r="D26116"/>
      <c r="E26116" s="148"/>
      <c r="F26116" s="148"/>
      <c r="G26116" s="149"/>
      <c r="H26116" s="148"/>
      <c r="I26116"/>
    </row>
    <row r="26117" spans="1:9" x14ac:dyDescent="0.25">
      <c r="A26117"/>
      <c r="B26117"/>
      <c r="C26117"/>
      <c r="D26117"/>
      <c r="E26117" s="148"/>
      <c r="F26117" s="148"/>
      <c r="G26117" s="149"/>
      <c r="H26117" s="148"/>
      <c r="I26117"/>
    </row>
    <row r="26118" spans="1:9" x14ac:dyDescent="0.25">
      <c r="A26118"/>
      <c r="B26118"/>
      <c r="C26118"/>
      <c r="D26118"/>
      <c r="E26118" s="148"/>
      <c r="F26118" s="148"/>
      <c r="G26118" s="149"/>
      <c r="H26118" s="148"/>
      <c r="I26118"/>
    </row>
    <row r="26119" spans="1:9" x14ac:dyDescent="0.25">
      <c r="A26119"/>
      <c r="B26119"/>
      <c r="C26119"/>
      <c r="D26119"/>
      <c r="E26119" s="148"/>
      <c r="F26119" s="148"/>
      <c r="G26119" s="149"/>
      <c r="H26119" s="148"/>
      <c r="I26119"/>
    </row>
    <row r="26120" spans="1:9" x14ac:dyDescent="0.25">
      <c r="A26120"/>
      <c r="B26120"/>
      <c r="C26120"/>
      <c r="D26120"/>
      <c r="E26120" s="148"/>
      <c r="F26120" s="148"/>
      <c r="G26120" s="149"/>
      <c r="H26120" s="148"/>
      <c r="I26120"/>
    </row>
    <row r="26121" spans="1:9" x14ac:dyDescent="0.25">
      <c r="A26121"/>
      <c r="B26121"/>
      <c r="C26121"/>
      <c r="D26121"/>
      <c r="E26121" s="148"/>
      <c r="F26121" s="148"/>
      <c r="G26121" s="149"/>
      <c r="H26121" s="148"/>
      <c r="I26121"/>
    </row>
    <row r="26122" spans="1:9" x14ac:dyDescent="0.25">
      <c r="A26122"/>
      <c r="B26122"/>
      <c r="C26122"/>
      <c r="D26122"/>
      <c r="E26122" s="148"/>
      <c r="F26122" s="148"/>
      <c r="G26122" s="149"/>
      <c r="H26122" s="148"/>
      <c r="I26122"/>
    </row>
    <row r="26123" spans="1:9" x14ac:dyDescent="0.25">
      <c r="A26123"/>
      <c r="B26123"/>
      <c r="C26123"/>
      <c r="D26123"/>
      <c r="E26123" s="148"/>
      <c r="F26123" s="148"/>
      <c r="G26123" s="149"/>
      <c r="H26123" s="148"/>
      <c r="I26123"/>
    </row>
    <row r="26124" spans="1:9" x14ac:dyDescent="0.25">
      <c r="A26124"/>
      <c r="B26124"/>
      <c r="C26124"/>
      <c r="D26124"/>
      <c r="E26124" s="148"/>
      <c r="F26124" s="148"/>
      <c r="G26124" s="149"/>
      <c r="H26124" s="148"/>
      <c r="I26124"/>
    </row>
    <row r="26125" spans="1:9" x14ac:dyDescent="0.25">
      <c r="A26125"/>
      <c r="B26125"/>
      <c r="C26125"/>
      <c r="D26125"/>
      <c r="E26125" s="148"/>
      <c r="F26125" s="148"/>
      <c r="G26125" s="149"/>
      <c r="H26125" s="148"/>
      <c r="I26125"/>
    </row>
    <row r="26126" spans="1:9" x14ac:dyDescent="0.25">
      <c r="A26126"/>
      <c r="B26126"/>
      <c r="C26126"/>
      <c r="D26126"/>
      <c r="E26126" s="148"/>
      <c r="F26126" s="148"/>
      <c r="G26126" s="149"/>
      <c r="H26126" s="148"/>
      <c r="I26126"/>
    </row>
    <row r="26127" spans="1:9" x14ac:dyDescent="0.25">
      <c r="A26127"/>
      <c r="B26127"/>
      <c r="C26127"/>
      <c r="D26127"/>
      <c r="E26127" s="148"/>
      <c r="F26127" s="148"/>
      <c r="G26127" s="149"/>
      <c r="H26127" s="148"/>
      <c r="I26127"/>
    </row>
    <row r="26128" spans="1:9" x14ac:dyDescent="0.25">
      <c r="A26128"/>
      <c r="B26128"/>
      <c r="C26128"/>
      <c r="D26128"/>
      <c r="E26128" s="148"/>
      <c r="F26128" s="148"/>
      <c r="G26128" s="149"/>
      <c r="H26128" s="148"/>
      <c r="I26128"/>
    </row>
    <row r="26129" spans="1:9" x14ac:dyDescent="0.25">
      <c r="A26129"/>
      <c r="B26129"/>
      <c r="C26129"/>
      <c r="D26129"/>
      <c r="E26129" s="148"/>
      <c r="F26129" s="148"/>
      <c r="G26129" s="149"/>
      <c r="H26129" s="148"/>
      <c r="I26129"/>
    </row>
    <row r="26130" spans="1:9" x14ac:dyDescent="0.25">
      <c r="A26130"/>
      <c r="B26130"/>
      <c r="C26130"/>
      <c r="D26130"/>
      <c r="E26130" s="148"/>
      <c r="F26130" s="148"/>
      <c r="G26130" s="149"/>
      <c r="H26130" s="148"/>
      <c r="I26130"/>
    </row>
    <row r="26131" spans="1:9" x14ac:dyDescent="0.25">
      <c r="A26131"/>
      <c r="B26131"/>
      <c r="C26131"/>
      <c r="D26131"/>
      <c r="E26131" s="148"/>
      <c r="F26131" s="148"/>
      <c r="G26131" s="149"/>
      <c r="H26131" s="148"/>
      <c r="I26131"/>
    </row>
    <row r="26132" spans="1:9" x14ac:dyDescent="0.25">
      <c r="A26132"/>
      <c r="B26132"/>
      <c r="C26132"/>
      <c r="D26132"/>
      <c r="E26132" s="148"/>
      <c r="F26132" s="148"/>
      <c r="G26132" s="149"/>
      <c r="H26132" s="148"/>
      <c r="I26132"/>
    </row>
    <row r="26133" spans="1:9" x14ac:dyDescent="0.25">
      <c r="A26133"/>
      <c r="B26133"/>
      <c r="C26133"/>
      <c r="D26133"/>
      <c r="E26133" s="148"/>
      <c r="F26133" s="148"/>
      <c r="G26133" s="149"/>
      <c r="H26133" s="148"/>
      <c r="I26133"/>
    </row>
    <row r="26134" spans="1:9" x14ac:dyDescent="0.25">
      <c r="A26134"/>
      <c r="B26134"/>
      <c r="C26134"/>
      <c r="D26134"/>
      <c r="E26134" s="148"/>
      <c r="F26134" s="148"/>
      <c r="G26134" s="149"/>
      <c r="H26134" s="148"/>
      <c r="I26134"/>
    </row>
    <row r="26135" spans="1:9" x14ac:dyDescent="0.25">
      <c r="A26135"/>
      <c r="B26135"/>
      <c r="C26135"/>
      <c r="D26135"/>
      <c r="E26135" s="148"/>
      <c r="F26135" s="148"/>
      <c r="G26135" s="149"/>
      <c r="H26135" s="148"/>
      <c r="I26135"/>
    </row>
    <row r="26136" spans="1:9" x14ac:dyDescent="0.25">
      <c r="A26136"/>
      <c r="B26136"/>
      <c r="C26136"/>
      <c r="D26136"/>
      <c r="E26136" s="148"/>
      <c r="F26136" s="148"/>
      <c r="G26136" s="149"/>
      <c r="H26136" s="148"/>
      <c r="I26136"/>
    </row>
    <row r="26137" spans="1:9" x14ac:dyDescent="0.25">
      <c r="A26137"/>
      <c r="B26137"/>
      <c r="C26137"/>
      <c r="D26137"/>
      <c r="E26137" s="148"/>
      <c r="F26137" s="148"/>
      <c r="G26137" s="149"/>
      <c r="H26137" s="148"/>
      <c r="I26137"/>
    </row>
    <row r="26138" spans="1:9" x14ac:dyDescent="0.25">
      <c r="A26138"/>
      <c r="B26138"/>
      <c r="C26138"/>
      <c r="D26138"/>
      <c r="E26138" s="148"/>
      <c r="F26138" s="148"/>
      <c r="G26138" s="149"/>
      <c r="H26138" s="148"/>
      <c r="I26138"/>
    </row>
    <row r="26139" spans="1:9" x14ac:dyDescent="0.25">
      <c r="A26139"/>
      <c r="B26139"/>
      <c r="C26139"/>
      <c r="D26139"/>
      <c r="E26139" s="148"/>
      <c r="F26139" s="148"/>
      <c r="G26139" s="149"/>
      <c r="H26139" s="148"/>
      <c r="I26139"/>
    </row>
    <row r="26140" spans="1:9" x14ac:dyDescent="0.25">
      <c r="A26140"/>
      <c r="B26140"/>
      <c r="C26140"/>
      <c r="D26140"/>
      <c r="E26140" s="148"/>
      <c r="F26140" s="148"/>
      <c r="G26140" s="149"/>
      <c r="H26140" s="148"/>
      <c r="I26140"/>
    </row>
    <row r="26141" spans="1:9" x14ac:dyDescent="0.25">
      <c r="A26141"/>
      <c r="B26141"/>
      <c r="C26141"/>
      <c r="D26141"/>
      <c r="E26141" s="148"/>
      <c r="F26141" s="148"/>
      <c r="G26141" s="149"/>
      <c r="H26141" s="148"/>
      <c r="I26141"/>
    </row>
    <row r="26142" spans="1:9" x14ac:dyDescent="0.25">
      <c r="A26142"/>
      <c r="B26142"/>
      <c r="C26142"/>
      <c r="D26142"/>
      <c r="E26142" s="148"/>
      <c r="F26142" s="148"/>
      <c r="G26142" s="149"/>
      <c r="H26142" s="148"/>
      <c r="I26142"/>
    </row>
    <row r="26143" spans="1:9" x14ac:dyDescent="0.25">
      <c r="A26143"/>
      <c r="B26143"/>
      <c r="C26143"/>
      <c r="D26143"/>
      <c r="E26143" s="148"/>
      <c r="F26143" s="148"/>
      <c r="G26143" s="149"/>
      <c r="H26143" s="148"/>
      <c r="I26143"/>
    </row>
    <row r="26144" spans="1:9" x14ac:dyDescent="0.25">
      <c r="A26144"/>
      <c r="B26144"/>
      <c r="C26144"/>
      <c r="D26144"/>
      <c r="E26144" s="148"/>
      <c r="F26144" s="148"/>
      <c r="G26144" s="149"/>
      <c r="H26144" s="148"/>
      <c r="I26144"/>
    </row>
    <row r="26145" spans="1:9" x14ac:dyDescent="0.25">
      <c r="A26145"/>
      <c r="B26145"/>
      <c r="C26145"/>
      <c r="D26145"/>
      <c r="E26145" s="148"/>
      <c r="F26145" s="148"/>
      <c r="G26145" s="149"/>
      <c r="H26145" s="148"/>
      <c r="I26145"/>
    </row>
    <row r="26146" spans="1:9" x14ac:dyDescent="0.25">
      <c r="A26146"/>
      <c r="B26146"/>
      <c r="C26146"/>
      <c r="D26146"/>
      <c r="E26146" s="148"/>
      <c r="F26146" s="148"/>
      <c r="G26146" s="149"/>
      <c r="H26146" s="148"/>
      <c r="I26146"/>
    </row>
    <row r="26147" spans="1:9" x14ac:dyDescent="0.25">
      <c r="A26147"/>
      <c r="B26147"/>
      <c r="C26147"/>
      <c r="D26147"/>
      <c r="E26147" s="148"/>
      <c r="F26147" s="148"/>
      <c r="G26147" s="149"/>
      <c r="H26147" s="148"/>
      <c r="I26147"/>
    </row>
    <row r="26148" spans="1:9" x14ac:dyDescent="0.25">
      <c r="A26148"/>
      <c r="B26148"/>
      <c r="C26148"/>
      <c r="D26148"/>
      <c r="E26148" s="148"/>
      <c r="F26148" s="148"/>
      <c r="G26148" s="149"/>
      <c r="H26148" s="148"/>
      <c r="I26148"/>
    </row>
    <row r="26149" spans="1:9" x14ac:dyDescent="0.25">
      <c r="A26149"/>
      <c r="B26149"/>
      <c r="C26149"/>
      <c r="D26149"/>
      <c r="E26149" s="148"/>
      <c r="F26149" s="148"/>
      <c r="G26149" s="149"/>
      <c r="H26149" s="148"/>
      <c r="I26149"/>
    </row>
    <row r="26150" spans="1:9" x14ac:dyDescent="0.25">
      <c r="A26150"/>
      <c r="B26150"/>
      <c r="C26150"/>
      <c r="D26150"/>
      <c r="E26150" s="148"/>
      <c r="F26150" s="148"/>
      <c r="G26150" s="149"/>
      <c r="H26150" s="148"/>
      <c r="I26150"/>
    </row>
    <row r="26151" spans="1:9" x14ac:dyDescent="0.25">
      <c r="A26151"/>
      <c r="B26151"/>
      <c r="C26151"/>
      <c r="D26151"/>
      <c r="E26151" s="148"/>
      <c r="F26151" s="148"/>
      <c r="G26151" s="149"/>
      <c r="H26151" s="148"/>
      <c r="I26151"/>
    </row>
    <row r="26152" spans="1:9" x14ac:dyDescent="0.25">
      <c r="A26152"/>
      <c r="B26152"/>
      <c r="C26152"/>
      <c r="D26152"/>
      <c r="E26152" s="148"/>
      <c r="F26152" s="148"/>
      <c r="G26152" s="149"/>
      <c r="H26152" s="148"/>
      <c r="I26152"/>
    </row>
    <row r="26153" spans="1:9" x14ac:dyDescent="0.25">
      <c r="A26153"/>
      <c r="B26153"/>
      <c r="C26153"/>
      <c r="D26153"/>
      <c r="E26153" s="148"/>
      <c r="F26153" s="148"/>
      <c r="G26153" s="149"/>
      <c r="H26153" s="148"/>
      <c r="I26153"/>
    </row>
    <row r="26154" spans="1:9" x14ac:dyDescent="0.25">
      <c r="A26154"/>
      <c r="B26154"/>
      <c r="C26154"/>
      <c r="D26154"/>
      <c r="E26154" s="148"/>
      <c r="F26154" s="148"/>
      <c r="G26154" s="149"/>
      <c r="H26154" s="148"/>
      <c r="I26154"/>
    </row>
    <row r="26155" spans="1:9" x14ac:dyDescent="0.25">
      <c r="A26155"/>
      <c r="B26155"/>
      <c r="C26155"/>
      <c r="D26155"/>
      <c r="E26155" s="148"/>
      <c r="F26155" s="148"/>
      <c r="G26155" s="149"/>
      <c r="H26155" s="148"/>
      <c r="I26155"/>
    </row>
    <row r="26156" spans="1:9" x14ac:dyDescent="0.25">
      <c r="A26156"/>
      <c r="B26156"/>
      <c r="C26156"/>
      <c r="D26156"/>
      <c r="E26156" s="148"/>
      <c r="F26156" s="148"/>
      <c r="G26156" s="149"/>
      <c r="H26156" s="148"/>
      <c r="I26156"/>
    </row>
    <row r="26157" spans="1:9" x14ac:dyDescent="0.25">
      <c r="A26157"/>
      <c r="B26157"/>
      <c r="C26157"/>
      <c r="D26157"/>
      <c r="E26157" s="148"/>
      <c r="F26157" s="148"/>
      <c r="G26157" s="149"/>
      <c r="H26157" s="148"/>
      <c r="I26157"/>
    </row>
    <row r="26158" spans="1:9" x14ac:dyDescent="0.25">
      <c r="A26158"/>
      <c r="B26158"/>
      <c r="C26158"/>
      <c r="D26158"/>
      <c r="E26158" s="148"/>
      <c r="F26158" s="148"/>
      <c r="G26158" s="149"/>
      <c r="H26158" s="148"/>
      <c r="I26158"/>
    </row>
    <row r="26159" spans="1:9" x14ac:dyDescent="0.25">
      <c r="A26159"/>
      <c r="B26159"/>
      <c r="C26159"/>
      <c r="D26159"/>
      <c r="E26159" s="148"/>
      <c r="F26159" s="148"/>
      <c r="G26159" s="149"/>
      <c r="H26159" s="148"/>
      <c r="I26159"/>
    </row>
    <row r="26160" spans="1:9" x14ac:dyDescent="0.25">
      <c r="A26160"/>
      <c r="B26160"/>
      <c r="C26160"/>
      <c r="D26160"/>
      <c r="E26160" s="148"/>
      <c r="F26160" s="148"/>
      <c r="G26160" s="149"/>
      <c r="H26160" s="148"/>
      <c r="I26160"/>
    </row>
    <row r="26161" spans="1:9" x14ac:dyDescent="0.25">
      <c r="A26161"/>
      <c r="B26161"/>
      <c r="C26161"/>
      <c r="D26161"/>
      <c r="E26161" s="148"/>
      <c r="F26161" s="148"/>
      <c r="G26161" s="149"/>
      <c r="H26161" s="148"/>
      <c r="I26161"/>
    </row>
    <row r="26162" spans="1:9" x14ac:dyDescent="0.25">
      <c r="A26162"/>
      <c r="B26162"/>
      <c r="C26162"/>
      <c r="D26162"/>
      <c r="E26162" s="148"/>
      <c r="F26162" s="148"/>
      <c r="G26162" s="149"/>
      <c r="H26162" s="148"/>
      <c r="I26162"/>
    </row>
    <row r="26163" spans="1:9" x14ac:dyDescent="0.25">
      <c r="A26163"/>
      <c r="B26163"/>
      <c r="C26163"/>
      <c r="D26163"/>
      <c r="E26163" s="148"/>
      <c r="F26163" s="148"/>
      <c r="G26163" s="149"/>
      <c r="H26163" s="148"/>
      <c r="I26163"/>
    </row>
    <row r="26164" spans="1:9" x14ac:dyDescent="0.25">
      <c r="A26164"/>
      <c r="B26164"/>
      <c r="C26164"/>
      <c r="D26164"/>
      <c r="E26164" s="148"/>
      <c r="F26164" s="148"/>
      <c r="G26164" s="149"/>
      <c r="H26164" s="148"/>
      <c r="I26164"/>
    </row>
    <row r="26165" spans="1:9" x14ac:dyDescent="0.25">
      <c r="A26165"/>
      <c r="B26165"/>
      <c r="C26165"/>
      <c r="D26165"/>
      <c r="E26165" s="148"/>
      <c r="F26165" s="148"/>
      <c r="G26165" s="149"/>
      <c r="H26165" s="148"/>
      <c r="I26165"/>
    </row>
    <row r="26166" spans="1:9" x14ac:dyDescent="0.25">
      <c r="A26166"/>
      <c r="B26166"/>
      <c r="C26166"/>
      <c r="D26166"/>
      <c r="E26166" s="148"/>
      <c r="F26166" s="148"/>
      <c r="G26166" s="149"/>
      <c r="H26166" s="148"/>
      <c r="I26166"/>
    </row>
    <row r="26167" spans="1:9" x14ac:dyDescent="0.25">
      <c r="A26167"/>
      <c r="B26167"/>
      <c r="C26167"/>
      <c r="D26167"/>
      <c r="E26167" s="148"/>
      <c r="F26167" s="148"/>
      <c r="G26167" s="149"/>
      <c r="H26167" s="148"/>
      <c r="I26167"/>
    </row>
    <row r="26168" spans="1:9" x14ac:dyDescent="0.25">
      <c r="A26168"/>
      <c r="B26168"/>
      <c r="C26168"/>
      <c r="D26168"/>
      <c r="E26168" s="148"/>
      <c r="F26168" s="148"/>
      <c r="G26168" s="149"/>
      <c r="H26168" s="148"/>
      <c r="I26168"/>
    </row>
    <row r="26169" spans="1:9" x14ac:dyDescent="0.25">
      <c r="A26169"/>
      <c r="B26169"/>
      <c r="C26169"/>
      <c r="D26169"/>
      <c r="E26169" s="148"/>
      <c r="F26169" s="148"/>
      <c r="G26169" s="149"/>
      <c r="H26169" s="148"/>
      <c r="I26169"/>
    </row>
    <row r="26170" spans="1:9" x14ac:dyDescent="0.25">
      <c r="A26170"/>
      <c r="B26170"/>
      <c r="C26170"/>
      <c r="D26170"/>
      <c r="E26170" s="148"/>
      <c r="F26170" s="148"/>
      <c r="G26170" s="149"/>
      <c r="H26170" s="148"/>
      <c r="I26170"/>
    </row>
    <row r="26171" spans="1:9" x14ac:dyDescent="0.25">
      <c r="A26171"/>
      <c r="B26171"/>
      <c r="C26171"/>
      <c r="D26171"/>
      <c r="E26171" s="148"/>
      <c r="F26171" s="148"/>
      <c r="G26171" s="149"/>
      <c r="H26171" s="148"/>
      <c r="I26171"/>
    </row>
    <row r="26172" spans="1:9" x14ac:dyDescent="0.25">
      <c r="A26172"/>
      <c r="B26172"/>
      <c r="C26172"/>
      <c r="D26172"/>
      <c r="E26172" s="148"/>
      <c r="F26172" s="148"/>
      <c r="G26172" s="149"/>
      <c r="H26172" s="148"/>
      <c r="I26172"/>
    </row>
    <row r="26173" spans="1:9" x14ac:dyDescent="0.25">
      <c r="A26173"/>
      <c r="B26173"/>
      <c r="C26173"/>
      <c r="D26173"/>
      <c r="E26173" s="148"/>
      <c r="F26173" s="148"/>
      <c r="G26173" s="149"/>
      <c r="H26173" s="148"/>
      <c r="I26173"/>
    </row>
    <row r="26174" spans="1:9" x14ac:dyDescent="0.25">
      <c r="A26174"/>
      <c r="B26174"/>
      <c r="C26174"/>
      <c r="D26174"/>
      <c r="E26174" s="148"/>
      <c r="F26174" s="148"/>
      <c r="G26174" s="149"/>
      <c r="H26174" s="148"/>
      <c r="I26174"/>
    </row>
    <row r="26175" spans="1:9" x14ac:dyDescent="0.25">
      <c r="A26175"/>
      <c r="B26175"/>
      <c r="C26175"/>
      <c r="D26175"/>
      <c r="E26175" s="148"/>
      <c r="F26175" s="148"/>
      <c r="G26175" s="149"/>
      <c r="H26175" s="148"/>
      <c r="I26175"/>
    </row>
    <row r="26176" spans="1:9" x14ac:dyDescent="0.25">
      <c r="A26176"/>
      <c r="B26176"/>
      <c r="C26176"/>
      <c r="D26176"/>
      <c r="E26176" s="148"/>
      <c r="F26176" s="148"/>
      <c r="G26176" s="149"/>
      <c r="H26176" s="148"/>
      <c r="I26176"/>
    </row>
    <row r="26177" spans="1:9" x14ac:dyDescent="0.25">
      <c r="A26177"/>
      <c r="B26177"/>
      <c r="C26177"/>
      <c r="D26177"/>
      <c r="E26177" s="148"/>
      <c r="F26177" s="148"/>
      <c r="G26177" s="149"/>
      <c r="H26177" s="148"/>
      <c r="I26177"/>
    </row>
    <row r="26178" spans="1:9" x14ac:dyDescent="0.25">
      <c r="A26178"/>
      <c r="B26178"/>
      <c r="C26178"/>
      <c r="D26178"/>
      <c r="E26178" s="148"/>
      <c r="F26178" s="148"/>
      <c r="G26178" s="149"/>
      <c r="H26178" s="148"/>
      <c r="I26178"/>
    </row>
    <row r="26179" spans="1:9" x14ac:dyDescent="0.25">
      <c r="A26179"/>
      <c r="B26179"/>
      <c r="C26179"/>
      <c r="D26179"/>
      <c r="E26179" s="148"/>
      <c r="F26179" s="148"/>
      <c r="G26179" s="149"/>
      <c r="H26179" s="148"/>
      <c r="I26179"/>
    </row>
    <row r="26180" spans="1:9" x14ac:dyDescent="0.25">
      <c r="A26180"/>
      <c r="B26180"/>
      <c r="C26180"/>
      <c r="D26180"/>
      <c r="E26180" s="148"/>
      <c r="F26180" s="148"/>
      <c r="G26180" s="149"/>
      <c r="H26180" s="148"/>
      <c r="I26180"/>
    </row>
    <row r="26181" spans="1:9" x14ac:dyDescent="0.25">
      <c r="A26181"/>
      <c r="B26181"/>
      <c r="C26181"/>
      <c r="D26181"/>
      <c r="E26181" s="148"/>
      <c r="F26181" s="148"/>
      <c r="G26181" s="149"/>
      <c r="H26181" s="148"/>
      <c r="I26181"/>
    </row>
    <row r="26182" spans="1:9" x14ac:dyDescent="0.25">
      <c r="A26182"/>
      <c r="B26182"/>
      <c r="C26182"/>
      <c r="D26182"/>
      <c r="E26182" s="148"/>
      <c r="F26182" s="148"/>
      <c r="G26182" s="149"/>
      <c r="H26182" s="148"/>
      <c r="I26182"/>
    </row>
    <row r="26183" spans="1:9" x14ac:dyDescent="0.25">
      <c r="A26183"/>
      <c r="B26183"/>
      <c r="C26183"/>
      <c r="D26183"/>
      <c r="E26183" s="148"/>
      <c r="F26183" s="148"/>
      <c r="G26183" s="149"/>
      <c r="H26183" s="148"/>
      <c r="I26183"/>
    </row>
    <row r="26184" spans="1:9" x14ac:dyDescent="0.25">
      <c r="A26184"/>
      <c r="B26184"/>
      <c r="C26184"/>
      <c r="D26184"/>
      <c r="E26184" s="148"/>
      <c r="F26184" s="148"/>
      <c r="G26184" s="149"/>
      <c r="H26184" s="148"/>
      <c r="I26184"/>
    </row>
    <row r="26185" spans="1:9" x14ac:dyDescent="0.25">
      <c r="A26185"/>
      <c r="B26185"/>
      <c r="C26185"/>
      <c r="D26185"/>
      <c r="E26185" s="148"/>
      <c r="F26185" s="148"/>
      <c r="G26185" s="149"/>
      <c r="H26185" s="148"/>
      <c r="I26185"/>
    </row>
    <row r="26186" spans="1:9" x14ac:dyDescent="0.25">
      <c r="A26186"/>
      <c r="B26186"/>
      <c r="C26186"/>
      <c r="D26186"/>
      <c r="E26186" s="148"/>
      <c r="F26186" s="148"/>
      <c r="G26186" s="149"/>
      <c r="H26186" s="148"/>
      <c r="I26186"/>
    </row>
    <row r="26187" spans="1:9" x14ac:dyDescent="0.25">
      <c r="A26187"/>
      <c r="B26187"/>
      <c r="C26187"/>
      <c r="D26187"/>
      <c r="E26187" s="148"/>
      <c r="F26187" s="148"/>
      <c r="G26187" s="149"/>
      <c r="H26187" s="148"/>
      <c r="I26187"/>
    </row>
    <row r="26188" spans="1:9" x14ac:dyDescent="0.25">
      <c r="A26188"/>
      <c r="B26188"/>
      <c r="C26188"/>
      <c r="D26188"/>
      <c r="E26188" s="148"/>
      <c r="F26188" s="148"/>
      <c r="G26188" s="149"/>
      <c r="H26188" s="148"/>
      <c r="I26188"/>
    </row>
    <row r="26189" spans="1:9" x14ac:dyDescent="0.25">
      <c r="A26189"/>
      <c r="B26189"/>
      <c r="C26189"/>
      <c r="D26189"/>
      <c r="E26189" s="148"/>
      <c r="F26189" s="148"/>
      <c r="G26189" s="149"/>
      <c r="H26189" s="148"/>
      <c r="I26189"/>
    </row>
    <row r="26190" spans="1:9" x14ac:dyDescent="0.25">
      <c r="A26190"/>
      <c r="B26190"/>
      <c r="C26190"/>
      <c r="D26190"/>
      <c r="E26190" s="148"/>
      <c r="F26190" s="148"/>
      <c r="G26190" s="149"/>
      <c r="H26190" s="148"/>
      <c r="I26190"/>
    </row>
    <row r="26191" spans="1:9" x14ac:dyDescent="0.25">
      <c r="A26191"/>
      <c r="B26191"/>
      <c r="C26191"/>
      <c r="D26191"/>
      <c r="E26191" s="148"/>
      <c r="F26191" s="148"/>
      <c r="G26191" s="149"/>
      <c r="H26191" s="148"/>
      <c r="I26191"/>
    </row>
    <row r="26192" spans="1:9" x14ac:dyDescent="0.25">
      <c r="A26192"/>
      <c r="B26192"/>
      <c r="C26192"/>
      <c r="D26192"/>
      <c r="E26192" s="148"/>
      <c r="F26192" s="148"/>
      <c r="G26192" s="149"/>
      <c r="H26192" s="148"/>
      <c r="I26192"/>
    </row>
    <row r="26193" spans="1:9" x14ac:dyDescent="0.25">
      <c r="A26193"/>
      <c r="B26193"/>
      <c r="C26193"/>
      <c r="D26193"/>
      <c r="E26193" s="148"/>
      <c r="F26193" s="148"/>
      <c r="G26193" s="149"/>
      <c r="H26193" s="148"/>
      <c r="I26193"/>
    </row>
    <row r="26194" spans="1:9" x14ac:dyDescent="0.25">
      <c r="A26194"/>
      <c r="B26194"/>
      <c r="C26194"/>
      <c r="D26194"/>
      <c r="E26194" s="148"/>
      <c r="F26194" s="148"/>
      <c r="G26194" s="149"/>
      <c r="H26194" s="148"/>
      <c r="I26194"/>
    </row>
    <row r="26195" spans="1:9" x14ac:dyDescent="0.25">
      <c r="A26195"/>
      <c r="B26195"/>
      <c r="C26195"/>
      <c r="D26195"/>
      <c r="E26195" s="148"/>
      <c r="F26195" s="148"/>
      <c r="G26195" s="149"/>
      <c r="H26195" s="148"/>
      <c r="I26195"/>
    </row>
    <row r="26196" spans="1:9" x14ac:dyDescent="0.25">
      <c r="A26196"/>
      <c r="B26196"/>
      <c r="C26196"/>
      <c r="D26196"/>
      <c r="E26196" s="148"/>
      <c r="F26196" s="148"/>
      <c r="G26196" s="149"/>
      <c r="H26196" s="148"/>
      <c r="I26196"/>
    </row>
    <row r="26197" spans="1:9" x14ac:dyDescent="0.25">
      <c r="A26197"/>
      <c r="B26197"/>
      <c r="C26197"/>
      <c r="D26197"/>
      <c r="E26197" s="148"/>
      <c r="F26197" s="148"/>
      <c r="G26197" s="149"/>
      <c r="H26197" s="148"/>
      <c r="I26197"/>
    </row>
    <row r="26198" spans="1:9" x14ac:dyDescent="0.25">
      <c r="A26198"/>
      <c r="B26198"/>
      <c r="C26198"/>
      <c r="D26198"/>
      <c r="E26198" s="148"/>
      <c r="F26198" s="148"/>
      <c r="G26198" s="149"/>
      <c r="H26198" s="148"/>
      <c r="I26198"/>
    </row>
    <row r="26199" spans="1:9" x14ac:dyDescent="0.25">
      <c r="A26199"/>
      <c r="B26199"/>
      <c r="C26199"/>
      <c r="D26199"/>
      <c r="E26199" s="148"/>
      <c r="F26199" s="148"/>
      <c r="G26199" s="149"/>
      <c r="H26199" s="148"/>
      <c r="I26199"/>
    </row>
    <row r="26200" spans="1:9" x14ac:dyDescent="0.25">
      <c r="A26200"/>
      <c r="B26200"/>
      <c r="C26200"/>
      <c r="D26200"/>
      <c r="E26200" s="148"/>
      <c r="F26200" s="148"/>
      <c r="G26200" s="149"/>
      <c r="H26200" s="148"/>
      <c r="I26200"/>
    </row>
    <row r="26201" spans="1:9" x14ac:dyDescent="0.25">
      <c r="A26201"/>
      <c r="B26201"/>
      <c r="C26201"/>
      <c r="D26201"/>
      <c r="E26201" s="148"/>
      <c r="F26201" s="148"/>
      <c r="G26201" s="149"/>
      <c r="H26201" s="148"/>
      <c r="I26201"/>
    </row>
    <row r="26202" spans="1:9" x14ac:dyDescent="0.25">
      <c r="A26202"/>
      <c r="B26202"/>
      <c r="C26202"/>
      <c r="D26202"/>
      <c r="E26202" s="148"/>
      <c r="F26202" s="148"/>
      <c r="G26202" s="149"/>
      <c r="H26202" s="148"/>
      <c r="I26202"/>
    </row>
    <row r="26203" spans="1:9" x14ac:dyDescent="0.25">
      <c r="A26203"/>
      <c r="B26203"/>
      <c r="C26203"/>
      <c r="D26203"/>
      <c r="E26203" s="148"/>
      <c r="F26203" s="148"/>
      <c r="G26203" s="149"/>
      <c r="H26203" s="148"/>
      <c r="I26203"/>
    </row>
    <row r="26204" spans="1:9" x14ac:dyDescent="0.25">
      <c r="A26204"/>
      <c r="B26204"/>
      <c r="C26204"/>
      <c r="D26204"/>
      <c r="E26204" s="148"/>
      <c r="F26204" s="148"/>
      <c r="G26204" s="149"/>
      <c r="H26204" s="148"/>
      <c r="I26204"/>
    </row>
    <row r="26205" spans="1:9" x14ac:dyDescent="0.25">
      <c r="A26205"/>
      <c r="B26205"/>
      <c r="C26205"/>
      <c r="D26205"/>
      <c r="E26205" s="148"/>
      <c r="F26205" s="148"/>
      <c r="G26205" s="149"/>
      <c r="H26205" s="148"/>
      <c r="I26205"/>
    </row>
    <row r="26206" spans="1:9" x14ac:dyDescent="0.25">
      <c r="A26206"/>
      <c r="B26206"/>
      <c r="C26206"/>
      <c r="D26206"/>
      <c r="E26206" s="148"/>
      <c r="F26206" s="148"/>
      <c r="G26206" s="149"/>
      <c r="H26206" s="148"/>
      <c r="I26206"/>
    </row>
    <row r="26207" spans="1:9" x14ac:dyDescent="0.25">
      <c r="A26207"/>
      <c r="B26207"/>
      <c r="C26207"/>
      <c r="D26207"/>
      <c r="E26207" s="148"/>
      <c r="F26207" s="148"/>
      <c r="G26207" s="149"/>
      <c r="H26207" s="148"/>
      <c r="I26207"/>
    </row>
    <row r="26208" spans="1:9" x14ac:dyDescent="0.25">
      <c r="A26208"/>
      <c r="B26208"/>
      <c r="C26208"/>
      <c r="D26208"/>
      <c r="E26208" s="148"/>
      <c r="F26208" s="148"/>
      <c r="G26208" s="149"/>
      <c r="H26208" s="148"/>
      <c r="I26208"/>
    </row>
    <row r="26209" spans="1:9" x14ac:dyDescent="0.25">
      <c r="A26209"/>
      <c r="B26209"/>
      <c r="C26209"/>
      <c r="D26209"/>
      <c r="E26209" s="148"/>
      <c r="F26209" s="148"/>
      <c r="G26209" s="149"/>
      <c r="H26209" s="148"/>
      <c r="I26209"/>
    </row>
    <row r="26210" spans="1:9" x14ac:dyDescent="0.25">
      <c r="A26210"/>
      <c r="B26210"/>
      <c r="C26210"/>
      <c r="D26210"/>
      <c r="E26210" s="148"/>
      <c r="F26210" s="148"/>
      <c r="G26210" s="149"/>
      <c r="H26210" s="148"/>
      <c r="I26210"/>
    </row>
    <row r="26211" spans="1:9" x14ac:dyDescent="0.25">
      <c r="A26211"/>
      <c r="B26211"/>
      <c r="C26211"/>
      <c r="D26211"/>
      <c r="E26211" s="148"/>
      <c r="F26211" s="148"/>
      <c r="G26211" s="149"/>
      <c r="H26211" s="148"/>
      <c r="I26211"/>
    </row>
    <row r="26212" spans="1:9" x14ac:dyDescent="0.25">
      <c r="A26212"/>
      <c r="B26212"/>
      <c r="C26212"/>
      <c r="D26212"/>
      <c r="E26212" s="148"/>
      <c r="F26212" s="148"/>
      <c r="G26212" s="149"/>
      <c r="H26212" s="148"/>
      <c r="I26212"/>
    </row>
    <row r="26213" spans="1:9" x14ac:dyDescent="0.25">
      <c r="A26213"/>
      <c r="B26213"/>
      <c r="C26213"/>
      <c r="D26213"/>
      <c r="E26213" s="148"/>
      <c r="F26213" s="148"/>
      <c r="G26213" s="149"/>
      <c r="H26213" s="148"/>
      <c r="I26213"/>
    </row>
    <row r="26214" spans="1:9" x14ac:dyDescent="0.25">
      <c r="A26214"/>
      <c r="B26214"/>
      <c r="C26214"/>
      <c r="D26214"/>
      <c r="E26214" s="148"/>
      <c r="F26214" s="148"/>
      <c r="G26214" s="149"/>
      <c r="H26214" s="148"/>
      <c r="I26214"/>
    </row>
    <row r="26215" spans="1:9" x14ac:dyDescent="0.25">
      <c r="A26215"/>
      <c r="B26215"/>
      <c r="C26215"/>
      <c r="D26215"/>
      <c r="E26215" s="148"/>
      <c r="F26215" s="148"/>
      <c r="G26215" s="149"/>
      <c r="H26215" s="148"/>
      <c r="I26215"/>
    </row>
    <row r="26216" spans="1:9" x14ac:dyDescent="0.25">
      <c r="A26216"/>
      <c r="B26216"/>
      <c r="C26216"/>
      <c r="D26216"/>
      <c r="E26216" s="148"/>
      <c r="F26216" s="148"/>
      <c r="G26216" s="149"/>
      <c r="H26216" s="148"/>
      <c r="I26216"/>
    </row>
    <row r="26217" spans="1:9" x14ac:dyDescent="0.25">
      <c r="A26217"/>
      <c r="B26217"/>
      <c r="C26217"/>
      <c r="D26217"/>
      <c r="E26217" s="148"/>
      <c r="F26217" s="148"/>
      <c r="G26217" s="149"/>
      <c r="H26217" s="148"/>
      <c r="I26217"/>
    </row>
    <row r="26218" spans="1:9" x14ac:dyDescent="0.25">
      <c r="A26218"/>
      <c r="B26218"/>
      <c r="C26218"/>
      <c r="D26218"/>
      <c r="E26218" s="148"/>
      <c r="F26218" s="148"/>
      <c r="G26218" s="149"/>
      <c r="H26218" s="148"/>
      <c r="I26218"/>
    </row>
    <row r="26219" spans="1:9" x14ac:dyDescent="0.25">
      <c r="A26219"/>
      <c r="B26219"/>
      <c r="C26219"/>
      <c r="D26219"/>
      <c r="E26219" s="148"/>
      <c r="F26219" s="148"/>
      <c r="G26219" s="149"/>
      <c r="H26219" s="148"/>
      <c r="I26219"/>
    </row>
    <row r="26220" spans="1:9" x14ac:dyDescent="0.25">
      <c r="A26220"/>
      <c r="B26220"/>
      <c r="C26220"/>
      <c r="D26220"/>
      <c r="E26220" s="148"/>
      <c r="F26220" s="148"/>
      <c r="G26220" s="149"/>
      <c r="H26220" s="148"/>
      <c r="I26220"/>
    </row>
    <row r="26221" spans="1:9" x14ac:dyDescent="0.25">
      <c r="A26221"/>
      <c r="B26221"/>
      <c r="C26221"/>
      <c r="D26221"/>
      <c r="E26221" s="148"/>
      <c r="F26221" s="148"/>
      <c r="G26221" s="149"/>
      <c r="H26221" s="148"/>
      <c r="I26221"/>
    </row>
    <row r="26222" spans="1:9" x14ac:dyDescent="0.25">
      <c r="A26222"/>
      <c r="B26222"/>
      <c r="C26222"/>
      <c r="D26222"/>
      <c r="E26222" s="148"/>
      <c r="F26222" s="148"/>
      <c r="G26222" s="149"/>
      <c r="H26222" s="148"/>
      <c r="I26222"/>
    </row>
    <row r="26223" spans="1:9" x14ac:dyDescent="0.25">
      <c r="A26223"/>
      <c r="B26223"/>
      <c r="C26223"/>
      <c r="D26223"/>
      <c r="E26223" s="148"/>
      <c r="F26223" s="148"/>
      <c r="G26223" s="149"/>
      <c r="H26223" s="148"/>
      <c r="I26223"/>
    </row>
    <row r="26224" spans="1:9" x14ac:dyDescent="0.25">
      <c r="A26224"/>
      <c r="B26224"/>
      <c r="C26224"/>
      <c r="D26224"/>
      <c r="E26224" s="148"/>
      <c r="F26224" s="148"/>
      <c r="G26224" s="149"/>
      <c r="H26224" s="148"/>
      <c r="I26224"/>
    </row>
    <row r="26225" spans="1:9" x14ac:dyDescent="0.25">
      <c r="A26225"/>
      <c r="B26225"/>
      <c r="C26225"/>
      <c r="D26225"/>
      <c r="E26225" s="148"/>
      <c r="F26225" s="148"/>
      <c r="G26225" s="149"/>
      <c r="H26225" s="148"/>
      <c r="I26225"/>
    </row>
    <row r="26226" spans="1:9" x14ac:dyDescent="0.25">
      <c r="A26226"/>
      <c r="B26226"/>
      <c r="C26226"/>
      <c r="D26226"/>
      <c r="E26226" s="148"/>
      <c r="F26226" s="148"/>
      <c r="G26226" s="149"/>
      <c r="H26226" s="148"/>
      <c r="I26226"/>
    </row>
    <row r="26227" spans="1:9" x14ac:dyDescent="0.25">
      <c r="A26227"/>
      <c r="B26227"/>
      <c r="C26227"/>
      <c r="D26227"/>
      <c r="E26227" s="148"/>
      <c r="F26227" s="148"/>
      <c r="G26227" s="149"/>
      <c r="H26227" s="148"/>
      <c r="I26227"/>
    </row>
    <row r="26228" spans="1:9" x14ac:dyDescent="0.25">
      <c r="A26228"/>
      <c r="B26228"/>
      <c r="C26228"/>
      <c r="D26228"/>
      <c r="E26228" s="148"/>
      <c r="F26228" s="148"/>
      <c r="G26228" s="149"/>
      <c r="H26228" s="148"/>
      <c r="I26228"/>
    </row>
    <row r="26229" spans="1:9" x14ac:dyDescent="0.25">
      <c r="A26229"/>
      <c r="B26229"/>
      <c r="C26229"/>
      <c r="D26229"/>
      <c r="E26229" s="148"/>
      <c r="F26229" s="148"/>
      <c r="G26229" s="149"/>
      <c r="H26229" s="148"/>
      <c r="I26229"/>
    </row>
    <row r="26230" spans="1:9" x14ac:dyDescent="0.25">
      <c r="A26230"/>
      <c r="B26230"/>
      <c r="C26230"/>
      <c r="D26230"/>
      <c r="E26230" s="148"/>
      <c r="F26230" s="148"/>
      <c r="G26230" s="149"/>
      <c r="H26230" s="148"/>
      <c r="I26230"/>
    </row>
    <row r="26231" spans="1:9" x14ac:dyDescent="0.25">
      <c r="A26231"/>
      <c r="B26231"/>
      <c r="C26231"/>
      <c r="D26231"/>
      <c r="E26231" s="148"/>
      <c r="F26231" s="148"/>
      <c r="G26231" s="149"/>
      <c r="H26231" s="148"/>
      <c r="I26231"/>
    </row>
    <row r="26232" spans="1:9" x14ac:dyDescent="0.25">
      <c r="A26232"/>
      <c r="B26232"/>
      <c r="C26232"/>
      <c r="D26232"/>
      <c r="E26232" s="148"/>
      <c r="F26232" s="148"/>
      <c r="G26232" s="149"/>
      <c r="H26232" s="148"/>
      <c r="I26232"/>
    </row>
    <row r="26233" spans="1:9" x14ac:dyDescent="0.25">
      <c r="A26233"/>
      <c r="B26233"/>
      <c r="C26233"/>
      <c r="D26233"/>
      <c r="E26233" s="148"/>
      <c r="F26233" s="148"/>
      <c r="G26233" s="149"/>
      <c r="H26233" s="148"/>
      <c r="I26233"/>
    </row>
    <row r="26234" spans="1:9" x14ac:dyDescent="0.25">
      <c r="A26234"/>
      <c r="B26234"/>
      <c r="C26234"/>
      <c r="D26234"/>
      <c r="E26234" s="148"/>
      <c r="F26234" s="148"/>
      <c r="G26234" s="149"/>
      <c r="H26234" s="148"/>
      <c r="I26234"/>
    </row>
    <row r="26235" spans="1:9" x14ac:dyDescent="0.25">
      <c r="A26235"/>
      <c r="B26235"/>
      <c r="C26235"/>
      <c r="D26235"/>
      <c r="E26235" s="148"/>
      <c r="F26235" s="148"/>
      <c r="G26235" s="149"/>
      <c r="H26235" s="148"/>
      <c r="I26235"/>
    </row>
    <row r="26236" spans="1:9" x14ac:dyDescent="0.25">
      <c r="A26236"/>
      <c r="B26236"/>
      <c r="C26236"/>
      <c r="D26236"/>
      <c r="E26236" s="148"/>
      <c r="F26236" s="148"/>
      <c r="G26236" s="149"/>
      <c r="H26236" s="148"/>
      <c r="I26236"/>
    </row>
    <row r="26237" spans="1:9" x14ac:dyDescent="0.25">
      <c r="A26237"/>
      <c r="B26237"/>
      <c r="C26237"/>
      <c r="D26237"/>
      <c r="E26237" s="148"/>
      <c r="F26237" s="148"/>
      <c r="G26237" s="149"/>
      <c r="H26237" s="148"/>
      <c r="I26237"/>
    </row>
    <row r="26238" spans="1:9" x14ac:dyDescent="0.25">
      <c r="A26238"/>
      <c r="B26238"/>
      <c r="C26238"/>
      <c r="D26238"/>
      <c r="E26238" s="148"/>
      <c r="F26238" s="148"/>
      <c r="G26238" s="149"/>
      <c r="H26238" s="148"/>
      <c r="I26238"/>
    </row>
    <row r="26239" spans="1:9" x14ac:dyDescent="0.25">
      <c r="A26239"/>
      <c r="B26239"/>
      <c r="C26239"/>
      <c r="D26239"/>
      <c r="E26239" s="148"/>
      <c r="F26239" s="148"/>
      <c r="G26239" s="149"/>
      <c r="H26239" s="148"/>
      <c r="I26239"/>
    </row>
    <row r="26240" spans="1:9" x14ac:dyDescent="0.25">
      <c r="A26240"/>
      <c r="B26240"/>
      <c r="C26240"/>
      <c r="D26240"/>
      <c r="E26240" s="148"/>
      <c r="F26240" s="148"/>
      <c r="G26240" s="149"/>
      <c r="H26240" s="148"/>
      <c r="I26240"/>
    </row>
    <row r="26241" spans="1:9" x14ac:dyDescent="0.25">
      <c r="A26241"/>
      <c r="B26241"/>
      <c r="C26241"/>
      <c r="D26241"/>
      <c r="E26241" s="148"/>
      <c r="F26241" s="148"/>
      <c r="G26241" s="149"/>
      <c r="H26241" s="148"/>
      <c r="I26241"/>
    </row>
    <row r="26242" spans="1:9" x14ac:dyDescent="0.25">
      <c r="A26242"/>
      <c r="B26242"/>
      <c r="C26242"/>
      <c r="D26242"/>
      <c r="E26242" s="148"/>
      <c r="F26242" s="148"/>
      <c r="G26242" s="149"/>
      <c r="H26242" s="148"/>
      <c r="I26242"/>
    </row>
    <row r="26243" spans="1:9" x14ac:dyDescent="0.25">
      <c r="A26243"/>
      <c r="B26243"/>
      <c r="C26243"/>
      <c r="D26243"/>
      <c r="E26243" s="148"/>
      <c r="F26243" s="148"/>
      <c r="G26243" s="149"/>
      <c r="H26243" s="148"/>
      <c r="I26243"/>
    </row>
    <row r="26244" spans="1:9" x14ac:dyDescent="0.25">
      <c r="A26244"/>
      <c r="B26244"/>
      <c r="C26244"/>
      <c r="D26244"/>
      <c r="E26244" s="148"/>
      <c r="F26244" s="148"/>
      <c r="G26244" s="149"/>
      <c r="H26244" s="148"/>
      <c r="I26244"/>
    </row>
    <row r="26245" spans="1:9" x14ac:dyDescent="0.25">
      <c r="A26245"/>
      <c r="B26245"/>
      <c r="C26245"/>
      <c r="D26245"/>
      <c r="E26245" s="148"/>
      <c r="F26245" s="148"/>
      <c r="G26245" s="149"/>
      <c r="H26245" s="148"/>
      <c r="I26245"/>
    </row>
    <row r="26246" spans="1:9" x14ac:dyDescent="0.25">
      <c r="A26246"/>
      <c r="B26246"/>
      <c r="C26246"/>
      <c r="D26246"/>
      <c r="E26246" s="148"/>
      <c r="F26246" s="148"/>
      <c r="G26246" s="149"/>
      <c r="H26246" s="148"/>
      <c r="I26246"/>
    </row>
    <row r="26247" spans="1:9" x14ac:dyDescent="0.25">
      <c r="A26247"/>
      <c r="B26247"/>
      <c r="C26247"/>
      <c r="D26247"/>
      <c r="E26247" s="148"/>
      <c r="F26247" s="148"/>
      <c r="G26247" s="149"/>
      <c r="H26247" s="148"/>
      <c r="I26247"/>
    </row>
    <row r="26248" spans="1:9" x14ac:dyDescent="0.25">
      <c r="A26248"/>
      <c r="B26248"/>
      <c r="C26248"/>
      <c r="D26248"/>
      <c r="E26248" s="148"/>
      <c r="F26248" s="148"/>
      <c r="G26248" s="149"/>
      <c r="H26248" s="148"/>
      <c r="I26248"/>
    </row>
    <row r="26249" spans="1:9" x14ac:dyDescent="0.25">
      <c r="A26249"/>
      <c r="B26249"/>
      <c r="C26249"/>
      <c r="D26249"/>
      <c r="E26249" s="148"/>
      <c r="F26249" s="148"/>
      <c r="G26249" s="149"/>
      <c r="H26249" s="148"/>
      <c r="I26249"/>
    </row>
    <row r="26250" spans="1:9" x14ac:dyDescent="0.25">
      <c r="A26250"/>
      <c r="B26250"/>
      <c r="C26250"/>
      <c r="D26250"/>
      <c r="E26250" s="148"/>
      <c r="F26250" s="148"/>
      <c r="G26250" s="149"/>
      <c r="H26250" s="148"/>
      <c r="I26250"/>
    </row>
    <row r="26251" spans="1:9" x14ac:dyDescent="0.25">
      <c r="A26251"/>
      <c r="B26251"/>
      <c r="C26251"/>
      <c r="D26251"/>
      <c r="E26251" s="148"/>
      <c r="F26251" s="148"/>
      <c r="G26251" s="149"/>
      <c r="H26251" s="148"/>
      <c r="I26251"/>
    </row>
    <row r="26252" spans="1:9" x14ac:dyDescent="0.25">
      <c r="A26252"/>
      <c r="B26252"/>
      <c r="C26252"/>
      <c r="D26252"/>
      <c r="E26252" s="148"/>
      <c r="F26252" s="148"/>
      <c r="G26252" s="149"/>
      <c r="H26252" s="148"/>
      <c r="I26252"/>
    </row>
    <row r="26253" spans="1:9" x14ac:dyDescent="0.25">
      <c r="A26253"/>
      <c r="B26253"/>
      <c r="C26253"/>
      <c r="D26253"/>
      <c r="E26253" s="148"/>
      <c r="F26253" s="148"/>
      <c r="G26253" s="149"/>
      <c r="H26253" s="148"/>
      <c r="I26253"/>
    </row>
    <row r="26254" spans="1:9" x14ac:dyDescent="0.25">
      <c r="A26254"/>
      <c r="B26254"/>
      <c r="C26254"/>
      <c r="D26254"/>
      <c r="E26254" s="148"/>
      <c r="F26254" s="148"/>
      <c r="G26254" s="149"/>
      <c r="H26254" s="148"/>
      <c r="I26254"/>
    </row>
    <row r="26255" spans="1:9" x14ac:dyDescent="0.25">
      <c r="A26255"/>
      <c r="B26255"/>
      <c r="C26255"/>
      <c r="D26255"/>
      <c r="E26255" s="148"/>
      <c r="F26255" s="148"/>
      <c r="G26255" s="149"/>
      <c r="H26255" s="148"/>
      <c r="I26255"/>
    </row>
    <row r="26256" spans="1:9" x14ac:dyDescent="0.25">
      <c r="A26256"/>
      <c r="B26256"/>
      <c r="C26256"/>
      <c r="D26256"/>
      <c r="E26256" s="148"/>
      <c r="F26256" s="148"/>
      <c r="G26256" s="149"/>
      <c r="H26256" s="148"/>
      <c r="I26256"/>
    </row>
    <row r="26257" spans="1:9" x14ac:dyDescent="0.25">
      <c r="A26257"/>
      <c r="B26257"/>
      <c r="C26257"/>
      <c r="D26257"/>
      <c r="E26257" s="148"/>
      <c r="F26257" s="148"/>
      <c r="G26257" s="149"/>
      <c r="H26257" s="148"/>
      <c r="I26257"/>
    </row>
    <row r="26258" spans="1:9" x14ac:dyDescent="0.25">
      <c r="A26258"/>
      <c r="B26258"/>
      <c r="C26258"/>
      <c r="D26258"/>
      <c r="E26258" s="148"/>
      <c r="F26258" s="148"/>
      <c r="G26258" s="149"/>
      <c r="H26258" s="148"/>
      <c r="I26258"/>
    </row>
    <row r="26259" spans="1:9" x14ac:dyDescent="0.25">
      <c r="A26259"/>
      <c r="B26259"/>
      <c r="C26259"/>
      <c r="D26259"/>
      <c r="E26259" s="148"/>
      <c r="F26259" s="148"/>
      <c r="G26259" s="149"/>
      <c r="H26259" s="148"/>
      <c r="I26259"/>
    </row>
    <row r="26260" spans="1:9" x14ac:dyDescent="0.25">
      <c r="A26260"/>
      <c r="B26260"/>
      <c r="C26260"/>
      <c r="D26260"/>
      <c r="E26260" s="148"/>
      <c r="F26260" s="148"/>
      <c r="G26260" s="149"/>
      <c r="H26260" s="148"/>
      <c r="I26260"/>
    </row>
    <row r="26261" spans="1:9" x14ac:dyDescent="0.25">
      <c r="A26261"/>
      <c r="B26261"/>
      <c r="C26261"/>
      <c r="D26261"/>
      <c r="E26261" s="148"/>
      <c r="F26261" s="148"/>
      <c r="G26261" s="149"/>
      <c r="H26261" s="148"/>
      <c r="I26261"/>
    </row>
    <row r="26262" spans="1:9" x14ac:dyDescent="0.25">
      <c r="A26262"/>
      <c r="B26262"/>
      <c r="C26262"/>
      <c r="D26262"/>
      <c r="E26262" s="148"/>
      <c r="F26262" s="148"/>
      <c r="G26262" s="149"/>
      <c r="H26262" s="148"/>
      <c r="I26262"/>
    </row>
    <row r="26263" spans="1:9" x14ac:dyDescent="0.25">
      <c r="A26263"/>
      <c r="B26263"/>
      <c r="C26263"/>
      <c r="D26263"/>
      <c r="E26263" s="148"/>
      <c r="F26263" s="148"/>
      <c r="G26263" s="149"/>
      <c r="H26263" s="148"/>
      <c r="I26263"/>
    </row>
    <row r="26264" spans="1:9" x14ac:dyDescent="0.25">
      <c r="A26264"/>
      <c r="B26264"/>
      <c r="C26264"/>
      <c r="D26264"/>
      <c r="E26264" s="148"/>
      <c r="F26264" s="148"/>
      <c r="G26264" s="149"/>
      <c r="H26264" s="148"/>
      <c r="I26264"/>
    </row>
    <row r="26265" spans="1:9" x14ac:dyDescent="0.25">
      <c r="A26265"/>
      <c r="B26265"/>
      <c r="C26265"/>
      <c r="D26265"/>
      <c r="E26265" s="148"/>
      <c r="F26265" s="148"/>
      <c r="G26265" s="149"/>
      <c r="H26265" s="148"/>
      <c r="I26265"/>
    </row>
    <row r="26266" spans="1:9" x14ac:dyDescent="0.25">
      <c r="A26266"/>
      <c r="B26266"/>
      <c r="C26266"/>
      <c r="D26266"/>
      <c r="E26266" s="148"/>
      <c r="F26266" s="148"/>
      <c r="G26266" s="149"/>
      <c r="H26266" s="148"/>
      <c r="I26266"/>
    </row>
    <row r="26267" spans="1:9" x14ac:dyDescent="0.25">
      <c r="A26267"/>
      <c r="B26267"/>
      <c r="C26267"/>
      <c r="D26267"/>
      <c r="E26267" s="148"/>
      <c r="F26267" s="148"/>
      <c r="G26267" s="149"/>
      <c r="H26267" s="148"/>
      <c r="I26267"/>
    </row>
    <row r="26268" spans="1:9" x14ac:dyDescent="0.25">
      <c r="A26268"/>
      <c r="B26268"/>
      <c r="C26268"/>
      <c r="D26268"/>
      <c r="E26268" s="148"/>
      <c r="F26268" s="148"/>
      <c r="G26268" s="149"/>
      <c r="H26268" s="148"/>
      <c r="I26268"/>
    </row>
    <row r="26269" spans="1:9" x14ac:dyDescent="0.25">
      <c r="A26269"/>
      <c r="B26269"/>
      <c r="C26269"/>
      <c r="D26269"/>
      <c r="E26269" s="148"/>
      <c r="F26269" s="148"/>
      <c r="G26269" s="149"/>
      <c r="H26269" s="148"/>
      <c r="I26269"/>
    </row>
    <row r="26270" spans="1:9" x14ac:dyDescent="0.25">
      <c r="A26270"/>
      <c r="B26270"/>
      <c r="C26270"/>
      <c r="D26270"/>
      <c r="E26270" s="148"/>
      <c r="F26270" s="148"/>
      <c r="G26270" s="149"/>
      <c r="H26270" s="148"/>
      <c r="I26270"/>
    </row>
    <row r="26271" spans="1:9" x14ac:dyDescent="0.25">
      <c r="A26271"/>
      <c r="B26271"/>
      <c r="C26271"/>
      <c r="D26271"/>
      <c r="E26271" s="148"/>
      <c r="F26271" s="148"/>
      <c r="G26271" s="149"/>
      <c r="H26271" s="148"/>
      <c r="I26271"/>
    </row>
    <row r="26272" spans="1:9" x14ac:dyDescent="0.25">
      <c r="A26272"/>
      <c r="B26272"/>
      <c r="C26272"/>
      <c r="D26272"/>
      <c r="E26272" s="148"/>
      <c r="F26272" s="148"/>
      <c r="G26272" s="149"/>
      <c r="H26272" s="148"/>
      <c r="I26272"/>
    </row>
    <row r="26273" spans="1:9" x14ac:dyDescent="0.25">
      <c r="A26273"/>
      <c r="B26273"/>
      <c r="C26273"/>
      <c r="D26273"/>
      <c r="E26273" s="148"/>
      <c r="F26273" s="148"/>
      <c r="G26273" s="149"/>
      <c r="H26273" s="148"/>
      <c r="I26273"/>
    </row>
    <row r="26274" spans="1:9" x14ac:dyDescent="0.25">
      <c r="A26274"/>
      <c r="B26274"/>
      <c r="C26274"/>
      <c r="D26274"/>
      <c r="E26274" s="148"/>
      <c r="F26274" s="148"/>
      <c r="G26274" s="149"/>
      <c r="H26274" s="148"/>
      <c r="I26274"/>
    </row>
    <row r="26275" spans="1:9" x14ac:dyDescent="0.25">
      <c r="A26275"/>
      <c r="B26275"/>
      <c r="C26275"/>
      <c r="D26275"/>
      <c r="E26275" s="148"/>
      <c r="F26275" s="148"/>
      <c r="G26275" s="149"/>
      <c r="H26275" s="148"/>
      <c r="I26275"/>
    </row>
    <row r="26276" spans="1:9" x14ac:dyDescent="0.25">
      <c r="A26276"/>
      <c r="B26276"/>
      <c r="C26276"/>
      <c r="D26276"/>
      <c r="E26276" s="148"/>
      <c r="F26276" s="148"/>
      <c r="G26276" s="149"/>
      <c r="H26276" s="148"/>
      <c r="I26276"/>
    </row>
    <row r="26277" spans="1:9" x14ac:dyDescent="0.25">
      <c r="A26277"/>
      <c r="B26277"/>
      <c r="C26277"/>
      <c r="D26277"/>
      <c r="E26277" s="148"/>
      <c r="F26277" s="148"/>
      <c r="G26277" s="149"/>
      <c r="H26277" s="148"/>
      <c r="I26277"/>
    </row>
    <row r="26278" spans="1:9" x14ac:dyDescent="0.25">
      <c r="A26278"/>
      <c r="B26278"/>
      <c r="C26278"/>
      <c r="D26278"/>
      <c r="E26278" s="148"/>
      <c r="F26278" s="148"/>
      <c r="G26278" s="149"/>
      <c r="H26278" s="148"/>
      <c r="I26278"/>
    </row>
    <row r="26279" spans="1:9" x14ac:dyDescent="0.25">
      <c r="A26279"/>
      <c r="B26279"/>
      <c r="C26279"/>
      <c r="D26279"/>
      <c r="E26279" s="148"/>
      <c r="F26279" s="148"/>
      <c r="G26279" s="149"/>
      <c r="H26279" s="148"/>
      <c r="I26279"/>
    </row>
    <row r="26280" spans="1:9" x14ac:dyDescent="0.25">
      <c r="A26280"/>
      <c r="B26280"/>
      <c r="C26280"/>
      <c r="D26280"/>
      <c r="E26280" s="148"/>
      <c r="F26280" s="148"/>
      <c r="G26280" s="149"/>
      <c r="H26280" s="148"/>
      <c r="I26280"/>
    </row>
    <row r="26281" spans="1:9" x14ac:dyDescent="0.25">
      <c r="A26281"/>
      <c r="B26281"/>
      <c r="C26281"/>
      <c r="D26281"/>
      <c r="E26281" s="148"/>
      <c r="F26281" s="148"/>
      <c r="G26281" s="149"/>
      <c r="H26281" s="148"/>
      <c r="I26281"/>
    </row>
    <row r="26282" spans="1:9" x14ac:dyDescent="0.25">
      <c r="A26282"/>
      <c r="B26282"/>
      <c r="C26282"/>
      <c r="D26282"/>
      <c r="E26282" s="148"/>
      <c r="F26282" s="148"/>
      <c r="G26282" s="149"/>
      <c r="H26282" s="148"/>
      <c r="I26282"/>
    </row>
    <row r="26283" spans="1:9" x14ac:dyDescent="0.25">
      <c r="A26283"/>
      <c r="B26283"/>
      <c r="C26283"/>
      <c r="D26283"/>
      <c r="E26283" s="148"/>
      <c r="F26283" s="148"/>
      <c r="G26283" s="149"/>
      <c r="H26283" s="148"/>
      <c r="I26283"/>
    </row>
    <row r="26284" spans="1:9" x14ac:dyDescent="0.25">
      <c r="A26284"/>
      <c r="B26284"/>
      <c r="C26284"/>
      <c r="D26284"/>
      <c r="E26284" s="148"/>
      <c r="F26284" s="148"/>
      <c r="G26284" s="149"/>
      <c r="H26284" s="148"/>
      <c r="I26284"/>
    </row>
    <row r="26285" spans="1:9" x14ac:dyDescent="0.25">
      <c r="A26285"/>
      <c r="B26285"/>
      <c r="C26285"/>
      <c r="D26285"/>
      <c r="E26285" s="148"/>
      <c r="F26285" s="148"/>
      <c r="G26285" s="149"/>
      <c r="H26285" s="148"/>
      <c r="I26285"/>
    </row>
    <row r="26286" spans="1:9" x14ac:dyDescent="0.25">
      <c r="A26286"/>
      <c r="B26286"/>
      <c r="C26286"/>
      <c r="D26286"/>
      <c r="E26286" s="148"/>
      <c r="F26286" s="148"/>
      <c r="G26286" s="149"/>
      <c r="H26286" s="148"/>
      <c r="I26286"/>
    </row>
    <row r="26287" spans="1:9" x14ac:dyDescent="0.25">
      <c r="A26287"/>
      <c r="B26287"/>
      <c r="C26287"/>
      <c r="D26287"/>
      <c r="E26287" s="148"/>
      <c r="F26287" s="148"/>
      <c r="G26287" s="149"/>
      <c r="H26287" s="148"/>
      <c r="I26287"/>
    </row>
    <row r="26288" spans="1:9" x14ac:dyDescent="0.25">
      <c r="A26288"/>
      <c r="B26288"/>
      <c r="C26288"/>
      <c r="D26288"/>
      <c r="E26288" s="148"/>
      <c r="F26288" s="148"/>
      <c r="G26288" s="149"/>
      <c r="H26288" s="148"/>
      <c r="I26288"/>
    </row>
    <row r="26289" spans="1:9" x14ac:dyDescent="0.25">
      <c r="A26289"/>
      <c r="B26289"/>
      <c r="C26289"/>
      <c r="D26289"/>
      <c r="E26289" s="148"/>
      <c r="F26289" s="148"/>
      <c r="G26289" s="149"/>
      <c r="H26289" s="148"/>
      <c r="I26289"/>
    </row>
    <row r="26290" spans="1:9" x14ac:dyDescent="0.25">
      <c r="A26290"/>
      <c r="B26290"/>
      <c r="C26290"/>
      <c r="D26290"/>
      <c r="E26290" s="148"/>
      <c r="F26290" s="148"/>
      <c r="G26290" s="149"/>
      <c r="H26290" s="148"/>
      <c r="I26290"/>
    </row>
    <row r="26291" spans="1:9" x14ac:dyDescent="0.25">
      <c r="A26291"/>
      <c r="B26291"/>
      <c r="C26291"/>
      <c r="D26291"/>
      <c r="E26291" s="148"/>
      <c r="F26291" s="148"/>
      <c r="G26291" s="149"/>
      <c r="H26291" s="148"/>
      <c r="I26291"/>
    </row>
    <row r="26292" spans="1:9" x14ac:dyDescent="0.25">
      <c r="A26292"/>
      <c r="B26292"/>
      <c r="C26292"/>
      <c r="D26292"/>
      <c r="E26292" s="148"/>
      <c r="F26292" s="148"/>
      <c r="G26292" s="149"/>
      <c r="H26292" s="148"/>
      <c r="I26292"/>
    </row>
    <row r="26293" spans="1:9" x14ac:dyDescent="0.25">
      <c r="A26293"/>
      <c r="B26293"/>
      <c r="C26293"/>
      <c r="D26293"/>
      <c r="E26293" s="148"/>
      <c r="F26293" s="148"/>
      <c r="G26293" s="149"/>
      <c r="H26293" s="148"/>
      <c r="I26293"/>
    </row>
    <row r="26294" spans="1:9" x14ac:dyDescent="0.25">
      <c r="A26294"/>
      <c r="B26294"/>
      <c r="C26294"/>
      <c r="D26294"/>
      <c r="E26294" s="148"/>
      <c r="F26294" s="148"/>
      <c r="G26294" s="149"/>
      <c r="H26294" s="148"/>
      <c r="I26294"/>
    </row>
    <row r="26295" spans="1:9" x14ac:dyDescent="0.25">
      <c r="A26295"/>
      <c r="B26295"/>
      <c r="C26295"/>
      <c r="D26295"/>
      <c r="E26295" s="148"/>
      <c r="F26295" s="148"/>
      <c r="G26295" s="149"/>
      <c r="H26295" s="148"/>
      <c r="I26295"/>
    </row>
    <row r="26296" spans="1:9" x14ac:dyDescent="0.25">
      <c r="A26296"/>
      <c r="B26296"/>
      <c r="C26296"/>
      <c r="D26296"/>
      <c r="E26296" s="148"/>
      <c r="F26296" s="148"/>
      <c r="G26296" s="149"/>
      <c r="H26296" s="148"/>
      <c r="I26296"/>
    </row>
    <row r="26297" spans="1:9" x14ac:dyDescent="0.25">
      <c r="A26297"/>
      <c r="B26297"/>
      <c r="C26297"/>
      <c r="D26297"/>
      <c r="E26297" s="148"/>
      <c r="F26297" s="148"/>
      <c r="G26297" s="149"/>
      <c r="H26297" s="148"/>
      <c r="I26297"/>
    </row>
    <row r="26298" spans="1:9" x14ac:dyDescent="0.25">
      <c r="A26298"/>
      <c r="B26298"/>
      <c r="C26298"/>
      <c r="D26298"/>
      <c r="E26298" s="148"/>
      <c r="F26298" s="148"/>
      <c r="G26298" s="149"/>
      <c r="H26298" s="148"/>
      <c r="I26298"/>
    </row>
    <row r="26299" spans="1:9" x14ac:dyDescent="0.25">
      <c r="A26299"/>
      <c r="B26299"/>
      <c r="C26299"/>
      <c r="D26299"/>
      <c r="E26299" s="148"/>
      <c r="F26299" s="148"/>
      <c r="G26299" s="149"/>
      <c r="H26299" s="148"/>
      <c r="I26299"/>
    </row>
    <row r="26300" spans="1:9" x14ac:dyDescent="0.25">
      <c r="A26300"/>
      <c r="B26300"/>
      <c r="C26300"/>
      <c r="D26300"/>
      <c r="E26300" s="148"/>
      <c r="F26300" s="148"/>
      <c r="G26300" s="149"/>
      <c r="H26300" s="148"/>
      <c r="I26300"/>
    </row>
    <row r="26301" spans="1:9" x14ac:dyDescent="0.25">
      <c r="A26301"/>
      <c r="B26301"/>
      <c r="C26301"/>
      <c r="D26301"/>
      <c r="E26301" s="148"/>
      <c r="F26301" s="148"/>
      <c r="G26301" s="149"/>
      <c r="H26301" s="148"/>
      <c r="I26301"/>
    </row>
    <row r="26302" spans="1:9" x14ac:dyDescent="0.25">
      <c r="A26302"/>
      <c r="B26302"/>
      <c r="C26302"/>
      <c r="D26302"/>
      <c r="E26302" s="148"/>
      <c r="F26302" s="148"/>
      <c r="G26302" s="149"/>
      <c r="H26302" s="148"/>
      <c r="I26302"/>
    </row>
    <row r="26303" spans="1:9" x14ac:dyDescent="0.25">
      <c r="A26303"/>
      <c r="B26303"/>
      <c r="C26303"/>
      <c r="D26303"/>
      <c r="E26303" s="148"/>
      <c r="F26303" s="148"/>
      <c r="G26303" s="149"/>
      <c r="H26303" s="148"/>
      <c r="I26303"/>
    </row>
    <row r="26304" spans="1:9" x14ac:dyDescent="0.25">
      <c r="A26304"/>
      <c r="B26304"/>
      <c r="C26304"/>
      <c r="D26304"/>
      <c r="E26304" s="148"/>
      <c r="F26304" s="148"/>
      <c r="G26304" s="149"/>
      <c r="H26304" s="148"/>
      <c r="I26304"/>
    </row>
    <row r="26305" spans="1:9" x14ac:dyDescent="0.25">
      <c r="A26305"/>
      <c r="B26305"/>
      <c r="C26305"/>
      <c r="D26305"/>
      <c r="E26305" s="148"/>
      <c r="F26305" s="148"/>
      <c r="G26305" s="149"/>
      <c r="H26305" s="148"/>
      <c r="I26305"/>
    </row>
    <row r="26306" spans="1:9" x14ac:dyDescent="0.25">
      <c r="A26306"/>
      <c r="B26306"/>
      <c r="C26306"/>
      <c r="D26306"/>
      <c r="E26306" s="148"/>
      <c r="F26306" s="148"/>
      <c r="G26306" s="149"/>
      <c r="H26306" s="148"/>
      <c r="I26306"/>
    </row>
    <row r="26307" spans="1:9" x14ac:dyDescent="0.25">
      <c r="A26307"/>
      <c r="B26307"/>
      <c r="C26307"/>
      <c r="D26307"/>
      <c r="E26307" s="148"/>
      <c r="F26307" s="148"/>
      <c r="G26307" s="149"/>
      <c r="H26307" s="148"/>
      <c r="I26307"/>
    </row>
    <row r="26308" spans="1:9" x14ac:dyDescent="0.25">
      <c r="A26308"/>
      <c r="B26308"/>
      <c r="C26308"/>
      <c r="D26308"/>
      <c r="E26308" s="148"/>
      <c r="F26308" s="148"/>
      <c r="G26308" s="149"/>
      <c r="H26308" s="148"/>
      <c r="I26308"/>
    </row>
    <row r="26309" spans="1:9" x14ac:dyDescent="0.25">
      <c r="A26309"/>
      <c r="B26309"/>
      <c r="C26309"/>
      <c r="D26309"/>
      <c r="E26309" s="148"/>
      <c r="F26309" s="148"/>
      <c r="G26309" s="149"/>
      <c r="H26309" s="148"/>
      <c r="I26309"/>
    </row>
    <row r="26310" spans="1:9" x14ac:dyDescent="0.25">
      <c r="A26310"/>
      <c r="B26310"/>
      <c r="C26310"/>
      <c r="D26310"/>
      <c r="E26310" s="148"/>
      <c r="F26310" s="148"/>
      <c r="G26310" s="149"/>
      <c r="H26310" s="148"/>
      <c r="I26310"/>
    </row>
    <row r="26311" spans="1:9" x14ac:dyDescent="0.25">
      <c r="A26311"/>
      <c r="B26311"/>
      <c r="C26311"/>
      <c r="D26311"/>
      <c r="E26311" s="148"/>
      <c r="F26311" s="148"/>
      <c r="G26311" s="149"/>
      <c r="H26311" s="148"/>
      <c r="I26311"/>
    </row>
    <row r="26312" spans="1:9" x14ac:dyDescent="0.25">
      <c r="A26312"/>
      <c r="B26312"/>
      <c r="C26312"/>
      <c r="D26312"/>
      <c r="E26312" s="148"/>
      <c r="F26312" s="148"/>
      <c r="G26312" s="149"/>
      <c r="H26312" s="148"/>
      <c r="I26312"/>
    </row>
    <row r="26313" spans="1:9" x14ac:dyDescent="0.25">
      <c r="A26313"/>
      <c r="B26313"/>
      <c r="C26313"/>
      <c r="D26313"/>
      <c r="E26313" s="148"/>
      <c r="F26313" s="148"/>
      <c r="G26313" s="149"/>
      <c r="H26313" s="148"/>
      <c r="I26313"/>
    </row>
    <row r="26314" spans="1:9" x14ac:dyDescent="0.25">
      <c r="A26314"/>
      <c r="B26314"/>
      <c r="C26314"/>
      <c r="D26314"/>
      <c r="E26314" s="148"/>
      <c r="F26314" s="148"/>
      <c r="G26314" s="149"/>
      <c r="H26314" s="148"/>
      <c r="I26314"/>
    </row>
    <row r="26315" spans="1:9" x14ac:dyDescent="0.25">
      <c r="A26315"/>
      <c r="B26315"/>
      <c r="C26315"/>
      <c r="D26315"/>
      <c r="E26315" s="148"/>
      <c r="F26315" s="148"/>
      <c r="G26315" s="149"/>
      <c r="H26315" s="148"/>
      <c r="I26315"/>
    </row>
    <row r="26316" spans="1:9" x14ac:dyDescent="0.25">
      <c r="A26316"/>
      <c r="B26316"/>
      <c r="C26316"/>
      <c r="D26316"/>
      <c r="E26316" s="148"/>
      <c r="F26316" s="148"/>
      <c r="G26316" s="149"/>
      <c r="H26316" s="148"/>
      <c r="I26316"/>
    </row>
    <row r="26317" spans="1:9" x14ac:dyDescent="0.25">
      <c r="A26317"/>
      <c r="B26317"/>
      <c r="C26317"/>
      <c r="D26317"/>
      <c r="E26317" s="148"/>
      <c r="F26317" s="148"/>
      <c r="G26317" s="149"/>
      <c r="H26317" s="148"/>
      <c r="I26317"/>
    </row>
    <row r="26318" spans="1:9" x14ac:dyDescent="0.25">
      <c r="A26318"/>
      <c r="B26318"/>
      <c r="C26318"/>
      <c r="D26318"/>
      <c r="E26318" s="148"/>
      <c r="F26318" s="148"/>
      <c r="G26318" s="149"/>
      <c r="H26318" s="148"/>
      <c r="I26318"/>
    </row>
    <row r="26319" spans="1:9" x14ac:dyDescent="0.25">
      <c r="A26319"/>
      <c r="B26319"/>
      <c r="C26319"/>
      <c r="D26319"/>
      <c r="E26319" s="148"/>
      <c r="F26319" s="148"/>
      <c r="G26319" s="149"/>
      <c r="H26319" s="148"/>
      <c r="I26319"/>
    </row>
    <row r="26320" spans="1:9" x14ac:dyDescent="0.25">
      <c r="A26320"/>
      <c r="B26320"/>
      <c r="C26320"/>
      <c r="D26320"/>
      <c r="E26320" s="148"/>
      <c r="F26320" s="148"/>
      <c r="G26320" s="149"/>
      <c r="H26320" s="148"/>
      <c r="I26320"/>
    </row>
    <row r="26321" spans="1:9" x14ac:dyDescent="0.25">
      <c r="A26321"/>
      <c r="B26321"/>
      <c r="C26321"/>
      <c r="D26321"/>
      <c r="E26321" s="148"/>
      <c r="F26321" s="148"/>
      <c r="G26321" s="149"/>
      <c r="H26321" s="148"/>
      <c r="I26321"/>
    </row>
    <row r="26322" spans="1:9" x14ac:dyDescent="0.25">
      <c r="A26322"/>
      <c r="B26322"/>
      <c r="C26322"/>
      <c r="D26322"/>
      <c r="E26322" s="148"/>
      <c r="F26322" s="148"/>
      <c r="G26322" s="149"/>
      <c r="H26322" s="148"/>
      <c r="I26322"/>
    </row>
    <row r="26323" spans="1:9" x14ac:dyDescent="0.25">
      <c r="A26323"/>
      <c r="B26323"/>
      <c r="C26323"/>
      <c r="D26323"/>
      <c r="E26323" s="148"/>
      <c r="F26323" s="148"/>
      <c r="G26323" s="149"/>
      <c r="H26323" s="148"/>
      <c r="I26323"/>
    </row>
    <row r="26324" spans="1:9" x14ac:dyDescent="0.25">
      <c r="A26324"/>
      <c r="B26324"/>
      <c r="C26324"/>
      <c r="D26324"/>
      <c r="E26324" s="148"/>
      <c r="F26324" s="148"/>
      <c r="G26324" s="149"/>
      <c r="H26324" s="148"/>
      <c r="I26324"/>
    </row>
    <row r="26325" spans="1:9" x14ac:dyDescent="0.25">
      <c r="A26325"/>
      <c r="B26325"/>
      <c r="C26325"/>
      <c r="D26325"/>
      <c r="E26325" s="148"/>
      <c r="F26325" s="148"/>
      <c r="G26325" s="149"/>
      <c r="H26325" s="148"/>
      <c r="I26325"/>
    </row>
    <row r="26326" spans="1:9" x14ac:dyDescent="0.25">
      <c r="A26326"/>
      <c r="B26326"/>
      <c r="C26326"/>
      <c r="D26326"/>
      <c r="E26326" s="148"/>
      <c r="F26326" s="148"/>
      <c r="G26326" s="149"/>
      <c r="H26326" s="148"/>
      <c r="I26326"/>
    </row>
    <row r="26327" spans="1:9" x14ac:dyDescent="0.25">
      <c r="A26327"/>
      <c r="B26327"/>
      <c r="C26327"/>
      <c r="D26327"/>
      <c r="E26327" s="148"/>
      <c r="F26327" s="148"/>
      <c r="G26327" s="149"/>
      <c r="H26327" s="148"/>
      <c r="I26327"/>
    </row>
    <row r="26328" spans="1:9" x14ac:dyDescent="0.25">
      <c r="A26328"/>
      <c r="B26328"/>
      <c r="C26328"/>
      <c r="D26328"/>
      <c r="E26328" s="148"/>
      <c r="F26328" s="148"/>
      <c r="G26328" s="149"/>
      <c r="H26328" s="148"/>
      <c r="I26328"/>
    </row>
    <row r="26329" spans="1:9" x14ac:dyDescent="0.25">
      <c r="A26329"/>
      <c r="B26329"/>
      <c r="C26329"/>
      <c r="D26329"/>
      <c r="E26329" s="148"/>
      <c r="F26329" s="148"/>
      <c r="G26329" s="149"/>
      <c r="H26329" s="148"/>
      <c r="I26329"/>
    </row>
    <row r="26330" spans="1:9" x14ac:dyDescent="0.25">
      <c r="A26330"/>
      <c r="B26330"/>
      <c r="C26330"/>
      <c r="D26330"/>
      <c r="E26330" s="148"/>
      <c r="F26330" s="148"/>
      <c r="G26330" s="149"/>
      <c r="H26330" s="148"/>
      <c r="I26330"/>
    </row>
    <row r="26331" spans="1:9" x14ac:dyDescent="0.25">
      <c r="A26331"/>
      <c r="B26331"/>
      <c r="C26331"/>
      <c r="D26331"/>
      <c r="E26331" s="148"/>
      <c r="F26331" s="148"/>
      <c r="G26331" s="149"/>
      <c r="H26331" s="148"/>
      <c r="I26331"/>
    </row>
    <row r="26332" spans="1:9" x14ac:dyDescent="0.25">
      <c r="A26332"/>
      <c r="B26332"/>
      <c r="C26332"/>
      <c r="D26332"/>
      <c r="E26332" s="148"/>
      <c r="F26332" s="148"/>
      <c r="G26332" s="149"/>
      <c r="H26332" s="148"/>
      <c r="I26332"/>
    </row>
    <row r="26333" spans="1:9" x14ac:dyDescent="0.25">
      <c r="A26333"/>
      <c r="B26333"/>
      <c r="C26333"/>
      <c r="D26333"/>
      <c r="E26333" s="148"/>
      <c r="F26333" s="148"/>
      <c r="G26333" s="149"/>
      <c r="H26333" s="148"/>
      <c r="I26333"/>
    </row>
    <row r="26334" spans="1:9" x14ac:dyDescent="0.25">
      <c r="A26334"/>
      <c r="B26334"/>
      <c r="C26334"/>
      <c r="D26334"/>
      <c r="E26334" s="148"/>
      <c r="F26334" s="148"/>
      <c r="G26334" s="149"/>
      <c r="H26334" s="148"/>
      <c r="I26334"/>
    </row>
    <row r="26335" spans="1:9" x14ac:dyDescent="0.25">
      <c r="A26335"/>
      <c r="B26335"/>
      <c r="C26335"/>
      <c r="D26335"/>
      <c r="E26335" s="148"/>
      <c r="F26335" s="148"/>
      <c r="G26335" s="149"/>
      <c r="H26335" s="148"/>
      <c r="I26335"/>
    </row>
    <row r="26336" spans="1:9" x14ac:dyDescent="0.25">
      <c r="A26336"/>
      <c r="B26336"/>
      <c r="C26336"/>
      <c r="D26336"/>
      <c r="E26336" s="148"/>
      <c r="F26336" s="148"/>
      <c r="G26336" s="149"/>
      <c r="H26336" s="148"/>
      <c r="I26336"/>
    </row>
    <row r="26337" spans="1:9" x14ac:dyDescent="0.25">
      <c r="A26337"/>
      <c r="B26337"/>
      <c r="C26337"/>
      <c r="D26337"/>
      <c r="E26337" s="148"/>
      <c r="F26337" s="148"/>
      <c r="G26337" s="149"/>
      <c r="H26337" s="148"/>
      <c r="I26337"/>
    </row>
    <row r="26338" spans="1:9" x14ac:dyDescent="0.25">
      <c r="A26338"/>
      <c r="B26338"/>
      <c r="C26338"/>
      <c r="D26338"/>
      <c r="E26338" s="148"/>
      <c r="F26338" s="148"/>
      <c r="G26338" s="149"/>
      <c r="H26338" s="148"/>
      <c r="I26338"/>
    </row>
    <row r="26339" spans="1:9" x14ac:dyDescent="0.25">
      <c r="A26339"/>
      <c r="B26339"/>
      <c r="C26339"/>
      <c r="D26339"/>
      <c r="E26339" s="148"/>
      <c r="F26339" s="148"/>
      <c r="G26339" s="149"/>
      <c r="H26339" s="148"/>
      <c r="I26339"/>
    </row>
    <row r="26340" spans="1:9" x14ac:dyDescent="0.25">
      <c r="A26340"/>
      <c r="B26340"/>
      <c r="C26340"/>
      <c r="D26340"/>
      <c r="E26340" s="148"/>
      <c r="F26340" s="148"/>
      <c r="G26340" s="149"/>
      <c r="H26340" s="148"/>
      <c r="I26340"/>
    </row>
    <row r="26341" spans="1:9" x14ac:dyDescent="0.25">
      <c r="A26341"/>
      <c r="B26341"/>
      <c r="C26341"/>
      <c r="D26341"/>
      <c r="E26341" s="148"/>
      <c r="F26341" s="148"/>
      <c r="G26341" s="149"/>
      <c r="H26341" s="148"/>
      <c r="I26341"/>
    </row>
    <row r="26342" spans="1:9" x14ac:dyDescent="0.25">
      <c r="A26342"/>
      <c r="B26342"/>
      <c r="C26342"/>
      <c r="D26342"/>
      <c r="E26342" s="148"/>
      <c r="F26342" s="148"/>
      <c r="G26342" s="149"/>
      <c r="H26342" s="148"/>
      <c r="I26342"/>
    </row>
    <row r="26343" spans="1:9" x14ac:dyDescent="0.25">
      <c r="A26343"/>
      <c r="B26343"/>
      <c r="C26343"/>
      <c r="D26343"/>
      <c r="E26343" s="148"/>
      <c r="F26343" s="148"/>
      <c r="G26343" s="149"/>
      <c r="H26343" s="148"/>
      <c r="I26343"/>
    </row>
    <row r="26344" spans="1:9" x14ac:dyDescent="0.25">
      <c r="A26344"/>
      <c r="B26344"/>
      <c r="C26344"/>
      <c r="D26344"/>
      <c r="E26344" s="148"/>
      <c r="F26344" s="148"/>
      <c r="G26344" s="149"/>
      <c r="H26344" s="148"/>
      <c r="I26344"/>
    </row>
    <row r="26345" spans="1:9" x14ac:dyDescent="0.25">
      <c r="A26345"/>
      <c r="B26345"/>
      <c r="C26345"/>
      <c r="D26345"/>
      <c r="E26345" s="148"/>
      <c r="F26345" s="148"/>
      <c r="G26345" s="149"/>
      <c r="H26345" s="148"/>
      <c r="I26345"/>
    </row>
    <row r="26346" spans="1:9" x14ac:dyDescent="0.25">
      <c r="A26346"/>
      <c r="B26346"/>
      <c r="C26346"/>
      <c r="D26346"/>
      <c r="E26346" s="148"/>
      <c r="F26346" s="148"/>
      <c r="G26346" s="149"/>
      <c r="H26346" s="148"/>
      <c r="I26346"/>
    </row>
    <row r="26347" spans="1:9" x14ac:dyDescent="0.25">
      <c r="A26347"/>
      <c r="B26347"/>
      <c r="C26347"/>
      <c r="D26347"/>
      <c r="E26347" s="148"/>
      <c r="F26347" s="148"/>
      <c r="G26347" s="149"/>
      <c r="H26347" s="148"/>
      <c r="I26347"/>
    </row>
    <row r="26348" spans="1:9" x14ac:dyDescent="0.25">
      <c r="A26348"/>
      <c r="B26348"/>
      <c r="C26348"/>
      <c r="D26348"/>
      <c r="E26348" s="148"/>
      <c r="F26348" s="148"/>
      <c r="G26348" s="149"/>
      <c r="H26348" s="148"/>
      <c r="I26348"/>
    </row>
    <row r="26349" spans="1:9" x14ac:dyDescent="0.25">
      <c r="A26349"/>
      <c r="B26349"/>
      <c r="C26349"/>
      <c r="D26349"/>
      <c r="E26349" s="148"/>
      <c r="F26349" s="148"/>
      <c r="G26349" s="149"/>
      <c r="H26349" s="148"/>
      <c r="I26349"/>
    </row>
    <row r="26350" spans="1:9" x14ac:dyDescent="0.25">
      <c r="A26350"/>
      <c r="B26350"/>
      <c r="C26350"/>
      <c r="D26350"/>
      <c r="E26350" s="148"/>
      <c r="F26350" s="148"/>
      <c r="G26350" s="149"/>
      <c r="H26350" s="148"/>
      <c r="I26350"/>
    </row>
    <row r="26351" spans="1:9" x14ac:dyDescent="0.25">
      <c r="A26351"/>
      <c r="B26351"/>
      <c r="C26351"/>
      <c r="D26351"/>
      <c r="E26351" s="148"/>
      <c r="F26351" s="148"/>
      <c r="G26351" s="149"/>
      <c r="H26351" s="148"/>
      <c r="I26351"/>
    </row>
    <row r="26352" spans="1:9" x14ac:dyDescent="0.25">
      <c r="A26352"/>
      <c r="B26352"/>
      <c r="C26352"/>
      <c r="D26352"/>
      <c r="E26352" s="148"/>
      <c r="F26352" s="148"/>
      <c r="G26352" s="149"/>
      <c r="H26352" s="148"/>
      <c r="I26352"/>
    </row>
    <row r="26353" spans="1:9" x14ac:dyDescent="0.25">
      <c r="A26353"/>
      <c r="B26353"/>
      <c r="C26353"/>
      <c r="D26353"/>
      <c r="E26353" s="148"/>
      <c r="F26353" s="148"/>
      <c r="G26353" s="149"/>
      <c r="H26353" s="148"/>
      <c r="I26353"/>
    </row>
    <row r="26354" spans="1:9" x14ac:dyDescent="0.25">
      <c r="A26354"/>
      <c r="B26354"/>
      <c r="C26354"/>
      <c r="D26354"/>
      <c r="E26354" s="148"/>
      <c r="F26354" s="148"/>
      <c r="G26354" s="149"/>
      <c r="H26354" s="148"/>
      <c r="I26354"/>
    </row>
    <row r="26355" spans="1:9" x14ac:dyDescent="0.25">
      <c r="A26355"/>
      <c r="B26355"/>
      <c r="C26355"/>
      <c r="D26355"/>
      <c r="E26355" s="148"/>
      <c r="F26355" s="148"/>
      <c r="G26355" s="149"/>
      <c r="H26355" s="148"/>
      <c r="I26355"/>
    </row>
    <row r="26356" spans="1:9" x14ac:dyDescent="0.25">
      <c r="A26356"/>
      <c r="B26356"/>
      <c r="C26356"/>
      <c r="D26356"/>
      <c r="E26356" s="148"/>
      <c r="F26356" s="148"/>
      <c r="G26356" s="149"/>
      <c r="H26356" s="148"/>
      <c r="I26356"/>
    </row>
    <row r="26357" spans="1:9" x14ac:dyDescent="0.25">
      <c r="A26357"/>
      <c r="B26357"/>
      <c r="C26357"/>
      <c r="D26357"/>
      <c r="E26357" s="148"/>
      <c r="F26357" s="148"/>
      <c r="G26357" s="149"/>
      <c r="H26357" s="148"/>
      <c r="I26357"/>
    </row>
    <row r="26358" spans="1:9" x14ac:dyDescent="0.25">
      <c r="A26358"/>
      <c r="B26358"/>
      <c r="C26358"/>
      <c r="D26358"/>
      <c r="E26358" s="148"/>
      <c r="F26358" s="148"/>
      <c r="G26358" s="149"/>
      <c r="H26358" s="148"/>
      <c r="I26358"/>
    </row>
    <row r="26359" spans="1:9" x14ac:dyDescent="0.25">
      <c r="A26359"/>
      <c r="B26359"/>
      <c r="C26359"/>
      <c r="D26359"/>
      <c r="E26359" s="148"/>
      <c r="F26359" s="148"/>
      <c r="G26359" s="149"/>
      <c r="H26359" s="148"/>
      <c r="I26359"/>
    </row>
    <row r="26360" spans="1:9" x14ac:dyDescent="0.25">
      <c r="A26360"/>
      <c r="B26360"/>
      <c r="C26360"/>
      <c r="D26360"/>
      <c r="E26360" s="148"/>
      <c r="F26360" s="148"/>
      <c r="G26360" s="149"/>
      <c r="H26360" s="148"/>
      <c r="I26360"/>
    </row>
    <row r="26361" spans="1:9" x14ac:dyDescent="0.25">
      <c r="A26361"/>
      <c r="B26361"/>
      <c r="C26361"/>
      <c r="D26361"/>
      <c r="E26361" s="148"/>
      <c r="F26361" s="148"/>
      <c r="G26361" s="149"/>
      <c r="H26361" s="148"/>
      <c r="I26361"/>
    </row>
    <row r="26362" spans="1:9" x14ac:dyDescent="0.25">
      <c r="A26362"/>
      <c r="B26362"/>
      <c r="C26362"/>
      <c r="D26362"/>
      <c r="E26362" s="148"/>
      <c r="F26362" s="148"/>
      <c r="G26362" s="149"/>
      <c r="H26362" s="148"/>
      <c r="I26362"/>
    </row>
    <row r="26363" spans="1:9" x14ac:dyDescent="0.25">
      <c r="A26363"/>
      <c r="B26363"/>
      <c r="C26363"/>
      <c r="D26363"/>
      <c r="E26363" s="148"/>
      <c r="F26363" s="148"/>
      <c r="G26363" s="149"/>
      <c r="H26363" s="148"/>
      <c r="I26363"/>
    </row>
    <row r="26364" spans="1:9" x14ac:dyDescent="0.25">
      <c r="A26364"/>
      <c r="B26364"/>
      <c r="C26364"/>
      <c r="D26364"/>
      <c r="E26364" s="148"/>
      <c r="F26364" s="148"/>
      <c r="G26364" s="149"/>
      <c r="H26364" s="148"/>
      <c r="I26364"/>
    </row>
    <row r="26365" spans="1:9" x14ac:dyDescent="0.25">
      <c r="A26365"/>
      <c r="B26365"/>
      <c r="C26365"/>
      <c r="D26365"/>
      <c r="E26365" s="148"/>
      <c r="F26365" s="148"/>
      <c r="G26365" s="149"/>
      <c r="H26365" s="148"/>
      <c r="I26365"/>
    </row>
    <row r="26366" spans="1:9" x14ac:dyDescent="0.25">
      <c r="A26366"/>
      <c r="B26366"/>
      <c r="C26366"/>
      <c r="D26366"/>
      <c r="E26366" s="148"/>
      <c r="F26366" s="148"/>
      <c r="G26366" s="149"/>
      <c r="H26366" s="148"/>
      <c r="I26366"/>
    </row>
    <row r="26367" spans="1:9" x14ac:dyDescent="0.25">
      <c r="A26367"/>
      <c r="B26367"/>
      <c r="C26367"/>
      <c r="D26367"/>
      <c r="E26367" s="148"/>
      <c r="F26367" s="148"/>
      <c r="G26367" s="149"/>
      <c r="H26367" s="148"/>
      <c r="I26367"/>
    </row>
    <row r="26368" spans="1:9" x14ac:dyDescent="0.25">
      <c r="A26368"/>
      <c r="B26368"/>
      <c r="C26368"/>
      <c r="D26368"/>
      <c r="E26368" s="148"/>
      <c r="F26368" s="148"/>
      <c r="G26368" s="149"/>
      <c r="H26368" s="148"/>
      <c r="I26368"/>
    </row>
    <row r="26369" spans="1:9" x14ac:dyDescent="0.25">
      <c r="A26369"/>
      <c r="B26369"/>
      <c r="C26369"/>
      <c r="D26369"/>
      <c r="E26369" s="148"/>
      <c r="F26369" s="148"/>
      <c r="G26369" s="149"/>
      <c r="H26369" s="148"/>
      <c r="I26369"/>
    </row>
    <row r="26370" spans="1:9" x14ac:dyDescent="0.25">
      <c r="A26370"/>
      <c r="B26370"/>
      <c r="C26370"/>
      <c r="D26370"/>
      <c r="E26370" s="148"/>
      <c r="F26370" s="148"/>
      <c r="G26370" s="149"/>
      <c r="H26370" s="148"/>
      <c r="I26370"/>
    </row>
    <row r="26371" spans="1:9" x14ac:dyDescent="0.25">
      <c r="A26371"/>
      <c r="B26371"/>
      <c r="C26371"/>
      <c r="D26371"/>
      <c r="E26371" s="148"/>
      <c r="F26371" s="148"/>
      <c r="G26371" s="149"/>
      <c r="H26371" s="148"/>
      <c r="I26371"/>
    </row>
    <row r="26372" spans="1:9" x14ac:dyDescent="0.25">
      <c r="A26372"/>
      <c r="B26372"/>
      <c r="C26372"/>
      <c r="D26372"/>
      <c r="E26372" s="148"/>
      <c r="F26372" s="148"/>
      <c r="G26372" s="149"/>
      <c r="H26372" s="148"/>
      <c r="I26372"/>
    </row>
    <row r="26373" spans="1:9" x14ac:dyDescent="0.25">
      <c r="A26373"/>
      <c r="B26373"/>
      <c r="C26373"/>
      <c r="D26373"/>
      <c r="E26373" s="148"/>
      <c r="F26373" s="148"/>
      <c r="G26373" s="149"/>
      <c r="H26373" s="148"/>
      <c r="I26373"/>
    </row>
    <row r="26374" spans="1:9" x14ac:dyDescent="0.25">
      <c r="A26374"/>
      <c r="B26374"/>
      <c r="C26374"/>
      <c r="D26374"/>
      <c r="E26374" s="148"/>
      <c r="F26374" s="148"/>
      <c r="G26374" s="149"/>
      <c r="H26374" s="148"/>
      <c r="I26374"/>
    </row>
    <row r="26375" spans="1:9" x14ac:dyDescent="0.25">
      <c r="A26375"/>
      <c r="B26375"/>
      <c r="C26375"/>
      <c r="D26375"/>
      <c r="E26375" s="148"/>
      <c r="F26375" s="148"/>
      <c r="G26375" s="149"/>
      <c r="H26375" s="148"/>
      <c r="I26375"/>
    </row>
    <row r="26376" spans="1:9" x14ac:dyDescent="0.25">
      <c r="A26376"/>
      <c r="B26376"/>
      <c r="C26376"/>
      <c r="D26376"/>
      <c r="E26376" s="148"/>
      <c r="F26376" s="148"/>
      <c r="G26376" s="149"/>
      <c r="H26376" s="148"/>
      <c r="I26376"/>
    </row>
    <row r="26377" spans="1:9" x14ac:dyDescent="0.25">
      <c r="A26377"/>
      <c r="B26377"/>
      <c r="C26377"/>
      <c r="D26377"/>
      <c r="E26377" s="148"/>
      <c r="F26377" s="148"/>
      <c r="G26377" s="149"/>
      <c r="H26377" s="148"/>
      <c r="I26377"/>
    </row>
    <row r="26378" spans="1:9" x14ac:dyDescent="0.25">
      <c r="A26378"/>
      <c r="B26378"/>
      <c r="C26378"/>
      <c r="D26378"/>
      <c r="E26378" s="148"/>
      <c r="F26378" s="148"/>
      <c r="G26378" s="149"/>
      <c r="H26378" s="148"/>
      <c r="I26378"/>
    </row>
    <row r="26379" spans="1:9" x14ac:dyDescent="0.25">
      <c r="A26379"/>
      <c r="B26379"/>
      <c r="C26379"/>
      <c r="D26379"/>
      <c r="E26379" s="148"/>
      <c r="F26379" s="148"/>
      <c r="G26379" s="149"/>
      <c r="H26379" s="148"/>
      <c r="I26379"/>
    </row>
    <row r="26380" spans="1:9" x14ac:dyDescent="0.25">
      <c r="A26380"/>
      <c r="B26380"/>
      <c r="C26380"/>
      <c r="D26380"/>
      <c r="E26380" s="148"/>
      <c r="F26380" s="148"/>
      <c r="G26380" s="149"/>
      <c r="H26380" s="148"/>
      <c r="I26380"/>
    </row>
    <row r="26381" spans="1:9" x14ac:dyDescent="0.25">
      <c r="A26381"/>
      <c r="B26381"/>
      <c r="C26381"/>
      <c r="D26381"/>
      <c r="E26381" s="148"/>
      <c r="F26381" s="148"/>
      <c r="G26381" s="149"/>
      <c r="H26381" s="148"/>
      <c r="I26381"/>
    </row>
    <row r="26382" spans="1:9" x14ac:dyDescent="0.25">
      <c r="A26382"/>
      <c r="B26382"/>
      <c r="C26382"/>
      <c r="D26382"/>
      <c r="E26382" s="148"/>
      <c r="F26382" s="148"/>
      <c r="G26382" s="149"/>
      <c r="H26382" s="148"/>
      <c r="I26382"/>
    </row>
    <row r="26383" spans="1:9" x14ac:dyDescent="0.25">
      <c r="A26383"/>
      <c r="B26383"/>
      <c r="C26383"/>
      <c r="D26383"/>
      <c r="E26383" s="148"/>
      <c r="F26383" s="148"/>
      <c r="G26383" s="149"/>
      <c r="H26383" s="148"/>
      <c r="I26383"/>
    </row>
    <row r="26384" spans="1:9" x14ac:dyDescent="0.25">
      <c r="A26384"/>
      <c r="B26384"/>
      <c r="C26384"/>
      <c r="D26384"/>
      <c r="E26384" s="148"/>
      <c r="F26384" s="148"/>
      <c r="G26384" s="149"/>
      <c r="H26384" s="148"/>
      <c r="I26384"/>
    </row>
    <row r="26385" spans="1:9" x14ac:dyDescent="0.25">
      <c r="A26385"/>
      <c r="B26385"/>
      <c r="C26385"/>
      <c r="D26385"/>
      <c r="E26385" s="148"/>
      <c r="F26385" s="148"/>
      <c r="G26385" s="149"/>
      <c r="H26385" s="148"/>
      <c r="I26385"/>
    </row>
    <row r="26386" spans="1:9" x14ac:dyDescent="0.25">
      <c r="A26386"/>
      <c r="B26386"/>
      <c r="C26386"/>
      <c r="D26386"/>
      <c r="E26386" s="148"/>
      <c r="F26386" s="148"/>
      <c r="G26386" s="149"/>
      <c r="H26386" s="148"/>
      <c r="I26386"/>
    </row>
    <row r="26387" spans="1:9" x14ac:dyDescent="0.25">
      <c r="A26387"/>
      <c r="B26387"/>
      <c r="C26387"/>
      <c r="D26387"/>
      <c r="E26387" s="148"/>
      <c r="F26387" s="148"/>
      <c r="G26387" s="149"/>
      <c r="H26387" s="148"/>
      <c r="I26387"/>
    </row>
    <row r="26388" spans="1:9" x14ac:dyDescent="0.25">
      <c r="A26388"/>
      <c r="B26388"/>
      <c r="C26388"/>
      <c r="D26388"/>
      <c r="E26388" s="148"/>
      <c r="F26388" s="148"/>
      <c r="G26388" s="149"/>
      <c r="H26388" s="148"/>
      <c r="I26388"/>
    </row>
    <row r="26389" spans="1:9" x14ac:dyDescent="0.25">
      <c r="A26389"/>
      <c r="B26389"/>
      <c r="C26389"/>
      <c r="D26389"/>
      <c r="E26389" s="148"/>
      <c r="F26389" s="148"/>
      <c r="G26389" s="149"/>
      <c r="H26389" s="148"/>
      <c r="I26389"/>
    </row>
    <row r="26390" spans="1:9" x14ac:dyDescent="0.25">
      <c r="A26390"/>
      <c r="B26390"/>
      <c r="C26390"/>
      <c r="D26390"/>
      <c r="E26390" s="148"/>
      <c r="F26390" s="148"/>
      <c r="G26390" s="149"/>
      <c r="H26390" s="148"/>
      <c r="I26390"/>
    </row>
    <row r="26391" spans="1:9" x14ac:dyDescent="0.25">
      <c r="A26391"/>
      <c r="B26391"/>
      <c r="C26391"/>
      <c r="D26391"/>
      <c r="E26391" s="148"/>
      <c r="F26391" s="148"/>
      <c r="G26391" s="149"/>
      <c r="H26391" s="148"/>
      <c r="I26391"/>
    </row>
    <row r="26392" spans="1:9" x14ac:dyDescent="0.25">
      <c r="A26392"/>
      <c r="B26392"/>
      <c r="C26392"/>
      <c r="D26392"/>
      <c r="E26392" s="148"/>
      <c r="F26392" s="148"/>
      <c r="G26392" s="149"/>
      <c r="H26392" s="148"/>
      <c r="I26392"/>
    </row>
    <row r="26393" spans="1:9" x14ac:dyDescent="0.25">
      <c r="A26393"/>
      <c r="B26393"/>
      <c r="C26393"/>
      <c r="D26393"/>
      <c r="E26393" s="148"/>
      <c r="F26393" s="148"/>
      <c r="G26393" s="149"/>
      <c r="H26393" s="148"/>
      <c r="I26393"/>
    </row>
    <row r="26394" spans="1:9" x14ac:dyDescent="0.25">
      <c r="A26394"/>
      <c r="B26394"/>
      <c r="C26394"/>
      <c r="D26394"/>
      <c r="E26394" s="148"/>
      <c r="F26394" s="148"/>
      <c r="G26394" s="149"/>
      <c r="H26394" s="148"/>
      <c r="I26394"/>
    </row>
    <row r="26395" spans="1:9" x14ac:dyDescent="0.25">
      <c r="A26395"/>
      <c r="B26395"/>
      <c r="C26395"/>
      <c r="D26395"/>
      <c r="E26395" s="148"/>
      <c r="F26395" s="148"/>
      <c r="G26395" s="149"/>
      <c r="H26395" s="148"/>
      <c r="I26395"/>
    </row>
    <row r="26396" spans="1:9" x14ac:dyDescent="0.25">
      <c r="A26396"/>
      <c r="B26396"/>
      <c r="C26396"/>
      <c r="D26396"/>
      <c r="E26396" s="148"/>
      <c r="F26396" s="148"/>
      <c r="G26396" s="149"/>
      <c r="H26396" s="148"/>
      <c r="I26396"/>
    </row>
    <row r="26397" spans="1:9" x14ac:dyDescent="0.25">
      <c r="A26397"/>
      <c r="B26397"/>
      <c r="C26397"/>
      <c r="D26397"/>
      <c r="E26397" s="148"/>
      <c r="F26397" s="148"/>
      <c r="G26397" s="149"/>
      <c r="H26397" s="148"/>
      <c r="I26397"/>
    </row>
    <row r="26398" spans="1:9" x14ac:dyDescent="0.25">
      <c r="A26398"/>
      <c r="B26398"/>
      <c r="C26398"/>
      <c r="D26398"/>
      <c r="E26398" s="148"/>
      <c r="F26398" s="148"/>
      <c r="G26398" s="149"/>
      <c r="H26398" s="148"/>
      <c r="I26398"/>
    </row>
    <row r="26399" spans="1:9" x14ac:dyDescent="0.25">
      <c r="A26399"/>
      <c r="B26399"/>
      <c r="C26399"/>
      <c r="D26399"/>
      <c r="E26399" s="148"/>
      <c r="F26399" s="148"/>
      <c r="G26399" s="149"/>
      <c r="H26399" s="148"/>
      <c r="I26399"/>
    </row>
    <row r="26400" spans="1:9" x14ac:dyDescent="0.25">
      <c r="A26400"/>
      <c r="B26400"/>
      <c r="C26400"/>
      <c r="D26400"/>
      <c r="E26400" s="148"/>
      <c r="F26400" s="148"/>
      <c r="G26400" s="149"/>
      <c r="H26400" s="148"/>
      <c r="I26400"/>
    </row>
    <row r="26401" spans="1:9" x14ac:dyDescent="0.25">
      <c r="A26401"/>
      <c r="B26401"/>
      <c r="C26401"/>
      <c r="D26401"/>
      <c r="E26401" s="148"/>
      <c r="F26401" s="148"/>
      <c r="G26401" s="149"/>
      <c r="H26401" s="148"/>
      <c r="I26401"/>
    </row>
    <row r="26402" spans="1:9" x14ac:dyDescent="0.25">
      <c r="A26402"/>
      <c r="B26402"/>
      <c r="C26402"/>
      <c r="D26402"/>
      <c r="E26402" s="148"/>
      <c r="F26402" s="148"/>
      <c r="G26402" s="149"/>
      <c r="H26402" s="148"/>
      <c r="I26402"/>
    </row>
    <row r="26403" spans="1:9" x14ac:dyDescent="0.25">
      <c r="A26403"/>
      <c r="B26403"/>
      <c r="C26403"/>
      <c r="D26403"/>
      <c r="E26403" s="148"/>
      <c r="F26403" s="148"/>
      <c r="G26403" s="149"/>
      <c r="H26403" s="148"/>
      <c r="I26403"/>
    </row>
    <row r="26404" spans="1:9" x14ac:dyDescent="0.25">
      <c r="A26404"/>
      <c r="B26404"/>
      <c r="C26404"/>
      <c r="D26404"/>
      <c r="E26404" s="148"/>
      <c r="F26404" s="148"/>
      <c r="G26404" s="149"/>
      <c r="H26404" s="148"/>
      <c r="I26404"/>
    </row>
    <row r="26405" spans="1:9" x14ac:dyDescent="0.25">
      <c r="A26405"/>
      <c r="B26405"/>
      <c r="C26405"/>
      <c r="D26405"/>
      <c r="E26405" s="148"/>
      <c r="F26405" s="148"/>
      <c r="G26405" s="149"/>
      <c r="H26405" s="148"/>
      <c r="I26405"/>
    </row>
    <row r="26406" spans="1:9" x14ac:dyDescent="0.25">
      <c r="A26406"/>
      <c r="B26406"/>
      <c r="C26406"/>
      <c r="D26406"/>
      <c r="E26406" s="148"/>
      <c r="F26406" s="148"/>
      <c r="G26406" s="149"/>
      <c r="H26406" s="148"/>
      <c r="I26406"/>
    </row>
    <row r="26407" spans="1:9" x14ac:dyDescent="0.25">
      <c r="A26407"/>
      <c r="B26407"/>
      <c r="C26407"/>
      <c r="D26407"/>
      <c r="E26407" s="148"/>
      <c r="F26407" s="148"/>
      <c r="G26407" s="149"/>
      <c r="H26407" s="148"/>
      <c r="I26407"/>
    </row>
    <row r="26408" spans="1:9" x14ac:dyDescent="0.25">
      <c r="A26408"/>
      <c r="B26408"/>
      <c r="C26408"/>
      <c r="D26408"/>
      <c r="E26408" s="148"/>
      <c r="F26408" s="148"/>
      <c r="G26408" s="149"/>
      <c r="H26408" s="148"/>
      <c r="I26408"/>
    </row>
    <row r="26409" spans="1:9" x14ac:dyDescent="0.25">
      <c r="A26409"/>
      <c r="B26409"/>
      <c r="C26409"/>
      <c r="D26409"/>
      <c r="E26409" s="148"/>
      <c r="F26409" s="148"/>
      <c r="G26409" s="149"/>
      <c r="H26409" s="148"/>
      <c r="I26409"/>
    </row>
    <row r="26410" spans="1:9" x14ac:dyDescent="0.25">
      <c r="A26410"/>
      <c r="B26410"/>
      <c r="C26410"/>
      <c r="D26410"/>
      <c r="E26410" s="148"/>
      <c r="F26410" s="148"/>
      <c r="G26410" s="149"/>
      <c r="H26410" s="148"/>
      <c r="I26410"/>
    </row>
    <row r="26411" spans="1:9" x14ac:dyDescent="0.25">
      <c r="A26411"/>
      <c r="B26411"/>
      <c r="C26411"/>
      <c r="D26411"/>
      <c r="E26411" s="148"/>
      <c r="F26411" s="148"/>
      <c r="G26411" s="149"/>
      <c r="H26411" s="148"/>
      <c r="I26411"/>
    </row>
    <row r="26412" spans="1:9" x14ac:dyDescent="0.25">
      <c r="A26412"/>
      <c r="B26412"/>
      <c r="C26412"/>
      <c r="D26412"/>
      <c r="E26412" s="148"/>
      <c r="F26412" s="148"/>
      <c r="G26412" s="149"/>
      <c r="H26412" s="148"/>
      <c r="I26412"/>
    </row>
    <row r="26413" spans="1:9" x14ac:dyDescent="0.25">
      <c r="A26413"/>
      <c r="B26413"/>
      <c r="C26413"/>
      <c r="D26413"/>
      <c r="E26413" s="148"/>
      <c r="F26413" s="148"/>
      <c r="G26413" s="149"/>
      <c r="H26413" s="148"/>
      <c r="I26413"/>
    </row>
    <row r="26414" spans="1:9" x14ac:dyDescent="0.25">
      <c r="A26414"/>
      <c r="B26414"/>
      <c r="C26414"/>
      <c r="D26414"/>
      <c r="E26414" s="148"/>
      <c r="F26414" s="148"/>
      <c r="G26414" s="149"/>
      <c r="H26414" s="148"/>
      <c r="I26414"/>
    </row>
    <row r="26415" spans="1:9" x14ac:dyDescent="0.25">
      <c r="A26415"/>
      <c r="B26415"/>
      <c r="C26415"/>
      <c r="D26415"/>
      <c r="E26415" s="148"/>
      <c r="F26415" s="148"/>
      <c r="G26415" s="149"/>
      <c r="H26415" s="148"/>
      <c r="I26415"/>
    </row>
    <row r="26416" spans="1:9" x14ac:dyDescent="0.25">
      <c r="A26416"/>
      <c r="B26416"/>
      <c r="C26416"/>
      <c r="D26416"/>
      <c r="E26416" s="148"/>
      <c r="F26416" s="148"/>
      <c r="G26416" s="149"/>
      <c r="H26416" s="148"/>
      <c r="I26416"/>
    </row>
    <row r="26417" spans="1:9" x14ac:dyDescent="0.25">
      <c r="A26417"/>
      <c r="B26417"/>
      <c r="C26417"/>
      <c r="D26417"/>
      <c r="E26417" s="148"/>
      <c r="F26417" s="148"/>
      <c r="G26417" s="149"/>
      <c r="H26417" s="148"/>
      <c r="I26417"/>
    </row>
    <row r="26418" spans="1:9" x14ac:dyDescent="0.25">
      <c r="A26418"/>
      <c r="B26418"/>
      <c r="C26418"/>
      <c r="D26418"/>
      <c r="E26418" s="148"/>
      <c r="F26418" s="148"/>
      <c r="G26418" s="149"/>
      <c r="H26418" s="148"/>
      <c r="I26418"/>
    </row>
    <row r="26419" spans="1:9" x14ac:dyDescent="0.25">
      <c r="A26419"/>
      <c r="B26419"/>
      <c r="C26419"/>
      <c r="D26419"/>
      <c r="E26419" s="148"/>
      <c r="F26419" s="148"/>
      <c r="G26419" s="149"/>
      <c r="H26419" s="148"/>
      <c r="I26419"/>
    </row>
    <row r="26420" spans="1:9" x14ac:dyDescent="0.25">
      <c r="A26420"/>
      <c r="B26420"/>
      <c r="C26420"/>
      <c r="D26420"/>
      <c r="E26420" s="148"/>
      <c r="F26420" s="148"/>
      <c r="G26420" s="149"/>
      <c r="H26420" s="148"/>
      <c r="I26420"/>
    </row>
    <row r="26421" spans="1:9" x14ac:dyDescent="0.25">
      <c r="A26421"/>
      <c r="B26421"/>
      <c r="C26421"/>
      <c r="D26421"/>
      <c r="E26421" s="148"/>
      <c r="F26421" s="148"/>
      <c r="G26421" s="149"/>
      <c r="H26421" s="148"/>
      <c r="I26421"/>
    </row>
    <row r="26422" spans="1:9" x14ac:dyDescent="0.25">
      <c r="A26422"/>
      <c r="B26422"/>
      <c r="C26422"/>
      <c r="D26422"/>
      <c r="E26422" s="148"/>
      <c r="F26422" s="148"/>
      <c r="G26422" s="149"/>
      <c r="H26422" s="148"/>
      <c r="I26422"/>
    </row>
    <row r="26423" spans="1:9" x14ac:dyDescent="0.25">
      <c r="A26423"/>
      <c r="B26423"/>
      <c r="C26423"/>
      <c r="D26423"/>
      <c r="E26423" s="148"/>
      <c r="F26423" s="148"/>
      <c r="G26423" s="149"/>
      <c r="H26423" s="148"/>
      <c r="I26423"/>
    </row>
    <row r="26424" spans="1:9" x14ac:dyDescent="0.25">
      <c r="A26424"/>
      <c r="B26424"/>
      <c r="C26424"/>
      <c r="D26424"/>
      <c r="E26424" s="148"/>
      <c r="F26424" s="148"/>
      <c r="G26424" s="149"/>
      <c r="H26424" s="148"/>
      <c r="I26424"/>
    </row>
    <row r="26425" spans="1:9" x14ac:dyDescent="0.25">
      <c r="A26425"/>
      <c r="B26425"/>
      <c r="C26425"/>
      <c r="D26425"/>
      <c r="E26425" s="148"/>
      <c r="F26425" s="148"/>
      <c r="G26425" s="149"/>
      <c r="H26425" s="148"/>
      <c r="I26425"/>
    </row>
    <row r="26426" spans="1:9" x14ac:dyDescent="0.25">
      <c r="A26426"/>
      <c r="B26426"/>
      <c r="C26426"/>
      <c r="D26426"/>
      <c r="E26426" s="148"/>
      <c r="F26426" s="148"/>
      <c r="G26426" s="149"/>
      <c r="H26426" s="148"/>
      <c r="I26426"/>
    </row>
    <row r="26427" spans="1:9" x14ac:dyDescent="0.25">
      <c r="A26427"/>
      <c r="B26427"/>
      <c r="C26427"/>
      <c r="D26427"/>
      <c r="E26427" s="148"/>
      <c r="F26427" s="148"/>
      <c r="G26427" s="149"/>
      <c r="H26427" s="148"/>
      <c r="I26427"/>
    </row>
    <row r="26428" spans="1:9" x14ac:dyDescent="0.25">
      <c r="A26428"/>
      <c r="B26428"/>
      <c r="C26428"/>
      <c r="D26428"/>
      <c r="E26428" s="148"/>
      <c r="F26428" s="148"/>
      <c r="G26428" s="149"/>
      <c r="H26428" s="148"/>
      <c r="I26428"/>
    </row>
    <row r="26429" spans="1:9" x14ac:dyDescent="0.25">
      <c r="A26429"/>
      <c r="B26429"/>
      <c r="C26429"/>
      <c r="D26429"/>
      <c r="E26429" s="148"/>
      <c r="F26429" s="148"/>
      <c r="G26429" s="149"/>
      <c r="H26429" s="148"/>
      <c r="I26429"/>
    </row>
    <row r="26430" spans="1:9" x14ac:dyDescent="0.25">
      <c r="A26430"/>
      <c r="B26430"/>
      <c r="C26430"/>
      <c r="D26430"/>
      <c r="E26430" s="148"/>
      <c r="F26430" s="148"/>
      <c r="G26430" s="149"/>
      <c r="H26430" s="148"/>
      <c r="I26430"/>
    </row>
    <row r="26431" spans="1:9" x14ac:dyDescent="0.25">
      <c r="A26431"/>
      <c r="B26431"/>
      <c r="C26431"/>
      <c r="D26431"/>
      <c r="E26431" s="148"/>
      <c r="F26431" s="148"/>
      <c r="G26431" s="149"/>
      <c r="H26431" s="148"/>
      <c r="I26431"/>
    </row>
    <row r="26432" spans="1:9" x14ac:dyDescent="0.25">
      <c r="A26432"/>
      <c r="B26432"/>
      <c r="C26432"/>
      <c r="D26432"/>
      <c r="E26432" s="148"/>
      <c r="F26432" s="148"/>
      <c r="G26432" s="149"/>
      <c r="H26432" s="148"/>
      <c r="I26432"/>
    </row>
    <row r="26433" spans="1:9" x14ac:dyDescent="0.25">
      <c r="A26433"/>
      <c r="B26433"/>
      <c r="C26433"/>
      <c r="D26433"/>
      <c r="E26433" s="148"/>
      <c r="F26433" s="148"/>
      <c r="G26433" s="149"/>
      <c r="H26433" s="148"/>
      <c r="I26433"/>
    </row>
    <row r="26434" spans="1:9" x14ac:dyDescent="0.25">
      <c r="A26434"/>
      <c r="B26434"/>
      <c r="C26434"/>
      <c r="D26434"/>
      <c r="E26434" s="148"/>
      <c r="F26434" s="148"/>
      <c r="G26434" s="149"/>
      <c r="H26434" s="148"/>
      <c r="I26434"/>
    </row>
    <row r="26435" spans="1:9" x14ac:dyDescent="0.25">
      <c r="A26435"/>
      <c r="B26435"/>
      <c r="C26435"/>
      <c r="D26435"/>
      <c r="E26435" s="148"/>
      <c r="F26435" s="148"/>
      <c r="G26435" s="149"/>
      <c r="H26435" s="148"/>
      <c r="I26435"/>
    </row>
    <row r="26436" spans="1:9" x14ac:dyDescent="0.25">
      <c r="A26436"/>
      <c r="B26436"/>
      <c r="C26436"/>
      <c r="D26436"/>
      <c r="E26436" s="148"/>
      <c r="F26436" s="148"/>
      <c r="G26436" s="149"/>
      <c r="H26436" s="148"/>
      <c r="I26436"/>
    </row>
    <row r="26437" spans="1:9" x14ac:dyDescent="0.25">
      <c r="A26437"/>
      <c r="B26437"/>
      <c r="C26437"/>
      <c r="D26437"/>
      <c r="E26437" s="148"/>
      <c r="F26437" s="148"/>
      <c r="G26437" s="149"/>
      <c r="H26437" s="148"/>
      <c r="I26437"/>
    </row>
    <row r="26438" spans="1:9" x14ac:dyDescent="0.25">
      <c r="A26438"/>
      <c r="B26438"/>
      <c r="C26438"/>
      <c r="D26438"/>
      <c r="E26438" s="148"/>
      <c r="F26438" s="148"/>
      <c r="G26438" s="149"/>
      <c r="H26438" s="148"/>
      <c r="I26438"/>
    </row>
    <row r="26439" spans="1:9" x14ac:dyDescent="0.25">
      <c r="A26439"/>
      <c r="B26439"/>
      <c r="C26439"/>
      <c r="D26439"/>
      <c r="E26439" s="148"/>
      <c r="F26439" s="148"/>
      <c r="G26439" s="149"/>
      <c r="H26439" s="148"/>
      <c r="I26439"/>
    </row>
    <row r="26440" spans="1:9" x14ac:dyDescent="0.25">
      <c r="A26440"/>
      <c r="B26440"/>
      <c r="C26440"/>
      <c r="D26440"/>
      <c r="E26440" s="148"/>
      <c r="F26440" s="148"/>
      <c r="G26440" s="149"/>
      <c r="H26440" s="148"/>
      <c r="I26440"/>
    </row>
    <row r="26441" spans="1:9" x14ac:dyDescent="0.25">
      <c r="A26441"/>
      <c r="B26441"/>
      <c r="C26441"/>
      <c r="D26441"/>
      <c r="E26441" s="148"/>
      <c r="F26441" s="148"/>
      <c r="G26441" s="149"/>
      <c r="H26441" s="148"/>
      <c r="I26441"/>
    </row>
    <row r="26442" spans="1:9" x14ac:dyDescent="0.25">
      <c r="A26442"/>
      <c r="B26442"/>
      <c r="C26442"/>
      <c r="D26442"/>
      <c r="E26442" s="148"/>
      <c r="F26442" s="148"/>
      <c r="G26442" s="149"/>
      <c r="H26442" s="148"/>
      <c r="I26442"/>
    </row>
    <row r="26443" spans="1:9" x14ac:dyDescent="0.25">
      <c r="A26443"/>
      <c r="B26443"/>
      <c r="C26443"/>
      <c r="D26443"/>
      <c r="E26443" s="148"/>
      <c r="F26443" s="148"/>
      <c r="G26443" s="149"/>
      <c r="H26443" s="148"/>
      <c r="I26443"/>
    </row>
    <row r="26444" spans="1:9" x14ac:dyDescent="0.25">
      <c r="A26444"/>
      <c r="B26444"/>
      <c r="C26444"/>
      <c r="D26444"/>
      <c r="E26444" s="148"/>
      <c r="F26444" s="148"/>
      <c r="G26444" s="149"/>
      <c r="H26444" s="148"/>
      <c r="I26444"/>
    </row>
    <row r="26445" spans="1:9" x14ac:dyDescent="0.25">
      <c r="A26445"/>
      <c r="B26445"/>
      <c r="C26445"/>
      <c r="D26445"/>
      <c r="E26445" s="148"/>
      <c r="F26445" s="148"/>
      <c r="G26445" s="149"/>
      <c r="H26445" s="148"/>
      <c r="I26445"/>
    </row>
    <row r="26446" spans="1:9" x14ac:dyDescent="0.25">
      <c r="A26446"/>
      <c r="B26446"/>
      <c r="C26446"/>
      <c r="D26446"/>
      <c r="E26446" s="148"/>
      <c r="F26446" s="148"/>
      <c r="G26446" s="149"/>
      <c r="H26446" s="148"/>
      <c r="I26446"/>
    </row>
    <row r="26447" spans="1:9" x14ac:dyDescent="0.25">
      <c r="A26447"/>
      <c r="B26447"/>
      <c r="C26447"/>
      <c r="D26447"/>
      <c r="E26447" s="148"/>
      <c r="F26447" s="148"/>
      <c r="G26447" s="149"/>
      <c r="H26447" s="148"/>
      <c r="I26447"/>
    </row>
    <row r="26448" spans="1:9" x14ac:dyDescent="0.25">
      <c r="A26448"/>
      <c r="B26448"/>
      <c r="C26448"/>
      <c r="D26448"/>
      <c r="E26448" s="148"/>
      <c r="F26448" s="148"/>
      <c r="G26448" s="149"/>
      <c r="H26448" s="148"/>
      <c r="I26448"/>
    </row>
    <row r="26449" spans="1:9" x14ac:dyDescent="0.25">
      <c r="A26449"/>
      <c r="B26449"/>
      <c r="C26449"/>
      <c r="D26449"/>
      <c r="E26449" s="148"/>
      <c r="F26449" s="148"/>
      <c r="G26449" s="149"/>
      <c r="H26449" s="148"/>
      <c r="I26449"/>
    </row>
    <row r="26450" spans="1:9" x14ac:dyDescent="0.25">
      <c r="A26450"/>
      <c r="B26450"/>
      <c r="C26450"/>
      <c r="D26450"/>
      <c r="E26450" s="148"/>
      <c r="F26450" s="148"/>
      <c r="G26450" s="149"/>
      <c r="H26450" s="148"/>
      <c r="I26450"/>
    </row>
    <row r="26451" spans="1:9" x14ac:dyDescent="0.25">
      <c r="A26451"/>
      <c r="B26451"/>
      <c r="C26451"/>
      <c r="D26451"/>
      <c r="E26451" s="148"/>
      <c r="F26451" s="148"/>
      <c r="G26451" s="149"/>
      <c r="H26451" s="148"/>
      <c r="I26451"/>
    </row>
    <row r="26452" spans="1:9" x14ac:dyDescent="0.25">
      <c r="A26452"/>
      <c r="B26452"/>
      <c r="C26452"/>
      <c r="D26452"/>
      <c r="E26452" s="148"/>
      <c r="F26452" s="148"/>
      <c r="G26452" s="149"/>
      <c r="H26452" s="148"/>
      <c r="I26452"/>
    </row>
    <row r="26453" spans="1:9" x14ac:dyDescent="0.25">
      <c r="A26453"/>
      <c r="B26453"/>
      <c r="C26453"/>
      <c r="D26453"/>
      <c r="E26453" s="148"/>
      <c r="F26453" s="148"/>
      <c r="G26453" s="149"/>
      <c r="H26453" s="148"/>
      <c r="I26453"/>
    </row>
    <row r="26454" spans="1:9" x14ac:dyDescent="0.25">
      <c r="A26454"/>
      <c r="B26454"/>
      <c r="C26454"/>
      <c r="D26454"/>
      <c r="E26454" s="148"/>
      <c r="F26454" s="148"/>
      <c r="G26454" s="149"/>
      <c r="H26454" s="148"/>
      <c r="I26454"/>
    </row>
    <row r="26455" spans="1:9" x14ac:dyDescent="0.25">
      <c r="A26455"/>
      <c r="B26455"/>
      <c r="C26455"/>
      <c r="D26455"/>
      <c r="E26455" s="148"/>
      <c r="F26455" s="148"/>
      <c r="G26455" s="149"/>
      <c r="H26455" s="148"/>
      <c r="I26455"/>
    </row>
    <row r="26456" spans="1:9" x14ac:dyDescent="0.25">
      <c r="A26456"/>
      <c r="B26456"/>
      <c r="C26456"/>
      <c r="D26456"/>
      <c r="E26456" s="148"/>
      <c r="F26456" s="148"/>
      <c r="G26456" s="149"/>
      <c r="H26456" s="148"/>
      <c r="I26456"/>
    </row>
    <row r="26457" spans="1:9" x14ac:dyDescent="0.25">
      <c r="A26457"/>
      <c r="B26457"/>
      <c r="C26457"/>
      <c r="D26457"/>
      <c r="E26457" s="148"/>
      <c r="F26457" s="148"/>
      <c r="G26457" s="149"/>
      <c r="H26457" s="148"/>
      <c r="I26457"/>
    </row>
    <row r="26458" spans="1:9" x14ac:dyDescent="0.25">
      <c r="A26458"/>
      <c r="B26458"/>
      <c r="C26458"/>
      <c r="D26458"/>
      <c r="E26458" s="148"/>
      <c r="F26458" s="148"/>
      <c r="G26458" s="149"/>
      <c r="H26458" s="148"/>
      <c r="I26458"/>
    </row>
    <row r="26459" spans="1:9" x14ac:dyDescent="0.25">
      <c r="A26459"/>
      <c r="B26459"/>
      <c r="C26459"/>
      <c r="D26459"/>
      <c r="E26459" s="148"/>
      <c r="F26459" s="148"/>
      <c r="G26459" s="149"/>
      <c r="H26459" s="148"/>
      <c r="I26459"/>
    </row>
    <row r="26460" spans="1:9" x14ac:dyDescent="0.25">
      <c r="A26460"/>
      <c r="B26460"/>
      <c r="C26460"/>
      <c r="D26460"/>
      <c r="E26460" s="148"/>
      <c r="F26460" s="148"/>
      <c r="G26460" s="149"/>
      <c r="H26460" s="148"/>
      <c r="I26460"/>
    </row>
    <row r="26461" spans="1:9" x14ac:dyDescent="0.25">
      <c r="A26461"/>
      <c r="B26461"/>
      <c r="C26461"/>
      <c r="D26461"/>
      <c r="E26461" s="148"/>
      <c r="F26461" s="148"/>
      <c r="G26461" s="149"/>
      <c r="H26461" s="148"/>
      <c r="I26461"/>
    </row>
    <row r="26462" spans="1:9" x14ac:dyDescent="0.25">
      <c r="A26462"/>
      <c r="B26462"/>
      <c r="C26462"/>
      <c r="D26462"/>
      <c r="E26462" s="148"/>
      <c r="F26462" s="148"/>
      <c r="G26462" s="149"/>
      <c r="H26462" s="148"/>
      <c r="I26462"/>
    </row>
    <row r="26463" spans="1:9" x14ac:dyDescent="0.25">
      <c r="A26463"/>
      <c r="B26463"/>
      <c r="C26463"/>
      <c r="D26463"/>
      <c r="E26463" s="148"/>
      <c r="F26463" s="148"/>
      <c r="G26463" s="149"/>
      <c r="H26463" s="148"/>
      <c r="I26463"/>
    </row>
    <row r="26464" spans="1:9" x14ac:dyDescent="0.25">
      <c r="A26464"/>
      <c r="B26464"/>
      <c r="C26464"/>
      <c r="D26464"/>
      <c r="E26464" s="148"/>
      <c r="F26464" s="148"/>
      <c r="G26464" s="149"/>
      <c r="H26464" s="148"/>
      <c r="I26464"/>
    </row>
    <row r="26465" spans="1:9" x14ac:dyDescent="0.25">
      <c r="A26465"/>
      <c r="B26465"/>
      <c r="C26465"/>
      <c r="D26465"/>
      <c r="E26465" s="148"/>
      <c r="F26465" s="148"/>
      <c r="G26465" s="149"/>
      <c r="H26465" s="148"/>
      <c r="I26465"/>
    </row>
    <row r="26466" spans="1:9" x14ac:dyDescent="0.25">
      <c r="A26466"/>
      <c r="B26466"/>
      <c r="C26466"/>
      <c r="D26466"/>
      <c r="E26466" s="148"/>
      <c r="F26466" s="148"/>
      <c r="G26466" s="149"/>
      <c r="H26466" s="148"/>
      <c r="I26466"/>
    </row>
    <row r="26467" spans="1:9" x14ac:dyDescent="0.25">
      <c r="A26467"/>
      <c r="B26467"/>
      <c r="C26467"/>
      <c r="D26467"/>
      <c r="E26467" s="148"/>
      <c r="F26467" s="148"/>
      <c r="G26467" s="149"/>
      <c r="H26467" s="148"/>
      <c r="I26467"/>
    </row>
    <row r="26468" spans="1:9" x14ac:dyDescent="0.25">
      <c r="A26468"/>
      <c r="B26468"/>
      <c r="C26468"/>
      <c r="D26468"/>
      <c r="E26468" s="148"/>
      <c r="F26468" s="148"/>
      <c r="G26468" s="149"/>
      <c r="H26468" s="148"/>
      <c r="I26468"/>
    </row>
    <row r="26469" spans="1:9" x14ac:dyDescent="0.25">
      <c r="A26469"/>
      <c r="B26469"/>
      <c r="C26469"/>
      <c r="D26469"/>
      <c r="E26469" s="148"/>
      <c r="F26469" s="148"/>
      <c r="G26469" s="149"/>
      <c r="H26469" s="148"/>
      <c r="I26469"/>
    </row>
    <row r="26470" spans="1:9" x14ac:dyDescent="0.25">
      <c r="A26470"/>
      <c r="B26470"/>
      <c r="C26470"/>
      <c r="D26470"/>
      <c r="E26470" s="148"/>
      <c r="F26470" s="148"/>
      <c r="G26470" s="149"/>
      <c r="H26470" s="148"/>
      <c r="I26470"/>
    </row>
    <row r="26471" spans="1:9" x14ac:dyDescent="0.25">
      <c r="A26471"/>
      <c r="B26471"/>
      <c r="C26471"/>
      <c r="D26471"/>
      <c r="E26471" s="148"/>
      <c r="F26471" s="148"/>
      <c r="G26471" s="149"/>
      <c r="H26471" s="148"/>
      <c r="I26471"/>
    </row>
    <row r="26472" spans="1:9" x14ac:dyDescent="0.25">
      <c r="A26472"/>
      <c r="B26472"/>
      <c r="C26472"/>
      <c r="D26472"/>
      <c r="E26472" s="148"/>
      <c r="F26472" s="148"/>
      <c r="G26472" s="149"/>
      <c r="H26472" s="148"/>
      <c r="I26472"/>
    </row>
    <row r="26473" spans="1:9" x14ac:dyDescent="0.25">
      <c r="A26473"/>
      <c r="B26473"/>
      <c r="C26473"/>
      <c r="D26473"/>
      <c r="E26473" s="148"/>
      <c r="F26473" s="148"/>
      <c r="G26473" s="149"/>
      <c r="H26473" s="148"/>
      <c r="I26473"/>
    </row>
    <row r="26474" spans="1:9" x14ac:dyDescent="0.25">
      <c r="A26474"/>
      <c r="B26474"/>
      <c r="C26474"/>
      <c r="D26474"/>
      <c r="E26474" s="148"/>
      <c r="F26474" s="148"/>
      <c r="G26474" s="149"/>
      <c r="H26474" s="148"/>
      <c r="I26474"/>
    </row>
    <row r="26475" spans="1:9" x14ac:dyDescent="0.25">
      <c r="A26475"/>
      <c r="B26475"/>
      <c r="C26475"/>
      <c r="D26475"/>
      <c r="E26475" s="148"/>
      <c r="F26475" s="148"/>
      <c r="G26475" s="149"/>
      <c r="H26475" s="148"/>
      <c r="I26475"/>
    </row>
    <row r="26476" spans="1:9" x14ac:dyDescent="0.25">
      <c r="A26476"/>
      <c r="B26476"/>
      <c r="C26476"/>
      <c r="D26476"/>
      <c r="E26476" s="148"/>
      <c r="F26476" s="148"/>
      <c r="G26476" s="149"/>
      <c r="H26476" s="148"/>
      <c r="I26476"/>
    </row>
    <row r="26477" spans="1:9" x14ac:dyDescent="0.25">
      <c r="A26477"/>
      <c r="B26477"/>
      <c r="C26477"/>
      <c r="D26477"/>
      <c r="E26477" s="148"/>
      <c r="F26477" s="148"/>
      <c r="G26477" s="149"/>
      <c r="H26477" s="148"/>
      <c r="I26477"/>
    </row>
    <row r="26478" spans="1:9" x14ac:dyDescent="0.25">
      <c r="A26478"/>
      <c r="B26478"/>
      <c r="C26478"/>
      <c r="D26478"/>
      <c r="E26478" s="148"/>
      <c r="F26478" s="148"/>
      <c r="G26478" s="149"/>
      <c r="H26478" s="148"/>
      <c r="I26478"/>
    </row>
    <row r="26479" spans="1:9" x14ac:dyDescent="0.25">
      <c r="A26479"/>
      <c r="B26479"/>
      <c r="C26479"/>
      <c r="D26479"/>
      <c r="E26479" s="148"/>
      <c r="F26479" s="148"/>
      <c r="G26479" s="149"/>
      <c r="H26479" s="148"/>
      <c r="I26479"/>
    </row>
    <row r="26480" spans="1:9" x14ac:dyDescent="0.25">
      <c r="A26480"/>
      <c r="B26480"/>
      <c r="C26480"/>
      <c r="D26480"/>
      <c r="E26480" s="148"/>
      <c r="F26480" s="148"/>
      <c r="G26480" s="149"/>
      <c r="H26480" s="148"/>
      <c r="I26480"/>
    </row>
    <row r="26481" spans="1:9" x14ac:dyDescent="0.25">
      <c r="A26481"/>
      <c r="B26481"/>
      <c r="C26481"/>
      <c r="D26481"/>
      <c r="E26481" s="148"/>
      <c r="F26481" s="148"/>
      <c r="G26481" s="149"/>
      <c r="H26481" s="148"/>
      <c r="I26481"/>
    </row>
    <row r="26482" spans="1:9" x14ac:dyDescent="0.25">
      <c r="A26482"/>
      <c r="B26482"/>
      <c r="C26482"/>
      <c r="D26482"/>
      <c r="E26482" s="148"/>
      <c r="F26482" s="148"/>
      <c r="G26482" s="149"/>
      <c r="H26482" s="148"/>
      <c r="I26482"/>
    </row>
    <row r="26483" spans="1:9" x14ac:dyDescent="0.25">
      <c r="A26483"/>
      <c r="B26483"/>
      <c r="C26483"/>
      <c r="D26483"/>
      <c r="E26483" s="148"/>
      <c r="F26483" s="148"/>
      <c r="G26483" s="149"/>
      <c r="H26483" s="148"/>
      <c r="I26483"/>
    </row>
    <row r="26484" spans="1:9" x14ac:dyDescent="0.25">
      <c r="A26484"/>
      <c r="B26484"/>
      <c r="C26484"/>
      <c r="D26484"/>
      <c r="E26484" s="148"/>
      <c r="F26484" s="148"/>
      <c r="G26484" s="149"/>
      <c r="H26484" s="148"/>
      <c r="I26484"/>
    </row>
    <row r="26485" spans="1:9" x14ac:dyDescent="0.25">
      <c r="A26485"/>
      <c r="B26485"/>
      <c r="C26485"/>
      <c r="D26485"/>
      <c r="E26485" s="148"/>
      <c r="F26485" s="148"/>
      <c r="G26485" s="149"/>
      <c r="H26485" s="148"/>
      <c r="I26485"/>
    </row>
    <row r="26486" spans="1:9" x14ac:dyDescent="0.25">
      <c r="A26486"/>
      <c r="B26486"/>
      <c r="C26486"/>
      <c r="D26486"/>
      <c r="E26486" s="148"/>
      <c r="F26486" s="148"/>
      <c r="G26486" s="149"/>
      <c r="H26486" s="148"/>
      <c r="I26486"/>
    </row>
    <row r="26487" spans="1:9" x14ac:dyDescent="0.25">
      <c r="A26487"/>
      <c r="B26487"/>
      <c r="C26487"/>
      <c r="D26487"/>
      <c r="E26487" s="148"/>
      <c r="F26487" s="148"/>
      <c r="G26487" s="149"/>
      <c r="H26487" s="148"/>
      <c r="I26487"/>
    </row>
    <row r="26488" spans="1:9" x14ac:dyDescent="0.25">
      <c r="A26488"/>
      <c r="B26488"/>
      <c r="C26488"/>
      <c r="D26488"/>
      <c r="E26488" s="148"/>
      <c r="F26488" s="148"/>
      <c r="G26488" s="149"/>
      <c r="H26488" s="148"/>
      <c r="I26488"/>
    </row>
    <row r="26489" spans="1:9" x14ac:dyDescent="0.25">
      <c r="A26489"/>
      <c r="B26489"/>
      <c r="C26489"/>
      <c r="D26489"/>
      <c r="E26489" s="148"/>
      <c r="F26489" s="148"/>
      <c r="G26489" s="149"/>
      <c r="H26489" s="148"/>
      <c r="I26489"/>
    </row>
    <row r="26490" spans="1:9" x14ac:dyDescent="0.25">
      <c r="A26490"/>
      <c r="B26490"/>
      <c r="C26490"/>
      <c r="D26490"/>
      <c r="E26490" s="148"/>
      <c r="F26490" s="148"/>
      <c r="G26490" s="149"/>
      <c r="H26490" s="148"/>
      <c r="I26490"/>
    </row>
    <row r="26491" spans="1:9" x14ac:dyDescent="0.25">
      <c r="A26491"/>
      <c r="B26491"/>
      <c r="C26491"/>
      <c r="D26491"/>
      <c r="E26491" s="148"/>
      <c r="F26491" s="148"/>
      <c r="G26491" s="149"/>
      <c r="H26491" s="148"/>
      <c r="I26491"/>
    </row>
    <row r="26492" spans="1:9" x14ac:dyDescent="0.25">
      <c r="A26492"/>
      <c r="B26492"/>
      <c r="C26492"/>
      <c r="D26492"/>
      <c r="E26492" s="148"/>
      <c r="F26492" s="148"/>
      <c r="G26492" s="149"/>
      <c r="H26492" s="148"/>
      <c r="I26492"/>
    </row>
    <row r="26493" spans="1:9" x14ac:dyDescent="0.25">
      <c r="A26493"/>
      <c r="B26493"/>
      <c r="C26493"/>
      <c r="D26493"/>
      <c r="E26493" s="148"/>
      <c r="F26493" s="148"/>
      <c r="G26493" s="149"/>
      <c r="H26493" s="148"/>
      <c r="I26493"/>
    </row>
    <row r="26494" spans="1:9" x14ac:dyDescent="0.25">
      <c r="A26494"/>
      <c r="B26494"/>
      <c r="C26494"/>
      <c r="D26494"/>
      <c r="E26494" s="148"/>
      <c r="F26494" s="148"/>
      <c r="G26494" s="149"/>
      <c r="H26494" s="148"/>
      <c r="I26494"/>
    </row>
    <row r="26495" spans="1:9" x14ac:dyDescent="0.25">
      <c r="A26495"/>
      <c r="B26495"/>
      <c r="C26495"/>
      <c r="D26495"/>
      <c r="E26495" s="148"/>
      <c r="F26495" s="148"/>
      <c r="G26495" s="149"/>
      <c r="H26495" s="148"/>
      <c r="I26495"/>
    </row>
    <row r="26496" spans="1:9" x14ac:dyDescent="0.25">
      <c r="A26496"/>
      <c r="B26496"/>
      <c r="C26496"/>
      <c r="D26496"/>
      <c r="E26496" s="148"/>
      <c r="F26496" s="148"/>
      <c r="G26496" s="149"/>
      <c r="H26496" s="148"/>
      <c r="I26496"/>
    </row>
    <row r="26497" spans="1:9" x14ac:dyDescent="0.25">
      <c r="A26497"/>
      <c r="B26497"/>
      <c r="C26497"/>
      <c r="D26497"/>
      <c r="E26497" s="148"/>
      <c r="F26497" s="148"/>
      <c r="G26497" s="149"/>
      <c r="H26497" s="148"/>
      <c r="I26497"/>
    </row>
    <row r="26498" spans="1:9" x14ac:dyDescent="0.25">
      <c r="A26498"/>
      <c r="B26498"/>
      <c r="C26498"/>
      <c r="D26498"/>
      <c r="E26498" s="148"/>
      <c r="F26498" s="148"/>
      <c r="G26498" s="149"/>
      <c r="H26498" s="148"/>
      <c r="I26498"/>
    </row>
    <row r="26499" spans="1:9" x14ac:dyDescent="0.25">
      <c r="A26499"/>
      <c r="B26499"/>
      <c r="C26499"/>
      <c r="D26499"/>
      <c r="E26499" s="148"/>
      <c r="F26499" s="148"/>
      <c r="G26499" s="149"/>
      <c r="H26499" s="148"/>
      <c r="I26499"/>
    </row>
    <row r="26500" spans="1:9" x14ac:dyDescent="0.25">
      <c r="A26500"/>
      <c r="B26500"/>
      <c r="C26500"/>
      <c r="D26500"/>
      <c r="E26500" s="148"/>
      <c r="F26500" s="148"/>
      <c r="G26500" s="149"/>
      <c r="H26500" s="148"/>
      <c r="I26500"/>
    </row>
    <row r="26501" spans="1:9" x14ac:dyDescent="0.25">
      <c r="A26501"/>
      <c r="B26501"/>
      <c r="C26501"/>
      <c r="D26501"/>
      <c r="E26501" s="148"/>
      <c r="F26501" s="148"/>
      <c r="G26501" s="149"/>
      <c r="H26501" s="148"/>
      <c r="I26501"/>
    </row>
    <row r="26502" spans="1:9" x14ac:dyDescent="0.25">
      <c r="A26502"/>
      <c r="B26502"/>
      <c r="C26502"/>
      <c r="D26502"/>
      <c r="E26502" s="148"/>
      <c r="F26502" s="148"/>
      <c r="G26502" s="149"/>
      <c r="H26502" s="148"/>
      <c r="I26502"/>
    </row>
    <row r="26503" spans="1:9" x14ac:dyDescent="0.25">
      <c r="A26503"/>
      <c r="B26503"/>
      <c r="C26503"/>
      <c r="D26503"/>
      <c r="E26503" s="148"/>
      <c r="F26503" s="148"/>
      <c r="G26503" s="149"/>
      <c r="H26503" s="148"/>
      <c r="I26503"/>
    </row>
    <row r="26504" spans="1:9" x14ac:dyDescent="0.25">
      <c r="A26504"/>
      <c r="B26504"/>
      <c r="C26504"/>
      <c r="D26504"/>
      <c r="E26504" s="148"/>
      <c r="F26504" s="148"/>
      <c r="G26504" s="149"/>
      <c r="H26504" s="148"/>
      <c r="I26504"/>
    </row>
    <row r="26505" spans="1:9" x14ac:dyDescent="0.25">
      <c r="A26505"/>
      <c r="B26505"/>
      <c r="C26505"/>
      <c r="D26505"/>
      <c r="E26505" s="148"/>
      <c r="F26505" s="148"/>
      <c r="G26505" s="149"/>
      <c r="H26505" s="148"/>
      <c r="I26505"/>
    </row>
    <row r="26506" spans="1:9" x14ac:dyDescent="0.25">
      <c r="A26506"/>
      <c r="B26506"/>
      <c r="C26506"/>
      <c r="D26506"/>
      <c r="E26506" s="148"/>
      <c r="F26506" s="148"/>
      <c r="G26506" s="149"/>
      <c r="H26506" s="148"/>
      <c r="I26506"/>
    </row>
    <row r="26507" spans="1:9" x14ac:dyDescent="0.25">
      <c r="A26507"/>
      <c r="B26507"/>
      <c r="C26507"/>
      <c r="D26507"/>
      <c r="E26507" s="148"/>
      <c r="F26507" s="148"/>
      <c r="G26507" s="149"/>
      <c r="H26507" s="148"/>
      <c r="I26507"/>
    </row>
    <row r="26508" spans="1:9" x14ac:dyDescent="0.25">
      <c r="A26508"/>
      <c r="B26508"/>
      <c r="C26508"/>
      <c r="D26508"/>
      <c r="E26508" s="148"/>
      <c r="F26508" s="148"/>
      <c r="G26508" s="149"/>
      <c r="H26508" s="148"/>
      <c r="I26508"/>
    </row>
    <row r="26509" spans="1:9" x14ac:dyDescent="0.25">
      <c r="A26509"/>
      <c r="B26509"/>
      <c r="C26509"/>
      <c r="D26509"/>
      <c r="E26509" s="148"/>
      <c r="F26509" s="148"/>
      <c r="G26509" s="149"/>
      <c r="H26509" s="148"/>
      <c r="I26509"/>
    </row>
    <row r="26510" spans="1:9" x14ac:dyDescent="0.25">
      <c r="A26510"/>
      <c r="B26510"/>
      <c r="C26510"/>
      <c r="D26510"/>
      <c r="E26510" s="148"/>
      <c r="F26510" s="148"/>
      <c r="G26510" s="149"/>
      <c r="H26510" s="148"/>
      <c r="I26510"/>
    </row>
    <row r="26511" spans="1:9" x14ac:dyDescent="0.25">
      <c r="A26511"/>
      <c r="B26511"/>
      <c r="C26511"/>
      <c r="D26511"/>
      <c r="E26511" s="148"/>
      <c r="F26511" s="148"/>
      <c r="G26511" s="149"/>
      <c r="H26511" s="148"/>
      <c r="I26511"/>
    </row>
    <row r="26512" spans="1:9" x14ac:dyDescent="0.25">
      <c r="A26512"/>
      <c r="B26512"/>
      <c r="C26512"/>
      <c r="D26512"/>
      <c r="E26512" s="148"/>
      <c r="F26512" s="148"/>
      <c r="G26512" s="149"/>
      <c r="H26512" s="148"/>
      <c r="I26512"/>
    </row>
    <row r="26513" spans="1:9" x14ac:dyDescent="0.25">
      <c r="A26513"/>
      <c r="B26513"/>
      <c r="C26513"/>
      <c r="D26513"/>
      <c r="E26513" s="148"/>
      <c r="F26513" s="148"/>
      <c r="G26513" s="149"/>
      <c r="H26513" s="148"/>
      <c r="I26513"/>
    </row>
    <row r="26514" spans="1:9" x14ac:dyDescent="0.25">
      <c r="A26514"/>
      <c r="B26514"/>
      <c r="C26514"/>
      <c r="D26514"/>
      <c r="E26514" s="148"/>
      <c r="F26514" s="148"/>
      <c r="G26514" s="149"/>
      <c r="H26514" s="148"/>
      <c r="I26514"/>
    </row>
    <row r="26515" spans="1:9" x14ac:dyDescent="0.25">
      <c r="A26515"/>
      <c r="B26515"/>
      <c r="C26515"/>
      <c r="D26515"/>
      <c r="E26515" s="148"/>
      <c r="F26515" s="148"/>
      <c r="G26515" s="149"/>
      <c r="H26515" s="148"/>
      <c r="I26515"/>
    </row>
    <row r="26516" spans="1:9" x14ac:dyDescent="0.25">
      <c r="A26516"/>
      <c r="B26516"/>
      <c r="C26516"/>
      <c r="D26516"/>
      <c r="E26516" s="148"/>
      <c r="F26516" s="148"/>
      <c r="G26516" s="149"/>
      <c r="H26516" s="148"/>
      <c r="I26516"/>
    </row>
    <row r="26517" spans="1:9" x14ac:dyDescent="0.25">
      <c r="A26517"/>
      <c r="B26517"/>
      <c r="C26517"/>
      <c r="D26517"/>
      <c r="E26517" s="148"/>
      <c r="F26517" s="148"/>
      <c r="G26517" s="149"/>
      <c r="H26517" s="148"/>
      <c r="I26517"/>
    </row>
    <row r="26518" spans="1:9" x14ac:dyDescent="0.25">
      <c r="A26518"/>
      <c r="B26518"/>
      <c r="C26518"/>
      <c r="D26518"/>
      <c r="E26518" s="148"/>
      <c r="F26518" s="148"/>
      <c r="G26518" s="149"/>
      <c r="H26518" s="148"/>
      <c r="I26518"/>
    </row>
    <row r="26519" spans="1:9" x14ac:dyDescent="0.25">
      <c r="A26519"/>
      <c r="B26519"/>
      <c r="C26519"/>
      <c r="D26519"/>
      <c r="E26519" s="148"/>
      <c r="F26519" s="148"/>
      <c r="G26519" s="149"/>
      <c r="H26519" s="148"/>
      <c r="I26519"/>
    </row>
    <row r="26520" spans="1:9" x14ac:dyDescent="0.25">
      <c r="A26520"/>
      <c r="B26520"/>
      <c r="C26520"/>
      <c r="D26520"/>
      <c r="E26520" s="148"/>
      <c r="F26520" s="148"/>
      <c r="G26520" s="149"/>
      <c r="H26520" s="148"/>
      <c r="I26520"/>
    </row>
    <row r="26521" spans="1:9" x14ac:dyDescent="0.25">
      <c r="A26521"/>
      <c r="B26521"/>
      <c r="C26521"/>
      <c r="D26521"/>
      <c r="E26521" s="148"/>
      <c r="F26521" s="148"/>
      <c r="G26521" s="149"/>
      <c r="H26521" s="148"/>
      <c r="I26521"/>
    </row>
    <row r="26522" spans="1:9" x14ac:dyDescent="0.25">
      <c r="A26522"/>
      <c r="B26522"/>
      <c r="C26522"/>
      <c r="D26522"/>
      <c r="E26522" s="148"/>
      <c r="F26522" s="148"/>
      <c r="G26522" s="149"/>
      <c r="H26522" s="148"/>
      <c r="I26522"/>
    </row>
    <row r="26523" spans="1:9" x14ac:dyDescent="0.25">
      <c r="A26523"/>
      <c r="B26523"/>
      <c r="C26523"/>
      <c r="D26523"/>
      <c r="E26523" s="148"/>
      <c r="F26523" s="148"/>
      <c r="G26523" s="149"/>
      <c r="H26523" s="148"/>
      <c r="I26523"/>
    </row>
    <row r="26524" spans="1:9" x14ac:dyDescent="0.25">
      <c r="A26524"/>
      <c r="B26524"/>
      <c r="C26524"/>
      <c r="D26524"/>
      <c r="E26524" s="148"/>
      <c r="F26524" s="148"/>
      <c r="G26524" s="149"/>
      <c r="H26524" s="148"/>
      <c r="I26524"/>
    </row>
    <row r="26525" spans="1:9" x14ac:dyDescent="0.25">
      <c r="A26525"/>
      <c r="B26525"/>
      <c r="C26525"/>
      <c r="D26525"/>
      <c r="E26525" s="148"/>
      <c r="F26525" s="148"/>
      <c r="G26525" s="149"/>
      <c r="H26525" s="148"/>
      <c r="I26525"/>
    </row>
    <row r="26526" spans="1:9" x14ac:dyDescent="0.25">
      <c r="A26526"/>
      <c r="B26526"/>
      <c r="C26526"/>
      <c r="D26526"/>
      <c r="E26526" s="148"/>
      <c r="F26526" s="148"/>
      <c r="G26526" s="149"/>
      <c r="H26526" s="148"/>
      <c r="I26526"/>
    </row>
    <row r="26527" spans="1:9" x14ac:dyDescent="0.25">
      <c r="A26527"/>
      <c r="B26527"/>
      <c r="C26527"/>
      <c r="D26527"/>
      <c r="E26527" s="148"/>
      <c r="F26527" s="148"/>
      <c r="G26527" s="149"/>
      <c r="H26527" s="148"/>
      <c r="I26527"/>
    </row>
    <row r="26528" spans="1:9" x14ac:dyDescent="0.25">
      <c r="A26528"/>
      <c r="B26528"/>
      <c r="C26528"/>
      <c r="D26528"/>
      <c r="E26528" s="148"/>
      <c r="F26528" s="148"/>
      <c r="G26528" s="149"/>
      <c r="H26528" s="148"/>
      <c r="I26528"/>
    </row>
    <row r="26529" spans="1:9" x14ac:dyDescent="0.25">
      <c r="A26529"/>
      <c r="B26529"/>
      <c r="C26529"/>
      <c r="D26529"/>
      <c r="E26529" s="148"/>
      <c r="F26529" s="148"/>
      <c r="G26529" s="149"/>
      <c r="H26529" s="148"/>
      <c r="I26529"/>
    </row>
    <row r="26530" spans="1:9" x14ac:dyDescent="0.25">
      <c r="A26530"/>
      <c r="B26530"/>
      <c r="C26530"/>
      <c r="D26530"/>
      <c r="E26530" s="148"/>
      <c r="F26530" s="148"/>
      <c r="G26530" s="149"/>
      <c r="H26530" s="148"/>
      <c r="I26530"/>
    </row>
    <row r="26531" spans="1:9" x14ac:dyDescent="0.25">
      <c r="A26531"/>
      <c r="B26531"/>
      <c r="C26531"/>
      <c r="D26531"/>
      <c r="E26531" s="148"/>
      <c r="F26531" s="148"/>
      <c r="G26531" s="149"/>
      <c r="H26531" s="148"/>
      <c r="I26531"/>
    </row>
    <row r="26532" spans="1:9" x14ac:dyDescent="0.25">
      <c r="A26532"/>
      <c r="B26532"/>
      <c r="C26532"/>
      <c r="D26532"/>
      <c r="E26532" s="148"/>
      <c r="F26532" s="148"/>
      <c r="G26532" s="149"/>
      <c r="H26532" s="148"/>
      <c r="I26532"/>
    </row>
    <row r="26533" spans="1:9" x14ac:dyDescent="0.25">
      <c r="A26533"/>
      <c r="B26533"/>
      <c r="C26533"/>
      <c r="D26533"/>
      <c r="E26533" s="148"/>
      <c r="F26533" s="148"/>
      <c r="G26533" s="149"/>
      <c r="H26533" s="148"/>
      <c r="I26533"/>
    </row>
    <row r="26534" spans="1:9" x14ac:dyDescent="0.25">
      <c r="A26534"/>
      <c r="B26534"/>
      <c r="C26534"/>
      <c r="D26534"/>
      <c r="E26534" s="148"/>
      <c r="F26534" s="148"/>
      <c r="G26534" s="149"/>
      <c r="H26534" s="148"/>
      <c r="I26534"/>
    </row>
    <row r="26535" spans="1:9" x14ac:dyDescent="0.25">
      <c r="A26535"/>
      <c r="B26535"/>
      <c r="C26535"/>
      <c r="D26535"/>
      <c r="E26535" s="148"/>
      <c r="F26535" s="148"/>
      <c r="G26535" s="149"/>
      <c r="H26535" s="148"/>
      <c r="I26535"/>
    </row>
    <row r="26536" spans="1:9" x14ac:dyDescent="0.25">
      <c r="A26536"/>
      <c r="B26536"/>
      <c r="C26536"/>
      <c r="D26536"/>
      <c r="E26536" s="148"/>
      <c r="F26536" s="148"/>
      <c r="G26536" s="149"/>
      <c r="H26536" s="148"/>
      <c r="I26536"/>
    </row>
    <row r="26537" spans="1:9" x14ac:dyDescent="0.25">
      <c r="A26537"/>
      <c r="B26537"/>
      <c r="C26537"/>
      <c r="D26537"/>
      <c r="E26537" s="148"/>
      <c r="F26537" s="148"/>
      <c r="G26537" s="149"/>
      <c r="H26537" s="148"/>
      <c r="I26537"/>
    </row>
    <row r="26538" spans="1:9" x14ac:dyDescent="0.25">
      <c r="A26538"/>
      <c r="B26538"/>
      <c r="C26538"/>
      <c r="D26538"/>
      <c r="E26538" s="148"/>
      <c r="F26538" s="148"/>
      <c r="G26538" s="149"/>
      <c r="H26538" s="148"/>
      <c r="I26538"/>
    </row>
    <row r="26539" spans="1:9" x14ac:dyDescent="0.25">
      <c r="A26539"/>
      <c r="B26539"/>
      <c r="C26539"/>
      <c r="D26539"/>
      <c r="E26539" s="148"/>
      <c r="F26539" s="148"/>
      <c r="G26539" s="149"/>
      <c r="H26539" s="148"/>
      <c r="I26539"/>
    </row>
    <row r="26540" spans="1:9" x14ac:dyDescent="0.25">
      <c r="A26540"/>
      <c r="B26540"/>
      <c r="C26540"/>
      <c r="D26540"/>
      <c r="E26540" s="148"/>
      <c r="F26540" s="148"/>
      <c r="G26540" s="149"/>
      <c r="H26540" s="148"/>
      <c r="I26540"/>
    </row>
    <row r="26541" spans="1:9" x14ac:dyDescent="0.25">
      <c r="A26541"/>
      <c r="B26541"/>
      <c r="C26541"/>
      <c r="D26541"/>
      <c r="E26541" s="148"/>
      <c r="F26541" s="148"/>
      <c r="G26541" s="149"/>
      <c r="H26541" s="148"/>
      <c r="I26541"/>
    </row>
    <row r="26542" spans="1:9" x14ac:dyDescent="0.25">
      <c r="A26542"/>
      <c r="B26542"/>
      <c r="C26542"/>
      <c r="D26542"/>
      <c r="E26542" s="148"/>
      <c r="F26542" s="148"/>
      <c r="G26542" s="149"/>
      <c r="H26542" s="148"/>
      <c r="I26542"/>
    </row>
    <row r="26543" spans="1:9" x14ac:dyDescent="0.25">
      <c r="A26543"/>
      <c r="B26543"/>
      <c r="C26543"/>
      <c r="D26543"/>
      <c r="E26543" s="148"/>
      <c r="F26543" s="148"/>
      <c r="G26543" s="149"/>
      <c r="H26543" s="148"/>
      <c r="I26543"/>
    </row>
    <row r="26544" spans="1:9" x14ac:dyDescent="0.25">
      <c r="A26544"/>
      <c r="B26544"/>
      <c r="C26544"/>
      <c r="D26544"/>
      <c r="E26544" s="148"/>
      <c r="F26544" s="148"/>
      <c r="G26544" s="149"/>
      <c r="H26544" s="148"/>
      <c r="I26544"/>
    </row>
    <row r="26545" spans="1:9" x14ac:dyDescent="0.25">
      <c r="A26545"/>
      <c r="B26545"/>
      <c r="C26545"/>
      <c r="D26545"/>
      <c r="E26545" s="148"/>
      <c r="F26545" s="148"/>
      <c r="G26545" s="149"/>
      <c r="H26545" s="148"/>
      <c r="I26545"/>
    </row>
    <row r="26546" spans="1:9" x14ac:dyDescent="0.25">
      <c r="A26546"/>
      <c r="B26546"/>
      <c r="C26546"/>
      <c r="D26546"/>
      <c r="E26546" s="148"/>
      <c r="F26546" s="148"/>
      <c r="G26546" s="149"/>
      <c r="H26546" s="148"/>
      <c r="I26546"/>
    </row>
    <row r="26547" spans="1:9" x14ac:dyDescent="0.25">
      <c r="A26547"/>
      <c r="B26547"/>
      <c r="C26547"/>
      <c r="D26547"/>
      <c r="E26547" s="148"/>
      <c r="F26547" s="148"/>
      <c r="G26547" s="149"/>
      <c r="H26547" s="148"/>
      <c r="I26547"/>
    </row>
    <row r="26548" spans="1:9" x14ac:dyDescent="0.25">
      <c r="A26548"/>
      <c r="B26548"/>
      <c r="C26548"/>
      <c r="D26548"/>
      <c r="E26548" s="148"/>
      <c r="F26548" s="148"/>
      <c r="G26548" s="149"/>
      <c r="H26548" s="148"/>
      <c r="I26548"/>
    </row>
    <row r="26549" spans="1:9" x14ac:dyDescent="0.25">
      <c r="A26549"/>
      <c r="B26549"/>
      <c r="C26549"/>
      <c r="D26549"/>
      <c r="E26549" s="148"/>
      <c r="F26549" s="148"/>
      <c r="G26549" s="149"/>
      <c r="H26549" s="148"/>
      <c r="I26549"/>
    </row>
    <row r="26550" spans="1:9" x14ac:dyDescent="0.25">
      <c r="A26550"/>
      <c r="B26550"/>
      <c r="C26550"/>
      <c r="D26550"/>
      <c r="E26550" s="148"/>
      <c r="F26550" s="148"/>
      <c r="G26550" s="149"/>
      <c r="H26550" s="148"/>
      <c r="I26550"/>
    </row>
    <row r="26551" spans="1:9" x14ac:dyDescent="0.25">
      <c r="A26551"/>
      <c r="B26551"/>
      <c r="C26551"/>
      <c r="D26551"/>
      <c r="E26551" s="148"/>
      <c r="F26551" s="148"/>
      <c r="G26551" s="149"/>
      <c r="H26551" s="148"/>
      <c r="I26551"/>
    </row>
    <row r="26552" spans="1:9" x14ac:dyDescent="0.25">
      <c r="A26552"/>
      <c r="B26552"/>
      <c r="C26552"/>
      <c r="D26552"/>
      <c r="E26552" s="148"/>
      <c r="F26552" s="148"/>
      <c r="G26552" s="149"/>
      <c r="H26552" s="148"/>
      <c r="I26552"/>
    </row>
    <row r="26553" spans="1:9" x14ac:dyDescent="0.25">
      <c r="A26553"/>
      <c r="B26553"/>
      <c r="C26553"/>
      <c r="D26553"/>
      <c r="E26553" s="148"/>
      <c r="F26553" s="148"/>
      <c r="G26553" s="149"/>
      <c r="H26553" s="148"/>
      <c r="I26553"/>
    </row>
    <row r="26554" spans="1:9" x14ac:dyDescent="0.25">
      <c r="A26554"/>
      <c r="B26554"/>
      <c r="C26554"/>
      <c r="D26554"/>
      <c r="E26554" s="148"/>
      <c r="F26554" s="148"/>
      <c r="G26554" s="149"/>
      <c r="H26554" s="148"/>
      <c r="I26554"/>
    </row>
    <row r="26555" spans="1:9" x14ac:dyDescent="0.25">
      <c r="A26555"/>
      <c r="B26555"/>
      <c r="C26555"/>
      <c r="D26555"/>
      <c r="E26555" s="148"/>
      <c r="F26555" s="148"/>
      <c r="G26555" s="149"/>
      <c r="H26555" s="148"/>
      <c r="I26555"/>
    </row>
    <row r="26556" spans="1:9" x14ac:dyDescent="0.25">
      <c r="A26556"/>
      <c r="B26556"/>
      <c r="C26556"/>
      <c r="D26556"/>
      <c r="E26556" s="148"/>
      <c r="F26556" s="148"/>
      <c r="G26556" s="149"/>
      <c r="H26556" s="148"/>
      <c r="I26556"/>
    </row>
    <row r="26557" spans="1:9" x14ac:dyDescent="0.25">
      <c r="A26557"/>
      <c r="B26557"/>
      <c r="C26557"/>
      <c r="D26557"/>
      <c r="E26557" s="148"/>
      <c r="F26557" s="148"/>
      <c r="G26557" s="149"/>
      <c r="H26557" s="148"/>
      <c r="I26557"/>
    </row>
    <row r="26558" spans="1:9" x14ac:dyDescent="0.25">
      <c r="A26558"/>
      <c r="B26558"/>
      <c r="C26558"/>
      <c r="D26558"/>
      <c r="E26558" s="148"/>
      <c r="F26558" s="148"/>
      <c r="G26558" s="149"/>
      <c r="H26558" s="148"/>
      <c r="I26558"/>
    </row>
    <row r="26559" spans="1:9" x14ac:dyDescent="0.25">
      <c r="A26559"/>
      <c r="B26559"/>
      <c r="C26559"/>
      <c r="D26559"/>
      <c r="E26559" s="148"/>
      <c r="F26559" s="148"/>
      <c r="G26559" s="149"/>
      <c r="H26559" s="148"/>
      <c r="I26559"/>
    </row>
    <row r="26560" spans="1:9" x14ac:dyDescent="0.25">
      <c r="A26560"/>
      <c r="B26560"/>
      <c r="C26560"/>
      <c r="D26560"/>
      <c r="E26560" s="148"/>
      <c r="F26560" s="148"/>
      <c r="G26560" s="149"/>
      <c r="H26560" s="148"/>
      <c r="I26560"/>
    </row>
    <row r="26561" spans="1:9" x14ac:dyDescent="0.25">
      <c r="A26561"/>
      <c r="B26561"/>
      <c r="C26561"/>
      <c r="D26561"/>
      <c r="E26561" s="148"/>
      <c r="F26561" s="148"/>
      <c r="G26561" s="149"/>
      <c r="H26561" s="148"/>
      <c r="I26561"/>
    </row>
    <row r="26562" spans="1:9" x14ac:dyDescent="0.25">
      <c r="A26562"/>
      <c r="B26562"/>
      <c r="C26562"/>
      <c r="D26562"/>
      <c r="E26562" s="148"/>
      <c r="F26562" s="148"/>
      <c r="G26562" s="149"/>
      <c r="H26562" s="148"/>
      <c r="I26562"/>
    </row>
    <row r="26563" spans="1:9" x14ac:dyDescent="0.25">
      <c r="A26563"/>
      <c r="B26563"/>
      <c r="C26563"/>
      <c r="D26563"/>
      <c r="E26563" s="148"/>
      <c r="F26563" s="148"/>
      <c r="G26563" s="149"/>
      <c r="H26563" s="148"/>
      <c r="I26563"/>
    </row>
    <row r="26564" spans="1:9" x14ac:dyDescent="0.25">
      <c r="A26564"/>
      <c r="B26564"/>
      <c r="C26564"/>
      <c r="D26564"/>
      <c r="E26564" s="148"/>
      <c r="F26564" s="148"/>
      <c r="G26564" s="149"/>
      <c r="H26564" s="148"/>
      <c r="I26564"/>
    </row>
    <row r="26565" spans="1:9" x14ac:dyDescent="0.25">
      <c r="A26565"/>
      <c r="B26565"/>
      <c r="C26565"/>
      <c r="D26565"/>
      <c r="E26565" s="148"/>
      <c r="F26565" s="148"/>
      <c r="G26565" s="149"/>
      <c r="H26565" s="148"/>
      <c r="I26565"/>
    </row>
    <row r="26566" spans="1:9" x14ac:dyDescent="0.25">
      <c r="A26566"/>
      <c r="B26566"/>
      <c r="C26566"/>
      <c r="D26566"/>
      <c r="E26566" s="148"/>
      <c r="F26566" s="148"/>
      <c r="G26566" s="149"/>
      <c r="H26566" s="148"/>
      <c r="I26566"/>
    </row>
    <row r="26567" spans="1:9" x14ac:dyDescent="0.25">
      <c r="A26567"/>
      <c r="B26567"/>
      <c r="C26567"/>
      <c r="D26567"/>
      <c r="E26567" s="148"/>
      <c r="F26567" s="148"/>
      <c r="G26567" s="149"/>
      <c r="H26567" s="148"/>
      <c r="I26567"/>
    </row>
    <row r="26568" spans="1:9" x14ac:dyDescent="0.25">
      <c r="A26568"/>
      <c r="B26568"/>
      <c r="C26568"/>
      <c r="D26568"/>
      <c r="E26568" s="148"/>
      <c r="F26568" s="148"/>
      <c r="G26568" s="149"/>
      <c r="H26568" s="148"/>
      <c r="I26568"/>
    </row>
    <row r="26569" spans="1:9" x14ac:dyDescent="0.25">
      <c r="A26569"/>
      <c r="B26569"/>
      <c r="C26569"/>
      <c r="D26569"/>
      <c r="E26569" s="148"/>
      <c r="F26569" s="148"/>
      <c r="G26569" s="149"/>
      <c r="H26569" s="148"/>
      <c r="I26569"/>
    </row>
    <row r="26570" spans="1:9" x14ac:dyDescent="0.25">
      <c r="A26570"/>
      <c r="B26570"/>
      <c r="C26570"/>
      <c r="D26570"/>
      <c r="E26570" s="148"/>
      <c r="F26570" s="148"/>
      <c r="G26570" s="149"/>
      <c r="H26570" s="148"/>
      <c r="I26570"/>
    </row>
    <row r="26571" spans="1:9" x14ac:dyDescent="0.25">
      <c r="A26571"/>
      <c r="B26571"/>
      <c r="C26571"/>
      <c r="D26571"/>
      <c r="E26571" s="148"/>
      <c r="F26571" s="148"/>
      <c r="G26571" s="149"/>
      <c r="H26571" s="148"/>
      <c r="I26571"/>
    </row>
    <row r="26572" spans="1:9" x14ac:dyDescent="0.25">
      <c r="A26572"/>
      <c r="B26572"/>
      <c r="C26572"/>
      <c r="D26572"/>
      <c r="E26572" s="148"/>
      <c r="F26572" s="148"/>
      <c r="G26572" s="149"/>
      <c r="H26572" s="148"/>
      <c r="I26572"/>
    </row>
    <row r="26573" spans="1:9" x14ac:dyDescent="0.25">
      <c r="A26573"/>
      <c r="B26573"/>
      <c r="C26573"/>
      <c r="D26573"/>
      <c r="E26573" s="148"/>
      <c r="F26573" s="148"/>
      <c r="G26573" s="149"/>
      <c r="H26573" s="148"/>
      <c r="I26573"/>
    </row>
    <row r="26574" spans="1:9" x14ac:dyDescent="0.25">
      <c r="A26574"/>
      <c r="B26574"/>
      <c r="C26574"/>
      <c r="D26574"/>
      <c r="E26574" s="148"/>
      <c r="F26574" s="148"/>
      <c r="G26574" s="149"/>
      <c r="H26574" s="148"/>
      <c r="I26574"/>
    </row>
    <row r="26575" spans="1:9" x14ac:dyDescent="0.25">
      <c r="A26575"/>
      <c r="B26575"/>
      <c r="C26575"/>
      <c r="D26575"/>
      <c r="E26575" s="148"/>
      <c r="F26575" s="148"/>
      <c r="G26575" s="149"/>
      <c r="H26575" s="148"/>
      <c r="I26575"/>
    </row>
    <row r="26576" spans="1:9" x14ac:dyDescent="0.25">
      <c r="A26576"/>
      <c r="B26576"/>
      <c r="C26576"/>
      <c r="D26576"/>
      <c r="E26576" s="148"/>
      <c r="F26576" s="148"/>
      <c r="G26576" s="149"/>
      <c r="H26576" s="148"/>
      <c r="I26576"/>
    </row>
    <row r="26577" spans="1:9" x14ac:dyDescent="0.25">
      <c r="A26577"/>
      <c r="B26577"/>
      <c r="C26577"/>
      <c r="D26577"/>
      <c r="E26577" s="148"/>
      <c r="F26577" s="148"/>
      <c r="G26577" s="149"/>
      <c r="H26577" s="148"/>
      <c r="I26577"/>
    </row>
    <row r="26578" spans="1:9" x14ac:dyDescent="0.25">
      <c r="A26578"/>
      <c r="B26578"/>
      <c r="C26578"/>
      <c r="D26578"/>
      <c r="E26578" s="148"/>
      <c r="F26578" s="148"/>
      <c r="G26578" s="149"/>
      <c r="H26578" s="148"/>
      <c r="I26578"/>
    </row>
    <row r="26579" spans="1:9" x14ac:dyDescent="0.25">
      <c r="A26579"/>
      <c r="B26579"/>
      <c r="C26579"/>
      <c r="D26579"/>
      <c r="E26579" s="148"/>
      <c r="F26579" s="148"/>
      <c r="G26579" s="149"/>
      <c r="H26579" s="148"/>
      <c r="I26579"/>
    </row>
    <row r="26580" spans="1:9" x14ac:dyDescent="0.25">
      <c r="A26580"/>
      <c r="B26580"/>
      <c r="C26580"/>
      <c r="D26580"/>
      <c r="E26580" s="148"/>
      <c r="F26580" s="148"/>
      <c r="G26580" s="149"/>
      <c r="H26580" s="148"/>
      <c r="I26580"/>
    </row>
    <row r="26581" spans="1:9" x14ac:dyDescent="0.25">
      <c r="A26581"/>
      <c r="B26581"/>
      <c r="C26581"/>
      <c r="D26581"/>
      <c r="E26581" s="148"/>
      <c r="F26581" s="148"/>
      <c r="G26581" s="149"/>
      <c r="H26581" s="148"/>
      <c r="I26581"/>
    </row>
    <row r="26582" spans="1:9" x14ac:dyDescent="0.25">
      <c r="A26582"/>
      <c r="B26582"/>
      <c r="C26582"/>
      <c r="D26582"/>
      <c r="E26582" s="148"/>
      <c r="F26582" s="148"/>
      <c r="G26582" s="149"/>
      <c r="H26582" s="148"/>
      <c r="I26582"/>
    </row>
    <row r="26583" spans="1:9" x14ac:dyDescent="0.25">
      <c r="A26583"/>
      <c r="B26583"/>
      <c r="C26583"/>
      <c r="D26583"/>
      <c r="E26583" s="148"/>
      <c r="F26583" s="148"/>
      <c r="G26583" s="149"/>
      <c r="H26583" s="148"/>
      <c r="I26583"/>
    </row>
    <row r="26584" spans="1:9" x14ac:dyDescent="0.25">
      <c r="A26584"/>
      <c r="B26584"/>
      <c r="C26584"/>
      <c r="D26584"/>
      <c r="E26584" s="148"/>
      <c r="F26584" s="148"/>
      <c r="G26584" s="149"/>
      <c r="H26584" s="148"/>
      <c r="I26584"/>
    </row>
    <row r="26585" spans="1:9" x14ac:dyDescent="0.25">
      <c r="A26585"/>
      <c r="B26585"/>
      <c r="C26585"/>
      <c r="D26585"/>
      <c r="E26585" s="148"/>
      <c r="F26585" s="148"/>
      <c r="G26585" s="149"/>
      <c r="H26585" s="148"/>
      <c r="I26585"/>
    </row>
    <row r="26586" spans="1:9" x14ac:dyDescent="0.25">
      <c r="A26586"/>
      <c r="B26586"/>
      <c r="C26586"/>
      <c r="D26586"/>
      <c r="E26586" s="148"/>
      <c r="F26586" s="148"/>
      <c r="G26586" s="149"/>
      <c r="H26586" s="148"/>
      <c r="I26586"/>
    </row>
    <row r="26587" spans="1:9" x14ac:dyDescent="0.25">
      <c r="A26587"/>
      <c r="B26587"/>
      <c r="C26587"/>
      <c r="D26587"/>
      <c r="E26587" s="148"/>
      <c r="F26587" s="148"/>
      <c r="G26587" s="149"/>
      <c r="H26587" s="148"/>
      <c r="I26587"/>
    </row>
    <row r="26588" spans="1:9" x14ac:dyDescent="0.25">
      <c r="A26588"/>
      <c r="B26588"/>
      <c r="C26588"/>
      <c r="D26588"/>
      <c r="E26588" s="148"/>
      <c r="F26588" s="148"/>
      <c r="G26588" s="149"/>
      <c r="H26588" s="148"/>
      <c r="I26588"/>
    </row>
    <row r="26589" spans="1:9" x14ac:dyDescent="0.25">
      <c r="A26589"/>
      <c r="B26589"/>
      <c r="C26589"/>
      <c r="D26589"/>
      <c r="E26589" s="148"/>
      <c r="F26589" s="148"/>
      <c r="G26589" s="149"/>
      <c r="H26589" s="148"/>
      <c r="I26589"/>
    </row>
    <row r="26590" spans="1:9" x14ac:dyDescent="0.25">
      <c r="A26590"/>
      <c r="B26590"/>
      <c r="C26590"/>
      <c r="D26590"/>
      <c r="E26590" s="148"/>
      <c r="F26590" s="148"/>
      <c r="G26590" s="149"/>
      <c r="H26590" s="148"/>
      <c r="I26590"/>
    </row>
    <row r="26591" spans="1:9" x14ac:dyDescent="0.25">
      <c r="A26591"/>
      <c r="B26591"/>
      <c r="C26591"/>
      <c r="D26591"/>
      <c r="E26591" s="148"/>
      <c r="F26591" s="148"/>
      <c r="G26591" s="149"/>
      <c r="H26591" s="148"/>
      <c r="I26591"/>
    </row>
    <row r="26592" spans="1:9" x14ac:dyDescent="0.25">
      <c r="A26592"/>
      <c r="B26592"/>
      <c r="C26592"/>
      <c r="D26592"/>
      <c r="E26592" s="148"/>
      <c r="F26592" s="148"/>
      <c r="G26592" s="149"/>
      <c r="H26592" s="148"/>
      <c r="I26592"/>
    </row>
    <row r="26593" spans="1:9" x14ac:dyDescent="0.25">
      <c r="A26593"/>
      <c r="B26593"/>
      <c r="C26593"/>
      <c r="D26593"/>
      <c r="E26593" s="148"/>
      <c r="F26593" s="148"/>
      <c r="G26593" s="149"/>
      <c r="H26593" s="148"/>
      <c r="I26593"/>
    </row>
    <row r="26594" spans="1:9" x14ac:dyDescent="0.25">
      <c r="A26594"/>
      <c r="B26594"/>
      <c r="C26594"/>
      <c r="D26594"/>
      <c r="E26594" s="148"/>
      <c r="F26594" s="148"/>
      <c r="G26594" s="149"/>
      <c r="H26594" s="148"/>
      <c r="I26594"/>
    </row>
    <row r="26595" spans="1:9" x14ac:dyDescent="0.25">
      <c r="A26595"/>
      <c r="B26595"/>
      <c r="C26595"/>
      <c r="D26595"/>
      <c r="E26595" s="148"/>
      <c r="F26595" s="148"/>
      <c r="G26595" s="149"/>
      <c r="H26595" s="148"/>
      <c r="I26595"/>
    </row>
    <row r="26596" spans="1:9" x14ac:dyDescent="0.25">
      <c r="A26596"/>
      <c r="B26596"/>
      <c r="C26596"/>
      <c r="D26596"/>
      <c r="E26596" s="148"/>
      <c r="F26596" s="148"/>
      <c r="G26596" s="149"/>
      <c r="H26596" s="148"/>
      <c r="I26596"/>
    </row>
    <row r="26597" spans="1:9" x14ac:dyDescent="0.25">
      <c r="A26597"/>
      <c r="B26597"/>
      <c r="C26597"/>
      <c r="D26597"/>
      <c r="E26597" s="148"/>
      <c r="F26597" s="148"/>
      <c r="G26597" s="149"/>
      <c r="H26597" s="148"/>
      <c r="I26597"/>
    </row>
    <row r="26598" spans="1:9" x14ac:dyDescent="0.25">
      <c r="A26598"/>
      <c r="B26598"/>
      <c r="C26598"/>
      <c r="D26598"/>
      <c r="E26598" s="148"/>
      <c r="F26598" s="148"/>
      <c r="G26598" s="149"/>
      <c r="H26598" s="148"/>
      <c r="I26598"/>
    </row>
    <row r="26599" spans="1:9" x14ac:dyDescent="0.25">
      <c r="A26599"/>
      <c r="B26599"/>
      <c r="C26599"/>
      <c r="D26599"/>
      <c r="E26599" s="148"/>
      <c r="F26599" s="148"/>
      <c r="G26599" s="149"/>
      <c r="H26599" s="148"/>
      <c r="I26599"/>
    </row>
    <row r="26600" spans="1:9" x14ac:dyDescent="0.25">
      <c r="A26600"/>
      <c r="B26600"/>
      <c r="C26600"/>
      <c r="D26600"/>
      <c r="E26600" s="148"/>
      <c r="F26600" s="148"/>
      <c r="G26600" s="149"/>
      <c r="H26600" s="148"/>
      <c r="I26600"/>
    </row>
    <row r="26601" spans="1:9" x14ac:dyDescent="0.25">
      <c r="A26601"/>
      <c r="B26601"/>
      <c r="C26601"/>
      <c r="D26601"/>
      <c r="E26601" s="148"/>
      <c r="F26601" s="148"/>
      <c r="G26601" s="149"/>
      <c r="H26601" s="148"/>
      <c r="I26601"/>
    </row>
    <row r="26602" spans="1:9" x14ac:dyDescent="0.25">
      <c r="A26602"/>
      <c r="B26602"/>
      <c r="C26602"/>
      <c r="D26602"/>
      <c r="E26602" s="148"/>
      <c r="F26602" s="148"/>
      <c r="G26602" s="149"/>
      <c r="H26602" s="148"/>
      <c r="I26602"/>
    </row>
    <row r="26603" spans="1:9" x14ac:dyDescent="0.25">
      <c r="A26603"/>
      <c r="B26603"/>
      <c r="C26603"/>
      <c r="D26603"/>
      <c r="E26603" s="148"/>
      <c r="F26603" s="148"/>
      <c r="G26603" s="149"/>
      <c r="H26603" s="148"/>
      <c r="I26603"/>
    </row>
    <row r="26604" spans="1:9" x14ac:dyDescent="0.25">
      <c r="A26604"/>
      <c r="B26604"/>
      <c r="C26604"/>
      <c r="D26604"/>
      <c r="E26604" s="148"/>
      <c r="F26604" s="148"/>
      <c r="G26604" s="149"/>
      <c r="H26604" s="148"/>
      <c r="I26604"/>
    </row>
    <row r="26605" spans="1:9" x14ac:dyDescent="0.25">
      <c r="A26605"/>
      <c r="B26605"/>
      <c r="C26605"/>
      <c r="D26605"/>
      <c r="E26605" s="148"/>
      <c r="F26605" s="148"/>
      <c r="G26605" s="149"/>
      <c r="H26605" s="148"/>
      <c r="I26605"/>
    </row>
    <row r="26606" spans="1:9" x14ac:dyDescent="0.25">
      <c r="A26606"/>
      <c r="B26606"/>
      <c r="C26606"/>
      <c r="D26606"/>
      <c r="E26606" s="148"/>
      <c r="F26606" s="148"/>
      <c r="G26606" s="149"/>
      <c r="H26606" s="148"/>
      <c r="I26606"/>
    </row>
    <row r="26607" spans="1:9" x14ac:dyDescent="0.25">
      <c r="A26607"/>
      <c r="B26607"/>
      <c r="C26607"/>
      <c r="D26607"/>
      <c r="E26607" s="148"/>
      <c r="F26607" s="148"/>
      <c r="G26607" s="149"/>
      <c r="H26607" s="148"/>
      <c r="I26607"/>
    </row>
    <row r="26608" spans="1:9" x14ac:dyDescent="0.25">
      <c r="A26608"/>
      <c r="B26608"/>
      <c r="C26608"/>
      <c r="D26608"/>
      <c r="E26608" s="148"/>
      <c r="F26608" s="148"/>
      <c r="G26608" s="149"/>
      <c r="H26608" s="148"/>
      <c r="I26608"/>
    </row>
    <row r="26609" spans="1:9" x14ac:dyDescent="0.25">
      <c r="A26609"/>
      <c r="B26609"/>
      <c r="C26609"/>
      <c r="D26609"/>
      <c r="E26609" s="148"/>
      <c r="F26609" s="148"/>
      <c r="G26609" s="149"/>
      <c r="H26609" s="148"/>
      <c r="I26609"/>
    </row>
    <row r="26610" spans="1:9" x14ac:dyDescent="0.25">
      <c r="A26610"/>
      <c r="B26610"/>
      <c r="C26610"/>
      <c r="D26610"/>
      <c r="E26610" s="148"/>
      <c r="F26610" s="148"/>
      <c r="G26610" s="149"/>
      <c r="H26610" s="148"/>
      <c r="I26610"/>
    </row>
    <row r="26611" spans="1:9" x14ac:dyDescent="0.25">
      <c r="A26611"/>
      <c r="B26611"/>
      <c r="C26611"/>
      <c r="D26611"/>
      <c r="E26611" s="148"/>
      <c r="F26611" s="148"/>
      <c r="G26611" s="149"/>
      <c r="H26611" s="148"/>
      <c r="I26611"/>
    </row>
    <row r="26612" spans="1:9" x14ac:dyDescent="0.25">
      <c r="A26612"/>
      <c r="B26612"/>
      <c r="C26612"/>
      <c r="D26612"/>
      <c r="E26612" s="148"/>
      <c r="F26612" s="148"/>
      <c r="G26612" s="149"/>
      <c r="H26612" s="148"/>
      <c r="I26612"/>
    </row>
    <row r="26613" spans="1:9" x14ac:dyDescent="0.25">
      <c r="A26613"/>
      <c r="B26613"/>
      <c r="C26613"/>
      <c r="D26613"/>
      <c r="E26613" s="148"/>
      <c r="F26613" s="148"/>
      <c r="G26613" s="149"/>
      <c r="H26613" s="148"/>
      <c r="I26613"/>
    </row>
    <row r="26614" spans="1:9" x14ac:dyDescent="0.25">
      <c r="A26614"/>
      <c r="B26614"/>
      <c r="C26614"/>
      <c r="D26614"/>
      <c r="E26614" s="148"/>
      <c r="F26614" s="148"/>
      <c r="G26614" s="149"/>
      <c r="H26614" s="148"/>
      <c r="I26614"/>
    </row>
    <row r="26615" spans="1:9" x14ac:dyDescent="0.25">
      <c r="A26615"/>
      <c r="B26615"/>
      <c r="C26615"/>
      <c r="D26615"/>
      <c r="E26615" s="148"/>
      <c r="F26615" s="148"/>
      <c r="G26615" s="149"/>
      <c r="H26615" s="148"/>
      <c r="I26615"/>
    </row>
    <row r="26616" spans="1:9" x14ac:dyDescent="0.25">
      <c r="A26616"/>
      <c r="B26616"/>
      <c r="C26616"/>
      <c r="D26616"/>
      <c r="E26616" s="148"/>
      <c r="F26616" s="148"/>
      <c r="G26616" s="149"/>
      <c r="H26616" s="148"/>
      <c r="I26616"/>
    </row>
    <row r="26617" spans="1:9" x14ac:dyDescent="0.25">
      <c r="A26617"/>
      <c r="B26617"/>
      <c r="C26617"/>
      <c r="D26617"/>
      <c r="E26617" s="148"/>
      <c r="F26617" s="148"/>
      <c r="G26617" s="149"/>
      <c r="H26617" s="148"/>
      <c r="I26617"/>
    </row>
    <row r="26618" spans="1:9" x14ac:dyDescent="0.25">
      <c r="A26618"/>
      <c r="B26618"/>
      <c r="C26618"/>
      <c r="D26618"/>
      <c r="E26618" s="148"/>
      <c r="F26618" s="148"/>
      <c r="G26618" s="149"/>
      <c r="H26618" s="148"/>
      <c r="I26618"/>
    </row>
    <row r="26619" spans="1:9" x14ac:dyDescent="0.25">
      <c r="A26619"/>
      <c r="B26619"/>
      <c r="C26619"/>
      <c r="D26619"/>
      <c r="E26619" s="148"/>
      <c r="F26619" s="148"/>
      <c r="G26619" s="149"/>
      <c r="H26619" s="148"/>
      <c r="I26619"/>
    </row>
    <row r="26620" spans="1:9" x14ac:dyDescent="0.25">
      <c r="A26620"/>
      <c r="B26620"/>
      <c r="C26620"/>
      <c r="D26620"/>
      <c r="E26620" s="148"/>
      <c r="F26620" s="148"/>
      <c r="G26620" s="149"/>
      <c r="H26620" s="148"/>
      <c r="I26620"/>
    </row>
    <row r="26621" spans="1:9" x14ac:dyDescent="0.25">
      <c r="A26621"/>
      <c r="B26621"/>
      <c r="C26621"/>
      <c r="D26621"/>
      <c r="E26621" s="148"/>
      <c r="F26621" s="148"/>
      <c r="G26621" s="149"/>
      <c r="H26621" s="148"/>
      <c r="I26621"/>
    </row>
    <row r="26622" spans="1:9" x14ac:dyDescent="0.25">
      <c r="A26622"/>
      <c r="B26622"/>
      <c r="C26622"/>
      <c r="D26622"/>
      <c r="E26622" s="148"/>
      <c r="F26622" s="148"/>
      <c r="G26622" s="149"/>
      <c r="H26622" s="148"/>
      <c r="I26622"/>
    </row>
    <row r="26623" spans="1:9" x14ac:dyDescent="0.25">
      <c r="A26623"/>
      <c r="B26623"/>
      <c r="C26623"/>
      <c r="D26623"/>
      <c r="E26623" s="148"/>
      <c r="F26623" s="148"/>
      <c r="G26623" s="149"/>
      <c r="H26623" s="148"/>
      <c r="I26623"/>
    </row>
    <row r="26624" spans="1:9" x14ac:dyDescent="0.25">
      <c r="A26624"/>
      <c r="B26624"/>
      <c r="C26624"/>
      <c r="D26624"/>
      <c r="E26624" s="148"/>
      <c r="F26624" s="148"/>
      <c r="G26624" s="149"/>
      <c r="H26624" s="148"/>
      <c r="I26624"/>
    </row>
    <row r="26625" spans="1:9" x14ac:dyDescent="0.25">
      <c r="A26625"/>
      <c r="B26625"/>
      <c r="C26625"/>
      <c r="D26625"/>
      <c r="E26625" s="148"/>
      <c r="F26625" s="148"/>
      <c r="G26625" s="149"/>
      <c r="H26625" s="148"/>
      <c r="I26625"/>
    </row>
    <row r="26626" spans="1:9" x14ac:dyDescent="0.25">
      <c r="A26626"/>
      <c r="B26626"/>
      <c r="C26626"/>
      <c r="D26626"/>
      <c r="E26626" s="148"/>
      <c r="F26626" s="148"/>
      <c r="G26626" s="149"/>
      <c r="H26626" s="148"/>
      <c r="I26626"/>
    </row>
    <row r="26627" spans="1:9" x14ac:dyDescent="0.25">
      <c r="A26627"/>
      <c r="B26627"/>
      <c r="C26627"/>
      <c r="D26627"/>
      <c r="E26627" s="148"/>
      <c r="F26627" s="148"/>
      <c r="G26627" s="149"/>
      <c r="H26627" s="148"/>
      <c r="I26627"/>
    </row>
    <row r="26628" spans="1:9" x14ac:dyDescent="0.25">
      <c r="A26628"/>
      <c r="B26628"/>
      <c r="C26628"/>
      <c r="D26628"/>
      <c r="E26628" s="148"/>
      <c r="F26628" s="148"/>
      <c r="G26628" s="149"/>
      <c r="H26628" s="148"/>
      <c r="I26628"/>
    </row>
    <row r="26629" spans="1:9" x14ac:dyDescent="0.25">
      <c r="A26629"/>
      <c r="B26629"/>
      <c r="C26629"/>
      <c r="D26629"/>
      <c r="E26629" s="148"/>
      <c r="F26629" s="148"/>
      <c r="G26629" s="149"/>
      <c r="H26629" s="148"/>
      <c r="I26629"/>
    </row>
    <row r="26630" spans="1:9" x14ac:dyDescent="0.25">
      <c r="A26630"/>
      <c r="B26630"/>
      <c r="C26630"/>
      <c r="D26630"/>
      <c r="E26630" s="148"/>
      <c r="F26630" s="148"/>
      <c r="G26630" s="149"/>
      <c r="H26630" s="148"/>
      <c r="I26630"/>
    </row>
    <row r="26631" spans="1:9" x14ac:dyDescent="0.25">
      <c r="A26631"/>
      <c r="B26631"/>
      <c r="C26631"/>
      <c r="D26631"/>
      <c r="E26631" s="148"/>
      <c r="F26631" s="148"/>
      <c r="G26631" s="149"/>
      <c r="H26631" s="148"/>
      <c r="I26631"/>
    </row>
    <row r="26632" spans="1:9" x14ac:dyDescent="0.25">
      <c r="A26632"/>
      <c r="B26632"/>
      <c r="C26632"/>
      <c r="D26632"/>
      <c r="E26632" s="148"/>
      <c r="F26632" s="148"/>
      <c r="G26632" s="149"/>
      <c r="H26632" s="148"/>
      <c r="I26632"/>
    </row>
    <row r="26633" spans="1:9" x14ac:dyDescent="0.25">
      <c r="A26633"/>
      <c r="B26633"/>
      <c r="C26633"/>
      <c r="D26633"/>
      <c r="E26633" s="148"/>
      <c r="F26633" s="148"/>
      <c r="G26633" s="149"/>
      <c r="H26633" s="148"/>
      <c r="I26633"/>
    </row>
    <row r="26634" spans="1:9" x14ac:dyDescent="0.25">
      <c r="A26634"/>
      <c r="B26634"/>
      <c r="C26634"/>
      <c r="D26634"/>
      <c r="E26634" s="148"/>
      <c r="F26634" s="148"/>
      <c r="G26634" s="149"/>
      <c r="H26634" s="148"/>
      <c r="I26634"/>
    </row>
    <row r="26635" spans="1:9" x14ac:dyDescent="0.25">
      <c r="A26635"/>
      <c r="B26635"/>
      <c r="C26635"/>
      <c r="D26635"/>
      <c r="E26635" s="148"/>
      <c r="F26635" s="148"/>
      <c r="G26635" s="149"/>
      <c r="H26635" s="148"/>
      <c r="I26635"/>
    </row>
    <row r="26636" spans="1:9" x14ac:dyDescent="0.25">
      <c r="A26636"/>
      <c r="B26636"/>
      <c r="C26636"/>
      <c r="D26636"/>
      <c r="E26636" s="148"/>
      <c r="F26636" s="148"/>
      <c r="G26636" s="149"/>
      <c r="H26636" s="148"/>
      <c r="I26636"/>
    </row>
    <row r="26637" spans="1:9" x14ac:dyDescent="0.25">
      <c r="A26637"/>
      <c r="B26637"/>
      <c r="C26637"/>
      <c r="D26637"/>
      <c r="E26637" s="148"/>
      <c r="F26637" s="148"/>
      <c r="G26637" s="149"/>
      <c r="H26637" s="148"/>
      <c r="I26637"/>
    </row>
    <row r="26638" spans="1:9" x14ac:dyDescent="0.25">
      <c r="A26638"/>
      <c r="B26638"/>
      <c r="C26638"/>
      <c r="D26638"/>
      <c r="E26638" s="148"/>
      <c r="F26638" s="148"/>
      <c r="G26638" s="149"/>
      <c r="H26638" s="148"/>
      <c r="I26638"/>
    </row>
    <row r="26639" spans="1:9" x14ac:dyDescent="0.25">
      <c r="A26639"/>
      <c r="B26639"/>
      <c r="C26639"/>
      <c r="D26639"/>
      <c r="E26639" s="148"/>
      <c r="F26639" s="148"/>
      <c r="G26639" s="149"/>
      <c r="H26639" s="148"/>
      <c r="I26639"/>
    </row>
    <row r="26640" spans="1:9" x14ac:dyDescent="0.25">
      <c r="A26640"/>
      <c r="B26640"/>
      <c r="C26640"/>
      <c r="D26640"/>
      <c r="E26640" s="148"/>
      <c r="F26640" s="148"/>
      <c r="G26640" s="149"/>
      <c r="H26640" s="148"/>
      <c r="I26640"/>
    </row>
    <row r="26641" spans="1:9" x14ac:dyDescent="0.25">
      <c r="A26641"/>
      <c r="B26641"/>
      <c r="C26641"/>
      <c r="D26641"/>
      <c r="E26641" s="148"/>
      <c r="F26641" s="148"/>
      <c r="G26641" s="149"/>
      <c r="H26641" s="148"/>
      <c r="I26641"/>
    </row>
    <row r="26642" spans="1:9" x14ac:dyDescent="0.25">
      <c r="A26642"/>
      <c r="B26642"/>
      <c r="C26642"/>
      <c r="D26642"/>
      <c r="E26642" s="148"/>
      <c r="F26642" s="148"/>
      <c r="G26642" s="149"/>
      <c r="H26642" s="148"/>
      <c r="I26642"/>
    </row>
    <row r="26643" spans="1:9" x14ac:dyDescent="0.25">
      <c r="A26643"/>
      <c r="B26643"/>
      <c r="C26643"/>
      <c r="D26643"/>
      <c r="E26643" s="148"/>
      <c r="F26643" s="148"/>
      <c r="G26643" s="149"/>
      <c r="H26643" s="148"/>
      <c r="I26643"/>
    </row>
    <row r="26644" spans="1:9" x14ac:dyDescent="0.25">
      <c r="A26644"/>
      <c r="B26644"/>
      <c r="C26644"/>
      <c r="D26644"/>
      <c r="E26644" s="148"/>
      <c r="F26644" s="148"/>
      <c r="G26644" s="149"/>
      <c r="H26644" s="148"/>
      <c r="I26644"/>
    </row>
    <row r="26645" spans="1:9" x14ac:dyDescent="0.25">
      <c r="A26645"/>
      <c r="B26645"/>
      <c r="C26645"/>
      <c r="D26645"/>
      <c r="E26645" s="148"/>
      <c r="F26645" s="148"/>
      <c r="G26645" s="149"/>
      <c r="H26645" s="148"/>
      <c r="I26645"/>
    </row>
    <row r="26646" spans="1:9" x14ac:dyDescent="0.25">
      <c r="A26646"/>
      <c r="B26646"/>
      <c r="C26646"/>
      <c r="D26646"/>
      <c r="E26646" s="148"/>
      <c r="F26646" s="148"/>
      <c r="G26646" s="149"/>
      <c r="H26646" s="148"/>
      <c r="I26646"/>
    </row>
    <row r="26647" spans="1:9" x14ac:dyDescent="0.25">
      <c r="A26647"/>
      <c r="B26647"/>
      <c r="C26647"/>
      <c r="D26647"/>
      <c r="E26647" s="148"/>
      <c r="F26647" s="148"/>
      <c r="G26647" s="149"/>
      <c r="H26647" s="148"/>
      <c r="I26647"/>
    </row>
    <row r="26648" spans="1:9" x14ac:dyDescent="0.25">
      <c r="A26648"/>
      <c r="B26648"/>
      <c r="C26648"/>
      <c r="D26648"/>
      <c r="E26648" s="148"/>
      <c r="F26648" s="148"/>
      <c r="G26648" s="149"/>
      <c r="H26648" s="148"/>
      <c r="I26648"/>
    </row>
    <row r="26649" spans="1:9" x14ac:dyDescent="0.25">
      <c r="A26649"/>
      <c r="B26649"/>
      <c r="C26649"/>
      <c r="D26649"/>
      <c r="E26649" s="148"/>
      <c r="F26649" s="148"/>
      <c r="G26649" s="149"/>
      <c r="H26649" s="148"/>
      <c r="I26649"/>
    </row>
    <row r="26650" spans="1:9" x14ac:dyDescent="0.25">
      <c r="A26650"/>
      <c r="B26650"/>
      <c r="C26650"/>
      <c r="D26650"/>
      <c r="E26650" s="148"/>
      <c r="F26650" s="148"/>
      <c r="G26650" s="149"/>
      <c r="H26650" s="148"/>
      <c r="I26650"/>
    </row>
    <row r="26651" spans="1:9" x14ac:dyDescent="0.25">
      <c r="A26651"/>
      <c r="B26651"/>
      <c r="C26651"/>
      <c r="D26651"/>
      <c r="E26651" s="148"/>
      <c r="F26651" s="148"/>
      <c r="G26651" s="149"/>
      <c r="H26651" s="148"/>
      <c r="I26651"/>
    </row>
    <row r="26652" spans="1:9" x14ac:dyDescent="0.25">
      <c r="A26652"/>
      <c r="B26652"/>
      <c r="C26652"/>
      <c r="D26652"/>
      <c r="E26652" s="148"/>
      <c r="F26652" s="148"/>
      <c r="G26652" s="149"/>
      <c r="H26652" s="148"/>
      <c r="I26652"/>
    </row>
    <row r="26653" spans="1:9" x14ac:dyDescent="0.25">
      <c r="A26653"/>
      <c r="B26653"/>
      <c r="C26653"/>
      <c r="D26653"/>
      <c r="E26653" s="148"/>
      <c r="F26653" s="148"/>
      <c r="G26653" s="149"/>
      <c r="H26653" s="148"/>
      <c r="I26653"/>
    </row>
    <row r="26654" spans="1:9" x14ac:dyDescent="0.25">
      <c r="A26654"/>
      <c r="B26654"/>
      <c r="C26654"/>
      <c r="D26654"/>
      <c r="E26654" s="148"/>
      <c r="F26654" s="148"/>
      <c r="G26654" s="149"/>
      <c r="H26654" s="148"/>
      <c r="I26654"/>
    </row>
    <row r="26655" spans="1:9" x14ac:dyDescent="0.25">
      <c r="A26655"/>
      <c r="B26655"/>
      <c r="C26655"/>
      <c r="D26655"/>
      <c r="E26655" s="148"/>
      <c r="F26655" s="148"/>
      <c r="G26655" s="149"/>
      <c r="H26655" s="148"/>
      <c r="I26655"/>
    </row>
    <row r="26656" spans="1:9" x14ac:dyDescent="0.25">
      <c r="A26656"/>
      <c r="B26656"/>
      <c r="C26656"/>
      <c r="D26656"/>
      <c r="E26656" s="148"/>
      <c r="F26656" s="148"/>
      <c r="G26656" s="149"/>
      <c r="H26656" s="148"/>
      <c r="I26656"/>
    </row>
    <row r="26657" spans="1:9" x14ac:dyDescent="0.25">
      <c r="A26657"/>
      <c r="B26657"/>
      <c r="C26657"/>
      <c r="D26657"/>
      <c r="E26657" s="148"/>
      <c r="F26657" s="148"/>
      <c r="G26657" s="149"/>
      <c r="H26657" s="148"/>
      <c r="I26657"/>
    </row>
    <row r="26658" spans="1:9" x14ac:dyDescent="0.25">
      <c r="A26658"/>
      <c r="B26658"/>
      <c r="C26658"/>
      <c r="D26658"/>
      <c r="E26658" s="148"/>
      <c r="F26658" s="148"/>
      <c r="G26658" s="149"/>
      <c r="H26658" s="148"/>
      <c r="I26658"/>
    </row>
    <row r="26659" spans="1:9" x14ac:dyDescent="0.25">
      <c r="A26659"/>
      <c r="B26659"/>
      <c r="C26659"/>
      <c r="D26659"/>
      <c r="E26659" s="148"/>
      <c r="F26659" s="148"/>
      <c r="G26659" s="149"/>
      <c r="H26659" s="148"/>
      <c r="I26659"/>
    </row>
    <row r="26660" spans="1:9" x14ac:dyDescent="0.25">
      <c r="A26660"/>
      <c r="B26660"/>
      <c r="C26660"/>
      <c r="D26660"/>
      <c r="E26660" s="148"/>
      <c r="F26660" s="148"/>
      <c r="G26660" s="149"/>
      <c r="H26660" s="148"/>
      <c r="I26660"/>
    </row>
    <row r="26661" spans="1:9" x14ac:dyDescent="0.25">
      <c r="A26661"/>
      <c r="B26661"/>
      <c r="C26661"/>
      <c r="D26661"/>
      <c r="E26661" s="148"/>
      <c r="F26661" s="148"/>
      <c r="G26661" s="149"/>
      <c r="H26661" s="148"/>
      <c r="I26661"/>
    </row>
    <row r="26662" spans="1:9" x14ac:dyDescent="0.25">
      <c r="A26662"/>
      <c r="B26662"/>
      <c r="C26662"/>
      <c r="D26662"/>
      <c r="E26662" s="148"/>
      <c r="F26662" s="148"/>
      <c r="G26662" s="149"/>
      <c r="H26662" s="148"/>
      <c r="I26662"/>
    </row>
    <row r="26663" spans="1:9" x14ac:dyDescent="0.25">
      <c r="A26663"/>
      <c r="B26663"/>
      <c r="C26663"/>
      <c r="D26663"/>
      <c r="E26663" s="148"/>
      <c r="F26663" s="148"/>
      <c r="G26663" s="149"/>
      <c r="H26663" s="148"/>
      <c r="I26663"/>
    </row>
    <row r="26664" spans="1:9" x14ac:dyDescent="0.25">
      <c r="A26664"/>
      <c r="B26664"/>
      <c r="C26664"/>
      <c r="D26664"/>
      <c r="E26664" s="148"/>
      <c r="F26664" s="148"/>
      <c r="G26664" s="149"/>
      <c r="H26664" s="148"/>
      <c r="I26664"/>
    </row>
    <row r="26665" spans="1:9" x14ac:dyDescent="0.25">
      <c r="A26665"/>
      <c r="B26665"/>
      <c r="C26665"/>
      <c r="D26665"/>
      <c r="E26665" s="148"/>
      <c r="F26665" s="148"/>
      <c r="G26665" s="149"/>
      <c r="H26665" s="148"/>
      <c r="I26665"/>
    </row>
    <row r="26666" spans="1:9" x14ac:dyDescent="0.25">
      <c r="A26666"/>
      <c r="B26666"/>
      <c r="C26666"/>
      <c r="D26666"/>
      <c r="E26666" s="148"/>
      <c r="F26666" s="148"/>
      <c r="G26666" s="149"/>
      <c r="H26666" s="148"/>
      <c r="I26666"/>
    </row>
    <row r="26667" spans="1:9" x14ac:dyDescent="0.25">
      <c r="A26667"/>
      <c r="B26667"/>
      <c r="C26667"/>
      <c r="D26667"/>
      <c r="E26667" s="148"/>
      <c r="F26667" s="148"/>
      <c r="G26667" s="149"/>
      <c r="H26667" s="148"/>
      <c r="I26667"/>
    </row>
    <row r="26668" spans="1:9" x14ac:dyDescent="0.25">
      <c r="A26668"/>
      <c r="B26668"/>
      <c r="C26668"/>
      <c r="D26668"/>
      <c r="E26668" s="148"/>
      <c r="F26668" s="148"/>
      <c r="G26668" s="149"/>
      <c r="H26668" s="148"/>
      <c r="I26668"/>
    </row>
    <row r="26669" spans="1:9" x14ac:dyDescent="0.25">
      <c r="A26669"/>
      <c r="B26669"/>
      <c r="C26669"/>
      <c r="D26669"/>
      <c r="E26669" s="148"/>
      <c r="F26669" s="148"/>
      <c r="G26669" s="149"/>
      <c r="H26669" s="148"/>
      <c r="I26669"/>
    </row>
    <row r="26670" spans="1:9" x14ac:dyDescent="0.25">
      <c r="A26670"/>
      <c r="B26670"/>
      <c r="C26670"/>
      <c r="D26670"/>
      <c r="E26670" s="148"/>
      <c r="F26670" s="148"/>
      <c r="G26670" s="149"/>
      <c r="H26670" s="148"/>
      <c r="I26670"/>
    </row>
    <row r="26671" spans="1:9" x14ac:dyDescent="0.25">
      <c r="A26671"/>
      <c r="B26671"/>
      <c r="C26671"/>
      <c r="D26671"/>
      <c r="E26671" s="148"/>
      <c r="F26671" s="148"/>
      <c r="G26671" s="149"/>
      <c r="H26671" s="148"/>
      <c r="I26671"/>
    </row>
    <row r="26672" spans="1:9" x14ac:dyDescent="0.25">
      <c r="A26672"/>
      <c r="B26672"/>
      <c r="C26672"/>
      <c r="D26672"/>
      <c r="E26672" s="148"/>
      <c r="F26672" s="148"/>
      <c r="G26672" s="149"/>
      <c r="H26672" s="148"/>
      <c r="I26672"/>
    </row>
    <row r="26673" spans="1:9" x14ac:dyDescent="0.25">
      <c r="A26673"/>
      <c r="B26673"/>
      <c r="C26673"/>
      <c r="D26673"/>
      <c r="E26673" s="148"/>
      <c r="F26673" s="148"/>
      <c r="G26673" s="149"/>
      <c r="H26673" s="148"/>
      <c r="I26673"/>
    </row>
    <row r="26674" spans="1:9" x14ac:dyDescent="0.25">
      <c r="A26674"/>
      <c r="B26674"/>
      <c r="C26674"/>
      <c r="D26674"/>
      <c r="E26674" s="148"/>
      <c r="F26674" s="148"/>
      <c r="G26674" s="149"/>
      <c r="H26674" s="148"/>
      <c r="I26674"/>
    </row>
    <row r="26675" spans="1:9" x14ac:dyDescent="0.25">
      <c r="A26675"/>
      <c r="B26675"/>
      <c r="C26675"/>
      <c r="D26675"/>
      <c r="E26675" s="148"/>
      <c r="F26675" s="148"/>
      <c r="G26675" s="149"/>
      <c r="H26675" s="148"/>
      <c r="I26675"/>
    </row>
    <row r="26676" spans="1:9" x14ac:dyDescent="0.25">
      <c r="A26676"/>
      <c r="B26676"/>
      <c r="C26676"/>
      <c r="D26676"/>
      <c r="E26676" s="148"/>
      <c r="F26676" s="148"/>
      <c r="G26676" s="149"/>
      <c r="H26676" s="148"/>
      <c r="I26676"/>
    </row>
    <row r="26677" spans="1:9" x14ac:dyDescent="0.25">
      <c r="A26677"/>
      <c r="B26677"/>
      <c r="C26677"/>
      <c r="D26677"/>
      <c r="E26677" s="148"/>
      <c r="F26677" s="148"/>
      <c r="G26677" s="149"/>
      <c r="H26677" s="148"/>
      <c r="I26677"/>
    </row>
    <row r="26678" spans="1:9" x14ac:dyDescent="0.25">
      <c r="A26678"/>
      <c r="B26678"/>
      <c r="C26678"/>
      <c r="D26678"/>
      <c r="E26678" s="148"/>
      <c r="F26678" s="148"/>
      <c r="G26678" s="149"/>
      <c r="H26678" s="148"/>
      <c r="I26678"/>
    </row>
    <row r="26679" spans="1:9" x14ac:dyDescent="0.25">
      <c r="A26679"/>
      <c r="B26679"/>
      <c r="C26679"/>
      <c r="D26679"/>
      <c r="E26679" s="148"/>
      <c r="F26679" s="148"/>
      <c r="G26679" s="149"/>
      <c r="H26679" s="148"/>
      <c r="I26679"/>
    </row>
    <row r="26680" spans="1:9" x14ac:dyDescent="0.25">
      <c r="A26680"/>
      <c r="B26680"/>
      <c r="C26680"/>
      <c r="D26680"/>
      <c r="E26680" s="148"/>
      <c r="F26680" s="148"/>
      <c r="G26680" s="149"/>
      <c r="H26680" s="148"/>
      <c r="I26680"/>
    </row>
    <row r="26681" spans="1:9" x14ac:dyDescent="0.25">
      <c r="A26681"/>
      <c r="B26681"/>
      <c r="C26681"/>
      <c r="D26681"/>
      <c r="E26681" s="148"/>
      <c r="F26681" s="148"/>
      <c r="G26681" s="149"/>
      <c r="H26681" s="148"/>
      <c r="I26681"/>
    </row>
    <row r="26682" spans="1:9" x14ac:dyDescent="0.25">
      <c r="A26682"/>
      <c r="B26682"/>
      <c r="C26682"/>
      <c r="D26682"/>
      <c r="E26682" s="148"/>
      <c r="F26682" s="148"/>
      <c r="G26682" s="149"/>
      <c r="H26682" s="148"/>
      <c r="I26682"/>
    </row>
    <row r="26683" spans="1:9" x14ac:dyDescent="0.25">
      <c r="A26683"/>
      <c r="B26683"/>
      <c r="C26683"/>
      <c r="D26683"/>
      <c r="E26683" s="148"/>
      <c r="F26683" s="148"/>
      <c r="G26683" s="149"/>
      <c r="H26683" s="148"/>
      <c r="I26683"/>
    </row>
    <row r="26684" spans="1:9" x14ac:dyDescent="0.25">
      <c r="A26684"/>
      <c r="B26684"/>
      <c r="C26684"/>
      <c r="D26684"/>
      <c r="E26684" s="148"/>
      <c r="F26684" s="148"/>
      <c r="G26684" s="149"/>
      <c r="H26684" s="148"/>
      <c r="I26684"/>
    </row>
    <row r="26685" spans="1:9" x14ac:dyDescent="0.25">
      <c r="A26685"/>
      <c r="B26685"/>
      <c r="C26685"/>
      <c r="D26685"/>
      <c r="E26685" s="148"/>
      <c r="F26685" s="148"/>
      <c r="G26685" s="149"/>
      <c r="H26685" s="148"/>
      <c r="I26685"/>
    </row>
    <row r="26686" spans="1:9" x14ac:dyDescent="0.25">
      <c r="A26686"/>
      <c r="B26686"/>
      <c r="C26686"/>
      <c r="D26686"/>
      <c r="E26686" s="148"/>
      <c r="F26686" s="148"/>
      <c r="G26686" s="149"/>
      <c r="H26686" s="148"/>
      <c r="I26686"/>
    </row>
    <row r="26687" spans="1:9" x14ac:dyDescent="0.25">
      <c r="A26687"/>
      <c r="B26687"/>
      <c r="C26687"/>
      <c r="D26687"/>
      <c r="E26687" s="148"/>
      <c r="F26687" s="148"/>
      <c r="G26687" s="149"/>
      <c r="H26687" s="148"/>
      <c r="I26687"/>
    </row>
    <row r="26688" spans="1:9" x14ac:dyDescent="0.25">
      <c r="A26688"/>
      <c r="B26688"/>
      <c r="C26688"/>
      <c r="D26688"/>
      <c r="E26688" s="148"/>
      <c r="F26688" s="148"/>
      <c r="G26688" s="149"/>
      <c r="H26688" s="148"/>
      <c r="I26688"/>
    </row>
    <row r="26689" spans="1:9" x14ac:dyDescent="0.25">
      <c r="A26689"/>
      <c r="B26689"/>
      <c r="C26689"/>
      <c r="D26689"/>
      <c r="E26689" s="148"/>
      <c r="F26689" s="148"/>
      <c r="G26689" s="149"/>
      <c r="H26689" s="148"/>
      <c r="I26689"/>
    </row>
    <row r="26690" spans="1:9" x14ac:dyDescent="0.25">
      <c r="A26690"/>
      <c r="B26690"/>
      <c r="C26690"/>
      <c r="D26690"/>
      <c r="E26690" s="148"/>
      <c r="F26690" s="148"/>
      <c r="G26690" s="149"/>
      <c r="H26690" s="148"/>
      <c r="I26690"/>
    </row>
    <row r="26691" spans="1:9" x14ac:dyDescent="0.25">
      <c r="A26691"/>
      <c r="B26691"/>
      <c r="C26691"/>
      <c r="D26691"/>
      <c r="E26691" s="148"/>
      <c r="F26691" s="148"/>
      <c r="G26691" s="149"/>
      <c r="H26691" s="148"/>
      <c r="I26691"/>
    </row>
    <row r="26692" spans="1:9" x14ac:dyDescent="0.25">
      <c r="A26692"/>
      <c r="B26692"/>
      <c r="C26692"/>
      <c r="D26692"/>
      <c r="E26692" s="148"/>
      <c r="F26692" s="148"/>
      <c r="G26692" s="149"/>
      <c r="H26692" s="148"/>
      <c r="I26692"/>
    </row>
    <row r="26693" spans="1:9" x14ac:dyDescent="0.25">
      <c r="A26693"/>
      <c r="B26693"/>
      <c r="C26693"/>
      <c r="D26693"/>
      <c r="E26693" s="148"/>
      <c r="F26693" s="148"/>
      <c r="G26693" s="149"/>
      <c r="H26693" s="148"/>
      <c r="I26693"/>
    </row>
    <row r="26694" spans="1:9" x14ac:dyDescent="0.25">
      <c r="A26694"/>
      <c r="B26694"/>
      <c r="C26694"/>
      <c r="D26694"/>
      <c r="E26694" s="148"/>
      <c r="F26694" s="148"/>
      <c r="G26694" s="149"/>
      <c r="H26694" s="148"/>
      <c r="I26694"/>
    </row>
    <row r="26695" spans="1:9" x14ac:dyDescent="0.25">
      <c r="A26695"/>
      <c r="B26695"/>
      <c r="C26695"/>
      <c r="D26695"/>
      <c r="E26695" s="148"/>
      <c r="F26695" s="148"/>
      <c r="G26695" s="149"/>
      <c r="H26695" s="148"/>
      <c r="I26695"/>
    </row>
    <row r="26696" spans="1:9" x14ac:dyDescent="0.25">
      <c r="A26696"/>
      <c r="B26696"/>
      <c r="C26696"/>
      <c r="D26696"/>
      <c r="E26696" s="148"/>
      <c r="F26696" s="148"/>
      <c r="G26696" s="149"/>
      <c r="H26696" s="148"/>
      <c r="I26696"/>
    </row>
    <row r="26697" spans="1:9" x14ac:dyDescent="0.25">
      <c r="A26697"/>
      <c r="B26697"/>
      <c r="C26697"/>
      <c r="D26697"/>
      <c r="E26697" s="148"/>
      <c r="F26697" s="148"/>
      <c r="G26697" s="149"/>
      <c r="H26697" s="148"/>
      <c r="I26697"/>
    </row>
    <row r="26698" spans="1:9" x14ac:dyDescent="0.25">
      <c r="A26698"/>
      <c r="B26698"/>
      <c r="C26698"/>
      <c r="D26698"/>
      <c r="E26698" s="148"/>
      <c r="F26698" s="148"/>
      <c r="G26698" s="149"/>
      <c r="H26698" s="148"/>
      <c r="I26698"/>
    </row>
    <row r="26699" spans="1:9" x14ac:dyDescent="0.25">
      <c r="A26699"/>
      <c r="B26699"/>
      <c r="C26699"/>
      <c r="D26699"/>
      <c r="E26699" s="148"/>
      <c r="F26699" s="148"/>
      <c r="G26699" s="149"/>
      <c r="H26699" s="148"/>
      <c r="I26699"/>
    </row>
    <row r="26700" spans="1:9" x14ac:dyDescent="0.25">
      <c r="A26700"/>
      <c r="B26700"/>
      <c r="C26700"/>
      <c r="D26700"/>
      <c r="E26700" s="148"/>
      <c r="F26700" s="148"/>
      <c r="G26700" s="149"/>
      <c r="H26700" s="148"/>
      <c r="I26700"/>
    </row>
    <row r="26701" spans="1:9" x14ac:dyDescent="0.25">
      <c r="A26701"/>
      <c r="B26701"/>
      <c r="C26701"/>
      <c r="D26701"/>
      <c r="E26701" s="148"/>
      <c r="F26701" s="148"/>
      <c r="G26701" s="149"/>
      <c r="H26701" s="148"/>
      <c r="I26701"/>
    </row>
    <row r="26702" spans="1:9" x14ac:dyDescent="0.25">
      <c r="A26702"/>
      <c r="B26702"/>
      <c r="C26702"/>
      <c r="D26702"/>
      <c r="E26702" s="148"/>
      <c r="F26702" s="148"/>
      <c r="G26702" s="149"/>
      <c r="H26702" s="148"/>
      <c r="I26702"/>
    </row>
    <row r="26703" spans="1:9" x14ac:dyDescent="0.25">
      <c r="A26703"/>
      <c r="B26703"/>
      <c r="C26703"/>
      <c r="D26703"/>
      <c r="E26703" s="148"/>
      <c r="F26703" s="148"/>
      <c r="G26703" s="149"/>
      <c r="H26703" s="148"/>
      <c r="I26703"/>
    </row>
    <row r="26704" spans="1:9" x14ac:dyDescent="0.25">
      <c r="A26704"/>
      <c r="B26704"/>
      <c r="C26704"/>
      <c r="D26704"/>
      <c r="E26704" s="148"/>
      <c r="F26704" s="148"/>
      <c r="G26704" s="149"/>
      <c r="H26704" s="148"/>
      <c r="I26704"/>
    </row>
    <row r="26705" spans="1:9" x14ac:dyDescent="0.25">
      <c r="A26705"/>
      <c r="B26705"/>
      <c r="C26705"/>
      <c r="D26705"/>
      <c r="E26705" s="148"/>
      <c r="F26705" s="148"/>
      <c r="G26705" s="149"/>
      <c r="H26705" s="148"/>
      <c r="I26705"/>
    </row>
    <row r="26706" spans="1:9" x14ac:dyDescent="0.25">
      <c r="A26706"/>
      <c r="B26706"/>
      <c r="C26706"/>
      <c r="D26706"/>
      <c r="E26706" s="148"/>
      <c r="F26706" s="148"/>
      <c r="G26706" s="149"/>
      <c r="H26706" s="148"/>
      <c r="I26706"/>
    </row>
    <row r="26707" spans="1:9" x14ac:dyDescent="0.25">
      <c r="A26707"/>
      <c r="B26707"/>
      <c r="C26707"/>
      <c r="D26707"/>
      <c r="E26707" s="148"/>
      <c r="F26707" s="148"/>
      <c r="G26707" s="149"/>
      <c r="H26707" s="148"/>
      <c r="I26707"/>
    </row>
    <row r="26708" spans="1:9" x14ac:dyDescent="0.25">
      <c r="A26708"/>
      <c r="B26708"/>
      <c r="C26708"/>
      <c r="D26708"/>
      <c r="E26708" s="148"/>
      <c r="F26708" s="148"/>
      <c r="G26708" s="149"/>
      <c r="H26708" s="148"/>
      <c r="I26708"/>
    </row>
    <row r="26709" spans="1:9" x14ac:dyDescent="0.25">
      <c r="A26709"/>
      <c r="B26709"/>
      <c r="C26709"/>
      <c r="D26709"/>
      <c r="E26709" s="148"/>
      <c r="F26709" s="148"/>
      <c r="G26709" s="149"/>
      <c r="H26709" s="148"/>
      <c r="I26709"/>
    </row>
    <row r="26710" spans="1:9" x14ac:dyDescent="0.25">
      <c r="A26710"/>
      <c r="B26710"/>
      <c r="C26710"/>
      <c r="D26710"/>
      <c r="E26710" s="148"/>
      <c r="F26710" s="148"/>
      <c r="G26710" s="149"/>
      <c r="H26710" s="148"/>
      <c r="I26710"/>
    </row>
    <row r="26711" spans="1:9" x14ac:dyDescent="0.25">
      <c r="A26711"/>
      <c r="B26711"/>
      <c r="C26711"/>
      <c r="D26711"/>
      <c r="E26711" s="148"/>
      <c r="F26711" s="148"/>
      <c r="G26711" s="149"/>
      <c r="H26711" s="148"/>
      <c r="I26711"/>
    </row>
    <row r="26712" spans="1:9" x14ac:dyDescent="0.25">
      <c r="A26712"/>
      <c r="B26712"/>
      <c r="C26712"/>
      <c r="D26712"/>
      <c r="E26712" s="148"/>
      <c r="F26712" s="148"/>
      <c r="G26712" s="149"/>
      <c r="H26712" s="148"/>
      <c r="I26712"/>
    </row>
    <row r="26713" spans="1:9" x14ac:dyDescent="0.25">
      <c r="A26713"/>
      <c r="B26713"/>
      <c r="C26713"/>
      <c r="D26713"/>
      <c r="E26713" s="148"/>
      <c r="F26713" s="148"/>
      <c r="G26713" s="149"/>
      <c r="H26713" s="148"/>
      <c r="I26713"/>
    </row>
    <row r="26714" spans="1:9" x14ac:dyDescent="0.25">
      <c r="A26714"/>
      <c r="B26714"/>
      <c r="C26714"/>
      <c r="D26714"/>
      <c r="E26714" s="148"/>
      <c r="F26714" s="148"/>
      <c r="G26714" s="149"/>
      <c r="H26714" s="148"/>
      <c r="I26714"/>
    </row>
    <row r="26715" spans="1:9" x14ac:dyDescent="0.25">
      <c r="A26715"/>
      <c r="B26715"/>
      <c r="C26715"/>
      <c r="D26715"/>
      <c r="E26715" s="148"/>
      <c r="F26715" s="148"/>
      <c r="G26715" s="149"/>
      <c r="H26715" s="148"/>
      <c r="I26715"/>
    </row>
    <row r="26716" spans="1:9" x14ac:dyDescent="0.25">
      <c r="A26716"/>
      <c r="B26716"/>
      <c r="C26716"/>
      <c r="D26716"/>
      <c r="E26716" s="148"/>
      <c r="F26716" s="148"/>
      <c r="G26716" s="149"/>
      <c r="H26716" s="148"/>
      <c r="I26716"/>
    </row>
    <row r="26717" spans="1:9" x14ac:dyDescent="0.25">
      <c r="A26717"/>
      <c r="B26717"/>
      <c r="C26717"/>
      <c r="D26717"/>
      <c r="E26717" s="148"/>
      <c r="F26717" s="148"/>
      <c r="G26717" s="149"/>
      <c r="H26717" s="148"/>
      <c r="I26717"/>
    </row>
    <row r="26718" spans="1:9" x14ac:dyDescent="0.25">
      <c r="A26718"/>
      <c r="B26718"/>
      <c r="C26718"/>
      <c r="D26718"/>
      <c r="E26718" s="148"/>
      <c r="F26718" s="148"/>
      <c r="G26718" s="149"/>
      <c r="H26718" s="148"/>
      <c r="I26718"/>
    </row>
    <row r="26719" spans="1:9" x14ac:dyDescent="0.25">
      <c r="A26719"/>
      <c r="B26719"/>
      <c r="C26719"/>
      <c r="D26719"/>
      <c r="E26719" s="148"/>
      <c r="F26719" s="148"/>
      <c r="G26719" s="149"/>
      <c r="H26719" s="148"/>
      <c r="I26719"/>
    </row>
    <row r="26720" spans="1:9" x14ac:dyDescent="0.25">
      <c r="A26720"/>
      <c r="B26720"/>
      <c r="C26720"/>
      <c r="D26720"/>
      <c r="E26720" s="148"/>
      <c r="F26720" s="148"/>
      <c r="G26720" s="149"/>
      <c r="H26720" s="148"/>
      <c r="I26720"/>
    </row>
    <row r="26721" spans="1:9" x14ac:dyDescent="0.25">
      <c r="A26721"/>
      <c r="B26721"/>
      <c r="C26721"/>
      <c r="D26721"/>
      <c r="E26721" s="148"/>
      <c r="F26721" s="148"/>
      <c r="G26721" s="149"/>
      <c r="H26721" s="148"/>
      <c r="I26721"/>
    </row>
    <row r="26722" spans="1:9" x14ac:dyDescent="0.25">
      <c r="A26722"/>
      <c r="B26722"/>
      <c r="C26722"/>
      <c r="D26722"/>
      <c r="E26722" s="148"/>
      <c r="F26722" s="148"/>
      <c r="G26722" s="149"/>
      <c r="H26722" s="148"/>
      <c r="I26722"/>
    </row>
    <row r="26723" spans="1:9" x14ac:dyDescent="0.25">
      <c r="A26723"/>
      <c r="B26723"/>
      <c r="C26723"/>
      <c r="D26723"/>
      <c r="E26723" s="148"/>
      <c r="F26723" s="148"/>
      <c r="G26723" s="149"/>
      <c r="H26723" s="148"/>
      <c r="I26723"/>
    </row>
    <row r="26724" spans="1:9" x14ac:dyDescent="0.25">
      <c r="A26724"/>
      <c r="B26724"/>
      <c r="C26724"/>
      <c r="D26724"/>
      <c r="E26724" s="148"/>
      <c r="F26724" s="148"/>
      <c r="G26724" s="149"/>
      <c r="H26724" s="148"/>
      <c r="I26724"/>
    </row>
    <row r="26725" spans="1:9" x14ac:dyDescent="0.25">
      <c r="A26725"/>
      <c r="B26725"/>
      <c r="C26725"/>
      <c r="D26725"/>
      <c r="E26725" s="148"/>
      <c r="F26725" s="148"/>
      <c r="G26725" s="149"/>
      <c r="H26725" s="148"/>
      <c r="I26725"/>
    </row>
    <row r="26726" spans="1:9" x14ac:dyDescent="0.25">
      <c r="A26726"/>
      <c r="B26726"/>
      <c r="C26726"/>
      <c r="D26726"/>
      <c r="E26726" s="148"/>
      <c r="F26726" s="148"/>
      <c r="G26726" s="149"/>
      <c r="H26726" s="148"/>
      <c r="I26726"/>
    </row>
    <row r="26727" spans="1:9" x14ac:dyDescent="0.25">
      <c r="A26727"/>
      <c r="B26727"/>
      <c r="C26727"/>
      <c r="D26727"/>
      <c r="E26727" s="148"/>
      <c r="F26727" s="148"/>
      <c r="G26727" s="149"/>
      <c r="H26727" s="148"/>
      <c r="I26727"/>
    </row>
    <row r="26728" spans="1:9" x14ac:dyDescent="0.25">
      <c r="A26728"/>
      <c r="B26728"/>
      <c r="C26728"/>
      <c r="D26728"/>
      <c r="E26728" s="148"/>
      <c r="F26728" s="148"/>
      <c r="G26728" s="149"/>
      <c r="H26728" s="148"/>
      <c r="I26728"/>
    </row>
    <row r="26729" spans="1:9" x14ac:dyDescent="0.25">
      <c r="A26729"/>
      <c r="B26729"/>
      <c r="C26729"/>
      <c r="D26729"/>
      <c r="E26729" s="148"/>
      <c r="F26729" s="148"/>
      <c r="G26729" s="149"/>
      <c r="H26729" s="148"/>
      <c r="I26729"/>
    </row>
    <row r="26730" spans="1:9" x14ac:dyDescent="0.25">
      <c r="A26730"/>
      <c r="B26730"/>
      <c r="C26730"/>
      <c r="D26730"/>
      <c r="E26730" s="148"/>
      <c r="F26730" s="148"/>
      <c r="G26730" s="149"/>
      <c r="H26730" s="148"/>
      <c r="I26730"/>
    </row>
    <row r="26731" spans="1:9" x14ac:dyDescent="0.25">
      <c r="A26731"/>
      <c r="B26731"/>
      <c r="C26731"/>
      <c r="D26731"/>
      <c r="E26731" s="148"/>
      <c r="F26731" s="148"/>
      <c r="G26731" s="149"/>
      <c r="H26731" s="148"/>
      <c r="I26731"/>
    </row>
    <row r="26732" spans="1:9" x14ac:dyDescent="0.25">
      <c r="A26732"/>
      <c r="B26732"/>
      <c r="C26732"/>
      <c r="D26732"/>
      <c r="E26732" s="148"/>
      <c r="F26732" s="148"/>
      <c r="G26732" s="149"/>
      <c r="H26732" s="148"/>
      <c r="I26732"/>
    </row>
    <row r="26733" spans="1:9" x14ac:dyDescent="0.25">
      <c r="A26733"/>
      <c r="B26733"/>
      <c r="C26733"/>
      <c r="D26733"/>
      <c r="E26733" s="148"/>
      <c r="F26733" s="148"/>
      <c r="G26733" s="149"/>
      <c r="H26733" s="148"/>
      <c r="I26733"/>
    </row>
    <row r="26734" spans="1:9" x14ac:dyDescent="0.25">
      <c r="A26734"/>
      <c r="B26734"/>
      <c r="C26734"/>
      <c r="D26734"/>
      <c r="E26734" s="148"/>
      <c r="F26734" s="148"/>
      <c r="G26734" s="149"/>
      <c r="H26734" s="148"/>
      <c r="I26734"/>
    </row>
    <row r="26735" spans="1:9" x14ac:dyDescent="0.25">
      <c r="A26735"/>
      <c r="B26735"/>
      <c r="C26735"/>
      <c r="D26735"/>
      <c r="E26735" s="148"/>
      <c r="F26735" s="148"/>
      <c r="G26735" s="149"/>
      <c r="H26735" s="148"/>
      <c r="I26735"/>
    </row>
    <row r="26736" spans="1:9" x14ac:dyDescent="0.25">
      <c r="A26736"/>
      <c r="B26736"/>
      <c r="C26736"/>
      <c r="D26736"/>
      <c r="E26736" s="148"/>
      <c r="F26736" s="148"/>
      <c r="G26736" s="149"/>
      <c r="H26736" s="148"/>
      <c r="I26736"/>
    </row>
    <row r="26737" spans="1:9" x14ac:dyDescent="0.25">
      <c r="A26737"/>
      <c r="B26737"/>
      <c r="C26737"/>
      <c r="D26737"/>
      <c r="E26737" s="148"/>
      <c r="F26737" s="148"/>
      <c r="G26737" s="149"/>
      <c r="H26737" s="148"/>
      <c r="I26737"/>
    </row>
    <row r="26738" spans="1:9" x14ac:dyDescent="0.25">
      <c r="A26738"/>
      <c r="B26738"/>
      <c r="C26738"/>
      <c r="D26738"/>
      <c r="E26738" s="148"/>
      <c r="F26738" s="148"/>
      <c r="G26738" s="149"/>
      <c r="H26738" s="148"/>
      <c r="I26738"/>
    </row>
    <row r="26739" spans="1:9" x14ac:dyDescent="0.25">
      <c r="A26739"/>
      <c r="B26739"/>
      <c r="C26739"/>
      <c r="D26739"/>
      <c r="E26739" s="148"/>
      <c r="F26739" s="148"/>
      <c r="G26739" s="149"/>
      <c r="H26739" s="148"/>
      <c r="I26739"/>
    </row>
    <row r="26740" spans="1:9" x14ac:dyDescent="0.25">
      <c r="A26740"/>
      <c r="B26740"/>
      <c r="C26740"/>
      <c r="D26740"/>
      <c r="E26740" s="148"/>
      <c r="F26740" s="148"/>
      <c r="G26740" s="149"/>
      <c r="H26740" s="148"/>
      <c r="I26740"/>
    </row>
    <row r="26741" spans="1:9" x14ac:dyDescent="0.25">
      <c r="A26741"/>
      <c r="B26741"/>
      <c r="C26741"/>
      <c r="D26741"/>
      <c r="E26741" s="148"/>
      <c r="F26741" s="148"/>
      <c r="G26741" s="149"/>
      <c r="H26741" s="148"/>
      <c r="I26741"/>
    </row>
    <row r="26742" spans="1:9" x14ac:dyDescent="0.25">
      <c r="A26742"/>
      <c r="B26742"/>
      <c r="C26742"/>
      <c r="D26742"/>
      <c r="E26742" s="148"/>
      <c r="F26742" s="148"/>
      <c r="G26742" s="149"/>
      <c r="H26742" s="148"/>
      <c r="I26742"/>
    </row>
    <row r="26743" spans="1:9" x14ac:dyDescent="0.25">
      <c r="A26743"/>
      <c r="B26743"/>
      <c r="C26743"/>
      <c r="D26743"/>
      <c r="E26743" s="148"/>
      <c r="F26743" s="148"/>
      <c r="G26743" s="149"/>
      <c r="H26743" s="148"/>
      <c r="I26743"/>
    </row>
    <row r="26744" spans="1:9" x14ac:dyDescent="0.25">
      <c r="A26744"/>
      <c r="B26744"/>
      <c r="C26744"/>
      <c r="D26744"/>
      <c r="E26744" s="148"/>
      <c r="F26744" s="148"/>
      <c r="G26744" s="149"/>
      <c r="H26744" s="148"/>
      <c r="I26744"/>
    </row>
    <row r="26745" spans="1:9" x14ac:dyDescent="0.25">
      <c r="A26745"/>
      <c r="B26745"/>
      <c r="C26745"/>
      <c r="D26745"/>
      <c r="E26745" s="148"/>
      <c r="F26745" s="148"/>
      <c r="G26745" s="149"/>
      <c r="H26745" s="148"/>
      <c r="I26745"/>
    </row>
    <row r="26746" spans="1:9" x14ac:dyDescent="0.25">
      <c r="A26746"/>
      <c r="B26746"/>
      <c r="C26746"/>
      <c r="D26746"/>
      <c r="E26746" s="148"/>
      <c r="F26746" s="148"/>
      <c r="G26746" s="149"/>
      <c r="H26746" s="148"/>
      <c r="I26746"/>
    </row>
    <row r="26747" spans="1:9" x14ac:dyDescent="0.25">
      <c r="A26747"/>
      <c r="B26747"/>
      <c r="C26747"/>
      <c r="D26747"/>
      <c r="E26747" s="148"/>
      <c r="F26747" s="148"/>
      <c r="G26747" s="149"/>
      <c r="H26747" s="148"/>
      <c r="I26747"/>
    </row>
    <row r="26748" spans="1:9" x14ac:dyDescent="0.25">
      <c r="A26748"/>
      <c r="B26748"/>
      <c r="C26748"/>
      <c r="D26748"/>
      <c r="E26748" s="148"/>
      <c r="F26748" s="148"/>
      <c r="G26748" s="149"/>
      <c r="H26748" s="148"/>
      <c r="I26748"/>
    </row>
    <row r="26749" spans="1:9" x14ac:dyDescent="0.25">
      <c r="A26749"/>
      <c r="B26749"/>
      <c r="C26749"/>
      <c r="D26749"/>
      <c r="E26749" s="148"/>
      <c r="F26749" s="148"/>
      <c r="G26749" s="149"/>
      <c r="H26749" s="148"/>
      <c r="I26749"/>
    </row>
    <row r="26750" spans="1:9" x14ac:dyDescent="0.25">
      <c r="A26750"/>
      <c r="B26750"/>
      <c r="C26750"/>
      <c r="D26750"/>
      <c r="E26750" s="148"/>
      <c r="F26750" s="148"/>
      <c r="G26750" s="149"/>
      <c r="H26750" s="148"/>
      <c r="I26750"/>
    </row>
    <row r="26751" spans="1:9" x14ac:dyDescent="0.25">
      <c r="A26751"/>
      <c r="B26751"/>
      <c r="C26751"/>
      <c r="D26751"/>
      <c r="E26751" s="148"/>
      <c r="F26751" s="148"/>
      <c r="G26751" s="149"/>
      <c r="H26751" s="148"/>
      <c r="I26751"/>
    </row>
    <row r="26752" spans="1:9" x14ac:dyDescent="0.25">
      <c r="A26752"/>
      <c r="B26752"/>
      <c r="C26752"/>
      <c r="D26752"/>
      <c r="E26752" s="148"/>
      <c r="F26752" s="148"/>
      <c r="G26752" s="149"/>
      <c r="H26752" s="148"/>
      <c r="I26752"/>
    </row>
    <row r="26753" spans="1:9" x14ac:dyDescent="0.25">
      <c r="A26753"/>
      <c r="B26753"/>
      <c r="C26753"/>
      <c r="D26753"/>
      <c r="E26753" s="148"/>
      <c r="F26753" s="148"/>
      <c r="G26753" s="149"/>
      <c r="H26753" s="148"/>
      <c r="I26753"/>
    </row>
    <row r="26754" spans="1:9" x14ac:dyDescent="0.25">
      <c r="A26754"/>
      <c r="B26754"/>
      <c r="C26754"/>
      <c r="D26754"/>
      <c r="E26754" s="148"/>
      <c r="F26754" s="148"/>
      <c r="G26754" s="149"/>
      <c r="H26754" s="148"/>
      <c r="I26754"/>
    </row>
    <row r="26755" spans="1:9" x14ac:dyDescent="0.25">
      <c r="A26755"/>
      <c r="B26755"/>
      <c r="C26755"/>
      <c r="D26755"/>
      <c r="E26755" s="148"/>
      <c r="F26755" s="148"/>
      <c r="G26755" s="149"/>
      <c r="H26755" s="148"/>
      <c r="I26755"/>
    </row>
    <row r="26756" spans="1:9" x14ac:dyDescent="0.25">
      <c r="A26756"/>
      <c r="B26756"/>
      <c r="C26756"/>
      <c r="D26756"/>
      <c r="E26756" s="148"/>
      <c r="F26756" s="148"/>
      <c r="G26756" s="149"/>
      <c r="H26756" s="148"/>
      <c r="I26756"/>
    </row>
    <row r="26757" spans="1:9" x14ac:dyDescent="0.25">
      <c r="A26757"/>
      <c r="B26757"/>
      <c r="C26757"/>
      <c r="D26757"/>
      <c r="E26757" s="148"/>
      <c r="F26757" s="148"/>
      <c r="G26757" s="149"/>
      <c r="H26757" s="148"/>
      <c r="I26757"/>
    </row>
    <row r="26758" spans="1:9" x14ac:dyDescent="0.25">
      <c r="A26758"/>
      <c r="B26758"/>
      <c r="C26758"/>
      <c r="D26758"/>
      <c r="E26758" s="148"/>
      <c r="F26758" s="148"/>
      <c r="G26758" s="149"/>
      <c r="H26758" s="148"/>
      <c r="I26758"/>
    </row>
    <row r="26759" spans="1:9" x14ac:dyDescent="0.25">
      <c r="A26759"/>
      <c r="B26759"/>
      <c r="C26759"/>
      <c r="D26759"/>
      <c r="E26759" s="148"/>
      <c r="F26759" s="148"/>
      <c r="G26759" s="149"/>
      <c r="H26759" s="148"/>
      <c r="I26759"/>
    </row>
    <row r="26760" spans="1:9" x14ac:dyDescent="0.25">
      <c r="A26760"/>
      <c r="B26760"/>
      <c r="C26760"/>
      <c r="D26760"/>
      <c r="E26760" s="148"/>
      <c r="F26760" s="148"/>
      <c r="G26760" s="149"/>
      <c r="H26760" s="148"/>
      <c r="I26760"/>
    </row>
    <row r="26761" spans="1:9" x14ac:dyDescent="0.25">
      <c r="A26761"/>
      <c r="B26761"/>
      <c r="C26761"/>
      <c r="D26761"/>
      <c r="E26761" s="148"/>
      <c r="F26761" s="148"/>
      <c r="G26761" s="149"/>
      <c r="H26761" s="148"/>
      <c r="I26761"/>
    </row>
    <row r="26762" spans="1:9" x14ac:dyDescent="0.25">
      <c r="A26762"/>
      <c r="B26762"/>
      <c r="C26762"/>
      <c r="D26762"/>
      <c r="E26762" s="148"/>
      <c r="F26762" s="148"/>
      <c r="G26762" s="149"/>
      <c r="H26762" s="148"/>
      <c r="I26762"/>
    </row>
    <row r="26763" spans="1:9" x14ac:dyDescent="0.25">
      <c r="A26763"/>
      <c r="B26763"/>
      <c r="C26763"/>
      <c r="D26763"/>
      <c r="E26763" s="148"/>
      <c r="F26763" s="148"/>
      <c r="G26763" s="149"/>
      <c r="H26763" s="148"/>
      <c r="I26763"/>
    </row>
    <row r="26764" spans="1:9" x14ac:dyDescent="0.25">
      <c r="A26764"/>
      <c r="B26764"/>
      <c r="C26764"/>
      <c r="D26764"/>
      <c r="E26764" s="148"/>
      <c r="F26764" s="148"/>
      <c r="G26764" s="149"/>
      <c r="H26764" s="148"/>
      <c r="I26764"/>
    </row>
    <row r="26765" spans="1:9" x14ac:dyDescent="0.25">
      <c r="A26765"/>
      <c r="B26765"/>
      <c r="C26765"/>
      <c r="D26765"/>
      <c r="E26765" s="148"/>
      <c r="F26765" s="148"/>
      <c r="G26765" s="149"/>
      <c r="H26765" s="148"/>
      <c r="I26765"/>
    </row>
    <row r="26766" spans="1:9" x14ac:dyDescent="0.25">
      <c r="A26766"/>
      <c r="B26766"/>
      <c r="C26766"/>
      <c r="D26766"/>
      <c r="E26766" s="148"/>
      <c r="F26766" s="148"/>
      <c r="G26766" s="149"/>
      <c r="H26766" s="148"/>
      <c r="I26766"/>
    </row>
    <row r="26767" spans="1:9" x14ac:dyDescent="0.25">
      <c r="A26767"/>
      <c r="B26767"/>
      <c r="C26767"/>
      <c r="D26767"/>
      <c r="E26767" s="148"/>
      <c r="F26767" s="148"/>
      <c r="G26767" s="149"/>
      <c r="H26767" s="148"/>
      <c r="I26767"/>
    </row>
    <row r="26768" spans="1:9" x14ac:dyDescent="0.25">
      <c r="A26768"/>
      <c r="B26768"/>
      <c r="C26768"/>
      <c r="D26768"/>
      <c r="E26768" s="148"/>
      <c r="F26768" s="148"/>
      <c r="G26768" s="149"/>
      <c r="H26768" s="148"/>
      <c r="I26768"/>
    </row>
    <row r="26769" spans="1:9" x14ac:dyDescent="0.25">
      <c r="A26769"/>
      <c r="B26769"/>
      <c r="C26769"/>
      <c r="D26769"/>
      <c r="E26769" s="148"/>
      <c r="F26769" s="148"/>
      <c r="G26769" s="149"/>
      <c r="H26769" s="148"/>
      <c r="I26769"/>
    </row>
    <row r="26770" spans="1:9" x14ac:dyDescent="0.25">
      <c r="A26770"/>
      <c r="B26770"/>
      <c r="C26770"/>
      <c r="D26770"/>
      <c r="E26770" s="148"/>
      <c r="F26770" s="148"/>
      <c r="G26770" s="149"/>
      <c r="H26770" s="148"/>
      <c r="I26770"/>
    </row>
    <row r="26771" spans="1:9" x14ac:dyDescent="0.25">
      <c r="A26771"/>
      <c r="B26771"/>
      <c r="C26771"/>
      <c r="D26771"/>
      <c r="E26771" s="148"/>
      <c r="F26771" s="148"/>
      <c r="G26771" s="149"/>
      <c r="H26771" s="148"/>
      <c r="I26771"/>
    </row>
    <row r="26772" spans="1:9" x14ac:dyDescent="0.25">
      <c r="A26772"/>
      <c r="B26772"/>
      <c r="C26772"/>
      <c r="D26772"/>
      <c r="E26772" s="148"/>
      <c r="F26772" s="148"/>
      <c r="G26772" s="149"/>
      <c r="H26772" s="148"/>
      <c r="I26772"/>
    </row>
    <row r="26773" spans="1:9" x14ac:dyDescent="0.25">
      <c r="A26773"/>
      <c r="B26773"/>
      <c r="C26773"/>
      <c r="D26773"/>
      <c r="E26773" s="148"/>
      <c r="F26773" s="148"/>
      <c r="G26773" s="149"/>
      <c r="H26773" s="148"/>
      <c r="I26773"/>
    </row>
    <row r="26774" spans="1:9" x14ac:dyDescent="0.25">
      <c r="A26774"/>
      <c r="B26774"/>
      <c r="C26774"/>
      <c r="D26774"/>
      <c r="E26774" s="148"/>
      <c r="F26774" s="148"/>
      <c r="G26774" s="149"/>
      <c r="H26774" s="148"/>
      <c r="I26774"/>
    </row>
    <row r="26775" spans="1:9" x14ac:dyDescent="0.25">
      <c r="A26775"/>
      <c r="B26775"/>
      <c r="C26775"/>
      <c r="D26775"/>
      <c r="E26775" s="148"/>
      <c r="F26775" s="148"/>
      <c r="G26775" s="149"/>
      <c r="H26775" s="148"/>
      <c r="I26775"/>
    </row>
    <row r="26776" spans="1:9" x14ac:dyDescent="0.25">
      <c r="A26776"/>
      <c r="B26776"/>
      <c r="C26776"/>
      <c r="D26776"/>
      <c r="E26776" s="148"/>
      <c r="F26776" s="148"/>
      <c r="G26776" s="149"/>
      <c r="H26776" s="148"/>
      <c r="I26776"/>
    </row>
    <row r="26777" spans="1:9" x14ac:dyDescent="0.25">
      <c r="A26777"/>
      <c r="B26777"/>
      <c r="C26777"/>
      <c r="D26777"/>
      <c r="E26777" s="148"/>
      <c r="F26777" s="148"/>
      <c r="G26777" s="149"/>
      <c r="H26777" s="148"/>
      <c r="I26777"/>
    </row>
    <row r="26778" spans="1:9" x14ac:dyDescent="0.25">
      <c r="A26778"/>
      <c r="B26778"/>
      <c r="C26778"/>
      <c r="D26778"/>
      <c r="E26778" s="148"/>
      <c r="F26778" s="148"/>
      <c r="G26778" s="149"/>
      <c r="H26778" s="148"/>
      <c r="I26778"/>
    </row>
    <row r="26779" spans="1:9" x14ac:dyDescent="0.25">
      <c r="A26779"/>
      <c r="B26779"/>
      <c r="C26779"/>
      <c r="D26779"/>
      <c r="E26779" s="148"/>
      <c r="F26779" s="148"/>
      <c r="G26779" s="149"/>
      <c r="H26779" s="148"/>
      <c r="I26779"/>
    </row>
    <row r="26780" spans="1:9" x14ac:dyDescent="0.25">
      <c r="A26780"/>
      <c r="B26780"/>
      <c r="C26780"/>
      <c r="D26780"/>
      <c r="E26780" s="148"/>
      <c r="F26780" s="148"/>
      <c r="G26780" s="149"/>
      <c r="H26780" s="148"/>
      <c r="I26780"/>
    </row>
    <row r="26781" spans="1:9" x14ac:dyDescent="0.25">
      <c r="A26781"/>
      <c r="B26781"/>
      <c r="C26781"/>
      <c r="D26781"/>
      <c r="E26781" s="148"/>
      <c r="F26781" s="148"/>
      <c r="G26781" s="149"/>
      <c r="H26781" s="148"/>
      <c r="I26781"/>
    </row>
    <row r="26782" spans="1:9" x14ac:dyDescent="0.25">
      <c r="A26782"/>
      <c r="B26782"/>
      <c r="C26782"/>
      <c r="D26782"/>
      <c r="E26782" s="148"/>
      <c r="F26782" s="148"/>
      <c r="G26782" s="149"/>
      <c r="H26782" s="148"/>
      <c r="I26782"/>
    </row>
    <row r="26783" spans="1:9" x14ac:dyDescent="0.25">
      <c r="A26783"/>
      <c r="B26783"/>
      <c r="C26783"/>
      <c r="D26783"/>
      <c r="E26783" s="148"/>
      <c r="F26783" s="148"/>
      <c r="G26783" s="149"/>
      <c r="H26783" s="148"/>
      <c r="I26783"/>
    </row>
    <row r="26784" spans="1:9" x14ac:dyDescent="0.25">
      <c r="A26784"/>
      <c r="B26784"/>
      <c r="C26784"/>
      <c r="D26784"/>
      <c r="E26784" s="148"/>
      <c r="F26784" s="148"/>
      <c r="G26784" s="149"/>
      <c r="H26784" s="148"/>
      <c r="I26784"/>
    </row>
    <row r="26785" spans="1:9" x14ac:dyDescent="0.25">
      <c r="A26785"/>
      <c r="B26785"/>
      <c r="C26785"/>
      <c r="D26785"/>
      <c r="E26785" s="148"/>
      <c r="F26785" s="148"/>
      <c r="G26785" s="149"/>
      <c r="H26785" s="148"/>
      <c r="I26785"/>
    </row>
    <row r="26786" spans="1:9" x14ac:dyDescent="0.25">
      <c r="A26786"/>
      <c r="B26786"/>
      <c r="C26786"/>
      <c r="D26786"/>
      <c r="E26786" s="148"/>
      <c r="F26786" s="148"/>
      <c r="G26786" s="149"/>
      <c r="H26786" s="148"/>
      <c r="I26786"/>
    </row>
    <row r="26787" spans="1:9" x14ac:dyDescent="0.25">
      <c r="A26787"/>
      <c r="B26787"/>
      <c r="C26787"/>
      <c r="D26787"/>
      <c r="E26787" s="148"/>
      <c r="F26787" s="148"/>
      <c r="G26787" s="149"/>
      <c r="H26787" s="148"/>
      <c r="I26787"/>
    </row>
    <row r="26788" spans="1:9" x14ac:dyDescent="0.25">
      <c r="A26788"/>
      <c r="B26788"/>
      <c r="C26788"/>
      <c r="D26788"/>
      <c r="E26788" s="148"/>
      <c r="F26788" s="148"/>
      <c r="G26788" s="149"/>
      <c r="H26788" s="148"/>
      <c r="I26788"/>
    </row>
    <row r="26789" spans="1:9" x14ac:dyDescent="0.25">
      <c r="A26789"/>
      <c r="B26789"/>
      <c r="C26789"/>
      <c r="D26789"/>
      <c r="E26789" s="148"/>
      <c r="F26789" s="148"/>
      <c r="G26789" s="149"/>
      <c r="H26789" s="148"/>
      <c r="I26789"/>
    </row>
    <row r="26790" spans="1:9" x14ac:dyDescent="0.25">
      <c r="A26790"/>
      <c r="B26790"/>
      <c r="C26790"/>
      <c r="D26790"/>
      <c r="E26790" s="148"/>
      <c r="F26790" s="148"/>
      <c r="G26790" s="149"/>
      <c r="H26790" s="148"/>
      <c r="I26790"/>
    </row>
    <row r="26791" spans="1:9" x14ac:dyDescent="0.25">
      <c r="A26791"/>
      <c r="B26791"/>
      <c r="C26791"/>
      <c r="D26791"/>
      <c r="E26791" s="148"/>
      <c r="F26791" s="148"/>
      <c r="G26791" s="149"/>
      <c r="H26791" s="148"/>
      <c r="I26791"/>
    </row>
    <row r="26792" spans="1:9" x14ac:dyDescent="0.25">
      <c r="A26792"/>
      <c r="B26792"/>
      <c r="C26792"/>
      <c r="D26792"/>
      <c r="E26792" s="148"/>
      <c r="F26792" s="148"/>
      <c r="G26792" s="149"/>
      <c r="H26792" s="148"/>
      <c r="I26792"/>
    </row>
    <row r="26793" spans="1:9" x14ac:dyDescent="0.25">
      <c r="A26793"/>
      <c r="B26793"/>
      <c r="C26793"/>
      <c r="D26793"/>
      <c r="E26793" s="148"/>
      <c r="F26793" s="148"/>
      <c r="G26793" s="149"/>
      <c r="H26793" s="148"/>
      <c r="I26793"/>
    </row>
    <row r="26794" spans="1:9" x14ac:dyDescent="0.25">
      <c r="A26794"/>
      <c r="B26794"/>
      <c r="C26794"/>
      <c r="D26794"/>
      <c r="E26794" s="148"/>
      <c r="F26794" s="148"/>
      <c r="G26794" s="149"/>
      <c r="H26794" s="148"/>
      <c r="I26794"/>
    </row>
    <row r="26795" spans="1:9" x14ac:dyDescent="0.25">
      <c r="A26795"/>
      <c r="B26795"/>
      <c r="C26795"/>
      <c r="D26795"/>
      <c r="E26795" s="148"/>
      <c r="F26795" s="148"/>
      <c r="G26795" s="149"/>
      <c r="H26795" s="148"/>
      <c r="I26795"/>
    </row>
    <row r="26796" spans="1:9" x14ac:dyDescent="0.25">
      <c r="A26796"/>
      <c r="B26796"/>
      <c r="C26796"/>
      <c r="D26796"/>
      <c r="E26796" s="148"/>
      <c r="F26796" s="148"/>
      <c r="G26796" s="149"/>
      <c r="H26796" s="148"/>
      <c r="I26796"/>
    </row>
    <row r="26797" spans="1:9" x14ac:dyDescent="0.25">
      <c r="A26797"/>
      <c r="B26797"/>
      <c r="C26797"/>
      <c r="D26797"/>
      <c r="E26797" s="148"/>
      <c r="F26797" s="148"/>
      <c r="G26797" s="149"/>
      <c r="H26797" s="148"/>
      <c r="I26797"/>
    </row>
    <row r="26798" spans="1:9" x14ac:dyDescent="0.25">
      <c r="A26798"/>
      <c r="B26798"/>
      <c r="C26798"/>
      <c r="D26798"/>
      <c r="E26798" s="148"/>
      <c r="F26798" s="148"/>
      <c r="G26798" s="149"/>
      <c r="H26798" s="148"/>
      <c r="I26798"/>
    </row>
    <row r="26799" spans="1:9" x14ac:dyDescent="0.25">
      <c r="A26799"/>
      <c r="B26799"/>
      <c r="C26799"/>
      <c r="D26799"/>
      <c r="E26799" s="148"/>
      <c r="F26799" s="148"/>
      <c r="G26799" s="149"/>
      <c r="H26799" s="148"/>
      <c r="I26799"/>
    </row>
    <row r="26800" spans="1:9" x14ac:dyDescent="0.25">
      <c r="A26800"/>
      <c r="B26800"/>
      <c r="C26800"/>
      <c r="D26800"/>
      <c r="E26800" s="148"/>
      <c r="F26800" s="148"/>
      <c r="G26800" s="149"/>
      <c r="H26800" s="148"/>
      <c r="I26800"/>
    </row>
    <row r="26801" spans="1:9" x14ac:dyDescent="0.25">
      <c r="A26801"/>
      <c r="B26801"/>
      <c r="C26801"/>
      <c r="D26801"/>
      <c r="E26801" s="148"/>
      <c r="F26801" s="148"/>
      <c r="G26801" s="149"/>
      <c r="H26801" s="148"/>
      <c r="I26801"/>
    </row>
    <row r="26802" spans="1:9" x14ac:dyDescent="0.25">
      <c r="A26802"/>
      <c r="B26802"/>
      <c r="C26802"/>
      <c r="D26802"/>
      <c r="E26802" s="148"/>
      <c r="F26802" s="148"/>
      <c r="G26802" s="149"/>
      <c r="H26802" s="148"/>
      <c r="I26802"/>
    </row>
    <row r="26803" spans="1:9" x14ac:dyDescent="0.25">
      <c r="A26803"/>
      <c r="B26803"/>
      <c r="C26803"/>
      <c r="D26803"/>
      <c r="E26803" s="148"/>
      <c r="F26803" s="148"/>
      <c r="G26803" s="149"/>
      <c r="H26803" s="148"/>
      <c r="I26803"/>
    </row>
    <row r="26804" spans="1:9" x14ac:dyDescent="0.25">
      <c r="A26804"/>
      <c r="B26804"/>
      <c r="C26804"/>
      <c r="D26804"/>
      <c r="E26804" s="148"/>
      <c r="F26804" s="148"/>
      <c r="G26804" s="149"/>
      <c r="H26804" s="148"/>
      <c r="I26804"/>
    </row>
    <row r="26805" spans="1:9" x14ac:dyDescent="0.25">
      <c r="A26805"/>
      <c r="B26805"/>
      <c r="C26805"/>
      <c r="D26805"/>
      <c r="E26805" s="148"/>
      <c r="F26805" s="148"/>
      <c r="G26805" s="149"/>
      <c r="H26805" s="148"/>
      <c r="I26805"/>
    </row>
    <row r="26806" spans="1:9" x14ac:dyDescent="0.25">
      <c r="A26806"/>
      <c r="B26806"/>
      <c r="C26806"/>
      <c r="D26806"/>
      <c r="E26806" s="148"/>
      <c r="F26806" s="148"/>
      <c r="G26806" s="149"/>
      <c r="H26806" s="148"/>
      <c r="I26806"/>
    </row>
    <row r="26807" spans="1:9" x14ac:dyDescent="0.25">
      <c r="A26807"/>
      <c r="B26807"/>
      <c r="C26807"/>
      <c r="D26807"/>
      <c r="E26807" s="148"/>
      <c r="F26807" s="148"/>
      <c r="G26807" s="149"/>
      <c r="H26807" s="148"/>
      <c r="I26807"/>
    </row>
    <row r="26808" spans="1:9" x14ac:dyDescent="0.25">
      <c r="A26808"/>
      <c r="B26808"/>
      <c r="C26808"/>
      <c r="D26808"/>
      <c r="E26808" s="148"/>
      <c r="F26808" s="148"/>
      <c r="G26808" s="149"/>
      <c r="H26808" s="148"/>
      <c r="I26808"/>
    </row>
    <row r="26809" spans="1:9" x14ac:dyDescent="0.25">
      <c r="A26809"/>
      <c r="B26809"/>
      <c r="C26809"/>
      <c r="D26809"/>
      <c r="E26809" s="148"/>
      <c r="F26809" s="148"/>
      <c r="G26809" s="149"/>
      <c r="H26809" s="148"/>
      <c r="I26809"/>
    </row>
    <row r="26810" spans="1:9" x14ac:dyDescent="0.25">
      <c r="A26810"/>
      <c r="B26810"/>
      <c r="C26810"/>
      <c r="D26810"/>
      <c r="E26810" s="148"/>
      <c r="F26810" s="148"/>
      <c r="G26810" s="149"/>
      <c r="H26810" s="148"/>
      <c r="I26810"/>
    </row>
    <row r="26811" spans="1:9" x14ac:dyDescent="0.25">
      <c r="A26811"/>
      <c r="B26811"/>
      <c r="C26811"/>
      <c r="D26811"/>
      <c r="E26811" s="148"/>
      <c r="F26811" s="148"/>
      <c r="G26811" s="149"/>
      <c r="H26811" s="148"/>
      <c r="I26811"/>
    </row>
    <row r="26812" spans="1:9" x14ac:dyDescent="0.25">
      <c r="A26812"/>
      <c r="B26812"/>
      <c r="C26812"/>
      <c r="D26812"/>
      <c r="E26812" s="148"/>
      <c r="F26812" s="148"/>
      <c r="G26812" s="149"/>
      <c r="H26812" s="148"/>
      <c r="I26812"/>
    </row>
    <row r="26813" spans="1:9" x14ac:dyDescent="0.25">
      <c r="A26813"/>
      <c r="B26813"/>
      <c r="C26813"/>
      <c r="D26813"/>
      <c r="E26813" s="148"/>
      <c r="F26813" s="148"/>
      <c r="G26813" s="149"/>
      <c r="H26813" s="148"/>
      <c r="I26813"/>
    </row>
    <row r="26814" spans="1:9" x14ac:dyDescent="0.25">
      <c r="A26814"/>
      <c r="B26814"/>
      <c r="C26814"/>
      <c r="D26814"/>
      <c r="E26814" s="148"/>
      <c r="F26814" s="148"/>
      <c r="G26814" s="149"/>
      <c r="H26814" s="148"/>
      <c r="I26814"/>
    </row>
    <row r="26815" spans="1:9" x14ac:dyDescent="0.25">
      <c r="A26815"/>
      <c r="B26815"/>
      <c r="C26815"/>
      <c r="D26815"/>
      <c r="E26815" s="148"/>
      <c r="F26815" s="148"/>
      <c r="G26815" s="149"/>
      <c r="H26815" s="148"/>
      <c r="I26815"/>
    </row>
    <row r="26816" spans="1:9" x14ac:dyDescent="0.25">
      <c r="A26816"/>
      <c r="B26816"/>
      <c r="C26816"/>
      <c r="D26816"/>
      <c r="E26816" s="148"/>
      <c r="F26816" s="148"/>
      <c r="G26816" s="149"/>
      <c r="H26816" s="148"/>
      <c r="I26816"/>
    </row>
    <row r="26817" spans="1:9" x14ac:dyDescent="0.25">
      <c r="A26817"/>
      <c r="B26817"/>
      <c r="C26817"/>
      <c r="D26817"/>
      <c r="E26817" s="148"/>
      <c r="F26817" s="148"/>
      <c r="G26817" s="149"/>
      <c r="H26817" s="148"/>
      <c r="I26817"/>
    </row>
    <row r="26818" spans="1:9" x14ac:dyDescent="0.25">
      <c r="A26818"/>
      <c r="B26818"/>
      <c r="C26818"/>
      <c r="D26818"/>
      <c r="E26818" s="148"/>
      <c r="F26818" s="148"/>
      <c r="G26818" s="149"/>
      <c r="H26818" s="148"/>
      <c r="I26818"/>
    </row>
    <row r="26819" spans="1:9" x14ac:dyDescent="0.25">
      <c r="A26819"/>
      <c r="B26819"/>
      <c r="C26819"/>
      <c r="D26819"/>
      <c r="E26819" s="148"/>
      <c r="F26819" s="148"/>
      <c r="G26819" s="149"/>
      <c r="H26819" s="148"/>
      <c r="I26819"/>
    </row>
    <row r="26820" spans="1:9" x14ac:dyDescent="0.25">
      <c r="A26820"/>
      <c r="B26820"/>
      <c r="C26820"/>
      <c r="D26820"/>
      <c r="E26820" s="148"/>
      <c r="F26820" s="148"/>
      <c r="G26820" s="149"/>
      <c r="H26820" s="148"/>
      <c r="I26820"/>
    </row>
    <row r="26821" spans="1:9" x14ac:dyDescent="0.25">
      <c r="A26821"/>
      <c r="B26821"/>
      <c r="C26821"/>
      <c r="D26821"/>
      <c r="E26821" s="148"/>
      <c r="F26821" s="148"/>
      <c r="G26821" s="149"/>
      <c r="H26821" s="148"/>
      <c r="I26821"/>
    </row>
    <row r="26822" spans="1:9" x14ac:dyDescent="0.25">
      <c r="A26822"/>
      <c r="B26822"/>
      <c r="C26822"/>
      <c r="D26822"/>
      <c r="E26822" s="148"/>
      <c r="F26822" s="148"/>
      <c r="G26822" s="149"/>
      <c r="H26822" s="148"/>
      <c r="I26822"/>
    </row>
    <row r="26823" spans="1:9" x14ac:dyDescent="0.25">
      <c r="A26823"/>
      <c r="B26823"/>
      <c r="C26823"/>
      <c r="D26823"/>
      <c r="E26823" s="148"/>
      <c r="F26823" s="148"/>
      <c r="G26823" s="149"/>
      <c r="H26823" s="148"/>
      <c r="I26823"/>
    </row>
    <row r="26824" spans="1:9" x14ac:dyDescent="0.25">
      <c r="A26824"/>
      <c r="B26824"/>
      <c r="C26824"/>
      <c r="D26824"/>
      <c r="E26824" s="148"/>
      <c r="F26824" s="148"/>
      <c r="G26824" s="149"/>
      <c r="H26824" s="148"/>
      <c r="I26824"/>
    </row>
    <row r="26825" spans="1:9" x14ac:dyDescent="0.25">
      <c r="A26825"/>
      <c r="B26825"/>
      <c r="C26825"/>
      <c r="D26825"/>
      <c r="E26825" s="148"/>
      <c r="F26825" s="148"/>
      <c r="G26825" s="149"/>
      <c r="H26825" s="148"/>
      <c r="I26825"/>
    </row>
    <row r="26826" spans="1:9" x14ac:dyDescent="0.25">
      <c r="A26826"/>
      <c r="B26826"/>
      <c r="C26826"/>
      <c r="D26826"/>
      <c r="E26826" s="148"/>
      <c r="F26826" s="148"/>
      <c r="G26826" s="149"/>
      <c r="H26826" s="148"/>
      <c r="I26826"/>
    </row>
    <row r="26827" spans="1:9" x14ac:dyDescent="0.25">
      <c r="A26827"/>
      <c r="B26827"/>
      <c r="C26827"/>
      <c r="D26827"/>
      <c r="E26827" s="148"/>
      <c r="F26827" s="148"/>
      <c r="G26827" s="149"/>
      <c r="H26827" s="148"/>
      <c r="I26827"/>
    </row>
    <row r="26828" spans="1:9" x14ac:dyDescent="0.25">
      <c r="A26828"/>
      <c r="B26828"/>
      <c r="C26828"/>
      <c r="D26828"/>
      <c r="E26828" s="148"/>
      <c r="F26828" s="148"/>
      <c r="G26828" s="149"/>
      <c r="H26828" s="148"/>
      <c r="I26828"/>
    </row>
    <row r="26829" spans="1:9" x14ac:dyDescent="0.25">
      <c r="A26829"/>
      <c r="B26829"/>
      <c r="C26829"/>
      <c r="D26829"/>
      <c r="E26829" s="148"/>
      <c r="F26829" s="148"/>
      <c r="G26829" s="149"/>
      <c r="H26829" s="148"/>
      <c r="I26829"/>
    </row>
    <row r="26830" spans="1:9" x14ac:dyDescent="0.25">
      <c r="A26830"/>
      <c r="B26830"/>
      <c r="C26830"/>
      <c r="D26830"/>
      <c r="E26830" s="148"/>
      <c r="F26830" s="148"/>
      <c r="G26830" s="149"/>
      <c r="H26830" s="148"/>
      <c r="I26830"/>
    </row>
    <row r="26831" spans="1:9" x14ac:dyDescent="0.25">
      <c r="A26831"/>
      <c r="B26831"/>
      <c r="C26831"/>
      <c r="D26831"/>
      <c r="E26831" s="148"/>
      <c r="F26831" s="148"/>
      <c r="G26831" s="149"/>
      <c r="H26831" s="148"/>
      <c r="I26831"/>
    </row>
    <row r="26832" spans="1:9" x14ac:dyDescent="0.25">
      <c r="A26832"/>
      <c r="B26832"/>
      <c r="C26832"/>
      <c r="D26832"/>
      <c r="E26832" s="148"/>
      <c r="F26832" s="148"/>
      <c r="G26832" s="149"/>
      <c r="H26832" s="148"/>
      <c r="I26832"/>
    </row>
    <row r="26833" spans="1:9" x14ac:dyDescent="0.25">
      <c r="A26833"/>
      <c r="B26833"/>
      <c r="C26833"/>
      <c r="D26833"/>
      <c r="E26833" s="148"/>
      <c r="F26833" s="148"/>
      <c r="G26833" s="149"/>
      <c r="H26833" s="148"/>
      <c r="I26833"/>
    </row>
    <row r="26834" spans="1:9" x14ac:dyDescent="0.25">
      <c r="A26834"/>
      <c r="B26834"/>
      <c r="C26834"/>
      <c r="D26834"/>
      <c r="E26834" s="148"/>
      <c r="F26834" s="148"/>
      <c r="G26834" s="149"/>
      <c r="H26834" s="148"/>
      <c r="I26834"/>
    </row>
    <row r="26835" spans="1:9" x14ac:dyDescent="0.25">
      <c r="A26835"/>
      <c r="B26835"/>
      <c r="C26835"/>
      <c r="D26835"/>
      <c r="E26835" s="148"/>
      <c r="F26835" s="148"/>
      <c r="G26835" s="149"/>
      <c r="H26835" s="148"/>
      <c r="I26835"/>
    </row>
    <row r="26836" spans="1:9" x14ac:dyDescent="0.25">
      <c r="A26836"/>
      <c r="B26836"/>
      <c r="C26836"/>
      <c r="D26836"/>
      <c r="E26836" s="148"/>
      <c r="F26836" s="148"/>
      <c r="G26836" s="149"/>
      <c r="H26836" s="148"/>
      <c r="I26836"/>
    </row>
    <row r="26837" spans="1:9" x14ac:dyDescent="0.25">
      <c r="A26837"/>
      <c r="B26837"/>
      <c r="C26837"/>
      <c r="D26837"/>
      <c r="E26837" s="148"/>
      <c r="F26837" s="148"/>
      <c r="G26837" s="149"/>
      <c r="H26837" s="148"/>
      <c r="I26837"/>
    </row>
    <row r="26838" spans="1:9" x14ac:dyDescent="0.25">
      <c r="A26838"/>
      <c r="B26838"/>
      <c r="C26838"/>
      <c r="D26838"/>
      <c r="E26838" s="148"/>
      <c r="F26838" s="148"/>
      <c r="G26838" s="149"/>
      <c r="H26838" s="148"/>
      <c r="I26838"/>
    </row>
    <row r="26839" spans="1:9" x14ac:dyDescent="0.25">
      <c r="A26839"/>
      <c r="B26839"/>
      <c r="C26839"/>
      <c r="D26839"/>
      <c r="E26839" s="148"/>
      <c r="F26839" s="148"/>
      <c r="G26839" s="149"/>
      <c r="H26839" s="148"/>
      <c r="I26839"/>
    </row>
    <row r="26840" spans="1:9" x14ac:dyDescent="0.25">
      <c r="A26840"/>
      <c r="B26840"/>
      <c r="C26840"/>
      <c r="D26840"/>
      <c r="E26840" s="148"/>
      <c r="F26840" s="148"/>
      <c r="G26840" s="149"/>
      <c r="H26840" s="148"/>
      <c r="I26840"/>
    </row>
    <row r="26841" spans="1:9" x14ac:dyDescent="0.25">
      <c r="A26841"/>
      <c r="B26841"/>
      <c r="C26841"/>
      <c r="D26841"/>
      <c r="E26841" s="148"/>
      <c r="F26841" s="148"/>
      <c r="G26841" s="149"/>
      <c r="H26841" s="148"/>
      <c r="I26841"/>
    </row>
    <row r="26842" spans="1:9" x14ac:dyDescent="0.25">
      <c r="A26842"/>
      <c r="B26842"/>
      <c r="C26842"/>
      <c r="D26842"/>
      <c r="E26842" s="148"/>
      <c r="F26842" s="148"/>
      <c r="G26842" s="149"/>
      <c r="H26842" s="148"/>
      <c r="I26842"/>
    </row>
    <row r="26843" spans="1:9" x14ac:dyDescent="0.25">
      <c r="A26843"/>
      <c r="B26843"/>
      <c r="C26843"/>
      <c r="D26843"/>
      <c r="E26843" s="148"/>
      <c r="F26843" s="148"/>
      <c r="G26843" s="149"/>
      <c r="H26843" s="148"/>
      <c r="I26843"/>
    </row>
    <row r="26844" spans="1:9" x14ac:dyDescent="0.25">
      <c r="A26844"/>
      <c r="B26844"/>
      <c r="C26844"/>
      <c r="D26844"/>
      <c r="E26844" s="148"/>
      <c r="F26844" s="148"/>
      <c r="G26844" s="149"/>
      <c r="H26844" s="148"/>
      <c r="I26844"/>
    </row>
    <row r="26845" spans="1:9" x14ac:dyDescent="0.25">
      <c r="A26845"/>
      <c r="B26845"/>
      <c r="C26845"/>
      <c r="D26845"/>
      <c r="E26845" s="148"/>
      <c r="F26845" s="148"/>
      <c r="G26845" s="149"/>
      <c r="H26845" s="148"/>
      <c r="I26845"/>
    </row>
    <row r="26846" spans="1:9" x14ac:dyDescent="0.25">
      <c r="A26846"/>
      <c r="B26846"/>
      <c r="C26846"/>
      <c r="D26846"/>
      <c r="E26846" s="148"/>
      <c r="F26846" s="148"/>
      <c r="G26846" s="149"/>
      <c r="H26846" s="148"/>
      <c r="I26846"/>
    </row>
    <row r="26847" spans="1:9" x14ac:dyDescent="0.25">
      <c r="A26847"/>
      <c r="B26847"/>
      <c r="C26847"/>
      <c r="D26847"/>
      <c r="E26847" s="148"/>
      <c r="F26847" s="148"/>
      <c r="G26847" s="149"/>
      <c r="H26847" s="148"/>
      <c r="I26847"/>
    </row>
    <row r="26848" spans="1:9" x14ac:dyDescent="0.25">
      <c r="A26848"/>
      <c r="B26848"/>
      <c r="C26848"/>
      <c r="D26848"/>
      <c r="E26848" s="148"/>
      <c r="F26848" s="148"/>
      <c r="G26848" s="149"/>
      <c r="H26848" s="148"/>
      <c r="I26848"/>
    </row>
    <row r="26849" spans="1:9" x14ac:dyDescent="0.25">
      <c r="A26849"/>
      <c r="B26849"/>
      <c r="C26849"/>
      <c r="D26849"/>
      <c r="E26849" s="148"/>
      <c r="F26849" s="148"/>
      <c r="G26849" s="149"/>
      <c r="H26849" s="148"/>
      <c r="I26849"/>
    </row>
    <row r="26850" spans="1:9" x14ac:dyDescent="0.25">
      <c r="A26850"/>
      <c r="B26850"/>
      <c r="C26850"/>
      <c r="D26850"/>
      <c r="E26850" s="148"/>
      <c r="F26850" s="148"/>
      <c r="G26850" s="149"/>
      <c r="H26850" s="148"/>
      <c r="I26850"/>
    </row>
    <row r="26851" spans="1:9" x14ac:dyDescent="0.25">
      <c r="A26851"/>
      <c r="B26851"/>
      <c r="C26851"/>
      <c r="D26851"/>
      <c r="E26851" s="148"/>
      <c r="F26851" s="148"/>
      <c r="G26851" s="149"/>
      <c r="H26851" s="148"/>
      <c r="I26851"/>
    </row>
    <row r="26852" spans="1:9" x14ac:dyDescent="0.25">
      <c r="A26852"/>
      <c r="B26852"/>
      <c r="C26852"/>
      <c r="D26852"/>
      <c r="E26852" s="148"/>
      <c r="F26852" s="148"/>
      <c r="G26852" s="149"/>
      <c r="H26852" s="148"/>
      <c r="I26852"/>
    </row>
    <row r="26853" spans="1:9" x14ac:dyDescent="0.25">
      <c r="A26853"/>
      <c r="B26853"/>
      <c r="C26853"/>
      <c r="D26853"/>
      <c r="E26853" s="148"/>
      <c r="F26853" s="148"/>
      <c r="G26853" s="149"/>
      <c r="H26853" s="148"/>
      <c r="I26853"/>
    </row>
    <row r="26854" spans="1:9" x14ac:dyDescent="0.25">
      <c r="A26854"/>
      <c r="B26854"/>
      <c r="C26854"/>
      <c r="D26854"/>
      <c r="E26854" s="148"/>
      <c r="F26854" s="148"/>
      <c r="G26854" s="149"/>
      <c r="H26854" s="148"/>
      <c r="I26854"/>
    </row>
    <row r="26855" spans="1:9" x14ac:dyDescent="0.25">
      <c r="A26855"/>
      <c r="B26855"/>
      <c r="C26855"/>
      <c r="D26855"/>
      <c r="E26855" s="148"/>
      <c r="F26855" s="148"/>
      <c r="G26855" s="149"/>
      <c r="H26855" s="148"/>
      <c r="I26855"/>
    </row>
    <row r="26856" spans="1:9" x14ac:dyDescent="0.25">
      <c r="A26856"/>
      <c r="B26856"/>
      <c r="C26856"/>
      <c r="D26856"/>
      <c r="E26856" s="148"/>
      <c r="F26856" s="148"/>
      <c r="G26856" s="149"/>
      <c r="H26856" s="148"/>
      <c r="I26856"/>
    </row>
    <row r="26857" spans="1:9" x14ac:dyDescent="0.25">
      <c r="A26857"/>
      <c r="B26857"/>
      <c r="C26857"/>
      <c r="D26857"/>
      <c r="E26857" s="148"/>
      <c r="F26857" s="148"/>
      <c r="G26857" s="149"/>
      <c r="H26857" s="148"/>
      <c r="I26857"/>
    </row>
    <row r="26858" spans="1:9" x14ac:dyDescent="0.25">
      <c r="A26858"/>
      <c r="B26858"/>
      <c r="C26858"/>
      <c r="D26858"/>
      <c r="E26858" s="148"/>
      <c r="F26858" s="148"/>
      <c r="G26858" s="149"/>
      <c r="H26858" s="148"/>
      <c r="I26858"/>
    </row>
    <row r="26859" spans="1:9" x14ac:dyDescent="0.25">
      <c r="A26859"/>
      <c r="B26859"/>
      <c r="C26859"/>
      <c r="D26859"/>
      <c r="E26859" s="148"/>
      <c r="F26859" s="148"/>
      <c r="G26859" s="149"/>
      <c r="H26859" s="148"/>
      <c r="I26859"/>
    </row>
    <row r="26860" spans="1:9" x14ac:dyDescent="0.25">
      <c r="A26860"/>
      <c r="B26860"/>
      <c r="C26860"/>
      <c r="D26860"/>
      <c r="E26860" s="148"/>
      <c r="F26860" s="148"/>
      <c r="G26860" s="149"/>
      <c r="H26860" s="148"/>
      <c r="I26860"/>
    </row>
    <row r="26861" spans="1:9" x14ac:dyDescent="0.25">
      <c r="A26861"/>
      <c r="B26861"/>
      <c r="C26861"/>
      <c r="D26861"/>
      <c r="E26861" s="148"/>
      <c r="F26861" s="148"/>
      <c r="G26861" s="149"/>
      <c r="H26861" s="148"/>
      <c r="I26861"/>
    </row>
    <row r="26862" spans="1:9" x14ac:dyDescent="0.25">
      <c r="A26862"/>
      <c r="B26862"/>
      <c r="C26862"/>
      <c r="D26862"/>
      <c r="E26862" s="148"/>
      <c r="F26862" s="148"/>
      <c r="G26862" s="149"/>
      <c r="H26862" s="148"/>
      <c r="I26862"/>
    </row>
    <row r="26863" spans="1:9" x14ac:dyDescent="0.25">
      <c r="A26863"/>
      <c r="B26863"/>
      <c r="C26863"/>
      <c r="D26863"/>
      <c r="E26863" s="148"/>
      <c r="F26863" s="148"/>
      <c r="G26863" s="149"/>
      <c r="H26863" s="148"/>
      <c r="I26863"/>
    </row>
    <row r="26864" spans="1:9" x14ac:dyDescent="0.25">
      <c r="A26864"/>
      <c r="B26864"/>
      <c r="C26864"/>
      <c r="D26864"/>
      <c r="E26864" s="148"/>
      <c r="F26864" s="148"/>
      <c r="G26864" s="149"/>
      <c r="H26864" s="148"/>
      <c r="I26864"/>
    </row>
    <row r="26865" spans="1:9" x14ac:dyDescent="0.25">
      <c r="A26865"/>
      <c r="B26865"/>
      <c r="C26865"/>
      <c r="D26865"/>
      <c r="E26865" s="148"/>
      <c r="F26865" s="148"/>
      <c r="G26865" s="149"/>
      <c r="H26865" s="148"/>
      <c r="I26865"/>
    </row>
    <row r="26866" spans="1:9" x14ac:dyDescent="0.25">
      <c r="A26866"/>
      <c r="B26866"/>
      <c r="C26866"/>
      <c r="D26866"/>
      <c r="E26866" s="148"/>
      <c r="F26866" s="148"/>
      <c r="G26866" s="149"/>
      <c r="H26866" s="148"/>
      <c r="I26866"/>
    </row>
    <row r="26867" spans="1:9" x14ac:dyDescent="0.25">
      <c r="A26867"/>
      <c r="B26867"/>
      <c r="C26867"/>
      <c r="D26867"/>
      <c r="E26867" s="148"/>
      <c r="F26867" s="148"/>
      <c r="G26867" s="149"/>
      <c r="H26867" s="148"/>
      <c r="I26867"/>
    </row>
    <row r="26868" spans="1:9" x14ac:dyDescent="0.25">
      <c r="A26868"/>
      <c r="B26868"/>
      <c r="C26868"/>
      <c r="D26868"/>
      <c r="E26868" s="148"/>
      <c r="F26868" s="148"/>
      <c r="G26868" s="149"/>
      <c r="H26868" s="148"/>
      <c r="I26868"/>
    </row>
    <row r="26869" spans="1:9" x14ac:dyDescent="0.25">
      <c r="A26869"/>
      <c r="B26869"/>
      <c r="C26869"/>
      <c r="D26869"/>
      <c r="E26869" s="148"/>
      <c r="F26869" s="148"/>
      <c r="G26869" s="149"/>
      <c r="H26869" s="148"/>
      <c r="I26869"/>
    </row>
    <row r="26870" spans="1:9" x14ac:dyDescent="0.25">
      <c r="A26870"/>
      <c r="B26870"/>
      <c r="C26870"/>
      <c r="D26870"/>
      <c r="E26870" s="148"/>
      <c r="F26870" s="148"/>
      <c r="G26870" s="149"/>
      <c r="H26870" s="148"/>
      <c r="I26870"/>
    </row>
    <row r="26871" spans="1:9" x14ac:dyDescent="0.25">
      <c r="A26871"/>
      <c r="B26871"/>
      <c r="C26871"/>
      <c r="D26871"/>
      <c r="E26871" s="148"/>
      <c r="F26871" s="148"/>
      <c r="G26871" s="149"/>
      <c r="H26871" s="148"/>
      <c r="I26871"/>
    </row>
    <row r="26872" spans="1:9" x14ac:dyDescent="0.25">
      <c r="A26872"/>
      <c r="B26872"/>
      <c r="C26872"/>
      <c r="D26872"/>
      <c r="E26872" s="148"/>
      <c r="F26872" s="148"/>
      <c r="G26872" s="149"/>
      <c r="H26872" s="148"/>
      <c r="I26872"/>
    </row>
    <row r="26873" spans="1:9" x14ac:dyDescent="0.25">
      <c r="A26873"/>
      <c r="B26873"/>
      <c r="C26873"/>
      <c r="D26873"/>
      <c r="E26873" s="148"/>
      <c r="F26873" s="148"/>
      <c r="G26873" s="149"/>
      <c r="H26873" s="148"/>
      <c r="I26873"/>
    </row>
    <row r="26874" spans="1:9" x14ac:dyDescent="0.25">
      <c r="A26874"/>
      <c r="B26874"/>
      <c r="C26874"/>
      <c r="D26874"/>
      <c r="E26874" s="148"/>
      <c r="F26874" s="148"/>
      <c r="G26874" s="149"/>
      <c r="H26874" s="148"/>
      <c r="I26874"/>
    </row>
    <row r="26875" spans="1:9" x14ac:dyDescent="0.25">
      <c r="A26875"/>
      <c r="B26875"/>
      <c r="C26875"/>
      <c r="D26875"/>
      <c r="E26875" s="148"/>
      <c r="F26875" s="148"/>
      <c r="G26875" s="149"/>
      <c r="H26875" s="148"/>
      <c r="I26875"/>
    </row>
    <row r="26876" spans="1:9" x14ac:dyDescent="0.25">
      <c r="A26876"/>
      <c r="B26876"/>
      <c r="C26876"/>
      <c r="D26876"/>
      <c r="E26876" s="148"/>
      <c r="F26876" s="148"/>
      <c r="G26876" s="149"/>
      <c r="H26876" s="148"/>
      <c r="I26876"/>
    </row>
    <row r="26877" spans="1:9" x14ac:dyDescent="0.25">
      <c r="A26877"/>
      <c r="B26877"/>
      <c r="C26877"/>
      <c r="D26877"/>
      <c r="E26877" s="148"/>
      <c r="F26877" s="148"/>
      <c r="G26877" s="149"/>
      <c r="H26877" s="148"/>
      <c r="I26877"/>
    </row>
    <row r="26878" spans="1:9" x14ac:dyDescent="0.25">
      <c r="A26878"/>
      <c r="B26878"/>
      <c r="C26878"/>
      <c r="D26878"/>
      <c r="E26878" s="148"/>
      <c r="F26878" s="148"/>
      <c r="G26878" s="149"/>
      <c r="H26878" s="148"/>
      <c r="I26878"/>
    </row>
    <row r="26879" spans="1:9" x14ac:dyDescent="0.25">
      <c r="A26879"/>
      <c r="B26879"/>
      <c r="C26879"/>
      <c r="D26879"/>
      <c r="E26879" s="148"/>
      <c r="F26879" s="148"/>
      <c r="G26879" s="149"/>
      <c r="H26879" s="148"/>
      <c r="I26879"/>
    </row>
    <row r="26880" spans="1:9" x14ac:dyDescent="0.25">
      <c r="A26880"/>
      <c r="B26880"/>
      <c r="C26880"/>
      <c r="D26880"/>
      <c r="E26880" s="148"/>
      <c r="F26880" s="148"/>
      <c r="G26880" s="149"/>
      <c r="H26880" s="148"/>
      <c r="I26880"/>
    </row>
    <row r="26881" spans="1:9" x14ac:dyDescent="0.25">
      <c r="A26881"/>
      <c r="B26881"/>
      <c r="C26881"/>
      <c r="D26881"/>
      <c r="E26881" s="148"/>
      <c r="F26881" s="148"/>
      <c r="G26881" s="149"/>
      <c r="H26881" s="148"/>
      <c r="I26881"/>
    </row>
    <row r="26882" spans="1:9" x14ac:dyDescent="0.25">
      <c r="A26882"/>
      <c r="B26882"/>
      <c r="C26882"/>
      <c r="D26882"/>
      <c r="E26882" s="148"/>
      <c r="F26882" s="148"/>
      <c r="G26882" s="149"/>
      <c r="H26882" s="148"/>
      <c r="I26882"/>
    </row>
    <row r="26883" spans="1:9" x14ac:dyDescent="0.25">
      <c r="A26883"/>
      <c r="B26883"/>
      <c r="C26883"/>
      <c r="D26883"/>
      <c r="E26883" s="148"/>
      <c r="F26883" s="148"/>
      <c r="G26883" s="149"/>
      <c r="H26883" s="148"/>
      <c r="I26883"/>
    </row>
    <row r="26884" spans="1:9" x14ac:dyDescent="0.25">
      <c r="A26884"/>
      <c r="B26884"/>
      <c r="C26884"/>
      <c r="D26884"/>
      <c r="E26884" s="148"/>
      <c r="F26884" s="148"/>
      <c r="G26884" s="149"/>
      <c r="H26884" s="148"/>
      <c r="I26884"/>
    </row>
    <row r="26885" spans="1:9" x14ac:dyDescent="0.25">
      <c r="A26885"/>
      <c r="B26885"/>
      <c r="C26885"/>
      <c r="D26885"/>
      <c r="E26885" s="148"/>
      <c r="F26885" s="148"/>
      <c r="G26885" s="149"/>
      <c r="H26885" s="148"/>
      <c r="I26885"/>
    </row>
    <row r="26886" spans="1:9" x14ac:dyDescent="0.25">
      <c r="A26886"/>
      <c r="B26886"/>
      <c r="C26886"/>
      <c r="D26886"/>
      <c r="E26886" s="148"/>
      <c r="F26886" s="148"/>
      <c r="G26886" s="149"/>
      <c r="H26886" s="148"/>
      <c r="I26886"/>
    </row>
    <row r="26887" spans="1:9" x14ac:dyDescent="0.25">
      <c r="A26887"/>
      <c r="B26887"/>
      <c r="C26887"/>
      <c r="D26887"/>
      <c r="E26887" s="148"/>
      <c r="F26887" s="148"/>
      <c r="G26887" s="149"/>
      <c r="H26887" s="148"/>
      <c r="I26887"/>
    </row>
    <row r="26888" spans="1:9" x14ac:dyDescent="0.25">
      <c r="A26888"/>
      <c r="B26888"/>
      <c r="C26888"/>
      <c r="D26888"/>
      <c r="E26888" s="148"/>
      <c r="F26888" s="148"/>
      <c r="G26888" s="149"/>
      <c r="H26888" s="148"/>
      <c r="I26888"/>
    </row>
    <row r="26889" spans="1:9" x14ac:dyDescent="0.25">
      <c r="A26889"/>
      <c r="B26889"/>
      <c r="C26889"/>
      <c r="D26889"/>
      <c r="E26889" s="148"/>
      <c r="F26889" s="148"/>
      <c r="G26889" s="149"/>
      <c r="H26889" s="148"/>
      <c r="I26889"/>
    </row>
    <row r="26890" spans="1:9" x14ac:dyDescent="0.25">
      <c r="A26890"/>
      <c r="B26890"/>
      <c r="C26890"/>
      <c r="D26890"/>
      <c r="E26890" s="148"/>
      <c r="F26890" s="148"/>
      <c r="G26890" s="149"/>
      <c r="H26890" s="148"/>
      <c r="I26890"/>
    </row>
    <row r="26891" spans="1:9" x14ac:dyDescent="0.25">
      <c r="A26891"/>
      <c r="B26891"/>
      <c r="C26891"/>
      <c r="D26891"/>
      <c r="E26891" s="148"/>
      <c r="F26891" s="148"/>
      <c r="G26891" s="149"/>
      <c r="H26891" s="148"/>
      <c r="I26891"/>
    </row>
    <row r="26892" spans="1:9" x14ac:dyDescent="0.25">
      <c r="A26892"/>
      <c r="B26892"/>
      <c r="C26892"/>
      <c r="D26892"/>
      <c r="E26892" s="148"/>
      <c r="F26892" s="148"/>
      <c r="G26892" s="149"/>
      <c r="H26892" s="148"/>
      <c r="I26892"/>
    </row>
    <row r="26893" spans="1:9" x14ac:dyDescent="0.25">
      <c r="A26893"/>
      <c r="B26893"/>
      <c r="C26893"/>
      <c r="D26893"/>
      <c r="E26893" s="148"/>
      <c r="F26893" s="148"/>
      <c r="G26893" s="149"/>
      <c r="H26893" s="148"/>
      <c r="I26893"/>
    </row>
    <row r="26894" spans="1:9" x14ac:dyDescent="0.25">
      <c r="A26894"/>
      <c r="B26894"/>
      <c r="C26894"/>
      <c r="D26894"/>
      <c r="E26894" s="148"/>
      <c r="F26894" s="148"/>
      <c r="G26894" s="149"/>
      <c r="H26894" s="148"/>
      <c r="I26894"/>
    </row>
    <row r="26895" spans="1:9" x14ac:dyDescent="0.25">
      <c r="A26895"/>
      <c r="B26895"/>
      <c r="C26895"/>
      <c r="D26895"/>
      <c r="E26895" s="148"/>
      <c r="F26895" s="148"/>
      <c r="G26895" s="149"/>
      <c r="H26895" s="148"/>
      <c r="I26895"/>
    </row>
    <row r="26896" spans="1:9" x14ac:dyDescent="0.25">
      <c r="A26896"/>
      <c r="B26896"/>
      <c r="C26896"/>
      <c r="D26896"/>
      <c r="E26896" s="148"/>
      <c r="F26896" s="148"/>
      <c r="G26896" s="149"/>
      <c r="H26896" s="148"/>
      <c r="I26896"/>
    </row>
    <row r="26897" spans="1:9" x14ac:dyDescent="0.25">
      <c r="A26897"/>
      <c r="B26897"/>
      <c r="C26897"/>
      <c r="D26897"/>
      <c r="E26897" s="148"/>
      <c r="F26897" s="148"/>
      <c r="G26897" s="149"/>
      <c r="H26897" s="148"/>
      <c r="I26897"/>
    </row>
    <row r="26898" spans="1:9" x14ac:dyDescent="0.25">
      <c r="A26898"/>
      <c r="B26898"/>
      <c r="C26898"/>
      <c r="D26898"/>
      <c r="E26898" s="148"/>
      <c r="F26898" s="148"/>
      <c r="G26898" s="149"/>
      <c r="H26898" s="148"/>
      <c r="I26898"/>
    </row>
    <row r="26899" spans="1:9" x14ac:dyDescent="0.25">
      <c r="A26899"/>
      <c r="B26899"/>
      <c r="C26899"/>
      <c r="D26899"/>
      <c r="E26899" s="148"/>
      <c r="F26899" s="148"/>
      <c r="G26899" s="149"/>
      <c r="H26899" s="148"/>
      <c r="I26899"/>
    </row>
    <row r="26900" spans="1:9" x14ac:dyDescent="0.25">
      <c r="A26900"/>
      <c r="B26900"/>
      <c r="C26900"/>
      <c r="D26900"/>
      <c r="E26900" s="148"/>
      <c r="F26900" s="148"/>
      <c r="G26900" s="149"/>
      <c r="H26900" s="148"/>
      <c r="I26900"/>
    </row>
    <row r="26901" spans="1:9" x14ac:dyDescent="0.25">
      <c r="A26901"/>
      <c r="B26901"/>
      <c r="C26901"/>
      <c r="D26901"/>
      <c r="E26901" s="148"/>
      <c r="F26901" s="148"/>
      <c r="G26901" s="149"/>
      <c r="H26901" s="148"/>
      <c r="I26901"/>
    </row>
    <row r="26902" spans="1:9" x14ac:dyDescent="0.25">
      <c r="A26902"/>
      <c r="B26902"/>
      <c r="C26902"/>
      <c r="D26902"/>
      <c r="E26902" s="148"/>
      <c r="F26902" s="148"/>
      <c r="G26902" s="149"/>
      <c r="H26902" s="148"/>
      <c r="I26902"/>
    </row>
    <row r="26903" spans="1:9" x14ac:dyDescent="0.25">
      <c r="A26903"/>
      <c r="B26903"/>
      <c r="C26903"/>
      <c r="D26903"/>
      <c r="E26903" s="148"/>
      <c r="F26903" s="148"/>
      <c r="G26903" s="149"/>
      <c r="H26903" s="148"/>
      <c r="I26903"/>
    </row>
    <row r="26904" spans="1:9" x14ac:dyDescent="0.25">
      <c r="A26904"/>
      <c r="B26904"/>
      <c r="C26904"/>
      <c r="D26904"/>
      <c r="E26904" s="148"/>
      <c r="F26904" s="148"/>
      <c r="G26904" s="149"/>
      <c r="H26904" s="148"/>
      <c r="I26904"/>
    </row>
    <row r="26905" spans="1:9" x14ac:dyDescent="0.25">
      <c r="A26905"/>
      <c r="B26905"/>
      <c r="C26905"/>
      <c r="D26905"/>
      <c r="E26905" s="148"/>
      <c r="F26905" s="148"/>
      <c r="G26905" s="149"/>
      <c r="H26905" s="148"/>
      <c r="I26905"/>
    </row>
    <row r="26906" spans="1:9" x14ac:dyDescent="0.25">
      <c r="A26906"/>
      <c r="B26906"/>
      <c r="C26906"/>
      <c r="D26906"/>
      <c r="E26906" s="148"/>
      <c r="F26906" s="148"/>
      <c r="G26906" s="149"/>
      <c r="H26906" s="148"/>
      <c r="I26906"/>
    </row>
    <row r="26907" spans="1:9" x14ac:dyDescent="0.25">
      <c r="A26907"/>
      <c r="B26907"/>
      <c r="C26907"/>
      <c r="D26907"/>
      <c r="E26907" s="148"/>
      <c r="F26907" s="148"/>
      <c r="G26907" s="149"/>
      <c r="H26907" s="148"/>
      <c r="I26907"/>
    </row>
    <row r="26908" spans="1:9" x14ac:dyDescent="0.25">
      <c r="A26908"/>
      <c r="B26908"/>
      <c r="C26908"/>
      <c r="D26908"/>
      <c r="E26908" s="148"/>
      <c r="F26908" s="148"/>
      <c r="G26908" s="149"/>
      <c r="H26908" s="148"/>
      <c r="I26908"/>
    </row>
    <row r="26909" spans="1:9" x14ac:dyDescent="0.25">
      <c r="A26909"/>
      <c r="B26909"/>
      <c r="C26909"/>
      <c r="D26909"/>
      <c r="E26909" s="148"/>
      <c r="F26909" s="148"/>
      <c r="G26909" s="149"/>
      <c r="H26909" s="148"/>
      <c r="I26909"/>
    </row>
    <row r="26910" spans="1:9" x14ac:dyDescent="0.25">
      <c r="A26910"/>
      <c r="B26910"/>
      <c r="C26910"/>
      <c r="D26910"/>
      <c r="E26910" s="148"/>
      <c r="F26910" s="148"/>
      <c r="G26910" s="149"/>
      <c r="H26910" s="148"/>
      <c r="I26910"/>
    </row>
    <row r="26911" spans="1:9" x14ac:dyDescent="0.25">
      <c r="A26911"/>
      <c r="B26911"/>
      <c r="C26911"/>
      <c r="D26911"/>
      <c r="E26911" s="148"/>
      <c r="F26911" s="148"/>
      <c r="G26911" s="149"/>
      <c r="H26911" s="148"/>
      <c r="I26911"/>
    </row>
    <row r="26912" spans="1:9" x14ac:dyDescent="0.25">
      <c r="A26912"/>
      <c r="B26912"/>
      <c r="C26912"/>
      <c r="D26912"/>
      <c r="E26912" s="148"/>
      <c r="F26912" s="148"/>
      <c r="G26912" s="149"/>
      <c r="H26912" s="148"/>
      <c r="I26912"/>
    </row>
    <row r="26913" spans="1:9" x14ac:dyDescent="0.25">
      <c r="A26913"/>
      <c r="B26913"/>
      <c r="C26913"/>
      <c r="D26913"/>
      <c r="E26913" s="148"/>
      <c r="F26913" s="148"/>
      <c r="G26913" s="149"/>
      <c r="H26913" s="148"/>
      <c r="I26913"/>
    </row>
    <row r="26914" spans="1:9" x14ac:dyDescent="0.25">
      <c r="A26914"/>
      <c r="B26914"/>
      <c r="C26914"/>
      <c r="D26914"/>
      <c r="E26914" s="148"/>
      <c r="F26914" s="148"/>
      <c r="G26914" s="149"/>
      <c r="H26914" s="148"/>
      <c r="I26914"/>
    </row>
    <row r="26915" spans="1:9" x14ac:dyDescent="0.25">
      <c r="A26915"/>
      <c r="B26915"/>
      <c r="C26915"/>
      <c r="D26915"/>
      <c r="E26915" s="148"/>
      <c r="F26915" s="148"/>
      <c r="G26915" s="149"/>
      <c r="H26915" s="148"/>
      <c r="I26915"/>
    </row>
    <row r="26916" spans="1:9" x14ac:dyDescent="0.25">
      <c r="A26916"/>
      <c r="B26916"/>
      <c r="C26916"/>
      <c r="D26916"/>
      <c r="E26916" s="148"/>
      <c r="F26916" s="148"/>
      <c r="G26916" s="149"/>
      <c r="H26916" s="148"/>
      <c r="I26916"/>
    </row>
    <row r="26917" spans="1:9" x14ac:dyDescent="0.25">
      <c r="A26917"/>
      <c r="B26917"/>
      <c r="C26917"/>
      <c r="D26917"/>
      <c r="E26917" s="148"/>
      <c r="F26917" s="148"/>
      <c r="G26917" s="149"/>
      <c r="H26917" s="148"/>
      <c r="I26917"/>
    </row>
    <row r="26918" spans="1:9" x14ac:dyDescent="0.25">
      <c r="A26918"/>
      <c r="B26918"/>
      <c r="C26918"/>
      <c r="D26918"/>
      <c r="E26918" s="148"/>
      <c r="F26918" s="148"/>
      <c r="G26918" s="149"/>
      <c r="H26918" s="148"/>
      <c r="I26918"/>
    </row>
    <row r="26919" spans="1:9" x14ac:dyDescent="0.25">
      <c r="A26919"/>
      <c r="B26919"/>
      <c r="C26919"/>
      <c r="D26919"/>
      <c r="E26919" s="148"/>
      <c r="F26919" s="148"/>
      <c r="G26919" s="149"/>
      <c r="H26919" s="148"/>
      <c r="I26919"/>
    </row>
    <row r="26920" spans="1:9" x14ac:dyDescent="0.25">
      <c r="A26920"/>
      <c r="B26920"/>
      <c r="C26920"/>
      <c r="D26920"/>
      <c r="E26920" s="148"/>
      <c r="F26920" s="148"/>
      <c r="G26920" s="149"/>
      <c r="H26920" s="148"/>
      <c r="I26920"/>
    </row>
    <row r="26921" spans="1:9" x14ac:dyDescent="0.25">
      <c r="A26921"/>
      <c r="B26921"/>
      <c r="C26921"/>
      <c r="D26921"/>
      <c r="E26921" s="148"/>
      <c r="F26921" s="148"/>
      <c r="G26921" s="149"/>
      <c r="H26921" s="148"/>
      <c r="I26921"/>
    </row>
    <row r="26922" spans="1:9" x14ac:dyDescent="0.25">
      <c r="A26922"/>
      <c r="B26922"/>
      <c r="C26922"/>
      <c r="D26922"/>
      <c r="E26922" s="148"/>
      <c r="F26922" s="148"/>
      <c r="G26922" s="149"/>
      <c r="H26922" s="148"/>
      <c r="I26922"/>
    </row>
    <row r="26923" spans="1:9" x14ac:dyDescent="0.25">
      <c r="A26923"/>
      <c r="B26923"/>
      <c r="C26923"/>
      <c r="D26923"/>
      <c r="E26923" s="148"/>
      <c r="F26923" s="148"/>
      <c r="G26923" s="149"/>
      <c r="H26923" s="148"/>
      <c r="I26923"/>
    </row>
    <row r="26924" spans="1:9" x14ac:dyDescent="0.25">
      <c r="A26924"/>
      <c r="B26924"/>
      <c r="C26924"/>
      <c r="D26924"/>
      <c r="E26924" s="148"/>
      <c r="F26924" s="148"/>
      <c r="G26924" s="149"/>
      <c r="H26924" s="148"/>
      <c r="I26924"/>
    </row>
    <row r="26925" spans="1:9" x14ac:dyDescent="0.25">
      <c r="A26925"/>
      <c r="B26925"/>
      <c r="C26925"/>
      <c r="D26925"/>
      <c r="E26925" s="148"/>
      <c r="F26925" s="148"/>
      <c r="G26925" s="149"/>
      <c r="H26925" s="148"/>
      <c r="I26925"/>
    </row>
    <row r="26926" spans="1:9" x14ac:dyDescent="0.25">
      <c r="A26926"/>
      <c r="B26926"/>
      <c r="C26926"/>
      <c r="D26926"/>
      <c r="E26926" s="148"/>
      <c r="F26926" s="148"/>
      <c r="G26926" s="149"/>
      <c r="H26926" s="148"/>
      <c r="I26926"/>
    </row>
    <row r="26927" spans="1:9" x14ac:dyDescent="0.25">
      <c r="A26927"/>
      <c r="B26927"/>
      <c r="C26927"/>
      <c r="D26927"/>
      <c r="E26927" s="148"/>
      <c r="F26927" s="148"/>
      <c r="G26927" s="149"/>
      <c r="H26927" s="148"/>
      <c r="I26927"/>
    </row>
    <row r="26928" spans="1:9" x14ac:dyDescent="0.25">
      <c r="A26928"/>
      <c r="B26928"/>
      <c r="C26928"/>
      <c r="D26928"/>
      <c r="E26928" s="148"/>
      <c r="F26928" s="148"/>
      <c r="G26928" s="149"/>
      <c r="H26928" s="148"/>
      <c r="I26928"/>
    </row>
    <row r="26929" spans="1:9" x14ac:dyDescent="0.25">
      <c r="A26929"/>
      <c r="B26929"/>
      <c r="C26929"/>
      <c r="D26929"/>
      <c r="E26929" s="148"/>
      <c r="F26929" s="148"/>
      <c r="G26929" s="149"/>
      <c r="H26929" s="148"/>
      <c r="I26929"/>
    </row>
    <row r="26930" spans="1:9" x14ac:dyDescent="0.25">
      <c r="A26930"/>
      <c r="B26930"/>
      <c r="C26930"/>
      <c r="D26930"/>
      <c r="E26930" s="148"/>
      <c r="F26930" s="148"/>
      <c r="G26930" s="149"/>
      <c r="H26930" s="148"/>
      <c r="I26930"/>
    </row>
    <row r="26931" spans="1:9" x14ac:dyDescent="0.25">
      <c r="A26931"/>
      <c r="B26931"/>
      <c r="C26931"/>
      <c r="D26931"/>
      <c r="E26931" s="148"/>
      <c r="F26931" s="148"/>
      <c r="G26931" s="149"/>
      <c r="H26931" s="148"/>
      <c r="I26931"/>
    </row>
    <row r="26932" spans="1:9" x14ac:dyDescent="0.25">
      <c r="A26932"/>
      <c r="B26932"/>
      <c r="C26932"/>
      <c r="D26932"/>
      <c r="E26932" s="148"/>
      <c r="F26932" s="148"/>
      <c r="G26932" s="149"/>
      <c r="H26932" s="148"/>
      <c r="I26932"/>
    </row>
    <row r="26933" spans="1:9" x14ac:dyDescent="0.25">
      <c r="A26933"/>
      <c r="B26933"/>
      <c r="C26933"/>
      <c r="D26933"/>
      <c r="E26933" s="148"/>
      <c r="F26933" s="148"/>
      <c r="G26933" s="149"/>
      <c r="H26933" s="148"/>
      <c r="I26933"/>
    </row>
    <row r="26934" spans="1:9" x14ac:dyDescent="0.25">
      <c r="A26934"/>
      <c r="B26934"/>
      <c r="C26934"/>
      <c r="D26934"/>
      <c r="E26934" s="148"/>
      <c r="F26934" s="148"/>
      <c r="G26934" s="149"/>
      <c r="H26934" s="148"/>
      <c r="I26934"/>
    </row>
    <row r="26935" spans="1:9" x14ac:dyDescent="0.25">
      <c r="A26935"/>
      <c r="B26935"/>
      <c r="C26935"/>
      <c r="D26935"/>
      <c r="E26935" s="148"/>
      <c r="F26935" s="148"/>
      <c r="G26935" s="149"/>
      <c r="H26935" s="148"/>
      <c r="I26935"/>
    </row>
    <row r="26936" spans="1:9" x14ac:dyDescent="0.25">
      <c r="A26936"/>
      <c r="B26936"/>
      <c r="C26936"/>
      <c r="D26936"/>
      <c r="E26936" s="148"/>
      <c r="F26936" s="148"/>
      <c r="G26936" s="149"/>
      <c r="H26936" s="148"/>
      <c r="I26936"/>
    </row>
    <row r="26937" spans="1:9" x14ac:dyDescent="0.25">
      <c r="A26937"/>
      <c r="B26937"/>
      <c r="C26937"/>
      <c r="D26937"/>
      <c r="E26937" s="148"/>
      <c r="F26937" s="148"/>
      <c r="G26937" s="149"/>
      <c r="H26937" s="148"/>
      <c r="I26937"/>
    </row>
    <row r="26938" spans="1:9" x14ac:dyDescent="0.25">
      <c r="A26938"/>
      <c r="B26938"/>
      <c r="C26938"/>
      <c r="D26938"/>
      <c r="E26938" s="148"/>
      <c r="F26938" s="148"/>
      <c r="G26938" s="149"/>
      <c r="H26938" s="148"/>
      <c r="I26938"/>
    </row>
    <row r="26939" spans="1:9" x14ac:dyDescent="0.25">
      <c r="A26939"/>
      <c r="B26939"/>
      <c r="C26939"/>
      <c r="D26939"/>
      <c r="E26939" s="148"/>
      <c r="F26939" s="148"/>
      <c r="G26939" s="149"/>
      <c r="H26939" s="148"/>
      <c r="I26939"/>
    </row>
    <row r="26940" spans="1:9" x14ac:dyDescent="0.25">
      <c r="A26940"/>
      <c r="B26940"/>
      <c r="C26940"/>
      <c r="D26940"/>
      <c r="E26940" s="148"/>
      <c r="F26940" s="148"/>
      <c r="G26940" s="149"/>
      <c r="H26940" s="148"/>
      <c r="I26940"/>
    </row>
    <row r="26941" spans="1:9" x14ac:dyDescent="0.25">
      <c r="A26941"/>
      <c r="B26941"/>
      <c r="C26941"/>
      <c r="D26941"/>
      <c r="E26941" s="148"/>
      <c r="F26941" s="148"/>
      <c r="G26941" s="149"/>
      <c r="H26941" s="148"/>
      <c r="I26941"/>
    </row>
    <row r="26942" spans="1:9" x14ac:dyDescent="0.25">
      <c r="A26942"/>
      <c r="B26942"/>
      <c r="C26942"/>
      <c r="D26942"/>
      <c r="E26942" s="148"/>
      <c r="F26942" s="148"/>
      <c r="G26942" s="149"/>
      <c r="H26942" s="148"/>
      <c r="I26942"/>
    </row>
    <row r="26943" spans="1:9" x14ac:dyDescent="0.25">
      <c r="A26943"/>
      <c r="B26943"/>
      <c r="C26943"/>
      <c r="D26943"/>
      <c r="E26943" s="148"/>
      <c r="F26943" s="148"/>
      <c r="G26943" s="149"/>
      <c r="H26943" s="148"/>
      <c r="I26943"/>
    </row>
    <row r="26944" spans="1:9" x14ac:dyDescent="0.25">
      <c r="A26944"/>
      <c r="B26944"/>
      <c r="C26944"/>
      <c r="D26944"/>
      <c r="E26944" s="148"/>
      <c r="F26944" s="148"/>
      <c r="G26944" s="149"/>
      <c r="H26944" s="148"/>
      <c r="I26944"/>
    </row>
    <row r="26945" spans="1:9" x14ac:dyDescent="0.25">
      <c r="A26945"/>
      <c r="B26945"/>
      <c r="C26945"/>
      <c r="D26945"/>
      <c r="E26945" s="148"/>
      <c r="F26945" s="148"/>
      <c r="G26945" s="149"/>
      <c r="H26945" s="148"/>
      <c r="I26945"/>
    </row>
    <row r="26946" spans="1:9" x14ac:dyDescent="0.25">
      <c r="A26946"/>
      <c r="B26946"/>
      <c r="C26946"/>
      <c r="D26946"/>
      <c r="E26946" s="148"/>
      <c r="F26946" s="148"/>
      <c r="G26946" s="149"/>
      <c r="H26946" s="148"/>
      <c r="I26946"/>
    </row>
    <row r="26947" spans="1:9" x14ac:dyDescent="0.25">
      <c r="A26947"/>
      <c r="B26947"/>
      <c r="C26947"/>
      <c r="D26947"/>
      <c r="E26947" s="148"/>
      <c r="F26947" s="148"/>
      <c r="G26947" s="149"/>
      <c r="H26947" s="148"/>
      <c r="I26947"/>
    </row>
    <row r="26948" spans="1:9" x14ac:dyDescent="0.25">
      <c r="A26948"/>
      <c r="B26948"/>
      <c r="C26948"/>
      <c r="D26948"/>
      <c r="E26948" s="148"/>
      <c r="F26948" s="148"/>
      <c r="G26948" s="149"/>
      <c r="H26948" s="148"/>
      <c r="I26948"/>
    </row>
    <row r="26949" spans="1:9" x14ac:dyDescent="0.25">
      <c r="A26949"/>
      <c r="B26949"/>
      <c r="C26949"/>
      <c r="D26949"/>
      <c r="E26949" s="148"/>
      <c r="F26949" s="148"/>
      <c r="G26949" s="149"/>
      <c r="H26949" s="148"/>
      <c r="I26949"/>
    </row>
    <row r="26950" spans="1:9" x14ac:dyDescent="0.25">
      <c r="A26950"/>
      <c r="B26950"/>
      <c r="C26950"/>
      <c r="D26950"/>
      <c r="E26950" s="148"/>
      <c r="F26950" s="148"/>
      <c r="G26950" s="149"/>
      <c r="H26950" s="148"/>
      <c r="I26950"/>
    </row>
    <row r="26951" spans="1:9" x14ac:dyDescent="0.25">
      <c r="A26951"/>
      <c r="B26951"/>
      <c r="C26951"/>
      <c r="D26951"/>
      <c r="E26951" s="148"/>
      <c r="F26951" s="148"/>
      <c r="G26951" s="149"/>
      <c r="H26951" s="148"/>
      <c r="I26951"/>
    </row>
    <row r="26952" spans="1:9" x14ac:dyDescent="0.25">
      <c r="A26952"/>
      <c r="B26952"/>
      <c r="C26952"/>
      <c r="D26952"/>
      <c r="E26952" s="148"/>
      <c r="F26952" s="148"/>
      <c r="G26952" s="149"/>
      <c r="H26952" s="148"/>
      <c r="I26952"/>
    </row>
    <row r="26953" spans="1:9" x14ac:dyDescent="0.25">
      <c r="A26953"/>
      <c r="B26953"/>
      <c r="C26953"/>
      <c r="D26953"/>
      <c r="E26953" s="148"/>
      <c r="F26953" s="148"/>
      <c r="G26953" s="149"/>
      <c r="H26953" s="148"/>
      <c r="I26953"/>
    </row>
    <row r="26954" spans="1:9" x14ac:dyDescent="0.25">
      <c r="A26954"/>
      <c r="B26954"/>
      <c r="C26954"/>
      <c r="D26954"/>
      <c r="E26954" s="148"/>
      <c r="F26954" s="148"/>
      <c r="G26954" s="149"/>
      <c r="H26954" s="148"/>
      <c r="I26954"/>
    </row>
    <row r="26955" spans="1:9" x14ac:dyDescent="0.25">
      <c r="A26955"/>
      <c r="B26955"/>
      <c r="C26955"/>
      <c r="D26955"/>
      <c r="E26955" s="148"/>
      <c r="F26955" s="148"/>
      <c r="G26955" s="149"/>
      <c r="H26955" s="148"/>
      <c r="I26955"/>
    </row>
    <row r="26956" spans="1:9" x14ac:dyDescent="0.25">
      <c r="A26956"/>
      <c r="B26956"/>
      <c r="C26956"/>
      <c r="D26956"/>
      <c r="E26956" s="148"/>
      <c r="F26956" s="148"/>
      <c r="G26956" s="149"/>
      <c r="H26956" s="148"/>
      <c r="I26956"/>
    </row>
    <row r="26957" spans="1:9" x14ac:dyDescent="0.25">
      <c r="A26957"/>
      <c r="B26957"/>
      <c r="C26957"/>
      <c r="D26957"/>
      <c r="E26957" s="148"/>
      <c r="F26957" s="148"/>
      <c r="G26957" s="149"/>
      <c r="H26957" s="148"/>
      <c r="I26957"/>
    </row>
    <row r="26958" spans="1:9" x14ac:dyDescent="0.25">
      <c r="A26958"/>
      <c r="B26958"/>
      <c r="C26958"/>
      <c r="D26958"/>
      <c r="E26958" s="148"/>
      <c r="F26958" s="148"/>
      <c r="G26958" s="149"/>
      <c r="H26958" s="148"/>
      <c r="I26958"/>
    </row>
    <row r="26959" spans="1:9" x14ac:dyDescent="0.25">
      <c r="A26959"/>
      <c r="B26959"/>
      <c r="C26959"/>
      <c r="D26959"/>
      <c r="E26959" s="148"/>
      <c r="F26959" s="148"/>
      <c r="G26959" s="149"/>
      <c r="H26959" s="148"/>
      <c r="I26959"/>
    </row>
    <row r="26960" spans="1:9" x14ac:dyDescent="0.25">
      <c r="A26960"/>
      <c r="B26960"/>
      <c r="C26960"/>
      <c r="D26960"/>
      <c r="E26960" s="148"/>
      <c r="F26960" s="148"/>
      <c r="G26960" s="149"/>
      <c r="H26960" s="148"/>
      <c r="I26960"/>
    </row>
    <row r="26961" spans="1:9" x14ac:dyDescent="0.25">
      <c r="A26961"/>
      <c r="B26961"/>
      <c r="C26961"/>
      <c r="D26961"/>
      <c r="E26961" s="148"/>
      <c r="F26961" s="148"/>
      <c r="G26961" s="149"/>
      <c r="H26961" s="148"/>
      <c r="I26961"/>
    </row>
    <row r="26962" spans="1:9" x14ac:dyDescent="0.25">
      <c r="A26962"/>
      <c r="B26962"/>
      <c r="C26962"/>
      <c r="D26962"/>
      <c r="E26962" s="148"/>
      <c r="F26962" s="148"/>
      <c r="G26962" s="149"/>
      <c r="H26962" s="148"/>
      <c r="I26962"/>
    </row>
    <row r="26963" spans="1:9" x14ac:dyDescent="0.25">
      <c r="A26963"/>
      <c r="B26963"/>
      <c r="C26963"/>
      <c r="D26963"/>
      <c r="E26963" s="148"/>
      <c r="F26963" s="148"/>
      <c r="G26963" s="149"/>
      <c r="H26963" s="148"/>
      <c r="I26963"/>
    </row>
    <row r="26964" spans="1:9" x14ac:dyDescent="0.25">
      <c r="A26964"/>
      <c r="B26964"/>
      <c r="C26964"/>
      <c r="D26964"/>
      <c r="E26964" s="148"/>
      <c r="F26964" s="148"/>
      <c r="G26964" s="149"/>
      <c r="H26964" s="148"/>
      <c r="I26964"/>
    </row>
    <row r="26965" spans="1:9" x14ac:dyDescent="0.25">
      <c r="A26965"/>
      <c r="B26965"/>
      <c r="C26965"/>
      <c r="D26965"/>
      <c r="E26965" s="148"/>
      <c r="F26965" s="148"/>
      <c r="G26965" s="149"/>
      <c r="H26965" s="148"/>
      <c r="I26965"/>
    </row>
    <row r="26966" spans="1:9" x14ac:dyDescent="0.25">
      <c r="A26966"/>
      <c r="B26966"/>
      <c r="C26966"/>
      <c r="D26966"/>
      <c r="E26966" s="148"/>
      <c r="F26966" s="148"/>
      <c r="G26966" s="149"/>
      <c r="H26966" s="148"/>
      <c r="I26966"/>
    </row>
    <row r="26967" spans="1:9" x14ac:dyDescent="0.25">
      <c r="A26967"/>
      <c r="B26967"/>
      <c r="C26967"/>
      <c r="D26967"/>
      <c r="E26967" s="148"/>
      <c r="F26967" s="148"/>
      <c r="G26967" s="149"/>
      <c r="H26967" s="148"/>
      <c r="I26967"/>
    </row>
    <row r="26968" spans="1:9" x14ac:dyDescent="0.25">
      <c r="A26968"/>
      <c r="B26968"/>
      <c r="C26968"/>
      <c r="D26968"/>
      <c r="E26968" s="148"/>
      <c r="F26968" s="148"/>
      <c r="G26968" s="149"/>
      <c r="H26968" s="148"/>
      <c r="I26968"/>
    </row>
    <row r="26969" spans="1:9" x14ac:dyDescent="0.25">
      <c r="A26969"/>
      <c r="B26969"/>
      <c r="C26969"/>
      <c r="D26969"/>
      <c r="E26969" s="148"/>
      <c r="F26969" s="148"/>
      <c r="G26969" s="149"/>
      <c r="H26969" s="148"/>
      <c r="I26969"/>
    </row>
    <row r="26970" spans="1:9" x14ac:dyDescent="0.25">
      <c r="A26970"/>
      <c r="B26970"/>
      <c r="C26970"/>
      <c r="D26970"/>
      <c r="E26970" s="148"/>
      <c r="F26970" s="148"/>
      <c r="G26970" s="149"/>
      <c r="H26970" s="148"/>
      <c r="I26970"/>
    </row>
    <row r="26971" spans="1:9" x14ac:dyDescent="0.25">
      <c r="A26971"/>
      <c r="B26971"/>
      <c r="C26971"/>
      <c r="D26971"/>
      <c r="E26971" s="148"/>
      <c r="F26971" s="148"/>
      <c r="G26971" s="149"/>
      <c r="H26971" s="148"/>
      <c r="I26971"/>
    </row>
    <row r="26972" spans="1:9" x14ac:dyDescent="0.25">
      <c r="A26972"/>
      <c r="B26972"/>
      <c r="C26972"/>
      <c r="D26972"/>
      <c r="E26972" s="148"/>
      <c r="F26972" s="148"/>
      <c r="G26972" s="149"/>
      <c r="H26972" s="148"/>
      <c r="I26972"/>
    </row>
    <row r="26973" spans="1:9" x14ac:dyDescent="0.25">
      <c r="A26973"/>
      <c r="B26973"/>
      <c r="C26973"/>
      <c r="D26973"/>
      <c r="E26973" s="148"/>
      <c r="F26973" s="148"/>
      <c r="G26973" s="149"/>
      <c r="H26973" s="148"/>
      <c r="I26973"/>
    </row>
    <row r="26974" spans="1:9" x14ac:dyDescent="0.25">
      <c r="A26974"/>
      <c r="B26974"/>
      <c r="C26974"/>
      <c r="D26974"/>
      <c r="E26974" s="148"/>
      <c r="F26974" s="148"/>
      <c r="G26974" s="149"/>
      <c r="H26974" s="148"/>
      <c r="I26974"/>
    </row>
    <row r="26975" spans="1:9" x14ac:dyDescent="0.25">
      <c r="A26975"/>
      <c r="B26975"/>
      <c r="C26975"/>
      <c r="D26975"/>
      <c r="E26975" s="148"/>
      <c r="F26975" s="148"/>
      <c r="G26975" s="149"/>
      <c r="H26975" s="148"/>
      <c r="I26975"/>
    </row>
    <row r="26976" spans="1:9" x14ac:dyDescent="0.25">
      <c r="A26976"/>
      <c r="B26976"/>
      <c r="C26976"/>
      <c r="D26976"/>
      <c r="E26976" s="148"/>
      <c r="F26976" s="148"/>
      <c r="G26976" s="149"/>
      <c r="H26976" s="148"/>
      <c r="I26976"/>
    </row>
    <row r="26977" spans="1:9" x14ac:dyDescent="0.25">
      <c r="A26977"/>
      <c r="B26977"/>
      <c r="C26977"/>
      <c r="D26977"/>
      <c r="E26977" s="148"/>
      <c r="F26977" s="148"/>
      <c r="G26977" s="149"/>
      <c r="H26977" s="148"/>
      <c r="I26977"/>
    </row>
    <row r="26978" spans="1:9" x14ac:dyDescent="0.25">
      <c r="A26978"/>
      <c r="B26978"/>
      <c r="C26978"/>
      <c r="D26978"/>
      <c r="E26978" s="148"/>
      <c r="F26978" s="148"/>
      <c r="G26978" s="149"/>
      <c r="H26978" s="148"/>
      <c r="I26978"/>
    </row>
    <row r="26979" spans="1:9" x14ac:dyDescent="0.25">
      <c r="A26979"/>
      <c r="B26979"/>
      <c r="C26979"/>
      <c r="D26979"/>
      <c r="E26979" s="148"/>
      <c r="F26979" s="148"/>
      <c r="G26979" s="149"/>
      <c r="H26979" s="148"/>
      <c r="I26979"/>
    </row>
    <row r="26980" spans="1:9" x14ac:dyDescent="0.25">
      <c r="A26980"/>
      <c r="B26980"/>
      <c r="C26980"/>
      <c r="D26980"/>
      <c r="E26980" s="148"/>
      <c r="F26980" s="148"/>
      <c r="G26980" s="149"/>
      <c r="H26980" s="148"/>
      <c r="I26980"/>
    </row>
    <row r="26981" spans="1:9" x14ac:dyDescent="0.25">
      <c r="A26981"/>
      <c r="B26981"/>
      <c r="C26981"/>
      <c r="D26981"/>
      <c r="E26981" s="148"/>
      <c r="F26981" s="148"/>
      <c r="G26981" s="149"/>
      <c r="H26981" s="148"/>
      <c r="I26981"/>
    </row>
    <row r="26982" spans="1:9" x14ac:dyDescent="0.25">
      <c r="A26982"/>
      <c r="B26982"/>
      <c r="C26982"/>
      <c r="D26982"/>
      <c r="E26982" s="148"/>
      <c r="F26982" s="148"/>
      <c r="G26982" s="149"/>
      <c r="H26982" s="148"/>
      <c r="I26982"/>
    </row>
    <row r="26983" spans="1:9" x14ac:dyDescent="0.25">
      <c r="A26983"/>
      <c r="B26983"/>
      <c r="C26983"/>
      <c r="D26983"/>
      <c r="E26983" s="148"/>
      <c r="F26983" s="148"/>
      <c r="G26983" s="149"/>
      <c r="H26983" s="148"/>
      <c r="I26983"/>
    </row>
    <row r="26984" spans="1:9" x14ac:dyDescent="0.25">
      <c r="A26984"/>
      <c r="B26984"/>
      <c r="C26984"/>
      <c r="D26984"/>
      <c r="E26984" s="148"/>
      <c r="F26984" s="148"/>
      <c r="G26984" s="149"/>
      <c r="H26984" s="148"/>
      <c r="I26984"/>
    </row>
    <row r="26985" spans="1:9" x14ac:dyDescent="0.25">
      <c r="A26985"/>
      <c r="B26985"/>
      <c r="C26985"/>
      <c r="D26985"/>
      <c r="E26985" s="148"/>
      <c r="F26985" s="148"/>
      <c r="G26985" s="149"/>
      <c r="H26985" s="148"/>
      <c r="I26985"/>
    </row>
    <row r="26986" spans="1:9" x14ac:dyDescent="0.25">
      <c r="A26986"/>
      <c r="B26986"/>
      <c r="C26986"/>
      <c r="D26986"/>
      <c r="E26986" s="148"/>
      <c r="F26986" s="148"/>
      <c r="G26986" s="149"/>
      <c r="H26986" s="148"/>
      <c r="I26986"/>
    </row>
    <row r="26987" spans="1:9" x14ac:dyDescent="0.25">
      <c r="A26987"/>
      <c r="B26987"/>
      <c r="C26987"/>
      <c r="D26987"/>
      <c r="E26987" s="148"/>
      <c r="F26987" s="148"/>
      <c r="G26987" s="149"/>
      <c r="H26987" s="148"/>
      <c r="I26987"/>
    </row>
    <row r="26988" spans="1:9" x14ac:dyDescent="0.25">
      <c r="A26988"/>
      <c r="B26988"/>
      <c r="C26988"/>
      <c r="D26988"/>
      <c r="E26988" s="148"/>
      <c r="F26988" s="148"/>
      <c r="G26988" s="149"/>
      <c r="H26988" s="148"/>
      <c r="I26988"/>
    </row>
    <row r="26989" spans="1:9" x14ac:dyDescent="0.25">
      <c r="A26989"/>
      <c r="B26989"/>
      <c r="C26989"/>
      <c r="D26989"/>
      <c r="E26989" s="148"/>
      <c r="F26989" s="148"/>
      <c r="G26989" s="149"/>
      <c r="H26989" s="148"/>
      <c r="I26989"/>
    </row>
    <row r="26990" spans="1:9" x14ac:dyDescent="0.25">
      <c r="A26990"/>
      <c r="B26990"/>
      <c r="C26990"/>
      <c r="D26990"/>
      <c r="E26990" s="148"/>
      <c r="F26990" s="148"/>
      <c r="G26990" s="149"/>
      <c r="H26990" s="148"/>
      <c r="I26990"/>
    </row>
    <row r="26991" spans="1:9" x14ac:dyDescent="0.25">
      <c r="A26991"/>
      <c r="B26991"/>
      <c r="C26991"/>
      <c r="D26991"/>
      <c r="E26991" s="148"/>
      <c r="F26991" s="148"/>
      <c r="G26991" s="149"/>
      <c r="H26991" s="148"/>
      <c r="I26991"/>
    </row>
    <row r="26992" spans="1:9" x14ac:dyDescent="0.25">
      <c r="A26992"/>
      <c r="B26992"/>
      <c r="C26992"/>
      <c r="D26992"/>
      <c r="E26992" s="148"/>
      <c r="F26992" s="148"/>
      <c r="G26992" s="149"/>
      <c r="H26992" s="148"/>
      <c r="I26992"/>
    </row>
    <row r="26993" spans="1:9" x14ac:dyDescent="0.25">
      <c r="A26993"/>
      <c r="B26993"/>
      <c r="C26993"/>
      <c r="D26993"/>
      <c r="E26993" s="148"/>
      <c r="F26993" s="148"/>
      <c r="G26993" s="149"/>
      <c r="H26993" s="148"/>
      <c r="I26993"/>
    </row>
    <row r="26994" spans="1:9" x14ac:dyDescent="0.25">
      <c r="A26994"/>
      <c r="B26994"/>
      <c r="C26994"/>
      <c r="D26994"/>
      <c r="E26994" s="148"/>
      <c r="F26994" s="148"/>
      <c r="G26994" s="149"/>
      <c r="H26994" s="148"/>
      <c r="I26994"/>
    </row>
    <row r="26995" spans="1:9" x14ac:dyDescent="0.25">
      <c r="A26995"/>
      <c r="B26995"/>
      <c r="C26995"/>
      <c r="D26995"/>
      <c r="E26995" s="148"/>
      <c r="F26995" s="148"/>
      <c r="G26995" s="149"/>
      <c r="H26995" s="148"/>
      <c r="I26995"/>
    </row>
    <row r="26996" spans="1:9" x14ac:dyDescent="0.25">
      <c r="A26996"/>
      <c r="B26996"/>
      <c r="C26996"/>
      <c r="D26996"/>
      <c r="E26996" s="148"/>
      <c r="F26996" s="148"/>
      <c r="G26996" s="149"/>
      <c r="H26996" s="148"/>
      <c r="I26996"/>
    </row>
    <row r="26997" spans="1:9" x14ac:dyDescent="0.25">
      <c r="A26997"/>
      <c r="B26997"/>
      <c r="C26997"/>
      <c r="D26997"/>
      <c r="E26997" s="148"/>
      <c r="F26997" s="148"/>
      <c r="G26997" s="149"/>
      <c r="H26997" s="148"/>
      <c r="I26997"/>
    </row>
    <row r="26998" spans="1:9" x14ac:dyDescent="0.25">
      <c r="A26998"/>
      <c r="B26998"/>
      <c r="C26998"/>
      <c r="D26998"/>
      <c r="E26998" s="148"/>
      <c r="F26998" s="148"/>
      <c r="G26998" s="149"/>
      <c r="H26998" s="148"/>
      <c r="I26998"/>
    </row>
    <row r="26999" spans="1:9" x14ac:dyDescent="0.25">
      <c r="A26999"/>
      <c r="B26999"/>
      <c r="C26999"/>
      <c r="D26999"/>
      <c r="E26999" s="148"/>
      <c r="F26999" s="148"/>
      <c r="G26999" s="149"/>
      <c r="H26999" s="148"/>
      <c r="I26999"/>
    </row>
    <row r="27000" spans="1:9" x14ac:dyDescent="0.25">
      <c r="A27000"/>
      <c r="B27000"/>
      <c r="C27000"/>
      <c r="D27000"/>
      <c r="E27000" s="148"/>
      <c r="F27000" s="148"/>
      <c r="G27000" s="149"/>
      <c r="H27000" s="148"/>
      <c r="I27000"/>
    </row>
    <row r="27001" spans="1:9" x14ac:dyDescent="0.25">
      <c r="A27001"/>
      <c r="B27001"/>
      <c r="C27001"/>
      <c r="D27001"/>
      <c r="E27001" s="148"/>
      <c r="F27001" s="148"/>
      <c r="G27001" s="149"/>
      <c r="H27001" s="148"/>
      <c r="I27001"/>
    </row>
    <row r="27002" spans="1:9" x14ac:dyDescent="0.25">
      <c r="A27002"/>
      <c r="B27002"/>
      <c r="C27002"/>
      <c r="D27002"/>
      <c r="E27002" s="148"/>
      <c r="F27002" s="148"/>
      <c r="G27002" s="149"/>
      <c r="H27002" s="148"/>
      <c r="I27002"/>
    </row>
    <row r="27003" spans="1:9" x14ac:dyDescent="0.25">
      <c r="A27003"/>
      <c r="B27003"/>
      <c r="C27003"/>
      <c r="D27003"/>
      <c r="E27003" s="148"/>
      <c r="F27003" s="148"/>
      <c r="G27003" s="149"/>
      <c r="H27003" s="148"/>
      <c r="I27003"/>
    </row>
    <row r="27004" spans="1:9" x14ac:dyDescent="0.25">
      <c r="A27004"/>
      <c r="B27004"/>
      <c r="C27004"/>
      <c r="D27004"/>
      <c r="E27004" s="148"/>
      <c r="F27004" s="148"/>
      <c r="G27004" s="149"/>
      <c r="H27004" s="148"/>
      <c r="I27004"/>
    </row>
    <row r="27005" spans="1:9" x14ac:dyDescent="0.25">
      <c r="A27005"/>
      <c r="B27005"/>
      <c r="C27005"/>
      <c r="D27005"/>
      <c r="E27005" s="148"/>
      <c r="F27005" s="148"/>
      <c r="G27005" s="149"/>
      <c r="H27005" s="148"/>
      <c r="I27005"/>
    </row>
    <row r="27006" spans="1:9" x14ac:dyDescent="0.25">
      <c r="A27006"/>
      <c r="B27006"/>
      <c r="C27006"/>
      <c r="D27006"/>
      <c r="E27006" s="148"/>
      <c r="F27006" s="148"/>
      <c r="G27006" s="149"/>
      <c r="H27006" s="148"/>
      <c r="I27006"/>
    </row>
    <row r="27007" spans="1:9" x14ac:dyDescent="0.25">
      <c r="A27007"/>
      <c r="B27007"/>
      <c r="C27007"/>
      <c r="D27007"/>
      <c r="E27007" s="148"/>
      <c r="F27007" s="148"/>
      <c r="G27007" s="149"/>
      <c r="H27007" s="148"/>
      <c r="I27007"/>
    </row>
    <row r="27008" spans="1:9" x14ac:dyDescent="0.25">
      <c r="A27008"/>
      <c r="B27008"/>
      <c r="C27008"/>
      <c r="D27008"/>
      <c r="E27008" s="148"/>
      <c r="F27008" s="148"/>
      <c r="G27008" s="149"/>
      <c r="H27008" s="148"/>
      <c r="I27008"/>
    </row>
    <row r="27009" spans="1:9" x14ac:dyDescent="0.25">
      <c r="A27009"/>
      <c r="B27009"/>
      <c r="C27009"/>
      <c r="D27009"/>
      <c r="E27009" s="148"/>
      <c r="F27009" s="148"/>
      <c r="G27009" s="149"/>
      <c r="H27009" s="148"/>
      <c r="I27009"/>
    </row>
    <row r="27010" spans="1:9" x14ac:dyDescent="0.25">
      <c r="A27010"/>
      <c r="B27010"/>
      <c r="C27010"/>
      <c r="D27010"/>
      <c r="E27010" s="148"/>
      <c r="F27010" s="148"/>
      <c r="G27010" s="149"/>
      <c r="H27010" s="148"/>
      <c r="I27010"/>
    </row>
    <row r="27011" spans="1:9" x14ac:dyDescent="0.25">
      <c r="A27011"/>
      <c r="B27011"/>
      <c r="C27011"/>
      <c r="D27011"/>
      <c r="E27011" s="148"/>
      <c r="F27011" s="148"/>
      <c r="G27011" s="149"/>
      <c r="H27011" s="148"/>
      <c r="I27011"/>
    </row>
    <row r="27012" spans="1:9" x14ac:dyDescent="0.25">
      <c r="A27012"/>
      <c r="B27012"/>
      <c r="C27012"/>
      <c r="D27012"/>
      <c r="E27012" s="148"/>
      <c r="F27012" s="148"/>
      <c r="G27012" s="149"/>
      <c r="H27012" s="148"/>
      <c r="I27012"/>
    </row>
    <row r="27013" spans="1:9" x14ac:dyDescent="0.25">
      <c r="A27013"/>
      <c r="B27013"/>
      <c r="C27013"/>
      <c r="D27013"/>
      <c r="E27013" s="148"/>
      <c r="F27013" s="148"/>
      <c r="G27013" s="149"/>
      <c r="H27013" s="148"/>
      <c r="I27013"/>
    </row>
    <row r="27014" spans="1:9" x14ac:dyDescent="0.25">
      <c r="A27014"/>
      <c r="B27014"/>
      <c r="C27014"/>
      <c r="D27014"/>
      <c r="E27014" s="148"/>
      <c r="F27014" s="148"/>
      <c r="G27014" s="149"/>
      <c r="H27014" s="148"/>
      <c r="I27014"/>
    </row>
    <row r="27015" spans="1:9" x14ac:dyDescent="0.25">
      <c r="A27015"/>
      <c r="B27015"/>
      <c r="C27015"/>
      <c r="D27015"/>
      <c r="E27015" s="148"/>
      <c r="F27015" s="148"/>
      <c r="G27015" s="149"/>
      <c r="H27015" s="148"/>
      <c r="I27015"/>
    </row>
    <row r="27016" spans="1:9" x14ac:dyDescent="0.25">
      <c r="A27016"/>
      <c r="B27016"/>
      <c r="C27016"/>
      <c r="D27016"/>
      <c r="E27016" s="148"/>
      <c r="F27016" s="148"/>
      <c r="G27016" s="149"/>
      <c r="H27016" s="148"/>
      <c r="I27016"/>
    </row>
    <row r="27017" spans="1:9" x14ac:dyDescent="0.25">
      <c r="A27017"/>
      <c r="B27017"/>
      <c r="C27017"/>
      <c r="D27017"/>
      <c r="E27017" s="148"/>
      <c r="F27017" s="148"/>
      <c r="G27017" s="149"/>
      <c r="H27017" s="148"/>
      <c r="I27017"/>
    </row>
    <row r="27018" spans="1:9" x14ac:dyDescent="0.25">
      <c r="A27018"/>
      <c r="B27018"/>
      <c r="C27018"/>
      <c r="D27018"/>
      <c r="E27018" s="148"/>
      <c r="F27018" s="148"/>
      <c r="G27018" s="149"/>
      <c r="H27018" s="148"/>
      <c r="I27018"/>
    </row>
    <row r="27019" spans="1:9" x14ac:dyDescent="0.25">
      <c r="A27019"/>
      <c r="B27019"/>
      <c r="C27019"/>
      <c r="D27019"/>
      <c r="E27019" s="148"/>
      <c r="F27019" s="148"/>
      <c r="G27019" s="149"/>
      <c r="H27019" s="148"/>
      <c r="I27019"/>
    </row>
    <row r="27020" spans="1:9" x14ac:dyDescent="0.25">
      <c r="A27020"/>
      <c r="B27020"/>
      <c r="C27020"/>
      <c r="D27020"/>
      <c r="E27020" s="148"/>
      <c r="F27020" s="148"/>
      <c r="G27020" s="149"/>
      <c r="H27020" s="148"/>
      <c r="I27020"/>
    </row>
    <row r="27021" spans="1:9" x14ac:dyDescent="0.25">
      <c r="A27021"/>
      <c r="B27021"/>
      <c r="C27021"/>
      <c r="D27021"/>
      <c r="E27021" s="148"/>
      <c r="F27021" s="148"/>
      <c r="G27021" s="149"/>
      <c r="H27021" s="148"/>
      <c r="I27021"/>
    </row>
    <row r="27022" spans="1:9" x14ac:dyDescent="0.25">
      <c r="A27022"/>
      <c r="B27022"/>
      <c r="C27022"/>
      <c r="D27022"/>
      <c r="E27022" s="148"/>
      <c r="F27022" s="148"/>
      <c r="G27022" s="149"/>
      <c r="H27022" s="148"/>
      <c r="I27022"/>
    </row>
    <row r="27023" spans="1:9" x14ac:dyDescent="0.25">
      <c r="A27023"/>
      <c r="B27023"/>
      <c r="C27023"/>
      <c r="D27023"/>
      <c r="E27023" s="148"/>
      <c r="F27023" s="148"/>
      <c r="G27023" s="149"/>
      <c r="H27023" s="148"/>
      <c r="I27023"/>
    </row>
    <row r="27024" spans="1:9" x14ac:dyDescent="0.25">
      <c r="A27024"/>
      <c r="B27024"/>
      <c r="C27024"/>
      <c r="D27024"/>
      <c r="E27024" s="148"/>
      <c r="F27024" s="148"/>
      <c r="G27024" s="149"/>
      <c r="H27024" s="148"/>
      <c r="I27024"/>
    </row>
    <row r="27025" spans="1:9" x14ac:dyDescent="0.25">
      <c r="A27025"/>
      <c r="B27025"/>
      <c r="C27025"/>
      <c r="D27025"/>
      <c r="E27025" s="148"/>
      <c r="F27025" s="148"/>
      <c r="G27025" s="149"/>
      <c r="H27025" s="148"/>
      <c r="I27025"/>
    </row>
    <row r="27026" spans="1:9" x14ac:dyDescent="0.25">
      <c r="A27026"/>
      <c r="B27026"/>
      <c r="C27026"/>
      <c r="D27026"/>
      <c r="E27026" s="148"/>
      <c r="F27026" s="148"/>
      <c r="G27026" s="149"/>
      <c r="H27026" s="148"/>
      <c r="I27026"/>
    </row>
    <row r="27027" spans="1:9" x14ac:dyDescent="0.25">
      <c r="A27027"/>
      <c r="B27027"/>
      <c r="C27027"/>
      <c r="D27027"/>
      <c r="E27027" s="148"/>
      <c r="F27027" s="148"/>
      <c r="G27027" s="149"/>
      <c r="H27027" s="148"/>
      <c r="I27027"/>
    </row>
    <row r="27028" spans="1:9" x14ac:dyDescent="0.25">
      <c r="A27028"/>
      <c r="B27028"/>
      <c r="C27028"/>
      <c r="D27028"/>
      <c r="E27028" s="148"/>
      <c r="F27028" s="148"/>
      <c r="G27028" s="149"/>
      <c r="H27028" s="148"/>
      <c r="I27028"/>
    </row>
    <row r="27029" spans="1:9" x14ac:dyDescent="0.25">
      <c r="A27029"/>
      <c r="B27029"/>
      <c r="C27029"/>
      <c r="D27029"/>
      <c r="E27029" s="148"/>
      <c r="F27029" s="148"/>
      <c r="G27029" s="149"/>
      <c r="H27029" s="148"/>
      <c r="I27029"/>
    </row>
    <row r="27030" spans="1:9" x14ac:dyDescent="0.25">
      <c r="A27030"/>
      <c r="B27030"/>
      <c r="C27030"/>
      <c r="D27030"/>
      <c r="E27030" s="148"/>
      <c r="F27030" s="148"/>
      <c r="G27030" s="149"/>
      <c r="H27030" s="148"/>
      <c r="I27030"/>
    </row>
    <row r="27031" spans="1:9" x14ac:dyDescent="0.25">
      <c r="A27031"/>
      <c r="B27031"/>
      <c r="C27031"/>
      <c r="D27031"/>
      <c r="E27031" s="148"/>
      <c r="F27031" s="148"/>
      <c r="G27031" s="149"/>
      <c r="H27031" s="148"/>
      <c r="I27031"/>
    </row>
    <row r="27032" spans="1:9" x14ac:dyDescent="0.25">
      <c r="A27032"/>
      <c r="B27032"/>
      <c r="C27032"/>
      <c r="D27032"/>
      <c r="E27032" s="148"/>
      <c r="F27032" s="148"/>
      <c r="G27032" s="149"/>
      <c r="H27032" s="148"/>
      <c r="I27032"/>
    </row>
    <row r="27033" spans="1:9" x14ac:dyDescent="0.25">
      <c r="A27033"/>
      <c r="B27033"/>
      <c r="C27033"/>
      <c r="D27033"/>
      <c r="E27033" s="148"/>
      <c r="F27033" s="148"/>
      <c r="G27033" s="149"/>
      <c r="H27033" s="148"/>
      <c r="I27033"/>
    </row>
    <row r="27034" spans="1:9" x14ac:dyDescent="0.25">
      <c r="A27034"/>
      <c r="B27034"/>
      <c r="C27034"/>
      <c r="D27034"/>
      <c r="E27034" s="148"/>
      <c r="F27034" s="148"/>
      <c r="G27034" s="149"/>
      <c r="H27034" s="148"/>
      <c r="I27034"/>
    </row>
    <row r="27035" spans="1:9" x14ac:dyDescent="0.25">
      <c r="A27035"/>
      <c r="B27035"/>
      <c r="C27035"/>
      <c r="D27035"/>
      <c r="E27035" s="148"/>
      <c r="F27035" s="148"/>
      <c r="G27035" s="149"/>
      <c r="H27035" s="148"/>
      <c r="I27035"/>
    </row>
    <row r="27036" spans="1:9" x14ac:dyDescent="0.25">
      <c r="A27036"/>
      <c r="B27036"/>
      <c r="C27036"/>
      <c r="D27036"/>
      <c r="E27036" s="148"/>
      <c r="F27036" s="148"/>
      <c r="G27036" s="149"/>
      <c r="H27036" s="148"/>
      <c r="I27036"/>
    </row>
    <row r="27037" spans="1:9" x14ac:dyDescent="0.25">
      <c r="A27037"/>
      <c r="B27037"/>
      <c r="C27037"/>
      <c r="D27037"/>
      <c r="E27037" s="148"/>
      <c r="F27037" s="148"/>
      <c r="G27037" s="149"/>
      <c r="H27037" s="148"/>
      <c r="I27037"/>
    </row>
    <row r="27038" spans="1:9" x14ac:dyDescent="0.25">
      <c r="A27038"/>
      <c r="B27038"/>
      <c r="C27038"/>
      <c r="D27038"/>
      <c r="E27038" s="148"/>
      <c r="F27038" s="148"/>
      <c r="G27038" s="149"/>
      <c r="H27038" s="148"/>
      <c r="I27038"/>
    </row>
    <row r="27039" spans="1:9" x14ac:dyDescent="0.25">
      <c r="A27039"/>
      <c r="B27039"/>
      <c r="C27039"/>
      <c r="D27039"/>
      <c r="E27039" s="148"/>
      <c r="F27039" s="148"/>
      <c r="G27039" s="149"/>
      <c r="H27039" s="148"/>
      <c r="I27039"/>
    </row>
    <row r="27040" spans="1:9" x14ac:dyDescent="0.25">
      <c r="A27040"/>
      <c r="B27040"/>
      <c r="C27040"/>
      <c r="D27040"/>
      <c r="E27040" s="148"/>
      <c r="F27040" s="148"/>
      <c r="G27040" s="149"/>
      <c r="H27040" s="148"/>
      <c r="I27040"/>
    </row>
    <row r="27041" spans="1:9" x14ac:dyDescent="0.25">
      <c r="A27041"/>
      <c r="B27041"/>
      <c r="C27041"/>
      <c r="D27041"/>
      <c r="E27041" s="148"/>
      <c r="F27041" s="148"/>
      <c r="G27041" s="149"/>
      <c r="H27041" s="148"/>
      <c r="I27041"/>
    </row>
    <row r="27042" spans="1:9" x14ac:dyDescent="0.25">
      <c r="A27042"/>
      <c r="B27042"/>
      <c r="C27042"/>
      <c r="D27042"/>
      <c r="E27042" s="148"/>
      <c r="F27042" s="148"/>
      <c r="G27042" s="149"/>
      <c r="H27042" s="148"/>
      <c r="I27042"/>
    </row>
    <row r="27043" spans="1:9" x14ac:dyDescent="0.25">
      <c r="A27043"/>
      <c r="B27043"/>
      <c r="C27043"/>
      <c r="D27043"/>
      <c r="E27043" s="148"/>
      <c r="F27043" s="148"/>
      <c r="G27043" s="149"/>
      <c r="H27043" s="148"/>
      <c r="I27043"/>
    </row>
    <row r="27044" spans="1:9" x14ac:dyDescent="0.25">
      <c r="A27044"/>
      <c r="B27044"/>
      <c r="C27044"/>
      <c r="D27044"/>
      <c r="E27044" s="148"/>
      <c r="F27044" s="148"/>
      <c r="G27044" s="149"/>
      <c r="H27044" s="148"/>
      <c r="I27044"/>
    </row>
    <row r="27045" spans="1:9" x14ac:dyDescent="0.25">
      <c r="A27045"/>
      <c r="B27045"/>
      <c r="C27045"/>
      <c r="D27045"/>
      <c r="E27045" s="148"/>
      <c r="F27045" s="148"/>
      <c r="G27045" s="149"/>
      <c r="H27045" s="148"/>
      <c r="I27045"/>
    </row>
    <row r="27046" spans="1:9" x14ac:dyDescent="0.25">
      <c r="A27046"/>
      <c r="B27046"/>
      <c r="C27046"/>
      <c r="D27046"/>
      <c r="E27046" s="148"/>
      <c r="F27046" s="148"/>
      <c r="G27046" s="149"/>
      <c r="H27046" s="148"/>
      <c r="I27046"/>
    </row>
    <row r="27047" spans="1:9" x14ac:dyDescent="0.25">
      <c r="A27047"/>
      <c r="B27047"/>
      <c r="C27047"/>
      <c r="D27047"/>
      <c r="E27047" s="148"/>
      <c r="F27047" s="148"/>
      <c r="G27047" s="149"/>
      <c r="H27047" s="148"/>
      <c r="I27047"/>
    </row>
    <row r="27048" spans="1:9" x14ac:dyDescent="0.25">
      <c r="A27048"/>
      <c r="B27048"/>
      <c r="C27048"/>
      <c r="D27048"/>
      <c r="E27048" s="148"/>
      <c r="F27048" s="148"/>
      <c r="G27048" s="149"/>
      <c r="H27048" s="148"/>
      <c r="I27048"/>
    </row>
    <row r="27049" spans="1:9" x14ac:dyDescent="0.25">
      <c r="A27049"/>
      <c r="B27049"/>
      <c r="C27049"/>
      <c r="D27049"/>
      <c r="E27049" s="148"/>
      <c r="F27049" s="148"/>
      <c r="G27049" s="149"/>
      <c r="H27049" s="148"/>
      <c r="I27049"/>
    </row>
    <row r="27050" spans="1:9" x14ac:dyDescent="0.25">
      <c r="A27050"/>
      <c r="B27050"/>
      <c r="C27050"/>
      <c r="D27050"/>
      <c r="E27050" s="148"/>
      <c r="F27050" s="148"/>
      <c r="G27050" s="149"/>
      <c r="H27050" s="148"/>
      <c r="I27050"/>
    </row>
    <row r="27051" spans="1:9" x14ac:dyDescent="0.25">
      <c r="A27051"/>
      <c r="B27051"/>
      <c r="C27051"/>
      <c r="D27051"/>
      <c r="E27051" s="148"/>
      <c r="F27051" s="148"/>
      <c r="G27051" s="149"/>
      <c r="H27051" s="148"/>
      <c r="I27051"/>
    </row>
    <row r="27052" spans="1:9" x14ac:dyDescent="0.25">
      <c r="A27052"/>
      <c r="B27052"/>
      <c r="C27052"/>
      <c r="D27052"/>
      <c r="E27052" s="148"/>
      <c r="F27052" s="148"/>
      <c r="G27052" s="149"/>
      <c r="H27052" s="148"/>
      <c r="I27052"/>
    </row>
    <row r="27053" spans="1:9" x14ac:dyDescent="0.25">
      <c r="A27053"/>
      <c r="B27053"/>
      <c r="C27053"/>
      <c r="D27053"/>
      <c r="E27053" s="148"/>
      <c r="F27053" s="148"/>
      <c r="G27053" s="149"/>
      <c r="H27053" s="148"/>
      <c r="I27053"/>
    </row>
    <row r="27054" spans="1:9" x14ac:dyDescent="0.25">
      <c r="A27054"/>
      <c r="B27054"/>
      <c r="C27054"/>
      <c r="D27054"/>
      <c r="E27054" s="148"/>
      <c r="F27054" s="148"/>
      <c r="G27054" s="149"/>
      <c r="H27054" s="148"/>
      <c r="I27054"/>
    </row>
    <row r="27055" spans="1:9" x14ac:dyDescent="0.25">
      <c r="A27055"/>
      <c r="B27055"/>
      <c r="C27055"/>
      <c r="D27055"/>
      <c r="E27055" s="148"/>
      <c r="F27055" s="148"/>
      <c r="G27055" s="149"/>
      <c r="H27055" s="148"/>
      <c r="I27055"/>
    </row>
    <row r="27056" spans="1:9" x14ac:dyDescent="0.25">
      <c r="A27056"/>
      <c r="B27056"/>
      <c r="C27056"/>
      <c r="D27056"/>
      <c r="E27056" s="148"/>
      <c r="F27056" s="148"/>
      <c r="G27056" s="149"/>
      <c r="H27056" s="148"/>
      <c r="I27056"/>
    </row>
    <row r="27057" spans="1:9" x14ac:dyDescent="0.25">
      <c r="A27057"/>
      <c r="B27057"/>
      <c r="C27057"/>
      <c r="D27057"/>
      <c r="E27057" s="148"/>
      <c r="F27057" s="148"/>
      <c r="G27057" s="149"/>
      <c r="H27057" s="148"/>
      <c r="I27057"/>
    </row>
    <row r="27058" spans="1:9" x14ac:dyDescent="0.25">
      <c r="A27058"/>
      <c r="B27058"/>
      <c r="C27058"/>
      <c r="D27058"/>
      <c r="E27058" s="148"/>
      <c r="F27058" s="148"/>
      <c r="G27058" s="149"/>
      <c r="H27058" s="148"/>
      <c r="I27058"/>
    </row>
    <row r="27059" spans="1:9" x14ac:dyDescent="0.25">
      <c r="A27059"/>
      <c r="B27059"/>
      <c r="C27059"/>
      <c r="D27059"/>
      <c r="E27059" s="148"/>
      <c r="F27059" s="148"/>
      <c r="G27059" s="149"/>
      <c r="H27059" s="148"/>
      <c r="I27059"/>
    </row>
    <row r="27060" spans="1:9" x14ac:dyDescent="0.25">
      <c r="A27060"/>
      <c r="B27060"/>
      <c r="C27060"/>
      <c r="D27060"/>
      <c r="E27060" s="148"/>
      <c r="F27060" s="148"/>
      <c r="G27060" s="149"/>
      <c r="H27060" s="148"/>
      <c r="I27060"/>
    </row>
    <row r="27061" spans="1:9" x14ac:dyDescent="0.25">
      <c r="A27061"/>
      <c r="B27061"/>
      <c r="C27061"/>
      <c r="D27061"/>
      <c r="E27061" s="148"/>
      <c r="F27061" s="148"/>
      <c r="G27061" s="149"/>
      <c r="H27061" s="148"/>
      <c r="I27061"/>
    </row>
    <row r="27062" spans="1:9" x14ac:dyDescent="0.25">
      <c r="A27062"/>
      <c r="B27062"/>
      <c r="C27062"/>
      <c r="D27062"/>
      <c r="E27062" s="148"/>
      <c r="F27062" s="148"/>
      <c r="G27062" s="149"/>
      <c r="H27062" s="148"/>
      <c r="I27062"/>
    </row>
    <row r="27063" spans="1:9" x14ac:dyDescent="0.25">
      <c r="A27063"/>
      <c r="B27063"/>
      <c r="C27063"/>
      <c r="D27063"/>
      <c r="E27063" s="148"/>
      <c r="F27063" s="148"/>
      <c r="G27063" s="149"/>
      <c r="H27063" s="148"/>
      <c r="I27063"/>
    </row>
    <row r="27064" spans="1:9" x14ac:dyDescent="0.25">
      <c r="A27064"/>
      <c r="B27064"/>
      <c r="C27064"/>
      <c r="D27064"/>
      <c r="E27064" s="148"/>
      <c r="F27064" s="148"/>
      <c r="G27064" s="149"/>
      <c r="H27064" s="148"/>
      <c r="I27064"/>
    </row>
    <row r="27065" spans="1:9" x14ac:dyDescent="0.25">
      <c r="A27065"/>
      <c r="B27065"/>
      <c r="C27065"/>
      <c r="D27065"/>
      <c r="E27065" s="148"/>
      <c r="F27065" s="148"/>
      <c r="G27065" s="149"/>
      <c r="H27065" s="148"/>
      <c r="I27065"/>
    </row>
    <row r="27066" spans="1:9" x14ac:dyDescent="0.25">
      <c r="A27066"/>
      <c r="B27066"/>
      <c r="C27066"/>
      <c r="D27066"/>
      <c r="E27066" s="148"/>
      <c r="F27066" s="148"/>
      <c r="G27066" s="149"/>
      <c r="H27066" s="148"/>
      <c r="I27066"/>
    </row>
    <row r="27067" spans="1:9" x14ac:dyDescent="0.25">
      <c r="A27067"/>
      <c r="B27067"/>
      <c r="C27067"/>
      <c r="D27067"/>
      <c r="E27067" s="148"/>
      <c r="F27067" s="148"/>
      <c r="G27067" s="149"/>
      <c r="H27067" s="148"/>
      <c r="I27067"/>
    </row>
    <row r="27068" spans="1:9" x14ac:dyDescent="0.25">
      <c r="A27068"/>
      <c r="B27068"/>
      <c r="C27068"/>
      <c r="D27068"/>
      <c r="E27068" s="148"/>
      <c r="F27068" s="148"/>
      <c r="G27068" s="149"/>
      <c r="H27068" s="148"/>
      <c r="I27068"/>
    </row>
    <row r="27069" spans="1:9" x14ac:dyDescent="0.25">
      <c r="A27069"/>
      <c r="B27069"/>
      <c r="C27069"/>
      <c r="D27069"/>
      <c r="E27069" s="148"/>
      <c r="F27069" s="148"/>
      <c r="G27069" s="149"/>
      <c r="H27069" s="148"/>
      <c r="I27069"/>
    </row>
    <row r="27070" spans="1:9" x14ac:dyDescent="0.25">
      <c r="A27070"/>
      <c r="B27070"/>
      <c r="C27070"/>
      <c r="D27070"/>
      <c r="E27070" s="148"/>
      <c r="F27070" s="148"/>
      <c r="G27070" s="149"/>
      <c r="H27070" s="148"/>
      <c r="I27070"/>
    </row>
    <row r="27071" spans="1:9" x14ac:dyDescent="0.25">
      <c r="A27071"/>
      <c r="B27071"/>
      <c r="C27071"/>
      <c r="D27071"/>
      <c r="E27071" s="148"/>
      <c r="F27071" s="148"/>
      <c r="G27071" s="149"/>
      <c r="H27071" s="148"/>
      <c r="I27071"/>
    </row>
    <row r="27072" spans="1:9" x14ac:dyDescent="0.25">
      <c r="A27072"/>
      <c r="B27072"/>
      <c r="C27072"/>
      <c r="D27072"/>
      <c r="E27072" s="148"/>
      <c r="F27072" s="148"/>
      <c r="G27072" s="149"/>
      <c r="H27072" s="148"/>
      <c r="I27072"/>
    </row>
    <row r="27073" spans="1:9" x14ac:dyDescent="0.25">
      <c r="A27073"/>
      <c r="B27073"/>
      <c r="C27073"/>
      <c r="D27073"/>
      <c r="E27073" s="148"/>
      <c r="F27073" s="148"/>
      <c r="G27073" s="149"/>
      <c r="H27073" s="148"/>
      <c r="I27073"/>
    </row>
    <row r="27074" spans="1:9" x14ac:dyDescent="0.25">
      <c r="A27074"/>
      <c r="B27074"/>
      <c r="C27074"/>
      <c r="D27074"/>
      <c r="E27074" s="148"/>
      <c r="F27074" s="148"/>
      <c r="G27074" s="149"/>
      <c r="H27074" s="148"/>
      <c r="I27074"/>
    </row>
    <row r="27075" spans="1:9" x14ac:dyDescent="0.25">
      <c r="A27075"/>
      <c r="B27075"/>
      <c r="C27075"/>
      <c r="D27075"/>
      <c r="E27075" s="148"/>
      <c r="F27075" s="148"/>
      <c r="G27075" s="149"/>
      <c r="H27075" s="148"/>
      <c r="I27075"/>
    </row>
    <row r="27076" spans="1:9" x14ac:dyDescent="0.25">
      <c r="A27076"/>
      <c r="B27076"/>
      <c r="C27076"/>
      <c r="D27076"/>
      <c r="E27076" s="148"/>
      <c r="F27076" s="148"/>
      <c r="G27076" s="149"/>
      <c r="H27076" s="148"/>
      <c r="I27076"/>
    </row>
    <row r="27077" spans="1:9" x14ac:dyDescent="0.25">
      <c r="A27077"/>
      <c r="B27077"/>
      <c r="C27077"/>
      <c r="D27077"/>
      <c r="E27077" s="148"/>
      <c r="F27077" s="148"/>
      <c r="G27077" s="149"/>
      <c r="H27077" s="148"/>
      <c r="I27077"/>
    </row>
    <row r="27078" spans="1:9" x14ac:dyDescent="0.25">
      <c r="A27078"/>
      <c r="B27078"/>
      <c r="C27078"/>
      <c r="D27078"/>
      <c r="E27078" s="148"/>
      <c r="F27078" s="148"/>
      <c r="G27078" s="149"/>
      <c r="H27078" s="148"/>
      <c r="I27078"/>
    </row>
    <row r="27079" spans="1:9" x14ac:dyDescent="0.25">
      <c r="A27079"/>
      <c r="B27079"/>
      <c r="C27079"/>
      <c r="D27079"/>
      <c r="E27079" s="148"/>
      <c r="F27079" s="148"/>
      <c r="G27079" s="149"/>
      <c r="H27079" s="148"/>
      <c r="I27079"/>
    </row>
    <row r="27080" spans="1:9" x14ac:dyDescent="0.25">
      <c r="A27080"/>
      <c r="B27080"/>
      <c r="C27080"/>
      <c r="D27080"/>
      <c r="E27080" s="148"/>
      <c r="F27080" s="148"/>
      <c r="G27080" s="149"/>
      <c r="H27080" s="148"/>
      <c r="I27080"/>
    </row>
    <row r="27081" spans="1:9" x14ac:dyDescent="0.25">
      <c r="A27081"/>
      <c r="B27081"/>
      <c r="C27081"/>
      <c r="D27081"/>
      <c r="E27081" s="148"/>
      <c r="F27081" s="148"/>
      <c r="G27081" s="149"/>
      <c r="H27081" s="148"/>
      <c r="I27081"/>
    </row>
    <row r="27082" spans="1:9" x14ac:dyDescent="0.25">
      <c r="A27082"/>
      <c r="B27082"/>
      <c r="C27082"/>
      <c r="D27082"/>
      <c r="E27082" s="148"/>
      <c r="F27082" s="148"/>
      <c r="G27082" s="149"/>
      <c r="H27082" s="148"/>
      <c r="I27082"/>
    </row>
    <row r="27083" spans="1:9" x14ac:dyDescent="0.25">
      <c r="A27083"/>
      <c r="B27083"/>
      <c r="C27083"/>
      <c r="D27083"/>
      <c r="E27083" s="148"/>
      <c r="F27083" s="148"/>
      <c r="G27083" s="149"/>
      <c r="H27083" s="148"/>
      <c r="I27083"/>
    </row>
    <row r="27084" spans="1:9" x14ac:dyDescent="0.25">
      <c r="A27084"/>
      <c r="B27084"/>
      <c r="C27084"/>
      <c r="D27084"/>
      <c r="E27084" s="148"/>
      <c r="F27084" s="148"/>
      <c r="G27084" s="149"/>
      <c r="H27084" s="148"/>
      <c r="I27084"/>
    </row>
    <row r="27085" spans="1:9" x14ac:dyDescent="0.25">
      <c r="A27085"/>
      <c r="B27085"/>
      <c r="C27085"/>
      <c r="D27085"/>
      <c r="E27085" s="148"/>
      <c r="F27085" s="148"/>
      <c r="G27085" s="149"/>
      <c r="H27085" s="148"/>
      <c r="I27085"/>
    </row>
    <row r="27086" spans="1:9" x14ac:dyDescent="0.25">
      <c r="A27086"/>
      <c r="B27086"/>
      <c r="C27086"/>
      <c r="D27086"/>
      <c r="E27086" s="148"/>
      <c r="F27086" s="148"/>
      <c r="G27086" s="149"/>
      <c r="H27086" s="148"/>
      <c r="I27086"/>
    </row>
    <row r="27087" spans="1:9" x14ac:dyDescent="0.25">
      <c r="A27087"/>
      <c r="B27087"/>
      <c r="C27087"/>
      <c r="D27087"/>
      <c r="E27087" s="148"/>
      <c r="F27087" s="148"/>
      <c r="G27087" s="149"/>
      <c r="H27087" s="148"/>
      <c r="I27087"/>
    </row>
    <row r="27088" spans="1:9" x14ac:dyDescent="0.25">
      <c r="A27088"/>
      <c r="B27088"/>
      <c r="C27088"/>
      <c r="D27088"/>
      <c r="E27088" s="148"/>
      <c r="F27088" s="148"/>
      <c r="G27088" s="149"/>
      <c r="H27088" s="148"/>
      <c r="I27088"/>
    </row>
    <row r="27089" spans="1:9" x14ac:dyDescent="0.25">
      <c r="A27089"/>
      <c r="B27089"/>
      <c r="C27089"/>
      <c r="D27089"/>
      <c r="E27089" s="148"/>
      <c r="F27089" s="148"/>
      <c r="G27089" s="149"/>
      <c r="H27089" s="148"/>
      <c r="I27089"/>
    </row>
    <row r="27090" spans="1:9" x14ac:dyDescent="0.25">
      <c r="A27090"/>
      <c r="B27090"/>
      <c r="C27090"/>
      <c r="D27090"/>
      <c r="E27090" s="148"/>
      <c r="F27090" s="148"/>
      <c r="G27090" s="149"/>
      <c r="H27090" s="148"/>
      <c r="I27090"/>
    </row>
    <row r="27091" spans="1:9" x14ac:dyDescent="0.25">
      <c r="A27091"/>
      <c r="B27091"/>
      <c r="C27091"/>
      <c r="D27091"/>
      <c r="E27091" s="148"/>
      <c r="F27091" s="148"/>
      <c r="G27091" s="149"/>
      <c r="H27091" s="148"/>
      <c r="I27091"/>
    </row>
    <row r="27092" spans="1:9" x14ac:dyDescent="0.25">
      <c r="A27092"/>
      <c r="B27092"/>
      <c r="C27092"/>
      <c r="D27092"/>
      <c r="E27092" s="148"/>
      <c r="F27092" s="148"/>
      <c r="G27092" s="149"/>
      <c r="H27092" s="148"/>
      <c r="I27092"/>
    </row>
    <row r="27093" spans="1:9" x14ac:dyDescent="0.25">
      <c r="A27093"/>
      <c r="B27093"/>
      <c r="C27093"/>
      <c r="D27093"/>
      <c r="E27093" s="148"/>
      <c r="F27093" s="148"/>
      <c r="G27093" s="149"/>
      <c r="H27093" s="148"/>
      <c r="I27093"/>
    </row>
    <row r="27094" spans="1:9" x14ac:dyDescent="0.25">
      <c r="A27094"/>
      <c r="B27094"/>
      <c r="C27094"/>
      <c r="D27094"/>
      <c r="E27094" s="148"/>
      <c r="F27094" s="148"/>
      <c r="G27094" s="149"/>
      <c r="H27094" s="148"/>
      <c r="I27094"/>
    </row>
    <row r="27095" spans="1:9" x14ac:dyDescent="0.25">
      <c r="A27095"/>
      <c r="B27095"/>
      <c r="C27095"/>
      <c r="D27095"/>
      <c r="E27095" s="148"/>
      <c r="F27095" s="148"/>
      <c r="G27095" s="149"/>
      <c r="H27095" s="148"/>
      <c r="I27095"/>
    </row>
    <row r="27096" spans="1:9" x14ac:dyDescent="0.25">
      <c r="A27096"/>
      <c r="B27096"/>
      <c r="C27096"/>
      <c r="D27096"/>
      <c r="E27096" s="148"/>
      <c r="F27096" s="148"/>
      <c r="G27096" s="149"/>
      <c r="H27096" s="148"/>
      <c r="I27096"/>
    </row>
    <row r="27097" spans="1:9" x14ac:dyDescent="0.25">
      <c r="A27097"/>
      <c r="B27097"/>
      <c r="C27097"/>
      <c r="D27097"/>
      <c r="E27097" s="148"/>
      <c r="F27097" s="148"/>
      <c r="G27097" s="149"/>
      <c r="H27097" s="148"/>
      <c r="I27097"/>
    </row>
    <row r="27098" spans="1:9" x14ac:dyDescent="0.25">
      <c r="A27098"/>
      <c r="B27098"/>
      <c r="C27098"/>
      <c r="D27098"/>
      <c r="E27098" s="148"/>
      <c r="F27098" s="148"/>
      <c r="G27098" s="149"/>
      <c r="H27098" s="148"/>
      <c r="I27098"/>
    </row>
    <row r="27099" spans="1:9" x14ac:dyDescent="0.25">
      <c r="A27099"/>
      <c r="B27099"/>
      <c r="C27099"/>
      <c r="D27099"/>
      <c r="E27099" s="148"/>
      <c r="F27099" s="148"/>
      <c r="G27099" s="149"/>
      <c r="H27099" s="148"/>
      <c r="I27099"/>
    </row>
    <row r="27100" spans="1:9" x14ac:dyDescent="0.25">
      <c r="A27100"/>
      <c r="B27100"/>
      <c r="C27100"/>
      <c r="D27100"/>
      <c r="E27100" s="148"/>
      <c r="F27100" s="148"/>
      <c r="G27100" s="149"/>
      <c r="H27100" s="148"/>
      <c r="I27100"/>
    </row>
    <row r="27101" spans="1:9" x14ac:dyDescent="0.25">
      <c r="A27101"/>
      <c r="B27101"/>
      <c r="C27101"/>
      <c r="D27101"/>
      <c r="E27101" s="148"/>
      <c r="F27101" s="148"/>
      <c r="G27101" s="149"/>
      <c r="H27101" s="148"/>
      <c r="I27101"/>
    </row>
    <row r="27102" spans="1:9" x14ac:dyDescent="0.25">
      <c r="A27102"/>
      <c r="B27102"/>
      <c r="C27102"/>
      <c r="D27102"/>
      <c r="E27102" s="148"/>
      <c r="F27102" s="148"/>
      <c r="G27102" s="149"/>
      <c r="H27102" s="148"/>
      <c r="I27102"/>
    </row>
    <row r="27103" spans="1:9" x14ac:dyDescent="0.25">
      <c r="A27103"/>
      <c r="B27103"/>
      <c r="C27103"/>
      <c r="D27103"/>
      <c r="E27103" s="148"/>
      <c r="F27103" s="148"/>
      <c r="G27103" s="149"/>
      <c r="H27103" s="148"/>
      <c r="I27103"/>
    </row>
    <row r="27104" spans="1:9" x14ac:dyDescent="0.25">
      <c r="A27104"/>
      <c r="B27104"/>
      <c r="C27104"/>
      <c r="D27104"/>
      <c r="E27104" s="148"/>
      <c r="F27104" s="148"/>
      <c r="G27104" s="149"/>
      <c r="H27104" s="148"/>
      <c r="I27104"/>
    </row>
    <row r="27105" spans="1:9" x14ac:dyDescent="0.25">
      <c r="A27105"/>
      <c r="B27105"/>
      <c r="C27105"/>
      <c r="D27105"/>
      <c r="E27105" s="148"/>
      <c r="F27105" s="148"/>
      <c r="G27105" s="149"/>
      <c r="H27105" s="148"/>
      <c r="I27105"/>
    </row>
    <row r="27106" spans="1:9" x14ac:dyDescent="0.25">
      <c r="A27106"/>
      <c r="B27106"/>
      <c r="C27106"/>
      <c r="D27106"/>
      <c r="E27106" s="148"/>
      <c r="F27106" s="148"/>
      <c r="G27106" s="149"/>
      <c r="H27106" s="148"/>
      <c r="I27106"/>
    </row>
    <row r="27107" spans="1:9" x14ac:dyDescent="0.25">
      <c r="A27107"/>
      <c r="B27107"/>
      <c r="C27107"/>
      <c r="D27107"/>
      <c r="E27107" s="148"/>
      <c r="F27107" s="148"/>
      <c r="G27107" s="149"/>
      <c r="H27107" s="148"/>
      <c r="I27107"/>
    </row>
    <row r="27108" spans="1:9" x14ac:dyDescent="0.25">
      <c r="A27108"/>
      <c r="B27108"/>
      <c r="C27108"/>
      <c r="D27108"/>
      <c r="E27108" s="148"/>
      <c r="F27108" s="148"/>
      <c r="G27108" s="149"/>
      <c r="H27108" s="148"/>
      <c r="I27108"/>
    </row>
    <row r="27109" spans="1:9" x14ac:dyDescent="0.25">
      <c r="A27109"/>
      <c r="B27109"/>
      <c r="C27109"/>
      <c r="D27109"/>
      <c r="E27109" s="148"/>
      <c r="F27109" s="148"/>
      <c r="G27109" s="149"/>
      <c r="H27109" s="148"/>
      <c r="I27109"/>
    </row>
    <row r="27110" spans="1:9" x14ac:dyDescent="0.25">
      <c r="A27110"/>
      <c r="B27110"/>
      <c r="C27110"/>
      <c r="D27110"/>
      <c r="E27110" s="148"/>
      <c r="F27110" s="148"/>
      <c r="G27110" s="149"/>
      <c r="H27110" s="148"/>
      <c r="I27110"/>
    </row>
    <row r="27111" spans="1:9" x14ac:dyDescent="0.25">
      <c r="A27111"/>
      <c r="B27111"/>
      <c r="C27111"/>
      <c r="D27111"/>
      <c r="E27111" s="148"/>
      <c r="F27111" s="148"/>
      <c r="G27111" s="149"/>
      <c r="H27111" s="148"/>
      <c r="I27111"/>
    </row>
    <row r="27112" spans="1:9" x14ac:dyDescent="0.25">
      <c r="A27112"/>
      <c r="B27112"/>
      <c r="C27112"/>
      <c r="D27112"/>
      <c r="E27112" s="148"/>
      <c r="F27112" s="148"/>
      <c r="G27112" s="149"/>
      <c r="H27112" s="148"/>
      <c r="I27112"/>
    </row>
    <row r="27113" spans="1:9" x14ac:dyDescent="0.25">
      <c r="A27113"/>
      <c r="B27113"/>
      <c r="C27113"/>
      <c r="D27113"/>
      <c r="E27113" s="148"/>
      <c r="F27113" s="148"/>
      <c r="G27113" s="149"/>
      <c r="H27113" s="148"/>
      <c r="I27113"/>
    </row>
    <row r="27114" spans="1:9" x14ac:dyDescent="0.25">
      <c r="A27114"/>
      <c r="B27114"/>
      <c r="C27114"/>
      <c r="D27114"/>
      <c r="E27114" s="148"/>
      <c r="F27114" s="148"/>
      <c r="G27114" s="149"/>
      <c r="H27114" s="148"/>
      <c r="I27114"/>
    </row>
    <row r="27115" spans="1:9" x14ac:dyDescent="0.25">
      <c r="A27115"/>
      <c r="B27115"/>
      <c r="C27115"/>
      <c r="D27115"/>
      <c r="E27115" s="148"/>
      <c r="F27115" s="148"/>
      <c r="G27115" s="149"/>
      <c r="H27115" s="148"/>
      <c r="I27115"/>
    </row>
    <row r="27116" spans="1:9" x14ac:dyDescent="0.25">
      <c r="A27116"/>
      <c r="B27116"/>
      <c r="C27116"/>
      <c r="D27116"/>
      <c r="E27116" s="148"/>
      <c r="F27116" s="148"/>
      <c r="G27116" s="149"/>
      <c r="H27116" s="148"/>
      <c r="I27116"/>
    </row>
    <row r="27117" spans="1:9" x14ac:dyDescent="0.25">
      <c r="A27117"/>
      <c r="B27117"/>
      <c r="C27117"/>
      <c r="D27117"/>
      <c r="E27117" s="148"/>
      <c r="F27117" s="148"/>
      <c r="G27117" s="149"/>
      <c r="H27117" s="148"/>
      <c r="I27117"/>
    </row>
    <row r="27118" spans="1:9" x14ac:dyDescent="0.25">
      <c r="A27118"/>
      <c r="B27118"/>
      <c r="C27118"/>
      <c r="D27118"/>
      <c r="E27118" s="148"/>
      <c r="F27118" s="148"/>
      <c r="G27118" s="149"/>
      <c r="H27118" s="148"/>
      <c r="I27118"/>
    </row>
    <row r="27119" spans="1:9" x14ac:dyDescent="0.25">
      <c r="A27119"/>
      <c r="B27119"/>
      <c r="C27119"/>
      <c r="D27119"/>
      <c r="E27119" s="148"/>
      <c r="F27119" s="148"/>
      <c r="G27119" s="149"/>
      <c r="H27119" s="148"/>
      <c r="I27119"/>
    </row>
    <row r="27120" spans="1:9" x14ac:dyDescent="0.25">
      <c r="A27120"/>
      <c r="B27120"/>
      <c r="C27120"/>
      <c r="D27120"/>
      <c r="E27120" s="148"/>
      <c r="F27120" s="148"/>
      <c r="G27120" s="149"/>
      <c r="H27120" s="148"/>
      <c r="I27120"/>
    </row>
    <row r="27121" spans="1:9" x14ac:dyDescent="0.25">
      <c r="A27121"/>
      <c r="B27121"/>
      <c r="C27121"/>
      <c r="D27121"/>
      <c r="E27121" s="148"/>
      <c r="F27121" s="148"/>
      <c r="G27121" s="149"/>
      <c r="H27121" s="148"/>
      <c r="I27121"/>
    </row>
    <row r="27122" spans="1:9" x14ac:dyDescent="0.25">
      <c r="A27122"/>
      <c r="B27122"/>
      <c r="C27122"/>
      <c r="D27122"/>
      <c r="E27122" s="148"/>
      <c r="F27122" s="148"/>
      <c r="G27122" s="149"/>
      <c r="H27122" s="148"/>
      <c r="I27122"/>
    </row>
    <row r="27123" spans="1:9" x14ac:dyDescent="0.25">
      <c r="A27123"/>
      <c r="B27123"/>
      <c r="C27123"/>
      <c r="D27123"/>
      <c r="E27123" s="148"/>
      <c r="F27123" s="148"/>
      <c r="G27123" s="149"/>
      <c r="H27123" s="148"/>
      <c r="I27123"/>
    </row>
    <row r="27124" spans="1:9" x14ac:dyDescent="0.25">
      <c r="A27124"/>
      <c r="B27124"/>
      <c r="C27124"/>
      <c r="D27124"/>
      <c r="E27124" s="148"/>
      <c r="F27124" s="148"/>
      <c r="G27124" s="149"/>
      <c r="H27124" s="148"/>
      <c r="I27124"/>
    </row>
    <row r="27125" spans="1:9" x14ac:dyDescent="0.25">
      <c r="A27125"/>
      <c r="B27125"/>
      <c r="C27125"/>
      <c r="D27125"/>
      <c r="E27125" s="148"/>
      <c r="F27125" s="148"/>
      <c r="G27125" s="149"/>
      <c r="H27125" s="148"/>
      <c r="I27125"/>
    </row>
    <row r="27126" spans="1:9" x14ac:dyDescent="0.25">
      <c r="A27126"/>
      <c r="B27126"/>
      <c r="C27126"/>
      <c r="D27126"/>
      <c r="E27126" s="148"/>
      <c r="F27126" s="148"/>
      <c r="G27126" s="149"/>
      <c r="H27126" s="148"/>
      <c r="I27126"/>
    </row>
    <row r="27127" spans="1:9" x14ac:dyDescent="0.25">
      <c r="A27127"/>
      <c r="B27127"/>
      <c r="C27127"/>
      <c r="D27127"/>
      <c r="E27127" s="148"/>
      <c r="F27127" s="148"/>
      <c r="G27127" s="149"/>
      <c r="H27127" s="148"/>
      <c r="I27127"/>
    </row>
    <row r="27128" spans="1:9" x14ac:dyDescent="0.25">
      <c r="A27128"/>
      <c r="B27128"/>
      <c r="C27128"/>
      <c r="D27128"/>
      <c r="E27128" s="148"/>
      <c r="F27128" s="148"/>
      <c r="G27128" s="149"/>
      <c r="H27128" s="148"/>
      <c r="I27128"/>
    </row>
    <row r="27129" spans="1:9" x14ac:dyDescent="0.25">
      <c r="A27129"/>
      <c r="B27129"/>
      <c r="C27129"/>
      <c r="D27129"/>
      <c r="E27129" s="148"/>
      <c r="F27129" s="148"/>
      <c r="G27129" s="149"/>
      <c r="H27129" s="148"/>
      <c r="I27129"/>
    </row>
    <row r="27130" spans="1:9" x14ac:dyDescent="0.25">
      <c r="A27130"/>
      <c r="B27130"/>
      <c r="C27130"/>
      <c r="D27130"/>
      <c r="E27130" s="148"/>
      <c r="F27130" s="148"/>
      <c r="G27130" s="149"/>
      <c r="H27130" s="148"/>
      <c r="I27130"/>
    </row>
    <row r="27131" spans="1:9" x14ac:dyDescent="0.25">
      <c r="A27131"/>
      <c r="B27131"/>
      <c r="C27131"/>
      <c r="D27131"/>
      <c r="E27131" s="148"/>
      <c r="F27131" s="148"/>
      <c r="G27131" s="149"/>
      <c r="H27131" s="148"/>
      <c r="I27131"/>
    </row>
    <row r="27132" spans="1:9" x14ac:dyDescent="0.25">
      <c r="A27132"/>
      <c r="B27132"/>
      <c r="C27132"/>
      <c r="D27132"/>
      <c r="E27132" s="148"/>
      <c r="F27132" s="148"/>
      <c r="G27132" s="149"/>
      <c r="H27132" s="148"/>
      <c r="I27132"/>
    </row>
    <row r="27133" spans="1:9" x14ac:dyDescent="0.25">
      <c r="A27133"/>
      <c r="B27133"/>
      <c r="C27133"/>
      <c r="D27133"/>
      <c r="E27133" s="148"/>
      <c r="F27133" s="148"/>
      <c r="G27133" s="149"/>
      <c r="H27133" s="148"/>
      <c r="I27133"/>
    </row>
    <row r="27134" spans="1:9" x14ac:dyDescent="0.25">
      <c r="A27134"/>
      <c r="B27134"/>
      <c r="C27134"/>
      <c r="D27134"/>
      <c r="E27134" s="148"/>
      <c r="F27134" s="148"/>
      <c r="G27134" s="149"/>
      <c r="H27134" s="148"/>
      <c r="I27134"/>
    </row>
    <row r="27135" spans="1:9" x14ac:dyDescent="0.25">
      <c r="A27135"/>
      <c r="B27135"/>
      <c r="C27135"/>
      <c r="D27135"/>
      <c r="E27135" s="148"/>
      <c r="F27135" s="148"/>
      <c r="G27135" s="149"/>
      <c r="H27135" s="148"/>
      <c r="I27135"/>
    </row>
    <row r="27136" spans="1:9" x14ac:dyDescent="0.25">
      <c r="A27136"/>
      <c r="B27136"/>
      <c r="C27136"/>
      <c r="D27136"/>
      <c r="E27136" s="148"/>
      <c r="F27136" s="148"/>
      <c r="G27136" s="149"/>
      <c r="H27136" s="148"/>
      <c r="I27136"/>
    </row>
    <row r="27137" spans="1:9" x14ac:dyDescent="0.25">
      <c r="A27137"/>
      <c r="B27137"/>
      <c r="C27137"/>
      <c r="D27137"/>
      <c r="E27137" s="148"/>
      <c r="F27137" s="148"/>
      <c r="G27137" s="149"/>
      <c r="H27137" s="148"/>
      <c r="I27137"/>
    </row>
    <row r="27138" spans="1:9" x14ac:dyDescent="0.25">
      <c r="A27138"/>
      <c r="B27138"/>
      <c r="C27138"/>
      <c r="D27138"/>
      <c r="E27138" s="148"/>
      <c r="F27138" s="148"/>
      <c r="G27138" s="149"/>
      <c r="H27138" s="148"/>
      <c r="I27138"/>
    </row>
    <row r="27139" spans="1:9" x14ac:dyDescent="0.25">
      <c r="A27139"/>
      <c r="B27139"/>
      <c r="C27139"/>
      <c r="D27139"/>
      <c r="E27139" s="148"/>
      <c r="F27139" s="148"/>
      <c r="G27139" s="149"/>
      <c r="H27139" s="148"/>
      <c r="I27139"/>
    </row>
    <row r="27140" spans="1:9" x14ac:dyDescent="0.25">
      <c r="A27140"/>
      <c r="B27140"/>
      <c r="C27140"/>
      <c r="D27140"/>
      <c r="E27140" s="148"/>
      <c r="F27140" s="148"/>
      <c r="G27140" s="149"/>
      <c r="H27140" s="148"/>
      <c r="I27140"/>
    </row>
    <row r="27141" spans="1:9" x14ac:dyDescent="0.25">
      <c r="A27141"/>
      <c r="B27141"/>
      <c r="C27141"/>
      <c r="D27141"/>
      <c r="E27141" s="148"/>
      <c r="F27141" s="148"/>
      <c r="G27141" s="149"/>
      <c r="H27141" s="148"/>
      <c r="I27141"/>
    </row>
    <row r="27142" spans="1:9" x14ac:dyDescent="0.25">
      <c r="A27142"/>
      <c r="B27142"/>
      <c r="C27142"/>
      <c r="D27142"/>
      <c r="E27142" s="148"/>
      <c r="F27142" s="148"/>
      <c r="G27142" s="149"/>
      <c r="H27142" s="148"/>
      <c r="I27142"/>
    </row>
    <row r="27143" spans="1:9" x14ac:dyDescent="0.25">
      <c r="A27143"/>
      <c r="B27143"/>
      <c r="C27143"/>
      <c r="D27143"/>
      <c r="E27143" s="148"/>
      <c r="F27143" s="148"/>
      <c r="G27143" s="149"/>
      <c r="H27143" s="148"/>
      <c r="I27143"/>
    </row>
    <row r="27144" spans="1:9" x14ac:dyDescent="0.25">
      <c r="A27144"/>
      <c r="B27144"/>
      <c r="C27144"/>
      <c r="D27144"/>
      <c r="E27144" s="148"/>
      <c r="F27144" s="148"/>
      <c r="G27144" s="149"/>
      <c r="H27144" s="148"/>
      <c r="I27144"/>
    </row>
    <row r="27145" spans="1:9" x14ac:dyDescent="0.25">
      <c r="A27145"/>
      <c r="B27145"/>
      <c r="C27145"/>
      <c r="D27145"/>
      <c r="E27145" s="148"/>
      <c r="F27145" s="148"/>
      <c r="G27145" s="149"/>
      <c r="H27145" s="148"/>
      <c r="I27145"/>
    </row>
    <row r="27146" spans="1:9" x14ac:dyDescent="0.25">
      <c r="A27146"/>
      <c r="B27146"/>
      <c r="C27146"/>
      <c r="D27146"/>
      <c r="E27146" s="148"/>
      <c r="F27146" s="148"/>
      <c r="G27146" s="149"/>
      <c r="H27146" s="148"/>
      <c r="I27146"/>
    </row>
    <row r="27147" spans="1:9" x14ac:dyDescent="0.25">
      <c r="A27147"/>
      <c r="B27147"/>
      <c r="C27147"/>
      <c r="D27147"/>
      <c r="E27147" s="148"/>
      <c r="F27147" s="148"/>
      <c r="G27147" s="149"/>
      <c r="H27147" s="148"/>
      <c r="I27147"/>
    </row>
    <row r="27148" spans="1:9" x14ac:dyDescent="0.25">
      <c r="A27148"/>
      <c r="B27148"/>
      <c r="C27148"/>
      <c r="D27148"/>
      <c r="E27148" s="148"/>
      <c r="F27148" s="148"/>
      <c r="G27148" s="149"/>
      <c r="H27148" s="148"/>
      <c r="I27148"/>
    </row>
    <row r="27149" spans="1:9" x14ac:dyDescent="0.25">
      <c r="A27149"/>
      <c r="B27149"/>
      <c r="C27149"/>
      <c r="D27149"/>
      <c r="E27149" s="148"/>
      <c r="F27149" s="148"/>
      <c r="G27149" s="149"/>
      <c r="H27149" s="148"/>
      <c r="I27149"/>
    </row>
    <row r="27150" spans="1:9" x14ac:dyDescent="0.25">
      <c r="A27150"/>
      <c r="B27150"/>
      <c r="C27150"/>
      <c r="D27150"/>
      <c r="E27150" s="148"/>
      <c r="F27150" s="148"/>
      <c r="G27150" s="149"/>
      <c r="H27150" s="148"/>
      <c r="I27150"/>
    </row>
    <row r="27151" spans="1:9" x14ac:dyDescent="0.25">
      <c r="A27151"/>
      <c r="B27151"/>
      <c r="C27151"/>
      <c r="D27151"/>
      <c r="E27151" s="148"/>
      <c r="F27151" s="148"/>
      <c r="G27151" s="149"/>
      <c r="H27151" s="148"/>
      <c r="I27151"/>
    </row>
    <row r="27152" spans="1:9" x14ac:dyDescent="0.25">
      <c r="A27152"/>
      <c r="B27152"/>
      <c r="C27152"/>
      <c r="D27152"/>
      <c r="E27152" s="148"/>
      <c r="F27152" s="148"/>
      <c r="G27152" s="149"/>
      <c r="H27152" s="148"/>
      <c r="I27152"/>
    </row>
    <row r="27153" spans="1:9" x14ac:dyDescent="0.25">
      <c r="A27153"/>
      <c r="B27153"/>
      <c r="C27153"/>
      <c r="D27153"/>
      <c r="E27153" s="148"/>
      <c r="F27153" s="148"/>
      <c r="G27153" s="149"/>
      <c r="H27153" s="148"/>
      <c r="I27153"/>
    </row>
    <row r="27154" spans="1:9" x14ac:dyDescent="0.25">
      <c r="A27154"/>
      <c r="B27154"/>
      <c r="C27154"/>
      <c r="D27154"/>
      <c r="E27154" s="148"/>
      <c r="F27154" s="148"/>
      <c r="G27154" s="149"/>
      <c r="H27154" s="148"/>
      <c r="I27154"/>
    </row>
    <row r="27155" spans="1:9" x14ac:dyDescent="0.25">
      <c r="A27155"/>
      <c r="B27155"/>
      <c r="C27155"/>
      <c r="D27155"/>
      <c r="E27155" s="148"/>
      <c r="F27155" s="148"/>
      <c r="G27155" s="149"/>
      <c r="H27155" s="148"/>
      <c r="I27155"/>
    </row>
    <row r="27156" spans="1:9" x14ac:dyDescent="0.25">
      <c r="A27156"/>
      <c r="B27156"/>
      <c r="C27156"/>
      <c r="D27156"/>
      <c r="E27156" s="148"/>
      <c r="F27156" s="148"/>
      <c r="G27156" s="149"/>
      <c r="H27156" s="148"/>
      <c r="I27156"/>
    </row>
    <row r="27157" spans="1:9" x14ac:dyDescent="0.25">
      <c r="A27157"/>
      <c r="B27157"/>
      <c r="C27157"/>
      <c r="D27157"/>
      <c r="E27157" s="148"/>
      <c r="F27157" s="148"/>
      <c r="G27157" s="149"/>
      <c r="H27157" s="148"/>
      <c r="I27157"/>
    </row>
    <row r="27158" spans="1:9" x14ac:dyDescent="0.25">
      <c r="A27158"/>
      <c r="B27158"/>
      <c r="C27158"/>
      <c r="D27158"/>
      <c r="E27158" s="148"/>
      <c r="F27158" s="148"/>
      <c r="G27158" s="149"/>
      <c r="H27158" s="148"/>
      <c r="I27158"/>
    </row>
    <row r="27159" spans="1:9" x14ac:dyDescent="0.25">
      <c r="A27159"/>
      <c r="B27159"/>
      <c r="C27159"/>
      <c r="D27159"/>
      <c r="E27159" s="148"/>
      <c r="F27159" s="148"/>
      <c r="G27159" s="149"/>
      <c r="H27159" s="148"/>
      <c r="I27159"/>
    </row>
    <row r="27160" spans="1:9" x14ac:dyDescent="0.25">
      <c r="A27160"/>
      <c r="B27160"/>
      <c r="C27160"/>
      <c r="D27160"/>
      <c r="E27160" s="148"/>
      <c r="F27160" s="148"/>
      <c r="G27160" s="149"/>
      <c r="H27160" s="148"/>
      <c r="I27160"/>
    </row>
    <row r="27161" spans="1:9" x14ac:dyDescent="0.25">
      <c r="A27161"/>
      <c r="B27161"/>
      <c r="C27161"/>
      <c r="D27161"/>
      <c r="E27161" s="148"/>
      <c r="F27161" s="148"/>
      <c r="G27161" s="149"/>
      <c r="H27161" s="148"/>
      <c r="I27161"/>
    </row>
    <row r="27162" spans="1:9" x14ac:dyDescent="0.25">
      <c r="A27162"/>
      <c r="B27162"/>
      <c r="C27162"/>
      <c r="D27162"/>
      <c r="E27162" s="148"/>
      <c r="F27162" s="148"/>
      <c r="G27162" s="149"/>
      <c r="H27162" s="148"/>
      <c r="I27162"/>
    </row>
    <row r="27163" spans="1:9" x14ac:dyDescent="0.25">
      <c r="A27163"/>
      <c r="B27163"/>
      <c r="C27163"/>
      <c r="D27163"/>
      <c r="E27163" s="148"/>
      <c r="F27163" s="148"/>
      <c r="G27163" s="149"/>
      <c r="H27163" s="148"/>
      <c r="I27163"/>
    </row>
    <row r="27164" spans="1:9" x14ac:dyDescent="0.25">
      <c r="A27164"/>
      <c r="B27164"/>
      <c r="C27164"/>
      <c r="D27164"/>
      <c r="E27164" s="148"/>
      <c r="F27164" s="148"/>
      <c r="G27164" s="149"/>
      <c r="H27164" s="148"/>
      <c r="I27164"/>
    </row>
    <row r="27165" spans="1:9" x14ac:dyDescent="0.25">
      <c r="A27165"/>
      <c r="B27165"/>
      <c r="C27165"/>
      <c r="D27165"/>
      <c r="E27165" s="148"/>
      <c r="F27165" s="148"/>
      <c r="G27165" s="149"/>
      <c r="H27165" s="148"/>
      <c r="I27165"/>
    </row>
    <row r="27166" spans="1:9" x14ac:dyDescent="0.25">
      <c r="A27166"/>
      <c r="B27166"/>
      <c r="C27166"/>
      <c r="D27166"/>
      <c r="E27166" s="148"/>
      <c r="F27166" s="148"/>
      <c r="G27166" s="149"/>
      <c r="H27166" s="148"/>
      <c r="I27166"/>
    </row>
    <row r="27167" spans="1:9" x14ac:dyDescent="0.25">
      <c r="A27167"/>
      <c r="B27167"/>
      <c r="C27167"/>
      <c r="D27167"/>
      <c r="E27167" s="148"/>
      <c r="F27167" s="148"/>
      <c r="G27167" s="149"/>
      <c r="H27167" s="148"/>
      <c r="I27167"/>
    </row>
    <row r="27168" spans="1:9" x14ac:dyDescent="0.25">
      <c r="A27168"/>
      <c r="B27168"/>
      <c r="C27168"/>
      <c r="D27168"/>
      <c r="E27168" s="148"/>
      <c r="F27168" s="148"/>
      <c r="G27168" s="149"/>
      <c r="H27168" s="148"/>
      <c r="I27168"/>
    </row>
    <row r="27169" spans="1:9" x14ac:dyDescent="0.25">
      <c r="A27169"/>
      <c r="B27169"/>
      <c r="C27169"/>
      <c r="D27169"/>
      <c r="E27169" s="148"/>
      <c r="F27169" s="148"/>
      <c r="G27169" s="149"/>
      <c r="H27169" s="148"/>
      <c r="I27169"/>
    </row>
    <row r="27170" spans="1:9" x14ac:dyDescent="0.25">
      <c r="A27170"/>
      <c r="B27170"/>
      <c r="C27170"/>
      <c r="D27170"/>
      <c r="E27170" s="148"/>
      <c r="F27170" s="148"/>
      <c r="G27170" s="149"/>
      <c r="H27170" s="148"/>
      <c r="I27170"/>
    </row>
    <row r="27171" spans="1:9" x14ac:dyDescent="0.25">
      <c r="A27171"/>
      <c r="B27171"/>
      <c r="C27171"/>
      <c r="D27171"/>
      <c r="E27171" s="148"/>
      <c r="F27171" s="148"/>
      <c r="G27171" s="149"/>
      <c r="H27171" s="148"/>
      <c r="I27171"/>
    </row>
    <row r="27172" spans="1:9" x14ac:dyDescent="0.25">
      <c r="A27172"/>
      <c r="B27172"/>
      <c r="C27172"/>
      <c r="D27172"/>
      <c r="E27172" s="148"/>
      <c r="F27172" s="148"/>
      <c r="G27172" s="149"/>
      <c r="H27172" s="148"/>
      <c r="I27172"/>
    </row>
    <row r="27173" spans="1:9" x14ac:dyDescent="0.25">
      <c r="A27173"/>
      <c r="B27173"/>
      <c r="C27173"/>
      <c r="D27173"/>
      <c r="E27173" s="148"/>
      <c r="F27173" s="148"/>
      <c r="G27173" s="149"/>
      <c r="H27173" s="148"/>
      <c r="I27173"/>
    </row>
    <row r="27174" spans="1:9" x14ac:dyDescent="0.25">
      <c r="A27174"/>
      <c r="B27174"/>
      <c r="C27174"/>
      <c r="D27174"/>
      <c r="E27174" s="148"/>
      <c r="F27174" s="148"/>
      <c r="G27174" s="149"/>
      <c r="H27174" s="148"/>
      <c r="I27174"/>
    </row>
    <row r="27175" spans="1:9" x14ac:dyDescent="0.25">
      <c r="A27175"/>
      <c r="B27175"/>
      <c r="C27175"/>
      <c r="D27175"/>
      <c r="E27175" s="148"/>
      <c r="F27175" s="148"/>
      <c r="G27175" s="149"/>
      <c r="H27175" s="148"/>
      <c r="I27175"/>
    </row>
    <row r="27176" spans="1:9" x14ac:dyDescent="0.25">
      <c r="A27176"/>
      <c r="B27176"/>
      <c r="C27176"/>
      <c r="D27176"/>
      <c r="E27176" s="148"/>
      <c r="F27176" s="148"/>
      <c r="G27176" s="149"/>
      <c r="H27176" s="148"/>
      <c r="I27176"/>
    </row>
    <row r="27177" spans="1:9" x14ac:dyDescent="0.25">
      <c r="A27177"/>
      <c r="B27177"/>
      <c r="C27177"/>
      <c r="D27177"/>
      <c r="E27177" s="148"/>
      <c r="F27177" s="148"/>
      <c r="G27177" s="149"/>
      <c r="H27177" s="148"/>
      <c r="I27177"/>
    </row>
    <row r="27178" spans="1:9" x14ac:dyDescent="0.25">
      <c r="A27178"/>
      <c r="B27178"/>
      <c r="C27178"/>
      <c r="D27178"/>
      <c r="E27178" s="148"/>
      <c r="F27178" s="148"/>
      <c r="G27178" s="149"/>
      <c r="H27178" s="148"/>
      <c r="I27178"/>
    </row>
    <row r="27179" spans="1:9" x14ac:dyDescent="0.25">
      <c r="A27179"/>
      <c r="B27179"/>
      <c r="C27179"/>
      <c r="D27179"/>
      <c r="E27179" s="148"/>
      <c r="F27179" s="148"/>
      <c r="G27179" s="149"/>
      <c r="H27179" s="148"/>
      <c r="I27179"/>
    </row>
    <row r="27180" spans="1:9" x14ac:dyDescent="0.25">
      <c r="A27180"/>
      <c r="B27180"/>
      <c r="C27180"/>
      <c r="D27180"/>
      <c r="E27180" s="148"/>
      <c r="F27180" s="148"/>
      <c r="G27180" s="149"/>
      <c r="H27180" s="148"/>
      <c r="I27180"/>
    </row>
    <row r="27181" spans="1:9" x14ac:dyDescent="0.25">
      <c r="A27181"/>
      <c r="B27181"/>
      <c r="C27181"/>
      <c r="D27181"/>
      <c r="E27181" s="148"/>
      <c r="F27181" s="148"/>
      <c r="G27181" s="149"/>
      <c r="H27181" s="148"/>
      <c r="I27181"/>
    </row>
    <row r="27182" spans="1:9" x14ac:dyDescent="0.25">
      <c r="A27182"/>
      <c r="B27182"/>
      <c r="C27182"/>
      <c r="D27182"/>
      <c r="E27182" s="148"/>
      <c r="F27182" s="148"/>
      <c r="G27182" s="149"/>
      <c r="H27182" s="148"/>
      <c r="I27182"/>
    </row>
    <row r="27183" spans="1:9" x14ac:dyDescent="0.25">
      <c r="A27183"/>
      <c r="B27183"/>
      <c r="C27183"/>
      <c r="D27183"/>
      <c r="E27183" s="148"/>
      <c r="F27183" s="148"/>
      <c r="G27183" s="149"/>
      <c r="H27183" s="148"/>
      <c r="I27183"/>
    </row>
    <row r="27184" spans="1:9" x14ac:dyDescent="0.25">
      <c r="A27184"/>
      <c r="B27184"/>
      <c r="C27184"/>
      <c r="D27184"/>
      <c r="E27184" s="148"/>
      <c r="F27184" s="148"/>
      <c r="G27184" s="149"/>
      <c r="H27184" s="148"/>
      <c r="I27184"/>
    </row>
    <row r="27185" spans="1:9" x14ac:dyDescent="0.25">
      <c r="A27185"/>
      <c r="B27185"/>
      <c r="C27185"/>
      <c r="D27185"/>
      <c r="E27185" s="148"/>
      <c r="F27185" s="148"/>
      <c r="G27185" s="149"/>
      <c r="H27185" s="148"/>
      <c r="I27185"/>
    </row>
    <row r="27186" spans="1:9" x14ac:dyDescent="0.25">
      <c r="A27186"/>
      <c r="B27186"/>
      <c r="C27186"/>
      <c r="D27186"/>
      <c r="E27186" s="148"/>
      <c r="F27186" s="148"/>
      <c r="G27186" s="149"/>
      <c r="H27186" s="148"/>
      <c r="I27186"/>
    </row>
    <row r="27187" spans="1:9" x14ac:dyDescent="0.25">
      <c r="A27187"/>
      <c r="B27187"/>
      <c r="C27187"/>
      <c r="D27187"/>
      <c r="E27187" s="148"/>
      <c r="F27187" s="148"/>
      <c r="G27187" s="149"/>
      <c r="H27187" s="148"/>
      <c r="I27187"/>
    </row>
    <row r="27188" spans="1:9" x14ac:dyDescent="0.25">
      <c r="A27188"/>
      <c r="B27188"/>
      <c r="C27188"/>
      <c r="D27188"/>
      <c r="E27188" s="148"/>
      <c r="F27188" s="148"/>
      <c r="G27188" s="149"/>
      <c r="H27188" s="148"/>
      <c r="I27188"/>
    </row>
    <row r="27189" spans="1:9" x14ac:dyDescent="0.25">
      <c r="A27189"/>
      <c r="B27189"/>
      <c r="C27189"/>
      <c r="D27189"/>
      <c r="E27189" s="148"/>
      <c r="F27189" s="148"/>
      <c r="G27189" s="149"/>
      <c r="H27189" s="148"/>
      <c r="I27189"/>
    </row>
    <row r="27190" spans="1:9" x14ac:dyDescent="0.25">
      <c r="A27190"/>
      <c r="B27190"/>
      <c r="C27190"/>
      <c r="D27190"/>
      <c r="E27190" s="148"/>
      <c r="F27190" s="148"/>
      <c r="G27190" s="149"/>
      <c r="H27190" s="148"/>
      <c r="I27190"/>
    </row>
    <row r="27191" spans="1:9" x14ac:dyDescent="0.25">
      <c r="A27191"/>
      <c r="B27191"/>
      <c r="C27191"/>
      <c r="D27191"/>
      <c r="E27191" s="148"/>
      <c r="F27191" s="148"/>
      <c r="G27191" s="149"/>
      <c r="H27191" s="148"/>
      <c r="I27191"/>
    </row>
    <row r="27192" spans="1:9" x14ac:dyDescent="0.25">
      <c r="A27192"/>
      <c r="B27192"/>
      <c r="C27192"/>
      <c r="D27192"/>
      <c r="E27192" s="148"/>
      <c r="F27192" s="148"/>
      <c r="G27192" s="149"/>
      <c r="H27192" s="148"/>
      <c r="I27192"/>
    </row>
    <row r="27193" spans="1:9" x14ac:dyDescent="0.25">
      <c r="A27193"/>
      <c r="B27193"/>
      <c r="C27193"/>
      <c r="D27193"/>
      <c r="E27193" s="148"/>
      <c r="F27193" s="148"/>
      <c r="G27193" s="149"/>
      <c r="H27193" s="148"/>
      <c r="I27193"/>
    </row>
    <row r="27194" spans="1:9" x14ac:dyDescent="0.25">
      <c r="A27194"/>
      <c r="B27194"/>
      <c r="C27194"/>
      <c r="D27194"/>
      <c r="E27194" s="148"/>
      <c r="F27194" s="148"/>
      <c r="G27194" s="149"/>
      <c r="H27194" s="148"/>
      <c r="I27194"/>
    </row>
    <row r="27195" spans="1:9" x14ac:dyDescent="0.25">
      <c r="A27195"/>
      <c r="B27195"/>
      <c r="C27195"/>
      <c r="D27195"/>
      <c r="E27195" s="148"/>
      <c r="F27195" s="148"/>
      <c r="G27195" s="149"/>
      <c r="H27195" s="148"/>
      <c r="I27195"/>
    </row>
    <row r="27196" spans="1:9" x14ac:dyDescent="0.25">
      <c r="A27196"/>
      <c r="B27196"/>
      <c r="C27196"/>
      <c r="D27196"/>
      <c r="E27196" s="148"/>
      <c r="F27196" s="148"/>
      <c r="G27196" s="149"/>
      <c r="H27196" s="148"/>
      <c r="I27196"/>
    </row>
    <row r="27197" spans="1:9" x14ac:dyDescent="0.25">
      <c r="A27197"/>
      <c r="B27197"/>
      <c r="C27197"/>
      <c r="D27197"/>
      <c r="E27197" s="148"/>
      <c r="F27197" s="148"/>
      <c r="G27197" s="149"/>
      <c r="H27197" s="148"/>
      <c r="I27197"/>
    </row>
    <row r="27198" spans="1:9" x14ac:dyDescent="0.25">
      <c r="A27198"/>
      <c r="B27198"/>
      <c r="C27198"/>
      <c r="D27198"/>
      <c r="E27198" s="148"/>
      <c r="F27198" s="148"/>
      <c r="G27198" s="149"/>
      <c r="H27198" s="148"/>
      <c r="I27198"/>
    </row>
    <row r="27199" spans="1:9" x14ac:dyDescent="0.25">
      <c r="A27199"/>
      <c r="B27199"/>
      <c r="C27199"/>
      <c r="D27199"/>
      <c r="E27199" s="148"/>
      <c r="F27199" s="148"/>
      <c r="G27199" s="149"/>
      <c r="H27199" s="148"/>
      <c r="I27199"/>
    </row>
    <row r="27200" spans="1:9" x14ac:dyDescent="0.25">
      <c r="A27200"/>
      <c r="B27200"/>
      <c r="C27200"/>
      <c r="D27200"/>
      <c r="E27200" s="148"/>
      <c r="F27200" s="148"/>
      <c r="G27200" s="149"/>
      <c r="H27200" s="148"/>
      <c r="I27200"/>
    </row>
    <row r="27201" spans="1:9" x14ac:dyDescent="0.25">
      <c r="A27201"/>
      <c r="B27201"/>
      <c r="C27201"/>
      <c r="D27201"/>
      <c r="E27201" s="148"/>
      <c r="F27201" s="148"/>
      <c r="G27201" s="149"/>
      <c r="H27201" s="148"/>
      <c r="I27201"/>
    </row>
    <row r="27202" spans="1:9" x14ac:dyDescent="0.25">
      <c r="A27202"/>
      <c r="B27202"/>
      <c r="C27202"/>
      <c r="D27202"/>
      <c r="E27202" s="148"/>
      <c r="F27202" s="148"/>
      <c r="G27202" s="149"/>
      <c r="H27202" s="148"/>
      <c r="I27202"/>
    </row>
    <row r="27203" spans="1:9" x14ac:dyDescent="0.25">
      <c r="A27203"/>
      <c r="B27203"/>
      <c r="C27203"/>
      <c r="D27203"/>
      <c r="E27203" s="148"/>
      <c r="F27203" s="148"/>
      <c r="G27203" s="149"/>
      <c r="H27203" s="148"/>
      <c r="I27203"/>
    </row>
    <row r="27204" spans="1:9" x14ac:dyDescent="0.25">
      <c r="A27204"/>
      <c r="B27204"/>
      <c r="C27204"/>
      <c r="D27204"/>
      <c r="E27204" s="148"/>
      <c r="F27204" s="148"/>
      <c r="G27204" s="149"/>
      <c r="H27204" s="148"/>
      <c r="I27204"/>
    </row>
    <row r="27205" spans="1:9" x14ac:dyDescent="0.25">
      <c r="A27205"/>
      <c r="B27205"/>
      <c r="C27205"/>
      <c r="D27205"/>
      <c r="E27205" s="148"/>
      <c r="F27205" s="148"/>
      <c r="G27205" s="149"/>
      <c r="H27205" s="148"/>
      <c r="I27205"/>
    </row>
    <row r="27206" spans="1:9" x14ac:dyDescent="0.25">
      <c r="A27206"/>
      <c r="B27206"/>
      <c r="C27206"/>
      <c r="D27206"/>
      <c r="E27206" s="148"/>
      <c r="F27206" s="148"/>
      <c r="G27206" s="149"/>
      <c r="H27206" s="148"/>
      <c r="I27206"/>
    </row>
    <row r="27207" spans="1:9" x14ac:dyDescent="0.25">
      <c r="A27207"/>
      <c r="B27207"/>
      <c r="C27207"/>
      <c r="D27207"/>
      <c r="E27207" s="148"/>
      <c r="F27207" s="148"/>
      <c r="G27207" s="149"/>
      <c r="H27207" s="148"/>
      <c r="I27207"/>
    </row>
    <row r="27208" spans="1:9" x14ac:dyDescent="0.25">
      <c r="A27208"/>
      <c r="B27208"/>
      <c r="C27208"/>
      <c r="D27208"/>
      <c r="E27208" s="148"/>
      <c r="F27208" s="148"/>
      <c r="G27208" s="149"/>
      <c r="H27208" s="148"/>
      <c r="I27208"/>
    </row>
    <row r="27209" spans="1:9" x14ac:dyDescent="0.25">
      <c r="A27209"/>
      <c r="B27209"/>
      <c r="C27209"/>
      <c r="D27209"/>
      <c r="E27209" s="148"/>
      <c r="F27209" s="148"/>
      <c r="G27209" s="149"/>
      <c r="H27209" s="148"/>
      <c r="I27209"/>
    </row>
    <row r="27210" spans="1:9" x14ac:dyDescent="0.25">
      <c r="A27210"/>
      <c r="B27210"/>
      <c r="C27210"/>
      <c r="D27210"/>
      <c r="E27210" s="148"/>
      <c r="F27210" s="148"/>
      <c r="G27210" s="149"/>
      <c r="H27210" s="148"/>
      <c r="I27210"/>
    </row>
    <row r="27211" spans="1:9" x14ac:dyDescent="0.25">
      <c r="A27211"/>
      <c r="B27211"/>
      <c r="C27211"/>
      <c r="D27211"/>
      <c r="E27211" s="148"/>
      <c r="F27211" s="148"/>
      <c r="G27211" s="149"/>
      <c r="H27211" s="148"/>
      <c r="I27211"/>
    </row>
    <row r="27212" spans="1:9" x14ac:dyDescent="0.25">
      <c r="A27212"/>
      <c r="B27212"/>
      <c r="C27212"/>
      <c r="D27212"/>
      <c r="E27212" s="148"/>
      <c r="F27212" s="148"/>
      <c r="G27212" s="149"/>
      <c r="H27212" s="148"/>
      <c r="I27212"/>
    </row>
    <row r="27213" spans="1:9" x14ac:dyDescent="0.25">
      <c r="A27213"/>
      <c r="B27213"/>
      <c r="C27213"/>
      <c r="D27213"/>
      <c r="E27213" s="148"/>
      <c r="F27213" s="148"/>
      <c r="G27213" s="149"/>
      <c r="H27213" s="148"/>
      <c r="I27213"/>
    </row>
    <row r="27214" spans="1:9" x14ac:dyDescent="0.25">
      <c r="A27214"/>
      <c r="B27214"/>
      <c r="C27214"/>
      <c r="D27214"/>
      <c r="E27214" s="148"/>
      <c r="F27214" s="148"/>
      <c r="G27214" s="149"/>
      <c r="H27214" s="148"/>
      <c r="I27214"/>
    </row>
    <row r="27215" spans="1:9" x14ac:dyDescent="0.25">
      <c r="A27215"/>
      <c r="B27215"/>
      <c r="C27215"/>
      <c r="D27215"/>
      <c r="E27215" s="148"/>
      <c r="F27215" s="148"/>
      <c r="G27215" s="149"/>
      <c r="H27215" s="148"/>
      <c r="I27215"/>
    </row>
    <row r="27216" spans="1:9" x14ac:dyDescent="0.25">
      <c r="A27216"/>
      <c r="B27216"/>
      <c r="C27216"/>
      <c r="D27216"/>
      <c r="E27216" s="148"/>
      <c r="F27216" s="148"/>
      <c r="G27216" s="149"/>
      <c r="H27216" s="148"/>
      <c r="I27216"/>
    </row>
    <row r="27217" spans="1:9" x14ac:dyDescent="0.25">
      <c r="A27217"/>
      <c r="B27217"/>
      <c r="C27217"/>
      <c r="D27217"/>
      <c r="E27217" s="148"/>
      <c r="F27217" s="148"/>
      <c r="G27217" s="149"/>
      <c r="H27217" s="148"/>
      <c r="I27217"/>
    </row>
    <row r="27218" spans="1:9" x14ac:dyDescent="0.25">
      <c r="A27218"/>
      <c r="B27218"/>
      <c r="C27218"/>
      <c r="D27218"/>
      <c r="E27218" s="148"/>
      <c r="F27218" s="148"/>
      <c r="G27218" s="149"/>
      <c r="H27218" s="148"/>
      <c r="I27218"/>
    </row>
    <row r="27219" spans="1:9" x14ac:dyDescent="0.25">
      <c r="A27219"/>
      <c r="B27219"/>
      <c r="C27219"/>
      <c r="D27219"/>
      <c r="E27219" s="148"/>
      <c r="F27219" s="148"/>
      <c r="G27219" s="149"/>
      <c r="H27219" s="148"/>
      <c r="I27219"/>
    </row>
    <row r="27220" spans="1:9" x14ac:dyDescent="0.25">
      <c r="A27220"/>
      <c r="B27220"/>
      <c r="C27220"/>
      <c r="D27220"/>
      <c r="E27220" s="148"/>
      <c r="F27220" s="148"/>
      <c r="G27220" s="149"/>
      <c r="H27220" s="148"/>
      <c r="I27220"/>
    </row>
    <row r="27221" spans="1:9" x14ac:dyDescent="0.25">
      <c r="A27221"/>
      <c r="B27221"/>
      <c r="C27221"/>
      <c r="D27221"/>
      <c r="E27221" s="148"/>
      <c r="F27221" s="148"/>
      <c r="G27221" s="149"/>
      <c r="H27221" s="148"/>
      <c r="I27221"/>
    </row>
    <row r="27222" spans="1:9" x14ac:dyDescent="0.25">
      <c r="A27222"/>
      <c r="B27222"/>
      <c r="C27222"/>
      <c r="D27222"/>
      <c r="E27222" s="148"/>
      <c r="F27222" s="148"/>
      <c r="G27222" s="149"/>
      <c r="H27222" s="148"/>
      <c r="I27222"/>
    </row>
    <row r="27223" spans="1:9" x14ac:dyDescent="0.25">
      <c r="A27223"/>
      <c r="B27223"/>
      <c r="C27223"/>
      <c r="D27223"/>
      <c r="E27223" s="148"/>
      <c r="F27223" s="148"/>
      <c r="G27223" s="149"/>
      <c r="H27223" s="148"/>
      <c r="I27223"/>
    </row>
    <row r="27224" spans="1:9" x14ac:dyDescent="0.25">
      <c r="A27224"/>
      <c r="B27224"/>
      <c r="C27224"/>
      <c r="D27224"/>
      <c r="E27224" s="148"/>
      <c r="F27224" s="148"/>
      <c r="G27224" s="149"/>
      <c r="H27224" s="148"/>
      <c r="I27224"/>
    </row>
    <row r="27225" spans="1:9" x14ac:dyDescent="0.25">
      <c r="A27225"/>
      <c r="B27225"/>
      <c r="C27225"/>
      <c r="D27225"/>
      <c r="E27225" s="148"/>
      <c r="F27225" s="148"/>
      <c r="G27225" s="149"/>
      <c r="H27225" s="148"/>
      <c r="I27225"/>
    </row>
    <row r="27226" spans="1:9" x14ac:dyDescent="0.25">
      <c r="A27226"/>
      <c r="B27226"/>
      <c r="C27226"/>
      <c r="D27226"/>
      <c r="E27226" s="148"/>
      <c r="F27226" s="148"/>
      <c r="G27226" s="149"/>
      <c r="H27226" s="148"/>
      <c r="I27226"/>
    </row>
    <row r="27227" spans="1:9" x14ac:dyDescent="0.25">
      <c r="A27227"/>
      <c r="B27227"/>
      <c r="C27227"/>
      <c r="D27227"/>
      <c r="E27227" s="148"/>
      <c r="F27227" s="148"/>
      <c r="G27227" s="149"/>
      <c r="H27227" s="148"/>
      <c r="I27227"/>
    </row>
    <row r="27228" spans="1:9" x14ac:dyDescent="0.25">
      <c r="A27228"/>
      <c r="B27228"/>
      <c r="C27228"/>
      <c r="D27228"/>
      <c r="E27228" s="148"/>
      <c r="F27228" s="148"/>
      <c r="G27228" s="149"/>
      <c r="H27228" s="148"/>
      <c r="I27228"/>
    </row>
    <row r="27229" spans="1:9" x14ac:dyDescent="0.25">
      <c r="A27229"/>
      <c r="B27229"/>
      <c r="C27229"/>
      <c r="D27229"/>
      <c r="E27229" s="148"/>
      <c r="F27229" s="148"/>
      <c r="G27229" s="149"/>
      <c r="H27229" s="148"/>
      <c r="I27229"/>
    </row>
    <row r="27230" spans="1:9" x14ac:dyDescent="0.25">
      <c r="A27230"/>
      <c r="B27230"/>
      <c r="C27230"/>
      <c r="D27230"/>
      <c r="E27230" s="148"/>
      <c r="F27230" s="148"/>
      <c r="G27230" s="149"/>
      <c r="H27230" s="148"/>
      <c r="I27230"/>
    </row>
    <row r="27231" spans="1:9" x14ac:dyDescent="0.25">
      <c r="A27231"/>
      <c r="B27231"/>
      <c r="C27231"/>
      <c r="D27231"/>
      <c r="E27231" s="148"/>
      <c r="F27231" s="148"/>
      <c r="G27231" s="149"/>
      <c r="H27231" s="148"/>
      <c r="I27231"/>
    </row>
    <row r="27232" spans="1:9" x14ac:dyDescent="0.25">
      <c r="A27232"/>
      <c r="B27232"/>
      <c r="C27232"/>
      <c r="D27232"/>
      <c r="E27232" s="148"/>
      <c r="F27232" s="148"/>
      <c r="G27232" s="149"/>
      <c r="H27232" s="148"/>
      <c r="I27232"/>
    </row>
    <row r="27233" spans="1:9" x14ac:dyDescent="0.25">
      <c r="A27233"/>
      <c r="B27233"/>
      <c r="C27233"/>
      <c r="D27233"/>
      <c r="E27233" s="148"/>
      <c r="F27233" s="148"/>
      <c r="G27233" s="149"/>
      <c r="H27233" s="148"/>
      <c r="I27233"/>
    </row>
    <row r="27234" spans="1:9" x14ac:dyDescent="0.25">
      <c r="A27234"/>
      <c r="B27234"/>
      <c r="C27234"/>
      <c r="D27234"/>
      <c r="E27234" s="148"/>
      <c r="F27234" s="148"/>
      <c r="G27234" s="149"/>
      <c r="H27234" s="148"/>
      <c r="I27234"/>
    </row>
    <row r="27235" spans="1:9" x14ac:dyDescent="0.25">
      <c r="A27235"/>
      <c r="B27235"/>
      <c r="C27235"/>
      <c r="D27235"/>
      <c r="E27235" s="148"/>
      <c r="F27235" s="148"/>
      <c r="G27235" s="149"/>
      <c r="H27235" s="148"/>
      <c r="I27235"/>
    </row>
    <row r="27236" spans="1:9" x14ac:dyDescent="0.25">
      <c r="A27236"/>
      <c r="B27236"/>
      <c r="C27236"/>
      <c r="D27236"/>
      <c r="E27236" s="148"/>
      <c r="F27236" s="148"/>
      <c r="G27236" s="149"/>
      <c r="H27236" s="148"/>
      <c r="I27236"/>
    </row>
    <row r="27237" spans="1:9" x14ac:dyDescent="0.25">
      <c r="A27237"/>
      <c r="B27237"/>
      <c r="C27237"/>
      <c r="D27237"/>
      <c r="E27237" s="148"/>
      <c r="F27237" s="148"/>
      <c r="G27237" s="149"/>
      <c r="H27237" s="148"/>
      <c r="I27237"/>
    </row>
    <row r="27238" spans="1:9" x14ac:dyDescent="0.25">
      <c r="A27238"/>
      <c r="B27238"/>
      <c r="C27238"/>
      <c r="D27238"/>
      <c r="E27238" s="148"/>
      <c r="F27238" s="148"/>
      <c r="G27238" s="149"/>
      <c r="H27238" s="148"/>
      <c r="I27238"/>
    </row>
    <row r="27239" spans="1:9" x14ac:dyDescent="0.25">
      <c r="A27239"/>
      <c r="B27239"/>
      <c r="C27239"/>
      <c r="D27239"/>
      <c r="E27239" s="148"/>
      <c r="F27239" s="148"/>
      <c r="G27239" s="149"/>
      <c r="H27239" s="148"/>
      <c r="I27239"/>
    </row>
    <row r="27240" spans="1:9" x14ac:dyDescent="0.25">
      <c r="A27240"/>
      <c r="B27240"/>
      <c r="C27240"/>
      <c r="D27240"/>
      <c r="E27240" s="148"/>
      <c r="F27240" s="148"/>
      <c r="G27240" s="149"/>
      <c r="H27240" s="148"/>
      <c r="I27240"/>
    </row>
    <row r="27241" spans="1:9" x14ac:dyDescent="0.25">
      <c r="A27241"/>
      <c r="B27241"/>
      <c r="C27241"/>
      <c r="D27241"/>
      <c r="E27241" s="148"/>
      <c r="F27241" s="148"/>
      <c r="G27241" s="149"/>
      <c r="H27241" s="148"/>
      <c r="I27241"/>
    </row>
    <row r="27242" spans="1:9" x14ac:dyDescent="0.25">
      <c r="A27242"/>
      <c r="B27242"/>
      <c r="C27242"/>
      <c r="D27242"/>
      <c r="E27242" s="148"/>
      <c r="F27242" s="148"/>
      <c r="G27242" s="149"/>
      <c r="H27242" s="148"/>
      <c r="I27242"/>
    </row>
    <row r="27243" spans="1:9" x14ac:dyDescent="0.25">
      <c r="A27243"/>
      <c r="B27243"/>
      <c r="C27243"/>
      <c r="D27243"/>
      <c r="E27243" s="148"/>
      <c r="F27243" s="148"/>
      <c r="G27243" s="149"/>
      <c r="H27243" s="148"/>
      <c r="I27243"/>
    </row>
    <row r="27244" spans="1:9" x14ac:dyDescent="0.25">
      <c r="A27244"/>
      <c r="B27244"/>
      <c r="C27244"/>
      <c r="D27244"/>
      <c r="E27244" s="148"/>
      <c r="F27244" s="148"/>
      <c r="G27244" s="149"/>
      <c r="H27244" s="148"/>
      <c r="I27244"/>
    </row>
    <row r="27245" spans="1:9" x14ac:dyDescent="0.25">
      <c r="A27245"/>
      <c r="B27245"/>
      <c r="C27245"/>
      <c r="D27245"/>
      <c r="E27245" s="148"/>
      <c r="F27245" s="148"/>
      <c r="G27245" s="149"/>
      <c r="H27245" s="148"/>
      <c r="I27245"/>
    </row>
    <row r="27246" spans="1:9" x14ac:dyDescent="0.25">
      <c r="A27246"/>
      <c r="B27246"/>
      <c r="C27246"/>
      <c r="D27246"/>
      <c r="E27246" s="148"/>
      <c r="F27246" s="148"/>
      <c r="G27246" s="149"/>
      <c r="H27246" s="148"/>
      <c r="I27246"/>
    </row>
    <row r="27247" spans="1:9" x14ac:dyDescent="0.25">
      <c r="A27247"/>
      <c r="B27247"/>
      <c r="C27247"/>
      <c r="D27247"/>
      <c r="E27247" s="148"/>
      <c r="F27247" s="148"/>
      <c r="G27247" s="149"/>
      <c r="H27247" s="148"/>
      <c r="I27247"/>
    </row>
    <row r="27248" spans="1:9" x14ac:dyDescent="0.25">
      <c r="A27248"/>
      <c r="B27248"/>
      <c r="C27248"/>
      <c r="D27248"/>
      <c r="E27248" s="148"/>
      <c r="F27248" s="148"/>
      <c r="G27248" s="149"/>
      <c r="H27248" s="148"/>
      <c r="I27248"/>
    </row>
    <row r="27249" spans="1:9" x14ac:dyDescent="0.25">
      <c r="A27249"/>
      <c r="B27249"/>
      <c r="C27249"/>
      <c r="D27249"/>
      <c r="E27249" s="148"/>
      <c r="F27249" s="148"/>
      <c r="G27249" s="149"/>
      <c r="H27249" s="148"/>
      <c r="I27249"/>
    </row>
    <row r="27250" spans="1:9" x14ac:dyDescent="0.25">
      <c r="A27250"/>
      <c r="B27250"/>
      <c r="C27250"/>
      <c r="D27250"/>
      <c r="E27250" s="148"/>
      <c r="F27250" s="148"/>
      <c r="G27250" s="149"/>
      <c r="H27250" s="148"/>
      <c r="I27250"/>
    </row>
    <row r="27251" spans="1:9" x14ac:dyDescent="0.25">
      <c r="A27251"/>
      <c r="B27251"/>
      <c r="C27251"/>
      <c r="D27251"/>
      <c r="E27251" s="148"/>
      <c r="F27251" s="148"/>
      <c r="G27251" s="149"/>
      <c r="H27251" s="148"/>
      <c r="I27251"/>
    </row>
    <row r="27252" spans="1:9" x14ac:dyDescent="0.25">
      <c r="A27252"/>
      <c r="B27252"/>
      <c r="C27252"/>
      <c r="D27252"/>
      <c r="E27252" s="148"/>
      <c r="F27252" s="148"/>
      <c r="G27252" s="149"/>
      <c r="H27252" s="148"/>
      <c r="I27252"/>
    </row>
    <row r="27253" spans="1:9" x14ac:dyDescent="0.25">
      <c r="A27253"/>
      <c r="B27253"/>
      <c r="C27253"/>
      <c r="D27253"/>
      <c r="E27253" s="148"/>
      <c r="F27253" s="148"/>
      <c r="G27253" s="149"/>
      <c r="H27253" s="148"/>
      <c r="I27253"/>
    </row>
    <row r="27254" spans="1:9" x14ac:dyDescent="0.25">
      <c r="A27254"/>
      <c r="B27254"/>
      <c r="C27254"/>
      <c r="D27254"/>
      <c r="E27254" s="148"/>
      <c r="F27254" s="148"/>
      <c r="G27254" s="149"/>
      <c r="H27254" s="148"/>
      <c r="I27254"/>
    </row>
    <row r="27255" spans="1:9" x14ac:dyDescent="0.25">
      <c r="A27255"/>
      <c r="B27255"/>
      <c r="C27255"/>
      <c r="D27255"/>
      <c r="E27255" s="148"/>
      <c r="F27255" s="148"/>
      <c r="G27255" s="149"/>
      <c r="H27255" s="148"/>
      <c r="I27255"/>
    </row>
    <row r="27256" spans="1:9" x14ac:dyDescent="0.25">
      <c r="A27256"/>
      <c r="B27256"/>
      <c r="C27256"/>
      <c r="D27256"/>
      <c r="E27256" s="148"/>
      <c r="F27256" s="148"/>
      <c r="G27256" s="149"/>
      <c r="H27256" s="148"/>
      <c r="I27256"/>
    </row>
    <row r="27257" spans="1:9" x14ac:dyDescent="0.25">
      <c r="A27257"/>
      <c r="B27257"/>
      <c r="C27257"/>
      <c r="D27257"/>
      <c r="E27257" s="148"/>
      <c r="F27257" s="148"/>
      <c r="G27257" s="149"/>
      <c r="H27257" s="148"/>
      <c r="I27257"/>
    </row>
    <row r="27258" spans="1:9" x14ac:dyDescent="0.25">
      <c r="A27258"/>
      <c r="B27258"/>
      <c r="C27258"/>
      <c r="D27258"/>
      <c r="E27258" s="148"/>
      <c r="F27258" s="148"/>
      <c r="G27258" s="149"/>
      <c r="H27258" s="148"/>
      <c r="I27258"/>
    </row>
    <row r="27259" spans="1:9" x14ac:dyDescent="0.25">
      <c r="A27259"/>
      <c r="B27259"/>
      <c r="C27259"/>
      <c r="D27259"/>
      <c r="E27259" s="148"/>
      <c r="F27259" s="148"/>
      <c r="G27259" s="149"/>
      <c r="H27259" s="148"/>
      <c r="I27259"/>
    </row>
    <row r="27260" spans="1:9" x14ac:dyDescent="0.25">
      <c r="A27260"/>
      <c r="B27260"/>
      <c r="C27260"/>
      <c r="D27260"/>
      <c r="E27260" s="148"/>
      <c r="F27260" s="148"/>
      <c r="G27260" s="149"/>
      <c r="H27260" s="148"/>
      <c r="I27260"/>
    </row>
    <row r="27261" spans="1:9" x14ac:dyDescent="0.25">
      <c r="A27261"/>
      <c r="B27261"/>
      <c r="C27261"/>
      <c r="D27261"/>
      <c r="E27261" s="148"/>
      <c r="F27261" s="148"/>
      <c r="G27261" s="149"/>
      <c r="H27261" s="148"/>
      <c r="I27261"/>
    </row>
    <row r="27262" spans="1:9" x14ac:dyDescent="0.25">
      <c r="A27262"/>
      <c r="B27262"/>
      <c r="C27262"/>
      <c r="D27262"/>
      <c r="E27262" s="148"/>
      <c r="F27262" s="148"/>
      <c r="G27262" s="149"/>
      <c r="H27262" s="148"/>
      <c r="I27262"/>
    </row>
    <row r="27263" spans="1:9" x14ac:dyDescent="0.25">
      <c r="A27263"/>
      <c r="B27263"/>
      <c r="C27263"/>
      <c r="D27263"/>
      <c r="E27263" s="148"/>
      <c r="F27263" s="148"/>
      <c r="G27263" s="149"/>
      <c r="H27263" s="148"/>
      <c r="I27263"/>
    </row>
    <row r="27264" spans="1:9" x14ac:dyDescent="0.25">
      <c r="A27264"/>
      <c r="B27264"/>
      <c r="C27264"/>
      <c r="D27264"/>
      <c r="E27264" s="148"/>
      <c r="F27264" s="148"/>
      <c r="G27264" s="149"/>
      <c r="H27264" s="148"/>
      <c r="I27264"/>
    </row>
    <row r="27265" spans="1:9" x14ac:dyDescent="0.25">
      <c r="A27265"/>
      <c r="B27265"/>
      <c r="C27265"/>
      <c r="D27265"/>
      <c r="E27265" s="148"/>
      <c r="F27265" s="148"/>
      <c r="G27265" s="149"/>
      <c r="H27265" s="148"/>
      <c r="I27265"/>
    </row>
    <row r="27266" spans="1:9" x14ac:dyDescent="0.25">
      <c r="A27266"/>
      <c r="B27266"/>
      <c r="C27266"/>
      <c r="D27266"/>
      <c r="E27266" s="148"/>
      <c r="F27266" s="148"/>
      <c r="G27266" s="149"/>
      <c r="H27266" s="148"/>
      <c r="I27266"/>
    </row>
    <row r="27267" spans="1:9" x14ac:dyDescent="0.25">
      <c r="A27267"/>
      <c r="B27267"/>
      <c r="C27267"/>
      <c r="D27267"/>
      <c r="E27267" s="148"/>
      <c r="F27267" s="148"/>
      <c r="G27267" s="149"/>
      <c r="H27267" s="148"/>
      <c r="I27267"/>
    </row>
    <row r="27268" spans="1:9" x14ac:dyDescent="0.25">
      <c r="A27268"/>
      <c r="B27268"/>
      <c r="C27268"/>
      <c r="D27268"/>
      <c r="E27268" s="148"/>
      <c r="F27268" s="148"/>
      <c r="G27268" s="149"/>
      <c r="H27268" s="148"/>
      <c r="I27268"/>
    </row>
    <row r="27269" spans="1:9" x14ac:dyDescent="0.25">
      <c r="A27269"/>
      <c r="B27269"/>
      <c r="C27269"/>
      <c r="D27269"/>
      <c r="E27269" s="148"/>
      <c r="F27269" s="148"/>
      <c r="G27269" s="149"/>
      <c r="H27269" s="148"/>
      <c r="I27269"/>
    </row>
    <row r="27270" spans="1:9" x14ac:dyDescent="0.25">
      <c r="A27270"/>
      <c r="B27270"/>
      <c r="C27270"/>
      <c r="D27270"/>
      <c r="E27270" s="148"/>
      <c r="F27270" s="148"/>
      <c r="G27270" s="149"/>
      <c r="H27270" s="148"/>
      <c r="I27270"/>
    </row>
    <row r="27271" spans="1:9" x14ac:dyDescent="0.25">
      <c r="A27271"/>
      <c r="B27271"/>
      <c r="C27271"/>
      <c r="D27271"/>
      <c r="E27271" s="148"/>
      <c r="F27271" s="148"/>
      <c r="G27271" s="149"/>
      <c r="H27271" s="148"/>
      <c r="I27271"/>
    </row>
    <row r="27272" spans="1:9" x14ac:dyDescent="0.25">
      <c r="A27272"/>
      <c r="B27272"/>
      <c r="C27272"/>
      <c r="D27272"/>
      <c r="E27272" s="148"/>
      <c r="F27272" s="148"/>
      <c r="G27272" s="149"/>
      <c r="H27272" s="148"/>
      <c r="I27272"/>
    </row>
    <row r="27273" spans="1:9" x14ac:dyDescent="0.25">
      <c r="A27273"/>
      <c r="B27273"/>
      <c r="C27273"/>
      <c r="D27273"/>
      <c r="E27273" s="148"/>
      <c r="F27273" s="148"/>
      <c r="G27273" s="149"/>
      <c r="H27273" s="148"/>
      <c r="I27273"/>
    </row>
    <row r="27274" spans="1:9" x14ac:dyDescent="0.25">
      <c r="A27274"/>
      <c r="B27274"/>
      <c r="C27274"/>
      <c r="D27274"/>
      <c r="E27274" s="148"/>
      <c r="F27274" s="148"/>
      <c r="G27274" s="149"/>
      <c r="H27274" s="148"/>
      <c r="I27274"/>
    </row>
    <row r="27275" spans="1:9" x14ac:dyDescent="0.25">
      <c r="A27275"/>
      <c r="B27275"/>
      <c r="C27275"/>
      <c r="D27275"/>
      <c r="E27275" s="148"/>
      <c r="F27275" s="148"/>
      <c r="G27275" s="149"/>
      <c r="H27275" s="148"/>
      <c r="I27275"/>
    </row>
    <row r="27276" spans="1:9" x14ac:dyDescent="0.25">
      <c r="A27276"/>
      <c r="B27276"/>
      <c r="C27276"/>
      <c r="D27276"/>
      <c r="E27276" s="148"/>
      <c r="F27276" s="148"/>
      <c r="G27276" s="149"/>
      <c r="H27276" s="148"/>
      <c r="I27276"/>
    </row>
    <row r="27277" spans="1:9" x14ac:dyDescent="0.25">
      <c r="A27277"/>
      <c r="B27277"/>
      <c r="C27277"/>
      <c r="D27277"/>
      <c r="E27277" s="148"/>
      <c r="F27277" s="148"/>
      <c r="G27277" s="149"/>
      <c r="H27277" s="148"/>
      <c r="I27277"/>
    </row>
    <row r="27278" spans="1:9" x14ac:dyDescent="0.25">
      <c r="A27278"/>
      <c r="B27278"/>
      <c r="C27278"/>
      <c r="D27278"/>
      <c r="E27278" s="148"/>
      <c r="F27278" s="148"/>
      <c r="G27278" s="149"/>
      <c r="H27278" s="148"/>
      <c r="I27278"/>
    </row>
    <row r="27279" spans="1:9" x14ac:dyDescent="0.25">
      <c r="A27279"/>
      <c r="B27279"/>
      <c r="C27279"/>
      <c r="D27279"/>
      <c r="E27279" s="148"/>
      <c r="F27279" s="148"/>
      <c r="G27279" s="149"/>
      <c r="H27279" s="148"/>
      <c r="I27279"/>
    </row>
    <row r="27280" spans="1:9" x14ac:dyDescent="0.25">
      <c r="A27280"/>
      <c r="B27280"/>
      <c r="C27280"/>
      <c r="D27280"/>
      <c r="E27280" s="148"/>
      <c r="F27280" s="148"/>
      <c r="G27280" s="149"/>
      <c r="H27280" s="148"/>
      <c r="I27280"/>
    </row>
    <row r="27281" spans="1:9" x14ac:dyDescent="0.25">
      <c r="A27281"/>
      <c r="B27281"/>
      <c r="C27281"/>
      <c r="D27281"/>
      <c r="E27281" s="148"/>
      <c r="F27281" s="148"/>
      <c r="G27281" s="149"/>
      <c r="H27281" s="148"/>
      <c r="I27281"/>
    </row>
    <row r="27282" spans="1:9" x14ac:dyDescent="0.25">
      <c r="A27282"/>
      <c r="B27282"/>
      <c r="C27282"/>
      <c r="D27282"/>
      <c r="E27282" s="148"/>
      <c r="F27282" s="148"/>
      <c r="G27282" s="149"/>
      <c r="H27282" s="148"/>
      <c r="I27282"/>
    </row>
    <row r="27283" spans="1:9" x14ac:dyDescent="0.25">
      <c r="A27283"/>
      <c r="B27283"/>
      <c r="C27283"/>
      <c r="D27283"/>
      <c r="E27283" s="148"/>
      <c r="F27283" s="148"/>
      <c r="G27283" s="149"/>
      <c r="H27283" s="148"/>
      <c r="I27283"/>
    </row>
    <row r="27284" spans="1:9" x14ac:dyDescent="0.25">
      <c r="A27284"/>
      <c r="B27284"/>
      <c r="C27284"/>
      <c r="D27284"/>
      <c r="E27284" s="148"/>
      <c r="F27284" s="148"/>
      <c r="G27284" s="149"/>
      <c r="H27284" s="148"/>
      <c r="I27284"/>
    </row>
    <row r="27285" spans="1:9" x14ac:dyDescent="0.25">
      <c r="A27285"/>
      <c r="B27285"/>
      <c r="C27285"/>
      <c r="D27285"/>
      <c r="E27285" s="148"/>
      <c r="F27285" s="148"/>
      <c r="G27285" s="149"/>
      <c r="H27285" s="148"/>
      <c r="I27285"/>
    </row>
    <row r="27286" spans="1:9" x14ac:dyDescent="0.25">
      <c r="A27286"/>
      <c r="B27286"/>
      <c r="C27286"/>
      <c r="D27286"/>
      <c r="E27286" s="148"/>
      <c r="F27286" s="148"/>
      <c r="G27286" s="149"/>
      <c r="H27286" s="148"/>
      <c r="I27286"/>
    </row>
    <row r="27287" spans="1:9" x14ac:dyDescent="0.25">
      <c r="A27287"/>
      <c r="B27287"/>
      <c r="C27287"/>
      <c r="D27287"/>
      <c r="E27287" s="148"/>
      <c r="F27287" s="148"/>
      <c r="G27287" s="149"/>
      <c r="H27287" s="148"/>
      <c r="I27287"/>
    </row>
    <row r="27288" spans="1:9" x14ac:dyDescent="0.25">
      <c r="A27288"/>
      <c r="B27288"/>
      <c r="C27288"/>
      <c r="D27288"/>
      <c r="E27288" s="148"/>
      <c r="F27288" s="148"/>
      <c r="G27288" s="149"/>
      <c r="H27288" s="148"/>
      <c r="I27288"/>
    </row>
    <row r="27289" spans="1:9" x14ac:dyDescent="0.25">
      <c r="A27289"/>
      <c r="B27289"/>
      <c r="C27289"/>
      <c r="D27289"/>
      <c r="E27289" s="148"/>
      <c r="F27289" s="148"/>
      <c r="G27289" s="149"/>
      <c r="H27289" s="148"/>
      <c r="I27289"/>
    </row>
    <row r="27290" spans="1:9" x14ac:dyDescent="0.25">
      <c r="A27290"/>
      <c r="B27290"/>
      <c r="C27290"/>
      <c r="D27290"/>
      <c r="E27290" s="148"/>
      <c r="F27290" s="148"/>
      <c r="G27290" s="149"/>
      <c r="H27290" s="148"/>
      <c r="I27290"/>
    </row>
    <row r="27291" spans="1:9" x14ac:dyDescent="0.25">
      <c r="A27291"/>
      <c r="B27291"/>
      <c r="C27291"/>
      <c r="D27291"/>
      <c r="E27291" s="148"/>
      <c r="F27291" s="148"/>
      <c r="G27291" s="149"/>
      <c r="H27291" s="148"/>
      <c r="I27291"/>
    </row>
    <row r="27292" spans="1:9" x14ac:dyDescent="0.25">
      <c r="A27292"/>
      <c r="B27292"/>
      <c r="C27292"/>
      <c r="D27292"/>
      <c r="E27292" s="148"/>
      <c r="F27292" s="148"/>
      <c r="G27292" s="149"/>
      <c r="H27292" s="148"/>
      <c r="I27292"/>
    </row>
    <row r="27293" spans="1:9" x14ac:dyDescent="0.25">
      <c r="A27293"/>
      <c r="B27293"/>
      <c r="C27293"/>
      <c r="D27293"/>
      <c r="E27293" s="148"/>
      <c r="F27293" s="148"/>
      <c r="G27293" s="149"/>
      <c r="H27293" s="148"/>
      <c r="I27293"/>
    </row>
    <row r="27294" spans="1:9" x14ac:dyDescent="0.25">
      <c r="A27294"/>
      <c r="B27294"/>
      <c r="C27294"/>
      <c r="D27294"/>
      <c r="E27294" s="148"/>
      <c r="F27294" s="148"/>
      <c r="G27294" s="149"/>
      <c r="H27294" s="148"/>
      <c r="I27294"/>
    </row>
    <row r="27295" spans="1:9" x14ac:dyDescent="0.25">
      <c r="A27295"/>
      <c r="B27295"/>
      <c r="C27295"/>
      <c r="D27295"/>
      <c r="E27295" s="148"/>
      <c r="F27295" s="148"/>
      <c r="G27295" s="149"/>
      <c r="H27295" s="148"/>
      <c r="I27295"/>
    </row>
    <row r="27296" spans="1:9" x14ac:dyDescent="0.25">
      <c r="A27296"/>
      <c r="B27296"/>
      <c r="C27296"/>
      <c r="D27296"/>
      <c r="E27296" s="148"/>
      <c r="F27296" s="148"/>
      <c r="G27296" s="149"/>
      <c r="H27296" s="148"/>
      <c r="I27296"/>
    </row>
    <row r="27297" spans="1:9" x14ac:dyDescent="0.25">
      <c r="A27297"/>
      <c r="B27297"/>
      <c r="C27297"/>
      <c r="D27297"/>
      <c r="E27297" s="148"/>
      <c r="F27297" s="148"/>
      <c r="G27297" s="149"/>
      <c r="H27297" s="148"/>
      <c r="I27297"/>
    </row>
    <row r="27298" spans="1:9" x14ac:dyDescent="0.25">
      <c r="A27298"/>
      <c r="B27298"/>
      <c r="C27298"/>
      <c r="D27298"/>
      <c r="E27298" s="148"/>
      <c r="F27298" s="148"/>
      <c r="G27298" s="149"/>
      <c r="H27298" s="148"/>
      <c r="I27298"/>
    </row>
    <row r="27299" spans="1:9" x14ac:dyDescent="0.25">
      <c r="A27299"/>
      <c r="B27299"/>
      <c r="C27299"/>
      <c r="D27299"/>
      <c r="E27299" s="148"/>
      <c r="F27299" s="148"/>
      <c r="G27299" s="149"/>
      <c r="H27299" s="148"/>
      <c r="I27299"/>
    </row>
    <row r="27300" spans="1:9" x14ac:dyDescent="0.25">
      <c r="A27300"/>
      <c r="B27300"/>
      <c r="C27300"/>
      <c r="D27300"/>
      <c r="E27300" s="148"/>
      <c r="F27300" s="148"/>
      <c r="G27300" s="149"/>
      <c r="H27300" s="148"/>
      <c r="I27300"/>
    </row>
    <row r="27301" spans="1:9" x14ac:dyDescent="0.25">
      <c r="A27301"/>
      <c r="B27301"/>
      <c r="C27301"/>
      <c r="D27301"/>
      <c r="E27301" s="148"/>
      <c r="F27301" s="148"/>
      <c r="G27301" s="149"/>
      <c r="H27301" s="148"/>
      <c r="I27301"/>
    </row>
    <row r="27302" spans="1:9" x14ac:dyDescent="0.25">
      <c r="A27302"/>
      <c r="B27302"/>
      <c r="C27302"/>
      <c r="D27302"/>
      <c r="E27302" s="148"/>
      <c r="F27302" s="148"/>
      <c r="G27302" s="149"/>
      <c r="H27302" s="148"/>
      <c r="I27302"/>
    </row>
    <row r="27303" spans="1:9" x14ac:dyDescent="0.25">
      <c r="A27303"/>
      <c r="B27303"/>
      <c r="C27303"/>
      <c r="D27303"/>
      <c r="E27303" s="148"/>
      <c r="F27303" s="148"/>
      <c r="G27303" s="149"/>
      <c r="H27303" s="148"/>
      <c r="I27303"/>
    </row>
    <row r="27304" spans="1:9" x14ac:dyDescent="0.25">
      <c r="A27304"/>
      <c r="B27304"/>
      <c r="C27304"/>
      <c r="D27304"/>
      <c r="E27304" s="148"/>
      <c r="F27304" s="148"/>
      <c r="G27304" s="149"/>
      <c r="H27304" s="148"/>
      <c r="I27304"/>
    </row>
    <row r="27305" spans="1:9" x14ac:dyDescent="0.25">
      <c r="A27305"/>
      <c r="B27305"/>
      <c r="C27305"/>
      <c r="D27305"/>
      <c r="E27305" s="148"/>
      <c r="F27305" s="148"/>
      <c r="G27305" s="149"/>
      <c r="H27305" s="148"/>
      <c r="I27305"/>
    </row>
    <row r="27306" spans="1:9" x14ac:dyDescent="0.25">
      <c r="A27306"/>
      <c r="B27306"/>
      <c r="C27306"/>
      <c r="D27306"/>
      <c r="E27306" s="148"/>
      <c r="F27306" s="148"/>
      <c r="G27306" s="149"/>
      <c r="H27306" s="148"/>
      <c r="I27306"/>
    </row>
    <row r="27307" spans="1:9" x14ac:dyDescent="0.25">
      <c r="A27307"/>
      <c r="B27307"/>
      <c r="C27307"/>
      <c r="D27307"/>
      <c r="E27307" s="148"/>
      <c r="F27307" s="148"/>
      <c r="G27307" s="149"/>
      <c r="H27307" s="148"/>
      <c r="I27307"/>
    </row>
    <row r="27308" spans="1:9" x14ac:dyDescent="0.25">
      <c r="A27308"/>
      <c r="B27308"/>
      <c r="C27308"/>
      <c r="D27308"/>
      <c r="E27308" s="148"/>
      <c r="F27308" s="148"/>
      <c r="G27308" s="149"/>
      <c r="H27308" s="148"/>
      <c r="I27308"/>
    </row>
    <row r="27309" spans="1:9" x14ac:dyDescent="0.25">
      <c r="A27309"/>
      <c r="B27309"/>
      <c r="C27309"/>
      <c r="D27309"/>
      <c r="E27309" s="148"/>
      <c r="F27309" s="148"/>
      <c r="G27309" s="149"/>
      <c r="H27309" s="148"/>
      <c r="I27309"/>
    </row>
    <row r="27310" spans="1:9" x14ac:dyDescent="0.25">
      <c r="A27310"/>
      <c r="B27310"/>
      <c r="C27310"/>
      <c r="D27310"/>
      <c r="E27310" s="148"/>
      <c r="F27310" s="148"/>
      <c r="G27310" s="149"/>
      <c r="H27310" s="148"/>
      <c r="I27310"/>
    </row>
    <row r="27311" spans="1:9" x14ac:dyDescent="0.25">
      <c r="A27311"/>
      <c r="B27311"/>
      <c r="C27311"/>
      <c r="D27311"/>
      <c r="E27311" s="148"/>
      <c r="F27311" s="148"/>
      <c r="G27311" s="149"/>
      <c r="H27311" s="148"/>
      <c r="I27311"/>
    </row>
    <row r="27312" spans="1:9" x14ac:dyDescent="0.25">
      <c r="A27312"/>
      <c r="B27312"/>
      <c r="C27312"/>
      <c r="D27312"/>
      <c r="E27312" s="148"/>
      <c r="F27312" s="148"/>
      <c r="G27312" s="149"/>
      <c r="H27312" s="148"/>
      <c r="I27312"/>
    </row>
    <row r="27313" spans="1:9" x14ac:dyDescent="0.25">
      <c r="A27313"/>
      <c r="B27313"/>
      <c r="C27313"/>
      <c r="D27313"/>
      <c r="E27313" s="148"/>
      <c r="F27313" s="148"/>
      <c r="G27313" s="149"/>
      <c r="H27313" s="148"/>
      <c r="I27313"/>
    </row>
    <row r="27314" spans="1:9" x14ac:dyDescent="0.25">
      <c r="A27314"/>
      <c r="B27314"/>
      <c r="C27314"/>
      <c r="D27314"/>
      <c r="E27314" s="148"/>
      <c r="F27314" s="148"/>
      <c r="G27314" s="149"/>
      <c r="H27314" s="148"/>
      <c r="I27314"/>
    </row>
    <row r="27315" spans="1:9" x14ac:dyDescent="0.25">
      <c r="A27315"/>
      <c r="B27315"/>
      <c r="C27315"/>
      <c r="D27315"/>
      <c r="E27315" s="148"/>
      <c r="F27315" s="148"/>
      <c r="G27315" s="149"/>
      <c r="H27315" s="148"/>
      <c r="I27315"/>
    </row>
    <row r="27316" spans="1:9" x14ac:dyDescent="0.25">
      <c r="A27316"/>
      <c r="B27316"/>
      <c r="C27316"/>
      <c r="D27316"/>
      <c r="E27316" s="148"/>
      <c r="F27316" s="148"/>
      <c r="G27316" s="149"/>
      <c r="H27316" s="148"/>
      <c r="I27316"/>
    </row>
    <row r="27317" spans="1:9" x14ac:dyDescent="0.25">
      <c r="A27317"/>
      <c r="B27317"/>
      <c r="C27317"/>
      <c r="D27317"/>
      <c r="E27317" s="148"/>
      <c r="F27317" s="148"/>
      <c r="G27317" s="149"/>
      <c r="H27317" s="148"/>
      <c r="I27317"/>
    </row>
    <row r="27318" spans="1:9" x14ac:dyDescent="0.25">
      <c r="A27318"/>
      <c r="B27318"/>
      <c r="C27318"/>
      <c r="D27318"/>
      <c r="E27318" s="148"/>
      <c r="F27318" s="148"/>
      <c r="G27318" s="149"/>
      <c r="H27318" s="148"/>
      <c r="I27318"/>
    </row>
    <row r="27319" spans="1:9" x14ac:dyDescent="0.25">
      <c r="A27319"/>
      <c r="B27319"/>
      <c r="C27319"/>
      <c r="D27319"/>
      <c r="E27319" s="148"/>
      <c r="F27319" s="148"/>
      <c r="G27319" s="149"/>
      <c r="H27319" s="148"/>
      <c r="I27319"/>
    </row>
    <row r="27320" spans="1:9" x14ac:dyDescent="0.25">
      <c r="A27320"/>
      <c r="B27320"/>
      <c r="C27320"/>
      <c r="D27320"/>
      <c r="E27320" s="148"/>
      <c r="F27320" s="148"/>
      <c r="G27320" s="149"/>
      <c r="H27320" s="148"/>
      <c r="I27320"/>
    </row>
    <row r="27321" spans="1:9" x14ac:dyDescent="0.25">
      <c r="A27321"/>
      <c r="B27321"/>
      <c r="C27321"/>
      <c r="D27321"/>
      <c r="E27321" s="148"/>
      <c r="F27321" s="148"/>
      <c r="G27321" s="149"/>
      <c r="H27321" s="148"/>
      <c r="I27321"/>
    </row>
    <row r="27322" spans="1:9" x14ac:dyDescent="0.25">
      <c r="A27322"/>
      <c r="B27322"/>
      <c r="C27322"/>
      <c r="D27322"/>
      <c r="E27322" s="148"/>
      <c r="F27322" s="148"/>
      <c r="G27322" s="149"/>
      <c r="H27322" s="148"/>
      <c r="I27322"/>
    </row>
    <row r="27323" spans="1:9" x14ac:dyDescent="0.25">
      <c r="A27323"/>
      <c r="B27323"/>
      <c r="C27323"/>
      <c r="D27323"/>
      <c r="E27323" s="148"/>
      <c r="F27323" s="148"/>
      <c r="G27323" s="149"/>
      <c r="H27323" s="148"/>
      <c r="I27323"/>
    </row>
    <row r="27324" spans="1:9" x14ac:dyDescent="0.25">
      <c r="A27324"/>
      <c r="B27324"/>
      <c r="C27324"/>
      <c r="D27324"/>
      <c r="E27324" s="148"/>
      <c r="F27324" s="148"/>
      <c r="G27324" s="149"/>
      <c r="H27324" s="148"/>
      <c r="I27324"/>
    </row>
    <row r="27325" spans="1:9" x14ac:dyDescent="0.25">
      <c r="A27325"/>
      <c r="B27325"/>
      <c r="C27325"/>
      <c r="D27325"/>
      <c r="E27325" s="148"/>
      <c r="F27325" s="148"/>
      <c r="G27325" s="149"/>
      <c r="H27325" s="148"/>
      <c r="I27325"/>
    </row>
    <row r="27326" spans="1:9" x14ac:dyDescent="0.25">
      <c r="A27326"/>
      <c r="B27326"/>
      <c r="C27326"/>
      <c r="D27326"/>
      <c r="E27326" s="148"/>
      <c r="F27326" s="148"/>
      <c r="G27326" s="149"/>
      <c r="H27326" s="148"/>
      <c r="I27326"/>
    </row>
    <row r="27327" spans="1:9" x14ac:dyDescent="0.25">
      <c r="A27327"/>
      <c r="B27327"/>
      <c r="C27327"/>
      <c r="D27327"/>
      <c r="E27327" s="148"/>
      <c r="F27327" s="148"/>
      <c r="G27327" s="149"/>
      <c r="H27327" s="148"/>
      <c r="I27327"/>
    </row>
    <row r="27328" spans="1:9" x14ac:dyDescent="0.25">
      <c r="A27328"/>
      <c r="B27328"/>
      <c r="C27328"/>
      <c r="D27328"/>
      <c r="E27328" s="148"/>
      <c r="F27328" s="148"/>
      <c r="G27328" s="149"/>
      <c r="H27328" s="148"/>
      <c r="I27328"/>
    </row>
    <row r="27329" spans="1:9" x14ac:dyDescent="0.25">
      <c r="A27329"/>
      <c r="B27329"/>
      <c r="C27329"/>
      <c r="D27329"/>
      <c r="E27329" s="148"/>
      <c r="F27329" s="148"/>
      <c r="G27329" s="149"/>
      <c r="H27329" s="148"/>
      <c r="I27329"/>
    </row>
    <row r="27330" spans="1:9" x14ac:dyDescent="0.25">
      <c r="A27330"/>
      <c r="B27330"/>
      <c r="C27330"/>
      <c r="D27330"/>
      <c r="E27330" s="148"/>
      <c r="F27330" s="148"/>
      <c r="G27330" s="149"/>
      <c r="H27330" s="148"/>
      <c r="I27330"/>
    </row>
    <row r="27331" spans="1:9" x14ac:dyDescent="0.25">
      <c r="A27331"/>
      <c r="B27331"/>
      <c r="C27331"/>
      <c r="D27331"/>
      <c r="E27331" s="148"/>
      <c r="F27331" s="148"/>
      <c r="G27331" s="149"/>
      <c r="H27331" s="148"/>
      <c r="I27331"/>
    </row>
    <row r="27332" spans="1:9" x14ac:dyDescent="0.25">
      <c r="A27332"/>
      <c r="B27332"/>
      <c r="C27332"/>
      <c r="D27332"/>
      <c r="E27332" s="148"/>
      <c r="F27332" s="148"/>
      <c r="G27332" s="149"/>
      <c r="H27332" s="148"/>
      <c r="I27332"/>
    </row>
    <row r="27333" spans="1:9" x14ac:dyDescent="0.25">
      <c r="A27333"/>
      <c r="B27333"/>
      <c r="C27333"/>
      <c r="D27333"/>
      <c r="E27333" s="148"/>
      <c r="F27333" s="148"/>
      <c r="G27333" s="149"/>
      <c r="H27333" s="148"/>
      <c r="I27333"/>
    </row>
    <row r="27334" spans="1:9" x14ac:dyDescent="0.25">
      <c r="A27334"/>
      <c r="B27334"/>
      <c r="C27334"/>
      <c r="D27334"/>
      <c r="E27334" s="148"/>
      <c r="F27334" s="148"/>
      <c r="G27334" s="149"/>
      <c r="H27334" s="148"/>
      <c r="I27334"/>
    </row>
    <row r="27335" spans="1:9" x14ac:dyDescent="0.25">
      <c r="A27335"/>
      <c r="B27335"/>
      <c r="C27335"/>
      <c r="D27335"/>
      <c r="E27335" s="148"/>
      <c r="F27335" s="148"/>
      <c r="G27335" s="149"/>
      <c r="H27335" s="148"/>
      <c r="I27335"/>
    </row>
    <row r="27336" spans="1:9" x14ac:dyDescent="0.25">
      <c r="A27336"/>
      <c r="B27336"/>
      <c r="C27336"/>
      <c r="D27336"/>
      <c r="E27336" s="148"/>
      <c r="F27336" s="148"/>
      <c r="G27336" s="149"/>
      <c r="H27336" s="148"/>
      <c r="I27336"/>
    </row>
    <row r="27337" spans="1:9" x14ac:dyDescent="0.25">
      <c r="A27337"/>
      <c r="B27337"/>
      <c r="C27337"/>
      <c r="D27337"/>
      <c r="E27337" s="148"/>
      <c r="F27337" s="148"/>
      <c r="G27337" s="149"/>
      <c r="H27337" s="148"/>
      <c r="I27337"/>
    </row>
    <row r="27338" spans="1:9" x14ac:dyDescent="0.25">
      <c r="A27338"/>
      <c r="B27338"/>
      <c r="C27338"/>
      <c r="D27338"/>
      <c r="E27338" s="148"/>
      <c r="F27338" s="148"/>
      <c r="G27338" s="149"/>
      <c r="H27338" s="148"/>
      <c r="I27338"/>
    </row>
    <row r="27339" spans="1:9" x14ac:dyDescent="0.25">
      <c r="A27339"/>
      <c r="B27339"/>
      <c r="C27339"/>
      <c r="D27339"/>
      <c r="E27339" s="148"/>
      <c r="F27339" s="148"/>
      <c r="G27339" s="149"/>
      <c r="H27339" s="148"/>
      <c r="I27339"/>
    </row>
    <row r="27340" spans="1:9" x14ac:dyDescent="0.25">
      <c r="A27340"/>
      <c r="B27340"/>
      <c r="C27340"/>
      <c r="D27340"/>
      <c r="E27340" s="148"/>
      <c r="F27340" s="148"/>
      <c r="G27340" s="149"/>
      <c r="H27340" s="148"/>
      <c r="I27340"/>
    </row>
    <row r="27341" spans="1:9" x14ac:dyDescent="0.25">
      <c r="A27341"/>
      <c r="B27341"/>
      <c r="C27341"/>
      <c r="D27341"/>
      <c r="E27341" s="148"/>
      <c r="F27341" s="148"/>
      <c r="G27341" s="149"/>
      <c r="H27341" s="148"/>
      <c r="I27341"/>
    </row>
    <row r="27342" spans="1:9" x14ac:dyDescent="0.25">
      <c r="A27342"/>
      <c r="B27342"/>
      <c r="C27342"/>
      <c r="D27342"/>
      <c r="E27342" s="148"/>
      <c r="F27342" s="148"/>
      <c r="G27342" s="149"/>
      <c r="H27342" s="148"/>
      <c r="I27342"/>
    </row>
    <row r="27343" spans="1:9" x14ac:dyDescent="0.25">
      <c r="A27343"/>
      <c r="B27343"/>
      <c r="C27343"/>
      <c r="D27343"/>
      <c r="E27343" s="148"/>
      <c r="F27343" s="148"/>
      <c r="G27343" s="149"/>
      <c r="H27343" s="148"/>
      <c r="I27343"/>
    </row>
    <row r="27344" spans="1:9" x14ac:dyDescent="0.25">
      <c r="A27344"/>
      <c r="B27344"/>
      <c r="C27344"/>
      <c r="D27344"/>
      <c r="E27344" s="148"/>
      <c r="F27344" s="148"/>
      <c r="G27344" s="149"/>
      <c r="H27344" s="148"/>
      <c r="I27344"/>
    </row>
    <row r="27345" spans="1:9" x14ac:dyDescent="0.25">
      <c r="A27345"/>
      <c r="B27345"/>
      <c r="C27345"/>
      <c r="D27345"/>
      <c r="E27345" s="148"/>
      <c r="F27345" s="148"/>
      <c r="G27345" s="149"/>
      <c r="H27345" s="148"/>
      <c r="I27345"/>
    </row>
    <row r="27346" spans="1:9" x14ac:dyDescent="0.25">
      <c r="A27346"/>
      <c r="B27346"/>
      <c r="C27346"/>
      <c r="D27346"/>
      <c r="E27346" s="148"/>
      <c r="F27346" s="148"/>
      <c r="G27346" s="149"/>
      <c r="H27346" s="148"/>
      <c r="I27346"/>
    </row>
    <row r="27347" spans="1:9" x14ac:dyDescent="0.25">
      <c r="A27347"/>
      <c r="B27347"/>
      <c r="C27347"/>
      <c r="D27347"/>
      <c r="E27347" s="148"/>
      <c r="F27347" s="148"/>
      <c r="G27347" s="149"/>
      <c r="H27347" s="148"/>
      <c r="I27347"/>
    </row>
    <row r="27348" spans="1:9" x14ac:dyDescent="0.25">
      <c r="A27348"/>
      <c r="B27348"/>
      <c r="C27348"/>
      <c r="D27348"/>
      <c r="E27348" s="148"/>
      <c r="F27348" s="148"/>
      <c r="G27348" s="149"/>
      <c r="H27348" s="148"/>
      <c r="I27348"/>
    </row>
    <row r="27349" spans="1:9" x14ac:dyDescent="0.25">
      <c r="A27349"/>
      <c r="B27349"/>
      <c r="C27349"/>
      <c r="D27349"/>
      <c r="E27349" s="148"/>
      <c r="F27349" s="148"/>
      <c r="G27349" s="149"/>
      <c r="H27349" s="148"/>
      <c r="I27349"/>
    </row>
    <row r="27350" spans="1:9" x14ac:dyDescent="0.25">
      <c r="A27350"/>
      <c r="B27350"/>
      <c r="C27350"/>
      <c r="D27350"/>
      <c r="E27350" s="148"/>
      <c r="F27350" s="148"/>
      <c r="G27350" s="149"/>
      <c r="H27350" s="148"/>
      <c r="I27350"/>
    </row>
    <row r="27351" spans="1:9" x14ac:dyDescent="0.25">
      <c r="A27351"/>
      <c r="B27351"/>
      <c r="C27351"/>
      <c r="D27351"/>
      <c r="E27351" s="148"/>
      <c r="F27351" s="148"/>
      <c r="G27351" s="149"/>
      <c r="H27351" s="148"/>
      <c r="I27351"/>
    </row>
    <row r="27352" spans="1:9" x14ac:dyDescent="0.25">
      <c r="A27352"/>
      <c r="B27352"/>
      <c r="C27352"/>
      <c r="D27352"/>
      <c r="E27352" s="148"/>
      <c r="F27352" s="148"/>
      <c r="G27352" s="149"/>
      <c r="H27352" s="148"/>
      <c r="I27352"/>
    </row>
    <row r="27353" spans="1:9" x14ac:dyDescent="0.25">
      <c r="A27353"/>
      <c r="B27353"/>
      <c r="C27353"/>
      <c r="D27353"/>
      <c r="E27353" s="148"/>
      <c r="F27353" s="148"/>
      <c r="G27353" s="149"/>
      <c r="H27353" s="148"/>
      <c r="I27353"/>
    </row>
    <row r="27354" spans="1:9" x14ac:dyDescent="0.25">
      <c r="A27354"/>
      <c r="B27354"/>
      <c r="C27354"/>
      <c r="D27354"/>
      <c r="E27354" s="148"/>
      <c r="F27354" s="148"/>
      <c r="G27354" s="149"/>
      <c r="H27354" s="148"/>
      <c r="I27354"/>
    </row>
    <row r="27355" spans="1:9" x14ac:dyDescent="0.25">
      <c r="A27355"/>
      <c r="B27355"/>
      <c r="C27355"/>
      <c r="D27355"/>
      <c r="E27355" s="148"/>
      <c r="F27355" s="148"/>
      <c r="G27355" s="149"/>
      <c r="H27355" s="148"/>
      <c r="I27355"/>
    </row>
    <row r="27356" spans="1:9" x14ac:dyDescent="0.25">
      <c r="A27356"/>
      <c r="B27356"/>
      <c r="C27356"/>
      <c r="D27356"/>
      <c r="E27356" s="148"/>
      <c r="F27356" s="148"/>
      <c r="G27356" s="149"/>
      <c r="H27356" s="148"/>
      <c r="I27356"/>
    </row>
    <row r="27357" spans="1:9" x14ac:dyDescent="0.25">
      <c r="A27357"/>
      <c r="B27357"/>
      <c r="C27357"/>
      <c r="D27357"/>
      <c r="E27357" s="148"/>
      <c r="F27357" s="148"/>
      <c r="G27357" s="149"/>
      <c r="H27357" s="148"/>
      <c r="I27357"/>
    </row>
    <row r="27358" spans="1:9" x14ac:dyDescent="0.25">
      <c r="A27358"/>
      <c r="B27358"/>
      <c r="C27358"/>
      <c r="D27358"/>
      <c r="E27358" s="148"/>
      <c r="F27358" s="148"/>
      <c r="G27358" s="149"/>
      <c r="H27358" s="148"/>
      <c r="I27358"/>
    </row>
    <row r="27359" spans="1:9" x14ac:dyDescent="0.25">
      <c r="A27359"/>
      <c r="B27359"/>
      <c r="C27359"/>
      <c r="D27359"/>
      <c r="E27359" s="148"/>
      <c r="F27359" s="148"/>
      <c r="G27359" s="149"/>
      <c r="H27359" s="148"/>
      <c r="I27359"/>
    </row>
    <row r="27360" spans="1:9" x14ac:dyDescent="0.25">
      <c r="A27360"/>
      <c r="B27360"/>
      <c r="C27360"/>
      <c r="D27360"/>
      <c r="E27360" s="148"/>
      <c r="F27360" s="148"/>
      <c r="G27360" s="149"/>
      <c r="H27360" s="148"/>
      <c r="I27360"/>
    </row>
    <row r="27361" spans="1:9" x14ac:dyDescent="0.25">
      <c r="A27361"/>
      <c r="B27361"/>
      <c r="C27361"/>
      <c r="D27361"/>
      <c r="E27361" s="148"/>
      <c r="F27361" s="148"/>
      <c r="G27361" s="149"/>
      <c r="H27361" s="148"/>
      <c r="I27361"/>
    </row>
    <row r="27362" spans="1:9" x14ac:dyDescent="0.25">
      <c r="A27362"/>
      <c r="B27362"/>
      <c r="C27362"/>
      <c r="D27362"/>
      <c r="E27362" s="148"/>
      <c r="F27362" s="148"/>
      <c r="G27362" s="149"/>
      <c r="H27362" s="148"/>
      <c r="I27362"/>
    </row>
    <row r="27363" spans="1:9" x14ac:dyDescent="0.25">
      <c r="A27363"/>
      <c r="B27363"/>
      <c r="C27363"/>
      <c r="D27363"/>
      <c r="E27363" s="148"/>
      <c r="F27363" s="148"/>
      <c r="G27363" s="149"/>
      <c r="H27363" s="148"/>
      <c r="I27363"/>
    </row>
    <row r="27364" spans="1:9" x14ac:dyDescent="0.25">
      <c r="A27364"/>
      <c r="B27364"/>
      <c r="C27364"/>
      <c r="D27364"/>
      <c r="E27364" s="148"/>
      <c r="F27364" s="148"/>
      <c r="G27364" s="149"/>
      <c r="H27364" s="148"/>
      <c r="I27364"/>
    </row>
    <row r="27365" spans="1:9" x14ac:dyDescent="0.25">
      <c r="A27365"/>
      <c r="B27365"/>
      <c r="C27365"/>
      <c r="D27365"/>
      <c r="E27365" s="148"/>
      <c r="F27365" s="148"/>
      <c r="G27365" s="149"/>
      <c r="H27365" s="148"/>
      <c r="I27365"/>
    </row>
    <row r="27366" spans="1:9" x14ac:dyDescent="0.25">
      <c r="A27366"/>
      <c r="B27366"/>
      <c r="C27366"/>
      <c r="D27366"/>
      <c r="E27366" s="148"/>
      <c r="F27366" s="148"/>
      <c r="G27366" s="149"/>
      <c r="H27366" s="148"/>
      <c r="I27366"/>
    </row>
    <row r="27367" spans="1:9" x14ac:dyDescent="0.25">
      <c r="A27367"/>
      <c r="B27367"/>
      <c r="C27367"/>
      <c r="D27367"/>
      <c r="E27367" s="148"/>
      <c r="F27367" s="148"/>
      <c r="G27367" s="149"/>
      <c r="H27367" s="148"/>
      <c r="I27367"/>
    </row>
    <row r="27368" spans="1:9" x14ac:dyDescent="0.25">
      <c r="A27368"/>
      <c r="B27368"/>
      <c r="C27368"/>
      <c r="D27368"/>
      <c r="E27368" s="148"/>
      <c r="F27368" s="148"/>
      <c r="G27368" s="149"/>
      <c r="H27368" s="148"/>
      <c r="I27368"/>
    </row>
    <row r="27369" spans="1:9" x14ac:dyDescent="0.25">
      <c r="A27369"/>
      <c r="B27369"/>
      <c r="C27369"/>
      <c r="D27369"/>
      <c r="E27369" s="148"/>
      <c r="F27369" s="148"/>
      <c r="G27369" s="149"/>
      <c r="H27369" s="148"/>
      <c r="I27369"/>
    </row>
    <row r="27370" spans="1:9" x14ac:dyDescent="0.25">
      <c r="A27370"/>
      <c r="B27370"/>
      <c r="C27370"/>
      <c r="D27370"/>
      <c r="E27370" s="148"/>
      <c r="F27370" s="148"/>
      <c r="G27370" s="149"/>
      <c r="H27370" s="148"/>
      <c r="I27370"/>
    </row>
    <row r="27371" spans="1:9" x14ac:dyDescent="0.25">
      <c r="A27371"/>
      <c r="B27371"/>
      <c r="C27371"/>
      <c r="D27371"/>
      <c r="E27371" s="148"/>
      <c r="F27371" s="148"/>
      <c r="G27371" s="149"/>
      <c r="H27371" s="148"/>
      <c r="I27371"/>
    </row>
    <row r="27372" spans="1:9" x14ac:dyDescent="0.25">
      <c r="A27372"/>
      <c r="B27372"/>
      <c r="C27372"/>
      <c r="D27372"/>
      <c r="E27372" s="148"/>
      <c r="F27372" s="148"/>
      <c r="G27372" s="149"/>
      <c r="H27372" s="148"/>
      <c r="I27372"/>
    </row>
    <row r="27373" spans="1:9" x14ac:dyDescent="0.25">
      <c r="A27373"/>
      <c r="B27373"/>
      <c r="C27373"/>
      <c r="D27373"/>
      <c r="E27373" s="148"/>
      <c r="F27373" s="148"/>
      <c r="G27373" s="149"/>
      <c r="H27373" s="148"/>
      <c r="I27373"/>
    </row>
    <row r="27374" spans="1:9" x14ac:dyDescent="0.25">
      <c r="A27374"/>
      <c r="B27374"/>
      <c r="C27374"/>
      <c r="D27374"/>
      <c r="E27374" s="148"/>
      <c r="F27374" s="148"/>
      <c r="G27374" s="149"/>
      <c r="H27374" s="148"/>
      <c r="I27374"/>
    </row>
    <row r="27375" spans="1:9" x14ac:dyDescent="0.25">
      <c r="A27375"/>
      <c r="B27375"/>
      <c r="C27375"/>
      <c r="D27375"/>
      <c r="E27375" s="148"/>
      <c r="F27375" s="148"/>
      <c r="G27375" s="149"/>
      <c r="H27375" s="148"/>
      <c r="I27375"/>
    </row>
    <row r="27376" spans="1:9" x14ac:dyDescent="0.25">
      <c r="A27376"/>
      <c r="B27376"/>
      <c r="C27376"/>
      <c r="D27376"/>
      <c r="E27376" s="148"/>
      <c r="F27376" s="148"/>
      <c r="G27376" s="149"/>
      <c r="H27376" s="148"/>
      <c r="I27376"/>
    </row>
    <row r="27377" spans="1:9" x14ac:dyDescent="0.25">
      <c r="A27377"/>
      <c r="B27377"/>
      <c r="C27377"/>
      <c r="D27377"/>
      <c r="E27377" s="148"/>
      <c r="F27377" s="148"/>
      <c r="G27377" s="149"/>
      <c r="H27377" s="148"/>
      <c r="I27377"/>
    </row>
    <row r="27378" spans="1:9" x14ac:dyDescent="0.25">
      <c r="A27378"/>
      <c r="B27378"/>
      <c r="C27378"/>
      <c r="D27378"/>
      <c r="E27378" s="148"/>
      <c r="F27378" s="148"/>
      <c r="G27378" s="149"/>
      <c r="H27378" s="148"/>
      <c r="I27378"/>
    </row>
    <row r="27379" spans="1:9" x14ac:dyDescent="0.25">
      <c r="A27379"/>
      <c r="B27379"/>
      <c r="C27379"/>
      <c r="D27379"/>
      <c r="E27379" s="148"/>
      <c r="F27379" s="148"/>
      <c r="G27379" s="149"/>
      <c r="H27379" s="148"/>
      <c r="I27379"/>
    </row>
    <row r="27380" spans="1:9" x14ac:dyDescent="0.25">
      <c r="A27380"/>
      <c r="B27380"/>
      <c r="C27380"/>
      <c r="D27380"/>
      <c r="E27380" s="148"/>
      <c r="F27380" s="148"/>
      <c r="G27380" s="149"/>
      <c r="H27380" s="148"/>
      <c r="I27380"/>
    </row>
    <row r="27381" spans="1:9" x14ac:dyDescent="0.25">
      <c r="A27381"/>
      <c r="B27381"/>
      <c r="C27381"/>
      <c r="D27381"/>
      <c r="E27381" s="148"/>
      <c r="F27381" s="148"/>
      <c r="G27381" s="149"/>
      <c r="H27381" s="148"/>
      <c r="I27381"/>
    </row>
    <row r="27382" spans="1:9" x14ac:dyDescent="0.25">
      <c r="A27382"/>
      <c r="B27382"/>
      <c r="C27382"/>
      <c r="D27382"/>
      <c r="E27382" s="148"/>
      <c r="F27382" s="148"/>
      <c r="G27382" s="149"/>
      <c r="H27382" s="148"/>
      <c r="I27382"/>
    </row>
    <row r="27383" spans="1:9" x14ac:dyDescent="0.25">
      <c r="A27383"/>
      <c r="B27383"/>
      <c r="C27383"/>
      <c r="D27383"/>
      <c r="E27383" s="148"/>
      <c r="F27383" s="148"/>
      <c r="G27383" s="149"/>
      <c r="H27383" s="148"/>
      <c r="I27383"/>
    </row>
    <row r="27384" spans="1:9" x14ac:dyDescent="0.25">
      <c r="A27384"/>
      <c r="B27384"/>
      <c r="C27384"/>
      <c r="D27384"/>
      <c r="E27384" s="148"/>
      <c r="F27384" s="148"/>
      <c r="G27384" s="149"/>
      <c r="H27384" s="148"/>
      <c r="I27384"/>
    </row>
    <row r="27385" spans="1:9" x14ac:dyDescent="0.25">
      <c r="A27385"/>
      <c r="B27385"/>
      <c r="C27385"/>
      <c r="D27385"/>
      <c r="E27385" s="148"/>
      <c r="F27385" s="148"/>
      <c r="G27385" s="149"/>
      <c r="H27385" s="148"/>
      <c r="I27385"/>
    </row>
    <row r="27386" spans="1:9" x14ac:dyDescent="0.25">
      <c r="A27386"/>
      <c r="B27386"/>
      <c r="C27386"/>
      <c r="D27386"/>
      <c r="E27386" s="148"/>
      <c r="F27386" s="148"/>
      <c r="G27386" s="149"/>
      <c r="H27386" s="148"/>
      <c r="I27386"/>
    </row>
    <row r="27387" spans="1:9" x14ac:dyDescent="0.25">
      <c r="A27387"/>
      <c r="B27387"/>
      <c r="C27387"/>
      <c r="D27387"/>
      <c r="E27387" s="148"/>
      <c r="F27387" s="148"/>
      <c r="G27387" s="149"/>
      <c r="H27387" s="148"/>
      <c r="I27387"/>
    </row>
    <row r="27388" spans="1:9" x14ac:dyDescent="0.25">
      <c r="A27388"/>
      <c r="B27388"/>
      <c r="C27388"/>
      <c r="D27388"/>
      <c r="E27388" s="148"/>
      <c r="F27388" s="148"/>
      <c r="G27388" s="149"/>
      <c r="H27388" s="148"/>
      <c r="I27388"/>
    </row>
    <row r="27389" spans="1:9" x14ac:dyDescent="0.25">
      <c r="A27389"/>
      <c r="B27389"/>
      <c r="C27389"/>
      <c r="D27389"/>
      <c r="E27389" s="148"/>
      <c r="F27389" s="148"/>
      <c r="G27389" s="149"/>
      <c r="H27389" s="148"/>
      <c r="I27389"/>
    </row>
    <row r="27390" spans="1:9" x14ac:dyDescent="0.25">
      <c r="A27390"/>
      <c r="B27390"/>
      <c r="C27390"/>
      <c r="D27390"/>
      <c r="E27390" s="148"/>
      <c r="F27390" s="148"/>
      <c r="G27390" s="149"/>
      <c r="H27390" s="148"/>
      <c r="I27390"/>
    </row>
    <row r="27391" spans="1:9" x14ac:dyDescent="0.25">
      <c r="A27391"/>
      <c r="B27391"/>
      <c r="C27391"/>
      <c r="D27391"/>
      <c r="E27391" s="148"/>
      <c r="F27391" s="148"/>
      <c r="G27391" s="149"/>
      <c r="H27391" s="148"/>
      <c r="I27391"/>
    </row>
    <row r="27392" spans="1:9" x14ac:dyDescent="0.25">
      <c r="A27392"/>
      <c r="B27392"/>
      <c r="C27392"/>
      <c r="D27392"/>
      <c r="E27392" s="148"/>
      <c r="F27392" s="148"/>
      <c r="G27392" s="149"/>
      <c r="H27392" s="148"/>
      <c r="I27392"/>
    </row>
    <row r="27393" spans="1:9" x14ac:dyDescent="0.25">
      <c r="A27393"/>
      <c r="B27393"/>
      <c r="C27393"/>
      <c r="D27393"/>
      <c r="E27393" s="148"/>
      <c r="F27393" s="148"/>
      <c r="G27393" s="149"/>
      <c r="H27393" s="148"/>
      <c r="I27393"/>
    </row>
    <row r="27394" spans="1:9" x14ac:dyDescent="0.25">
      <c r="A27394"/>
      <c r="B27394"/>
      <c r="C27394"/>
      <c r="D27394"/>
      <c r="E27394" s="148"/>
      <c r="F27394" s="148"/>
      <c r="G27394" s="149"/>
      <c r="H27394" s="148"/>
      <c r="I27394"/>
    </row>
    <row r="27395" spans="1:9" x14ac:dyDescent="0.25">
      <c r="A27395"/>
      <c r="B27395"/>
      <c r="C27395"/>
      <c r="D27395"/>
      <c r="E27395" s="148"/>
      <c r="F27395" s="148"/>
      <c r="G27395" s="149"/>
      <c r="H27395" s="148"/>
      <c r="I27395"/>
    </row>
    <row r="27396" spans="1:9" x14ac:dyDescent="0.25">
      <c r="A27396"/>
      <c r="B27396"/>
      <c r="C27396"/>
      <c r="D27396"/>
      <c r="E27396" s="148"/>
      <c r="F27396" s="148"/>
      <c r="G27396" s="149"/>
      <c r="H27396" s="148"/>
      <c r="I27396"/>
    </row>
    <row r="27397" spans="1:9" x14ac:dyDescent="0.25">
      <c r="A27397"/>
      <c r="B27397"/>
      <c r="C27397"/>
      <c r="D27397"/>
      <c r="E27397" s="148"/>
      <c r="F27397" s="148"/>
      <c r="G27397" s="149"/>
      <c r="H27397" s="148"/>
      <c r="I27397"/>
    </row>
    <row r="27398" spans="1:9" x14ac:dyDescent="0.25">
      <c r="A27398"/>
      <c r="B27398"/>
      <c r="C27398"/>
      <c r="D27398"/>
      <c r="E27398" s="148"/>
      <c r="F27398" s="148"/>
      <c r="G27398" s="149"/>
      <c r="H27398" s="148"/>
      <c r="I27398"/>
    </row>
    <row r="27399" spans="1:9" x14ac:dyDescent="0.25">
      <c r="A27399"/>
      <c r="B27399"/>
      <c r="C27399"/>
      <c r="D27399"/>
      <c r="E27399" s="148"/>
      <c r="F27399" s="148"/>
      <c r="G27399" s="149"/>
      <c r="H27399" s="148"/>
      <c r="I27399"/>
    </row>
    <row r="27400" spans="1:9" x14ac:dyDescent="0.25">
      <c r="A27400"/>
      <c r="B27400"/>
      <c r="C27400"/>
      <c r="D27400"/>
      <c r="E27400" s="148"/>
      <c r="F27400" s="148"/>
      <c r="G27400" s="149"/>
      <c r="H27400" s="148"/>
      <c r="I27400"/>
    </row>
    <row r="27401" spans="1:9" x14ac:dyDescent="0.25">
      <c r="A27401"/>
      <c r="B27401"/>
      <c r="C27401"/>
      <c r="D27401"/>
      <c r="E27401" s="148"/>
      <c r="F27401" s="148"/>
      <c r="G27401" s="149"/>
      <c r="H27401" s="148"/>
      <c r="I27401"/>
    </row>
    <row r="27402" spans="1:9" x14ac:dyDescent="0.25">
      <c r="A27402"/>
      <c r="B27402"/>
      <c r="C27402"/>
      <c r="D27402"/>
      <c r="E27402" s="148"/>
      <c r="F27402" s="148"/>
      <c r="G27402" s="149"/>
      <c r="H27402" s="148"/>
      <c r="I27402"/>
    </row>
    <row r="27403" spans="1:9" x14ac:dyDescent="0.25">
      <c r="A27403"/>
      <c r="B27403"/>
      <c r="C27403"/>
      <c r="D27403"/>
      <c r="E27403" s="148"/>
      <c r="F27403" s="148"/>
      <c r="G27403" s="149"/>
      <c r="H27403" s="148"/>
      <c r="I27403"/>
    </row>
    <row r="27404" spans="1:9" x14ac:dyDescent="0.25">
      <c r="A27404"/>
      <c r="B27404"/>
      <c r="C27404"/>
      <c r="D27404"/>
      <c r="E27404" s="148"/>
      <c r="F27404" s="148"/>
      <c r="G27404" s="149"/>
      <c r="H27404" s="148"/>
      <c r="I27404"/>
    </row>
    <row r="27405" spans="1:9" x14ac:dyDescent="0.25">
      <c r="A27405"/>
      <c r="B27405"/>
      <c r="C27405"/>
      <c r="D27405"/>
      <c r="E27405" s="148"/>
      <c r="F27405" s="148"/>
      <c r="G27405" s="149"/>
      <c r="H27405" s="148"/>
      <c r="I27405"/>
    </row>
    <row r="27406" spans="1:9" x14ac:dyDescent="0.25">
      <c r="A27406"/>
      <c r="B27406"/>
      <c r="C27406"/>
      <c r="D27406"/>
      <c r="E27406" s="148"/>
      <c r="F27406" s="148"/>
      <c r="G27406" s="149"/>
      <c r="H27406" s="148"/>
      <c r="I27406"/>
    </row>
    <row r="27407" spans="1:9" x14ac:dyDescent="0.25">
      <c r="A27407"/>
      <c r="B27407"/>
      <c r="C27407"/>
      <c r="D27407"/>
      <c r="E27407" s="148"/>
      <c r="F27407" s="148"/>
      <c r="G27407" s="149"/>
      <c r="H27407" s="148"/>
      <c r="I27407"/>
    </row>
    <row r="27408" spans="1:9" x14ac:dyDescent="0.25">
      <c r="A27408"/>
      <c r="B27408"/>
      <c r="C27408"/>
      <c r="D27408"/>
      <c r="E27408" s="148"/>
      <c r="F27408" s="148"/>
      <c r="G27408" s="149"/>
      <c r="H27408" s="148"/>
      <c r="I27408"/>
    </row>
    <row r="27409" spans="1:9" x14ac:dyDescent="0.25">
      <c r="A27409"/>
      <c r="B27409"/>
      <c r="C27409"/>
      <c r="D27409"/>
      <c r="E27409" s="148"/>
      <c r="F27409" s="148"/>
      <c r="G27409" s="149"/>
      <c r="H27409" s="148"/>
      <c r="I27409"/>
    </row>
    <row r="27410" spans="1:9" x14ac:dyDescent="0.25">
      <c r="A27410"/>
      <c r="B27410"/>
      <c r="C27410"/>
      <c r="D27410"/>
      <c r="E27410" s="148"/>
      <c r="F27410" s="148"/>
      <c r="G27410" s="149"/>
      <c r="H27410" s="148"/>
      <c r="I27410"/>
    </row>
    <row r="27411" spans="1:9" x14ac:dyDescent="0.25">
      <c r="A27411"/>
      <c r="B27411"/>
      <c r="C27411"/>
      <c r="D27411"/>
      <c r="E27411" s="148"/>
      <c r="F27411" s="148"/>
      <c r="G27411" s="149"/>
      <c r="H27411" s="148"/>
      <c r="I27411"/>
    </row>
    <row r="27412" spans="1:9" x14ac:dyDescent="0.25">
      <c r="A27412"/>
      <c r="B27412"/>
      <c r="C27412"/>
      <c r="D27412"/>
      <c r="E27412" s="148"/>
      <c r="F27412" s="148"/>
      <c r="G27412" s="149"/>
      <c r="H27412" s="148"/>
      <c r="I27412"/>
    </row>
    <row r="27413" spans="1:9" x14ac:dyDescent="0.25">
      <c r="A27413"/>
      <c r="B27413"/>
      <c r="C27413"/>
      <c r="D27413"/>
      <c r="E27413" s="148"/>
      <c r="F27413" s="148"/>
      <c r="G27413" s="149"/>
      <c r="H27413" s="148"/>
      <c r="I27413"/>
    </row>
    <row r="27414" spans="1:9" x14ac:dyDescent="0.25">
      <c r="A27414"/>
      <c r="B27414"/>
      <c r="C27414"/>
      <c r="D27414"/>
      <c r="E27414" s="148"/>
      <c r="F27414" s="148"/>
      <c r="G27414" s="149"/>
      <c r="H27414" s="148"/>
      <c r="I27414"/>
    </row>
    <row r="27415" spans="1:9" x14ac:dyDescent="0.25">
      <c r="A27415"/>
      <c r="B27415"/>
      <c r="C27415"/>
      <c r="D27415"/>
      <c r="E27415" s="148"/>
      <c r="F27415" s="148"/>
      <c r="G27415" s="149"/>
      <c r="H27415" s="148"/>
      <c r="I27415"/>
    </row>
    <row r="27416" spans="1:9" x14ac:dyDescent="0.25">
      <c r="A27416"/>
      <c r="B27416"/>
      <c r="C27416"/>
      <c r="D27416"/>
      <c r="E27416" s="148"/>
      <c r="F27416" s="148"/>
      <c r="G27416" s="149"/>
      <c r="H27416" s="148"/>
      <c r="I27416"/>
    </row>
    <row r="27417" spans="1:9" x14ac:dyDescent="0.25">
      <c r="A27417"/>
      <c r="B27417"/>
      <c r="C27417"/>
      <c r="D27417"/>
      <c r="E27417" s="148"/>
      <c r="F27417" s="148"/>
      <c r="G27417" s="149"/>
      <c r="H27417" s="148"/>
      <c r="I27417"/>
    </row>
    <row r="27418" spans="1:9" x14ac:dyDescent="0.25">
      <c r="A27418"/>
      <c r="B27418"/>
      <c r="C27418"/>
      <c r="D27418"/>
      <c r="E27418" s="148"/>
      <c r="F27418" s="148"/>
      <c r="G27418" s="149"/>
      <c r="H27418" s="148"/>
      <c r="I27418"/>
    </row>
    <row r="27419" spans="1:9" x14ac:dyDescent="0.25">
      <c r="A27419"/>
      <c r="B27419"/>
      <c r="C27419"/>
      <c r="D27419"/>
      <c r="E27419" s="148"/>
      <c r="F27419" s="148"/>
      <c r="G27419" s="149"/>
      <c r="H27419" s="148"/>
      <c r="I27419"/>
    </row>
    <row r="27420" spans="1:9" x14ac:dyDescent="0.25">
      <c r="A27420"/>
      <c r="B27420"/>
      <c r="C27420"/>
      <c r="D27420"/>
      <c r="E27420" s="148"/>
      <c r="F27420" s="148"/>
      <c r="G27420" s="149"/>
      <c r="H27420" s="148"/>
      <c r="I27420"/>
    </row>
    <row r="27421" spans="1:9" x14ac:dyDescent="0.25">
      <c r="A27421"/>
      <c r="B27421"/>
      <c r="C27421"/>
      <c r="D27421"/>
      <c r="E27421" s="148"/>
      <c r="F27421" s="148"/>
      <c r="G27421" s="149"/>
      <c r="H27421" s="148"/>
      <c r="I27421"/>
    </row>
    <row r="27422" spans="1:9" x14ac:dyDescent="0.25">
      <c r="A27422"/>
      <c r="B27422"/>
      <c r="C27422"/>
      <c r="D27422"/>
      <c r="E27422" s="148"/>
      <c r="F27422" s="148"/>
      <c r="G27422" s="149"/>
      <c r="H27422" s="148"/>
      <c r="I27422"/>
    </row>
    <row r="27423" spans="1:9" x14ac:dyDescent="0.25">
      <c r="A27423"/>
      <c r="B27423"/>
      <c r="C27423"/>
      <c r="D27423"/>
      <c r="E27423" s="148"/>
      <c r="F27423" s="148"/>
      <c r="G27423" s="149"/>
      <c r="H27423" s="148"/>
      <c r="I27423"/>
    </row>
    <row r="27424" spans="1:9" x14ac:dyDescent="0.25">
      <c r="A27424"/>
      <c r="B27424"/>
      <c r="C27424"/>
      <c r="D27424"/>
      <c r="E27424" s="148"/>
      <c r="F27424" s="148"/>
      <c r="G27424" s="149"/>
      <c r="H27424" s="148"/>
      <c r="I27424"/>
    </row>
    <row r="27425" spans="1:9" x14ac:dyDescent="0.25">
      <c r="A27425"/>
      <c r="B27425"/>
      <c r="C27425"/>
      <c r="D27425"/>
      <c r="E27425" s="148"/>
      <c r="F27425" s="148"/>
      <c r="G27425" s="149"/>
      <c r="H27425" s="148"/>
      <c r="I27425"/>
    </row>
    <row r="27426" spans="1:9" x14ac:dyDescent="0.25">
      <c r="A27426"/>
      <c r="B27426"/>
      <c r="C27426"/>
      <c r="D27426"/>
      <c r="E27426" s="148"/>
      <c r="F27426" s="148"/>
      <c r="G27426" s="149"/>
      <c r="H27426" s="148"/>
      <c r="I27426"/>
    </row>
    <row r="27427" spans="1:9" x14ac:dyDescent="0.25">
      <c r="A27427"/>
      <c r="B27427"/>
      <c r="C27427"/>
      <c r="D27427"/>
      <c r="E27427" s="148"/>
      <c r="F27427" s="148"/>
      <c r="G27427" s="149"/>
      <c r="H27427" s="148"/>
      <c r="I27427"/>
    </row>
    <row r="27428" spans="1:9" x14ac:dyDescent="0.25">
      <c r="A27428"/>
      <c r="B27428"/>
      <c r="C27428"/>
      <c r="D27428"/>
      <c r="E27428" s="148"/>
      <c r="F27428" s="148"/>
      <c r="G27428" s="149"/>
      <c r="H27428" s="148"/>
      <c r="I27428"/>
    </row>
    <row r="27429" spans="1:9" x14ac:dyDescent="0.25">
      <c r="A27429"/>
      <c r="B27429"/>
      <c r="C27429"/>
      <c r="D27429"/>
      <c r="E27429" s="148"/>
      <c r="F27429" s="148"/>
      <c r="G27429" s="149"/>
      <c r="H27429" s="148"/>
      <c r="I27429"/>
    </row>
    <row r="27430" spans="1:9" x14ac:dyDescent="0.25">
      <c r="A27430"/>
      <c r="B27430"/>
      <c r="C27430"/>
      <c r="D27430"/>
      <c r="E27430" s="148"/>
      <c r="F27430" s="148"/>
      <c r="G27430" s="149"/>
      <c r="H27430" s="148"/>
      <c r="I27430"/>
    </row>
    <row r="27431" spans="1:9" x14ac:dyDescent="0.25">
      <c r="A27431"/>
      <c r="B27431"/>
      <c r="C27431"/>
      <c r="D27431"/>
      <c r="E27431" s="148"/>
      <c r="F27431" s="148"/>
      <c r="G27431" s="149"/>
      <c r="H27431" s="148"/>
      <c r="I27431"/>
    </row>
    <row r="27432" spans="1:9" x14ac:dyDescent="0.25">
      <c r="A27432"/>
      <c r="B27432"/>
      <c r="C27432"/>
      <c r="D27432"/>
      <c r="E27432" s="148"/>
      <c r="F27432" s="148"/>
      <c r="G27432" s="149"/>
      <c r="H27432" s="148"/>
      <c r="I27432"/>
    </row>
    <row r="27433" spans="1:9" x14ac:dyDescent="0.25">
      <c r="A27433"/>
      <c r="B27433"/>
      <c r="C27433"/>
      <c r="D27433"/>
      <c r="E27433" s="148"/>
      <c r="F27433" s="148"/>
      <c r="G27433" s="149"/>
      <c r="H27433" s="148"/>
      <c r="I27433"/>
    </row>
    <row r="27434" spans="1:9" x14ac:dyDescent="0.25">
      <c r="A27434"/>
      <c r="B27434"/>
      <c r="C27434"/>
      <c r="D27434"/>
      <c r="E27434" s="148"/>
      <c r="F27434" s="148"/>
      <c r="G27434" s="149"/>
      <c r="H27434" s="148"/>
      <c r="I27434"/>
    </row>
    <row r="27435" spans="1:9" x14ac:dyDescent="0.25">
      <c r="A27435"/>
      <c r="B27435"/>
      <c r="C27435"/>
      <c r="D27435"/>
      <c r="E27435" s="148"/>
      <c r="F27435" s="148"/>
      <c r="G27435" s="149"/>
      <c r="H27435" s="148"/>
      <c r="I27435"/>
    </row>
    <row r="27436" spans="1:9" x14ac:dyDescent="0.25">
      <c r="A27436"/>
      <c r="B27436"/>
      <c r="C27436"/>
      <c r="D27436"/>
      <c r="E27436" s="148"/>
      <c r="F27436" s="148"/>
      <c r="G27436" s="149"/>
      <c r="H27436" s="148"/>
      <c r="I27436"/>
    </row>
    <row r="27437" spans="1:9" x14ac:dyDescent="0.25">
      <c r="A27437"/>
      <c r="B27437"/>
      <c r="C27437"/>
      <c r="D27437"/>
      <c r="E27437" s="148"/>
      <c r="F27437" s="148"/>
      <c r="G27437" s="149"/>
      <c r="H27437" s="148"/>
      <c r="I27437"/>
    </row>
    <row r="27438" spans="1:9" x14ac:dyDescent="0.25">
      <c r="A27438"/>
      <c r="B27438"/>
      <c r="C27438"/>
      <c r="D27438"/>
      <c r="E27438" s="148"/>
      <c r="F27438" s="148"/>
      <c r="G27438" s="149"/>
      <c r="H27438" s="148"/>
      <c r="I27438"/>
    </row>
    <row r="27439" spans="1:9" x14ac:dyDescent="0.25">
      <c r="A27439"/>
      <c r="B27439"/>
      <c r="C27439"/>
      <c r="D27439"/>
      <c r="E27439" s="148"/>
      <c r="F27439" s="148"/>
      <c r="G27439" s="149"/>
      <c r="H27439" s="148"/>
      <c r="I27439"/>
    </row>
    <row r="27440" spans="1:9" x14ac:dyDescent="0.25">
      <c r="A27440"/>
      <c r="B27440"/>
      <c r="C27440"/>
      <c r="D27440"/>
      <c r="E27440" s="148"/>
      <c r="F27440" s="148"/>
      <c r="G27440" s="149"/>
      <c r="H27440" s="148"/>
      <c r="I27440"/>
    </row>
    <row r="27441" spans="1:9" x14ac:dyDescent="0.25">
      <c r="A27441"/>
      <c r="B27441"/>
      <c r="C27441"/>
      <c r="D27441"/>
      <c r="E27441" s="148"/>
      <c r="F27441" s="148"/>
      <c r="G27441" s="149"/>
      <c r="H27441" s="148"/>
      <c r="I27441"/>
    </row>
    <row r="27442" spans="1:9" x14ac:dyDescent="0.25">
      <c r="A27442"/>
      <c r="B27442"/>
      <c r="C27442"/>
      <c r="D27442"/>
      <c r="E27442" s="148"/>
      <c r="F27442" s="148"/>
      <c r="G27442" s="149"/>
      <c r="H27442" s="148"/>
      <c r="I27442"/>
    </row>
    <row r="27443" spans="1:9" x14ac:dyDescent="0.25">
      <c r="A27443"/>
      <c r="B27443"/>
      <c r="C27443"/>
      <c r="D27443"/>
      <c r="E27443" s="148"/>
      <c r="F27443" s="148"/>
      <c r="G27443" s="149"/>
      <c r="H27443" s="148"/>
      <c r="I27443"/>
    </row>
    <row r="27444" spans="1:9" x14ac:dyDescent="0.25">
      <c r="A27444"/>
      <c r="B27444"/>
      <c r="C27444"/>
      <c r="D27444"/>
      <c r="E27444" s="148"/>
      <c r="F27444" s="148"/>
      <c r="G27444" s="149"/>
      <c r="H27444" s="148"/>
      <c r="I27444"/>
    </row>
    <row r="27445" spans="1:9" x14ac:dyDescent="0.25">
      <c r="A27445"/>
      <c r="B27445"/>
      <c r="C27445"/>
      <c r="D27445"/>
      <c r="E27445" s="148"/>
      <c r="F27445" s="148"/>
      <c r="G27445" s="149"/>
      <c r="H27445" s="148"/>
      <c r="I27445"/>
    </row>
    <row r="27446" spans="1:9" x14ac:dyDescent="0.25">
      <c r="A27446"/>
      <c r="B27446"/>
      <c r="C27446"/>
      <c r="D27446"/>
      <c r="E27446" s="148"/>
      <c r="F27446" s="148"/>
      <c r="G27446" s="149"/>
      <c r="H27446" s="148"/>
      <c r="I27446"/>
    </row>
    <row r="27447" spans="1:9" x14ac:dyDescent="0.25">
      <c r="A27447"/>
      <c r="B27447"/>
      <c r="C27447"/>
      <c r="D27447"/>
      <c r="E27447" s="148"/>
      <c r="F27447" s="148"/>
      <c r="G27447" s="149"/>
      <c r="H27447" s="148"/>
      <c r="I27447"/>
    </row>
    <row r="27448" spans="1:9" x14ac:dyDescent="0.25">
      <c r="A27448"/>
      <c r="B27448"/>
      <c r="C27448"/>
      <c r="D27448"/>
      <c r="E27448" s="148"/>
      <c r="F27448" s="148"/>
      <c r="G27448" s="149"/>
      <c r="H27448" s="148"/>
      <c r="I27448"/>
    </row>
    <row r="27449" spans="1:9" x14ac:dyDescent="0.25">
      <c r="A27449"/>
      <c r="B27449"/>
      <c r="C27449"/>
      <c r="D27449"/>
      <c r="E27449" s="148"/>
      <c r="F27449" s="148"/>
      <c r="G27449" s="149"/>
      <c r="H27449" s="148"/>
      <c r="I27449"/>
    </row>
    <row r="27450" spans="1:9" x14ac:dyDescent="0.25">
      <c r="A27450"/>
      <c r="B27450"/>
      <c r="C27450"/>
      <c r="D27450"/>
      <c r="E27450" s="148"/>
      <c r="F27450" s="148"/>
      <c r="G27450" s="149"/>
      <c r="H27450" s="148"/>
      <c r="I27450"/>
    </row>
    <row r="27451" spans="1:9" x14ac:dyDescent="0.25">
      <c r="A27451"/>
      <c r="B27451"/>
      <c r="C27451"/>
      <c r="D27451"/>
      <c r="E27451" s="148"/>
      <c r="F27451" s="148"/>
      <c r="G27451" s="149"/>
      <c r="H27451" s="148"/>
      <c r="I27451"/>
    </row>
    <row r="27452" spans="1:9" x14ac:dyDescent="0.25">
      <c r="A27452"/>
      <c r="B27452"/>
      <c r="C27452"/>
      <c r="D27452"/>
      <c r="E27452" s="148"/>
      <c r="F27452" s="148"/>
      <c r="G27452" s="149"/>
      <c r="H27452" s="148"/>
      <c r="I27452"/>
    </row>
    <row r="27453" spans="1:9" x14ac:dyDescent="0.25">
      <c r="A27453"/>
      <c r="B27453"/>
      <c r="C27453"/>
      <c r="D27453"/>
      <c r="E27453" s="148"/>
      <c r="F27453" s="148"/>
      <c r="G27453" s="149"/>
      <c r="H27453" s="148"/>
      <c r="I27453"/>
    </row>
    <row r="27454" spans="1:9" x14ac:dyDescent="0.25">
      <c r="A27454"/>
      <c r="B27454"/>
      <c r="C27454"/>
      <c r="D27454"/>
      <c r="E27454" s="148"/>
      <c r="F27454" s="148"/>
      <c r="G27454" s="149"/>
      <c r="H27454" s="148"/>
      <c r="I27454"/>
    </row>
    <row r="27455" spans="1:9" x14ac:dyDescent="0.25">
      <c r="A27455"/>
      <c r="B27455"/>
      <c r="C27455"/>
      <c r="D27455"/>
      <c r="E27455" s="148"/>
      <c r="F27455" s="148"/>
      <c r="G27455" s="149"/>
      <c r="H27455" s="148"/>
      <c r="I27455"/>
    </row>
    <row r="27456" spans="1:9" x14ac:dyDescent="0.25">
      <c r="A27456"/>
      <c r="B27456"/>
      <c r="C27456"/>
      <c r="D27456"/>
      <c r="E27456" s="148"/>
      <c r="F27456" s="148"/>
      <c r="G27456" s="149"/>
      <c r="H27456" s="148"/>
      <c r="I27456"/>
    </row>
    <row r="27457" spans="1:9" x14ac:dyDescent="0.25">
      <c r="A27457"/>
      <c r="B27457"/>
      <c r="C27457"/>
      <c r="D27457"/>
      <c r="E27457" s="148"/>
      <c r="F27457" s="148"/>
      <c r="G27457" s="149"/>
      <c r="H27457" s="148"/>
      <c r="I27457"/>
    </row>
    <row r="27458" spans="1:9" x14ac:dyDescent="0.25">
      <c r="A27458"/>
      <c r="B27458"/>
      <c r="C27458"/>
      <c r="D27458"/>
      <c r="E27458" s="148"/>
      <c r="F27458" s="148"/>
      <c r="G27458" s="149"/>
      <c r="H27458" s="148"/>
      <c r="I27458"/>
    </row>
    <row r="27459" spans="1:9" x14ac:dyDescent="0.25">
      <c r="A27459"/>
      <c r="B27459"/>
      <c r="C27459"/>
      <c r="D27459"/>
      <c r="E27459" s="148"/>
      <c r="F27459" s="148"/>
      <c r="G27459" s="149"/>
      <c r="H27459" s="148"/>
      <c r="I27459"/>
    </row>
    <row r="27460" spans="1:9" x14ac:dyDescent="0.25">
      <c r="A27460"/>
      <c r="B27460"/>
      <c r="C27460"/>
      <c r="D27460"/>
      <c r="E27460" s="148"/>
      <c r="F27460" s="148"/>
      <c r="G27460" s="149"/>
      <c r="H27460" s="148"/>
      <c r="I27460"/>
    </row>
    <row r="27461" spans="1:9" x14ac:dyDescent="0.25">
      <c r="A27461"/>
      <c r="B27461"/>
      <c r="C27461"/>
      <c r="D27461"/>
      <c r="E27461" s="148"/>
      <c r="F27461" s="148"/>
      <c r="G27461" s="149"/>
      <c r="H27461" s="148"/>
      <c r="I27461"/>
    </row>
    <row r="27462" spans="1:9" x14ac:dyDescent="0.25">
      <c r="A27462"/>
      <c r="B27462"/>
      <c r="C27462"/>
      <c r="D27462"/>
      <c r="E27462" s="148"/>
      <c r="F27462" s="148"/>
      <c r="G27462" s="149"/>
      <c r="H27462" s="148"/>
      <c r="I27462"/>
    </row>
    <row r="27463" spans="1:9" x14ac:dyDescent="0.25">
      <c r="A27463"/>
      <c r="B27463"/>
      <c r="C27463"/>
      <c r="D27463"/>
      <c r="E27463" s="148"/>
      <c r="F27463" s="148"/>
      <c r="G27463" s="149"/>
      <c r="H27463" s="148"/>
      <c r="I27463"/>
    </row>
    <row r="27464" spans="1:9" x14ac:dyDescent="0.25">
      <c r="A27464"/>
      <c r="B27464"/>
      <c r="C27464"/>
      <c r="D27464"/>
      <c r="E27464" s="148"/>
      <c r="F27464" s="148"/>
      <c r="G27464" s="149"/>
      <c r="H27464" s="148"/>
      <c r="I27464"/>
    </row>
    <row r="27465" spans="1:9" x14ac:dyDescent="0.25">
      <c r="A27465"/>
      <c r="B27465"/>
      <c r="C27465"/>
      <c r="D27465"/>
      <c r="E27465" s="148"/>
      <c r="F27465" s="148"/>
      <c r="G27465" s="149"/>
      <c r="H27465" s="148"/>
      <c r="I27465"/>
    </row>
    <row r="27466" spans="1:9" x14ac:dyDescent="0.25">
      <c r="A27466"/>
      <c r="B27466"/>
      <c r="C27466"/>
      <c r="D27466"/>
      <c r="E27466" s="148"/>
      <c r="F27466" s="148"/>
      <c r="G27466" s="149"/>
      <c r="H27466" s="148"/>
      <c r="I27466"/>
    </row>
    <row r="27467" spans="1:9" x14ac:dyDescent="0.25">
      <c r="A27467"/>
      <c r="B27467"/>
      <c r="C27467"/>
      <c r="D27467"/>
      <c r="E27467" s="148"/>
      <c r="F27467" s="148"/>
      <c r="G27467" s="149"/>
      <c r="H27467" s="148"/>
      <c r="I27467"/>
    </row>
    <row r="27468" spans="1:9" x14ac:dyDescent="0.25">
      <c r="A27468"/>
      <c r="B27468"/>
      <c r="C27468"/>
      <c r="D27468"/>
      <c r="E27468" s="148"/>
      <c r="F27468" s="148"/>
      <c r="G27468" s="149"/>
      <c r="H27468" s="148"/>
      <c r="I27468"/>
    </row>
    <row r="27469" spans="1:9" x14ac:dyDescent="0.25">
      <c r="A27469"/>
      <c r="B27469"/>
      <c r="C27469"/>
      <c r="D27469"/>
      <c r="E27469" s="148"/>
      <c r="F27469" s="148"/>
      <c r="G27469" s="149"/>
      <c r="H27469" s="148"/>
      <c r="I27469"/>
    </row>
    <row r="27470" spans="1:9" x14ac:dyDescent="0.25">
      <c r="A27470"/>
      <c r="B27470"/>
      <c r="C27470"/>
      <c r="D27470"/>
      <c r="E27470" s="148"/>
      <c r="F27470" s="148"/>
      <c r="G27470" s="149"/>
      <c r="H27470" s="148"/>
      <c r="I27470"/>
    </row>
    <row r="27471" spans="1:9" x14ac:dyDescent="0.25">
      <c r="A27471"/>
      <c r="B27471"/>
      <c r="C27471"/>
      <c r="D27471"/>
      <c r="E27471" s="148"/>
      <c r="F27471" s="148"/>
      <c r="G27471" s="149"/>
      <c r="H27471" s="148"/>
      <c r="I27471"/>
    </row>
    <row r="27472" spans="1:9" x14ac:dyDescent="0.25">
      <c r="A27472"/>
      <c r="B27472"/>
      <c r="C27472"/>
      <c r="D27472"/>
      <c r="E27472" s="148"/>
      <c r="F27472" s="148"/>
      <c r="G27472" s="149"/>
      <c r="H27472" s="148"/>
      <c r="I27472"/>
    </row>
    <row r="27473" spans="1:9" x14ac:dyDescent="0.25">
      <c r="A27473"/>
      <c r="B27473"/>
      <c r="C27473"/>
      <c r="D27473"/>
      <c r="E27473" s="148"/>
      <c r="F27473" s="148"/>
      <c r="G27473" s="149"/>
      <c r="H27473" s="148"/>
      <c r="I27473"/>
    </row>
    <row r="27474" spans="1:9" x14ac:dyDescent="0.25">
      <c r="A27474"/>
      <c r="B27474"/>
      <c r="C27474"/>
      <c r="D27474"/>
      <c r="E27474" s="148"/>
      <c r="F27474" s="148"/>
      <c r="G27474" s="149"/>
      <c r="H27474" s="148"/>
      <c r="I27474"/>
    </row>
    <row r="27475" spans="1:9" x14ac:dyDescent="0.25">
      <c r="A27475"/>
      <c r="B27475"/>
      <c r="C27475"/>
      <c r="D27475"/>
      <c r="E27475" s="148"/>
      <c r="F27475" s="148"/>
      <c r="G27475" s="149"/>
      <c r="H27475" s="148"/>
      <c r="I27475"/>
    </row>
    <row r="27476" spans="1:9" x14ac:dyDescent="0.25">
      <c r="A27476"/>
      <c r="B27476"/>
      <c r="C27476"/>
      <c r="D27476"/>
      <c r="E27476" s="148"/>
      <c r="F27476" s="148"/>
      <c r="G27476" s="149"/>
      <c r="H27476" s="148"/>
      <c r="I27476"/>
    </row>
    <row r="27477" spans="1:9" x14ac:dyDescent="0.25">
      <c r="A27477"/>
      <c r="B27477"/>
      <c r="C27477"/>
      <c r="D27477"/>
      <c r="E27477" s="148"/>
      <c r="F27477" s="148"/>
      <c r="G27477" s="149"/>
      <c r="H27477" s="148"/>
      <c r="I27477"/>
    </row>
    <row r="27478" spans="1:9" x14ac:dyDescent="0.25">
      <c r="A27478"/>
      <c r="B27478"/>
      <c r="C27478"/>
      <c r="D27478"/>
      <c r="E27478" s="148"/>
      <c r="F27478" s="148"/>
      <c r="G27478" s="149"/>
      <c r="H27478" s="148"/>
      <c r="I27478"/>
    </row>
    <row r="27479" spans="1:9" x14ac:dyDescent="0.25">
      <c r="A27479"/>
      <c r="B27479"/>
      <c r="C27479"/>
      <c r="D27479"/>
      <c r="E27479" s="148"/>
      <c r="F27479" s="148"/>
      <c r="G27479" s="149"/>
      <c r="H27479" s="148"/>
      <c r="I27479"/>
    </row>
    <row r="27480" spans="1:9" x14ac:dyDescent="0.25">
      <c r="A27480"/>
      <c r="B27480"/>
      <c r="C27480"/>
      <c r="D27480"/>
      <c r="E27480" s="148"/>
      <c r="F27480" s="148"/>
      <c r="G27480" s="149"/>
      <c r="H27480" s="148"/>
      <c r="I27480"/>
    </row>
    <row r="27481" spans="1:9" x14ac:dyDescent="0.25">
      <c r="A27481"/>
      <c r="B27481"/>
      <c r="C27481"/>
      <c r="D27481"/>
      <c r="E27481" s="148"/>
      <c r="F27481" s="148"/>
      <c r="G27481" s="149"/>
      <c r="H27481" s="148"/>
      <c r="I27481"/>
    </row>
    <row r="27482" spans="1:9" x14ac:dyDescent="0.25">
      <c r="A27482"/>
      <c r="B27482"/>
      <c r="C27482"/>
      <c r="D27482"/>
      <c r="E27482" s="148"/>
      <c r="F27482" s="148"/>
      <c r="G27482" s="149"/>
      <c r="H27482" s="148"/>
      <c r="I27482"/>
    </row>
    <row r="27483" spans="1:9" x14ac:dyDescent="0.25">
      <c r="A27483"/>
      <c r="B27483"/>
      <c r="C27483"/>
      <c r="D27483"/>
      <c r="E27483" s="148"/>
      <c r="F27483" s="148"/>
      <c r="G27483" s="149"/>
      <c r="H27483" s="148"/>
      <c r="I27483"/>
    </row>
    <row r="27484" spans="1:9" x14ac:dyDescent="0.25">
      <c r="A27484"/>
      <c r="B27484"/>
      <c r="C27484"/>
      <c r="D27484"/>
      <c r="E27484" s="148"/>
      <c r="F27484" s="148"/>
      <c r="G27484" s="149"/>
      <c r="H27484" s="148"/>
      <c r="I27484"/>
    </row>
    <row r="27485" spans="1:9" x14ac:dyDescent="0.25">
      <c r="A27485"/>
      <c r="B27485"/>
      <c r="C27485"/>
      <c r="D27485"/>
      <c r="E27485" s="148"/>
      <c r="F27485" s="148"/>
      <c r="G27485" s="149"/>
      <c r="H27485" s="148"/>
      <c r="I27485"/>
    </row>
    <row r="27486" spans="1:9" x14ac:dyDescent="0.25">
      <c r="A27486"/>
      <c r="B27486"/>
      <c r="C27486"/>
      <c r="D27486"/>
      <c r="E27486" s="148"/>
      <c r="F27486" s="148"/>
      <c r="G27486" s="149"/>
      <c r="H27486" s="148"/>
      <c r="I27486"/>
    </row>
    <row r="27487" spans="1:9" x14ac:dyDescent="0.25">
      <c r="A27487"/>
      <c r="B27487"/>
      <c r="C27487"/>
      <c r="D27487"/>
      <c r="E27487" s="148"/>
      <c r="F27487" s="148"/>
      <c r="G27487" s="149"/>
      <c r="H27487" s="148"/>
      <c r="I27487"/>
    </row>
    <row r="27488" spans="1:9" x14ac:dyDescent="0.25">
      <c r="A27488"/>
      <c r="B27488"/>
      <c r="C27488"/>
      <c r="D27488"/>
      <c r="E27488" s="148"/>
      <c r="F27488" s="148"/>
      <c r="G27488" s="149"/>
      <c r="H27488" s="148"/>
      <c r="I27488"/>
    </row>
    <row r="27489" spans="1:9" x14ac:dyDescent="0.25">
      <c r="A27489"/>
      <c r="B27489"/>
      <c r="C27489"/>
      <c r="D27489"/>
      <c r="E27489" s="148"/>
      <c r="F27489" s="148"/>
      <c r="G27489" s="149"/>
      <c r="H27489" s="148"/>
      <c r="I27489"/>
    </row>
    <row r="27490" spans="1:9" x14ac:dyDescent="0.25">
      <c r="A27490"/>
      <c r="B27490"/>
      <c r="C27490"/>
      <c r="D27490"/>
      <c r="E27490" s="148"/>
      <c r="F27490" s="148"/>
      <c r="G27490" s="149"/>
      <c r="H27490" s="148"/>
      <c r="I27490"/>
    </row>
    <row r="27491" spans="1:9" x14ac:dyDescent="0.25">
      <c r="A27491"/>
      <c r="B27491"/>
      <c r="C27491"/>
      <c r="D27491"/>
      <c r="E27491" s="148"/>
      <c r="F27491" s="148"/>
      <c r="G27491" s="149"/>
      <c r="H27491" s="148"/>
      <c r="I27491"/>
    </row>
    <row r="27492" spans="1:9" x14ac:dyDescent="0.25">
      <c r="A27492"/>
      <c r="B27492"/>
      <c r="C27492"/>
      <c r="D27492"/>
      <c r="E27492" s="148"/>
      <c r="F27492" s="148"/>
      <c r="G27492" s="149"/>
      <c r="H27492" s="148"/>
      <c r="I27492"/>
    </row>
    <row r="27493" spans="1:9" x14ac:dyDescent="0.25">
      <c r="A27493"/>
      <c r="B27493"/>
      <c r="C27493"/>
      <c r="D27493"/>
      <c r="E27493" s="148"/>
      <c r="F27493" s="148"/>
      <c r="G27493" s="149"/>
      <c r="H27493" s="148"/>
      <c r="I27493"/>
    </row>
    <row r="27494" spans="1:9" x14ac:dyDescent="0.25">
      <c r="A27494"/>
      <c r="B27494"/>
      <c r="C27494"/>
      <c r="D27494"/>
      <c r="E27494" s="148"/>
      <c r="F27494" s="148"/>
      <c r="G27494" s="149"/>
      <c r="H27494" s="148"/>
      <c r="I27494"/>
    </row>
    <row r="27495" spans="1:9" x14ac:dyDescent="0.25">
      <c r="A27495"/>
      <c r="B27495"/>
      <c r="C27495"/>
      <c r="D27495"/>
      <c r="E27495" s="148"/>
      <c r="F27495" s="148"/>
      <c r="G27495" s="149"/>
      <c r="H27495" s="148"/>
      <c r="I27495"/>
    </row>
    <row r="27496" spans="1:9" x14ac:dyDescent="0.25">
      <c r="A27496"/>
      <c r="B27496"/>
      <c r="C27496"/>
      <c r="D27496"/>
      <c r="E27496" s="148"/>
      <c r="F27496" s="148"/>
      <c r="G27496" s="149"/>
      <c r="H27496" s="148"/>
      <c r="I27496"/>
    </row>
    <row r="27497" spans="1:9" x14ac:dyDescent="0.25">
      <c r="A27497"/>
      <c r="B27497"/>
      <c r="C27497"/>
      <c r="D27497"/>
      <c r="E27497" s="148"/>
      <c r="F27497" s="148"/>
      <c r="G27497" s="149"/>
      <c r="H27497" s="148"/>
      <c r="I27497"/>
    </row>
    <row r="27498" spans="1:9" x14ac:dyDescent="0.25">
      <c r="A27498"/>
      <c r="B27498"/>
      <c r="C27498"/>
      <c r="D27498"/>
      <c r="E27498" s="148"/>
      <c r="F27498" s="148"/>
      <c r="G27498" s="149"/>
      <c r="H27498" s="148"/>
      <c r="I27498"/>
    </row>
    <row r="27499" spans="1:9" x14ac:dyDescent="0.25">
      <c r="A27499"/>
      <c r="B27499"/>
      <c r="C27499"/>
      <c r="D27499"/>
      <c r="E27499" s="148"/>
      <c r="F27499" s="148"/>
      <c r="G27499" s="149"/>
      <c r="H27499" s="148"/>
      <c r="I27499"/>
    </row>
    <row r="27500" spans="1:9" x14ac:dyDescent="0.25">
      <c r="A27500"/>
      <c r="B27500"/>
      <c r="C27500"/>
      <c r="D27500"/>
      <c r="E27500" s="148"/>
      <c r="F27500" s="148"/>
      <c r="G27500" s="149"/>
      <c r="H27500" s="148"/>
      <c r="I27500"/>
    </row>
    <row r="27501" spans="1:9" x14ac:dyDescent="0.25">
      <c r="A27501"/>
      <c r="B27501"/>
      <c r="C27501"/>
      <c r="D27501"/>
      <c r="E27501" s="148"/>
      <c r="F27501" s="148"/>
      <c r="G27501" s="149"/>
      <c r="H27501" s="148"/>
      <c r="I27501"/>
    </row>
    <row r="27502" spans="1:9" x14ac:dyDescent="0.25">
      <c r="A27502"/>
      <c r="B27502"/>
      <c r="C27502"/>
      <c r="D27502"/>
      <c r="E27502" s="148"/>
      <c r="F27502" s="148"/>
      <c r="G27502" s="149"/>
      <c r="H27502" s="148"/>
      <c r="I27502"/>
    </row>
    <row r="27503" spans="1:9" x14ac:dyDescent="0.25">
      <c r="A27503"/>
      <c r="B27503"/>
      <c r="C27503"/>
      <c r="D27503"/>
      <c r="E27503" s="148"/>
      <c r="F27503" s="148"/>
      <c r="G27503" s="149"/>
      <c r="H27503" s="148"/>
      <c r="I27503"/>
    </row>
    <row r="27504" spans="1:9" x14ac:dyDescent="0.25">
      <c r="A27504"/>
      <c r="B27504"/>
      <c r="C27504"/>
      <c r="D27504"/>
      <c r="E27504" s="148"/>
      <c r="F27504" s="148"/>
      <c r="G27504" s="149"/>
      <c r="H27504" s="148"/>
      <c r="I27504"/>
    </row>
    <row r="27505" spans="1:9" x14ac:dyDescent="0.25">
      <c r="A27505"/>
      <c r="B27505"/>
      <c r="C27505"/>
      <c r="D27505"/>
      <c r="E27505" s="148"/>
      <c r="F27505" s="148"/>
      <c r="G27505" s="149"/>
      <c r="H27505" s="148"/>
      <c r="I27505"/>
    </row>
    <row r="27506" spans="1:9" x14ac:dyDescent="0.25">
      <c r="A27506"/>
      <c r="B27506"/>
      <c r="C27506"/>
      <c r="D27506"/>
      <c r="E27506" s="148"/>
      <c r="F27506" s="148"/>
      <c r="G27506" s="149"/>
      <c r="H27506" s="148"/>
      <c r="I27506"/>
    </row>
    <row r="27507" spans="1:9" x14ac:dyDescent="0.25">
      <c r="A27507"/>
      <c r="B27507"/>
      <c r="C27507"/>
      <c r="D27507"/>
      <c r="E27507" s="148"/>
      <c r="F27507" s="148"/>
      <c r="G27507" s="149"/>
      <c r="H27507" s="148"/>
      <c r="I27507"/>
    </row>
    <row r="27508" spans="1:9" x14ac:dyDescent="0.25">
      <c r="A27508"/>
      <c r="B27508"/>
      <c r="C27508"/>
      <c r="D27508"/>
      <c r="E27508" s="148"/>
      <c r="F27508" s="148"/>
      <c r="G27508" s="149"/>
      <c r="H27508" s="148"/>
      <c r="I27508"/>
    </row>
    <row r="27509" spans="1:9" x14ac:dyDescent="0.25">
      <c r="A27509"/>
      <c r="B27509"/>
      <c r="C27509"/>
      <c r="D27509"/>
      <c r="E27509" s="148"/>
      <c r="F27509" s="148"/>
      <c r="G27509" s="149"/>
      <c r="H27509" s="148"/>
      <c r="I27509"/>
    </row>
    <row r="27510" spans="1:9" x14ac:dyDescent="0.25">
      <c r="A27510"/>
      <c r="B27510"/>
      <c r="C27510"/>
      <c r="D27510"/>
      <c r="E27510" s="148"/>
      <c r="F27510" s="148"/>
      <c r="G27510" s="149"/>
      <c r="H27510" s="148"/>
      <c r="I27510"/>
    </row>
    <row r="27511" spans="1:9" x14ac:dyDescent="0.25">
      <c r="A27511"/>
      <c r="B27511"/>
      <c r="C27511"/>
      <c r="D27511"/>
      <c r="E27511" s="148"/>
      <c r="F27511" s="148"/>
      <c r="G27511" s="149"/>
      <c r="H27511" s="148"/>
      <c r="I27511"/>
    </row>
    <row r="27512" spans="1:9" x14ac:dyDescent="0.25">
      <c r="A27512"/>
      <c r="B27512"/>
      <c r="C27512"/>
      <c r="D27512"/>
      <c r="E27512" s="148"/>
      <c r="F27512" s="148"/>
      <c r="G27512" s="149"/>
      <c r="H27512" s="148"/>
      <c r="I27512"/>
    </row>
    <row r="27513" spans="1:9" x14ac:dyDescent="0.25">
      <c r="A27513"/>
      <c r="B27513"/>
      <c r="C27513"/>
      <c r="D27513"/>
      <c r="E27513" s="148"/>
      <c r="F27513" s="148"/>
      <c r="G27513" s="149"/>
      <c r="H27513" s="148"/>
      <c r="I27513"/>
    </row>
    <row r="27514" spans="1:9" x14ac:dyDescent="0.25">
      <c r="A27514"/>
      <c r="B27514"/>
      <c r="C27514"/>
      <c r="D27514"/>
      <c r="E27514" s="148"/>
      <c r="F27514" s="148"/>
      <c r="G27514" s="149"/>
      <c r="H27514" s="148"/>
      <c r="I27514"/>
    </row>
    <row r="27515" spans="1:9" x14ac:dyDescent="0.25">
      <c r="A27515"/>
      <c r="B27515"/>
      <c r="C27515"/>
      <c r="D27515"/>
      <c r="E27515" s="148"/>
      <c r="F27515" s="148"/>
      <c r="G27515" s="149"/>
      <c r="H27515" s="148"/>
      <c r="I27515"/>
    </row>
    <row r="27516" spans="1:9" x14ac:dyDescent="0.25">
      <c r="A27516"/>
      <c r="B27516"/>
      <c r="C27516"/>
      <c r="D27516"/>
      <c r="E27516" s="148"/>
      <c r="F27516" s="148"/>
      <c r="G27516" s="149"/>
      <c r="H27516" s="148"/>
      <c r="I27516"/>
    </row>
    <row r="27517" spans="1:9" x14ac:dyDescent="0.25">
      <c r="A27517"/>
      <c r="B27517"/>
      <c r="C27517"/>
      <c r="D27517"/>
      <c r="E27517" s="148"/>
      <c r="F27517" s="148"/>
      <c r="G27517" s="149"/>
      <c r="H27517" s="148"/>
      <c r="I27517"/>
    </row>
    <row r="27518" spans="1:9" x14ac:dyDescent="0.25">
      <c r="A27518"/>
      <c r="B27518"/>
      <c r="C27518"/>
      <c r="D27518"/>
      <c r="E27518" s="148"/>
      <c r="F27518" s="148"/>
      <c r="G27518" s="149"/>
      <c r="H27518" s="148"/>
      <c r="I27518"/>
    </row>
    <row r="27519" spans="1:9" x14ac:dyDescent="0.25">
      <c r="A27519"/>
      <c r="B27519"/>
      <c r="C27519"/>
      <c r="D27519"/>
      <c r="E27519" s="148"/>
      <c r="F27519" s="148"/>
      <c r="G27519" s="149"/>
      <c r="H27519" s="148"/>
      <c r="I27519"/>
    </row>
    <row r="27520" spans="1:9" x14ac:dyDescent="0.25">
      <c r="A27520"/>
      <c r="B27520"/>
      <c r="C27520"/>
      <c r="D27520"/>
      <c r="E27520" s="148"/>
      <c r="F27520" s="148"/>
      <c r="G27520" s="149"/>
      <c r="H27520" s="148"/>
      <c r="I27520"/>
    </row>
    <row r="27521" spans="1:9" x14ac:dyDescent="0.25">
      <c r="A27521"/>
      <c r="B27521"/>
      <c r="C27521"/>
      <c r="D27521"/>
      <c r="E27521" s="148"/>
      <c r="F27521" s="148"/>
      <c r="G27521" s="149"/>
      <c r="H27521" s="148"/>
      <c r="I27521"/>
    </row>
    <row r="27522" spans="1:9" x14ac:dyDescent="0.25">
      <c r="A27522"/>
      <c r="B27522"/>
      <c r="C27522"/>
      <c r="D27522"/>
      <c r="E27522" s="148"/>
      <c r="F27522" s="148"/>
      <c r="G27522" s="149"/>
      <c r="H27522" s="148"/>
      <c r="I27522"/>
    </row>
    <row r="27523" spans="1:9" x14ac:dyDescent="0.25">
      <c r="A27523"/>
      <c r="B27523"/>
      <c r="C27523"/>
      <c r="D27523"/>
      <c r="E27523" s="148"/>
      <c r="F27523" s="148"/>
      <c r="G27523" s="149"/>
      <c r="H27523" s="148"/>
      <c r="I27523"/>
    </row>
    <row r="27524" spans="1:9" x14ac:dyDescent="0.25">
      <c r="A27524"/>
      <c r="B27524"/>
      <c r="C27524"/>
      <c r="D27524"/>
      <c r="E27524" s="148"/>
      <c r="F27524" s="148"/>
      <c r="G27524" s="149"/>
      <c r="H27524" s="148"/>
      <c r="I27524"/>
    </row>
    <row r="27525" spans="1:9" x14ac:dyDescent="0.25">
      <c r="A27525"/>
      <c r="B27525"/>
      <c r="C27525"/>
      <c r="D27525"/>
      <c r="E27525" s="148"/>
      <c r="F27525" s="148"/>
      <c r="G27525" s="149"/>
      <c r="H27525" s="148"/>
      <c r="I27525"/>
    </row>
    <row r="27526" spans="1:9" x14ac:dyDescent="0.25">
      <c r="A27526"/>
      <c r="B27526"/>
      <c r="C27526"/>
      <c r="D27526"/>
      <c r="E27526" s="148"/>
      <c r="F27526" s="148"/>
      <c r="G27526" s="149"/>
      <c r="H27526" s="148"/>
      <c r="I27526"/>
    </row>
    <row r="27527" spans="1:9" x14ac:dyDescent="0.25">
      <c r="A27527"/>
      <c r="B27527"/>
      <c r="C27527"/>
      <c r="D27527"/>
      <c r="E27527" s="148"/>
      <c r="F27527" s="148"/>
      <c r="G27527" s="149"/>
      <c r="H27527" s="148"/>
      <c r="I27527"/>
    </row>
    <row r="27528" spans="1:9" x14ac:dyDescent="0.25">
      <c r="A27528"/>
      <c r="B27528"/>
      <c r="C27528"/>
      <c r="D27528"/>
      <c r="E27528" s="148"/>
      <c r="F27528" s="148"/>
      <c r="G27528" s="149"/>
      <c r="H27528" s="148"/>
      <c r="I27528"/>
    </row>
    <row r="27529" spans="1:9" x14ac:dyDescent="0.25">
      <c r="A27529"/>
      <c r="B27529"/>
      <c r="C27529"/>
      <c r="D27529"/>
      <c r="E27529" s="148"/>
      <c r="F27529" s="148"/>
      <c r="G27529" s="149"/>
      <c r="H27529" s="148"/>
      <c r="I27529"/>
    </row>
    <row r="27530" spans="1:9" x14ac:dyDescent="0.25">
      <c r="A27530"/>
      <c r="B27530"/>
      <c r="C27530"/>
      <c r="D27530"/>
      <c r="E27530" s="148"/>
      <c r="F27530" s="148"/>
      <c r="G27530" s="149"/>
      <c r="H27530" s="148"/>
      <c r="I27530"/>
    </row>
    <row r="27531" spans="1:9" x14ac:dyDescent="0.25">
      <c r="A27531"/>
      <c r="B27531"/>
      <c r="C27531"/>
      <c r="D27531"/>
      <c r="E27531" s="148"/>
      <c r="F27531" s="148"/>
      <c r="G27531" s="149"/>
      <c r="H27531" s="148"/>
      <c r="I27531"/>
    </row>
    <row r="27532" spans="1:9" x14ac:dyDescent="0.25">
      <c r="A27532"/>
      <c r="B27532"/>
      <c r="C27532"/>
      <c r="D27532"/>
      <c r="E27532" s="148"/>
      <c r="F27532" s="148"/>
      <c r="G27532" s="149"/>
      <c r="H27532" s="148"/>
      <c r="I27532"/>
    </row>
    <row r="27533" spans="1:9" x14ac:dyDescent="0.25">
      <c r="A27533"/>
      <c r="B27533"/>
      <c r="C27533"/>
      <c r="D27533"/>
      <c r="E27533" s="148"/>
      <c r="F27533" s="148"/>
      <c r="G27533" s="149"/>
      <c r="H27533" s="148"/>
      <c r="I27533"/>
    </row>
    <row r="27534" spans="1:9" x14ac:dyDescent="0.25">
      <c r="A27534"/>
      <c r="B27534"/>
      <c r="C27534"/>
      <c r="D27534"/>
      <c r="E27534" s="148"/>
      <c r="F27534" s="148"/>
      <c r="G27534" s="149"/>
      <c r="H27534" s="148"/>
      <c r="I27534"/>
    </row>
    <row r="27535" spans="1:9" x14ac:dyDescent="0.25">
      <c r="A27535"/>
      <c r="B27535"/>
      <c r="C27535"/>
      <c r="D27535"/>
      <c r="E27535" s="148"/>
      <c r="F27535" s="148"/>
      <c r="G27535" s="149"/>
      <c r="H27535" s="148"/>
      <c r="I27535"/>
    </row>
    <row r="27536" spans="1:9" x14ac:dyDescent="0.25">
      <c r="A27536"/>
      <c r="B27536"/>
      <c r="C27536"/>
      <c r="D27536"/>
      <c r="E27536" s="148"/>
      <c r="F27536" s="148"/>
      <c r="G27536" s="149"/>
      <c r="H27536" s="148"/>
      <c r="I27536"/>
    </row>
    <row r="27537" spans="1:9" x14ac:dyDescent="0.25">
      <c r="A27537"/>
      <c r="B27537"/>
      <c r="C27537"/>
      <c r="D27537"/>
      <c r="E27537" s="148"/>
      <c r="F27537" s="148"/>
      <c r="G27537" s="149"/>
      <c r="H27537" s="148"/>
      <c r="I27537"/>
    </row>
    <row r="27538" spans="1:9" x14ac:dyDescent="0.25">
      <c r="A27538"/>
      <c r="B27538"/>
      <c r="C27538"/>
      <c r="D27538"/>
      <c r="E27538" s="148"/>
      <c r="F27538" s="148"/>
      <c r="G27538" s="149"/>
      <c r="H27538" s="148"/>
      <c r="I27538"/>
    </row>
    <row r="27539" spans="1:9" x14ac:dyDescent="0.25">
      <c r="A27539"/>
      <c r="B27539"/>
      <c r="C27539"/>
      <c r="D27539"/>
      <c r="E27539" s="148"/>
      <c r="F27539" s="148"/>
      <c r="G27539" s="149"/>
      <c r="H27539" s="148"/>
      <c r="I27539"/>
    </row>
    <row r="27540" spans="1:9" x14ac:dyDescent="0.25">
      <c r="A27540"/>
      <c r="B27540"/>
      <c r="C27540"/>
      <c r="D27540"/>
      <c r="E27540" s="148"/>
      <c r="F27540" s="148"/>
      <c r="G27540" s="149"/>
      <c r="H27540" s="148"/>
      <c r="I27540"/>
    </row>
    <row r="27541" spans="1:9" x14ac:dyDescent="0.25">
      <c r="A27541"/>
      <c r="B27541"/>
      <c r="C27541"/>
      <c r="D27541"/>
      <c r="E27541" s="148"/>
      <c r="F27541" s="148"/>
      <c r="G27541" s="149"/>
      <c r="H27541" s="148"/>
      <c r="I27541"/>
    </row>
    <row r="27542" spans="1:9" x14ac:dyDescent="0.25">
      <c r="A27542"/>
      <c r="B27542"/>
      <c r="C27542"/>
      <c r="D27542"/>
      <c r="E27542" s="148"/>
      <c r="F27542" s="148"/>
      <c r="G27542" s="149"/>
      <c r="H27542" s="148"/>
      <c r="I27542"/>
    </row>
    <row r="27543" spans="1:9" x14ac:dyDescent="0.25">
      <c r="A27543"/>
      <c r="B27543"/>
      <c r="C27543"/>
      <c r="D27543"/>
      <c r="E27543" s="148"/>
      <c r="F27543" s="148"/>
      <c r="G27543" s="149"/>
      <c r="H27543" s="148"/>
      <c r="I27543"/>
    </row>
    <row r="27544" spans="1:9" x14ac:dyDescent="0.25">
      <c r="A27544"/>
      <c r="B27544"/>
      <c r="C27544"/>
      <c r="D27544"/>
      <c r="E27544" s="148"/>
      <c r="F27544" s="148"/>
      <c r="G27544" s="149"/>
      <c r="H27544" s="148"/>
      <c r="I27544"/>
    </row>
    <row r="27545" spans="1:9" x14ac:dyDescent="0.25">
      <c r="A27545"/>
      <c r="B27545"/>
      <c r="C27545"/>
      <c r="D27545"/>
      <c r="E27545" s="148"/>
      <c r="F27545" s="148"/>
      <c r="G27545" s="149"/>
      <c r="H27545" s="148"/>
      <c r="I27545"/>
    </row>
    <row r="27546" spans="1:9" x14ac:dyDescent="0.25">
      <c r="A27546"/>
      <c r="B27546"/>
      <c r="C27546"/>
      <c r="D27546"/>
      <c r="E27546" s="148"/>
      <c r="F27546" s="148"/>
      <c r="G27546" s="149"/>
      <c r="H27546" s="148"/>
      <c r="I27546"/>
    </row>
    <row r="27547" spans="1:9" x14ac:dyDescent="0.25">
      <c r="A27547"/>
      <c r="B27547"/>
      <c r="C27547"/>
      <c r="D27547"/>
      <c r="E27547" s="148"/>
      <c r="F27547" s="148"/>
      <c r="G27547" s="149"/>
      <c r="H27547" s="148"/>
      <c r="I27547"/>
    </row>
    <row r="27548" spans="1:9" x14ac:dyDescent="0.25">
      <c r="A27548"/>
      <c r="B27548"/>
      <c r="C27548"/>
      <c r="D27548"/>
      <c r="E27548" s="148"/>
      <c r="F27548" s="148"/>
      <c r="G27548" s="149"/>
      <c r="H27548" s="148"/>
      <c r="I27548"/>
    </row>
    <row r="27549" spans="1:9" x14ac:dyDescent="0.25">
      <c r="A27549"/>
      <c r="B27549"/>
      <c r="C27549"/>
      <c r="D27549"/>
      <c r="E27549" s="148"/>
      <c r="F27549" s="148"/>
      <c r="G27549" s="149"/>
      <c r="H27549" s="148"/>
      <c r="I27549"/>
    </row>
    <row r="27550" spans="1:9" x14ac:dyDescent="0.25">
      <c r="A27550"/>
      <c r="B27550"/>
      <c r="C27550"/>
      <c r="D27550"/>
      <c r="E27550" s="148"/>
      <c r="F27550" s="148"/>
      <c r="G27550" s="149"/>
      <c r="H27550" s="148"/>
      <c r="I27550"/>
    </row>
    <row r="27551" spans="1:9" x14ac:dyDescent="0.25">
      <c r="A27551"/>
      <c r="B27551"/>
      <c r="C27551"/>
      <c r="D27551"/>
      <c r="E27551" s="148"/>
      <c r="F27551" s="148"/>
      <c r="G27551" s="149"/>
      <c r="H27551" s="148"/>
      <c r="I27551"/>
    </row>
    <row r="27552" spans="1:9" x14ac:dyDescent="0.25">
      <c r="A27552"/>
      <c r="B27552"/>
      <c r="C27552"/>
      <c r="D27552"/>
      <c r="E27552" s="148"/>
      <c r="F27552" s="148"/>
      <c r="G27552" s="149"/>
      <c r="H27552" s="148"/>
      <c r="I27552"/>
    </row>
    <row r="27553" spans="1:9" x14ac:dyDescent="0.25">
      <c r="A27553"/>
      <c r="B27553"/>
      <c r="C27553"/>
      <c r="D27553"/>
      <c r="E27553" s="148"/>
      <c r="F27553" s="148"/>
      <c r="G27553" s="149"/>
      <c r="H27553" s="148"/>
      <c r="I27553"/>
    </row>
    <row r="27554" spans="1:9" x14ac:dyDescent="0.25">
      <c r="A27554"/>
      <c r="B27554"/>
      <c r="C27554"/>
      <c r="D27554"/>
      <c r="E27554" s="148"/>
      <c r="F27554" s="148"/>
      <c r="G27554" s="149"/>
      <c r="H27554" s="148"/>
      <c r="I27554"/>
    </row>
    <row r="27555" spans="1:9" x14ac:dyDescent="0.25">
      <c r="A27555"/>
      <c r="B27555"/>
      <c r="C27555"/>
      <c r="D27555"/>
      <c r="E27555" s="148"/>
      <c r="F27555" s="148"/>
      <c r="G27555" s="149"/>
      <c r="H27555" s="148"/>
      <c r="I27555"/>
    </row>
    <row r="27556" spans="1:9" x14ac:dyDescent="0.25">
      <c r="A27556"/>
      <c r="B27556"/>
      <c r="C27556"/>
      <c r="D27556"/>
      <c r="E27556" s="148"/>
      <c r="F27556" s="148"/>
      <c r="G27556" s="149"/>
      <c r="H27556" s="148"/>
      <c r="I27556"/>
    </row>
    <row r="27557" spans="1:9" x14ac:dyDescent="0.25">
      <c r="A27557"/>
      <c r="B27557"/>
      <c r="C27557"/>
      <c r="D27557"/>
      <c r="E27557" s="148"/>
      <c r="F27557" s="148"/>
      <c r="G27557" s="149"/>
      <c r="H27557" s="148"/>
      <c r="I27557"/>
    </row>
    <row r="27558" spans="1:9" x14ac:dyDescent="0.25">
      <c r="A27558"/>
      <c r="B27558"/>
      <c r="C27558"/>
      <c r="D27558"/>
      <c r="E27558" s="148"/>
      <c r="F27558" s="148"/>
      <c r="G27558" s="149"/>
      <c r="H27558" s="148"/>
      <c r="I27558"/>
    </row>
    <row r="27559" spans="1:9" x14ac:dyDescent="0.25">
      <c r="A27559"/>
      <c r="B27559"/>
      <c r="C27559"/>
      <c r="D27559"/>
      <c r="E27559" s="148"/>
      <c r="F27559" s="148"/>
      <c r="G27559" s="149"/>
      <c r="H27559" s="148"/>
      <c r="I27559"/>
    </row>
    <row r="27560" spans="1:9" x14ac:dyDescent="0.25">
      <c r="A27560"/>
      <c r="B27560"/>
      <c r="C27560"/>
      <c r="D27560"/>
      <c r="E27560" s="148"/>
      <c r="F27560" s="148"/>
      <c r="G27560" s="149"/>
      <c r="H27560" s="148"/>
      <c r="I27560"/>
    </row>
    <row r="27561" spans="1:9" x14ac:dyDescent="0.25">
      <c r="A27561"/>
      <c r="B27561"/>
      <c r="C27561"/>
      <c r="D27561"/>
      <c r="E27561" s="148"/>
      <c r="F27561" s="148"/>
      <c r="G27561" s="149"/>
      <c r="H27561" s="148"/>
      <c r="I27561"/>
    </row>
    <row r="27562" spans="1:9" x14ac:dyDescent="0.25">
      <c r="A27562"/>
      <c r="B27562"/>
      <c r="C27562"/>
      <c r="D27562"/>
      <c r="E27562" s="148"/>
      <c r="F27562" s="148"/>
      <c r="G27562" s="149"/>
      <c r="H27562" s="148"/>
      <c r="I27562"/>
    </row>
    <row r="27563" spans="1:9" x14ac:dyDescent="0.25">
      <c r="A27563"/>
      <c r="B27563"/>
      <c r="C27563"/>
      <c r="D27563"/>
      <c r="E27563" s="148"/>
      <c r="F27563" s="148"/>
      <c r="G27563" s="149"/>
      <c r="H27563" s="148"/>
      <c r="I27563"/>
    </row>
    <row r="27564" spans="1:9" x14ac:dyDescent="0.25">
      <c r="A27564"/>
      <c r="B27564"/>
      <c r="C27564"/>
      <c r="D27564"/>
      <c r="E27564" s="148"/>
      <c r="F27564" s="148"/>
      <c r="G27564" s="149"/>
      <c r="H27564" s="148"/>
      <c r="I27564"/>
    </row>
    <row r="27565" spans="1:9" x14ac:dyDescent="0.25">
      <c r="A27565"/>
      <c r="B27565"/>
      <c r="C27565"/>
      <c r="D27565"/>
      <c r="E27565" s="148"/>
      <c r="F27565" s="148"/>
      <c r="G27565" s="149"/>
      <c r="H27565" s="148"/>
      <c r="I27565"/>
    </row>
    <row r="27566" spans="1:9" x14ac:dyDescent="0.25">
      <c r="A27566"/>
      <c r="B27566"/>
      <c r="C27566"/>
      <c r="D27566"/>
      <c r="E27566" s="148"/>
      <c r="F27566" s="148"/>
      <c r="G27566" s="149"/>
      <c r="H27566" s="148"/>
      <c r="I27566"/>
    </row>
    <row r="27567" spans="1:9" x14ac:dyDescent="0.25">
      <c r="A27567"/>
      <c r="B27567"/>
      <c r="C27567"/>
      <c r="D27567"/>
      <c r="E27567" s="148"/>
      <c r="F27567" s="148"/>
      <c r="G27567" s="149"/>
      <c r="H27567" s="148"/>
      <c r="I27567"/>
    </row>
    <row r="27568" spans="1:9" x14ac:dyDescent="0.25">
      <c r="A27568"/>
      <c r="B27568"/>
      <c r="C27568"/>
      <c r="D27568"/>
      <c r="E27568" s="148"/>
      <c r="F27568" s="148"/>
      <c r="G27568" s="149"/>
      <c r="H27568" s="148"/>
      <c r="I27568"/>
    </row>
    <row r="27569" spans="1:9" x14ac:dyDescent="0.25">
      <c r="A27569"/>
      <c r="B27569"/>
      <c r="C27569"/>
      <c r="D27569"/>
      <c r="E27569" s="148"/>
      <c r="F27569" s="148"/>
      <c r="G27569" s="149"/>
      <c r="H27569" s="148"/>
      <c r="I27569"/>
    </row>
    <row r="27570" spans="1:9" x14ac:dyDescent="0.25">
      <c r="A27570"/>
      <c r="B27570"/>
      <c r="C27570"/>
      <c r="D27570"/>
      <c r="E27570" s="148"/>
      <c r="F27570" s="148"/>
      <c r="G27570" s="149"/>
      <c r="H27570" s="148"/>
      <c r="I27570"/>
    </row>
    <row r="27571" spans="1:9" x14ac:dyDescent="0.25">
      <c r="A27571"/>
      <c r="B27571"/>
      <c r="C27571"/>
      <c r="D27571"/>
      <c r="E27571" s="148"/>
      <c r="F27571" s="148"/>
      <c r="G27571" s="149"/>
      <c r="H27571" s="148"/>
      <c r="I27571"/>
    </row>
    <row r="27572" spans="1:9" x14ac:dyDescent="0.25">
      <c r="A27572"/>
      <c r="B27572"/>
      <c r="C27572"/>
      <c r="D27572"/>
      <c r="E27572" s="148"/>
      <c r="F27572" s="148"/>
      <c r="G27572" s="149"/>
      <c r="H27572" s="148"/>
      <c r="I27572"/>
    </row>
    <row r="27573" spans="1:9" x14ac:dyDescent="0.25">
      <c r="A27573"/>
      <c r="B27573"/>
      <c r="C27573"/>
      <c r="D27573"/>
      <c r="E27573" s="148"/>
      <c r="F27573" s="148"/>
      <c r="G27573" s="149"/>
      <c r="H27573" s="148"/>
      <c r="I27573"/>
    </row>
    <row r="27574" spans="1:9" x14ac:dyDescent="0.25">
      <c r="A27574"/>
      <c r="B27574"/>
      <c r="C27574"/>
      <c r="D27574"/>
      <c r="E27574" s="148"/>
      <c r="F27574" s="148"/>
      <c r="G27574" s="149"/>
      <c r="H27574" s="148"/>
      <c r="I27574"/>
    </row>
    <row r="27575" spans="1:9" x14ac:dyDescent="0.25">
      <c r="A27575"/>
      <c r="B27575"/>
      <c r="C27575"/>
      <c r="D27575"/>
      <c r="E27575" s="148"/>
      <c r="F27575" s="148"/>
      <c r="G27575" s="149"/>
      <c r="H27575" s="148"/>
      <c r="I27575"/>
    </row>
    <row r="27576" spans="1:9" x14ac:dyDescent="0.25">
      <c r="A27576"/>
      <c r="B27576"/>
      <c r="C27576"/>
      <c r="D27576"/>
      <c r="E27576" s="148"/>
      <c r="F27576" s="148"/>
      <c r="G27576" s="149"/>
      <c r="H27576" s="148"/>
      <c r="I27576"/>
    </row>
    <row r="27577" spans="1:9" x14ac:dyDescent="0.25">
      <c r="A27577"/>
      <c r="B27577"/>
      <c r="C27577"/>
      <c r="D27577"/>
      <c r="E27577" s="148"/>
      <c r="F27577" s="148"/>
      <c r="G27577" s="149"/>
      <c r="H27577" s="148"/>
      <c r="I27577"/>
    </row>
    <row r="27578" spans="1:9" x14ac:dyDescent="0.25">
      <c r="A27578"/>
      <c r="B27578"/>
      <c r="C27578"/>
      <c r="D27578"/>
      <c r="E27578" s="148"/>
      <c r="F27578" s="148"/>
      <c r="G27578" s="149"/>
      <c r="H27578" s="148"/>
      <c r="I27578"/>
    </row>
    <row r="27579" spans="1:9" x14ac:dyDescent="0.25">
      <c r="A27579"/>
      <c r="B27579"/>
      <c r="C27579"/>
      <c r="D27579"/>
      <c r="E27579" s="148"/>
      <c r="F27579" s="148"/>
      <c r="G27579" s="149"/>
      <c r="H27579" s="148"/>
      <c r="I27579"/>
    </row>
    <row r="27580" spans="1:9" x14ac:dyDescent="0.25">
      <c r="A27580"/>
      <c r="B27580"/>
      <c r="C27580"/>
      <c r="D27580"/>
      <c r="E27580" s="148"/>
      <c r="F27580" s="148"/>
      <c r="G27580" s="149"/>
      <c r="H27580" s="148"/>
      <c r="I27580"/>
    </row>
    <row r="27581" spans="1:9" x14ac:dyDescent="0.25">
      <c r="A27581"/>
      <c r="B27581"/>
      <c r="C27581"/>
      <c r="D27581"/>
      <c r="E27581" s="148"/>
      <c r="F27581" s="148"/>
      <c r="G27581" s="149"/>
      <c r="H27581" s="148"/>
      <c r="I27581"/>
    </row>
    <row r="27582" spans="1:9" x14ac:dyDescent="0.25">
      <c r="A27582"/>
      <c r="B27582"/>
      <c r="C27582"/>
      <c r="D27582"/>
      <c r="E27582" s="148"/>
      <c r="F27582" s="148"/>
      <c r="G27582" s="149"/>
      <c r="H27582" s="148"/>
      <c r="I27582"/>
    </row>
    <row r="27583" spans="1:9" x14ac:dyDescent="0.25">
      <c r="A27583"/>
      <c r="B27583"/>
      <c r="C27583"/>
      <c r="D27583"/>
      <c r="E27583" s="148"/>
      <c r="F27583" s="148"/>
      <c r="G27583" s="149"/>
      <c r="H27583" s="148"/>
      <c r="I27583"/>
    </row>
    <row r="27584" spans="1:9" x14ac:dyDescent="0.25">
      <c r="A27584"/>
      <c r="B27584"/>
      <c r="C27584"/>
      <c r="D27584"/>
      <c r="E27584" s="148"/>
      <c r="F27584" s="148"/>
      <c r="G27584" s="149"/>
      <c r="H27584" s="148"/>
      <c r="I27584"/>
    </row>
    <row r="27585" spans="1:9" x14ac:dyDescent="0.25">
      <c r="A27585"/>
      <c r="B27585"/>
      <c r="C27585"/>
      <c r="D27585"/>
      <c r="E27585" s="148"/>
      <c r="F27585" s="148"/>
      <c r="G27585" s="149"/>
      <c r="H27585" s="148"/>
      <c r="I27585"/>
    </row>
    <row r="27586" spans="1:9" x14ac:dyDescent="0.25">
      <c r="A27586"/>
      <c r="B27586"/>
      <c r="C27586"/>
      <c r="D27586"/>
      <c r="E27586" s="148"/>
      <c r="F27586" s="148"/>
      <c r="G27586" s="149"/>
      <c r="H27586" s="148"/>
      <c r="I27586"/>
    </row>
    <row r="27587" spans="1:9" x14ac:dyDescent="0.25">
      <c r="A27587"/>
      <c r="B27587"/>
      <c r="C27587"/>
      <c r="D27587"/>
      <c r="E27587" s="148"/>
      <c r="F27587" s="148"/>
      <c r="G27587" s="149"/>
      <c r="H27587" s="148"/>
      <c r="I27587"/>
    </row>
    <row r="27588" spans="1:9" x14ac:dyDescent="0.25">
      <c r="A27588"/>
      <c r="B27588"/>
      <c r="C27588"/>
      <c r="D27588"/>
      <c r="E27588" s="148"/>
      <c r="F27588" s="148"/>
      <c r="G27588" s="149"/>
      <c r="H27588" s="148"/>
      <c r="I27588"/>
    </row>
    <row r="27589" spans="1:9" x14ac:dyDescent="0.25">
      <c r="A27589"/>
      <c r="B27589"/>
      <c r="C27589"/>
      <c r="D27589"/>
      <c r="E27589" s="148"/>
      <c r="F27589" s="148"/>
      <c r="G27589" s="149"/>
      <c r="H27589" s="148"/>
      <c r="I27589"/>
    </row>
    <row r="27590" spans="1:9" x14ac:dyDescent="0.25">
      <c r="A27590"/>
      <c r="B27590"/>
      <c r="C27590"/>
      <c r="D27590"/>
      <c r="E27590" s="148"/>
      <c r="F27590" s="148"/>
      <c r="G27590" s="149"/>
      <c r="H27590" s="148"/>
      <c r="I27590"/>
    </row>
    <row r="27591" spans="1:9" x14ac:dyDescent="0.25">
      <c r="A27591"/>
      <c r="B27591"/>
      <c r="C27591"/>
      <c r="D27591"/>
      <c r="E27591" s="148"/>
      <c r="F27591" s="148"/>
      <c r="G27591" s="149"/>
      <c r="H27591" s="148"/>
      <c r="I27591"/>
    </row>
    <row r="27592" spans="1:9" x14ac:dyDescent="0.25">
      <c r="A27592"/>
      <c r="B27592"/>
      <c r="C27592"/>
      <c r="D27592"/>
      <c r="E27592" s="148"/>
      <c r="F27592" s="148"/>
      <c r="G27592" s="149"/>
      <c r="H27592" s="148"/>
      <c r="I27592"/>
    </row>
    <row r="27593" spans="1:9" x14ac:dyDescent="0.25">
      <c r="A27593"/>
      <c r="B27593"/>
      <c r="C27593"/>
      <c r="D27593"/>
      <c r="E27593" s="148"/>
      <c r="F27593" s="148"/>
      <c r="G27593" s="149"/>
      <c r="H27593" s="148"/>
      <c r="I27593"/>
    </row>
    <row r="27594" spans="1:9" x14ac:dyDescent="0.25">
      <c r="A27594"/>
      <c r="B27594"/>
      <c r="C27594"/>
      <c r="D27594"/>
      <c r="E27594" s="148"/>
      <c r="F27594" s="148"/>
      <c r="G27594" s="149"/>
      <c r="H27594" s="148"/>
      <c r="I27594"/>
    </row>
    <row r="27595" spans="1:9" x14ac:dyDescent="0.25">
      <c r="A27595"/>
      <c r="B27595"/>
      <c r="C27595"/>
      <c r="D27595"/>
      <c r="E27595" s="148"/>
      <c r="F27595" s="148"/>
      <c r="G27595" s="149"/>
      <c r="H27595" s="148"/>
      <c r="I27595"/>
    </row>
    <row r="27596" spans="1:9" x14ac:dyDescent="0.25">
      <c r="A27596"/>
      <c r="B27596"/>
      <c r="C27596"/>
      <c r="D27596"/>
      <c r="E27596" s="148"/>
      <c r="F27596" s="148"/>
      <c r="G27596" s="149"/>
      <c r="H27596" s="148"/>
      <c r="I27596"/>
    </row>
    <row r="27597" spans="1:9" x14ac:dyDescent="0.25">
      <c r="A27597"/>
      <c r="B27597"/>
      <c r="C27597"/>
      <c r="D27597"/>
      <c r="E27597" s="148"/>
      <c r="F27597" s="148"/>
      <c r="G27597" s="149"/>
      <c r="H27597" s="148"/>
      <c r="I27597"/>
    </row>
    <row r="27598" spans="1:9" x14ac:dyDescent="0.25">
      <c r="A27598"/>
      <c r="B27598"/>
      <c r="C27598"/>
      <c r="D27598"/>
      <c r="E27598" s="148"/>
      <c r="F27598" s="148"/>
      <c r="G27598" s="149"/>
      <c r="H27598" s="148"/>
      <c r="I27598"/>
    </row>
    <row r="27599" spans="1:9" x14ac:dyDescent="0.25">
      <c r="A27599"/>
      <c r="B27599"/>
      <c r="C27599"/>
      <c r="D27599"/>
      <c r="E27599" s="148"/>
      <c r="F27599" s="148"/>
      <c r="G27599" s="149"/>
      <c r="H27599" s="148"/>
      <c r="I27599"/>
    </row>
    <row r="27600" spans="1:9" x14ac:dyDescent="0.25">
      <c r="A27600"/>
      <c r="B27600"/>
      <c r="C27600"/>
      <c r="D27600"/>
      <c r="E27600" s="148"/>
      <c r="F27600" s="148"/>
      <c r="G27600" s="149"/>
      <c r="H27600" s="148"/>
      <c r="I27600"/>
    </row>
    <row r="27601" spans="1:9" x14ac:dyDescent="0.25">
      <c r="A27601"/>
      <c r="B27601"/>
      <c r="C27601"/>
      <c r="D27601"/>
      <c r="E27601" s="148"/>
      <c r="F27601" s="148"/>
      <c r="G27601" s="149"/>
      <c r="H27601" s="148"/>
      <c r="I27601"/>
    </row>
    <row r="27602" spans="1:9" x14ac:dyDescent="0.25">
      <c r="A27602"/>
      <c r="B27602"/>
      <c r="C27602"/>
      <c r="D27602"/>
      <c r="E27602" s="148"/>
      <c r="F27602" s="148"/>
      <c r="G27602" s="149"/>
      <c r="H27602" s="148"/>
      <c r="I27602"/>
    </row>
    <row r="27603" spans="1:9" x14ac:dyDescent="0.25">
      <c r="A27603"/>
      <c r="B27603"/>
      <c r="C27603"/>
      <c r="D27603"/>
      <c r="E27603" s="148"/>
      <c r="F27603" s="148"/>
      <c r="G27603" s="149"/>
      <c r="H27603" s="148"/>
      <c r="I27603"/>
    </row>
    <row r="27604" spans="1:9" x14ac:dyDescent="0.25">
      <c r="A27604"/>
      <c r="B27604"/>
      <c r="C27604"/>
      <c r="D27604"/>
      <c r="E27604" s="148"/>
      <c r="F27604" s="148"/>
      <c r="G27604" s="149"/>
      <c r="H27604" s="148"/>
      <c r="I27604"/>
    </row>
    <row r="27605" spans="1:9" x14ac:dyDescent="0.25">
      <c r="A27605"/>
      <c r="B27605"/>
      <c r="C27605"/>
      <c r="D27605"/>
      <c r="E27605" s="148"/>
      <c r="F27605" s="148"/>
      <c r="G27605" s="149"/>
      <c r="H27605" s="148"/>
      <c r="I27605"/>
    </row>
    <row r="27606" spans="1:9" x14ac:dyDescent="0.25">
      <c r="A27606"/>
      <c r="B27606"/>
      <c r="C27606"/>
      <c r="D27606"/>
      <c r="E27606" s="148"/>
      <c r="F27606" s="148"/>
      <c r="G27606" s="149"/>
      <c r="H27606" s="148"/>
      <c r="I27606"/>
    </row>
    <row r="27607" spans="1:9" x14ac:dyDescent="0.25">
      <c r="A27607"/>
      <c r="B27607"/>
      <c r="C27607"/>
      <c r="D27607"/>
      <c r="E27607" s="148"/>
      <c r="F27607" s="148"/>
      <c r="G27607" s="149"/>
      <c r="H27607" s="148"/>
      <c r="I27607"/>
    </row>
    <row r="27608" spans="1:9" x14ac:dyDescent="0.25">
      <c r="A27608"/>
      <c r="B27608"/>
      <c r="C27608"/>
      <c r="D27608"/>
      <c r="E27608" s="148"/>
      <c r="F27608" s="148"/>
      <c r="G27608" s="149"/>
      <c r="H27608" s="148"/>
      <c r="I27608"/>
    </row>
    <row r="27609" spans="1:9" x14ac:dyDescent="0.25">
      <c r="A27609"/>
      <c r="B27609"/>
      <c r="C27609"/>
      <c r="D27609"/>
      <c r="E27609" s="148"/>
      <c r="F27609" s="148"/>
      <c r="G27609" s="149"/>
      <c r="H27609" s="148"/>
      <c r="I27609"/>
    </row>
    <row r="27610" spans="1:9" x14ac:dyDescent="0.25">
      <c r="A27610"/>
      <c r="B27610"/>
      <c r="C27610"/>
      <c r="D27610"/>
      <c r="E27610" s="148"/>
      <c r="F27610" s="148"/>
      <c r="G27610" s="149"/>
      <c r="H27610" s="148"/>
      <c r="I27610"/>
    </row>
    <row r="27611" spans="1:9" x14ac:dyDescent="0.25">
      <c r="A27611"/>
      <c r="B27611"/>
      <c r="C27611"/>
      <c r="D27611"/>
      <c r="E27611" s="148"/>
      <c r="F27611" s="148"/>
      <c r="G27611" s="149"/>
      <c r="H27611" s="148"/>
      <c r="I27611"/>
    </row>
    <row r="27612" spans="1:9" x14ac:dyDescent="0.25">
      <c r="A27612"/>
      <c r="B27612"/>
      <c r="C27612"/>
      <c r="D27612"/>
      <c r="E27612" s="148"/>
      <c r="F27612" s="148"/>
      <c r="G27612" s="149"/>
      <c r="H27612" s="148"/>
      <c r="I27612"/>
    </row>
    <row r="27613" spans="1:9" x14ac:dyDescent="0.25">
      <c r="A27613"/>
      <c r="B27613"/>
      <c r="C27613"/>
      <c r="D27613"/>
      <c r="E27613" s="148"/>
      <c r="F27613" s="148"/>
      <c r="G27613" s="149"/>
      <c r="H27613" s="148"/>
      <c r="I27613"/>
    </row>
    <row r="27614" spans="1:9" x14ac:dyDescent="0.25">
      <c r="A27614"/>
      <c r="B27614"/>
      <c r="C27614"/>
      <c r="D27614"/>
      <c r="E27614" s="148"/>
      <c r="F27614" s="148"/>
      <c r="G27614" s="149"/>
      <c r="H27614" s="148"/>
      <c r="I27614"/>
    </row>
    <row r="27615" spans="1:9" x14ac:dyDescent="0.25">
      <c r="A27615"/>
      <c r="B27615"/>
      <c r="C27615"/>
      <c r="D27615"/>
      <c r="E27615" s="148"/>
      <c r="F27615" s="148"/>
      <c r="G27615" s="149"/>
      <c r="H27615" s="148"/>
      <c r="I27615"/>
    </row>
    <row r="27616" spans="1:9" x14ac:dyDescent="0.25">
      <c r="A27616"/>
      <c r="B27616"/>
      <c r="C27616"/>
      <c r="D27616"/>
      <c r="E27616" s="148"/>
      <c r="F27616" s="148"/>
      <c r="G27616" s="149"/>
      <c r="H27616" s="148"/>
      <c r="I27616"/>
    </row>
    <row r="27617" spans="1:9" x14ac:dyDescent="0.25">
      <c r="A27617"/>
      <c r="B27617"/>
      <c r="C27617"/>
      <c r="D27617"/>
      <c r="E27617" s="148"/>
      <c r="F27617" s="148"/>
      <c r="G27617" s="149"/>
      <c r="H27617" s="148"/>
      <c r="I27617"/>
    </row>
    <row r="27618" spans="1:9" x14ac:dyDescent="0.25">
      <c r="A27618"/>
      <c r="B27618"/>
      <c r="C27618"/>
      <c r="D27618"/>
      <c r="E27618" s="148"/>
      <c r="F27618" s="148"/>
      <c r="G27618" s="149"/>
      <c r="H27618" s="148"/>
      <c r="I27618"/>
    </row>
    <row r="27619" spans="1:9" x14ac:dyDescent="0.25">
      <c r="A27619"/>
      <c r="B27619"/>
      <c r="C27619"/>
      <c r="D27619"/>
      <c r="E27619" s="148"/>
      <c r="F27619" s="148"/>
      <c r="G27619" s="149"/>
      <c r="H27619" s="148"/>
      <c r="I27619"/>
    </row>
    <row r="27620" spans="1:9" x14ac:dyDescent="0.25">
      <c r="A27620"/>
      <c r="B27620"/>
      <c r="C27620"/>
      <c r="D27620"/>
      <c r="E27620" s="148"/>
      <c r="F27620" s="148"/>
      <c r="G27620" s="149"/>
      <c r="H27620" s="148"/>
      <c r="I27620"/>
    </row>
    <row r="27621" spans="1:9" x14ac:dyDescent="0.25">
      <c r="A27621"/>
      <c r="B27621"/>
      <c r="C27621"/>
      <c r="D27621"/>
      <c r="E27621" s="148"/>
      <c r="F27621" s="148"/>
      <c r="G27621" s="149"/>
      <c r="H27621" s="148"/>
      <c r="I27621"/>
    </row>
    <row r="27622" spans="1:9" x14ac:dyDescent="0.25">
      <c r="A27622"/>
      <c r="B27622"/>
      <c r="C27622"/>
      <c r="D27622"/>
      <c r="E27622" s="148"/>
      <c r="F27622" s="148"/>
      <c r="G27622" s="149"/>
      <c r="H27622" s="148"/>
      <c r="I27622"/>
    </row>
    <row r="27623" spans="1:9" x14ac:dyDescent="0.25">
      <c r="A27623"/>
      <c r="B27623"/>
      <c r="C27623"/>
      <c r="D27623"/>
      <c r="E27623" s="148"/>
      <c r="F27623" s="148"/>
      <c r="G27623" s="149"/>
      <c r="H27623" s="148"/>
      <c r="I27623"/>
    </row>
    <row r="27624" spans="1:9" x14ac:dyDescent="0.25">
      <c r="A27624"/>
      <c r="B27624"/>
      <c r="C27624"/>
      <c r="D27624"/>
      <c r="E27624" s="148"/>
      <c r="F27624" s="148"/>
      <c r="G27624" s="149"/>
      <c r="H27624" s="148"/>
      <c r="I27624"/>
    </row>
    <row r="27625" spans="1:9" x14ac:dyDescent="0.25">
      <c r="A27625"/>
      <c r="B27625"/>
      <c r="C27625"/>
      <c r="D27625"/>
      <c r="E27625" s="148"/>
      <c r="F27625" s="148"/>
      <c r="G27625" s="149"/>
      <c r="H27625" s="148"/>
      <c r="I27625"/>
    </row>
    <row r="27626" spans="1:9" x14ac:dyDescent="0.25">
      <c r="A27626"/>
      <c r="B27626"/>
      <c r="C27626"/>
      <c r="D27626"/>
      <c r="E27626" s="148"/>
      <c r="F27626" s="148"/>
      <c r="G27626" s="149"/>
      <c r="H27626" s="148"/>
      <c r="I27626"/>
    </row>
    <row r="27627" spans="1:9" x14ac:dyDescent="0.25">
      <c r="A27627"/>
      <c r="B27627"/>
      <c r="C27627"/>
      <c r="D27627"/>
      <c r="E27627" s="148"/>
      <c r="F27627" s="148"/>
      <c r="G27627" s="149"/>
      <c r="H27627" s="148"/>
      <c r="I27627"/>
    </row>
    <row r="27628" spans="1:9" x14ac:dyDescent="0.25">
      <c r="A27628"/>
      <c r="B27628"/>
      <c r="C27628"/>
      <c r="D27628"/>
      <c r="E27628" s="148"/>
      <c r="F27628" s="148"/>
      <c r="G27628" s="149"/>
      <c r="H27628" s="148"/>
      <c r="I27628"/>
    </row>
    <row r="27629" spans="1:9" x14ac:dyDescent="0.25">
      <c r="A27629"/>
      <c r="B27629"/>
      <c r="C27629"/>
      <c r="D27629"/>
      <c r="E27629" s="148"/>
      <c r="F27629" s="148"/>
      <c r="G27629" s="149"/>
      <c r="H27629" s="148"/>
      <c r="I27629"/>
    </row>
    <row r="27630" spans="1:9" x14ac:dyDescent="0.25">
      <c r="A27630"/>
      <c r="B27630"/>
      <c r="C27630"/>
      <c r="D27630"/>
      <c r="E27630" s="148"/>
      <c r="F27630" s="148"/>
      <c r="G27630" s="149"/>
      <c r="H27630" s="148"/>
      <c r="I27630"/>
    </row>
    <row r="27631" spans="1:9" x14ac:dyDescent="0.25">
      <c r="A27631"/>
      <c r="B27631"/>
      <c r="C27631"/>
      <c r="D27631"/>
      <c r="E27631" s="148"/>
      <c r="F27631" s="148"/>
      <c r="G27631" s="149"/>
      <c r="H27631" s="148"/>
      <c r="I27631"/>
    </row>
    <row r="27632" spans="1:9" x14ac:dyDescent="0.25">
      <c r="A27632"/>
      <c r="B27632"/>
      <c r="C27632"/>
      <c r="D27632"/>
      <c r="E27632" s="148"/>
      <c r="F27632" s="148"/>
      <c r="G27632" s="149"/>
      <c r="H27632" s="148"/>
      <c r="I27632"/>
    </row>
    <row r="27633" spans="1:9" x14ac:dyDescent="0.25">
      <c r="A27633"/>
      <c r="B27633"/>
      <c r="C27633"/>
      <c r="D27633"/>
      <c r="E27633" s="148"/>
      <c r="F27633" s="148"/>
      <c r="G27633" s="149"/>
      <c r="H27633" s="148"/>
      <c r="I27633"/>
    </row>
    <row r="27634" spans="1:9" x14ac:dyDescent="0.25">
      <c r="A27634"/>
      <c r="B27634"/>
      <c r="C27634"/>
      <c r="D27634"/>
      <c r="E27634" s="148"/>
      <c r="F27634" s="148"/>
      <c r="G27634" s="149"/>
      <c r="H27634" s="148"/>
      <c r="I27634"/>
    </row>
    <row r="27635" spans="1:9" x14ac:dyDescent="0.25">
      <c r="A27635"/>
      <c r="B27635"/>
      <c r="C27635"/>
      <c r="D27635"/>
      <c r="E27635" s="148"/>
      <c r="F27635" s="148"/>
      <c r="G27635" s="149"/>
      <c r="H27635" s="148"/>
      <c r="I27635"/>
    </row>
    <row r="27636" spans="1:9" x14ac:dyDescent="0.25">
      <c r="A27636"/>
      <c r="B27636"/>
      <c r="C27636"/>
      <c r="D27636"/>
      <c r="E27636" s="148"/>
      <c r="F27636" s="148"/>
      <c r="G27636" s="149"/>
      <c r="H27636" s="148"/>
      <c r="I27636"/>
    </row>
    <row r="27637" spans="1:9" x14ac:dyDescent="0.25">
      <c r="A27637"/>
      <c r="B27637"/>
      <c r="C27637"/>
      <c r="D27637"/>
      <c r="E27637" s="148"/>
      <c r="F27637" s="148"/>
      <c r="G27637" s="149"/>
      <c r="H27637" s="148"/>
      <c r="I27637"/>
    </row>
    <row r="27638" spans="1:9" x14ac:dyDescent="0.25">
      <c r="A27638"/>
      <c r="B27638"/>
      <c r="C27638"/>
      <c r="D27638"/>
      <c r="E27638" s="148"/>
      <c r="F27638" s="148"/>
      <c r="G27638" s="149"/>
      <c r="H27638" s="148"/>
      <c r="I27638"/>
    </row>
    <row r="27639" spans="1:9" x14ac:dyDescent="0.25">
      <c r="A27639"/>
      <c r="B27639"/>
      <c r="C27639"/>
      <c r="D27639"/>
      <c r="E27639" s="148"/>
      <c r="F27639" s="148"/>
      <c r="G27639" s="149"/>
      <c r="H27639" s="148"/>
      <c r="I27639"/>
    </row>
    <row r="27640" spans="1:9" x14ac:dyDescent="0.25">
      <c r="A27640"/>
      <c r="B27640"/>
      <c r="C27640"/>
      <c r="D27640"/>
      <c r="E27640" s="148"/>
      <c r="F27640" s="148"/>
      <c r="G27640" s="149"/>
      <c r="H27640" s="148"/>
      <c r="I27640"/>
    </row>
    <row r="27641" spans="1:9" x14ac:dyDescent="0.25">
      <c r="A27641"/>
      <c r="B27641"/>
      <c r="C27641"/>
      <c r="D27641"/>
      <c r="E27641" s="148"/>
      <c r="F27641" s="148"/>
      <c r="G27641" s="149"/>
      <c r="H27641" s="148"/>
      <c r="I27641"/>
    </row>
    <row r="27642" spans="1:9" x14ac:dyDescent="0.25">
      <c r="A27642"/>
      <c r="B27642"/>
      <c r="C27642"/>
      <c r="D27642"/>
      <c r="E27642" s="148"/>
      <c r="F27642" s="148"/>
      <c r="G27642" s="149"/>
      <c r="H27642" s="148"/>
      <c r="I27642"/>
    </row>
    <row r="27643" spans="1:9" x14ac:dyDescent="0.25">
      <c r="A27643"/>
      <c r="B27643"/>
      <c r="C27643"/>
      <c r="D27643"/>
      <c r="E27643" s="148"/>
      <c r="F27643" s="148"/>
      <c r="G27643" s="149"/>
      <c r="H27643" s="148"/>
      <c r="I27643"/>
    </row>
    <row r="27644" spans="1:9" x14ac:dyDescent="0.25">
      <c r="A27644"/>
      <c r="B27644"/>
      <c r="C27644"/>
      <c r="D27644"/>
      <c r="E27644" s="148"/>
      <c r="F27644" s="148"/>
      <c r="G27644" s="149"/>
      <c r="H27644" s="148"/>
      <c r="I27644"/>
    </row>
    <row r="27645" spans="1:9" x14ac:dyDescent="0.25">
      <c r="A27645"/>
      <c r="B27645"/>
      <c r="C27645"/>
      <c r="D27645"/>
      <c r="E27645" s="148"/>
      <c r="F27645" s="148"/>
      <c r="G27645" s="149"/>
      <c r="H27645" s="148"/>
      <c r="I27645"/>
    </row>
    <row r="27646" spans="1:9" x14ac:dyDescent="0.25">
      <c r="A27646"/>
      <c r="B27646"/>
      <c r="C27646"/>
      <c r="D27646"/>
      <c r="E27646" s="148"/>
      <c r="F27646" s="148"/>
      <c r="G27646" s="149"/>
      <c r="H27646" s="148"/>
      <c r="I27646"/>
    </row>
    <row r="27647" spans="1:9" x14ac:dyDescent="0.25">
      <c r="A27647"/>
      <c r="B27647"/>
      <c r="C27647"/>
      <c r="D27647"/>
      <c r="E27647" s="148"/>
      <c r="F27647" s="148"/>
      <c r="G27647" s="149"/>
      <c r="H27647" s="148"/>
      <c r="I27647"/>
    </row>
    <row r="27648" spans="1:9" x14ac:dyDescent="0.25">
      <c r="A27648"/>
      <c r="B27648"/>
      <c r="C27648"/>
      <c r="D27648"/>
      <c r="E27648" s="148"/>
      <c r="F27648" s="148"/>
      <c r="G27648" s="149"/>
      <c r="H27648" s="148"/>
      <c r="I27648"/>
    </row>
    <row r="27649" spans="1:9" x14ac:dyDescent="0.25">
      <c r="A27649"/>
      <c r="B27649"/>
      <c r="C27649"/>
      <c r="D27649"/>
      <c r="E27649" s="148"/>
      <c r="F27649" s="148"/>
      <c r="G27649" s="149"/>
      <c r="H27649" s="148"/>
      <c r="I27649"/>
    </row>
    <row r="27650" spans="1:9" x14ac:dyDescent="0.25">
      <c r="A27650"/>
      <c r="B27650"/>
      <c r="C27650"/>
      <c r="D27650"/>
      <c r="E27650" s="148"/>
      <c r="F27650" s="148"/>
      <c r="G27650" s="149"/>
      <c r="H27650" s="148"/>
      <c r="I27650"/>
    </row>
    <row r="27651" spans="1:9" x14ac:dyDescent="0.25">
      <c r="A27651"/>
      <c r="B27651"/>
      <c r="C27651"/>
      <c r="D27651"/>
      <c r="E27651" s="148"/>
      <c r="F27651" s="148"/>
      <c r="G27651" s="149"/>
      <c r="H27651" s="148"/>
      <c r="I27651"/>
    </row>
    <row r="27652" spans="1:9" x14ac:dyDescent="0.25">
      <c r="A27652"/>
      <c r="B27652"/>
      <c r="C27652"/>
      <c r="D27652"/>
      <c r="E27652" s="148"/>
      <c r="F27652" s="148"/>
      <c r="G27652" s="149"/>
      <c r="H27652" s="148"/>
      <c r="I27652"/>
    </row>
    <row r="27653" spans="1:9" x14ac:dyDescent="0.25">
      <c r="A27653"/>
      <c r="B27653"/>
      <c r="C27653"/>
      <c r="D27653"/>
      <c r="E27653" s="148"/>
      <c r="F27653" s="148"/>
      <c r="G27653" s="149"/>
      <c r="H27653" s="148"/>
      <c r="I27653"/>
    </row>
    <row r="27654" spans="1:9" x14ac:dyDescent="0.25">
      <c r="A27654"/>
      <c r="B27654"/>
      <c r="C27654"/>
      <c r="D27654"/>
      <c r="E27654" s="148"/>
      <c r="F27654" s="148"/>
      <c r="G27654" s="149"/>
      <c r="H27654" s="148"/>
      <c r="I27654"/>
    </row>
    <row r="27655" spans="1:9" x14ac:dyDescent="0.25">
      <c r="A27655"/>
      <c r="B27655"/>
      <c r="C27655"/>
      <c r="D27655"/>
      <c r="E27655" s="148"/>
      <c r="F27655" s="148"/>
      <c r="G27655" s="149"/>
      <c r="H27655" s="148"/>
      <c r="I27655"/>
    </row>
    <row r="27656" spans="1:9" x14ac:dyDescent="0.25">
      <c r="A27656"/>
      <c r="B27656"/>
      <c r="C27656"/>
      <c r="D27656"/>
      <c r="E27656" s="148"/>
      <c r="F27656" s="148"/>
      <c r="G27656" s="149"/>
      <c r="H27656" s="148"/>
      <c r="I27656"/>
    </row>
    <row r="27657" spans="1:9" x14ac:dyDescent="0.25">
      <c r="A27657"/>
      <c r="B27657"/>
      <c r="C27657"/>
      <c r="D27657"/>
      <c r="E27657" s="148"/>
      <c r="F27657" s="148"/>
      <c r="G27657" s="149"/>
      <c r="H27657" s="148"/>
      <c r="I27657"/>
    </row>
    <row r="27658" spans="1:9" x14ac:dyDescent="0.25">
      <c r="A27658"/>
      <c r="B27658"/>
      <c r="C27658"/>
      <c r="D27658"/>
      <c r="E27658" s="148"/>
      <c r="F27658" s="148"/>
      <c r="G27658" s="149"/>
      <c r="H27658" s="148"/>
      <c r="I27658"/>
    </row>
    <row r="27659" spans="1:9" x14ac:dyDescent="0.25">
      <c r="A27659"/>
      <c r="B27659"/>
      <c r="C27659"/>
      <c r="D27659"/>
      <c r="E27659" s="148"/>
      <c r="F27659" s="148"/>
      <c r="G27659" s="149"/>
      <c r="H27659" s="148"/>
      <c r="I27659"/>
    </row>
    <row r="27660" spans="1:9" x14ac:dyDescent="0.25">
      <c r="A27660"/>
      <c r="B27660"/>
      <c r="C27660"/>
      <c r="D27660"/>
      <c r="E27660" s="148"/>
      <c r="F27660" s="148"/>
      <c r="G27660" s="149"/>
      <c r="H27660" s="148"/>
      <c r="I27660"/>
    </row>
    <row r="27661" spans="1:9" x14ac:dyDescent="0.25">
      <c r="A27661"/>
      <c r="B27661"/>
      <c r="C27661"/>
      <c r="D27661"/>
      <c r="E27661" s="148"/>
      <c r="F27661" s="148"/>
      <c r="G27661" s="149"/>
      <c r="H27661" s="148"/>
      <c r="I27661"/>
    </row>
    <row r="27662" spans="1:9" x14ac:dyDescent="0.25">
      <c r="A27662"/>
      <c r="B27662"/>
      <c r="C27662"/>
      <c r="D27662"/>
      <c r="E27662" s="148"/>
      <c r="F27662" s="148"/>
      <c r="G27662" s="149"/>
      <c r="H27662" s="148"/>
      <c r="I27662"/>
    </row>
    <row r="27663" spans="1:9" x14ac:dyDescent="0.25">
      <c r="A27663"/>
      <c r="B27663"/>
      <c r="C27663"/>
      <c r="D27663"/>
      <c r="E27663" s="148"/>
      <c r="F27663" s="148"/>
      <c r="G27663" s="149"/>
      <c r="H27663" s="148"/>
      <c r="I27663"/>
    </row>
    <row r="27664" spans="1:9" x14ac:dyDescent="0.25">
      <c r="A27664"/>
      <c r="B27664"/>
      <c r="C27664"/>
      <c r="D27664"/>
      <c r="E27664" s="148"/>
      <c r="F27664" s="148"/>
      <c r="G27664" s="149"/>
      <c r="H27664" s="148"/>
      <c r="I27664"/>
    </row>
    <row r="27665" spans="1:9" x14ac:dyDescent="0.25">
      <c r="A27665"/>
      <c r="B27665"/>
      <c r="C27665"/>
      <c r="D27665"/>
      <c r="E27665" s="148"/>
      <c r="F27665" s="148"/>
      <c r="G27665" s="149"/>
      <c r="H27665" s="148"/>
      <c r="I27665"/>
    </row>
    <row r="27666" spans="1:9" x14ac:dyDescent="0.25">
      <c r="A27666"/>
      <c r="B27666"/>
      <c r="C27666"/>
      <c r="D27666"/>
      <c r="E27666" s="148"/>
      <c r="F27666" s="148"/>
      <c r="G27666" s="149"/>
      <c r="H27666" s="148"/>
      <c r="I27666"/>
    </row>
    <row r="27667" spans="1:9" x14ac:dyDescent="0.25">
      <c r="A27667"/>
      <c r="B27667"/>
      <c r="C27667"/>
      <c r="D27667"/>
      <c r="E27667" s="148"/>
      <c r="F27667" s="148"/>
      <c r="G27667" s="149"/>
      <c r="H27667" s="148"/>
      <c r="I27667"/>
    </row>
    <row r="27668" spans="1:9" x14ac:dyDescent="0.25">
      <c r="A27668"/>
      <c r="B27668"/>
      <c r="C27668"/>
      <c r="D27668"/>
      <c r="E27668" s="148"/>
      <c r="F27668" s="148"/>
      <c r="G27668" s="149"/>
      <c r="H27668" s="148"/>
      <c r="I27668"/>
    </row>
    <row r="27669" spans="1:9" x14ac:dyDescent="0.25">
      <c r="A27669"/>
      <c r="B27669"/>
      <c r="C27669"/>
      <c r="D27669"/>
      <c r="E27669" s="148"/>
      <c r="F27669" s="148"/>
      <c r="G27669" s="149"/>
      <c r="H27669" s="148"/>
      <c r="I27669"/>
    </row>
    <row r="27670" spans="1:9" x14ac:dyDescent="0.25">
      <c r="A27670"/>
      <c r="B27670"/>
      <c r="C27670"/>
      <c r="D27670"/>
      <c r="E27670" s="148"/>
      <c r="F27670" s="148"/>
      <c r="G27670" s="149"/>
      <c r="H27670" s="148"/>
      <c r="I27670"/>
    </row>
    <row r="27671" spans="1:9" x14ac:dyDescent="0.25">
      <c r="A27671"/>
      <c r="B27671"/>
      <c r="C27671"/>
      <c r="D27671"/>
      <c r="E27671" s="148"/>
      <c r="F27671" s="148"/>
      <c r="G27671" s="149"/>
      <c r="H27671" s="148"/>
      <c r="I27671"/>
    </row>
    <row r="27672" spans="1:9" x14ac:dyDescent="0.25">
      <c r="A27672"/>
      <c r="B27672"/>
      <c r="C27672"/>
      <c r="D27672"/>
      <c r="E27672" s="148"/>
      <c r="F27672" s="148"/>
      <c r="G27672" s="149"/>
      <c r="H27672" s="148"/>
      <c r="I27672"/>
    </row>
    <row r="27673" spans="1:9" x14ac:dyDescent="0.25">
      <c r="A27673"/>
      <c r="B27673"/>
      <c r="C27673"/>
      <c r="D27673"/>
      <c r="E27673" s="148"/>
      <c r="F27673" s="148"/>
      <c r="G27673" s="149"/>
      <c r="H27673" s="148"/>
      <c r="I27673"/>
    </row>
    <row r="27674" spans="1:9" x14ac:dyDescent="0.25">
      <c r="A27674"/>
      <c r="B27674"/>
      <c r="C27674"/>
      <c r="D27674"/>
      <c r="E27674" s="148"/>
      <c r="F27674" s="148"/>
      <c r="G27674" s="149"/>
      <c r="H27674" s="148"/>
      <c r="I27674"/>
    </row>
    <row r="27675" spans="1:9" x14ac:dyDescent="0.25">
      <c r="A27675"/>
      <c r="B27675"/>
      <c r="C27675"/>
      <c r="D27675"/>
      <c r="E27675" s="148"/>
      <c r="F27675" s="148"/>
      <c r="G27675" s="149"/>
      <c r="H27675" s="148"/>
      <c r="I27675"/>
    </row>
    <row r="27676" spans="1:9" x14ac:dyDescent="0.25">
      <c r="A27676"/>
      <c r="B27676"/>
      <c r="C27676"/>
      <c r="D27676"/>
      <c r="E27676" s="148"/>
      <c r="F27676" s="148"/>
      <c r="G27676" s="149"/>
      <c r="H27676" s="148"/>
      <c r="I27676"/>
    </row>
    <row r="27677" spans="1:9" x14ac:dyDescent="0.25">
      <c r="A27677"/>
      <c r="B27677"/>
      <c r="C27677"/>
      <c r="D27677"/>
      <c r="E27677" s="148"/>
      <c r="F27677" s="148"/>
      <c r="G27677" s="149"/>
      <c r="H27677" s="148"/>
      <c r="I27677"/>
    </row>
    <row r="27678" spans="1:9" x14ac:dyDescent="0.25">
      <c r="A27678"/>
      <c r="B27678"/>
      <c r="C27678"/>
      <c r="D27678"/>
      <c r="E27678" s="148"/>
      <c r="F27678" s="148"/>
      <c r="G27678" s="149"/>
      <c r="H27678" s="148"/>
      <c r="I27678"/>
    </row>
    <row r="27679" spans="1:9" x14ac:dyDescent="0.25">
      <c r="A27679"/>
      <c r="B27679"/>
      <c r="C27679"/>
      <c r="D27679"/>
      <c r="E27679" s="148"/>
      <c r="F27679" s="148"/>
      <c r="G27679" s="149"/>
      <c r="H27679" s="148"/>
      <c r="I27679"/>
    </row>
    <row r="27680" spans="1:9" x14ac:dyDescent="0.25">
      <c r="A27680"/>
      <c r="B27680"/>
      <c r="C27680"/>
      <c r="D27680"/>
      <c r="E27680" s="148"/>
      <c r="F27680" s="148"/>
      <c r="G27680" s="149"/>
      <c r="H27680" s="148"/>
      <c r="I27680"/>
    </row>
    <row r="27681" spans="1:9" x14ac:dyDescent="0.25">
      <c r="A27681"/>
      <c r="B27681"/>
      <c r="C27681"/>
      <c r="D27681"/>
      <c r="E27681" s="148"/>
      <c r="F27681" s="148"/>
      <c r="G27681" s="149"/>
      <c r="H27681" s="148"/>
      <c r="I27681"/>
    </row>
    <row r="27682" spans="1:9" x14ac:dyDescent="0.25">
      <c r="A27682"/>
      <c r="B27682"/>
      <c r="C27682"/>
      <c r="D27682"/>
      <c r="E27682" s="148"/>
      <c r="F27682" s="148"/>
      <c r="G27682" s="149"/>
      <c r="H27682" s="148"/>
      <c r="I27682"/>
    </row>
    <row r="27683" spans="1:9" x14ac:dyDescent="0.25">
      <c r="A27683"/>
      <c r="B27683"/>
      <c r="C27683"/>
      <c r="D27683"/>
      <c r="E27683" s="148"/>
      <c r="F27683" s="148"/>
      <c r="G27683" s="149"/>
      <c r="H27683" s="148"/>
      <c r="I27683"/>
    </row>
    <row r="27684" spans="1:9" x14ac:dyDescent="0.25">
      <c r="A27684"/>
      <c r="B27684"/>
      <c r="C27684"/>
      <c r="D27684"/>
      <c r="E27684" s="148"/>
      <c r="F27684" s="148"/>
      <c r="G27684" s="149"/>
      <c r="H27684" s="148"/>
      <c r="I27684"/>
    </row>
    <row r="27685" spans="1:9" x14ac:dyDescent="0.25">
      <c r="A27685"/>
      <c r="B27685"/>
      <c r="C27685"/>
      <c r="D27685"/>
      <c r="E27685" s="148"/>
      <c r="F27685" s="148"/>
      <c r="G27685" s="149"/>
      <c r="H27685" s="148"/>
      <c r="I27685"/>
    </row>
    <row r="27686" spans="1:9" x14ac:dyDescent="0.25">
      <c r="A27686"/>
      <c r="B27686"/>
      <c r="C27686"/>
      <c r="D27686"/>
      <c r="E27686" s="148"/>
      <c r="F27686" s="148"/>
      <c r="G27686" s="149"/>
      <c r="H27686" s="148"/>
      <c r="I27686"/>
    </row>
    <row r="27687" spans="1:9" x14ac:dyDescent="0.25">
      <c r="A27687"/>
      <c r="B27687"/>
      <c r="C27687"/>
      <c r="D27687"/>
      <c r="E27687" s="148"/>
      <c r="F27687" s="148"/>
      <c r="G27687" s="149"/>
      <c r="H27687" s="148"/>
      <c r="I27687"/>
    </row>
    <row r="27688" spans="1:9" x14ac:dyDescent="0.25">
      <c r="A27688"/>
      <c r="B27688"/>
      <c r="C27688"/>
      <c r="D27688"/>
      <c r="E27688" s="148"/>
      <c r="F27688" s="148"/>
      <c r="G27688" s="149"/>
      <c r="H27688" s="148"/>
      <c r="I27688"/>
    </row>
    <row r="27689" spans="1:9" x14ac:dyDescent="0.25">
      <c r="A27689"/>
      <c r="B27689"/>
      <c r="C27689"/>
      <c r="D27689"/>
      <c r="E27689" s="148"/>
      <c r="F27689" s="148"/>
      <c r="G27689" s="149"/>
      <c r="H27689" s="148"/>
      <c r="I27689"/>
    </row>
    <row r="27690" spans="1:9" x14ac:dyDescent="0.25">
      <c r="A27690"/>
      <c r="B27690"/>
      <c r="C27690"/>
      <c r="D27690"/>
      <c r="E27690" s="148"/>
      <c r="F27690" s="148"/>
      <c r="G27690" s="149"/>
      <c r="H27690" s="148"/>
      <c r="I27690"/>
    </row>
    <row r="27691" spans="1:9" x14ac:dyDescent="0.25">
      <c r="A27691"/>
      <c r="B27691"/>
      <c r="C27691"/>
      <c r="D27691"/>
      <c r="E27691" s="148"/>
      <c r="F27691" s="148"/>
      <c r="G27691" s="149"/>
      <c r="H27691" s="148"/>
      <c r="I27691"/>
    </row>
    <row r="27692" spans="1:9" x14ac:dyDescent="0.25">
      <c r="A27692"/>
      <c r="B27692"/>
      <c r="C27692"/>
      <c r="D27692"/>
      <c r="E27692" s="148"/>
      <c r="F27692" s="148"/>
      <c r="G27692" s="149"/>
      <c r="H27692" s="148"/>
      <c r="I27692"/>
    </row>
    <row r="27693" spans="1:9" x14ac:dyDescent="0.25">
      <c r="A27693"/>
      <c r="B27693"/>
      <c r="C27693"/>
      <c r="D27693"/>
      <c r="E27693" s="148"/>
      <c r="F27693" s="148"/>
      <c r="G27693" s="149"/>
      <c r="H27693" s="148"/>
      <c r="I27693"/>
    </row>
    <row r="27694" spans="1:9" x14ac:dyDescent="0.25">
      <c r="A27694"/>
      <c r="B27694"/>
      <c r="C27694"/>
      <c r="D27694"/>
      <c r="E27694" s="148"/>
      <c r="F27694" s="148"/>
      <c r="G27694" s="149"/>
      <c r="H27694" s="148"/>
      <c r="I27694"/>
    </row>
    <row r="27695" spans="1:9" x14ac:dyDescent="0.25">
      <c r="A27695"/>
      <c r="B27695"/>
      <c r="C27695"/>
      <c r="D27695"/>
      <c r="E27695" s="148"/>
      <c r="F27695" s="148"/>
      <c r="G27695" s="149"/>
      <c r="H27695" s="148"/>
      <c r="I27695"/>
    </row>
    <row r="27696" spans="1:9" x14ac:dyDescent="0.25">
      <c r="A27696"/>
      <c r="B27696"/>
      <c r="C27696"/>
      <c r="D27696"/>
      <c r="E27696" s="148"/>
      <c r="F27696" s="148"/>
      <c r="G27696" s="149"/>
      <c r="H27696" s="148"/>
      <c r="I27696"/>
    </row>
    <row r="27697" spans="1:9" x14ac:dyDescent="0.25">
      <c r="A27697"/>
      <c r="B27697"/>
      <c r="C27697"/>
      <c r="D27697"/>
      <c r="E27697" s="148"/>
      <c r="F27697" s="148"/>
      <c r="G27697" s="149"/>
      <c r="H27697" s="148"/>
      <c r="I27697"/>
    </row>
    <row r="27698" spans="1:9" x14ac:dyDescent="0.25">
      <c r="A27698"/>
      <c r="B27698"/>
      <c r="C27698"/>
      <c r="D27698"/>
      <c r="E27698" s="148"/>
      <c r="F27698" s="148"/>
      <c r="G27698" s="149"/>
      <c r="H27698" s="148"/>
      <c r="I27698"/>
    </row>
    <row r="27699" spans="1:9" x14ac:dyDescent="0.25">
      <c r="A27699"/>
      <c r="B27699"/>
      <c r="C27699"/>
      <c r="D27699"/>
      <c r="E27699" s="148"/>
      <c r="F27699" s="148"/>
      <c r="G27699" s="149"/>
      <c r="H27699" s="148"/>
      <c r="I27699"/>
    </row>
    <row r="27700" spans="1:9" x14ac:dyDescent="0.25">
      <c r="A27700"/>
      <c r="B27700"/>
      <c r="C27700"/>
      <c r="D27700"/>
      <c r="E27700" s="148"/>
      <c r="F27700" s="148"/>
      <c r="G27700" s="149"/>
      <c r="H27700" s="148"/>
      <c r="I27700"/>
    </row>
    <row r="27701" spans="1:9" x14ac:dyDescent="0.25">
      <c r="A27701"/>
      <c r="B27701"/>
      <c r="C27701"/>
      <c r="D27701"/>
      <c r="E27701" s="148"/>
      <c r="F27701" s="148"/>
      <c r="G27701" s="149"/>
      <c r="H27701" s="148"/>
      <c r="I27701"/>
    </row>
    <row r="27702" spans="1:9" x14ac:dyDescent="0.25">
      <c r="A27702"/>
      <c r="B27702"/>
      <c r="C27702"/>
      <c r="D27702"/>
      <c r="E27702" s="148"/>
      <c r="F27702" s="148"/>
      <c r="G27702" s="149"/>
      <c r="H27702" s="148"/>
      <c r="I27702"/>
    </row>
    <row r="27703" spans="1:9" x14ac:dyDescent="0.25">
      <c r="A27703"/>
      <c r="B27703"/>
      <c r="C27703"/>
      <c r="D27703"/>
      <c r="E27703" s="148"/>
      <c r="F27703" s="148"/>
      <c r="G27703" s="149"/>
      <c r="H27703" s="148"/>
      <c r="I27703"/>
    </row>
    <row r="27704" spans="1:9" x14ac:dyDescent="0.25">
      <c r="A27704"/>
      <c r="B27704"/>
      <c r="C27704"/>
      <c r="D27704"/>
      <c r="E27704" s="148"/>
      <c r="F27704" s="148"/>
      <c r="G27704" s="149"/>
      <c r="H27704" s="148"/>
      <c r="I27704"/>
    </row>
    <row r="27705" spans="1:9" x14ac:dyDescent="0.25">
      <c r="A27705"/>
      <c r="B27705"/>
      <c r="C27705"/>
      <c r="D27705"/>
      <c r="E27705" s="148"/>
      <c r="F27705" s="148"/>
      <c r="G27705" s="149"/>
      <c r="H27705" s="148"/>
      <c r="I27705"/>
    </row>
    <row r="27706" spans="1:9" x14ac:dyDescent="0.25">
      <c r="A27706"/>
      <c r="B27706"/>
      <c r="C27706"/>
      <c r="D27706"/>
      <c r="E27706" s="148"/>
      <c r="F27706" s="148"/>
      <c r="G27706" s="149"/>
      <c r="H27706" s="148"/>
      <c r="I27706"/>
    </row>
    <row r="27707" spans="1:9" x14ac:dyDescent="0.25">
      <c r="A27707"/>
      <c r="B27707"/>
      <c r="C27707"/>
      <c r="D27707"/>
      <c r="E27707" s="148"/>
      <c r="F27707" s="148"/>
      <c r="G27707" s="149"/>
      <c r="H27707" s="148"/>
      <c r="I27707"/>
    </row>
    <row r="27708" spans="1:9" x14ac:dyDescent="0.25">
      <c r="A27708"/>
      <c r="B27708"/>
      <c r="C27708"/>
      <c r="D27708"/>
      <c r="E27708" s="148"/>
      <c r="F27708" s="148"/>
      <c r="G27708" s="149"/>
      <c r="H27708" s="148"/>
      <c r="I27708"/>
    </row>
    <row r="27709" spans="1:9" x14ac:dyDescent="0.25">
      <c r="A27709"/>
      <c r="B27709"/>
      <c r="C27709"/>
      <c r="D27709"/>
      <c r="E27709" s="148"/>
      <c r="F27709" s="148"/>
      <c r="G27709" s="149"/>
      <c r="H27709" s="148"/>
      <c r="I27709"/>
    </row>
    <row r="27710" spans="1:9" x14ac:dyDescent="0.25">
      <c r="A27710"/>
      <c r="B27710"/>
      <c r="C27710"/>
      <c r="D27710"/>
      <c r="E27710" s="148"/>
      <c r="F27710" s="148"/>
      <c r="G27710" s="149"/>
      <c r="H27710" s="148"/>
      <c r="I27710"/>
    </row>
    <row r="27711" spans="1:9" x14ac:dyDescent="0.25">
      <c r="A27711"/>
      <c r="B27711"/>
      <c r="C27711"/>
      <c r="D27711"/>
      <c r="E27711" s="148"/>
      <c r="F27711" s="148"/>
      <c r="G27711" s="149"/>
      <c r="H27711" s="148"/>
      <c r="I27711"/>
    </row>
    <row r="27712" spans="1:9" x14ac:dyDescent="0.25">
      <c r="A27712"/>
      <c r="B27712"/>
      <c r="C27712"/>
      <c r="D27712"/>
      <c r="E27712" s="148"/>
      <c r="F27712" s="148"/>
      <c r="G27712" s="149"/>
      <c r="H27712" s="148"/>
      <c r="I27712"/>
    </row>
    <row r="27713" spans="1:9" x14ac:dyDescent="0.25">
      <c r="A27713"/>
      <c r="B27713"/>
      <c r="C27713"/>
      <c r="D27713"/>
      <c r="E27713" s="148"/>
      <c r="F27713" s="148"/>
      <c r="G27713" s="149"/>
      <c r="H27713" s="148"/>
      <c r="I27713"/>
    </row>
    <row r="27714" spans="1:9" x14ac:dyDescent="0.25">
      <c r="A27714"/>
      <c r="B27714"/>
      <c r="C27714"/>
      <c r="D27714"/>
      <c r="E27714" s="148"/>
      <c r="F27714" s="148"/>
      <c r="G27714" s="149"/>
      <c r="H27714" s="148"/>
      <c r="I27714"/>
    </row>
    <row r="27715" spans="1:9" x14ac:dyDescent="0.25">
      <c r="A27715"/>
      <c r="B27715"/>
      <c r="C27715"/>
      <c r="D27715"/>
      <c r="E27715" s="148"/>
      <c r="F27715" s="148"/>
      <c r="G27715" s="149"/>
      <c r="H27715" s="148"/>
      <c r="I27715"/>
    </row>
    <row r="27716" spans="1:9" x14ac:dyDescent="0.25">
      <c r="A27716"/>
      <c r="B27716"/>
      <c r="C27716"/>
      <c r="D27716"/>
      <c r="E27716" s="148"/>
      <c r="F27716" s="148"/>
      <c r="G27716" s="149"/>
      <c r="H27716" s="148"/>
      <c r="I27716"/>
    </row>
    <row r="27717" spans="1:9" x14ac:dyDescent="0.25">
      <c r="A27717"/>
      <c r="B27717"/>
      <c r="C27717"/>
      <c r="D27717"/>
      <c r="E27717" s="148"/>
      <c r="F27717" s="148"/>
      <c r="G27717" s="149"/>
      <c r="H27717" s="148"/>
      <c r="I27717"/>
    </row>
    <row r="27718" spans="1:9" x14ac:dyDescent="0.25">
      <c r="A27718"/>
      <c r="B27718"/>
      <c r="C27718"/>
      <c r="D27718"/>
      <c r="E27718" s="148"/>
      <c r="F27718" s="148"/>
      <c r="G27718" s="149"/>
      <c r="H27718" s="148"/>
      <c r="I27718"/>
    </row>
    <row r="27719" spans="1:9" x14ac:dyDescent="0.25">
      <c r="A27719"/>
      <c r="B27719"/>
      <c r="C27719"/>
      <c r="D27719"/>
      <c r="E27719" s="148"/>
      <c r="F27719" s="148"/>
      <c r="G27719" s="149"/>
      <c r="H27719" s="148"/>
      <c r="I27719"/>
    </row>
    <row r="27720" spans="1:9" x14ac:dyDescent="0.25">
      <c r="A27720"/>
      <c r="B27720"/>
      <c r="C27720"/>
      <c r="D27720"/>
      <c r="E27720" s="148"/>
      <c r="F27720" s="148"/>
      <c r="G27720" s="149"/>
      <c r="H27720" s="148"/>
      <c r="I27720"/>
    </row>
    <row r="27721" spans="1:9" x14ac:dyDescent="0.25">
      <c r="A27721"/>
      <c r="B27721"/>
      <c r="C27721"/>
      <c r="D27721"/>
      <c r="E27721" s="148"/>
      <c r="F27721" s="148"/>
      <c r="G27721" s="149"/>
      <c r="H27721" s="148"/>
      <c r="I27721"/>
    </row>
    <row r="27722" spans="1:9" x14ac:dyDescent="0.25">
      <c r="A27722"/>
      <c r="B27722"/>
      <c r="C27722"/>
      <c r="D27722"/>
      <c r="E27722" s="148"/>
      <c r="F27722" s="148"/>
      <c r="G27722" s="149"/>
      <c r="H27722" s="148"/>
      <c r="I27722"/>
    </row>
    <row r="27723" spans="1:9" x14ac:dyDescent="0.25">
      <c r="A27723"/>
      <c r="B27723"/>
      <c r="C27723"/>
      <c r="D27723"/>
      <c r="E27723" s="148"/>
      <c r="F27723" s="148"/>
      <c r="G27723" s="149"/>
      <c r="H27723" s="148"/>
      <c r="I27723"/>
    </row>
    <row r="27724" spans="1:9" x14ac:dyDescent="0.25">
      <c r="A27724"/>
      <c r="B27724"/>
      <c r="C27724"/>
      <c r="D27724"/>
      <c r="E27724" s="148"/>
      <c r="F27724" s="148"/>
      <c r="G27724" s="149"/>
      <c r="H27724" s="148"/>
      <c r="I27724"/>
    </row>
    <row r="27725" spans="1:9" x14ac:dyDescent="0.25">
      <c r="A27725"/>
      <c r="B27725"/>
      <c r="C27725"/>
      <c r="D27725"/>
      <c r="E27725" s="148"/>
      <c r="F27725" s="148"/>
      <c r="G27725" s="149"/>
      <c r="H27725" s="148"/>
      <c r="I27725"/>
    </row>
    <row r="27726" spans="1:9" x14ac:dyDescent="0.25">
      <c r="A27726"/>
      <c r="B27726"/>
      <c r="C27726"/>
      <c r="D27726"/>
      <c r="E27726" s="148"/>
      <c r="F27726" s="148"/>
      <c r="G27726" s="149"/>
      <c r="H27726" s="148"/>
      <c r="I27726"/>
    </row>
    <row r="27727" spans="1:9" x14ac:dyDescent="0.25">
      <c r="A27727"/>
      <c r="B27727"/>
      <c r="C27727"/>
      <c r="D27727"/>
      <c r="E27727" s="148"/>
      <c r="F27727" s="148"/>
      <c r="G27727" s="149"/>
      <c r="H27727" s="148"/>
      <c r="I27727"/>
    </row>
    <row r="27728" spans="1:9" x14ac:dyDescent="0.25">
      <c r="A27728"/>
      <c r="B27728"/>
      <c r="C27728"/>
      <c r="D27728"/>
      <c r="E27728" s="148"/>
      <c r="F27728" s="148"/>
      <c r="G27728" s="149"/>
      <c r="H27728" s="148"/>
      <c r="I27728"/>
    </row>
    <row r="27729" spans="1:9" x14ac:dyDescent="0.25">
      <c r="A27729"/>
      <c r="B27729"/>
      <c r="C27729"/>
      <c r="D27729"/>
      <c r="E27729" s="148"/>
      <c r="F27729" s="148"/>
      <c r="G27729" s="149"/>
      <c r="H27729" s="148"/>
      <c r="I27729"/>
    </row>
    <row r="27730" spans="1:9" x14ac:dyDescent="0.25">
      <c r="A27730"/>
      <c r="B27730"/>
      <c r="C27730"/>
      <c r="D27730"/>
      <c r="E27730" s="148"/>
      <c r="F27730" s="148"/>
      <c r="G27730" s="149"/>
      <c r="H27730" s="148"/>
      <c r="I27730"/>
    </row>
    <row r="27731" spans="1:9" x14ac:dyDescent="0.25">
      <c r="A27731"/>
      <c r="B27731"/>
      <c r="C27731"/>
      <c r="D27731"/>
      <c r="E27731" s="148"/>
      <c r="F27731" s="148"/>
      <c r="G27731" s="149"/>
      <c r="H27731" s="148"/>
      <c r="I27731"/>
    </row>
    <row r="27732" spans="1:9" x14ac:dyDescent="0.25">
      <c r="A27732"/>
      <c r="B27732"/>
      <c r="C27732"/>
      <c r="D27732"/>
      <c r="E27732" s="148"/>
      <c r="F27732" s="148"/>
      <c r="G27732" s="149"/>
      <c r="H27732" s="148"/>
      <c r="I27732"/>
    </row>
    <row r="27733" spans="1:9" x14ac:dyDescent="0.25">
      <c r="A27733"/>
      <c r="B27733"/>
      <c r="C27733"/>
      <c r="D27733"/>
      <c r="E27733" s="148"/>
      <c r="F27733" s="148"/>
      <c r="G27733" s="149"/>
      <c r="H27733" s="148"/>
      <c r="I27733"/>
    </row>
    <row r="27734" spans="1:9" x14ac:dyDescent="0.25">
      <c r="A27734"/>
      <c r="B27734"/>
      <c r="C27734"/>
      <c r="D27734"/>
      <c r="E27734" s="148"/>
      <c r="F27734" s="148"/>
      <c r="G27734" s="149"/>
      <c r="H27734" s="148"/>
      <c r="I27734"/>
    </row>
    <row r="27735" spans="1:9" x14ac:dyDescent="0.25">
      <c r="A27735"/>
      <c r="B27735"/>
      <c r="C27735"/>
      <c r="D27735"/>
      <c r="E27735" s="148"/>
      <c r="F27735" s="148"/>
      <c r="G27735" s="149"/>
      <c r="H27735" s="148"/>
      <c r="I27735"/>
    </row>
    <row r="27736" spans="1:9" x14ac:dyDescent="0.25">
      <c r="A27736"/>
      <c r="B27736"/>
      <c r="C27736"/>
      <c r="D27736"/>
      <c r="E27736" s="148"/>
      <c r="F27736" s="148"/>
      <c r="G27736" s="149"/>
      <c r="H27736" s="148"/>
      <c r="I27736"/>
    </row>
    <row r="27737" spans="1:9" x14ac:dyDescent="0.25">
      <c r="A27737"/>
      <c r="B27737"/>
      <c r="C27737"/>
      <c r="D27737"/>
      <c r="E27737" s="148"/>
      <c r="F27737" s="148"/>
      <c r="G27737" s="149"/>
      <c r="H27737" s="148"/>
      <c r="I27737"/>
    </row>
    <row r="27738" spans="1:9" x14ac:dyDescent="0.25">
      <c r="A27738"/>
      <c r="B27738"/>
      <c r="C27738"/>
      <c r="D27738"/>
      <c r="E27738" s="148"/>
      <c r="F27738" s="148"/>
      <c r="G27738" s="149"/>
      <c r="H27738" s="148"/>
      <c r="I27738"/>
    </row>
    <row r="27739" spans="1:9" x14ac:dyDescent="0.25">
      <c r="A27739"/>
      <c r="B27739"/>
      <c r="C27739"/>
      <c r="D27739"/>
      <c r="E27739" s="148"/>
      <c r="F27739" s="148"/>
      <c r="G27739" s="149"/>
      <c r="H27739" s="148"/>
      <c r="I27739"/>
    </row>
    <row r="27740" spans="1:9" x14ac:dyDescent="0.25">
      <c r="A27740"/>
      <c r="B27740"/>
      <c r="C27740"/>
      <c r="D27740"/>
      <c r="E27740" s="148"/>
      <c r="F27740" s="148"/>
      <c r="G27740" s="149"/>
      <c r="H27740" s="148"/>
      <c r="I27740"/>
    </row>
    <row r="27741" spans="1:9" x14ac:dyDescent="0.25">
      <c r="A27741"/>
      <c r="B27741"/>
      <c r="C27741"/>
      <c r="D27741"/>
      <c r="E27741" s="148"/>
      <c r="F27741" s="148"/>
      <c r="G27741" s="149"/>
      <c r="H27741" s="148"/>
      <c r="I27741"/>
    </row>
    <row r="27742" spans="1:9" x14ac:dyDescent="0.25">
      <c r="A27742"/>
      <c r="B27742"/>
      <c r="C27742"/>
      <c r="D27742"/>
      <c r="E27742" s="148"/>
      <c r="F27742" s="148"/>
      <c r="G27742" s="149"/>
      <c r="H27742" s="148"/>
      <c r="I27742"/>
    </row>
    <row r="27743" spans="1:9" x14ac:dyDescent="0.25">
      <c r="A27743"/>
      <c r="B27743"/>
      <c r="C27743"/>
      <c r="D27743"/>
      <c r="E27743" s="148"/>
      <c r="F27743" s="148"/>
      <c r="G27743" s="149"/>
      <c r="H27743" s="148"/>
      <c r="I27743"/>
    </row>
    <row r="27744" spans="1:9" x14ac:dyDescent="0.25">
      <c r="A27744"/>
      <c r="B27744"/>
      <c r="C27744"/>
      <c r="D27744"/>
      <c r="E27744" s="148"/>
      <c r="F27744" s="148"/>
      <c r="G27744" s="149"/>
      <c r="H27744" s="148"/>
      <c r="I27744"/>
    </row>
    <row r="27745" spans="1:9" x14ac:dyDescent="0.25">
      <c r="A27745"/>
      <c r="B27745"/>
      <c r="C27745"/>
      <c r="D27745"/>
      <c r="E27745" s="148"/>
      <c r="F27745" s="148"/>
      <c r="G27745" s="149"/>
      <c r="H27745" s="148"/>
      <c r="I27745"/>
    </row>
    <row r="27746" spans="1:9" x14ac:dyDescent="0.25">
      <c r="A27746"/>
      <c r="B27746"/>
      <c r="C27746"/>
      <c r="D27746"/>
      <c r="E27746" s="148"/>
      <c r="F27746" s="148"/>
      <c r="G27746" s="149"/>
      <c r="H27746" s="148"/>
      <c r="I27746"/>
    </row>
    <row r="27747" spans="1:9" x14ac:dyDescent="0.25">
      <c r="A27747"/>
      <c r="B27747"/>
      <c r="C27747"/>
      <c r="D27747"/>
      <c r="E27747" s="148"/>
      <c r="F27747" s="148"/>
      <c r="G27747" s="149"/>
      <c r="H27747" s="148"/>
      <c r="I27747"/>
    </row>
    <row r="27748" spans="1:9" x14ac:dyDescent="0.25">
      <c r="A27748"/>
      <c r="B27748"/>
      <c r="C27748"/>
      <c r="D27748"/>
      <c r="E27748" s="148"/>
      <c r="F27748" s="148"/>
      <c r="G27748" s="149"/>
      <c r="H27748" s="148"/>
      <c r="I27748"/>
    </row>
    <row r="27749" spans="1:9" x14ac:dyDescent="0.25">
      <c r="A27749"/>
      <c r="B27749"/>
      <c r="C27749"/>
      <c r="D27749"/>
      <c r="E27749" s="148"/>
      <c r="F27749" s="148"/>
      <c r="G27749" s="149"/>
      <c r="H27749" s="148"/>
      <c r="I27749"/>
    </row>
    <row r="27750" spans="1:9" x14ac:dyDescent="0.25">
      <c r="A27750"/>
      <c r="B27750"/>
      <c r="C27750"/>
      <c r="D27750"/>
      <c r="E27750" s="148"/>
      <c r="F27750" s="148"/>
      <c r="G27750" s="149"/>
      <c r="H27750" s="148"/>
      <c r="I27750"/>
    </row>
    <row r="27751" spans="1:9" x14ac:dyDescent="0.25">
      <c r="A27751"/>
      <c r="B27751"/>
      <c r="C27751"/>
      <c r="D27751"/>
      <c r="E27751" s="148"/>
      <c r="F27751" s="148"/>
      <c r="G27751" s="149"/>
      <c r="H27751" s="148"/>
      <c r="I27751"/>
    </row>
    <row r="27752" spans="1:9" x14ac:dyDescent="0.25">
      <c r="A27752"/>
      <c r="B27752"/>
      <c r="C27752"/>
      <c r="D27752"/>
      <c r="E27752" s="148"/>
      <c r="F27752" s="148"/>
      <c r="G27752" s="149"/>
      <c r="H27752" s="148"/>
      <c r="I27752"/>
    </row>
    <row r="27753" spans="1:9" x14ac:dyDescent="0.25">
      <c r="A27753"/>
      <c r="B27753"/>
      <c r="C27753"/>
      <c r="D27753"/>
      <c r="E27753" s="148"/>
      <c r="F27753" s="148"/>
      <c r="G27753" s="149"/>
      <c r="H27753" s="148"/>
      <c r="I27753"/>
    </row>
    <row r="27754" spans="1:9" x14ac:dyDescent="0.25">
      <c r="A27754"/>
      <c r="B27754"/>
      <c r="C27754"/>
      <c r="D27754"/>
      <c r="E27754" s="148"/>
      <c r="F27754" s="148"/>
      <c r="G27754" s="149"/>
      <c r="H27754" s="148"/>
      <c r="I27754"/>
    </row>
    <row r="27755" spans="1:9" x14ac:dyDescent="0.25">
      <c r="A27755"/>
      <c r="B27755"/>
      <c r="C27755"/>
      <c r="D27755"/>
      <c r="E27755" s="148"/>
      <c r="F27755" s="148"/>
      <c r="G27755" s="149"/>
      <c r="H27755" s="148"/>
      <c r="I27755"/>
    </row>
    <row r="27756" spans="1:9" x14ac:dyDescent="0.25">
      <c r="A27756"/>
      <c r="B27756"/>
      <c r="C27756"/>
      <c r="D27756"/>
      <c r="E27756" s="148"/>
      <c r="F27756" s="148"/>
      <c r="G27756" s="149"/>
      <c r="H27756" s="148"/>
      <c r="I27756"/>
    </row>
    <row r="27757" spans="1:9" x14ac:dyDescent="0.25">
      <c r="A27757"/>
      <c r="B27757"/>
      <c r="C27757"/>
      <c r="D27757"/>
      <c r="E27757" s="148"/>
      <c r="F27757" s="148"/>
      <c r="G27757" s="149"/>
      <c r="H27757" s="148"/>
      <c r="I27757"/>
    </row>
    <row r="27758" spans="1:9" x14ac:dyDescent="0.25">
      <c r="A27758"/>
      <c r="B27758"/>
      <c r="C27758"/>
      <c r="D27758"/>
      <c r="E27758" s="148"/>
      <c r="F27758" s="148"/>
      <c r="G27758" s="149"/>
      <c r="H27758" s="148"/>
      <c r="I27758"/>
    </row>
    <row r="27759" spans="1:9" x14ac:dyDescent="0.25">
      <c r="A27759"/>
      <c r="B27759"/>
      <c r="C27759"/>
      <c r="D27759"/>
      <c r="E27759" s="148"/>
      <c r="F27759" s="148"/>
      <c r="G27759" s="149"/>
      <c r="H27759" s="148"/>
      <c r="I27759"/>
    </row>
    <row r="27760" spans="1:9" x14ac:dyDescent="0.25">
      <c r="A27760"/>
      <c r="B27760"/>
      <c r="C27760"/>
      <c r="D27760"/>
      <c r="E27760" s="148"/>
      <c r="F27760" s="148"/>
      <c r="G27760" s="149"/>
      <c r="H27760" s="148"/>
      <c r="I27760"/>
    </row>
    <row r="27761" spans="1:9" x14ac:dyDescent="0.25">
      <c r="A27761"/>
      <c r="B27761"/>
      <c r="C27761"/>
      <c r="D27761"/>
      <c r="E27761" s="148"/>
      <c r="F27761" s="148"/>
      <c r="G27761" s="149"/>
      <c r="H27761" s="148"/>
      <c r="I27761"/>
    </row>
    <row r="27762" spans="1:9" x14ac:dyDescent="0.25">
      <c r="A27762"/>
      <c r="B27762"/>
      <c r="C27762"/>
      <c r="D27762"/>
      <c r="E27762" s="148"/>
      <c r="F27762" s="148"/>
      <c r="G27762" s="149"/>
      <c r="H27762" s="148"/>
      <c r="I27762"/>
    </row>
    <row r="27763" spans="1:9" x14ac:dyDescent="0.25">
      <c r="A27763"/>
      <c r="B27763"/>
      <c r="C27763"/>
      <c r="D27763"/>
      <c r="E27763" s="148"/>
      <c r="F27763" s="148"/>
      <c r="G27763" s="149"/>
      <c r="H27763" s="148"/>
      <c r="I27763"/>
    </row>
    <row r="27764" spans="1:9" x14ac:dyDescent="0.25">
      <c r="A27764"/>
      <c r="B27764"/>
      <c r="C27764"/>
      <c r="D27764"/>
      <c r="E27764" s="148"/>
      <c r="F27764" s="148"/>
      <c r="G27764" s="149"/>
      <c r="H27764" s="148"/>
      <c r="I27764"/>
    </row>
    <row r="27765" spans="1:9" x14ac:dyDescent="0.25">
      <c r="A27765"/>
      <c r="B27765"/>
      <c r="C27765"/>
      <c r="D27765"/>
      <c r="E27765" s="148"/>
      <c r="F27765" s="148"/>
      <c r="G27765" s="149"/>
      <c r="H27765" s="148"/>
      <c r="I27765"/>
    </row>
    <row r="27766" spans="1:9" x14ac:dyDescent="0.25">
      <c r="A27766"/>
      <c r="B27766"/>
      <c r="C27766"/>
      <c r="D27766"/>
      <c r="E27766" s="148"/>
      <c r="F27766" s="148"/>
      <c r="G27766" s="149"/>
      <c r="H27766" s="148"/>
      <c r="I27766"/>
    </row>
    <row r="27767" spans="1:9" x14ac:dyDescent="0.25">
      <c r="A27767"/>
      <c r="B27767"/>
      <c r="C27767"/>
      <c r="D27767"/>
      <c r="E27767" s="148"/>
      <c r="F27767" s="148"/>
      <c r="G27767" s="149"/>
      <c r="H27767" s="148"/>
      <c r="I27767"/>
    </row>
    <row r="27768" spans="1:9" x14ac:dyDescent="0.25">
      <c r="A27768"/>
      <c r="B27768"/>
      <c r="C27768"/>
      <c r="D27768"/>
      <c r="E27768" s="148"/>
      <c r="F27768" s="148"/>
      <c r="G27768" s="149"/>
      <c r="H27768" s="148"/>
      <c r="I27768"/>
    </row>
    <row r="27769" spans="1:9" x14ac:dyDescent="0.25">
      <c r="A27769"/>
      <c r="B27769"/>
      <c r="C27769"/>
      <c r="D27769"/>
      <c r="E27769" s="148"/>
      <c r="F27769" s="148"/>
      <c r="G27769" s="149"/>
      <c r="H27769" s="148"/>
      <c r="I27769"/>
    </row>
    <row r="27770" spans="1:9" x14ac:dyDescent="0.25">
      <c r="A27770"/>
      <c r="B27770"/>
      <c r="C27770"/>
      <c r="D27770"/>
      <c r="E27770" s="148"/>
      <c r="F27770" s="148"/>
      <c r="G27770" s="149"/>
      <c r="H27770" s="148"/>
      <c r="I27770"/>
    </row>
    <row r="27771" spans="1:9" x14ac:dyDescent="0.25">
      <c r="A27771"/>
      <c r="B27771"/>
      <c r="C27771"/>
      <c r="D27771"/>
      <c r="E27771" s="148"/>
      <c r="F27771" s="148"/>
      <c r="G27771" s="149"/>
      <c r="H27771" s="148"/>
      <c r="I27771"/>
    </row>
    <row r="27772" spans="1:9" x14ac:dyDescent="0.25">
      <c r="A27772"/>
      <c r="B27772"/>
      <c r="C27772"/>
      <c r="D27772"/>
      <c r="E27772" s="148"/>
      <c r="F27772" s="148"/>
      <c r="G27772" s="149"/>
      <c r="H27772" s="148"/>
      <c r="I27772"/>
    </row>
    <row r="27773" spans="1:9" x14ac:dyDescent="0.25">
      <c r="A27773"/>
      <c r="B27773"/>
      <c r="C27773"/>
      <c r="D27773"/>
      <c r="E27773" s="148"/>
      <c r="F27773" s="148"/>
      <c r="G27773" s="149"/>
      <c r="H27773" s="148"/>
      <c r="I27773"/>
    </row>
    <row r="27774" spans="1:9" x14ac:dyDescent="0.25">
      <c r="A27774"/>
      <c r="B27774"/>
      <c r="C27774"/>
      <c r="D27774"/>
      <c r="E27774" s="148"/>
      <c r="F27774" s="148"/>
      <c r="G27774" s="149"/>
      <c r="H27774" s="148"/>
      <c r="I27774"/>
    </row>
    <row r="27775" spans="1:9" x14ac:dyDescent="0.25">
      <c r="A27775"/>
      <c r="B27775"/>
      <c r="C27775"/>
      <c r="D27775"/>
      <c r="E27775" s="148"/>
      <c r="F27775" s="148"/>
      <c r="G27775" s="149"/>
      <c r="H27775" s="148"/>
      <c r="I27775"/>
    </row>
    <row r="27776" spans="1:9" x14ac:dyDescent="0.25">
      <c r="A27776"/>
      <c r="B27776"/>
      <c r="C27776"/>
      <c r="D27776"/>
      <c r="E27776" s="148"/>
      <c r="F27776" s="148"/>
      <c r="G27776" s="149"/>
      <c r="H27776" s="148"/>
      <c r="I27776"/>
    </row>
    <row r="27777" spans="1:9" x14ac:dyDescent="0.25">
      <c r="A27777"/>
      <c r="B27777"/>
      <c r="C27777"/>
      <c r="D27777"/>
      <c r="E27777" s="148"/>
      <c r="F27777" s="148"/>
      <c r="G27777" s="149"/>
      <c r="H27777" s="148"/>
      <c r="I27777"/>
    </row>
    <row r="27778" spans="1:9" x14ac:dyDescent="0.25">
      <c r="A27778"/>
      <c r="B27778"/>
      <c r="C27778"/>
      <c r="D27778"/>
      <c r="E27778" s="148"/>
      <c r="F27778" s="148"/>
      <c r="G27778" s="149"/>
      <c r="H27778" s="148"/>
      <c r="I27778"/>
    </row>
    <row r="27779" spans="1:9" x14ac:dyDescent="0.25">
      <c r="A27779"/>
      <c r="B27779"/>
      <c r="C27779"/>
      <c r="D27779"/>
      <c r="E27779" s="148"/>
      <c r="F27779" s="148"/>
      <c r="G27779" s="149"/>
      <c r="H27779" s="148"/>
      <c r="I27779"/>
    </row>
    <row r="27780" spans="1:9" x14ac:dyDescent="0.25">
      <c r="A27780"/>
      <c r="B27780"/>
      <c r="C27780"/>
      <c r="D27780"/>
      <c r="E27780" s="148"/>
      <c r="F27780" s="148"/>
      <c r="G27780" s="149"/>
      <c r="H27780" s="148"/>
      <c r="I27780"/>
    </row>
    <row r="27781" spans="1:9" x14ac:dyDescent="0.25">
      <c r="A27781"/>
      <c r="B27781"/>
      <c r="C27781"/>
      <c r="D27781"/>
      <c r="E27781" s="148"/>
      <c r="F27781" s="148"/>
      <c r="G27781" s="149"/>
      <c r="H27781" s="148"/>
      <c r="I27781"/>
    </row>
    <row r="27782" spans="1:9" x14ac:dyDescent="0.25">
      <c r="A27782"/>
      <c r="B27782"/>
      <c r="C27782"/>
      <c r="D27782"/>
      <c r="E27782" s="148"/>
      <c r="F27782" s="148"/>
      <c r="G27782" s="149"/>
      <c r="H27782" s="148"/>
      <c r="I27782"/>
    </row>
    <row r="27783" spans="1:9" x14ac:dyDescent="0.25">
      <c r="A27783"/>
      <c r="B27783"/>
      <c r="C27783"/>
      <c r="D27783"/>
      <c r="E27783" s="148"/>
      <c r="F27783" s="148"/>
      <c r="G27783" s="149"/>
      <c r="H27783" s="148"/>
      <c r="I27783"/>
    </row>
    <row r="27784" spans="1:9" x14ac:dyDescent="0.25">
      <c r="A27784"/>
      <c r="B27784"/>
      <c r="C27784"/>
      <c r="D27784"/>
      <c r="E27784" s="148"/>
      <c r="F27784" s="148"/>
      <c r="G27784" s="149"/>
      <c r="H27784" s="148"/>
      <c r="I27784"/>
    </row>
    <row r="27785" spans="1:9" x14ac:dyDescent="0.25">
      <c r="A27785"/>
      <c r="B27785"/>
      <c r="C27785"/>
      <c r="D27785"/>
      <c r="E27785" s="148"/>
      <c r="F27785" s="148"/>
      <c r="G27785" s="149"/>
      <c r="H27785" s="148"/>
      <c r="I27785"/>
    </row>
    <row r="27786" spans="1:9" x14ac:dyDescent="0.25">
      <c r="A27786"/>
      <c r="B27786"/>
      <c r="C27786"/>
      <c r="D27786"/>
      <c r="E27786" s="148"/>
      <c r="F27786" s="148"/>
      <c r="G27786" s="149"/>
      <c r="H27786" s="148"/>
      <c r="I27786"/>
    </row>
    <row r="27787" spans="1:9" x14ac:dyDescent="0.25">
      <c r="A27787"/>
      <c r="B27787"/>
      <c r="C27787"/>
      <c r="D27787"/>
      <c r="E27787" s="148"/>
      <c r="F27787" s="148"/>
      <c r="G27787" s="149"/>
      <c r="H27787" s="148"/>
      <c r="I27787"/>
    </row>
    <row r="27788" spans="1:9" x14ac:dyDescent="0.25">
      <c r="A27788"/>
      <c r="B27788"/>
      <c r="C27788"/>
      <c r="D27788"/>
      <c r="E27788" s="148"/>
      <c r="F27788" s="148"/>
      <c r="G27788" s="149"/>
      <c r="H27788" s="148"/>
      <c r="I27788"/>
    </row>
    <row r="27789" spans="1:9" x14ac:dyDescent="0.25">
      <c r="A27789"/>
      <c r="B27789"/>
      <c r="C27789"/>
      <c r="D27789"/>
      <c r="E27789" s="148"/>
      <c r="F27789" s="148"/>
      <c r="G27789" s="149"/>
      <c r="H27789" s="148"/>
      <c r="I27789"/>
    </row>
    <row r="27790" spans="1:9" x14ac:dyDescent="0.25">
      <c r="A27790"/>
      <c r="B27790"/>
      <c r="C27790"/>
      <c r="D27790"/>
      <c r="E27790" s="148"/>
      <c r="F27790" s="148"/>
      <c r="G27790" s="149"/>
      <c r="H27790" s="148"/>
      <c r="I27790"/>
    </row>
    <row r="27791" spans="1:9" x14ac:dyDescent="0.25">
      <c r="A27791"/>
      <c r="B27791"/>
      <c r="C27791"/>
      <c r="D27791"/>
      <c r="E27791" s="148"/>
      <c r="F27791" s="148"/>
      <c r="G27791" s="149"/>
      <c r="H27791" s="148"/>
      <c r="I27791"/>
    </row>
    <row r="27792" spans="1:9" x14ac:dyDescent="0.25">
      <c r="A27792"/>
      <c r="B27792"/>
      <c r="C27792"/>
      <c r="D27792"/>
      <c r="E27792" s="148"/>
      <c r="F27792" s="148"/>
      <c r="G27792" s="149"/>
      <c r="H27792" s="148"/>
      <c r="I27792"/>
    </row>
    <row r="27793" spans="1:9" x14ac:dyDescent="0.25">
      <c r="A27793"/>
      <c r="B27793"/>
      <c r="C27793"/>
      <c r="D27793"/>
      <c r="E27793" s="148"/>
      <c r="F27793" s="148"/>
      <c r="G27793" s="149"/>
      <c r="H27793" s="148"/>
      <c r="I27793"/>
    </row>
    <row r="27794" spans="1:9" x14ac:dyDescent="0.25">
      <c r="A27794"/>
      <c r="B27794"/>
      <c r="C27794"/>
      <c r="D27794"/>
      <c r="E27794" s="148"/>
      <c r="F27794" s="148"/>
      <c r="G27794" s="149"/>
      <c r="H27794" s="148"/>
      <c r="I27794"/>
    </row>
    <row r="27795" spans="1:9" x14ac:dyDescent="0.25">
      <c r="A27795"/>
      <c r="B27795"/>
      <c r="C27795"/>
      <c r="D27795"/>
      <c r="E27795" s="148"/>
      <c r="F27795" s="148"/>
      <c r="G27795" s="149"/>
      <c r="H27795" s="148"/>
      <c r="I27795"/>
    </row>
    <row r="27796" spans="1:9" x14ac:dyDescent="0.25">
      <c r="A27796"/>
      <c r="B27796"/>
      <c r="C27796"/>
      <c r="D27796"/>
      <c r="E27796" s="148"/>
      <c r="F27796" s="148"/>
      <c r="G27796" s="149"/>
      <c r="H27796" s="148"/>
      <c r="I27796"/>
    </row>
    <row r="27797" spans="1:9" x14ac:dyDescent="0.25">
      <c r="A27797"/>
      <c r="B27797"/>
      <c r="C27797"/>
      <c r="D27797"/>
      <c r="E27797" s="148"/>
      <c r="F27797" s="148"/>
      <c r="G27797" s="149"/>
      <c r="H27797" s="148"/>
      <c r="I27797"/>
    </row>
    <row r="27798" spans="1:9" x14ac:dyDescent="0.25">
      <c r="A27798"/>
      <c r="B27798"/>
      <c r="C27798"/>
      <c r="D27798"/>
      <c r="E27798" s="148"/>
      <c r="F27798" s="148"/>
      <c r="G27798" s="149"/>
      <c r="H27798" s="148"/>
      <c r="I27798"/>
    </row>
    <row r="27799" spans="1:9" x14ac:dyDescent="0.25">
      <c r="A27799"/>
      <c r="B27799"/>
      <c r="C27799"/>
      <c r="D27799"/>
      <c r="E27799" s="148"/>
      <c r="F27799" s="148"/>
      <c r="G27799" s="149"/>
      <c r="H27799" s="148"/>
      <c r="I27799"/>
    </row>
    <row r="27800" spans="1:9" x14ac:dyDescent="0.25">
      <c r="A27800"/>
      <c r="B27800"/>
      <c r="C27800"/>
      <c r="D27800"/>
      <c r="E27800" s="148"/>
      <c r="F27800" s="148"/>
      <c r="G27800" s="149"/>
      <c r="H27800" s="148"/>
      <c r="I27800"/>
    </row>
    <row r="27801" spans="1:9" x14ac:dyDescent="0.25">
      <c r="A27801"/>
      <c r="B27801"/>
      <c r="C27801"/>
      <c r="D27801"/>
      <c r="E27801" s="148"/>
      <c r="F27801" s="148"/>
      <c r="G27801" s="149"/>
      <c r="H27801" s="148"/>
      <c r="I27801"/>
    </row>
    <row r="27802" spans="1:9" x14ac:dyDescent="0.25">
      <c r="A27802"/>
      <c r="B27802"/>
      <c r="C27802"/>
      <c r="D27802"/>
      <c r="E27802" s="148"/>
      <c r="F27802" s="148"/>
      <c r="G27802" s="149"/>
      <c r="H27802" s="148"/>
      <c r="I27802"/>
    </row>
    <row r="27803" spans="1:9" x14ac:dyDescent="0.25">
      <c r="A27803"/>
      <c r="B27803"/>
      <c r="C27803"/>
      <c r="D27803"/>
      <c r="E27803" s="148"/>
      <c r="F27803" s="148"/>
      <c r="G27803" s="149"/>
      <c r="H27803" s="148"/>
      <c r="I27803"/>
    </row>
    <row r="27804" spans="1:9" x14ac:dyDescent="0.25">
      <c r="A27804"/>
      <c r="B27804"/>
      <c r="C27804"/>
      <c r="D27804"/>
      <c r="E27804" s="148"/>
      <c r="F27804" s="148"/>
      <c r="G27804" s="149"/>
      <c r="H27804" s="148"/>
      <c r="I27804"/>
    </row>
    <row r="27805" spans="1:9" x14ac:dyDescent="0.25">
      <c r="A27805"/>
      <c r="B27805"/>
      <c r="C27805"/>
      <c r="D27805"/>
      <c r="E27805" s="148"/>
      <c r="F27805" s="148"/>
      <c r="G27805" s="149"/>
      <c r="H27805" s="148"/>
      <c r="I27805"/>
    </row>
    <row r="27806" spans="1:9" x14ac:dyDescent="0.25">
      <c r="A27806"/>
      <c r="B27806"/>
      <c r="C27806"/>
      <c r="D27806"/>
      <c r="E27806" s="148"/>
      <c r="F27806" s="148"/>
      <c r="G27806" s="149"/>
      <c r="H27806" s="148"/>
      <c r="I27806"/>
    </row>
    <row r="27807" spans="1:9" x14ac:dyDescent="0.25">
      <c r="A27807"/>
      <c r="B27807"/>
      <c r="C27807"/>
      <c r="D27807"/>
      <c r="E27807" s="148"/>
      <c r="F27807" s="148"/>
      <c r="G27807" s="149"/>
      <c r="H27807" s="148"/>
      <c r="I27807"/>
    </row>
    <row r="27808" spans="1:9" x14ac:dyDescent="0.25">
      <c r="A27808"/>
      <c r="B27808"/>
      <c r="C27808"/>
      <c r="D27808"/>
      <c r="E27808" s="148"/>
      <c r="F27808" s="148"/>
      <c r="G27808" s="149"/>
      <c r="H27808" s="148"/>
      <c r="I27808"/>
    </row>
    <row r="27809" spans="1:9" x14ac:dyDescent="0.25">
      <c r="A27809"/>
      <c r="B27809"/>
      <c r="C27809"/>
      <c r="D27809"/>
      <c r="E27809" s="148"/>
      <c r="F27809" s="148"/>
      <c r="G27809" s="149"/>
      <c r="H27809" s="148"/>
      <c r="I27809"/>
    </row>
    <row r="27810" spans="1:9" x14ac:dyDescent="0.25">
      <c r="A27810"/>
      <c r="B27810"/>
      <c r="C27810"/>
      <c r="D27810"/>
      <c r="E27810" s="148"/>
      <c r="F27810" s="148"/>
      <c r="G27810" s="149"/>
      <c r="H27810" s="148"/>
      <c r="I27810"/>
    </row>
    <row r="27811" spans="1:9" x14ac:dyDescent="0.25">
      <c r="A27811"/>
      <c r="B27811"/>
      <c r="C27811"/>
      <c r="D27811"/>
      <c r="E27811" s="148"/>
      <c r="F27811" s="148"/>
      <c r="G27811" s="149"/>
      <c r="H27811" s="148"/>
      <c r="I27811"/>
    </row>
    <row r="27812" spans="1:9" x14ac:dyDescent="0.25">
      <c r="A27812"/>
      <c r="B27812"/>
      <c r="C27812"/>
      <c r="D27812"/>
      <c r="E27812" s="148"/>
      <c r="F27812" s="148"/>
      <c r="G27812" s="149"/>
      <c r="H27812" s="148"/>
      <c r="I27812"/>
    </row>
    <row r="27813" spans="1:9" x14ac:dyDescent="0.25">
      <c r="A27813"/>
      <c r="B27813"/>
      <c r="C27813"/>
      <c r="D27813"/>
      <c r="E27813" s="148"/>
      <c r="F27813" s="148"/>
      <c r="G27813" s="149"/>
      <c r="H27813" s="148"/>
      <c r="I27813"/>
    </row>
    <row r="27814" spans="1:9" x14ac:dyDescent="0.25">
      <c r="A27814"/>
      <c r="B27814"/>
      <c r="C27814"/>
      <c r="D27814"/>
      <c r="E27814" s="148"/>
      <c r="F27814" s="148"/>
      <c r="G27814" s="149"/>
      <c r="H27814" s="148"/>
      <c r="I27814"/>
    </row>
    <row r="27815" spans="1:9" x14ac:dyDescent="0.25">
      <c r="A27815"/>
      <c r="B27815"/>
      <c r="C27815"/>
      <c r="D27815"/>
      <c r="E27815" s="148"/>
      <c r="F27815" s="148"/>
      <c r="G27815" s="149"/>
      <c r="H27815" s="148"/>
      <c r="I27815"/>
    </row>
    <row r="27816" spans="1:9" x14ac:dyDescent="0.25">
      <c r="A27816"/>
      <c r="B27816"/>
      <c r="C27816"/>
      <c r="D27816"/>
      <c r="E27816" s="148"/>
      <c r="F27816" s="148"/>
      <c r="G27816" s="149"/>
      <c r="H27816" s="148"/>
      <c r="I27816"/>
    </row>
    <row r="27817" spans="1:9" x14ac:dyDescent="0.25">
      <c r="A27817"/>
      <c r="B27817"/>
      <c r="C27817"/>
      <c r="D27817"/>
      <c r="E27817" s="148"/>
      <c r="F27817" s="148"/>
      <c r="G27817" s="149"/>
      <c r="H27817" s="148"/>
      <c r="I27817"/>
    </row>
    <row r="27818" spans="1:9" x14ac:dyDescent="0.25">
      <c r="A27818"/>
      <c r="B27818"/>
      <c r="C27818"/>
      <c r="D27818"/>
      <c r="E27818" s="148"/>
      <c r="F27818" s="148"/>
      <c r="G27818" s="149"/>
      <c r="H27818" s="148"/>
      <c r="I27818"/>
    </row>
    <row r="27819" spans="1:9" x14ac:dyDescent="0.25">
      <c r="A27819"/>
      <c r="B27819"/>
      <c r="C27819"/>
      <c r="D27819"/>
      <c r="E27819" s="148"/>
      <c r="F27819" s="148"/>
      <c r="G27819" s="149"/>
      <c r="H27819" s="148"/>
      <c r="I27819"/>
    </row>
    <row r="27820" spans="1:9" x14ac:dyDescent="0.25">
      <c r="A27820"/>
      <c r="B27820"/>
      <c r="C27820"/>
      <c r="D27820"/>
      <c r="E27820" s="148"/>
      <c r="F27820" s="148"/>
      <c r="G27820" s="149"/>
      <c r="H27820" s="148"/>
      <c r="I27820"/>
    </row>
    <row r="27821" spans="1:9" x14ac:dyDescent="0.25">
      <c r="A27821"/>
      <c r="B27821"/>
      <c r="C27821"/>
      <c r="D27821"/>
      <c r="E27821" s="148"/>
      <c r="F27821" s="148"/>
      <c r="G27821" s="149"/>
      <c r="H27821" s="148"/>
      <c r="I27821"/>
    </row>
    <row r="27822" spans="1:9" x14ac:dyDescent="0.25">
      <c r="A27822"/>
      <c r="B27822"/>
      <c r="C27822"/>
      <c r="D27822"/>
      <c r="E27822" s="148"/>
      <c r="F27822" s="148"/>
      <c r="G27822" s="149"/>
      <c r="H27822" s="148"/>
      <c r="I27822"/>
    </row>
    <row r="27823" spans="1:9" x14ac:dyDescent="0.25">
      <c r="A27823"/>
      <c r="B27823"/>
      <c r="C27823"/>
      <c r="D27823"/>
      <c r="E27823" s="148"/>
      <c r="F27823" s="148"/>
      <c r="G27823" s="149"/>
      <c r="H27823" s="148"/>
      <c r="I27823"/>
    </row>
    <row r="27824" spans="1:9" x14ac:dyDescent="0.25">
      <c r="A27824"/>
      <c r="B27824"/>
      <c r="C27824"/>
      <c r="D27824"/>
      <c r="E27824" s="148"/>
      <c r="F27824" s="148"/>
      <c r="G27824" s="149"/>
      <c r="H27824" s="148"/>
      <c r="I27824"/>
    </row>
    <row r="27825" spans="1:9" x14ac:dyDescent="0.25">
      <c r="A27825"/>
      <c r="B27825"/>
      <c r="C27825"/>
      <c r="D27825"/>
      <c r="E27825" s="148"/>
      <c r="F27825" s="148"/>
      <c r="G27825" s="149"/>
      <c r="H27825" s="148"/>
      <c r="I27825"/>
    </row>
    <row r="27826" spans="1:9" x14ac:dyDescent="0.25">
      <c r="A27826"/>
      <c r="B27826"/>
      <c r="C27826"/>
      <c r="D27826"/>
      <c r="E27826" s="148"/>
      <c r="F27826" s="148"/>
      <c r="G27826" s="149"/>
      <c r="H27826" s="148"/>
      <c r="I27826"/>
    </row>
    <row r="27827" spans="1:9" x14ac:dyDescent="0.25">
      <c r="A27827"/>
      <c r="B27827"/>
      <c r="C27827"/>
      <c r="D27827"/>
      <c r="E27827" s="148"/>
      <c r="F27827" s="148"/>
      <c r="G27827" s="149"/>
      <c r="H27827" s="148"/>
      <c r="I27827"/>
    </row>
    <row r="27828" spans="1:9" x14ac:dyDescent="0.25">
      <c r="A27828"/>
      <c r="B27828"/>
      <c r="C27828"/>
      <c r="D27828"/>
      <c r="E27828" s="148"/>
      <c r="F27828" s="148"/>
      <c r="G27828" s="149"/>
      <c r="H27828" s="148"/>
      <c r="I27828"/>
    </row>
    <row r="27829" spans="1:9" x14ac:dyDescent="0.25">
      <c r="A27829"/>
      <c r="B27829"/>
      <c r="C27829"/>
      <c r="D27829"/>
      <c r="E27829" s="148"/>
      <c r="F27829" s="148"/>
      <c r="G27829" s="149"/>
      <c r="H27829" s="148"/>
      <c r="I27829"/>
    </row>
    <row r="27830" spans="1:9" x14ac:dyDescent="0.25">
      <c r="A27830"/>
      <c r="B27830"/>
      <c r="C27830"/>
      <c r="D27830"/>
      <c r="E27830" s="148"/>
      <c r="F27830" s="148"/>
      <c r="G27830" s="149"/>
      <c r="H27830" s="148"/>
      <c r="I27830"/>
    </row>
    <row r="27831" spans="1:9" x14ac:dyDescent="0.25">
      <c r="A27831"/>
      <c r="B27831"/>
      <c r="C27831"/>
      <c r="D27831"/>
      <c r="E27831" s="148"/>
      <c r="F27831" s="148"/>
      <c r="G27831" s="149"/>
      <c r="H27831" s="148"/>
      <c r="I27831"/>
    </row>
    <row r="27832" spans="1:9" x14ac:dyDescent="0.25">
      <c r="A27832"/>
      <c r="B27832"/>
      <c r="C27832"/>
      <c r="D27832"/>
      <c r="E27832" s="148"/>
      <c r="F27832" s="148"/>
      <c r="G27832" s="149"/>
      <c r="H27832" s="148"/>
      <c r="I27832"/>
    </row>
    <row r="27833" spans="1:9" x14ac:dyDescent="0.25">
      <c r="A27833"/>
      <c r="B27833"/>
      <c r="C27833"/>
      <c r="D27833"/>
      <c r="E27833" s="148"/>
      <c r="F27833" s="148"/>
      <c r="G27833" s="149"/>
      <c r="H27833" s="148"/>
      <c r="I27833"/>
    </row>
    <row r="27834" spans="1:9" x14ac:dyDescent="0.25">
      <c r="A27834"/>
      <c r="B27834"/>
      <c r="C27834"/>
      <c r="D27834"/>
      <c r="E27834" s="148"/>
      <c r="F27834" s="148"/>
      <c r="G27834" s="149"/>
      <c r="H27834" s="148"/>
      <c r="I27834"/>
    </row>
    <row r="27835" spans="1:9" x14ac:dyDescent="0.25">
      <c r="A27835"/>
      <c r="B27835"/>
      <c r="C27835"/>
      <c r="D27835"/>
      <c r="E27835" s="148"/>
      <c r="F27835" s="148"/>
      <c r="G27835" s="149"/>
      <c r="H27835" s="148"/>
      <c r="I27835"/>
    </row>
    <row r="27836" spans="1:9" x14ac:dyDescent="0.25">
      <c r="A27836"/>
      <c r="B27836"/>
      <c r="C27836"/>
      <c r="D27836"/>
      <c r="E27836" s="148"/>
      <c r="F27836" s="148"/>
      <c r="G27836" s="149"/>
      <c r="H27836" s="148"/>
      <c r="I27836"/>
    </row>
    <row r="27837" spans="1:9" x14ac:dyDescent="0.25">
      <c r="A27837"/>
      <c r="B27837"/>
      <c r="C27837"/>
      <c r="D27837"/>
      <c r="E27837" s="148"/>
      <c r="F27837" s="148"/>
      <c r="G27837" s="149"/>
      <c r="H27837" s="148"/>
      <c r="I27837"/>
    </row>
    <row r="27838" spans="1:9" x14ac:dyDescent="0.25">
      <c r="A27838"/>
      <c r="B27838"/>
      <c r="C27838"/>
      <c r="D27838"/>
      <c r="E27838" s="148"/>
      <c r="F27838" s="148"/>
      <c r="G27838" s="149"/>
      <c r="H27838" s="148"/>
      <c r="I27838"/>
    </row>
    <row r="27839" spans="1:9" x14ac:dyDescent="0.25">
      <c r="A27839"/>
      <c r="B27839"/>
      <c r="C27839"/>
      <c r="D27839"/>
      <c r="E27839" s="148"/>
      <c r="F27839" s="148"/>
      <c r="G27839" s="149"/>
      <c r="H27839" s="148"/>
      <c r="I27839"/>
    </row>
    <row r="27840" spans="1:9" x14ac:dyDescent="0.25">
      <c r="A27840"/>
      <c r="B27840"/>
      <c r="C27840"/>
      <c r="D27840"/>
      <c r="E27840" s="148"/>
      <c r="F27840" s="148"/>
      <c r="G27840" s="149"/>
      <c r="H27840" s="148"/>
      <c r="I27840"/>
    </row>
    <row r="27841" spans="1:9" x14ac:dyDescent="0.25">
      <c r="A27841"/>
      <c r="B27841"/>
      <c r="C27841"/>
      <c r="D27841"/>
      <c r="E27841" s="148"/>
      <c r="F27841" s="148"/>
      <c r="G27841" s="149"/>
      <c r="H27841" s="148"/>
      <c r="I27841"/>
    </row>
    <row r="27842" spans="1:9" x14ac:dyDescent="0.25">
      <c r="A27842"/>
      <c r="B27842"/>
      <c r="C27842"/>
      <c r="D27842"/>
      <c r="E27842" s="148"/>
      <c r="F27842" s="148"/>
      <c r="G27842" s="149"/>
      <c r="H27842" s="148"/>
      <c r="I27842"/>
    </row>
    <row r="27843" spans="1:9" x14ac:dyDescent="0.25">
      <c r="A27843"/>
      <c r="B27843"/>
      <c r="C27843"/>
      <c r="D27843"/>
      <c r="E27843" s="148"/>
      <c r="F27843" s="148"/>
      <c r="G27843" s="149"/>
      <c r="H27843" s="148"/>
      <c r="I27843"/>
    </row>
    <row r="27844" spans="1:9" x14ac:dyDescent="0.25">
      <c r="A27844"/>
      <c r="B27844"/>
      <c r="C27844"/>
      <c r="D27844"/>
      <c r="E27844" s="148"/>
      <c r="F27844" s="148"/>
      <c r="G27844" s="149"/>
      <c r="H27844" s="148"/>
      <c r="I27844"/>
    </row>
    <row r="27845" spans="1:9" x14ac:dyDescent="0.25">
      <c r="A27845"/>
      <c r="B27845"/>
      <c r="C27845"/>
      <c r="D27845"/>
      <c r="E27845" s="148"/>
      <c r="F27845" s="148"/>
      <c r="G27845" s="149"/>
      <c r="H27845" s="148"/>
      <c r="I27845"/>
    </row>
    <row r="27846" spans="1:9" x14ac:dyDescent="0.25">
      <c r="A27846"/>
      <c r="B27846"/>
      <c r="C27846"/>
      <c r="D27846"/>
      <c r="E27846" s="148"/>
      <c r="F27846" s="148"/>
      <c r="G27846" s="149"/>
      <c r="H27846" s="148"/>
      <c r="I27846"/>
    </row>
    <row r="27847" spans="1:9" x14ac:dyDescent="0.25">
      <c r="A27847"/>
      <c r="B27847"/>
      <c r="C27847"/>
      <c r="D27847"/>
      <c r="E27847" s="148"/>
      <c r="F27847" s="148"/>
      <c r="G27847" s="149"/>
      <c r="H27847" s="148"/>
      <c r="I27847"/>
    </row>
    <row r="27848" spans="1:9" x14ac:dyDescent="0.25">
      <c r="A27848"/>
      <c r="B27848"/>
      <c r="C27848"/>
      <c r="D27848"/>
      <c r="E27848" s="148"/>
      <c r="F27848" s="148"/>
      <c r="G27848" s="149"/>
      <c r="H27848" s="148"/>
      <c r="I27848"/>
    </row>
    <row r="27849" spans="1:9" x14ac:dyDescent="0.25">
      <c r="A27849"/>
      <c r="B27849"/>
      <c r="C27849"/>
      <c r="D27849"/>
      <c r="E27849" s="148"/>
      <c r="F27849" s="148"/>
      <c r="G27849" s="149"/>
      <c r="H27849" s="148"/>
      <c r="I27849"/>
    </row>
    <row r="27850" spans="1:9" x14ac:dyDescent="0.25">
      <c r="A27850"/>
      <c r="B27850"/>
      <c r="C27850"/>
      <c r="D27850"/>
      <c r="E27850" s="148"/>
      <c r="F27850" s="148"/>
      <c r="G27850" s="149"/>
      <c r="H27850" s="148"/>
      <c r="I27850"/>
    </row>
    <row r="27851" spans="1:9" x14ac:dyDescent="0.25">
      <c r="A27851"/>
      <c r="B27851"/>
      <c r="C27851"/>
      <c r="D27851"/>
      <c r="E27851" s="148"/>
      <c r="F27851" s="148"/>
      <c r="G27851" s="149"/>
      <c r="H27851" s="148"/>
      <c r="I27851"/>
    </row>
    <row r="27852" spans="1:9" x14ac:dyDescent="0.25">
      <c r="A27852"/>
      <c r="B27852"/>
      <c r="C27852"/>
      <c r="D27852"/>
      <c r="E27852" s="148"/>
      <c r="F27852" s="148"/>
      <c r="G27852" s="149"/>
      <c r="H27852" s="148"/>
      <c r="I27852"/>
    </row>
    <row r="27853" spans="1:9" x14ac:dyDescent="0.25">
      <c r="A27853"/>
      <c r="B27853"/>
      <c r="C27853"/>
      <c r="D27853"/>
      <c r="E27853" s="148"/>
      <c r="F27853" s="148"/>
      <c r="G27853" s="149"/>
      <c r="H27853" s="148"/>
      <c r="I27853"/>
    </row>
    <row r="27854" spans="1:9" x14ac:dyDescent="0.25">
      <c r="A27854"/>
      <c r="B27854"/>
      <c r="C27854"/>
      <c r="D27854"/>
      <c r="E27854" s="148"/>
      <c r="F27854" s="148"/>
      <c r="G27854" s="149"/>
      <c r="H27854" s="148"/>
      <c r="I27854"/>
    </row>
    <row r="27855" spans="1:9" x14ac:dyDescent="0.25">
      <c r="A27855"/>
      <c r="B27855"/>
      <c r="C27855"/>
      <c r="D27855"/>
      <c r="E27855" s="148"/>
      <c r="F27855" s="148"/>
      <c r="G27855" s="149"/>
      <c r="H27855" s="148"/>
      <c r="I27855"/>
    </row>
    <row r="27856" spans="1:9" x14ac:dyDescent="0.25">
      <c r="A27856"/>
      <c r="B27856"/>
      <c r="C27856"/>
      <c r="D27856"/>
      <c r="E27856" s="148"/>
      <c r="F27856" s="148"/>
      <c r="G27856" s="149"/>
      <c r="H27856" s="148"/>
      <c r="I27856"/>
    </row>
    <row r="27857" spans="1:9" x14ac:dyDescent="0.25">
      <c r="A27857"/>
      <c r="B27857"/>
      <c r="C27857"/>
      <c r="D27857"/>
      <c r="E27857" s="148"/>
      <c r="F27857" s="148"/>
      <c r="G27857" s="149"/>
      <c r="H27857" s="148"/>
      <c r="I27857"/>
    </row>
    <row r="27858" spans="1:9" x14ac:dyDescent="0.25">
      <c r="A27858"/>
      <c r="B27858"/>
      <c r="C27858"/>
      <c r="D27858"/>
      <c r="E27858" s="148"/>
      <c r="F27858" s="148"/>
      <c r="G27858" s="149"/>
      <c r="H27858" s="148"/>
      <c r="I27858"/>
    </row>
    <row r="27859" spans="1:9" x14ac:dyDescent="0.25">
      <c r="A27859"/>
      <c r="B27859"/>
      <c r="C27859"/>
      <c r="D27859"/>
      <c r="E27859" s="148"/>
      <c r="F27859" s="148"/>
      <c r="G27859" s="149"/>
      <c r="H27859" s="148"/>
      <c r="I27859"/>
    </row>
    <row r="27860" spans="1:9" x14ac:dyDescent="0.25">
      <c r="A27860"/>
      <c r="B27860"/>
      <c r="C27860"/>
      <c r="D27860"/>
      <c r="E27860" s="148"/>
      <c r="F27860" s="148"/>
      <c r="G27860" s="149"/>
      <c r="H27860" s="148"/>
      <c r="I27860"/>
    </row>
    <row r="27861" spans="1:9" x14ac:dyDescent="0.25">
      <c r="A27861"/>
      <c r="B27861"/>
      <c r="C27861"/>
      <c r="D27861"/>
      <c r="E27861" s="148"/>
      <c r="F27861" s="148"/>
      <c r="G27861" s="149"/>
      <c r="H27861" s="148"/>
      <c r="I27861"/>
    </row>
    <row r="27862" spans="1:9" x14ac:dyDescent="0.25">
      <c r="A27862"/>
      <c r="B27862"/>
      <c r="C27862"/>
      <c r="D27862"/>
      <c r="E27862" s="148"/>
      <c r="F27862" s="148"/>
      <c r="G27862" s="149"/>
      <c r="H27862" s="148"/>
      <c r="I27862"/>
    </row>
    <row r="27863" spans="1:9" x14ac:dyDescent="0.25">
      <c r="A27863"/>
      <c r="B27863"/>
      <c r="C27863"/>
      <c r="D27863"/>
      <c r="E27863" s="148"/>
      <c r="F27863" s="148"/>
      <c r="G27863" s="149"/>
      <c r="H27863" s="148"/>
      <c r="I27863"/>
    </row>
    <row r="27864" spans="1:9" x14ac:dyDescent="0.25">
      <c r="A27864"/>
      <c r="B27864"/>
      <c r="C27864"/>
      <c r="D27864"/>
      <c r="E27864" s="148"/>
      <c r="F27864" s="148"/>
      <c r="G27864" s="149"/>
      <c r="H27864" s="148"/>
      <c r="I27864"/>
    </row>
    <row r="27865" spans="1:9" x14ac:dyDescent="0.25">
      <c r="A27865"/>
      <c r="B27865"/>
      <c r="C27865"/>
      <c r="D27865"/>
      <c r="E27865" s="148"/>
      <c r="F27865" s="148"/>
      <c r="G27865" s="149"/>
      <c r="H27865" s="148"/>
      <c r="I27865"/>
    </row>
    <row r="27866" spans="1:9" x14ac:dyDescent="0.25">
      <c r="A27866"/>
      <c r="B27866"/>
      <c r="C27866"/>
      <c r="D27866"/>
      <c r="E27866" s="148"/>
      <c r="F27866" s="148"/>
      <c r="G27866" s="149"/>
      <c r="H27866" s="148"/>
      <c r="I27866"/>
    </row>
    <row r="27867" spans="1:9" x14ac:dyDescent="0.25">
      <c r="A27867"/>
      <c r="B27867"/>
      <c r="C27867"/>
      <c r="D27867"/>
      <c r="E27867" s="148"/>
      <c r="F27867" s="148"/>
      <c r="G27867" s="149"/>
      <c r="H27867" s="148"/>
      <c r="I27867"/>
    </row>
    <row r="27868" spans="1:9" x14ac:dyDescent="0.25">
      <c r="A27868"/>
      <c r="B27868"/>
      <c r="C27868"/>
      <c r="D27868"/>
      <c r="E27868" s="148"/>
      <c r="F27868" s="148"/>
      <c r="G27868" s="149"/>
      <c r="H27868" s="148"/>
      <c r="I27868"/>
    </row>
    <row r="27869" spans="1:9" x14ac:dyDescent="0.25">
      <c r="A27869"/>
      <c r="B27869"/>
      <c r="C27869"/>
      <c r="D27869"/>
      <c r="E27869" s="148"/>
      <c r="F27869" s="148"/>
      <c r="G27869" s="149"/>
      <c r="H27869" s="148"/>
      <c r="I27869"/>
    </row>
    <row r="27870" spans="1:9" x14ac:dyDescent="0.25">
      <c r="A27870"/>
      <c r="B27870"/>
      <c r="C27870"/>
      <c r="D27870"/>
      <c r="E27870" s="148"/>
      <c r="F27870" s="148"/>
      <c r="G27870" s="149"/>
      <c r="H27870" s="148"/>
      <c r="I27870"/>
    </row>
    <row r="27871" spans="1:9" x14ac:dyDescent="0.25">
      <c r="A27871"/>
      <c r="B27871"/>
      <c r="C27871"/>
      <c r="D27871"/>
      <c r="E27871" s="148"/>
      <c r="F27871" s="148"/>
      <c r="G27871" s="149"/>
      <c r="H27871" s="148"/>
      <c r="I27871"/>
    </row>
    <row r="27872" spans="1:9" x14ac:dyDescent="0.25">
      <c r="A27872"/>
      <c r="B27872"/>
      <c r="C27872"/>
      <c r="D27872"/>
      <c r="E27872" s="148"/>
      <c r="F27872" s="148"/>
      <c r="G27872" s="149"/>
      <c r="H27872" s="148"/>
      <c r="I27872"/>
    </row>
    <row r="27873" spans="1:9" x14ac:dyDescent="0.25">
      <c r="A27873"/>
      <c r="B27873"/>
      <c r="C27873"/>
      <c r="D27873"/>
      <c r="E27873" s="148"/>
      <c r="F27873" s="148"/>
      <c r="G27873" s="149"/>
      <c r="H27873" s="148"/>
      <c r="I27873"/>
    </row>
    <row r="27874" spans="1:9" x14ac:dyDescent="0.25">
      <c r="A27874"/>
      <c r="B27874"/>
      <c r="C27874"/>
      <c r="D27874"/>
      <c r="E27874" s="148"/>
      <c r="F27874" s="148"/>
      <c r="G27874" s="149"/>
      <c r="H27874" s="148"/>
      <c r="I27874"/>
    </row>
    <row r="27875" spans="1:9" x14ac:dyDescent="0.25">
      <c r="A27875"/>
      <c r="B27875"/>
      <c r="C27875"/>
      <c r="D27875"/>
      <c r="E27875" s="148"/>
      <c r="F27875" s="148"/>
      <c r="G27875" s="149"/>
      <c r="H27875" s="148"/>
      <c r="I27875"/>
    </row>
    <row r="27876" spans="1:9" x14ac:dyDescent="0.25">
      <c r="A27876"/>
      <c r="B27876"/>
      <c r="C27876"/>
      <c r="D27876"/>
      <c r="E27876" s="148"/>
      <c r="F27876" s="148"/>
      <c r="G27876" s="149"/>
      <c r="H27876" s="148"/>
      <c r="I27876"/>
    </row>
    <row r="27877" spans="1:9" x14ac:dyDescent="0.25">
      <c r="A27877"/>
      <c r="B27877"/>
      <c r="C27877"/>
      <c r="D27877"/>
      <c r="E27877" s="148"/>
      <c r="F27877" s="148"/>
      <c r="G27877" s="149"/>
      <c r="H27877" s="148"/>
      <c r="I27877"/>
    </row>
    <row r="27878" spans="1:9" x14ac:dyDescent="0.25">
      <c r="A27878"/>
      <c r="B27878"/>
      <c r="C27878"/>
      <c r="D27878"/>
      <c r="E27878" s="148"/>
      <c r="F27878" s="148"/>
      <c r="G27878" s="149"/>
      <c r="H27878" s="148"/>
      <c r="I27878"/>
    </row>
    <row r="27879" spans="1:9" x14ac:dyDescent="0.25">
      <c r="A27879"/>
      <c r="B27879"/>
      <c r="C27879"/>
      <c r="D27879"/>
      <c r="E27879" s="148"/>
      <c r="F27879" s="148"/>
      <c r="G27879" s="149"/>
      <c r="H27879" s="148"/>
      <c r="I27879"/>
    </row>
    <row r="27880" spans="1:9" x14ac:dyDescent="0.25">
      <c r="A27880"/>
      <c r="B27880"/>
      <c r="C27880"/>
      <c r="D27880"/>
      <c r="E27880" s="148"/>
      <c r="F27880" s="148"/>
      <c r="G27880" s="149"/>
      <c r="H27880" s="148"/>
      <c r="I27880"/>
    </row>
    <row r="27881" spans="1:9" x14ac:dyDescent="0.25">
      <c r="A27881"/>
      <c r="B27881"/>
      <c r="C27881"/>
      <c r="D27881"/>
      <c r="E27881" s="148"/>
      <c r="F27881" s="148"/>
      <c r="G27881" s="149"/>
      <c r="H27881" s="148"/>
      <c r="I27881"/>
    </row>
    <row r="27882" spans="1:9" x14ac:dyDescent="0.25">
      <c r="A27882"/>
      <c r="B27882"/>
      <c r="C27882"/>
      <c r="D27882"/>
      <c r="E27882" s="148"/>
      <c r="F27882" s="148"/>
      <c r="G27882" s="149"/>
      <c r="H27882" s="148"/>
      <c r="I27882"/>
    </row>
    <row r="27883" spans="1:9" x14ac:dyDescent="0.25">
      <c r="A27883"/>
      <c r="B27883"/>
      <c r="C27883"/>
      <c r="D27883"/>
      <c r="E27883" s="148"/>
      <c r="F27883" s="148"/>
      <c r="G27883" s="149"/>
      <c r="H27883" s="148"/>
      <c r="I27883"/>
    </row>
    <row r="27884" spans="1:9" x14ac:dyDescent="0.25">
      <c r="A27884"/>
      <c r="B27884"/>
      <c r="C27884"/>
      <c r="D27884"/>
      <c r="E27884" s="148"/>
      <c r="F27884" s="148"/>
      <c r="G27884" s="149"/>
      <c r="H27884" s="148"/>
      <c r="I27884"/>
    </row>
    <row r="27885" spans="1:9" x14ac:dyDescent="0.25">
      <c r="A27885"/>
      <c r="B27885"/>
      <c r="C27885"/>
      <c r="D27885"/>
      <c r="E27885" s="148"/>
      <c r="F27885" s="148"/>
      <c r="G27885" s="149"/>
      <c r="H27885" s="148"/>
      <c r="I27885"/>
    </row>
    <row r="27886" spans="1:9" x14ac:dyDescent="0.25">
      <c r="A27886"/>
      <c r="B27886"/>
      <c r="C27886"/>
      <c r="D27886"/>
      <c r="E27886" s="148"/>
      <c r="F27886" s="148"/>
      <c r="G27886" s="149"/>
      <c r="H27886" s="148"/>
      <c r="I27886"/>
    </row>
    <row r="27887" spans="1:9" x14ac:dyDescent="0.25">
      <c r="A27887"/>
      <c r="B27887"/>
      <c r="C27887"/>
      <c r="D27887"/>
      <c r="E27887" s="148"/>
      <c r="F27887" s="148"/>
      <c r="G27887" s="149"/>
      <c r="H27887" s="148"/>
      <c r="I27887"/>
    </row>
    <row r="27888" spans="1:9" x14ac:dyDescent="0.25">
      <c r="A27888"/>
      <c r="B27888"/>
      <c r="C27888"/>
      <c r="D27888"/>
      <c r="E27888" s="148"/>
      <c r="F27888" s="148"/>
      <c r="G27888" s="149"/>
      <c r="H27888" s="148"/>
      <c r="I27888"/>
    </row>
    <row r="27889" spans="1:9" x14ac:dyDescent="0.25">
      <c r="A27889"/>
      <c r="B27889"/>
      <c r="C27889"/>
      <c r="D27889"/>
      <c r="E27889" s="148"/>
      <c r="F27889" s="148"/>
      <c r="G27889" s="149"/>
      <c r="H27889" s="148"/>
      <c r="I27889"/>
    </row>
    <row r="27890" spans="1:9" x14ac:dyDescent="0.25">
      <c r="A27890"/>
      <c r="B27890"/>
      <c r="C27890"/>
      <c r="D27890"/>
      <c r="E27890" s="148"/>
      <c r="F27890" s="148"/>
      <c r="G27890" s="149"/>
      <c r="H27890" s="148"/>
      <c r="I27890"/>
    </row>
    <row r="27891" spans="1:9" x14ac:dyDescent="0.25">
      <c r="A27891"/>
      <c r="B27891"/>
      <c r="C27891"/>
      <c r="D27891"/>
      <c r="E27891" s="148"/>
      <c r="F27891" s="148"/>
      <c r="G27891" s="149"/>
      <c r="H27891" s="148"/>
      <c r="I27891"/>
    </row>
    <row r="27892" spans="1:9" x14ac:dyDescent="0.25">
      <c r="A27892"/>
      <c r="B27892"/>
      <c r="C27892"/>
      <c r="D27892"/>
      <c r="E27892" s="148"/>
      <c r="F27892" s="148"/>
      <c r="G27892" s="149"/>
      <c r="H27892" s="148"/>
      <c r="I27892"/>
    </row>
    <row r="27893" spans="1:9" x14ac:dyDescent="0.25">
      <c r="A27893"/>
      <c r="B27893"/>
      <c r="C27893"/>
      <c r="D27893"/>
      <c r="E27893" s="148"/>
      <c r="F27893" s="148"/>
      <c r="G27893" s="149"/>
      <c r="H27893" s="148"/>
      <c r="I27893"/>
    </row>
    <row r="27894" spans="1:9" x14ac:dyDescent="0.25">
      <c r="A27894"/>
      <c r="B27894"/>
      <c r="C27894"/>
      <c r="D27894"/>
      <c r="E27894" s="148"/>
      <c r="F27894" s="148"/>
      <c r="G27894" s="149"/>
      <c r="H27894" s="148"/>
      <c r="I27894"/>
    </row>
    <row r="27895" spans="1:9" x14ac:dyDescent="0.25">
      <c r="A27895"/>
      <c r="B27895"/>
      <c r="C27895"/>
      <c r="D27895"/>
      <c r="E27895" s="148"/>
      <c r="F27895" s="148"/>
      <c r="G27895" s="149"/>
      <c r="H27895" s="148"/>
      <c r="I27895"/>
    </row>
    <row r="27896" spans="1:9" x14ac:dyDescent="0.25">
      <c r="A27896"/>
      <c r="B27896"/>
      <c r="C27896"/>
      <c r="D27896"/>
      <c r="E27896" s="148"/>
      <c r="F27896" s="148"/>
      <c r="G27896" s="149"/>
      <c r="H27896" s="148"/>
      <c r="I27896"/>
    </row>
    <row r="27897" spans="1:9" x14ac:dyDescent="0.25">
      <c r="A27897"/>
      <c r="B27897"/>
      <c r="C27897"/>
      <c r="D27897"/>
      <c r="E27897" s="148"/>
      <c r="F27897" s="148"/>
      <c r="G27897" s="149"/>
      <c r="H27897" s="148"/>
      <c r="I27897"/>
    </row>
    <row r="27898" spans="1:9" x14ac:dyDescent="0.25">
      <c r="A27898"/>
      <c r="B27898"/>
      <c r="C27898"/>
      <c r="D27898"/>
      <c r="E27898" s="148"/>
      <c r="F27898" s="148"/>
      <c r="G27898" s="149"/>
      <c r="H27898" s="148"/>
      <c r="I27898"/>
    </row>
    <row r="27899" spans="1:9" x14ac:dyDescent="0.25">
      <c r="A27899"/>
      <c r="B27899"/>
      <c r="C27899"/>
      <c r="D27899"/>
      <c r="E27899" s="148"/>
      <c r="F27899" s="148"/>
      <c r="G27899" s="149"/>
      <c r="H27899" s="148"/>
      <c r="I27899"/>
    </row>
    <row r="27900" spans="1:9" x14ac:dyDescent="0.25">
      <c r="A27900"/>
      <c r="B27900"/>
      <c r="C27900"/>
      <c r="D27900"/>
      <c r="E27900" s="148"/>
      <c r="F27900" s="148"/>
      <c r="G27900" s="149"/>
      <c r="H27900" s="148"/>
      <c r="I27900"/>
    </row>
    <row r="27901" spans="1:9" x14ac:dyDescent="0.25">
      <c r="A27901"/>
      <c r="B27901"/>
      <c r="C27901"/>
      <c r="D27901"/>
      <c r="E27901" s="148"/>
      <c r="F27901" s="148"/>
      <c r="G27901" s="149"/>
      <c r="H27901" s="148"/>
      <c r="I27901"/>
    </row>
    <row r="27902" spans="1:9" x14ac:dyDescent="0.25">
      <c r="A27902"/>
      <c r="B27902"/>
      <c r="C27902"/>
      <c r="D27902"/>
      <c r="E27902" s="148"/>
      <c r="F27902" s="148"/>
      <c r="G27902" s="149"/>
      <c r="H27902" s="148"/>
      <c r="I27902"/>
    </row>
    <row r="27903" spans="1:9" x14ac:dyDescent="0.25">
      <c r="A27903"/>
      <c r="B27903"/>
      <c r="C27903"/>
      <c r="D27903"/>
      <c r="E27903" s="148"/>
      <c r="F27903" s="148"/>
      <c r="G27903" s="149"/>
      <c r="H27903" s="148"/>
      <c r="I27903"/>
    </row>
    <row r="27904" spans="1:9" x14ac:dyDescent="0.25">
      <c r="A27904"/>
      <c r="B27904"/>
      <c r="C27904"/>
      <c r="D27904"/>
      <c r="E27904" s="148"/>
      <c r="F27904" s="148"/>
      <c r="G27904" s="149"/>
      <c r="H27904" s="148"/>
      <c r="I27904"/>
    </row>
    <row r="27905" spans="1:9" x14ac:dyDescent="0.25">
      <c r="A27905"/>
      <c r="B27905"/>
      <c r="C27905"/>
      <c r="D27905"/>
      <c r="E27905" s="148"/>
      <c r="F27905" s="148"/>
      <c r="G27905" s="149"/>
      <c r="H27905" s="148"/>
      <c r="I27905"/>
    </row>
    <row r="27906" spans="1:9" x14ac:dyDescent="0.25">
      <c r="A27906"/>
      <c r="B27906"/>
      <c r="C27906"/>
      <c r="D27906"/>
      <c r="E27906" s="148"/>
      <c r="F27906" s="148"/>
      <c r="G27906" s="149"/>
      <c r="H27906" s="148"/>
      <c r="I27906"/>
    </row>
    <row r="27907" spans="1:9" x14ac:dyDescent="0.25">
      <c r="A27907"/>
      <c r="B27907"/>
      <c r="C27907"/>
      <c r="D27907"/>
      <c r="E27907" s="148"/>
      <c r="F27907" s="148"/>
      <c r="G27907" s="149"/>
      <c r="H27907" s="148"/>
      <c r="I27907"/>
    </row>
    <row r="27908" spans="1:9" x14ac:dyDescent="0.25">
      <c r="A27908"/>
      <c r="B27908"/>
      <c r="C27908"/>
      <c r="D27908"/>
      <c r="E27908" s="148"/>
      <c r="F27908" s="148"/>
      <c r="G27908" s="149"/>
      <c r="H27908" s="148"/>
      <c r="I27908"/>
    </row>
    <row r="27909" spans="1:9" x14ac:dyDescent="0.25">
      <c r="A27909"/>
      <c r="B27909"/>
      <c r="C27909"/>
      <c r="D27909"/>
      <c r="E27909" s="148"/>
      <c r="F27909" s="148"/>
      <c r="G27909" s="149"/>
      <c r="H27909" s="148"/>
      <c r="I27909"/>
    </row>
    <row r="27910" spans="1:9" x14ac:dyDescent="0.25">
      <c r="A27910"/>
      <c r="B27910"/>
      <c r="C27910"/>
      <c r="D27910"/>
      <c r="E27910" s="148"/>
      <c r="F27910" s="148"/>
      <c r="G27910" s="149"/>
      <c r="H27910" s="148"/>
      <c r="I27910"/>
    </row>
    <row r="27911" spans="1:9" x14ac:dyDescent="0.25">
      <c r="A27911"/>
      <c r="B27911"/>
      <c r="C27911"/>
      <c r="D27911"/>
      <c r="E27911" s="148"/>
      <c r="F27911" s="148"/>
      <c r="G27911" s="149"/>
      <c r="H27911" s="148"/>
      <c r="I27911"/>
    </row>
    <row r="27912" spans="1:9" x14ac:dyDescent="0.25">
      <c r="A27912"/>
      <c r="B27912"/>
      <c r="C27912"/>
      <c r="D27912"/>
      <c r="E27912" s="148"/>
      <c r="F27912" s="148"/>
      <c r="G27912" s="149"/>
      <c r="H27912" s="148"/>
      <c r="I27912"/>
    </row>
    <row r="27913" spans="1:9" x14ac:dyDescent="0.25">
      <c r="A27913"/>
      <c r="B27913"/>
      <c r="C27913"/>
      <c r="D27913"/>
      <c r="E27913" s="148"/>
      <c r="F27913" s="148"/>
      <c r="G27913" s="149"/>
      <c r="H27913" s="148"/>
      <c r="I27913"/>
    </row>
    <row r="27914" spans="1:9" x14ac:dyDescent="0.25">
      <c r="A27914"/>
      <c r="B27914"/>
      <c r="C27914"/>
      <c r="D27914"/>
      <c r="E27914" s="148"/>
      <c r="F27914" s="148"/>
      <c r="G27914" s="149"/>
      <c r="H27914" s="148"/>
      <c r="I27914"/>
    </row>
    <row r="27915" spans="1:9" x14ac:dyDescent="0.25">
      <c r="A27915"/>
      <c r="B27915"/>
      <c r="C27915"/>
      <c r="D27915"/>
      <c r="E27915" s="148"/>
      <c r="F27915" s="148"/>
      <c r="G27915" s="149"/>
      <c r="H27915" s="148"/>
      <c r="I27915"/>
    </row>
    <row r="27916" spans="1:9" x14ac:dyDescent="0.25">
      <c r="A27916"/>
      <c r="B27916"/>
      <c r="C27916"/>
      <c r="D27916"/>
      <c r="E27916" s="148"/>
      <c r="F27916" s="148"/>
      <c r="G27916" s="149"/>
      <c r="H27916" s="148"/>
      <c r="I27916"/>
    </row>
    <row r="27917" spans="1:9" x14ac:dyDescent="0.25">
      <c r="A27917"/>
      <c r="B27917"/>
      <c r="C27917"/>
      <c r="D27917"/>
      <c r="E27917" s="148"/>
      <c r="F27917" s="148"/>
      <c r="G27917" s="149"/>
      <c r="H27917" s="148"/>
      <c r="I27917"/>
    </row>
    <row r="27918" spans="1:9" x14ac:dyDescent="0.25">
      <c r="A27918"/>
      <c r="B27918"/>
      <c r="C27918"/>
      <c r="D27918"/>
      <c r="E27918" s="148"/>
      <c r="F27918" s="148"/>
      <c r="G27918" s="149"/>
      <c r="H27918" s="148"/>
      <c r="I27918"/>
    </row>
    <row r="27919" spans="1:9" x14ac:dyDescent="0.25">
      <c r="A27919"/>
      <c r="B27919"/>
      <c r="C27919"/>
      <c r="D27919"/>
      <c r="E27919" s="148"/>
      <c r="F27919" s="148"/>
      <c r="G27919" s="149"/>
      <c r="H27919" s="148"/>
      <c r="I27919"/>
    </row>
    <row r="27920" spans="1:9" x14ac:dyDescent="0.25">
      <c r="A27920"/>
      <c r="B27920"/>
      <c r="C27920"/>
      <c r="D27920"/>
      <c r="E27920" s="148"/>
      <c r="F27920" s="148"/>
      <c r="G27920" s="149"/>
      <c r="H27920" s="148"/>
      <c r="I27920"/>
    </row>
    <row r="27921" spans="1:9" x14ac:dyDescent="0.25">
      <c r="A27921"/>
      <c r="B27921"/>
      <c r="C27921"/>
      <c r="D27921"/>
      <c r="E27921" s="148"/>
      <c r="F27921" s="148"/>
      <c r="G27921" s="149"/>
      <c r="H27921" s="148"/>
      <c r="I27921"/>
    </row>
    <row r="27922" spans="1:9" x14ac:dyDescent="0.25">
      <c r="A27922"/>
      <c r="B27922"/>
      <c r="C27922"/>
      <c r="D27922"/>
      <c r="E27922" s="148"/>
      <c r="F27922" s="148"/>
      <c r="G27922" s="149"/>
      <c r="H27922" s="148"/>
      <c r="I27922"/>
    </row>
    <row r="27923" spans="1:9" x14ac:dyDescent="0.25">
      <c r="A27923"/>
      <c r="B27923"/>
      <c r="C27923"/>
      <c r="D27923"/>
      <c r="E27923" s="148"/>
      <c r="F27923" s="148"/>
      <c r="G27923" s="149"/>
      <c r="H27923" s="148"/>
      <c r="I27923"/>
    </row>
    <row r="27924" spans="1:9" x14ac:dyDescent="0.25">
      <c r="A27924"/>
      <c r="B27924"/>
      <c r="C27924"/>
      <c r="D27924"/>
      <c r="E27924" s="148"/>
      <c r="F27924" s="148"/>
      <c r="G27924" s="149"/>
      <c r="H27924" s="148"/>
      <c r="I27924"/>
    </row>
    <row r="27925" spans="1:9" x14ac:dyDescent="0.25">
      <c r="A27925"/>
      <c r="B27925"/>
      <c r="C27925"/>
      <c r="D27925"/>
      <c r="E27925" s="148"/>
      <c r="F27925" s="148"/>
      <c r="G27925" s="149"/>
      <c r="H27925" s="148"/>
      <c r="I27925"/>
    </row>
    <row r="27926" spans="1:9" x14ac:dyDescent="0.25">
      <c r="A27926"/>
      <c r="B27926"/>
      <c r="C27926"/>
      <c r="D27926"/>
      <c r="E27926" s="148"/>
      <c r="F27926" s="148"/>
      <c r="G27926" s="149"/>
      <c r="H27926" s="148"/>
      <c r="I27926"/>
    </row>
    <row r="27927" spans="1:9" x14ac:dyDescent="0.25">
      <c r="A27927"/>
      <c r="B27927"/>
      <c r="C27927"/>
      <c r="D27927"/>
      <c r="E27927" s="148"/>
      <c r="F27927" s="148"/>
      <c r="G27927" s="149"/>
      <c r="H27927" s="148"/>
      <c r="I27927"/>
    </row>
    <row r="27928" spans="1:9" x14ac:dyDescent="0.25">
      <c r="A27928"/>
      <c r="B27928"/>
      <c r="C27928"/>
      <c r="D27928"/>
      <c r="E27928" s="148"/>
      <c r="F27928" s="148"/>
      <c r="G27928" s="149"/>
      <c r="H27928" s="148"/>
      <c r="I27928"/>
    </row>
    <row r="27929" spans="1:9" x14ac:dyDescent="0.25">
      <c r="A27929"/>
      <c r="B27929"/>
      <c r="C27929"/>
      <c r="D27929"/>
      <c r="E27929" s="148"/>
      <c r="F27929" s="148"/>
      <c r="G27929" s="149"/>
      <c r="H27929" s="148"/>
      <c r="I27929"/>
    </row>
    <row r="27930" spans="1:9" x14ac:dyDescent="0.25">
      <c r="A27930"/>
      <c r="B27930"/>
      <c r="C27930"/>
      <c r="D27930"/>
      <c r="E27930" s="148"/>
      <c r="F27930" s="148"/>
      <c r="G27930" s="149"/>
      <c r="H27930" s="148"/>
      <c r="I27930"/>
    </row>
    <row r="27931" spans="1:9" x14ac:dyDescent="0.25">
      <c r="A27931"/>
      <c r="B27931"/>
      <c r="C27931"/>
      <c r="D27931"/>
      <c r="E27931" s="148"/>
      <c r="F27931" s="148"/>
      <c r="G27931" s="149"/>
      <c r="H27931" s="148"/>
      <c r="I27931"/>
    </row>
    <row r="27932" spans="1:9" x14ac:dyDescent="0.25">
      <c r="A27932"/>
      <c r="B27932"/>
      <c r="C27932"/>
      <c r="D27932"/>
      <c r="E27932" s="148"/>
      <c r="F27932" s="148"/>
      <c r="G27932" s="149"/>
      <c r="H27932" s="148"/>
      <c r="I27932"/>
    </row>
    <row r="27933" spans="1:9" x14ac:dyDescent="0.25">
      <c r="A27933"/>
      <c r="B27933"/>
      <c r="C27933"/>
      <c r="D27933"/>
      <c r="E27933" s="148"/>
      <c r="F27933" s="148"/>
      <c r="G27933" s="149"/>
      <c r="H27933" s="148"/>
      <c r="I27933"/>
    </row>
    <row r="27934" spans="1:9" x14ac:dyDescent="0.25">
      <c r="A27934"/>
      <c r="B27934"/>
      <c r="C27934"/>
      <c r="D27934"/>
      <c r="E27934" s="148"/>
      <c r="F27934" s="148"/>
      <c r="G27934" s="149"/>
      <c r="H27934" s="148"/>
      <c r="I27934"/>
    </row>
    <row r="27935" spans="1:9" x14ac:dyDescent="0.25">
      <c r="A27935"/>
      <c r="B27935"/>
      <c r="C27935"/>
      <c r="D27935"/>
      <c r="E27935" s="148"/>
      <c r="F27935" s="148"/>
      <c r="G27935" s="149"/>
      <c r="H27935" s="148"/>
      <c r="I27935"/>
    </row>
    <row r="27936" spans="1:9" x14ac:dyDescent="0.25">
      <c r="A27936"/>
      <c r="B27936"/>
      <c r="C27936"/>
      <c r="D27936"/>
      <c r="E27936" s="148"/>
      <c r="F27936" s="148"/>
      <c r="G27936" s="149"/>
      <c r="H27936" s="148"/>
      <c r="I27936"/>
    </row>
    <row r="27937" spans="1:9" x14ac:dyDescent="0.25">
      <c r="A27937"/>
      <c r="B27937"/>
      <c r="C27937"/>
      <c r="D27937"/>
      <c r="E27937" s="148"/>
      <c r="F27937" s="148"/>
      <c r="G27937" s="149"/>
      <c r="H27937" s="148"/>
      <c r="I27937"/>
    </row>
    <row r="27938" spans="1:9" x14ac:dyDescent="0.25">
      <c r="A27938"/>
      <c r="B27938"/>
      <c r="C27938"/>
      <c r="D27938"/>
      <c r="E27938" s="148"/>
      <c r="F27938" s="148"/>
      <c r="G27938" s="149"/>
      <c r="H27938" s="148"/>
      <c r="I27938"/>
    </row>
    <row r="27939" spans="1:9" x14ac:dyDescent="0.25">
      <c r="A27939"/>
      <c r="B27939"/>
      <c r="C27939"/>
      <c r="D27939"/>
      <c r="E27939" s="148"/>
      <c r="F27939" s="148"/>
      <c r="G27939" s="149"/>
      <c r="H27939" s="148"/>
      <c r="I27939"/>
    </row>
    <row r="27940" spans="1:9" x14ac:dyDescent="0.25">
      <c r="A27940"/>
      <c r="B27940"/>
      <c r="C27940"/>
      <c r="D27940"/>
      <c r="E27940" s="148"/>
      <c r="F27940" s="148"/>
      <c r="G27940" s="149"/>
      <c r="H27940" s="148"/>
      <c r="I27940"/>
    </row>
    <row r="27941" spans="1:9" x14ac:dyDescent="0.25">
      <c r="A27941"/>
      <c r="B27941"/>
      <c r="C27941"/>
      <c r="D27941"/>
      <c r="E27941" s="148"/>
      <c r="F27941" s="148"/>
      <c r="G27941" s="149"/>
      <c r="H27941" s="148"/>
      <c r="I27941"/>
    </row>
    <row r="27942" spans="1:9" x14ac:dyDescent="0.25">
      <c r="A27942"/>
      <c r="B27942"/>
      <c r="C27942"/>
      <c r="D27942"/>
      <c r="E27942" s="148"/>
      <c r="F27942" s="148"/>
      <c r="G27942" s="149"/>
      <c r="H27942" s="148"/>
      <c r="I27942"/>
    </row>
    <row r="27943" spans="1:9" x14ac:dyDescent="0.25">
      <c r="A27943"/>
      <c r="B27943"/>
      <c r="C27943"/>
      <c r="D27943"/>
      <c r="E27943" s="148"/>
      <c r="F27943" s="148"/>
      <c r="G27943" s="149"/>
      <c r="H27943" s="148"/>
      <c r="I27943"/>
    </row>
    <row r="27944" spans="1:9" x14ac:dyDescent="0.25">
      <c r="A27944"/>
      <c r="B27944"/>
      <c r="C27944"/>
      <c r="D27944"/>
      <c r="E27944" s="148"/>
      <c r="F27944" s="148"/>
      <c r="G27944" s="149"/>
      <c r="H27944" s="148"/>
      <c r="I27944"/>
    </row>
    <row r="27945" spans="1:9" x14ac:dyDescent="0.25">
      <c r="A27945"/>
      <c r="B27945"/>
      <c r="C27945"/>
      <c r="D27945"/>
      <c r="E27945" s="148"/>
      <c r="F27945" s="148"/>
      <c r="G27945" s="149"/>
      <c r="H27945" s="148"/>
      <c r="I27945"/>
    </row>
    <row r="27946" spans="1:9" x14ac:dyDescent="0.25">
      <c r="A27946"/>
      <c r="B27946"/>
      <c r="C27946"/>
      <c r="D27946"/>
      <c r="E27946" s="148"/>
      <c r="F27946" s="148"/>
      <c r="G27946" s="149"/>
      <c r="H27946" s="148"/>
      <c r="I27946"/>
    </row>
    <row r="27947" spans="1:9" x14ac:dyDescent="0.25">
      <c r="A27947"/>
      <c r="B27947"/>
      <c r="C27947"/>
      <c r="D27947"/>
      <c r="E27947" s="148"/>
      <c r="F27947" s="148"/>
      <c r="G27947" s="149"/>
      <c r="H27947" s="148"/>
      <c r="I27947"/>
    </row>
    <row r="27948" spans="1:9" x14ac:dyDescent="0.25">
      <c r="A27948"/>
      <c r="B27948"/>
      <c r="C27948"/>
      <c r="D27948"/>
      <c r="E27948" s="148"/>
      <c r="F27948" s="148"/>
      <c r="G27948" s="149"/>
      <c r="H27948" s="148"/>
      <c r="I27948"/>
    </row>
    <row r="27949" spans="1:9" x14ac:dyDescent="0.25">
      <c r="A27949"/>
      <c r="B27949"/>
      <c r="C27949"/>
      <c r="D27949"/>
      <c r="E27949" s="148"/>
      <c r="F27949" s="148"/>
      <c r="G27949" s="149"/>
      <c r="H27949" s="148"/>
      <c r="I27949"/>
    </row>
    <row r="27950" spans="1:9" x14ac:dyDescent="0.25">
      <c r="A27950"/>
      <c r="B27950"/>
      <c r="C27950"/>
      <c r="D27950"/>
      <c r="E27950" s="148"/>
      <c r="F27950" s="148"/>
      <c r="G27950" s="149"/>
      <c r="H27950" s="148"/>
      <c r="I27950"/>
    </row>
    <row r="27951" spans="1:9" x14ac:dyDescent="0.25">
      <c r="A27951"/>
      <c r="B27951"/>
      <c r="C27951"/>
      <c r="D27951"/>
      <c r="E27951" s="148"/>
      <c r="F27951" s="148"/>
      <c r="G27951" s="149"/>
      <c r="H27951" s="148"/>
      <c r="I27951"/>
    </row>
    <row r="27952" spans="1:9" x14ac:dyDescent="0.25">
      <c r="A27952"/>
      <c r="B27952"/>
      <c r="C27952"/>
      <c r="D27952"/>
      <c r="E27952" s="148"/>
      <c r="F27952" s="148"/>
      <c r="G27952" s="149"/>
      <c r="H27952" s="148"/>
      <c r="I27952"/>
    </row>
    <row r="27953" spans="1:9" x14ac:dyDescent="0.25">
      <c r="A27953"/>
      <c r="B27953"/>
      <c r="C27953"/>
      <c r="D27953"/>
      <c r="E27953" s="148"/>
      <c r="F27953" s="148"/>
      <c r="G27953" s="149"/>
      <c r="H27953" s="148"/>
      <c r="I27953"/>
    </row>
    <row r="27954" spans="1:9" x14ac:dyDescent="0.25">
      <c r="A27954"/>
      <c r="B27954"/>
      <c r="C27954"/>
      <c r="D27954"/>
      <c r="E27954" s="148"/>
      <c r="F27954" s="148"/>
      <c r="G27954" s="149"/>
      <c r="H27954" s="148"/>
      <c r="I27954"/>
    </row>
    <row r="27955" spans="1:9" x14ac:dyDescent="0.25">
      <c r="A27955"/>
      <c r="B27955"/>
      <c r="C27955"/>
      <c r="D27955"/>
      <c r="E27955" s="148"/>
      <c r="F27955" s="148"/>
      <c r="G27955" s="149"/>
      <c r="H27955" s="148"/>
      <c r="I27955"/>
    </row>
    <row r="27956" spans="1:9" x14ac:dyDescent="0.25">
      <c r="A27956"/>
      <c r="B27956"/>
      <c r="C27956"/>
      <c r="D27956"/>
      <c r="E27956" s="148"/>
      <c r="F27956" s="148"/>
      <c r="G27956" s="149"/>
      <c r="H27956" s="148"/>
      <c r="I27956"/>
    </row>
    <row r="27957" spans="1:9" x14ac:dyDescent="0.25">
      <c r="A27957"/>
      <c r="B27957"/>
      <c r="C27957"/>
      <c r="D27957"/>
      <c r="E27957" s="148"/>
      <c r="F27957" s="148"/>
      <c r="G27957" s="149"/>
      <c r="H27957" s="148"/>
      <c r="I27957"/>
    </row>
    <row r="27958" spans="1:9" x14ac:dyDescent="0.25">
      <c r="A27958"/>
      <c r="B27958"/>
      <c r="C27958"/>
      <c r="D27958"/>
      <c r="E27958" s="148"/>
      <c r="F27958" s="148"/>
      <c r="G27958" s="149"/>
      <c r="H27958" s="148"/>
      <c r="I27958"/>
    </row>
    <row r="27959" spans="1:9" x14ac:dyDescent="0.25">
      <c r="A27959"/>
      <c r="B27959"/>
      <c r="C27959"/>
      <c r="D27959"/>
      <c r="E27959" s="148"/>
      <c r="F27959" s="148"/>
      <c r="G27959" s="149"/>
      <c r="H27959" s="148"/>
      <c r="I27959"/>
    </row>
    <row r="27960" spans="1:9" x14ac:dyDescent="0.25">
      <c r="A27960"/>
      <c r="B27960"/>
      <c r="C27960"/>
      <c r="D27960"/>
      <c r="E27960" s="148"/>
      <c r="F27960" s="148"/>
      <c r="G27960" s="149"/>
      <c r="H27960" s="148"/>
      <c r="I27960"/>
    </row>
    <row r="27961" spans="1:9" x14ac:dyDescent="0.25">
      <c r="A27961"/>
      <c r="B27961"/>
      <c r="C27961"/>
      <c r="D27961"/>
      <c r="E27961" s="148"/>
      <c r="F27961" s="148"/>
      <c r="G27961" s="149"/>
      <c r="H27961" s="148"/>
      <c r="I27961"/>
    </row>
    <row r="27962" spans="1:9" x14ac:dyDescent="0.25">
      <c r="A27962"/>
      <c r="B27962"/>
      <c r="C27962"/>
      <c r="D27962"/>
      <c r="E27962" s="148"/>
      <c r="F27962" s="148"/>
      <c r="G27962" s="149"/>
      <c r="H27962" s="148"/>
      <c r="I27962"/>
    </row>
    <row r="27963" spans="1:9" x14ac:dyDescent="0.25">
      <c r="A27963"/>
      <c r="B27963"/>
      <c r="C27963"/>
      <c r="D27963"/>
      <c r="E27963" s="148"/>
      <c r="F27963" s="148"/>
      <c r="G27963" s="149"/>
      <c r="H27963" s="148"/>
      <c r="I27963"/>
    </row>
    <row r="27964" spans="1:9" x14ac:dyDescent="0.25">
      <c r="A27964"/>
      <c r="B27964"/>
      <c r="C27964"/>
      <c r="D27964"/>
      <c r="E27964" s="148"/>
      <c r="F27964" s="148"/>
      <c r="G27964" s="149"/>
      <c r="H27964" s="148"/>
      <c r="I27964"/>
    </row>
    <row r="27965" spans="1:9" x14ac:dyDescent="0.25">
      <c r="A27965"/>
      <c r="B27965"/>
      <c r="C27965"/>
      <c r="D27965"/>
      <c r="E27965" s="148"/>
      <c r="F27965" s="148"/>
      <c r="G27965" s="149"/>
      <c r="H27965" s="148"/>
      <c r="I27965"/>
    </row>
    <row r="27966" spans="1:9" x14ac:dyDescent="0.25">
      <c r="A27966"/>
      <c r="B27966"/>
      <c r="C27966"/>
      <c r="D27966"/>
      <c r="E27966" s="148"/>
      <c r="F27966" s="148"/>
      <c r="G27966" s="149"/>
      <c r="H27966" s="148"/>
      <c r="I27966"/>
    </row>
    <row r="27967" spans="1:9" x14ac:dyDescent="0.25">
      <c r="A27967"/>
      <c r="B27967"/>
      <c r="C27967"/>
      <c r="D27967"/>
      <c r="E27967" s="148"/>
      <c r="F27967" s="148"/>
      <c r="G27967" s="149"/>
      <c r="H27967" s="148"/>
      <c r="I27967"/>
    </row>
    <row r="27968" spans="1:9" x14ac:dyDescent="0.25">
      <c r="A27968"/>
      <c r="B27968"/>
      <c r="C27968"/>
      <c r="D27968"/>
      <c r="E27968" s="148"/>
      <c r="F27968" s="148"/>
      <c r="G27968" s="149"/>
      <c r="H27968" s="148"/>
      <c r="I27968"/>
    </row>
    <row r="27969" spans="1:9" x14ac:dyDescent="0.25">
      <c r="A27969"/>
      <c r="B27969"/>
      <c r="C27969"/>
      <c r="D27969"/>
      <c r="E27969" s="148"/>
      <c r="F27969" s="148"/>
      <c r="G27969" s="149"/>
      <c r="H27969" s="148"/>
      <c r="I27969"/>
    </row>
    <row r="27970" spans="1:9" x14ac:dyDescent="0.25">
      <c r="A27970"/>
      <c r="B27970"/>
      <c r="C27970"/>
      <c r="D27970"/>
      <c r="E27970" s="148"/>
      <c r="F27970" s="148"/>
      <c r="G27970" s="149"/>
      <c r="H27970" s="148"/>
      <c r="I27970"/>
    </row>
    <row r="27971" spans="1:9" x14ac:dyDescent="0.25">
      <c r="A27971"/>
      <c r="B27971"/>
      <c r="C27971"/>
      <c r="D27971"/>
      <c r="E27971" s="148"/>
      <c r="F27971" s="148"/>
      <c r="G27971" s="149"/>
      <c r="H27971" s="148"/>
      <c r="I27971"/>
    </row>
    <row r="27972" spans="1:9" x14ac:dyDescent="0.25">
      <c r="A27972"/>
      <c r="B27972"/>
      <c r="C27972"/>
      <c r="D27972"/>
      <c r="E27972" s="148"/>
      <c r="F27972" s="148"/>
      <c r="G27972" s="149"/>
      <c r="H27972" s="148"/>
      <c r="I27972"/>
    </row>
    <row r="27973" spans="1:9" x14ac:dyDescent="0.25">
      <c r="A27973"/>
      <c r="B27973"/>
      <c r="C27973"/>
      <c r="D27973"/>
      <c r="E27973" s="148"/>
      <c r="F27973" s="148"/>
      <c r="G27973" s="149"/>
      <c r="H27973" s="148"/>
      <c r="I27973"/>
    </row>
    <row r="27974" spans="1:9" x14ac:dyDescent="0.25">
      <c r="A27974"/>
      <c r="B27974"/>
      <c r="C27974"/>
      <c r="D27974"/>
      <c r="E27974" s="148"/>
      <c r="F27974" s="148"/>
      <c r="G27974" s="149"/>
      <c r="H27974" s="148"/>
      <c r="I27974"/>
    </row>
    <row r="27975" spans="1:9" x14ac:dyDescent="0.25">
      <c r="A27975"/>
      <c r="B27975"/>
      <c r="C27975"/>
      <c r="D27975"/>
      <c r="E27975" s="148"/>
      <c r="F27975" s="148"/>
      <c r="G27975" s="149"/>
      <c r="H27975" s="148"/>
      <c r="I27975"/>
    </row>
    <row r="27976" spans="1:9" x14ac:dyDescent="0.25">
      <c r="A27976"/>
      <c r="B27976"/>
      <c r="C27976"/>
      <c r="D27976"/>
      <c r="E27976" s="148"/>
      <c r="F27976" s="148"/>
      <c r="G27976" s="149"/>
      <c r="H27976" s="148"/>
      <c r="I27976"/>
    </row>
    <row r="27977" spans="1:9" x14ac:dyDescent="0.25">
      <c r="A27977"/>
      <c r="B27977"/>
      <c r="C27977"/>
      <c r="D27977"/>
      <c r="E27977" s="148"/>
      <c r="F27977" s="148"/>
      <c r="G27977" s="149"/>
      <c r="H27977" s="148"/>
      <c r="I27977"/>
    </row>
    <row r="27978" spans="1:9" x14ac:dyDescent="0.25">
      <c r="A27978"/>
      <c r="B27978"/>
      <c r="C27978"/>
      <c r="D27978"/>
      <c r="E27978" s="148"/>
      <c r="F27978" s="148"/>
      <c r="G27978" s="149"/>
      <c r="H27978" s="148"/>
      <c r="I27978"/>
    </row>
    <row r="27979" spans="1:9" x14ac:dyDescent="0.25">
      <c r="A27979"/>
      <c r="B27979"/>
      <c r="C27979"/>
      <c r="D27979"/>
      <c r="E27979" s="148"/>
      <c r="F27979" s="148"/>
      <c r="G27979" s="149"/>
      <c r="H27979" s="148"/>
      <c r="I27979"/>
    </row>
    <row r="27980" spans="1:9" x14ac:dyDescent="0.25">
      <c r="A27980"/>
      <c r="B27980"/>
      <c r="C27980"/>
      <c r="D27980"/>
      <c r="E27980" s="148"/>
      <c r="F27980" s="148"/>
      <c r="G27980" s="149"/>
      <c r="H27980" s="148"/>
      <c r="I27980"/>
    </row>
    <row r="27981" spans="1:9" x14ac:dyDescent="0.25">
      <c r="A27981"/>
      <c r="B27981"/>
      <c r="C27981"/>
      <c r="D27981"/>
      <c r="E27981" s="148"/>
      <c r="F27981" s="148"/>
      <c r="G27981" s="149"/>
      <c r="H27981" s="148"/>
      <c r="I27981"/>
    </row>
    <row r="27982" spans="1:9" x14ac:dyDescent="0.25">
      <c r="A27982"/>
      <c r="B27982"/>
      <c r="C27982"/>
      <c r="D27982"/>
      <c r="E27982" s="148"/>
      <c r="F27982" s="148"/>
      <c r="G27982" s="149"/>
      <c r="H27982" s="148"/>
      <c r="I27982"/>
    </row>
    <row r="27983" spans="1:9" x14ac:dyDescent="0.25">
      <c r="A27983"/>
      <c r="B27983"/>
      <c r="C27983"/>
      <c r="D27983"/>
      <c r="E27983" s="148"/>
      <c r="F27983" s="148"/>
      <c r="G27983" s="149"/>
      <c r="H27983" s="148"/>
      <c r="I27983"/>
    </row>
    <row r="27984" spans="1:9" x14ac:dyDescent="0.25">
      <c r="A27984"/>
      <c r="B27984"/>
      <c r="C27984"/>
      <c r="D27984"/>
      <c r="E27984" s="148"/>
      <c r="F27984" s="148"/>
      <c r="G27984" s="149"/>
      <c r="H27984" s="148"/>
      <c r="I27984"/>
    </row>
    <row r="27985" spans="1:9" x14ac:dyDescent="0.25">
      <c r="A27985"/>
      <c r="B27985"/>
      <c r="C27985"/>
      <c r="D27985"/>
      <c r="E27985" s="148"/>
      <c r="F27985" s="148"/>
      <c r="G27985" s="149"/>
      <c r="H27985" s="148"/>
      <c r="I27985"/>
    </row>
    <row r="27986" spans="1:9" x14ac:dyDescent="0.25">
      <c r="A27986"/>
      <c r="B27986"/>
      <c r="C27986"/>
      <c r="D27986"/>
      <c r="E27986" s="148"/>
      <c r="F27986" s="148"/>
      <c r="G27986" s="149"/>
      <c r="H27986" s="148"/>
      <c r="I27986"/>
    </row>
    <row r="27987" spans="1:9" x14ac:dyDescent="0.25">
      <c r="A27987"/>
      <c r="B27987"/>
      <c r="C27987"/>
      <c r="D27987"/>
      <c r="E27987" s="148"/>
      <c r="F27987" s="148"/>
      <c r="G27987" s="149"/>
      <c r="H27987" s="148"/>
      <c r="I27987"/>
    </row>
    <row r="27988" spans="1:9" x14ac:dyDescent="0.25">
      <c r="A27988"/>
      <c r="B27988"/>
      <c r="C27988"/>
      <c r="D27988"/>
      <c r="E27988" s="148"/>
      <c r="F27988" s="148"/>
      <c r="G27988" s="149"/>
      <c r="H27988" s="148"/>
      <c r="I27988"/>
    </row>
    <row r="27989" spans="1:9" x14ac:dyDescent="0.25">
      <c r="A27989"/>
      <c r="B27989"/>
      <c r="C27989"/>
      <c r="D27989"/>
      <c r="E27989" s="148"/>
      <c r="F27989" s="148"/>
      <c r="G27989" s="149"/>
      <c r="H27989" s="148"/>
      <c r="I27989"/>
    </row>
    <row r="27990" spans="1:9" x14ac:dyDescent="0.25">
      <c r="A27990"/>
      <c r="B27990"/>
      <c r="C27990"/>
      <c r="D27990"/>
      <c r="E27990" s="148"/>
      <c r="F27990" s="148"/>
      <c r="G27990" s="149"/>
      <c r="H27990" s="148"/>
      <c r="I27990"/>
    </row>
    <row r="27991" spans="1:9" x14ac:dyDescent="0.25">
      <c r="A27991"/>
      <c r="B27991"/>
      <c r="C27991"/>
      <c r="D27991"/>
      <c r="E27991" s="148"/>
      <c r="F27991" s="148"/>
      <c r="G27991" s="149"/>
      <c r="H27991" s="148"/>
      <c r="I27991"/>
    </row>
    <row r="27992" spans="1:9" x14ac:dyDescent="0.25">
      <c r="A27992"/>
      <c r="B27992"/>
      <c r="C27992"/>
      <c r="D27992"/>
      <c r="E27992" s="148"/>
      <c r="F27992" s="148"/>
      <c r="G27992" s="149"/>
      <c r="H27992" s="148"/>
      <c r="I27992"/>
    </row>
    <row r="27993" spans="1:9" x14ac:dyDescent="0.25">
      <c r="A27993"/>
      <c r="B27993"/>
      <c r="C27993"/>
      <c r="D27993"/>
      <c r="E27993" s="148"/>
      <c r="F27993" s="148"/>
      <c r="G27993" s="149"/>
      <c r="H27993" s="148"/>
      <c r="I27993"/>
    </row>
    <row r="27994" spans="1:9" x14ac:dyDescent="0.25">
      <c r="A27994"/>
      <c r="B27994"/>
      <c r="C27994"/>
      <c r="D27994"/>
      <c r="E27994" s="148"/>
      <c r="F27994" s="148"/>
      <c r="G27994" s="149"/>
      <c r="H27994" s="148"/>
      <c r="I27994"/>
    </row>
    <row r="27995" spans="1:9" x14ac:dyDescent="0.25">
      <c r="A27995"/>
      <c r="B27995"/>
      <c r="C27995"/>
      <c r="D27995"/>
      <c r="E27995" s="148"/>
      <c r="F27995" s="148"/>
      <c r="G27995" s="149"/>
      <c r="H27995" s="148"/>
      <c r="I27995"/>
    </row>
    <row r="27996" spans="1:9" x14ac:dyDescent="0.25">
      <c r="A27996"/>
      <c r="B27996"/>
      <c r="C27996"/>
      <c r="D27996"/>
      <c r="E27996" s="148"/>
      <c r="F27996" s="148"/>
      <c r="G27996" s="149"/>
      <c r="H27996" s="148"/>
      <c r="I27996"/>
    </row>
    <row r="27997" spans="1:9" x14ac:dyDescent="0.25">
      <c r="A27997"/>
      <c r="B27997"/>
      <c r="C27997"/>
      <c r="D27997"/>
      <c r="E27997" s="148"/>
      <c r="F27997" s="148"/>
      <c r="G27997" s="149"/>
      <c r="H27997" s="148"/>
      <c r="I27997"/>
    </row>
    <row r="27998" spans="1:9" x14ac:dyDescent="0.25">
      <c r="A27998"/>
      <c r="B27998"/>
      <c r="C27998"/>
      <c r="D27998"/>
      <c r="E27998" s="148"/>
      <c r="F27998" s="148"/>
      <c r="G27998" s="149"/>
      <c r="H27998" s="148"/>
      <c r="I27998"/>
    </row>
    <row r="27999" spans="1:9" x14ac:dyDescent="0.25">
      <c r="A27999"/>
      <c r="B27999"/>
      <c r="C27999"/>
      <c r="D27999"/>
      <c r="E27999" s="148"/>
      <c r="F27999" s="148"/>
      <c r="G27999" s="149"/>
      <c r="H27999" s="148"/>
      <c r="I27999"/>
    </row>
    <row r="28000" spans="1:9" x14ac:dyDescent="0.25">
      <c r="A28000"/>
      <c r="B28000"/>
      <c r="C28000"/>
      <c r="D28000"/>
      <c r="E28000" s="148"/>
      <c r="F28000" s="148"/>
      <c r="G28000" s="149"/>
      <c r="H28000" s="148"/>
      <c r="I28000"/>
    </row>
    <row r="28001" spans="1:9" x14ac:dyDescent="0.25">
      <c r="A28001"/>
      <c r="B28001"/>
      <c r="C28001"/>
      <c r="D28001"/>
      <c r="E28001" s="148"/>
      <c r="F28001" s="148"/>
      <c r="G28001" s="149"/>
      <c r="H28001" s="148"/>
      <c r="I28001"/>
    </row>
    <row r="28002" spans="1:9" x14ac:dyDescent="0.25">
      <c r="A28002"/>
      <c r="B28002"/>
      <c r="C28002"/>
      <c r="D28002"/>
      <c r="E28002" s="148"/>
      <c r="F28002" s="148"/>
      <c r="G28002" s="149"/>
      <c r="H28002" s="148"/>
      <c r="I28002"/>
    </row>
    <row r="28003" spans="1:9" x14ac:dyDescent="0.25">
      <c r="A28003"/>
      <c r="B28003"/>
      <c r="C28003"/>
      <c r="D28003"/>
      <c r="E28003" s="148"/>
      <c r="F28003" s="148"/>
      <c r="G28003" s="149"/>
      <c r="H28003" s="148"/>
      <c r="I28003"/>
    </row>
    <row r="28004" spans="1:9" x14ac:dyDescent="0.25">
      <c r="A28004"/>
      <c r="B28004"/>
      <c r="C28004"/>
      <c r="D28004"/>
      <c r="E28004" s="148"/>
      <c r="F28004" s="148"/>
      <c r="G28004" s="149"/>
      <c r="H28004" s="148"/>
      <c r="I28004"/>
    </row>
    <row r="28005" spans="1:9" x14ac:dyDescent="0.25">
      <c r="A28005"/>
      <c r="B28005"/>
      <c r="C28005"/>
      <c r="D28005"/>
      <c r="E28005" s="148"/>
      <c r="F28005" s="148"/>
      <c r="G28005" s="149"/>
      <c r="H28005" s="148"/>
      <c r="I28005"/>
    </row>
    <row r="28006" spans="1:9" x14ac:dyDescent="0.25">
      <c r="A28006"/>
      <c r="B28006"/>
      <c r="C28006"/>
      <c r="D28006"/>
      <c r="E28006" s="148"/>
      <c r="F28006" s="148"/>
      <c r="G28006" s="149"/>
      <c r="H28006" s="148"/>
      <c r="I28006"/>
    </row>
    <row r="28007" spans="1:9" x14ac:dyDescent="0.25">
      <c r="A28007"/>
      <c r="B28007"/>
      <c r="C28007"/>
      <c r="D28007"/>
      <c r="E28007" s="148"/>
      <c r="F28007" s="148"/>
      <c r="G28007" s="149"/>
      <c r="H28007" s="148"/>
      <c r="I28007"/>
    </row>
    <row r="28008" spans="1:9" x14ac:dyDescent="0.25">
      <c r="A28008"/>
      <c r="B28008"/>
      <c r="C28008"/>
      <c r="D28008"/>
      <c r="E28008" s="148"/>
      <c r="F28008" s="148"/>
      <c r="G28008" s="149"/>
      <c r="H28008" s="148"/>
      <c r="I28008"/>
    </row>
    <row r="28009" spans="1:9" x14ac:dyDescent="0.25">
      <c r="A28009"/>
      <c r="B28009"/>
      <c r="C28009"/>
      <c r="D28009"/>
      <c r="E28009" s="148"/>
      <c r="F28009" s="148"/>
      <c r="G28009" s="149"/>
      <c r="H28009" s="148"/>
      <c r="I28009"/>
    </row>
    <row r="28010" spans="1:9" x14ac:dyDescent="0.25">
      <c r="A28010"/>
      <c r="B28010"/>
      <c r="C28010"/>
      <c r="D28010"/>
      <c r="E28010" s="148"/>
      <c r="F28010" s="148"/>
      <c r="G28010" s="149"/>
      <c r="H28010" s="148"/>
      <c r="I28010"/>
    </row>
    <row r="28011" spans="1:9" x14ac:dyDescent="0.25">
      <c r="A28011"/>
      <c r="B28011"/>
      <c r="C28011"/>
      <c r="D28011"/>
      <c r="E28011" s="148"/>
      <c r="F28011" s="148"/>
      <c r="G28011" s="149"/>
      <c r="H28011" s="148"/>
      <c r="I28011"/>
    </row>
    <row r="28012" spans="1:9" x14ac:dyDescent="0.25">
      <c r="A28012"/>
      <c r="B28012"/>
      <c r="C28012"/>
      <c r="D28012"/>
      <c r="E28012" s="148"/>
      <c r="F28012" s="148"/>
      <c r="G28012" s="149"/>
      <c r="H28012" s="148"/>
      <c r="I28012"/>
    </row>
    <row r="28013" spans="1:9" x14ac:dyDescent="0.25">
      <c r="A28013"/>
      <c r="B28013"/>
      <c r="C28013"/>
      <c r="D28013"/>
      <c r="E28013" s="148"/>
      <c r="F28013" s="148"/>
      <c r="G28013" s="149"/>
      <c r="H28013" s="148"/>
      <c r="I28013"/>
    </row>
    <row r="28014" spans="1:9" x14ac:dyDescent="0.25">
      <c r="A28014"/>
      <c r="B28014"/>
      <c r="C28014"/>
      <c r="D28014"/>
      <c r="E28014" s="148"/>
      <c r="F28014" s="148"/>
      <c r="G28014" s="149"/>
      <c r="H28014" s="148"/>
      <c r="I28014"/>
    </row>
    <row r="28015" spans="1:9" x14ac:dyDescent="0.25">
      <c r="A28015"/>
      <c r="B28015"/>
      <c r="C28015"/>
      <c r="D28015"/>
      <c r="E28015" s="148"/>
      <c r="F28015" s="148"/>
      <c r="G28015" s="149"/>
      <c r="H28015" s="148"/>
      <c r="I28015"/>
    </row>
    <row r="28016" spans="1:9" x14ac:dyDescent="0.25">
      <c r="A28016"/>
      <c r="B28016"/>
      <c r="C28016"/>
      <c r="D28016"/>
      <c r="E28016" s="148"/>
      <c r="F28016" s="148"/>
      <c r="G28016" s="149"/>
      <c r="H28016" s="148"/>
      <c r="I28016"/>
    </row>
    <row r="28017" spans="1:9" x14ac:dyDescent="0.25">
      <c r="A28017"/>
      <c r="B28017"/>
      <c r="C28017"/>
      <c r="D28017"/>
      <c r="E28017" s="148"/>
      <c r="F28017" s="148"/>
      <c r="G28017" s="149"/>
      <c r="H28017" s="148"/>
      <c r="I28017"/>
    </row>
    <row r="28018" spans="1:9" x14ac:dyDescent="0.25">
      <c r="A28018"/>
      <c r="B28018"/>
      <c r="C28018"/>
      <c r="D28018"/>
      <c r="E28018" s="148"/>
      <c r="F28018" s="148"/>
      <c r="G28018" s="149"/>
      <c r="H28018" s="148"/>
      <c r="I28018"/>
    </row>
    <row r="28019" spans="1:9" x14ac:dyDescent="0.25">
      <c r="A28019"/>
      <c r="B28019"/>
      <c r="C28019"/>
      <c r="D28019"/>
      <c r="E28019" s="148"/>
      <c r="F28019" s="148"/>
      <c r="G28019" s="149"/>
      <c r="H28019" s="148"/>
      <c r="I28019"/>
    </row>
    <row r="28020" spans="1:9" x14ac:dyDescent="0.25">
      <c r="A28020"/>
      <c r="B28020"/>
      <c r="C28020"/>
      <c r="D28020"/>
      <c r="E28020" s="148"/>
      <c r="F28020" s="148"/>
      <c r="G28020" s="149"/>
      <c r="H28020" s="148"/>
      <c r="I28020"/>
    </row>
    <row r="28021" spans="1:9" x14ac:dyDescent="0.25">
      <c r="A28021"/>
      <c r="B28021"/>
      <c r="C28021"/>
      <c r="D28021"/>
      <c r="E28021" s="148"/>
      <c r="F28021" s="148"/>
      <c r="G28021" s="149"/>
      <c r="H28021" s="148"/>
      <c r="I28021"/>
    </row>
    <row r="28022" spans="1:9" x14ac:dyDescent="0.25">
      <c r="A28022"/>
      <c r="B28022"/>
      <c r="C28022"/>
      <c r="D28022"/>
      <c r="E28022" s="148"/>
      <c r="F28022" s="148"/>
      <c r="G28022" s="149"/>
      <c r="H28022" s="148"/>
      <c r="I28022"/>
    </row>
    <row r="28023" spans="1:9" x14ac:dyDescent="0.25">
      <c r="A28023"/>
      <c r="B28023"/>
      <c r="C28023"/>
      <c r="D28023"/>
      <c r="E28023" s="148"/>
      <c r="F28023" s="148"/>
      <c r="G28023" s="149"/>
      <c r="H28023" s="148"/>
      <c r="I28023"/>
    </row>
    <row r="28024" spans="1:9" x14ac:dyDescent="0.25">
      <c r="A28024"/>
      <c r="B28024"/>
      <c r="C28024"/>
      <c r="D28024"/>
      <c r="E28024" s="148"/>
      <c r="F28024" s="148"/>
      <c r="G28024" s="149"/>
      <c r="H28024" s="148"/>
      <c r="I28024"/>
    </row>
    <row r="28025" spans="1:9" x14ac:dyDescent="0.25">
      <c r="A28025"/>
      <c r="B28025"/>
      <c r="C28025"/>
      <c r="D28025"/>
      <c r="E28025" s="148"/>
      <c r="F28025" s="148"/>
      <c r="G28025" s="149"/>
      <c r="H28025" s="148"/>
      <c r="I28025"/>
    </row>
    <row r="28026" spans="1:9" x14ac:dyDescent="0.25">
      <c r="A28026"/>
      <c r="B28026"/>
      <c r="C28026"/>
      <c r="D28026"/>
      <c r="E28026" s="148"/>
      <c r="F28026" s="148"/>
      <c r="G28026" s="149"/>
      <c r="H28026" s="148"/>
      <c r="I28026"/>
    </row>
    <row r="28027" spans="1:9" x14ac:dyDescent="0.25">
      <c r="A28027"/>
      <c r="B28027"/>
      <c r="C28027"/>
      <c r="D28027"/>
      <c r="E28027" s="148"/>
      <c r="F28027" s="148"/>
      <c r="G28027" s="149"/>
      <c r="H28027" s="148"/>
      <c r="I28027"/>
    </row>
    <row r="28028" spans="1:9" x14ac:dyDescent="0.25">
      <c r="A28028"/>
      <c r="B28028"/>
      <c r="C28028"/>
      <c r="D28028"/>
      <c r="E28028" s="148"/>
      <c r="F28028" s="148"/>
      <c r="G28028" s="149"/>
      <c r="H28028" s="148"/>
      <c r="I28028"/>
    </row>
    <row r="28029" spans="1:9" x14ac:dyDescent="0.25">
      <c r="A28029"/>
      <c r="B28029"/>
      <c r="C28029"/>
      <c r="D28029"/>
      <c r="E28029" s="148"/>
      <c r="F28029" s="148"/>
      <c r="G28029" s="149"/>
      <c r="H28029" s="148"/>
      <c r="I28029"/>
    </row>
    <row r="28030" spans="1:9" x14ac:dyDescent="0.25">
      <c r="A28030"/>
      <c r="B28030"/>
      <c r="C28030"/>
      <c r="D28030"/>
      <c r="E28030" s="148"/>
      <c r="F28030" s="148"/>
      <c r="G28030" s="149"/>
      <c r="H28030" s="148"/>
      <c r="I28030"/>
    </row>
    <row r="28031" spans="1:9" x14ac:dyDescent="0.25">
      <c r="A28031"/>
      <c r="B28031"/>
      <c r="C28031"/>
      <c r="D28031"/>
      <c r="E28031" s="148"/>
      <c r="F28031" s="148"/>
      <c r="G28031" s="149"/>
      <c r="H28031" s="148"/>
      <c r="I28031"/>
    </row>
    <row r="28032" spans="1:9" x14ac:dyDescent="0.25">
      <c r="A28032"/>
      <c r="B28032"/>
      <c r="C28032"/>
      <c r="D28032"/>
      <c r="E28032" s="148"/>
      <c r="F28032" s="148"/>
      <c r="G28032" s="149"/>
      <c r="H28032" s="148"/>
      <c r="I28032"/>
    </row>
    <row r="28033" spans="1:9" x14ac:dyDescent="0.25">
      <c r="A28033"/>
      <c r="B28033"/>
      <c r="C28033"/>
      <c r="D28033"/>
      <c r="E28033" s="148"/>
      <c r="F28033" s="148"/>
      <c r="G28033" s="149"/>
      <c r="H28033" s="148"/>
      <c r="I28033"/>
    </row>
    <row r="28034" spans="1:9" x14ac:dyDescent="0.25">
      <c r="A28034"/>
      <c r="B28034"/>
      <c r="C28034"/>
      <c r="D28034"/>
      <c r="E28034" s="148"/>
      <c r="F28034" s="148"/>
      <c r="G28034" s="149"/>
      <c r="H28034" s="148"/>
      <c r="I28034"/>
    </row>
    <row r="28035" spans="1:9" x14ac:dyDescent="0.25">
      <c r="A28035"/>
      <c r="B28035"/>
      <c r="C28035"/>
      <c r="D28035"/>
      <c r="E28035" s="148"/>
      <c r="F28035" s="148"/>
      <c r="G28035" s="149"/>
      <c r="H28035" s="148"/>
      <c r="I28035"/>
    </row>
    <row r="28036" spans="1:9" x14ac:dyDescent="0.25">
      <c r="A28036"/>
      <c r="B28036"/>
      <c r="C28036"/>
      <c r="D28036"/>
      <c r="E28036" s="148"/>
      <c r="F28036" s="148"/>
      <c r="G28036" s="149"/>
      <c r="H28036" s="148"/>
      <c r="I28036"/>
    </row>
    <row r="28037" spans="1:9" x14ac:dyDescent="0.25">
      <c r="A28037"/>
      <c r="B28037"/>
      <c r="C28037"/>
      <c r="D28037"/>
      <c r="E28037" s="148"/>
      <c r="F28037" s="148"/>
      <c r="G28037" s="149"/>
      <c r="H28037" s="148"/>
      <c r="I28037"/>
    </row>
    <row r="28038" spans="1:9" x14ac:dyDescent="0.25">
      <c r="A28038"/>
      <c r="B28038"/>
      <c r="C28038"/>
      <c r="D28038"/>
      <c r="E28038" s="148"/>
      <c r="F28038" s="148"/>
      <c r="G28038" s="149"/>
      <c r="H28038" s="148"/>
      <c r="I28038"/>
    </row>
    <row r="28039" spans="1:9" x14ac:dyDescent="0.25">
      <c r="A28039"/>
      <c r="B28039"/>
      <c r="C28039"/>
      <c r="D28039"/>
      <c r="E28039" s="148"/>
      <c r="F28039" s="148"/>
      <c r="G28039" s="149"/>
      <c r="H28039" s="148"/>
      <c r="I28039"/>
    </row>
    <row r="28040" spans="1:9" x14ac:dyDescent="0.25">
      <c r="A28040"/>
      <c r="B28040"/>
      <c r="C28040"/>
      <c r="D28040"/>
      <c r="E28040" s="148"/>
      <c r="F28040" s="148"/>
      <c r="G28040" s="149"/>
      <c r="H28040" s="148"/>
      <c r="I28040"/>
    </row>
    <row r="28041" spans="1:9" x14ac:dyDescent="0.25">
      <c r="A28041"/>
      <c r="B28041"/>
      <c r="C28041"/>
      <c r="D28041"/>
      <c r="E28041" s="148"/>
      <c r="F28041" s="148"/>
      <c r="G28041" s="149"/>
      <c r="H28041" s="148"/>
      <c r="I28041"/>
    </row>
    <row r="28042" spans="1:9" x14ac:dyDescent="0.25">
      <c r="A28042"/>
      <c r="B28042"/>
      <c r="C28042"/>
      <c r="D28042"/>
      <c r="E28042" s="148"/>
      <c r="F28042" s="148"/>
      <c r="G28042" s="149"/>
      <c r="H28042" s="148"/>
      <c r="I28042"/>
    </row>
    <row r="28043" spans="1:9" x14ac:dyDescent="0.25">
      <c r="A28043"/>
      <c r="B28043"/>
      <c r="C28043"/>
      <c r="D28043"/>
      <c r="E28043" s="148"/>
      <c r="F28043" s="148"/>
      <c r="G28043" s="149"/>
      <c r="H28043" s="148"/>
      <c r="I28043"/>
    </row>
    <row r="28044" spans="1:9" x14ac:dyDescent="0.25">
      <c r="A28044"/>
      <c r="B28044"/>
      <c r="C28044"/>
      <c r="D28044"/>
      <c r="E28044" s="148"/>
      <c r="F28044" s="148"/>
      <c r="G28044" s="149"/>
      <c r="H28044" s="148"/>
      <c r="I28044"/>
    </row>
    <row r="28045" spans="1:9" x14ac:dyDescent="0.25">
      <c r="A28045"/>
      <c r="B28045"/>
      <c r="C28045"/>
      <c r="D28045"/>
      <c r="E28045" s="148"/>
      <c r="F28045" s="148"/>
      <c r="G28045" s="149"/>
      <c r="H28045" s="148"/>
      <c r="I28045"/>
    </row>
    <row r="28046" spans="1:9" x14ac:dyDescent="0.25">
      <c r="A28046"/>
      <c r="B28046"/>
      <c r="C28046"/>
      <c r="D28046"/>
      <c r="E28046" s="148"/>
      <c r="F28046" s="148"/>
      <c r="G28046" s="149"/>
      <c r="H28046" s="148"/>
      <c r="I28046"/>
    </row>
    <row r="28047" spans="1:9" x14ac:dyDescent="0.25">
      <c r="A28047"/>
      <c r="B28047"/>
      <c r="C28047"/>
      <c r="D28047"/>
      <c r="E28047" s="148"/>
      <c r="F28047" s="148"/>
      <c r="G28047" s="149"/>
      <c r="H28047" s="148"/>
      <c r="I28047"/>
    </row>
    <row r="28048" spans="1:9" x14ac:dyDescent="0.25">
      <c r="A28048"/>
      <c r="B28048"/>
      <c r="C28048"/>
      <c r="D28048"/>
      <c r="E28048" s="148"/>
      <c r="F28048" s="148"/>
      <c r="G28048" s="149"/>
      <c r="H28048" s="148"/>
      <c r="I28048"/>
    </row>
    <row r="28049" spans="1:9" x14ac:dyDescent="0.25">
      <c r="A28049"/>
      <c r="B28049"/>
      <c r="C28049"/>
      <c r="D28049"/>
      <c r="E28049" s="148"/>
      <c r="F28049" s="148"/>
      <c r="G28049" s="149"/>
      <c r="H28049" s="148"/>
      <c r="I28049"/>
    </row>
    <row r="28050" spans="1:9" x14ac:dyDescent="0.25">
      <c r="A28050"/>
      <c r="B28050"/>
      <c r="C28050"/>
      <c r="D28050"/>
      <c r="E28050" s="148"/>
      <c r="F28050" s="148"/>
      <c r="G28050" s="149"/>
      <c r="H28050" s="148"/>
      <c r="I28050"/>
    </row>
    <row r="28051" spans="1:9" x14ac:dyDescent="0.25">
      <c r="A28051"/>
      <c r="B28051"/>
      <c r="C28051"/>
      <c r="D28051"/>
      <c r="E28051" s="148"/>
      <c r="F28051" s="148"/>
      <c r="G28051" s="149"/>
      <c r="H28051" s="148"/>
      <c r="I28051"/>
    </row>
    <row r="28052" spans="1:9" x14ac:dyDescent="0.25">
      <c r="A28052"/>
      <c r="B28052"/>
      <c r="C28052"/>
      <c r="D28052"/>
      <c r="E28052" s="148"/>
      <c r="F28052" s="148"/>
      <c r="G28052" s="149"/>
      <c r="H28052" s="148"/>
      <c r="I28052"/>
    </row>
    <row r="28053" spans="1:9" x14ac:dyDescent="0.25">
      <c r="A28053"/>
      <c r="B28053"/>
      <c r="C28053"/>
      <c r="D28053"/>
      <c r="E28053" s="148"/>
      <c r="F28053" s="148"/>
      <c r="G28053" s="149"/>
      <c r="H28053" s="148"/>
      <c r="I28053"/>
    </row>
    <row r="28054" spans="1:9" x14ac:dyDescent="0.25">
      <c r="A28054"/>
      <c r="B28054"/>
      <c r="C28054"/>
      <c r="D28054"/>
      <c r="E28054" s="148"/>
      <c r="F28054" s="148"/>
      <c r="G28054" s="149"/>
      <c r="H28054" s="148"/>
      <c r="I28054"/>
    </row>
    <row r="28055" spans="1:9" x14ac:dyDescent="0.25">
      <c r="A28055"/>
      <c r="B28055"/>
      <c r="C28055"/>
      <c r="D28055"/>
      <c r="E28055" s="148"/>
      <c r="F28055" s="148"/>
      <c r="G28055" s="149"/>
      <c r="H28055" s="148"/>
      <c r="I28055"/>
    </row>
    <row r="28056" spans="1:9" x14ac:dyDescent="0.25">
      <c r="A28056"/>
      <c r="B28056"/>
      <c r="C28056"/>
      <c r="D28056"/>
      <c r="E28056" s="148"/>
      <c r="F28056" s="148"/>
      <c r="G28056" s="149"/>
      <c r="H28056" s="148"/>
      <c r="I28056"/>
    </row>
    <row r="28057" spans="1:9" x14ac:dyDescent="0.25">
      <c r="A28057"/>
      <c r="B28057"/>
      <c r="C28057"/>
      <c r="D28057"/>
      <c r="E28057" s="148"/>
      <c r="F28057" s="148"/>
      <c r="G28057" s="149"/>
      <c r="H28057" s="148"/>
      <c r="I28057"/>
    </row>
    <row r="28058" spans="1:9" x14ac:dyDescent="0.25">
      <c r="A28058"/>
      <c r="B28058"/>
      <c r="C28058"/>
      <c r="D28058"/>
      <c r="E28058" s="148"/>
      <c r="F28058" s="148"/>
      <c r="G28058" s="149"/>
      <c r="H28058" s="148"/>
      <c r="I28058"/>
    </row>
    <row r="28059" spans="1:9" x14ac:dyDescent="0.25">
      <c r="A28059"/>
      <c r="B28059"/>
      <c r="C28059"/>
      <c r="D28059"/>
      <c r="E28059" s="148"/>
      <c r="F28059" s="148"/>
      <c r="G28059" s="149"/>
      <c r="H28059" s="148"/>
      <c r="I28059"/>
    </row>
    <row r="28060" spans="1:9" x14ac:dyDescent="0.25">
      <c r="A28060"/>
      <c r="B28060"/>
      <c r="C28060"/>
      <c r="D28060"/>
      <c r="E28060" s="148"/>
      <c r="F28060" s="148"/>
      <c r="G28060" s="149"/>
      <c r="H28060" s="148"/>
      <c r="I28060"/>
    </row>
    <row r="28061" spans="1:9" x14ac:dyDescent="0.25">
      <c r="A28061"/>
      <c r="B28061"/>
      <c r="C28061"/>
      <c r="D28061"/>
      <c r="E28061" s="148"/>
      <c r="F28061" s="148"/>
      <c r="G28061" s="149"/>
      <c r="H28061" s="148"/>
      <c r="I28061"/>
    </row>
    <row r="28062" spans="1:9" x14ac:dyDescent="0.25">
      <c r="A28062"/>
      <c r="B28062"/>
      <c r="C28062"/>
      <c r="D28062"/>
      <c r="E28062" s="148"/>
      <c r="F28062" s="148"/>
      <c r="G28062" s="149"/>
      <c r="H28062" s="148"/>
      <c r="I28062"/>
    </row>
    <row r="28063" spans="1:9" x14ac:dyDescent="0.25">
      <c r="A28063"/>
      <c r="B28063"/>
      <c r="C28063"/>
      <c r="D28063"/>
      <c r="E28063" s="148"/>
      <c r="F28063" s="148"/>
      <c r="G28063" s="149"/>
      <c r="H28063" s="148"/>
      <c r="I28063"/>
    </row>
    <row r="28064" spans="1:9" x14ac:dyDescent="0.25">
      <c r="A28064"/>
      <c r="B28064"/>
      <c r="C28064"/>
      <c r="D28064"/>
      <c r="E28064" s="148"/>
      <c r="F28064" s="148"/>
      <c r="G28064" s="149"/>
      <c r="H28064" s="148"/>
      <c r="I28064"/>
    </row>
    <row r="28065" spans="1:9" x14ac:dyDescent="0.25">
      <c r="A28065"/>
      <c r="B28065"/>
      <c r="C28065"/>
      <c r="D28065"/>
      <c r="E28065" s="148"/>
      <c r="F28065" s="148"/>
      <c r="G28065" s="149"/>
      <c r="H28065" s="148"/>
      <c r="I28065"/>
    </row>
    <row r="28066" spans="1:9" x14ac:dyDescent="0.25">
      <c r="A28066"/>
      <c r="B28066"/>
      <c r="C28066"/>
      <c r="D28066"/>
      <c r="E28066" s="148"/>
      <c r="F28066" s="148"/>
      <c r="G28066" s="149"/>
      <c r="H28066" s="148"/>
      <c r="I28066"/>
    </row>
    <row r="28067" spans="1:9" x14ac:dyDescent="0.25">
      <c r="A28067"/>
      <c r="B28067"/>
      <c r="C28067"/>
      <c r="D28067"/>
      <c r="E28067" s="148"/>
      <c r="F28067" s="148"/>
      <c r="G28067" s="149"/>
      <c r="H28067" s="148"/>
      <c r="I28067"/>
    </row>
    <row r="28068" spans="1:9" x14ac:dyDescent="0.25">
      <c r="A28068"/>
      <c r="B28068"/>
      <c r="C28068"/>
      <c r="D28068"/>
      <c r="E28068" s="148"/>
      <c r="F28068" s="148"/>
      <c r="G28068" s="149"/>
      <c r="H28068" s="148"/>
      <c r="I28068"/>
    </row>
    <row r="28069" spans="1:9" x14ac:dyDescent="0.25">
      <c r="A28069"/>
      <c r="B28069"/>
      <c r="C28069"/>
      <c r="D28069"/>
      <c r="E28069" s="148"/>
      <c r="F28069" s="148"/>
      <c r="G28069" s="149"/>
      <c r="H28069" s="148"/>
      <c r="I28069"/>
    </row>
    <row r="28070" spans="1:9" x14ac:dyDescent="0.25">
      <c r="A28070"/>
      <c r="B28070"/>
      <c r="C28070"/>
      <c r="D28070"/>
      <c r="E28070" s="148"/>
      <c r="F28070" s="148"/>
      <c r="G28070" s="149"/>
      <c r="H28070" s="148"/>
      <c r="I28070"/>
    </row>
    <row r="28071" spans="1:9" x14ac:dyDescent="0.25">
      <c r="A28071"/>
      <c r="B28071"/>
      <c r="C28071"/>
      <c r="D28071"/>
      <c r="E28071" s="148"/>
      <c r="F28071" s="148"/>
      <c r="G28071" s="149"/>
      <c r="H28071" s="148"/>
      <c r="I28071"/>
    </row>
    <row r="28072" spans="1:9" x14ac:dyDescent="0.25">
      <c r="A28072"/>
      <c r="B28072"/>
      <c r="C28072"/>
      <c r="D28072"/>
      <c r="E28072" s="148"/>
      <c r="F28072" s="148"/>
      <c r="G28072" s="149"/>
      <c r="H28072" s="148"/>
      <c r="I28072"/>
    </row>
    <row r="28073" spans="1:9" x14ac:dyDescent="0.25">
      <c r="A28073"/>
      <c r="B28073"/>
      <c r="C28073"/>
      <c r="D28073"/>
      <c r="E28073" s="148"/>
      <c r="F28073" s="148"/>
      <c r="G28073" s="149"/>
      <c r="H28073" s="148"/>
      <c r="I28073"/>
    </row>
    <row r="28074" spans="1:9" x14ac:dyDescent="0.25">
      <c r="A28074"/>
      <c r="B28074"/>
      <c r="C28074"/>
      <c r="D28074"/>
      <c r="E28074" s="148"/>
      <c r="F28074" s="148"/>
      <c r="G28074" s="149"/>
      <c r="H28074" s="148"/>
      <c r="I28074"/>
    </row>
    <row r="28075" spans="1:9" x14ac:dyDescent="0.25">
      <c r="A28075"/>
      <c r="B28075"/>
      <c r="C28075"/>
      <c r="D28075"/>
      <c r="E28075" s="148"/>
      <c r="F28075" s="148"/>
      <c r="G28075" s="149"/>
      <c r="H28075" s="148"/>
      <c r="I28075"/>
    </row>
    <row r="28076" spans="1:9" x14ac:dyDescent="0.25">
      <c r="A28076"/>
      <c r="B28076"/>
      <c r="C28076"/>
      <c r="D28076"/>
      <c r="E28076" s="148"/>
      <c r="F28076" s="148"/>
      <c r="G28076" s="149"/>
      <c r="H28076" s="148"/>
      <c r="I28076"/>
    </row>
    <row r="28077" spans="1:9" x14ac:dyDescent="0.25">
      <c r="A28077"/>
      <c r="B28077"/>
      <c r="C28077"/>
      <c r="D28077"/>
      <c r="E28077" s="148"/>
      <c r="F28077" s="148"/>
      <c r="G28077" s="149"/>
      <c r="H28077" s="148"/>
      <c r="I28077"/>
    </row>
    <row r="28078" spans="1:9" x14ac:dyDescent="0.25">
      <c r="A28078"/>
      <c r="B28078"/>
      <c r="C28078"/>
      <c r="D28078"/>
      <c r="E28078" s="148"/>
      <c r="F28078" s="148"/>
      <c r="G28078" s="149"/>
      <c r="H28078" s="148"/>
      <c r="I28078"/>
    </row>
    <row r="28079" spans="1:9" x14ac:dyDescent="0.25">
      <c r="A28079"/>
      <c r="B28079"/>
      <c r="C28079"/>
      <c r="D28079"/>
      <c r="E28079" s="148"/>
      <c r="F28079" s="148"/>
      <c r="G28079" s="149"/>
      <c r="H28079" s="148"/>
      <c r="I28079"/>
    </row>
    <row r="28080" spans="1:9" x14ac:dyDescent="0.25">
      <c r="A28080"/>
      <c r="B28080"/>
      <c r="C28080"/>
      <c r="D28080"/>
      <c r="E28080" s="148"/>
      <c r="F28080" s="148"/>
      <c r="G28080" s="149"/>
      <c r="H28080" s="148"/>
      <c r="I28080"/>
    </row>
    <row r="28081" spans="1:9" x14ac:dyDescent="0.25">
      <c r="A28081"/>
      <c r="B28081"/>
      <c r="C28081"/>
      <c r="D28081"/>
      <c r="E28081" s="148"/>
      <c r="F28081" s="148"/>
      <c r="G28081" s="149"/>
      <c r="H28081" s="148"/>
      <c r="I28081"/>
    </row>
    <row r="28082" spans="1:9" x14ac:dyDescent="0.25">
      <c r="A28082"/>
      <c r="B28082"/>
      <c r="C28082"/>
      <c r="D28082"/>
      <c r="E28082" s="148"/>
      <c r="F28082" s="148"/>
      <c r="G28082" s="149"/>
      <c r="H28082" s="148"/>
      <c r="I28082"/>
    </row>
    <row r="28083" spans="1:9" x14ac:dyDescent="0.25">
      <c r="A28083"/>
      <c r="B28083"/>
      <c r="C28083"/>
      <c r="D28083"/>
      <c r="E28083" s="148"/>
      <c r="F28083" s="148"/>
      <c r="G28083" s="149"/>
      <c r="H28083" s="148"/>
      <c r="I28083"/>
    </row>
    <row r="28084" spans="1:9" x14ac:dyDescent="0.25">
      <c r="A28084"/>
      <c r="B28084"/>
      <c r="C28084"/>
      <c r="D28084"/>
      <c r="E28084" s="148"/>
      <c r="F28084" s="148"/>
      <c r="G28084" s="149"/>
      <c r="H28084" s="148"/>
      <c r="I28084"/>
    </row>
    <row r="28085" spans="1:9" x14ac:dyDescent="0.25">
      <c r="A28085"/>
      <c r="B28085"/>
      <c r="C28085"/>
      <c r="D28085"/>
      <c r="E28085" s="148"/>
      <c r="F28085" s="148"/>
      <c r="G28085" s="149"/>
      <c r="H28085" s="148"/>
      <c r="I28085"/>
    </row>
    <row r="28086" spans="1:9" x14ac:dyDescent="0.25">
      <c r="A28086"/>
      <c r="B28086"/>
      <c r="C28086"/>
      <c r="D28086"/>
      <c r="E28086" s="148"/>
      <c r="F28086" s="148"/>
      <c r="G28086" s="149"/>
      <c r="H28086" s="148"/>
      <c r="I28086"/>
    </row>
    <row r="28087" spans="1:9" x14ac:dyDescent="0.25">
      <c r="A28087"/>
      <c r="B28087"/>
      <c r="C28087"/>
      <c r="D28087"/>
      <c r="E28087" s="148"/>
      <c r="F28087" s="148"/>
      <c r="G28087" s="149"/>
      <c r="H28087" s="148"/>
      <c r="I28087"/>
    </row>
    <row r="28088" spans="1:9" x14ac:dyDescent="0.25">
      <c r="A28088"/>
      <c r="B28088"/>
      <c r="C28088"/>
      <c r="D28088"/>
      <c r="E28088" s="148"/>
      <c r="F28088" s="148"/>
      <c r="G28088" s="149"/>
      <c r="H28088" s="148"/>
      <c r="I28088"/>
    </row>
    <row r="28089" spans="1:9" x14ac:dyDescent="0.25">
      <c r="A28089"/>
      <c r="B28089"/>
      <c r="C28089"/>
      <c r="D28089"/>
      <c r="E28089" s="148"/>
      <c r="F28089" s="148"/>
      <c r="G28089" s="149"/>
      <c r="H28089" s="148"/>
      <c r="I28089"/>
    </row>
    <row r="28090" spans="1:9" x14ac:dyDescent="0.25">
      <c r="A28090"/>
      <c r="B28090"/>
      <c r="C28090"/>
      <c r="D28090"/>
      <c r="E28090" s="148"/>
      <c r="F28090" s="148"/>
      <c r="G28090" s="149"/>
      <c r="H28090" s="148"/>
      <c r="I28090"/>
    </row>
    <row r="28091" spans="1:9" x14ac:dyDescent="0.25">
      <c r="A28091"/>
      <c r="B28091"/>
      <c r="C28091"/>
      <c r="D28091"/>
      <c r="E28091" s="148"/>
      <c r="F28091" s="148"/>
      <c r="G28091" s="149"/>
      <c r="H28091" s="148"/>
      <c r="I28091"/>
    </row>
    <row r="28092" spans="1:9" x14ac:dyDescent="0.25">
      <c r="A28092"/>
      <c r="B28092"/>
      <c r="C28092"/>
      <c r="D28092"/>
      <c r="E28092" s="148"/>
      <c r="F28092" s="148"/>
      <c r="G28092" s="149"/>
      <c r="H28092" s="148"/>
      <c r="I28092"/>
    </row>
    <row r="28093" spans="1:9" x14ac:dyDescent="0.25">
      <c r="A28093"/>
      <c r="B28093"/>
      <c r="C28093"/>
      <c r="D28093"/>
      <c r="E28093" s="148"/>
      <c r="F28093" s="148"/>
      <c r="G28093" s="149"/>
      <c r="H28093" s="148"/>
      <c r="I28093"/>
    </row>
    <row r="28094" spans="1:9" x14ac:dyDescent="0.25">
      <c r="A28094"/>
      <c r="B28094"/>
      <c r="C28094"/>
      <c r="D28094"/>
      <c r="E28094" s="148"/>
      <c r="F28094" s="148"/>
      <c r="G28094" s="149"/>
      <c r="H28094" s="148"/>
      <c r="I28094"/>
    </row>
    <row r="28095" spans="1:9" x14ac:dyDescent="0.25">
      <c r="A28095"/>
      <c r="B28095"/>
      <c r="C28095"/>
      <c r="D28095"/>
      <c r="E28095" s="148"/>
      <c r="F28095" s="148"/>
      <c r="G28095" s="149"/>
      <c r="H28095" s="148"/>
      <c r="I28095"/>
    </row>
    <row r="28096" spans="1:9" x14ac:dyDescent="0.25">
      <c r="A28096"/>
      <c r="B28096"/>
      <c r="C28096"/>
      <c r="D28096"/>
      <c r="E28096" s="148"/>
      <c r="F28096" s="148"/>
      <c r="G28096" s="149"/>
      <c r="H28096" s="148"/>
      <c r="I28096"/>
    </row>
    <row r="28097" spans="1:9" x14ac:dyDescent="0.25">
      <c r="A28097"/>
      <c r="B28097"/>
      <c r="C28097"/>
      <c r="D28097"/>
      <c r="E28097" s="148"/>
      <c r="F28097" s="148"/>
      <c r="G28097" s="149"/>
      <c r="H28097" s="148"/>
      <c r="I28097"/>
    </row>
    <row r="28098" spans="1:9" x14ac:dyDescent="0.25">
      <c r="A28098"/>
      <c r="B28098"/>
      <c r="C28098"/>
      <c r="D28098"/>
      <c r="E28098" s="148"/>
      <c r="F28098" s="148"/>
      <c r="G28098" s="149"/>
      <c r="H28098" s="148"/>
      <c r="I28098"/>
    </row>
    <row r="28099" spans="1:9" x14ac:dyDescent="0.25">
      <c r="A28099"/>
      <c r="B28099"/>
      <c r="C28099"/>
      <c r="D28099"/>
      <c r="E28099" s="148"/>
      <c r="F28099" s="148"/>
      <c r="G28099" s="149"/>
      <c r="H28099" s="148"/>
      <c r="I28099"/>
    </row>
    <row r="28100" spans="1:9" x14ac:dyDescent="0.25">
      <c r="A28100"/>
      <c r="B28100"/>
      <c r="C28100"/>
      <c r="D28100"/>
      <c r="E28100" s="148"/>
      <c r="F28100" s="148"/>
      <c r="G28100" s="149"/>
      <c r="H28100" s="148"/>
      <c r="I28100"/>
    </row>
    <row r="28101" spans="1:9" x14ac:dyDescent="0.25">
      <c r="A28101"/>
      <c r="B28101"/>
      <c r="C28101"/>
      <c r="D28101"/>
      <c r="E28101" s="148"/>
      <c r="F28101" s="148"/>
      <c r="G28101" s="149"/>
      <c r="H28101" s="148"/>
      <c r="I28101"/>
    </row>
    <row r="28102" spans="1:9" x14ac:dyDescent="0.25">
      <c r="A28102"/>
      <c r="B28102"/>
      <c r="C28102"/>
      <c r="D28102"/>
      <c r="E28102" s="148"/>
      <c r="F28102" s="148"/>
      <c r="G28102" s="149"/>
      <c r="H28102" s="148"/>
      <c r="I28102"/>
    </row>
    <row r="28103" spans="1:9" x14ac:dyDescent="0.25">
      <c r="A28103"/>
      <c r="B28103"/>
      <c r="C28103"/>
      <c r="D28103"/>
      <c r="E28103" s="148"/>
      <c r="F28103" s="148"/>
      <c r="G28103" s="149"/>
      <c r="H28103" s="148"/>
      <c r="I28103"/>
    </row>
    <row r="28104" spans="1:9" x14ac:dyDescent="0.25">
      <c r="A28104"/>
      <c r="B28104"/>
      <c r="C28104"/>
      <c r="D28104"/>
      <c r="E28104" s="148"/>
      <c r="F28104" s="148"/>
      <c r="G28104" s="149"/>
      <c r="H28104" s="148"/>
      <c r="I28104"/>
    </row>
    <row r="28105" spans="1:9" x14ac:dyDescent="0.25">
      <c r="A28105"/>
      <c r="B28105"/>
      <c r="C28105"/>
      <c r="D28105"/>
      <c r="E28105" s="148"/>
      <c r="F28105" s="148"/>
      <c r="G28105" s="149"/>
      <c r="H28105" s="148"/>
      <c r="I28105"/>
    </row>
    <row r="28106" spans="1:9" x14ac:dyDescent="0.25">
      <c r="A28106"/>
      <c r="B28106"/>
      <c r="C28106"/>
      <c r="D28106"/>
      <c r="E28106" s="148"/>
      <c r="F28106" s="148"/>
      <c r="G28106" s="149"/>
      <c r="H28106" s="148"/>
      <c r="I28106"/>
    </row>
    <row r="28107" spans="1:9" x14ac:dyDescent="0.25">
      <c r="A28107"/>
      <c r="B28107"/>
      <c r="C28107"/>
      <c r="D28107"/>
      <c r="E28107" s="148"/>
      <c r="F28107" s="148"/>
      <c r="G28107" s="149"/>
      <c r="H28107" s="148"/>
      <c r="I28107"/>
    </row>
    <row r="28108" spans="1:9" x14ac:dyDescent="0.25">
      <c r="A28108"/>
      <c r="B28108"/>
      <c r="C28108"/>
      <c r="D28108"/>
      <c r="E28108" s="148"/>
      <c r="F28108" s="148"/>
      <c r="G28108" s="149"/>
      <c r="H28108" s="148"/>
      <c r="I28108"/>
    </row>
    <row r="28109" spans="1:9" x14ac:dyDescent="0.25">
      <c r="A28109"/>
      <c r="B28109"/>
      <c r="C28109"/>
      <c r="D28109"/>
      <c r="E28109" s="148"/>
      <c r="F28109" s="148"/>
      <c r="G28109" s="149"/>
      <c r="H28109" s="148"/>
      <c r="I28109"/>
    </row>
    <row r="28110" spans="1:9" x14ac:dyDescent="0.25">
      <c r="A28110"/>
      <c r="B28110"/>
      <c r="C28110"/>
      <c r="D28110"/>
      <c r="E28110" s="148"/>
      <c r="F28110" s="148"/>
      <c r="G28110" s="149"/>
      <c r="H28110" s="148"/>
      <c r="I28110"/>
    </row>
    <row r="28111" spans="1:9" x14ac:dyDescent="0.25">
      <c r="A28111"/>
      <c r="B28111"/>
      <c r="C28111"/>
      <c r="D28111"/>
      <c r="E28111" s="148"/>
      <c r="F28111" s="148"/>
      <c r="G28111" s="149"/>
      <c r="H28111" s="148"/>
      <c r="I28111"/>
    </row>
    <row r="28112" spans="1:9" x14ac:dyDescent="0.25">
      <c r="A28112"/>
      <c r="B28112"/>
      <c r="C28112"/>
      <c r="D28112"/>
      <c r="E28112" s="148"/>
      <c r="F28112" s="148"/>
      <c r="G28112" s="149"/>
      <c r="H28112" s="148"/>
      <c r="I28112"/>
    </row>
    <row r="28113" spans="1:9" x14ac:dyDescent="0.25">
      <c r="A28113"/>
      <c r="B28113"/>
      <c r="C28113"/>
      <c r="D28113"/>
      <c r="E28113" s="148"/>
      <c r="F28113" s="148"/>
      <c r="G28113" s="149"/>
      <c r="H28113" s="148"/>
      <c r="I28113"/>
    </row>
    <row r="28114" spans="1:9" x14ac:dyDescent="0.25">
      <c r="A28114"/>
      <c r="B28114"/>
      <c r="C28114"/>
      <c r="D28114"/>
      <c r="E28114" s="148"/>
      <c r="F28114" s="148"/>
      <c r="G28114" s="149"/>
      <c r="H28114" s="148"/>
      <c r="I28114"/>
    </row>
    <row r="28115" spans="1:9" x14ac:dyDescent="0.25">
      <c r="A28115"/>
      <c r="B28115"/>
      <c r="C28115"/>
      <c r="D28115"/>
      <c r="E28115" s="148"/>
      <c r="F28115" s="148"/>
      <c r="G28115" s="149"/>
      <c r="H28115" s="148"/>
      <c r="I28115"/>
    </row>
    <row r="28116" spans="1:9" x14ac:dyDescent="0.25">
      <c r="A28116"/>
      <c r="B28116"/>
      <c r="C28116"/>
      <c r="D28116"/>
      <c r="E28116" s="148"/>
      <c r="F28116" s="148"/>
      <c r="G28116" s="149"/>
      <c r="H28116" s="148"/>
      <c r="I28116"/>
    </row>
    <row r="28117" spans="1:9" x14ac:dyDescent="0.25">
      <c r="A28117"/>
      <c r="B28117"/>
      <c r="C28117"/>
      <c r="D28117"/>
      <c r="E28117" s="148"/>
      <c r="F28117" s="148"/>
      <c r="G28117" s="149"/>
      <c r="H28117" s="148"/>
      <c r="I28117"/>
    </row>
    <row r="28118" spans="1:9" x14ac:dyDescent="0.25">
      <c r="A28118"/>
      <c r="B28118"/>
      <c r="C28118"/>
      <c r="D28118"/>
      <c r="E28118" s="148"/>
      <c r="F28118" s="148"/>
      <c r="G28118" s="149"/>
      <c r="H28118" s="148"/>
      <c r="I28118"/>
    </row>
    <row r="28119" spans="1:9" x14ac:dyDescent="0.25">
      <c r="A28119"/>
      <c r="B28119"/>
      <c r="C28119"/>
      <c r="D28119"/>
      <c r="E28119" s="148"/>
      <c r="F28119" s="148"/>
      <c r="G28119" s="149"/>
      <c r="H28119" s="148"/>
      <c r="I28119"/>
    </row>
    <row r="28120" spans="1:9" x14ac:dyDescent="0.25">
      <c r="A28120"/>
      <c r="B28120"/>
      <c r="C28120"/>
      <c r="D28120"/>
      <c r="E28120" s="148"/>
      <c r="F28120" s="148"/>
      <c r="G28120" s="149"/>
      <c r="H28120" s="148"/>
      <c r="I28120"/>
    </row>
    <row r="28121" spans="1:9" x14ac:dyDescent="0.25">
      <c r="A28121"/>
      <c r="B28121"/>
      <c r="C28121"/>
      <c r="D28121"/>
      <c r="E28121" s="148"/>
      <c r="F28121" s="148"/>
      <c r="G28121" s="149"/>
      <c r="H28121" s="148"/>
      <c r="I28121"/>
    </row>
    <row r="28122" spans="1:9" x14ac:dyDescent="0.25">
      <c r="A28122"/>
      <c r="B28122"/>
      <c r="C28122"/>
      <c r="D28122"/>
      <c r="E28122" s="148"/>
      <c r="F28122" s="148"/>
      <c r="G28122" s="149"/>
      <c r="H28122" s="148"/>
      <c r="I28122"/>
    </row>
    <row r="28123" spans="1:9" x14ac:dyDescent="0.25">
      <c r="A28123"/>
      <c r="B28123"/>
      <c r="C28123"/>
      <c r="D28123"/>
      <c r="E28123" s="148"/>
      <c r="F28123" s="148"/>
      <c r="G28123" s="149"/>
      <c r="H28123" s="148"/>
      <c r="I28123"/>
    </row>
    <row r="28124" spans="1:9" x14ac:dyDescent="0.25">
      <c r="A28124"/>
      <c r="B28124"/>
      <c r="C28124"/>
      <c r="D28124"/>
      <c r="E28124" s="148"/>
      <c r="F28124" s="148"/>
      <c r="G28124" s="149"/>
      <c r="H28124" s="148"/>
      <c r="I28124"/>
    </row>
    <row r="28125" spans="1:9" x14ac:dyDescent="0.25">
      <c r="A28125"/>
      <c r="B28125"/>
      <c r="C28125"/>
      <c r="D28125"/>
      <c r="E28125" s="148"/>
      <c r="F28125" s="148"/>
      <c r="G28125" s="149"/>
      <c r="H28125" s="148"/>
      <c r="I28125"/>
    </row>
    <row r="28126" spans="1:9" x14ac:dyDescent="0.25">
      <c r="A28126"/>
      <c r="B28126"/>
      <c r="C28126"/>
      <c r="D28126"/>
      <c r="E28126" s="148"/>
      <c r="F28126" s="148"/>
      <c r="G28126" s="149"/>
      <c r="H28126" s="148"/>
      <c r="I28126"/>
    </row>
    <row r="28127" spans="1:9" x14ac:dyDescent="0.25">
      <c r="A28127"/>
      <c r="B28127"/>
      <c r="C28127"/>
      <c r="D28127"/>
      <c r="E28127" s="148"/>
      <c r="F28127" s="148"/>
      <c r="G28127" s="149"/>
      <c r="H28127" s="148"/>
      <c r="I28127"/>
    </row>
    <row r="28128" spans="1:9" x14ac:dyDescent="0.25">
      <c r="A28128"/>
      <c r="B28128"/>
      <c r="C28128"/>
      <c r="D28128"/>
      <c r="E28128" s="148"/>
      <c r="F28128" s="148"/>
      <c r="G28128" s="149"/>
      <c r="H28128" s="148"/>
      <c r="I28128"/>
    </row>
    <row r="28129" spans="1:9" x14ac:dyDescent="0.25">
      <c r="A28129"/>
      <c r="B28129"/>
      <c r="C28129"/>
      <c r="D28129"/>
      <c r="E28129" s="148"/>
      <c r="F28129" s="148"/>
      <c r="G28129" s="149"/>
      <c r="H28129" s="148"/>
      <c r="I28129"/>
    </row>
    <row r="28130" spans="1:9" x14ac:dyDescent="0.25">
      <c r="A28130"/>
      <c r="B28130"/>
      <c r="C28130"/>
      <c r="D28130"/>
      <c r="E28130" s="148"/>
      <c r="F28130" s="148"/>
      <c r="G28130" s="149"/>
      <c r="H28130" s="148"/>
      <c r="I28130"/>
    </row>
    <row r="28131" spans="1:9" x14ac:dyDescent="0.25">
      <c r="A28131"/>
      <c r="B28131"/>
      <c r="C28131"/>
      <c r="D28131"/>
      <c r="E28131" s="148"/>
      <c r="F28131" s="148"/>
      <c r="G28131" s="149"/>
      <c r="H28131" s="148"/>
      <c r="I28131"/>
    </row>
    <row r="28132" spans="1:9" x14ac:dyDescent="0.25">
      <c r="A28132"/>
      <c r="B28132"/>
      <c r="C28132"/>
      <c r="D28132"/>
      <c r="E28132" s="148"/>
      <c r="F28132" s="148"/>
      <c r="G28132" s="149"/>
      <c r="H28132" s="148"/>
      <c r="I28132"/>
    </row>
    <row r="28133" spans="1:9" x14ac:dyDescent="0.25">
      <c r="A28133"/>
      <c r="B28133"/>
      <c r="C28133"/>
      <c r="D28133"/>
      <c r="E28133" s="148"/>
      <c r="F28133" s="148"/>
      <c r="G28133" s="149"/>
      <c r="H28133" s="148"/>
      <c r="I28133"/>
    </row>
    <row r="28134" spans="1:9" x14ac:dyDescent="0.25">
      <c r="A28134"/>
      <c r="B28134"/>
      <c r="C28134"/>
      <c r="D28134"/>
      <c r="E28134" s="148"/>
      <c r="F28134" s="148"/>
      <c r="G28134" s="149"/>
      <c r="H28134" s="148"/>
      <c r="I28134"/>
    </row>
    <row r="28135" spans="1:9" x14ac:dyDescent="0.25">
      <c r="A28135"/>
      <c r="B28135"/>
      <c r="C28135"/>
      <c r="D28135"/>
      <c r="E28135" s="148"/>
      <c r="F28135" s="148"/>
      <c r="G28135" s="149"/>
      <c r="H28135" s="148"/>
      <c r="I28135"/>
    </row>
    <row r="28136" spans="1:9" x14ac:dyDescent="0.25">
      <c r="A28136"/>
      <c r="B28136"/>
      <c r="C28136"/>
      <c r="D28136"/>
      <c r="E28136" s="148"/>
      <c r="F28136" s="148"/>
      <c r="G28136" s="149"/>
      <c r="H28136" s="148"/>
      <c r="I28136"/>
    </row>
    <row r="28137" spans="1:9" x14ac:dyDescent="0.25">
      <c r="A28137"/>
      <c r="B28137"/>
      <c r="C28137"/>
      <c r="D28137"/>
      <c r="E28137" s="148"/>
      <c r="F28137" s="148"/>
      <c r="G28137" s="149"/>
      <c r="H28137" s="148"/>
      <c r="I28137"/>
    </row>
    <row r="28138" spans="1:9" x14ac:dyDescent="0.25">
      <c r="A28138"/>
      <c r="B28138"/>
      <c r="C28138"/>
      <c r="D28138"/>
      <c r="E28138" s="148"/>
      <c r="F28138" s="148"/>
      <c r="G28138" s="149"/>
      <c r="H28138" s="148"/>
      <c r="I28138"/>
    </row>
    <row r="28139" spans="1:9" x14ac:dyDescent="0.25">
      <c r="A28139"/>
      <c r="B28139"/>
      <c r="C28139"/>
      <c r="D28139"/>
      <c r="E28139" s="148"/>
      <c r="F28139" s="148"/>
      <c r="G28139" s="149"/>
      <c r="H28139" s="148"/>
      <c r="I28139"/>
    </row>
    <row r="28140" spans="1:9" x14ac:dyDescent="0.25">
      <c r="A28140"/>
      <c r="B28140"/>
      <c r="C28140"/>
      <c r="D28140"/>
      <c r="E28140" s="148"/>
      <c r="F28140" s="148"/>
      <c r="G28140" s="149"/>
      <c r="H28140" s="148"/>
      <c r="I28140"/>
    </row>
    <row r="28141" spans="1:9" x14ac:dyDescent="0.25">
      <c r="A28141"/>
      <c r="B28141"/>
      <c r="C28141"/>
      <c r="D28141"/>
      <c r="E28141" s="148"/>
      <c r="F28141" s="148"/>
      <c r="G28141" s="149"/>
      <c r="H28141" s="148"/>
      <c r="I28141"/>
    </row>
    <row r="28142" spans="1:9" x14ac:dyDescent="0.25">
      <c r="A28142"/>
      <c r="B28142"/>
      <c r="C28142"/>
      <c r="D28142"/>
      <c r="E28142" s="148"/>
      <c r="F28142" s="148"/>
      <c r="G28142" s="149"/>
      <c r="H28142" s="148"/>
      <c r="I28142"/>
    </row>
    <row r="28143" spans="1:9" x14ac:dyDescent="0.25">
      <c r="A28143"/>
      <c r="B28143"/>
      <c r="C28143"/>
      <c r="D28143"/>
      <c r="E28143" s="148"/>
      <c r="F28143" s="148"/>
      <c r="G28143" s="149"/>
      <c r="H28143" s="148"/>
      <c r="I28143"/>
    </row>
    <row r="28144" spans="1:9" x14ac:dyDescent="0.25">
      <c r="A28144"/>
      <c r="B28144"/>
      <c r="C28144"/>
      <c r="D28144"/>
      <c r="E28144" s="148"/>
      <c r="F28144" s="148"/>
      <c r="G28144" s="149"/>
      <c r="H28144" s="148"/>
      <c r="I28144"/>
    </row>
    <row r="28145" spans="1:9" x14ac:dyDescent="0.25">
      <c r="A28145"/>
      <c r="B28145"/>
      <c r="C28145"/>
      <c r="D28145"/>
      <c r="E28145" s="148"/>
      <c r="F28145" s="148"/>
      <c r="G28145" s="149"/>
      <c r="H28145" s="148"/>
      <c r="I28145"/>
    </row>
    <row r="28146" spans="1:9" x14ac:dyDescent="0.25">
      <c r="A28146"/>
      <c r="B28146"/>
      <c r="C28146"/>
      <c r="D28146"/>
      <c r="E28146" s="148"/>
      <c r="F28146" s="148"/>
      <c r="G28146" s="149"/>
      <c r="H28146" s="148"/>
      <c r="I28146"/>
    </row>
    <row r="28147" spans="1:9" x14ac:dyDescent="0.25">
      <c r="A28147"/>
      <c r="B28147"/>
      <c r="C28147"/>
      <c r="D28147"/>
      <c r="E28147" s="148"/>
      <c r="F28147" s="148"/>
      <c r="G28147" s="149"/>
      <c r="H28147" s="148"/>
      <c r="I28147"/>
    </row>
    <row r="28148" spans="1:9" x14ac:dyDescent="0.25">
      <c r="A28148"/>
      <c r="B28148"/>
      <c r="C28148"/>
      <c r="D28148"/>
      <c r="E28148" s="148"/>
      <c r="F28148" s="148"/>
      <c r="G28148" s="149"/>
      <c r="H28148" s="148"/>
      <c r="I28148"/>
    </row>
    <row r="28149" spans="1:9" x14ac:dyDescent="0.25">
      <c r="A28149"/>
      <c r="B28149"/>
      <c r="C28149"/>
      <c r="D28149"/>
      <c r="E28149" s="148"/>
      <c r="F28149" s="148"/>
      <c r="G28149" s="149"/>
      <c r="H28149" s="148"/>
      <c r="I28149"/>
    </row>
    <row r="28150" spans="1:9" x14ac:dyDescent="0.25">
      <c r="A28150"/>
      <c r="B28150"/>
      <c r="C28150"/>
      <c r="D28150"/>
      <c r="E28150" s="148"/>
      <c r="F28150" s="148"/>
      <c r="G28150" s="149"/>
      <c r="H28150" s="148"/>
      <c r="I28150"/>
    </row>
    <row r="28151" spans="1:9" x14ac:dyDescent="0.25">
      <c r="A28151"/>
      <c r="B28151"/>
      <c r="C28151"/>
      <c r="D28151"/>
      <c r="E28151" s="148"/>
      <c r="F28151" s="148"/>
      <c r="G28151" s="149"/>
      <c r="H28151" s="148"/>
      <c r="I28151"/>
    </row>
    <row r="28152" spans="1:9" x14ac:dyDescent="0.25">
      <c r="A28152"/>
      <c r="B28152"/>
      <c r="C28152"/>
      <c r="D28152"/>
      <c r="E28152" s="148"/>
      <c r="F28152" s="148"/>
      <c r="G28152" s="149"/>
      <c r="H28152" s="148"/>
      <c r="I28152"/>
    </row>
    <row r="28153" spans="1:9" x14ac:dyDescent="0.25">
      <c r="A28153"/>
      <c r="B28153"/>
      <c r="C28153"/>
      <c r="D28153"/>
      <c r="E28153" s="148"/>
      <c r="F28153" s="148"/>
      <c r="G28153" s="149"/>
      <c r="H28153" s="148"/>
      <c r="I28153"/>
    </row>
    <row r="28154" spans="1:9" x14ac:dyDescent="0.25">
      <c r="A28154"/>
      <c r="B28154"/>
      <c r="C28154"/>
      <c r="D28154"/>
      <c r="E28154" s="148"/>
      <c r="F28154" s="148"/>
      <c r="G28154" s="149"/>
      <c r="H28154" s="148"/>
      <c r="I28154"/>
    </row>
    <row r="28155" spans="1:9" x14ac:dyDescent="0.25">
      <c r="A28155"/>
      <c r="B28155"/>
      <c r="C28155"/>
      <c r="D28155"/>
      <c r="E28155" s="148"/>
      <c r="F28155" s="148"/>
      <c r="G28155" s="149"/>
      <c r="H28155" s="148"/>
      <c r="I28155"/>
    </row>
    <row r="28156" spans="1:9" x14ac:dyDescent="0.25">
      <c r="A28156"/>
      <c r="B28156"/>
      <c r="C28156"/>
      <c r="D28156"/>
      <c r="E28156" s="148"/>
      <c r="F28156" s="148"/>
      <c r="G28156" s="149"/>
      <c r="H28156" s="148"/>
      <c r="I28156"/>
    </row>
    <row r="28157" spans="1:9" x14ac:dyDescent="0.25">
      <c r="A28157"/>
      <c r="B28157"/>
      <c r="C28157"/>
      <c r="D28157"/>
      <c r="E28157" s="148"/>
      <c r="F28157" s="148"/>
      <c r="G28157" s="149"/>
      <c r="H28157" s="148"/>
      <c r="I28157"/>
    </row>
    <row r="28158" spans="1:9" x14ac:dyDescent="0.25">
      <c r="A28158"/>
      <c r="B28158"/>
      <c r="C28158"/>
      <c r="D28158"/>
      <c r="E28158" s="148"/>
      <c r="F28158" s="148"/>
      <c r="G28158" s="149"/>
      <c r="H28158" s="148"/>
      <c r="I28158"/>
    </row>
    <row r="28159" spans="1:9" x14ac:dyDescent="0.25">
      <c r="A28159"/>
      <c r="B28159"/>
      <c r="C28159"/>
      <c r="D28159"/>
      <c r="E28159" s="148"/>
      <c r="F28159" s="148"/>
      <c r="G28159" s="149"/>
      <c r="H28159" s="148"/>
      <c r="I28159"/>
    </row>
    <row r="28160" spans="1:9" x14ac:dyDescent="0.25">
      <c r="A28160"/>
      <c r="B28160"/>
      <c r="C28160"/>
      <c r="D28160"/>
      <c r="E28160" s="148"/>
      <c r="F28160" s="148"/>
      <c r="G28160" s="149"/>
      <c r="H28160" s="148"/>
      <c r="I28160"/>
    </row>
    <row r="28161" spans="1:9" x14ac:dyDescent="0.25">
      <c r="A28161"/>
      <c r="B28161"/>
      <c r="C28161"/>
      <c r="D28161"/>
      <c r="E28161" s="148"/>
      <c r="F28161" s="148"/>
      <c r="G28161" s="149"/>
      <c r="H28161" s="148"/>
      <c r="I28161"/>
    </row>
    <row r="28162" spans="1:9" x14ac:dyDescent="0.25">
      <c r="A28162"/>
      <c r="B28162"/>
      <c r="C28162"/>
      <c r="D28162"/>
      <c r="E28162" s="148"/>
      <c r="F28162" s="148"/>
      <c r="G28162" s="149"/>
      <c r="H28162" s="148"/>
      <c r="I28162"/>
    </row>
    <row r="28163" spans="1:9" x14ac:dyDescent="0.25">
      <c r="A28163"/>
      <c r="B28163"/>
      <c r="C28163"/>
      <c r="D28163"/>
      <c r="E28163" s="148"/>
      <c r="F28163" s="148"/>
      <c r="G28163" s="149"/>
      <c r="H28163" s="148"/>
      <c r="I28163"/>
    </row>
    <row r="28164" spans="1:9" x14ac:dyDescent="0.25">
      <c r="A28164"/>
      <c r="B28164"/>
      <c r="C28164"/>
      <c r="D28164"/>
      <c r="E28164" s="148"/>
      <c r="F28164" s="148"/>
      <c r="G28164" s="149"/>
      <c r="H28164" s="148"/>
      <c r="I28164"/>
    </row>
    <row r="28165" spans="1:9" x14ac:dyDescent="0.25">
      <c r="A28165"/>
      <c r="B28165"/>
      <c r="C28165"/>
      <c r="D28165"/>
      <c r="E28165" s="148"/>
      <c r="F28165" s="148"/>
      <c r="G28165" s="149"/>
      <c r="H28165" s="148"/>
      <c r="I28165"/>
    </row>
    <row r="28166" spans="1:9" x14ac:dyDescent="0.25">
      <c r="A28166"/>
      <c r="B28166"/>
      <c r="C28166"/>
      <c r="D28166"/>
      <c r="E28166" s="148"/>
      <c r="F28166" s="148"/>
      <c r="G28166" s="149"/>
      <c r="H28166" s="148"/>
      <c r="I28166"/>
    </row>
    <row r="28167" spans="1:9" x14ac:dyDescent="0.25">
      <c r="A28167"/>
      <c r="B28167"/>
      <c r="C28167"/>
      <c r="D28167"/>
      <c r="E28167" s="148"/>
      <c r="F28167" s="148"/>
      <c r="G28167" s="149"/>
      <c r="H28167" s="148"/>
      <c r="I28167"/>
    </row>
    <row r="28168" spans="1:9" x14ac:dyDescent="0.25">
      <c r="A28168"/>
      <c r="B28168"/>
      <c r="C28168"/>
      <c r="D28168"/>
      <c r="E28168" s="148"/>
      <c r="F28168" s="148"/>
      <c r="G28168" s="149"/>
      <c r="H28168" s="148"/>
      <c r="I28168"/>
    </row>
    <row r="28169" spans="1:9" x14ac:dyDescent="0.25">
      <c r="A28169"/>
      <c r="B28169"/>
      <c r="C28169"/>
      <c r="D28169"/>
      <c r="E28169" s="148"/>
      <c r="F28169" s="148"/>
      <c r="G28169" s="149"/>
      <c r="H28169" s="148"/>
      <c r="I28169"/>
    </row>
    <row r="28170" spans="1:9" x14ac:dyDescent="0.25">
      <c r="A28170"/>
      <c r="B28170"/>
      <c r="C28170"/>
      <c r="D28170"/>
      <c r="E28170" s="148"/>
      <c r="F28170" s="148"/>
      <c r="G28170" s="149"/>
      <c r="H28170" s="148"/>
      <c r="I28170"/>
    </row>
    <row r="28171" spans="1:9" x14ac:dyDescent="0.25">
      <c r="A28171"/>
      <c r="B28171"/>
      <c r="C28171"/>
      <c r="D28171"/>
      <c r="E28171" s="148"/>
      <c r="F28171" s="148"/>
      <c r="G28171" s="149"/>
      <c r="H28171" s="148"/>
      <c r="I28171"/>
    </row>
    <row r="28172" spans="1:9" x14ac:dyDescent="0.25">
      <c r="A28172"/>
      <c r="B28172"/>
      <c r="C28172"/>
      <c r="D28172"/>
      <c r="E28172" s="148"/>
      <c r="F28172" s="148"/>
      <c r="G28172" s="149"/>
      <c r="H28172" s="148"/>
      <c r="I28172"/>
    </row>
    <row r="28173" spans="1:9" x14ac:dyDescent="0.25">
      <c r="A28173"/>
      <c r="B28173"/>
      <c r="C28173"/>
      <c r="D28173"/>
      <c r="E28173" s="148"/>
      <c r="F28173" s="148"/>
      <c r="G28173" s="149"/>
      <c r="H28173" s="148"/>
      <c r="I28173"/>
    </row>
    <row r="28174" spans="1:9" x14ac:dyDescent="0.25">
      <c r="A28174"/>
      <c r="B28174"/>
      <c r="C28174"/>
      <c r="D28174"/>
      <c r="E28174" s="148"/>
      <c r="F28174" s="148"/>
      <c r="G28174" s="149"/>
      <c r="H28174" s="148"/>
      <c r="I28174"/>
    </row>
    <row r="28175" spans="1:9" x14ac:dyDescent="0.25">
      <c r="A28175"/>
      <c r="B28175"/>
      <c r="C28175"/>
      <c r="D28175"/>
      <c r="E28175" s="148"/>
      <c r="F28175" s="148"/>
      <c r="G28175" s="149"/>
      <c r="H28175" s="148"/>
      <c r="I28175"/>
    </row>
    <row r="28176" spans="1:9" x14ac:dyDescent="0.25">
      <c r="A28176"/>
      <c r="B28176"/>
      <c r="C28176"/>
      <c r="D28176"/>
      <c r="E28176" s="148"/>
      <c r="F28176" s="148"/>
      <c r="G28176" s="149"/>
      <c r="H28176" s="148"/>
      <c r="I28176"/>
    </row>
    <row r="28177" spans="1:9" x14ac:dyDescent="0.25">
      <c r="A28177"/>
      <c r="B28177"/>
      <c r="C28177"/>
      <c r="D28177"/>
      <c r="E28177" s="148"/>
      <c r="F28177" s="148"/>
      <c r="G28177" s="149"/>
      <c r="H28177" s="148"/>
      <c r="I28177"/>
    </row>
    <row r="28178" spans="1:9" x14ac:dyDescent="0.25">
      <c r="A28178"/>
      <c r="B28178"/>
      <c r="C28178"/>
      <c r="D28178"/>
      <c r="E28178" s="148"/>
      <c r="F28178" s="148"/>
      <c r="G28178" s="149"/>
      <c r="H28178" s="148"/>
      <c r="I28178"/>
    </row>
    <row r="28179" spans="1:9" x14ac:dyDescent="0.25">
      <c r="A28179"/>
      <c r="B28179"/>
      <c r="C28179"/>
      <c r="D28179"/>
      <c r="E28179" s="148"/>
      <c r="F28179" s="148"/>
      <c r="G28179" s="149"/>
      <c r="H28179" s="148"/>
      <c r="I28179"/>
    </row>
    <row r="28180" spans="1:9" x14ac:dyDescent="0.25">
      <c r="A28180"/>
      <c r="B28180"/>
      <c r="C28180"/>
      <c r="D28180"/>
      <c r="E28180" s="148"/>
      <c r="F28180" s="148"/>
      <c r="G28180" s="149"/>
      <c r="H28180" s="148"/>
      <c r="I28180"/>
    </row>
    <row r="28181" spans="1:9" x14ac:dyDescent="0.25">
      <c r="A28181"/>
      <c r="B28181"/>
      <c r="C28181"/>
      <c r="D28181"/>
      <c r="E28181" s="148"/>
      <c r="F28181" s="148"/>
      <c r="G28181" s="149"/>
      <c r="H28181" s="148"/>
      <c r="I28181"/>
    </row>
    <row r="28182" spans="1:9" x14ac:dyDescent="0.25">
      <c r="A28182"/>
      <c r="B28182"/>
      <c r="C28182"/>
      <c r="D28182"/>
      <c r="E28182" s="148"/>
      <c r="F28182" s="148"/>
      <c r="G28182" s="149"/>
      <c r="H28182" s="148"/>
      <c r="I28182"/>
    </row>
    <row r="28183" spans="1:9" x14ac:dyDescent="0.25">
      <c r="A28183"/>
      <c r="B28183"/>
      <c r="C28183"/>
      <c r="D28183"/>
      <c r="E28183" s="148"/>
      <c r="F28183" s="148"/>
      <c r="G28183" s="149"/>
      <c r="H28183" s="148"/>
      <c r="I28183"/>
    </row>
    <row r="28184" spans="1:9" x14ac:dyDescent="0.25">
      <c r="A28184"/>
      <c r="B28184"/>
      <c r="C28184"/>
      <c r="D28184"/>
      <c r="E28184" s="148"/>
      <c r="F28184" s="148"/>
      <c r="G28184" s="149"/>
      <c r="H28184" s="148"/>
      <c r="I28184"/>
    </row>
    <row r="28185" spans="1:9" x14ac:dyDescent="0.25">
      <c r="A28185"/>
      <c r="B28185"/>
      <c r="C28185"/>
      <c r="D28185"/>
      <c r="E28185" s="148"/>
      <c r="F28185" s="148"/>
      <c r="G28185" s="149"/>
      <c r="H28185" s="148"/>
      <c r="I28185"/>
    </row>
    <row r="28186" spans="1:9" x14ac:dyDescent="0.25">
      <c r="A28186"/>
      <c r="B28186"/>
      <c r="C28186"/>
      <c r="D28186"/>
      <c r="E28186" s="148"/>
      <c r="F28186" s="148"/>
      <c r="G28186" s="149"/>
      <c r="H28186" s="148"/>
      <c r="I28186"/>
    </row>
    <row r="28187" spans="1:9" x14ac:dyDescent="0.25">
      <c r="A28187"/>
      <c r="B28187"/>
      <c r="C28187"/>
      <c r="D28187"/>
      <c r="E28187" s="148"/>
      <c r="F28187" s="148"/>
      <c r="G28187" s="149"/>
      <c r="H28187" s="148"/>
      <c r="I28187"/>
    </row>
    <row r="28188" spans="1:9" x14ac:dyDescent="0.25">
      <c r="A28188"/>
      <c r="B28188"/>
      <c r="C28188"/>
      <c r="D28188"/>
      <c r="E28188" s="148"/>
      <c r="F28188" s="148"/>
      <c r="G28188" s="149"/>
      <c r="H28188" s="148"/>
      <c r="I28188"/>
    </row>
    <row r="28189" spans="1:9" x14ac:dyDescent="0.25">
      <c r="A28189"/>
      <c r="B28189"/>
      <c r="C28189"/>
      <c r="D28189"/>
      <c r="E28189" s="148"/>
      <c r="F28189" s="148"/>
      <c r="G28189" s="149"/>
      <c r="H28189" s="148"/>
      <c r="I28189"/>
    </row>
    <row r="28190" spans="1:9" x14ac:dyDescent="0.25">
      <c r="A28190"/>
      <c r="B28190"/>
      <c r="C28190"/>
      <c r="D28190"/>
      <c r="E28190" s="148"/>
      <c r="F28190" s="148"/>
      <c r="G28190" s="149"/>
      <c r="H28190" s="148"/>
      <c r="I28190"/>
    </row>
    <row r="28191" spans="1:9" x14ac:dyDescent="0.25">
      <c r="A28191"/>
      <c r="B28191"/>
      <c r="C28191"/>
      <c r="D28191"/>
      <c r="E28191" s="148"/>
      <c r="F28191" s="148"/>
      <c r="G28191" s="149"/>
      <c r="H28191" s="148"/>
      <c r="I28191"/>
    </row>
    <row r="28192" spans="1:9" x14ac:dyDescent="0.25">
      <c r="A28192"/>
      <c r="B28192"/>
      <c r="C28192"/>
      <c r="D28192"/>
      <c r="E28192" s="148"/>
      <c r="F28192" s="148"/>
      <c r="G28192" s="149"/>
      <c r="H28192" s="148"/>
      <c r="I28192"/>
    </row>
    <row r="28193" spans="1:9" x14ac:dyDescent="0.25">
      <c r="A28193"/>
      <c r="B28193"/>
      <c r="C28193"/>
      <c r="D28193"/>
      <c r="E28193" s="148"/>
      <c r="F28193" s="148"/>
      <c r="G28193" s="149"/>
      <c r="H28193" s="148"/>
      <c r="I28193"/>
    </row>
    <row r="28194" spans="1:9" x14ac:dyDescent="0.25">
      <c r="A28194"/>
      <c r="B28194"/>
      <c r="C28194"/>
      <c r="D28194"/>
      <c r="E28194" s="148"/>
      <c r="F28194" s="148"/>
      <c r="G28194" s="149"/>
      <c r="H28194" s="148"/>
      <c r="I28194"/>
    </row>
    <row r="28195" spans="1:9" x14ac:dyDescent="0.25">
      <c r="A28195"/>
      <c r="B28195"/>
      <c r="C28195"/>
      <c r="D28195"/>
      <c r="E28195" s="148"/>
      <c r="F28195" s="148"/>
      <c r="G28195" s="149"/>
      <c r="H28195" s="148"/>
      <c r="I28195"/>
    </row>
    <row r="28196" spans="1:9" x14ac:dyDescent="0.25">
      <c r="A28196"/>
      <c r="B28196"/>
      <c r="C28196"/>
      <c r="D28196"/>
      <c r="E28196" s="148"/>
      <c r="F28196" s="148"/>
      <c r="G28196" s="149"/>
      <c r="H28196" s="148"/>
      <c r="I28196"/>
    </row>
    <row r="28197" spans="1:9" x14ac:dyDescent="0.25">
      <c r="A28197"/>
      <c r="B28197"/>
      <c r="C28197"/>
      <c r="D28197"/>
      <c r="E28197" s="148"/>
      <c r="F28197" s="148"/>
      <c r="G28197" s="149"/>
      <c r="H28197" s="148"/>
      <c r="I28197"/>
    </row>
    <row r="28198" spans="1:9" x14ac:dyDescent="0.25">
      <c r="A28198"/>
      <c r="B28198"/>
      <c r="C28198"/>
      <c r="D28198"/>
      <c r="E28198" s="148"/>
      <c r="F28198" s="148"/>
      <c r="G28198" s="149"/>
      <c r="H28198" s="148"/>
      <c r="I28198"/>
    </row>
    <row r="28199" spans="1:9" x14ac:dyDescent="0.25">
      <c r="A28199"/>
      <c r="B28199"/>
      <c r="C28199"/>
      <c r="D28199"/>
      <c r="E28199" s="148"/>
      <c r="F28199" s="148"/>
      <c r="G28199" s="149"/>
      <c r="H28199" s="148"/>
      <c r="I28199"/>
    </row>
    <row r="28200" spans="1:9" x14ac:dyDescent="0.25">
      <c r="A28200"/>
      <c r="B28200"/>
      <c r="C28200"/>
      <c r="D28200"/>
      <c r="E28200" s="148"/>
      <c r="F28200" s="148"/>
      <c r="G28200" s="149"/>
      <c r="H28200" s="148"/>
      <c r="I28200"/>
    </row>
    <row r="28201" spans="1:9" x14ac:dyDescent="0.25">
      <c r="A28201"/>
      <c r="B28201"/>
      <c r="C28201"/>
      <c r="D28201"/>
      <c r="E28201" s="148"/>
      <c r="F28201" s="148"/>
      <c r="G28201" s="149"/>
      <c r="H28201" s="148"/>
      <c r="I28201"/>
    </row>
    <row r="28202" spans="1:9" x14ac:dyDescent="0.25">
      <c r="A28202"/>
      <c r="B28202"/>
      <c r="C28202"/>
      <c r="D28202"/>
      <c r="E28202" s="148"/>
      <c r="F28202" s="148"/>
      <c r="G28202" s="149"/>
      <c r="H28202" s="148"/>
      <c r="I28202"/>
    </row>
    <row r="28203" spans="1:9" x14ac:dyDescent="0.25">
      <c r="A28203"/>
      <c r="B28203"/>
      <c r="C28203"/>
      <c r="D28203"/>
      <c r="E28203" s="148"/>
      <c r="F28203" s="148"/>
      <c r="G28203" s="149"/>
      <c r="H28203" s="148"/>
      <c r="I28203"/>
    </row>
    <row r="28204" spans="1:9" x14ac:dyDescent="0.25">
      <c r="A28204"/>
      <c r="B28204"/>
      <c r="C28204"/>
      <c r="D28204"/>
      <c r="E28204" s="148"/>
      <c r="F28204" s="148"/>
      <c r="G28204" s="149"/>
      <c r="H28204" s="148"/>
      <c r="I28204"/>
    </row>
    <row r="28205" spans="1:9" x14ac:dyDescent="0.25">
      <c r="A28205"/>
      <c r="B28205"/>
      <c r="C28205"/>
      <c r="D28205"/>
      <c r="E28205" s="148"/>
      <c r="F28205" s="148"/>
      <c r="G28205" s="149"/>
      <c r="H28205" s="148"/>
      <c r="I28205"/>
    </row>
    <row r="28206" spans="1:9" x14ac:dyDescent="0.25">
      <c r="A28206"/>
      <c r="B28206"/>
      <c r="C28206"/>
      <c r="D28206"/>
      <c r="E28206" s="148"/>
      <c r="F28206" s="148"/>
      <c r="G28206" s="149"/>
      <c r="H28206" s="148"/>
      <c r="I28206"/>
    </row>
    <row r="28207" spans="1:9" x14ac:dyDescent="0.25">
      <c r="A28207"/>
      <c r="B28207"/>
      <c r="C28207"/>
      <c r="D28207"/>
      <c r="E28207" s="148"/>
      <c r="F28207" s="148"/>
      <c r="G28207" s="149"/>
      <c r="H28207" s="148"/>
      <c r="I28207"/>
    </row>
    <row r="28208" spans="1:9" x14ac:dyDescent="0.25">
      <c r="A28208"/>
      <c r="B28208"/>
      <c r="C28208"/>
      <c r="D28208"/>
      <c r="E28208" s="148"/>
      <c r="F28208" s="148"/>
      <c r="G28208" s="149"/>
      <c r="H28208" s="148"/>
      <c r="I28208"/>
    </row>
    <row r="28209" spans="1:9" x14ac:dyDescent="0.25">
      <c r="A28209"/>
      <c r="B28209"/>
      <c r="C28209"/>
      <c r="D28209"/>
      <c r="E28209" s="148"/>
      <c r="F28209" s="148"/>
      <c r="G28209" s="149"/>
      <c r="H28209" s="148"/>
      <c r="I28209"/>
    </row>
    <row r="28210" spans="1:9" x14ac:dyDescent="0.25">
      <c r="A28210"/>
      <c r="B28210"/>
      <c r="C28210"/>
      <c r="D28210"/>
      <c r="E28210" s="148"/>
      <c r="F28210" s="148"/>
      <c r="G28210" s="149"/>
      <c r="H28210" s="148"/>
      <c r="I28210"/>
    </row>
    <row r="28211" spans="1:9" x14ac:dyDescent="0.25">
      <c r="A28211"/>
      <c r="B28211"/>
      <c r="C28211"/>
      <c r="D28211"/>
      <c r="E28211" s="148"/>
      <c r="F28211" s="148"/>
      <c r="G28211" s="149"/>
      <c r="H28211" s="148"/>
      <c r="I28211"/>
    </row>
    <row r="28212" spans="1:9" x14ac:dyDescent="0.25">
      <c r="A28212"/>
      <c r="B28212"/>
      <c r="C28212"/>
      <c r="D28212"/>
      <c r="E28212" s="148"/>
      <c r="F28212" s="148"/>
      <c r="G28212" s="149"/>
      <c r="H28212" s="148"/>
      <c r="I28212"/>
    </row>
    <row r="28213" spans="1:9" x14ac:dyDescent="0.25">
      <c r="A28213"/>
      <c r="B28213"/>
      <c r="C28213"/>
      <c r="D28213"/>
      <c r="E28213" s="148"/>
      <c r="F28213" s="148"/>
      <c r="G28213" s="149"/>
      <c r="H28213" s="148"/>
      <c r="I28213"/>
    </row>
    <row r="28214" spans="1:9" x14ac:dyDescent="0.25">
      <c r="A28214"/>
      <c r="B28214"/>
      <c r="C28214"/>
      <c r="D28214"/>
      <c r="E28214" s="148"/>
      <c r="F28214" s="148"/>
      <c r="G28214" s="149"/>
      <c r="H28214" s="148"/>
      <c r="I28214"/>
    </row>
    <row r="28215" spans="1:9" x14ac:dyDescent="0.25">
      <c r="A28215"/>
      <c r="B28215"/>
      <c r="C28215"/>
      <c r="D28215"/>
      <c r="E28215" s="148"/>
      <c r="F28215" s="148"/>
      <c r="G28215" s="149"/>
      <c r="H28215" s="148"/>
      <c r="I28215"/>
    </row>
    <row r="28216" spans="1:9" x14ac:dyDescent="0.25">
      <c r="A28216"/>
      <c r="B28216"/>
      <c r="C28216"/>
      <c r="D28216"/>
      <c r="E28216" s="148"/>
      <c r="F28216" s="148"/>
      <c r="G28216" s="149"/>
      <c r="H28216" s="148"/>
      <c r="I28216"/>
    </row>
    <row r="28217" spans="1:9" x14ac:dyDescent="0.25">
      <c r="A28217"/>
      <c r="B28217"/>
      <c r="C28217"/>
      <c r="D28217"/>
      <c r="E28217" s="148"/>
      <c r="F28217" s="148"/>
      <c r="G28217" s="149"/>
      <c r="H28217" s="148"/>
      <c r="I28217"/>
    </row>
    <row r="28218" spans="1:9" x14ac:dyDescent="0.25">
      <c r="A28218"/>
      <c r="B28218"/>
      <c r="C28218"/>
      <c r="D28218"/>
      <c r="E28218" s="148"/>
      <c r="F28218" s="148"/>
      <c r="G28218" s="149"/>
      <c r="H28218" s="148"/>
      <c r="I28218"/>
    </row>
    <row r="28219" spans="1:9" x14ac:dyDescent="0.25">
      <c r="A28219"/>
      <c r="B28219"/>
      <c r="C28219"/>
      <c r="D28219"/>
      <c r="E28219" s="148"/>
      <c r="F28219" s="148"/>
      <c r="G28219" s="149"/>
      <c r="H28219" s="148"/>
      <c r="I28219"/>
    </row>
    <row r="28220" spans="1:9" x14ac:dyDescent="0.25">
      <c r="A28220"/>
      <c r="B28220"/>
      <c r="C28220"/>
      <c r="D28220"/>
      <c r="E28220" s="148"/>
      <c r="F28220" s="148"/>
      <c r="G28220" s="149"/>
      <c r="H28220" s="148"/>
      <c r="I28220"/>
    </row>
    <row r="28221" spans="1:9" x14ac:dyDescent="0.25">
      <c r="A28221"/>
      <c r="B28221"/>
      <c r="C28221"/>
      <c r="D28221"/>
      <c r="E28221" s="148"/>
      <c r="F28221" s="148"/>
      <c r="G28221" s="149"/>
      <c r="H28221" s="148"/>
      <c r="I28221"/>
    </row>
    <row r="28222" spans="1:9" x14ac:dyDescent="0.25">
      <c r="A28222"/>
      <c r="B28222"/>
      <c r="C28222"/>
      <c r="D28222"/>
      <c r="E28222" s="148"/>
      <c r="F28222" s="148"/>
      <c r="G28222" s="149"/>
      <c r="H28222" s="148"/>
      <c r="I28222"/>
    </row>
    <row r="28223" spans="1:9" x14ac:dyDescent="0.25">
      <c r="A28223"/>
      <c r="B28223"/>
      <c r="C28223"/>
      <c r="D28223"/>
      <c r="E28223" s="148"/>
      <c r="F28223" s="148"/>
      <c r="G28223" s="149"/>
      <c r="H28223" s="148"/>
      <c r="I28223"/>
    </row>
    <row r="28224" spans="1:9" x14ac:dyDescent="0.25">
      <c r="A28224"/>
      <c r="B28224"/>
      <c r="C28224"/>
      <c r="D28224"/>
      <c r="E28224" s="148"/>
      <c r="F28224" s="148"/>
      <c r="G28224" s="149"/>
      <c r="H28224" s="148"/>
      <c r="I28224"/>
    </row>
    <row r="28225" spans="1:9" x14ac:dyDescent="0.25">
      <c r="A28225"/>
      <c r="B28225"/>
      <c r="C28225"/>
      <c r="D28225"/>
      <c r="E28225" s="148"/>
      <c r="F28225" s="148"/>
      <c r="G28225" s="149"/>
      <c r="H28225" s="148"/>
      <c r="I28225"/>
    </row>
    <row r="28226" spans="1:9" x14ac:dyDescent="0.25">
      <c r="A28226"/>
      <c r="B28226"/>
      <c r="C28226"/>
      <c r="D28226"/>
      <c r="E28226" s="148"/>
      <c r="F28226" s="148"/>
      <c r="G28226" s="149"/>
      <c r="H28226" s="148"/>
      <c r="I28226"/>
    </row>
    <row r="28227" spans="1:9" x14ac:dyDescent="0.25">
      <c r="A28227"/>
      <c r="B28227"/>
      <c r="C28227"/>
      <c r="D28227"/>
      <c r="E28227" s="148"/>
      <c r="F28227" s="148"/>
      <c r="G28227" s="149"/>
      <c r="H28227" s="148"/>
      <c r="I28227"/>
    </row>
    <row r="28228" spans="1:9" x14ac:dyDescent="0.25">
      <c r="A28228"/>
      <c r="B28228"/>
      <c r="C28228"/>
      <c r="D28228"/>
      <c r="E28228" s="148"/>
      <c r="F28228" s="148"/>
      <c r="G28228" s="149"/>
      <c r="H28228" s="148"/>
      <c r="I28228"/>
    </row>
    <row r="28229" spans="1:9" x14ac:dyDescent="0.25">
      <c r="A28229"/>
      <c r="B28229"/>
      <c r="C28229"/>
      <c r="D28229"/>
      <c r="E28229" s="148"/>
      <c r="F28229" s="148"/>
      <c r="G28229" s="149"/>
      <c r="H28229" s="148"/>
      <c r="I28229"/>
    </row>
    <row r="28230" spans="1:9" x14ac:dyDescent="0.25">
      <c r="A28230"/>
      <c r="B28230"/>
      <c r="C28230"/>
      <c r="D28230"/>
      <c r="E28230" s="148"/>
      <c r="F28230" s="148"/>
      <c r="G28230" s="149"/>
      <c r="H28230" s="148"/>
      <c r="I28230"/>
    </row>
    <row r="28231" spans="1:9" x14ac:dyDescent="0.25">
      <c r="A28231"/>
      <c r="B28231"/>
      <c r="C28231"/>
      <c r="D28231"/>
      <c r="E28231" s="148"/>
      <c r="F28231" s="148"/>
      <c r="G28231" s="149"/>
      <c r="H28231" s="148"/>
      <c r="I28231"/>
    </row>
    <row r="28232" spans="1:9" x14ac:dyDescent="0.25">
      <c r="A28232"/>
      <c r="B28232"/>
      <c r="C28232"/>
      <c r="D28232"/>
      <c r="E28232" s="148"/>
      <c r="F28232" s="148"/>
      <c r="G28232" s="149"/>
      <c r="H28232" s="148"/>
      <c r="I28232"/>
    </row>
    <row r="28233" spans="1:9" x14ac:dyDescent="0.25">
      <c r="A28233"/>
      <c r="B28233"/>
      <c r="C28233"/>
      <c r="D28233"/>
      <c r="E28233" s="148"/>
      <c r="F28233" s="148"/>
      <c r="G28233" s="149"/>
      <c r="H28233" s="148"/>
      <c r="I28233"/>
    </row>
    <row r="28234" spans="1:9" x14ac:dyDescent="0.25">
      <c r="A28234"/>
      <c r="B28234"/>
      <c r="C28234"/>
      <c r="D28234"/>
      <c r="E28234" s="148"/>
      <c r="F28234" s="148"/>
      <c r="G28234" s="149"/>
      <c r="H28234" s="148"/>
      <c r="I28234"/>
    </row>
    <row r="28235" spans="1:9" x14ac:dyDescent="0.25">
      <c r="A28235"/>
      <c r="B28235"/>
      <c r="C28235"/>
      <c r="D28235"/>
      <c r="E28235" s="148"/>
      <c r="F28235" s="148"/>
      <c r="G28235" s="149"/>
      <c r="H28235" s="148"/>
      <c r="I28235"/>
    </row>
    <row r="28236" spans="1:9" x14ac:dyDescent="0.25">
      <c r="A28236"/>
      <c r="B28236"/>
      <c r="C28236"/>
      <c r="D28236"/>
      <c r="E28236" s="148"/>
      <c r="F28236" s="148"/>
      <c r="G28236" s="149"/>
      <c r="H28236" s="148"/>
      <c r="I28236"/>
    </row>
    <row r="28237" spans="1:9" x14ac:dyDescent="0.25">
      <c r="A28237"/>
      <c r="B28237"/>
      <c r="C28237"/>
      <c r="D28237"/>
      <c r="E28237" s="148"/>
      <c r="F28237" s="148"/>
      <c r="G28237" s="149"/>
      <c r="H28237" s="148"/>
      <c r="I28237"/>
    </row>
    <row r="28238" spans="1:9" x14ac:dyDescent="0.25">
      <c r="A28238"/>
      <c r="B28238"/>
      <c r="C28238"/>
      <c r="D28238"/>
      <c r="E28238" s="148"/>
      <c r="F28238" s="148"/>
      <c r="G28238" s="149"/>
      <c r="H28238" s="148"/>
      <c r="I28238"/>
    </row>
    <row r="28239" spans="1:9" x14ac:dyDescent="0.25">
      <c r="A28239"/>
      <c r="B28239"/>
      <c r="C28239"/>
      <c r="D28239"/>
      <c r="E28239" s="148"/>
      <c r="F28239" s="148"/>
      <c r="G28239" s="149"/>
      <c r="H28239" s="148"/>
      <c r="I28239"/>
    </row>
    <row r="28240" spans="1:9" x14ac:dyDescent="0.25">
      <c r="A28240"/>
      <c r="B28240"/>
      <c r="C28240"/>
      <c r="D28240"/>
      <c r="E28240" s="148"/>
      <c r="F28240" s="148"/>
      <c r="G28240" s="149"/>
      <c r="H28240" s="148"/>
      <c r="I28240"/>
    </row>
    <row r="28241" spans="1:9" x14ac:dyDescent="0.25">
      <c r="A28241"/>
      <c r="B28241"/>
      <c r="C28241"/>
      <c r="D28241"/>
      <c r="E28241" s="148"/>
      <c r="F28241" s="148"/>
      <c r="G28241" s="149"/>
      <c r="H28241" s="148"/>
      <c r="I28241"/>
    </row>
    <row r="28242" spans="1:9" x14ac:dyDescent="0.25">
      <c r="A28242"/>
      <c r="B28242"/>
      <c r="C28242"/>
      <c r="D28242"/>
      <c r="E28242" s="148"/>
      <c r="F28242" s="148"/>
      <c r="G28242" s="149"/>
      <c r="H28242" s="148"/>
      <c r="I28242"/>
    </row>
    <row r="28243" spans="1:9" x14ac:dyDescent="0.25">
      <c r="A28243"/>
      <c r="B28243"/>
      <c r="C28243"/>
      <c r="D28243"/>
      <c r="E28243" s="148"/>
      <c r="F28243" s="148"/>
      <c r="G28243" s="149"/>
      <c r="H28243" s="148"/>
      <c r="I28243"/>
    </row>
    <row r="28244" spans="1:9" x14ac:dyDescent="0.25">
      <c r="A28244"/>
      <c r="B28244"/>
      <c r="C28244"/>
      <c r="D28244"/>
      <c r="E28244" s="148"/>
      <c r="F28244" s="148"/>
      <c r="G28244" s="149"/>
      <c r="H28244" s="148"/>
      <c r="I28244"/>
    </row>
    <row r="28245" spans="1:9" x14ac:dyDescent="0.25">
      <c r="A28245"/>
      <c r="B28245"/>
      <c r="C28245"/>
      <c r="D28245"/>
      <c r="E28245" s="148"/>
      <c r="F28245" s="148"/>
      <c r="G28245" s="149"/>
      <c r="H28245" s="148"/>
      <c r="I28245"/>
    </row>
    <row r="28246" spans="1:9" x14ac:dyDescent="0.25">
      <c r="A28246"/>
      <c r="B28246"/>
      <c r="C28246"/>
      <c r="D28246"/>
      <c r="E28246" s="148"/>
      <c r="F28246" s="148"/>
      <c r="G28246" s="149"/>
      <c r="H28246" s="148"/>
      <c r="I28246"/>
    </row>
    <row r="28247" spans="1:9" x14ac:dyDescent="0.25">
      <c r="A28247"/>
      <c r="B28247"/>
      <c r="C28247"/>
      <c r="D28247"/>
      <c r="E28247" s="148"/>
      <c r="F28247" s="148"/>
      <c r="G28247" s="149"/>
      <c r="H28247" s="148"/>
      <c r="I28247"/>
    </row>
    <row r="28248" spans="1:9" x14ac:dyDescent="0.25">
      <c r="A28248"/>
      <c r="B28248"/>
      <c r="C28248"/>
      <c r="D28248"/>
      <c r="E28248" s="148"/>
      <c r="F28248" s="148"/>
      <c r="G28248" s="149"/>
      <c r="H28248" s="148"/>
      <c r="I28248"/>
    </row>
    <row r="28249" spans="1:9" x14ac:dyDescent="0.25">
      <c r="A28249"/>
      <c r="B28249"/>
      <c r="C28249"/>
      <c r="D28249"/>
      <c r="E28249" s="148"/>
      <c r="F28249" s="148"/>
      <c r="G28249" s="149"/>
      <c r="H28249" s="148"/>
      <c r="I28249"/>
    </row>
    <row r="28250" spans="1:9" x14ac:dyDescent="0.25">
      <c r="A28250"/>
      <c r="B28250"/>
      <c r="C28250"/>
      <c r="D28250"/>
      <c r="E28250" s="148"/>
      <c r="F28250" s="148"/>
      <c r="G28250" s="149"/>
      <c r="H28250" s="148"/>
      <c r="I28250"/>
    </row>
    <row r="28251" spans="1:9" x14ac:dyDescent="0.25">
      <c r="A28251"/>
      <c r="B28251"/>
      <c r="C28251"/>
      <c r="D28251"/>
      <c r="E28251" s="148"/>
      <c r="F28251" s="148"/>
      <c r="G28251" s="149"/>
      <c r="H28251" s="148"/>
      <c r="I28251"/>
    </row>
    <row r="28252" spans="1:9" x14ac:dyDescent="0.25">
      <c r="A28252"/>
      <c r="B28252"/>
      <c r="C28252"/>
      <c r="D28252"/>
      <c r="E28252" s="148"/>
      <c r="F28252" s="148"/>
      <c r="G28252" s="149"/>
      <c r="H28252" s="148"/>
      <c r="I28252"/>
    </row>
    <row r="28253" spans="1:9" x14ac:dyDescent="0.25">
      <c r="A28253"/>
      <c r="B28253"/>
      <c r="C28253"/>
      <c r="D28253"/>
      <c r="E28253" s="148"/>
      <c r="F28253" s="148"/>
      <c r="G28253" s="149"/>
      <c r="H28253" s="148"/>
      <c r="I28253"/>
    </row>
    <row r="28254" spans="1:9" x14ac:dyDescent="0.25">
      <c r="A28254"/>
      <c r="B28254"/>
      <c r="C28254"/>
      <c r="D28254"/>
      <c r="E28254" s="148"/>
      <c r="F28254" s="148"/>
      <c r="G28254" s="149"/>
      <c r="H28254" s="148"/>
      <c r="I28254"/>
    </row>
    <row r="28255" spans="1:9" x14ac:dyDescent="0.25">
      <c r="A28255"/>
      <c r="B28255"/>
      <c r="C28255"/>
      <c r="D28255"/>
      <c r="E28255" s="148"/>
      <c r="F28255" s="148"/>
      <c r="G28255" s="149"/>
      <c r="H28255" s="148"/>
      <c r="I28255"/>
    </row>
    <row r="28256" spans="1:9" x14ac:dyDescent="0.25">
      <c r="A28256"/>
      <c r="B28256"/>
      <c r="C28256"/>
      <c r="D28256"/>
      <c r="E28256" s="148"/>
      <c r="F28256" s="148"/>
      <c r="G28256" s="149"/>
      <c r="H28256" s="148"/>
      <c r="I28256"/>
    </row>
    <row r="28257" spans="1:9" x14ac:dyDescent="0.25">
      <c r="A28257"/>
      <c r="B28257"/>
      <c r="C28257"/>
      <c r="D28257"/>
      <c r="E28257" s="148"/>
      <c r="F28257" s="148"/>
      <c r="G28257" s="149"/>
      <c r="H28257" s="148"/>
      <c r="I28257"/>
    </row>
    <row r="28258" spans="1:9" x14ac:dyDescent="0.25">
      <c r="A28258"/>
      <c r="B28258"/>
      <c r="C28258"/>
      <c r="D28258"/>
      <c r="E28258" s="148"/>
      <c r="F28258" s="148"/>
      <c r="G28258" s="149"/>
      <c r="H28258" s="148"/>
      <c r="I28258"/>
    </row>
    <row r="28259" spans="1:9" x14ac:dyDescent="0.25">
      <c r="A28259"/>
      <c r="B28259"/>
      <c r="C28259"/>
      <c r="D28259"/>
      <c r="E28259" s="148"/>
      <c r="F28259" s="148"/>
      <c r="G28259" s="149"/>
      <c r="H28259" s="148"/>
      <c r="I28259"/>
    </row>
    <row r="28260" spans="1:9" x14ac:dyDescent="0.25">
      <c r="A28260"/>
      <c r="B28260"/>
      <c r="C28260"/>
      <c r="D28260"/>
      <c r="E28260" s="148"/>
      <c r="F28260" s="148"/>
      <c r="G28260" s="149"/>
      <c r="H28260" s="148"/>
      <c r="I28260"/>
    </row>
    <row r="28261" spans="1:9" x14ac:dyDescent="0.25">
      <c r="A28261"/>
      <c r="B28261"/>
      <c r="C28261"/>
      <c r="D28261"/>
      <c r="E28261" s="148"/>
      <c r="F28261" s="148"/>
      <c r="G28261" s="149"/>
      <c r="H28261" s="148"/>
      <c r="I28261"/>
    </row>
    <row r="28262" spans="1:9" x14ac:dyDescent="0.25">
      <c r="A28262"/>
      <c r="B28262"/>
      <c r="C28262"/>
      <c r="D28262"/>
      <c r="E28262" s="148"/>
      <c r="F28262" s="148"/>
      <c r="G28262" s="149"/>
      <c r="H28262" s="148"/>
      <c r="I28262"/>
    </row>
    <row r="28263" spans="1:9" x14ac:dyDescent="0.25">
      <c r="A28263"/>
      <c r="B28263"/>
      <c r="C28263"/>
      <c r="D28263"/>
      <c r="E28263" s="148"/>
      <c r="F28263" s="148"/>
      <c r="G28263" s="149"/>
      <c r="H28263" s="148"/>
      <c r="I28263"/>
    </row>
    <row r="28264" spans="1:9" x14ac:dyDescent="0.25">
      <c r="A28264"/>
      <c r="B28264"/>
      <c r="C28264"/>
      <c r="D28264"/>
      <c r="E28264" s="148"/>
      <c r="F28264" s="148"/>
      <c r="G28264" s="149"/>
      <c r="H28264" s="148"/>
      <c r="I28264"/>
    </row>
    <row r="28265" spans="1:9" x14ac:dyDescent="0.25">
      <c r="A28265"/>
      <c r="B28265"/>
      <c r="C28265"/>
      <c r="D28265"/>
      <c r="E28265" s="148"/>
      <c r="F28265" s="148"/>
      <c r="G28265" s="149"/>
      <c r="H28265" s="148"/>
      <c r="I28265"/>
    </row>
    <row r="28266" spans="1:9" x14ac:dyDescent="0.25">
      <c r="A28266"/>
      <c r="B28266"/>
      <c r="C28266"/>
      <c r="D28266"/>
      <c r="E28266" s="148"/>
      <c r="F28266" s="148"/>
      <c r="G28266" s="149"/>
      <c r="H28266" s="148"/>
      <c r="I28266"/>
    </row>
    <row r="28267" spans="1:9" x14ac:dyDescent="0.25">
      <c r="A28267"/>
      <c r="B28267"/>
      <c r="C28267"/>
      <c r="D28267"/>
      <c r="E28267" s="148"/>
      <c r="F28267" s="148"/>
      <c r="G28267" s="149"/>
      <c r="H28267" s="148"/>
      <c r="I28267"/>
    </row>
    <row r="28268" spans="1:9" x14ac:dyDescent="0.25">
      <c r="A28268"/>
      <c r="B28268"/>
      <c r="C28268"/>
      <c r="D28268"/>
      <c r="E28268" s="148"/>
      <c r="F28268" s="148"/>
      <c r="G28268" s="149"/>
      <c r="H28268" s="148"/>
      <c r="I28268"/>
    </row>
    <row r="28269" spans="1:9" x14ac:dyDescent="0.25">
      <c r="A28269"/>
      <c r="B28269"/>
      <c r="C28269"/>
      <c r="D28269"/>
      <c r="E28269" s="148"/>
      <c r="F28269" s="148"/>
      <c r="G28269" s="149"/>
      <c r="H28269" s="148"/>
      <c r="I28269"/>
    </row>
    <row r="28270" spans="1:9" x14ac:dyDescent="0.25">
      <c r="A28270"/>
      <c r="B28270"/>
      <c r="C28270"/>
      <c r="D28270"/>
      <c r="E28270" s="148"/>
      <c r="F28270" s="148"/>
      <c r="G28270" s="149"/>
      <c r="H28270" s="148"/>
      <c r="I28270"/>
    </row>
    <row r="28271" spans="1:9" x14ac:dyDescent="0.25">
      <c r="A28271"/>
      <c r="B28271"/>
      <c r="C28271"/>
      <c r="D28271"/>
      <c r="E28271" s="148"/>
      <c r="F28271" s="148"/>
      <c r="G28271" s="149"/>
      <c r="H28271" s="148"/>
      <c r="I28271"/>
    </row>
    <row r="28272" spans="1:9" x14ac:dyDescent="0.25">
      <c r="A28272"/>
      <c r="B28272"/>
      <c r="C28272"/>
      <c r="D28272"/>
      <c r="E28272" s="148"/>
      <c r="F28272" s="148"/>
      <c r="G28272" s="149"/>
      <c r="H28272" s="148"/>
      <c r="I28272"/>
    </row>
    <row r="28273" spans="1:9" x14ac:dyDescent="0.25">
      <c r="A28273"/>
      <c r="B28273"/>
      <c r="C28273"/>
      <c r="D28273"/>
      <c r="E28273" s="148"/>
      <c r="F28273" s="148"/>
      <c r="G28273" s="149"/>
      <c r="H28273" s="148"/>
      <c r="I28273"/>
    </row>
    <row r="28274" spans="1:9" x14ac:dyDescent="0.25">
      <c r="A28274"/>
      <c r="B28274"/>
      <c r="C28274"/>
      <c r="D28274"/>
      <c r="E28274" s="148"/>
      <c r="F28274" s="148"/>
      <c r="G28274" s="149"/>
      <c r="H28274" s="148"/>
      <c r="I28274"/>
    </row>
    <row r="28275" spans="1:9" x14ac:dyDescent="0.25">
      <c r="A28275"/>
      <c r="B28275"/>
      <c r="C28275"/>
      <c r="D28275"/>
      <c r="E28275" s="148"/>
      <c r="F28275" s="148"/>
      <c r="G28275" s="149"/>
      <c r="H28275" s="148"/>
      <c r="I28275"/>
    </row>
    <row r="28276" spans="1:9" x14ac:dyDescent="0.25">
      <c r="A28276"/>
      <c r="B28276"/>
      <c r="C28276"/>
      <c r="D28276"/>
      <c r="E28276" s="148"/>
      <c r="F28276" s="148"/>
      <c r="G28276" s="149"/>
      <c r="H28276" s="148"/>
      <c r="I28276"/>
    </row>
    <row r="28277" spans="1:9" x14ac:dyDescent="0.25">
      <c r="A28277"/>
      <c r="B28277"/>
      <c r="C28277"/>
      <c r="D28277"/>
      <c r="E28277" s="148"/>
      <c r="F28277" s="148"/>
      <c r="G28277" s="149"/>
      <c r="H28277" s="148"/>
      <c r="I28277"/>
    </row>
    <row r="28278" spans="1:9" x14ac:dyDescent="0.25">
      <c r="A28278"/>
      <c r="B28278"/>
      <c r="C28278"/>
      <c r="D28278"/>
      <c r="E28278" s="148"/>
      <c r="F28278" s="148"/>
      <c r="G28278" s="149"/>
      <c r="H28278" s="148"/>
      <c r="I28278"/>
    </row>
    <row r="28279" spans="1:9" x14ac:dyDescent="0.25">
      <c r="A28279"/>
      <c r="B28279"/>
      <c r="C28279"/>
      <c r="D28279"/>
      <c r="E28279" s="148"/>
      <c r="F28279" s="148"/>
      <c r="G28279" s="149"/>
      <c r="H28279" s="148"/>
      <c r="I28279"/>
    </row>
    <row r="28280" spans="1:9" x14ac:dyDescent="0.25">
      <c r="A28280"/>
      <c r="B28280"/>
      <c r="C28280"/>
      <c r="D28280"/>
      <c r="E28280" s="148"/>
      <c r="F28280" s="148"/>
      <c r="G28280" s="149"/>
      <c r="H28280" s="148"/>
      <c r="I28280"/>
    </row>
    <row r="28281" spans="1:9" x14ac:dyDescent="0.25">
      <c r="A28281"/>
      <c r="B28281"/>
      <c r="C28281"/>
      <c r="D28281"/>
      <c r="E28281" s="148"/>
      <c r="F28281" s="148"/>
      <c r="G28281" s="149"/>
      <c r="H28281" s="148"/>
      <c r="I28281"/>
    </row>
    <row r="28282" spans="1:9" x14ac:dyDescent="0.25">
      <c r="A28282"/>
      <c r="B28282"/>
      <c r="C28282"/>
      <c r="D28282"/>
      <c r="E28282" s="148"/>
      <c r="F28282" s="148"/>
      <c r="G28282" s="149"/>
      <c r="H28282" s="148"/>
      <c r="I28282"/>
    </row>
    <row r="28283" spans="1:9" x14ac:dyDescent="0.25">
      <c r="A28283"/>
      <c r="B28283"/>
      <c r="C28283"/>
      <c r="D28283"/>
      <c r="E28283" s="148"/>
      <c r="F28283" s="148"/>
      <c r="G28283" s="149"/>
      <c r="H28283" s="148"/>
      <c r="I28283"/>
    </row>
    <row r="28284" spans="1:9" x14ac:dyDescent="0.25">
      <c r="A28284"/>
      <c r="B28284"/>
      <c r="C28284"/>
      <c r="D28284"/>
      <c r="E28284" s="148"/>
      <c r="F28284" s="148"/>
      <c r="G28284" s="149"/>
      <c r="H28284" s="148"/>
      <c r="I28284"/>
    </row>
    <row r="28285" spans="1:9" x14ac:dyDescent="0.25">
      <c r="A28285"/>
      <c r="B28285"/>
      <c r="C28285"/>
      <c r="D28285"/>
      <c r="E28285" s="148"/>
      <c r="F28285" s="148"/>
      <c r="G28285" s="149"/>
      <c r="H28285" s="148"/>
      <c r="I28285"/>
    </row>
    <row r="28286" spans="1:9" x14ac:dyDescent="0.25">
      <c r="A28286"/>
      <c r="B28286"/>
      <c r="C28286"/>
      <c r="D28286"/>
      <c r="E28286" s="148"/>
      <c r="F28286" s="148"/>
      <c r="G28286" s="149"/>
      <c r="H28286" s="148"/>
      <c r="I28286"/>
    </row>
    <row r="28287" spans="1:9" x14ac:dyDescent="0.25">
      <c r="A28287"/>
      <c r="B28287"/>
      <c r="C28287"/>
      <c r="D28287"/>
      <c r="E28287" s="148"/>
      <c r="F28287" s="148"/>
      <c r="G28287" s="149"/>
      <c r="H28287" s="148"/>
      <c r="I28287"/>
    </row>
    <row r="28288" spans="1:9" x14ac:dyDescent="0.25">
      <c r="A28288"/>
      <c r="B28288"/>
      <c r="C28288"/>
      <c r="D28288"/>
      <c r="E28288" s="148"/>
      <c r="F28288" s="148"/>
      <c r="G28288" s="149"/>
      <c r="H28288" s="148"/>
      <c r="I28288"/>
    </row>
    <row r="28289" spans="1:9" x14ac:dyDescent="0.25">
      <c r="A28289"/>
      <c r="B28289"/>
      <c r="C28289"/>
      <c r="D28289"/>
      <c r="E28289" s="148"/>
      <c r="F28289" s="148"/>
      <c r="G28289" s="149"/>
      <c r="H28289" s="148"/>
      <c r="I28289"/>
    </row>
    <row r="28290" spans="1:9" x14ac:dyDescent="0.25">
      <c r="A28290"/>
      <c r="B28290"/>
      <c r="C28290"/>
      <c r="D28290"/>
      <c r="E28290" s="148"/>
      <c r="F28290" s="148"/>
      <c r="G28290" s="149"/>
      <c r="H28290" s="148"/>
      <c r="I28290"/>
    </row>
    <row r="28291" spans="1:9" x14ac:dyDescent="0.25">
      <c r="A28291"/>
      <c r="B28291"/>
      <c r="C28291"/>
      <c r="D28291"/>
      <c r="E28291" s="148"/>
      <c r="F28291" s="148"/>
      <c r="G28291" s="149"/>
      <c r="H28291" s="148"/>
      <c r="I28291"/>
    </row>
    <row r="28292" spans="1:9" x14ac:dyDescent="0.25">
      <c r="A28292"/>
      <c r="B28292"/>
      <c r="C28292"/>
      <c r="D28292"/>
      <c r="E28292" s="148"/>
      <c r="F28292" s="148"/>
      <c r="G28292" s="149"/>
      <c r="H28292" s="148"/>
      <c r="I28292"/>
    </row>
    <row r="28293" spans="1:9" x14ac:dyDescent="0.25">
      <c r="A28293"/>
      <c r="B28293"/>
      <c r="C28293"/>
      <c r="D28293"/>
      <c r="E28293" s="148"/>
      <c r="F28293" s="148"/>
      <c r="G28293" s="149"/>
      <c r="H28293" s="148"/>
      <c r="I28293"/>
    </row>
    <row r="28294" spans="1:9" x14ac:dyDescent="0.25">
      <c r="A28294"/>
      <c r="B28294"/>
      <c r="C28294"/>
      <c r="D28294"/>
      <c r="E28294" s="148"/>
      <c r="F28294" s="148"/>
      <c r="G28294" s="149"/>
      <c r="H28294" s="148"/>
      <c r="I28294"/>
    </row>
    <row r="28295" spans="1:9" x14ac:dyDescent="0.25">
      <c r="A28295"/>
      <c r="B28295"/>
      <c r="C28295"/>
      <c r="D28295"/>
      <c r="E28295" s="148"/>
      <c r="F28295" s="148"/>
      <c r="G28295" s="149"/>
      <c r="H28295" s="148"/>
      <c r="I28295"/>
    </row>
    <row r="28296" spans="1:9" x14ac:dyDescent="0.25">
      <c r="A28296"/>
      <c r="B28296"/>
      <c r="C28296"/>
      <c r="D28296"/>
      <c r="E28296" s="148"/>
      <c r="F28296" s="148"/>
      <c r="G28296" s="149"/>
      <c r="H28296" s="148"/>
      <c r="I28296"/>
    </row>
    <row r="28297" spans="1:9" x14ac:dyDescent="0.25">
      <c r="A28297"/>
      <c r="B28297"/>
      <c r="C28297"/>
      <c r="D28297"/>
      <c r="E28297" s="148"/>
      <c r="F28297" s="148"/>
      <c r="G28297" s="149"/>
      <c r="H28297" s="148"/>
      <c r="I28297"/>
    </row>
    <row r="28298" spans="1:9" x14ac:dyDescent="0.25">
      <c r="A28298"/>
      <c r="B28298"/>
      <c r="C28298"/>
      <c r="D28298"/>
      <c r="E28298" s="148"/>
      <c r="F28298" s="148"/>
      <c r="G28298" s="149"/>
      <c r="H28298" s="148"/>
      <c r="I28298"/>
    </row>
    <row r="28299" spans="1:9" x14ac:dyDescent="0.25">
      <c r="A28299"/>
      <c r="B28299"/>
      <c r="C28299"/>
      <c r="D28299"/>
      <c r="E28299" s="148"/>
      <c r="F28299" s="148"/>
      <c r="G28299" s="149"/>
      <c r="H28299" s="148"/>
      <c r="I28299"/>
    </row>
    <row r="28300" spans="1:9" x14ac:dyDescent="0.25">
      <c r="A28300"/>
      <c r="B28300"/>
      <c r="C28300"/>
      <c r="D28300"/>
      <c r="E28300" s="148"/>
      <c r="F28300" s="148"/>
      <c r="G28300" s="149"/>
      <c r="H28300" s="148"/>
      <c r="I28300"/>
    </row>
    <row r="28301" spans="1:9" x14ac:dyDescent="0.25">
      <c r="A28301"/>
      <c r="B28301"/>
      <c r="C28301"/>
      <c r="D28301"/>
      <c r="E28301" s="148"/>
      <c r="F28301" s="148"/>
      <c r="G28301" s="149"/>
      <c r="H28301" s="148"/>
      <c r="I28301"/>
    </row>
    <row r="28302" spans="1:9" x14ac:dyDescent="0.25">
      <c r="A28302"/>
      <c r="B28302"/>
      <c r="C28302"/>
      <c r="D28302"/>
      <c r="E28302" s="148"/>
      <c r="F28302" s="148"/>
      <c r="G28302" s="149"/>
      <c r="H28302" s="148"/>
      <c r="I28302"/>
    </row>
    <row r="28303" spans="1:9" x14ac:dyDescent="0.25">
      <c r="A28303"/>
      <c r="B28303"/>
      <c r="C28303"/>
      <c r="D28303"/>
      <c r="E28303" s="148"/>
      <c r="F28303" s="148"/>
      <c r="G28303" s="149"/>
      <c r="H28303" s="148"/>
      <c r="I28303"/>
    </row>
    <row r="28304" spans="1:9" x14ac:dyDescent="0.25">
      <c r="A28304"/>
      <c r="B28304"/>
      <c r="C28304"/>
      <c r="D28304"/>
      <c r="E28304" s="148"/>
      <c r="F28304" s="148"/>
      <c r="G28304" s="149"/>
      <c r="H28304" s="148"/>
      <c r="I28304"/>
    </row>
    <row r="28305" spans="1:9" x14ac:dyDescent="0.25">
      <c r="A28305"/>
      <c r="B28305"/>
      <c r="C28305"/>
      <c r="D28305"/>
      <c r="E28305" s="148"/>
      <c r="F28305" s="148"/>
      <c r="G28305" s="149"/>
      <c r="H28305" s="148"/>
      <c r="I28305"/>
    </row>
    <row r="28306" spans="1:9" x14ac:dyDescent="0.25">
      <c r="A28306"/>
      <c r="B28306"/>
      <c r="C28306"/>
      <c r="D28306"/>
      <c r="E28306" s="148"/>
      <c r="F28306" s="148"/>
      <c r="G28306" s="149"/>
      <c r="H28306" s="148"/>
      <c r="I28306"/>
    </row>
    <row r="28307" spans="1:9" x14ac:dyDescent="0.25">
      <c r="A28307"/>
      <c r="B28307"/>
      <c r="C28307"/>
      <c r="D28307"/>
      <c r="E28307" s="148"/>
      <c r="F28307" s="148"/>
      <c r="G28307" s="149"/>
      <c r="H28307" s="148"/>
      <c r="I28307"/>
    </row>
    <row r="28308" spans="1:9" x14ac:dyDescent="0.25">
      <c r="A28308"/>
      <c r="B28308"/>
      <c r="C28308"/>
      <c r="D28308"/>
      <c r="E28308" s="148"/>
      <c r="F28308" s="148"/>
      <c r="G28308" s="149"/>
      <c r="H28308" s="148"/>
      <c r="I28308"/>
    </row>
    <row r="28309" spans="1:9" x14ac:dyDescent="0.25">
      <c r="A28309"/>
      <c r="B28309"/>
      <c r="C28309"/>
      <c r="D28309"/>
      <c r="E28309" s="148"/>
      <c r="F28309" s="148"/>
      <c r="G28309" s="149"/>
      <c r="H28309" s="148"/>
      <c r="I28309"/>
    </row>
    <row r="28310" spans="1:9" x14ac:dyDescent="0.25">
      <c r="A28310"/>
      <c r="B28310"/>
      <c r="C28310"/>
      <c r="D28310"/>
      <c r="E28310" s="148"/>
      <c r="F28310" s="148"/>
      <c r="G28310" s="149"/>
      <c r="H28310" s="148"/>
      <c r="I28310"/>
    </row>
    <row r="28311" spans="1:9" x14ac:dyDescent="0.25">
      <c r="A28311"/>
      <c r="B28311"/>
      <c r="C28311"/>
      <c r="D28311"/>
      <c r="E28311" s="148"/>
      <c r="F28311" s="148"/>
      <c r="G28311" s="149"/>
      <c r="H28311" s="148"/>
      <c r="I28311"/>
    </row>
    <row r="28312" spans="1:9" x14ac:dyDescent="0.25">
      <c r="A28312"/>
      <c r="B28312"/>
      <c r="C28312"/>
      <c r="D28312"/>
      <c r="E28312" s="148"/>
      <c r="F28312" s="148"/>
      <c r="G28312" s="149"/>
      <c r="H28312" s="148"/>
      <c r="I28312"/>
    </row>
    <row r="28313" spans="1:9" x14ac:dyDescent="0.25">
      <c r="A28313"/>
      <c r="B28313"/>
      <c r="C28313"/>
      <c r="D28313"/>
      <c r="E28313" s="148"/>
      <c r="F28313" s="148"/>
      <c r="G28313" s="149"/>
      <c r="H28313" s="148"/>
      <c r="I28313"/>
    </row>
    <row r="28314" spans="1:9" x14ac:dyDescent="0.25">
      <c r="A28314"/>
      <c r="B28314"/>
      <c r="C28314"/>
      <c r="D28314"/>
      <c r="E28314" s="148"/>
      <c r="F28314" s="148"/>
      <c r="G28314" s="149"/>
      <c r="H28314" s="148"/>
      <c r="I28314"/>
    </row>
    <row r="28315" spans="1:9" x14ac:dyDescent="0.25">
      <c r="A28315"/>
      <c r="B28315"/>
      <c r="C28315"/>
      <c r="D28315"/>
      <c r="E28315" s="148"/>
      <c r="F28315" s="148"/>
      <c r="G28315" s="149"/>
      <c r="H28315" s="148"/>
      <c r="I28315"/>
    </row>
    <row r="28316" spans="1:9" x14ac:dyDescent="0.25">
      <c r="A28316"/>
      <c r="B28316"/>
      <c r="C28316"/>
      <c r="D28316"/>
      <c r="E28316" s="148"/>
      <c r="F28316" s="148"/>
      <c r="G28316" s="149"/>
      <c r="H28316" s="148"/>
      <c r="I28316"/>
    </row>
    <row r="28317" spans="1:9" x14ac:dyDescent="0.25">
      <c r="A28317"/>
      <c r="B28317"/>
      <c r="C28317"/>
      <c r="D28317"/>
      <c r="E28317" s="148"/>
      <c r="F28317" s="148"/>
      <c r="G28317" s="149"/>
      <c r="H28317" s="148"/>
      <c r="I28317"/>
    </row>
    <row r="28318" spans="1:9" x14ac:dyDescent="0.25">
      <c r="A28318"/>
      <c r="B28318"/>
      <c r="C28318"/>
      <c r="D28318"/>
      <c r="E28318" s="148"/>
      <c r="F28318" s="148"/>
      <c r="G28318" s="149"/>
      <c r="H28318" s="148"/>
      <c r="I28318"/>
    </row>
    <row r="28319" spans="1:9" x14ac:dyDescent="0.25">
      <c r="A28319"/>
      <c r="B28319"/>
      <c r="C28319"/>
      <c r="D28319"/>
      <c r="E28319" s="148"/>
      <c r="F28319" s="148"/>
      <c r="G28319" s="149"/>
      <c r="H28319" s="148"/>
      <c r="I28319"/>
    </row>
    <row r="28320" spans="1:9" x14ac:dyDescent="0.25">
      <c r="A28320"/>
      <c r="B28320"/>
      <c r="C28320"/>
      <c r="D28320"/>
      <c r="E28320" s="148"/>
      <c r="F28320" s="148"/>
      <c r="G28320" s="149"/>
      <c r="H28320" s="148"/>
      <c r="I28320"/>
    </row>
    <row r="28321" spans="1:9" x14ac:dyDescent="0.25">
      <c r="A28321"/>
      <c r="B28321"/>
      <c r="C28321"/>
      <c r="D28321"/>
      <c r="E28321" s="148"/>
      <c r="F28321" s="148"/>
      <c r="G28321" s="149"/>
      <c r="H28321" s="148"/>
      <c r="I28321"/>
    </row>
    <row r="28322" spans="1:9" x14ac:dyDescent="0.25">
      <c r="A28322"/>
      <c r="B28322"/>
      <c r="C28322"/>
      <c r="D28322"/>
      <c r="E28322" s="148"/>
      <c r="F28322" s="148"/>
      <c r="G28322" s="149"/>
      <c r="H28322" s="148"/>
      <c r="I28322"/>
    </row>
    <row r="28323" spans="1:9" x14ac:dyDescent="0.25">
      <c r="A28323"/>
      <c r="B28323"/>
      <c r="C28323"/>
      <c r="D28323"/>
      <c r="E28323" s="148"/>
      <c r="F28323" s="148"/>
      <c r="G28323" s="149"/>
      <c r="H28323" s="148"/>
      <c r="I28323"/>
    </row>
    <row r="28324" spans="1:9" x14ac:dyDescent="0.25">
      <c r="A28324"/>
      <c r="B28324"/>
      <c r="C28324"/>
      <c r="D28324"/>
      <c r="E28324" s="148"/>
      <c r="F28324" s="148"/>
      <c r="G28324" s="149"/>
      <c r="H28324" s="148"/>
      <c r="I28324"/>
    </row>
    <row r="28325" spans="1:9" x14ac:dyDescent="0.25">
      <c r="A28325"/>
      <c r="B28325"/>
      <c r="C28325"/>
      <c r="D28325"/>
      <c r="E28325" s="148"/>
      <c r="F28325" s="148"/>
      <c r="G28325" s="149"/>
      <c r="H28325" s="148"/>
      <c r="I28325"/>
    </row>
    <row r="28326" spans="1:9" x14ac:dyDescent="0.25">
      <c r="A28326"/>
      <c r="B28326"/>
      <c r="C28326"/>
      <c r="D28326"/>
      <c r="E28326" s="148"/>
      <c r="F28326" s="148"/>
      <c r="G28326" s="149"/>
      <c r="H28326" s="148"/>
      <c r="I28326"/>
    </row>
    <row r="28327" spans="1:9" x14ac:dyDescent="0.25">
      <c r="A28327"/>
      <c r="B28327"/>
      <c r="C28327"/>
      <c r="D28327"/>
      <c r="E28327" s="148"/>
      <c r="F28327" s="148"/>
      <c r="G28327" s="149"/>
      <c r="H28327" s="148"/>
      <c r="I28327"/>
    </row>
    <row r="28328" spans="1:9" x14ac:dyDescent="0.25">
      <c r="A28328"/>
      <c r="B28328"/>
      <c r="C28328"/>
      <c r="D28328"/>
      <c r="E28328" s="148"/>
      <c r="F28328" s="148"/>
      <c r="G28328" s="149"/>
      <c r="H28328" s="148"/>
      <c r="I28328"/>
    </row>
    <row r="28329" spans="1:9" x14ac:dyDescent="0.25">
      <c r="A28329"/>
      <c r="B28329"/>
      <c r="C28329"/>
      <c r="D28329"/>
      <c r="E28329" s="148"/>
      <c r="F28329" s="148"/>
      <c r="G28329" s="149"/>
      <c r="H28329" s="148"/>
      <c r="I28329"/>
    </row>
    <row r="28330" spans="1:9" x14ac:dyDescent="0.25">
      <c r="A28330"/>
      <c r="B28330"/>
      <c r="C28330"/>
      <c r="D28330"/>
      <c r="E28330" s="148"/>
      <c r="F28330" s="148"/>
      <c r="G28330" s="149"/>
      <c r="H28330" s="148"/>
      <c r="I28330"/>
    </row>
    <row r="28331" spans="1:9" x14ac:dyDescent="0.25">
      <c r="A28331"/>
      <c r="B28331"/>
      <c r="C28331"/>
      <c r="D28331"/>
      <c r="E28331" s="148"/>
      <c r="F28331" s="148"/>
      <c r="G28331" s="149"/>
      <c r="H28331" s="148"/>
      <c r="I28331"/>
    </row>
    <row r="28332" spans="1:9" x14ac:dyDescent="0.25">
      <c r="A28332"/>
      <c r="B28332"/>
      <c r="C28332"/>
      <c r="D28332"/>
      <c r="E28332" s="148"/>
      <c r="F28332" s="148"/>
      <c r="G28332" s="149"/>
      <c r="H28332" s="148"/>
      <c r="I28332"/>
    </row>
    <row r="28333" spans="1:9" x14ac:dyDescent="0.25">
      <c r="A28333"/>
      <c r="B28333"/>
      <c r="C28333"/>
      <c r="D28333"/>
      <c r="E28333" s="148"/>
      <c r="F28333" s="148"/>
      <c r="G28333" s="149"/>
      <c r="H28333" s="148"/>
      <c r="I28333"/>
    </row>
    <row r="28334" spans="1:9" x14ac:dyDescent="0.25">
      <c r="A28334"/>
      <c r="B28334"/>
      <c r="C28334"/>
      <c r="D28334"/>
      <c r="E28334" s="148"/>
      <c r="F28334" s="148"/>
      <c r="G28334" s="149"/>
      <c r="H28334" s="148"/>
      <c r="I28334"/>
    </row>
    <row r="28335" spans="1:9" x14ac:dyDescent="0.25">
      <c r="A28335"/>
      <c r="B28335"/>
      <c r="C28335"/>
      <c r="D28335"/>
      <c r="E28335" s="148"/>
      <c r="F28335" s="148"/>
      <c r="G28335" s="149"/>
      <c r="H28335" s="148"/>
      <c r="I28335"/>
    </row>
    <row r="28336" spans="1:9" x14ac:dyDescent="0.25">
      <c r="A28336"/>
      <c r="B28336"/>
      <c r="C28336"/>
      <c r="D28336"/>
      <c r="E28336" s="148"/>
      <c r="F28336" s="148"/>
      <c r="G28336" s="149"/>
      <c r="H28336" s="148"/>
      <c r="I28336"/>
    </row>
    <row r="28337" spans="1:9" x14ac:dyDescent="0.25">
      <c r="A28337"/>
      <c r="B28337"/>
      <c r="C28337"/>
      <c r="D28337"/>
      <c r="E28337" s="148"/>
      <c r="F28337" s="148"/>
      <c r="G28337" s="149"/>
      <c r="H28337" s="148"/>
      <c r="I28337"/>
    </row>
    <row r="28338" spans="1:9" x14ac:dyDescent="0.25">
      <c r="A28338"/>
      <c r="B28338"/>
      <c r="C28338"/>
      <c r="D28338"/>
      <c r="E28338" s="148"/>
      <c r="F28338" s="148"/>
      <c r="G28338" s="149"/>
      <c r="H28338" s="148"/>
      <c r="I28338"/>
    </row>
    <row r="28339" spans="1:9" x14ac:dyDescent="0.25">
      <c r="A28339"/>
      <c r="B28339"/>
      <c r="C28339"/>
      <c r="D28339"/>
      <c r="E28339" s="148"/>
      <c r="F28339" s="148"/>
      <c r="G28339" s="149"/>
      <c r="H28339" s="148"/>
      <c r="I28339"/>
    </row>
    <row r="28340" spans="1:9" x14ac:dyDescent="0.25">
      <c r="A28340"/>
      <c r="B28340"/>
      <c r="C28340"/>
      <c r="D28340"/>
      <c r="E28340" s="148"/>
      <c r="F28340" s="148"/>
      <c r="G28340" s="149"/>
      <c r="H28340" s="148"/>
      <c r="I28340"/>
    </row>
    <row r="28341" spans="1:9" x14ac:dyDescent="0.25">
      <c r="A28341"/>
      <c r="B28341"/>
      <c r="C28341"/>
      <c r="D28341"/>
      <c r="E28341" s="148"/>
      <c r="F28341" s="148"/>
      <c r="G28341" s="149"/>
      <c r="H28341" s="148"/>
      <c r="I28341"/>
    </row>
    <row r="28342" spans="1:9" x14ac:dyDescent="0.25">
      <c r="A28342"/>
      <c r="B28342"/>
      <c r="C28342"/>
      <c r="D28342"/>
      <c r="E28342" s="148"/>
      <c r="F28342" s="148"/>
      <c r="G28342" s="149"/>
      <c r="H28342" s="148"/>
      <c r="I28342"/>
    </row>
    <row r="28343" spans="1:9" x14ac:dyDescent="0.25">
      <c r="A28343"/>
      <c r="B28343"/>
      <c r="C28343"/>
      <c r="D28343"/>
      <c r="E28343" s="148"/>
      <c r="F28343" s="148"/>
      <c r="G28343" s="149"/>
      <c r="H28343" s="148"/>
      <c r="I28343"/>
    </row>
    <row r="28344" spans="1:9" x14ac:dyDescent="0.25">
      <c r="A28344"/>
      <c r="B28344"/>
      <c r="C28344"/>
      <c r="D28344"/>
      <c r="E28344" s="148"/>
      <c r="F28344" s="148"/>
      <c r="G28344" s="149"/>
      <c r="H28344" s="148"/>
      <c r="I28344"/>
    </row>
    <row r="28345" spans="1:9" x14ac:dyDescent="0.25">
      <c r="A28345"/>
      <c r="B28345"/>
      <c r="C28345"/>
      <c r="D28345"/>
      <c r="E28345" s="148"/>
      <c r="F28345" s="148"/>
      <c r="G28345" s="149"/>
      <c r="H28345" s="148"/>
      <c r="I28345"/>
    </row>
    <row r="28346" spans="1:9" x14ac:dyDescent="0.25">
      <c r="A28346"/>
      <c r="B28346"/>
      <c r="C28346"/>
      <c r="D28346"/>
      <c r="E28346" s="148"/>
      <c r="F28346" s="148"/>
      <c r="G28346" s="149"/>
      <c r="H28346" s="148"/>
      <c r="I28346"/>
    </row>
    <row r="28347" spans="1:9" x14ac:dyDescent="0.25">
      <c r="A28347"/>
      <c r="B28347"/>
      <c r="C28347"/>
      <c r="D28347"/>
      <c r="E28347" s="148"/>
      <c r="F28347" s="148"/>
      <c r="G28347" s="149"/>
      <c r="H28347" s="148"/>
      <c r="I28347"/>
    </row>
    <row r="28348" spans="1:9" x14ac:dyDescent="0.25">
      <c r="A28348"/>
      <c r="B28348"/>
      <c r="C28348"/>
      <c r="D28348"/>
      <c r="E28348" s="148"/>
      <c r="F28348" s="148"/>
      <c r="G28348" s="149"/>
      <c r="H28348" s="148"/>
      <c r="I28348"/>
    </row>
    <row r="28349" spans="1:9" x14ac:dyDescent="0.25">
      <c r="A28349"/>
      <c r="B28349"/>
      <c r="C28349"/>
      <c r="D28349"/>
      <c r="E28349" s="148"/>
      <c r="F28349" s="148"/>
      <c r="G28349" s="149"/>
      <c r="H28349" s="148"/>
      <c r="I28349"/>
    </row>
    <row r="28350" spans="1:9" x14ac:dyDescent="0.25">
      <c r="A28350"/>
      <c r="B28350"/>
      <c r="C28350"/>
      <c r="D28350"/>
      <c r="E28350" s="148"/>
      <c r="F28350" s="148"/>
      <c r="G28350" s="149"/>
      <c r="H28350" s="148"/>
      <c r="I28350"/>
    </row>
    <row r="28351" spans="1:9" x14ac:dyDescent="0.25">
      <c r="A28351"/>
      <c r="B28351"/>
      <c r="C28351"/>
      <c r="D28351"/>
      <c r="E28351" s="148"/>
      <c r="F28351" s="148"/>
      <c r="G28351" s="149"/>
      <c r="H28351" s="148"/>
      <c r="I28351"/>
    </row>
    <row r="28352" spans="1:9" x14ac:dyDescent="0.25">
      <c r="A28352"/>
      <c r="B28352"/>
      <c r="C28352"/>
      <c r="D28352"/>
      <c r="E28352" s="148"/>
      <c r="F28352" s="148"/>
      <c r="G28352" s="149"/>
      <c r="H28352" s="148"/>
      <c r="I28352"/>
    </row>
    <row r="28353" spans="1:9" x14ac:dyDescent="0.25">
      <c r="A28353"/>
      <c r="B28353"/>
      <c r="C28353"/>
      <c r="D28353"/>
      <c r="E28353" s="148"/>
      <c r="F28353" s="148"/>
      <c r="G28353" s="149"/>
      <c r="H28353" s="148"/>
      <c r="I28353"/>
    </row>
    <row r="28354" spans="1:9" x14ac:dyDescent="0.25">
      <c r="A28354"/>
      <c r="B28354"/>
      <c r="C28354"/>
      <c r="D28354"/>
      <c r="E28354" s="148"/>
      <c r="F28354" s="148"/>
      <c r="G28354" s="149"/>
      <c r="H28354" s="148"/>
      <c r="I28354"/>
    </row>
    <row r="28355" spans="1:9" x14ac:dyDescent="0.25">
      <c r="A28355"/>
      <c r="B28355"/>
      <c r="C28355"/>
      <c r="D28355"/>
      <c r="E28355" s="148"/>
      <c r="F28355" s="148"/>
      <c r="G28355" s="149"/>
      <c r="H28355" s="148"/>
      <c r="I28355"/>
    </row>
    <row r="28356" spans="1:9" x14ac:dyDescent="0.25">
      <c r="A28356"/>
      <c r="B28356"/>
      <c r="C28356"/>
      <c r="D28356"/>
      <c r="E28356" s="148"/>
      <c r="F28356" s="148"/>
      <c r="G28356" s="149"/>
      <c r="H28356" s="148"/>
      <c r="I28356"/>
    </row>
    <row r="28357" spans="1:9" x14ac:dyDescent="0.25">
      <c r="A28357"/>
      <c r="B28357"/>
      <c r="C28357"/>
      <c r="D28357"/>
      <c r="E28357" s="148"/>
      <c r="F28357" s="148"/>
      <c r="G28357" s="149"/>
      <c r="H28357" s="148"/>
      <c r="I28357"/>
    </row>
    <row r="28358" spans="1:9" x14ac:dyDescent="0.25">
      <c r="A28358"/>
      <c r="B28358"/>
      <c r="C28358"/>
      <c r="D28358"/>
      <c r="E28358" s="148"/>
      <c r="F28358" s="148"/>
      <c r="G28358" s="149"/>
      <c r="H28358" s="148"/>
      <c r="I28358"/>
    </row>
    <row r="28359" spans="1:9" x14ac:dyDescent="0.25">
      <c r="A28359"/>
      <c r="B28359"/>
      <c r="C28359"/>
      <c r="D28359"/>
      <c r="E28359" s="148"/>
      <c r="F28359" s="148"/>
      <c r="G28359" s="149"/>
      <c r="H28359" s="148"/>
      <c r="I28359"/>
    </row>
    <row r="28360" spans="1:9" x14ac:dyDescent="0.25">
      <c r="A28360"/>
      <c r="B28360"/>
      <c r="C28360"/>
      <c r="D28360"/>
      <c r="E28360" s="148"/>
      <c r="F28360" s="148"/>
      <c r="G28360" s="149"/>
      <c r="H28360" s="148"/>
      <c r="I28360"/>
    </row>
    <row r="28361" spans="1:9" x14ac:dyDescent="0.25">
      <c r="A28361"/>
      <c r="B28361"/>
      <c r="C28361"/>
      <c r="D28361"/>
      <c r="E28361" s="148"/>
      <c r="F28361" s="148"/>
      <c r="G28361" s="149"/>
      <c r="H28361" s="148"/>
      <c r="I28361"/>
    </row>
    <row r="28362" spans="1:9" x14ac:dyDescent="0.25">
      <c r="A28362"/>
      <c r="B28362"/>
      <c r="C28362"/>
      <c r="D28362"/>
      <c r="E28362" s="148"/>
      <c r="F28362" s="148"/>
      <c r="G28362" s="149"/>
      <c r="H28362" s="148"/>
      <c r="I28362"/>
    </row>
    <row r="28363" spans="1:9" x14ac:dyDescent="0.25">
      <c r="A28363"/>
      <c r="B28363"/>
      <c r="C28363"/>
      <c r="D28363"/>
      <c r="E28363" s="148"/>
      <c r="F28363" s="148"/>
      <c r="G28363" s="149"/>
      <c r="H28363" s="148"/>
      <c r="I28363"/>
    </row>
    <row r="28364" spans="1:9" x14ac:dyDescent="0.25">
      <c r="A28364"/>
      <c r="B28364"/>
      <c r="C28364"/>
      <c r="D28364"/>
      <c r="E28364" s="148"/>
      <c r="F28364" s="148"/>
      <c r="G28364" s="149"/>
      <c r="H28364" s="148"/>
      <c r="I28364"/>
    </row>
    <row r="28365" spans="1:9" x14ac:dyDescent="0.25">
      <c r="A28365"/>
      <c r="B28365"/>
      <c r="C28365"/>
      <c r="D28365"/>
      <c r="E28365" s="148"/>
      <c r="F28365" s="148"/>
      <c r="G28365" s="149"/>
      <c r="H28365" s="148"/>
      <c r="I28365"/>
    </row>
    <row r="28366" spans="1:9" x14ac:dyDescent="0.25">
      <c r="A28366"/>
      <c r="B28366"/>
      <c r="C28366"/>
      <c r="D28366"/>
      <c r="E28366" s="148"/>
      <c r="F28366" s="148"/>
      <c r="G28366" s="149"/>
      <c r="H28366" s="148"/>
      <c r="I28366"/>
    </row>
    <row r="28367" spans="1:9" x14ac:dyDescent="0.25">
      <c r="A28367"/>
      <c r="B28367"/>
      <c r="C28367"/>
      <c r="D28367"/>
      <c r="E28367" s="148"/>
      <c r="F28367" s="148"/>
      <c r="G28367" s="149"/>
      <c r="H28367" s="148"/>
      <c r="I28367"/>
    </row>
    <row r="28368" spans="1:9" x14ac:dyDescent="0.25">
      <c r="A28368"/>
      <c r="B28368"/>
      <c r="C28368"/>
      <c r="D28368"/>
      <c r="E28368" s="148"/>
      <c r="F28368" s="148"/>
      <c r="G28368" s="149"/>
      <c r="H28368" s="148"/>
      <c r="I28368"/>
    </row>
    <row r="28369" spans="1:9" x14ac:dyDescent="0.25">
      <c r="A28369"/>
      <c r="B28369"/>
      <c r="C28369"/>
      <c r="D28369"/>
      <c r="E28369" s="148"/>
      <c r="F28369" s="148"/>
      <c r="G28369" s="149"/>
      <c r="H28369" s="148"/>
      <c r="I28369"/>
    </row>
    <row r="28370" spans="1:9" x14ac:dyDescent="0.25">
      <c r="A28370"/>
      <c r="B28370"/>
      <c r="C28370"/>
      <c r="D28370"/>
      <c r="E28370" s="148"/>
      <c r="F28370" s="148"/>
      <c r="G28370" s="149"/>
      <c r="H28370" s="148"/>
      <c r="I28370"/>
    </row>
    <row r="28371" spans="1:9" x14ac:dyDescent="0.25">
      <c r="A28371"/>
      <c r="B28371"/>
      <c r="C28371"/>
      <c r="D28371"/>
      <c r="E28371" s="148"/>
      <c r="F28371" s="148"/>
      <c r="G28371" s="149"/>
      <c r="H28371" s="148"/>
      <c r="I28371"/>
    </row>
    <row r="28372" spans="1:9" x14ac:dyDescent="0.25">
      <c r="A28372"/>
      <c r="B28372"/>
      <c r="C28372"/>
      <c r="D28372"/>
      <c r="E28372" s="148"/>
      <c r="F28372" s="148"/>
      <c r="G28372" s="149"/>
      <c r="H28372" s="148"/>
      <c r="I28372"/>
    </row>
    <row r="28373" spans="1:9" x14ac:dyDescent="0.25">
      <c r="A28373"/>
      <c r="B28373"/>
      <c r="C28373"/>
      <c r="D28373"/>
      <c r="E28373" s="148"/>
      <c r="F28373" s="148"/>
      <c r="G28373" s="149"/>
      <c r="H28373" s="148"/>
      <c r="I28373"/>
    </row>
    <row r="28374" spans="1:9" x14ac:dyDescent="0.25">
      <c r="A28374"/>
      <c r="B28374"/>
      <c r="C28374"/>
      <c r="D28374"/>
      <c r="E28374" s="148"/>
      <c r="F28374" s="148"/>
      <c r="G28374" s="149"/>
      <c r="H28374" s="148"/>
      <c r="I28374"/>
    </row>
    <row r="28375" spans="1:9" x14ac:dyDescent="0.25">
      <c r="A28375"/>
      <c r="B28375"/>
      <c r="C28375"/>
      <c r="D28375"/>
      <c r="E28375" s="148"/>
      <c r="F28375" s="148"/>
      <c r="G28375" s="149"/>
      <c r="H28375" s="148"/>
      <c r="I28375"/>
    </row>
    <row r="28376" spans="1:9" x14ac:dyDescent="0.25">
      <c r="A28376"/>
      <c r="B28376"/>
      <c r="C28376"/>
      <c r="D28376"/>
      <c r="E28376" s="148"/>
      <c r="F28376" s="148"/>
      <c r="G28376" s="149"/>
      <c r="H28376" s="148"/>
      <c r="I28376"/>
    </row>
    <row r="28377" spans="1:9" x14ac:dyDescent="0.25">
      <c r="A28377"/>
      <c r="B28377"/>
      <c r="C28377"/>
      <c r="D28377"/>
      <c r="E28377" s="148"/>
      <c r="F28377" s="148"/>
      <c r="G28377" s="149"/>
      <c r="H28377" s="148"/>
      <c r="I28377"/>
    </row>
    <row r="28378" spans="1:9" x14ac:dyDescent="0.25">
      <c r="A28378"/>
      <c r="B28378"/>
      <c r="C28378"/>
      <c r="D28378"/>
      <c r="E28378" s="148"/>
      <c r="F28378" s="148"/>
      <c r="G28378" s="149"/>
      <c r="H28378" s="148"/>
      <c r="I28378"/>
    </row>
    <row r="28379" spans="1:9" x14ac:dyDescent="0.25">
      <c r="A28379"/>
      <c r="B28379"/>
      <c r="C28379"/>
      <c r="D28379"/>
      <c r="E28379" s="148"/>
      <c r="F28379" s="148"/>
      <c r="G28379" s="149"/>
      <c r="H28379" s="148"/>
      <c r="I28379"/>
    </row>
    <row r="28380" spans="1:9" x14ac:dyDescent="0.25">
      <c r="A28380"/>
      <c r="B28380"/>
      <c r="C28380"/>
      <c r="D28380"/>
      <c r="E28380" s="148"/>
      <c r="F28380" s="148"/>
      <c r="G28380" s="149"/>
      <c r="H28380" s="148"/>
      <c r="I28380"/>
    </row>
    <row r="28381" spans="1:9" x14ac:dyDescent="0.25">
      <c r="A28381"/>
      <c r="B28381"/>
      <c r="C28381"/>
      <c r="D28381"/>
      <c r="E28381" s="148"/>
      <c r="F28381" s="148"/>
      <c r="G28381" s="149"/>
      <c r="H28381" s="148"/>
      <c r="I28381"/>
    </row>
    <row r="28382" spans="1:9" x14ac:dyDescent="0.25">
      <c r="A28382"/>
      <c r="B28382"/>
      <c r="C28382"/>
      <c r="D28382"/>
      <c r="E28382" s="148"/>
      <c r="F28382" s="148"/>
      <c r="G28382" s="149"/>
      <c r="H28382" s="148"/>
      <c r="I28382"/>
    </row>
    <row r="28383" spans="1:9" x14ac:dyDescent="0.25">
      <c r="A28383"/>
      <c r="B28383"/>
      <c r="C28383"/>
      <c r="D28383"/>
      <c r="E28383" s="148"/>
      <c r="F28383" s="148"/>
      <c r="G28383" s="149"/>
      <c r="H28383" s="148"/>
      <c r="I28383"/>
    </row>
    <row r="28384" spans="1:9" x14ac:dyDescent="0.25">
      <c r="A28384"/>
      <c r="B28384"/>
      <c r="C28384"/>
      <c r="D28384"/>
      <c r="E28384" s="148"/>
      <c r="F28384" s="148"/>
      <c r="G28384" s="149"/>
      <c r="H28384" s="148"/>
      <c r="I28384"/>
    </row>
    <row r="28385" spans="1:9" x14ac:dyDescent="0.25">
      <c r="A28385"/>
      <c r="B28385"/>
      <c r="C28385"/>
      <c r="D28385"/>
      <c r="E28385" s="148"/>
      <c r="F28385" s="148"/>
      <c r="G28385" s="149"/>
      <c r="H28385" s="148"/>
      <c r="I28385"/>
    </row>
    <row r="28386" spans="1:9" x14ac:dyDescent="0.25">
      <c r="A28386"/>
      <c r="B28386"/>
      <c r="C28386"/>
      <c r="D28386"/>
      <c r="E28386" s="148"/>
      <c r="F28386" s="148"/>
      <c r="G28386" s="149"/>
      <c r="H28386" s="148"/>
      <c r="I28386"/>
    </row>
    <row r="28387" spans="1:9" x14ac:dyDescent="0.25">
      <c r="A28387"/>
      <c r="B28387"/>
      <c r="C28387"/>
      <c r="D28387"/>
      <c r="E28387" s="148"/>
      <c r="F28387" s="148"/>
      <c r="G28387" s="149"/>
      <c r="H28387" s="148"/>
      <c r="I28387"/>
    </row>
    <row r="28388" spans="1:9" x14ac:dyDescent="0.25">
      <c r="A28388"/>
      <c r="B28388"/>
      <c r="C28388"/>
      <c r="D28388"/>
      <c r="E28388" s="148"/>
      <c r="F28388" s="148"/>
      <c r="G28388" s="149"/>
      <c r="H28388" s="148"/>
      <c r="I28388"/>
    </row>
    <row r="28389" spans="1:9" x14ac:dyDescent="0.25">
      <c r="A28389"/>
      <c r="B28389"/>
      <c r="C28389"/>
      <c r="D28389"/>
      <c r="E28389" s="148"/>
      <c r="F28389" s="148"/>
      <c r="G28389" s="149"/>
      <c r="H28389" s="148"/>
      <c r="I28389"/>
    </row>
    <row r="28390" spans="1:9" x14ac:dyDescent="0.25">
      <c r="A28390"/>
      <c r="B28390"/>
      <c r="C28390"/>
      <c r="D28390"/>
      <c r="E28390" s="148"/>
      <c r="F28390" s="148"/>
      <c r="G28390" s="149"/>
      <c r="H28390" s="148"/>
      <c r="I28390"/>
    </row>
    <row r="28391" spans="1:9" x14ac:dyDescent="0.25">
      <c r="A28391"/>
      <c r="B28391"/>
      <c r="C28391"/>
      <c r="D28391"/>
      <c r="E28391" s="148"/>
      <c r="F28391" s="148"/>
      <c r="G28391" s="149"/>
      <c r="H28391" s="148"/>
      <c r="I28391"/>
    </row>
    <row r="28392" spans="1:9" x14ac:dyDescent="0.25">
      <c r="A28392"/>
      <c r="B28392"/>
      <c r="C28392"/>
      <c r="D28392"/>
      <c r="E28392" s="148"/>
      <c r="F28392" s="148"/>
      <c r="G28392" s="149"/>
      <c r="H28392" s="148"/>
      <c r="I28392"/>
    </row>
    <row r="28393" spans="1:9" x14ac:dyDescent="0.25">
      <c r="A28393"/>
      <c r="B28393"/>
      <c r="C28393"/>
      <c r="D28393"/>
      <c r="E28393" s="148"/>
      <c r="F28393" s="148"/>
      <c r="G28393" s="149"/>
      <c r="H28393" s="148"/>
      <c r="I28393"/>
    </row>
    <row r="28394" spans="1:9" x14ac:dyDescent="0.25">
      <c r="A28394"/>
      <c r="B28394"/>
      <c r="C28394"/>
      <c r="D28394"/>
      <c r="E28394" s="148"/>
      <c r="F28394" s="148"/>
      <c r="G28394" s="149"/>
      <c r="H28394" s="148"/>
      <c r="I28394"/>
    </row>
    <row r="28395" spans="1:9" x14ac:dyDescent="0.25">
      <c r="A28395"/>
      <c r="B28395"/>
      <c r="C28395"/>
      <c r="D28395"/>
      <c r="E28395" s="148"/>
      <c r="F28395" s="148"/>
      <c r="G28395" s="149"/>
      <c r="H28395" s="148"/>
      <c r="I28395"/>
    </row>
    <row r="28396" spans="1:9" x14ac:dyDescent="0.25">
      <c r="A28396"/>
      <c r="B28396"/>
      <c r="C28396"/>
      <c r="D28396"/>
      <c r="E28396" s="148"/>
      <c r="F28396" s="148"/>
      <c r="G28396" s="149"/>
      <c r="H28396" s="148"/>
      <c r="I28396"/>
    </row>
    <row r="28397" spans="1:9" x14ac:dyDescent="0.25">
      <c r="A28397"/>
      <c r="B28397"/>
      <c r="C28397"/>
      <c r="D28397"/>
      <c r="E28397" s="148"/>
      <c r="F28397" s="148"/>
      <c r="G28397" s="149"/>
      <c r="H28397" s="148"/>
      <c r="I28397"/>
    </row>
    <row r="28398" spans="1:9" x14ac:dyDescent="0.25">
      <c r="A28398"/>
      <c r="B28398"/>
      <c r="C28398"/>
      <c r="D28398"/>
      <c r="E28398" s="148"/>
      <c r="F28398" s="148"/>
      <c r="G28398" s="149"/>
      <c r="H28398" s="148"/>
      <c r="I28398"/>
    </row>
    <row r="28399" spans="1:9" x14ac:dyDescent="0.25">
      <c r="A28399"/>
      <c r="B28399"/>
      <c r="C28399"/>
      <c r="D28399"/>
      <c r="E28399" s="148"/>
      <c r="F28399" s="148"/>
      <c r="G28399" s="149"/>
      <c r="H28399" s="148"/>
      <c r="I28399"/>
    </row>
    <row r="28400" spans="1:9" x14ac:dyDescent="0.25">
      <c r="A28400"/>
      <c r="B28400"/>
      <c r="C28400"/>
      <c r="D28400"/>
      <c r="E28400" s="148"/>
      <c r="F28400" s="148"/>
      <c r="G28400" s="149"/>
      <c r="H28400" s="148"/>
      <c r="I28400"/>
    </row>
    <row r="28401" spans="1:9" x14ac:dyDescent="0.25">
      <c r="A28401"/>
      <c r="B28401"/>
      <c r="C28401"/>
      <c r="D28401"/>
      <c r="E28401" s="148"/>
      <c r="F28401" s="148"/>
      <c r="G28401" s="149"/>
      <c r="H28401" s="148"/>
      <c r="I28401"/>
    </row>
    <row r="28402" spans="1:9" x14ac:dyDescent="0.25">
      <c r="A28402"/>
      <c r="B28402"/>
      <c r="C28402"/>
      <c r="D28402"/>
      <c r="E28402" s="148"/>
      <c r="F28402" s="148"/>
      <c r="G28402" s="149"/>
      <c r="H28402" s="148"/>
      <c r="I28402"/>
    </row>
    <row r="28403" spans="1:9" x14ac:dyDescent="0.25">
      <c r="A28403"/>
      <c r="B28403"/>
      <c r="C28403"/>
      <c r="D28403"/>
      <c r="E28403" s="148"/>
      <c r="F28403" s="148"/>
      <c r="G28403" s="149"/>
      <c r="H28403" s="148"/>
      <c r="I28403"/>
    </row>
    <row r="28404" spans="1:9" x14ac:dyDescent="0.25">
      <c r="A28404"/>
      <c r="B28404"/>
      <c r="C28404"/>
      <c r="D28404"/>
      <c r="E28404" s="148"/>
      <c r="F28404" s="148"/>
      <c r="G28404" s="149"/>
      <c r="H28404" s="148"/>
      <c r="I28404"/>
    </row>
    <row r="28405" spans="1:9" x14ac:dyDescent="0.25">
      <c r="A28405"/>
      <c r="B28405"/>
      <c r="C28405"/>
      <c r="D28405"/>
      <c r="E28405" s="148"/>
      <c r="F28405" s="148"/>
      <c r="G28405" s="149"/>
      <c r="H28405" s="148"/>
      <c r="I28405"/>
    </row>
    <row r="28406" spans="1:9" x14ac:dyDescent="0.25">
      <c r="A28406"/>
      <c r="B28406"/>
      <c r="C28406"/>
      <c r="D28406"/>
      <c r="E28406" s="148"/>
      <c r="F28406" s="148"/>
      <c r="G28406" s="149"/>
      <c r="H28406" s="148"/>
      <c r="I28406"/>
    </row>
    <row r="28407" spans="1:9" x14ac:dyDescent="0.25">
      <c r="A28407"/>
      <c r="B28407"/>
      <c r="C28407"/>
      <c r="D28407"/>
      <c r="E28407" s="148"/>
      <c r="F28407" s="148"/>
      <c r="G28407" s="149"/>
      <c r="H28407" s="148"/>
      <c r="I28407"/>
    </row>
    <row r="28408" spans="1:9" x14ac:dyDescent="0.25">
      <c r="A28408"/>
      <c r="B28408"/>
      <c r="C28408"/>
      <c r="D28408"/>
      <c r="E28408" s="148"/>
      <c r="F28408" s="148"/>
      <c r="G28408" s="149"/>
      <c r="H28408" s="148"/>
      <c r="I28408"/>
    </row>
    <row r="28409" spans="1:9" x14ac:dyDescent="0.25">
      <c r="A28409"/>
      <c r="B28409"/>
      <c r="C28409"/>
      <c r="D28409"/>
      <c r="E28409" s="148"/>
      <c r="F28409" s="148"/>
      <c r="G28409" s="149"/>
      <c r="H28409" s="148"/>
      <c r="I28409"/>
    </row>
    <row r="28410" spans="1:9" x14ac:dyDescent="0.25">
      <c r="A28410"/>
      <c r="B28410"/>
      <c r="C28410"/>
      <c r="D28410"/>
      <c r="E28410" s="148"/>
      <c r="F28410" s="148"/>
      <c r="G28410" s="149"/>
      <c r="H28410" s="148"/>
      <c r="I28410"/>
    </row>
    <row r="28411" spans="1:9" x14ac:dyDescent="0.25">
      <c r="A28411"/>
      <c r="B28411"/>
      <c r="C28411"/>
      <c r="D28411"/>
      <c r="E28411" s="148"/>
      <c r="F28411" s="148"/>
      <c r="G28411" s="149"/>
      <c r="H28411" s="148"/>
      <c r="I28411"/>
    </row>
    <row r="28412" spans="1:9" x14ac:dyDescent="0.25">
      <c r="A28412"/>
      <c r="B28412"/>
      <c r="C28412"/>
      <c r="D28412"/>
      <c r="E28412" s="148"/>
      <c r="F28412" s="148"/>
      <c r="G28412" s="149"/>
      <c r="H28412" s="148"/>
      <c r="I28412"/>
    </row>
    <row r="28413" spans="1:9" x14ac:dyDescent="0.25">
      <c r="A28413"/>
      <c r="B28413"/>
      <c r="C28413"/>
      <c r="D28413"/>
      <c r="E28413" s="148"/>
      <c r="F28413" s="148"/>
      <c r="G28413" s="149"/>
      <c r="H28413" s="148"/>
      <c r="I28413"/>
    </row>
    <row r="28414" spans="1:9" x14ac:dyDescent="0.25">
      <c r="A28414"/>
      <c r="B28414"/>
      <c r="C28414"/>
      <c r="D28414"/>
      <c r="E28414" s="148"/>
      <c r="F28414" s="148"/>
      <c r="G28414" s="149"/>
      <c r="H28414" s="148"/>
      <c r="I28414"/>
    </row>
    <row r="28415" spans="1:9" x14ac:dyDescent="0.25">
      <c r="A28415"/>
      <c r="B28415"/>
      <c r="C28415"/>
      <c r="D28415"/>
      <c r="E28415" s="148"/>
      <c r="F28415" s="148"/>
      <c r="G28415" s="149"/>
      <c r="H28415" s="148"/>
      <c r="I28415"/>
    </row>
    <row r="28416" spans="1:9" x14ac:dyDescent="0.25">
      <c r="A28416"/>
      <c r="B28416"/>
      <c r="C28416"/>
      <c r="D28416"/>
      <c r="E28416" s="148"/>
      <c r="F28416" s="148"/>
      <c r="G28416" s="149"/>
      <c r="H28416" s="148"/>
      <c r="I28416"/>
    </row>
    <row r="28417" spans="1:9" x14ac:dyDescent="0.25">
      <c r="A28417"/>
      <c r="B28417"/>
      <c r="C28417"/>
      <c r="D28417"/>
      <c r="E28417" s="148"/>
      <c r="F28417" s="148"/>
      <c r="G28417" s="149"/>
      <c r="H28417" s="148"/>
      <c r="I28417"/>
    </row>
    <row r="28418" spans="1:9" x14ac:dyDescent="0.25">
      <c r="A28418"/>
      <c r="B28418"/>
      <c r="C28418"/>
      <c r="D28418"/>
      <c r="E28418" s="148"/>
      <c r="F28418" s="148"/>
      <c r="G28418" s="149"/>
      <c r="H28418" s="148"/>
      <c r="I28418"/>
    </row>
    <row r="28419" spans="1:9" x14ac:dyDescent="0.25">
      <c r="A28419"/>
      <c r="B28419"/>
      <c r="C28419"/>
      <c r="D28419"/>
      <c r="E28419" s="148"/>
      <c r="F28419" s="148"/>
      <c r="G28419" s="149"/>
      <c r="H28419" s="148"/>
      <c r="I28419"/>
    </row>
    <row r="28420" spans="1:9" x14ac:dyDescent="0.25">
      <c r="A28420"/>
      <c r="B28420"/>
      <c r="C28420"/>
      <c r="D28420"/>
      <c r="E28420" s="148"/>
      <c r="F28420" s="148"/>
      <c r="G28420" s="149"/>
      <c r="H28420" s="148"/>
      <c r="I28420"/>
    </row>
    <row r="28421" spans="1:9" x14ac:dyDescent="0.25">
      <c r="A28421"/>
      <c r="B28421"/>
      <c r="C28421"/>
      <c r="D28421"/>
      <c r="E28421" s="148"/>
      <c r="F28421" s="148"/>
      <c r="G28421" s="149"/>
      <c r="H28421" s="148"/>
      <c r="I28421"/>
    </row>
    <row r="28422" spans="1:9" x14ac:dyDescent="0.25">
      <c r="A28422"/>
      <c r="B28422"/>
      <c r="C28422"/>
      <c r="D28422"/>
      <c r="E28422" s="148"/>
      <c r="F28422" s="148"/>
      <c r="G28422" s="149"/>
      <c r="H28422" s="148"/>
      <c r="I28422"/>
    </row>
    <row r="28423" spans="1:9" x14ac:dyDescent="0.25">
      <c r="A28423"/>
      <c r="B28423"/>
      <c r="C28423"/>
      <c r="D28423"/>
      <c r="E28423" s="148"/>
      <c r="F28423" s="148"/>
      <c r="G28423" s="149"/>
      <c r="H28423" s="148"/>
      <c r="I28423"/>
    </row>
    <row r="28424" spans="1:9" x14ac:dyDescent="0.25">
      <c r="A28424"/>
      <c r="B28424"/>
      <c r="C28424"/>
      <c r="D28424"/>
      <c r="E28424" s="148"/>
      <c r="F28424" s="148"/>
      <c r="G28424" s="149"/>
      <c r="H28424" s="148"/>
      <c r="I28424"/>
    </row>
    <row r="28425" spans="1:9" x14ac:dyDescent="0.25">
      <c r="A28425"/>
      <c r="B28425"/>
      <c r="C28425"/>
      <c r="D28425"/>
      <c r="E28425" s="148"/>
      <c r="F28425" s="148"/>
      <c r="G28425" s="149"/>
      <c r="H28425" s="148"/>
      <c r="I28425"/>
    </row>
    <row r="28426" spans="1:9" x14ac:dyDescent="0.25">
      <c r="A28426"/>
      <c r="B28426"/>
      <c r="C28426"/>
      <c r="D28426"/>
      <c r="E28426" s="148"/>
      <c r="F28426" s="148"/>
      <c r="G28426" s="149"/>
      <c r="H28426" s="148"/>
      <c r="I28426"/>
    </row>
    <row r="28427" spans="1:9" x14ac:dyDescent="0.25">
      <c r="A28427"/>
      <c r="B28427"/>
      <c r="C28427"/>
      <c r="D28427"/>
      <c r="E28427" s="148"/>
      <c r="F28427" s="148"/>
      <c r="G28427" s="149"/>
      <c r="H28427" s="148"/>
      <c r="I28427"/>
    </row>
    <row r="28428" spans="1:9" x14ac:dyDescent="0.25">
      <c r="A28428"/>
      <c r="B28428"/>
      <c r="C28428"/>
      <c r="D28428"/>
      <c r="E28428" s="148"/>
      <c r="F28428" s="148"/>
      <c r="G28428" s="149"/>
      <c r="H28428" s="148"/>
      <c r="I28428"/>
    </row>
    <row r="28429" spans="1:9" x14ac:dyDescent="0.25">
      <c r="A28429"/>
      <c r="B28429"/>
      <c r="C28429"/>
      <c r="D28429"/>
      <c r="E28429" s="148"/>
      <c r="F28429" s="148"/>
      <c r="G28429" s="149"/>
      <c r="H28429" s="148"/>
      <c r="I28429"/>
    </row>
    <row r="28430" spans="1:9" x14ac:dyDescent="0.25">
      <c r="A28430"/>
      <c r="B28430"/>
      <c r="C28430"/>
      <c r="D28430"/>
      <c r="E28430" s="148"/>
      <c r="F28430" s="148"/>
      <c r="G28430" s="149"/>
      <c r="H28430" s="148"/>
      <c r="I28430"/>
    </row>
    <row r="28431" spans="1:9" x14ac:dyDescent="0.25">
      <c r="A28431"/>
      <c r="B28431"/>
      <c r="C28431"/>
      <c r="D28431"/>
      <c r="E28431" s="148"/>
      <c r="F28431" s="148"/>
      <c r="G28431" s="149"/>
      <c r="H28431" s="148"/>
      <c r="I28431"/>
    </row>
    <row r="28432" spans="1:9" x14ac:dyDescent="0.25">
      <c r="A28432"/>
      <c r="B28432"/>
      <c r="C28432"/>
      <c r="D28432"/>
      <c r="E28432" s="148"/>
      <c r="F28432" s="148"/>
      <c r="G28432" s="149"/>
      <c r="H28432" s="148"/>
      <c r="I28432"/>
    </row>
    <row r="28433" spans="1:9" x14ac:dyDescent="0.25">
      <c r="A28433"/>
      <c r="B28433"/>
      <c r="C28433"/>
      <c r="D28433"/>
      <c r="E28433" s="148"/>
      <c r="F28433" s="148"/>
      <c r="G28433" s="149"/>
      <c r="H28433" s="148"/>
      <c r="I28433"/>
    </row>
    <row r="28434" spans="1:9" x14ac:dyDescent="0.25">
      <c r="A28434"/>
      <c r="B28434"/>
      <c r="C28434"/>
      <c r="D28434"/>
      <c r="E28434" s="148"/>
      <c r="F28434" s="148"/>
      <c r="G28434" s="149"/>
      <c r="H28434" s="148"/>
      <c r="I28434"/>
    </row>
    <row r="28435" spans="1:9" x14ac:dyDescent="0.25">
      <c r="A28435"/>
      <c r="B28435"/>
      <c r="C28435"/>
      <c r="D28435"/>
      <c r="E28435" s="148"/>
      <c r="F28435" s="148"/>
      <c r="G28435" s="149"/>
      <c r="H28435" s="148"/>
      <c r="I28435"/>
    </row>
    <row r="28436" spans="1:9" x14ac:dyDescent="0.25">
      <c r="A28436"/>
      <c r="B28436"/>
      <c r="C28436"/>
      <c r="D28436"/>
      <c r="E28436" s="148"/>
      <c r="F28436" s="148"/>
      <c r="G28436" s="149"/>
      <c r="H28436" s="148"/>
      <c r="I28436"/>
    </row>
    <row r="28437" spans="1:9" x14ac:dyDescent="0.25">
      <c r="A28437"/>
      <c r="B28437"/>
      <c r="C28437"/>
      <c r="D28437"/>
      <c r="E28437" s="148"/>
      <c r="F28437" s="148"/>
      <c r="G28437" s="149"/>
      <c r="H28437" s="148"/>
      <c r="I28437"/>
    </row>
    <row r="28438" spans="1:9" x14ac:dyDescent="0.25">
      <c r="A28438"/>
      <c r="B28438"/>
      <c r="C28438"/>
      <c r="D28438"/>
      <c r="E28438" s="148"/>
      <c r="F28438" s="148"/>
      <c r="G28438" s="149"/>
      <c r="H28438" s="148"/>
      <c r="I28438"/>
    </row>
    <row r="28439" spans="1:9" x14ac:dyDescent="0.25">
      <c r="A28439"/>
      <c r="B28439"/>
      <c r="C28439"/>
      <c r="D28439"/>
      <c r="E28439" s="148"/>
      <c r="F28439" s="148"/>
      <c r="G28439" s="149"/>
      <c r="H28439" s="148"/>
      <c r="I28439"/>
    </row>
    <row r="28440" spans="1:9" x14ac:dyDescent="0.25">
      <c r="A28440"/>
      <c r="B28440"/>
      <c r="C28440"/>
      <c r="D28440"/>
      <c r="E28440" s="148"/>
      <c r="F28440" s="148"/>
      <c r="G28440" s="149"/>
      <c r="H28440" s="148"/>
      <c r="I28440"/>
    </row>
    <row r="28441" spans="1:9" x14ac:dyDescent="0.25">
      <c r="A28441"/>
      <c r="B28441"/>
      <c r="C28441"/>
      <c r="D28441"/>
      <c r="E28441" s="148"/>
      <c r="F28441" s="148"/>
      <c r="G28441" s="149"/>
      <c r="H28441" s="148"/>
      <c r="I28441"/>
    </row>
    <row r="28442" spans="1:9" x14ac:dyDescent="0.25">
      <c r="A28442"/>
      <c r="B28442"/>
      <c r="C28442"/>
      <c r="D28442"/>
      <c r="E28442" s="148"/>
      <c r="F28442" s="148"/>
      <c r="G28442" s="149"/>
      <c r="H28442" s="148"/>
      <c r="I28442"/>
    </row>
    <row r="28443" spans="1:9" x14ac:dyDescent="0.25">
      <c r="A28443"/>
      <c r="B28443"/>
      <c r="C28443"/>
      <c r="D28443"/>
      <c r="E28443" s="148"/>
      <c r="F28443" s="148"/>
      <c r="G28443" s="149"/>
      <c r="H28443" s="148"/>
      <c r="I28443"/>
    </row>
    <row r="28444" spans="1:9" x14ac:dyDescent="0.25">
      <c r="A28444"/>
      <c r="B28444"/>
      <c r="C28444"/>
      <c r="D28444"/>
      <c r="E28444" s="148"/>
      <c r="F28444" s="148"/>
      <c r="G28444" s="149"/>
      <c r="H28444" s="148"/>
      <c r="I28444"/>
    </row>
    <row r="28445" spans="1:9" x14ac:dyDescent="0.25">
      <c r="A28445"/>
      <c r="B28445"/>
      <c r="C28445"/>
      <c r="D28445"/>
      <c r="E28445" s="148"/>
      <c r="F28445" s="148"/>
      <c r="G28445" s="149"/>
      <c r="H28445" s="148"/>
      <c r="I28445"/>
    </row>
    <row r="28446" spans="1:9" x14ac:dyDescent="0.25">
      <c r="A28446"/>
      <c r="B28446"/>
      <c r="C28446"/>
      <c r="D28446"/>
      <c r="E28446" s="148"/>
      <c r="F28446" s="148"/>
      <c r="G28446" s="149"/>
      <c r="H28446" s="148"/>
      <c r="I28446"/>
    </row>
    <row r="28447" spans="1:9" x14ac:dyDescent="0.25">
      <c r="A28447"/>
      <c r="B28447"/>
      <c r="C28447"/>
      <c r="D28447"/>
      <c r="E28447" s="148"/>
      <c r="F28447" s="148"/>
      <c r="G28447" s="149"/>
      <c r="H28447" s="148"/>
      <c r="I28447"/>
    </row>
    <row r="28448" spans="1:9" x14ac:dyDescent="0.25">
      <c r="A28448"/>
      <c r="B28448"/>
      <c r="C28448"/>
      <c r="D28448"/>
      <c r="E28448" s="148"/>
      <c r="F28448" s="148"/>
      <c r="G28448" s="149"/>
      <c r="H28448" s="148"/>
      <c r="I28448"/>
    </row>
    <row r="28449" spans="1:9" x14ac:dyDescent="0.25">
      <c r="A28449"/>
      <c r="B28449"/>
      <c r="C28449"/>
      <c r="D28449"/>
      <c r="E28449" s="148"/>
      <c r="F28449" s="148"/>
      <c r="G28449" s="149"/>
      <c r="H28449" s="148"/>
      <c r="I28449"/>
    </row>
    <row r="28450" spans="1:9" x14ac:dyDescent="0.25">
      <c r="A28450"/>
      <c r="B28450"/>
      <c r="C28450"/>
      <c r="D28450"/>
      <c r="E28450" s="148"/>
      <c r="F28450" s="148"/>
      <c r="G28450" s="149"/>
      <c r="H28450" s="148"/>
      <c r="I28450"/>
    </row>
    <row r="28451" spans="1:9" x14ac:dyDescent="0.25">
      <c r="A28451"/>
      <c r="B28451"/>
      <c r="C28451"/>
      <c r="D28451"/>
      <c r="E28451" s="148"/>
      <c r="F28451" s="148"/>
      <c r="G28451" s="149"/>
      <c r="H28451" s="148"/>
      <c r="I28451"/>
    </row>
    <row r="28452" spans="1:9" x14ac:dyDescent="0.25">
      <c r="A28452"/>
      <c r="B28452"/>
      <c r="C28452"/>
      <c r="D28452"/>
      <c r="E28452" s="148"/>
      <c r="F28452" s="148"/>
      <c r="G28452" s="149"/>
      <c r="H28452" s="148"/>
      <c r="I28452"/>
    </row>
    <row r="28453" spans="1:9" x14ac:dyDescent="0.25">
      <c r="A28453"/>
      <c r="B28453"/>
      <c r="C28453"/>
      <c r="D28453"/>
      <c r="E28453" s="148"/>
      <c r="F28453" s="148"/>
      <c r="G28453" s="149"/>
      <c r="H28453" s="148"/>
      <c r="I28453"/>
    </row>
    <row r="28454" spans="1:9" x14ac:dyDescent="0.25">
      <c r="A28454"/>
      <c r="B28454"/>
      <c r="C28454"/>
      <c r="D28454"/>
      <c r="E28454" s="148"/>
      <c r="F28454" s="148"/>
      <c r="G28454" s="149"/>
      <c r="H28454" s="148"/>
      <c r="I28454"/>
    </row>
    <row r="28455" spans="1:9" x14ac:dyDescent="0.25">
      <c r="A28455"/>
      <c r="B28455"/>
      <c r="C28455"/>
      <c r="D28455"/>
      <c r="E28455" s="148"/>
      <c r="F28455" s="148"/>
      <c r="G28455" s="149"/>
      <c r="H28455" s="148"/>
      <c r="I28455"/>
    </row>
    <row r="28456" spans="1:9" x14ac:dyDescent="0.25">
      <c r="A28456"/>
      <c r="B28456"/>
      <c r="C28456"/>
      <c r="D28456"/>
      <c r="E28456" s="148"/>
      <c r="F28456" s="148"/>
      <c r="G28456" s="149"/>
      <c r="H28456" s="148"/>
      <c r="I28456"/>
    </row>
    <row r="28457" spans="1:9" x14ac:dyDescent="0.25">
      <c r="A28457"/>
      <c r="B28457"/>
      <c r="C28457"/>
      <c r="D28457"/>
      <c r="E28457" s="148"/>
      <c r="F28457" s="148"/>
      <c r="G28457" s="149"/>
      <c r="H28457" s="148"/>
      <c r="I28457"/>
    </row>
    <row r="28458" spans="1:9" x14ac:dyDescent="0.25">
      <c r="A28458"/>
      <c r="B28458"/>
      <c r="C28458"/>
      <c r="D28458"/>
      <c r="E28458" s="148"/>
      <c r="F28458" s="148"/>
      <c r="G28458" s="149"/>
      <c r="H28458" s="148"/>
      <c r="I28458"/>
    </row>
    <row r="28459" spans="1:9" x14ac:dyDescent="0.25">
      <c r="A28459"/>
      <c r="B28459"/>
      <c r="C28459"/>
      <c r="D28459"/>
      <c r="E28459" s="148"/>
      <c r="F28459" s="148"/>
      <c r="G28459" s="149"/>
      <c r="H28459" s="148"/>
      <c r="I28459"/>
    </row>
    <row r="28460" spans="1:9" x14ac:dyDescent="0.25">
      <c r="A28460"/>
      <c r="B28460"/>
      <c r="C28460"/>
      <c r="D28460"/>
      <c r="E28460" s="148"/>
      <c r="F28460" s="148"/>
      <c r="G28460" s="149"/>
      <c r="H28460" s="148"/>
      <c r="I28460"/>
    </row>
    <row r="28461" spans="1:9" x14ac:dyDescent="0.25">
      <c r="A28461"/>
      <c r="B28461"/>
      <c r="C28461"/>
      <c r="D28461"/>
      <c r="E28461" s="148"/>
      <c r="F28461" s="148"/>
      <c r="G28461" s="149"/>
      <c r="H28461" s="148"/>
      <c r="I28461"/>
    </row>
    <row r="28462" spans="1:9" x14ac:dyDescent="0.25">
      <c r="A28462"/>
      <c r="B28462"/>
      <c r="C28462"/>
      <c r="D28462"/>
      <c r="E28462" s="148"/>
      <c r="F28462" s="148"/>
      <c r="G28462" s="149"/>
      <c r="H28462" s="148"/>
      <c r="I28462"/>
    </row>
    <row r="28463" spans="1:9" x14ac:dyDescent="0.25">
      <c r="A28463"/>
      <c r="B28463"/>
      <c r="C28463"/>
      <c r="D28463"/>
      <c r="E28463" s="148"/>
      <c r="F28463" s="148"/>
      <c r="G28463" s="149"/>
      <c r="H28463" s="148"/>
      <c r="I28463"/>
    </row>
    <row r="28464" spans="1:9" x14ac:dyDescent="0.25">
      <c r="A28464"/>
      <c r="B28464"/>
      <c r="C28464"/>
      <c r="D28464"/>
      <c r="E28464" s="148"/>
      <c r="F28464" s="148"/>
      <c r="G28464" s="149"/>
      <c r="H28464" s="148"/>
      <c r="I28464"/>
    </row>
    <row r="28465" spans="1:9" x14ac:dyDescent="0.25">
      <c r="A28465"/>
      <c r="B28465"/>
      <c r="C28465"/>
      <c r="D28465"/>
      <c r="E28465" s="148"/>
      <c r="F28465" s="148"/>
      <c r="G28465" s="149"/>
      <c r="H28465" s="148"/>
      <c r="I28465"/>
    </row>
    <row r="28466" spans="1:9" x14ac:dyDescent="0.25">
      <c r="A28466"/>
      <c r="B28466"/>
      <c r="C28466"/>
      <c r="D28466"/>
      <c r="E28466" s="148"/>
      <c r="F28466" s="148"/>
      <c r="G28466" s="149"/>
      <c r="H28466" s="148"/>
      <c r="I28466"/>
    </row>
    <row r="28467" spans="1:9" x14ac:dyDescent="0.25">
      <c r="A28467"/>
      <c r="B28467"/>
      <c r="C28467"/>
      <c r="D28467"/>
      <c r="E28467" s="148"/>
      <c r="F28467" s="148"/>
      <c r="G28467" s="149"/>
      <c r="H28467" s="148"/>
      <c r="I28467"/>
    </row>
    <row r="28468" spans="1:9" x14ac:dyDescent="0.25">
      <c r="A28468"/>
      <c r="B28468"/>
      <c r="C28468"/>
      <c r="D28468"/>
      <c r="E28468" s="148"/>
      <c r="F28468" s="148"/>
      <c r="G28468" s="149"/>
      <c r="H28468" s="148"/>
      <c r="I28468"/>
    </row>
    <row r="28469" spans="1:9" x14ac:dyDescent="0.25">
      <c r="A28469"/>
      <c r="B28469"/>
      <c r="C28469"/>
      <c r="D28469"/>
      <c r="E28469" s="148"/>
      <c r="F28469" s="148"/>
      <c r="G28469" s="149"/>
      <c r="H28469" s="148"/>
      <c r="I28469"/>
    </row>
    <row r="28470" spans="1:9" x14ac:dyDescent="0.25">
      <c r="A28470"/>
      <c r="B28470"/>
      <c r="C28470"/>
      <c r="D28470"/>
      <c r="E28470" s="148"/>
      <c r="F28470" s="148"/>
      <c r="G28470" s="149"/>
      <c r="H28470" s="148"/>
      <c r="I28470"/>
    </row>
    <row r="28471" spans="1:9" x14ac:dyDescent="0.25">
      <c r="A28471"/>
      <c r="B28471"/>
      <c r="C28471"/>
      <c r="D28471"/>
      <c r="E28471" s="148"/>
      <c r="F28471" s="148"/>
      <c r="G28471" s="149"/>
      <c r="H28471" s="148"/>
      <c r="I28471"/>
    </row>
    <row r="28472" spans="1:9" x14ac:dyDescent="0.25">
      <c r="A28472"/>
      <c r="B28472"/>
      <c r="C28472"/>
      <c r="D28472"/>
      <c r="E28472" s="148"/>
      <c r="F28472" s="148"/>
      <c r="G28472" s="149"/>
      <c r="H28472" s="148"/>
      <c r="I28472"/>
    </row>
    <row r="28473" spans="1:9" x14ac:dyDescent="0.25">
      <c r="A28473"/>
      <c r="B28473"/>
      <c r="C28473"/>
      <c r="D28473"/>
      <c r="E28473" s="148"/>
      <c r="F28473" s="148"/>
      <c r="G28473" s="149"/>
      <c r="H28473" s="148"/>
      <c r="I28473"/>
    </row>
    <row r="28474" spans="1:9" x14ac:dyDescent="0.25">
      <c r="A28474"/>
      <c r="B28474"/>
      <c r="C28474"/>
      <c r="D28474"/>
      <c r="E28474" s="148"/>
      <c r="F28474" s="148"/>
      <c r="G28474" s="149"/>
      <c r="H28474" s="148"/>
      <c r="I28474"/>
    </row>
    <row r="28475" spans="1:9" x14ac:dyDescent="0.25">
      <c r="A28475"/>
      <c r="B28475"/>
      <c r="C28475"/>
      <c r="D28475"/>
      <c r="E28475" s="148"/>
      <c r="F28475" s="148"/>
      <c r="G28475" s="149"/>
      <c r="H28475" s="148"/>
      <c r="I28475"/>
    </row>
    <row r="28476" spans="1:9" x14ac:dyDescent="0.25">
      <c r="A28476"/>
      <c r="B28476"/>
      <c r="C28476"/>
      <c r="D28476"/>
      <c r="E28476" s="148"/>
      <c r="F28476" s="148"/>
      <c r="G28476" s="149"/>
      <c r="H28476" s="148"/>
      <c r="I28476"/>
    </row>
    <row r="28477" spans="1:9" x14ac:dyDescent="0.25">
      <c r="A28477"/>
      <c r="B28477"/>
      <c r="C28477"/>
      <c r="D28477"/>
      <c r="E28477" s="148"/>
      <c r="F28477" s="148"/>
      <c r="G28477" s="149"/>
      <c r="H28477" s="148"/>
      <c r="I28477"/>
    </row>
    <row r="28478" spans="1:9" x14ac:dyDescent="0.25">
      <c r="A28478"/>
      <c r="B28478"/>
      <c r="C28478"/>
      <c r="D28478"/>
      <c r="E28478" s="148"/>
      <c r="F28478" s="148"/>
      <c r="G28478" s="149"/>
      <c r="H28478" s="148"/>
      <c r="I28478"/>
    </row>
    <row r="28479" spans="1:9" x14ac:dyDescent="0.25">
      <c r="A28479"/>
      <c r="B28479"/>
      <c r="C28479"/>
      <c r="D28479"/>
      <c r="E28479" s="148"/>
      <c r="F28479" s="148"/>
      <c r="G28479" s="149"/>
      <c r="H28479" s="148"/>
      <c r="I28479"/>
    </row>
    <row r="28480" spans="1:9" x14ac:dyDescent="0.25">
      <c r="A28480"/>
      <c r="B28480"/>
      <c r="C28480"/>
      <c r="D28480"/>
      <c r="E28480" s="148"/>
      <c r="F28480" s="148"/>
      <c r="G28480" s="149"/>
      <c r="H28480" s="148"/>
      <c r="I28480"/>
    </row>
    <row r="28481" spans="1:9" x14ac:dyDescent="0.25">
      <c r="A28481"/>
      <c r="B28481"/>
      <c r="C28481"/>
      <c r="D28481"/>
      <c r="E28481" s="148"/>
      <c r="F28481" s="148"/>
      <c r="G28481" s="149"/>
      <c r="H28481" s="148"/>
      <c r="I28481"/>
    </row>
    <row r="28482" spans="1:9" x14ac:dyDescent="0.25">
      <c r="A28482"/>
      <c r="B28482"/>
      <c r="C28482"/>
      <c r="D28482"/>
      <c r="E28482" s="148"/>
      <c r="F28482" s="148"/>
      <c r="G28482" s="149"/>
      <c r="H28482" s="148"/>
      <c r="I28482"/>
    </row>
    <row r="28483" spans="1:9" x14ac:dyDescent="0.25">
      <c r="A28483"/>
      <c r="B28483"/>
      <c r="C28483"/>
      <c r="D28483"/>
      <c r="E28483" s="148"/>
      <c r="F28483" s="148"/>
      <c r="G28483" s="149"/>
      <c r="H28483" s="148"/>
      <c r="I28483"/>
    </row>
    <row r="28484" spans="1:9" x14ac:dyDescent="0.25">
      <c r="A28484"/>
      <c r="B28484"/>
      <c r="C28484"/>
      <c r="D28484"/>
      <c r="E28484" s="148"/>
      <c r="F28484" s="148"/>
      <c r="G28484" s="149"/>
      <c r="H28484" s="148"/>
      <c r="I28484"/>
    </row>
    <row r="28485" spans="1:9" x14ac:dyDescent="0.25">
      <c r="A28485"/>
      <c r="B28485"/>
      <c r="C28485"/>
      <c r="D28485"/>
      <c r="E28485" s="148"/>
      <c r="F28485" s="148"/>
      <c r="G28485" s="149"/>
      <c r="H28485" s="148"/>
      <c r="I28485"/>
    </row>
    <row r="28486" spans="1:9" x14ac:dyDescent="0.25">
      <c r="A28486"/>
      <c r="B28486"/>
      <c r="C28486"/>
      <c r="D28486"/>
      <c r="E28486" s="148"/>
      <c r="F28486" s="148"/>
      <c r="G28486" s="149"/>
      <c r="H28486" s="148"/>
      <c r="I28486"/>
    </row>
    <row r="28487" spans="1:9" x14ac:dyDescent="0.25">
      <c r="A28487"/>
      <c r="B28487"/>
      <c r="C28487"/>
      <c r="D28487"/>
      <c r="E28487" s="148"/>
      <c r="F28487" s="148"/>
      <c r="G28487" s="149"/>
      <c r="H28487" s="148"/>
      <c r="I28487"/>
    </row>
    <row r="28488" spans="1:9" x14ac:dyDescent="0.25">
      <c r="A28488"/>
      <c r="B28488"/>
      <c r="C28488"/>
      <c r="D28488"/>
      <c r="E28488" s="148"/>
      <c r="F28488" s="148"/>
      <c r="G28488" s="149"/>
      <c r="H28488" s="148"/>
      <c r="I28488"/>
    </row>
    <row r="28489" spans="1:9" x14ac:dyDescent="0.25">
      <c r="A28489"/>
      <c r="B28489"/>
      <c r="C28489"/>
      <c r="D28489"/>
      <c r="E28489" s="148"/>
      <c r="F28489" s="148"/>
      <c r="G28489" s="149"/>
      <c r="H28489" s="148"/>
      <c r="I28489"/>
    </row>
    <row r="28490" spans="1:9" x14ac:dyDescent="0.25">
      <c r="A28490"/>
      <c r="B28490"/>
      <c r="C28490"/>
      <c r="D28490"/>
      <c r="E28490" s="148"/>
      <c r="F28490" s="148"/>
      <c r="G28490" s="149"/>
      <c r="H28490" s="148"/>
      <c r="I28490"/>
    </row>
    <row r="28491" spans="1:9" x14ac:dyDescent="0.25">
      <c r="A28491"/>
      <c r="B28491"/>
      <c r="C28491"/>
      <c r="D28491"/>
      <c r="E28491" s="148"/>
      <c r="F28491" s="148"/>
      <c r="G28491" s="149"/>
      <c r="H28491" s="148"/>
      <c r="I28491"/>
    </row>
    <row r="28492" spans="1:9" x14ac:dyDescent="0.25">
      <c r="A28492"/>
      <c r="B28492"/>
      <c r="C28492"/>
      <c r="D28492"/>
      <c r="E28492" s="148"/>
      <c r="F28492" s="148"/>
      <c r="G28492" s="149"/>
      <c r="H28492" s="148"/>
      <c r="I28492"/>
    </row>
    <row r="28493" spans="1:9" x14ac:dyDescent="0.25">
      <c r="A28493"/>
      <c r="B28493"/>
      <c r="C28493"/>
      <c r="D28493"/>
      <c r="E28493" s="148"/>
      <c r="F28493" s="148"/>
      <c r="G28493" s="149"/>
      <c r="H28493" s="148"/>
      <c r="I28493"/>
    </row>
    <row r="28494" spans="1:9" x14ac:dyDescent="0.25">
      <c r="A28494"/>
      <c r="B28494"/>
      <c r="C28494"/>
      <c r="D28494"/>
      <c r="E28494" s="148"/>
      <c r="F28494" s="148"/>
      <c r="G28494" s="149"/>
      <c r="H28494" s="148"/>
      <c r="I28494"/>
    </row>
    <row r="28495" spans="1:9" x14ac:dyDescent="0.25">
      <c r="A28495"/>
      <c r="B28495"/>
      <c r="C28495"/>
      <c r="D28495"/>
      <c r="E28495" s="148"/>
      <c r="F28495" s="148"/>
      <c r="G28495" s="149"/>
      <c r="H28495" s="148"/>
      <c r="I28495"/>
    </row>
    <row r="28496" spans="1:9" x14ac:dyDescent="0.25">
      <c r="A28496"/>
      <c r="B28496"/>
      <c r="C28496"/>
      <c r="D28496"/>
      <c r="E28496" s="148"/>
      <c r="F28496" s="148"/>
      <c r="G28496" s="149"/>
      <c r="H28496" s="148"/>
      <c r="I28496"/>
    </row>
    <row r="28497" spans="1:9" x14ac:dyDescent="0.25">
      <c r="A28497"/>
      <c r="B28497"/>
      <c r="C28497"/>
      <c r="D28497"/>
      <c r="E28497" s="148"/>
      <c r="F28497" s="148"/>
      <c r="G28497" s="149"/>
      <c r="H28497" s="148"/>
      <c r="I28497"/>
    </row>
    <row r="28498" spans="1:9" x14ac:dyDescent="0.25">
      <c r="A28498"/>
      <c r="B28498"/>
      <c r="C28498"/>
      <c r="D28498"/>
      <c r="E28498" s="148"/>
      <c r="F28498" s="148"/>
      <c r="G28498" s="149"/>
      <c r="H28498" s="148"/>
      <c r="I28498"/>
    </row>
    <row r="28499" spans="1:9" x14ac:dyDescent="0.25">
      <c r="A28499"/>
      <c r="B28499"/>
      <c r="C28499"/>
      <c r="D28499"/>
      <c r="E28499" s="148"/>
      <c r="F28499" s="148"/>
      <c r="G28499" s="149"/>
      <c r="H28499" s="148"/>
      <c r="I28499"/>
    </row>
    <row r="28500" spans="1:9" x14ac:dyDescent="0.25">
      <c r="A28500"/>
      <c r="B28500"/>
      <c r="C28500"/>
      <c r="D28500"/>
      <c r="E28500" s="148"/>
      <c r="F28500" s="148"/>
      <c r="G28500" s="149"/>
      <c r="H28500" s="148"/>
      <c r="I28500"/>
    </row>
    <row r="28501" spans="1:9" x14ac:dyDescent="0.25">
      <c r="A28501"/>
      <c r="B28501"/>
      <c r="C28501"/>
      <c r="D28501"/>
      <c r="E28501" s="148"/>
      <c r="F28501" s="148"/>
      <c r="G28501" s="149"/>
      <c r="H28501" s="148"/>
      <c r="I28501"/>
    </row>
    <row r="28502" spans="1:9" x14ac:dyDescent="0.25">
      <c r="A28502"/>
      <c r="B28502"/>
      <c r="C28502"/>
      <c r="D28502"/>
      <c r="E28502" s="148"/>
      <c r="F28502" s="148"/>
      <c r="G28502" s="149"/>
      <c r="H28502" s="148"/>
      <c r="I28502"/>
    </row>
    <row r="28503" spans="1:9" x14ac:dyDescent="0.25">
      <c r="A28503"/>
      <c r="B28503"/>
      <c r="C28503"/>
      <c r="D28503"/>
      <c r="E28503" s="148"/>
      <c r="F28503" s="148"/>
      <c r="G28503" s="149"/>
      <c r="H28503" s="148"/>
      <c r="I28503"/>
    </row>
    <row r="28504" spans="1:9" x14ac:dyDescent="0.25">
      <c r="A28504"/>
      <c r="B28504"/>
      <c r="C28504"/>
      <c r="D28504"/>
      <c r="E28504" s="148"/>
      <c r="F28504" s="148"/>
      <c r="G28504" s="149"/>
      <c r="H28504" s="148"/>
      <c r="I28504"/>
    </row>
    <row r="28505" spans="1:9" x14ac:dyDescent="0.25">
      <c r="A28505"/>
      <c r="B28505"/>
      <c r="C28505"/>
      <c r="D28505"/>
      <c r="E28505" s="148"/>
      <c r="F28505" s="148"/>
      <c r="G28505" s="149"/>
      <c r="H28505" s="148"/>
      <c r="I28505"/>
    </row>
    <row r="28506" spans="1:9" x14ac:dyDescent="0.25">
      <c r="A28506"/>
      <c r="B28506"/>
      <c r="C28506"/>
      <c r="D28506"/>
      <c r="E28506" s="148"/>
      <c r="F28506" s="148"/>
      <c r="G28506" s="149"/>
      <c r="H28506" s="148"/>
      <c r="I28506"/>
    </row>
    <row r="28507" spans="1:9" x14ac:dyDescent="0.25">
      <c r="A28507"/>
      <c r="B28507"/>
      <c r="C28507"/>
      <c r="D28507"/>
      <c r="E28507" s="148"/>
      <c r="F28507" s="148"/>
      <c r="G28507" s="149"/>
      <c r="H28507" s="148"/>
      <c r="I28507"/>
    </row>
    <row r="28508" spans="1:9" x14ac:dyDescent="0.25">
      <c r="A28508"/>
      <c r="B28508"/>
      <c r="C28508"/>
      <c r="D28508"/>
      <c r="E28508" s="148"/>
      <c r="F28508" s="148"/>
      <c r="G28508" s="149"/>
      <c r="H28508" s="148"/>
      <c r="I28508"/>
    </row>
    <row r="28509" spans="1:9" x14ac:dyDescent="0.25">
      <c r="A28509"/>
      <c r="B28509"/>
      <c r="C28509"/>
      <c r="D28509"/>
      <c r="E28509" s="148"/>
      <c r="F28509" s="148"/>
      <c r="G28509" s="149"/>
      <c r="H28509" s="148"/>
      <c r="I28509"/>
    </row>
    <row r="28510" spans="1:9" x14ac:dyDescent="0.25">
      <c r="A28510"/>
      <c r="B28510"/>
      <c r="C28510"/>
      <c r="D28510"/>
      <c r="E28510" s="148"/>
      <c r="F28510" s="148"/>
      <c r="G28510" s="149"/>
      <c r="H28510" s="148"/>
      <c r="I28510"/>
    </row>
    <row r="28511" spans="1:9" x14ac:dyDescent="0.25">
      <c r="A28511"/>
      <c r="B28511"/>
      <c r="C28511"/>
      <c r="D28511"/>
      <c r="E28511" s="148"/>
      <c r="F28511" s="148"/>
      <c r="G28511" s="149"/>
      <c r="H28511" s="148"/>
      <c r="I28511"/>
    </row>
    <row r="28512" spans="1:9" x14ac:dyDescent="0.25">
      <c r="A28512"/>
      <c r="B28512"/>
      <c r="C28512"/>
      <c r="D28512"/>
      <c r="E28512" s="148"/>
      <c r="F28512" s="148"/>
      <c r="G28512" s="149"/>
      <c r="H28512" s="148"/>
      <c r="I28512"/>
    </row>
    <row r="28513" spans="1:9" x14ac:dyDescent="0.25">
      <c r="A28513"/>
      <c r="B28513"/>
      <c r="C28513"/>
      <c r="D28513"/>
      <c r="E28513" s="148"/>
      <c r="F28513" s="148"/>
      <c r="G28513" s="149"/>
      <c r="H28513" s="148"/>
      <c r="I28513"/>
    </row>
    <row r="28514" spans="1:9" x14ac:dyDescent="0.25">
      <c r="A28514"/>
      <c r="B28514"/>
      <c r="C28514"/>
      <c r="D28514"/>
      <c r="E28514" s="148"/>
      <c r="F28514" s="148"/>
      <c r="G28514" s="149"/>
      <c r="H28514" s="148"/>
      <c r="I28514"/>
    </row>
    <row r="28515" spans="1:9" x14ac:dyDescent="0.25">
      <c r="A28515"/>
      <c r="B28515"/>
      <c r="C28515"/>
      <c r="D28515"/>
      <c r="E28515" s="148"/>
      <c r="F28515" s="148"/>
      <c r="G28515" s="149"/>
      <c r="H28515" s="148"/>
      <c r="I28515"/>
    </row>
    <row r="28516" spans="1:9" x14ac:dyDescent="0.25">
      <c r="A28516"/>
      <c r="B28516"/>
      <c r="C28516"/>
      <c r="D28516"/>
      <c r="E28516" s="148"/>
      <c r="F28516" s="148"/>
      <c r="G28516" s="149"/>
      <c r="H28516" s="148"/>
      <c r="I28516"/>
    </row>
    <row r="28517" spans="1:9" x14ac:dyDescent="0.25">
      <c r="A28517"/>
      <c r="B28517"/>
      <c r="C28517"/>
      <c r="D28517"/>
      <c r="E28517" s="148"/>
      <c r="F28517" s="148"/>
      <c r="G28517" s="149"/>
      <c r="H28517" s="148"/>
      <c r="I28517"/>
    </row>
    <row r="28518" spans="1:9" x14ac:dyDescent="0.25">
      <c r="A28518"/>
      <c r="B28518"/>
      <c r="C28518"/>
      <c r="D28518"/>
      <c r="E28518" s="148"/>
      <c r="F28518" s="148"/>
      <c r="G28518" s="149"/>
      <c r="H28518" s="148"/>
      <c r="I28518"/>
    </row>
    <row r="28519" spans="1:9" x14ac:dyDescent="0.25">
      <c r="A28519"/>
      <c r="B28519"/>
      <c r="C28519"/>
      <c r="D28519"/>
      <c r="E28519" s="148"/>
      <c r="F28519" s="148"/>
      <c r="G28519" s="149"/>
      <c r="H28519" s="148"/>
      <c r="I28519"/>
    </row>
    <row r="28520" spans="1:9" x14ac:dyDescent="0.25">
      <c r="A28520"/>
      <c r="B28520"/>
      <c r="C28520"/>
      <c r="D28520"/>
      <c r="E28520" s="148"/>
      <c r="F28520" s="148"/>
      <c r="G28520" s="149"/>
      <c r="H28520" s="148"/>
      <c r="I28520"/>
    </row>
    <row r="28521" spans="1:9" x14ac:dyDescent="0.25">
      <c r="A28521"/>
      <c r="B28521"/>
      <c r="C28521"/>
      <c r="D28521"/>
      <c r="E28521" s="148"/>
      <c r="F28521" s="148"/>
      <c r="G28521" s="149"/>
      <c r="H28521" s="148"/>
      <c r="I28521"/>
    </row>
    <row r="28522" spans="1:9" x14ac:dyDescent="0.25">
      <c r="A28522"/>
      <c r="B28522"/>
      <c r="C28522"/>
      <c r="D28522"/>
      <c r="E28522" s="148"/>
      <c r="F28522" s="148"/>
      <c r="G28522" s="149"/>
      <c r="H28522" s="148"/>
      <c r="I28522"/>
    </row>
    <row r="28523" spans="1:9" x14ac:dyDescent="0.25">
      <c r="A28523"/>
      <c r="B28523"/>
      <c r="C28523"/>
      <c r="D28523"/>
      <c r="E28523" s="148"/>
      <c r="F28523" s="148"/>
      <c r="G28523" s="149"/>
      <c r="H28523" s="148"/>
      <c r="I28523"/>
    </row>
    <row r="28524" spans="1:9" x14ac:dyDescent="0.25">
      <c r="A28524"/>
      <c r="B28524"/>
      <c r="C28524"/>
      <c r="D28524"/>
      <c r="E28524" s="148"/>
      <c r="F28524" s="148"/>
      <c r="G28524" s="149"/>
      <c r="H28524" s="148"/>
      <c r="I28524"/>
    </row>
    <row r="28525" spans="1:9" x14ac:dyDescent="0.25">
      <c r="A28525"/>
      <c r="B28525"/>
      <c r="C28525"/>
      <c r="D28525"/>
      <c r="E28525" s="148"/>
      <c r="F28525" s="148"/>
      <c r="G28525" s="149"/>
      <c r="H28525" s="148"/>
      <c r="I28525"/>
    </row>
    <row r="28526" spans="1:9" x14ac:dyDescent="0.25">
      <c r="A28526"/>
      <c r="B28526"/>
      <c r="C28526"/>
      <c r="D28526"/>
      <c r="E28526" s="148"/>
      <c r="F28526" s="148"/>
      <c r="G28526" s="149"/>
      <c r="H28526" s="148"/>
      <c r="I28526"/>
    </row>
    <row r="28527" spans="1:9" x14ac:dyDescent="0.25">
      <c r="A28527"/>
      <c r="B28527"/>
      <c r="C28527"/>
      <c r="D28527"/>
      <c r="E28527" s="148"/>
      <c r="F28527" s="148"/>
      <c r="G28527" s="149"/>
      <c r="H28527" s="148"/>
      <c r="I28527"/>
    </row>
    <row r="28528" spans="1:9" x14ac:dyDescent="0.25">
      <c r="A28528"/>
      <c r="B28528"/>
      <c r="C28528"/>
      <c r="D28528"/>
      <c r="E28528" s="148"/>
      <c r="F28528" s="148"/>
      <c r="G28528" s="149"/>
      <c r="H28528" s="148"/>
      <c r="I28528"/>
    </row>
    <row r="28529" spans="1:9" x14ac:dyDescent="0.25">
      <c r="A28529"/>
      <c r="B28529"/>
      <c r="C28529"/>
      <c r="D28529"/>
      <c r="E28529" s="148"/>
      <c r="F28529" s="148"/>
      <c r="G28529" s="149"/>
      <c r="H28529" s="148"/>
      <c r="I28529"/>
    </row>
    <row r="28530" spans="1:9" x14ac:dyDescent="0.25">
      <c r="A28530"/>
      <c r="B28530"/>
      <c r="C28530"/>
      <c r="D28530"/>
      <c r="E28530" s="148"/>
      <c r="F28530" s="148"/>
      <c r="G28530" s="149"/>
      <c r="H28530" s="148"/>
      <c r="I28530"/>
    </row>
    <row r="28531" spans="1:9" x14ac:dyDescent="0.25">
      <c r="A28531"/>
      <c r="B28531"/>
      <c r="C28531"/>
      <c r="D28531"/>
      <c r="E28531" s="148"/>
      <c r="F28531" s="148"/>
      <c r="G28531" s="149"/>
      <c r="H28531" s="148"/>
      <c r="I28531"/>
    </row>
    <row r="28532" spans="1:9" x14ac:dyDescent="0.25">
      <c r="A28532"/>
      <c r="B28532"/>
      <c r="C28532"/>
      <c r="D28532"/>
      <c r="E28532" s="148"/>
      <c r="F28532" s="148"/>
      <c r="G28532" s="149"/>
      <c r="H28532" s="148"/>
      <c r="I28532"/>
    </row>
    <row r="28533" spans="1:9" x14ac:dyDescent="0.25">
      <c r="A28533"/>
      <c r="B28533"/>
      <c r="C28533"/>
      <c r="D28533"/>
      <c r="E28533" s="148"/>
      <c r="F28533" s="148"/>
      <c r="G28533" s="149"/>
      <c r="H28533" s="148"/>
      <c r="I28533"/>
    </row>
    <row r="28534" spans="1:9" x14ac:dyDescent="0.25">
      <c r="A28534"/>
      <c r="B28534"/>
      <c r="C28534"/>
      <c r="D28534"/>
      <c r="E28534" s="148"/>
      <c r="F28534" s="148"/>
      <c r="G28534" s="149"/>
      <c r="H28534" s="148"/>
      <c r="I28534"/>
    </row>
    <row r="28535" spans="1:9" x14ac:dyDescent="0.25">
      <c r="A28535"/>
      <c r="B28535"/>
      <c r="C28535"/>
      <c r="D28535"/>
      <c r="E28535" s="148"/>
      <c r="F28535" s="148"/>
      <c r="G28535" s="149"/>
      <c r="H28535" s="148"/>
      <c r="I28535"/>
    </row>
    <row r="28536" spans="1:9" x14ac:dyDescent="0.25">
      <c r="A28536"/>
      <c r="B28536"/>
      <c r="C28536"/>
      <c r="D28536"/>
      <c r="E28536" s="148"/>
      <c r="F28536" s="148"/>
      <c r="G28536" s="149"/>
      <c r="H28536" s="148"/>
      <c r="I28536"/>
    </row>
    <row r="28537" spans="1:9" x14ac:dyDescent="0.25">
      <c r="A28537"/>
      <c r="B28537"/>
      <c r="C28537"/>
      <c r="D28537"/>
      <c r="E28537" s="148"/>
      <c r="F28537" s="148"/>
      <c r="G28537" s="149"/>
      <c r="H28537" s="148"/>
      <c r="I28537"/>
    </row>
    <row r="28538" spans="1:9" x14ac:dyDescent="0.25">
      <c r="A28538"/>
      <c r="B28538"/>
      <c r="C28538"/>
      <c r="D28538"/>
      <c r="E28538" s="148"/>
      <c r="F28538" s="148"/>
      <c r="G28538" s="149"/>
      <c r="H28538" s="148"/>
      <c r="I28538"/>
    </row>
    <row r="28539" spans="1:9" x14ac:dyDescent="0.25">
      <c r="A28539"/>
      <c r="B28539"/>
      <c r="C28539"/>
      <c r="D28539"/>
      <c r="E28539" s="148"/>
      <c r="F28539" s="148"/>
      <c r="G28539" s="149"/>
      <c r="H28539" s="148"/>
      <c r="I28539"/>
    </row>
    <row r="28540" spans="1:9" x14ac:dyDescent="0.25">
      <c r="A28540"/>
      <c r="B28540"/>
      <c r="C28540"/>
      <c r="D28540"/>
      <c r="E28540" s="148"/>
      <c r="F28540" s="148"/>
      <c r="G28540" s="149"/>
      <c r="H28540" s="148"/>
      <c r="I28540"/>
    </row>
    <row r="28541" spans="1:9" x14ac:dyDescent="0.25">
      <c r="A28541"/>
      <c r="B28541"/>
      <c r="C28541"/>
      <c r="D28541"/>
      <c r="E28541" s="148"/>
      <c r="F28541" s="148"/>
      <c r="G28541" s="149"/>
      <c r="H28541" s="148"/>
      <c r="I28541"/>
    </row>
    <row r="28542" spans="1:9" x14ac:dyDescent="0.25">
      <c r="A28542"/>
      <c r="B28542"/>
      <c r="C28542"/>
      <c r="D28542"/>
      <c r="E28542" s="148"/>
      <c r="F28542" s="148"/>
      <c r="G28542" s="149"/>
      <c r="H28542" s="148"/>
      <c r="I28542"/>
    </row>
    <row r="28543" spans="1:9" x14ac:dyDescent="0.25">
      <c r="A28543"/>
      <c r="B28543"/>
      <c r="C28543"/>
      <c r="D28543"/>
      <c r="E28543" s="148"/>
      <c r="F28543" s="148"/>
      <c r="G28543" s="149"/>
      <c r="H28543" s="148"/>
      <c r="I28543"/>
    </row>
    <row r="28544" spans="1:9" x14ac:dyDescent="0.25">
      <c r="A28544"/>
      <c r="B28544"/>
      <c r="C28544"/>
      <c r="D28544"/>
      <c r="E28544" s="148"/>
      <c r="F28544" s="148"/>
      <c r="G28544" s="149"/>
      <c r="H28544" s="148"/>
      <c r="I28544"/>
    </row>
    <row r="28545" spans="1:9" x14ac:dyDescent="0.25">
      <c r="A28545"/>
      <c r="B28545"/>
      <c r="C28545"/>
      <c r="D28545"/>
      <c r="E28545" s="148"/>
      <c r="F28545" s="148"/>
      <c r="G28545" s="149"/>
      <c r="H28545" s="148"/>
      <c r="I28545"/>
    </row>
    <row r="28546" spans="1:9" x14ac:dyDescent="0.25">
      <c r="A28546"/>
      <c r="B28546"/>
      <c r="C28546"/>
      <c r="D28546"/>
      <c r="E28546" s="148"/>
      <c r="F28546" s="148"/>
      <c r="G28546" s="149"/>
      <c r="H28546" s="148"/>
      <c r="I28546"/>
    </row>
    <row r="28547" spans="1:9" x14ac:dyDescent="0.25">
      <c r="A28547"/>
      <c r="B28547"/>
      <c r="C28547"/>
      <c r="D28547"/>
      <c r="E28547" s="148"/>
      <c r="F28547" s="148"/>
      <c r="G28547" s="149"/>
      <c r="H28547" s="148"/>
      <c r="I28547"/>
    </row>
    <row r="28548" spans="1:9" x14ac:dyDescent="0.25">
      <c r="A28548"/>
      <c r="B28548"/>
      <c r="C28548"/>
      <c r="D28548"/>
      <c r="E28548" s="148"/>
      <c r="F28548" s="148"/>
      <c r="G28548" s="149"/>
      <c r="H28548" s="148"/>
      <c r="I28548"/>
    </row>
    <row r="28549" spans="1:9" x14ac:dyDescent="0.25">
      <c r="A28549"/>
      <c r="B28549"/>
      <c r="C28549"/>
      <c r="D28549"/>
      <c r="E28549" s="148"/>
      <c r="F28549" s="148"/>
      <c r="G28549" s="149"/>
      <c r="H28549" s="148"/>
      <c r="I28549"/>
    </row>
    <row r="28550" spans="1:9" x14ac:dyDescent="0.25">
      <c r="A28550"/>
      <c r="B28550"/>
      <c r="C28550"/>
      <c r="D28550"/>
      <c r="E28550" s="148"/>
      <c r="F28550" s="148"/>
      <c r="G28550" s="149"/>
      <c r="H28550" s="148"/>
      <c r="I28550"/>
    </row>
    <row r="28551" spans="1:9" x14ac:dyDescent="0.25">
      <c r="A28551"/>
      <c r="B28551"/>
      <c r="C28551"/>
      <c r="D28551"/>
      <c r="E28551" s="148"/>
      <c r="F28551" s="148"/>
      <c r="G28551" s="149"/>
      <c r="H28551" s="148"/>
      <c r="I28551"/>
    </row>
    <row r="28552" spans="1:9" x14ac:dyDescent="0.25">
      <c r="A28552"/>
      <c r="B28552"/>
      <c r="C28552"/>
      <c r="D28552"/>
      <c r="E28552" s="148"/>
      <c r="F28552" s="148"/>
      <c r="G28552" s="149"/>
      <c r="H28552" s="148"/>
      <c r="I28552"/>
    </row>
    <row r="28553" spans="1:9" x14ac:dyDescent="0.25">
      <c r="A28553"/>
      <c r="B28553"/>
      <c r="C28553"/>
      <c r="D28553"/>
      <c r="E28553" s="148"/>
      <c r="F28553" s="148"/>
      <c r="G28553" s="149"/>
      <c r="H28553" s="148"/>
      <c r="I28553"/>
    </row>
    <row r="28554" spans="1:9" x14ac:dyDescent="0.25">
      <c r="A28554"/>
      <c r="B28554"/>
      <c r="C28554"/>
      <c r="D28554"/>
      <c r="E28554" s="148"/>
      <c r="F28554" s="148"/>
      <c r="G28554" s="149"/>
      <c r="H28554" s="148"/>
      <c r="I28554"/>
    </row>
    <row r="28555" spans="1:9" x14ac:dyDescent="0.25">
      <c r="A28555"/>
      <c r="B28555"/>
      <c r="C28555"/>
      <c r="D28555"/>
      <c r="E28555" s="148"/>
      <c r="F28555" s="148"/>
      <c r="G28555" s="149"/>
      <c r="H28555" s="148"/>
      <c r="I28555"/>
    </row>
    <row r="28556" spans="1:9" x14ac:dyDescent="0.25">
      <c r="A28556"/>
      <c r="B28556"/>
      <c r="C28556"/>
      <c r="D28556"/>
      <c r="E28556" s="148"/>
      <c r="F28556" s="148"/>
      <c r="G28556" s="149"/>
      <c r="H28556" s="148"/>
      <c r="I28556"/>
    </row>
    <row r="28557" spans="1:9" x14ac:dyDescent="0.25">
      <c r="A28557"/>
      <c r="B28557"/>
      <c r="C28557"/>
      <c r="D28557"/>
      <c r="E28557" s="148"/>
      <c r="F28557" s="148"/>
      <c r="G28557" s="149"/>
      <c r="H28557" s="148"/>
      <c r="I28557"/>
    </row>
    <row r="28558" spans="1:9" x14ac:dyDescent="0.25">
      <c r="A28558"/>
      <c r="B28558"/>
      <c r="C28558"/>
      <c r="D28558"/>
      <c r="E28558" s="148"/>
      <c r="F28558" s="148"/>
      <c r="G28558" s="149"/>
      <c r="H28558" s="148"/>
      <c r="I28558"/>
    </row>
    <row r="28559" spans="1:9" x14ac:dyDescent="0.25">
      <c r="A28559"/>
      <c r="B28559"/>
      <c r="C28559"/>
      <c r="D28559"/>
      <c r="E28559" s="148"/>
      <c r="F28559" s="148"/>
      <c r="G28559" s="149"/>
      <c r="H28559" s="148"/>
      <c r="I28559"/>
    </row>
    <row r="28560" spans="1:9" x14ac:dyDescent="0.25">
      <c r="A28560"/>
      <c r="B28560"/>
      <c r="C28560"/>
      <c r="D28560"/>
      <c r="E28560" s="148"/>
      <c r="F28560" s="148"/>
      <c r="G28560" s="149"/>
      <c r="H28560" s="148"/>
      <c r="I28560"/>
    </row>
    <row r="28561" spans="1:9" x14ac:dyDescent="0.25">
      <c r="A28561"/>
      <c r="B28561"/>
      <c r="C28561"/>
      <c r="D28561"/>
      <c r="E28561" s="148"/>
      <c r="F28561" s="148"/>
      <c r="G28561" s="149"/>
      <c r="H28561" s="148"/>
      <c r="I28561"/>
    </row>
    <row r="28562" spans="1:9" x14ac:dyDescent="0.25">
      <c r="A28562"/>
      <c r="B28562"/>
      <c r="C28562"/>
      <c r="D28562"/>
      <c r="E28562" s="148"/>
      <c r="F28562" s="148"/>
      <c r="G28562" s="149"/>
      <c r="H28562" s="148"/>
      <c r="I28562"/>
    </row>
    <row r="28563" spans="1:9" x14ac:dyDescent="0.25">
      <c r="A28563"/>
      <c r="B28563"/>
      <c r="C28563"/>
      <c r="D28563"/>
      <c r="E28563" s="148"/>
      <c r="F28563" s="148"/>
      <c r="G28563" s="149"/>
      <c r="H28563" s="148"/>
      <c r="I28563"/>
    </row>
    <row r="28564" spans="1:9" x14ac:dyDescent="0.25">
      <c r="A28564"/>
      <c r="B28564"/>
      <c r="C28564"/>
      <c r="D28564"/>
      <c r="E28564" s="148"/>
      <c r="F28564" s="148"/>
      <c r="G28564" s="149"/>
      <c r="H28564" s="148"/>
      <c r="I28564"/>
    </row>
    <row r="28565" spans="1:9" x14ac:dyDescent="0.25">
      <c r="A28565"/>
      <c r="B28565"/>
      <c r="C28565"/>
      <c r="D28565"/>
      <c r="E28565" s="148"/>
      <c r="F28565" s="148"/>
      <c r="G28565" s="149"/>
      <c r="H28565" s="148"/>
      <c r="I28565"/>
    </row>
    <row r="28566" spans="1:9" x14ac:dyDescent="0.25">
      <c r="A28566"/>
      <c r="B28566"/>
      <c r="C28566"/>
      <c r="D28566"/>
      <c r="E28566" s="148"/>
      <c r="F28566" s="148"/>
      <c r="G28566" s="149"/>
      <c r="H28566" s="148"/>
      <c r="I28566"/>
    </row>
    <row r="28567" spans="1:9" x14ac:dyDescent="0.25">
      <c r="A28567"/>
      <c r="B28567"/>
      <c r="C28567"/>
      <c r="D28567"/>
      <c r="E28567" s="148"/>
      <c r="F28567" s="148"/>
      <c r="G28567" s="149"/>
      <c r="H28567" s="148"/>
      <c r="I28567"/>
    </row>
    <row r="28568" spans="1:9" x14ac:dyDescent="0.25">
      <c r="A28568"/>
      <c r="B28568"/>
      <c r="C28568"/>
      <c r="D28568"/>
      <c r="E28568" s="148"/>
      <c r="F28568" s="148"/>
      <c r="G28568" s="149"/>
      <c r="H28568" s="148"/>
      <c r="I28568"/>
    </row>
    <row r="28569" spans="1:9" x14ac:dyDescent="0.25">
      <c r="A28569"/>
      <c r="B28569"/>
      <c r="C28569"/>
      <c r="D28569"/>
      <c r="E28569" s="148"/>
      <c r="F28569" s="148"/>
      <c r="G28569" s="149"/>
      <c r="H28569" s="148"/>
      <c r="I28569"/>
    </row>
    <row r="28570" spans="1:9" x14ac:dyDescent="0.25">
      <c r="A28570"/>
      <c r="B28570"/>
      <c r="C28570"/>
      <c r="D28570"/>
      <c r="E28570" s="148"/>
      <c r="F28570" s="148"/>
      <c r="G28570" s="149"/>
      <c r="H28570" s="148"/>
      <c r="I28570"/>
    </row>
    <row r="28571" spans="1:9" x14ac:dyDescent="0.25">
      <c r="A28571"/>
      <c r="B28571"/>
      <c r="C28571"/>
      <c r="D28571"/>
      <c r="E28571" s="148"/>
      <c r="F28571" s="148"/>
      <c r="G28571" s="149"/>
      <c r="H28571" s="148"/>
      <c r="I28571"/>
    </row>
    <row r="28572" spans="1:9" x14ac:dyDescent="0.25">
      <c r="A28572"/>
      <c r="B28572"/>
      <c r="C28572"/>
      <c r="D28572"/>
      <c r="E28572" s="148"/>
      <c r="F28572" s="148"/>
      <c r="G28572" s="149"/>
      <c r="H28572" s="148"/>
      <c r="I28572"/>
    </row>
    <row r="28573" spans="1:9" x14ac:dyDescent="0.25">
      <c r="A28573"/>
      <c r="B28573"/>
      <c r="C28573"/>
      <c r="D28573"/>
      <c r="E28573" s="148"/>
      <c r="F28573" s="148"/>
      <c r="G28573" s="149"/>
      <c r="H28573" s="148"/>
      <c r="I28573"/>
    </row>
    <row r="28574" spans="1:9" x14ac:dyDescent="0.25">
      <c r="A28574"/>
      <c r="B28574"/>
      <c r="C28574"/>
      <c r="D28574"/>
      <c r="E28574" s="148"/>
      <c r="F28574" s="148"/>
      <c r="G28574" s="149"/>
      <c r="H28574" s="148"/>
      <c r="I28574"/>
    </row>
    <row r="28575" spans="1:9" x14ac:dyDescent="0.25">
      <c r="A28575"/>
      <c r="B28575"/>
      <c r="C28575"/>
      <c r="D28575"/>
      <c r="E28575" s="148"/>
      <c r="F28575" s="148"/>
      <c r="G28575" s="149"/>
      <c r="H28575" s="148"/>
      <c r="I28575"/>
    </row>
    <row r="28576" spans="1:9" x14ac:dyDescent="0.25">
      <c r="A28576"/>
      <c r="B28576"/>
      <c r="C28576"/>
      <c r="D28576"/>
      <c r="E28576" s="148"/>
      <c r="F28576" s="148"/>
      <c r="G28576" s="149"/>
      <c r="H28576" s="148"/>
      <c r="I28576"/>
    </row>
    <row r="28577" spans="1:9" x14ac:dyDescent="0.25">
      <c r="A28577"/>
      <c r="B28577"/>
      <c r="C28577"/>
      <c r="D28577"/>
      <c r="E28577" s="148"/>
      <c r="F28577" s="148"/>
      <c r="G28577" s="149"/>
      <c r="H28577" s="148"/>
      <c r="I28577"/>
    </row>
    <row r="28578" spans="1:9" x14ac:dyDescent="0.25">
      <c r="A28578"/>
      <c r="B28578"/>
      <c r="C28578"/>
      <c r="D28578"/>
      <c r="E28578" s="148"/>
      <c r="F28578" s="148"/>
      <c r="G28578" s="149"/>
      <c r="H28578" s="148"/>
      <c r="I28578"/>
    </row>
    <row r="28579" spans="1:9" x14ac:dyDescent="0.25">
      <c r="A28579"/>
      <c r="B28579"/>
      <c r="C28579"/>
      <c r="D28579"/>
      <c r="E28579" s="148"/>
      <c r="F28579" s="148"/>
      <c r="G28579" s="149"/>
      <c r="H28579" s="148"/>
      <c r="I28579"/>
    </row>
    <row r="28580" spans="1:9" x14ac:dyDescent="0.25">
      <c r="A28580"/>
      <c r="B28580"/>
      <c r="C28580"/>
      <c r="D28580"/>
      <c r="E28580" s="148"/>
      <c r="F28580" s="148"/>
      <c r="G28580" s="149"/>
      <c r="H28580" s="148"/>
      <c r="I28580"/>
    </row>
    <row r="28581" spans="1:9" x14ac:dyDescent="0.25">
      <c r="A28581"/>
      <c r="B28581"/>
      <c r="C28581"/>
      <c r="D28581"/>
      <c r="E28581" s="148"/>
      <c r="F28581" s="148"/>
      <c r="G28581" s="149"/>
      <c r="H28581" s="148"/>
      <c r="I28581"/>
    </row>
    <row r="28582" spans="1:9" x14ac:dyDescent="0.25">
      <c r="A28582"/>
      <c r="B28582"/>
      <c r="C28582"/>
      <c r="D28582"/>
      <c r="E28582" s="148"/>
      <c r="F28582" s="148"/>
      <c r="G28582" s="149"/>
      <c r="H28582" s="148"/>
      <c r="I28582"/>
    </row>
    <row r="28583" spans="1:9" x14ac:dyDescent="0.25">
      <c r="A28583"/>
      <c r="B28583"/>
      <c r="C28583"/>
      <c r="D28583"/>
      <c r="E28583" s="148"/>
      <c r="F28583" s="148"/>
      <c r="G28583" s="149"/>
      <c r="H28583" s="148"/>
      <c r="I28583"/>
    </row>
    <row r="28584" spans="1:9" x14ac:dyDescent="0.25">
      <c r="A28584"/>
      <c r="B28584"/>
      <c r="C28584"/>
      <c r="D28584"/>
      <c r="E28584" s="148"/>
      <c r="F28584" s="148"/>
      <c r="G28584" s="149"/>
      <c r="H28584" s="148"/>
      <c r="I28584"/>
    </row>
    <row r="28585" spans="1:9" x14ac:dyDescent="0.25">
      <c r="A28585"/>
      <c r="B28585"/>
      <c r="C28585"/>
      <c r="D28585"/>
      <c r="E28585" s="148"/>
      <c r="F28585" s="148"/>
      <c r="G28585" s="149"/>
      <c r="H28585" s="148"/>
      <c r="I28585"/>
    </row>
    <row r="28586" spans="1:9" x14ac:dyDescent="0.25">
      <c r="A28586"/>
      <c r="B28586"/>
      <c r="C28586"/>
      <c r="D28586"/>
      <c r="E28586" s="148"/>
      <c r="F28586" s="148"/>
      <c r="G28586" s="149"/>
      <c r="H28586" s="148"/>
      <c r="I28586"/>
    </row>
    <row r="28587" spans="1:9" x14ac:dyDescent="0.25">
      <c r="A28587"/>
      <c r="B28587"/>
      <c r="C28587"/>
      <c r="D28587"/>
      <c r="E28587" s="148"/>
      <c r="F28587" s="148"/>
      <c r="G28587" s="149"/>
      <c r="H28587" s="148"/>
      <c r="I28587"/>
    </row>
    <row r="28588" spans="1:9" x14ac:dyDescent="0.25">
      <c r="A28588"/>
      <c r="B28588"/>
      <c r="C28588"/>
      <c r="D28588"/>
      <c r="E28588" s="148"/>
      <c r="F28588" s="148"/>
      <c r="G28588" s="149"/>
      <c r="H28588" s="148"/>
      <c r="I28588"/>
    </row>
    <row r="28589" spans="1:9" x14ac:dyDescent="0.25">
      <c r="A28589"/>
      <c r="B28589"/>
      <c r="C28589"/>
      <c r="D28589"/>
      <c r="E28589" s="148"/>
      <c r="F28589" s="148"/>
      <c r="G28589" s="149"/>
      <c r="H28589" s="148"/>
      <c r="I28589"/>
    </row>
    <row r="28590" spans="1:9" x14ac:dyDescent="0.25">
      <c r="A28590"/>
      <c r="B28590"/>
      <c r="C28590"/>
      <c r="D28590"/>
      <c r="E28590" s="148"/>
      <c r="F28590" s="148"/>
      <c r="G28590" s="149"/>
      <c r="H28590" s="148"/>
      <c r="I28590"/>
    </row>
    <row r="28591" spans="1:9" x14ac:dyDescent="0.25">
      <c r="A28591"/>
      <c r="B28591"/>
      <c r="C28591"/>
      <c r="D28591"/>
      <c r="E28591" s="148"/>
      <c r="F28591" s="148"/>
      <c r="G28591" s="149"/>
      <c r="H28591" s="148"/>
      <c r="I28591"/>
    </row>
    <row r="28592" spans="1:9" x14ac:dyDescent="0.25">
      <c r="A28592"/>
      <c r="B28592"/>
      <c r="C28592"/>
      <c r="D28592"/>
      <c r="E28592" s="148"/>
      <c r="F28592" s="148"/>
      <c r="G28592" s="149"/>
      <c r="H28592" s="148"/>
      <c r="I28592"/>
    </row>
    <row r="28593" spans="1:9" x14ac:dyDescent="0.25">
      <c r="A28593"/>
      <c r="B28593"/>
      <c r="C28593"/>
      <c r="D28593"/>
      <c r="E28593" s="148"/>
      <c r="F28593" s="148"/>
      <c r="G28593" s="149"/>
      <c r="H28593" s="148"/>
      <c r="I28593"/>
    </row>
    <row r="28594" spans="1:9" x14ac:dyDescent="0.25">
      <c r="A28594"/>
      <c r="B28594"/>
      <c r="C28594"/>
      <c r="D28594"/>
      <c r="E28594" s="148"/>
      <c r="F28594" s="148"/>
      <c r="G28594" s="149"/>
      <c r="H28594" s="148"/>
      <c r="I28594"/>
    </row>
    <row r="28595" spans="1:9" x14ac:dyDescent="0.25">
      <c r="A28595"/>
      <c r="B28595"/>
      <c r="C28595"/>
      <c r="D28595"/>
      <c r="E28595" s="148"/>
      <c r="F28595" s="148"/>
      <c r="G28595" s="149"/>
      <c r="H28595" s="148"/>
      <c r="I28595"/>
    </row>
    <row r="28596" spans="1:9" x14ac:dyDescent="0.25">
      <c r="A28596"/>
      <c r="B28596"/>
      <c r="C28596"/>
      <c r="D28596"/>
      <c r="E28596" s="148"/>
      <c r="F28596" s="148"/>
      <c r="G28596" s="149"/>
      <c r="H28596" s="148"/>
      <c r="I28596"/>
    </row>
    <row r="28597" spans="1:9" x14ac:dyDescent="0.25">
      <c r="A28597"/>
      <c r="B28597"/>
      <c r="C28597"/>
      <c r="D28597"/>
      <c r="E28597" s="148"/>
      <c r="F28597" s="148"/>
      <c r="G28597" s="149"/>
      <c r="H28597" s="148"/>
      <c r="I28597"/>
    </row>
    <row r="28598" spans="1:9" x14ac:dyDescent="0.25">
      <c r="A28598"/>
      <c r="B28598"/>
      <c r="C28598"/>
      <c r="D28598"/>
      <c r="E28598" s="148"/>
      <c r="F28598" s="148"/>
      <c r="G28598" s="149"/>
      <c r="H28598" s="148"/>
      <c r="I28598"/>
    </row>
    <row r="28599" spans="1:9" x14ac:dyDescent="0.25">
      <c r="A28599"/>
      <c r="B28599"/>
      <c r="C28599"/>
      <c r="D28599"/>
      <c r="E28599" s="148"/>
      <c r="F28599" s="148"/>
      <c r="G28599" s="149"/>
      <c r="H28599" s="148"/>
      <c r="I28599"/>
    </row>
    <row r="28600" spans="1:9" x14ac:dyDescent="0.25">
      <c r="A28600"/>
      <c r="B28600"/>
      <c r="C28600"/>
      <c r="D28600"/>
      <c r="E28600" s="148"/>
      <c r="F28600" s="148"/>
      <c r="G28600" s="149"/>
      <c r="H28600" s="148"/>
      <c r="I28600"/>
    </row>
    <row r="28601" spans="1:9" x14ac:dyDescent="0.25">
      <c r="A28601"/>
      <c r="B28601"/>
      <c r="C28601"/>
      <c r="D28601"/>
      <c r="E28601" s="148"/>
      <c r="F28601" s="148"/>
      <c r="G28601" s="149"/>
      <c r="H28601" s="148"/>
      <c r="I28601"/>
    </row>
    <row r="28602" spans="1:9" x14ac:dyDescent="0.25">
      <c r="A28602"/>
      <c r="B28602"/>
      <c r="C28602"/>
      <c r="D28602"/>
      <c r="E28602" s="148"/>
      <c r="F28602" s="148"/>
      <c r="G28602" s="149"/>
      <c r="H28602" s="148"/>
      <c r="I28602"/>
    </row>
    <row r="28603" spans="1:9" x14ac:dyDescent="0.25">
      <c r="A28603"/>
      <c r="B28603"/>
      <c r="C28603"/>
      <c r="D28603"/>
      <c r="E28603" s="148"/>
      <c r="F28603" s="148"/>
      <c r="G28603" s="149"/>
      <c r="H28603" s="148"/>
      <c r="I28603"/>
    </row>
    <row r="28604" spans="1:9" x14ac:dyDescent="0.25">
      <c r="A28604"/>
      <c r="B28604"/>
      <c r="C28604"/>
      <c r="D28604"/>
      <c r="E28604" s="148"/>
      <c r="F28604" s="148"/>
      <c r="G28604" s="149"/>
      <c r="H28604" s="148"/>
      <c r="I28604"/>
    </row>
    <row r="28605" spans="1:9" x14ac:dyDescent="0.25">
      <c r="A28605"/>
      <c r="B28605"/>
      <c r="C28605"/>
      <c r="D28605"/>
      <c r="E28605" s="148"/>
      <c r="F28605" s="148"/>
      <c r="G28605" s="149"/>
      <c r="H28605" s="148"/>
      <c r="I28605"/>
    </row>
    <row r="28606" spans="1:9" x14ac:dyDescent="0.25">
      <c r="A28606"/>
      <c r="B28606"/>
      <c r="C28606"/>
      <c r="D28606"/>
      <c r="E28606" s="148"/>
      <c r="F28606" s="148"/>
      <c r="G28606" s="149"/>
      <c r="H28606" s="148"/>
      <c r="I28606"/>
    </row>
    <row r="28607" spans="1:9" x14ac:dyDescent="0.25">
      <c r="A28607"/>
      <c r="B28607"/>
      <c r="C28607"/>
      <c r="D28607"/>
      <c r="E28607" s="148"/>
      <c r="F28607" s="148"/>
      <c r="G28607" s="149"/>
      <c r="H28607" s="148"/>
      <c r="I28607"/>
    </row>
    <row r="28608" spans="1:9" x14ac:dyDescent="0.25">
      <c r="A28608"/>
      <c r="B28608"/>
      <c r="C28608"/>
      <c r="D28608"/>
      <c r="E28608" s="148"/>
      <c r="F28608" s="148"/>
      <c r="G28608" s="149"/>
      <c r="H28608" s="148"/>
      <c r="I28608"/>
    </row>
    <row r="28609" spans="1:9" x14ac:dyDescent="0.25">
      <c r="A28609"/>
      <c r="B28609"/>
      <c r="C28609"/>
      <c r="D28609"/>
      <c r="E28609" s="148"/>
      <c r="F28609" s="148"/>
      <c r="G28609" s="149"/>
      <c r="H28609" s="148"/>
      <c r="I28609"/>
    </row>
    <row r="28610" spans="1:9" x14ac:dyDescent="0.25">
      <c r="A28610"/>
      <c r="B28610"/>
      <c r="C28610"/>
      <c r="D28610"/>
      <c r="E28610" s="148"/>
      <c r="F28610" s="148"/>
      <c r="G28610" s="149"/>
      <c r="H28610" s="148"/>
      <c r="I28610"/>
    </row>
    <row r="28611" spans="1:9" x14ac:dyDescent="0.25">
      <c r="A28611"/>
      <c r="B28611"/>
      <c r="C28611"/>
      <c r="D28611"/>
      <c r="E28611" s="148"/>
      <c r="F28611" s="148"/>
      <c r="G28611" s="149"/>
      <c r="H28611" s="148"/>
      <c r="I28611"/>
    </row>
    <row r="28612" spans="1:9" x14ac:dyDescent="0.25">
      <c r="A28612"/>
      <c r="B28612"/>
      <c r="C28612"/>
      <c r="D28612"/>
      <c r="E28612" s="148"/>
      <c r="F28612" s="148"/>
      <c r="G28612" s="149"/>
      <c r="H28612" s="148"/>
      <c r="I28612"/>
    </row>
    <row r="28613" spans="1:9" x14ac:dyDescent="0.25">
      <c r="A28613"/>
      <c r="B28613"/>
      <c r="C28613"/>
      <c r="D28613"/>
      <c r="E28613" s="148"/>
      <c r="F28613" s="148"/>
      <c r="G28613" s="149"/>
      <c r="H28613" s="148"/>
      <c r="I28613"/>
    </row>
    <row r="28614" spans="1:9" x14ac:dyDescent="0.25">
      <c r="A28614"/>
      <c r="B28614"/>
      <c r="C28614"/>
      <c r="D28614"/>
      <c r="E28614" s="148"/>
      <c r="F28614" s="148"/>
      <c r="G28614" s="149"/>
      <c r="H28614" s="148"/>
      <c r="I28614"/>
    </row>
    <row r="28615" spans="1:9" x14ac:dyDescent="0.25">
      <c r="A28615"/>
      <c r="B28615"/>
      <c r="C28615"/>
      <c r="D28615"/>
      <c r="E28615" s="148"/>
      <c r="F28615" s="148"/>
      <c r="G28615" s="149"/>
      <c r="H28615" s="148"/>
      <c r="I28615"/>
    </row>
    <row r="28616" spans="1:9" x14ac:dyDescent="0.25">
      <c r="A28616"/>
      <c r="B28616"/>
      <c r="C28616"/>
      <c r="D28616"/>
      <c r="E28616" s="148"/>
      <c r="F28616" s="148"/>
      <c r="G28616" s="149"/>
      <c r="H28616" s="148"/>
      <c r="I28616"/>
    </row>
    <row r="28617" spans="1:9" x14ac:dyDescent="0.25">
      <c r="A28617"/>
      <c r="B28617"/>
      <c r="C28617"/>
      <c r="D28617"/>
      <c r="E28617" s="148"/>
      <c r="F28617" s="148"/>
      <c r="G28617" s="149"/>
      <c r="H28617" s="148"/>
      <c r="I28617"/>
    </row>
    <row r="28618" spans="1:9" x14ac:dyDescent="0.25">
      <c r="A28618"/>
      <c r="B28618"/>
      <c r="C28618"/>
      <c r="D28618"/>
      <c r="E28618" s="148"/>
      <c r="F28618" s="148"/>
      <c r="G28618" s="149"/>
      <c r="H28618" s="148"/>
      <c r="I28618"/>
    </row>
    <row r="28619" spans="1:9" x14ac:dyDescent="0.25">
      <c r="A28619"/>
      <c r="B28619"/>
      <c r="C28619"/>
      <c r="D28619"/>
      <c r="E28619" s="148"/>
      <c r="F28619" s="148"/>
      <c r="G28619" s="149"/>
      <c r="H28619" s="148"/>
      <c r="I28619"/>
    </row>
    <row r="28620" spans="1:9" x14ac:dyDescent="0.25">
      <c r="A28620"/>
      <c r="B28620"/>
      <c r="C28620"/>
      <c r="D28620"/>
      <c r="E28620" s="148"/>
      <c r="F28620" s="148"/>
      <c r="G28620" s="149"/>
      <c r="H28620" s="148"/>
      <c r="I28620"/>
    </row>
    <row r="28621" spans="1:9" x14ac:dyDescent="0.25">
      <c r="A28621"/>
      <c r="B28621"/>
      <c r="C28621"/>
      <c r="D28621"/>
      <c r="E28621" s="148"/>
      <c r="F28621" s="148"/>
      <c r="G28621" s="149"/>
      <c r="H28621" s="148"/>
      <c r="I28621"/>
    </row>
    <row r="28622" spans="1:9" x14ac:dyDescent="0.25">
      <c r="A28622"/>
      <c r="B28622"/>
      <c r="C28622"/>
      <c r="D28622"/>
      <c r="E28622" s="148"/>
      <c r="F28622" s="148"/>
      <c r="G28622" s="149"/>
      <c r="H28622" s="148"/>
      <c r="I28622"/>
    </row>
    <row r="28623" spans="1:9" x14ac:dyDescent="0.25">
      <c r="A28623"/>
      <c r="B28623"/>
      <c r="C28623"/>
      <c r="D28623"/>
      <c r="E28623" s="148"/>
      <c r="F28623" s="148"/>
      <c r="G28623" s="149"/>
      <c r="H28623" s="148"/>
      <c r="I28623"/>
    </row>
    <row r="28624" spans="1:9" x14ac:dyDescent="0.25">
      <c r="A28624"/>
      <c r="B28624"/>
      <c r="C28624"/>
      <c r="D28624"/>
      <c r="E28624" s="148"/>
      <c r="F28624" s="148"/>
      <c r="G28624" s="149"/>
      <c r="H28624" s="148"/>
      <c r="I28624"/>
    </row>
    <row r="28625" spans="1:9" x14ac:dyDescent="0.25">
      <c r="A28625"/>
      <c r="B28625"/>
      <c r="C28625"/>
      <c r="D28625"/>
      <c r="E28625" s="148"/>
      <c r="F28625" s="148"/>
      <c r="G28625" s="149"/>
      <c r="H28625" s="148"/>
      <c r="I28625"/>
    </row>
    <row r="28626" spans="1:9" x14ac:dyDescent="0.25">
      <c r="A28626"/>
      <c r="B28626"/>
      <c r="C28626"/>
      <c r="D28626"/>
      <c r="E28626" s="148"/>
      <c r="F28626" s="148"/>
      <c r="G28626" s="149"/>
      <c r="H28626" s="148"/>
      <c r="I28626"/>
    </row>
    <row r="28627" spans="1:9" x14ac:dyDescent="0.25">
      <c r="A28627"/>
      <c r="B28627"/>
      <c r="C28627"/>
      <c r="D28627"/>
      <c r="E28627" s="148"/>
      <c r="F28627" s="148"/>
      <c r="G28627" s="149"/>
      <c r="H28627" s="148"/>
      <c r="I28627"/>
    </row>
    <row r="28628" spans="1:9" x14ac:dyDescent="0.25">
      <c r="A28628"/>
      <c r="B28628"/>
      <c r="C28628"/>
      <c r="D28628"/>
      <c r="E28628" s="148"/>
      <c r="F28628" s="148"/>
      <c r="G28628" s="149"/>
      <c r="H28628" s="148"/>
      <c r="I28628"/>
    </row>
    <row r="28629" spans="1:9" x14ac:dyDescent="0.25">
      <c r="A28629"/>
      <c r="B28629"/>
      <c r="C28629"/>
      <c r="D28629"/>
      <c r="E28629" s="148"/>
      <c r="F28629" s="148"/>
      <c r="G28629" s="149"/>
      <c r="H28629" s="148"/>
      <c r="I28629"/>
    </row>
    <row r="28630" spans="1:9" x14ac:dyDescent="0.25">
      <c r="A28630"/>
      <c r="B28630"/>
      <c r="C28630"/>
      <c r="D28630"/>
      <c r="E28630" s="148"/>
      <c r="F28630" s="148"/>
      <c r="G28630" s="149"/>
      <c r="H28630" s="148"/>
      <c r="I28630"/>
    </row>
    <row r="28631" spans="1:9" x14ac:dyDescent="0.25">
      <c r="A28631"/>
      <c r="B28631"/>
      <c r="C28631"/>
      <c r="D28631"/>
      <c r="E28631" s="148"/>
      <c r="F28631" s="148"/>
      <c r="G28631" s="149"/>
      <c r="H28631" s="148"/>
      <c r="I28631"/>
    </row>
    <row r="28632" spans="1:9" x14ac:dyDescent="0.25">
      <c r="A28632"/>
      <c r="B28632"/>
      <c r="C28632"/>
      <c r="D28632"/>
      <c r="E28632" s="148"/>
      <c r="F28632" s="148"/>
      <c r="G28632" s="149"/>
      <c r="H28632" s="148"/>
      <c r="I28632"/>
    </row>
    <row r="28633" spans="1:9" x14ac:dyDescent="0.25">
      <c r="A28633"/>
      <c r="B28633"/>
      <c r="C28633"/>
      <c r="D28633"/>
      <c r="E28633" s="148"/>
      <c r="F28633" s="148"/>
      <c r="G28633" s="149"/>
      <c r="H28633" s="148"/>
      <c r="I28633"/>
    </row>
    <row r="28634" spans="1:9" x14ac:dyDescent="0.25">
      <c r="A28634"/>
      <c r="B28634"/>
      <c r="C28634"/>
      <c r="D28634"/>
      <c r="E28634" s="148"/>
      <c r="F28634" s="148"/>
      <c r="G28634" s="149"/>
      <c r="H28634" s="148"/>
      <c r="I28634"/>
    </row>
    <row r="28635" spans="1:9" x14ac:dyDescent="0.25">
      <c r="A28635"/>
      <c r="B28635"/>
      <c r="C28635"/>
      <c r="D28635"/>
      <c r="E28635" s="148"/>
      <c r="F28635" s="148"/>
      <c r="G28635" s="149"/>
      <c r="H28635" s="148"/>
      <c r="I28635"/>
    </row>
    <row r="28636" spans="1:9" x14ac:dyDescent="0.25">
      <c r="A28636"/>
      <c r="B28636"/>
      <c r="C28636"/>
      <c r="D28636"/>
      <c r="E28636" s="148"/>
      <c r="F28636" s="148"/>
      <c r="G28636" s="149"/>
      <c r="H28636" s="148"/>
      <c r="I28636"/>
    </row>
    <row r="28637" spans="1:9" x14ac:dyDescent="0.25">
      <c r="A28637"/>
      <c r="B28637"/>
      <c r="C28637"/>
      <c r="D28637"/>
      <c r="E28637" s="148"/>
      <c r="F28637" s="148"/>
      <c r="G28637" s="149"/>
      <c r="H28637" s="148"/>
      <c r="I28637"/>
    </row>
    <row r="28638" spans="1:9" x14ac:dyDescent="0.25">
      <c r="A28638"/>
      <c r="B28638"/>
      <c r="C28638"/>
      <c r="D28638"/>
      <c r="E28638" s="148"/>
      <c r="F28638" s="148"/>
      <c r="G28638" s="149"/>
      <c r="H28638" s="148"/>
      <c r="I28638"/>
    </row>
    <row r="28639" spans="1:9" x14ac:dyDescent="0.25">
      <c r="A28639"/>
      <c r="B28639"/>
      <c r="C28639"/>
      <c r="D28639"/>
      <c r="E28639" s="148"/>
      <c r="F28639" s="148"/>
      <c r="G28639" s="149"/>
      <c r="H28639" s="148"/>
      <c r="I28639"/>
    </row>
    <row r="28640" spans="1:9" x14ac:dyDescent="0.25">
      <c r="A28640"/>
      <c r="B28640"/>
      <c r="C28640"/>
      <c r="D28640"/>
      <c r="E28640" s="148"/>
      <c r="F28640" s="148"/>
      <c r="G28640" s="149"/>
      <c r="H28640" s="148"/>
      <c r="I28640"/>
    </row>
    <row r="28641" spans="1:9" x14ac:dyDescent="0.25">
      <c r="A28641"/>
      <c r="B28641"/>
      <c r="C28641"/>
      <c r="D28641"/>
      <c r="E28641" s="148"/>
      <c r="F28641" s="148"/>
      <c r="G28641" s="149"/>
      <c r="H28641" s="148"/>
      <c r="I28641"/>
    </row>
    <row r="28642" spans="1:9" x14ac:dyDescent="0.25">
      <c r="A28642"/>
      <c r="B28642"/>
      <c r="C28642"/>
      <c r="D28642"/>
      <c r="E28642" s="148"/>
      <c r="F28642" s="148"/>
      <c r="G28642" s="149"/>
      <c r="H28642" s="148"/>
      <c r="I28642"/>
    </row>
    <row r="28643" spans="1:9" x14ac:dyDescent="0.25">
      <c r="A28643"/>
      <c r="B28643"/>
      <c r="C28643"/>
      <c r="D28643"/>
      <c r="E28643" s="148"/>
      <c r="F28643" s="148"/>
      <c r="G28643" s="149"/>
      <c r="H28643" s="148"/>
      <c r="I28643"/>
    </row>
    <row r="28644" spans="1:9" x14ac:dyDescent="0.25">
      <c r="A28644"/>
      <c r="B28644"/>
      <c r="C28644"/>
      <c r="D28644"/>
      <c r="E28644" s="148"/>
      <c r="F28644" s="148"/>
      <c r="G28644" s="149"/>
      <c r="H28644" s="148"/>
      <c r="I28644"/>
    </row>
    <row r="28645" spans="1:9" x14ac:dyDescent="0.25">
      <c r="A28645"/>
      <c r="B28645"/>
      <c r="C28645"/>
      <c r="D28645"/>
      <c r="E28645" s="148"/>
      <c r="F28645" s="148"/>
      <c r="G28645" s="149"/>
      <c r="H28645" s="148"/>
      <c r="I28645"/>
    </row>
    <row r="28646" spans="1:9" x14ac:dyDescent="0.25">
      <c r="A28646"/>
      <c r="B28646"/>
      <c r="C28646"/>
      <c r="D28646"/>
      <c r="E28646" s="148"/>
      <c r="F28646" s="148"/>
      <c r="G28646" s="149"/>
      <c r="H28646" s="148"/>
      <c r="I28646"/>
    </row>
    <row r="28647" spans="1:9" x14ac:dyDescent="0.25">
      <c r="A28647"/>
      <c r="B28647"/>
      <c r="C28647"/>
      <c r="D28647"/>
      <c r="E28647" s="148"/>
      <c r="F28647" s="148"/>
      <c r="G28647" s="149"/>
      <c r="H28647" s="148"/>
      <c r="I28647"/>
    </row>
    <row r="28648" spans="1:9" x14ac:dyDescent="0.25">
      <c r="A28648"/>
      <c r="B28648"/>
      <c r="C28648"/>
      <c r="D28648"/>
      <c r="E28648" s="148"/>
      <c r="F28648" s="148"/>
      <c r="G28648" s="149"/>
      <c r="H28648" s="148"/>
      <c r="I28648"/>
    </row>
    <row r="28649" spans="1:9" x14ac:dyDescent="0.25">
      <c r="A28649"/>
      <c r="B28649"/>
      <c r="C28649"/>
      <c r="D28649"/>
      <c r="E28649" s="148"/>
      <c r="F28649" s="148"/>
      <c r="G28649" s="149"/>
      <c r="H28649" s="148"/>
      <c r="I28649"/>
    </row>
    <row r="28650" spans="1:9" x14ac:dyDescent="0.25">
      <c r="A28650"/>
      <c r="B28650"/>
      <c r="C28650"/>
      <c r="D28650"/>
      <c r="E28650" s="148"/>
      <c r="F28650" s="148"/>
      <c r="G28650" s="149"/>
      <c r="H28650" s="148"/>
      <c r="I28650"/>
    </row>
    <row r="28651" spans="1:9" x14ac:dyDescent="0.25">
      <c r="A28651"/>
      <c r="B28651"/>
      <c r="C28651"/>
      <c r="D28651"/>
      <c r="E28651" s="148"/>
      <c r="F28651" s="148"/>
      <c r="G28651" s="149"/>
      <c r="H28651" s="148"/>
      <c r="I28651"/>
    </row>
    <row r="28652" spans="1:9" x14ac:dyDescent="0.25">
      <c r="A28652"/>
      <c r="B28652"/>
      <c r="C28652"/>
      <c r="D28652"/>
      <c r="E28652" s="148"/>
      <c r="F28652" s="148"/>
      <c r="G28652" s="149"/>
      <c r="H28652" s="148"/>
      <c r="I28652"/>
    </row>
    <row r="28653" spans="1:9" x14ac:dyDescent="0.25">
      <c r="A28653"/>
      <c r="B28653"/>
      <c r="C28653"/>
      <c r="D28653"/>
      <c r="E28653" s="148"/>
      <c r="F28653" s="148"/>
      <c r="G28653" s="149"/>
      <c r="H28653" s="148"/>
      <c r="I28653"/>
    </row>
    <row r="28654" spans="1:9" x14ac:dyDescent="0.25">
      <c r="A28654"/>
      <c r="B28654"/>
      <c r="C28654"/>
      <c r="D28654"/>
      <c r="E28654" s="148"/>
      <c r="F28654" s="148"/>
      <c r="G28654" s="149"/>
      <c r="H28654" s="148"/>
      <c r="I28654"/>
    </row>
    <row r="28655" spans="1:9" x14ac:dyDescent="0.25">
      <c r="A28655"/>
      <c r="B28655"/>
      <c r="C28655"/>
      <c r="D28655"/>
      <c r="E28655" s="148"/>
      <c r="F28655" s="148"/>
      <c r="G28655" s="149"/>
      <c r="H28655" s="148"/>
      <c r="I28655"/>
    </row>
    <row r="28656" spans="1:9" x14ac:dyDescent="0.25">
      <c r="A28656"/>
      <c r="B28656"/>
      <c r="C28656"/>
      <c r="D28656"/>
      <c r="E28656" s="148"/>
      <c r="F28656" s="148"/>
      <c r="G28656" s="149"/>
      <c r="H28656" s="148"/>
      <c r="I28656"/>
    </row>
    <row r="28657" spans="1:9" x14ac:dyDescent="0.25">
      <c r="A28657"/>
      <c r="B28657"/>
      <c r="C28657"/>
      <c r="D28657"/>
      <c r="E28657" s="148"/>
      <c r="F28657" s="148"/>
      <c r="G28657" s="149"/>
      <c r="H28657" s="148"/>
      <c r="I28657"/>
    </row>
    <row r="28658" spans="1:9" x14ac:dyDescent="0.25">
      <c r="A28658"/>
      <c r="B28658"/>
      <c r="C28658"/>
      <c r="D28658"/>
      <c r="E28658" s="148"/>
      <c r="F28658" s="148"/>
      <c r="G28658" s="149"/>
      <c r="H28658" s="148"/>
      <c r="I28658"/>
    </row>
    <row r="28659" spans="1:9" x14ac:dyDescent="0.25">
      <c r="A28659"/>
      <c r="B28659"/>
      <c r="C28659"/>
      <c r="D28659"/>
      <c r="E28659" s="148"/>
      <c r="F28659" s="148"/>
      <c r="G28659" s="149"/>
      <c r="H28659" s="148"/>
      <c r="I28659"/>
    </row>
    <row r="28660" spans="1:9" x14ac:dyDescent="0.25">
      <c r="A28660"/>
      <c r="B28660"/>
      <c r="C28660"/>
      <c r="D28660"/>
      <c r="E28660" s="148"/>
      <c r="F28660" s="148"/>
      <c r="G28660" s="149"/>
      <c r="H28660" s="148"/>
      <c r="I28660"/>
    </row>
    <row r="28661" spans="1:9" x14ac:dyDescent="0.25">
      <c r="A28661"/>
      <c r="B28661"/>
      <c r="C28661"/>
      <c r="D28661"/>
      <c r="E28661" s="148"/>
      <c r="F28661" s="148"/>
      <c r="G28661" s="149"/>
      <c r="H28661" s="148"/>
      <c r="I28661"/>
    </row>
    <row r="28662" spans="1:9" x14ac:dyDescent="0.25">
      <c r="A28662"/>
      <c r="B28662"/>
      <c r="C28662"/>
      <c r="D28662"/>
      <c r="E28662" s="148"/>
      <c r="F28662" s="148"/>
      <c r="G28662" s="149"/>
      <c r="H28662" s="148"/>
      <c r="I28662"/>
    </row>
    <row r="28663" spans="1:9" x14ac:dyDescent="0.25">
      <c r="A28663"/>
      <c r="B28663"/>
      <c r="C28663"/>
      <c r="D28663"/>
      <c r="E28663" s="148"/>
      <c r="F28663" s="148"/>
      <c r="G28663" s="149"/>
      <c r="H28663" s="148"/>
      <c r="I28663"/>
    </row>
    <row r="28664" spans="1:9" x14ac:dyDescent="0.25">
      <c r="A28664"/>
      <c r="B28664"/>
      <c r="C28664"/>
      <c r="D28664"/>
      <c r="E28664" s="148"/>
      <c r="F28664" s="148"/>
      <c r="G28664" s="149"/>
      <c r="H28664" s="148"/>
      <c r="I28664"/>
    </row>
    <row r="28665" spans="1:9" x14ac:dyDescent="0.25">
      <c r="A28665"/>
      <c r="B28665"/>
      <c r="C28665"/>
      <c r="D28665"/>
      <c r="E28665" s="148"/>
      <c r="F28665" s="148"/>
      <c r="G28665" s="149"/>
      <c r="H28665" s="148"/>
      <c r="I28665"/>
    </row>
    <row r="28666" spans="1:9" x14ac:dyDescent="0.25">
      <c r="A28666"/>
      <c r="B28666"/>
      <c r="C28666"/>
      <c r="D28666"/>
      <c r="E28666" s="148"/>
      <c r="F28666" s="148"/>
      <c r="G28666" s="149"/>
      <c r="H28666" s="148"/>
      <c r="I28666"/>
    </row>
    <row r="28667" spans="1:9" x14ac:dyDescent="0.25">
      <c r="A28667"/>
      <c r="B28667"/>
      <c r="C28667"/>
      <c r="D28667"/>
      <c r="E28667" s="148"/>
      <c r="F28667" s="148"/>
      <c r="G28667" s="149"/>
      <c r="H28667" s="148"/>
      <c r="I28667"/>
    </row>
    <row r="28668" spans="1:9" x14ac:dyDescent="0.25">
      <c r="A28668"/>
      <c r="B28668"/>
      <c r="C28668"/>
      <c r="D28668"/>
      <c r="E28668" s="148"/>
      <c r="F28668" s="148"/>
      <c r="G28668" s="149"/>
      <c r="H28668" s="148"/>
      <c r="I28668"/>
    </row>
    <row r="28669" spans="1:9" x14ac:dyDescent="0.25">
      <c r="A28669"/>
      <c r="B28669"/>
      <c r="C28669"/>
      <c r="D28669"/>
      <c r="E28669" s="148"/>
      <c r="F28669" s="148"/>
      <c r="G28669" s="149"/>
      <c r="H28669" s="148"/>
      <c r="I28669"/>
    </row>
    <row r="28670" spans="1:9" x14ac:dyDescent="0.25">
      <c r="A28670"/>
      <c r="B28670"/>
      <c r="C28670"/>
      <c r="D28670"/>
      <c r="E28670" s="148"/>
      <c r="F28670" s="148"/>
      <c r="G28670" s="149"/>
      <c r="H28670" s="148"/>
      <c r="I28670"/>
    </row>
    <row r="28671" spans="1:9" x14ac:dyDescent="0.25">
      <c r="A28671"/>
      <c r="B28671"/>
      <c r="C28671"/>
      <c r="D28671"/>
      <c r="E28671" s="148"/>
      <c r="F28671" s="148"/>
      <c r="G28671" s="149"/>
      <c r="H28671" s="148"/>
      <c r="I28671"/>
    </row>
    <row r="28672" spans="1:9" x14ac:dyDescent="0.25">
      <c r="A28672"/>
      <c r="B28672"/>
      <c r="C28672"/>
      <c r="D28672"/>
      <c r="E28672" s="148"/>
      <c r="F28672" s="148"/>
      <c r="G28672" s="149"/>
      <c r="H28672" s="148"/>
      <c r="I28672"/>
    </row>
    <row r="28673" spans="1:9" x14ac:dyDescent="0.25">
      <c r="A28673"/>
      <c r="B28673"/>
      <c r="C28673"/>
      <c r="D28673"/>
      <c r="E28673" s="148"/>
      <c r="F28673" s="148"/>
      <c r="G28673" s="149"/>
      <c r="H28673" s="148"/>
      <c r="I28673"/>
    </row>
    <row r="28674" spans="1:9" x14ac:dyDescent="0.25">
      <c r="A28674"/>
      <c r="B28674"/>
      <c r="C28674"/>
      <c r="D28674"/>
      <c r="E28674" s="148"/>
      <c r="F28674" s="148"/>
      <c r="G28674" s="149"/>
      <c r="H28674" s="148"/>
      <c r="I28674"/>
    </row>
    <row r="28675" spans="1:9" x14ac:dyDescent="0.25">
      <c r="A28675"/>
      <c r="B28675"/>
      <c r="C28675"/>
      <c r="D28675"/>
      <c r="E28675" s="148"/>
      <c r="F28675" s="148"/>
      <c r="G28675" s="149"/>
      <c r="H28675" s="148"/>
      <c r="I28675"/>
    </row>
    <row r="28676" spans="1:9" x14ac:dyDescent="0.25">
      <c r="A28676"/>
      <c r="B28676"/>
      <c r="C28676"/>
      <c r="D28676"/>
      <c r="E28676" s="148"/>
      <c r="F28676" s="148"/>
      <c r="G28676" s="149"/>
      <c r="H28676" s="148"/>
      <c r="I28676"/>
    </row>
    <row r="28677" spans="1:9" x14ac:dyDescent="0.25">
      <c r="A28677"/>
      <c r="B28677"/>
      <c r="C28677"/>
      <c r="D28677"/>
      <c r="E28677" s="148"/>
      <c r="F28677" s="148"/>
      <c r="G28677" s="149"/>
      <c r="H28677" s="148"/>
      <c r="I28677"/>
    </row>
    <row r="28678" spans="1:9" x14ac:dyDescent="0.25">
      <c r="A28678"/>
      <c r="B28678"/>
      <c r="C28678"/>
      <c r="D28678"/>
      <c r="E28678" s="148"/>
      <c r="F28678" s="148"/>
      <c r="G28678" s="149"/>
      <c r="H28678" s="148"/>
      <c r="I28678"/>
    </row>
    <row r="28679" spans="1:9" x14ac:dyDescent="0.25">
      <c r="A28679"/>
      <c r="B28679"/>
      <c r="C28679"/>
      <c r="D28679"/>
      <c r="E28679" s="148"/>
      <c r="F28679" s="148"/>
      <c r="G28679" s="149"/>
      <c r="H28679" s="148"/>
      <c r="I28679"/>
    </row>
    <row r="28680" spans="1:9" x14ac:dyDescent="0.25">
      <c r="A28680"/>
      <c r="B28680"/>
      <c r="C28680"/>
      <c r="D28680"/>
      <c r="E28680" s="148"/>
      <c r="F28680" s="148"/>
      <c r="G28680" s="149"/>
      <c r="H28680" s="148"/>
      <c r="I28680"/>
    </row>
    <row r="28681" spans="1:9" x14ac:dyDescent="0.25">
      <c r="A28681"/>
      <c r="B28681"/>
      <c r="C28681"/>
      <c r="D28681"/>
      <c r="E28681" s="148"/>
      <c r="F28681" s="148"/>
      <c r="G28681" s="149"/>
      <c r="H28681" s="148"/>
      <c r="I28681"/>
    </row>
    <row r="28682" spans="1:9" x14ac:dyDescent="0.25">
      <c r="A28682"/>
      <c r="B28682"/>
      <c r="C28682"/>
      <c r="D28682"/>
      <c r="E28682" s="148"/>
      <c r="F28682" s="148"/>
      <c r="G28682" s="149"/>
      <c r="H28682" s="148"/>
      <c r="I28682"/>
    </row>
    <row r="28683" spans="1:9" x14ac:dyDescent="0.25">
      <c r="A28683"/>
      <c r="B28683"/>
      <c r="C28683"/>
      <c r="D28683"/>
      <c r="E28683" s="148"/>
      <c r="F28683" s="148"/>
      <c r="G28683" s="149"/>
      <c r="H28683" s="148"/>
      <c r="I28683"/>
    </row>
    <row r="28684" spans="1:9" x14ac:dyDescent="0.25">
      <c r="A28684"/>
      <c r="B28684"/>
      <c r="C28684"/>
      <c r="D28684"/>
      <c r="E28684" s="148"/>
      <c r="F28684" s="148"/>
      <c r="G28684" s="149"/>
      <c r="H28684" s="148"/>
      <c r="I28684"/>
    </row>
    <row r="28685" spans="1:9" x14ac:dyDescent="0.25">
      <c r="A28685"/>
      <c r="B28685"/>
      <c r="C28685"/>
      <c r="D28685"/>
      <c r="E28685" s="148"/>
      <c r="F28685" s="148"/>
      <c r="G28685" s="149"/>
      <c r="H28685" s="148"/>
      <c r="I28685"/>
    </row>
    <row r="28686" spans="1:9" x14ac:dyDescent="0.25">
      <c r="A28686"/>
      <c r="B28686"/>
      <c r="C28686"/>
      <c r="D28686"/>
      <c r="E28686" s="148"/>
      <c r="F28686" s="148"/>
      <c r="G28686" s="149"/>
      <c r="H28686" s="148"/>
      <c r="I28686"/>
    </row>
    <row r="28687" spans="1:9" x14ac:dyDescent="0.25">
      <c r="A28687"/>
      <c r="B28687"/>
      <c r="C28687"/>
      <c r="D28687"/>
      <c r="E28687" s="148"/>
      <c r="F28687" s="148"/>
      <c r="G28687" s="149"/>
      <c r="H28687" s="148"/>
      <c r="I28687"/>
    </row>
    <row r="28688" spans="1:9" x14ac:dyDescent="0.25">
      <c r="A28688"/>
      <c r="B28688"/>
      <c r="C28688"/>
      <c r="D28688"/>
      <c r="E28688" s="148"/>
      <c r="F28688" s="148"/>
      <c r="G28688" s="149"/>
      <c r="H28688" s="148"/>
      <c r="I28688"/>
    </row>
    <row r="28689" spans="1:9" x14ac:dyDescent="0.25">
      <c r="A28689"/>
      <c r="B28689"/>
      <c r="C28689"/>
      <c r="D28689"/>
      <c r="E28689" s="148"/>
      <c r="F28689" s="148"/>
      <c r="G28689" s="149"/>
      <c r="H28689" s="148"/>
      <c r="I28689"/>
    </row>
    <row r="28690" spans="1:9" x14ac:dyDescent="0.25">
      <c r="A28690"/>
      <c r="B28690"/>
      <c r="C28690"/>
      <c r="D28690"/>
      <c r="E28690" s="148"/>
      <c r="F28690" s="148"/>
      <c r="G28690" s="149"/>
      <c r="H28690" s="148"/>
      <c r="I28690"/>
    </row>
    <row r="28691" spans="1:9" x14ac:dyDescent="0.25">
      <c r="A28691"/>
      <c r="B28691"/>
      <c r="C28691"/>
      <c r="D28691"/>
      <c r="E28691" s="148"/>
      <c r="F28691" s="148"/>
      <c r="G28691" s="149"/>
      <c r="H28691" s="148"/>
      <c r="I28691"/>
    </row>
    <row r="28692" spans="1:9" x14ac:dyDescent="0.25">
      <c r="A28692"/>
      <c r="B28692"/>
      <c r="C28692"/>
      <c r="D28692"/>
      <c r="E28692" s="148"/>
      <c r="F28692" s="148"/>
      <c r="G28692" s="149"/>
      <c r="H28692" s="148"/>
      <c r="I28692"/>
    </row>
    <row r="28693" spans="1:9" x14ac:dyDescent="0.25">
      <c r="A28693"/>
      <c r="B28693"/>
      <c r="C28693"/>
      <c r="D28693"/>
      <c r="E28693" s="148"/>
      <c r="F28693" s="148"/>
      <c r="G28693" s="149"/>
      <c r="H28693" s="148"/>
      <c r="I28693"/>
    </row>
    <row r="28694" spans="1:9" x14ac:dyDescent="0.25">
      <c r="A28694"/>
      <c r="B28694"/>
      <c r="C28694"/>
      <c r="D28694"/>
      <c r="E28694" s="148"/>
      <c r="F28694" s="148"/>
      <c r="G28694" s="149"/>
      <c r="H28694" s="148"/>
      <c r="I28694"/>
    </row>
    <row r="28695" spans="1:9" x14ac:dyDescent="0.25">
      <c r="A28695"/>
      <c r="B28695"/>
      <c r="C28695"/>
      <c r="D28695"/>
      <c r="E28695" s="148"/>
      <c r="F28695" s="148"/>
      <c r="G28695" s="149"/>
      <c r="H28695" s="148"/>
      <c r="I28695"/>
    </row>
    <row r="28696" spans="1:9" x14ac:dyDescent="0.25">
      <c r="A28696"/>
      <c r="B28696"/>
      <c r="C28696"/>
      <c r="D28696"/>
      <c r="E28696" s="148"/>
      <c r="F28696" s="148"/>
      <c r="G28696" s="149"/>
      <c r="H28696" s="148"/>
      <c r="I28696"/>
    </row>
    <row r="28697" spans="1:9" x14ac:dyDescent="0.25">
      <c r="A28697"/>
      <c r="B28697"/>
      <c r="C28697"/>
      <c r="D28697"/>
      <c r="E28697" s="148"/>
      <c r="F28697" s="148"/>
      <c r="G28697" s="149"/>
      <c r="H28697" s="148"/>
      <c r="I28697"/>
    </row>
    <row r="28698" spans="1:9" x14ac:dyDescent="0.25">
      <c r="A28698"/>
      <c r="B28698"/>
      <c r="C28698"/>
      <c r="D28698"/>
      <c r="E28698" s="148"/>
      <c r="F28698" s="148"/>
      <c r="G28698" s="149"/>
      <c r="H28698" s="148"/>
      <c r="I28698"/>
    </row>
    <row r="28699" spans="1:9" x14ac:dyDescent="0.25">
      <c r="A28699"/>
      <c r="B28699"/>
      <c r="C28699"/>
      <c r="D28699"/>
      <c r="E28699" s="148"/>
      <c r="F28699" s="148"/>
      <c r="G28699" s="149"/>
      <c r="H28699" s="148"/>
      <c r="I28699"/>
    </row>
    <row r="28700" spans="1:9" x14ac:dyDescent="0.25">
      <c r="A28700"/>
      <c r="B28700"/>
      <c r="C28700"/>
      <c r="D28700"/>
      <c r="E28700" s="148"/>
      <c r="F28700" s="148"/>
      <c r="G28700" s="149"/>
      <c r="H28700" s="148"/>
      <c r="I28700"/>
    </row>
    <row r="28701" spans="1:9" x14ac:dyDescent="0.25">
      <c r="A28701"/>
      <c r="B28701"/>
      <c r="C28701"/>
      <c r="D28701"/>
      <c r="E28701" s="148"/>
      <c r="F28701" s="148"/>
      <c r="G28701" s="149"/>
      <c r="H28701" s="148"/>
      <c r="I28701"/>
    </row>
    <row r="28702" spans="1:9" x14ac:dyDescent="0.25">
      <c r="A28702"/>
      <c r="B28702"/>
      <c r="C28702"/>
      <c r="D28702"/>
      <c r="E28702" s="148"/>
      <c r="F28702" s="148"/>
      <c r="G28702" s="149"/>
      <c r="H28702" s="148"/>
      <c r="I28702"/>
    </row>
    <row r="28703" spans="1:9" x14ac:dyDescent="0.25">
      <c r="A28703"/>
      <c r="B28703"/>
      <c r="C28703"/>
      <c r="D28703"/>
      <c r="E28703" s="148"/>
      <c r="F28703" s="148"/>
      <c r="G28703" s="149"/>
      <c r="H28703" s="148"/>
      <c r="I28703"/>
    </row>
    <row r="28704" spans="1:9" x14ac:dyDescent="0.25">
      <c r="A28704"/>
      <c r="B28704"/>
      <c r="C28704"/>
      <c r="D28704"/>
      <c r="E28704" s="148"/>
      <c r="F28704" s="148"/>
      <c r="G28704" s="149"/>
      <c r="H28704" s="148"/>
      <c r="I28704"/>
    </row>
    <row r="28705" spans="1:9" x14ac:dyDescent="0.25">
      <c r="A28705"/>
      <c r="B28705"/>
      <c r="C28705"/>
      <c r="D28705"/>
      <c r="E28705" s="148"/>
      <c r="F28705" s="148"/>
      <c r="G28705" s="149"/>
      <c r="H28705" s="148"/>
      <c r="I28705"/>
    </row>
    <row r="28706" spans="1:9" x14ac:dyDescent="0.25">
      <c r="A28706"/>
      <c r="B28706"/>
      <c r="C28706"/>
      <c r="D28706"/>
      <c r="E28706" s="148"/>
      <c r="F28706" s="148"/>
      <c r="G28706" s="149"/>
      <c r="H28706" s="148"/>
      <c r="I28706"/>
    </row>
    <row r="28707" spans="1:9" x14ac:dyDescent="0.25">
      <c r="A28707"/>
      <c r="B28707"/>
      <c r="C28707"/>
      <c r="D28707"/>
      <c r="E28707" s="148"/>
      <c r="F28707" s="148"/>
      <c r="G28707" s="149"/>
      <c r="H28707" s="148"/>
      <c r="I28707"/>
    </row>
    <row r="28708" spans="1:9" x14ac:dyDescent="0.25">
      <c r="A28708"/>
      <c r="B28708"/>
      <c r="C28708"/>
      <c r="D28708"/>
      <c r="E28708" s="148"/>
      <c r="F28708" s="148"/>
      <c r="G28708" s="149"/>
      <c r="H28708" s="148"/>
      <c r="I28708"/>
    </row>
    <row r="28709" spans="1:9" x14ac:dyDescent="0.25">
      <c r="A28709"/>
      <c r="B28709"/>
      <c r="C28709"/>
      <c r="D28709"/>
      <c r="E28709" s="148"/>
      <c r="F28709" s="148"/>
      <c r="G28709" s="149"/>
      <c r="H28709" s="148"/>
      <c r="I28709"/>
    </row>
    <row r="28710" spans="1:9" x14ac:dyDescent="0.25">
      <c r="A28710"/>
      <c r="B28710"/>
      <c r="C28710"/>
      <c r="D28710"/>
      <c r="E28710" s="148"/>
      <c r="F28710" s="148"/>
      <c r="G28710" s="149"/>
      <c r="H28710" s="148"/>
      <c r="I28710"/>
    </row>
    <row r="28711" spans="1:9" x14ac:dyDescent="0.25">
      <c r="A28711"/>
      <c r="B28711"/>
      <c r="C28711"/>
      <c r="D28711"/>
      <c r="E28711" s="148"/>
      <c r="F28711" s="148"/>
      <c r="G28711" s="149"/>
      <c r="H28711" s="148"/>
      <c r="I28711"/>
    </row>
    <row r="28712" spans="1:9" x14ac:dyDescent="0.25">
      <c r="A28712"/>
      <c r="B28712"/>
      <c r="C28712"/>
      <c r="D28712"/>
      <c r="E28712" s="148"/>
      <c r="F28712" s="148"/>
      <c r="G28712" s="149"/>
      <c r="H28712" s="148"/>
      <c r="I28712"/>
    </row>
    <row r="28713" spans="1:9" x14ac:dyDescent="0.25">
      <c r="A28713"/>
      <c r="B28713"/>
      <c r="C28713"/>
      <c r="D28713"/>
      <c r="E28713" s="148"/>
      <c r="F28713" s="148"/>
      <c r="G28713" s="149"/>
      <c r="H28713" s="148"/>
      <c r="I28713"/>
    </row>
    <row r="28714" spans="1:9" x14ac:dyDescent="0.25">
      <c r="A28714"/>
      <c r="B28714"/>
      <c r="C28714"/>
      <c r="D28714"/>
      <c r="E28714" s="148"/>
      <c r="F28714" s="148"/>
      <c r="G28714" s="149"/>
      <c r="H28714" s="148"/>
      <c r="I28714"/>
    </row>
    <row r="28715" spans="1:9" x14ac:dyDescent="0.25">
      <c r="A28715"/>
      <c r="B28715"/>
      <c r="C28715"/>
      <c r="D28715"/>
      <c r="E28715" s="148"/>
      <c r="F28715" s="148"/>
      <c r="G28715" s="149"/>
      <c r="H28715" s="148"/>
      <c r="I28715"/>
    </row>
    <row r="28716" spans="1:9" x14ac:dyDescent="0.25">
      <c r="A28716"/>
      <c r="B28716"/>
      <c r="C28716"/>
      <c r="D28716"/>
      <c r="E28716" s="148"/>
      <c r="F28716" s="148"/>
      <c r="G28716" s="149"/>
      <c r="H28716" s="148"/>
      <c r="I28716"/>
    </row>
    <row r="28717" spans="1:9" x14ac:dyDescent="0.25">
      <c r="A28717"/>
      <c r="B28717"/>
      <c r="C28717"/>
      <c r="D28717"/>
      <c r="E28717" s="148"/>
      <c r="F28717" s="148"/>
      <c r="G28717" s="149"/>
      <c r="H28717" s="148"/>
      <c r="I28717"/>
    </row>
    <row r="28718" spans="1:9" x14ac:dyDescent="0.25">
      <c r="A28718"/>
      <c r="B28718"/>
      <c r="C28718"/>
      <c r="D28718"/>
      <c r="E28718" s="148"/>
      <c r="F28718" s="148"/>
      <c r="G28718" s="149"/>
      <c r="H28718" s="148"/>
      <c r="I28718"/>
    </row>
    <row r="28719" spans="1:9" x14ac:dyDescent="0.25">
      <c r="A28719"/>
      <c r="B28719"/>
      <c r="C28719"/>
      <c r="D28719"/>
      <c r="E28719" s="148"/>
      <c r="F28719" s="148"/>
      <c r="G28719" s="149"/>
      <c r="H28719" s="148"/>
      <c r="I28719"/>
    </row>
    <row r="28720" spans="1:9" x14ac:dyDescent="0.25">
      <c r="A28720"/>
      <c r="B28720"/>
      <c r="C28720"/>
      <c r="D28720"/>
      <c r="E28720" s="148"/>
      <c r="F28720" s="148"/>
      <c r="G28720" s="149"/>
      <c r="H28720" s="148"/>
      <c r="I28720"/>
    </row>
    <row r="28721" spans="1:9" x14ac:dyDescent="0.25">
      <c r="A28721"/>
      <c r="B28721"/>
      <c r="C28721"/>
      <c r="D28721"/>
      <c r="E28721" s="148"/>
      <c r="F28721" s="148"/>
      <c r="G28721" s="149"/>
      <c r="H28721" s="148"/>
      <c r="I28721"/>
    </row>
    <row r="28722" spans="1:9" x14ac:dyDescent="0.25">
      <c r="A28722"/>
      <c r="B28722"/>
      <c r="C28722"/>
      <c r="D28722"/>
      <c r="E28722" s="148"/>
      <c r="F28722" s="148"/>
      <c r="G28722" s="149"/>
      <c r="H28722" s="148"/>
      <c r="I28722"/>
    </row>
    <row r="28723" spans="1:9" x14ac:dyDescent="0.25">
      <c r="A28723"/>
      <c r="B28723"/>
      <c r="C28723"/>
      <c r="D28723"/>
      <c r="E28723" s="148"/>
      <c r="F28723" s="148"/>
      <c r="G28723" s="149"/>
      <c r="H28723" s="148"/>
      <c r="I28723"/>
    </row>
    <row r="28724" spans="1:9" x14ac:dyDescent="0.25">
      <c r="A28724"/>
      <c r="B28724"/>
      <c r="C28724"/>
      <c r="D28724"/>
      <c r="E28724" s="148"/>
      <c r="F28724" s="148"/>
      <c r="G28724" s="149"/>
      <c r="H28724" s="148"/>
      <c r="I28724"/>
    </row>
    <row r="28725" spans="1:9" x14ac:dyDescent="0.25">
      <c r="A28725"/>
      <c r="B28725"/>
      <c r="C28725"/>
      <c r="D28725"/>
      <c r="E28725" s="148"/>
      <c r="F28725" s="148"/>
      <c r="G28725" s="149"/>
      <c r="H28725" s="148"/>
      <c r="I28725"/>
    </row>
    <row r="28726" spans="1:9" x14ac:dyDescent="0.25">
      <c r="A28726"/>
      <c r="B28726"/>
      <c r="C28726"/>
      <c r="D28726"/>
      <c r="E28726" s="148"/>
      <c r="F28726" s="148"/>
      <c r="G28726" s="149"/>
      <c r="H28726" s="148"/>
      <c r="I28726"/>
    </row>
    <row r="28727" spans="1:9" x14ac:dyDescent="0.25">
      <c r="A28727"/>
      <c r="B28727"/>
      <c r="C28727"/>
      <c r="D28727"/>
      <c r="E28727" s="148"/>
      <c r="F28727" s="148"/>
      <c r="G28727" s="149"/>
      <c r="H28727" s="148"/>
      <c r="I28727"/>
    </row>
    <row r="28728" spans="1:9" x14ac:dyDescent="0.25">
      <c r="A28728"/>
      <c r="B28728"/>
      <c r="C28728"/>
      <c r="D28728"/>
      <c r="E28728" s="148"/>
      <c r="F28728" s="148"/>
      <c r="G28728" s="149"/>
      <c r="H28728" s="148"/>
      <c r="I28728"/>
    </row>
    <row r="28729" spans="1:9" x14ac:dyDescent="0.25">
      <c r="A28729"/>
      <c r="B28729"/>
      <c r="C28729"/>
      <c r="D28729"/>
      <c r="E28729" s="148"/>
      <c r="F28729" s="148"/>
      <c r="G28729" s="149"/>
      <c r="H28729" s="148"/>
      <c r="I28729"/>
    </row>
    <row r="28730" spans="1:9" x14ac:dyDescent="0.25">
      <c r="A28730"/>
      <c r="B28730"/>
      <c r="C28730"/>
      <c r="D28730"/>
      <c r="E28730" s="148"/>
      <c r="F28730" s="148"/>
      <c r="G28730" s="149"/>
      <c r="H28730" s="148"/>
      <c r="I28730"/>
    </row>
    <row r="28731" spans="1:9" x14ac:dyDescent="0.25">
      <c r="A28731"/>
      <c r="B28731"/>
      <c r="C28731"/>
      <c r="D28731"/>
      <c r="E28731" s="148"/>
      <c r="F28731" s="148"/>
      <c r="G28731" s="149"/>
      <c r="H28731" s="148"/>
      <c r="I28731"/>
    </row>
    <row r="28732" spans="1:9" x14ac:dyDescent="0.25">
      <c r="A28732"/>
      <c r="B28732"/>
      <c r="C28732"/>
      <c r="D28732"/>
      <c r="E28732" s="148"/>
      <c r="F28732" s="148"/>
      <c r="G28732" s="149"/>
      <c r="H28732" s="148"/>
      <c r="I28732"/>
    </row>
    <row r="28733" spans="1:9" x14ac:dyDescent="0.25">
      <c r="A28733"/>
      <c r="B28733"/>
      <c r="C28733"/>
      <c r="D28733"/>
      <c r="E28733" s="148"/>
      <c r="F28733" s="148"/>
      <c r="G28733" s="149"/>
      <c r="H28733" s="148"/>
      <c r="I28733"/>
    </row>
    <row r="28734" spans="1:9" x14ac:dyDescent="0.25">
      <c r="A28734"/>
      <c r="B28734"/>
      <c r="C28734"/>
      <c r="D28734"/>
      <c r="E28734" s="148"/>
      <c r="F28734" s="148"/>
      <c r="G28734" s="149"/>
      <c r="H28734" s="148"/>
      <c r="I28734"/>
    </row>
    <row r="28735" spans="1:9" x14ac:dyDescent="0.25">
      <c r="A28735"/>
      <c r="B28735"/>
      <c r="C28735"/>
      <c r="D28735"/>
      <c r="E28735" s="148"/>
      <c r="F28735" s="148"/>
      <c r="G28735" s="149"/>
      <c r="H28735" s="148"/>
      <c r="I28735"/>
    </row>
    <row r="28736" spans="1:9" x14ac:dyDescent="0.25">
      <c r="A28736"/>
      <c r="B28736"/>
      <c r="C28736"/>
      <c r="D28736"/>
      <c r="E28736" s="148"/>
      <c r="F28736" s="148"/>
      <c r="G28736" s="149"/>
      <c r="H28736" s="148"/>
      <c r="I28736"/>
    </row>
    <row r="28737" spans="1:9" x14ac:dyDescent="0.25">
      <c r="A28737"/>
      <c r="B28737"/>
      <c r="C28737"/>
      <c r="D28737"/>
      <c r="E28737" s="148"/>
      <c r="F28737" s="148"/>
      <c r="G28737" s="149"/>
      <c r="H28737" s="148"/>
      <c r="I28737"/>
    </row>
    <row r="28738" spans="1:9" x14ac:dyDescent="0.25">
      <c r="A28738"/>
      <c r="B28738"/>
      <c r="C28738"/>
      <c r="D28738"/>
      <c r="E28738" s="148"/>
      <c r="F28738" s="148"/>
      <c r="G28738" s="149"/>
      <c r="H28738" s="148"/>
      <c r="I28738"/>
    </row>
    <row r="28739" spans="1:9" x14ac:dyDescent="0.25">
      <c r="A28739"/>
      <c r="B28739"/>
      <c r="C28739"/>
      <c r="D28739"/>
      <c r="E28739" s="148"/>
      <c r="F28739" s="148"/>
      <c r="G28739" s="149"/>
      <c r="H28739" s="148"/>
      <c r="I28739"/>
    </row>
    <row r="28740" spans="1:9" x14ac:dyDescent="0.25">
      <c r="A28740"/>
      <c r="B28740"/>
      <c r="C28740"/>
      <c r="D28740"/>
      <c r="E28740" s="148"/>
      <c r="F28740" s="148"/>
      <c r="G28740" s="149"/>
      <c r="H28740" s="148"/>
      <c r="I28740"/>
    </row>
    <row r="28741" spans="1:9" x14ac:dyDescent="0.25">
      <c r="A28741"/>
      <c r="B28741"/>
      <c r="C28741"/>
      <c r="D28741"/>
      <c r="E28741" s="148"/>
      <c r="F28741" s="148"/>
      <c r="G28741" s="149"/>
      <c r="H28741" s="148"/>
      <c r="I28741"/>
    </row>
    <row r="28742" spans="1:9" x14ac:dyDescent="0.25">
      <c r="A28742"/>
      <c r="B28742"/>
      <c r="C28742"/>
      <c r="D28742"/>
      <c r="E28742" s="148"/>
      <c r="F28742" s="148"/>
      <c r="G28742" s="149"/>
      <c r="H28742" s="148"/>
      <c r="I28742"/>
    </row>
    <row r="28743" spans="1:9" x14ac:dyDescent="0.25">
      <c r="A28743"/>
      <c r="B28743"/>
      <c r="C28743"/>
      <c r="D28743"/>
      <c r="E28743" s="148"/>
      <c r="F28743" s="148"/>
      <c r="G28743" s="149"/>
      <c r="H28743" s="148"/>
      <c r="I28743"/>
    </row>
    <row r="28744" spans="1:9" x14ac:dyDescent="0.25">
      <c r="A28744"/>
      <c r="B28744"/>
      <c r="C28744"/>
      <c r="D28744"/>
      <c r="E28744" s="148"/>
      <c r="F28744" s="148"/>
      <c r="G28744" s="149"/>
      <c r="H28744" s="148"/>
      <c r="I28744"/>
    </row>
    <row r="28745" spans="1:9" x14ac:dyDescent="0.25">
      <c r="A28745"/>
      <c r="B28745"/>
      <c r="C28745"/>
      <c r="D28745"/>
      <c r="E28745" s="148"/>
      <c r="F28745" s="148"/>
      <c r="G28745" s="149"/>
      <c r="H28745" s="148"/>
      <c r="I28745"/>
    </row>
    <row r="28746" spans="1:9" x14ac:dyDescent="0.25">
      <c r="A28746"/>
      <c r="B28746"/>
      <c r="C28746"/>
      <c r="D28746"/>
      <c r="E28746" s="148"/>
      <c r="F28746" s="148"/>
      <c r="G28746" s="149"/>
      <c r="H28746" s="148"/>
      <c r="I28746"/>
    </row>
    <row r="28747" spans="1:9" x14ac:dyDescent="0.25">
      <c r="A28747"/>
      <c r="B28747"/>
      <c r="C28747"/>
      <c r="D28747"/>
      <c r="E28747" s="148"/>
      <c r="F28747" s="148"/>
      <c r="G28747" s="149"/>
      <c r="H28747" s="148"/>
      <c r="I28747"/>
    </row>
    <row r="28748" spans="1:9" x14ac:dyDescent="0.25">
      <c r="A28748"/>
      <c r="B28748"/>
      <c r="C28748"/>
      <c r="D28748"/>
      <c r="E28748" s="148"/>
      <c r="F28748" s="148"/>
      <c r="G28748" s="149"/>
      <c r="H28748" s="148"/>
      <c r="I28748"/>
    </row>
    <row r="28749" spans="1:9" x14ac:dyDescent="0.25">
      <c r="A28749"/>
      <c r="B28749"/>
      <c r="C28749"/>
      <c r="D28749"/>
      <c r="E28749" s="148"/>
      <c r="F28749" s="148"/>
      <c r="G28749" s="149"/>
      <c r="H28749" s="148"/>
      <c r="I28749"/>
    </row>
    <row r="28750" spans="1:9" x14ac:dyDescent="0.25">
      <c r="A28750"/>
      <c r="B28750"/>
      <c r="C28750"/>
      <c r="D28750"/>
      <c r="E28750" s="148"/>
      <c r="F28750" s="148"/>
      <c r="G28750" s="149"/>
      <c r="H28750" s="148"/>
      <c r="I28750"/>
    </row>
    <row r="28751" spans="1:9" x14ac:dyDescent="0.25">
      <c r="A28751"/>
      <c r="B28751"/>
      <c r="C28751"/>
      <c r="D28751"/>
      <c r="E28751" s="148"/>
      <c r="F28751" s="148"/>
      <c r="G28751" s="149"/>
      <c r="H28751" s="148"/>
      <c r="I28751"/>
    </row>
    <row r="28752" spans="1:9" x14ac:dyDescent="0.25">
      <c r="A28752"/>
      <c r="B28752"/>
      <c r="C28752"/>
      <c r="D28752"/>
      <c r="E28752" s="148"/>
      <c r="F28752" s="148"/>
      <c r="G28752" s="149"/>
      <c r="H28752" s="148"/>
      <c r="I28752"/>
    </row>
    <row r="28753" spans="1:9" x14ac:dyDescent="0.25">
      <c r="A28753"/>
      <c r="B28753"/>
      <c r="C28753"/>
      <c r="D28753"/>
      <c r="E28753" s="148"/>
      <c r="F28753" s="148"/>
      <c r="G28753" s="149"/>
      <c r="H28753" s="148"/>
      <c r="I28753"/>
    </row>
    <row r="28754" spans="1:9" x14ac:dyDescent="0.25">
      <c r="A28754"/>
      <c r="B28754"/>
      <c r="C28754"/>
      <c r="D28754"/>
      <c r="E28754" s="148"/>
      <c r="F28754" s="148"/>
      <c r="G28754" s="149"/>
      <c r="H28754" s="148"/>
      <c r="I28754"/>
    </row>
    <row r="28755" spans="1:9" x14ac:dyDescent="0.25">
      <c r="A28755"/>
      <c r="B28755"/>
      <c r="C28755"/>
      <c r="D28755"/>
      <c r="E28755" s="148"/>
      <c r="F28755" s="148"/>
      <c r="G28755" s="149"/>
      <c r="H28755" s="148"/>
      <c r="I28755"/>
    </row>
    <row r="28756" spans="1:9" x14ac:dyDescent="0.25">
      <c r="A28756"/>
      <c r="B28756"/>
      <c r="C28756"/>
      <c r="D28756"/>
      <c r="E28756" s="148"/>
      <c r="F28756" s="148"/>
      <c r="G28756" s="149"/>
      <c r="H28756" s="148"/>
      <c r="I28756"/>
    </row>
    <row r="28757" spans="1:9" x14ac:dyDescent="0.25">
      <c r="A28757"/>
      <c r="B28757"/>
      <c r="C28757"/>
      <c r="D28757"/>
      <c r="E28757" s="148"/>
      <c r="F28757" s="148"/>
      <c r="G28757" s="149"/>
      <c r="H28757" s="148"/>
      <c r="I28757"/>
    </row>
    <row r="28758" spans="1:9" x14ac:dyDescent="0.25">
      <c r="A28758"/>
      <c r="B28758"/>
      <c r="C28758"/>
      <c r="D28758"/>
      <c r="E28758" s="148"/>
      <c r="F28758" s="148"/>
      <c r="G28758" s="149"/>
      <c r="H28758" s="148"/>
      <c r="I28758"/>
    </row>
    <row r="28759" spans="1:9" x14ac:dyDescent="0.25">
      <c r="A28759"/>
      <c r="B28759"/>
      <c r="C28759"/>
      <c r="D28759"/>
      <c r="E28759" s="148"/>
      <c r="F28759" s="148"/>
      <c r="G28759" s="149"/>
      <c r="H28759" s="148"/>
      <c r="I28759"/>
    </row>
    <row r="28760" spans="1:9" x14ac:dyDescent="0.25">
      <c r="A28760"/>
      <c r="B28760"/>
      <c r="C28760"/>
      <c r="D28760"/>
      <c r="E28760" s="148"/>
      <c r="F28760" s="148"/>
      <c r="G28760" s="149"/>
      <c r="H28760" s="148"/>
      <c r="I28760"/>
    </row>
    <row r="28761" spans="1:9" x14ac:dyDescent="0.25">
      <c r="A28761"/>
      <c r="B28761"/>
      <c r="C28761"/>
      <c r="D28761"/>
      <c r="E28761" s="148"/>
      <c r="F28761" s="148"/>
      <c r="G28761" s="149"/>
      <c r="H28761" s="148"/>
      <c r="I28761"/>
    </row>
    <row r="28762" spans="1:9" x14ac:dyDescent="0.25">
      <c r="A28762"/>
      <c r="B28762"/>
      <c r="C28762"/>
      <c r="D28762"/>
      <c r="E28762" s="148"/>
      <c r="F28762" s="148"/>
      <c r="G28762" s="149"/>
      <c r="H28762" s="148"/>
      <c r="I28762"/>
    </row>
    <row r="28763" spans="1:9" x14ac:dyDescent="0.25">
      <c r="A28763"/>
      <c r="B28763"/>
      <c r="C28763"/>
      <c r="D28763"/>
      <c r="E28763" s="148"/>
      <c r="F28763" s="148"/>
      <c r="G28763" s="149"/>
      <c r="H28763" s="148"/>
      <c r="I28763"/>
    </row>
    <row r="28764" spans="1:9" x14ac:dyDescent="0.25">
      <c r="A28764"/>
      <c r="B28764"/>
      <c r="C28764"/>
      <c r="D28764"/>
      <c r="E28764" s="148"/>
      <c r="F28764" s="148"/>
      <c r="G28764" s="149"/>
      <c r="H28764" s="148"/>
      <c r="I28764"/>
    </row>
    <row r="28765" spans="1:9" x14ac:dyDescent="0.25">
      <c r="A28765"/>
      <c r="B28765"/>
      <c r="C28765"/>
      <c r="D28765"/>
      <c r="E28765" s="148"/>
      <c r="F28765" s="148"/>
      <c r="G28765" s="149"/>
      <c r="H28765" s="148"/>
      <c r="I28765"/>
    </row>
    <row r="28766" spans="1:9" x14ac:dyDescent="0.25">
      <c r="A28766"/>
      <c r="B28766"/>
      <c r="C28766"/>
      <c r="D28766"/>
      <c r="E28766" s="148"/>
      <c r="F28766" s="148"/>
      <c r="G28766" s="149"/>
      <c r="H28766" s="148"/>
      <c r="I28766"/>
    </row>
    <row r="28767" spans="1:9" x14ac:dyDescent="0.25">
      <c r="A28767"/>
      <c r="B28767"/>
      <c r="C28767"/>
      <c r="D28767"/>
      <c r="E28767" s="148"/>
      <c r="F28767" s="148"/>
      <c r="G28767" s="149"/>
      <c r="H28767" s="148"/>
      <c r="I28767"/>
    </row>
    <row r="28768" spans="1:9" x14ac:dyDescent="0.25">
      <c r="A28768"/>
      <c r="B28768"/>
      <c r="C28768"/>
      <c r="D28768"/>
      <c r="E28768" s="148"/>
      <c r="F28768" s="148"/>
      <c r="G28768" s="149"/>
      <c r="H28768" s="148"/>
      <c r="I28768"/>
    </row>
    <row r="28769" spans="1:9" x14ac:dyDescent="0.25">
      <c r="A28769"/>
      <c r="B28769"/>
      <c r="C28769"/>
      <c r="D28769"/>
      <c r="E28769" s="148"/>
      <c r="F28769" s="148"/>
      <c r="G28769" s="149"/>
      <c r="H28769" s="148"/>
      <c r="I28769"/>
    </row>
    <row r="28770" spans="1:9" x14ac:dyDescent="0.25">
      <c r="A28770"/>
      <c r="B28770"/>
      <c r="C28770"/>
      <c r="D28770"/>
      <c r="E28770" s="148"/>
      <c r="F28770" s="148"/>
      <c r="G28770" s="149"/>
      <c r="H28770" s="148"/>
      <c r="I28770"/>
    </row>
    <row r="28771" spans="1:9" x14ac:dyDescent="0.25">
      <c r="A28771"/>
      <c r="B28771"/>
      <c r="C28771"/>
      <c r="D28771"/>
      <c r="E28771" s="148"/>
      <c r="F28771" s="148"/>
      <c r="G28771" s="149"/>
      <c r="H28771" s="148"/>
      <c r="I28771"/>
    </row>
    <row r="28772" spans="1:9" x14ac:dyDescent="0.25">
      <c r="A28772"/>
      <c r="B28772"/>
      <c r="C28772"/>
      <c r="D28772"/>
      <c r="E28772" s="148"/>
      <c r="F28772" s="148"/>
      <c r="G28772" s="149"/>
      <c r="H28772" s="148"/>
      <c r="I28772"/>
    </row>
    <row r="28773" spans="1:9" x14ac:dyDescent="0.25">
      <c r="A28773"/>
      <c r="B28773"/>
      <c r="C28773"/>
      <c r="D28773"/>
      <c r="E28773" s="148"/>
      <c r="F28773" s="148"/>
      <c r="G28773" s="149"/>
      <c r="H28773" s="148"/>
      <c r="I28773"/>
    </row>
    <row r="28774" spans="1:9" x14ac:dyDescent="0.25">
      <c r="A28774"/>
      <c r="B28774"/>
      <c r="C28774"/>
      <c r="D28774"/>
      <c r="E28774" s="148"/>
      <c r="F28774" s="148"/>
      <c r="G28774" s="149"/>
      <c r="H28774" s="148"/>
      <c r="I28774"/>
    </row>
    <row r="28775" spans="1:9" x14ac:dyDescent="0.25">
      <c r="A28775"/>
      <c r="B28775"/>
      <c r="C28775"/>
      <c r="D28775"/>
      <c r="E28775" s="148"/>
      <c r="F28775" s="148"/>
      <c r="G28775" s="149"/>
      <c r="H28775" s="148"/>
      <c r="I28775"/>
    </row>
    <row r="28776" spans="1:9" x14ac:dyDescent="0.25">
      <c r="A28776"/>
      <c r="B28776"/>
      <c r="C28776"/>
      <c r="D28776"/>
      <c r="E28776" s="148"/>
      <c r="F28776" s="148"/>
      <c r="G28776" s="149"/>
      <c r="H28776" s="148"/>
      <c r="I28776"/>
    </row>
    <row r="28777" spans="1:9" x14ac:dyDescent="0.25">
      <c r="A28777"/>
      <c r="B28777"/>
      <c r="C28777"/>
      <c r="D28777"/>
      <c r="E28777" s="148"/>
      <c r="F28777" s="148"/>
      <c r="G28777" s="149"/>
      <c r="H28777" s="148"/>
      <c r="I28777"/>
    </row>
    <row r="28778" spans="1:9" x14ac:dyDescent="0.25">
      <c r="A28778"/>
      <c r="B28778"/>
      <c r="C28778"/>
      <c r="D28778"/>
      <c r="E28778" s="148"/>
      <c r="F28778" s="148"/>
      <c r="G28778" s="149"/>
      <c r="H28778" s="148"/>
      <c r="I28778"/>
    </row>
    <row r="28779" spans="1:9" x14ac:dyDescent="0.25">
      <c r="A28779"/>
      <c r="B28779"/>
      <c r="C28779"/>
      <c r="D28779"/>
      <c r="E28779" s="148"/>
      <c r="F28779" s="148"/>
      <c r="G28779" s="149"/>
      <c r="H28779" s="148"/>
      <c r="I28779"/>
    </row>
    <row r="28780" spans="1:9" x14ac:dyDescent="0.25">
      <c r="A28780"/>
      <c r="B28780"/>
      <c r="C28780"/>
      <c r="D28780"/>
      <c r="E28780" s="148"/>
      <c r="F28780" s="148"/>
      <c r="G28780" s="149"/>
      <c r="H28780" s="148"/>
      <c r="I28780"/>
    </row>
    <row r="28781" spans="1:9" x14ac:dyDescent="0.25">
      <c r="A28781"/>
      <c r="B28781"/>
      <c r="C28781"/>
      <c r="D28781"/>
      <c r="E28781" s="148"/>
      <c r="F28781" s="148"/>
      <c r="G28781" s="149"/>
      <c r="H28781" s="148"/>
      <c r="I28781"/>
    </row>
    <row r="28782" spans="1:9" x14ac:dyDescent="0.25">
      <c r="A28782"/>
      <c r="B28782"/>
      <c r="C28782"/>
      <c r="D28782"/>
      <c r="E28782" s="148"/>
      <c r="F28782" s="148"/>
      <c r="G28782" s="149"/>
      <c r="H28782" s="148"/>
      <c r="I28782"/>
    </row>
    <row r="28783" spans="1:9" x14ac:dyDescent="0.25">
      <c r="A28783"/>
      <c r="B28783"/>
      <c r="C28783"/>
      <c r="D28783"/>
      <c r="E28783" s="148"/>
      <c r="F28783" s="148"/>
      <c r="G28783" s="149"/>
      <c r="H28783" s="148"/>
      <c r="I28783"/>
    </row>
    <row r="28784" spans="1:9" x14ac:dyDescent="0.25">
      <c r="A28784"/>
      <c r="B28784"/>
      <c r="C28784"/>
      <c r="D28784"/>
      <c r="E28784" s="148"/>
      <c r="F28784" s="148"/>
      <c r="G28784" s="149"/>
      <c r="H28784" s="148"/>
      <c r="I28784"/>
    </row>
    <row r="28785" spans="1:9" x14ac:dyDescent="0.25">
      <c r="A28785"/>
      <c r="B28785"/>
      <c r="C28785"/>
      <c r="D28785"/>
      <c r="E28785" s="148"/>
      <c r="F28785" s="148"/>
      <c r="G28785" s="149"/>
      <c r="H28785" s="148"/>
      <c r="I28785"/>
    </row>
    <row r="28786" spans="1:9" x14ac:dyDescent="0.25">
      <c r="A28786"/>
      <c r="B28786"/>
      <c r="C28786"/>
      <c r="D28786"/>
      <c r="E28786" s="148"/>
      <c r="F28786" s="148"/>
      <c r="G28786" s="149"/>
      <c r="H28786" s="148"/>
      <c r="I28786"/>
    </row>
    <row r="28787" spans="1:9" x14ac:dyDescent="0.25">
      <c r="A28787"/>
      <c r="B28787"/>
      <c r="C28787"/>
      <c r="D28787"/>
      <c r="E28787" s="148"/>
      <c r="F28787" s="148"/>
      <c r="G28787" s="149"/>
      <c r="H28787" s="148"/>
      <c r="I28787"/>
    </row>
    <row r="28788" spans="1:9" x14ac:dyDescent="0.25">
      <c r="A28788"/>
      <c r="B28788"/>
      <c r="C28788"/>
      <c r="D28788"/>
      <c r="E28788" s="148"/>
      <c r="F28788" s="148"/>
      <c r="G28788" s="149"/>
      <c r="H28788" s="148"/>
      <c r="I28788"/>
    </row>
    <row r="28789" spans="1:9" x14ac:dyDescent="0.25">
      <c r="A28789"/>
      <c r="B28789"/>
      <c r="C28789"/>
      <c r="D28789"/>
      <c r="E28789" s="148"/>
      <c r="F28789" s="148"/>
      <c r="G28789" s="149"/>
      <c r="H28789" s="148"/>
      <c r="I28789"/>
    </row>
    <row r="28790" spans="1:9" x14ac:dyDescent="0.25">
      <c r="A28790"/>
      <c r="B28790"/>
      <c r="C28790"/>
      <c r="D28790"/>
      <c r="E28790" s="148"/>
      <c r="F28790" s="148"/>
      <c r="G28790" s="149"/>
      <c r="H28790" s="148"/>
      <c r="I28790"/>
    </row>
    <row r="28791" spans="1:9" x14ac:dyDescent="0.25">
      <c r="A28791"/>
      <c r="B28791"/>
      <c r="C28791"/>
      <c r="D28791"/>
      <c r="E28791" s="148"/>
      <c r="F28791" s="148"/>
      <c r="G28791" s="149"/>
      <c r="H28791" s="148"/>
      <c r="I28791"/>
    </row>
    <row r="28792" spans="1:9" x14ac:dyDescent="0.25">
      <c r="A28792"/>
      <c r="B28792"/>
      <c r="C28792"/>
      <c r="D28792"/>
      <c r="E28792" s="148"/>
      <c r="F28792" s="148"/>
      <c r="G28792" s="149"/>
      <c r="H28792" s="148"/>
      <c r="I28792"/>
    </row>
    <row r="28793" spans="1:9" x14ac:dyDescent="0.25">
      <c r="A28793"/>
      <c r="B28793"/>
      <c r="C28793"/>
      <c r="D28793"/>
      <c r="E28793" s="148"/>
      <c r="F28793" s="148"/>
      <c r="G28793" s="149"/>
      <c r="H28793" s="148"/>
      <c r="I28793"/>
    </row>
    <row r="28794" spans="1:9" x14ac:dyDescent="0.25">
      <c r="A28794"/>
      <c r="B28794"/>
      <c r="C28794"/>
      <c r="D28794"/>
      <c r="E28794" s="148"/>
      <c r="F28794" s="148"/>
      <c r="G28794" s="149"/>
      <c r="H28794" s="148"/>
      <c r="I28794"/>
    </row>
    <row r="28795" spans="1:9" x14ac:dyDescent="0.25">
      <c r="A28795"/>
      <c r="B28795"/>
      <c r="C28795"/>
      <c r="D28795"/>
      <c r="E28795" s="148"/>
      <c r="F28795" s="148"/>
      <c r="G28795" s="149"/>
      <c r="H28795" s="148"/>
      <c r="I28795"/>
    </row>
    <row r="28796" spans="1:9" x14ac:dyDescent="0.25">
      <c r="A28796"/>
      <c r="B28796"/>
      <c r="C28796"/>
      <c r="D28796"/>
      <c r="E28796" s="148"/>
      <c r="F28796" s="148"/>
      <c r="G28796" s="149"/>
      <c r="H28796" s="148"/>
      <c r="I28796"/>
    </row>
    <row r="28797" spans="1:9" x14ac:dyDescent="0.25">
      <c r="A28797"/>
      <c r="B28797"/>
      <c r="C28797"/>
      <c r="D28797"/>
      <c r="E28797" s="148"/>
      <c r="F28797" s="148"/>
      <c r="G28797" s="149"/>
      <c r="H28797" s="148"/>
      <c r="I28797"/>
    </row>
    <row r="28798" spans="1:9" x14ac:dyDescent="0.25">
      <c r="A28798"/>
      <c r="B28798"/>
      <c r="C28798"/>
      <c r="D28798"/>
      <c r="E28798" s="148"/>
      <c r="F28798" s="148"/>
      <c r="G28798" s="149"/>
      <c r="H28798" s="148"/>
      <c r="I28798"/>
    </row>
    <row r="28799" spans="1:9" x14ac:dyDescent="0.25">
      <c r="A28799"/>
      <c r="B28799"/>
      <c r="C28799"/>
      <c r="D28799"/>
      <c r="E28799" s="148"/>
      <c r="F28799" s="148"/>
      <c r="G28799" s="149"/>
      <c r="H28799" s="148"/>
      <c r="I28799"/>
    </row>
    <row r="28800" spans="1:9" x14ac:dyDescent="0.25">
      <c r="A28800"/>
      <c r="B28800"/>
      <c r="C28800"/>
      <c r="D28800"/>
      <c r="E28800" s="148"/>
      <c r="F28800" s="148"/>
      <c r="G28800" s="149"/>
      <c r="H28800" s="148"/>
      <c r="I28800"/>
    </row>
    <row r="28801" spans="1:9" x14ac:dyDescent="0.25">
      <c r="A28801"/>
      <c r="B28801"/>
      <c r="C28801"/>
      <c r="D28801"/>
      <c r="E28801" s="148"/>
      <c r="F28801" s="148"/>
      <c r="G28801" s="149"/>
      <c r="H28801" s="148"/>
      <c r="I28801"/>
    </row>
    <row r="28802" spans="1:9" x14ac:dyDescent="0.25">
      <c r="A28802"/>
      <c r="B28802"/>
      <c r="C28802"/>
      <c r="D28802"/>
      <c r="E28802" s="148"/>
      <c r="F28802" s="148"/>
      <c r="G28802" s="149"/>
      <c r="H28802" s="148"/>
      <c r="I28802"/>
    </row>
    <row r="28803" spans="1:9" x14ac:dyDescent="0.25">
      <c r="A28803"/>
      <c r="B28803"/>
      <c r="C28803"/>
      <c r="D28803"/>
      <c r="E28803" s="148"/>
      <c r="F28803" s="148"/>
      <c r="G28803" s="149"/>
      <c r="H28803" s="148"/>
      <c r="I28803"/>
    </row>
    <row r="28804" spans="1:9" x14ac:dyDescent="0.25">
      <c r="A28804"/>
      <c r="B28804"/>
      <c r="C28804"/>
      <c r="D28804"/>
      <c r="E28804" s="148"/>
      <c r="F28804" s="148"/>
      <c r="G28804" s="149"/>
      <c r="H28804" s="148"/>
      <c r="I28804"/>
    </row>
    <row r="28805" spans="1:9" x14ac:dyDescent="0.25">
      <c r="A28805"/>
      <c r="B28805"/>
      <c r="C28805"/>
      <c r="D28805"/>
      <c r="E28805" s="148"/>
      <c r="F28805" s="148"/>
      <c r="G28805" s="149"/>
      <c r="H28805" s="148"/>
      <c r="I28805"/>
    </row>
    <row r="28806" spans="1:9" x14ac:dyDescent="0.25">
      <c r="A28806"/>
      <c r="B28806"/>
      <c r="C28806"/>
      <c r="D28806"/>
      <c r="E28806" s="148"/>
      <c r="F28806" s="148"/>
      <c r="G28806" s="149"/>
      <c r="H28806" s="148"/>
      <c r="I28806"/>
    </row>
    <row r="28807" spans="1:9" x14ac:dyDescent="0.25">
      <c r="A28807"/>
      <c r="B28807"/>
      <c r="C28807"/>
      <c r="D28807"/>
      <c r="E28807" s="148"/>
      <c r="F28807" s="148"/>
      <c r="G28807" s="149"/>
      <c r="H28807" s="148"/>
      <c r="I28807"/>
    </row>
    <row r="28808" spans="1:9" x14ac:dyDescent="0.25">
      <c r="A28808"/>
      <c r="B28808"/>
      <c r="C28808"/>
      <c r="D28808"/>
      <c r="E28808" s="148"/>
      <c r="F28808" s="148"/>
      <c r="G28808" s="149"/>
      <c r="H28808" s="148"/>
      <c r="I28808"/>
    </row>
    <row r="28809" spans="1:9" x14ac:dyDescent="0.25">
      <c r="A28809"/>
      <c r="B28809"/>
      <c r="C28809"/>
      <c r="D28809"/>
      <c r="E28809" s="148"/>
      <c r="F28809" s="148"/>
      <c r="G28809" s="149"/>
      <c r="H28809" s="148"/>
      <c r="I28809"/>
    </row>
    <row r="28810" spans="1:9" x14ac:dyDescent="0.25">
      <c r="A28810"/>
      <c r="B28810"/>
      <c r="C28810"/>
      <c r="D28810"/>
      <c r="E28810" s="148"/>
      <c r="F28810" s="148"/>
      <c r="G28810" s="149"/>
      <c r="H28810" s="148"/>
      <c r="I28810"/>
    </row>
    <row r="28811" spans="1:9" x14ac:dyDescent="0.25">
      <c r="A28811"/>
      <c r="B28811"/>
      <c r="C28811"/>
      <c r="D28811"/>
      <c r="E28811" s="148"/>
      <c r="F28811" s="148"/>
      <c r="G28811" s="149"/>
      <c r="H28811" s="148"/>
      <c r="I28811"/>
    </row>
    <row r="28812" spans="1:9" x14ac:dyDescent="0.25">
      <c r="A28812"/>
      <c r="B28812"/>
      <c r="C28812"/>
      <c r="D28812"/>
      <c r="E28812" s="148"/>
      <c r="F28812" s="148"/>
      <c r="G28812" s="149"/>
      <c r="H28812" s="148"/>
      <c r="I28812"/>
    </row>
    <row r="28813" spans="1:9" x14ac:dyDescent="0.25">
      <c r="A28813"/>
      <c r="B28813"/>
      <c r="C28813"/>
      <c r="D28813"/>
      <c r="E28813" s="148"/>
      <c r="F28813" s="148"/>
      <c r="G28813" s="149"/>
      <c r="H28813" s="148"/>
      <c r="I28813"/>
    </row>
    <row r="28814" spans="1:9" x14ac:dyDescent="0.25">
      <c r="A28814"/>
      <c r="B28814"/>
      <c r="C28814"/>
      <c r="D28814"/>
      <c r="E28814" s="148"/>
      <c r="F28814" s="148"/>
      <c r="G28814" s="149"/>
      <c r="H28814" s="148"/>
      <c r="I28814"/>
    </row>
    <row r="28815" spans="1:9" x14ac:dyDescent="0.25">
      <c r="A28815"/>
      <c r="B28815"/>
      <c r="C28815"/>
      <c r="D28815"/>
      <c r="E28815" s="148"/>
      <c r="F28815" s="148"/>
      <c r="G28815" s="149"/>
      <c r="H28815" s="148"/>
      <c r="I28815"/>
    </row>
    <row r="28816" spans="1:9" x14ac:dyDescent="0.25">
      <c r="A28816"/>
      <c r="B28816"/>
      <c r="C28816"/>
      <c r="D28816"/>
      <c r="E28816" s="148"/>
      <c r="F28816" s="148"/>
      <c r="G28816" s="149"/>
      <c r="H28816" s="148"/>
      <c r="I28816"/>
    </row>
    <row r="28817" spans="1:9" x14ac:dyDescent="0.25">
      <c r="A28817"/>
      <c r="B28817"/>
      <c r="C28817"/>
      <c r="D28817"/>
      <c r="E28817" s="148"/>
      <c r="F28817" s="148"/>
      <c r="G28817" s="149"/>
      <c r="H28817" s="148"/>
      <c r="I28817"/>
    </row>
    <row r="28818" spans="1:9" x14ac:dyDescent="0.25">
      <c r="A28818"/>
      <c r="B28818"/>
      <c r="C28818"/>
      <c r="D28818"/>
      <c r="E28818" s="148"/>
      <c r="F28818" s="148"/>
      <c r="G28818" s="149"/>
      <c r="H28818" s="148"/>
      <c r="I28818"/>
    </row>
    <row r="28819" spans="1:9" x14ac:dyDescent="0.25">
      <c r="A28819"/>
      <c r="B28819"/>
      <c r="C28819"/>
      <c r="D28819"/>
      <c r="E28819" s="148"/>
      <c r="F28819" s="148"/>
      <c r="G28819" s="149"/>
      <c r="H28819" s="148"/>
      <c r="I28819"/>
    </row>
    <row r="28820" spans="1:9" x14ac:dyDescent="0.25">
      <c r="A28820"/>
      <c r="B28820"/>
      <c r="C28820"/>
      <c r="D28820"/>
      <c r="E28820" s="148"/>
      <c r="F28820" s="148"/>
      <c r="G28820" s="149"/>
      <c r="H28820" s="148"/>
      <c r="I28820"/>
    </row>
    <row r="28821" spans="1:9" x14ac:dyDescent="0.25">
      <c r="A28821"/>
      <c r="B28821"/>
      <c r="C28821"/>
      <c r="D28821"/>
      <c r="E28821" s="148"/>
      <c r="F28821" s="148"/>
      <c r="G28821" s="149"/>
      <c r="H28821" s="148"/>
      <c r="I28821"/>
    </row>
    <row r="28822" spans="1:9" x14ac:dyDescent="0.25">
      <c r="A28822"/>
      <c r="B28822"/>
      <c r="C28822"/>
      <c r="D28822"/>
      <c r="E28822" s="148"/>
      <c r="F28822" s="148"/>
      <c r="G28822" s="149"/>
      <c r="H28822" s="148"/>
      <c r="I28822"/>
    </row>
    <row r="28823" spans="1:9" x14ac:dyDescent="0.25">
      <c r="A28823"/>
      <c r="B28823"/>
      <c r="C28823"/>
      <c r="D28823"/>
      <c r="E28823" s="148"/>
      <c r="F28823" s="148"/>
      <c r="G28823" s="149"/>
      <c r="H28823" s="148"/>
      <c r="I28823"/>
    </row>
    <row r="28824" spans="1:9" x14ac:dyDescent="0.25">
      <c r="A28824"/>
      <c r="B28824"/>
      <c r="C28824"/>
      <c r="D28824"/>
      <c r="E28824" s="148"/>
      <c r="F28824" s="148"/>
      <c r="G28824" s="149"/>
      <c r="H28824" s="148"/>
      <c r="I28824"/>
    </row>
    <row r="28825" spans="1:9" x14ac:dyDescent="0.25">
      <c r="A28825"/>
      <c r="B28825"/>
      <c r="C28825"/>
      <c r="D28825"/>
      <c r="E28825" s="148"/>
      <c r="F28825" s="148"/>
      <c r="G28825" s="149"/>
      <c r="H28825" s="148"/>
      <c r="I28825"/>
    </row>
    <row r="28826" spans="1:9" x14ac:dyDescent="0.25">
      <c r="A28826"/>
      <c r="B28826"/>
      <c r="C28826"/>
      <c r="D28826"/>
      <c r="E28826" s="148"/>
      <c r="F28826" s="148"/>
      <c r="G28826" s="149"/>
      <c r="H28826" s="148"/>
      <c r="I28826"/>
    </row>
    <row r="28827" spans="1:9" x14ac:dyDescent="0.25">
      <c r="A28827"/>
      <c r="B28827"/>
      <c r="C28827"/>
      <c r="D28827"/>
      <c r="E28827" s="148"/>
      <c r="F28827" s="148"/>
      <c r="G28827" s="149"/>
      <c r="H28827" s="148"/>
      <c r="I28827"/>
    </row>
    <row r="28828" spans="1:9" x14ac:dyDescent="0.25">
      <c r="A28828"/>
      <c r="B28828"/>
      <c r="C28828"/>
      <c r="D28828"/>
      <c r="E28828" s="148"/>
      <c r="F28828" s="148"/>
      <c r="G28828" s="149"/>
      <c r="H28828" s="148"/>
      <c r="I28828"/>
    </row>
    <row r="28829" spans="1:9" x14ac:dyDescent="0.25">
      <c r="A28829"/>
      <c r="B28829"/>
      <c r="C28829"/>
      <c r="D28829"/>
      <c r="E28829" s="148"/>
      <c r="F28829" s="148"/>
      <c r="G28829" s="149"/>
      <c r="H28829" s="148"/>
      <c r="I28829"/>
    </row>
    <row r="28830" spans="1:9" x14ac:dyDescent="0.25">
      <c r="A28830"/>
      <c r="B28830"/>
      <c r="C28830"/>
      <c r="D28830"/>
      <c r="E28830" s="148"/>
      <c r="F28830" s="148"/>
      <c r="G28830" s="149"/>
      <c r="H28830" s="148"/>
      <c r="I28830"/>
    </row>
    <row r="28831" spans="1:9" x14ac:dyDescent="0.25">
      <c r="A28831"/>
      <c r="B28831"/>
      <c r="C28831"/>
      <c r="D28831"/>
      <c r="E28831" s="148"/>
      <c r="F28831" s="148"/>
      <c r="G28831" s="149"/>
      <c r="H28831" s="148"/>
      <c r="I28831"/>
    </row>
    <row r="28832" spans="1:9" x14ac:dyDescent="0.25">
      <c r="A28832"/>
      <c r="B28832"/>
      <c r="C28832"/>
      <c r="D28832"/>
      <c r="E28832" s="148"/>
      <c r="F28832" s="148"/>
      <c r="G28832" s="149"/>
      <c r="H28832" s="148"/>
      <c r="I28832"/>
    </row>
    <row r="28833" spans="1:9" x14ac:dyDescent="0.25">
      <c r="A28833"/>
      <c r="B28833"/>
      <c r="C28833"/>
      <c r="D28833"/>
      <c r="E28833" s="148"/>
      <c r="F28833" s="148"/>
      <c r="G28833" s="149"/>
      <c r="H28833" s="148"/>
      <c r="I28833"/>
    </row>
    <row r="28834" spans="1:9" x14ac:dyDescent="0.25">
      <c r="A28834"/>
      <c r="B28834"/>
      <c r="C28834"/>
      <c r="D28834"/>
      <c r="E28834" s="148"/>
      <c r="F28834" s="148"/>
      <c r="G28834" s="149"/>
      <c r="H28834" s="148"/>
      <c r="I28834"/>
    </row>
    <row r="28835" spans="1:9" x14ac:dyDescent="0.25">
      <c r="A28835"/>
      <c r="B28835"/>
      <c r="C28835"/>
      <c r="D28835"/>
      <c r="E28835" s="148"/>
      <c r="F28835" s="148"/>
      <c r="G28835" s="149"/>
      <c r="H28835" s="148"/>
      <c r="I28835"/>
    </row>
    <row r="28836" spans="1:9" x14ac:dyDescent="0.25">
      <c r="A28836"/>
      <c r="B28836"/>
      <c r="C28836"/>
      <c r="D28836"/>
      <c r="E28836" s="148"/>
      <c r="F28836" s="148"/>
      <c r="G28836" s="149"/>
      <c r="H28836" s="148"/>
      <c r="I28836"/>
    </row>
    <row r="28837" spans="1:9" x14ac:dyDescent="0.25">
      <c r="A28837"/>
      <c r="B28837"/>
      <c r="C28837"/>
      <c r="D28837"/>
      <c r="E28837" s="148"/>
      <c r="F28837" s="148"/>
      <c r="G28837" s="149"/>
      <c r="H28837" s="148"/>
      <c r="I28837"/>
    </row>
    <row r="28838" spans="1:9" x14ac:dyDescent="0.25">
      <c r="A28838"/>
      <c r="B28838"/>
      <c r="C28838"/>
      <c r="D28838"/>
      <c r="E28838" s="148"/>
      <c r="F28838" s="148"/>
      <c r="G28838" s="149"/>
      <c r="H28838" s="148"/>
      <c r="I28838"/>
    </row>
    <row r="28839" spans="1:9" x14ac:dyDescent="0.25">
      <c r="A28839"/>
      <c r="B28839"/>
      <c r="C28839"/>
      <c r="D28839"/>
      <c r="E28839" s="148"/>
      <c r="F28839" s="148"/>
      <c r="G28839" s="149"/>
      <c r="H28839" s="148"/>
      <c r="I28839"/>
    </row>
    <row r="28840" spans="1:9" x14ac:dyDescent="0.25">
      <c r="A28840"/>
      <c r="B28840"/>
      <c r="C28840"/>
      <c r="D28840"/>
      <c r="E28840" s="148"/>
      <c r="F28840" s="148"/>
      <c r="G28840" s="149"/>
      <c r="H28840" s="148"/>
      <c r="I28840"/>
    </row>
    <row r="28841" spans="1:9" x14ac:dyDescent="0.25">
      <c r="A28841"/>
      <c r="B28841"/>
      <c r="C28841"/>
      <c r="D28841"/>
      <c r="E28841" s="148"/>
      <c r="F28841" s="148"/>
      <c r="G28841" s="149"/>
      <c r="H28841" s="148"/>
      <c r="I28841"/>
    </row>
    <row r="28842" spans="1:9" x14ac:dyDescent="0.25">
      <c r="A28842"/>
      <c r="B28842"/>
      <c r="C28842"/>
      <c r="D28842"/>
      <c r="E28842" s="148"/>
      <c r="F28842" s="148"/>
      <c r="G28842" s="149"/>
      <c r="H28842" s="148"/>
      <c r="I28842"/>
    </row>
    <row r="28843" spans="1:9" x14ac:dyDescent="0.25">
      <c r="A28843"/>
      <c r="B28843"/>
      <c r="C28843"/>
      <c r="D28843"/>
      <c r="E28843" s="148"/>
      <c r="F28843" s="148"/>
      <c r="G28843" s="149"/>
      <c r="H28843" s="148"/>
      <c r="I28843"/>
    </row>
    <row r="28844" spans="1:9" x14ac:dyDescent="0.25">
      <c r="A28844"/>
      <c r="B28844"/>
      <c r="C28844"/>
      <c r="D28844"/>
      <c r="E28844" s="148"/>
      <c r="F28844" s="148"/>
      <c r="G28844" s="149"/>
      <c r="H28844" s="148"/>
      <c r="I28844"/>
    </row>
    <row r="28845" spans="1:9" x14ac:dyDescent="0.25">
      <c r="A28845"/>
      <c r="B28845"/>
      <c r="C28845"/>
      <c r="D28845"/>
      <c r="E28845" s="148"/>
      <c r="F28845" s="148"/>
      <c r="G28845" s="149"/>
      <c r="H28845" s="148"/>
      <c r="I28845"/>
    </row>
    <row r="28846" spans="1:9" x14ac:dyDescent="0.25">
      <c r="A28846"/>
      <c r="B28846"/>
      <c r="C28846"/>
      <c r="D28846"/>
      <c r="E28846" s="148"/>
      <c r="F28846" s="148"/>
      <c r="G28846" s="149"/>
      <c r="H28846" s="148"/>
      <c r="I28846"/>
    </row>
    <row r="28847" spans="1:9" x14ac:dyDescent="0.25">
      <c r="A28847"/>
      <c r="B28847"/>
      <c r="C28847"/>
      <c r="D28847"/>
      <c r="E28847" s="148"/>
      <c r="F28847" s="148"/>
      <c r="G28847" s="149"/>
      <c r="H28847" s="148"/>
      <c r="I28847"/>
    </row>
    <row r="28848" spans="1:9" x14ac:dyDescent="0.25">
      <c r="A28848"/>
      <c r="B28848"/>
      <c r="C28848"/>
      <c r="D28848"/>
      <c r="E28848" s="148"/>
      <c r="F28848" s="148"/>
      <c r="G28848" s="149"/>
      <c r="H28848" s="148"/>
      <c r="I28848"/>
    </row>
    <row r="28849" spans="1:9" x14ac:dyDescent="0.25">
      <c r="A28849"/>
      <c r="B28849"/>
      <c r="C28849"/>
      <c r="D28849"/>
      <c r="E28849" s="148"/>
      <c r="F28849" s="148"/>
      <c r="G28849" s="149"/>
      <c r="H28849" s="148"/>
      <c r="I28849"/>
    </row>
    <row r="28850" spans="1:9" x14ac:dyDescent="0.25">
      <c r="A28850"/>
      <c r="B28850"/>
      <c r="C28850"/>
      <c r="D28850"/>
      <c r="E28850" s="148"/>
      <c r="F28850" s="148"/>
      <c r="G28850" s="149"/>
      <c r="H28850" s="148"/>
      <c r="I28850"/>
    </row>
    <row r="28851" spans="1:9" x14ac:dyDescent="0.25">
      <c r="A28851"/>
      <c r="B28851"/>
      <c r="C28851"/>
      <c r="D28851"/>
      <c r="E28851" s="148"/>
      <c r="F28851" s="148"/>
      <c r="G28851" s="149"/>
      <c r="H28851" s="148"/>
      <c r="I28851"/>
    </row>
    <row r="28852" spans="1:9" x14ac:dyDescent="0.25">
      <c r="A28852"/>
      <c r="B28852"/>
      <c r="C28852"/>
      <c r="D28852"/>
      <c r="E28852" s="148"/>
      <c r="F28852" s="148"/>
      <c r="G28852" s="149"/>
      <c r="H28852" s="148"/>
      <c r="I28852"/>
    </row>
    <row r="28853" spans="1:9" x14ac:dyDescent="0.25">
      <c r="A28853"/>
      <c r="B28853"/>
      <c r="C28853"/>
      <c r="D28853"/>
      <c r="E28853" s="148"/>
      <c r="F28853" s="148"/>
      <c r="G28853" s="149"/>
      <c r="H28853" s="148"/>
      <c r="I28853"/>
    </row>
    <row r="28854" spans="1:9" x14ac:dyDescent="0.25">
      <c r="A28854"/>
      <c r="B28854"/>
      <c r="C28854"/>
      <c r="D28854"/>
      <c r="E28854" s="148"/>
      <c r="F28854" s="148"/>
      <c r="G28854" s="149"/>
      <c r="H28854" s="148"/>
      <c r="I28854"/>
    </row>
    <row r="28855" spans="1:9" x14ac:dyDescent="0.25">
      <c r="A28855"/>
      <c r="B28855"/>
      <c r="C28855"/>
      <c r="D28855"/>
      <c r="E28855" s="148"/>
      <c r="F28855" s="148"/>
      <c r="G28855" s="149"/>
      <c r="H28855" s="148"/>
      <c r="I28855"/>
    </row>
    <row r="28856" spans="1:9" x14ac:dyDescent="0.25">
      <c r="A28856"/>
      <c r="B28856"/>
      <c r="C28856"/>
      <c r="D28856"/>
      <c r="E28856" s="148"/>
      <c r="F28856" s="148"/>
      <c r="G28856" s="149"/>
      <c r="H28856" s="148"/>
      <c r="I28856"/>
    </row>
    <row r="28857" spans="1:9" x14ac:dyDescent="0.25">
      <c r="A28857"/>
      <c r="B28857"/>
      <c r="C28857"/>
      <c r="D28857"/>
      <c r="E28857" s="148"/>
      <c r="F28857" s="148"/>
      <c r="G28857" s="149"/>
      <c r="H28857" s="148"/>
      <c r="I28857"/>
    </row>
    <row r="28858" spans="1:9" x14ac:dyDescent="0.25">
      <c r="A28858"/>
      <c r="B28858"/>
      <c r="C28858"/>
      <c r="D28858"/>
      <c r="E28858" s="148"/>
      <c r="F28858" s="148"/>
      <c r="G28858" s="149"/>
      <c r="H28858" s="148"/>
      <c r="I28858"/>
    </row>
    <row r="28859" spans="1:9" x14ac:dyDescent="0.25">
      <c r="A28859"/>
      <c r="B28859"/>
      <c r="C28859"/>
      <c r="D28859"/>
      <c r="E28859" s="148"/>
      <c r="F28859" s="148"/>
      <c r="G28859" s="149"/>
      <c r="H28859" s="148"/>
      <c r="I28859"/>
    </row>
    <row r="28860" spans="1:9" x14ac:dyDescent="0.25">
      <c r="A28860"/>
      <c r="B28860"/>
      <c r="C28860"/>
      <c r="D28860"/>
      <c r="E28860" s="148"/>
      <c r="F28860" s="148"/>
      <c r="G28860" s="149"/>
      <c r="H28860" s="148"/>
      <c r="I28860"/>
    </row>
    <row r="28861" spans="1:9" x14ac:dyDescent="0.25">
      <c r="A28861"/>
      <c r="B28861"/>
      <c r="C28861"/>
      <c r="D28861"/>
      <c r="E28861" s="148"/>
      <c r="F28861" s="148"/>
      <c r="G28861" s="149"/>
      <c r="H28861" s="148"/>
      <c r="I28861"/>
    </row>
    <row r="28862" spans="1:9" x14ac:dyDescent="0.25">
      <c r="A28862"/>
      <c r="B28862"/>
      <c r="C28862"/>
      <c r="D28862"/>
      <c r="E28862" s="148"/>
      <c r="F28862" s="148"/>
      <c r="G28862" s="149"/>
      <c r="H28862" s="148"/>
      <c r="I28862"/>
    </row>
    <row r="28863" spans="1:9" x14ac:dyDescent="0.25">
      <c r="A28863"/>
      <c r="B28863"/>
      <c r="C28863"/>
      <c r="D28863"/>
      <c r="E28863" s="148"/>
      <c r="F28863" s="148"/>
      <c r="G28863" s="149"/>
      <c r="H28863" s="148"/>
      <c r="I28863"/>
    </row>
    <row r="28864" spans="1:9" x14ac:dyDescent="0.25">
      <c r="A28864"/>
      <c r="B28864"/>
      <c r="C28864"/>
      <c r="D28864"/>
      <c r="E28864" s="148"/>
      <c r="F28864" s="148"/>
      <c r="G28864" s="149"/>
      <c r="H28864" s="148"/>
      <c r="I28864"/>
    </row>
    <row r="28865" spans="1:9" x14ac:dyDescent="0.25">
      <c r="A28865"/>
      <c r="B28865"/>
      <c r="C28865"/>
      <c r="D28865"/>
      <c r="E28865" s="148"/>
      <c r="F28865" s="148"/>
      <c r="G28865" s="149"/>
      <c r="H28865" s="148"/>
      <c r="I28865"/>
    </row>
    <row r="28866" spans="1:9" x14ac:dyDescent="0.25">
      <c r="A28866"/>
      <c r="B28866"/>
      <c r="C28866"/>
      <c r="D28866"/>
      <c r="E28866" s="148"/>
      <c r="F28866" s="148"/>
      <c r="G28866" s="149"/>
      <c r="H28866" s="148"/>
      <c r="I28866"/>
    </row>
    <row r="28867" spans="1:9" x14ac:dyDescent="0.25">
      <c r="A28867"/>
      <c r="B28867"/>
      <c r="C28867"/>
      <c r="D28867"/>
      <c r="E28867" s="148"/>
      <c r="F28867" s="148"/>
      <c r="G28867" s="149"/>
      <c r="H28867" s="148"/>
      <c r="I28867"/>
    </row>
    <row r="28868" spans="1:9" x14ac:dyDescent="0.25">
      <c r="A28868"/>
      <c r="B28868"/>
      <c r="C28868"/>
      <c r="D28868"/>
      <c r="E28868" s="148"/>
      <c r="F28868" s="148"/>
      <c r="G28868" s="149"/>
      <c r="H28868" s="148"/>
      <c r="I28868"/>
    </row>
    <row r="28869" spans="1:9" x14ac:dyDescent="0.25">
      <c r="A28869"/>
      <c r="B28869"/>
      <c r="C28869"/>
      <c r="D28869"/>
      <c r="E28869" s="148"/>
      <c r="F28869" s="148"/>
      <c r="G28869" s="149"/>
      <c r="H28869" s="148"/>
      <c r="I28869"/>
    </row>
    <row r="28870" spans="1:9" x14ac:dyDescent="0.25">
      <c r="A28870"/>
      <c r="B28870"/>
      <c r="C28870"/>
      <c r="D28870"/>
      <c r="E28870" s="148"/>
      <c r="F28870" s="148"/>
      <c r="G28870" s="149"/>
      <c r="H28870" s="148"/>
      <c r="I28870"/>
    </row>
    <row r="28871" spans="1:9" x14ac:dyDescent="0.25">
      <c r="A28871"/>
      <c r="B28871"/>
      <c r="C28871"/>
      <c r="D28871"/>
      <c r="E28871" s="148"/>
      <c r="F28871" s="148"/>
      <c r="G28871" s="149"/>
      <c r="H28871" s="148"/>
      <c r="I28871"/>
    </row>
    <row r="28872" spans="1:9" x14ac:dyDescent="0.25">
      <c r="A28872"/>
      <c r="B28872"/>
      <c r="C28872"/>
      <c r="D28872"/>
      <c r="E28872" s="148"/>
      <c r="F28872" s="148"/>
      <c r="G28872" s="149"/>
      <c r="H28872" s="148"/>
      <c r="I28872"/>
    </row>
    <row r="28873" spans="1:9" x14ac:dyDescent="0.25">
      <c r="A28873"/>
      <c r="B28873"/>
      <c r="C28873"/>
      <c r="D28873"/>
      <c r="E28873" s="148"/>
      <c r="F28873" s="148"/>
      <c r="G28873" s="149"/>
      <c r="H28873" s="148"/>
      <c r="I28873"/>
    </row>
    <row r="28874" spans="1:9" x14ac:dyDescent="0.25">
      <c r="A28874"/>
      <c r="B28874"/>
      <c r="C28874"/>
      <c r="D28874"/>
      <c r="E28874" s="148"/>
      <c r="F28874" s="148"/>
      <c r="G28874" s="149"/>
      <c r="H28874" s="148"/>
      <c r="I28874"/>
    </row>
    <row r="28875" spans="1:9" x14ac:dyDescent="0.25">
      <c r="A28875"/>
      <c r="B28875"/>
      <c r="C28875"/>
      <c r="D28875"/>
      <c r="E28875" s="148"/>
      <c r="F28875" s="148"/>
      <c r="G28875" s="149"/>
      <c r="H28875" s="148"/>
      <c r="I28875"/>
    </row>
    <row r="28876" spans="1:9" x14ac:dyDescent="0.25">
      <c r="A28876"/>
      <c r="B28876"/>
      <c r="C28876"/>
      <c r="D28876"/>
      <c r="E28876" s="148"/>
      <c r="F28876" s="148"/>
      <c r="G28876" s="149"/>
      <c r="H28876" s="148"/>
      <c r="I28876"/>
    </row>
    <row r="28877" spans="1:9" x14ac:dyDescent="0.25">
      <c r="A28877"/>
      <c r="B28877"/>
      <c r="C28877"/>
      <c r="D28877"/>
      <c r="E28877" s="148"/>
      <c r="F28877" s="148"/>
      <c r="G28877" s="149"/>
      <c r="H28877" s="148"/>
      <c r="I28877"/>
    </row>
    <row r="28878" spans="1:9" x14ac:dyDescent="0.25">
      <c r="A28878"/>
      <c r="B28878"/>
      <c r="C28878"/>
      <c r="D28878"/>
      <c r="E28878" s="148"/>
      <c r="F28878" s="148"/>
      <c r="G28878" s="149"/>
      <c r="H28878" s="148"/>
      <c r="I28878"/>
    </row>
    <row r="28879" spans="1:9" x14ac:dyDescent="0.25">
      <c r="A28879"/>
      <c r="B28879"/>
      <c r="C28879"/>
      <c r="D28879"/>
      <c r="E28879" s="148"/>
      <c r="F28879" s="148"/>
      <c r="G28879" s="149"/>
      <c r="H28879" s="148"/>
      <c r="I28879"/>
    </row>
    <row r="28880" spans="1:9" x14ac:dyDescent="0.25">
      <c r="A28880"/>
      <c r="B28880"/>
      <c r="C28880"/>
      <c r="D28880"/>
      <c r="E28880" s="148"/>
      <c r="F28880" s="148"/>
      <c r="G28880" s="149"/>
      <c r="H28880" s="148"/>
      <c r="I28880"/>
    </row>
    <row r="28881" spans="1:9" x14ac:dyDescent="0.25">
      <c r="A28881"/>
      <c r="B28881"/>
      <c r="C28881"/>
      <c r="D28881"/>
      <c r="E28881" s="148"/>
      <c r="F28881" s="148"/>
      <c r="G28881" s="149"/>
      <c r="H28881" s="148"/>
      <c r="I28881"/>
    </row>
    <row r="28882" spans="1:9" x14ac:dyDescent="0.25">
      <c r="A28882"/>
      <c r="B28882"/>
      <c r="C28882"/>
      <c r="D28882"/>
      <c r="E28882" s="148"/>
      <c r="F28882" s="148"/>
      <c r="G28882" s="149"/>
      <c r="H28882" s="148"/>
      <c r="I28882"/>
    </row>
    <row r="28883" spans="1:9" x14ac:dyDescent="0.25">
      <c r="A28883"/>
      <c r="B28883"/>
      <c r="C28883"/>
      <c r="D28883"/>
      <c r="E28883" s="148"/>
      <c r="F28883" s="148"/>
      <c r="G28883" s="149"/>
      <c r="H28883" s="148"/>
      <c r="I28883"/>
    </row>
    <row r="28884" spans="1:9" x14ac:dyDescent="0.25">
      <c r="A28884"/>
      <c r="B28884"/>
      <c r="C28884"/>
      <c r="D28884"/>
      <c r="E28884" s="148"/>
      <c r="F28884" s="148"/>
      <c r="G28884" s="149"/>
      <c r="H28884" s="148"/>
      <c r="I28884"/>
    </row>
    <row r="28885" spans="1:9" x14ac:dyDescent="0.25">
      <c r="A28885"/>
      <c r="B28885"/>
      <c r="C28885"/>
      <c r="D28885"/>
      <c r="E28885" s="148"/>
      <c r="F28885" s="148"/>
      <c r="G28885" s="149"/>
      <c r="H28885" s="148"/>
      <c r="I28885"/>
    </row>
    <row r="28886" spans="1:9" x14ac:dyDescent="0.25">
      <c r="A28886"/>
      <c r="B28886"/>
      <c r="C28886"/>
      <c r="D28886"/>
      <c r="E28886" s="148"/>
      <c r="F28886" s="148"/>
      <c r="G28886" s="149"/>
      <c r="H28886" s="148"/>
      <c r="I28886"/>
    </row>
    <row r="28887" spans="1:9" x14ac:dyDescent="0.25">
      <c r="A28887"/>
      <c r="B28887"/>
      <c r="C28887"/>
      <c r="D28887"/>
      <c r="E28887" s="148"/>
      <c r="F28887" s="148"/>
      <c r="G28887" s="149"/>
      <c r="H28887" s="148"/>
      <c r="I28887"/>
    </row>
    <row r="28888" spans="1:9" x14ac:dyDescent="0.25">
      <c r="A28888"/>
      <c r="B28888"/>
      <c r="C28888"/>
      <c r="D28888"/>
      <c r="E28888" s="148"/>
      <c r="F28888" s="148"/>
      <c r="G28888" s="149"/>
      <c r="H28888" s="148"/>
      <c r="I28888"/>
    </row>
    <row r="28889" spans="1:9" x14ac:dyDescent="0.25">
      <c r="A28889"/>
      <c r="B28889"/>
      <c r="C28889"/>
      <c r="D28889"/>
      <c r="E28889" s="148"/>
      <c r="F28889" s="148"/>
      <c r="G28889" s="149"/>
      <c r="H28889" s="148"/>
      <c r="I28889"/>
    </row>
    <row r="28890" spans="1:9" x14ac:dyDescent="0.25">
      <c r="A28890"/>
      <c r="B28890"/>
      <c r="C28890"/>
      <c r="D28890"/>
      <c r="E28890" s="148"/>
      <c r="F28890" s="148"/>
      <c r="G28890" s="149"/>
      <c r="H28890" s="148"/>
      <c r="I28890"/>
    </row>
    <row r="28891" spans="1:9" x14ac:dyDescent="0.25">
      <c r="A28891"/>
      <c r="B28891"/>
      <c r="C28891"/>
      <c r="D28891"/>
      <c r="E28891" s="148"/>
      <c r="F28891" s="148"/>
      <c r="G28891" s="149"/>
      <c r="H28891" s="148"/>
      <c r="I28891"/>
    </row>
    <row r="28892" spans="1:9" x14ac:dyDescent="0.25">
      <c r="A28892"/>
      <c r="B28892"/>
      <c r="C28892"/>
      <c r="D28892"/>
      <c r="E28892" s="148"/>
      <c r="F28892" s="148"/>
      <c r="G28892" s="149"/>
      <c r="H28892" s="148"/>
      <c r="I28892"/>
    </row>
    <row r="28893" spans="1:9" x14ac:dyDescent="0.25">
      <c r="A28893"/>
      <c r="B28893"/>
      <c r="C28893"/>
      <c r="D28893"/>
      <c r="E28893" s="148"/>
      <c r="F28893" s="148"/>
      <c r="G28893" s="149"/>
      <c r="H28893" s="148"/>
      <c r="I28893"/>
    </row>
    <row r="28894" spans="1:9" x14ac:dyDescent="0.25">
      <c r="A28894"/>
      <c r="B28894"/>
      <c r="C28894"/>
      <c r="D28894"/>
      <c r="E28894" s="148"/>
      <c r="F28894" s="148"/>
      <c r="G28894" s="149"/>
      <c r="H28894" s="148"/>
      <c r="I28894"/>
    </row>
    <row r="28895" spans="1:9" x14ac:dyDescent="0.25">
      <c r="A28895"/>
      <c r="B28895"/>
      <c r="C28895"/>
      <c r="D28895"/>
      <c r="E28895" s="148"/>
      <c r="F28895" s="148"/>
      <c r="G28895" s="149"/>
      <c r="H28895" s="148"/>
      <c r="I28895"/>
    </row>
    <row r="28896" spans="1:9" x14ac:dyDescent="0.25">
      <c r="A28896"/>
      <c r="B28896"/>
      <c r="C28896"/>
      <c r="D28896"/>
      <c r="E28896" s="148"/>
      <c r="F28896" s="148"/>
      <c r="G28896" s="149"/>
      <c r="H28896" s="148"/>
      <c r="I28896"/>
    </row>
    <row r="28897" spans="1:9" x14ac:dyDescent="0.25">
      <c r="A28897"/>
      <c r="B28897"/>
      <c r="C28897"/>
      <c r="D28897"/>
      <c r="E28897" s="148"/>
      <c r="F28897" s="148"/>
      <c r="G28897" s="149"/>
      <c r="H28897" s="148"/>
      <c r="I28897"/>
    </row>
    <row r="28898" spans="1:9" x14ac:dyDescent="0.25">
      <c r="A28898"/>
      <c r="B28898"/>
      <c r="C28898"/>
      <c r="D28898"/>
      <c r="E28898" s="148"/>
      <c r="F28898" s="148"/>
      <c r="G28898" s="149"/>
      <c r="H28898" s="148"/>
      <c r="I28898"/>
    </row>
    <row r="28899" spans="1:9" x14ac:dyDescent="0.25">
      <c r="A28899"/>
      <c r="B28899"/>
      <c r="C28899"/>
      <c r="D28899"/>
      <c r="E28899" s="148"/>
      <c r="F28899" s="148"/>
      <c r="G28899" s="149"/>
      <c r="H28899" s="148"/>
      <c r="I28899"/>
    </row>
    <row r="28900" spans="1:9" x14ac:dyDescent="0.25">
      <c r="A28900"/>
      <c r="B28900"/>
      <c r="C28900"/>
      <c r="D28900"/>
      <c r="E28900" s="148"/>
      <c r="F28900" s="148"/>
      <c r="G28900" s="149"/>
      <c r="H28900" s="148"/>
      <c r="I28900"/>
    </row>
    <row r="28901" spans="1:9" x14ac:dyDescent="0.25">
      <c r="A28901"/>
      <c r="B28901"/>
      <c r="C28901"/>
      <c r="D28901"/>
      <c r="E28901" s="148"/>
      <c r="F28901" s="148"/>
      <c r="G28901" s="149"/>
      <c r="H28901" s="148"/>
      <c r="I28901"/>
    </row>
    <row r="28902" spans="1:9" x14ac:dyDescent="0.25">
      <c r="A28902"/>
      <c r="B28902"/>
      <c r="C28902"/>
      <c r="D28902"/>
      <c r="E28902" s="148"/>
      <c r="F28902" s="148"/>
      <c r="G28902" s="149"/>
      <c r="H28902" s="148"/>
      <c r="I28902"/>
    </row>
    <row r="28903" spans="1:9" x14ac:dyDescent="0.25">
      <c r="A28903"/>
      <c r="B28903"/>
      <c r="C28903"/>
      <c r="D28903"/>
      <c r="E28903" s="148"/>
      <c r="F28903" s="148"/>
      <c r="G28903" s="149"/>
      <c r="H28903" s="148"/>
      <c r="I28903"/>
    </row>
    <row r="28904" spans="1:9" x14ac:dyDescent="0.25">
      <c r="A28904"/>
      <c r="B28904"/>
      <c r="C28904"/>
      <c r="D28904"/>
      <c r="E28904" s="148"/>
      <c r="F28904" s="148"/>
      <c r="G28904" s="149"/>
      <c r="H28904" s="148"/>
      <c r="I28904"/>
    </row>
    <row r="28905" spans="1:9" x14ac:dyDescent="0.25">
      <c r="A28905"/>
      <c r="B28905"/>
      <c r="C28905"/>
      <c r="D28905"/>
      <c r="E28905" s="148"/>
      <c r="F28905" s="148"/>
      <c r="G28905" s="149"/>
      <c r="H28905" s="148"/>
      <c r="I28905"/>
    </row>
    <row r="28906" spans="1:9" x14ac:dyDescent="0.25">
      <c r="A28906"/>
      <c r="B28906"/>
      <c r="C28906"/>
      <c r="D28906"/>
      <c r="E28906" s="148"/>
      <c r="F28906" s="148"/>
      <c r="G28906" s="149"/>
      <c r="H28906" s="148"/>
      <c r="I28906"/>
    </row>
    <row r="28907" spans="1:9" x14ac:dyDescent="0.25">
      <c r="A28907"/>
      <c r="B28907"/>
      <c r="C28907"/>
      <c r="D28907"/>
      <c r="E28907" s="148"/>
      <c r="F28907" s="148"/>
      <c r="G28907" s="149"/>
      <c r="H28907" s="148"/>
      <c r="I28907"/>
    </row>
    <row r="28908" spans="1:9" x14ac:dyDescent="0.25">
      <c r="A28908"/>
      <c r="B28908"/>
      <c r="C28908"/>
      <c r="D28908"/>
      <c r="E28908" s="148"/>
      <c r="F28908" s="148"/>
      <c r="G28908" s="149"/>
      <c r="H28908" s="148"/>
      <c r="I28908"/>
    </row>
    <row r="28909" spans="1:9" x14ac:dyDescent="0.25">
      <c r="A28909"/>
      <c r="B28909"/>
      <c r="C28909"/>
      <c r="D28909"/>
      <c r="E28909" s="148"/>
      <c r="F28909" s="148"/>
      <c r="G28909" s="149"/>
      <c r="H28909" s="148"/>
      <c r="I28909"/>
    </row>
    <row r="28910" spans="1:9" x14ac:dyDescent="0.25">
      <c r="A28910"/>
      <c r="B28910"/>
      <c r="C28910"/>
      <c r="D28910"/>
      <c r="E28910" s="148"/>
      <c r="F28910" s="148"/>
      <c r="G28910" s="149"/>
      <c r="H28910" s="148"/>
      <c r="I28910"/>
    </row>
    <row r="28911" spans="1:9" x14ac:dyDescent="0.25">
      <c r="A28911"/>
      <c r="B28911"/>
      <c r="C28911"/>
      <c r="D28911"/>
      <c r="E28911" s="148"/>
      <c r="F28911" s="148"/>
      <c r="G28911" s="149"/>
      <c r="H28911" s="148"/>
      <c r="I28911"/>
    </row>
    <row r="28912" spans="1:9" x14ac:dyDescent="0.25">
      <c r="A28912"/>
      <c r="B28912"/>
      <c r="C28912"/>
      <c r="D28912"/>
      <c r="E28912" s="148"/>
      <c r="F28912" s="148"/>
      <c r="G28912" s="149"/>
      <c r="H28912" s="148"/>
      <c r="I28912"/>
    </row>
    <row r="28913" spans="1:9" x14ac:dyDescent="0.25">
      <c r="A28913"/>
      <c r="B28913"/>
      <c r="C28913"/>
      <c r="D28913"/>
      <c r="E28913" s="148"/>
      <c r="F28913" s="148"/>
      <c r="G28913" s="149"/>
      <c r="H28913" s="148"/>
      <c r="I28913"/>
    </row>
    <row r="28914" spans="1:9" x14ac:dyDescent="0.25">
      <c r="A28914"/>
      <c r="B28914"/>
      <c r="C28914"/>
      <c r="D28914"/>
      <c r="E28914" s="148"/>
      <c r="F28914" s="148"/>
      <c r="G28914" s="149"/>
      <c r="H28914" s="148"/>
      <c r="I28914"/>
    </row>
    <row r="28915" spans="1:9" x14ac:dyDescent="0.25">
      <c r="A28915"/>
      <c r="B28915"/>
      <c r="C28915"/>
      <c r="D28915"/>
      <c r="E28915" s="148"/>
      <c r="F28915" s="148"/>
      <c r="G28915" s="149"/>
      <c r="H28915" s="148"/>
      <c r="I28915"/>
    </row>
    <row r="28916" spans="1:9" x14ac:dyDescent="0.25">
      <c r="A28916"/>
      <c r="B28916"/>
      <c r="C28916"/>
      <c r="D28916"/>
      <c r="E28916" s="148"/>
      <c r="F28916" s="148"/>
      <c r="G28916" s="149"/>
      <c r="H28916" s="148"/>
      <c r="I28916"/>
    </row>
    <row r="28917" spans="1:9" x14ac:dyDescent="0.25">
      <c r="A28917"/>
      <c r="B28917"/>
      <c r="C28917"/>
      <c r="D28917"/>
      <c r="E28917" s="148"/>
      <c r="F28917" s="148"/>
      <c r="G28917" s="149"/>
      <c r="H28917" s="148"/>
      <c r="I28917"/>
    </row>
    <row r="28918" spans="1:9" x14ac:dyDescent="0.25">
      <c r="A28918"/>
      <c r="B28918"/>
      <c r="C28918"/>
      <c r="D28918"/>
      <c r="E28918" s="148"/>
      <c r="F28918" s="148"/>
      <c r="G28918" s="149"/>
      <c r="H28918" s="148"/>
      <c r="I28918"/>
    </row>
    <row r="28919" spans="1:9" x14ac:dyDescent="0.25">
      <c r="A28919"/>
      <c r="B28919"/>
      <c r="C28919"/>
      <c r="D28919"/>
      <c r="E28919" s="148"/>
      <c r="F28919" s="148"/>
      <c r="G28919" s="149"/>
      <c r="H28919" s="148"/>
      <c r="I28919"/>
    </row>
    <row r="28920" spans="1:9" x14ac:dyDescent="0.25">
      <c r="A28920"/>
      <c r="B28920"/>
      <c r="C28920"/>
      <c r="D28920"/>
      <c r="E28920" s="148"/>
      <c r="F28920" s="148"/>
      <c r="G28920" s="149"/>
      <c r="H28920" s="148"/>
      <c r="I28920"/>
    </row>
    <row r="28921" spans="1:9" x14ac:dyDescent="0.25">
      <c r="A28921"/>
      <c r="B28921"/>
      <c r="C28921"/>
      <c r="D28921"/>
      <c r="E28921" s="148"/>
      <c r="F28921" s="148"/>
      <c r="G28921" s="149"/>
      <c r="H28921" s="148"/>
      <c r="I28921"/>
    </row>
    <row r="28922" spans="1:9" x14ac:dyDescent="0.25">
      <c r="A28922"/>
      <c r="B28922"/>
      <c r="C28922"/>
      <c r="D28922"/>
      <c r="E28922" s="148"/>
      <c r="F28922" s="148"/>
      <c r="G28922" s="149"/>
      <c r="H28922" s="148"/>
      <c r="I28922"/>
    </row>
    <row r="28923" spans="1:9" x14ac:dyDescent="0.25">
      <c r="A28923"/>
      <c r="B28923"/>
      <c r="C28923"/>
      <c r="D28923"/>
      <c r="E28923" s="148"/>
      <c r="F28923" s="148"/>
      <c r="G28923" s="149"/>
      <c r="H28923" s="148"/>
      <c r="I28923"/>
    </row>
    <row r="28924" spans="1:9" x14ac:dyDescent="0.25">
      <c r="A28924"/>
      <c r="B28924"/>
      <c r="C28924"/>
      <c r="D28924"/>
      <c r="E28924" s="148"/>
      <c r="F28924" s="148"/>
      <c r="G28924" s="149"/>
      <c r="H28924" s="148"/>
      <c r="I28924"/>
    </row>
    <row r="28925" spans="1:9" x14ac:dyDescent="0.25">
      <c r="A28925"/>
      <c r="B28925"/>
      <c r="C28925"/>
      <c r="D28925"/>
      <c r="E28925" s="148"/>
      <c r="F28925" s="148"/>
      <c r="G28925" s="149"/>
      <c r="H28925" s="148"/>
      <c r="I28925"/>
    </row>
    <row r="28926" spans="1:9" x14ac:dyDescent="0.25">
      <c r="A28926"/>
      <c r="B28926"/>
      <c r="C28926"/>
      <c r="D28926"/>
      <c r="E28926" s="148"/>
      <c r="F28926" s="148"/>
      <c r="G28926" s="149"/>
      <c r="H28926" s="148"/>
      <c r="I28926"/>
    </row>
    <row r="28927" spans="1:9" x14ac:dyDescent="0.25">
      <c r="A28927"/>
      <c r="B28927"/>
      <c r="C28927"/>
      <c r="D28927"/>
      <c r="E28927" s="148"/>
      <c r="F28927" s="148"/>
      <c r="G28927" s="149"/>
      <c r="H28927" s="148"/>
      <c r="I28927"/>
    </row>
    <row r="28928" spans="1:9" x14ac:dyDescent="0.25">
      <c r="A28928"/>
      <c r="B28928"/>
      <c r="C28928"/>
      <c r="D28928"/>
      <c r="E28928" s="148"/>
      <c r="F28928" s="148"/>
      <c r="G28928" s="149"/>
      <c r="H28928" s="148"/>
      <c r="I28928"/>
    </row>
    <row r="28929" spans="1:9" x14ac:dyDescent="0.25">
      <c r="A28929"/>
      <c r="B28929"/>
      <c r="C28929"/>
      <c r="D28929"/>
      <c r="E28929" s="148"/>
      <c r="F28929" s="148"/>
      <c r="G28929" s="149"/>
      <c r="H28929" s="148"/>
      <c r="I28929"/>
    </row>
    <row r="28930" spans="1:9" x14ac:dyDescent="0.25">
      <c r="A28930"/>
      <c r="B28930"/>
      <c r="C28930"/>
      <c r="D28930"/>
      <c r="E28930" s="148"/>
      <c r="F28930" s="148"/>
      <c r="G28930" s="149"/>
      <c r="H28930" s="148"/>
      <c r="I28930"/>
    </row>
    <row r="28931" spans="1:9" x14ac:dyDescent="0.25">
      <c r="A28931"/>
      <c r="B28931"/>
      <c r="C28931"/>
      <c r="D28931"/>
      <c r="E28931" s="148"/>
      <c r="F28931" s="148"/>
      <c r="G28931" s="149"/>
      <c r="H28931" s="148"/>
      <c r="I28931"/>
    </row>
    <row r="28932" spans="1:9" x14ac:dyDescent="0.25">
      <c r="A28932"/>
      <c r="B28932"/>
      <c r="C28932"/>
      <c r="D28932"/>
      <c r="E28932" s="148"/>
      <c r="F28932" s="148"/>
      <c r="G28932" s="149"/>
      <c r="H28932" s="148"/>
      <c r="I28932"/>
    </row>
    <row r="28933" spans="1:9" x14ac:dyDescent="0.25">
      <c r="A28933"/>
      <c r="B28933"/>
      <c r="C28933"/>
      <c r="D28933"/>
      <c r="E28933" s="148"/>
      <c r="F28933" s="148"/>
      <c r="G28933" s="149"/>
      <c r="H28933" s="148"/>
      <c r="I28933"/>
    </row>
    <row r="28934" spans="1:9" x14ac:dyDescent="0.25">
      <c r="A28934"/>
      <c r="B28934"/>
      <c r="C28934"/>
      <c r="D28934"/>
      <c r="E28934" s="148"/>
      <c r="F28934" s="148"/>
      <c r="G28934" s="149"/>
      <c r="H28934" s="148"/>
      <c r="I28934"/>
    </row>
    <row r="28935" spans="1:9" x14ac:dyDescent="0.25">
      <c r="A28935"/>
      <c r="B28935"/>
      <c r="C28935"/>
      <c r="D28935"/>
      <c r="E28935" s="148"/>
      <c r="F28935" s="148"/>
      <c r="G28935" s="149"/>
      <c r="H28935" s="148"/>
      <c r="I28935"/>
    </row>
    <row r="28936" spans="1:9" x14ac:dyDescent="0.25">
      <c r="A28936"/>
      <c r="B28936"/>
      <c r="C28936"/>
      <c r="D28936"/>
      <c r="E28936" s="148"/>
      <c r="F28936" s="148"/>
      <c r="G28936" s="149"/>
      <c r="H28936" s="148"/>
      <c r="I28936"/>
    </row>
    <row r="28937" spans="1:9" x14ac:dyDescent="0.25">
      <c r="A28937"/>
      <c r="B28937"/>
      <c r="C28937"/>
      <c r="D28937"/>
      <c r="E28937" s="148"/>
      <c r="F28937" s="148"/>
      <c r="G28937" s="149"/>
      <c r="H28937" s="148"/>
      <c r="I28937"/>
    </row>
    <row r="28938" spans="1:9" x14ac:dyDescent="0.25">
      <c r="A28938"/>
      <c r="B28938"/>
      <c r="C28938"/>
      <c r="D28938"/>
      <c r="E28938" s="148"/>
      <c r="F28938" s="148"/>
      <c r="G28938" s="149"/>
      <c r="H28938" s="148"/>
      <c r="I28938"/>
    </row>
    <row r="28939" spans="1:9" x14ac:dyDescent="0.25">
      <c r="A28939"/>
      <c r="B28939"/>
      <c r="C28939"/>
      <c r="D28939"/>
      <c r="E28939" s="148"/>
      <c r="F28939" s="148"/>
      <c r="G28939" s="149"/>
      <c r="H28939" s="148"/>
      <c r="I28939"/>
    </row>
    <row r="28940" spans="1:9" x14ac:dyDescent="0.25">
      <c r="A28940"/>
      <c r="B28940"/>
      <c r="C28940"/>
      <c r="D28940"/>
      <c r="E28940" s="148"/>
      <c r="F28940" s="148"/>
      <c r="G28940" s="149"/>
      <c r="H28940" s="148"/>
      <c r="I28940"/>
    </row>
    <row r="28941" spans="1:9" x14ac:dyDescent="0.25">
      <c r="A28941"/>
      <c r="B28941"/>
      <c r="C28941"/>
      <c r="D28941"/>
      <c r="E28941" s="148"/>
      <c r="F28941" s="148"/>
      <c r="G28941" s="149"/>
      <c r="H28941" s="148"/>
      <c r="I28941"/>
    </row>
    <row r="28942" spans="1:9" x14ac:dyDescent="0.25">
      <c r="A28942"/>
      <c r="B28942"/>
      <c r="C28942"/>
      <c r="D28942"/>
      <c r="E28942" s="148"/>
      <c r="F28942" s="148"/>
      <c r="G28942" s="149"/>
      <c r="H28942" s="148"/>
      <c r="I28942"/>
    </row>
    <row r="28943" spans="1:9" x14ac:dyDescent="0.25">
      <c r="A28943"/>
      <c r="B28943"/>
      <c r="C28943"/>
      <c r="D28943"/>
      <c r="E28943" s="148"/>
      <c r="F28943" s="148"/>
      <c r="G28943" s="149"/>
      <c r="H28943" s="148"/>
      <c r="I28943"/>
    </row>
    <row r="28944" spans="1:9" x14ac:dyDescent="0.25">
      <c r="A28944"/>
      <c r="B28944"/>
      <c r="C28944"/>
      <c r="D28944"/>
      <c r="E28944" s="148"/>
      <c r="F28944" s="148"/>
      <c r="G28944" s="149"/>
      <c r="H28944" s="148"/>
      <c r="I28944"/>
    </row>
    <row r="28945" spans="1:9" x14ac:dyDescent="0.25">
      <c r="A28945"/>
      <c r="B28945"/>
      <c r="C28945"/>
      <c r="D28945"/>
      <c r="E28945" s="148"/>
      <c r="F28945" s="148"/>
      <c r="G28945" s="149"/>
      <c r="H28945" s="148"/>
      <c r="I28945"/>
    </row>
    <row r="28946" spans="1:9" x14ac:dyDescent="0.25">
      <c r="A28946"/>
      <c r="B28946"/>
      <c r="C28946"/>
      <c r="D28946"/>
      <c r="E28946" s="148"/>
      <c r="F28946" s="148"/>
      <c r="G28946" s="149"/>
      <c r="H28946" s="148"/>
      <c r="I28946"/>
    </row>
    <row r="28947" spans="1:9" x14ac:dyDescent="0.25">
      <c r="A28947"/>
      <c r="B28947"/>
      <c r="C28947"/>
      <c r="D28947"/>
      <c r="E28947" s="148"/>
      <c r="F28947" s="148"/>
      <c r="G28947" s="149"/>
      <c r="H28947" s="148"/>
      <c r="I28947"/>
    </row>
    <row r="28948" spans="1:9" x14ac:dyDescent="0.25">
      <c r="A28948"/>
      <c r="B28948"/>
      <c r="C28948"/>
      <c r="D28948"/>
      <c r="E28948" s="148"/>
      <c r="F28948" s="148"/>
      <c r="G28948" s="149"/>
      <c r="H28948" s="148"/>
      <c r="I28948"/>
    </row>
    <row r="28949" spans="1:9" x14ac:dyDescent="0.25">
      <c r="A28949"/>
      <c r="B28949"/>
      <c r="C28949"/>
      <c r="D28949"/>
      <c r="E28949" s="148"/>
      <c r="F28949" s="148"/>
      <c r="G28949" s="149"/>
      <c r="H28949" s="148"/>
      <c r="I28949"/>
    </row>
    <row r="28950" spans="1:9" x14ac:dyDescent="0.25">
      <c r="A28950"/>
      <c r="B28950"/>
      <c r="C28950"/>
      <c r="D28950"/>
      <c r="E28950" s="148"/>
      <c r="F28950" s="148"/>
      <c r="G28950" s="149"/>
      <c r="H28950" s="148"/>
      <c r="I28950"/>
    </row>
    <row r="28951" spans="1:9" x14ac:dyDescent="0.25">
      <c r="A28951"/>
      <c r="B28951"/>
      <c r="C28951"/>
      <c r="D28951"/>
      <c r="E28951" s="148"/>
      <c r="F28951" s="148"/>
      <c r="G28951" s="149"/>
      <c r="H28951" s="148"/>
      <c r="I28951"/>
    </row>
    <row r="28952" spans="1:9" x14ac:dyDescent="0.25">
      <c r="A28952"/>
      <c r="B28952"/>
      <c r="C28952"/>
      <c r="D28952"/>
      <c r="E28952" s="148"/>
      <c r="F28952" s="148"/>
      <c r="G28952" s="149"/>
      <c r="H28952" s="148"/>
      <c r="I28952"/>
    </row>
    <row r="28953" spans="1:9" x14ac:dyDescent="0.25">
      <c r="A28953"/>
      <c r="B28953"/>
      <c r="C28953"/>
      <c r="D28953"/>
      <c r="E28953" s="148"/>
      <c r="F28953" s="148"/>
      <c r="G28953" s="149"/>
      <c r="H28953" s="148"/>
      <c r="I28953"/>
    </row>
    <row r="28954" spans="1:9" x14ac:dyDescent="0.25">
      <c r="A28954"/>
      <c r="B28954"/>
      <c r="C28954"/>
      <c r="D28954"/>
      <c r="E28954" s="148"/>
      <c r="F28954" s="148"/>
      <c r="G28954" s="149"/>
      <c r="H28954" s="148"/>
      <c r="I28954"/>
    </row>
    <row r="28955" spans="1:9" x14ac:dyDescent="0.25">
      <c r="A28955"/>
      <c r="B28955"/>
      <c r="C28955"/>
      <c r="D28955"/>
      <c r="E28955" s="148"/>
      <c r="F28955" s="148"/>
      <c r="G28955" s="149"/>
      <c r="H28955" s="148"/>
      <c r="I28955"/>
    </row>
    <row r="28956" spans="1:9" x14ac:dyDescent="0.25">
      <c r="A28956"/>
      <c r="B28956"/>
      <c r="C28956"/>
      <c r="D28956"/>
      <c r="E28956" s="148"/>
      <c r="F28956" s="148"/>
      <c r="G28956" s="149"/>
      <c r="H28956" s="148"/>
      <c r="I28956"/>
    </row>
    <row r="28957" spans="1:9" x14ac:dyDescent="0.25">
      <c r="A28957"/>
      <c r="B28957"/>
      <c r="C28957"/>
      <c r="D28957"/>
      <c r="E28957" s="148"/>
      <c r="F28957" s="148"/>
      <c r="G28957" s="149"/>
      <c r="H28957" s="148"/>
      <c r="I28957"/>
    </row>
    <row r="28958" spans="1:9" x14ac:dyDescent="0.25">
      <c r="A28958"/>
      <c r="B28958"/>
      <c r="C28958"/>
      <c r="D28958"/>
      <c r="E28958" s="148"/>
      <c r="F28958" s="148"/>
      <c r="G28958" s="149"/>
      <c r="H28958" s="148"/>
      <c r="I28958"/>
    </row>
    <row r="28959" spans="1:9" x14ac:dyDescent="0.25">
      <c r="A28959"/>
      <c r="B28959"/>
      <c r="C28959"/>
      <c r="D28959"/>
      <c r="E28959" s="148"/>
      <c r="F28959" s="148"/>
      <c r="G28959" s="149"/>
      <c r="H28959" s="148"/>
      <c r="I28959"/>
    </row>
    <row r="28960" spans="1:9" x14ac:dyDescent="0.25">
      <c r="A28960"/>
      <c r="B28960"/>
      <c r="C28960"/>
      <c r="D28960"/>
      <c r="E28960" s="148"/>
      <c r="F28960" s="148"/>
      <c r="G28960" s="149"/>
      <c r="H28960" s="148"/>
      <c r="I28960"/>
    </row>
    <row r="28961" spans="1:9" x14ac:dyDescent="0.25">
      <c r="A28961"/>
      <c r="B28961"/>
      <c r="C28961"/>
      <c r="D28961"/>
      <c r="E28961" s="148"/>
      <c r="F28961" s="148"/>
      <c r="G28961" s="149"/>
      <c r="H28961" s="148"/>
      <c r="I28961"/>
    </row>
    <row r="28962" spans="1:9" x14ac:dyDescent="0.25">
      <c r="A28962"/>
      <c r="B28962"/>
      <c r="C28962"/>
      <c r="D28962"/>
      <c r="E28962" s="148"/>
      <c r="F28962" s="148"/>
      <c r="G28962" s="149"/>
      <c r="H28962" s="148"/>
      <c r="I28962"/>
    </row>
    <row r="28963" spans="1:9" x14ac:dyDescent="0.25">
      <c r="A28963"/>
      <c r="B28963"/>
      <c r="C28963"/>
      <c r="D28963"/>
      <c r="E28963" s="148"/>
      <c r="F28963" s="148"/>
      <c r="G28963" s="149"/>
      <c r="H28963" s="148"/>
      <c r="I28963"/>
    </row>
    <row r="28964" spans="1:9" x14ac:dyDescent="0.25">
      <c r="A28964"/>
      <c r="B28964"/>
      <c r="C28964"/>
      <c r="D28964"/>
      <c r="E28964" s="148"/>
      <c r="F28964" s="148"/>
      <c r="G28964" s="149"/>
      <c r="H28964" s="148"/>
      <c r="I28964"/>
    </row>
    <row r="28965" spans="1:9" x14ac:dyDescent="0.25">
      <c r="A28965"/>
      <c r="B28965"/>
      <c r="C28965"/>
      <c r="D28965"/>
      <c r="E28965" s="148"/>
      <c r="F28965" s="148"/>
      <c r="G28965" s="149"/>
      <c r="H28965" s="148"/>
      <c r="I28965"/>
    </row>
    <row r="28966" spans="1:9" x14ac:dyDescent="0.25">
      <c r="A28966"/>
      <c r="B28966"/>
      <c r="C28966"/>
      <c r="D28966"/>
      <c r="E28966" s="148"/>
      <c r="F28966" s="148"/>
      <c r="G28966" s="149"/>
      <c r="H28966" s="148"/>
      <c r="I28966"/>
    </row>
    <row r="28967" spans="1:9" x14ac:dyDescent="0.25">
      <c r="A28967"/>
      <c r="B28967"/>
      <c r="C28967"/>
      <c r="D28967"/>
      <c r="E28967" s="148"/>
      <c r="F28967" s="148"/>
      <c r="G28967" s="149"/>
      <c r="H28967" s="148"/>
      <c r="I28967"/>
    </row>
    <row r="28968" spans="1:9" x14ac:dyDescent="0.25">
      <c r="A28968"/>
      <c r="B28968"/>
      <c r="C28968"/>
      <c r="D28968"/>
      <c r="E28968" s="148"/>
      <c r="F28968" s="148"/>
      <c r="G28968" s="149"/>
      <c r="H28968" s="148"/>
      <c r="I28968"/>
    </row>
    <row r="28969" spans="1:9" x14ac:dyDescent="0.25">
      <c r="A28969"/>
      <c r="B28969"/>
      <c r="C28969"/>
      <c r="D28969"/>
      <c r="E28969" s="148"/>
      <c r="F28969" s="148"/>
      <c r="G28969" s="149"/>
      <c r="H28969" s="148"/>
      <c r="I28969"/>
    </row>
    <row r="28970" spans="1:9" x14ac:dyDescent="0.25">
      <c r="A28970"/>
      <c r="B28970"/>
      <c r="C28970"/>
      <c r="D28970"/>
      <c r="E28970" s="148"/>
      <c r="F28970" s="148"/>
      <c r="G28970" s="149"/>
      <c r="H28970" s="148"/>
      <c r="I28970"/>
    </row>
    <row r="28971" spans="1:9" x14ac:dyDescent="0.25">
      <c r="A28971"/>
      <c r="B28971"/>
      <c r="C28971"/>
      <c r="D28971"/>
      <c r="E28971" s="148"/>
      <c r="F28971" s="148"/>
      <c r="G28971" s="149"/>
      <c r="H28971" s="148"/>
      <c r="I28971"/>
    </row>
    <row r="28972" spans="1:9" x14ac:dyDescent="0.25">
      <c r="A28972"/>
      <c r="B28972"/>
      <c r="C28972"/>
      <c r="D28972"/>
      <c r="E28972" s="148"/>
      <c r="F28972" s="148"/>
      <c r="G28972" s="149"/>
      <c r="H28972" s="148"/>
      <c r="I28972"/>
    </row>
    <row r="28973" spans="1:9" x14ac:dyDescent="0.25">
      <c r="A28973"/>
      <c r="B28973"/>
      <c r="C28973"/>
      <c r="D28973"/>
      <c r="E28973" s="148"/>
      <c r="F28973" s="148"/>
      <c r="G28973" s="149"/>
      <c r="H28973" s="148"/>
      <c r="I28973"/>
    </row>
    <row r="28974" spans="1:9" x14ac:dyDescent="0.25">
      <c r="A28974"/>
      <c r="B28974"/>
      <c r="C28974"/>
      <c r="D28974"/>
      <c r="E28974" s="148"/>
      <c r="F28974" s="148"/>
      <c r="G28974" s="149"/>
      <c r="H28974" s="148"/>
      <c r="I28974"/>
    </row>
    <row r="28975" spans="1:9" x14ac:dyDescent="0.25">
      <c r="A28975"/>
      <c r="B28975"/>
      <c r="C28975"/>
      <c r="D28975"/>
      <c r="E28975" s="148"/>
      <c r="F28975" s="148"/>
      <c r="G28975" s="149"/>
      <c r="H28975" s="148"/>
      <c r="I28975"/>
    </row>
    <row r="28976" spans="1:9" x14ac:dyDescent="0.25">
      <c r="A28976"/>
      <c r="B28976"/>
      <c r="C28976"/>
      <c r="D28976"/>
      <c r="E28976" s="148"/>
      <c r="F28976" s="148"/>
      <c r="G28976" s="149"/>
      <c r="H28976" s="148"/>
      <c r="I28976"/>
    </row>
    <row r="28977" spans="1:9" x14ac:dyDescent="0.25">
      <c r="A28977"/>
      <c r="B28977"/>
      <c r="C28977"/>
      <c r="D28977"/>
      <c r="E28977" s="148"/>
      <c r="F28977" s="148"/>
      <c r="G28977" s="149"/>
      <c r="H28977" s="148"/>
      <c r="I28977"/>
    </row>
    <row r="28978" spans="1:9" x14ac:dyDescent="0.25">
      <c r="A28978"/>
      <c r="B28978"/>
      <c r="C28978"/>
      <c r="D28978"/>
      <c r="E28978" s="148"/>
      <c r="F28978" s="148"/>
      <c r="G28978" s="149"/>
      <c r="H28978" s="148"/>
      <c r="I28978"/>
    </row>
    <row r="28979" spans="1:9" x14ac:dyDescent="0.25">
      <c r="A28979"/>
      <c r="B28979"/>
      <c r="C28979"/>
      <c r="D28979"/>
      <c r="E28979" s="148"/>
      <c r="F28979" s="148"/>
      <c r="G28979" s="149"/>
      <c r="H28979" s="148"/>
      <c r="I28979"/>
    </row>
    <row r="28980" spans="1:9" x14ac:dyDescent="0.25">
      <c r="A28980"/>
      <c r="B28980"/>
      <c r="C28980"/>
      <c r="D28980"/>
      <c r="E28980" s="148"/>
      <c r="F28980" s="148"/>
      <c r="G28980" s="149"/>
      <c r="H28980" s="148"/>
      <c r="I28980"/>
    </row>
    <row r="28981" spans="1:9" x14ac:dyDescent="0.25">
      <c r="A28981"/>
      <c r="B28981"/>
      <c r="C28981"/>
      <c r="D28981"/>
      <c r="E28981" s="148"/>
      <c r="F28981" s="148"/>
      <c r="G28981" s="149"/>
      <c r="H28981" s="148"/>
      <c r="I28981"/>
    </row>
    <row r="28982" spans="1:9" x14ac:dyDescent="0.25">
      <c r="A28982"/>
      <c r="B28982"/>
      <c r="C28982"/>
      <c r="D28982"/>
      <c r="E28982" s="148"/>
      <c r="F28982" s="148"/>
      <c r="G28982" s="149"/>
      <c r="H28982" s="148"/>
      <c r="I28982"/>
    </row>
    <row r="28983" spans="1:9" x14ac:dyDescent="0.25">
      <c r="A28983"/>
      <c r="B28983"/>
      <c r="C28983"/>
      <c r="D28983"/>
      <c r="E28983" s="148"/>
      <c r="F28983" s="148"/>
      <c r="G28983" s="149"/>
      <c r="H28983" s="148"/>
      <c r="I28983"/>
    </row>
    <row r="28984" spans="1:9" x14ac:dyDescent="0.25">
      <c r="A28984"/>
      <c r="B28984"/>
      <c r="C28984"/>
      <c r="D28984"/>
      <c r="E28984" s="148"/>
      <c r="F28984" s="148"/>
      <c r="G28984" s="149"/>
      <c r="H28984" s="148"/>
      <c r="I28984"/>
    </row>
    <row r="28985" spans="1:9" x14ac:dyDescent="0.25">
      <c r="A28985"/>
      <c r="B28985"/>
      <c r="C28985"/>
      <c r="D28985"/>
      <c r="E28985" s="148"/>
      <c r="F28985" s="148"/>
      <c r="G28985" s="149"/>
      <c r="H28985" s="148"/>
      <c r="I28985"/>
    </row>
    <row r="28986" spans="1:9" x14ac:dyDescent="0.25">
      <c r="A28986"/>
      <c r="B28986"/>
      <c r="C28986"/>
      <c r="D28986"/>
      <c r="E28986" s="148"/>
      <c r="F28986" s="148"/>
      <c r="G28986" s="149"/>
      <c r="H28986" s="148"/>
      <c r="I28986"/>
    </row>
    <row r="28987" spans="1:9" x14ac:dyDescent="0.25">
      <c r="A28987"/>
      <c r="B28987"/>
      <c r="C28987"/>
      <c r="D28987"/>
      <c r="E28987" s="148"/>
      <c r="F28987" s="148"/>
      <c r="G28987" s="149"/>
      <c r="H28987" s="148"/>
      <c r="I28987"/>
    </row>
    <row r="28988" spans="1:9" x14ac:dyDescent="0.25">
      <c r="A28988"/>
      <c r="B28988"/>
      <c r="C28988"/>
      <c r="D28988"/>
      <c r="E28988" s="148"/>
      <c r="F28988" s="148"/>
      <c r="G28988" s="149"/>
      <c r="H28988" s="148"/>
      <c r="I28988"/>
    </row>
    <row r="28989" spans="1:9" x14ac:dyDescent="0.25">
      <c r="A28989"/>
      <c r="B28989"/>
      <c r="C28989"/>
      <c r="D28989"/>
      <c r="E28989" s="148"/>
      <c r="F28989" s="148"/>
      <c r="G28989" s="149"/>
      <c r="H28989" s="148"/>
      <c r="I28989"/>
    </row>
    <row r="28990" spans="1:9" x14ac:dyDescent="0.25">
      <c r="A28990"/>
      <c r="B28990"/>
      <c r="C28990"/>
      <c r="D28990"/>
      <c r="E28990" s="148"/>
      <c r="F28990" s="148"/>
      <c r="G28990" s="149"/>
      <c r="H28990" s="148"/>
      <c r="I28990"/>
    </row>
    <row r="28991" spans="1:9" x14ac:dyDescent="0.25">
      <c r="A28991"/>
      <c r="B28991"/>
      <c r="C28991"/>
      <c r="D28991"/>
      <c r="E28991" s="148"/>
      <c r="F28991" s="148"/>
      <c r="G28991" s="149"/>
      <c r="H28991" s="148"/>
      <c r="I28991"/>
    </row>
    <row r="28992" spans="1:9" x14ac:dyDescent="0.25">
      <c r="A28992"/>
      <c r="B28992"/>
      <c r="C28992"/>
      <c r="D28992"/>
      <c r="E28992" s="148"/>
      <c r="F28992" s="148"/>
      <c r="G28992" s="149"/>
      <c r="H28992" s="148"/>
      <c r="I28992"/>
    </row>
    <row r="28993" spans="1:9" x14ac:dyDescent="0.25">
      <c r="A28993"/>
      <c r="B28993"/>
      <c r="C28993"/>
      <c r="D28993"/>
      <c r="E28993" s="148"/>
      <c r="F28993" s="148"/>
      <c r="G28993" s="149"/>
      <c r="H28993" s="148"/>
      <c r="I28993"/>
    </row>
    <row r="28994" spans="1:9" x14ac:dyDescent="0.25">
      <c r="A28994"/>
      <c r="B28994"/>
      <c r="C28994"/>
      <c r="D28994"/>
      <c r="E28994" s="148"/>
      <c r="F28994" s="148"/>
      <c r="G28994" s="149"/>
      <c r="H28994" s="148"/>
      <c r="I28994"/>
    </row>
    <row r="28995" spans="1:9" x14ac:dyDescent="0.25">
      <c r="A28995"/>
      <c r="B28995"/>
      <c r="C28995"/>
      <c r="D28995"/>
      <c r="E28995" s="148"/>
      <c r="F28995" s="148"/>
      <c r="G28995" s="149"/>
      <c r="H28995" s="148"/>
      <c r="I28995"/>
    </row>
    <row r="28996" spans="1:9" x14ac:dyDescent="0.25">
      <c r="A28996"/>
      <c r="B28996"/>
      <c r="C28996"/>
      <c r="D28996"/>
      <c r="E28996" s="148"/>
      <c r="F28996" s="148"/>
      <c r="G28996" s="149"/>
      <c r="H28996" s="148"/>
      <c r="I28996"/>
    </row>
    <row r="28997" spans="1:9" x14ac:dyDescent="0.25">
      <c r="A28997"/>
      <c r="B28997"/>
      <c r="C28997"/>
      <c r="D28997"/>
      <c r="E28997" s="148"/>
      <c r="F28997" s="148"/>
      <c r="G28997" s="149"/>
      <c r="H28997" s="148"/>
      <c r="I28997"/>
    </row>
    <row r="28998" spans="1:9" x14ac:dyDescent="0.25">
      <c r="A28998"/>
      <c r="B28998"/>
      <c r="C28998"/>
      <c r="D28998"/>
      <c r="E28998" s="148"/>
      <c r="F28998" s="148"/>
      <c r="G28998" s="149"/>
      <c r="H28998" s="148"/>
      <c r="I28998"/>
    </row>
    <row r="28999" spans="1:9" x14ac:dyDescent="0.25">
      <c r="A28999"/>
      <c r="B28999"/>
      <c r="C28999"/>
      <c r="D28999"/>
      <c r="E28999" s="148"/>
      <c r="F28999" s="148"/>
      <c r="G28999" s="149"/>
      <c r="H28999" s="148"/>
      <c r="I28999"/>
    </row>
    <row r="29000" spans="1:9" x14ac:dyDescent="0.25">
      <c r="A29000"/>
      <c r="B29000"/>
      <c r="C29000"/>
      <c r="D29000"/>
      <c r="E29000" s="148"/>
      <c r="F29000" s="148"/>
      <c r="G29000" s="149"/>
      <c r="H29000" s="148"/>
      <c r="I29000"/>
    </row>
    <row r="29001" spans="1:9" x14ac:dyDescent="0.25">
      <c r="A29001"/>
      <c r="B29001"/>
      <c r="C29001"/>
      <c r="D29001"/>
      <c r="E29001" s="148"/>
      <c r="F29001" s="148"/>
      <c r="G29001" s="149"/>
      <c r="H29001" s="148"/>
      <c r="I29001"/>
    </row>
    <row r="29002" spans="1:9" x14ac:dyDescent="0.25">
      <c r="A29002"/>
      <c r="B29002"/>
      <c r="C29002"/>
      <c r="D29002"/>
      <c r="E29002" s="148"/>
      <c r="F29002" s="148"/>
      <c r="G29002" s="149"/>
      <c r="H29002" s="148"/>
      <c r="I29002"/>
    </row>
    <row r="29003" spans="1:9" x14ac:dyDescent="0.25">
      <c r="A29003"/>
      <c r="B29003"/>
      <c r="C29003"/>
      <c r="D29003"/>
      <c r="E29003" s="148"/>
      <c r="F29003" s="148"/>
      <c r="G29003" s="149"/>
      <c r="H29003" s="148"/>
      <c r="I29003"/>
    </row>
    <row r="29004" spans="1:9" x14ac:dyDescent="0.25">
      <c r="A29004"/>
      <c r="B29004"/>
      <c r="C29004"/>
      <c r="D29004"/>
      <c r="E29004" s="148"/>
      <c r="F29004" s="148"/>
      <c r="G29004" s="149"/>
      <c r="H29004" s="148"/>
      <c r="I29004"/>
    </row>
    <row r="29005" spans="1:9" x14ac:dyDescent="0.25">
      <c r="A29005"/>
      <c r="B29005"/>
      <c r="C29005"/>
      <c r="D29005"/>
      <c r="E29005" s="148"/>
      <c r="F29005" s="148"/>
      <c r="G29005" s="149"/>
      <c r="H29005" s="148"/>
      <c r="I29005"/>
    </row>
    <row r="29006" spans="1:9" x14ac:dyDescent="0.25">
      <c r="A29006"/>
      <c r="B29006"/>
      <c r="C29006"/>
      <c r="D29006"/>
      <c r="E29006" s="148"/>
      <c r="F29006" s="148"/>
      <c r="G29006" s="149"/>
      <c r="H29006" s="148"/>
      <c r="I29006"/>
    </row>
    <row r="29007" spans="1:9" x14ac:dyDescent="0.25">
      <c r="A29007"/>
      <c r="B29007"/>
      <c r="C29007"/>
      <c r="D29007"/>
      <c r="E29007" s="148"/>
      <c r="F29007" s="148"/>
      <c r="G29007" s="149"/>
      <c r="H29007" s="148"/>
      <c r="I29007"/>
    </row>
    <row r="29008" spans="1:9" x14ac:dyDescent="0.25">
      <c r="A29008"/>
      <c r="B29008"/>
      <c r="C29008"/>
      <c r="D29008"/>
      <c r="E29008" s="148"/>
      <c r="F29008" s="148"/>
      <c r="G29008" s="149"/>
      <c r="H29008" s="148"/>
      <c r="I29008"/>
    </row>
    <row r="29009" spans="1:9" x14ac:dyDescent="0.25">
      <c r="A29009"/>
      <c r="B29009"/>
      <c r="C29009"/>
      <c r="D29009"/>
      <c r="E29009" s="148"/>
      <c r="F29009" s="148"/>
      <c r="G29009" s="149"/>
      <c r="H29009" s="148"/>
      <c r="I29009"/>
    </row>
    <row r="29010" spans="1:9" x14ac:dyDescent="0.25">
      <c r="A29010"/>
      <c r="B29010"/>
      <c r="C29010"/>
      <c r="D29010"/>
      <c r="E29010" s="148"/>
      <c r="F29010" s="148"/>
      <c r="G29010" s="149"/>
      <c r="H29010" s="148"/>
      <c r="I29010"/>
    </row>
    <row r="29011" spans="1:9" x14ac:dyDescent="0.25">
      <c r="A29011"/>
      <c r="B29011"/>
      <c r="C29011"/>
      <c r="D29011"/>
      <c r="E29011" s="148"/>
      <c r="F29011" s="148"/>
      <c r="G29011" s="149"/>
      <c r="H29011" s="148"/>
      <c r="I29011"/>
    </row>
    <row r="29012" spans="1:9" x14ac:dyDescent="0.25">
      <c r="A29012"/>
      <c r="B29012"/>
      <c r="C29012"/>
      <c r="D29012"/>
      <c r="E29012" s="148"/>
      <c r="F29012" s="148"/>
      <c r="G29012" s="149"/>
      <c r="H29012" s="148"/>
      <c r="I29012"/>
    </row>
    <row r="29013" spans="1:9" x14ac:dyDescent="0.25">
      <c r="A29013"/>
      <c r="B29013"/>
      <c r="C29013"/>
      <c r="D29013"/>
      <c r="E29013" s="148"/>
      <c r="F29013" s="148"/>
      <c r="G29013" s="149"/>
      <c r="H29013" s="148"/>
      <c r="I29013"/>
    </row>
    <row r="29014" spans="1:9" x14ac:dyDescent="0.25">
      <c r="A29014"/>
      <c r="B29014"/>
      <c r="C29014"/>
      <c r="D29014"/>
      <c r="E29014" s="148"/>
      <c r="F29014" s="148"/>
      <c r="G29014" s="149"/>
      <c r="H29014" s="148"/>
      <c r="I29014"/>
    </row>
    <row r="29015" spans="1:9" x14ac:dyDescent="0.25">
      <c r="A29015"/>
      <c r="B29015"/>
      <c r="C29015"/>
      <c r="D29015"/>
      <c r="E29015" s="148"/>
      <c r="F29015" s="148"/>
      <c r="G29015" s="149"/>
      <c r="H29015" s="148"/>
      <c r="I29015"/>
    </row>
    <row r="29016" spans="1:9" x14ac:dyDescent="0.25">
      <c r="A29016"/>
      <c r="B29016"/>
      <c r="C29016"/>
      <c r="D29016"/>
      <c r="E29016" s="148"/>
      <c r="F29016" s="148"/>
      <c r="G29016" s="149"/>
      <c r="H29016" s="148"/>
      <c r="I29016"/>
    </row>
    <row r="29017" spans="1:9" x14ac:dyDescent="0.25">
      <c r="A29017"/>
      <c r="B29017"/>
      <c r="C29017"/>
      <c r="D29017"/>
      <c r="E29017" s="148"/>
      <c r="F29017" s="148"/>
      <c r="G29017" s="149"/>
      <c r="H29017" s="148"/>
      <c r="I29017"/>
    </row>
    <row r="29018" spans="1:9" x14ac:dyDescent="0.25">
      <c r="A29018"/>
      <c r="B29018"/>
      <c r="C29018"/>
      <c r="D29018"/>
      <c r="E29018" s="148"/>
      <c r="F29018" s="148"/>
      <c r="G29018" s="149"/>
      <c r="H29018" s="148"/>
      <c r="I29018"/>
    </row>
    <row r="29019" spans="1:9" x14ac:dyDescent="0.25">
      <c r="A29019"/>
      <c r="B29019"/>
      <c r="C29019"/>
      <c r="D29019"/>
      <c r="E29019" s="148"/>
      <c r="F29019" s="148"/>
      <c r="G29019" s="149"/>
      <c r="H29019" s="148"/>
      <c r="I29019"/>
    </row>
    <row r="29020" spans="1:9" x14ac:dyDescent="0.25">
      <c r="A29020"/>
      <c r="B29020"/>
      <c r="C29020"/>
      <c r="D29020"/>
      <c r="E29020" s="148"/>
      <c r="F29020" s="148"/>
      <c r="G29020" s="149"/>
      <c r="H29020" s="148"/>
      <c r="I29020"/>
    </row>
    <row r="29021" spans="1:9" x14ac:dyDescent="0.25">
      <c r="A29021"/>
      <c r="B29021"/>
      <c r="C29021"/>
      <c r="D29021"/>
      <c r="E29021" s="148"/>
      <c r="F29021" s="148"/>
      <c r="G29021" s="149"/>
      <c r="H29021" s="148"/>
      <c r="I29021"/>
    </row>
    <row r="29022" spans="1:9" x14ac:dyDescent="0.25">
      <c r="A29022"/>
      <c r="B29022"/>
      <c r="C29022"/>
      <c r="D29022"/>
      <c r="E29022" s="148"/>
      <c r="F29022" s="148"/>
      <c r="G29022" s="149"/>
      <c r="H29022" s="148"/>
      <c r="I29022"/>
    </row>
    <row r="29023" spans="1:9" x14ac:dyDescent="0.25">
      <c r="A29023"/>
      <c r="B29023"/>
      <c r="C29023"/>
      <c r="D29023"/>
      <c r="E29023" s="148"/>
      <c r="F29023" s="148"/>
      <c r="G29023" s="149"/>
      <c r="H29023" s="148"/>
      <c r="I29023"/>
    </row>
    <row r="29024" spans="1:9" x14ac:dyDescent="0.25">
      <c r="A29024"/>
      <c r="B29024"/>
      <c r="C29024"/>
      <c r="D29024"/>
      <c r="E29024" s="148"/>
      <c r="F29024" s="148"/>
      <c r="G29024" s="149"/>
      <c r="H29024" s="148"/>
      <c r="I29024"/>
    </row>
    <row r="29025" spans="1:9" x14ac:dyDescent="0.25">
      <c r="A29025"/>
      <c r="B29025"/>
      <c r="C29025"/>
      <c r="D29025"/>
      <c r="E29025" s="148"/>
      <c r="F29025" s="148"/>
      <c r="G29025" s="149"/>
      <c r="H29025" s="148"/>
      <c r="I29025"/>
    </row>
    <row r="29026" spans="1:9" x14ac:dyDescent="0.25">
      <c r="A29026"/>
      <c r="B29026"/>
      <c r="C29026"/>
      <c r="D29026"/>
      <c r="E29026" s="148"/>
      <c r="F29026" s="148"/>
      <c r="G29026" s="149"/>
      <c r="H29026" s="148"/>
      <c r="I29026"/>
    </row>
    <row r="29027" spans="1:9" x14ac:dyDescent="0.25">
      <c r="A29027"/>
      <c r="B29027"/>
      <c r="C29027"/>
      <c r="D29027"/>
      <c r="E29027" s="148"/>
      <c r="F29027" s="148"/>
      <c r="G29027" s="149"/>
      <c r="H29027" s="148"/>
      <c r="I29027"/>
    </row>
    <row r="29028" spans="1:9" x14ac:dyDescent="0.25">
      <c r="A29028"/>
      <c r="B29028"/>
      <c r="C29028"/>
      <c r="D29028"/>
      <c r="E29028" s="148"/>
      <c r="F29028" s="148"/>
      <c r="G29028" s="149"/>
      <c r="H29028" s="148"/>
      <c r="I29028"/>
    </row>
    <row r="29029" spans="1:9" x14ac:dyDescent="0.25">
      <c r="A29029"/>
      <c r="B29029"/>
      <c r="C29029"/>
      <c r="D29029"/>
      <c r="E29029" s="148"/>
      <c r="F29029" s="148"/>
      <c r="G29029" s="149"/>
      <c r="H29029" s="148"/>
      <c r="I29029"/>
    </row>
    <row r="29030" spans="1:9" x14ac:dyDescent="0.25">
      <c r="A29030"/>
      <c r="B29030"/>
      <c r="C29030"/>
      <c r="D29030"/>
      <c r="E29030" s="148"/>
      <c r="F29030" s="148"/>
      <c r="G29030" s="149"/>
      <c r="H29030" s="148"/>
      <c r="I29030"/>
    </row>
    <row r="29031" spans="1:9" x14ac:dyDescent="0.25">
      <c r="A29031"/>
      <c r="B29031"/>
      <c r="C29031"/>
      <c r="D29031"/>
      <c r="E29031" s="148"/>
      <c r="F29031" s="148"/>
      <c r="G29031" s="149"/>
      <c r="H29031" s="148"/>
      <c r="I29031"/>
    </row>
    <row r="29032" spans="1:9" x14ac:dyDescent="0.25">
      <c r="A29032"/>
      <c r="B29032"/>
      <c r="C29032"/>
      <c r="D29032"/>
      <c r="E29032" s="148"/>
      <c r="F29032" s="148"/>
      <c r="G29032" s="149"/>
      <c r="H29032" s="148"/>
      <c r="I29032"/>
    </row>
    <row r="29033" spans="1:9" x14ac:dyDescent="0.25">
      <c r="A29033"/>
      <c r="B29033"/>
      <c r="C29033"/>
      <c r="D29033"/>
      <c r="E29033" s="148"/>
      <c r="F29033" s="148"/>
      <c r="G29033" s="149"/>
      <c r="H29033" s="148"/>
      <c r="I29033"/>
    </row>
    <row r="29034" spans="1:9" x14ac:dyDescent="0.25">
      <c r="A29034"/>
      <c r="B29034"/>
      <c r="C29034"/>
      <c r="D29034"/>
      <c r="E29034" s="148"/>
      <c r="F29034" s="148"/>
      <c r="G29034" s="149"/>
      <c r="H29034" s="148"/>
      <c r="I29034"/>
    </row>
    <row r="29035" spans="1:9" x14ac:dyDescent="0.25">
      <c r="A29035"/>
      <c r="B29035"/>
      <c r="C29035"/>
      <c r="D29035"/>
      <c r="E29035" s="148"/>
      <c r="F29035" s="148"/>
      <c r="G29035" s="149"/>
      <c r="H29035" s="148"/>
      <c r="I29035"/>
    </row>
    <row r="29036" spans="1:9" x14ac:dyDescent="0.25">
      <c r="A29036"/>
      <c r="B29036"/>
      <c r="C29036"/>
      <c r="D29036"/>
      <c r="E29036" s="148"/>
      <c r="F29036" s="148"/>
      <c r="G29036" s="149"/>
      <c r="H29036" s="148"/>
      <c r="I29036"/>
    </row>
    <row r="29037" spans="1:9" x14ac:dyDescent="0.25">
      <c r="A29037"/>
      <c r="B29037"/>
      <c r="C29037"/>
      <c r="D29037"/>
      <c r="E29037" s="148"/>
      <c r="F29037" s="148"/>
      <c r="G29037" s="149"/>
      <c r="H29037" s="148"/>
      <c r="I29037"/>
    </row>
    <row r="29038" spans="1:9" x14ac:dyDescent="0.25">
      <c r="A29038"/>
      <c r="B29038"/>
      <c r="C29038"/>
      <c r="D29038"/>
      <c r="E29038" s="148"/>
      <c r="F29038" s="148"/>
      <c r="G29038" s="149"/>
      <c r="H29038" s="148"/>
      <c r="I29038"/>
    </row>
    <row r="29039" spans="1:9" x14ac:dyDescent="0.25">
      <c r="A29039"/>
      <c r="B29039"/>
      <c r="C29039"/>
      <c r="D29039"/>
      <c r="E29039" s="148"/>
      <c r="F29039" s="148"/>
      <c r="G29039" s="149"/>
      <c r="H29039" s="148"/>
      <c r="I29039"/>
    </row>
    <row r="29040" spans="1:9" x14ac:dyDescent="0.25">
      <c r="A29040"/>
      <c r="B29040"/>
      <c r="C29040"/>
      <c r="D29040"/>
      <c r="E29040" s="148"/>
      <c r="F29040" s="148"/>
      <c r="G29040" s="149"/>
      <c r="H29040" s="148"/>
      <c r="I29040"/>
    </row>
    <row r="29041" spans="1:9" x14ac:dyDescent="0.25">
      <c r="A29041"/>
      <c r="B29041"/>
      <c r="C29041"/>
      <c r="D29041"/>
      <c r="E29041" s="148"/>
      <c r="F29041" s="148"/>
      <c r="G29041" s="149"/>
      <c r="H29041" s="148"/>
      <c r="I29041"/>
    </row>
    <row r="29042" spans="1:9" x14ac:dyDescent="0.25">
      <c r="A29042"/>
      <c r="B29042"/>
      <c r="C29042"/>
      <c r="D29042"/>
      <c r="E29042" s="148"/>
      <c r="F29042" s="148"/>
      <c r="G29042" s="149"/>
      <c r="H29042" s="148"/>
      <c r="I29042"/>
    </row>
    <row r="29043" spans="1:9" x14ac:dyDescent="0.25">
      <c r="A29043"/>
      <c r="B29043"/>
      <c r="C29043"/>
      <c r="D29043"/>
      <c r="E29043" s="148"/>
      <c r="F29043" s="148"/>
      <c r="G29043" s="149"/>
      <c r="H29043" s="148"/>
      <c r="I29043"/>
    </row>
    <row r="29044" spans="1:9" x14ac:dyDescent="0.25">
      <c r="A29044"/>
      <c r="B29044"/>
      <c r="C29044"/>
      <c r="D29044"/>
      <c r="E29044" s="148"/>
      <c r="F29044" s="148"/>
      <c r="G29044" s="149"/>
      <c r="H29044" s="148"/>
      <c r="I29044"/>
    </row>
    <row r="29045" spans="1:9" x14ac:dyDescent="0.25">
      <c r="A29045"/>
      <c r="B29045"/>
      <c r="C29045"/>
      <c r="D29045"/>
      <c r="E29045" s="148"/>
      <c r="F29045" s="148"/>
      <c r="G29045" s="149"/>
      <c r="H29045" s="148"/>
      <c r="I29045"/>
    </row>
    <row r="29046" spans="1:9" x14ac:dyDescent="0.25">
      <c r="A29046"/>
      <c r="B29046"/>
      <c r="C29046"/>
      <c r="D29046"/>
      <c r="E29046" s="148"/>
      <c r="F29046" s="148"/>
      <c r="G29046" s="149"/>
      <c r="H29046" s="148"/>
      <c r="I29046"/>
    </row>
    <row r="29047" spans="1:9" x14ac:dyDescent="0.25">
      <c r="A29047"/>
      <c r="B29047"/>
      <c r="C29047"/>
      <c r="D29047"/>
      <c r="E29047" s="148"/>
      <c r="F29047" s="148"/>
      <c r="G29047" s="149"/>
      <c r="H29047" s="148"/>
      <c r="I29047"/>
    </row>
    <row r="29048" spans="1:9" x14ac:dyDescent="0.25">
      <c r="A29048"/>
      <c r="B29048"/>
      <c r="C29048"/>
      <c r="D29048"/>
      <c r="E29048" s="148"/>
      <c r="F29048" s="148"/>
      <c r="G29048" s="149"/>
      <c r="H29048" s="148"/>
      <c r="I29048"/>
    </row>
    <row r="29049" spans="1:9" x14ac:dyDescent="0.25">
      <c r="A29049"/>
      <c r="B29049"/>
      <c r="C29049"/>
      <c r="D29049"/>
      <c r="E29049" s="148"/>
      <c r="F29049" s="148"/>
      <c r="G29049" s="149"/>
      <c r="H29049" s="148"/>
      <c r="I29049"/>
    </row>
    <row r="29050" spans="1:9" x14ac:dyDescent="0.25">
      <c r="A29050"/>
      <c r="B29050"/>
      <c r="C29050"/>
      <c r="D29050"/>
      <c r="E29050" s="148"/>
      <c r="F29050" s="148"/>
      <c r="G29050" s="149"/>
      <c r="H29050" s="148"/>
      <c r="I29050"/>
    </row>
    <row r="29051" spans="1:9" x14ac:dyDescent="0.25">
      <c r="A29051"/>
      <c r="B29051"/>
      <c r="C29051"/>
      <c r="D29051"/>
      <c r="E29051" s="148"/>
      <c r="F29051" s="148"/>
      <c r="G29051" s="149"/>
      <c r="H29051" s="148"/>
      <c r="I29051"/>
    </row>
    <row r="29052" spans="1:9" x14ac:dyDescent="0.25">
      <c r="A29052"/>
      <c r="B29052"/>
      <c r="C29052"/>
      <c r="D29052"/>
      <c r="E29052" s="148"/>
      <c r="F29052" s="148"/>
      <c r="G29052" s="149"/>
      <c r="H29052" s="148"/>
      <c r="I29052"/>
    </row>
    <row r="29053" spans="1:9" x14ac:dyDescent="0.25">
      <c r="A29053"/>
      <c r="B29053"/>
      <c r="C29053"/>
      <c r="D29053"/>
      <c r="E29053" s="148"/>
      <c r="F29053" s="148"/>
      <c r="G29053" s="149"/>
      <c r="H29053" s="148"/>
      <c r="I29053"/>
    </row>
    <row r="29054" spans="1:9" x14ac:dyDescent="0.25">
      <c r="A29054"/>
      <c r="B29054"/>
      <c r="C29054"/>
      <c r="D29054"/>
      <c r="E29054" s="148"/>
      <c r="F29054" s="148"/>
      <c r="G29054" s="149"/>
      <c r="H29054" s="148"/>
      <c r="I29054"/>
    </row>
    <row r="29055" spans="1:9" x14ac:dyDescent="0.25">
      <c r="A29055"/>
      <c r="B29055"/>
      <c r="C29055"/>
      <c r="D29055"/>
      <c r="E29055" s="148"/>
      <c r="F29055" s="148"/>
      <c r="G29055" s="149"/>
      <c r="H29055" s="148"/>
      <c r="I29055"/>
    </row>
    <row r="29056" spans="1:9" x14ac:dyDescent="0.25">
      <c r="A29056"/>
      <c r="B29056"/>
      <c r="C29056"/>
      <c r="D29056"/>
      <c r="E29056" s="148"/>
      <c r="F29056" s="148"/>
      <c r="G29056" s="149"/>
      <c r="H29056" s="148"/>
      <c r="I29056"/>
    </row>
    <row r="29057" spans="1:9" x14ac:dyDescent="0.25">
      <c r="A29057"/>
      <c r="B29057"/>
      <c r="C29057"/>
      <c r="D29057"/>
      <c r="E29057" s="148"/>
      <c r="F29057" s="148"/>
      <c r="G29057" s="149"/>
      <c r="H29057" s="148"/>
      <c r="I29057"/>
    </row>
    <row r="29058" spans="1:9" x14ac:dyDescent="0.25">
      <c r="A29058"/>
      <c r="B29058"/>
      <c r="C29058"/>
      <c r="D29058"/>
      <c r="E29058" s="148"/>
      <c r="F29058" s="148"/>
      <c r="G29058" s="149"/>
      <c r="H29058" s="148"/>
      <c r="I29058"/>
    </row>
    <row r="29059" spans="1:9" x14ac:dyDescent="0.25">
      <c r="A29059"/>
      <c r="B29059"/>
      <c r="C29059"/>
      <c r="D29059"/>
      <c r="E29059" s="148"/>
      <c r="F29059" s="148"/>
      <c r="G29059" s="149"/>
      <c r="H29059" s="148"/>
      <c r="I29059"/>
    </row>
    <row r="29060" spans="1:9" x14ac:dyDescent="0.25">
      <c r="A29060"/>
      <c r="B29060"/>
      <c r="C29060"/>
      <c r="D29060"/>
      <c r="E29060" s="148"/>
      <c r="F29060" s="148"/>
      <c r="G29060" s="149"/>
      <c r="H29060" s="148"/>
      <c r="I29060"/>
    </row>
    <row r="29061" spans="1:9" x14ac:dyDescent="0.25">
      <c r="A29061"/>
      <c r="B29061"/>
      <c r="C29061"/>
      <c r="D29061"/>
      <c r="E29061" s="148"/>
      <c r="F29061" s="148"/>
      <c r="G29061" s="149"/>
      <c r="H29061" s="148"/>
      <c r="I29061"/>
    </row>
    <row r="29062" spans="1:9" x14ac:dyDescent="0.25">
      <c r="A29062"/>
      <c r="B29062"/>
      <c r="C29062"/>
      <c r="D29062"/>
      <c r="E29062" s="148"/>
      <c r="F29062" s="148"/>
      <c r="G29062" s="149"/>
      <c r="H29062" s="148"/>
      <c r="I29062"/>
    </row>
    <row r="29063" spans="1:9" x14ac:dyDescent="0.25">
      <c r="A29063"/>
      <c r="B29063"/>
      <c r="C29063"/>
      <c r="D29063"/>
      <c r="E29063" s="148"/>
      <c r="F29063" s="148"/>
      <c r="G29063" s="149"/>
      <c r="H29063" s="148"/>
      <c r="I29063"/>
    </row>
    <row r="29064" spans="1:9" x14ac:dyDescent="0.25">
      <c r="A29064"/>
      <c r="B29064"/>
      <c r="C29064"/>
      <c r="D29064"/>
      <c r="E29064" s="148"/>
      <c r="F29064" s="148"/>
      <c r="G29064" s="149"/>
      <c r="H29064" s="148"/>
      <c r="I29064"/>
    </row>
    <row r="29065" spans="1:9" x14ac:dyDescent="0.25">
      <c r="A29065"/>
      <c r="B29065"/>
      <c r="C29065"/>
      <c r="D29065"/>
      <c r="E29065" s="148"/>
      <c r="F29065" s="148"/>
      <c r="G29065" s="149"/>
      <c r="H29065" s="148"/>
      <c r="I29065"/>
    </row>
    <row r="29066" spans="1:9" x14ac:dyDescent="0.25">
      <c r="A29066"/>
      <c r="B29066"/>
      <c r="C29066"/>
      <c r="D29066"/>
      <c r="E29066" s="148"/>
      <c r="F29066" s="148"/>
      <c r="G29066" s="149"/>
      <c r="H29066" s="148"/>
      <c r="I29066"/>
    </row>
    <row r="29067" spans="1:9" x14ac:dyDescent="0.25">
      <c r="A29067"/>
      <c r="B29067"/>
      <c r="C29067"/>
      <c r="D29067"/>
      <c r="E29067" s="148"/>
      <c r="F29067" s="148"/>
      <c r="G29067" s="149"/>
      <c r="H29067" s="148"/>
      <c r="I29067"/>
    </row>
    <row r="29068" spans="1:9" x14ac:dyDescent="0.25">
      <c r="A29068"/>
      <c r="B29068"/>
      <c r="C29068"/>
      <c r="D29068"/>
      <c r="E29068" s="148"/>
      <c r="F29068" s="148"/>
      <c r="G29068" s="149"/>
      <c r="H29068" s="148"/>
      <c r="I29068"/>
    </row>
    <row r="29069" spans="1:9" x14ac:dyDescent="0.25">
      <c r="A29069"/>
      <c r="B29069"/>
      <c r="C29069"/>
      <c r="D29069"/>
      <c r="E29069" s="148"/>
      <c r="F29069" s="148"/>
      <c r="G29069" s="149"/>
      <c r="H29069" s="148"/>
      <c r="I29069"/>
    </row>
    <row r="29070" spans="1:9" x14ac:dyDescent="0.25">
      <c r="A29070"/>
      <c r="B29070"/>
      <c r="C29070"/>
      <c r="D29070"/>
      <c r="E29070" s="148"/>
      <c r="F29070" s="148"/>
      <c r="G29070" s="149"/>
      <c r="H29070" s="148"/>
      <c r="I29070"/>
    </row>
    <row r="29071" spans="1:9" x14ac:dyDescent="0.25">
      <c r="A29071"/>
      <c r="B29071"/>
      <c r="C29071"/>
      <c r="D29071"/>
      <c r="E29071" s="148"/>
      <c r="F29071" s="148"/>
      <c r="G29071" s="149"/>
      <c r="H29071" s="148"/>
      <c r="I29071"/>
    </row>
    <row r="29072" spans="1:9" x14ac:dyDescent="0.25">
      <c r="A29072"/>
      <c r="B29072"/>
      <c r="C29072"/>
      <c r="D29072"/>
      <c r="E29072" s="148"/>
      <c r="F29072" s="148"/>
      <c r="G29072" s="149"/>
      <c r="H29072" s="148"/>
      <c r="I29072"/>
    </row>
    <row r="29073" spans="1:9" x14ac:dyDescent="0.25">
      <c r="A29073"/>
      <c r="B29073"/>
      <c r="C29073"/>
      <c r="D29073"/>
      <c r="E29073" s="148"/>
      <c r="F29073" s="148"/>
      <c r="G29073" s="149"/>
      <c r="H29073" s="148"/>
      <c r="I29073"/>
    </row>
    <row r="29074" spans="1:9" x14ac:dyDescent="0.25">
      <c r="A29074"/>
      <c r="B29074"/>
      <c r="C29074"/>
      <c r="D29074"/>
      <c r="E29074" s="148"/>
      <c r="F29074" s="148"/>
      <c r="G29074" s="149"/>
      <c r="H29074" s="148"/>
      <c r="I29074"/>
    </row>
    <row r="29075" spans="1:9" x14ac:dyDescent="0.25">
      <c r="A29075"/>
      <c r="B29075"/>
      <c r="C29075"/>
      <c r="D29075"/>
      <c r="E29075" s="148"/>
      <c r="F29075" s="148"/>
      <c r="G29075" s="149"/>
      <c r="H29075" s="148"/>
      <c r="I29075"/>
    </row>
    <row r="29076" spans="1:9" x14ac:dyDescent="0.25">
      <c r="A29076"/>
      <c r="B29076"/>
      <c r="C29076"/>
      <c r="D29076"/>
      <c r="E29076" s="148"/>
      <c r="F29076" s="148"/>
      <c r="G29076" s="149"/>
      <c r="H29076" s="148"/>
      <c r="I29076"/>
    </row>
    <row r="29077" spans="1:9" x14ac:dyDescent="0.25">
      <c r="A29077"/>
      <c r="B29077"/>
      <c r="C29077"/>
      <c r="D29077"/>
      <c r="E29077" s="148"/>
      <c r="F29077" s="148"/>
      <c r="G29077" s="149"/>
      <c r="H29077" s="148"/>
      <c r="I29077"/>
    </row>
    <row r="29078" spans="1:9" x14ac:dyDescent="0.25">
      <c r="A29078"/>
      <c r="B29078"/>
      <c r="C29078"/>
      <c r="D29078"/>
      <c r="E29078" s="148"/>
      <c r="F29078" s="148"/>
      <c r="G29078" s="149"/>
      <c r="H29078" s="148"/>
      <c r="I29078"/>
    </row>
    <row r="29079" spans="1:9" x14ac:dyDescent="0.25">
      <c r="A29079"/>
      <c r="B29079"/>
      <c r="C29079"/>
      <c r="D29079"/>
      <c r="E29079" s="148"/>
      <c r="F29079" s="148"/>
      <c r="G29079" s="149"/>
      <c r="H29079" s="148"/>
      <c r="I29079"/>
    </row>
    <row r="29080" spans="1:9" x14ac:dyDescent="0.25">
      <c r="A29080"/>
      <c r="B29080"/>
      <c r="C29080"/>
      <c r="D29080"/>
      <c r="E29080" s="148"/>
      <c r="F29080" s="148"/>
      <c r="G29080" s="149"/>
      <c r="H29080" s="148"/>
      <c r="I29080"/>
    </row>
    <row r="29081" spans="1:9" x14ac:dyDescent="0.25">
      <c r="A29081"/>
      <c r="B29081"/>
      <c r="C29081"/>
      <c r="D29081"/>
      <c r="E29081" s="148"/>
      <c r="F29081" s="148"/>
      <c r="G29081" s="149"/>
      <c r="H29081" s="148"/>
      <c r="I29081"/>
    </row>
    <row r="29082" spans="1:9" x14ac:dyDescent="0.25">
      <c r="A29082"/>
      <c r="B29082"/>
      <c r="C29082"/>
      <c r="D29082"/>
      <c r="E29082" s="148"/>
      <c r="F29082" s="148"/>
      <c r="G29082" s="149"/>
      <c r="H29082" s="148"/>
      <c r="I29082"/>
    </row>
    <row r="29083" spans="1:9" x14ac:dyDescent="0.25">
      <c r="A29083"/>
      <c r="B29083"/>
      <c r="C29083"/>
      <c r="D29083"/>
      <c r="E29083" s="148"/>
      <c r="F29083" s="148"/>
      <c r="G29083" s="149"/>
      <c r="H29083" s="148"/>
      <c r="I29083"/>
    </row>
    <row r="29084" spans="1:9" x14ac:dyDescent="0.25">
      <c r="A29084"/>
      <c r="B29084"/>
      <c r="C29084"/>
      <c r="D29084"/>
      <c r="E29084" s="148"/>
      <c r="F29084" s="148"/>
      <c r="G29084" s="149"/>
      <c r="H29084" s="148"/>
      <c r="I29084"/>
    </row>
    <row r="29085" spans="1:9" x14ac:dyDescent="0.25">
      <c r="A29085"/>
      <c r="B29085"/>
      <c r="C29085"/>
      <c r="D29085"/>
      <c r="E29085" s="148"/>
      <c r="F29085" s="148"/>
      <c r="G29085" s="149"/>
      <c r="H29085" s="148"/>
      <c r="I29085"/>
    </row>
    <row r="29086" spans="1:9" x14ac:dyDescent="0.25">
      <c r="A29086"/>
      <c r="B29086"/>
      <c r="C29086"/>
      <c r="D29086"/>
      <c r="E29086" s="148"/>
      <c r="F29086" s="148"/>
      <c r="G29086" s="149"/>
      <c r="H29086" s="148"/>
      <c r="I29086"/>
    </row>
    <row r="29087" spans="1:9" x14ac:dyDescent="0.25">
      <c r="A29087"/>
      <c r="B29087"/>
      <c r="C29087"/>
      <c r="D29087"/>
      <c r="E29087" s="148"/>
      <c r="F29087" s="148"/>
      <c r="G29087" s="149"/>
      <c r="H29087" s="148"/>
      <c r="I29087"/>
    </row>
    <row r="29088" spans="1:9" x14ac:dyDescent="0.25">
      <c r="A29088"/>
      <c r="B29088"/>
      <c r="C29088"/>
      <c r="D29088"/>
      <c r="E29088" s="148"/>
      <c r="F29088" s="148"/>
      <c r="G29088" s="149"/>
      <c r="H29088" s="148"/>
      <c r="I29088"/>
    </row>
    <row r="29089" spans="1:9" x14ac:dyDescent="0.25">
      <c r="A29089"/>
      <c r="B29089"/>
      <c r="C29089"/>
      <c r="D29089"/>
      <c r="E29089" s="148"/>
      <c r="F29089" s="148"/>
      <c r="G29089" s="149"/>
      <c r="H29089" s="148"/>
      <c r="I29089"/>
    </row>
    <row r="29090" spans="1:9" x14ac:dyDescent="0.25">
      <c r="A29090"/>
      <c r="B29090"/>
      <c r="C29090"/>
      <c r="D29090"/>
      <c r="E29090" s="148"/>
      <c r="F29090" s="148"/>
      <c r="G29090" s="149"/>
      <c r="H29090" s="148"/>
      <c r="I29090"/>
    </row>
    <row r="29091" spans="1:9" x14ac:dyDescent="0.25">
      <c r="A29091"/>
      <c r="B29091"/>
      <c r="C29091"/>
      <c r="D29091"/>
      <c r="E29091" s="148"/>
      <c r="F29091" s="148"/>
      <c r="G29091" s="149"/>
      <c r="H29091" s="148"/>
      <c r="I29091"/>
    </row>
    <row r="29092" spans="1:9" x14ac:dyDescent="0.25">
      <c r="A29092"/>
      <c r="B29092"/>
      <c r="C29092"/>
      <c r="D29092"/>
      <c r="E29092" s="148"/>
      <c r="F29092" s="148"/>
      <c r="G29092" s="149"/>
      <c r="H29092" s="148"/>
      <c r="I29092"/>
    </row>
    <row r="29093" spans="1:9" x14ac:dyDescent="0.25">
      <c r="A29093"/>
      <c r="B29093"/>
      <c r="C29093"/>
      <c r="D29093"/>
      <c r="E29093" s="148"/>
      <c r="F29093" s="148"/>
      <c r="G29093" s="149"/>
      <c r="H29093" s="148"/>
      <c r="I29093"/>
    </row>
    <row r="29094" spans="1:9" x14ac:dyDescent="0.25">
      <c r="A29094"/>
      <c r="B29094"/>
      <c r="C29094"/>
      <c r="D29094"/>
      <c r="E29094" s="148"/>
      <c r="F29094" s="148"/>
      <c r="G29094" s="149"/>
      <c r="H29094" s="148"/>
      <c r="I29094"/>
    </row>
    <row r="29095" spans="1:9" x14ac:dyDescent="0.25">
      <c r="A29095"/>
      <c r="B29095"/>
      <c r="C29095"/>
      <c r="D29095"/>
      <c r="E29095" s="148"/>
      <c r="F29095" s="148"/>
      <c r="G29095" s="149"/>
      <c r="H29095" s="148"/>
      <c r="I29095"/>
    </row>
    <row r="29096" spans="1:9" x14ac:dyDescent="0.25">
      <c r="A29096"/>
      <c r="B29096"/>
      <c r="C29096"/>
      <c r="D29096"/>
      <c r="E29096" s="148"/>
      <c r="F29096" s="148"/>
      <c r="G29096" s="149"/>
      <c r="H29096" s="148"/>
      <c r="I29096"/>
    </row>
    <row r="29097" spans="1:9" x14ac:dyDescent="0.25">
      <c r="A29097"/>
      <c r="B29097"/>
      <c r="C29097"/>
      <c r="D29097"/>
      <c r="E29097" s="148"/>
      <c r="F29097" s="148"/>
      <c r="G29097" s="149"/>
      <c r="H29097" s="148"/>
      <c r="I29097"/>
    </row>
    <row r="29098" spans="1:9" x14ac:dyDescent="0.25">
      <c r="A29098"/>
      <c r="B29098"/>
      <c r="C29098"/>
      <c r="D29098"/>
      <c r="E29098" s="148"/>
      <c r="F29098" s="148"/>
      <c r="G29098" s="149"/>
      <c r="H29098" s="148"/>
      <c r="I29098"/>
    </row>
    <row r="29099" spans="1:9" x14ac:dyDescent="0.25">
      <c r="A29099"/>
      <c r="B29099"/>
      <c r="C29099"/>
      <c r="D29099"/>
      <c r="E29099" s="148"/>
      <c r="F29099" s="148"/>
      <c r="G29099" s="149"/>
      <c r="H29099" s="148"/>
      <c r="I29099"/>
    </row>
    <row r="29100" spans="1:9" x14ac:dyDescent="0.25">
      <c r="A29100"/>
      <c r="B29100"/>
      <c r="C29100"/>
      <c r="D29100"/>
      <c r="E29100" s="148"/>
      <c r="F29100" s="148"/>
      <c r="G29100" s="149"/>
      <c r="H29100" s="148"/>
      <c r="I29100"/>
    </row>
    <row r="29101" spans="1:9" x14ac:dyDescent="0.25">
      <c r="A29101"/>
      <c r="B29101"/>
      <c r="C29101"/>
      <c r="D29101"/>
      <c r="E29101" s="148"/>
      <c r="F29101" s="148"/>
      <c r="G29101" s="149"/>
      <c r="H29101" s="148"/>
      <c r="I29101"/>
    </row>
    <row r="29102" spans="1:9" x14ac:dyDescent="0.25">
      <c r="A29102"/>
      <c r="B29102"/>
      <c r="C29102"/>
      <c r="D29102"/>
      <c r="E29102" s="148"/>
      <c r="F29102" s="148"/>
      <c r="G29102" s="149"/>
      <c r="H29102" s="148"/>
      <c r="I29102"/>
    </row>
    <row r="29103" spans="1:9" x14ac:dyDescent="0.25">
      <c r="A29103"/>
      <c r="B29103"/>
      <c r="C29103"/>
      <c r="D29103"/>
      <c r="E29103" s="148"/>
      <c r="F29103" s="148"/>
      <c r="G29103" s="149"/>
      <c r="H29103" s="148"/>
      <c r="I29103"/>
    </row>
    <row r="29104" spans="1:9" x14ac:dyDescent="0.25">
      <c r="A29104"/>
      <c r="B29104"/>
      <c r="C29104"/>
      <c r="D29104"/>
      <c r="E29104" s="148"/>
      <c r="F29104" s="148"/>
      <c r="G29104" s="149"/>
      <c r="H29104" s="148"/>
      <c r="I29104"/>
    </row>
    <row r="29105" spans="1:9" x14ac:dyDescent="0.25">
      <c r="A29105"/>
      <c r="B29105"/>
      <c r="C29105"/>
      <c r="D29105"/>
      <c r="E29105" s="148"/>
      <c r="F29105" s="148"/>
      <c r="G29105" s="149"/>
      <c r="H29105" s="148"/>
      <c r="I29105"/>
    </row>
    <row r="29106" spans="1:9" x14ac:dyDescent="0.25">
      <c r="A29106"/>
      <c r="B29106"/>
      <c r="C29106"/>
      <c r="D29106"/>
      <c r="E29106" s="148"/>
      <c r="F29106" s="148"/>
      <c r="G29106" s="149"/>
      <c r="H29106" s="148"/>
      <c r="I29106"/>
    </row>
    <row r="29107" spans="1:9" x14ac:dyDescent="0.25">
      <c r="A29107"/>
      <c r="B29107"/>
      <c r="C29107"/>
      <c r="D29107"/>
      <c r="E29107" s="148"/>
      <c r="F29107" s="148"/>
      <c r="G29107" s="149"/>
      <c r="H29107" s="148"/>
      <c r="I29107"/>
    </row>
    <row r="29108" spans="1:9" x14ac:dyDescent="0.25">
      <c r="A29108"/>
      <c r="B29108"/>
      <c r="C29108"/>
      <c r="D29108"/>
      <c r="E29108" s="148"/>
      <c r="F29108" s="148"/>
      <c r="G29108" s="149"/>
      <c r="H29108" s="148"/>
      <c r="I29108"/>
    </row>
    <row r="29109" spans="1:9" x14ac:dyDescent="0.25">
      <c r="A29109"/>
      <c r="B29109"/>
      <c r="C29109"/>
      <c r="D29109"/>
      <c r="E29109" s="148"/>
      <c r="F29109" s="148"/>
      <c r="G29109" s="149"/>
      <c r="H29109" s="148"/>
      <c r="I29109"/>
    </row>
    <row r="29110" spans="1:9" x14ac:dyDescent="0.25">
      <c r="A29110"/>
      <c r="B29110"/>
      <c r="C29110"/>
      <c r="D29110"/>
      <c r="E29110" s="148"/>
      <c r="F29110" s="148"/>
      <c r="G29110" s="149"/>
      <c r="H29110" s="148"/>
      <c r="I29110"/>
    </row>
    <row r="29111" spans="1:9" x14ac:dyDescent="0.25">
      <c r="A29111"/>
      <c r="B29111"/>
      <c r="C29111"/>
      <c r="D29111"/>
      <c r="E29111" s="148"/>
      <c r="F29111" s="148"/>
      <c r="G29111" s="149"/>
      <c r="H29111" s="148"/>
      <c r="I29111"/>
    </row>
    <row r="29112" spans="1:9" x14ac:dyDescent="0.25">
      <c r="A29112"/>
      <c r="B29112"/>
      <c r="C29112"/>
      <c r="D29112"/>
      <c r="E29112" s="148"/>
      <c r="F29112" s="148"/>
      <c r="G29112" s="149"/>
      <c r="H29112" s="148"/>
      <c r="I29112"/>
    </row>
    <row r="29113" spans="1:9" x14ac:dyDescent="0.25">
      <c r="A29113"/>
      <c r="B29113"/>
      <c r="C29113"/>
      <c r="D29113"/>
      <c r="E29113" s="148"/>
      <c r="F29113" s="148"/>
      <c r="G29113" s="149"/>
      <c r="H29113" s="148"/>
      <c r="I29113"/>
    </row>
    <row r="29114" spans="1:9" x14ac:dyDescent="0.25">
      <c r="A29114"/>
      <c r="B29114"/>
      <c r="C29114"/>
      <c r="D29114"/>
      <c r="E29114" s="148"/>
      <c r="F29114" s="148"/>
      <c r="G29114" s="149"/>
      <c r="H29114" s="148"/>
      <c r="I29114"/>
    </row>
    <row r="29115" spans="1:9" x14ac:dyDescent="0.25">
      <c r="A29115"/>
      <c r="B29115"/>
      <c r="C29115"/>
      <c r="D29115"/>
      <c r="E29115" s="148"/>
      <c r="F29115" s="148"/>
      <c r="G29115" s="149"/>
      <c r="H29115" s="148"/>
      <c r="I29115"/>
    </row>
    <row r="29116" spans="1:9" x14ac:dyDescent="0.25">
      <c r="A29116"/>
      <c r="B29116"/>
      <c r="C29116"/>
      <c r="D29116"/>
      <c r="E29116" s="148"/>
      <c r="F29116" s="148"/>
      <c r="G29116" s="149"/>
      <c r="H29116" s="148"/>
      <c r="I29116"/>
    </row>
    <row r="29117" spans="1:9" x14ac:dyDescent="0.25">
      <c r="A29117"/>
      <c r="B29117"/>
      <c r="C29117"/>
      <c r="D29117"/>
      <c r="E29117" s="148"/>
      <c r="F29117" s="148"/>
      <c r="G29117" s="149"/>
      <c r="H29117" s="148"/>
      <c r="I29117"/>
    </row>
    <row r="29118" spans="1:9" x14ac:dyDescent="0.25">
      <c r="A29118"/>
      <c r="B29118"/>
      <c r="C29118"/>
      <c r="D29118"/>
      <c r="E29118" s="148"/>
      <c r="F29118" s="148"/>
      <c r="G29118" s="149"/>
      <c r="H29118" s="148"/>
      <c r="I29118"/>
    </row>
    <row r="29119" spans="1:9" x14ac:dyDescent="0.25">
      <c r="A29119"/>
      <c r="B29119"/>
      <c r="C29119"/>
      <c r="D29119"/>
      <c r="E29119" s="148"/>
      <c r="F29119" s="148"/>
      <c r="G29119" s="149"/>
      <c r="H29119" s="148"/>
      <c r="I29119"/>
    </row>
    <row r="29120" spans="1:9" x14ac:dyDescent="0.25">
      <c r="A29120"/>
      <c r="B29120"/>
      <c r="C29120"/>
      <c r="D29120"/>
      <c r="E29120" s="148"/>
      <c r="F29120" s="148"/>
      <c r="G29120" s="149"/>
      <c r="H29120" s="148"/>
      <c r="I29120"/>
    </row>
    <row r="29121" spans="1:9" x14ac:dyDescent="0.25">
      <c r="A29121"/>
      <c r="B29121"/>
      <c r="C29121"/>
      <c r="D29121"/>
      <c r="E29121" s="148"/>
      <c r="F29121" s="148"/>
      <c r="G29121" s="149"/>
      <c r="H29121" s="148"/>
      <c r="I29121"/>
    </row>
    <row r="29122" spans="1:9" x14ac:dyDescent="0.25">
      <c r="A29122"/>
      <c r="B29122"/>
      <c r="C29122"/>
      <c r="D29122"/>
      <c r="E29122" s="148"/>
      <c r="F29122" s="148"/>
      <c r="G29122" s="149"/>
      <c r="H29122" s="148"/>
      <c r="I29122"/>
    </row>
    <row r="29123" spans="1:9" x14ac:dyDescent="0.25">
      <c r="A29123"/>
      <c r="B29123"/>
      <c r="C29123"/>
      <c r="D29123"/>
      <c r="E29123" s="148"/>
      <c r="F29123" s="148"/>
      <c r="G29123" s="149"/>
      <c r="H29123" s="148"/>
      <c r="I29123"/>
    </row>
    <row r="29124" spans="1:9" x14ac:dyDescent="0.25">
      <c r="A29124"/>
      <c r="B29124"/>
      <c r="C29124"/>
      <c r="D29124"/>
      <c r="E29124" s="148"/>
      <c r="F29124" s="148"/>
      <c r="G29124" s="149"/>
      <c r="H29124" s="148"/>
      <c r="I29124"/>
    </row>
    <row r="29125" spans="1:9" x14ac:dyDescent="0.25">
      <c r="A29125"/>
      <c r="B29125"/>
      <c r="C29125"/>
      <c r="D29125"/>
      <c r="E29125" s="148"/>
      <c r="F29125" s="148"/>
      <c r="G29125" s="149"/>
      <c r="H29125" s="148"/>
      <c r="I29125"/>
    </row>
    <row r="29126" spans="1:9" x14ac:dyDescent="0.25">
      <c r="A29126"/>
      <c r="B29126"/>
      <c r="C29126"/>
      <c r="D29126"/>
      <c r="E29126" s="148"/>
      <c r="F29126" s="148"/>
      <c r="G29126" s="149"/>
      <c r="H29126" s="148"/>
      <c r="I29126"/>
    </row>
    <row r="29127" spans="1:9" x14ac:dyDescent="0.25">
      <c r="A29127"/>
      <c r="B29127"/>
      <c r="C29127"/>
      <c r="D29127"/>
      <c r="E29127" s="148"/>
      <c r="F29127" s="148"/>
      <c r="G29127" s="149"/>
      <c r="H29127" s="148"/>
      <c r="I29127"/>
    </row>
    <row r="29128" spans="1:9" x14ac:dyDescent="0.25">
      <c r="A29128"/>
      <c r="B29128"/>
      <c r="C29128"/>
      <c r="D29128"/>
      <c r="E29128" s="148"/>
      <c r="F29128" s="148"/>
      <c r="G29128" s="149"/>
      <c r="H29128" s="148"/>
      <c r="I29128"/>
    </row>
    <row r="29129" spans="1:9" x14ac:dyDescent="0.25">
      <c r="A29129"/>
      <c r="B29129"/>
      <c r="C29129"/>
      <c r="D29129"/>
      <c r="E29129" s="148"/>
      <c r="F29129" s="148"/>
      <c r="G29129" s="149"/>
      <c r="H29129" s="148"/>
      <c r="I29129"/>
    </row>
    <row r="29130" spans="1:9" x14ac:dyDescent="0.25">
      <c r="A29130"/>
      <c r="B29130"/>
      <c r="C29130"/>
      <c r="D29130"/>
      <c r="E29130" s="148"/>
      <c r="F29130" s="148"/>
      <c r="G29130" s="149"/>
      <c r="H29130" s="148"/>
      <c r="I29130"/>
    </row>
    <row r="29131" spans="1:9" x14ac:dyDescent="0.25">
      <c r="A29131"/>
      <c r="B29131"/>
      <c r="C29131"/>
      <c r="D29131"/>
      <c r="E29131" s="148"/>
      <c r="F29131" s="148"/>
      <c r="G29131" s="149"/>
      <c r="H29131" s="148"/>
      <c r="I29131"/>
    </row>
    <row r="29132" spans="1:9" x14ac:dyDescent="0.25">
      <c r="A29132"/>
      <c r="B29132"/>
      <c r="C29132"/>
      <c r="D29132"/>
      <c r="E29132" s="148"/>
      <c r="F29132" s="148"/>
      <c r="G29132" s="149"/>
      <c r="H29132" s="148"/>
      <c r="I29132"/>
    </row>
    <row r="29133" spans="1:9" x14ac:dyDescent="0.25">
      <c r="A29133"/>
      <c r="B29133"/>
      <c r="C29133"/>
      <c r="D29133"/>
      <c r="E29133" s="148"/>
      <c r="F29133" s="148"/>
      <c r="G29133" s="149"/>
      <c r="H29133" s="148"/>
      <c r="I29133"/>
    </row>
    <row r="29134" spans="1:9" x14ac:dyDescent="0.25">
      <c r="A29134"/>
      <c r="B29134"/>
      <c r="C29134"/>
      <c r="D29134"/>
      <c r="E29134" s="148"/>
      <c r="F29134" s="148"/>
      <c r="G29134" s="149"/>
      <c r="H29134" s="148"/>
      <c r="I29134"/>
    </row>
    <row r="29135" spans="1:9" x14ac:dyDescent="0.25">
      <c r="A29135"/>
      <c r="B29135"/>
      <c r="C29135"/>
      <c r="D29135"/>
      <c r="E29135" s="148"/>
      <c r="F29135" s="148"/>
      <c r="G29135" s="149"/>
      <c r="H29135" s="148"/>
      <c r="I29135"/>
    </row>
    <row r="29136" spans="1:9" x14ac:dyDescent="0.25">
      <c r="A29136"/>
      <c r="B29136"/>
      <c r="C29136"/>
      <c r="D29136"/>
      <c r="E29136" s="148"/>
      <c r="F29136" s="148"/>
      <c r="G29136" s="149"/>
      <c r="H29136" s="148"/>
      <c r="I29136"/>
    </row>
    <row r="29137" spans="1:9" x14ac:dyDescent="0.25">
      <c r="A29137"/>
      <c r="B29137"/>
      <c r="C29137"/>
      <c r="D29137"/>
      <c r="E29137" s="148"/>
      <c r="F29137" s="148"/>
      <c r="G29137" s="149"/>
      <c r="H29137" s="148"/>
      <c r="I29137"/>
    </row>
    <row r="29138" spans="1:9" x14ac:dyDescent="0.25">
      <c r="A29138"/>
      <c r="B29138"/>
      <c r="C29138"/>
      <c r="D29138"/>
      <c r="E29138" s="148"/>
      <c r="F29138" s="148"/>
      <c r="G29138" s="149"/>
      <c r="H29138" s="148"/>
      <c r="I29138"/>
    </row>
    <row r="29139" spans="1:9" x14ac:dyDescent="0.25">
      <c r="A29139"/>
      <c r="B29139"/>
      <c r="C29139"/>
      <c r="D29139"/>
      <c r="E29139" s="148"/>
      <c r="F29139" s="148"/>
      <c r="G29139" s="149"/>
      <c r="H29139" s="148"/>
      <c r="I29139"/>
    </row>
    <row r="29140" spans="1:9" x14ac:dyDescent="0.25">
      <c r="A29140"/>
      <c r="B29140"/>
      <c r="C29140"/>
      <c r="D29140"/>
      <c r="E29140" s="148"/>
      <c r="F29140" s="148"/>
      <c r="G29140" s="149"/>
      <c r="H29140" s="148"/>
      <c r="I29140"/>
    </row>
    <row r="29141" spans="1:9" x14ac:dyDescent="0.25">
      <c r="A29141"/>
      <c r="B29141"/>
      <c r="C29141"/>
      <c r="D29141"/>
      <c r="E29141" s="148"/>
      <c r="F29141" s="148"/>
      <c r="G29141" s="149"/>
      <c r="H29141" s="148"/>
      <c r="I29141"/>
    </row>
    <row r="29142" spans="1:9" x14ac:dyDescent="0.25">
      <c r="A29142"/>
      <c r="B29142"/>
      <c r="C29142"/>
      <c r="D29142"/>
      <c r="E29142" s="148"/>
      <c r="F29142" s="148"/>
      <c r="G29142" s="149"/>
      <c r="H29142" s="148"/>
      <c r="I29142"/>
    </row>
    <row r="29143" spans="1:9" x14ac:dyDescent="0.25">
      <c r="A29143"/>
      <c r="B29143"/>
      <c r="C29143"/>
      <c r="D29143"/>
      <c r="E29143" s="148"/>
      <c r="F29143" s="148"/>
      <c r="G29143" s="149"/>
      <c r="H29143" s="148"/>
      <c r="I29143"/>
    </row>
    <row r="29144" spans="1:9" x14ac:dyDescent="0.25">
      <c r="A29144"/>
      <c r="B29144"/>
      <c r="C29144"/>
      <c r="D29144"/>
      <c r="E29144" s="148"/>
      <c r="F29144" s="148"/>
      <c r="G29144" s="149"/>
      <c r="H29144" s="148"/>
      <c r="I29144"/>
    </row>
    <row r="29145" spans="1:9" x14ac:dyDescent="0.25">
      <c r="A29145"/>
      <c r="B29145"/>
      <c r="C29145"/>
      <c r="D29145"/>
      <c r="E29145" s="148"/>
      <c r="F29145" s="148"/>
      <c r="G29145" s="149"/>
      <c r="H29145" s="148"/>
      <c r="I29145"/>
    </row>
    <row r="29146" spans="1:9" x14ac:dyDescent="0.25">
      <c r="A29146"/>
      <c r="B29146"/>
      <c r="C29146"/>
      <c r="D29146"/>
      <c r="E29146" s="148"/>
      <c r="F29146" s="148"/>
      <c r="G29146" s="149"/>
      <c r="H29146" s="148"/>
      <c r="I29146"/>
    </row>
    <row r="29147" spans="1:9" x14ac:dyDescent="0.25">
      <c r="A29147"/>
      <c r="B29147"/>
      <c r="C29147"/>
      <c r="D29147"/>
      <c r="E29147" s="148"/>
      <c r="F29147" s="148"/>
      <c r="G29147" s="149"/>
      <c r="H29147" s="148"/>
      <c r="I29147"/>
    </row>
    <row r="29148" spans="1:9" x14ac:dyDescent="0.25">
      <c r="A29148"/>
      <c r="B29148"/>
      <c r="C29148"/>
      <c r="D29148"/>
      <c r="E29148" s="148"/>
      <c r="F29148" s="148"/>
      <c r="G29148" s="149"/>
      <c r="H29148" s="148"/>
      <c r="I29148"/>
    </row>
    <row r="29149" spans="1:9" x14ac:dyDescent="0.25">
      <c r="A29149"/>
      <c r="B29149"/>
      <c r="C29149"/>
      <c r="D29149"/>
      <c r="E29149" s="148"/>
      <c r="F29149" s="148"/>
      <c r="G29149" s="149"/>
      <c r="H29149" s="148"/>
      <c r="I29149"/>
    </row>
    <row r="29150" spans="1:9" x14ac:dyDescent="0.25">
      <c r="A29150"/>
      <c r="B29150"/>
      <c r="C29150"/>
      <c r="D29150"/>
      <c r="E29150" s="148"/>
      <c r="F29150" s="148"/>
      <c r="G29150" s="149"/>
      <c r="H29150" s="148"/>
      <c r="I29150"/>
    </row>
    <row r="29151" spans="1:9" x14ac:dyDescent="0.25">
      <c r="A29151"/>
      <c r="B29151"/>
      <c r="C29151"/>
      <c r="D29151"/>
      <c r="E29151" s="148"/>
      <c r="F29151" s="148"/>
      <c r="G29151" s="149"/>
      <c r="H29151" s="148"/>
      <c r="I29151"/>
    </row>
    <row r="29152" spans="1:9" x14ac:dyDescent="0.25">
      <c r="A29152"/>
      <c r="B29152"/>
      <c r="C29152"/>
      <c r="D29152"/>
      <c r="E29152" s="148"/>
      <c r="F29152" s="148"/>
      <c r="G29152" s="149"/>
      <c r="H29152" s="148"/>
      <c r="I29152"/>
    </row>
    <row r="29153" spans="1:9" x14ac:dyDescent="0.25">
      <c r="A29153"/>
      <c r="B29153"/>
      <c r="C29153"/>
      <c r="D29153"/>
      <c r="E29153" s="148"/>
      <c r="F29153" s="148"/>
      <c r="G29153" s="149"/>
      <c r="H29153" s="148"/>
      <c r="I29153"/>
    </row>
    <row r="29154" spans="1:9" x14ac:dyDescent="0.25">
      <c r="A29154"/>
      <c r="B29154"/>
      <c r="C29154"/>
      <c r="D29154"/>
      <c r="E29154" s="148"/>
      <c r="F29154" s="148"/>
      <c r="G29154" s="149"/>
      <c r="H29154" s="148"/>
      <c r="I29154"/>
    </row>
    <row r="29155" spans="1:9" x14ac:dyDescent="0.25">
      <c r="A29155"/>
      <c r="B29155"/>
      <c r="C29155"/>
      <c r="D29155"/>
      <c r="E29155" s="148"/>
      <c r="F29155" s="148"/>
      <c r="G29155" s="149"/>
      <c r="H29155" s="148"/>
      <c r="I29155"/>
    </row>
    <row r="29156" spans="1:9" x14ac:dyDescent="0.25">
      <c r="A29156"/>
      <c r="B29156"/>
      <c r="C29156"/>
      <c r="D29156"/>
      <c r="E29156" s="148"/>
      <c r="F29156" s="148"/>
      <c r="G29156" s="149"/>
      <c r="H29156" s="148"/>
      <c r="I29156"/>
    </row>
    <row r="29157" spans="1:9" x14ac:dyDescent="0.25">
      <c r="A29157"/>
      <c r="B29157"/>
      <c r="C29157"/>
      <c r="D29157"/>
      <c r="E29157" s="148"/>
      <c r="F29157" s="148"/>
      <c r="G29157" s="149"/>
      <c r="H29157" s="148"/>
      <c r="I29157"/>
    </row>
    <row r="29158" spans="1:9" x14ac:dyDescent="0.25">
      <c r="A29158"/>
      <c r="B29158"/>
      <c r="C29158"/>
      <c r="D29158"/>
      <c r="E29158" s="148"/>
      <c r="F29158" s="148"/>
      <c r="G29158" s="149"/>
      <c r="H29158" s="148"/>
      <c r="I29158"/>
    </row>
    <row r="29159" spans="1:9" x14ac:dyDescent="0.25">
      <c r="A29159"/>
      <c r="B29159"/>
      <c r="C29159"/>
      <c r="D29159"/>
      <c r="E29159" s="148"/>
      <c r="F29159" s="148"/>
      <c r="G29159" s="149"/>
      <c r="H29159" s="148"/>
      <c r="I29159"/>
    </row>
    <row r="29160" spans="1:9" x14ac:dyDescent="0.25">
      <c r="A29160"/>
      <c r="B29160"/>
      <c r="C29160"/>
      <c r="D29160"/>
      <c r="E29160" s="148"/>
      <c r="F29160" s="148"/>
      <c r="G29160" s="149"/>
      <c r="H29160" s="148"/>
      <c r="I29160"/>
    </row>
    <row r="29161" spans="1:9" x14ac:dyDescent="0.25">
      <c r="A29161"/>
      <c r="B29161"/>
      <c r="C29161"/>
      <c r="D29161"/>
      <c r="E29161" s="148"/>
      <c r="F29161" s="148"/>
      <c r="G29161" s="149"/>
      <c r="H29161" s="148"/>
      <c r="I29161"/>
    </row>
    <row r="29162" spans="1:9" x14ac:dyDescent="0.25">
      <c r="A29162"/>
      <c r="B29162"/>
      <c r="C29162"/>
      <c r="D29162"/>
      <c r="E29162" s="148"/>
      <c r="F29162" s="148"/>
      <c r="G29162" s="149"/>
      <c r="H29162" s="148"/>
      <c r="I29162"/>
    </row>
    <row r="29163" spans="1:9" x14ac:dyDescent="0.25">
      <c r="A29163"/>
      <c r="B29163"/>
      <c r="C29163"/>
      <c r="D29163"/>
      <c r="E29163" s="148"/>
      <c r="F29163" s="148"/>
      <c r="G29163" s="149"/>
      <c r="H29163" s="148"/>
      <c r="I29163"/>
    </row>
    <row r="29164" spans="1:9" x14ac:dyDescent="0.25">
      <c r="A29164"/>
      <c r="B29164"/>
      <c r="C29164"/>
      <c r="D29164"/>
      <c r="E29164" s="148"/>
      <c r="F29164" s="148"/>
      <c r="G29164" s="149"/>
      <c r="H29164" s="148"/>
      <c r="I29164"/>
    </row>
    <row r="29165" spans="1:9" x14ac:dyDescent="0.25">
      <c r="A29165"/>
      <c r="B29165"/>
      <c r="C29165"/>
      <c r="D29165"/>
      <c r="E29165" s="148"/>
      <c r="F29165" s="148"/>
      <c r="G29165" s="149"/>
      <c r="H29165" s="148"/>
      <c r="I29165"/>
    </row>
    <row r="29166" spans="1:9" x14ac:dyDescent="0.25">
      <c r="A29166"/>
      <c r="B29166"/>
      <c r="C29166"/>
      <c r="D29166"/>
      <c r="E29166" s="148"/>
      <c r="F29166" s="148"/>
      <c r="G29166" s="149"/>
      <c r="H29166" s="148"/>
      <c r="I29166"/>
    </row>
    <row r="29167" spans="1:9" x14ac:dyDescent="0.25">
      <c r="A29167"/>
      <c r="B29167"/>
      <c r="C29167"/>
      <c r="D29167"/>
      <c r="E29167" s="148"/>
      <c r="F29167" s="148"/>
      <c r="G29167" s="149"/>
      <c r="H29167" s="148"/>
      <c r="I29167"/>
    </row>
    <row r="29168" spans="1:9" x14ac:dyDescent="0.25">
      <c r="A29168"/>
      <c r="B29168"/>
      <c r="C29168"/>
      <c r="D29168"/>
      <c r="E29168" s="148"/>
      <c r="F29168" s="148"/>
      <c r="G29168" s="149"/>
      <c r="H29168" s="148"/>
      <c r="I29168"/>
    </row>
    <row r="29169" spans="1:9" x14ac:dyDescent="0.25">
      <c r="A29169"/>
      <c r="B29169"/>
      <c r="C29169"/>
      <c r="D29169"/>
      <c r="E29169" s="148"/>
      <c r="F29169" s="148"/>
      <c r="G29169" s="149"/>
      <c r="H29169" s="148"/>
      <c r="I29169"/>
    </row>
    <row r="29170" spans="1:9" x14ac:dyDescent="0.25">
      <c r="A29170"/>
      <c r="B29170"/>
      <c r="C29170"/>
      <c r="D29170"/>
      <c r="E29170" s="148"/>
      <c r="F29170" s="148"/>
      <c r="G29170" s="149"/>
      <c r="H29170" s="148"/>
      <c r="I29170"/>
    </row>
    <row r="29171" spans="1:9" x14ac:dyDescent="0.25">
      <c r="A29171"/>
      <c r="B29171"/>
      <c r="C29171"/>
      <c r="D29171"/>
      <c r="E29171" s="148"/>
      <c r="F29171" s="148"/>
      <c r="G29171" s="149"/>
      <c r="H29171" s="148"/>
      <c r="I29171"/>
    </row>
    <row r="29172" spans="1:9" x14ac:dyDescent="0.25">
      <c r="A29172"/>
      <c r="B29172"/>
      <c r="C29172"/>
      <c r="D29172"/>
      <c r="E29172" s="148"/>
      <c r="F29172" s="148"/>
      <c r="G29172" s="149"/>
      <c r="H29172" s="148"/>
      <c r="I29172"/>
    </row>
    <row r="29173" spans="1:9" x14ac:dyDescent="0.25">
      <c r="A29173"/>
      <c r="B29173"/>
      <c r="C29173"/>
      <c r="D29173"/>
      <c r="E29173" s="148"/>
      <c r="F29173" s="148"/>
      <c r="G29173" s="149"/>
      <c r="H29173" s="148"/>
      <c r="I29173"/>
    </row>
    <row r="29174" spans="1:9" x14ac:dyDescent="0.25">
      <c r="A29174"/>
      <c r="B29174"/>
      <c r="C29174"/>
      <c r="D29174"/>
      <c r="E29174" s="148"/>
      <c r="F29174" s="148"/>
      <c r="G29174" s="149"/>
      <c r="H29174" s="148"/>
      <c r="I29174"/>
    </row>
    <row r="29175" spans="1:9" x14ac:dyDescent="0.25">
      <c r="A29175"/>
      <c r="B29175"/>
      <c r="C29175"/>
      <c r="D29175"/>
      <c r="E29175" s="148"/>
      <c r="F29175" s="148"/>
      <c r="G29175" s="149"/>
      <c r="H29175" s="148"/>
      <c r="I29175"/>
    </row>
    <row r="29176" spans="1:9" x14ac:dyDescent="0.25">
      <c r="A29176"/>
      <c r="B29176"/>
      <c r="C29176"/>
      <c r="D29176"/>
      <c r="E29176" s="148"/>
      <c r="F29176" s="148"/>
      <c r="G29176" s="149"/>
      <c r="H29176" s="148"/>
      <c r="I29176"/>
    </row>
    <row r="29177" spans="1:9" x14ac:dyDescent="0.25">
      <c r="A29177"/>
      <c r="B29177"/>
      <c r="C29177"/>
      <c r="D29177"/>
      <c r="E29177" s="148"/>
      <c r="F29177" s="148"/>
      <c r="G29177" s="149"/>
      <c r="H29177" s="148"/>
      <c r="I29177"/>
    </row>
    <row r="29178" spans="1:9" x14ac:dyDescent="0.25">
      <c r="A29178"/>
      <c r="B29178"/>
      <c r="C29178"/>
      <c r="D29178"/>
      <c r="E29178" s="148"/>
      <c r="F29178" s="148"/>
      <c r="G29178" s="149"/>
      <c r="H29178" s="148"/>
      <c r="I29178"/>
    </row>
    <row r="29179" spans="1:9" x14ac:dyDescent="0.25">
      <c r="A29179"/>
      <c r="B29179"/>
      <c r="C29179"/>
      <c r="D29179"/>
      <c r="E29179" s="148"/>
      <c r="F29179" s="148"/>
      <c r="G29179" s="149"/>
      <c r="H29179" s="148"/>
      <c r="I29179"/>
    </row>
    <row r="29180" spans="1:9" x14ac:dyDescent="0.25">
      <c r="A29180"/>
      <c r="B29180"/>
      <c r="C29180"/>
      <c r="D29180"/>
      <c r="E29180" s="148"/>
      <c r="F29180" s="148"/>
      <c r="G29180" s="149"/>
      <c r="H29180" s="148"/>
      <c r="I29180"/>
    </row>
    <row r="29181" spans="1:9" x14ac:dyDescent="0.25">
      <c r="A29181"/>
      <c r="B29181"/>
      <c r="C29181"/>
      <c r="D29181"/>
      <c r="E29181" s="148"/>
      <c r="F29181" s="148"/>
      <c r="G29181" s="149"/>
      <c r="H29181" s="148"/>
      <c r="I29181"/>
    </row>
    <row r="29182" spans="1:9" x14ac:dyDescent="0.25">
      <c r="A29182"/>
      <c r="B29182"/>
      <c r="C29182"/>
      <c r="D29182"/>
      <c r="E29182" s="148"/>
      <c r="F29182" s="148"/>
      <c r="G29182" s="149"/>
      <c r="H29182" s="148"/>
      <c r="I29182"/>
    </row>
    <row r="29183" spans="1:9" x14ac:dyDescent="0.25">
      <c r="A29183"/>
      <c r="B29183"/>
      <c r="C29183"/>
      <c r="D29183"/>
      <c r="E29183" s="148"/>
      <c r="F29183" s="148"/>
      <c r="G29183" s="149"/>
      <c r="H29183" s="148"/>
      <c r="I29183"/>
    </row>
    <row r="29184" spans="1:9" x14ac:dyDescent="0.25">
      <c r="A29184"/>
      <c r="B29184"/>
      <c r="C29184"/>
      <c r="D29184"/>
      <c r="E29184" s="148"/>
      <c r="F29184" s="148"/>
      <c r="G29184" s="149"/>
      <c r="H29184" s="148"/>
      <c r="I29184"/>
    </row>
    <row r="29185" spans="1:9" x14ac:dyDescent="0.25">
      <c r="A29185"/>
      <c r="B29185"/>
      <c r="C29185"/>
      <c r="D29185"/>
      <c r="E29185" s="148"/>
      <c r="F29185" s="148"/>
      <c r="G29185" s="149"/>
      <c r="H29185" s="148"/>
      <c r="I29185"/>
    </row>
    <row r="29186" spans="1:9" x14ac:dyDescent="0.25">
      <c r="A29186"/>
      <c r="B29186"/>
      <c r="C29186"/>
      <c r="D29186"/>
      <c r="E29186" s="148"/>
      <c r="F29186" s="148"/>
      <c r="G29186" s="149"/>
      <c r="H29186" s="148"/>
      <c r="I29186"/>
    </row>
    <row r="29187" spans="1:9" x14ac:dyDescent="0.25">
      <c r="A29187"/>
      <c r="B29187"/>
      <c r="C29187"/>
      <c r="D29187"/>
      <c r="E29187" s="148"/>
      <c r="F29187" s="148"/>
      <c r="G29187" s="149"/>
      <c r="H29187" s="148"/>
      <c r="I29187"/>
    </row>
    <row r="29188" spans="1:9" x14ac:dyDescent="0.25">
      <c r="A29188"/>
      <c r="B29188"/>
      <c r="C29188"/>
      <c r="D29188"/>
      <c r="E29188" s="148"/>
      <c r="F29188" s="148"/>
      <c r="G29188" s="149"/>
      <c r="H29188" s="148"/>
      <c r="I29188"/>
    </row>
    <row r="29189" spans="1:9" x14ac:dyDescent="0.25">
      <c r="A29189"/>
      <c r="B29189"/>
      <c r="C29189"/>
      <c r="D29189"/>
      <c r="E29189" s="148"/>
      <c r="F29189" s="148"/>
      <c r="G29189" s="149"/>
      <c r="H29189" s="148"/>
      <c r="I29189"/>
    </row>
    <row r="29190" spans="1:9" x14ac:dyDescent="0.25">
      <c r="A29190"/>
      <c r="B29190"/>
      <c r="C29190"/>
      <c r="D29190"/>
      <c r="E29190" s="148"/>
      <c r="F29190" s="148"/>
      <c r="G29190" s="149"/>
      <c r="H29190" s="148"/>
      <c r="I29190"/>
    </row>
    <row r="29191" spans="1:9" x14ac:dyDescent="0.25">
      <c r="A29191"/>
      <c r="B29191"/>
      <c r="C29191"/>
      <c r="D29191"/>
      <c r="E29191" s="148"/>
      <c r="F29191" s="148"/>
      <c r="G29191" s="149"/>
      <c r="H29191" s="148"/>
      <c r="I29191"/>
    </row>
    <row r="29192" spans="1:9" x14ac:dyDescent="0.25">
      <c r="A29192"/>
      <c r="B29192"/>
      <c r="C29192"/>
      <c r="D29192"/>
      <c r="E29192" s="148"/>
      <c r="F29192" s="148"/>
      <c r="G29192" s="149"/>
      <c r="H29192" s="148"/>
      <c r="I29192"/>
    </row>
    <row r="29193" spans="1:9" x14ac:dyDescent="0.25">
      <c r="A29193"/>
      <c r="B29193"/>
      <c r="C29193"/>
      <c r="D29193"/>
      <c r="E29193" s="148"/>
      <c r="F29193" s="148"/>
      <c r="G29193" s="149"/>
      <c r="H29193" s="148"/>
      <c r="I29193"/>
    </row>
    <row r="29194" spans="1:9" x14ac:dyDescent="0.25">
      <c r="A29194"/>
      <c r="B29194"/>
      <c r="C29194"/>
      <c r="D29194"/>
      <c r="E29194" s="148"/>
      <c r="F29194" s="148"/>
      <c r="G29194" s="149"/>
      <c r="H29194" s="148"/>
      <c r="I29194"/>
    </row>
    <row r="29195" spans="1:9" x14ac:dyDescent="0.25">
      <c r="A29195"/>
      <c r="B29195"/>
      <c r="C29195"/>
      <c r="D29195"/>
      <c r="E29195" s="148"/>
      <c r="F29195" s="148"/>
      <c r="G29195" s="149"/>
      <c r="H29195" s="148"/>
      <c r="I29195"/>
    </row>
    <row r="29196" spans="1:9" x14ac:dyDescent="0.25">
      <c r="A29196"/>
      <c r="B29196"/>
      <c r="C29196"/>
      <c r="D29196"/>
      <c r="E29196" s="148"/>
      <c r="F29196" s="148"/>
      <c r="G29196" s="149"/>
      <c r="H29196" s="148"/>
      <c r="I29196"/>
    </row>
    <row r="29197" spans="1:9" x14ac:dyDescent="0.25">
      <c r="A29197"/>
      <c r="B29197"/>
      <c r="C29197"/>
      <c r="D29197"/>
      <c r="E29197" s="148"/>
      <c r="F29197" s="148"/>
      <c r="G29197" s="149"/>
      <c r="H29197" s="148"/>
      <c r="I29197"/>
    </row>
    <row r="29198" spans="1:9" x14ac:dyDescent="0.25">
      <c r="A29198"/>
      <c r="B29198"/>
      <c r="C29198"/>
      <c r="D29198"/>
      <c r="E29198" s="148"/>
      <c r="F29198" s="148"/>
      <c r="G29198" s="149"/>
      <c r="H29198" s="148"/>
      <c r="I29198"/>
    </row>
    <row r="29199" spans="1:9" x14ac:dyDescent="0.25">
      <c r="A29199"/>
      <c r="B29199"/>
      <c r="C29199"/>
      <c r="D29199"/>
      <c r="E29199" s="148"/>
      <c r="F29199" s="148"/>
      <c r="G29199" s="149"/>
      <c r="H29199" s="148"/>
      <c r="I29199"/>
    </row>
    <row r="29200" spans="1:9" x14ac:dyDescent="0.25">
      <c r="A29200"/>
      <c r="B29200"/>
      <c r="C29200"/>
      <c r="D29200"/>
      <c r="E29200" s="148"/>
      <c r="F29200" s="148"/>
      <c r="G29200" s="149"/>
      <c r="H29200" s="148"/>
      <c r="I29200"/>
    </row>
    <row r="29201" spans="1:9" x14ac:dyDescent="0.25">
      <c r="A29201"/>
      <c r="B29201"/>
      <c r="C29201"/>
      <c r="D29201"/>
      <c r="E29201" s="148"/>
      <c r="F29201" s="148"/>
      <c r="G29201" s="149"/>
      <c r="H29201" s="148"/>
      <c r="I29201"/>
    </row>
    <row r="29202" spans="1:9" x14ac:dyDescent="0.25">
      <c r="A29202"/>
      <c r="B29202"/>
      <c r="C29202"/>
      <c r="D29202"/>
      <c r="E29202" s="148"/>
      <c r="F29202" s="148"/>
      <c r="G29202" s="149"/>
      <c r="H29202" s="148"/>
      <c r="I29202"/>
    </row>
    <row r="29203" spans="1:9" x14ac:dyDescent="0.25">
      <c r="A29203"/>
      <c r="B29203"/>
      <c r="C29203"/>
      <c r="D29203"/>
      <c r="E29203" s="148"/>
      <c r="F29203" s="148"/>
      <c r="G29203" s="149"/>
      <c r="H29203" s="148"/>
      <c r="I29203"/>
    </row>
    <row r="29204" spans="1:9" x14ac:dyDescent="0.25">
      <c r="A29204"/>
      <c r="B29204"/>
      <c r="C29204"/>
      <c r="D29204"/>
      <c r="E29204" s="148"/>
      <c r="F29204" s="148"/>
      <c r="G29204" s="149"/>
      <c r="H29204" s="148"/>
      <c r="I29204"/>
    </row>
    <row r="29205" spans="1:9" x14ac:dyDescent="0.25">
      <c r="A29205"/>
      <c r="B29205"/>
      <c r="C29205"/>
      <c r="D29205"/>
      <c r="E29205" s="148"/>
      <c r="F29205" s="148"/>
      <c r="G29205" s="149"/>
      <c r="H29205" s="148"/>
      <c r="I29205"/>
    </row>
    <row r="29206" spans="1:9" x14ac:dyDescent="0.25">
      <c r="A29206"/>
      <c r="B29206"/>
      <c r="C29206"/>
      <c r="D29206"/>
      <c r="E29206" s="148"/>
      <c r="F29206" s="148"/>
      <c r="G29206" s="149"/>
      <c r="H29206" s="148"/>
      <c r="I29206"/>
    </row>
    <row r="29207" spans="1:9" x14ac:dyDescent="0.25">
      <c r="A29207"/>
      <c r="B29207"/>
      <c r="C29207"/>
      <c r="D29207"/>
      <c r="E29207" s="148"/>
      <c r="F29207" s="148"/>
      <c r="G29207" s="149"/>
      <c r="H29207" s="148"/>
      <c r="I29207"/>
    </row>
    <row r="29208" spans="1:9" x14ac:dyDescent="0.25">
      <c r="A29208"/>
      <c r="B29208"/>
      <c r="C29208"/>
      <c r="D29208"/>
      <c r="E29208" s="148"/>
      <c r="F29208" s="148"/>
      <c r="G29208" s="149"/>
      <c r="H29208" s="148"/>
      <c r="I29208"/>
    </row>
    <row r="29209" spans="1:9" x14ac:dyDescent="0.25">
      <c r="A29209"/>
      <c r="B29209"/>
      <c r="C29209"/>
      <c r="D29209"/>
      <c r="E29209" s="148"/>
      <c r="F29209" s="148"/>
      <c r="G29209" s="149"/>
      <c r="H29209" s="148"/>
      <c r="I29209"/>
    </row>
    <row r="29210" spans="1:9" x14ac:dyDescent="0.25">
      <c r="A29210"/>
      <c r="B29210"/>
      <c r="C29210"/>
      <c r="D29210"/>
      <c r="E29210" s="148"/>
      <c r="F29210" s="148"/>
      <c r="G29210" s="149"/>
      <c r="H29210" s="148"/>
      <c r="I29210"/>
    </row>
    <row r="29211" spans="1:9" x14ac:dyDescent="0.25">
      <c r="A29211"/>
      <c r="B29211"/>
      <c r="C29211"/>
      <c r="D29211"/>
      <c r="E29211" s="148"/>
      <c r="F29211" s="148"/>
      <c r="G29211" s="149"/>
      <c r="H29211" s="148"/>
      <c r="I29211"/>
    </row>
    <row r="29212" spans="1:9" x14ac:dyDescent="0.25">
      <c r="A29212"/>
      <c r="B29212"/>
      <c r="C29212"/>
      <c r="D29212"/>
      <c r="E29212" s="148"/>
      <c r="F29212" s="148"/>
      <c r="G29212" s="149"/>
      <c r="H29212" s="148"/>
      <c r="I29212"/>
    </row>
    <row r="29213" spans="1:9" x14ac:dyDescent="0.25">
      <c r="A29213"/>
      <c r="B29213"/>
      <c r="C29213"/>
      <c r="D29213"/>
      <c r="E29213" s="148"/>
      <c r="F29213" s="148"/>
      <c r="G29213" s="149"/>
      <c r="H29213" s="148"/>
      <c r="I29213"/>
    </row>
    <row r="29214" spans="1:9" x14ac:dyDescent="0.25">
      <c r="A29214"/>
      <c r="B29214"/>
      <c r="C29214"/>
      <c r="D29214"/>
      <c r="E29214" s="148"/>
      <c r="F29214" s="148"/>
      <c r="G29214" s="149"/>
      <c r="H29214" s="148"/>
      <c r="I29214"/>
    </row>
    <row r="29215" spans="1:9" x14ac:dyDescent="0.25">
      <c r="A29215"/>
      <c r="B29215"/>
      <c r="C29215"/>
      <c r="D29215"/>
      <c r="E29215" s="148"/>
      <c r="F29215" s="148"/>
      <c r="G29215" s="149"/>
      <c r="H29215" s="148"/>
      <c r="I29215"/>
    </row>
    <row r="29216" spans="1:9" x14ac:dyDescent="0.25">
      <c r="A29216"/>
      <c r="B29216"/>
      <c r="C29216"/>
      <c r="D29216"/>
      <c r="E29216" s="148"/>
      <c r="F29216" s="148"/>
      <c r="G29216" s="149"/>
      <c r="H29216" s="148"/>
      <c r="I29216"/>
    </row>
    <row r="29217" spans="1:9" x14ac:dyDescent="0.25">
      <c r="A29217"/>
      <c r="B29217"/>
      <c r="C29217"/>
      <c r="D29217"/>
      <c r="E29217" s="148"/>
      <c r="F29217" s="148"/>
      <c r="G29217" s="149"/>
      <c r="H29217" s="148"/>
      <c r="I29217"/>
    </row>
    <row r="29218" spans="1:9" x14ac:dyDescent="0.25">
      <c r="A29218"/>
      <c r="B29218"/>
      <c r="C29218"/>
      <c r="D29218"/>
      <c r="E29218" s="148"/>
      <c r="F29218" s="148"/>
      <c r="G29218" s="149"/>
      <c r="H29218" s="148"/>
      <c r="I29218"/>
    </row>
    <row r="29219" spans="1:9" x14ac:dyDescent="0.25">
      <c r="A29219"/>
      <c r="B29219"/>
      <c r="C29219"/>
      <c r="D29219"/>
      <c r="E29219" s="148"/>
      <c r="F29219" s="148"/>
      <c r="G29219" s="149"/>
      <c r="H29219" s="148"/>
      <c r="I29219"/>
    </row>
    <row r="29220" spans="1:9" x14ac:dyDescent="0.25">
      <c r="A29220"/>
      <c r="B29220"/>
      <c r="C29220"/>
      <c r="D29220"/>
      <c r="E29220" s="148"/>
      <c r="F29220" s="148"/>
      <c r="G29220" s="149"/>
      <c r="H29220" s="148"/>
      <c r="I29220"/>
    </row>
    <row r="29221" spans="1:9" x14ac:dyDescent="0.25">
      <c r="A29221"/>
      <c r="B29221"/>
      <c r="C29221"/>
      <c r="D29221"/>
      <c r="E29221" s="148"/>
      <c r="F29221" s="148"/>
      <c r="G29221" s="149"/>
      <c r="H29221" s="148"/>
      <c r="I29221"/>
    </row>
    <row r="29222" spans="1:9" x14ac:dyDescent="0.25">
      <c r="A29222"/>
      <c r="B29222"/>
      <c r="C29222"/>
      <c r="D29222"/>
      <c r="E29222" s="148"/>
      <c r="F29222" s="148"/>
      <c r="G29222" s="149"/>
      <c r="H29222" s="148"/>
      <c r="I29222"/>
    </row>
    <row r="29223" spans="1:9" x14ac:dyDescent="0.25">
      <c r="A29223"/>
      <c r="B29223"/>
      <c r="C29223"/>
      <c r="D29223"/>
      <c r="E29223" s="148"/>
      <c r="F29223" s="148"/>
      <c r="G29223" s="149"/>
      <c r="H29223" s="148"/>
      <c r="I29223"/>
    </row>
    <row r="29224" spans="1:9" x14ac:dyDescent="0.25">
      <c r="A29224"/>
      <c r="B29224"/>
      <c r="C29224"/>
      <c r="D29224"/>
      <c r="E29224" s="148"/>
      <c r="F29224" s="148"/>
      <c r="G29224" s="149"/>
      <c r="H29224" s="148"/>
      <c r="I29224"/>
    </row>
    <row r="29225" spans="1:9" x14ac:dyDescent="0.25">
      <c r="A29225"/>
      <c r="B29225"/>
      <c r="C29225"/>
      <c r="D29225"/>
      <c r="E29225" s="148"/>
      <c r="F29225" s="148"/>
      <c r="G29225" s="149"/>
      <c r="H29225" s="148"/>
      <c r="I29225"/>
    </row>
    <row r="29226" spans="1:9" x14ac:dyDescent="0.25">
      <c r="A29226"/>
      <c r="B29226"/>
      <c r="C29226"/>
      <c r="D29226"/>
      <c r="E29226" s="148"/>
      <c r="F29226" s="148"/>
      <c r="G29226" s="149"/>
      <c r="H29226" s="148"/>
      <c r="I29226"/>
    </row>
    <row r="29227" spans="1:9" x14ac:dyDescent="0.25">
      <c r="A29227"/>
      <c r="B29227"/>
      <c r="C29227"/>
      <c r="D29227"/>
      <c r="E29227" s="148"/>
      <c r="F29227" s="148"/>
      <c r="G29227" s="149"/>
      <c r="H29227" s="148"/>
      <c r="I29227"/>
    </row>
    <row r="29228" spans="1:9" x14ac:dyDescent="0.25">
      <c r="A29228"/>
      <c r="B29228"/>
      <c r="C29228"/>
      <c r="D29228"/>
      <c r="E29228" s="148"/>
      <c r="F29228" s="148"/>
      <c r="G29228" s="149"/>
      <c r="H29228" s="148"/>
      <c r="I29228"/>
    </row>
    <row r="29229" spans="1:9" x14ac:dyDescent="0.25">
      <c r="A29229"/>
      <c r="B29229"/>
      <c r="C29229"/>
      <c r="D29229"/>
      <c r="E29229" s="148"/>
      <c r="F29229" s="148"/>
      <c r="G29229" s="149"/>
      <c r="H29229" s="148"/>
      <c r="I29229"/>
    </row>
    <row r="29230" spans="1:9" x14ac:dyDescent="0.25">
      <c r="A29230"/>
      <c r="B29230"/>
      <c r="C29230"/>
      <c r="D29230"/>
      <c r="E29230" s="148"/>
      <c r="F29230" s="148"/>
      <c r="G29230" s="149"/>
      <c r="H29230" s="148"/>
      <c r="I29230"/>
    </row>
    <row r="29231" spans="1:9" x14ac:dyDescent="0.25">
      <c r="A29231"/>
      <c r="B29231"/>
      <c r="C29231"/>
      <c r="D29231"/>
      <c r="E29231" s="148"/>
      <c r="F29231" s="148"/>
      <c r="G29231" s="149"/>
      <c r="H29231" s="148"/>
      <c r="I29231"/>
    </row>
    <row r="29232" spans="1:9" x14ac:dyDescent="0.25">
      <c r="A29232"/>
      <c r="B29232"/>
      <c r="C29232"/>
      <c r="D29232"/>
      <c r="E29232" s="148"/>
      <c r="F29232" s="148"/>
      <c r="G29232" s="149"/>
      <c r="H29232" s="148"/>
      <c r="I29232"/>
    </row>
    <row r="29233" spans="1:9" x14ac:dyDescent="0.25">
      <c r="A29233"/>
      <c r="B29233"/>
      <c r="C29233"/>
      <c r="D29233"/>
      <c r="E29233" s="148"/>
      <c r="F29233" s="148"/>
      <c r="G29233" s="149"/>
      <c r="H29233" s="148"/>
      <c r="I29233"/>
    </row>
    <row r="29234" spans="1:9" x14ac:dyDescent="0.25">
      <c r="A29234"/>
      <c r="B29234"/>
      <c r="C29234"/>
      <c r="D29234"/>
      <c r="E29234" s="148"/>
      <c r="F29234" s="148"/>
      <c r="G29234" s="149"/>
      <c r="H29234" s="148"/>
      <c r="I29234"/>
    </row>
    <row r="29235" spans="1:9" x14ac:dyDescent="0.25">
      <c r="A29235"/>
      <c r="B29235"/>
      <c r="C29235"/>
      <c r="D29235"/>
      <c r="E29235" s="148"/>
      <c r="F29235" s="148"/>
      <c r="G29235" s="149"/>
      <c r="H29235" s="148"/>
      <c r="I29235"/>
    </row>
    <row r="29236" spans="1:9" x14ac:dyDescent="0.25">
      <c r="A29236"/>
      <c r="B29236"/>
      <c r="C29236"/>
      <c r="D29236"/>
      <c r="E29236" s="148"/>
      <c r="F29236" s="148"/>
      <c r="G29236" s="149"/>
      <c r="H29236" s="148"/>
      <c r="I29236"/>
    </row>
    <row r="29237" spans="1:9" x14ac:dyDescent="0.25">
      <c r="A29237"/>
      <c r="B29237"/>
      <c r="C29237"/>
      <c r="D29237"/>
      <c r="E29237" s="148"/>
      <c r="F29237" s="148"/>
      <c r="G29237" s="149"/>
      <c r="H29237" s="148"/>
      <c r="I29237"/>
    </row>
    <row r="29238" spans="1:9" x14ac:dyDescent="0.25">
      <c r="A29238"/>
      <c r="B29238"/>
      <c r="C29238"/>
      <c r="D29238"/>
      <c r="E29238" s="148"/>
      <c r="F29238" s="148"/>
      <c r="G29238" s="149"/>
      <c r="H29238" s="148"/>
      <c r="I29238"/>
    </row>
    <row r="29239" spans="1:9" x14ac:dyDescent="0.25">
      <c r="A29239"/>
      <c r="B29239"/>
      <c r="C29239"/>
      <c r="D29239"/>
      <c r="E29239" s="148"/>
      <c r="F29239" s="148"/>
      <c r="G29239" s="149"/>
      <c r="H29239" s="148"/>
      <c r="I29239"/>
    </row>
    <row r="29240" spans="1:9" x14ac:dyDescent="0.25">
      <c r="A29240"/>
      <c r="B29240"/>
      <c r="C29240"/>
      <c r="D29240"/>
      <c r="E29240" s="148"/>
      <c r="F29240" s="148"/>
      <c r="G29240" s="149"/>
      <c r="H29240" s="148"/>
      <c r="I29240"/>
    </row>
    <row r="29241" spans="1:9" x14ac:dyDescent="0.25">
      <c r="A29241"/>
      <c r="B29241"/>
      <c r="C29241"/>
      <c r="D29241"/>
      <c r="E29241" s="148"/>
      <c r="F29241" s="148"/>
      <c r="G29241" s="149"/>
      <c r="H29241" s="148"/>
      <c r="I29241"/>
    </row>
    <row r="29242" spans="1:9" x14ac:dyDescent="0.25">
      <c r="A29242"/>
      <c r="B29242"/>
      <c r="C29242"/>
      <c r="D29242"/>
      <c r="E29242" s="148"/>
      <c r="F29242" s="148"/>
      <c r="G29242" s="149"/>
      <c r="H29242" s="148"/>
      <c r="I29242"/>
    </row>
    <row r="29243" spans="1:9" x14ac:dyDescent="0.25">
      <c r="A29243"/>
      <c r="B29243"/>
      <c r="C29243"/>
      <c r="D29243"/>
      <c r="E29243" s="148"/>
      <c r="F29243" s="148"/>
      <c r="G29243" s="149"/>
      <c r="H29243" s="148"/>
      <c r="I29243"/>
    </row>
    <row r="29244" spans="1:9" x14ac:dyDescent="0.25">
      <c r="A29244"/>
      <c r="B29244"/>
      <c r="C29244"/>
      <c r="D29244"/>
      <c r="E29244" s="148"/>
      <c r="F29244" s="148"/>
      <c r="G29244" s="149"/>
      <c r="H29244" s="148"/>
      <c r="I29244"/>
    </row>
    <row r="29245" spans="1:9" x14ac:dyDescent="0.25">
      <c r="A29245"/>
      <c r="B29245"/>
      <c r="C29245"/>
      <c r="D29245"/>
      <c r="E29245" s="148"/>
      <c r="F29245" s="148"/>
      <c r="G29245" s="149"/>
      <c r="H29245" s="148"/>
      <c r="I29245"/>
    </row>
    <row r="29246" spans="1:9" x14ac:dyDescent="0.25">
      <c r="A29246"/>
      <c r="B29246"/>
      <c r="C29246"/>
      <c r="D29246"/>
      <c r="E29246" s="148"/>
      <c r="F29246" s="148"/>
      <c r="G29246" s="149"/>
      <c r="H29246" s="148"/>
      <c r="I29246"/>
    </row>
    <row r="29247" spans="1:9" x14ac:dyDescent="0.25">
      <c r="A29247"/>
      <c r="B29247"/>
      <c r="C29247"/>
      <c r="D29247"/>
      <c r="E29247" s="148"/>
      <c r="F29247" s="148"/>
      <c r="G29247" s="149"/>
      <c r="H29247" s="148"/>
      <c r="I29247"/>
    </row>
    <row r="29248" spans="1:9" x14ac:dyDescent="0.25">
      <c r="A29248"/>
      <c r="B29248"/>
      <c r="C29248"/>
      <c r="D29248"/>
      <c r="E29248" s="148"/>
      <c r="F29248" s="148"/>
      <c r="G29248" s="149"/>
      <c r="H29248" s="148"/>
      <c r="I29248"/>
    </row>
    <row r="29249" spans="1:9" x14ac:dyDescent="0.25">
      <c r="A29249"/>
      <c r="B29249"/>
      <c r="C29249"/>
      <c r="D29249"/>
      <c r="E29249" s="148"/>
      <c r="F29249" s="148"/>
      <c r="G29249" s="149"/>
      <c r="H29249" s="148"/>
      <c r="I29249"/>
    </row>
    <row r="29250" spans="1:9" x14ac:dyDescent="0.25">
      <c r="A29250"/>
      <c r="B29250"/>
      <c r="C29250"/>
      <c r="D29250"/>
      <c r="E29250" s="148"/>
      <c r="F29250" s="148"/>
      <c r="G29250" s="149"/>
      <c r="H29250" s="148"/>
      <c r="I29250"/>
    </row>
    <row r="29251" spans="1:9" x14ac:dyDescent="0.25">
      <c r="A29251"/>
      <c r="B29251"/>
      <c r="C29251"/>
      <c r="D29251"/>
      <c r="E29251" s="148"/>
      <c r="F29251" s="148"/>
      <c r="G29251" s="149"/>
      <c r="H29251" s="148"/>
      <c r="I29251"/>
    </row>
    <row r="29252" spans="1:9" x14ac:dyDescent="0.25">
      <c r="A29252"/>
      <c r="B29252"/>
      <c r="C29252"/>
      <c r="D29252"/>
      <c r="E29252" s="148"/>
      <c r="F29252" s="148"/>
      <c r="G29252" s="149"/>
      <c r="H29252" s="148"/>
      <c r="I29252"/>
    </row>
    <row r="29253" spans="1:9" x14ac:dyDescent="0.25">
      <c r="A29253"/>
      <c r="B29253"/>
      <c r="C29253"/>
      <c r="D29253"/>
      <c r="E29253" s="148"/>
      <c r="F29253" s="148"/>
      <c r="G29253" s="149"/>
      <c r="H29253" s="148"/>
      <c r="I29253"/>
    </row>
    <row r="29254" spans="1:9" x14ac:dyDescent="0.25">
      <c r="A29254"/>
      <c r="B29254"/>
      <c r="C29254"/>
      <c r="D29254"/>
      <c r="E29254" s="148"/>
      <c r="F29254" s="148"/>
      <c r="G29254" s="149"/>
      <c r="H29254" s="148"/>
      <c r="I29254"/>
    </row>
    <row r="29255" spans="1:9" x14ac:dyDescent="0.25">
      <c r="A29255"/>
      <c r="B29255"/>
      <c r="C29255"/>
      <c r="D29255"/>
      <c r="E29255" s="148"/>
      <c r="F29255" s="148"/>
      <c r="G29255" s="149"/>
      <c r="H29255" s="148"/>
      <c r="I29255"/>
    </row>
    <row r="29256" spans="1:9" x14ac:dyDescent="0.25">
      <c r="A29256"/>
      <c r="B29256"/>
      <c r="C29256"/>
      <c r="D29256"/>
      <c r="E29256" s="148"/>
      <c r="F29256" s="148"/>
      <c r="G29256" s="149"/>
      <c r="H29256" s="148"/>
      <c r="I29256"/>
    </row>
    <row r="29257" spans="1:9" x14ac:dyDescent="0.25">
      <c r="A29257"/>
      <c r="B29257"/>
      <c r="C29257"/>
      <c r="D29257"/>
      <c r="E29257" s="148"/>
      <c r="F29257" s="148"/>
      <c r="G29257" s="149"/>
      <c r="H29257" s="148"/>
      <c r="I29257"/>
    </row>
    <row r="29258" spans="1:9" x14ac:dyDescent="0.25">
      <c r="A29258"/>
      <c r="B29258"/>
      <c r="C29258"/>
      <c r="D29258"/>
      <c r="E29258" s="148"/>
      <c r="F29258" s="148"/>
      <c r="G29258" s="149"/>
      <c r="H29258" s="148"/>
      <c r="I29258"/>
    </row>
    <row r="29259" spans="1:9" x14ac:dyDescent="0.25">
      <c r="A29259"/>
      <c r="B29259"/>
      <c r="C29259"/>
      <c r="D29259"/>
      <c r="E29259" s="148"/>
      <c r="F29259" s="148"/>
      <c r="G29259" s="149"/>
      <c r="H29259" s="148"/>
      <c r="I29259"/>
    </row>
    <row r="29260" spans="1:9" x14ac:dyDescent="0.25">
      <c r="A29260"/>
      <c r="B29260"/>
      <c r="C29260"/>
      <c r="D29260"/>
      <c r="E29260" s="148"/>
      <c r="F29260" s="148"/>
      <c r="G29260" s="149"/>
      <c r="H29260" s="148"/>
      <c r="I29260"/>
    </row>
    <row r="29261" spans="1:9" x14ac:dyDescent="0.25">
      <c r="A29261"/>
      <c r="B29261"/>
      <c r="C29261"/>
      <c r="D29261"/>
      <c r="E29261" s="148"/>
      <c r="F29261" s="148"/>
      <c r="G29261" s="149"/>
      <c r="H29261" s="148"/>
      <c r="I29261"/>
    </row>
    <row r="29262" spans="1:9" x14ac:dyDescent="0.25">
      <c r="A29262"/>
      <c r="B29262"/>
      <c r="C29262"/>
      <c r="D29262"/>
      <c r="E29262" s="148"/>
      <c r="F29262" s="148"/>
      <c r="G29262" s="149"/>
      <c r="H29262" s="148"/>
      <c r="I29262"/>
    </row>
    <row r="29263" spans="1:9" x14ac:dyDescent="0.25">
      <c r="A29263"/>
      <c r="B29263"/>
      <c r="C29263"/>
      <c r="D29263"/>
      <c r="E29263" s="148"/>
      <c r="F29263" s="148"/>
      <c r="G29263" s="149"/>
      <c r="H29263" s="148"/>
      <c r="I29263"/>
    </row>
    <row r="29264" spans="1:9" x14ac:dyDescent="0.25">
      <c r="A29264"/>
      <c r="B29264"/>
      <c r="C29264"/>
      <c r="D29264"/>
      <c r="E29264" s="148"/>
      <c r="F29264" s="148"/>
      <c r="G29264" s="149"/>
      <c r="H29264" s="148"/>
      <c r="I29264"/>
    </row>
    <row r="29265" spans="1:9" x14ac:dyDescent="0.25">
      <c r="A29265"/>
      <c r="B29265"/>
      <c r="C29265"/>
      <c r="D29265"/>
      <c r="E29265" s="148"/>
      <c r="F29265" s="148"/>
      <c r="G29265" s="149"/>
      <c r="H29265" s="148"/>
      <c r="I29265"/>
    </row>
    <row r="29266" spans="1:9" x14ac:dyDescent="0.25">
      <c r="A29266"/>
      <c r="B29266"/>
      <c r="C29266"/>
      <c r="D29266"/>
      <c r="E29266" s="148"/>
      <c r="F29266" s="148"/>
      <c r="G29266" s="149"/>
      <c r="H29266" s="148"/>
      <c r="I29266"/>
    </row>
    <row r="29267" spans="1:9" x14ac:dyDescent="0.25">
      <c r="A29267"/>
      <c r="B29267"/>
      <c r="C29267"/>
      <c r="D29267"/>
      <c r="E29267" s="148"/>
      <c r="F29267" s="148"/>
      <c r="G29267" s="149"/>
      <c r="H29267" s="148"/>
      <c r="I29267"/>
    </row>
    <row r="29268" spans="1:9" x14ac:dyDescent="0.25">
      <c r="A29268"/>
      <c r="B29268"/>
      <c r="C29268"/>
      <c r="D29268"/>
      <c r="E29268" s="148"/>
      <c r="F29268" s="148"/>
      <c r="G29268" s="149"/>
      <c r="H29268" s="148"/>
      <c r="I29268"/>
    </row>
    <row r="29269" spans="1:9" x14ac:dyDescent="0.25">
      <c r="A29269"/>
      <c r="B29269"/>
      <c r="C29269"/>
      <c r="D29269"/>
      <c r="E29269" s="148"/>
      <c r="F29269" s="148"/>
      <c r="G29269" s="149"/>
      <c r="H29269" s="148"/>
      <c r="I29269"/>
    </row>
    <row r="29270" spans="1:9" x14ac:dyDescent="0.25">
      <c r="A29270"/>
      <c r="B29270"/>
      <c r="C29270"/>
      <c r="D29270"/>
      <c r="E29270" s="148"/>
      <c r="F29270" s="148"/>
      <c r="G29270" s="149"/>
      <c r="H29270" s="148"/>
      <c r="I29270"/>
    </row>
    <row r="29271" spans="1:9" x14ac:dyDescent="0.25">
      <c r="A29271"/>
      <c r="B29271"/>
      <c r="C29271"/>
      <c r="D29271"/>
      <c r="E29271" s="148"/>
      <c r="F29271" s="148"/>
      <c r="G29271" s="149"/>
      <c r="H29271" s="148"/>
      <c r="I29271"/>
    </row>
    <row r="29272" spans="1:9" x14ac:dyDescent="0.25">
      <c r="A29272"/>
      <c r="B29272"/>
      <c r="C29272"/>
      <c r="D29272"/>
      <c r="E29272" s="148"/>
      <c r="F29272" s="148"/>
      <c r="G29272" s="149"/>
      <c r="H29272" s="148"/>
      <c r="I29272"/>
    </row>
    <row r="29273" spans="1:9" x14ac:dyDescent="0.25">
      <c r="A29273"/>
      <c r="B29273"/>
      <c r="C29273"/>
      <c r="D29273"/>
      <c r="E29273" s="148"/>
      <c r="F29273" s="148"/>
      <c r="G29273" s="149"/>
      <c r="H29273" s="148"/>
      <c r="I29273"/>
    </row>
    <row r="29274" spans="1:9" x14ac:dyDescent="0.25">
      <c r="A29274"/>
      <c r="B29274"/>
      <c r="C29274"/>
      <c r="D29274"/>
      <c r="E29274" s="148"/>
      <c r="F29274" s="148"/>
      <c r="G29274" s="149"/>
      <c r="H29274" s="148"/>
      <c r="I29274"/>
    </row>
    <row r="29275" spans="1:9" x14ac:dyDescent="0.25">
      <c r="A29275"/>
      <c r="B29275"/>
      <c r="C29275"/>
      <c r="D29275"/>
      <c r="E29275" s="148"/>
      <c r="F29275" s="148"/>
      <c r="G29275" s="149"/>
      <c r="H29275" s="148"/>
      <c r="I29275"/>
    </row>
    <row r="29276" spans="1:9" x14ac:dyDescent="0.25">
      <c r="A29276"/>
      <c r="B29276"/>
      <c r="C29276"/>
      <c r="D29276"/>
      <c r="E29276" s="148"/>
      <c r="F29276" s="148"/>
      <c r="G29276" s="149"/>
      <c r="H29276" s="148"/>
      <c r="I29276"/>
    </row>
    <row r="29277" spans="1:9" x14ac:dyDescent="0.25">
      <c r="A29277"/>
      <c r="B29277"/>
      <c r="C29277"/>
      <c r="D29277"/>
      <c r="E29277" s="148"/>
      <c r="F29277" s="148"/>
      <c r="G29277" s="149"/>
      <c r="H29277" s="148"/>
      <c r="I29277"/>
    </row>
    <row r="29278" spans="1:9" x14ac:dyDescent="0.25">
      <c r="A29278"/>
      <c r="B29278"/>
      <c r="C29278"/>
      <c r="D29278"/>
      <c r="E29278" s="148"/>
      <c r="F29278" s="148"/>
      <c r="G29278" s="149"/>
      <c r="H29278" s="148"/>
      <c r="I29278"/>
    </row>
    <row r="29279" spans="1:9" x14ac:dyDescent="0.25">
      <c r="A29279"/>
      <c r="B29279"/>
      <c r="C29279"/>
      <c r="D29279"/>
      <c r="E29279" s="148"/>
      <c r="F29279" s="148"/>
      <c r="G29279" s="149"/>
      <c r="H29279" s="148"/>
      <c r="I29279"/>
    </row>
    <row r="29280" spans="1:9" x14ac:dyDescent="0.25">
      <c r="A29280"/>
      <c r="B29280"/>
      <c r="C29280"/>
      <c r="D29280"/>
      <c r="E29280" s="148"/>
      <c r="F29280" s="148"/>
      <c r="G29280" s="149"/>
      <c r="H29280" s="148"/>
      <c r="I29280"/>
    </row>
    <row r="29281" spans="1:9" x14ac:dyDescent="0.25">
      <c r="A29281"/>
      <c r="B29281"/>
      <c r="C29281"/>
      <c r="D29281"/>
      <c r="E29281" s="148"/>
      <c r="F29281" s="148"/>
      <c r="G29281" s="149"/>
      <c r="H29281" s="148"/>
      <c r="I29281"/>
    </row>
    <row r="29282" spans="1:9" x14ac:dyDescent="0.25">
      <c r="A29282"/>
      <c r="B29282"/>
      <c r="C29282"/>
      <c r="D29282"/>
      <c r="E29282" s="148"/>
      <c r="F29282" s="148"/>
      <c r="G29282" s="149"/>
      <c r="H29282" s="148"/>
      <c r="I29282"/>
    </row>
    <row r="29283" spans="1:9" x14ac:dyDescent="0.25">
      <c r="A29283"/>
      <c r="B29283"/>
      <c r="C29283"/>
      <c r="D29283"/>
      <c r="E29283" s="148"/>
      <c r="F29283" s="148"/>
      <c r="G29283" s="149"/>
      <c r="H29283" s="148"/>
      <c r="I29283"/>
    </row>
    <row r="29284" spans="1:9" x14ac:dyDescent="0.25">
      <c r="A29284"/>
      <c r="B29284"/>
      <c r="C29284"/>
      <c r="D29284"/>
      <c r="E29284" s="148"/>
      <c r="F29284" s="148"/>
      <c r="G29284" s="149"/>
      <c r="H29284" s="148"/>
      <c r="I29284"/>
    </row>
    <row r="29285" spans="1:9" x14ac:dyDescent="0.25">
      <c r="A29285"/>
      <c r="B29285"/>
      <c r="C29285"/>
      <c r="D29285"/>
      <c r="E29285" s="148"/>
      <c r="F29285" s="148"/>
      <c r="G29285" s="149"/>
      <c r="H29285" s="148"/>
      <c r="I29285"/>
    </row>
    <row r="29286" spans="1:9" x14ac:dyDescent="0.25">
      <c r="A29286"/>
      <c r="B29286"/>
      <c r="C29286"/>
      <c r="D29286"/>
      <c r="E29286" s="148"/>
      <c r="F29286" s="148"/>
      <c r="G29286" s="149"/>
      <c r="H29286" s="148"/>
      <c r="I29286"/>
    </row>
    <row r="29287" spans="1:9" x14ac:dyDescent="0.25">
      <c r="A29287"/>
      <c r="B29287"/>
      <c r="C29287"/>
      <c r="D29287"/>
      <c r="E29287" s="148"/>
      <c r="F29287" s="148"/>
      <c r="G29287" s="149"/>
      <c r="H29287" s="148"/>
      <c r="I29287"/>
    </row>
    <row r="29288" spans="1:9" x14ac:dyDescent="0.25">
      <c r="A29288"/>
      <c r="B29288"/>
      <c r="C29288"/>
      <c r="D29288"/>
      <c r="E29288" s="148"/>
      <c r="F29288" s="148"/>
      <c r="G29288" s="149"/>
      <c r="H29288" s="148"/>
      <c r="I29288"/>
    </row>
    <row r="29289" spans="1:9" x14ac:dyDescent="0.25">
      <c r="A29289"/>
      <c r="B29289"/>
      <c r="C29289"/>
      <c r="D29289"/>
      <c r="E29289" s="148"/>
      <c r="F29289" s="148"/>
      <c r="G29289" s="149"/>
      <c r="H29289" s="148"/>
      <c r="I29289"/>
    </row>
    <row r="29290" spans="1:9" x14ac:dyDescent="0.25">
      <c r="A29290"/>
      <c r="B29290"/>
      <c r="C29290"/>
      <c r="D29290"/>
      <c r="E29290" s="148"/>
      <c r="F29290" s="148"/>
      <c r="G29290" s="149"/>
      <c r="H29290" s="148"/>
      <c r="I29290"/>
    </row>
    <row r="29291" spans="1:9" x14ac:dyDescent="0.25">
      <c r="A29291"/>
      <c r="B29291"/>
      <c r="C29291"/>
      <c r="D29291"/>
      <c r="E29291" s="148"/>
      <c r="F29291" s="148"/>
      <c r="G29291" s="149"/>
      <c r="H29291" s="148"/>
      <c r="I29291"/>
    </row>
    <row r="29292" spans="1:9" x14ac:dyDescent="0.25">
      <c r="A29292"/>
      <c r="B29292"/>
      <c r="C29292"/>
      <c r="D29292"/>
      <c r="E29292" s="148"/>
      <c r="F29292" s="148"/>
      <c r="G29292" s="149"/>
      <c r="H29292" s="148"/>
      <c r="I29292"/>
    </row>
    <row r="29293" spans="1:9" x14ac:dyDescent="0.25">
      <c r="A29293"/>
      <c r="B29293"/>
      <c r="C29293"/>
      <c r="D29293"/>
      <c r="E29293" s="148"/>
      <c r="F29293" s="148"/>
      <c r="G29293" s="149"/>
      <c r="H29293" s="148"/>
      <c r="I29293"/>
    </row>
    <row r="29294" spans="1:9" x14ac:dyDescent="0.25">
      <c r="A29294"/>
      <c r="B29294"/>
      <c r="C29294"/>
      <c r="D29294"/>
      <c r="E29294" s="148"/>
      <c r="F29294" s="148"/>
      <c r="G29294" s="149"/>
      <c r="H29294" s="148"/>
      <c r="I29294"/>
    </row>
    <row r="29295" spans="1:9" x14ac:dyDescent="0.25">
      <c r="A29295"/>
      <c r="B29295"/>
      <c r="C29295"/>
      <c r="D29295"/>
      <c r="E29295" s="148"/>
      <c r="F29295" s="148"/>
      <c r="G29295" s="149"/>
      <c r="H29295" s="148"/>
      <c r="I29295"/>
    </row>
    <row r="29296" spans="1:9" x14ac:dyDescent="0.25">
      <c r="A29296"/>
      <c r="B29296"/>
      <c r="C29296"/>
      <c r="D29296"/>
      <c r="E29296" s="148"/>
      <c r="F29296" s="148"/>
      <c r="G29296" s="149"/>
      <c r="H29296" s="148"/>
      <c r="I29296"/>
    </row>
    <row r="29297" spans="1:9" x14ac:dyDescent="0.25">
      <c r="A29297"/>
      <c r="B29297"/>
      <c r="C29297"/>
      <c r="D29297"/>
      <c r="E29297" s="148"/>
      <c r="F29297" s="148"/>
      <c r="G29297" s="149"/>
      <c r="H29297" s="148"/>
      <c r="I29297"/>
    </row>
    <row r="29298" spans="1:9" x14ac:dyDescent="0.25">
      <c r="A29298"/>
      <c r="B29298"/>
      <c r="C29298"/>
      <c r="D29298"/>
      <c r="E29298" s="148"/>
      <c r="F29298" s="148"/>
      <c r="G29298" s="149"/>
      <c r="H29298" s="148"/>
      <c r="I29298"/>
    </row>
    <row r="29299" spans="1:9" x14ac:dyDescent="0.25">
      <c r="A29299"/>
      <c r="B29299"/>
      <c r="C29299"/>
      <c r="D29299"/>
      <c r="E29299" s="148"/>
      <c r="F29299" s="148"/>
      <c r="G29299" s="149"/>
      <c r="H29299" s="148"/>
      <c r="I29299"/>
    </row>
    <row r="29300" spans="1:9" x14ac:dyDescent="0.25">
      <c r="A29300"/>
      <c r="B29300"/>
      <c r="C29300"/>
      <c r="D29300"/>
      <c r="E29300" s="148"/>
      <c r="F29300" s="148"/>
      <c r="G29300" s="149"/>
      <c r="H29300" s="148"/>
      <c r="I29300"/>
    </row>
    <row r="29301" spans="1:9" x14ac:dyDescent="0.25">
      <c r="A29301"/>
      <c r="B29301"/>
      <c r="C29301"/>
      <c r="D29301"/>
      <c r="E29301" s="148"/>
      <c r="F29301" s="148"/>
      <c r="G29301" s="149"/>
      <c r="H29301" s="148"/>
      <c r="I29301"/>
    </row>
    <row r="29302" spans="1:9" x14ac:dyDescent="0.25">
      <c r="A29302"/>
      <c r="B29302"/>
      <c r="C29302"/>
      <c r="D29302"/>
      <c r="E29302" s="148"/>
      <c r="F29302" s="148"/>
      <c r="G29302" s="149"/>
      <c r="H29302" s="148"/>
      <c r="I29302"/>
    </row>
    <row r="29303" spans="1:9" x14ac:dyDescent="0.25">
      <c r="A29303"/>
      <c r="B29303"/>
      <c r="C29303"/>
      <c r="D29303"/>
      <c r="E29303" s="148"/>
      <c r="F29303" s="148"/>
      <c r="G29303" s="149"/>
      <c r="H29303" s="148"/>
      <c r="I29303"/>
    </row>
    <row r="29304" spans="1:9" x14ac:dyDescent="0.25">
      <c r="A29304"/>
      <c r="B29304"/>
      <c r="C29304"/>
      <c r="D29304"/>
      <c r="E29304" s="148"/>
      <c r="F29304" s="148"/>
      <c r="G29304" s="149"/>
      <c r="H29304" s="148"/>
      <c r="I29304"/>
    </row>
    <row r="29305" spans="1:9" x14ac:dyDescent="0.25">
      <c r="A29305"/>
      <c r="B29305"/>
      <c r="C29305"/>
      <c r="D29305"/>
      <c r="E29305" s="148"/>
      <c r="F29305" s="148"/>
      <c r="G29305" s="149"/>
      <c r="H29305" s="148"/>
      <c r="I29305"/>
    </row>
    <row r="29306" spans="1:9" x14ac:dyDescent="0.25">
      <c r="A29306"/>
      <c r="B29306"/>
      <c r="C29306"/>
      <c r="D29306"/>
      <c r="E29306" s="148"/>
      <c r="F29306" s="148"/>
      <c r="G29306" s="149"/>
      <c r="H29306" s="148"/>
      <c r="I29306"/>
    </row>
    <row r="29307" spans="1:9" x14ac:dyDescent="0.25">
      <c r="A29307"/>
      <c r="B29307"/>
      <c r="C29307"/>
      <c r="D29307"/>
      <c r="E29307" s="148"/>
      <c r="F29307" s="148"/>
      <c r="G29307" s="149"/>
      <c r="H29307" s="148"/>
      <c r="I29307"/>
    </row>
    <row r="29308" spans="1:9" x14ac:dyDescent="0.25">
      <c r="A29308"/>
      <c r="B29308"/>
      <c r="C29308"/>
      <c r="D29308"/>
      <c r="E29308" s="148"/>
      <c r="F29308" s="148"/>
      <c r="G29308" s="149"/>
      <c r="H29308" s="148"/>
      <c r="I29308"/>
    </row>
    <row r="29309" spans="1:9" x14ac:dyDescent="0.25">
      <c r="A29309"/>
      <c r="B29309"/>
      <c r="C29309"/>
      <c r="D29309"/>
      <c r="E29309" s="148"/>
      <c r="F29309" s="148"/>
      <c r="G29309" s="149"/>
      <c r="H29309" s="148"/>
      <c r="I29309"/>
    </row>
    <row r="29310" spans="1:9" x14ac:dyDescent="0.25">
      <c r="A29310"/>
      <c r="B29310"/>
      <c r="C29310"/>
      <c r="D29310"/>
      <c r="E29310" s="148"/>
      <c r="F29310" s="148"/>
      <c r="G29310" s="149"/>
      <c r="H29310" s="148"/>
      <c r="I29310"/>
    </row>
    <row r="29311" spans="1:9" x14ac:dyDescent="0.25">
      <c r="A29311"/>
      <c r="B29311"/>
      <c r="C29311"/>
      <c r="D29311"/>
      <c r="E29311" s="148"/>
      <c r="F29311" s="148"/>
      <c r="G29311" s="149"/>
      <c r="H29311" s="148"/>
      <c r="I29311"/>
    </row>
    <row r="29312" spans="1:9" x14ac:dyDescent="0.25">
      <c r="A29312"/>
      <c r="B29312"/>
      <c r="C29312"/>
      <c r="D29312"/>
      <c r="E29312" s="148"/>
      <c r="F29312" s="148"/>
      <c r="G29312" s="149"/>
      <c r="H29312" s="148"/>
      <c r="I29312"/>
    </row>
    <row r="29313" spans="1:9" x14ac:dyDescent="0.25">
      <c r="A29313"/>
      <c r="B29313"/>
      <c r="C29313"/>
      <c r="D29313"/>
      <c r="E29313" s="148"/>
      <c r="F29313" s="148"/>
      <c r="G29313" s="149"/>
      <c r="H29313" s="148"/>
      <c r="I29313"/>
    </row>
    <row r="29314" spans="1:9" x14ac:dyDescent="0.25">
      <c r="A29314"/>
      <c r="B29314"/>
      <c r="C29314"/>
      <c r="D29314"/>
      <c r="E29314" s="148"/>
      <c r="F29314" s="148"/>
      <c r="G29314" s="149"/>
      <c r="H29314" s="148"/>
      <c r="I29314"/>
    </row>
    <row r="29315" spans="1:9" x14ac:dyDescent="0.25">
      <c r="A29315"/>
      <c r="B29315"/>
      <c r="C29315"/>
      <c r="D29315"/>
      <c r="E29315" s="148"/>
      <c r="F29315" s="148"/>
      <c r="G29315" s="149"/>
      <c r="H29315" s="148"/>
      <c r="I29315"/>
    </row>
    <row r="29316" spans="1:9" x14ac:dyDescent="0.25">
      <c r="A29316"/>
      <c r="B29316"/>
      <c r="C29316"/>
      <c r="D29316"/>
      <c r="E29316" s="148"/>
      <c r="F29316" s="148"/>
      <c r="G29316" s="149"/>
      <c r="H29316" s="148"/>
      <c r="I29316"/>
    </row>
    <row r="29317" spans="1:9" x14ac:dyDescent="0.25">
      <c r="A29317"/>
      <c r="B29317"/>
      <c r="C29317"/>
      <c r="D29317"/>
      <c r="E29317" s="148"/>
      <c r="F29317" s="148"/>
      <c r="G29317" s="149"/>
      <c r="H29317" s="148"/>
      <c r="I29317"/>
    </row>
    <row r="29318" spans="1:9" x14ac:dyDescent="0.25">
      <c r="A29318"/>
      <c r="B29318"/>
      <c r="C29318"/>
      <c r="D29318"/>
      <c r="E29318" s="148"/>
      <c r="F29318" s="148"/>
      <c r="G29318" s="149"/>
      <c r="H29318" s="148"/>
      <c r="I29318"/>
    </row>
    <row r="29319" spans="1:9" x14ac:dyDescent="0.25">
      <c r="A29319"/>
      <c r="B29319"/>
      <c r="C29319"/>
      <c r="D29319"/>
      <c r="E29319" s="148"/>
      <c r="F29319" s="148"/>
      <c r="G29319" s="149"/>
      <c r="H29319" s="148"/>
      <c r="I29319"/>
    </row>
    <row r="29320" spans="1:9" x14ac:dyDescent="0.25">
      <c r="A29320"/>
      <c r="B29320"/>
      <c r="C29320"/>
      <c r="D29320"/>
      <c r="E29320" s="148"/>
      <c r="F29320" s="148"/>
      <c r="G29320" s="149"/>
      <c r="H29320" s="148"/>
      <c r="I29320"/>
    </row>
    <row r="29321" spans="1:9" x14ac:dyDescent="0.25">
      <c r="A29321"/>
      <c r="B29321"/>
      <c r="C29321"/>
      <c r="D29321"/>
      <c r="E29321" s="148"/>
      <c r="F29321" s="148"/>
      <c r="G29321" s="149"/>
      <c r="H29321" s="148"/>
      <c r="I29321"/>
    </row>
    <row r="29322" spans="1:9" x14ac:dyDescent="0.25">
      <c r="A29322"/>
      <c r="B29322"/>
      <c r="C29322"/>
      <c r="D29322"/>
      <c r="E29322" s="148"/>
      <c r="F29322" s="148"/>
      <c r="G29322" s="149"/>
      <c r="H29322" s="148"/>
      <c r="I29322"/>
    </row>
    <row r="29323" spans="1:9" x14ac:dyDescent="0.25">
      <c r="A29323"/>
      <c r="B29323"/>
      <c r="C29323"/>
      <c r="D29323"/>
      <c r="E29323" s="148"/>
      <c r="F29323" s="148"/>
      <c r="G29323" s="149"/>
      <c r="H29323" s="148"/>
      <c r="I29323"/>
    </row>
    <row r="29324" spans="1:9" x14ac:dyDescent="0.25">
      <c r="A29324"/>
      <c r="B29324"/>
      <c r="C29324"/>
      <c r="D29324"/>
      <c r="E29324" s="148"/>
      <c r="F29324" s="148"/>
      <c r="G29324" s="149"/>
      <c r="H29324" s="148"/>
      <c r="I29324"/>
    </row>
    <row r="29325" spans="1:9" x14ac:dyDescent="0.25">
      <c r="A29325"/>
      <c r="B29325"/>
      <c r="C29325"/>
      <c r="D29325"/>
      <c r="E29325" s="148"/>
      <c r="F29325" s="148"/>
      <c r="G29325" s="149"/>
      <c r="H29325" s="148"/>
      <c r="I29325"/>
    </row>
    <row r="29326" spans="1:9" x14ac:dyDescent="0.25">
      <c r="A29326"/>
      <c r="B29326"/>
      <c r="C29326"/>
      <c r="D29326"/>
      <c r="E29326" s="148"/>
      <c r="F29326" s="148"/>
      <c r="G29326" s="149"/>
      <c r="H29326" s="148"/>
      <c r="I29326"/>
    </row>
    <row r="29327" spans="1:9" x14ac:dyDescent="0.25">
      <c r="A29327"/>
      <c r="B29327"/>
      <c r="C29327"/>
      <c r="D29327"/>
      <c r="E29327" s="148"/>
      <c r="F29327" s="148"/>
      <c r="G29327" s="149"/>
      <c r="H29327" s="148"/>
      <c r="I29327"/>
    </row>
    <row r="29328" spans="1:9" x14ac:dyDescent="0.25">
      <c r="A29328"/>
      <c r="B29328"/>
      <c r="C29328"/>
      <c r="D29328"/>
      <c r="E29328" s="148"/>
      <c r="F29328" s="148"/>
      <c r="G29328" s="149"/>
      <c r="H29328" s="148"/>
      <c r="I29328"/>
    </row>
    <row r="29329" spans="1:9" x14ac:dyDescent="0.25">
      <c r="A29329"/>
      <c r="B29329"/>
      <c r="C29329"/>
      <c r="D29329"/>
      <c r="E29329" s="148"/>
      <c r="F29329" s="148"/>
      <c r="G29329" s="149"/>
      <c r="H29329" s="148"/>
      <c r="I29329"/>
    </row>
    <row r="29330" spans="1:9" x14ac:dyDescent="0.25">
      <c r="A29330"/>
      <c r="B29330"/>
      <c r="C29330"/>
      <c r="D29330"/>
      <c r="E29330" s="148"/>
      <c r="F29330" s="148"/>
      <c r="G29330" s="149"/>
      <c r="H29330" s="148"/>
      <c r="I29330"/>
    </row>
    <row r="29331" spans="1:9" x14ac:dyDescent="0.25">
      <c r="A29331"/>
      <c r="B29331"/>
      <c r="C29331"/>
      <c r="D29331"/>
      <c r="E29331" s="148"/>
      <c r="F29331" s="148"/>
      <c r="G29331" s="149"/>
      <c r="H29331" s="148"/>
      <c r="I29331"/>
    </row>
    <row r="29332" spans="1:9" x14ac:dyDescent="0.25">
      <c r="A29332"/>
      <c r="B29332"/>
      <c r="C29332"/>
      <c r="D29332"/>
      <c r="E29332" s="148"/>
      <c r="F29332" s="148"/>
      <c r="G29332" s="149"/>
      <c r="H29332" s="148"/>
      <c r="I29332"/>
    </row>
    <row r="29333" spans="1:9" x14ac:dyDescent="0.25">
      <c r="A29333"/>
      <c r="B29333"/>
      <c r="C29333"/>
      <c r="D29333"/>
      <c r="E29333" s="148"/>
      <c r="F29333" s="148"/>
      <c r="G29333" s="149"/>
      <c r="H29333" s="148"/>
      <c r="I29333"/>
    </row>
    <row r="29334" spans="1:9" x14ac:dyDescent="0.25">
      <c r="A29334"/>
      <c r="B29334"/>
      <c r="C29334"/>
      <c r="D29334"/>
      <c r="E29334" s="148"/>
      <c r="F29334" s="148"/>
      <c r="G29334" s="149"/>
      <c r="H29334" s="148"/>
      <c r="I29334"/>
    </row>
    <row r="29335" spans="1:9" x14ac:dyDescent="0.25">
      <c r="A29335"/>
      <c r="B29335"/>
      <c r="C29335"/>
      <c r="D29335"/>
      <c r="E29335" s="148"/>
      <c r="F29335" s="148"/>
      <c r="G29335" s="149"/>
      <c r="H29335" s="148"/>
      <c r="I29335"/>
    </row>
    <row r="29336" spans="1:9" x14ac:dyDescent="0.25">
      <c r="A29336"/>
      <c r="B29336"/>
      <c r="C29336"/>
      <c r="D29336"/>
      <c r="E29336" s="148"/>
      <c r="F29336" s="148"/>
      <c r="G29336" s="149"/>
      <c r="H29336" s="148"/>
      <c r="I29336"/>
    </row>
    <row r="29337" spans="1:9" x14ac:dyDescent="0.25">
      <c r="A29337"/>
      <c r="B29337"/>
      <c r="C29337"/>
      <c r="D29337"/>
      <c r="E29337" s="148"/>
      <c r="F29337" s="148"/>
      <c r="G29337" s="149"/>
      <c r="H29337" s="148"/>
      <c r="I29337"/>
    </row>
    <row r="29338" spans="1:9" x14ac:dyDescent="0.25">
      <c r="A29338"/>
      <c r="B29338"/>
      <c r="C29338"/>
      <c r="D29338"/>
      <c r="E29338" s="148"/>
      <c r="F29338" s="148"/>
      <c r="G29338" s="149"/>
      <c r="H29338" s="148"/>
      <c r="I29338"/>
    </row>
    <row r="29339" spans="1:9" x14ac:dyDescent="0.25">
      <c r="A29339"/>
      <c r="B29339"/>
      <c r="C29339"/>
      <c r="D29339"/>
      <c r="E29339" s="148"/>
      <c r="F29339" s="148"/>
      <c r="G29339" s="149"/>
      <c r="H29339" s="148"/>
      <c r="I29339"/>
    </row>
    <row r="29340" spans="1:9" x14ac:dyDescent="0.25">
      <c r="A29340"/>
      <c r="B29340"/>
      <c r="C29340"/>
      <c r="D29340"/>
      <c r="E29340" s="148"/>
      <c r="F29340" s="148"/>
      <c r="G29340" s="149"/>
      <c r="H29340" s="148"/>
      <c r="I29340"/>
    </row>
    <row r="29341" spans="1:9" x14ac:dyDescent="0.25">
      <c r="A29341"/>
      <c r="B29341"/>
      <c r="C29341"/>
      <c r="D29341"/>
      <c r="E29341" s="148"/>
      <c r="F29341" s="148"/>
      <c r="G29341" s="149"/>
      <c r="H29341" s="148"/>
      <c r="I29341"/>
    </row>
    <row r="29342" spans="1:9" x14ac:dyDescent="0.25">
      <c r="A29342"/>
      <c r="B29342"/>
      <c r="C29342"/>
      <c r="D29342"/>
      <c r="E29342" s="148"/>
      <c r="F29342" s="148"/>
      <c r="G29342" s="149"/>
      <c r="H29342" s="148"/>
      <c r="I29342"/>
    </row>
    <row r="29343" spans="1:9" x14ac:dyDescent="0.25">
      <c r="A29343"/>
      <c r="B29343"/>
      <c r="C29343"/>
      <c r="D29343"/>
      <c r="E29343" s="148"/>
      <c r="F29343" s="148"/>
      <c r="G29343" s="149"/>
      <c r="H29343" s="148"/>
      <c r="I29343"/>
    </row>
    <row r="29344" spans="1:9" x14ac:dyDescent="0.25">
      <c r="A29344"/>
      <c r="B29344"/>
      <c r="C29344"/>
      <c r="D29344"/>
      <c r="E29344" s="148"/>
      <c r="F29344" s="148"/>
      <c r="G29344" s="149"/>
      <c r="H29344" s="148"/>
      <c r="I29344"/>
    </row>
    <row r="29345" spans="1:9" x14ac:dyDescent="0.25">
      <c r="A29345"/>
      <c r="B29345"/>
      <c r="C29345"/>
      <c r="D29345"/>
      <c r="E29345" s="148"/>
      <c r="F29345" s="148"/>
      <c r="G29345" s="149"/>
      <c r="H29345" s="148"/>
      <c r="I29345"/>
    </row>
    <row r="29346" spans="1:9" x14ac:dyDescent="0.25">
      <c r="A29346"/>
      <c r="B29346"/>
      <c r="C29346"/>
      <c r="D29346"/>
      <c r="E29346" s="148"/>
      <c r="F29346" s="148"/>
      <c r="G29346" s="149"/>
      <c r="H29346" s="148"/>
      <c r="I29346"/>
    </row>
    <row r="29347" spans="1:9" x14ac:dyDescent="0.25">
      <c r="A29347"/>
      <c r="B29347"/>
      <c r="C29347"/>
      <c r="D29347"/>
      <c r="E29347" s="148"/>
      <c r="F29347" s="148"/>
      <c r="G29347" s="149"/>
      <c r="H29347" s="148"/>
      <c r="I29347"/>
    </row>
    <row r="29348" spans="1:9" x14ac:dyDescent="0.25">
      <c r="A29348"/>
      <c r="B29348"/>
      <c r="C29348"/>
      <c r="D29348"/>
      <c r="E29348" s="148"/>
      <c r="F29348" s="148"/>
      <c r="G29348" s="149"/>
      <c r="H29348" s="148"/>
      <c r="I29348"/>
    </row>
    <row r="29349" spans="1:9" x14ac:dyDescent="0.25">
      <c r="A29349"/>
      <c r="B29349"/>
      <c r="C29349"/>
      <c r="D29349"/>
      <c r="E29349" s="148"/>
      <c r="F29349" s="148"/>
      <c r="G29349" s="149"/>
      <c r="H29349" s="148"/>
      <c r="I29349"/>
    </row>
    <row r="29350" spans="1:9" x14ac:dyDescent="0.25">
      <c r="A29350"/>
      <c r="B29350"/>
      <c r="C29350"/>
      <c r="D29350"/>
      <c r="E29350" s="148"/>
      <c r="F29350" s="148"/>
      <c r="G29350" s="149"/>
      <c r="H29350" s="148"/>
      <c r="I29350"/>
    </row>
    <row r="29351" spans="1:9" x14ac:dyDescent="0.25">
      <c r="A29351"/>
      <c r="B29351"/>
      <c r="C29351"/>
      <c r="D29351"/>
      <c r="E29351" s="148"/>
      <c r="F29351" s="148"/>
      <c r="G29351" s="149"/>
      <c r="H29351" s="148"/>
      <c r="I29351"/>
    </row>
    <row r="29352" spans="1:9" x14ac:dyDescent="0.25">
      <c r="A29352"/>
      <c r="B29352"/>
      <c r="C29352"/>
      <c r="D29352"/>
      <c r="E29352" s="148"/>
      <c r="F29352" s="148"/>
      <c r="G29352" s="149"/>
      <c r="H29352" s="148"/>
      <c r="I29352"/>
    </row>
    <row r="29353" spans="1:9" x14ac:dyDescent="0.25">
      <c r="A29353"/>
      <c r="B29353"/>
      <c r="C29353"/>
      <c r="D29353"/>
      <c r="E29353" s="148"/>
      <c r="F29353" s="148"/>
      <c r="G29353" s="149"/>
      <c r="H29353" s="148"/>
      <c r="I29353"/>
    </row>
    <row r="29354" spans="1:9" x14ac:dyDescent="0.25">
      <c r="A29354"/>
      <c r="B29354"/>
      <c r="C29354"/>
      <c r="D29354"/>
      <c r="E29354" s="148"/>
      <c r="F29354" s="148"/>
      <c r="G29354" s="149"/>
      <c r="H29354" s="148"/>
      <c r="I29354"/>
    </row>
    <row r="29355" spans="1:9" x14ac:dyDescent="0.25">
      <c r="A29355"/>
      <c r="B29355"/>
      <c r="C29355"/>
      <c r="D29355"/>
      <c r="E29355" s="148"/>
      <c r="F29355" s="148"/>
      <c r="G29355" s="149"/>
      <c r="H29355" s="148"/>
      <c r="I29355"/>
    </row>
    <row r="29356" spans="1:9" x14ac:dyDescent="0.25">
      <c r="A29356"/>
      <c r="B29356"/>
      <c r="C29356"/>
      <c r="D29356"/>
      <c r="E29356" s="148"/>
      <c r="F29356" s="148"/>
      <c r="G29356" s="149"/>
      <c r="H29356" s="148"/>
      <c r="I29356"/>
    </row>
    <row r="29357" spans="1:9" x14ac:dyDescent="0.25">
      <c r="A29357"/>
      <c r="B29357"/>
      <c r="C29357"/>
      <c r="D29357"/>
      <c r="E29357" s="148"/>
      <c r="F29357" s="148"/>
      <c r="G29357" s="149"/>
      <c r="H29357" s="148"/>
      <c r="I29357"/>
    </row>
    <row r="29358" spans="1:9" x14ac:dyDescent="0.25">
      <c r="A29358"/>
      <c r="B29358"/>
      <c r="C29358"/>
      <c r="D29358"/>
      <c r="E29358" s="148"/>
      <c r="F29358" s="148"/>
      <c r="G29358" s="149"/>
      <c r="H29358" s="148"/>
      <c r="I29358"/>
    </row>
    <row r="29359" spans="1:9" x14ac:dyDescent="0.25">
      <c r="A29359"/>
      <c r="B29359"/>
      <c r="C29359"/>
      <c r="D29359"/>
      <c r="E29359" s="148"/>
      <c r="F29359" s="148"/>
      <c r="G29359" s="149"/>
      <c r="H29359" s="148"/>
      <c r="I29359"/>
    </row>
    <row r="29360" spans="1:9" x14ac:dyDescent="0.25">
      <c r="A29360"/>
      <c r="B29360"/>
      <c r="C29360"/>
      <c r="D29360"/>
      <c r="E29360" s="148"/>
      <c r="F29360" s="148"/>
      <c r="G29360" s="149"/>
      <c r="H29360" s="148"/>
      <c r="I29360"/>
    </row>
    <row r="29361" spans="1:9" x14ac:dyDescent="0.25">
      <c r="A29361"/>
      <c r="B29361"/>
      <c r="C29361"/>
      <c r="D29361"/>
      <c r="E29361" s="148"/>
      <c r="F29361" s="148"/>
      <c r="G29361" s="149"/>
      <c r="H29361" s="148"/>
      <c r="I29361"/>
    </row>
    <row r="29362" spans="1:9" x14ac:dyDescent="0.25">
      <c r="A29362"/>
      <c r="B29362"/>
      <c r="C29362"/>
      <c r="D29362"/>
      <c r="E29362" s="148"/>
      <c r="F29362" s="148"/>
      <c r="G29362" s="149"/>
      <c r="H29362" s="148"/>
      <c r="I29362"/>
    </row>
    <row r="29363" spans="1:9" x14ac:dyDescent="0.25">
      <c r="A29363"/>
      <c r="B29363"/>
      <c r="C29363"/>
      <c r="D29363"/>
      <c r="E29363" s="148"/>
      <c r="F29363" s="148"/>
      <c r="G29363" s="149"/>
      <c r="H29363" s="148"/>
      <c r="I29363"/>
    </row>
    <row r="29364" spans="1:9" x14ac:dyDescent="0.25">
      <c r="A29364"/>
      <c r="B29364"/>
      <c r="C29364"/>
      <c r="D29364"/>
      <c r="E29364" s="148"/>
      <c r="F29364" s="148"/>
      <c r="G29364" s="149"/>
      <c r="H29364" s="148"/>
      <c r="I29364"/>
    </row>
    <row r="29365" spans="1:9" x14ac:dyDescent="0.25">
      <c r="A29365"/>
      <c r="B29365"/>
      <c r="C29365"/>
      <c r="D29365"/>
      <c r="E29365" s="148"/>
      <c r="F29365" s="148"/>
      <c r="G29365" s="149"/>
      <c r="H29365" s="148"/>
      <c r="I29365"/>
    </row>
    <row r="29366" spans="1:9" x14ac:dyDescent="0.25">
      <c r="A29366"/>
      <c r="B29366"/>
      <c r="C29366"/>
      <c r="D29366"/>
      <c r="E29366" s="148"/>
      <c r="F29366" s="148"/>
      <c r="G29366" s="149"/>
      <c r="H29366" s="148"/>
      <c r="I29366"/>
    </row>
    <row r="29367" spans="1:9" x14ac:dyDescent="0.25">
      <c r="A29367"/>
      <c r="B29367"/>
      <c r="C29367"/>
      <c r="D29367"/>
      <c r="E29367" s="148"/>
      <c r="F29367" s="148"/>
      <c r="G29367" s="149"/>
      <c r="H29367" s="148"/>
      <c r="I29367"/>
    </row>
    <row r="29368" spans="1:9" x14ac:dyDescent="0.25">
      <c r="A29368"/>
      <c r="B29368"/>
      <c r="C29368"/>
      <c r="D29368"/>
      <c r="E29368" s="148"/>
      <c r="F29368" s="148"/>
      <c r="G29368" s="149"/>
      <c r="H29368" s="148"/>
      <c r="I29368"/>
    </row>
    <row r="29369" spans="1:9" x14ac:dyDescent="0.25">
      <c r="A29369"/>
      <c r="B29369"/>
      <c r="C29369"/>
      <c r="D29369"/>
      <c r="E29369" s="148"/>
      <c r="F29369" s="148"/>
      <c r="G29369" s="149"/>
      <c r="H29369" s="148"/>
      <c r="I29369"/>
    </row>
    <row r="29370" spans="1:9" x14ac:dyDescent="0.25">
      <c r="A29370"/>
      <c r="B29370"/>
      <c r="C29370"/>
      <c r="D29370"/>
      <c r="E29370" s="148"/>
      <c r="F29370" s="148"/>
      <c r="G29370" s="149"/>
      <c r="H29370" s="148"/>
      <c r="I29370"/>
    </row>
    <row r="29371" spans="1:9" x14ac:dyDescent="0.25">
      <c r="A29371"/>
      <c r="B29371"/>
      <c r="C29371"/>
      <c r="D29371"/>
      <c r="E29371" s="148"/>
      <c r="F29371" s="148"/>
      <c r="G29371" s="149"/>
      <c r="H29371" s="148"/>
      <c r="I29371"/>
    </row>
    <row r="29372" spans="1:9" x14ac:dyDescent="0.25">
      <c r="A29372"/>
      <c r="B29372"/>
      <c r="C29372"/>
      <c r="D29372"/>
      <c r="E29372" s="148"/>
      <c r="F29372" s="148"/>
      <c r="G29372" s="149"/>
      <c r="H29372" s="148"/>
      <c r="I29372"/>
    </row>
    <row r="29373" spans="1:9" x14ac:dyDescent="0.25">
      <c r="A29373"/>
      <c r="B29373"/>
      <c r="C29373"/>
      <c r="D29373"/>
      <c r="E29373" s="148"/>
      <c r="F29373" s="148"/>
      <c r="G29373" s="149"/>
      <c r="H29373" s="148"/>
      <c r="I29373"/>
    </row>
    <row r="29374" spans="1:9" x14ac:dyDescent="0.25">
      <c r="A29374"/>
      <c r="B29374"/>
      <c r="C29374"/>
      <c r="D29374"/>
      <c r="E29374" s="148"/>
      <c r="F29374" s="148"/>
      <c r="G29374" s="149"/>
      <c r="H29374" s="148"/>
      <c r="I29374"/>
    </row>
    <row r="29375" spans="1:9" x14ac:dyDescent="0.25">
      <c r="A29375"/>
      <c r="B29375"/>
      <c r="C29375"/>
      <c r="D29375"/>
      <c r="E29375" s="148"/>
      <c r="F29375" s="148"/>
      <c r="G29375" s="149"/>
      <c r="H29375" s="148"/>
      <c r="I29375"/>
    </row>
    <row r="29376" spans="1:9" x14ac:dyDescent="0.25">
      <c r="A29376"/>
      <c r="B29376"/>
      <c r="C29376"/>
      <c r="D29376"/>
      <c r="E29376" s="148"/>
      <c r="F29376" s="148"/>
      <c r="G29376" s="149"/>
      <c r="H29376" s="148"/>
      <c r="I29376"/>
    </row>
    <row r="29377" spans="1:9" x14ac:dyDescent="0.25">
      <c r="A29377"/>
      <c r="B29377"/>
      <c r="C29377"/>
      <c r="D29377"/>
      <c r="E29377" s="148"/>
      <c r="F29377" s="148"/>
      <c r="G29377" s="149"/>
      <c r="H29377" s="148"/>
      <c r="I29377"/>
    </row>
    <row r="29378" spans="1:9" x14ac:dyDescent="0.25">
      <c r="A29378"/>
      <c r="B29378"/>
      <c r="C29378"/>
      <c r="D29378"/>
      <c r="E29378" s="148"/>
      <c r="F29378" s="148"/>
      <c r="G29378" s="149"/>
      <c r="H29378" s="148"/>
      <c r="I29378"/>
    </row>
    <row r="29379" spans="1:9" x14ac:dyDescent="0.25">
      <c r="A29379"/>
      <c r="B29379"/>
      <c r="C29379"/>
      <c r="D29379"/>
      <c r="E29379" s="148"/>
      <c r="F29379" s="148"/>
      <c r="G29379" s="149"/>
      <c r="H29379" s="148"/>
      <c r="I29379"/>
    </row>
    <row r="29380" spans="1:9" x14ac:dyDescent="0.25">
      <c r="A29380"/>
      <c r="B29380"/>
      <c r="C29380"/>
      <c r="D29380"/>
      <c r="E29380" s="148"/>
      <c r="F29380" s="148"/>
      <c r="G29380" s="149"/>
      <c r="H29380" s="148"/>
      <c r="I29380"/>
    </row>
    <row r="29381" spans="1:9" x14ac:dyDescent="0.25">
      <c r="A29381"/>
      <c r="B29381"/>
      <c r="C29381"/>
      <c r="D29381"/>
      <c r="E29381" s="148"/>
      <c r="F29381" s="148"/>
      <c r="G29381" s="149"/>
      <c r="H29381" s="148"/>
      <c r="I29381"/>
    </row>
    <row r="29382" spans="1:9" x14ac:dyDescent="0.25">
      <c r="A29382"/>
      <c r="B29382"/>
      <c r="C29382"/>
      <c r="D29382"/>
      <c r="E29382" s="148"/>
      <c r="F29382" s="148"/>
      <c r="G29382" s="149"/>
      <c r="H29382" s="148"/>
      <c r="I29382"/>
    </row>
    <row r="29383" spans="1:9" x14ac:dyDescent="0.25">
      <c r="A29383"/>
      <c r="B29383"/>
      <c r="C29383"/>
      <c r="D29383"/>
      <c r="E29383" s="148"/>
      <c r="F29383" s="148"/>
      <c r="G29383" s="149"/>
      <c r="H29383" s="148"/>
      <c r="I29383"/>
    </row>
    <row r="29384" spans="1:9" x14ac:dyDescent="0.25">
      <c r="A29384"/>
      <c r="B29384"/>
      <c r="C29384"/>
      <c r="D29384"/>
      <c r="E29384" s="148"/>
      <c r="F29384" s="148"/>
      <c r="G29384" s="149"/>
      <c r="H29384" s="148"/>
      <c r="I29384"/>
    </row>
    <row r="29385" spans="1:9" x14ac:dyDescent="0.25">
      <c r="A29385"/>
      <c r="B29385"/>
      <c r="C29385"/>
      <c r="D29385"/>
      <c r="E29385" s="148"/>
      <c r="F29385" s="148"/>
      <c r="G29385" s="149"/>
      <c r="H29385" s="148"/>
      <c r="I29385"/>
    </row>
    <row r="29386" spans="1:9" x14ac:dyDescent="0.25">
      <c r="A29386"/>
      <c r="B29386"/>
      <c r="C29386"/>
      <c r="D29386"/>
      <c r="E29386" s="148"/>
      <c r="F29386" s="148"/>
      <c r="G29386" s="149"/>
      <c r="H29386" s="148"/>
      <c r="I29386"/>
    </row>
    <row r="29387" spans="1:9" x14ac:dyDescent="0.25">
      <c r="A29387"/>
      <c r="B29387"/>
      <c r="C29387"/>
      <c r="D29387"/>
      <c r="E29387" s="148"/>
      <c r="F29387" s="148"/>
      <c r="G29387" s="149"/>
      <c r="H29387" s="148"/>
      <c r="I29387"/>
    </row>
    <row r="29388" spans="1:9" x14ac:dyDescent="0.25">
      <c r="A29388"/>
      <c r="B29388"/>
      <c r="C29388"/>
      <c r="D29388"/>
      <c r="E29388" s="148"/>
      <c r="F29388" s="148"/>
      <c r="G29388" s="149"/>
      <c r="H29388" s="148"/>
      <c r="I29388"/>
    </row>
    <row r="29389" spans="1:9" x14ac:dyDescent="0.25">
      <c r="A29389"/>
      <c r="B29389"/>
      <c r="C29389"/>
      <c r="D29389"/>
      <c r="E29389" s="148"/>
      <c r="F29389" s="148"/>
      <c r="G29389" s="149"/>
      <c r="H29389" s="148"/>
      <c r="I29389"/>
    </row>
    <row r="29390" spans="1:9" x14ac:dyDescent="0.25">
      <c r="A29390"/>
      <c r="B29390"/>
      <c r="C29390"/>
      <c r="D29390"/>
      <c r="E29390" s="148"/>
      <c r="F29390" s="148"/>
      <c r="G29390" s="149"/>
      <c r="H29390" s="148"/>
      <c r="I29390"/>
    </row>
    <row r="29391" spans="1:9" x14ac:dyDescent="0.25">
      <c r="A29391"/>
      <c r="B29391"/>
      <c r="C29391"/>
      <c r="D29391"/>
      <c r="E29391" s="148"/>
      <c r="F29391" s="148"/>
      <c r="G29391" s="149"/>
      <c r="H29391" s="148"/>
      <c r="I29391"/>
    </row>
    <row r="29392" spans="1:9" x14ac:dyDescent="0.25">
      <c r="A29392"/>
      <c r="B29392"/>
      <c r="C29392"/>
      <c r="D29392"/>
      <c r="E29392" s="148"/>
      <c r="F29392" s="148"/>
      <c r="G29392" s="149"/>
      <c r="H29392" s="148"/>
      <c r="I29392"/>
    </row>
    <row r="29393" spans="1:9" x14ac:dyDescent="0.25">
      <c r="A29393"/>
      <c r="B29393"/>
      <c r="C29393"/>
      <c r="D29393"/>
      <c r="E29393" s="148"/>
      <c r="F29393" s="148"/>
      <c r="G29393" s="149"/>
      <c r="H29393" s="148"/>
      <c r="I29393"/>
    </row>
    <row r="29394" spans="1:9" x14ac:dyDescent="0.25">
      <c r="A29394"/>
      <c r="B29394"/>
      <c r="C29394"/>
      <c r="D29394"/>
      <c r="E29394" s="148"/>
      <c r="F29394" s="148"/>
      <c r="G29394" s="149"/>
      <c r="H29394" s="148"/>
      <c r="I29394"/>
    </row>
    <row r="29395" spans="1:9" x14ac:dyDescent="0.25">
      <c r="A29395"/>
      <c r="B29395"/>
      <c r="C29395"/>
      <c r="D29395"/>
      <c r="E29395" s="148"/>
      <c r="F29395" s="148"/>
      <c r="G29395" s="149"/>
      <c r="H29395" s="148"/>
      <c r="I29395"/>
    </row>
    <row r="29396" spans="1:9" x14ac:dyDescent="0.25">
      <c r="A29396"/>
      <c r="B29396"/>
      <c r="C29396"/>
      <c r="D29396"/>
      <c r="E29396" s="148"/>
      <c r="F29396" s="148"/>
      <c r="G29396" s="149"/>
      <c r="H29396" s="148"/>
      <c r="I29396"/>
    </row>
    <row r="29397" spans="1:9" x14ac:dyDescent="0.25">
      <c r="A29397"/>
      <c r="B29397"/>
      <c r="C29397"/>
      <c r="D29397"/>
      <c r="E29397" s="148"/>
      <c r="F29397" s="148"/>
      <c r="G29397" s="149"/>
      <c r="H29397" s="148"/>
      <c r="I29397"/>
    </row>
    <row r="29398" spans="1:9" x14ac:dyDescent="0.25">
      <c r="A29398"/>
      <c r="B29398"/>
      <c r="C29398"/>
      <c r="D29398"/>
      <c r="E29398" s="148"/>
      <c r="F29398" s="148"/>
      <c r="G29398" s="149"/>
      <c r="H29398" s="148"/>
      <c r="I29398"/>
    </row>
    <row r="29399" spans="1:9" x14ac:dyDescent="0.25">
      <c r="A29399"/>
      <c r="B29399"/>
      <c r="C29399"/>
      <c r="D29399"/>
      <c r="E29399" s="148"/>
      <c r="F29399" s="148"/>
      <c r="G29399" s="149"/>
      <c r="H29399" s="148"/>
      <c r="I29399"/>
    </row>
    <row r="29400" spans="1:9" x14ac:dyDescent="0.25">
      <c r="A29400"/>
      <c r="B29400"/>
      <c r="C29400"/>
      <c r="D29400"/>
      <c r="E29400" s="148"/>
      <c r="F29400" s="148"/>
      <c r="G29400" s="149"/>
      <c r="H29400" s="148"/>
      <c r="I29400"/>
    </row>
    <row r="29401" spans="1:9" x14ac:dyDescent="0.25">
      <c r="A29401"/>
      <c r="B29401"/>
      <c r="C29401"/>
      <c r="D29401"/>
      <c r="E29401" s="148"/>
      <c r="F29401" s="148"/>
      <c r="G29401" s="149"/>
      <c r="H29401" s="148"/>
      <c r="I29401"/>
    </row>
    <row r="29402" spans="1:9" x14ac:dyDescent="0.25">
      <c r="A29402"/>
      <c r="B29402"/>
      <c r="C29402"/>
      <c r="D29402"/>
      <c r="E29402" s="148"/>
      <c r="F29402" s="148"/>
      <c r="G29402" s="149"/>
      <c r="H29402" s="148"/>
      <c r="I29402"/>
    </row>
    <row r="29403" spans="1:9" x14ac:dyDescent="0.25">
      <c r="A29403"/>
      <c r="B29403"/>
      <c r="C29403"/>
      <c r="D29403"/>
      <c r="E29403" s="148"/>
      <c r="F29403" s="148"/>
      <c r="G29403" s="149"/>
      <c r="H29403" s="148"/>
      <c r="I29403"/>
    </row>
    <row r="29404" spans="1:9" x14ac:dyDescent="0.25">
      <c r="A29404"/>
      <c r="B29404"/>
      <c r="C29404"/>
      <c r="D29404"/>
      <c r="E29404" s="148"/>
      <c r="F29404" s="148"/>
      <c r="G29404" s="149"/>
      <c r="H29404" s="148"/>
      <c r="I29404"/>
    </row>
    <row r="29405" spans="1:9" x14ac:dyDescent="0.25">
      <c r="A29405"/>
      <c r="B29405"/>
      <c r="C29405"/>
      <c r="D29405"/>
      <c r="E29405" s="148"/>
      <c r="F29405" s="148"/>
      <c r="G29405" s="149"/>
      <c r="H29405" s="148"/>
      <c r="I29405"/>
    </row>
    <row r="29406" spans="1:9" x14ac:dyDescent="0.25">
      <c r="A29406"/>
      <c r="B29406"/>
      <c r="C29406"/>
      <c r="D29406"/>
      <c r="E29406" s="148"/>
      <c r="F29406" s="148"/>
      <c r="G29406" s="149"/>
      <c r="H29406" s="148"/>
      <c r="I29406"/>
    </row>
    <row r="29407" spans="1:9" x14ac:dyDescent="0.25">
      <c r="A29407"/>
      <c r="B29407"/>
      <c r="C29407"/>
      <c r="D29407"/>
      <c r="E29407" s="148"/>
      <c r="F29407" s="148"/>
      <c r="G29407" s="149"/>
      <c r="H29407" s="148"/>
      <c r="I29407"/>
    </row>
    <row r="29408" spans="1:9" x14ac:dyDescent="0.25">
      <c r="A29408"/>
      <c r="B29408"/>
      <c r="C29408"/>
      <c r="D29408"/>
      <c r="E29408" s="148"/>
      <c r="F29408" s="148"/>
      <c r="G29408" s="149"/>
      <c r="H29408" s="148"/>
      <c r="I29408"/>
    </row>
    <row r="29409" spans="1:9" x14ac:dyDescent="0.25">
      <c r="A29409"/>
      <c r="B29409"/>
      <c r="C29409"/>
      <c r="D29409"/>
      <c r="E29409" s="148"/>
      <c r="F29409" s="148"/>
      <c r="G29409" s="149"/>
      <c r="H29409" s="148"/>
      <c r="I29409"/>
    </row>
    <row r="29410" spans="1:9" x14ac:dyDescent="0.25">
      <c r="A29410"/>
      <c r="B29410"/>
      <c r="C29410"/>
      <c r="D29410"/>
      <c r="E29410" s="148"/>
      <c r="F29410" s="148"/>
      <c r="G29410" s="149"/>
      <c r="H29410" s="148"/>
      <c r="I29410"/>
    </row>
    <row r="29411" spans="1:9" x14ac:dyDescent="0.25">
      <c r="A29411"/>
      <c r="B29411"/>
      <c r="C29411"/>
      <c r="D29411"/>
      <c r="E29411" s="148"/>
      <c r="F29411" s="148"/>
      <c r="G29411" s="149"/>
      <c r="H29411" s="148"/>
      <c r="I29411"/>
    </row>
    <row r="29412" spans="1:9" x14ac:dyDescent="0.25">
      <c r="A29412"/>
      <c r="B29412"/>
      <c r="C29412"/>
      <c r="D29412"/>
      <c r="E29412" s="148"/>
      <c r="F29412" s="148"/>
      <c r="G29412" s="149"/>
      <c r="H29412" s="148"/>
      <c r="I29412"/>
    </row>
    <row r="29413" spans="1:9" x14ac:dyDescent="0.25">
      <c r="A29413"/>
      <c r="B29413"/>
      <c r="C29413"/>
      <c r="D29413"/>
      <c r="E29413" s="148"/>
      <c r="F29413" s="148"/>
      <c r="G29413" s="149"/>
      <c r="H29413" s="148"/>
      <c r="I29413"/>
    </row>
    <row r="29414" spans="1:9" x14ac:dyDescent="0.25">
      <c r="A29414"/>
      <c r="B29414"/>
      <c r="C29414"/>
      <c r="D29414"/>
      <c r="E29414" s="148"/>
      <c r="F29414" s="148"/>
      <c r="G29414" s="149"/>
      <c r="H29414" s="148"/>
      <c r="I29414"/>
    </row>
    <row r="29415" spans="1:9" x14ac:dyDescent="0.25">
      <c r="A29415"/>
      <c r="B29415"/>
      <c r="C29415"/>
      <c r="D29415"/>
      <c r="E29415" s="148"/>
      <c r="F29415" s="148"/>
      <c r="G29415" s="149"/>
      <c r="H29415" s="148"/>
      <c r="I29415"/>
    </row>
    <row r="29416" spans="1:9" x14ac:dyDescent="0.25">
      <c r="A29416"/>
      <c r="B29416"/>
      <c r="C29416"/>
      <c r="D29416"/>
      <c r="E29416" s="148"/>
      <c r="F29416" s="148"/>
      <c r="G29416" s="149"/>
      <c r="H29416" s="148"/>
      <c r="I29416"/>
    </row>
    <row r="29417" spans="1:9" x14ac:dyDescent="0.25">
      <c r="A29417"/>
      <c r="B29417"/>
      <c r="C29417"/>
      <c r="D29417"/>
      <c r="E29417" s="148"/>
      <c r="F29417" s="148"/>
      <c r="G29417" s="149"/>
      <c r="H29417" s="148"/>
      <c r="I29417"/>
    </row>
    <row r="29418" spans="1:9" x14ac:dyDescent="0.25">
      <c r="A29418"/>
      <c r="B29418"/>
      <c r="C29418"/>
      <c r="D29418"/>
      <c r="E29418" s="148"/>
      <c r="F29418" s="148"/>
      <c r="G29418" s="149"/>
      <c r="H29418" s="148"/>
      <c r="I29418"/>
    </row>
    <row r="29419" spans="1:9" x14ac:dyDescent="0.25">
      <c r="A29419"/>
      <c r="B29419"/>
      <c r="C29419"/>
      <c r="D29419"/>
      <c r="E29419" s="148"/>
      <c r="F29419" s="148"/>
      <c r="G29419" s="149"/>
      <c r="H29419" s="148"/>
      <c r="I29419"/>
    </row>
    <row r="29420" spans="1:9" x14ac:dyDescent="0.25">
      <c r="A29420"/>
      <c r="B29420"/>
      <c r="C29420"/>
      <c r="D29420"/>
      <c r="E29420" s="148"/>
      <c r="F29420" s="148"/>
      <c r="G29420" s="149"/>
      <c r="H29420" s="148"/>
      <c r="I29420"/>
    </row>
    <row r="29421" spans="1:9" x14ac:dyDescent="0.25">
      <c r="A29421"/>
      <c r="B29421"/>
      <c r="C29421"/>
      <c r="D29421"/>
      <c r="E29421" s="148"/>
      <c r="F29421" s="148"/>
      <c r="G29421" s="149"/>
      <c r="H29421" s="148"/>
      <c r="I29421"/>
    </row>
    <row r="29422" spans="1:9" x14ac:dyDescent="0.25">
      <c r="A29422"/>
      <c r="B29422"/>
      <c r="C29422"/>
      <c r="D29422"/>
      <c r="E29422" s="148"/>
      <c r="F29422" s="148"/>
      <c r="G29422" s="149"/>
      <c r="H29422" s="148"/>
      <c r="I29422"/>
    </row>
    <row r="29423" spans="1:9" x14ac:dyDescent="0.25">
      <c r="A29423"/>
      <c r="B29423"/>
      <c r="C29423"/>
      <c r="D29423"/>
      <c r="E29423" s="148"/>
      <c r="F29423" s="148"/>
      <c r="G29423" s="149"/>
      <c r="H29423" s="148"/>
      <c r="I29423"/>
    </row>
    <row r="29424" spans="1:9" x14ac:dyDescent="0.25">
      <c r="A29424"/>
      <c r="B29424"/>
      <c r="C29424"/>
      <c r="D29424"/>
      <c r="E29424" s="148"/>
      <c r="F29424" s="148"/>
      <c r="G29424" s="149"/>
      <c r="H29424" s="148"/>
      <c r="I29424"/>
    </row>
    <row r="29425" spans="1:9" x14ac:dyDescent="0.25">
      <c r="A29425"/>
      <c r="B29425"/>
      <c r="C29425"/>
      <c r="D29425"/>
      <c r="E29425" s="148"/>
      <c r="F29425" s="148"/>
      <c r="G29425" s="149"/>
      <c r="H29425" s="148"/>
      <c r="I29425"/>
    </row>
    <row r="29426" spans="1:9" x14ac:dyDescent="0.25">
      <c r="A29426"/>
      <c r="B29426"/>
      <c r="C29426"/>
      <c r="D29426"/>
      <c r="E29426" s="148"/>
      <c r="F29426" s="148"/>
      <c r="G29426" s="149"/>
      <c r="H29426" s="148"/>
      <c r="I29426"/>
    </row>
    <row r="29427" spans="1:9" x14ac:dyDescent="0.25">
      <c r="A29427"/>
      <c r="B29427"/>
      <c r="C29427"/>
      <c r="D29427"/>
      <c r="E29427" s="148"/>
      <c r="F29427" s="148"/>
      <c r="G29427" s="149"/>
      <c r="H29427" s="148"/>
      <c r="I29427"/>
    </row>
    <row r="29428" spans="1:9" x14ac:dyDescent="0.25">
      <c r="A29428"/>
      <c r="B29428"/>
      <c r="C29428"/>
      <c r="D29428"/>
      <c r="E29428" s="148"/>
      <c r="F29428" s="148"/>
      <c r="G29428" s="149"/>
      <c r="H29428" s="148"/>
      <c r="I29428"/>
    </row>
    <row r="29429" spans="1:9" x14ac:dyDescent="0.25">
      <c r="A29429"/>
      <c r="B29429"/>
      <c r="C29429"/>
      <c r="D29429"/>
      <c r="E29429" s="148"/>
      <c r="F29429" s="148"/>
      <c r="G29429" s="149"/>
      <c r="H29429" s="148"/>
      <c r="I29429"/>
    </row>
    <row r="29430" spans="1:9" x14ac:dyDescent="0.25">
      <c r="A29430"/>
      <c r="B29430"/>
      <c r="C29430"/>
      <c r="D29430"/>
      <c r="E29430" s="148"/>
      <c r="F29430" s="148"/>
      <c r="G29430" s="149"/>
      <c r="H29430" s="148"/>
      <c r="I29430"/>
    </row>
    <row r="29431" spans="1:9" x14ac:dyDescent="0.25">
      <c r="A29431"/>
      <c r="B29431"/>
      <c r="C29431"/>
      <c r="D29431"/>
      <c r="E29431" s="148"/>
      <c r="F29431" s="148"/>
      <c r="G29431" s="149"/>
      <c r="H29431" s="148"/>
      <c r="I29431"/>
    </row>
    <row r="29432" spans="1:9" x14ac:dyDescent="0.25">
      <c r="A29432"/>
      <c r="B29432"/>
      <c r="C29432"/>
      <c r="D29432"/>
      <c r="E29432" s="148"/>
      <c r="F29432" s="148"/>
      <c r="G29432" s="149"/>
      <c r="H29432" s="148"/>
      <c r="I29432"/>
    </row>
    <row r="29433" spans="1:9" x14ac:dyDescent="0.25">
      <c r="A29433"/>
      <c r="B29433"/>
      <c r="C29433"/>
      <c r="D29433"/>
      <c r="E29433" s="148"/>
      <c r="F29433" s="148"/>
      <c r="G29433" s="149"/>
      <c r="H29433" s="148"/>
      <c r="I29433"/>
    </row>
    <row r="29434" spans="1:9" x14ac:dyDescent="0.25">
      <c r="A29434"/>
      <c r="B29434"/>
      <c r="C29434"/>
      <c r="D29434"/>
      <c r="E29434" s="148"/>
      <c r="F29434" s="148"/>
      <c r="G29434" s="149"/>
      <c r="H29434" s="148"/>
      <c r="I29434"/>
    </row>
    <row r="29435" spans="1:9" x14ac:dyDescent="0.25">
      <c r="A29435"/>
      <c r="B29435"/>
      <c r="C29435"/>
      <c r="D29435"/>
      <c r="E29435" s="148"/>
      <c r="F29435" s="148"/>
      <c r="G29435" s="149"/>
      <c r="H29435" s="148"/>
      <c r="I29435"/>
    </row>
    <row r="29436" spans="1:9" x14ac:dyDescent="0.25">
      <c r="A29436"/>
      <c r="B29436"/>
      <c r="C29436"/>
      <c r="D29436"/>
      <c r="E29436" s="148"/>
      <c r="F29436" s="148"/>
      <c r="G29436" s="149"/>
      <c r="H29436" s="148"/>
      <c r="I29436"/>
    </row>
    <row r="29437" spans="1:9" x14ac:dyDescent="0.25">
      <c r="A29437"/>
      <c r="B29437"/>
      <c r="C29437"/>
      <c r="D29437"/>
      <c r="E29437" s="148"/>
      <c r="F29437" s="148"/>
      <c r="G29437" s="149"/>
      <c r="H29437" s="148"/>
      <c r="I29437"/>
    </row>
    <row r="29438" spans="1:9" x14ac:dyDescent="0.25">
      <c r="A29438"/>
      <c r="B29438"/>
      <c r="C29438"/>
      <c r="D29438"/>
      <c r="E29438" s="148"/>
      <c r="F29438" s="148"/>
      <c r="G29438" s="149"/>
      <c r="H29438" s="148"/>
      <c r="I29438"/>
    </row>
    <row r="29439" spans="1:9" x14ac:dyDescent="0.25">
      <c r="A29439"/>
      <c r="B29439"/>
      <c r="C29439"/>
      <c r="D29439"/>
      <c r="E29439" s="148"/>
      <c r="F29439" s="148"/>
      <c r="G29439" s="149"/>
      <c r="H29439" s="148"/>
      <c r="I29439"/>
    </row>
    <row r="29440" spans="1:9" x14ac:dyDescent="0.25">
      <c r="A29440"/>
      <c r="B29440"/>
      <c r="C29440"/>
      <c r="D29440"/>
      <c r="E29440" s="148"/>
      <c r="F29440" s="148"/>
      <c r="G29440" s="149"/>
      <c r="H29440" s="148"/>
      <c r="I29440"/>
    </row>
    <row r="29441" spans="1:9" x14ac:dyDescent="0.25">
      <c r="A29441"/>
      <c r="B29441"/>
      <c r="C29441"/>
      <c r="D29441"/>
      <c r="E29441" s="148"/>
      <c r="F29441" s="148"/>
      <c r="G29441" s="149"/>
      <c r="H29441" s="148"/>
      <c r="I29441"/>
    </row>
    <row r="29442" spans="1:9" x14ac:dyDescent="0.25">
      <c r="A29442"/>
      <c r="B29442"/>
      <c r="C29442"/>
      <c r="D29442"/>
      <c r="E29442" s="148"/>
      <c r="F29442" s="148"/>
      <c r="G29442" s="149"/>
      <c r="H29442" s="148"/>
      <c r="I29442"/>
    </row>
    <row r="29443" spans="1:9" x14ac:dyDescent="0.25">
      <c r="A29443"/>
      <c r="B29443"/>
      <c r="C29443"/>
      <c r="D29443"/>
      <c r="E29443" s="148"/>
      <c r="F29443" s="148"/>
      <c r="G29443" s="149"/>
      <c r="H29443" s="148"/>
      <c r="I29443"/>
    </row>
    <row r="29444" spans="1:9" x14ac:dyDescent="0.25">
      <c r="A29444"/>
      <c r="B29444"/>
      <c r="C29444"/>
      <c r="D29444"/>
      <c r="E29444" s="148"/>
      <c r="F29444" s="148"/>
      <c r="G29444" s="149"/>
      <c r="H29444" s="148"/>
      <c r="I29444"/>
    </row>
    <row r="29445" spans="1:9" x14ac:dyDescent="0.25">
      <c r="A29445"/>
      <c r="B29445"/>
      <c r="C29445"/>
      <c r="D29445"/>
      <c r="E29445" s="148"/>
      <c r="F29445" s="148"/>
      <c r="G29445" s="149"/>
      <c r="H29445" s="148"/>
      <c r="I29445"/>
    </row>
    <row r="29446" spans="1:9" x14ac:dyDescent="0.25">
      <c r="A29446"/>
      <c r="B29446"/>
      <c r="C29446"/>
      <c r="D29446"/>
      <c r="E29446" s="148"/>
      <c r="F29446" s="148"/>
      <c r="G29446" s="149"/>
      <c r="H29446" s="148"/>
      <c r="I29446"/>
    </row>
    <row r="29447" spans="1:9" x14ac:dyDescent="0.25">
      <c r="A29447"/>
      <c r="B29447"/>
      <c r="C29447"/>
      <c r="D29447"/>
      <c r="E29447" s="148"/>
      <c r="F29447" s="148"/>
      <c r="G29447" s="149"/>
      <c r="H29447" s="148"/>
      <c r="I29447"/>
    </row>
    <row r="29448" spans="1:9" x14ac:dyDescent="0.25">
      <c r="A29448"/>
      <c r="B29448"/>
      <c r="C29448"/>
      <c r="D29448"/>
      <c r="E29448" s="148"/>
      <c r="F29448" s="148"/>
      <c r="G29448" s="149"/>
      <c r="H29448" s="148"/>
      <c r="I29448"/>
    </row>
    <row r="29449" spans="1:9" x14ac:dyDescent="0.25">
      <c r="A29449"/>
      <c r="B29449"/>
      <c r="C29449"/>
      <c r="D29449"/>
      <c r="E29449" s="148"/>
      <c r="F29449" s="148"/>
      <c r="G29449" s="149"/>
      <c r="H29449" s="148"/>
      <c r="I29449"/>
    </row>
    <row r="29450" spans="1:9" x14ac:dyDescent="0.25">
      <c r="A29450"/>
      <c r="B29450"/>
      <c r="C29450"/>
      <c r="D29450"/>
      <c r="E29450" s="148"/>
      <c r="F29450" s="148"/>
      <c r="G29450" s="149"/>
      <c r="H29450" s="148"/>
      <c r="I29450"/>
    </row>
    <row r="29451" spans="1:9" x14ac:dyDescent="0.25">
      <c r="A29451"/>
      <c r="B29451"/>
      <c r="C29451"/>
      <c r="D29451"/>
      <c r="E29451" s="148"/>
      <c r="F29451" s="148"/>
      <c r="G29451" s="149"/>
      <c r="H29451" s="148"/>
      <c r="I29451"/>
    </row>
    <row r="29452" spans="1:9" x14ac:dyDescent="0.25">
      <c r="A29452"/>
      <c r="B29452"/>
      <c r="C29452"/>
      <c r="D29452"/>
      <c r="E29452" s="148"/>
      <c r="F29452" s="148"/>
      <c r="G29452" s="149"/>
      <c r="H29452" s="148"/>
      <c r="I29452"/>
    </row>
    <row r="29453" spans="1:9" x14ac:dyDescent="0.25">
      <c r="A29453"/>
      <c r="B29453"/>
      <c r="C29453"/>
      <c r="D29453"/>
      <c r="E29453" s="148"/>
      <c r="F29453" s="148"/>
      <c r="G29453" s="149"/>
      <c r="H29453" s="148"/>
      <c r="I29453"/>
    </row>
    <row r="29454" spans="1:9" x14ac:dyDescent="0.25">
      <c r="A29454"/>
      <c r="B29454"/>
      <c r="C29454"/>
      <c r="D29454"/>
      <c r="E29454" s="148"/>
      <c r="F29454" s="148"/>
      <c r="G29454" s="149"/>
      <c r="H29454" s="148"/>
      <c r="I29454"/>
    </row>
    <row r="29455" spans="1:9" x14ac:dyDescent="0.25">
      <c r="A29455"/>
      <c r="B29455"/>
      <c r="C29455"/>
      <c r="D29455"/>
      <c r="E29455" s="148"/>
      <c r="F29455" s="148"/>
      <c r="G29455" s="149"/>
      <c r="H29455" s="148"/>
      <c r="I29455"/>
    </row>
    <row r="29456" spans="1:9" x14ac:dyDescent="0.25">
      <c r="A29456"/>
      <c r="B29456"/>
      <c r="C29456"/>
      <c r="D29456"/>
      <c r="E29456" s="148"/>
      <c r="F29456" s="148"/>
      <c r="G29456" s="149"/>
      <c r="H29456" s="148"/>
      <c r="I29456"/>
    </row>
    <row r="29457" spans="1:9" x14ac:dyDescent="0.25">
      <c r="A29457"/>
      <c r="B29457"/>
      <c r="C29457"/>
      <c r="D29457"/>
      <c r="E29457" s="148"/>
      <c r="F29457" s="148"/>
      <c r="G29457" s="149"/>
      <c r="H29457" s="148"/>
      <c r="I29457"/>
    </row>
    <row r="29458" spans="1:9" x14ac:dyDescent="0.25">
      <c r="A29458"/>
      <c r="B29458"/>
      <c r="C29458"/>
      <c r="D29458"/>
      <c r="E29458" s="148"/>
      <c r="F29458" s="148"/>
      <c r="G29458" s="149"/>
      <c r="H29458" s="148"/>
      <c r="I29458"/>
    </row>
    <row r="29459" spans="1:9" x14ac:dyDescent="0.25">
      <c r="A29459"/>
      <c r="B29459"/>
      <c r="C29459"/>
      <c r="D29459"/>
      <c r="E29459" s="148"/>
      <c r="F29459" s="148"/>
      <c r="G29459" s="149"/>
      <c r="H29459" s="148"/>
      <c r="I29459"/>
    </row>
    <row r="29460" spans="1:9" x14ac:dyDescent="0.25">
      <c r="A29460"/>
      <c r="B29460"/>
      <c r="C29460"/>
      <c r="D29460"/>
      <c r="E29460" s="148"/>
      <c r="F29460" s="148"/>
      <c r="G29460" s="149"/>
      <c r="H29460" s="148"/>
      <c r="I29460"/>
    </row>
    <row r="29461" spans="1:9" x14ac:dyDescent="0.25">
      <c r="A29461"/>
      <c r="B29461"/>
      <c r="C29461"/>
      <c r="D29461"/>
      <c r="E29461" s="148"/>
      <c r="F29461" s="148"/>
      <c r="G29461" s="149"/>
      <c r="H29461" s="148"/>
      <c r="I29461"/>
    </row>
    <row r="29462" spans="1:9" x14ac:dyDescent="0.25">
      <c r="A29462"/>
      <c r="B29462"/>
      <c r="C29462"/>
      <c r="D29462"/>
      <c r="E29462" s="148"/>
      <c r="F29462" s="148"/>
      <c r="G29462" s="149"/>
      <c r="H29462" s="148"/>
      <c r="I29462"/>
    </row>
    <row r="29463" spans="1:9" x14ac:dyDescent="0.25">
      <c r="A29463"/>
      <c r="B29463"/>
      <c r="C29463"/>
      <c r="D29463"/>
      <c r="E29463" s="148"/>
      <c r="F29463" s="148"/>
      <c r="G29463" s="149"/>
      <c r="H29463" s="148"/>
      <c r="I29463"/>
    </row>
    <row r="29464" spans="1:9" x14ac:dyDescent="0.25">
      <c r="A29464"/>
      <c r="B29464"/>
      <c r="C29464"/>
      <c r="D29464"/>
      <c r="E29464" s="148"/>
      <c r="F29464" s="148"/>
      <c r="G29464" s="149"/>
      <c r="H29464" s="148"/>
      <c r="I29464"/>
    </row>
    <row r="29465" spans="1:9" x14ac:dyDescent="0.25">
      <c r="A29465"/>
      <c r="B29465"/>
      <c r="C29465"/>
      <c r="D29465"/>
      <c r="E29465" s="148"/>
      <c r="F29465" s="148"/>
      <c r="G29465" s="149"/>
      <c r="H29465" s="148"/>
      <c r="I29465"/>
    </row>
    <row r="29466" spans="1:9" x14ac:dyDescent="0.25">
      <c r="A29466"/>
      <c r="B29466"/>
      <c r="C29466"/>
      <c r="D29466"/>
      <c r="E29466" s="148"/>
      <c r="F29466" s="148"/>
      <c r="G29466" s="149"/>
      <c r="H29466" s="148"/>
      <c r="I29466"/>
    </row>
    <row r="29467" spans="1:9" x14ac:dyDescent="0.25">
      <c r="A29467"/>
      <c r="B29467"/>
      <c r="C29467"/>
      <c r="D29467"/>
      <c r="E29467" s="148"/>
      <c r="F29467" s="148"/>
      <c r="G29467" s="149"/>
      <c r="H29467" s="148"/>
      <c r="I29467"/>
    </row>
    <row r="29468" spans="1:9" x14ac:dyDescent="0.25">
      <c r="A29468"/>
      <c r="B29468"/>
      <c r="C29468"/>
      <c r="D29468"/>
      <c r="E29468" s="148"/>
      <c r="F29468" s="148"/>
      <c r="G29468" s="149"/>
      <c r="H29468" s="148"/>
      <c r="I29468"/>
    </row>
    <row r="29469" spans="1:9" x14ac:dyDescent="0.25">
      <c r="A29469"/>
      <c r="B29469"/>
      <c r="C29469"/>
      <c r="D29469"/>
      <c r="E29469" s="148"/>
      <c r="F29469" s="148"/>
      <c r="G29469" s="149"/>
      <c r="H29469" s="148"/>
      <c r="I29469"/>
    </row>
    <row r="29470" spans="1:9" x14ac:dyDescent="0.25">
      <c r="A29470"/>
      <c r="B29470"/>
      <c r="C29470"/>
      <c r="D29470"/>
      <c r="E29470" s="148"/>
      <c r="F29470" s="148"/>
      <c r="G29470" s="149"/>
      <c r="H29470" s="148"/>
      <c r="I29470"/>
    </row>
    <row r="29471" spans="1:9" x14ac:dyDescent="0.25">
      <c r="A29471"/>
      <c r="B29471"/>
      <c r="C29471"/>
      <c r="D29471"/>
      <c r="E29471" s="148"/>
      <c r="F29471" s="148"/>
      <c r="G29471" s="149"/>
      <c r="H29471" s="148"/>
      <c r="I29471"/>
    </row>
    <row r="29472" spans="1:9" x14ac:dyDescent="0.25">
      <c r="A29472"/>
      <c r="B29472"/>
      <c r="C29472"/>
      <c r="D29472"/>
      <c r="E29472" s="148"/>
      <c r="F29472" s="148"/>
      <c r="G29472" s="149"/>
      <c r="H29472" s="148"/>
      <c r="I29472"/>
    </row>
    <row r="29473" spans="1:9" x14ac:dyDescent="0.25">
      <c r="A29473"/>
      <c r="B29473"/>
      <c r="C29473"/>
      <c r="D29473"/>
      <c r="E29473" s="148"/>
      <c r="F29473" s="148"/>
      <c r="G29473" s="149"/>
      <c r="H29473" s="148"/>
      <c r="I29473"/>
    </row>
    <row r="29474" spans="1:9" x14ac:dyDescent="0.25">
      <c r="A29474"/>
      <c r="B29474"/>
      <c r="C29474"/>
      <c r="D29474"/>
      <c r="E29474" s="148"/>
      <c r="F29474" s="148"/>
      <c r="G29474" s="149"/>
      <c r="H29474" s="148"/>
      <c r="I29474"/>
    </row>
    <row r="29475" spans="1:9" x14ac:dyDescent="0.25">
      <c r="A29475"/>
      <c r="B29475"/>
      <c r="C29475"/>
      <c r="D29475"/>
      <c r="E29475" s="148"/>
      <c r="F29475" s="148"/>
      <c r="G29475" s="149"/>
      <c r="H29475" s="148"/>
      <c r="I29475"/>
    </row>
    <row r="29476" spans="1:9" x14ac:dyDescent="0.25">
      <c r="A29476"/>
      <c r="B29476"/>
      <c r="C29476"/>
      <c r="D29476"/>
      <c r="E29476" s="148"/>
      <c r="F29476" s="148"/>
      <c r="G29476" s="149"/>
      <c r="H29476" s="148"/>
      <c r="I29476"/>
    </row>
    <row r="29477" spans="1:9" x14ac:dyDescent="0.25">
      <c r="A29477"/>
      <c r="B29477"/>
      <c r="C29477"/>
      <c r="D29477"/>
      <c r="E29477" s="148"/>
      <c r="F29477" s="148"/>
      <c r="G29477" s="149"/>
      <c r="H29477" s="148"/>
      <c r="I29477"/>
    </row>
    <row r="29478" spans="1:9" x14ac:dyDescent="0.25">
      <c r="A29478"/>
      <c r="B29478"/>
      <c r="C29478"/>
      <c r="D29478"/>
      <c r="E29478" s="148"/>
      <c r="F29478" s="148"/>
      <c r="G29478" s="149"/>
      <c r="H29478" s="148"/>
      <c r="I29478"/>
    </row>
    <row r="29479" spans="1:9" x14ac:dyDescent="0.25">
      <c r="A29479"/>
      <c r="B29479"/>
      <c r="C29479"/>
      <c r="D29479"/>
      <c r="E29479" s="148"/>
      <c r="F29479" s="148"/>
      <c r="G29479" s="149"/>
      <c r="H29479" s="148"/>
      <c r="I29479"/>
    </row>
    <row r="29480" spans="1:9" x14ac:dyDescent="0.25">
      <c r="A29480"/>
      <c r="B29480"/>
      <c r="C29480"/>
      <c r="D29480"/>
      <c r="E29480" s="148"/>
      <c r="F29480" s="148"/>
      <c r="G29480" s="149"/>
      <c r="H29480" s="148"/>
      <c r="I29480"/>
    </row>
    <row r="29481" spans="1:9" x14ac:dyDescent="0.25">
      <c r="A29481"/>
      <c r="B29481"/>
      <c r="C29481"/>
      <c r="D29481"/>
      <c r="E29481" s="148"/>
      <c r="F29481" s="148"/>
      <c r="G29481" s="149"/>
      <c r="H29481" s="148"/>
      <c r="I29481"/>
    </row>
    <row r="29482" spans="1:9" x14ac:dyDescent="0.25">
      <c r="A29482"/>
      <c r="B29482"/>
      <c r="C29482"/>
      <c r="D29482"/>
      <c r="E29482" s="148"/>
      <c r="F29482" s="148"/>
      <c r="G29482" s="149"/>
      <c r="H29482" s="148"/>
      <c r="I29482"/>
    </row>
    <row r="29483" spans="1:9" x14ac:dyDescent="0.25">
      <c r="A29483"/>
      <c r="B29483"/>
      <c r="C29483"/>
      <c r="D29483"/>
      <c r="E29483" s="148"/>
      <c r="F29483" s="148"/>
      <c r="G29483" s="149"/>
      <c r="H29483" s="148"/>
      <c r="I29483"/>
    </row>
    <row r="29484" spans="1:9" x14ac:dyDescent="0.25">
      <c r="A29484"/>
      <c r="B29484"/>
      <c r="C29484"/>
      <c r="D29484"/>
      <c r="E29484" s="148"/>
      <c r="F29484" s="148"/>
      <c r="G29484" s="149"/>
      <c r="H29484" s="148"/>
      <c r="I29484"/>
    </row>
    <row r="29485" spans="1:9" x14ac:dyDescent="0.25">
      <c r="A29485"/>
      <c r="B29485"/>
      <c r="C29485"/>
      <c r="D29485"/>
      <c r="E29485" s="148"/>
      <c r="F29485" s="148"/>
      <c r="G29485" s="149"/>
      <c r="H29485" s="148"/>
      <c r="I29485"/>
    </row>
    <row r="29486" spans="1:9" x14ac:dyDescent="0.25">
      <c r="A29486"/>
      <c r="B29486"/>
      <c r="C29486"/>
      <c r="D29486"/>
      <c r="E29486" s="148"/>
      <c r="F29486" s="148"/>
      <c r="G29486" s="149"/>
      <c r="H29486" s="148"/>
      <c r="I29486"/>
    </row>
    <row r="29487" spans="1:9" x14ac:dyDescent="0.25">
      <c r="A29487"/>
      <c r="B29487"/>
      <c r="C29487"/>
      <c r="D29487"/>
      <c r="E29487" s="148"/>
      <c r="F29487" s="148"/>
      <c r="G29487" s="149"/>
      <c r="H29487" s="148"/>
      <c r="I29487"/>
    </row>
    <row r="29488" spans="1:9" x14ac:dyDescent="0.25">
      <c r="A29488"/>
      <c r="B29488"/>
      <c r="C29488"/>
      <c r="D29488"/>
      <c r="E29488" s="148"/>
      <c r="F29488" s="148"/>
      <c r="G29488" s="149"/>
      <c r="H29488" s="148"/>
      <c r="I29488"/>
    </row>
    <row r="29489" spans="1:9" x14ac:dyDescent="0.25">
      <c r="A29489"/>
      <c r="B29489"/>
      <c r="C29489"/>
      <c r="D29489"/>
      <c r="E29489" s="148"/>
      <c r="F29489" s="148"/>
      <c r="G29489" s="149"/>
      <c r="H29489" s="148"/>
      <c r="I29489"/>
    </row>
    <row r="29490" spans="1:9" x14ac:dyDescent="0.25">
      <c r="A29490"/>
      <c r="B29490"/>
      <c r="C29490"/>
      <c r="D29490"/>
      <c r="E29490" s="148"/>
      <c r="F29490" s="148"/>
      <c r="G29490" s="149"/>
      <c r="H29490" s="148"/>
      <c r="I29490"/>
    </row>
    <row r="29491" spans="1:9" x14ac:dyDescent="0.25">
      <c r="A29491"/>
      <c r="B29491"/>
      <c r="C29491"/>
      <c r="D29491"/>
      <c r="E29491" s="148"/>
      <c r="F29491" s="148"/>
      <c r="G29491" s="149"/>
      <c r="H29491" s="148"/>
      <c r="I29491"/>
    </row>
    <row r="29492" spans="1:9" x14ac:dyDescent="0.25">
      <c r="A29492"/>
      <c r="B29492"/>
      <c r="C29492"/>
      <c r="D29492"/>
      <c r="E29492" s="148"/>
      <c r="F29492" s="148"/>
      <c r="G29492" s="149"/>
      <c r="H29492" s="148"/>
      <c r="I29492"/>
    </row>
    <row r="29493" spans="1:9" x14ac:dyDescent="0.25">
      <c r="A29493"/>
      <c r="B29493"/>
      <c r="C29493"/>
      <c r="D29493"/>
      <c r="E29493" s="148"/>
      <c r="F29493" s="148"/>
      <c r="G29493" s="149"/>
      <c r="H29493" s="148"/>
      <c r="I29493"/>
    </row>
    <row r="29494" spans="1:9" x14ac:dyDescent="0.25">
      <c r="A29494"/>
      <c r="B29494"/>
      <c r="C29494"/>
      <c r="D29494"/>
      <c r="E29494" s="148"/>
      <c r="F29494" s="148"/>
      <c r="G29494" s="149"/>
      <c r="H29494" s="148"/>
      <c r="I29494"/>
    </row>
    <row r="29495" spans="1:9" x14ac:dyDescent="0.25">
      <c r="A29495"/>
      <c r="B29495"/>
      <c r="C29495"/>
      <c r="D29495"/>
      <c r="E29495" s="148"/>
      <c r="F29495" s="148"/>
      <c r="G29495" s="149"/>
      <c r="H29495" s="148"/>
      <c r="I29495"/>
    </row>
    <row r="29496" spans="1:9" x14ac:dyDescent="0.25">
      <c r="A29496"/>
      <c r="B29496"/>
      <c r="C29496"/>
      <c r="D29496"/>
      <c r="E29496" s="148"/>
      <c r="F29496" s="148"/>
      <c r="G29496" s="149"/>
      <c r="H29496" s="148"/>
      <c r="I29496"/>
    </row>
    <row r="29497" spans="1:9" x14ac:dyDescent="0.25">
      <c r="A29497"/>
      <c r="B29497"/>
      <c r="C29497"/>
      <c r="D29497"/>
      <c r="E29497" s="148"/>
      <c r="F29497" s="148"/>
      <c r="G29497" s="149"/>
      <c r="H29497" s="148"/>
      <c r="I29497"/>
    </row>
    <row r="29498" spans="1:9" x14ac:dyDescent="0.25">
      <c r="A29498"/>
      <c r="B29498"/>
      <c r="C29498"/>
      <c r="D29498"/>
      <c r="E29498" s="148"/>
      <c r="F29498" s="148"/>
      <c r="G29498" s="149"/>
      <c r="H29498" s="148"/>
      <c r="I29498"/>
    </row>
    <row r="29499" spans="1:9" x14ac:dyDescent="0.25">
      <c r="A29499"/>
      <c r="B29499"/>
      <c r="C29499"/>
      <c r="D29499"/>
      <c r="E29499" s="148"/>
      <c r="F29499" s="148"/>
      <c r="G29499" s="149"/>
      <c r="H29499" s="148"/>
      <c r="I29499"/>
    </row>
    <row r="29500" spans="1:9" x14ac:dyDescent="0.25">
      <c r="A29500"/>
      <c r="B29500"/>
      <c r="C29500"/>
      <c r="D29500"/>
      <c r="E29500" s="148"/>
      <c r="F29500" s="148"/>
      <c r="G29500" s="149"/>
      <c r="H29500" s="148"/>
      <c r="I29500"/>
    </row>
    <row r="29501" spans="1:9" x14ac:dyDescent="0.25">
      <c r="A29501"/>
      <c r="B29501"/>
      <c r="C29501"/>
      <c r="D29501"/>
      <c r="E29501" s="148"/>
      <c r="F29501" s="148"/>
      <c r="G29501" s="149"/>
      <c r="H29501" s="148"/>
      <c r="I29501"/>
    </row>
    <row r="29502" spans="1:9" x14ac:dyDescent="0.25">
      <c r="A29502"/>
      <c r="B29502"/>
      <c r="C29502"/>
      <c r="D29502"/>
      <c r="E29502" s="148"/>
      <c r="F29502" s="148"/>
      <c r="G29502" s="149"/>
      <c r="H29502" s="148"/>
      <c r="I29502"/>
    </row>
    <row r="29503" spans="1:9" x14ac:dyDescent="0.25">
      <c r="A29503"/>
      <c r="B29503"/>
      <c r="C29503"/>
      <c r="D29503"/>
      <c r="E29503" s="148"/>
      <c r="F29503" s="148"/>
      <c r="G29503" s="149"/>
      <c r="H29503" s="148"/>
      <c r="I29503"/>
    </row>
    <row r="29504" spans="1:9" x14ac:dyDescent="0.25">
      <c r="A29504"/>
      <c r="B29504"/>
      <c r="C29504"/>
      <c r="D29504"/>
      <c r="E29504" s="148"/>
      <c r="F29504" s="148"/>
      <c r="G29504" s="149"/>
      <c r="H29504" s="148"/>
      <c r="I29504"/>
    </row>
    <row r="29505" spans="1:9" x14ac:dyDescent="0.25">
      <c r="A29505"/>
      <c r="B29505"/>
      <c r="C29505"/>
      <c r="D29505"/>
      <c r="E29505" s="148"/>
      <c r="F29505" s="148"/>
      <c r="G29505" s="149"/>
      <c r="H29505" s="148"/>
      <c r="I29505"/>
    </row>
    <row r="29506" spans="1:9" x14ac:dyDescent="0.25">
      <c r="A29506"/>
      <c r="B29506"/>
      <c r="C29506"/>
      <c r="D29506"/>
      <c r="E29506" s="148"/>
      <c r="F29506" s="148"/>
      <c r="G29506" s="149"/>
      <c r="H29506" s="148"/>
      <c r="I29506"/>
    </row>
    <row r="29507" spans="1:9" x14ac:dyDescent="0.25">
      <c r="A29507"/>
      <c r="B29507"/>
      <c r="C29507"/>
      <c r="D29507"/>
      <c r="E29507" s="148"/>
      <c r="F29507" s="148"/>
      <c r="G29507" s="149"/>
      <c r="H29507" s="148"/>
      <c r="I29507"/>
    </row>
    <row r="29508" spans="1:9" x14ac:dyDescent="0.25">
      <c r="A29508"/>
      <c r="B29508"/>
      <c r="C29508"/>
      <c r="D29508"/>
      <c r="E29508" s="148"/>
      <c r="F29508" s="148"/>
      <c r="G29508" s="149"/>
      <c r="H29508" s="148"/>
      <c r="I29508"/>
    </row>
    <row r="29509" spans="1:9" x14ac:dyDescent="0.25">
      <c r="A29509"/>
      <c r="B29509"/>
      <c r="C29509"/>
      <c r="D29509"/>
      <c r="E29509" s="148"/>
      <c r="F29509" s="148"/>
      <c r="G29509" s="149"/>
      <c r="H29509" s="148"/>
      <c r="I29509"/>
    </row>
    <row r="29510" spans="1:9" x14ac:dyDescent="0.25">
      <c r="A29510"/>
      <c r="B29510"/>
      <c r="C29510"/>
      <c r="D29510"/>
      <c r="E29510" s="148"/>
      <c r="F29510" s="148"/>
      <c r="G29510" s="149"/>
      <c r="H29510" s="148"/>
      <c r="I29510"/>
    </row>
    <row r="29511" spans="1:9" x14ac:dyDescent="0.25">
      <c r="A29511"/>
      <c r="B29511"/>
      <c r="C29511"/>
      <c r="D29511"/>
      <c r="E29511" s="148"/>
      <c r="F29511" s="148"/>
      <c r="G29511" s="149"/>
      <c r="H29511" s="148"/>
      <c r="I29511"/>
    </row>
    <row r="29512" spans="1:9" x14ac:dyDescent="0.25">
      <c r="A29512"/>
      <c r="B29512"/>
      <c r="C29512"/>
      <c r="D29512"/>
      <c r="E29512" s="148"/>
      <c r="F29512" s="148"/>
      <c r="G29512" s="149"/>
      <c r="H29512" s="148"/>
      <c r="I29512"/>
    </row>
    <row r="29513" spans="1:9" x14ac:dyDescent="0.25">
      <c r="A29513"/>
      <c r="B29513"/>
      <c r="C29513"/>
      <c r="D29513"/>
      <c r="E29513" s="148"/>
      <c r="F29513" s="148"/>
      <c r="G29513" s="149"/>
      <c r="H29513" s="148"/>
      <c r="I29513"/>
    </row>
    <row r="29514" spans="1:9" x14ac:dyDescent="0.25">
      <c r="A29514"/>
      <c r="B29514"/>
      <c r="C29514"/>
      <c r="D29514"/>
      <c r="E29514" s="148"/>
      <c r="F29514" s="148"/>
      <c r="G29514" s="149"/>
      <c r="H29514" s="148"/>
      <c r="I29514"/>
    </row>
    <row r="29515" spans="1:9" x14ac:dyDescent="0.25">
      <c r="A29515"/>
      <c r="B29515"/>
      <c r="C29515"/>
      <c r="D29515"/>
      <c r="E29515" s="148"/>
      <c r="F29515" s="148"/>
      <c r="G29515" s="149"/>
      <c r="H29515" s="148"/>
      <c r="I29515"/>
    </row>
    <row r="29516" spans="1:9" x14ac:dyDescent="0.25">
      <c r="A29516"/>
      <c r="B29516"/>
      <c r="C29516"/>
      <c r="D29516"/>
      <c r="E29516" s="148"/>
      <c r="F29516" s="148"/>
      <c r="G29516" s="149"/>
      <c r="H29516" s="148"/>
      <c r="I29516"/>
    </row>
    <row r="29517" spans="1:9" x14ac:dyDescent="0.25">
      <c r="A29517"/>
      <c r="B29517"/>
      <c r="C29517"/>
      <c r="D29517"/>
      <c r="E29517" s="148"/>
      <c r="F29517" s="148"/>
      <c r="G29517" s="149"/>
      <c r="H29517" s="148"/>
      <c r="I29517"/>
    </row>
    <row r="29518" spans="1:9" x14ac:dyDescent="0.25">
      <c r="A29518"/>
      <c r="B29518"/>
      <c r="C29518"/>
      <c r="D29518"/>
      <c r="E29518" s="148"/>
      <c r="F29518" s="148"/>
      <c r="G29518" s="149"/>
      <c r="H29518" s="148"/>
      <c r="I29518"/>
    </row>
    <row r="29519" spans="1:9" x14ac:dyDescent="0.25">
      <c r="A29519"/>
      <c r="B29519"/>
      <c r="C29519"/>
      <c r="D29519"/>
      <c r="E29519" s="148"/>
      <c r="F29519" s="148"/>
      <c r="G29519" s="149"/>
      <c r="H29519" s="148"/>
      <c r="I29519"/>
    </row>
    <row r="29520" spans="1:9" x14ac:dyDescent="0.25">
      <c r="A29520"/>
      <c r="B29520"/>
      <c r="C29520"/>
      <c r="D29520"/>
      <c r="E29520" s="148"/>
      <c r="F29520" s="148"/>
      <c r="G29520" s="149"/>
      <c r="H29520" s="148"/>
      <c r="I29520"/>
    </row>
    <row r="29521" spans="1:9" x14ac:dyDescent="0.25">
      <c r="A29521"/>
      <c r="B29521"/>
      <c r="C29521"/>
      <c r="D29521"/>
      <c r="E29521" s="148"/>
      <c r="F29521" s="148"/>
      <c r="G29521" s="149"/>
      <c r="H29521" s="148"/>
      <c r="I29521"/>
    </row>
    <row r="29522" spans="1:9" x14ac:dyDescent="0.25">
      <c r="A29522"/>
      <c r="B29522"/>
      <c r="C29522"/>
      <c r="D29522"/>
      <c r="E29522" s="148"/>
      <c r="F29522" s="148"/>
      <c r="G29522" s="149"/>
      <c r="H29522" s="148"/>
      <c r="I29522"/>
    </row>
    <row r="29523" spans="1:9" x14ac:dyDescent="0.25">
      <c r="A29523"/>
      <c r="B29523"/>
      <c r="C29523"/>
      <c r="D29523"/>
      <c r="E29523" s="148"/>
      <c r="F29523" s="148"/>
      <c r="G29523" s="149"/>
      <c r="H29523" s="148"/>
      <c r="I29523"/>
    </row>
    <row r="29524" spans="1:9" x14ac:dyDescent="0.25">
      <c r="A29524"/>
      <c r="B29524"/>
      <c r="C29524"/>
      <c r="D29524"/>
      <c r="E29524" s="148"/>
      <c r="F29524" s="148"/>
      <c r="G29524" s="149"/>
      <c r="H29524" s="148"/>
      <c r="I29524"/>
    </row>
    <row r="29525" spans="1:9" x14ac:dyDescent="0.25">
      <c r="A29525"/>
      <c r="B29525"/>
      <c r="C29525"/>
      <c r="D29525"/>
      <c r="E29525" s="148"/>
      <c r="F29525" s="148"/>
      <c r="G29525" s="149"/>
      <c r="H29525" s="148"/>
      <c r="I29525"/>
    </row>
    <row r="29526" spans="1:9" x14ac:dyDescent="0.25">
      <c r="A29526"/>
      <c r="B29526"/>
      <c r="C29526"/>
      <c r="D29526"/>
      <c r="E29526" s="148"/>
      <c r="F29526" s="148"/>
      <c r="G29526" s="149"/>
      <c r="H29526" s="148"/>
      <c r="I29526"/>
    </row>
    <row r="29527" spans="1:9" x14ac:dyDescent="0.25">
      <c r="A29527"/>
      <c r="B29527"/>
      <c r="C29527"/>
      <c r="D29527"/>
      <c r="E29527" s="148"/>
      <c r="F29527" s="148"/>
      <c r="G29527" s="149"/>
      <c r="H29527" s="148"/>
      <c r="I29527"/>
    </row>
    <row r="29528" spans="1:9" x14ac:dyDescent="0.25">
      <c r="A29528"/>
      <c r="B29528"/>
      <c r="C29528"/>
      <c r="D29528"/>
      <c r="E29528" s="148"/>
      <c r="F29528" s="148"/>
      <c r="G29528" s="149"/>
      <c r="H29528" s="148"/>
      <c r="I29528"/>
    </row>
    <row r="29529" spans="1:9" x14ac:dyDescent="0.25">
      <c r="A29529"/>
      <c r="B29529"/>
      <c r="C29529"/>
      <c r="D29529"/>
      <c r="E29529" s="148"/>
      <c r="F29529" s="148"/>
      <c r="G29529" s="149"/>
      <c r="H29529" s="148"/>
      <c r="I29529"/>
    </row>
    <row r="29530" spans="1:9" x14ac:dyDescent="0.25">
      <c r="A29530"/>
      <c r="B29530"/>
      <c r="C29530"/>
      <c r="D29530"/>
      <c r="E29530" s="148"/>
      <c r="F29530" s="148"/>
      <c r="G29530" s="149"/>
      <c r="H29530" s="148"/>
      <c r="I29530"/>
    </row>
    <row r="29531" spans="1:9" x14ac:dyDescent="0.25">
      <c r="A29531"/>
      <c r="B29531"/>
      <c r="C29531"/>
      <c r="D29531"/>
      <c r="E29531" s="148"/>
      <c r="F29531" s="148"/>
      <c r="G29531" s="149"/>
      <c r="H29531" s="148"/>
      <c r="I29531"/>
    </row>
    <row r="29532" spans="1:9" x14ac:dyDescent="0.25">
      <c r="A29532"/>
      <c r="B29532"/>
      <c r="C29532"/>
      <c r="D29532"/>
      <c r="E29532" s="148"/>
      <c r="F29532" s="148"/>
      <c r="G29532" s="149"/>
      <c r="H29532" s="148"/>
      <c r="I29532"/>
    </row>
    <row r="29533" spans="1:9" x14ac:dyDescent="0.25">
      <c r="A29533"/>
      <c r="B29533"/>
      <c r="C29533"/>
      <c r="D29533"/>
      <c r="E29533" s="148"/>
      <c r="F29533" s="148"/>
      <c r="G29533" s="149"/>
      <c r="H29533" s="148"/>
      <c r="I29533"/>
    </row>
    <row r="29534" spans="1:9" x14ac:dyDescent="0.25">
      <c r="A29534"/>
      <c r="B29534"/>
      <c r="C29534"/>
      <c r="D29534"/>
      <c r="E29534" s="148"/>
      <c r="F29534" s="148"/>
      <c r="G29534" s="149"/>
      <c r="H29534" s="148"/>
      <c r="I29534"/>
    </row>
    <row r="29535" spans="1:9" x14ac:dyDescent="0.25">
      <c r="A29535"/>
      <c r="B29535"/>
      <c r="C29535"/>
      <c r="D29535"/>
      <c r="E29535" s="148"/>
      <c r="F29535" s="148"/>
      <c r="G29535" s="149"/>
      <c r="H29535" s="148"/>
      <c r="I29535"/>
    </row>
    <row r="29536" spans="1:9" x14ac:dyDescent="0.25">
      <c r="A29536"/>
      <c r="B29536"/>
      <c r="C29536"/>
      <c r="D29536"/>
      <c r="E29536" s="148"/>
      <c r="F29536" s="148"/>
      <c r="G29536" s="149"/>
      <c r="H29536" s="148"/>
      <c r="I29536"/>
    </row>
    <row r="29537" spans="1:9" x14ac:dyDescent="0.25">
      <c r="A29537"/>
      <c r="B29537"/>
      <c r="C29537"/>
      <c r="D29537"/>
      <c r="E29537" s="148"/>
      <c r="F29537" s="148"/>
      <c r="G29537" s="149"/>
      <c r="H29537" s="148"/>
      <c r="I29537"/>
    </row>
    <row r="29538" spans="1:9" x14ac:dyDescent="0.25">
      <c r="A29538"/>
      <c r="B29538"/>
      <c r="C29538"/>
      <c r="D29538"/>
      <c r="E29538" s="148"/>
      <c r="F29538" s="148"/>
      <c r="G29538" s="149"/>
      <c r="H29538" s="148"/>
      <c r="I29538"/>
    </row>
    <row r="29539" spans="1:9" x14ac:dyDescent="0.25">
      <c r="A29539"/>
      <c r="B29539"/>
      <c r="C29539"/>
      <c r="D29539"/>
      <c r="E29539" s="148"/>
      <c r="F29539" s="148"/>
      <c r="G29539" s="149"/>
      <c r="H29539" s="148"/>
      <c r="I29539"/>
    </row>
    <row r="29540" spans="1:9" x14ac:dyDescent="0.25">
      <c r="A29540"/>
      <c r="B29540"/>
      <c r="C29540"/>
      <c r="D29540"/>
      <c r="E29540" s="148"/>
      <c r="F29540" s="148"/>
      <c r="G29540" s="149"/>
      <c r="H29540" s="148"/>
      <c r="I29540"/>
    </row>
    <row r="29541" spans="1:9" x14ac:dyDescent="0.25">
      <c r="A29541"/>
      <c r="B29541"/>
      <c r="C29541"/>
      <c r="D29541"/>
      <c r="E29541" s="148"/>
      <c r="F29541" s="148"/>
      <c r="G29541" s="149"/>
      <c r="H29541" s="148"/>
      <c r="I29541"/>
    </row>
    <row r="29542" spans="1:9" x14ac:dyDescent="0.25">
      <c r="A29542"/>
      <c r="B29542"/>
      <c r="C29542"/>
      <c r="D29542"/>
      <c r="E29542" s="148"/>
      <c r="F29542" s="148"/>
      <c r="G29542" s="149"/>
      <c r="H29542" s="148"/>
      <c r="I29542"/>
    </row>
    <row r="29543" spans="1:9" x14ac:dyDescent="0.25">
      <c r="A29543"/>
      <c r="B29543"/>
      <c r="C29543"/>
      <c r="D29543"/>
      <c r="E29543" s="148"/>
      <c r="F29543" s="148"/>
      <c r="G29543" s="149"/>
      <c r="H29543" s="148"/>
      <c r="I29543"/>
    </row>
    <row r="29544" spans="1:9" x14ac:dyDescent="0.25">
      <c r="A29544"/>
      <c r="B29544"/>
      <c r="C29544"/>
      <c r="D29544"/>
      <c r="E29544" s="148"/>
      <c r="F29544" s="148"/>
      <c r="G29544" s="149"/>
      <c r="H29544" s="148"/>
      <c r="I29544"/>
    </row>
    <row r="29545" spans="1:9" x14ac:dyDescent="0.25">
      <c r="A29545"/>
      <c r="B29545"/>
      <c r="C29545"/>
      <c r="D29545"/>
      <c r="E29545" s="148"/>
      <c r="F29545" s="148"/>
      <c r="G29545" s="149"/>
      <c r="H29545" s="148"/>
      <c r="I29545"/>
    </row>
    <row r="29546" spans="1:9" x14ac:dyDescent="0.25">
      <c r="A29546"/>
      <c r="B29546"/>
      <c r="C29546"/>
      <c r="D29546"/>
      <c r="E29546" s="148"/>
      <c r="F29546" s="148"/>
      <c r="G29546" s="149"/>
      <c r="H29546" s="148"/>
      <c r="I29546"/>
    </row>
    <row r="29547" spans="1:9" x14ac:dyDescent="0.25">
      <c r="A29547"/>
      <c r="B29547"/>
      <c r="C29547"/>
      <c r="D29547"/>
      <c r="E29547" s="148"/>
      <c r="F29547" s="148"/>
      <c r="G29547" s="149"/>
      <c r="H29547" s="148"/>
      <c r="I29547"/>
    </row>
    <row r="29548" spans="1:9" x14ac:dyDescent="0.25">
      <c r="A29548"/>
      <c r="B29548"/>
      <c r="C29548"/>
      <c r="D29548"/>
      <c r="E29548" s="148"/>
      <c r="F29548" s="148"/>
      <c r="G29548" s="149"/>
      <c r="H29548" s="148"/>
      <c r="I29548"/>
    </row>
    <row r="29549" spans="1:9" x14ac:dyDescent="0.25">
      <c r="A29549"/>
      <c r="B29549"/>
      <c r="C29549"/>
      <c r="D29549"/>
      <c r="E29549" s="148"/>
      <c r="F29549" s="148"/>
      <c r="G29549" s="149"/>
      <c r="H29549" s="148"/>
      <c r="I29549"/>
    </row>
    <row r="29550" spans="1:9" x14ac:dyDescent="0.25">
      <c r="A29550"/>
      <c r="B29550"/>
      <c r="C29550"/>
      <c r="D29550"/>
      <c r="E29550" s="148"/>
      <c r="F29550" s="148"/>
      <c r="G29550" s="149"/>
      <c r="H29550" s="148"/>
      <c r="I29550"/>
    </row>
    <row r="29551" spans="1:9" x14ac:dyDescent="0.25">
      <c r="A29551"/>
      <c r="B29551"/>
      <c r="C29551"/>
      <c r="D29551"/>
      <c r="E29551" s="148"/>
      <c r="F29551" s="148"/>
      <c r="G29551" s="149"/>
      <c r="H29551" s="148"/>
      <c r="I29551"/>
    </row>
    <row r="29552" spans="1:9" x14ac:dyDescent="0.25">
      <c r="A29552"/>
      <c r="B29552"/>
      <c r="C29552"/>
      <c r="D29552"/>
      <c r="E29552" s="148"/>
      <c r="F29552" s="148"/>
      <c r="G29552" s="149"/>
      <c r="H29552" s="148"/>
      <c r="I29552"/>
    </row>
    <row r="29553" spans="1:9" x14ac:dyDescent="0.25">
      <c r="A29553"/>
      <c r="B29553"/>
      <c r="C29553"/>
      <c r="D29553"/>
      <c r="E29553" s="148"/>
      <c r="F29553" s="148"/>
      <c r="G29553" s="149"/>
      <c r="H29553" s="148"/>
      <c r="I29553"/>
    </row>
    <row r="29554" spans="1:9" x14ac:dyDescent="0.25">
      <c r="A29554"/>
      <c r="B29554"/>
      <c r="C29554"/>
      <c r="D29554"/>
      <c r="E29554" s="148"/>
      <c r="F29554" s="148"/>
      <c r="G29554" s="149"/>
      <c r="H29554" s="148"/>
      <c r="I29554"/>
    </row>
    <row r="29555" spans="1:9" x14ac:dyDescent="0.25">
      <c r="A29555"/>
      <c r="B29555"/>
      <c r="C29555"/>
      <c r="D29555"/>
      <c r="E29555" s="148"/>
      <c r="F29555" s="148"/>
      <c r="G29555" s="149"/>
      <c r="H29555" s="148"/>
      <c r="I29555"/>
    </row>
    <row r="29556" spans="1:9" x14ac:dyDescent="0.25">
      <c r="A29556"/>
      <c r="B29556"/>
      <c r="C29556"/>
      <c r="D29556"/>
      <c r="E29556" s="148"/>
      <c r="F29556" s="148"/>
      <c r="G29556" s="149"/>
      <c r="H29556" s="148"/>
      <c r="I29556"/>
    </row>
    <row r="29557" spans="1:9" x14ac:dyDescent="0.25">
      <c r="A29557"/>
      <c r="B29557"/>
      <c r="C29557"/>
      <c r="D29557"/>
      <c r="E29557" s="148"/>
      <c r="F29557" s="148"/>
      <c r="G29557" s="149"/>
      <c r="H29557" s="148"/>
      <c r="I29557"/>
    </row>
    <row r="29558" spans="1:9" x14ac:dyDescent="0.25">
      <c r="A29558"/>
      <c r="B29558"/>
      <c r="C29558"/>
      <c r="D29558"/>
      <c r="E29558" s="148"/>
      <c r="F29558" s="148"/>
      <c r="G29558" s="149"/>
      <c r="H29558" s="148"/>
      <c r="I29558"/>
    </row>
    <row r="29559" spans="1:9" x14ac:dyDescent="0.25">
      <c r="A29559"/>
      <c r="B29559"/>
      <c r="C29559"/>
      <c r="D29559"/>
      <c r="E29559" s="148"/>
      <c r="F29559" s="148"/>
      <c r="G29559" s="149"/>
      <c r="H29559" s="148"/>
      <c r="I29559"/>
    </row>
    <row r="29560" spans="1:9" x14ac:dyDescent="0.25">
      <c r="A29560"/>
      <c r="B29560"/>
      <c r="C29560"/>
      <c r="D29560"/>
      <c r="E29560" s="148"/>
      <c r="F29560" s="148"/>
      <c r="G29560" s="149"/>
      <c r="H29560" s="148"/>
      <c r="I29560"/>
    </row>
    <row r="29561" spans="1:9" x14ac:dyDescent="0.25">
      <c r="A29561"/>
      <c r="B29561"/>
      <c r="C29561"/>
      <c r="D29561"/>
      <c r="E29561" s="148"/>
      <c r="F29561" s="148"/>
      <c r="G29561" s="149"/>
      <c r="H29561" s="148"/>
      <c r="I29561"/>
    </row>
    <row r="29562" spans="1:9" x14ac:dyDescent="0.25">
      <c r="A29562"/>
      <c r="B29562"/>
      <c r="C29562"/>
      <c r="D29562"/>
      <c r="E29562" s="148"/>
      <c r="F29562" s="148"/>
      <c r="G29562" s="149"/>
      <c r="H29562" s="148"/>
      <c r="I29562"/>
    </row>
    <row r="29563" spans="1:9" x14ac:dyDescent="0.25">
      <c r="A29563"/>
      <c r="B29563"/>
      <c r="C29563"/>
      <c r="D29563"/>
      <c r="E29563" s="148"/>
      <c r="F29563" s="148"/>
      <c r="G29563" s="149"/>
      <c r="H29563" s="148"/>
      <c r="I29563"/>
    </row>
    <row r="29564" spans="1:9" x14ac:dyDescent="0.25">
      <c r="A29564"/>
      <c r="B29564"/>
      <c r="C29564"/>
      <c r="D29564"/>
      <c r="E29564" s="148"/>
      <c r="F29564" s="148"/>
      <c r="G29564" s="149"/>
      <c r="H29564" s="148"/>
      <c r="I29564"/>
    </row>
    <row r="29565" spans="1:9" x14ac:dyDescent="0.25">
      <c r="A29565"/>
      <c r="B29565"/>
      <c r="C29565"/>
      <c r="D29565"/>
      <c r="E29565" s="148"/>
      <c r="F29565" s="148"/>
      <c r="G29565" s="149"/>
      <c r="H29565" s="148"/>
      <c r="I29565"/>
    </row>
    <row r="29566" spans="1:9" x14ac:dyDescent="0.25">
      <c r="A29566"/>
      <c r="B29566"/>
      <c r="C29566"/>
      <c r="D29566"/>
      <c r="E29566" s="148"/>
      <c r="F29566" s="148"/>
      <c r="G29566" s="149"/>
      <c r="H29566" s="148"/>
      <c r="I29566"/>
    </row>
    <row r="29567" spans="1:9" x14ac:dyDescent="0.25">
      <c r="A29567"/>
      <c r="B29567"/>
      <c r="C29567"/>
      <c r="D29567"/>
      <c r="E29567" s="148"/>
      <c r="F29567" s="148"/>
      <c r="G29567" s="149"/>
      <c r="H29567" s="148"/>
      <c r="I29567"/>
    </row>
    <row r="29568" spans="1:9" x14ac:dyDescent="0.25">
      <c r="A29568"/>
      <c r="B29568"/>
      <c r="C29568"/>
      <c r="D29568"/>
      <c r="E29568" s="148"/>
      <c r="F29568" s="148"/>
      <c r="G29568" s="149"/>
      <c r="H29568" s="148"/>
      <c r="I29568"/>
    </row>
    <row r="29569" spans="1:9" x14ac:dyDescent="0.25">
      <c r="A29569"/>
      <c r="B29569"/>
      <c r="C29569"/>
      <c r="D29569"/>
      <c r="E29569" s="148"/>
      <c r="F29569" s="148"/>
      <c r="G29569" s="149"/>
      <c r="H29569" s="148"/>
      <c r="I29569"/>
    </row>
    <row r="29570" spans="1:9" x14ac:dyDescent="0.25">
      <c r="A29570"/>
      <c r="B29570"/>
      <c r="C29570"/>
      <c r="D29570"/>
      <c r="E29570" s="148"/>
      <c r="F29570" s="148"/>
      <c r="G29570" s="149"/>
      <c r="H29570" s="148"/>
      <c r="I29570"/>
    </row>
    <row r="29571" spans="1:9" x14ac:dyDescent="0.25">
      <c r="A29571"/>
      <c r="B29571"/>
      <c r="C29571"/>
      <c r="D29571"/>
      <c r="E29571" s="148"/>
      <c r="F29571" s="148"/>
      <c r="G29571" s="149"/>
      <c r="H29571" s="148"/>
      <c r="I29571"/>
    </row>
    <row r="29572" spans="1:9" x14ac:dyDescent="0.25">
      <c r="A29572"/>
      <c r="B29572"/>
      <c r="C29572"/>
      <c r="D29572"/>
      <c r="E29572" s="148"/>
      <c r="F29572" s="148"/>
      <c r="G29572" s="149"/>
      <c r="H29572" s="148"/>
      <c r="I29572"/>
    </row>
    <row r="29573" spans="1:9" x14ac:dyDescent="0.25">
      <c r="A29573"/>
      <c r="B29573"/>
      <c r="C29573"/>
      <c r="D29573"/>
      <c r="E29573" s="148"/>
      <c r="F29573" s="148"/>
      <c r="G29573" s="149"/>
      <c r="H29573" s="148"/>
      <c r="I29573"/>
    </row>
    <row r="29574" spans="1:9" x14ac:dyDescent="0.25">
      <c r="A29574"/>
      <c r="B29574"/>
      <c r="C29574"/>
      <c r="D29574"/>
      <c r="E29574" s="148"/>
      <c r="F29574" s="148"/>
      <c r="G29574" s="149"/>
      <c r="H29574" s="148"/>
      <c r="I29574"/>
    </row>
    <row r="29575" spans="1:9" x14ac:dyDescent="0.25">
      <c r="A29575"/>
      <c r="B29575"/>
      <c r="C29575"/>
      <c r="D29575"/>
      <c r="E29575" s="148"/>
      <c r="F29575" s="148"/>
      <c r="G29575" s="149"/>
      <c r="H29575" s="148"/>
      <c r="I29575"/>
    </row>
    <row r="29576" spans="1:9" x14ac:dyDescent="0.25">
      <c r="A29576"/>
      <c r="B29576"/>
      <c r="C29576"/>
      <c r="D29576"/>
      <c r="E29576" s="148"/>
      <c r="F29576" s="148"/>
      <c r="G29576" s="149"/>
      <c r="H29576" s="148"/>
      <c r="I29576"/>
    </row>
    <row r="29577" spans="1:9" x14ac:dyDescent="0.25">
      <c r="A29577"/>
      <c r="B29577"/>
      <c r="C29577"/>
      <c r="D29577"/>
      <c r="E29577" s="148"/>
      <c r="F29577" s="148"/>
      <c r="G29577" s="149"/>
      <c r="H29577" s="148"/>
      <c r="I29577"/>
    </row>
    <row r="29578" spans="1:9" x14ac:dyDescent="0.25">
      <c r="A29578"/>
      <c r="B29578"/>
      <c r="C29578"/>
      <c r="D29578"/>
      <c r="E29578" s="148"/>
      <c r="F29578" s="148"/>
      <c r="G29578" s="149"/>
      <c r="H29578" s="148"/>
      <c r="I29578"/>
    </row>
    <row r="29579" spans="1:9" x14ac:dyDescent="0.25">
      <c r="A29579"/>
      <c r="B29579"/>
      <c r="C29579"/>
      <c r="D29579"/>
      <c r="E29579" s="148"/>
      <c r="F29579" s="148"/>
      <c r="G29579" s="149"/>
      <c r="H29579" s="148"/>
      <c r="I29579"/>
    </row>
    <row r="29580" spans="1:9" x14ac:dyDescent="0.25">
      <c r="A29580"/>
      <c r="B29580"/>
      <c r="C29580"/>
      <c r="D29580"/>
      <c r="E29580" s="148"/>
      <c r="F29580" s="148"/>
      <c r="G29580" s="149"/>
      <c r="H29580" s="148"/>
      <c r="I29580"/>
    </row>
    <row r="29581" spans="1:9" x14ac:dyDescent="0.25">
      <c r="A29581"/>
      <c r="B29581"/>
      <c r="C29581"/>
      <c r="D29581"/>
      <c r="E29581" s="148"/>
      <c r="F29581" s="148"/>
      <c r="G29581" s="149"/>
      <c r="H29581" s="148"/>
      <c r="I29581"/>
    </row>
    <row r="29582" spans="1:9" x14ac:dyDescent="0.25">
      <c r="A29582"/>
      <c r="B29582"/>
      <c r="C29582"/>
      <c r="D29582"/>
      <c r="E29582" s="148"/>
      <c r="F29582" s="148"/>
      <c r="G29582" s="149"/>
      <c r="H29582" s="148"/>
      <c r="I29582"/>
    </row>
    <row r="29583" spans="1:9" x14ac:dyDescent="0.25">
      <c r="A29583"/>
      <c r="B29583"/>
      <c r="C29583"/>
      <c r="D29583"/>
      <c r="E29583" s="148"/>
      <c r="F29583" s="148"/>
      <c r="G29583" s="149"/>
      <c r="H29583" s="148"/>
      <c r="I29583"/>
    </row>
    <row r="29584" spans="1:9" x14ac:dyDescent="0.25">
      <c r="A29584"/>
      <c r="B29584"/>
      <c r="C29584"/>
      <c r="D29584"/>
      <c r="E29584" s="148"/>
      <c r="F29584" s="148"/>
      <c r="G29584" s="149"/>
      <c r="H29584" s="148"/>
      <c r="I29584"/>
    </row>
    <row r="29585" spans="1:9" x14ac:dyDescent="0.25">
      <c r="A29585"/>
      <c r="B29585"/>
      <c r="C29585"/>
      <c r="D29585"/>
      <c r="E29585" s="148"/>
      <c r="F29585" s="148"/>
      <c r="G29585" s="149"/>
      <c r="H29585" s="148"/>
      <c r="I29585"/>
    </row>
    <row r="29586" spans="1:9" x14ac:dyDescent="0.25">
      <c r="A29586"/>
      <c r="B29586"/>
      <c r="C29586"/>
      <c r="D29586"/>
      <c r="E29586" s="148"/>
      <c r="F29586" s="148"/>
      <c r="G29586" s="149"/>
      <c r="H29586" s="148"/>
      <c r="I29586"/>
    </row>
    <row r="29587" spans="1:9" x14ac:dyDescent="0.25">
      <c r="A29587"/>
      <c r="B29587"/>
      <c r="C29587"/>
      <c r="D29587"/>
      <c r="E29587" s="148"/>
      <c r="F29587" s="148"/>
      <c r="G29587" s="149"/>
      <c r="H29587" s="148"/>
      <c r="I29587"/>
    </row>
    <row r="29588" spans="1:9" x14ac:dyDescent="0.25">
      <c r="A29588"/>
      <c r="B29588"/>
      <c r="C29588"/>
      <c r="D29588"/>
      <c r="E29588" s="148"/>
      <c r="F29588" s="148"/>
      <c r="G29588" s="149"/>
      <c r="H29588" s="148"/>
      <c r="I29588"/>
    </row>
    <row r="29589" spans="1:9" x14ac:dyDescent="0.25">
      <c r="A29589"/>
      <c r="B29589"/>
      <c r="C29589"/>
      <c r="D29589"/>
      <c r="E29589" s="148"/>
      <c r="F29589" s="148"/>
      <c r="G29589" s="149"/>
      <c r="H29589" s="148"/>
      <c r="I29589"/>
    </row>
    <row r="29590" spans="1:9" x14ac:dyDescent="0.25">
      <c r="A29590"/>
      <c r="B29590"/>
      <c r="C29590"/>
      <c r="D29590"/>
      <c r="E29590" s="148"/>
      <c r="F29590" s="148"/>
      <c r="G29590" s="149"/>
      <c r="H29590" s="148"/>
      <c r="I29590"/>
    </row>
    <row r="29591" spans="1:9" x14ac:dyDescent="0.25">
      <c r="A29591"/>
      <c r="B29591"/>
      <c r="C29591"/>
      <c r="D29591"/>
      <c r="E29591" s="148"/>
      <c r="F29591" s="148"/>
      <c r="G29591" s="149"/>
      <c r="H29591" s="148"/>
      <c r="I29591"/>
    </row>
    <row r="29592" spans="1:9" x14ac:dyDescent="0.25">
      <c r="A29592"/>
      <c r="B29592"/>
      <c r="C29592"/>
      <c r="D29592"/>
      <c r="E29592" s="148"/>
      <c r="F29592" s="148"/>
      <c r="G29592" s="149"/>
      <c r="H29592" s="148"/>
      <c r="I29592"/>
    </row>
    <row r="29593" spans="1:9" x14ac:dyDescent="0.25">
      <c r="A29593"/>
      <c r="B29593"/>
      <c r="C29593"/>
      <c r="D29593"/>
      <c r="E29593" s="148"/>
      <c r="F29593" s="148"/>
      <c r="G29593" s="149"/>
      <c r="H29593" s="148"/>
      <c r="I29593"/>
    </row>
    <row r="29594" spans="1:9" x14ac:dyDescent="0.25">
      <c r="A29594"/>
      <c r="B29594"/>
      <c r="C29594"/>
      <c r="D29594"/>
      <c r="E29594" s="148"/>
      <c r="F29594" s="148"/>
      <c r="G29594" s="149"/>
      <c r="H29594" s="148"/>
      <c r="I29594"/>
    </row>
    <row r="29595" spans="1:9" x14ac:dyDescent="0.25">
      <c r="A29595"/>
      <c r="B29595"/>
      <c r="C29595"/>
      <c r="D29595"/>
      <c r="E29595" s="148"/>
      <c r="F29595" s="148"/>
      <c r="G29595" s="149"/>
      <c r="H29595" s="148"/>
      <c r="I29595"/>
    </row>
    <row r="29596" spans="1:9" x14ac:dyDescent="0.25">
      <c r="A29596"/>
      <c r="B29596"/>
      <c r="C29596"/>
      <c r="D29596"/>
      <c r="E29596" s="148"/>
      <c r="F29596" s="148"/>
      <c r="G29596" s="149"/>
      <c r="H29596" s="148"/>
      <c r="I29596"/>
    </row>
    <row r="29597" spans="1:9" x14ac:dyDescent="0.25">
      <c r="A29597"/>
      <c r="B29597"/>
      <c r="C29597"/>
      <c r="D29597"/>
      <c r="E29597" s="148"/>
      <c r="F29597" s="148"/>
      <c r="G29597" s="149"/>
      <c r="H29597" s="148"/>
      <c r="I29597"/>
    </row>
    <row r="29598" spans="1:9" x14ac:dyDescent="0.25">
      <c r="A29598"/>
      <c r="B29598"/>
      <c r="C29598"/>
      <c r="D29598"/>
      <c r="E29598" s="148"/>
      <c r="F29598" s="148"/>
      <c r="G29598" s="149"/>
      <c r="H29598" s="148"/>
      <c r="I29598"/>
    </row>
    <row r="29599" spans="1:9" x14ac:dyDescent="0.25">
      <c r="A29599"/>
      <c r="B29599"/>
      <c r="C29599"/>
      <c r="D29599"/>
      <c r="E29599" s="148"/>
      <c r="F29599" s="148"/>
      <c r="G29599" s="149"/>
      <c r="H29599" s="148"/>
      <c r="I29599"/>
    </row>
    <row r="29600" spans="1:9" x14ac:dyDescent="0.25">
      <c r="A29600"/>
      <c r="B29600"/>
      <c r="C29600"/>
      <c r="D29600"/>
      <c r="E29600" s="148"/>
      <c r="F29600" s="148"/>
      <c r="G29600" s="149"/>
      <c r="H29600" s="148"/>
      <c r="I29600"/>
    </row>
    <row r="29601" spans="1:9" x14ac:dyDescent="0.25">
      <c r="A29601"/>
      <c r="B29601"/>
      <c r="C29601"/>
      <c r="D29601"/>
      <c r="E29601" s="148"/>
      <c r="F29601" s="148"/>
      <c r="G29601" s="149"/>
      <c r="H29601" s="148"/>
      <c r="I29601"/>
    </row>
    <row r="29602" spans="1:9" x14ac:dyDescent="0.25">
      <c r="A29602"/>
      <c r="B29602"/>
      <c r="C29602"/>
      <c r="D29602"/>
      <c r="E29602" s="148"/>
      <c r="F29602" s="148"/>
      <c r="G29602" s="149"/>
      <c r="H29602" s="148"/>
      <c r="I29602"/>
    </row>
    <row r="29603" spans="1:9" x14ac:dyDescent="0.25">
      <c r="A29603"/>
      <c r="B29603"/>
      <c r="C29603"/>
      <c r="D29603"/>
      <c r="E29603" s="148"/>
      <c r="F29603" s="148"/>
      <c r="G29603" s="149"/>
      <c r="H29603" s="148"/>
      <c r="I29603"/>
    </row>
    <row r="29604" spans="1:9" x14ac:dyDescent="0.25">
      <c r="A29604"/>
      <c r="B29604"/>
      <c r="C29604"/>
      <c r="D29604"/>
      <c r="E29604" s="148"/>
      <c r="F29604" s="148"/>
      <c r="G29604" s="149"/>
      <c r="H29604" s="148"/>
      <c r="I29604"/>
    </row>
    <row r="29605" spans="1:9" x14ac:dyDescent="0.25">
      <c r="A29605"/>
      <c r="B29605"/>
      <c r="C29605"/>
      <c r="D29605"/>
      <c r="E29605" s="148"/>
      <c r="F29605" s="148"/>
      <c r="G29605" s="149"/>
      <c r="H29605" s="148"/>
      <c r="I29605"/>
    </row>
    <row r="29606" spans="1:9" x14ac:dyDescent="0.25">
      <c r="A29606"/>
      <c r="B29606"/>
      <c r="C29606"/>
      <c r="D29606"/>
      <c r="E29606" s="148"/>
      <c r="F29606" s="148"/>
      <c r="G29606" s="149"/>
      <c r="H29606" s="148"/>
      <c r="I29606"/>
    </row>
    <row r="29607" spans="1:9" x14ac:dyDescent="0.25">
      <c r="A29607"/>
      <c r="B29607"/>
      <c r="C29607"/>
      <c r="D29607"/>
      <c r="E29607" s="148"/>
      <c r="F29607" s="148"/>
      <c r="G29607" s="149"/>
      <c r="H29607" s="148"/>
      <c r="I29607"/>
    </row>
    <row r="29608" spans="1:9" x14ac:dyDescent="0.25">
      <c r="A29608"/>
      <c r="B29608"/>
      <c r="C29608"/>
      <c r="D29608"/>
      <c r="E29608" s="148"/>
      <c r="F29608" s="148"/>
      <c r="G29608" s="149"/>
      <c r="H29608" s="148"/>
      <c r="I29608"/>
    </row>
    <row r="29609" spans="1:9" x14ac:dyDescent="0.25">
      <c r="A29609"/>
      <c r="B29609"/>
      <c r="C29609"/>
      <c r="D29609"/>
      <c r="E29609" s="148"/>
      <c r="F29609" s="148"/>
      <c r="G29609" s="149"/>
      <c r="H29609" s="148"/>
      <c r="I29609"/>
    </row>
    <row r="29610" spans="1:9" x14ac:dyDescent="0.25">
      <c r="A29610"/>
      <c r="B29610"/>
      <c r="C29610"/>
      <c r="D29610"/>
      <c r="E29610" s="148"/>
      <c r="F29610" s="148"/>
      <c r="G29610" s="149"/>
      <c r="H29610" s="148"/>
      <c r="I29610"/>
    </row>
    <row r="29611" spans="1:9" x14ac:dyDescent="0.25">
      <c r="A29611"/>
      <c r="B29611"/>
      <c r="C29611"/>
      <c r="D29611"/>
      <c r="E29611" s="148"/>
      <c r="F29611" s="148"/>
      <c r="G29611" s="149"/>
      <c r="H29611" s="148"/>
      <c r="I29611"/>
    </row>
    <row r="29612" spans="1:9" x14ac:dyDescent="0.25">
      <c r="A29612"/>
      <c r="B29612"/>
      <c r="C29612"/>
      <c r="D29612"/>
      <c r="E29612" s="148"/>
      <c r="F29612" s="148"/>
      <c r="G29612" s="149"/>
      <c r="H29612" s="148"/>
      <c r="I29612"/>
    </row>
    <row r="29613" spans="1:9" x14ac:dyDescent="0.25">
      <c r="A29613"/>
      <c r="B29613"/>
      <c r="C29613"/>
      <c r="D29613"/>
      <c r="E29613" s="148"/>
      <c r="F29613" s="148"/>
      <c r="G29613" s="149"/>
      <c r="H29613" s="148"/>
      <c r="I29613"/>
    </row>
    <row r="29614" spans="1:9" x14ac:dyDescent="0.25">
      <c r="A29614"/>
      <c r="B29614"/>
      <c r="C29614"/>
      <c r="D29614"/>
      <c r="E29614" s="148"/>
      <c r="F29614" s="148"/>
      <c r="G29614" s="149"/>
      <c r="H29614" s="148"/>
      <c r="I29614"/>
    </row>
    <row r="29615" spans="1:9" x14ac:dyDescent="0.25">
      <c r="A29615"/>
      <c r="B29615"/>
      <c r="C29615"/>
      <c r="D29615"/>
      <c r="E29615" s="148"/>
      <c r="F29615" s="148"/>
      <c r="G29615" s="149"/>
      <c r="H29615" s="148"/>
      <c r="I29615"/>
    </row>
    <row r="29616" spans="1:9" x14ac:dyDescent="0.25">
      <c r="A29616"/>
      <c r="B29616"/>
      <c r="C29616"/>
      <c r="D29616"/>
      <c r="E29616" s="148"/>
      <c r="F29616" s="148"/>
      <c r="G29616" s="149"/>
      <c r="H29616" s="148"/>
      <c r="I29616"/>
    </row>
    <row r="29617" spans="1:9" x14ac:dyDescent="0.25">
      <c r="A29617"/>
      <c r="B29617"/>
      <c r="C29617"/>
      <c r="D29617"/>
      <c r="E29617" s="148"/>
      <c r="F29617" s="148"/>
      <c r="G29617" s="149"/>
      <c r="H29617" s="148"/>
      <c r="I29617"/>
    </row>
    <row r="29618" spans="1:9" x14ac:dyDescent="0.25">
      <c r="A29618"/>
      <c r="B29618"/>
      <c r="C29618"/>
      <c r="D29618"/>
      <c r="E29618" s="148"/>
      <c r="F29618" s="148"/>
      <c r="G29618" s="149"/>
      <c r="H29618" s="148"/>
      <c r="I29618"/>
    </row>
    <row r="29619" spans="1:9" x14ac:dyDescent="0.25">
      <c r="A29619"/>
      <c r="B29619"/>
      <c r="C29619"/>
      <c r="D29619"/>
      <c r="E29619" s="148"/>
      <c r="F29619" s="148"/>
      <c r="G29619" s="149"/>
      <c r="H29619" s="148"/>
      <c r="I29619"/>
    </row>
    <row r="29620" spans="1:9" x14ac:dyDescent="0.25">
      <c r="A29620"/>
      <c r="B29620"/>
      <c r="C29620"/>
      <c r="D29620"/>
      <c r="E29620" s="148"/>
      <c r="F29620" s="148"/>
      <c r="G29620" s="149"/>
      <c r="H29620" s="148"/>
      <c r="I29620"/>
    </row>
    <row r="29621" spans="1:9" x14ac:dyDescent="0.25">
      <c r="A29621"/>
      <c r="B29621"/>
      <c r="C29621"/>
      <c r="D29621"/>
      <c r="E29621" s="148"/>
      <c r="F29621" s="148"/>
      <c r="G29621" s="149"/>
      <c r="H29621" s="148"/>
      <c r="I29621"/>
    </row>
    <row r="29622" spans="1:9" x14ac:dyDescent="0.25">
      <c r="A29622"/>
      <c r="B29622"/>
      <c r="C29622"/>
      <c r="D29622"/>
      <c r="E29622" s="148"/>
      <c r="F29622" s="148"/>
      <c r="G29622" s="149"/>
      <c r="H29622" s="148"/>
      <c r="I29622"/>
    </row>
    <row r="29623" spans="1:9" x14ac:dyDescent="0.25">
      <c r="A29623"/>
      <c r="B29623"/>
      <c r="C29623"/>
      <c r="D29623"/>
      <c r="E29623" s="148"/>
      <c r="F29623" s="148"/>
      <c r="G29623" s="149"/>
      <c r="H29623" s="148"/>
      <c r="I29623"/>
    </row>
    <row r="29624" spans="1:9" x14ac:dyDescent="0.25">
      <c r="A29624"/>
      <c r="B29624"/>
      <c r="C29624"/>
      <c r="D29624"/>
      <c r="E29624" s="148"/>
      <c r="F29624" s="148"/>
      <c r="G29624" s="149"/>
      <c r="H29624" s="148"/>
      <c r="I29624"/>
    </row>
    <row r="29625" spans="1:9" x14ac:dyDescent="0.25">
      <c r="A29625"/>
      <c r="B29625"/>
      <c r="C29625"/>
      <c r="D29625"/>
      <c r="E29625" s="148"/>
      <c r="F29625" s="148"/>
      <c r="G29625" s="149"/>
      <c r="H29625" s="148"/>
      <c r="I29625"/>
    </row>
    <row r="29626" spans="1:9" x14ac:dyDescent="0.25">
      <c r="A29626"/>
      <c r="B29626"/>
      <c r="C29626"/>
      <c r="D29626"/>
      <c r="E29626" s="148"/>
      <c r="F29626" s="148"/>
      <c r="G29626" s="149"/>
      <c r="H29626" s="148"/>
      <c r="I29626"/>
    </row>
    <row r="29627" spans="1:9" x14ac:dyDescent="0.25">
      <c r="A29627"/>
      <c r="B29627"/>
      <c r="C29627"/>
      <c r="D29627"/>
      <c r="E29627" s="148"/>
      <c r="F29627" s="148"/>
      <c r="G29627" s="149"/>
      <c r="H29627" s="148"/>
      <c r="I29627"/>
    </row>
    <row r="29628" spans="1:9" x14ac:dyDescent="0.25">
      <c r="A29628"/>
      <c r="B29628"/>
      <c r="C29628"/>
      <c r="D29628"/>
      <c r="E29628" s="148"/>
      <c r="F29628" s="148"/>
      <c r="G29628" s="149"/>
      <c r="H29628" s="148"/>
      <c r="I29628"/>
    </row>
    <row r="29629" spans="1:9" x14ac:dyDescent="0.25">
      <c r="A29629"/>
      <c r="B29629"/>
      <c r="C29629"/>
      <c r="D29629"/>
      <c r="E29629" s="148"/>
      <c r="F29629" s="148"/>
      <c r="G29629" s="149"/>
      <c r="H29629" s="148"/>
      <c r="I29629"/>
    </row>
    <row r="29630" spans="1:9" x14ac:dyDescent="0.25">
      <c r="A29630"/>
      <c r="B29630"/>
      <c r="C29630"/>
      <c r="D29630"/>
      <c r="E29630" s="148"/>
      <c r="F29630" s="148"/>
      <c r="G29630" s="149"/>
      <c r="H29630" s="148"/>
      <c r="I29630"/>
    </row>
    <row r="29631" spans="1:9" x14ac:dyDescent="0.25">
      <c r="A29631"/>
      <c r="B29631"/>
      <c r="C29631"/>
      <c r="D29631"/>
      <c r="E29631" s="148"/>
      <c r="F29631" s="148"/>
      <c r="G29631" s="149"/>
      <c r="H29631" s="148"/>
      <c r="I29631"/>
    </row>
    <row r="29632" spans="1:9" x14ac:dyDescent="0.25">
      <c r="A29632"/>
      <c r="B29632"/>
      <c r="C29632"/>
      <c r="D29632"/>
      <c r="E29632" s="148"/>
      <c r="F29632" s="148"/>
      <c r="G29632" s="149"/>
      <c r="H29632" s="148"/>
      <c r="I29632"/>
    </row>
    <row r="29633" spans="1:9" x14ac:dyDescent="0.25">
      <c r="A29633"/>
      <c r="B29633"/>
      <c r="C29633"/>
      <c r="D29633"/>
      <c r="E29633" s="148"/>
      <c r="F29633" s="148"/>
      <c r="G29633" s="149"/>
      <c r="H29633" s="148"/>
      <c r="I29633"/>
    </row>
    <row r="29634" spans="1:9" x14ac:dyDescent="0.25">
      <c r="A29634"/>
      <c r="B29634"/>
      <c r="C29634"/>
      <c r="D29634"/>
      <c r="E29634" s="148"/>
      <c r="F29634" s="148"/>
      <c r="G29634" s="149"/>
      <c r="H29634" s="148"/>
      <c r="I29634"/>
    </row>
    <row r="29635" spans="1:9" x14ac:dyDescent="0.25">
      <c r="A29635"/>
      <c r="B29635"/>
      <c r="C29635"/>
      <c r="D29635"/>
      <c r="E29635" s="148"/>
      <c r="F29635" s="148"/>
      <c r="G29635" s="149"/>
      <c r="H29635" s="148"/>
      <c r="I29635"/>
    </row>
    <row r="29636" spans="1:9" x14ac:dyDescent="0.25">
      <c r="A29636"/>
      <c r="B29636"/>
      <c r="C29636"/>
      <c r="D29636"/>
      <c r="E29636" s="148"/>
      <c r="F29636" s="148"/>
      <c r="G29636" s="149"/>
      <c r="H29636" s="148"/>
      <c r="I29636"/>
    </row>
    <row r="29637" spans="1:9" x14ac:dyDescent="0.25">
      <c r="A29637"/>
      <c r="B29637"/>
      <c r="C29637"/>
      <c r="D29637"/>
      <c r="E29637" s="148"/>
      <c r="F29637" s="148"/>
      <c r="G29637" s="149"/>
      <c r="H29637" s="148"/>
      <c r="I29637"/>
    </row>
    <row r="29638" spans="1:9" x14ac:dyDescent="0.25">
      <c r="A29638"/>
      <c r="B29638"/>
      <c r="C29638"/>
      <c r="D29638"/>
      <c r="E29638" s="148"/>
      <c r="F29638" s="148"/>
      <c r="G29638" s="149"/>
      <c r="H29638" s="148"/>
      <c r="I29638"/>
    </row>
    <row r="29639" spans="1:9" x14ac:dyDescent="0.25">
      <c r="A29639"/>
      <c r="B29639"/>
      <c r="C29639"/>
      <c r="D29639"/>
      <c r="E29639" s="148"/>
      <c r="F29639" s="148"/>
      <c r="G29639" s="149"/>
      <c r="H29639" s="148"/>
      <c r="I29639"/>
    </row>
    <row r="29640" spans="1:9" x14ac:dyDescent="0.25">
      <c r="A29640"/>
      <c r="B29640"/>
      <c r="C29640"/>
      <c r="D29640"/>
      <c r="E29640" s="148"/>
      <c r="F29640" s="148"/>
      <c r="G29640" s="149"/>
      <c r="H29640" s="148"/>
      <c r="I29640"/>
    </row>
    <row r="29641" spans="1:9" x14ac:dyDescent="0.25">
      <c r="A29641"/>
      <c r="B29641"/>
      <c r="C29641"/>
      <c r="D29641"/>
      <c r="E29641" s="148"/>
      <c r="F29641" s="148"/>
      <c r="G29641" s="149"/>
      <c r="H29641" s="148"/>
      <c r="I29641"/>
    </row>
    <row r="29642" spans="1:9" x14ac:dyDescent="0.25">
      <c r="A29642"/>
      <c r="B29642"/>
      <c r="C29642"/>
      <c r="D29642"/>
      <c r="E29642" s="148"/>
      <c r="F29642" s="148"/>
      <c r="G29642" s="149"/>
      <c r="H29642" s="148"/>
      <c r="I29642"/>
    </row>
    <row r="29643" spans="1:9" x14ac:dyDescent="0.25">
      <c r="A29643"/>
      <c r="B29643"/>
      <c r="C29643"/>
      <c r="D29643"/>
      <c r="E29643" s="148"/>
      <c r="F29643" s="148"/>
      <c r="G29643" s="149"/>
      <c r="H29643" s="148"/>
      <c r="I29643"/>
    </row>
    <row r="29644" spans="1:9" x14ac:dyDescent="0.25">
      <c r="A29644"/>
      <c r="B29644"/>
      <c r="C29644"/>
      <c r="D29644"/>
      <c r="E29644" s="148"/>
      <c r="F29644" s="148"/>
      <c r="G29644" s="149"/>
      <c r="H29644" s="148"/>
      <c r="I29644"/>
    </row>
    <row r="29645" spans="1:9" x14ac:dyDescent="0.25">
      <c r="A29645"/>
      <c r="B29645"/>
      <c r="C29645"/>
      <c r="D29645"/>
      <c r="E29645" s="148"/>
      <c r="F29645" s="148"/>
      <c r="G29645" s="149"/>
      <c r="H29645" s="148"/>
      <c r="I29645"/>
    </row>
    <row r="29646" spans="1:9" x14ac:dyDescent="0.25">
      <c r="A29646"/>
      <c r="B29646"/>
      <c r="C29646"/>
      <c r="D29646"/>
      <c r="E29646" s="148"/>
      <c r="F29646" s="148"/>
      <c r="G29646" s="149"/>
      <c r="H29646" s="148"/>
      <c r="I29646"/>
    </row>
    <row r="29647" spans="1:9" x14ac:dyDescent="0.25">
      <c r="A29647"/>
      <c r="B29647"/>
      <c r="C29647"/>
      <c r="D29647"/>
      <c r="E29647" s="148"/>
      <c r="F29647" s="148"/>
      <c r="G29647" s="149"/>
      <c r="H29647" s="148"/>
      <c r="I29647"/>
    </row>
    <row r="29648" spans="1:9" x14ac:dyDescent="0.25">
      <c r="A29648"/>
      <c r="B29648"/>
      <c r="C29648"/>
      <c r="D29648"/>
      <c r="E29648" s="148"/>
      <c r="F29648" s="148"/>
      <c r="G29648" s="149"/>
      <c r="H29648" s="148"/>
      <c r="I29648"/>
    </row>
    <row r="29649" spans="1:9" x14ac:dyDescent="0.25">
      <c r="A29649"/>
      <c r="B29649"/>
      <c r="C29649"/>
      <c r="D29649"/>
      <c r="E29649" s="148"/>
      <c r="F29649" s="148"/>
      <c r="G29649" s="149"/>
      <c r="H29649" s="148"/>
      <c r="I29649"/>
    </row>
    <row r="29650" spans="1:9" x14ac:dyDescent="0.25">
      <c r="A29650"/>
      <c r="B29650"/>
      <c r="C29650"/>
      <c r="D29650"/>
      <c r="E29650" s="148"/>
      <c r="F29650" s="148"/>
      <c r="G29650" s="149"/>
      <c r="H29650" s="148"/>
      <c r="I29650"/>
    </row>
    <row r="29651" spans="1:9" x14ac:dyDescent="0.25">
      <c r="A29651"/>
      <c r="B29651"/>
      <c r="C29651"/>
      <c r="D29651"/>
      <c r="E29651" s="148"/>
      <c r="F29651" s="148"/>
      <c r="G29651" s="149"/>
      <c r="H29651" s="148"/>
      <c r="I29651"/>
    </row>
    <row r="29652" spans="1:9" x14ac:dyDescent="0.25">
      <c r="A29652"/>
      <c r="B29652"/>
      <c r="C29652"/>
      <c r="D29652"/>
      <c r="E29652" s="148"/>
      <c r="F29652" s="148"/>
      <c r="G29652" s="149"/>
      <c r="H29652" s="148"/>
      <c r="I29652"/>
    </row>
    <row r="29653" spans="1:9" x14ac:dyDescent="0.25">
      <c r="A29653"/>
      <c r="B29653"/>
      <c r="C29653"/>
      <c r="D29653"/>
      <c r="E29653" s="148"/>
      <c r="F29653" s="148"/>
      <c r="G29653" s="149"/>
      <c r="H29653" s="148"/>
      <c r="I29653"/>
    </row>
    <row r="29654" spans="1:9" x14ac:dyDescent="0.25">
      <c r="A29654"/>
      <c r="B29654"/>
      <c r="C29654"/>
      <c r="D29654"/>
      <c r="E29654" s="148"/>
      <c r="F29654" s="148"/>
      <c r="G29654" s="149"/>
      <c r="H29654" s="148"/>
      <c r="I29654"/>
    </row>
    <row r="29655" spans="1:9" x14ac:dyDescent="0.25">
      <c r="A29655"/>
      <c r="B29655"/>
      <c r="C29655"/>
      <c r="D29655"/>
      <c r="E29655" s="148"/>
      <c r="F29655" s="148"/>
      <c r="G29655" s="149"/>
      <c r="H29655" s="148"/>
      <c r="I29655"/>
    </row>
    <row r="29656" spans="1:9" x14ac:dyDescent="0.25">
      <c r="A29656"/>
      <c r="B29656"/>
      <c r="C29656"/>
      <c r="D29656"/>
      <c r="E29656" s="148"/>
      <c r="F29656" s="148"/>
      <c r="G29656" s="149"/>
      <c r="H29656" s="148"/>
      <c r="I29656"/>
    </row>
    <row r="29657" spans="1:9" x14ac:dyDescent="0.25">
      <c r="A29657"/>
      <c r="B29657"/>
      <c r="C29657"/>
      <c r="D29657"/>
      <c r="E29657" s="148"/>
      <c r="F29657" s="148"/>
      <c r="G29657" s="149"/>
      <c r="H29657" s="148"/>
      <c r="I29657"/>
    </row>
    <row r="29658" spans="1:9" x14ac:dyDescent="0.25">
      <c r="A29658"/>
      <c r="B29658"/>
      <c r="C29658"/>
      <c r="D29658"/>
      <c r="E29658" s="148"/>
      <c r="F29658" s="148"/>
      <c r="G29658" s="149"/>
      <c r="H29658" s="148"/>
      <c r="I29658"/>
    </row>
    <row r="29659" spans="1:9" x14ac:dyDescent="0.25">
      <c r="A29659"/>
      <c r="B29659"/>
      <c r="C29659"/>
      <c r="D29659"/>
      <c r="E29659" s="148"/>
      <c r="F29659" s="148"/>
      <c r="G29659" s="149"/>
      <c r="H29659" s="148"/>
      <c r="I29659"/>
    </row>
    <row r="29660" spans="1:9" x14ac:dyDescent="0.25">
      <c r="A29660"/>
      <c r="B29660"/>
      <c r="C29660"/>
      <c r="D29660"/>
      <c r="E29660" s="148"/>
      <c r="F29660" s="148"/>
      <c r="G29660" s="149"/>
      <c r="H29660" s="148"/>
      <c r="I29660"/>
    </row>
    <row r="29661" spans="1:9" x14ac:dyDescent="0.25">
      <c r="A29661"/>
      <c r="B29661"/>
      <c r="C29661"/>
      <c r="D29661"/>
      <c r="E29661" s="148"/>
      <c r="F29661" s="148"/>
      <c r="G29661" s="149"/>
      <c r="H29661" s="148"/>
      <c r="I29661"/>
    </row>
    <row r="29662" spans="1:9" x14ac:dyDescent="0.25">
      <c r="A29662"/>
      <c r="B29662"/>
      <c r="C29662"/>
      <c r="D29662"/>
      <c r="E29662" s="148"/>
      <c r="F29662" s="148"/>
      <c r="G29662" s="149"/>
      <c r="H29662" s="148"/>
      <c r="I29662"/>
    </row>
    <row r="29663" spans="1:9" x14ac:dyDescent="0.25">
      <c r="A29663"/>
      <c r="B29663"/>
      <c r="C29663"/>
      <c r="D29663"/>
      <c r="E29663" s="148"/>
      <c r="F29663" s="148"/>
      <c r="G29663" s="149"/>
      <c r="H29663" s="148"/>
      <c r="I29663"/>
    </row>
    <row r="29664" spans="1:9" x14ac:dyDescent="0.25">
      <c r="A29664"/>
      <c r="B29664"/>
      <c r="C29664"/>
      <c r="D29664"/>
      <c r="E29664" s="148"/>
      <c r="F29664" s="148"/>
      <c r="G29664" s="149"/>
      <c r="H29664" s="148"/>
      <c r="I29664"/>
    </row>
    <row r="29665" spans="1:9" x14ac:dyDescent="0.25">
      <c r="A29665"/>
      <c r="B29665"/>
      <c r="C29665"/>
      <c r="D29665"/>
      <c r="E29665" s="148"/>
      <c r="F29665" s="148"/>
      <c r="G29665" s="149"/>
      <c r="H29665" s="148"/>
      <c r="I29665"/>
    </row>
    <row r="29666" spans="1:9" x14ac:dyDescent="0.25">
      <c r="A29666"/>
      <c r="B29666"/>
      <c r="C29666"/>
      <c r="D29666"/>
      <c r="E29666" s="148"/>
      <c r="F29666" s="148"/>
      <c r="G29666" s="149"/>
      <c r="H29666" s="148"/>
      <c r="I29666"/>
    </row>
    <row r="29667" spans="1:9" x14ac:dyDescent="0.25">
      <c r="A29667"/>
      <c r="B29667"/>
      <c r="C29667"/>
      <c r="D29667"/>
      <c r="E29667" s="148"/>
      <c r="F29667" s="148"/>
      <c r="G29667" s="149"/>
      <c r="H29667" s="148"/>
      <c r="I29667"/>
    </row>
    <row r="29668" spans="1:9" x14ac:dyDescent="0.25">
      <c r="A29668"/>
      <c r="B29668"/>
      <c r="C29668"/>
      <c r="D29668"/>
      <c r="E29668" s="148"/>
      <c r="F29668" s="148"/>
      <c r="G29668" s="149"/>
      <c r="H29668" s="148"/>
      <c r="I29668"/>
    </row>
    <row r="29669" spans="1:9" x14ac:dyDescent="0.25">
      <c r="A29669"/>
      <c r="B29669"/>
      <c r="C29669"/>
      <c r="D29669"/>
      <c r="E29669" s="148"/>
      <c r="F29669" s="148"/>
      <c r="G29669" s="149"/>
      <c r="H29669" s="148"/>
      <c r="I29669"/>
    </row>
    <row r="29670" spans="1:9" x14ac:dyDescent="0.25">
      <c r="A29670"/>
      <c r="B29670"/>
      <c r="C29670"/>
      <c r="D29670"/>
      <c r="E29670" s="148"/>
      <c r="F29670" s="148"/>
      <c r="G29670" s="149"/>
      <c r="H29670" s="148"/>
      <c r="I29670"/>
    </row>
    <row r="29671" spans="1:9" x14ac:dyDescent="0.25">
      <c r="A29671"/>
      <c r="B29671"/>
      <c r="C29671"/>
      <c r="D29671"/>
      <c r="E29671" s="148"/>
      <c r="F29671" s="148"/>
      <c r="G29671" s="149"/>
      <c r="H29671" s="148"/>
      <c r="I29671"/>
    </row>
    <row r="29672" spans="1:9" x14ac:dyDescent="0.25">
      <c r="A29672"/>
      <c r="B29672"/>
      <c r="C29672"/>
      <c r="D29672"/>
      <c r="E29672" s="148"/>
      <c r="F29672" s="148"/>
      <c r="G29672" s="149"/>
      <c r="H29672" s="148"/>
      <c r="I29672"/>
    </row>
    <row r="29673" spans="1:9" x14ac:dyDescent="0.25">
      <c r="A29673"/>
      <c r="B29673"/>
      <c r="C29673"/>
      <c r="D29673"/>
      <c r="E29673" s="148"/>
      <c r="F29673" s="148"/>
      <c r="G29673" s="149"/>
      <c r="H29673" s="148"/>
      <c r="I29673"/>
    </row>
    <row r="29674" spans="1:9" x14ac:dyDescent="0.25">
      <c r="A29674"/>
      <c r="B29674"/>
      <c r="C29674"/>
      <c r="D29674"/>
      <c r="E29674" s="148"/>
      <c r="F29674" s="148"/>
      <c r="G29674" s="149"/>
      <c r="H29674" s="148"/>
      <c r="I29674"/>
    </row>
    <row r="29675" spans="1:9" x14ac:dyDescent="0.25">
      <c r="A29675"/>
      <c r="B29675"/>
      <c r="C29675"/>
      <c r="D29675"/>
      <c r="E29675" s="148"/>
      <c r="F29675" s="148"/>
      <c r="G29675" s="149"/>
      <c r="H29675" s="148"/>
      <c r="I29675"/>
    </row>
    <row r="29676" spans="1:9" x14ac:dyDescent="0.25">
      <c r="A29676"/>
      <c r="B29676"/>
      <c r="C29676"/>
      <c r="D29676"/>
      <c r="E29676" s="148"/>
      <c r="F29676" s="148"/>
      <c r="G29676" s="149"/>
      <c r="H29676" s="148"/>
      <c r="I29676"/>
    </row>
    <row r="29677" spans="1:9" x14ac:dyDescent="0.25">
      <c r="A29677"/>
      <c r="B29677"/>
      <c r="C29677"/>
      <c r="D29677"/>
      <c r="E29677" s="148"/>
      <c r="F29677" s="148"/>
      <c r="G29677" s="149"/>
      <c r="H29677" s="148"/>
      <c r="I29677"/>
    </row>
    <row r="29678" spans="1:9" x14ac:dyDescent="0.25">
      <c r="A29678"/>
      <c r="B29678"/>
      <c r="C29678"/>
      <c r="D29678"/>
      <c r="E29678" s="148"/>
      <c r="F29678" s="148"/>
      <c r="G29678" s="149"/>
      <c r="H29678" s="148"/>
      <c r="I29678"/>
    </row>
    <row r="29679" spans="1:9" x14ac:dyDescent="0.25">
      <c r="A29679"/>
      <c r="B29679"/>
      <c r="C29679"/>
      <c r="D29679"/>
      <c r="E29679" s="148"/>
      <c r="F29679" s="148"/>
      <c r="G29679" s="149"/>
      <c r="H29679" s="148"/>
      <c r="I29679"/>
    </row>
    <row r="29680" spans="1:9" x14ac:dyDescent="0.25">
      <c r="A29680"/>
      <c r="B29680"/>
      <c r="C29680"/>
      <c r="D29680"/>
      <c r="E29680" s="148"/>
      <c r="F29680" s="148"/>
      <c r="G29680" s="149"/>
      <c r="H29680" s="148"/>
      <c r="I29680"/>
    </row>
    <row r="29681" spans="1:9" x14ac:dyDescent="0.25">
      <c r="A29681"/>
      <c r="B29681"/>
      <c r="C29681"/>
      <c r="D29681"/>
      <c r="E29681" s="148"/>
      <c r="F29681" s="148"/>
      <c r="G29681" s="149"/>
      <c r="H29681" s="148"/>
      <c r="I29681"/>
    </row>
    <row r="29682" spans="1:9" x14ac:dyDescent="0.25">
      <c r="A29682"/>
      <c r="B29682"/>
      <c r="C29682"/>
      <c r="D29682"/>
      <c r="E29682" s="148"/>
      <c r="F29682" s="148"/>
      <c r="G29682" s="149"/>
      <c r="H29682" s="148"/>
      <c r="I29682"/>
    </row>
    <row r="29683" spans="1:9" x14ac:dyDescent="0.25">
      <c r="A29683"/>
      <c r="B29683"/>
      <c r="C29683"/>
      <c r="D29683"/>
      <c r="E29683" s="148"/>
      <c r="F29683" s="148"/>
      <c r="G29683" s="149"/>
      <c r="H29683" s="148"/>
      <c r="I29683"/>
    </row>
    <row r="29684" spans="1:9" x14ac:dyDescent="0.25">
      <c r="A29684"/>
      <c r="B29684"/>
      <c r="C29684"/>
      <c r="D29684"/>
      <c r="E29684" s="148"/>
      <c r="F29684" s="148"/>
      <c r="G29684" s="149"/>
      <c r="H29684" s="148"/>
      <c r="I29684"/>
    </row>
    <row r="29685" spans="1:9" x14ac:dyDescent="0.25">
      <c r="A29685"/>
      <c r="B29685"/>
      <c r="C29685"/>
      <c r="D29685"/>
      <c r="E29685" s="148"/>
      <c r="F29685" s="148"/>
      <c r="G29685" s="149"/>
      <c r="H29685" s="148"/>
      <c r="I29685"/>
    </row>
    <row r="29686" spans="1:9" x14ac:dyDescent="0.25">
      <c r="A29686"/>
      <c r="B29686"/>
      <c r="C29686"/>
      <c r="D29686"/>
      <c r="E29686" s="148"/>
      <c r="F29686" s="148"/>
      <c r="G29686" s="149"/>
      <c r="H29686" s="148"/>
      <c r="I29686"/>
    </row>
    <row r="29687" spans="1:9" x14ac:dyDescent="0.25">
      <c r="A29687"/>
      <c r="B29687"/>
      <c r="C29687"/>
      <c r="D29687"/>
      <c r="E29687" s="148"/>
      <c r="F29687" s="148"/>
      <c r="G29687" s="149"/>
      <c r="H29687" s="148"/>
      <c r="I29687"/>
    </row>
    <row r="29688" spans="1:9" x14ac:dyDescent="0.25">
      <c r="A29688"/>
      <c r="B29688"/>
      <c r="C29688"/>
      <c r="D29688"/>
      <c r="E29688" s="148"/>
      <c r="F29688" s="148"/>
      <c r="G29688" s="149"/>
      <c r="H29688" s="148"/>
      <c r="I29688"/>
    </row>
    <row r="29689" spans="1:9" x14ac:dyDescent="0.25">
      <c r="A29689"/>
      <c r="B29689"/>
      <c r="C29689"/>
      <c r="D29689"/>
      <c r="E29689" s="148"/>
      <c r="F29689" s="148"/>
      <c r="G29689" s="149"/>
      <c r="H29689" s="148"/>
      <c r="I29689"/>
    </row>
    <row r="29690" spans="1:9" x14ac:dyDescent="0.25">
      <c r="A29690"/>
      <c r="B29690"/>
      <c r="C29690"/>
      <c r="D29690"/>
      <c r="E29690" s="148"/>
      <c r="F29690" s="148"/>
      <c r="G29690" s="149"/>
      <c r="H29690" s="148"/>
      <c r="I29690"/>
    </row>
    <row r="29691" spans="1:9" x14ac:dyDescent="0.25">
      <c r="A29691"/>
      <c r="B29691"/>
      <c r="C29691"/>
      <c r="D29691"/>
      <c r="E29691" s="148"/>
      <c r="F29691" s="148"/>
      <c r="G29691" s="149"/>
      <c r="H29691" s="148"/>
      <c r="I29691"/>
    </row>
    <row r="29692" spans="1:9" x14ac:dyDescent="0.25">
      <c r="A29692"/>
      <c r="B29692"/>
      <c r="C29692"/>
      <c r="D29692"/>
      <c r="E29692" s="148"/>
      <c r="F29692" s="148"/>
      <c r="G29692" s="149"/>
      <c r="H29692" s="148"/>
      <c r="I29692"/>
    </row>
    <row r="29693" spans="1:9" x14ac:dyDescent="0.25">
      <c r="A29693"/>
      <c r="B29693"/>
      <c r="C29693"/>
      <c r="D29693"/>
      <c r="E29693" s="148"/>
      <c r="F29693" s="148"/>
      <c r="G29693" s="149"/>
      <c r="H29693" s="148"/>
      <c r="I29693"/>
    </row>
    <row r="29694" spans="1:9" x14ac:dyDescent="0.25">
      <c r="A29694"/>
      <c r="B29694"/>
      <c r="C29694"/>
      <c r="D29694"/>
      <c r="E29694" s="148"/>
      <c r="F29694" s="148"/>
      <c r="G29694" s="149"/>
      <c r="H29694" s="148"/>
      <c r="I29694"/>
    </row>
    <row r="29695" spans="1:9" x14ac:dyDescent="0.25">
      <c r="A29695"/>
      <c r="B29695"/>
      <c r="C29695"/>
      <c r="D29695"/>
      <c r="E29695" s="148"/>
      <c r="F29695" s="148"/>
      <c r="G29695" s="149"/>
      <c r="H29695" s="148"/>
      <c r="I29695"/>
    </row>
    <row r="29696" spans="1:9" x14ac:dyDescent="0.25">
      <c r="A29696"/>
      <c r="B29696"/>
      <c r="C29696"/>
      <c r="D29696"/>
      <c r="E29696" s="148"/>
      <c r="F29696" s="148"/>
      <c r="G29696" s="149"/>
      <c r="H29696" s="148"/>
      <c r="I29696"/>
    </row>
    <row r="29697" spans="1:9" x14ac:dyDescent="0.25">
      <c r="A29697"/>
      <c r="B29697"/>
      <c r="C29697"/>
      <c r="D29697"/>
      <c r="E29697" s="148"/>
      <c r="F29697" s="148"/>
      <c r="G29697" s="149"/>
      <c r="H29697" s="148"/>
      <c r="I29697"/>
    </row>
    <row r="29698" spans="1:9" x14ac:dyDescent="0.25">
      <c r="A29698"/>
      <c r="B29698"/>
      <c r="C29698"/>
      <c r="D29698"/>
      <c r="E29698" s="148"/>
      <c r="F29698" s="148"/>
      <c r="G29698" s="149"/>
      <c r="H29698" s="148"/>
      <c r="I29698"/>
    </row>
    <row r="29699" spans="1:9" x14ac:dyDescent="0.25">
      <c r="A29699"/>
      <c r="B29699"/>
      <c r="C29699"/>
      <c r="D29699"/>
      <c r="E29699" s="148"/>
      <c r="F29699" s="148"/>
      <c r="G29699" s="149"/>
      <c r="H29699" s="148"/>
      <c r="I29699"/>
    </row>
    <row r="29700" spans="1:9" x14ac:dyDescent="0.25">
      <c r="A29700"/>
      <c r="B29700"/>
      <c r="C29700"/>
      <c r="D29700"/>
      <c r="E29700" s="148"/>
      <c r="F29700" s="148"/>
      <c r="G29700" s="149"/>
      <c r="H29700" s="148"/>
      <c r="I29700"/>
    </row>
    <row r="29701" spans="1:9" x14ac:dyDescent="0.25">
      <c r="A29701"/>
      <c r="B29701"/>
      <c r="C29701"/>
      <c r="D29701"/>
      <c r="E29701" s="148"/>
      <c r="F29701" s="148"/>
      <c r="G29701" s="149"/>
      <c r="H29701" s="148"/>
      <c r="I29701"/>
    </row>
    <row r="29702" spans="1:9" x14ac:dyDescent="0.25">
      <c r="A29702"/>
      <c r="B29702"/>
      <c r="C29702"/>
      <c r="D29702"/>
      <c r="E29702" s="148"/>
      <c r="F29702" s="148"/>
      <c r="G29702" s="149"/>
      <c r="H29702" s="148"/>
      <c r="I29702"/>
    </row>
    <row r="29703" spans="1:9" x14ac:dyDescent="0.25">
      <c r="A29703"/>
      <c r="B29703"/>
      <c r="C29703"/>
      <c r="D29703"/>
      <c r="E29703" s="148"/>
      <c r="F29703" s="148"/>
      <c r="G29703" s="149"/>
      <c r="H29703" s="148"/>
      <c r="I29703"/>
    </row>
    <row r="29704" spans="1:9" x14ac:dyDescent="0.25">
      <c r="A29704"/>
      <c r="B29704"/>
      <c r="C29704"/>
      <c r="D29704"/>
      <c r="E29704" s="148"/>
      <c r="F29704" s="148"/>
      <c r="G29704" s="149"/>
      <c r="H29704" s="148"/>
      <c r="I29704"/>
    </row>
    <row r="29705" spans="1:9" x14ac:dyDescent="0.25">
      <c r="A29705"/>
      <c r="B29705"/>
      <c r="C29705"/>
      <c r="D29705"/>
      <c r="E29705" s="148"/>
      <c r="F29705" s="148"/>
      <c r="G29705" s="149"/>
      <c r="H29705" s="148"/>
      <c r="I29705"/>
    </row>
    <row r="29706" spans="1:9" x14ac:dyDescent="0.25">
      <c r="A29706"/>
      <c r="B29706"/>
      <c r="C29706"/>
      <c r="D29706"/>
      <c r="E29706" s="148"/>
      <c r="F29706" s="148"/>
      <c r="G29706" s="149"/>
      <c r="H29706" s="148"/>
      <c r="I29706"/>
    </row>
    <row r="29707" spans="1:9" x14ac:dyDescent="0.25">
      <c r="A29707"/>
      <c r="B29707"/>
      <c r="C29707"/>
      <c r="D29707"/>
      <c r="E29707" s="148"/>
      <c r="F29707" s="148"/>
      <c r="G29707" s="149"/>
      <c r="H29707" s="148"/>
      <c r="I29707"/>
    </row>
    <row r="29708" spans="1:9" x14ac:dyDescent="0.25">
      <c r="A29708"/>
      <c r="B29708"/>
      <c r="C29708"/>
      <c r="D29708"/>
      <c r="E29708" s="148"/>
      <c r="F29708" s="148"/>
      <c r="G29708" s="149"/>
      <c r="H29708" s="148"/>
      <c r="I29708"/>
    </row>
    <row r="29709" spans="1:9" x14ac:dyDescent="0.25">
      <c r="A29709"/>
      <c r="B29709"/>
      <c r="C29709"/>
      <c r="D29709"/>
      <c r="E29709" s="148"/>
      <c r="F29709" s="148"/>
      <c r="G29709" s="149"/>
      <c r="H29709" s="148"/>
      <c r="I29709"/>
    </row>
    <row r="29710" spans="1:9" x14ac:dyDescent="0.25">
      <c r="A29710"/>
      <c r="B29710"/>
      <c r="C29710"/>
      <c r="D29710"/>
      <c r="E29710" s="148"/>
      <c r="F29710" s="148"/>
      <c r="G29710" s="149"/>
      <c r="H29710" s="148"/>
      <c r="I29710"/>
    </row>
    <row r="29711" spans="1:9" x14ac:dyDescent="0.25">
      <c r="A29711"/>
      <c r="B29711"/>
      <c r="C29711"/>
      <c r="D29711"/>
      <c r="E29711" s="148"/>
      <c r="F29711" s="148"/>
      <c r="G29711" s="149"/>
      <c r="H29711" s="148"/>
      <c r="I29711"/>
    </row>
    <row r="29712" spans="1:9" x14ac:dyDescent="0.25">
      <c r="A29712"/>
      <c r="B29712"/>
      <c r="C29712"/>
      <c r="D29712"/>
      <c r="E29712" s="148"/>
      <c r="F29712" s="148"/>
      <c r="G29712" s="149"/>
      <c r="H29712" s="148"/>
      <c r="I29712"/>
    </row>
    <row r="29713" spans="1:9" x14ac:dyDescent="0.25">
      <c r="A29713"/>
      <c r="B29713"/>
      <c r="C29713"/>
      <c r="D29713"/>
      <c r="E29713" s="148"/>
      <c r="F29713" s="148"/>
      <c r="G29713" s="149"/>
      <c r="H29713" s="148"/>
      <c r="I29713"/>
    </row>
    <row r="29714" spans="1:9" x14ac:dyDescent="0.25">
      <c r="A29714"/>
      <c r="B29714"/>
      <c r="C29714"/>
      <c r="D29714"/>
      <c r="E29714" s="148"/>
      <c r="F29714" s="148"/>
      <c r="G29714" s="149"/>
      <c r="H29714" s="148"/>
      <c r="I29714"/>
    </row>
    <row r="29715" spans="1:9" x14ac:dyDescent="0.25">
      <c r="A29715"/>
      <c r="B29715"/>
      <c r="C29715"/>
      <c r="D29715"/>
      <c r="E29715" s="148"/>
      <c r="F29715" s="148"/>
      <c r="G29715" s="149"/>
      <c r="H29715" s="148"/>
      <c r="I29715"/>
    </row>
    <row r="29716" spans="1:9" x14ac:dyDescent="0.25">
      <c r="A29716"/>
      <c r="B29716"/>
      <c r="C29716"/>
      <c r="D29716"/>
      <c r="E29716" s="148"/>
      <c r="F29716" s="148"/>
      <c r="G29716" s="149"/>
      <c r="H29716" s="148"/>
      <c r="I29716"/>
    </row>
    <row r="29717" spans="1:9" x14ac:dyDescent="0.25">
      <c r="A29717"/>
      <c r="B29717"/>
      <c r="C29717"/>
      <c r="D29717"/>
      <c r="E29717" s="148"/>
      <c r="F29717" s="148"/>
      <c r="G29717" s="149"/>
      <c r="H29717" s="148"/>
      <c r="I29717"/>
    </row>
    <row r="29718" spans="1:9" x14ac:dyDescent="0.25">
      <c r="A29718"/>
      <c r="B29718"/>
      <c r="C29718"/>
      <c r="D29718"/>
      <c r="E29718" s="148"/>
      <c r="F29718" s="148"/>
      <c r="G29718" s="149"/>
      <c r="H29718" s="148"/>
      <c r="I29718"/>
    </row>
    <row r="29719" spans="1:9" x14ac:dyDescent="0.25">
      <c r="A29719"/>
      <c r="B29719"/>
      <c r="C29719"/>
      <c r="D29719"/>
      <c r="E29719" s="148"/>
      <c r="F29719" s="148"/>
      <c r="G29719" s="149"/>
      <c r="H29719" s="148"/>
      <c r="I29719"/>
    </row>
    <row r="29720" spans="1:9" x14ac:dyDescent="0.25">
      <c r="A29720"/>
      <c r="B29720"/>
      <c r="C29720"/>
      <c r="D29720"/>
      <c r="E29720" s="148"/>
      <c r="F29720" s="148"/>
      <c r="G29720" s="149"/>
      <c r="H29720" s="148"/>
      <c r="I29720"/>
    </row>
    <row r="29721" spans="1:9" x14ac:dyDescent="0.25">
      <c r="A29721"/>
      <c r="B29721"/>
      <c r="C29721"/>
      <c r="D29721"/>
      <c r="E29721" s="148"/>
      <c r="F29721" s="148"/>
      <c r="G29721" s="149"/>
      <c r="H29721" s="148"/>
      <c r="I29721"/>
    </row>
    <row r="29722" spans="1:9" x14ac:dyDescent="0.25">
      <c r="A29722"/>
      <c r="B29722"/>
      <c r="C29722"/>
      <c r="D29722"/>
      <c r="E29722" s="148"/>
      <c r="F29722" s="148"/>
      <c r="G29722" s="149"/>
      <c r="H29722" s="148"/>
      <c r="I29722"/>
    </row>
    <row r="29723" spans="1:9" x14ac:dyDescent="0.25">
      <c r="A29723"/>
      <c r="B29723"/>
      <c r="C29723"/>
      <c r="D29723"/>
      <c r="E29723" s="148"/>
      <c r="F29723" s="148"/>
      <c r="G29723" s="149"/>
      <c r="H29723" s="148"/>
      <c r="I29723"/>
    </row>
    <row r="29724" spans="1:9" x14ac:dyDescent="0.25">
      <c r="A29724"/>
      <c r="B29724"/>
      <c r="C29724"/>
      <c r="D29724"/>
      <c r="E29724" s="148"/>
      <c r="F29724" s="148"/>
      <c r="G29724" s="149"/>
      <c r="H29724" s="148"/>
      <c r="I29724"/>
    </row>
    <row r="29725" spans="1:9" x14ac:dyDescent="0.25">
      <c r="A29725"/>
      <c r="B29725"/>
      <c r="C29725"/>
      <c r="D29725"/>
      <c r="E29725" s="148"/>
      <c r="F29725" s="148"/>
      <c r="G29725" s="149"/>
      <c r="H29725" s="148"/>
      <c r="I29725"/>
    </row>
    <row r="29726" spans="1:9" x14ac:dyDescent="0.25">
      <c r="A29726"/>
      <c r="B29726"/>
      <c r="C29726"/>
      <c r="D29726"/>
      <c r="E29726" s="148"/>
      <c r="F29726" s="148"/>
      <c r="G29726" s="149"/>
      <c r="H29726" s="148"/>
      <c r="I29726"/>
    </row>
    <row r="29727" spans="1:9" x14ac:dyDescent="0.25">
      <c r="A29727"/>
      <c r="B29727"/>
      <c r="C29727"/>
      <c r="D29727"/>
      <c r="E29727" s="148"/>
      <c r="F29727" s="148"/>
      <c r="G29727" s="149"/>
      <c r="H29727" s="148"/>
      <c r="I29727"/>
    </row>
    <row r="29728" spans="1:9" x14ac:dyDescent="0.25">
      <c r="A29728"/>
      <c r="B29728"/>
      <c r="C29728"/>
      <c r="D29728"/>
      <c r="E29728" s="148"/>
      <c r="F29728" s="148"/>
      <c r="G29728" s="149"/>
      <c r="H29728" s="148"/>
      <c r="I29728"/>
    </row>
    <row r="29729" spans="1:9" x14ac:dyDescent="0.25">
      <c r="A29729"/>
      <c r="B29729"/>
      <c r="C29729"/>
      <c r="D29729"/>
      <c r="E29729" s="148"/>
      <c r="F29729" s="148"/>
      <c r="G29729" s="149"/>
      <c r="H29729" s="148"/>
      <c r="I29729"/>
    </row>
    <row r="29730" spans="1:9" x14ac:dyDescent="0.25">
      <c r="A29730"/>
      <c r="B29730"/>
      <c r="C29730"/>
      <c r="D29730"/>
      <c r="E29730" s="148"/>
      <c r="F29730" s="148"/>
      <c r="G29730" s="149"/>
      <c r="H29730" s="148"/>
      <c r="I29730"/>
    </row>
    <row r="29731" spans="1:9" x14ac:dyDescent="0.25">
      <c r="A29731"/>
      <c r="B29731"/>
      <c r="C29731"/>
      <c r="D29731"/>
      <c r="E29731" s="148"/>
      <c r="F29731" s="148"/>
      <c r="G29731" s="149"/>
      <c r="H29731" s="148"/>
      <c r="I29731"/>
    </row>
    <row r="29732" spans="1:9" x14ac:dyDescent="0.25">
      <c r="A29732"/>
      <c r="B29732"/>
      <c r="C29732"/>
      <c r="D29732"/>
      <c r="E29732" s="148"/>
      <c r="F29732" s="148"/>
      <c r="G29732" s="149"/>
      <c r="H29732" s="148"/>
      <c r="I29732"/>
    </row>
    <row r="29733" spans="1:9" x14ac:dyDescent="0.25">
      <c r="A29733"/>
      <c r="B29733"/>
      <c r="C29733"/>
      <c r="D29733"/>
      <c r="E29733" s="148"/>
      <c r="F29733" s="148"/>
      <c r="G29733" s="149"/>
      <c r="H29733" s="148"/>
      <c r="I29733"/>
    </row>
    <row r="29734" spans="1:9" x14ac:dyDescent="0.25">
      <c r="A29734"/>
      <c r="B29734"/>
      <c r="C29734"/>
      <c r="D29734"/>
      <c r="E29734" s="148"/>
      <c r="F29734" s="148"/>
      <c r="G29734" s="149"/>
      <c r="H29734" s="148"/>
      <c r="I29734"/>
    </row>
    <row r="29735" spans="1:9" x14ac:dyDescent="0.25">
      <c r="A29735"/>
      <c r="B29735"/>
      <c r="C29735"/>
      <c r="D29735"/>
      <c r="E29735" s="148"/>
      <c r="F29735" s="148"/>
      <c r="G29735" s="149"/>
      <c r="H29735" s="148"/>
      <c r="I29735"/>
    </row>
    <row r="29736" spans="1:9" x14ac:dyDescent="0.25">
      <c r="A29736"/>
      <c r="B29736"/>
      <c r="C29736"/>
      <c r="D29736"/>
      <c r="E29736" s="148"/>
      <c r="F29736" s="148"/>
      <c r="G29736" s="149"/>
      <c r="H29736" s="148"/>
      <c r="I29736"/>
    </row>
    <row r="29737" spans="1:9" x14ac:dyDescent="0.25">
      <c r="A29737"/>
      <c r="B29737"/>
      <c r="C29737"/>
      <c r="D29737"/>
      <c r="E29737" s="148"/>
      <c r="F29737" s="148"/>
      <c r="G29737" s="149"/>
      <c r="H29737" s="148"/>
      <c r="I29737"/>
    </row>
    <row r="29738" spans="1:9" x14ac:dyDescent="0.25">
      <c r="A29738"/>
      <c r="B29738"/>
      <c r="C29738"/>
      <c r="D29738"/>
      <c r="E29738" s="148"/>
      <c r="F29738" s="148"/>
      <c r="G29738" s="149"/>
      <c r="H29738" s="148"/>
      <c r="I29738"/>
    </row>
    <row r="29739" spans="1:9" x14ac:dyDescent="0.25">
      <c r="A29739"/>
      <c r="B29739"/>
      <c r="C29739"/>
      <c r="D29739"/>
      <c r="E29739" s="148"/>
      <c r="F29739" s="148"/>
      <c r="G29739" s="149"/>
      <c r="H29739" s="148"/>
      <c r="I29739"/>
    </row>
    <row r="29740" spans="1:9" x14ac:dyDescent="0.25">
      <c r="A29740"/>
      <c r="B29740"/>
      <c r="C29740"/>
      <c r="D29740"/>
      <c r="E29740" s="148"/>
      <c r="F29740" s="148"/>
      <c r="G29740" s="149"/>
      <c r="H29740" s="148"/>
      <c r="I29740"/>
    </row>
    <row r="29741" spans="1:9" x14ac:dyDescent="0.25">
      <c r="A29741"/>
      <c r="B29741"/>
      <c r="C29741"/>
      <c r="D29741"/>
      <c r="E29741" s="148"/>
      <c r="F29741" s="148"/>
      <c r="G29741" s="149"/>
      <c r="H29741" s="148"/>
      <c r="I29741"/>
    </row>
    <row r="29742" spans="1:9" x14ac:dyDescent="0.25">
      <c r="A29742"/>
      <c r="B29742"/>
      <c r="C29742"/>
      <c r="D29742"/>
      <c r="E29742" s="148"/>
      <c r="F29742" s="148"/>
      <c r="G29742" s="149"/>
      <c r="H29742" s="148"/>
      <c r="I29742"/>
    </row>
    <row r="29743" spans="1:9" x14ac:dyDescent="0.25">
      <c r="A29743"/>
      <c r="B29743"/>
      <c r="C29743"/>
      <c r="D29743"/>
      <c r="E29743" s="148"/>
      <c r="F29743" s="148"/>
      <c r="G29743" s="149"/>
      <c r="H29743" s="148"/>
      <c r="I29743"/>
    </row>
    <row r="29744" spans="1:9" x14ac:dyDescent="0.25">
      <c r="A29744"/>
      <c r="B29744"/>
      <c r="C29744"/>
      <c r="D29744"/>
      <c r="E29744" s="148"/>
      <c r="F29744" s="148"/>
      <c r="G29744" s="149"/>
      <c r="H29744" s="148"/>
      <c r="I29744"/>
    </row>
    <row r="29745" spans="1:9" x14ac:dyDescent="0.25">
      <c r="A29745"/>
      <c r="B29745"/>
      <c r="C29745"/>
      <c r="D29745"/>
      <c r="E29745" s="148"/>
      <c r="F29745" s="148"/>
      <c r="G29745" s="149"/>
      <c r="H29745" s="148"/>
      <c r="I29745"/>
    </row>
    <row r="29746" spans="1:9" x14ac:dyDescent="0.25">
      <c r="A29746"/>
      <c r="B29746"/>
      <c r="C29746"/>
      <c r="D29746"/>
      <c r="E29746" s="148"/>
      <c r="F29746" s="148"/>
      <c r="G29746" s="149"/>
      <c r="H29746" s="148"/>
      <c r="I29746"/>
    </row>
    <row r="29747" spans="1:9" x14ac:dyDescent="0.25">
      <c r="A29747"/>
      <c r="B29747"/>
      <c r="C29747"/>
      <c r="D29747"/>
      <c r="E29747" s="148"/>
      <c r="F29747" s="148"/>
      <c r="G29747" s="149"/>
      <c r="H29747" s="148"/>
      <c r="I29747"/>
    </row>
    <row r="29748" spans="1:9" x14ac:dyDescent="0.25">
      <c r="A29748"/>
      <c r="B29748"/>
      <c r="C29748"/>
      <c r="D29748"/>
      <c r="E29748" s="148"/>
      <c r="F29748" s="148"/>
      <c r="G29748" s="149"/>
      <c r="H29748" s="148"/>
      <c r="I29748"/>
    </row>
    <row r="29749" spans="1:9" x14ac:dyDescent="0.25">
      <c r="A29749"/>
      <c r="B29749"/>
      <c r="C29749"/>
      <c r="D29749"/>
      <c r="E29749" s="148"/>
      <c r="F29749" s="148"/>
      <c r="G29749" s="149"/>
      <c r="H29749" s="148"/>
      <c r="I29749"/>
    </row>
    <row r="29750" spans="1:9" x14ac:dyDescent="0.25">
      <c r="A29750"/>
      <c r="B29750"/>
      <c r="C29750"/>
      <c r="D29750"/>
      <c r="E29750" s="148"/>
      <c r="F29750" s="148"/>
      <c r="G29750" s="149"/>
      <c r="H29750" s="148"/>
      <c r="I29750"/>
    </row>
    <row r="29751" spans="1:9" x14ac:dyDescent="0.25">
      <c r="A29751"/>
      <c r="B29751"/>
      <c r="C29751"/>
      <c r="D29751"/>
      <c r="E29751" s="148"/>
      <c r="F29751" s="148"/>
      <c r="G29751" s="149"/>
      <c r="H29751" s="148"/>
      <c r="I29751"/>
    </row>
    <row r="29752" spans="1:9" x14ac:dyDescent="0.25">
      <c r="A29752"/>
      <c r="B29752"/>
      <c r="C29752"/>
      <c r="D29752"/>
      <c r="E29752" s="148"/>
      <c r="F29752" s="148"/>
      <c r="G29752" s="149"/>
      <c r="H29752" s="148"/>
      <c r="I29752"/>
    </row>
    <row r="29753" spans="1:9" x14ac:dyDescent="0.25">
      <c r="A29753"/>
      <c r="B29753"/>
      <c r="C29753"/>
      <c r="D29753"/>
      <c r="E29753" s="148"/>
      <c r="F29753" s="148"/>
      <c r="G29753" s="149"/>
      <c r="H29753" s="148"/>
      <c r="I29753"/>
    </row>
    <row r="29754" spans="1:9" x14ac:dyDescent="0.25">
      <c r="A29754"/>
      <c r="B29754"/>
      <c r="C29754"/>
      <c r="D29754"/>
      <c r="E29754" s="148"/>
      <c r="F29754" s="148"/>
      <c r="G29754" s="149"/>
      <c r="H29754" s="148"/>
      <c r="I29754"/>
    </row>
    <row r="29755" spans="1:9" x14ac:dyDescent="0.25">
      <c r="A29755"/>
      <c r="B29755"/>
      <c r="C29755"/>
      <c r="D29755"/>
      <c r="E29755" s="148"/>
      <c r="F29755" s="148"/>
      <c r="G29755" s="149"/>
      <c r="H29755" s="148"/>
      <c r="I29755"/>
    </row>
    <row r="29756" spans="1:9" x14ac:dyDescent="0.25">
      <c r="A29756"/>
      <c r="B29756"/>
      <c r="C29756"/>
      <c r="D29756"/>
      <c r="E29756" s="148"/>
      <c r="F29756" s="148"/>
      <c r="G29756" s="149"/>
      <c r="H29756" s="148"/>
      <c r="I29756"/>
    </row>
    <row r="29757" spans="1:9" x14ac:dyDescent="0.25">
      <c r="A29757"/>
      <c r="B29757"/>
      <c r="C29757"/>
      <c r="D29757"/>
      <c r="E29757" s="148"/>
      <c r="F29757" s="148"/>
      <c r="G29757" s="149"/>
      <c r="H29757" s="148"/>
      <c r="I29757"/>
    </row>
    <row r="29758" spans="1:9" x14ac:dyDescent="0.25">
      <c r="A29758"/>
      <c r="B29758"/>
      <c r="C29758"/>
      <c r="D29758"/>
      <c r="E29758" s="148"/>
      <c r="F29758" s="148"/>
      <c r="G29758" s="149"/>
      <c r="H29758" s="148"/>
      <c r="I29758"/>
    </row>
    <row r="29759" spans="1:9" x14ac:dyDescent="0.25">
      <c r="A29759"/>
      <c r="B29759"/>
      <c r="C29759"/>
      <c r="D29759"/>
      <c r="E29759" s="148"/>
      <c r="F29759" s="148"/>
      <c r="G29759" s="149"/>
      <c r="H29759" s="148"/>
      <c r="I29759"/>
    </row>
    <row r="29760" spans="1:9" x14ac:dyDescent="0.25">
      <c r="A29760"/>
      <c r="B29760"/>
      <c r="C29760"/>
      <c r="D29760"/>
      <c r="E29760" s="148"/>
      <c r="F29760" s="148"/>
      <c r="G29760" s="149"/>
      <c r="H29760" s="148"/>
      <c r="I29760"/>
    </row>
    <row r="29761" spans="1:9" x14ac:dyDescent="0.25">
      <c r="A29761"/>
      <c r="B29761"/>
      <c r="C29761"/>
      <c r="D29761"/>
      <c r="E29761" s="148"/>
      <c r="F29761" s="148"/>
      <c r="G29761" s="149"/>
      <c r="H29761" s="148"/>
      <c r="I29761"/>
    </row>
    <row r="29762" spans="1:9" x14ac:dyDescent="0.25">
      <c r="A29762"/>
      <c r="B29762"/>
      <c r="C29762"/>
      <c r="D29762"/>
      <c r="E29762" s="148"/>
      <c r="F29762" s="148"/>
      <c r="G29762" s="149"/>
      <c r="H29762" s="148"/>
      <c r="I29762"/>
    </row>
    <row r="29763" spans="1:9" x14ac:dyDescent="0.25">
      <c r="A29763"/>
      <c r="B29763"/>
      <c r="C29763"/>
      <c r="D29763"/>
      <c r="E29763" s="148"/>
      <c r="F29763" s="148"/>
      <c r="G29763" s="149"/>
      <c r="H29763" s="148"/>
      <c r="I29763"/>
    </row>
    <row r="29764" spans="1:9" x14ac:dyDescent="0.25">
      <c r="A29764"/>
      <c r="B29764"/>
      <c r="C29764"/>
      <c r="D29764"/>
      <c r="E29764" s="148"/>
      <c r="F29764" s="148"/>
      <c r="G29764" s="149"/>
      <c r="H29764" s="148"/>
      <c r="I29764"/>
    </row>
    <row r="29765" spans="1:9" x14ac:dyDescent="0.25">
      <c r="A29765"/>
      <c r="B29765"/>
      <c r="C29765"/>
      <c r="D29765"/>
      <c r="E29765" s="148"/>
      <c r="F29765" s="148"/>
      <c r="G29765" s="149"/>
      <c r="H29765" s="148"/>
      <c r="I29765"/>
    </row>
    <row r="29766" spans="1:9" x14ac:dyDescent="0.25">
      <c r="A29766"/>
      <c r="B29766"/>
      <c r="C29766"/>
      <c r="D29766"/>
      <c r="E29766" s="148"/>
      <c r="F29766" s="148"/>
      <c r="G29766" s="149"/>
      <c r="H29766" s="148"/>
      <c r="I29766"/>
    </row>
    <row r="29767" spans="1:9" x14ac:dyDescent="0.25">
      <c r="A29767"/>
      <c r="B29767"/>
      <c r="C29767"/>
      <c r="D29767"/>
      <c r="E29767" s="148"/>
      <c r="F29767" s="148"/>
      <c r="G29767" s="149"/>
      <c r="H29767" s="148"/>
      <c r="I29767"/>
    </row>
    <row r="29768" spans="1:9" x14ac:dyDescent="0.25">
      <c r="A29768"/>
      <c r="B29768"/>
      <c r="C29768"/>
      <c r="D29768"/>
      <c r="E29768" s="148"/>
      <c r="F29768" s="148"/>
      <c r="G29768" s="149"/>
      <c r="H29768" s="148"/>
      <c r="I29768"/>
    </row>
    <row r="29769" spans="1:9" x14ac:dyDescent="0.25">
      <c r="A29769"/>
      <c r="B29769"/>
      <c r="C29769"/>
      <c r="D29769"/>
      <c r="E29769" s="148"/>
      <c r="F29769" s="148"/>
      <c r="G29769" s="149"/>
      <c r="H29769" s="148"/>
      <c r="I29769"/>
    </row>
    <row r="29770" spans="1:9" x14ac:dyDescent="0.25">
      <c r="A29770"/>
      <c r="B29770"/>
      <c r="C29770"/>
      <c r="D29770"/>
      <c r="E29770" s="148"/>
      <c r="F29770" s="148"/>
      <c r="G29770" s="149"/>
      <c r="H29770" s="148"/>
      <c r="I29770"/>
    </row>
    <row r="29771" spans="1:9" x14ac:dyDescent="0.25">
      <c r="A29771"/>
      <c r="B29771"/>
      <c r="C29771"/>
      <c r="D29771"/>
      <c r="E29771" s="148"/>
      <c r="F29771" s="148"/>
      <c r="G29771" s="149"/>
      <c r="H29771" s="148"/>
      <c r="I29771"/>
    </row>
    <row r="29772" spans="1:9" x14ac:dyDescent="0.25">
      <c r="A29772"/>
      <c r="B29772"/>
      <c r="C29772"/>
      <c r="D29772"/>
      <c r="E29772" s="148"/>
      <c r="F29772" s="148"/>
      <c r="G29772" s="149"/>
      <c r="H29772" s="148"/>
      <c r="I29772"/>
    </row>
    <row r="29773" spans="1:9" x14ac:dyDescent="0.25">
      <c r="A29773"/>
      <c r="B29773"/>
      <c r="C29773"/>
      <c r="D29773"/>
      <c r="E29773" s="148"/>
      <c r="F29773" s="148"/>
      <c r="G29773" s="149"/>
      <c r="H29773" s="148"/>
      <c r="I29773"/>
    </row>
    <row r="29774" spans="1:9" x14ac:dyDescent="0.25">
      <c r="A29774"/>
      <c r="B29774"/>
      <c r="C29774"/>
      <c r="D29774"/>
      <c r="E29774" s="148"/>
      <c r="F29774" s="148"/>
      <c r="G29774" s="149"/>
      <c r="H29774" s="148"/>
      <c r="I29774"/>
    </row>
    <row r="29775" spans="1:9" x14ac:dyDescent="0.25">
      <c r="A29775"/>
      <c r="B29775"/>
      <c r="C29775"/>
      <c r="D29775"/>
      <c r="E29775" s="148"/>
      <c r="F29775" s="148"/>
      <c r="G29775" s="149"/>
      <c r="H29775" s="148"/>
      <c r="I29775"/>
    </row>
    <row r="29776" spans="1:9" x14ac:dyDescent="0.25">
      <c r="A29776"/>
      <c r="B29776"/>
      <c r="C29776"/>
      <c r="D29776"/>
      <c r="E29776" s="148"/>
      <c r="F29776" s="148"/>
      <c r="G29776" s="149"/>
      <c r="H29776" s="148"/>
      <c r="I29776"/>
    </row>
    <row r="29777" spans="1:9" x14ac:dyDescent="0.25">
      <c r="A29777"/>
      <c r="B29777"/>
      <c r="C29777"/>
      <c r="D29777"/>
      <c r="E29777" s="148"/>
      <c r="F29777" s="148"/>
      <c r="G29777" s="149"/>
      <c r="H29777" s="148"/>
      <c r="I29777"/>
    </row>
    <row r="29778" spans="1:9" x14ac:dyDescent="0.25">
      <c r="A29778"/>
      <c r="B29778"/>
      <c r="C29778"/>
      <c r="D29778"/>
      <c r="E29778" s="148"/>
      <c r="F29778" s="148"/>
      <c r="G29778" s="149"/>
      <c r="H29778" s="148"/>
      <c r="I29778"/>
    </row>
    <row r="29779" spans="1:9" x14ac:dyDescent="0.25">
      <c r="A29779"/>
      <c r="B29779"/>
      <c r="C29779"/>
      <c r="D29779"/>
      <c r="E29779" s="148"/>
      <c r="F29779" s="148"/>
      <c r="G29779" s="149"/>
      <c r="H29779" s="148"/>
      <c r="I29779"/>
    </row>
    <row r="29780" spans="1:9" x14ac:dyDescent="0.25">
      <c r="A29780"/>
      <c r="B29780"/>
      <c r="C29780"/>
      <c r="D29780"/>
      <c r="E29780" s="148"/>
      <c r="F29780" s="148"/>
      <c r="G29780" s="149"/>
      <c r="H29780" s="148"/>
      <c r="I29780"/>
    </row>
    <row r="29781" spans="1:9" x14ac:dyDescent="0.25">
      <c r="A29781"/>
      <c r="B29781"/>
      <c r="C29781"/>
      <c r="D29781"/>
      <c r="E29781" s="148"/>
      <c r="F29781" s="148"/>
      <c r="G29781" s="149"/>
      <c r="H29781" s="148"/>
      <c r="I29781"/>
    </row>
    <row r="29782" spans="1:9" x14ac:dyDescent="0.25">
      <c r="A29782"/>
      <c r="B29782"/>
      <c r="C29782"/>
      <c r="D29782"/>
      <c r="E29782" s="148"/>
      <c r="F29782" s="148"/>
      <c r="G29782" s="149"/>
      <c r="H29782" s="148"/>
      <c r="I29782"/>
    </row>
    <row r="29783" spans="1:9" x14ac:dyDescent="0.25">
      <c r="A29783"/>
      <c r="B29783"/>
      <c r="C29783"/>
      <c r="D29783"/>
      <c r="E29783" s="148"/>
      <c r="F29783" s="148"/>
      <c r="G29783" s="149"/>
      <c r="H29783" s="148"/>
      <c r="I29783"/>
    </row>
    <row r="29784" spans="1:9" x14ac:dyDescent="0.25">
      <c r="A29784"/>
      <c r="B29784"/>
      <c r="C29784"/>
      <c r="D29784"/>
      <c r="E29784" s="148"/>
      <c r="F29784" s="148"/>
      <c r="G29784" s="149"/>
      <c r="H29784" s="148"/>
      <c r="I29784"/>
    </row>
    <row r="29785" spans="1:9" x14ac:dyDescent="0.25">
      <c r="A29785"/>
      <c r="B29785"/>
      <c r="C29785"/>
      <c r="D29785"/>
      <c r="E29785" s="148"/>
      <c r="F29785" s="148"/>
      <c r="G29785" s="149"/>
      <c r="H29785" s="148"/>
      <c r="I29785"/>
    </row>
    <row r="29786" spans="1:9" x14ac:dyDescent="0.25">
      <c r="A29786"/>
      <c r="B29786"/>
      <c r="C29786"/>
      <c r="D29786"/>
      <c r="E29786" s="148"/>
      <c r="F29786" s="148"/>
      <c r="G29786" s="149"/>
      <c r="H29786" s="148"/>
      <c r="I29786"/>
    </row>
    <row r="29787" spans="1:9" x14ac:dyDescent="0.25">
      <c r="A29787"/>
      <c r="B29787"/>
      <c r="C29787"/>
      <c r="D29787"/>
      <c r="E29787" s="148"/>
      <c r="F29787" s="148"/>
      <c r="G29787" s="149"/>
      <c r="H29787" s="148"/>
      <c r="I29787"/>
    </row>
    <row r="29788" spans="1:9" x14ac:dyDescent="0.25">
      <c r="A29788"/>
      <c r="B29788"/>
      <c r="C29788"/>
      <c r="D29788"/>
      <c r="E29788" s="148"/>
      <c r="F29788" s="148"/>
      <c r="G29788" s="149"/>
      <c r="H29788" s="148"/>
      <c r="I29788"/>
    </row>
    <row r="29789" spans="1:9" x14ac:dyDescent="0.25">
      <c r="A29789"/>
      <c r="B29789"/>
      <c r="C29789"/>
      <c r="D29789"/>
      <c r="E29789" s="148"/>
      <c r="F29789" s="148"/>
      <c r="G29789" s="149"/>
      <c r="H29789" s="148"/>
      <c r="I29789"/>
    </row>
    <row r="29790" spans="1:9" x14ac:dyDescent="0.25">
      <c r="A29790"/>
      <c r="B29790"/>
      <c r="C29790"/>
      <c r="D29790"/>
      <c r="E29790" s="148"/>
      <c r="F29790" s="148"/>
      <c r="G29790" s="149"/>
      <c r="H29790" s="148"/>
      <c r="I29790"/>
    </row>
    <row r="29791" spans="1:9" x14ac:dyDescent="0.25">
      <c r="A29791"/>
      <c r="B29791"/>
      <c r="C29791"/>
      <c r="D29791"/>
      <c r="E29791" s="148"/>
      <c r="F29791" s="148"/>
      <c r="G29791" s="149"/>
      <c r="H29791" s="148"/>
      <c r="I29791"/>
    </row>
    <row r="29792" spans="1:9" x14ac:dyDescent="0.25">
      <c r="A29792"/>
      <c r="B29792"/>
      <c r="C29792"/>
      <c r="D29792"/>
      <c r="E29792" s="148"/>
      <c r="F29792" s="148"/>
      <c r="G29792" s="149"/>
      <c r="H29792" s="148"/>
      <c r="I29792"/>
    </row>
    <row r="29793" spans="1:9" x14ac:dyDescent="0.25">
      <c r="A29793"/>
      <c r="B29793"/>
      <c r="C29793"/>
      <c r="D29793"/>
      <c r="E29793" s="148"/>
      <c r="F29793" s="148"/>
      <c r="G29793" s="149"/>
      <c r="H29793" s="148"/>
      <c r="I29793"/>
    </row>
    <row r="29794" spans="1:9" x14ac:dyDescent="0.25">
      <c r="A29794"/>
      <c r="B29794"/>
      <c r="C29794"/>
      <c r="D29794"/>
      <c r="E29794" s="148"/>
      <c r="F29794" s="148"/>
      <c r="G29794" s="149"/>
      <c r="H29794" s="148"/>
      <c r="I29794"/>
    </row>
    <row r="29795" spans="1:9" x14ac:dyDescent="0.25">
      <c r="A29795"/>
      <c r="B29795"/>
      <c r="C29795"/>
      <c r="D29795"/>
      <c r="E29795" s="148"/>
      <c r="F29795" s="148"/>
      <c r="G29795" s="149"/>
      <c r="H29795" s="148"/>
      <c r="I29795"/>
    </row>
    <row r="29796" spans="1:9" x14ac:dyDescent="0.25">
      <c r="A29796"/>
      <c r="B29796"/>
      <c r="C29796"/>
      <c r="D29796"/>
      <c r="E29796" s="148"/>
      <c r="F29796" s="148"/>
      <c r="G29796" s="149"/>
      <c r="H29796" s="148"/>
      <c r="I29796"/>
    </row>
    <row r="29797" spans="1:9" x14ac:dyDescent="0.25">
      <c r="A29797"/>
      <c r="B29797"/>
      <c r="C29797"/>
      <c r="D29797"/>
      <c r="E29797" s="148"/>
      <c r="F29797" s="148"/>
      <c r="G29797" s="149"/>
      <c r="H29797" s="148"/>
      <c r="I29797"/>
    </row>
    <row r="29798" spans="1:9" x14ac:dyDescent="0.25">
      <c r="A29798"/>
      <c r="B29798"/>
      <c r="C29798"/>
      <c r="D29798"/>
      <c r="E29798" s="148"/>
      <c r="F29798" s="148"/>
      <c r="G29798" s="149"/>
      <c r="H29798" s="148"/>
      <c r="I29798"/>
    </row>
    <row r="29799" spans="1:9" x14ac:dyDescent="0.25">
      <c r="A29799"/>
      <c r="B29799"/>
      <c r="C29799"/>
      <c r="D29799"/>
      <c r="E29799" s="148"/>
      <c r="F29799" s="148"/>
      <c r="G29799" s="149"/>
      <c r="H29799" s="148"/>
      <c r="I29799"/>
    </row>
    <row r="29800" spans="1:9" x14ac:dyDescent="0.25">
      <c r="A29800"/>
      <c r="B29800"/>
      <c r="C29800"/>
      <c r="D29800"/>
      <c r="E29800" s="148"/>
      <c r="F29800" s="148"/>
      <c r="G29800" s="149"/>
      <c r="H29800" s="148"/>
      <c r="I29800"/>
    </row>
    <row r="29801" spans="1:9" x14ac:dyDescent="0.25">
      <c r="A29801"/>
      <c r="B29801"/>
      <c r="C29801"/>
      <c r="D29801"/>
      <c r="E29801" s="148"/>
      <c r="F29801" s="148"/>
      <c r="G29801" s="149"/>
      <c r="H29801" s="148"/>
      <c r="I29801"/>
    </row>
    <row r="29802" spans="1:9" x14ac:dyDescent="0.25">
      <c r="A29802"/>
      <c r="B29802"/>
      <c r="C29802"/>
      <c r="D29802"/>
      <c r="E29802" s="148"/>
      <c r="F29802" s="148"/>
      <c r="G29802" s="149"/>
      <c r="H29802" s="148"/>
      <c r="I29802"/>
    </row>
    <row r="29803" spans="1:9" x14ac:dyDescent="0.25">
      <c r="A29803"/>
      <c r="B29803"/>
      <c r="C29803"/>
      <c r="D29803"/>
      <c r="E29803" s="148"/>
      <c r="F29803" s="148"/>
      <c r="G29803" s="149"/>
      <c r="H29803" s="148"/>
      <c r="I29803"/>
    </row>
    <row r="29804" spans="1:9" x14ac:dyDescent="0.25">
      <c r="A29804"/>
      <c r="B29804"/>
      <c r="C29804"/>
      <c r="D29804"/>
      <c r="E29804" s="148"/>
      <c r="F29804" s="148"/>
      <c r="G29804" s="149"/>
      <c r="H29804" s="148"/>
      <c r="I29804"/>
    </row>
    <row r="29805" spans="1:9" x14ac:dyDescent="0.25">
      <c r="A29805"/>
      <c r="B29805"/>
      <c r="C29805"/>
      <c r="D29805"/>
      <c r="E29805" s="148"/>
      <c r="F29805" s="148"/>
      <c r="G29805" s="149"/>
      <c r="H29805" s="148"/>
      <c r="I29805"/>
    </row>
    <row r="29806" spans="1:9" x14ac:dyDescent="0.25">
      <c r="A29806"/>
      <c r="B29806"/>
      <c r="C29806"/>
      <c r="D29806"/>
      <c r="E29806" s="148"/>
      <c r="F29806" s="148"/>
      <c r="G29806" s="149"/>
      <c r="H29806" s="148"/>
      <c r="I29806"/>
    </row>
    <row r="29807" spans="1:9" x14ac:dyDescent="0.25">
      <c r="A29807"/>
      <c r="B29807"/>
      <c r="C29807"/>
      <c r="D29807"/>
      <c r="E29807" s="148"/>
      <c r="F29807" s="148"/>
      <c r="G29807" s="149"/>
      <c r="H29807" s="148"/>
      <c r="I29807"/>
    </row>
    <row r="29808" spans="1:9" x14ac:dyDescent="0.25">
      <c r="A29808"/>
      <c r="B29808"/>
      <c r="C29808"/>
      <c r="D29808"/>
      <c r="E29808" s="148"/>
      <c r="F29808" s="148"/>
      <c r="G29808" s="149"/>
      <c r="H29808" s="148"/>
      <c r="I29808"/>
    </row>
    <row r="29809" spans="1:9" x14ac:dyDescent="0.25">
      <c r="A29809"/>
      <c r="B29809"/>
      <c r="C29809"/>
      <c r="D29809"/>
      <c r="E29809" s="148"/>
      <c r="F29809" s="148"/>
      <c r="G29809" s="149"/>
      <c r="H29809" s="148"/>
      <c r="I29809"/>
    </row>
    <row r="29810" spans="1:9" x14ac:dyDescent="0.25">
      <c r="A29810"/>
      <c r="B29810"/>
      <c r="C29810"/>
      <c r="D29810"/>
      <c r="E29810" s="148"/>
      <c r="F29810" s="148"/>
      <c r="G29810" s="149"/>
      <c r="H29810" s="148"/>
      <c r="I29810"/>
    </row>
    <row r="29811" spans="1:9" x14ac:dyDescent="0.25">
      <c r="A29811"/>
      <c r="B29811"/>
      <c r="C29811"/>
      <c r="D29811"/>
      <c r="E29811" s="148"/>
      <c r="F29811" s="148"/>
      <c r="G29811" s="149"/>
      <c r="H29811" s="148"/>
      <c r="I29811"/>
    </row>
    <row r="29812" spans="1:9" x14ac:dyDescent="0.25">
      <c r="A29812"/>
      <c r="B29812"/>
      <c r="C29812"/>
      <c r="D29812"/>
      <c r="E29812" s="148"/>
      <c r="F29812" s="148"/>
      <c r="G29812" s="149"/>
      <c r="H29812" s="148"/>
      <c r="I29812"/>
    </row>
    <row r="29813" spans="1:9" x14ac:dyDescent="0.25">
      <c r="A29813"/>
      <c r="B29813"/>
      <c r="C29813"/>
      <c r="D29813"/>
      <c r="E29813" s="148"/>
      <c r="F29813" s="148"/>
      <c r="G29813" s="149"/>
      <c r="H29813" s="148"/>
      <c r="I29813"/>
    </row>
    <row r="29814" spans="1:9" x14ac:dyDescent="0.25">
      <c r="A29814"/>
      <c r="B29814"/>
      <c r="C29814"/>
      <c r="D29814"/>
      <c r="E29814" s="148"/>
      <c r="F29814" s="148"/>
      <c r="G29814" s="149"/>
      <c r="H29814" s="148"/>
      <c r="I29814"/>
    </row>
    <row r="29815" spans="1:9" x14ac:dyDescent="0.25">
      <c r="A29815"/>
      <c r="B29815"/>
      <c r="C29815"/>
      <c r="D29815"/>
      <c r="E29815" s="148"/>
      <c r="F29815" s="148"/>
      <c r="G29815" s="149"/>
      <c r="H29815" s="148"/>
      <c r="I29815"/>
    </row>
    <row r="29816" spans="1:9" x14ac:dyDescent="0.25">
      <c r="A29816"/>
      <c r="B29816"/>
      <c r="C29816"/>
      <c r="D29816"/>
      <c r="E29816" s="148"/>
      <c r="F29816" s="148"/>
      <c r="G29816" s="149"/>
      <c r="H29816" s="148"/>
      <c r="I29816"/>
    </row>
    <row r="29817" spans="1:9" x14ac:dyDescent="0.25">
      <c r="A29817"/>
      <c r="B29817"/>
      <c r="C29817"/>
      <c r="D29817"/>
      <c r="E29817" s="148"/>
      <c r="F29817" s="148"/>
      <c r="G29817" s="149"/>
      <c r="H29817" s="148"/>
      <c r="I29817"/>
    </row>
    <row r="29818" spans="1:9" x14ac:dyDescent="0.25">
      <c r="A29818"/>
      <c r="B29818"/>
      <c r="C29818"/>
      <c r="D29818"/>
      <c r="E29818" s="148"/>
      <c r="F29818" s="148"/>
      <c r="G29818" s="149"/>
      <c r="H29818" s="148"/>
      <c r="I29818"/>
    </row>
    <row r="29819" spans="1:9" x14ac:dyDescent="0.25">
      <c r="A29819"/>
      <c r="B29819"/>
      <c r="C29819"/>
      <c r="D29819"/>
      <c r="E29819" s="148"/>
      <c r="F29819" s="148"/>
      <c r="G29819" s="149"/>
      <c r="H29819" s="148"/>
      <c r="I29819"/>
    </row>
    <row r="29820" spans="1:9" x14ac:dyDescent="0.25">
      <c r="A29820"/>
      <c r="B29820"/>
      <c r="C29820"/>
      <c r="D29820"/>
      <c r="E29820" s="148"/>
      <c r="F29820" s="148"/>
      <c r="G29820" s="149"/>
      <c r="H29820" s="148"/>
      <c r="I29820"/>
    </row>
    <row r="29821" spans="1:9" x14ac:dyDescent="0.25">
      <c r="A29821"/>
      <c r="B29821"/>
      <c r="C29821"/>
      <c r="D29821"/>
      <c r="E29821" s="148"/>
      <c r="F29821" s="148"/>
      <c r="G29821" s="149"/>
      <c r="H29821" s="148"/>
      <c r="I29821"/>
    </row>
    <row r="29822" spans="1:9" x14ac:dyDescent="0.25">
      <c r="A29822"/>
      <c r="B29822"/>
      <c r="C29822"/>
      <c r="D29822"/>
      <c r="E29822" s="148"/>
      <c r="F29822" s="148"/>
      <c r="G29822" s="149"/>
      <c r="H29822" s="148"/>
      <c r="I29822"/>
    </row>
    <row r="29823" spans="1:9" x14ac:dyDescent="0.25">
      <c r="A29823"/>
      <c r="B29823"/>
      <c r="C29823"/>
      <c r="D29823"/>
      <c r="E29823" s="148"/>
      <c r="F29823" s="148"/>
      <c r="G29823" s="149"/>
      <c r="H29823" s="148"/>
      <c r="I29823"/>
    </row>
    <row r="29824" spans="1:9" x14ac:dyDescent="0.25">
      <c r="A29824"/>
      <c r="B29824"/>
      <c r="C29824"/>
      <c r="D29824"/>
      <c r="E29824" s="148"/>
      <c r="F29824" s="148"/>
      <c r="G29824" s="149"/>
      <c r="H29824" s="148"/>
      <c r="I29824"/>
    </row>
    <row r="29825" spans="1:9" x14ac:dyDescent="0.25">
      <c r="A29825"/>
      <c r="B29825"/>
      <c r="C29825"/>
      <c r="D29825"/>
      <c r="E29825" s="148"/>
      <c r="F29825" s="148"/>
      <c r="G29825" s="149"/>
      <c r="H29825" s="148"/>
      <c r="I29825"/>
    </row>
    <row r="29826" spans="1:9" x14ac:dyDescent="0.25">
      <c r="A29826"/>
      <c r="B29826"/>
      <c r="C29826"/>
      <c r="D29826"/>
      <c r="E29826" s="148"/>
      <c r="F29826" s="148"/>
      <c r="G29826" s="149"/>
      <c r="H29826" s="148"/>
      <c r="I29826"/>
    </row>
    <row r="29827" spans="1:9" x14ac:dyDescent="0.25">
      <c r="A29827"/>
      <c r="B29827"/>
      <c r="C29827"/>
      <c r="D29827"/>
      <c r="E29827" s="148"/>
      <c r="F29827" s="148"/>
      <c r="G29827" s="149"/>
      <c r="H29827" s="148"/>
      <c r="I29827"/>
    </row>
    <row r="29828" spans="1:9" x14ac:dyDescent="0.25">
      <c r="A29828"/>
      <c r="B29828"/>
      <c r="C29828"/>
      <c r="D29828"/>
      <c r="E29828" s="148"/>
      <c r="F29828" s="148"/>
      <c r="G29828" s="149"/>
      <c r="H29828" s="148"/>
      <c r="I29828"/>
    </row>
    <row r="29829" spans="1:9" x14ac:dyDescent="0.25">
      <c r="A29829"/>
      <c r="B29829"/>
      <c r="C29829"/>
      <c r="D29829"/>
      <c r="E29829" s="148"/>
      <c r="F29829" s="148"/>
      <c r="G29829" s="149"/>
      <c r="H29829" s="148"/>
      <c r="I29829"/>
    </row>
    <row r="29830" spans="1:9" x14ac:dyDescent="0.25">
      <c r="A29830"/>
      <c r="B29830"/>
      <c r="C29830"/>
      <c r="D29830"/>
      <c r="E29830" s="148"/>
      <c r="F29830" s="148"/>
      <c r="G29830" s="149"/>
      <c r="H29830" s="148"/>
      <c r="I29830"/>
    </row>
    <row r="29831" spans="1:9" x14ac:dyDescent="0.25">
      <c r="A29831"/>
      <c r="B29831"/>
      <c r="C29831"/>
      <c r="D29831"/>
      <c r="E29831" s="148"/>
      <c r="F29831" s="148"/>
      <c r="G29831" s="149"/>
      <c r="H29831" s="148"/>
      <c r="I29831"/>
    </row>
    <row r="29832" spans="1:9" x14ac:dyDescent="0.25">
      <c r="A29832"/>
      <c r="B29832"/>
      <c r="C29832"/>
      <c r="D29832"/>
      <c r="E29832" s="148"/>
      <c r="F29832" s="148"/>
      <c r="G29832" s="149"/>
      <c r="H29832" s="148"/>
      <c r="I29832"/>
    </row>
    <row r="29833" spans="1:9" x14ac:dyDescent="0.25">
      <c r="A29833"/>
      <c r="B29833"/>
      <c r="C29833"/>
      <c r="D29833"/>
      <c r="E29833" s="148"/>
      <c r="F29833" s="148"/>
      <c r="G29833" s="149"/>
      <c r="H29833" s="148"/>
      <c r="I29833"/>
    </row>
    <row r="29834" spans="1:9" x14ac:dyDescent="0.25">
      <c r="A29834"/>
      <c r="B29834"/>
      <c r="C29834"/>
      <c r="D29834"/>
      <c r="E29834" s="148"/>
      <c r="F29834" s="148"/>
      <c r="G29834" s="149"/>
      <c r="H29834" s="148"/>
      <c r="I29834"/>
    </row>
    <row r="29835" spans="1:9" x14ac:dyDescent="0.25">
      <c r="A29835"/>
      <c r="B29835"/>
      <c r="C29835"/>
      <c r="D29835"/>
      <c r="E29835" s="148"/>
      <c r="F29835" s="148"/>
      <c r="G29835" s="149"/>
      <c r="H29835" s="148"/>
      <c r="I29835"/>
    </row>
    <row r="29836" spans="1:9" x14ac:dyDescent="0.25">
      <c r="A29836"/>
      <c r="B29836"/>
      <c r="C29836"/>
      <c r="D29836"/>
      <c r="E29836" s="148"/>
      <c r="F29836" s="148"/>
      <c r="G29836" s="149"/>
      <c r="H29836" s="148"/>
      <c r="I29836"/>
    </row>
    <row r="29837" spans="1:9" x14ac:dyDescent="0.25">
      <c r="A29837"/>
      <c r="B29837"/>
      <c r="C29837"/>
      <c r="D29837"/>
      <c r="E29837" s="148"/>
      <c r="F29837" s="148"/>
      <c r="G29837" s="149"/>
      <c r="H29837" s="148"/>
      <c r="I29837"/>
    </row>
    <row r="29838" spans="1:9" x14ac:dyDescent="0.25">
      <c r="A29838"/>
      <c r="B29838"/>
      <c r="C29838"/>
      <c r="D29838"/>
      <c r="E29838" s="148"/>
      <c r="F29838" s="148"/>
      <c r="G29838" s="149"/>
      <c r="H29838" s="148"/>
      <c r="I29838"/>
    </row>
    <row r="29839" spans="1:9" x14ac:dyDescent="0.25">
      <c r="A29839"/>
      <c r="B29839"/>
      <c r="C29839"/>
      <c r="D29839"/>
      <c r="E29839" s="148"/>
      <c r="F29839" s="148"/>
      <c r="G29839" s="149"/>
      <c r="H29839" s="148"/>
      <c r="I29839"/>
    </row>
    <row r="29840" spans="1:9" x14ac:dyDescent="0.25">
      <c r="A29840"/>
      <c r="B29840"/>
      <c r="C29840"/>
      <c r="D29840"/>
      <c r="E29840" s="148"/>
      <c r="F29840" s="148"/>
      <c r="G29840" s="149"/>
      <c r="H29840" s="148"/>
      <c r="I29840"/>
    </row>
    <row r="29841" spans="1:9" x14ac:dyDescent="0.25">
      <c r="A29841"/>
      <c r="B29841"/>
      <c r="C29841"/>
      <c r="D29841"/>
      <c r="E29841" s="148"/>
      <c r="F29841" s="148"/>
      <c r="G29841" s="149"/>
      <c r="H29841" s="148"/>
      <c r="I29841"/>
    </row>
    <row r="29842" spans="1:9" x14ac:dyDescent="0.25">
      <c r="A29842"/>
      <c r="B29842"/>
      <c r="C29842"/>
      <c r="D29842"/>
      <c r="E29842" s="148"/>
      <c r="F29842" s="148"/>
      <c r="G29842" s="149"/>
      <c r="H29842" s="148"/>
      <c r="I29842"/>
    </row>
    <row r="29843" spans="1:9" x14ac:dyDescent="0.25">
      <c r="A29843"/>
      <c r="B29843"/>
      <c r="C29843"/>
      <c r="D29843"/>
      <c r="E29843" s="148"/>
      <c r="F29843" s="148"/>
      <c r="G29843" s="149"/>
      <c r="H29843" s="148"/>
      <c r="I29843"/>
    </row>
    <row r="29844" spans="1:9" x14ac:dyDescent="0.25">
      <c r="A29844"/>
      <c r="B29844"/>
      <c r="C29844"/>
      <c r="D29844"/>
      <c r="E29844" s="148"/>
      <c r="F29844" s="148"/>
      <c r="G29844" s="149"/>
      <c r="H29844" s="148"/>
      <c r="I29844"/>
    </row>
    <row r="29845" spans="1:9" x14ac:dyDescent="0.25">
      <c r="A29845"/>
      <c r="B29845"/>
      <c r="C29845"/>
      <c r="D29845"/>
      <c r="E29845" s="148"/>
      <c r="F29845" s="148"/>
      <c r="G29845" s="149"/>
      <c r="H29845" s="148"/>
      <c r="I29845"/>
    </row>
    <row r="29846" spans="1:9" x14ac:dyDescent="0.25">
      <c r="A29846"/>
      <c r="B29846"/>
      <c r="C29846"/>
      <c r="D29846"/>
      <c r="E29846" s="148"/>
      <c r="F29846" s="148"/>
      <c r="G29846" s="149"/>
      <c r="H29846" s="148"/>
      <c r="I29846"/>
    </row>
    <row r="29847" spans="1:9" x14ac:dyDescent="0.25">
      <c r="A29847"/>
      <c r="B29847"/>
      <c r="C29847"/>
      <c r="D29847"/>
      <c r="E29847" s="148"/>
      <c r="F29847" s="148"/>
      <c r="G29847" s="149"/>
      <c r="H29847" s="148"/>
      <c r="I29847"/>
    </row>
    <row r="29848" spans="1:9" x14ac:dyDescent="0.25">
      <c r="A29848"/>
      <c r="B29848"/>
      <c r="C29848"/>
      <c r="D29848"/>
      <c r="E29848" s="148"/>
      <c r="F29848" s="148"/>
      <c r="G29848" s="149"/>
      <c r="H29848" s="148"/>
      <c r="I29848"/>
    </row>
    <row r="29849" spans="1:9" x14ac:dyDescent="0.25">
      <c r="A29849"/>
      <c r="B29849"/>
      <c r="C29849"/>
      <c r="D29849"/>
      <c r="E29849" s="148"/>
      <c r="F29849" s="148"/>
      <c r="G29849" s="149"/>
      <c r="H29849" s="148"/>
      <c r="I29849"/>
    </row>
    <row r="29850" spans="1:9" x14ac:dyDescent="0.25">
      <c r="A29850"/>
      <c r="B29850"/>
      <c r="C29850"/>
      <c r="D29850"/>
      <c r="E29850" s="148"/>
      <c r="F29850" s="148"/>
      <c r="G29850" s="149"/>
      <c r="H29850" s="148"/>
      <c r="I29850"/>
    </row>
    <row r="29851" spans="1:9" x14ac:dyDescent="0.25">
      <c r="A29851"/>
      <c r="B29851"/>
      <c r="C29851"/>
      <c r="D29851"/>
      <c r="E29851" s="148"/>
      <c r="F29851" s="148"/>
      <c r="G29851" s="149"/>
      <c r="H29851" s="148"/>
      <c r="I29851"/>
    </row>
    <row r="29852" spans="1:9" x14ac:dyDescent="0.25">
      <c r="A29852"/>
      <c r="B29852"/>
      <c r="C29852"/>
      <c r="D29852"/>
      <c r="E29852" s="148"/>
      <c r="F29852" s="148"/>
      <c r="G29852" s="149"/>
      <c r="H29852" s="148"/>
      <c r="I29852"/>
    </row>
    <row r="29853" spans="1:9" x14ac:dyDescent="0.25">
      <c r="A29853"/>
      <c r="B29853"/>
      <c r="C29853"/>
      <c r="D29853"/>
      <c r="E29853" s="148"/>
      <c r="F29853" s="148"/>
      <c r="G29853" s="149"/>
      <c r="H29853" s="148"/>
      <c r="I29853"/>
    </row>
    <row r="29854" spans="1:9" x14ac:dyDescent="0.25">
      <c r="A29854"/>
      <c r="B29854"/>
      <c r="C29854"/>
      <c r="D29854"/>
      <c r="E29854" s="148"/>
      <c r="F29854" s="148"/>
      <c r="G29854" s="149"/>
      <c r="H29854" s="148"/>
      <c r="I29854"/>
    </row>
    <row r="29855" spans="1:9" x14ac:dyDescent="0.25">
      <c r="A29855"/>
      <c r="B29855"/>
      <c r="C29855"/>
      <c r="D29855"/>
      <c r="E29855" s="148"/>
      <c r="F29855" s="148"/>
      <c r="G29855" s="149"/>
      <c r="H29855" s="148"/>
      <c r="I29855"/>
    </row>
    <row r="29856" spans="1:9" x14ac:dyDescent="0.25">
      <c r="A29856"/>
      <c r="B29856"/>
      <c r="C29856"/>
      <c r="D29856"/>
      <c r="E29856" s="148"/>
      <c r="F29856" s="148"/>
      <c r="G29856" s="149"/>
      <c r="H29856" s="148"/>
      <c r="I29856"/>
    </row>
    <row r="29857" spans="1:9" x14ac:dyDescent="0.25">
      <c r="A29857"/>
      <c r="B29857"/>
      <c r="C29857"/>
      <c r="D29857"/>
      <c r="E29857" s="148"/>
      <c r="F29857" s="148"/>
      <c r="G29857" s="149"/>
      <c r="H29857" s="148"/>
      <c r="I29857"/>
    </row>
    <row r="29858" spans="1:9" x14ac:dyDescent="0.25">
      <c r="A29858"/>
      <c r="B29858"/>
      <c r="C29858"/>
      <c r="D29858"/>
      <c r="E29858" s="148"/>
      <c r="F29858" s="148"/>
      <c r="G29858" s="149"/>
      <c r="H29858" s="148"/>
      <c r="I29858"/>
    </row>
    <row r="29859" spans="1:9" x14ac:dyDescent="0.25">
      <c r="A29859"/>
      <c r="B29859"/>
      <c r="C29859"/>
      <c r="D29859"/>
      <c r="E29859" s="148"/>
      <c r="F29859" s="148"/>
      <c r="G29859" s="149"/>
      <c r="H29859" s="148"/>
      <c r="I29859"/>
    </row>
    <row r="29860" spans="1:9" x14ac:dyDescent="0.25">
      <c r="A29860"/>
      <c r="B29860"/>
      <c r="C29860"/>
      <c r="D29860"/>
      <c r="E29860" s="148"/>
      <c r="F29860" s="148"/>
      <c r="G29860" s="149"/>
      <c r="H29860" s="148"/>
      <c r="I29860"/>
    </row>
    <row r="29861" spans="1:9" x14ac:dyDescent="0.25">
      <c r="A29861"/>
      <c r="B29861"/>
      <c r="C29861"/>
      <c r="D29861"/>
      <c r="E29861" s="148"/>
      <c r="F29861" s="148"/>
      <c r="G29861" s="149"/>
      <c r="H29861" s="148"/>
      <c r="I29861"/>
    </row>
    <row r="29862" spans="1:9" x14ac:dyDescent="0.25">
      <c r="A29862"/>
      <c r="B29862"/>
      <c r="C29862"/>
      <c r="D29862"/>
      <c r="E29862" s="148"/>
      <c r="F29862" s="148"/>
      <c r="G29862" s="149"/>
      <c r="H29862" s="148"/>
      <c r="I29862"/>
    </row>
    <row r="29863" spans="1:9" x14ac:dyDescent="0.25">
      <c r="A29863"/>
      <c r="B29863"/>
      <c r="C29863"/>
      <c r="D29863"/>
      <c r="E29863" s="148"/>
      <c r="F29863" s="148"/>
      <c r="G29863" s="149"/>
      <c r="H29863" s="148"/>
      <c r="I29863"/>
    </row>
    <row r="29864" spans="1:9" x14ac:dyDescent="0.25">
      <c r="A29864"/>
      <c r="B29864"/>
      <c r="C29864"/>
      <c r="D29864"/>
      <c r="E29864" s="148"/>
      <c r="F29864" s="148"/>
      <c r="G29864" s="149"/>
      <c r="H29864" s="148"/>
      <c r="I29864"/>
    </row>
    <row r="29865" spans="1:9" x14ac:dyDescent="0.25">
      <c r="A29865"/>
      <c r="B29865"/>
      <c r="C29865"/>
      <c r="D29865"/>
      <c r="E29865" s="148"/>
      <c r="F29865" s="148"/>
      <c r="G29865" s="149"/>
      <c r="H29865" s="148"/>
      <c r="I29865"/>
    </row>
    <row r="29866" spans="1:9" x14ac:dyDescent="0.25">
      <c r="A29866"/>
      <c r="B29866"/>
      <c r="C29866"/>
      <c r="D29866"/>
      <c r="E29866" s="148"/>
      <c r="F29866" s="148"/>
      <c r="G29866" s="149"/>
      <c r="H29866" s="148"/>
      <c r="I29866"/>
    </row>
    <row r="29867" spans="1:9" x14ac:dyDescent="0.25">
      <c r="A29867"/>
      <c r="B29867"/>
      <c r="C29867"/>
      <c r="D29867"/>
      <c r="E29867" s="148"/>
      <c r="F29867" s="148"/>
      <c r="G29867" s="149"/>
      <c r="H29867" s="148"/>
      <c r="I29867"/>
    </row>
    <row r="29868" spans="1:9" x14ac:dyDescent="0.25">
      <c r="A29868"/>
      <c r="B29868"/>
      <c r="C29868"/>
      <c r="D29868"/>
      <c r="E29868" s="148"/>
      <c r="F29868" s="148"/>
      <c r="G29868" s="149"/>
      <c r="H29868" s="148"/>
      <c r="I29868"/>
    </row>
    <row r="29869" spans="1:9" x14ac:dyDescent="0.25">
      <c r="A29869"/>
      <c r="B29869"/>
      <c r="C29869"/>
      <c r="D29869"/>
      <c r="E29869" s="148"/>
      <c r="F29869" s="148"/>
      <c r="G29869" s="149"/>
      <c r="H29869" s="148"/>
      <c r="I29869"/>
    </row>
    <row r="29870" spans="1:9" x14ac:dyDescent="0.25">
      <c r="A29870"/>
      <c r="B29870"/>
      <c r="C29870"/>
      <c r="D29870"/>
      <c r="E29870" s="148"/>
      <c r="F29870" s="148"/>
      <c r="G29870" s="149"/>
      <c r="H29870" s="148"/>
      <c r="I29870"/>
    </row>
    <row r="29871" spans="1:9" x14ac:dyDescent="0.25">
      <c r="A29871"/>
      <c r="B29871"/>
      <c r="C29871"/>
      <c r="D29871"/>
      <c r="E29871" s="148"/>
      <c r="F29871" s="148"/>
      <c r="G29871" s="149"/>
      <c r="H29871" s="148"/>
      <c r="I29871"/>
    </row>
    <row r="29872" spans="1:9" x14ac:dyDescent="0.25">
      <c r="A29872"/>
      <c r="B29872"/>
      <c r="C29872"/>
      <c r="D29872"/>
      <c r="E29872" s="148"/>
      <c r="F29872" s="148"/>
      <c r="G29872" s="149"/>
      <c r="H29872" s="148"/>
      <c r="I29872"/>
    </row>
    <row r="29873" spans="1:9" x14ac:dyDescent="0.25">
      <c r="A29873"/>
      <c r="B29873"/>
      <c r="C29873"/>
      <c r="D29873"/>
      <c r="E29873" s="148"/>
      <c r="F29873" s="148"/>
      <c r="G29873" s="149"/>
      <c r="H29873" s="148"/>
      <c r="I29873"/>
    </row>
    <row r="29874" spans="1:9" x14ac:dyDescent="0.25">
      <c r="A29874"/>
      <c r="B29874"/>
      <c r="C29874"/>
      <c r="D29874"/>
      <c r="E29874" s="148"/>
      <c r="F29874" s="148"/>
      <c r="G29874" s="149"/>
      <c r="H29874" s="148"/>
      <c r="I29874"/>
    </row>
    <row r="29875" spans="1:9" x14ac:dyDescent="0.25">
      <c r="A29875"/>
      <c r="B29875"/>
      <c r="C29875"/>
      <c r="D29875"/>
      <c r="E29875" s="148"/>
      <c r="F29875" s="148"/>
      <c r="G29875" s="149"/>
      <c r="H29875" s="148"/>
      <c r="I29875"/>
    </row>
    <row r="29876" spans="1:9" x14ac:dyDescent="0.25">
      <c r="A29876"/>
      <c r="B29876"/>
      <c r="C29876"/>
      <c r="D29876"/>
      <c r="E29876" s="148"/>
      <c r="F29876" s="148"/>
      <c r="G29876" s="149"/>
      <c r="H29876" s="148"/>
      <c r="I29876"/>
    </row>
    <row r="29877" spans="1:9" x14ac:dyDescent="0.25">
      <c r="A29877"/>
      <c r="B29877"/>
      <c r="C29877"/>
      <c r="D29877"/>
      <c r="E29877" s="148"/>
      <c r="F29877" s="148"/>
      <c r="G29877" s="149"/>
      <c r="H29877" s="148"/>
      <c r="I29877"/>
    </row>
    <row r="29878" spans="1:9" x14ac:dyDescent="0.25">
      <c r="A29878"/>
      <c r="B29878"/>
      <c r="C29878"/>
      <c r="D29878"/>
      <c r="E29878" s="148"/>
      <c r="F29878" s="148"/>
      <c r="G29878" s="149"/>
      <c r="H29878" s="148"/>
      <c r="I29878"/>
    </row>
    <row r="29879" spans="1:9" x14ac:dyDescent="0.25">
      <c r="A29879"/>
      <c r="B29879"/>
      <c r="C29879"/>
      <c r="D29879"/>
      <c r="E29879" s="148"/>
      <c r="F29879" s="148"/>
      <c r="G29879" s="149"/>
      <c r="H29879" s="148"/>
      <c r="I29879"/>
    </row>
    <row r="29880" spans="1:9" x14ac:dyDescent="0.25">
      <c r="A29880"/>
      <c r="B29880"/>
      <c r="C29880"/>
      <c r="D29880"/>
      <c r="E29880" s="148"/>
      <c r="F29880" s="148"/>
      <c r="G29880" s="149"/>
      <c r="H29880" s="148"/>
      <c r="I29880"/>
    </row>
    <row r="29881" spans="1:9" x14ac:dyDescent="0.25">
      <c r="A29881"/>
      <c r="B29881"/>
      <c r="C29881"/>
      <c r="D29881"/>
      <c r="E29881" s="148"/>
      <c r="F29881" s="148"/>
      <c r="G29881" s="149"/>
      <c r="H29881" s="148"/>
      <c r="I29881"/>
    </row>
    <row r="29882" spans="1:9" x14ac:dyDescent="0.25">
      <c r="A29882"/>
      <c r="B29882"/>
      <c r="C29882"/>
      <c r="D29882"/>
      <c r="E29882" s="148"/>
      <c r="F29882" s="148"/>
      <c r="G29882" s="149"/>
      <c r="H29882" s="148"/>
      <c r="I29882"/>
    </row>
    <row r="29883" spans="1:9" x14ac:dyDescent="0.25">
      <c r="A29883"/>
      <c r="B29883"/>
      <c r="C29883"/>
      <c r="D29883"/>
      <c r="E29883" s="148"/>
      <c r="F29883" s="148"/>
      <c r="G29883" s="149"/>
      <c r="H29883" s="148"/>
      <c r="I29883"/>
    </row>
    <row r="29884" spans="1:9" x14ac:dyDescent="0.25">
      <c r="A29884"/>
      <c r="B29884"/>
      <c r="C29884"/>
      <c r="D29884"/>
      <c r="E29884" s="148"/>
      <c r="F29884" s="148"/>
      <c r="G29884" s="149"/>
      <c r="H29884" s="148"/>
      <c r="I29884"/>
    </row>
    <row r="29885" spans="1:9" x14ac:dyDescent="0.25">
      <c r="A29885"/>
      <c r="B29885"/>
      <c r="C29885"/>
      <c r="D29885"/>
      <c r="E29885" s="148"/>
      <c r="F29885" s="148"/>
      <c r="G29885" s="149"/>
      <c r="H29885" s="148"/>
      <c r="I29885"/>
    </row>
    <row r="29886" spans="1:9" x14ac:dyDescent="0.25">
      <c r="A29886"/>
      <c r="B29886"/>
      <c r="C29886"/>
      <c r="D29886"/>
      <c r="E29886" s="148"/>
      <c r="F29886" s="148"/>
      <c r="G29886" s="149"/>
      <c r="H29886" s="148"/>
      <c r="I29886"/>
    </row>
    <row r="29887" spans="1:9" x14ac:dyDescent="0.25">
      <c r="A29887"/>
      <c r="B29887"/>
      <c r="C29887"/>
      <c r="D29887"/>
      <c r="E29887" s="148"/>
      <c r="F29887" s="148"/>
      <c r="G29887" s="149"/>
      <c r="H29887" s="148"/>
      <c r="I29887"/>
    </row>
    <row r="29888" spans="1:9" x14ac:dyDescent="0.25">
      <c r="A29888"/>
      <c r="B29888"/>
      <c r="C29888"/>
      <c r="D29888"/>
      <c r="E29888" s="148"/>
      <c r="F29888" s="148"/>
      <c r="G29888" s="149"/>
      <c r="H29888" s="148"/>
      <c r="I29888"/>
    </row>
    <row r="29889" spans="1:9" x14ac:dyDescent="0.25">
      <c r="A29889"/>
      <c r="B29889"/>
      <c r="C29889"/>
      <c r="D29889"/>
      <c r="E29889" s="148"/>
      <c r="F29889" s="148"/>
      <c r="G29889" s="149"/>
      <c r="H29889" s="148"/>
      <c r="I29889"/>
    </row>
    <row r="29890" spans="1:9" x14ac:dyDescent="0.25">
      <c r="A29890"/>
      <c r="B29890"/>
      <c r="C29890"/>
      <c r="D29890"/>
      <c r="E29890" s="148"/>
      <c r="F29890" s="148"/>
      <c r="G29890" s="149"/>
      <c r="H29890" s="148"/>
      <c r="I29890"/>
    </row>
    <row r="29891" spans="1:9" x14ac:dyDescent="0.25">
      <c r="A29891"/>
      <c r="B29891"/>
      <c r="C29891"/>
      <c r="D29891"/>
      <c r="E29891" s="148"/>
      <c r="F29891" s="148"/>
      <c r="G29891" s="149"/>
      <c r="H29891" s="148"/>
      <c r="I29891"/>
    </row>
    <row r="29892" spans="1:9" x14ac:dyDescent="0.25">
      <c r="A29892"/>
      <c r="B29892"/>
      <c r="C29892"/>
      <c r="D29892"/>
      <c r="E29892" s="148"/>
      <c r="F29892" s="148"/>
      <c r="G29892" s="149"/>
      <c r="H29892" s="148"/>
      <c r="I29892"/>
    </row>
    <row r="29893" spans="1:9" x14ac:dyDescent="0.25">
      <c r="A29893"/>
      <c r="B29893"/>
      <c r="C29893"/>
      <c r="D29893"/>
      <c r="E29893" s="148"/>
      <c r="F29893" s="148"/>
      <c r="G29893" s="149"/>
      <c r="H29893" s="148"/>
      <c r="I29893"/>
    </row>
    <row r="29894" spans="1:9" x14ac:dyDescent="0.25">
      <c r="A29894"/>
      <c r="B29894"/>
      <c r="C29894"/>
      <c r="D29894"/>
      <c r="E29894" s="148"/>
      <c r="F29894" s="148"/>
      <c r="G29894" s="149"/>
      <c r="H29894" s="148"/>
      <c r="I29894"/>
    </row>
    <row r="29895" spans="1:9" x14ac:dyDescent="0.25">
      <c r="A29895"/>
      <c r="B29895"/>
      <c r="C29895"/>
      <c r="D29895"/>
      <c r="E29895" s="148"/>
      <c r="F29895" s="148"/>
      <c r="G29895" s="149"/>
      <c r="H29895" s="148"/>
      <c r="I29895"/>
    </row>
    <row r="29896" spans="1:9" x14ac:dyDescent="0.25">
      <c r="A29896"/>
      <c r="B29896"/>
      <c r="C29896"/>
      <c r="D29896"/>
      <c r="E29896" s="148"/>
      <c r="F29896" s="148"/>
      <c r="G29896" s="149"/>
      <c r="H29896" s="148"/>
      <c r="I29896"/>
    </row>
    <row r="29897" spans="1:9" x14ac:dyDescent="0.25">
      <c r="A29897"/>
      <c r="B29897"/>
      <c r="C29897"/>
      <c r="D29897"/>
      <c r="E29897" s="148"/>
      <c r="F29897" s="148"/>
      <c r="G29897" s="149"/>
      <c r="H29897" s="148"/>
      <c r="I29897"/>
    </row>
    <row r="29898" spans="1:9" x14ac:dyDescent="0.25">
      <c r="A29898"/>
      <c r="B29898"/>
      <c r="C29898"/>
      <c r="D29898"/>
      <c r="E29898" s="148"/>
      <c r="F29898" s="148"/>
      <c r="G29898" s="149"/>
      <c r="H29898" s="148"/>
      <c r="I29898"/>
    </row>
    <row r="29899" spans="1:9" x14ac:dyDescent="0.25">
      <c r="A29899"/>
      <c r="B29899"/>
      <c r="C29899"/>
      <c r="D29899"/>
      <c r="E29899" s="148"/>
      <c r="F29899" s="148"/>
      <c r="G29899" s="149"/>
      <c r="H29899" s="148"/>
      <c r="I29899"/>
    </row>
    <row r="29900" spans="1:9" x14ac:dyDescent="0.25">
      <c r="A29900"/>
      <c r="B29900"/>
      <c r="C29900"/>
      <c r="D29900"/>
      <c r="E29900" s="148"/>
      <c r="F29900" s="148"/>
      <c r="G29900" s="149"/>
      <c r="H29900" s="148"/>
      <c r="I29900"/>
    </row>
    <row r="29901" spans="1:9" x14ac:dyDescent="0.25">
      <c r="A29901"/>
      <c r="B29901"/>
      <c r="C29901"/>
      <c r="D29901"/>
      <c r="E29901" s="148"/>
      <c r="F29901" s="148"/>
      <c r="G29901" s="149"/>
      <c r="H29901" s="148"/>
      <c r="I29901"/>
    </row>
    <row r="29902" spans="1:9" x14ac:dyDescent="0.25">
      <c r="A29902"/>
      <c r="B29902"/>
      <c r="C29902"/>
      <c r="D29902"/>
      <c r="E29902" s="148"/>
      <c r="F29902" s="148"/>
      <c r="G29902" s="149"/>
      <c r="H29902" s="148"/>
      <c r="I29902"/>
    </row>
    <row r="29903" spans="1:9" x14ac:dyDescent="0.25">
      <c r="A29903"/>
      <c r="B29903"/>
      <c r="C29903"/>
      <c r="D29903"/>
      <c r="E29903" s="148"/>
      <c r="F29903" s="148"/>
      <c r="G29903" s="149"/>
      <c r="H29903" s="148"/>
      <c r="I29903"/>
    </row>
    <row r="29904" spans="1:9" x14ac:dyDescent="0.25">
      <c r="A29904"/>
      <c r="B29904"/>
      <c r="C29904"/>
      <c r="D29904"/>
      <c r="E29904" s="148"/>
      <c r="F29904" s="148"/>
      <c r="G29904" s="149"/>
      <c r="H29904" s="148"/>
      <c r="I29904"/>
    </row>
    <row r="29905" spans="1:9" x14ac:dyDescent="0.25">
      <c r="A29905"/>
      <c r="B29905"/>
      <c r="C29905"/>
      <c r="D29905"/>
      <c r="E29905" s="148"/>
      <c r="F29905" s="148"/>
      <c r="G29905" s="149"/>
      <c r="H29905" s="148"/>
      <c r="I29905"/>
    </row>
    <row r="29906" spans="1:9" x14ac:dyDescent="0.25">
      <c r="A29906"/>
      <c r="B29906"/>
      <c r="C29906"/>
      <c r="D29906"/>
      <c r="E29906" s="148"/>
      <c r="F29906" s="148"/>
      <c r="G29906" s="149"/>
      <c r="H29906" s="148"/>
      <c r="I29906"/>
    </row>
    <row r="29907" spans="1:9" x14ac:dyDescent="0.25">
      <c r="A29907"/>
      <c r="B29907"/>
      <c r="C29907"/>
      <c r="D29907"/>
      <c r="E29907" s="148"/>
      <c r="F29907" s="148"/>
      <c r="G29907" s="149"/>
      <c r="H29907" s="148"/>
      <c r="I29907"/>
    </row>
    <row r="29908" spans="1:9" x14ac:dyDescent="0.25">
      <c r="A29908"/>
      <c r="B29908"/>
      <c r="C29908"/>
      <c r="D29908"/>
      <c r="E29908" s="148"/>
      <c r="F29908" s="148"/>
      <c r="G29908" s="149"/>
      <c r="H29908" s="148"/>
      <c r="I29908"/>
    </row>
    <row r="29909" spans="1:9" x14ac:dyDescent="0.25">
      <c r="A29909"/>
      <c r="B29909"/>
      <c r="C29909"/>
      <c r="D29909"/>
      <c r="E29909" s="148"/>
      <c r="F29909" s="148"/>
      <c r="G29909" s="149"/>
      <c r="H29909" s="148"/>
      <c r="I29909"/>
    </row>
    <row r="29910" spans="1:9" x14ac:dyDescent="0.25">
      <c r="A29910"/>
      <c r="B29910"/>
      <c r="C29910"/>
      <c r="D29910"/>
      <c r="E29910" s="148"/>
      <c r="F29910" s="148"/>
      <c r="G29910" s="149"/>
      <c r="H29910" s="148"/>
      <c r="I29910"/>
    </row>
    <row r="29911" spans="1:9" x14ac:dyDescent="0.25">
      <c r="A29911"/>
      <c r="B29911"/>
      <c r="C29911"/>
      <c r="D29911"/>
      <c r="E29911" s="148"/>
      <c r="F29911" s="148"/>
      <c r="G29911" s="149"/>
      <c r="H29911" s="148"/>
      <c r="I29911"/>
    </row>
    <row r="29912" spans="1:9" x14ac:dyDescent="0.25">
      <c r="A29912"/>
      <c r="B29912"/>
      <c r="C29912"/>
      <c r="D29912"/>
      <c r="E29912" s="148"/>
      <c r="F29912" s="148"/>
      <c r="G29912" s="149"/>
      <c r="H29912" s="148"/>
      <c r="I29912"/>
    </row>
    <row r="29913" spans="1:9" x14ac:dyDescent="0.25">
      <c r="A29913"/>
      <c r="B29913"/>
      <c r="C29913"/>
      <c r="D29913"/>
      <c r="E29913" s="148"/>
      <c r="F29913" s="148"/>
      <c r="G29913" s="149"/>
      <c r="H29913" s="148"/>
      <c r="I29913"/>
    </row>
    <row r="29914" spans="1:9" x14ac:dyDescent="0.25">
      <c r="A29914"/>
      <c r="B29914"/>
      <c r="C29914"/>
      <c r="D29914"/>
      <c r="E29914" s="148"/>
      <c r="F29914" s="148"/>
      <c r="G29914" s="149"/>
      <c r="H29914" s="148"/>
      <c r="I29914"/>
    </row>
    <row r="29915" spans="1:9" x14ac:dyDescent="0.25">
      <c r="A29915"/>
      <c r="B29915"/>
      <c r="C29915"/>
      <c r="D29915"/>
      <c r="E29915" s="148"/>
      <c r="F29915" s="148"/>
      <c r="G29915" s="149"/>
      <c r="H29915" s="148"/>
      <c r="I29915"/>
    </row>
    <row r="29916" spans="1:9" x14ac:dyDescent="0.25">
      <c r="A29916"/>
      <c r="B29916"/>
      <c r="C29916"/>
      <c r="D29916"/>
      <c r="E29916" s="148"/>
      <c r="F29916" s="148"/>
      <c r="G29916" s="149"/>
      <c r="H29916" s="148"/>
      <c r="I29916"/>
    </row>
    <row r="29917" spans="1:9" x14ac:dyDescent="0.25">
      <c r="A29917"/>
      <c r="B29917"/>
      <c r="C29917"/>
      <c r="D29917"/>
      <c r="E29917" s="148"/>
      <c r="F29917" s="148"/>
      <c r="G29917" s="149"/>
      <c r="H29917" s="148"/>
      <c r="I29917"/>
    </row>
    <row r="29918" spans="1:9" x14ac:dyDescent="0.25">
      <c r="A29918"/>
      <c r="B29918"/>
      <c r="C29918"/>
      <c r="D29918"/>
      <c r="E29918" s="148"/>
      <c r="F29918" s="148"/>
      <c r="G29918" s="149"/>
      <c r="H29918" s="148"/>
      <c r="I29918"/>
    </row>
    <row r="29919" spans="1:9" x14ac:dyDescent="0.25">
      <c r="A29919"/>
      <c r="B29919"/>
      <c r="C29919"/>
      <c r="D29919"/>
      <c r="E29919" s="148"/>
      <c r="F29919" s="148"/>
      <c r="G29919" s="149"/>
      <c r="H29919" s="148"/>
      <c r="I29919"/>
    </row>
    <row r="29920" spans="1:9" x14ac:dyDescent="0.25">
      <c r="A29920"/>
      <c r="B29920"/>
      <c r="C29920"/>
      <c r="D29920"/>
      <c r="E29920" s="148"/>
      <c r="F29920" s="148"/>
      <c r="G29920" s="149"/>
      <c r="H29920" s="148"/>
      <c r="I29920"/>
    </row>
    <row r="29921" spans="1:9" x14ac:dyDescent="0.25">
      <c r="A29921"/>
      <c r="B29921"/>
      <c r="C29921"/>
      <c r="D29921"/>
      <c r="E29921" s="148"/>
      <c r="F29921" s="148"/>
      <c r="G29921" s="149"/>
      <c r="H29921" s="148"/>
      <c r="I29921"/>
    </row>
    <row r="29922" spans="1:9" x14ac:dyDescent="0.25">
      <c r="A29922"/>
      <c r="B29922"/>
      <c r="C29922"/>
      <c r="D29922"/>
      <c r="E29922" s="148"/>
      <c r="F29922" s="148"/>
      <c r="G29922" s="149"/>
      <c r="H29922" s="148"/>
      <c r="I29922"/>
    </row>
    <row r="29923" spans="1:9" x14ac:dyDescent="0.25">
      <c r="A29923"/>
      <c r="B29923"/>
      <c r="C29923"/>
      <c r="D29923"/>
      <c r="E29923" s="148"/>
      <c r="F29923" s="148"/>
      <c r="G29923" s="149"/>
      <c r="H29923" s="148"/>
      <c r="I29923"/>
    </row>
    <row r="29924" spans="1:9" x14ac:dyDescent="0.25">
      <c r="A29924"/>
      <c r="B29924"/>
      <c r="C29924"/>
      <c r="D29924"/>
      <c r="E29924" s="148"/>
      <c r="F29924" s="148"/>
      <c r="G29924" s="149"/>
      <c r="H29924" s="148"/>
      <c r="I29924"/>
    </row>
    <row r="29925" spans="1:9" x14ac:dyDescent="0.25">
      <c r="A29925"/>
      <c r="B29925"/>
      <c r="C29925"/>
      <c r="D29925"/>
      <c r="E29925" s="148"/>
      <c r="F29925" s="148"/>
      <c r="G29925" s="149"/>
      <c r="H29925" s="148"/>
      <c r="I29925"/>
    </row>
    <row r="29926" spans="1:9" x14ac:dyDescent="0.25">
      <c r="A29926"/>
      <c r="B29926"/>
      <c r="C29926"/>
      <c r="D29926"/>
      <c r="E29926" s="148"/>
      <c r="F29926" s="148"/>
      <c r="G29926" s="149"/>
      <c r="H29926" s="148"/>
      <c r="I29926"/>
    </row>
    <row r="29927" spans="1:9" x14ac:dyDescent="0.25">
      <c r="A29927"/>
      <c r="B29927"/>
      <c r="C29927"/>
      <c r="D29927"/>
      <c r="E29927" s="148"/>
      <c r="F29927" s="148"/>
      <c r="G29927" s="149"/>
      <c r="H29927" s="148"/>
      <c r="I29927"/>
    </row>
    <row r="29928" spans="1:9" x14ac:dyDescent="0.25">
      <c r="A29928"/>
      <c r="B29928"/>
      <c r="C29928"/>
      <c r="D29928"/>
      <c r="E29928" s="148"/>
      <c r="F29928" s="148"/>
      <c r="G29928" s="149"/>
      <c r="H29928" s="148"/>
      <c r="I29928"/>
    </row>
    <row r="29929" spans="1:9" x14ac:dyDescent="0.25">
      <c r="A29929"/>
      <c r="B29929"/>
      <c r="C29929"/>
      <c r="D29929"/>
      <c r="E29929" s="148"/>
      <c r="F29929" s="148"/>
      <c r="G29929" s="149"/>
      <c r="H29929" s="148"/>
      <c r="I29929"/>
    </row>
    <row r="29930" spans="1:9" x14ac:dyDescent="0.25">
      <c r="A29930"/>
      <c r="B29930"/>
      <c r="C29930"/>
      <c r="D29930"/>
      <c r="E29930" s="148"/>
      <c r="F29930" s="148"/>
      <c r="G29930" s="149"/>
      <c r="H29930" s="148"/>
      <c r="I29930"/>
    </row>
    <row r="29931" spans="1:9" x14ac:dyDescent="0.25">
      <c r="A29931"/>
      <c r="B29931"/>
      <c r="C29931"/>
      <c r="D29931"/>
      <c r="E29931" s="148"/>
      <c r="F29931" s="148"/>
      <c r="G29931" s="149"/>
      <c r="H29931" s="148"/>
      <c r="I29931"/>
    </row>
    <row r="29932" spans="1:9" x14ac:dyDescent="0.25">
      <c r="A29932"/>
      <c r="B29932"/>
      <c r="C29932"/>
      <c r="D29932"/>
      <c r="E29932" s="148"/>
      <c r="F29932" s="148"/>
      <c r="G29932" s="149"/>
      <c r="H29932" s="148"/>
      <c r="I29932"/>
    </row>
    <row r="29933" spans="1:9" x14ac:dyDescent="0.25">
      <c r="A29933"/>
      <c r="B29933"/>
      <c r="C29933"/>
      <c r="D29933"/>
      <c r="E29933" s="148"/>
      <c r="F29933" s="148"/>
      <c r="G29933" s="149"/>
      <c r="H29933" s="148"/>
      <c r="I29933"/>
    </row>
    <row r="29934" spans="1:9" x14ac:dyDescent="0.25">
      <c r="A29934"/>
      <c r="B29934"/>
      <c r="C29934"/>
      <c r="D29934"/>
      <c r="E29934" s="148"/>
      <c r="F29934" s="148"/>
      <c r="G29934" s="149"/>
      <c r="H29934" s="148"/>
      <c r="I29934"/>
    </row>
    <row r="29935" spans="1:9" x14ac:dyDescent="0.25">
      <c r="A29935"/>
      <c r="B29935"/>
      <c r="C29935"/>
      <c r="D29935"/>
      <c r="E29935" s="148"/>
      <c r="F29935" s="148"/>
      <c r="G29935" s="149"/>
      <c r="H29935" s="148"/>
      <c r="I29935"/>
    </row>
    <row r="29936" spans="1:9" x14ac:dyDescent="0.25">
      <c r="A29936"/>
      <c r="B29936"/>
      <c r="C29936"/>
      <c r="D29936"/>
      <c r="E29936" s="148"/>
      <c r="F29936" s="148"/>
      <c r="G29936" s="149"/>
      <c r="H29936" s="148"/>
      <c r="I29936"/>
    </row>
    <row r="29937" spans="1:9" x14ac:dyDescent="0.25">
      <c r="A29937"/>
      <c r="B29937"/>
      <c r="C29937"/>
      <c r="D29937"/>
      <c r="E29937" s="148"/>
      <c r="F29937" s="148"/>
      <c r="G29937" s="149"/>
      <c r="H29937" s="148"/>
      <c r="I29937"/>
    </row>
    <row r="29938" spans="1:9" x14ac:dyDescent="0.25">
      <c r="A29938"/>
      <c r="B29938"/>
      <c r="C29938"/>
      <c r="D29938"/>
      <c r="E29938" s="148"/>
      <c r="F29938" s="148"/>
      <c r="G29938" s="149"/>
      <c r="H29938" s="148"/>
      <c r="I29938"/>
    </row>
    <row r="29939" spans="1:9" x14ac:dyDescent="0.25">
      <c r="A29939"/>
      <c r="B29939"/>
      <c r="C29939"/>
      <c r="D29939"/>
      <c r="E29939" s="148"/>
      <c r="F29939" s="148"/>
      <c r="G29939" s="149"/>
      <c r="H29939" s="148"/>
      <c r="I29939"/>
    </row>
    <row r="29940" spans="1:9" x14ac:dyDescent="0.25">
      <c r="A29940"/>
      <c r="B29940"/>
      <c r="C29940"/>
      <c r="D29940"/>
      <c r="E29940" s="148"/>
      <c r="F29940" s="148"/>
      <c r="G29940" s="149"/>
      <c r="H29940" s="148"/>
      <c r="I29940"/>
    </row>
    <row r="29941" spans="1:9" x14ac:dyDescent="0.25">
      <c r="A29941"/>
      <c r="B29941"/>
      <c r="C29941"/>
      <c r="D29941"/>
      <c r="E29941" s="148"/>
      <c r="F29941" s="148"/>
      <c r="G29941" s="149"/>
      <c r="H29941" s="148"/>
      <c r="I29941"/>
    </row>
    <row r="29942" spans="1:9" x14ac:dyDescent="0.25">
      <c r="A29942"/>
      <c r="B29942"/>
      <c r="C29942"/>
      <c r="D29942"/>
      <c r="E29942" s="148"/>
      <c r="F29942" s="148"/>
      <c r="G29942" s="149"/>
      <c r="H29942" s="148"/>
      <c r="I29942"/>
    </row>
    <row r="29943" spans="1:9" x14ac:dyDescent="0.25">
      <c r="A29943"/>
      <c r="B29943"/>
      <c r="C29943"/>
      <c r="D29943"/>
      <c r="E29943" s="148"/>
      <c r="F29943" s="148"/>
      <c r="G29943" s="149"/>
      <c r="H29943" s="148"/>
      <c r="I29943"/>
    </row>
    <row r="29944" spans="1:9" x14ac:dyDescent="0.25">
      <c r="A29944"/>
      <c r="B29944"/>
      <c r="C29944"/>
      <c r="D29944"/>
      <c r="E29944" s="148"/>
      <c r="F29944" s="148"/>
      <c r="G29944" s="149"/>
      <c r="H29944" s="148"/>
      <c r="I29944"/>
    </row>
    <row r="29945" spans="1:9" x14ac:dyDescent="0.25">
      <c r="A29945"/>
      <c r="B29945"/>
      <c r="C29945"/>
      <c r="D29945"/>
      <c r="E29945" s="148"/>
      <c r="F29945" s="148"/>
      <c r="G29945" s="149"/>
      <c r="H29945" s="148"/>
      <c r="I29945"/>
    </row>
    <row r="29946" spans="1:9" x14ac:dyDescent="0.25">
      <c r="A29946"/>
      <c r="B29946"/>
      <c r="C29946"/>
      <c r="D29946"/>
      <c r="E29946" s="148"/>
      <c r="F29946" s="148"/>
      <c r="G29946" s="149"/>
      <c r="H29946" s="148"/>
      <c r="I29946"/>
    </row>
    <row r="29947" spans="1:9" x14ac:dyDescent="0.25">
      <c r="A29947"/>
      <c r="B29947"/>
      <c r="C29947"/>
      <c r="D29947"/>
      <c r="E29947" s="148"/>
      <c r="F29947" s="148"/>
      <c r="G29947" s="149"/>
      <c r="H29947" s="148"/>
      <c r="I29947"/>
    </row>
    <row r="29948" spans="1:9" x14ac:dyDescent="0.25">
      <c r="A29948"/>
      <c r="B29948"/>
      <c r="C29948"/>
      <c r="D29948"/>
      <c r="E29948" s="148"/>
      <c r="F29948" s="148"/>
      <c r="G29948" s="149"/>
      <c r="H29948" s="148"/>
      <c r="I29948"/>
    </row>
    <row r="29949" spans="1:9" x14ac:dyDescent="0.25">
      <c r="A29949"/>
      <c r="B29949"/>
      <c r="C29949"/>
      <c r="D29949"/>
      <c r="E29949" s="148"/>
      <c r="F29949" s="148"/>
      <c r="G29949" s="149"/>
      <c r="H29949" s="148"/>
      <c r="I29949"/>
    </row>
    <row r="29950" spans="1:9" x14ac:dyDescent="0.25">
      <c r="A29950"/>
      <c r="B29950"/>
      <c r="C29950"/>
      <c r="D29950"/>
      <c r="E29950" s="148"/>
      <c r="F29950" s="148"/>
      <c r="G29950" s="149"/>
      <c r="H29950" s="148"/>
      <c r="I29950"/>
    </row>
    <row r="29951" spans="1:9" x14ac:dyDescent="0.25">
      <c r="A29951"/>
      <c r="B29951"/>
      <c r="C29951"/>
      <c r="D29951"/>
      <c r="E29951" s="148"/>
      <c r="F29951" s="148"/>
      <c r="G29951" s="149"/>
      <c r="H29951" s="148"/>
      <c r="I29951"/>
    </row>
    <row r="29952" spans="1:9" x14ac:dyDescent="0.25">
      <c r="A29952"/>
      <c r="B29952"/>
      <c r="C29952"/>
      <c r="D29952"/>
      <c r="E29952" s="148"/>
      <c r="F29952" s="148"/>
      <c r="G29952" s="149"/>
      <c r="H29952" s="148"/>
      <c r="I29952"/>
    </row>
    <row r="29953" spans="1:9" x14ac:dyDescent="0.25">
      <c r="A29953"/>
      <c r="B29953"/>
      <c r="C29953"/>
      <c r="D29953"/>
      <c r="E29953" s="148"/>
      <c r="F29953" s="148"/>
      <c r="G29953" s="149"/>
      <c r="H29953" s="148"/>
      <c r="I29953"/>
    </row>
    <row r="29954" spans="1:9" x14ac:dyDescent="0.25">
      <c r="A29954"/>
      <c r="B29954"/>
      <c r="C29954"/>
      <c r="D29954"/>
      <c r="E29954" s="148"/>
      <c r="F29954" s="148"/>
      <c r="G29954" s="149"/>
      <c r="H29954" s="148"/>
      <c r="I29954"/>
    </row>
    <row r="29955" spans="1:9" x14ac:dyDescent="0.25">
      <c r="A29955"/>
      <c r="B29955"/>
      <c r="C29955"/>
      <c r="D29955"/>
      <c r="E29955" s="148"/>
      <c r="F29955" s="148"/>
      <c r="G29955" s="149"/>
      <c r="H29955" s="148"/>
      <c r="I29955"/>
    </row>
    <row r="29956" spans="1:9" x14ac:dyDescent="0.25">
      <c r="A29956"/>
      <c r="B29956"/>
      <c r="C29956"/>
      <c r="D29956"/>
      <c r="E29956" s="148"/>
      <c r="F29956" s="148"/>
      <c r="G29956" s="149"/>
      <c r="H29956" s="148"/>
      <c r="I29956"/>
    </row>
    <row r="29957" spans="1:9" x14ac:dyDescent="0.25">
      <c r="A29957"/>
      <c r="B29957"/>
      <c r="C29957"/>
      <c r="D29957"/>
      <c r="E29957" s="148"/>
      <c r="F29957" s="148"/>
      <c r="G29957" s="149"/>
      <c r="H29957" s="148"/>
      <c r="I29957"/>
    </row>
    <row r="29958" spans="1:9" x14ac:dyDescent="0.25">
      <c r="A29958"/>
      <c r="B29958"/>
      <c r="C29958"/>
      <c r="D29958"/>
      <c r="E29958" s="148"/>
      <c r="F29958" s="148"/>
      <c r="G29958" s="149"/>
      <c r="H29958" s="148"/>
      <c r="I29958"/>
    </row>
    <row r="29959" spans="1:9" x14ac:dyDescent="0.25">
      <c r="A29959"/>
      <c r="B29959"/>
      <c r="C29959"/>
      <c r="D29959"/>
      <c r="E29959" s="148"/>
      <c r="F29959" s="148"/>
      <c r="G29959" s="149"/>
      <c r="H29959" s="148"/>
      <c r="I29959"/>
    </row>
    <row r="29960" spans="1:9" x14ac:dyDescent="0.25">
      <c r="A29960"/>
      <c r="B29960"/>
      <c r="C29960"/>
      <c r="D29960"/>
      <c r="E29960" s="148"/>
      <c r="F29960" s="148"/>
      <c r="G29960" s="149"/>
      <c r="H29960" s="148"/>
      <c r="I29960"/>
    </row>
    <row r="29961" spans="1:9" x14ac:dyDescent="0.25">
      <c r="A29961"/>
      <c r="B29961"/>
      <c r="C29961"/>
      <c r="D29961"/>
      <c r="E29961" s="148"/>
      <c r="F29961" s="148"/>
      <c r="G29961" s="149"/>
      <c r="H29961" s="148"/>
      <c r="I29961"/>
    </row>
    <row r="29962" spans="1:9" x14ac:dyDescent="0.25">
      <c r="A29962"/>
      <c r="B29962"/>
      <c r="C29962"/>
      <c r="D29962"/>
      <c r="E29962" s="148"/>
      <c r="F29962" s="148"/>
      <c r="G29962" s="149"/>
      <c r="H29962" s="148"/>
      <c r="I29962"/>
    </row>
    <row r="29963" spans="1:9" x14ac:dyDescent="0.25">
      <c r="A29963"/>
      <c r="B29963"/>
      <c r="C29963"/>
      <c r="D29963"/>
      <c r="E29963" s="148"/>
      <c r="F29963" s="148"/>
      <c r="G29963" s="149"/>
      <c r="H29963" s="148"/>
      <c r="I29963"/>
    </row>
    <row r="29964" spans="1:9" x14ac:dyDescent="0.25">
      <c r="A29964"/>
      <c r="B29964"/>
      <c r="C29964"/>
      <c r="D29964"/>
      <c r="E29964" s="148"/>
      <c r="F29964" s="148"/>
      <c r="G29964" s="149"/>
      <c r="H29964" s="148"/>
      <c r="I29964"/>
    </row>
    <row r="29965" spans="1:9" x14ac:dyDescent="0.25">
      <c r="A29965"/>
      <c r="B29965"/>
      <c r="C29965"/>
      <c r="D29965"/>
      <c r="E29965" s="148"/>
      <c r="F29965" s="148"/>
      <c r="G29965" s="149"/>
      <c r="H29965" s="148"/>
      <c r="I29965"/>
    </row>
    <row r="29966" spans="1:9" x14ac:dyDescent="0.25">
      <c r="A29966"/>
      <c r="B29966"/>
      <c r="C29966"/>
      <c r="D29966"/>
      <c r="E29966" s="148"/>
      <c r="F29966" s="148"/>
      <c r="G29966" s="149"/>
      <c r="H29966" s="148"/>
      <c r="I29966"/>
    </row>
    <row r="29967" spans="1:9" x14ac:dyDescent="0.25">
      <c r="A29967"/>
      <c r="B29967"/>
      <c r="C29967"/>
      <c r="D29967"/>
      <c r="E29967" s="148"/>
      <c r="F29967" s="148"/>
      <c r="G29967" s="149"/>
      <c r="H29967" s="148"/>
      <c r="I29967"/>
    </row>
    <row r="29968" spans="1:9" x14ac:dyDescent="0.25">
      <c r="A29968"/>
      <c r="B29968"/>
      <c r="C29968"/>
      <c r="D29968"/>
      <c r="E29968" s="148"/>
      <c r="F29968" s="148"/>
      <c r="G29968" s="149"/>
      <c r="H29968" s="148"/>
      <c r="I29968"/>
    </row>
    <row r="29969" spans="1:9" x14ac:dyDescent="0.25">
      <c r="A29969"/>
      <c r="B29969"/>
      <c r="C29969"/>
      <c r="D29969"/>
      <c r="E29969" s="148"/>
      <c r="F29969" s="148"/>
      <c r="G29969" s="149"/>
      <c r="H29969" s="148"/>
      <c r="I29969"/>
    </row>
    <row r="29970" spans="1:9" x14ac:dyDescent="0.25">
      <c r="A29970"/>
      <c r="B29970"/>
      <c r="C29970"/>
      <c r="D29970"/>
      <c r="E29970" s="148"/>
      <c r="F29970" s="148"/>
      <c r="G29970" s="149"/>
      <c r="H29970" s="148"/>
      <c r="I29970"/>
    </row>
    <row r="29971" spans="1:9" x14ac:dyDescent="0.25">
      <c r="A29971"/>
      <c r="B29971"/>
      <c r="C29971"/>
      <c r="D29971"/>
      <c r="E29971" s="148"/>
      <c r="F29971" s="148"/>
      <c r="G29971" s="149"/>
      <c r="H29971" s="148"/>
      <c r="I29971"/>
    </row>
    <row r="29972" spans="1:9" x14ac:dyDescent="0.25">
      <c r="A29972"/>
      <c r="B29972"/>
      <c r="C29972"/>
      <c r="D29972"/>
      <c r="E29972" s="148"/>
      <c r="F29972" s="148"/>
      <c r="G29972" s="149"/>
      <c r="H29972" s="148"/>
      <c r="I29972"/>
    </row>
    <row r="29973" spans="1:9" x14ac:dyDescent="0.25">
      <c r="A29973"/>
      <c r="B29973"/>
      <c r="C29973"/>
      <c r="D29973"/>
      <c r="E29973" s="148"/>
      <c r="F29973" s="148"/>
      <c r="G29973" s="149"/>
      <c r="H29973" s="148"/>
      <c r="I29973"/>
    </row>
    <row r="29974" spans="1:9" x14ac:dyDescent="0.25">
      <c r="A29974"/>
      <c r="B29974"/>
      <c r="C29974"/>
      <c r="D29974"/>
      <c r="E29974" s="148"/>
      <c r="F29974" s="148"/>
      <c r="G29974" s="149"/>
      <c r="H29974" s="148"/>
      <c r="I29974"/>
    </row>
    <row r="29975" spans="1:9" x14ac:dyDescent="0.25">
      <c r="A29975"/>
      <c r="B29975"/>
      <c r="C29975"/>
      <c r="D29975"/>
      <c r="E29975" s="148"/>
      <c r="F29975" s="148"/>
      <c r="G29975" s="149"/>
      <c r="H29975" s="148"/>
      <c r="I29975"/>
    </row>
    <row r="29976" spans="1:9" x14ac:dyDescent="0.25">
      <c r="A29976"/>
      <c r="B29976"/>
      <c r="C29976"/>
      <c r="D29976"/>
      <c r="E29976" s="148"/>
      <c r="F29976" s="148"/>
      <c r="G29976" s="149"/>
      <c r="H29976" s="148"/>
      <c r="I29976"/>
    </row>
    <row r="29977" spans="1:9" x14ac:dyDescent="0.25">
      <c r="A29977"/>
      <c r="B29977"/>
      <c r="C29977"/>
      <c r="D29977"/>
      <c r="E29977" s="148"/>
      <c r="F29977" s="148"/>
      <c r="G29977" s="149"/>
      <c r="H29977" s="148"/>
      <c r="I29977"/>
    </row>
    <row r="29978" spans="1:9" x14ac:dyDescent="0.25">
      <c r="A29978"/>
      <c r="B29978"/>
      <c r="C29978"/>
      <c r="D29978"/>
      <c r="E29978" s="148"/>
      <c r="F29978" s="148"/>
      <c r="G29978" s="149"/>
      <c r="H29978" s="148"/>
      <c r="I29978"/>
    </row>
    <row r="29979" spans="1:9" x14ac:dyDescent="0.25">
      <c r="A29979"/>
      <c r="B29979"/>
      <c r="C29979"/>
      <c r="D29979"/>
      <c r="E29979" s="148"/>
      <c r="F29979" s="148"/>
      <c r="G29979" s="149"/>
      <c r="H29979" s="148"/>
      <c r="I29979"/>
    </row>
    <row r="29980" spans="1:9" x14ac:dyDescent="0.25">
      <c r="A29980"/>
      <c r="B29980"/>
      <c r="C29980"/>
      <c r="D29980"/>
      <c r="E29980" s="148"/>
      <c r="F29980" s="148"/>
      <c r="G29980" s="149"/>
      <c r="H29980" s="148"/>
      <c r="I29980"/>
    </row>
    <row r="29981" spans="1:9" x14ac:dyDescent="0.25">
      <c r="A29981"/>
      <c r="B29981"/>
      <c r="C29981"/>
      <c r="D29981"/>
      <c r="E29981" s="148"/>
      <c r="F29981" s="148"/>
      <c r="G29981" s="149"/>
      <c r="H29981" s="148"/>
      <c r="I29981"/>
    </row>
    <row r="29982" spans="1:9" x14ac:dyDescent="0.25">
      <c r="A29982"/>
      <c r="B29982"/>
      <c r="C29982"/>
      <c r="D29982"/>
      <c r="E29982" s="148"/>
      <c r="F29982" s="148"/>
      <c r="G29982" s="149"/>
      <c r="H29982" s="148"/>
      <c r="I29982"/>
    </row>
    <row r="29983" spans="1:9" x14ac:dyDescent="0.25">
      <c r="A29983"/>
      <c r="B29983"/>
      <c r="C29983"/>
      <c r="D29983"/>
      <c r="E29983" s="148"/>
      <c r="F29983" s="148"/>
      <c r="G29983" s="149"/>
      <c r="H29983" s="148"/>
      <c r="I29983"/>
    </row>
    <row r="29984" spans="1:9" x14ac:dyDescent="0.25">
      <c r="A29984"/>
      <c r="B29984"/>
      <c r="C29984"/>
      <c r="D29984"/>
      <c r="E29984" s="148"/>
      <c r="F29984" s="148"/>
      <c r="G29984" s="149"/>
      <c r="H29984" s="148"/>
      <c r="I29984"/>
    </row>
    <row r="29985" spans="1:9" x14ac:dyDescent="0.25">
      <c r="A29985"/>
      <c r="B29985"/>
      <c r="C29985"/>
      <c r="D29985"/>
      <c r="E29985" s="148"/>
      <c r="F29985" s="148"/>
      <c r="G29985" s="149"/>
      <c r="H29985" s="148"/>
      <c r="I29985"/>
    </row>
    <row r="29986" spans="1:9" x14ac:dyDescent="0.25">
      <c r="A29986"/>
      <c r="B29986"/>
      <c r="C29986"/>
      <c r="D29986"/>
      <c r="E29986" s="148"/>
      <c r="F29986" s="148"/>
      <c r="G29986" s="149"/>
      <c r="H29986" s="148"/>
      <c r="I29986"/>
    </row>
    <row r="29987" spans="1:9" x14ac:dyDescent="0.25">
      <c r="A29987"/>
      <c r="B29987"/>
      <c r="C29987"/>
      <c r="D29987"/>
      <c r="E29987" s="148"/>
      <c r="F29987" s="148"/>
      <c r="G29987" s="149"/>
      <c r="H29987" s="148"/>
      <c r="I29987"/>
    </row>
    <row r="29988" spans="1:9" x14ac:dyDescent="0.25">
      <c r="A29988"/>
      <c r="B29988"/>
      <c r="C29988"/>
      <c r="D29988"/>
      <c r="E29988" s="148"/>
      <c r="F29988" s="148"/>
      <c r="G29988" s="149"/>
      <c r="H29988" s="148"/>
      <c r="I29988"/>
    </row>
    <row r="29989" spans="1:9" x14ac:dyDescent="0.25">
      <c r="A29989"/>
      <c r="B29989"/>
      <c r="C29989"/>
      <c r="D29989"/>
      <c r="E29989" s="148"/>
      <c r="F29989" s="148"/>
      <c r="G29989" s="149"/>
      <c r="H29989" s="148"/>
      <c r="I29989"/>
    </row>
    <row r="29990" spans="1:9" x14ac:dyDescent="0.25">
      <c r="A29990"/>
      <c r="B29990"/>
      <c r="C29990"/>
      <c r="D29990"/>
      <c r="E29990" s="148"/>
      <c r="F29990" s="148"/>
      <c r="G29990" s="149"/>
      <c r="H29990" s="148"/>
      <c r="I29990"/>
    </row>
    <row r="29991" spans="1:9" x14ac:dyDescent="0.25">
      <c r="A29991"/>
      <c r="B29991"/>
      <c r="C29991"/>
      <c r="D29991"/>
      <c r="E29991" s="148"/>
      <c r="F29991" s="148"/>
      <c r="G29991" s="149"/>
      <c r="H29991" s="148"/>
      <c r="I29991"/>
    </row>
    <row r="29992" spans="1:9" x14ac:dyDescent="0.25">
      <c r="A29992"/>
      <c r="B29992"/>
      <c r="C29992"/>
      <c r="D29992"/>
      <c r="E29992" s="148"/>
      <c r="F29992" s="148"/>
      <c r="G29992" s="149"/>
      <c r="H29992" s="148"/>
      <c r="I29992"/>
    </row>
    <row r="29993" spans="1:9" x14ac:dyDescent="0.25">
      <c r="A29993"/>
      <c r="B29993"/>
      <c r="C29993"/>
      <c r="D29993"/>
      <c r="E29993" s="148"/>
      <c r="F29993" s="148"/>
      <c r="G29993" s="149"/>
      <c r="H29993" s="148"/>
      <c r="I29993"/>
    </row>
    <row r="29994" spans="1:9" x14ac:dyDescent="0.25">
      <c r="A29994"/>
      <c r="B29994"/>
      <c r="C29994"/>
      <c r="D29994"/>
      <c r="E29994" s="148"/>
      <c r="F29994" s="148"/>
      <c r="G29994" s="149"/>
      <c r="H29994" s="148"/>
      <c r="I29994"/>
    </row>
    <row r="29995" spans="1:9" x14ac:dyDescent="0.25">
      <c r="A29995"/>
      <c r="B29995"/>
      <c r="C29995"/>
      <c r="D29995"/>
      <c r="E29995" s="148"/>
      <c r="F29995" s="148"/>
      <c r="G29995" s="149"/>
      <c r="H29995" s="148"/>
      <c r="I29995"/>
    </row>
    <row r="29996" spans="1:9" x14ac:dyDescent="0.25">
      <c r="A29996"/>
      <c r="B29996"/>
      <c r="C29996"/>
      <c r="D29996"/>
      <c r="E29996" s="148"/>
      <c r="F29996" s="148"/>
      <c r="G29996" s="149"/>
      <c r="H29996" s="148"/>
      <c r="I29996"/>
    </row>
    <row r="29997" spans="1:9" x14ac:dyDescent="0.25">
      <c r="A29997"/>
      <c r="B29997"/>
      <c r="C29997"/>
      <c r="D29997"/>
      <c r="E29997" s="148"/>
      <c r="F29997" s="148"/>
      <c r="G29997" s="149"/>
      <c r="H29997" s="148"/>
      <c r="I29997"/>
    </row>
    <row r="29998" spans="1:9" x14ac:dyDescent="0.25">
      <c r="A29998"/>
      <c r="B29998"/>
      <c r="C29998"/>
      <c r="D29998"/>
      <c r="E29998" s="148"/>
      <c r="F29998" s="148"/>
      <c r="G29998" s="149"/>
      <c r="H29998" s="148"/>
      <c r="I29998"/>
    </row>
    <row r="29999" spans="1:9" x14ac:dyDescent="0.25">
      <c r="A29999"/>
      <c r="B29999"/>
      <c r="C29999"/>
      <c r="D29999"/>
      <c r="E29999" s="148"/>
      <c r="F29999" s="148"/>
      <c r="G29999" s="149"/>
      <c r="H29999" s="148"/>
      <c r="I29999"/>
    </row>
    <row r="30000" spans="1:9" x14ac:dyDescent="0.25">
      <c r="A30000"/>
      <c r="B30000"/>
      <c r="C30000"/>
      <c r="D30000"/>
      <c r="E30000" s="148"/>
      <c r="F30000" s="148"/>
      <c r="G30000" s="149"/>
      <c r="H30000" s="148"/>
      <c r="I30000"/>
    </row>
    <row r="30001" spans="1:9" x14ac:dyDescent="0.25">
      <c r="A30001"/>
      <c r="B30001"/>
      <c r="C30001"/>
      <c r="D30001"/>
      <c r="E30001" s="148"/>
      <c r="F30001" s="148"/>
      <c r="G30001" s="149"/>
      <c r="H30001" s="148"/>
      <c r="I30001"/>
    </row>
    <row r="30002" spans="1:9" x14ac:dyDescent="0.25">
      <c r="A30002"/>
      <c r="B30002"/>
      <c r="C30002"/>
      <c r="D30002"/>
      <c r="E30002" s="148"/>
      <c r="F30002" s="148"/>
      <c r="G30002" s="149"/>
      <c r="H30002" s="148"/>
      <c r="I30002"/>
    </row>
    <row r="30003" spans="1:9" x14ac:dyDescent="0.25">
      <c r="A30003"/>
      <c r="B30003"/>
      <c r="C30003"/>
      <c r="D30003"/>
      <c r="E30003" s="148"/>
      <c r="F30003" s="148"/>
      <c r="G30003" s="149"/>
      <c r="H30003" s="148"/>
      <c r="I30003"/>
    </row>
    <row r="30004" spans="1:9" x14ac:dyDescent="0.25">
      <c r="A30004"/>
      <c r="B30004"/>
      <c r="C30004"/>
      <c r="D30004"/>
      <c r="E30004" s="148"/>
      <c r="F30004" s="148"/>
      <c r="G30004" s="149"/>
      <c r="H30004" s="148"/>
      <c r="I30004"/>
    </row>
    <row r="30005" spans="1:9" x14ac:dyDescent="0.25">
      <c r="A30005"/>
      <c r="B30005"/>
      <c r="C30005"/>
      <c r="D30005"/>
      <c r="E30005" s="148"/>
      <c r="F30005" s="148"/>
      <c r="G30005" s="149"/>
      <c r="H30005" s="148"/>
      <c r="I30005"/>
    </row>
    <row r="30006" spans="1:9" x14ac:dyDescent="0.25">
      <c r="A30006"/>
      <c r="B30006"/>
      <c r="C30006"/>
      <c r="D30006"/>
      <c r="E30006" s="148"/>
      <c r="F30006" s="148"/>
      <c r="G30006" s="149"/>
      <c r="H30006" s="148"/>
      <c r="I30006"/>
    </row>
    <row r="30007" spans="1:9" x14ac:dyDescent="0.25">
      <c r="A30007"/>
      <c r="B30007"/>
      <c r="C30007"/>
      <c r="D30007"/>
      <c r="E30007" s="148"/>
      <c r="F30007" s="148"/>
      <c r="G30007" s="149"/>
      <c r="H30007" s="148"/>
      <c r="I30007"/>
    </row>
    <row r="30008" spans="1:9" x14ac:dyDescent="0.25">
      <c r="A30008"/>
      <c r="B30008"/>
      <c r="C30008"/>
      <c r="D30008"/>
      <c r="E30008" s="148"/>
      <c r="F30008" s="148"/>
      <c r="G30008" s="149"/>
      <c r="H30008" s="148"/>
      <c r="I30008"/>
    </row>
    <row r="30009" spans="1:9" x14ac:dyDescent="0.25">
      <c r="A30009"/>
      <c r="B30009"/>
      <c r="C30009"/>
      <c r="D30009"/>
      <c r="E30009" s="148"/>
      <c r="F30009" s="148"/>
      <c r="G30009" s="149"/>
      <c r="H30009" s="148"/>
      <c r="I30009"/>
    </row>
    <row r="30010" spans="1:9" x14ac:dyDescent="0.25">
      <c r="A30010"/>
      <c r="B30010"/>
      <c r="C30010"/>
      <c r="D30010"/>
      <c r="E30010" s="148"/>
      <c r="F30010" s="148"/>
      <c r="G30010" s="149"/>
      <c r="H30010" s="148"/>
      <c r="I30010"/>
    </row>
    <row r="30011" spans="1:9" x14ac:dyDescent="0.25">
      <c r="A30011"/>
      <c r="B30011"/>
      <c r="C30011"/>
      <c r="D30011"/>
      <c r="E30011" s="148"/>
      <c r="F30011" s="148"/>
      <c r="G30011" s="149"/>
      <c r="H30011" s="148"/>
      <c r="I30011"/>
    </row>
    <row r="30012" spans="1:9" x14ac:dyDescent="0.25">
      <c r="A30012"/>
      <c r="B30012"/>
      <c r="C30012"/>
      <c r="D30012"/>
      <c r="E30012" s="148"/>
      <c r="F30012" s="148"/>
      <c r="G30012" s="149"/>
      <c r="H30012" s="148"/>
      <c r="I30012"/>
    </row>
    <row r="30013" spans="1:9" x14ac:dyDescent="0.25">
      <c r="A30013"/>
      <c r="B30013"/>
      <c r="C30013"/>
      <c r="D30013"/>
      <c r="E30013" s="148"/>
      <c r="F30013" s="148"/>
      <c r="G30013" s="149"/>
      <c r="H30013" s="148"/>
      <c r="I30013"/>
    </row>
    <row r="30014" spans="1:9" x14ac:dyDescent="0.25">
      <c r="A30014"/>
      <c r="B30014"/>
      <c r="C30014"/>
      <c r="D30014"/>
      <c r="E30014" s="148"/>
      <c r="F30014" s="148"/>
      <c r="G30014" s="149"/>
      <c r="H30014" s="148"/>
      <c r="I30014"/>
    </row>
    <row r="30015" spans="1:9" x14ac:dyDescent="0.25">
      <c r="A30015"/>
      <c r="B30015"/>
      <c r="C30015"/>
      <c r="D30015"/>
      <c r="E30015" s="148"/>
      <c r="F30015" s="148"/>
      <c r="G30015" s="149"/>
      <c r="H30015" s="148"/>
      <c r="I30015"/>
    </row>
    <row r="30016" spans="1:9" x14ac:dyDescent="0.25">
      <c r="A30016"/>
      <c r="B30016"/>
      <c r="C30016"/>
      <c r="D30016"/>
      <c r="E30016" s="148"/>
      <c r="F30016" s="148"/>
      <c r="G30016" s="149"/>
      <c r="H30016" s="148"/>
      <c r="I30016"/>
    </row>
    <row r="30017" spans="1:9" x14ac:dyDescent="0.25">
      <c r="A30017"/>
      <c r="B30017"/>
      <c r="C30017"/>
      <c r="D30017"/>
      <c r="E30017" s="148"/>
      <c r="F30017" s="148"/>
      <c r="G30017" s="149"/>
      <c r="H30017" s="148"/>
      <c r="I30017"/>
    </row>
    <row r="30018" spans="1:9" x14ac:dyDescent="0.25">
      <c r="A30018"/>
      <c r="B30018"/>
      <c r="C30018"/>
      <c r="D30018"/>
      <c r="E30018" s="148"/>
      <c r="F30018" s="148"/>
      <c r="G30018" s="149"/>
      <c r="H30018" s="148"/>
      <c r="I30018"/>
    </row>
    <row r="30019" spans="1:9" x14ac:dyDescent="0.25">
      <c r="A30019"/>
      <c r="B30019"/>
      <c r="C30019"/>
      <c r="D30019"/>
      <c r="E30019" s="148"/>
      <c r="F30019" s="148"/>
      <c r="G30019" s="149"/>
      <c r="H30019" s="148"/>
      <c r="I30019"/>
    </row>
    <row r="30020" spans="1:9" x14ac:dyDescent="0.25">
      <c r="A30020"/>
      <c r="B30020"/>
      <c r="C30020"/>
      <c r="D30020"/>
      <c r="E30020" s="148"/>
      <c r="F30020" s="148"/>
      <c r="G30020" s="149"/>
      <c r="H30020" s="148"/>
      <c r="I30020"/>
    </row>
    <row r="30021" spans="1:9" x14ac:dyDescent="0.25">
      <c r="A30021"/>
      <c r="B30021"/>
      <c r="C30021"/>
      <c r="D30021"/>
      <c r="E30021" s="148"/>
      <c r="F30021" s="148"/>
      <c r="G30021" s="149"/>
      <c r="H30021" s="148"/>
      <c r="I30021"/>
    </row>
    <row r="30022" spans="1:9" x14ac:dyDescent="0.25">
      <c r="A30022"/>
      <c r="B30022"/>
      <c r="C30022"/>
      <c r="D30022"/>
      <c r="E30022" s="148"/>
      <c r="F30022" s="148"/>
      <c r="G30022" s="149"/>
      <c r="H30022" s="148"/>
      <c r="I30022"/>
    </row>
    <row r="30023" spans="1:9" x14ac:dyDescent="0.25">
      <c r="A30023"/>
      <c r="B30023"/>
      <c r="C30023"/>
      <c r="D30023"/>
      <c r="E30023" s="148"/>
      <c r="F30023" s="148"/>
      <c r="G30023" s="149"/>
      <c r="H30023" s="148"/>
      <c r="I30023"/>
    </row>
    <row r="30024" spans="1:9" x14ac:dyDescent="0.25">
      <c r="A30024"/>
      <c r="B30024"/>
      <c r="C30024"/>
      <c r="D30024"/>
      <c r="E30024" s="148"/>
      <c r="F30024" s="148"/>
      <c r="G30024" s="149"/>
      <c r="H30024" s="148"/>
      <c r="I30024"/>
    </row>
    <row r="30025" spans="1:9" x14ac:dyDescent="0.25">
      <c r="A30025"/>
      <c r="B30025"/>
      <c r="C30025"/>
      <c r="D30025"/>
      <c r="E30025" s="148"/>
      <c r="F30025" s="148"/>
      <c r="G30025" s="149"/>
      <c r="H30025" s="148"/>
      <c r="I30025"/>
    </row>
    <row r="30026" spans="1:9" x14ac:dyDescent="0.25">
      <c r="A30026"/>
      <c r="B30026"/>
      <c r="C30026"/>
      <c r="D30026"/>
      <c r="E30026" s="148"/>
      <c r="F30026" s="148"/>
      <c r="G30026" s="149"/>
      <c r="H30026" s="148"/>
      <c r="I30026"/>
    </row>
    <row r="30027" spans="1:9" x14ac:dyDescent="0.25">
      <c r="A30027"/>
      <c r="B30027"/>
      <c r="C30027"/>
      <c r="D30027"/>
      <c r="E30027" s="148"/>
      <c r="F30027" s="148"/>
      <c r="G30027" s="149"/>
      <c r="H30027" s="148"/>
      <c r="I30027"/>
    </row>
    <row r="30028" spans="1:9" x14ac:dyDescent="0.25">
      <c r="A30028"/>
      <c r="B30028"/>
      <c r="C30028"/>
      <c r="D30028"/>
      <c r="E30028" s="148"/>
      <c r="F30028" s="148"/>
      <c r="G30028" s="149"/>
      <c r="H30028" s="148"/>
      <c r="I30028"/>
    </row>
    <row r="30029" spans="1:9" x14ac:dyDescent="0.25">
      <c r="A30029"/>
      <c r="B30029"/>
      <c r="C30029"/>
      <c r="D30029"/>
      <c r="E30029" s="148"/>
      <c r="F30029" s="148"/>
      <c r="G30029" s="149"/>
      <c r="H30029" s="148"/>
      <c r="I30029"/>
    </row>
    <row r="30030" spans="1:9" x14ac:dyDescent="0.25">
      <c r="A30030"/>
      <c r="B30030"/>
      <c r="C30030"/>
      <c r="D30030"/>
      <c r="E30030" s="148"/>
      <c r="F30030" s="148"/>
      <c r="G30030" s="149"/>
      <c r="H30030" s="148"/>
      <c r="I30030"/>
    </row>
    <row r="30031" spans="1:9" x14ac:dyDescent="0.25">
      <c r="A30031"/>
      <c r="B30031"/>
      <c r="C30031"/>
      <c r="D30031"/>
      <c r="E30031" s="148"/>
      <c r="F30031" s="148"/>
      <c r="G30031" s="149"/>
      <c r="H30031" s="148"/>
      <c r="I30031"/>
    </row>
    <row r="30032" spans="1:9" x14ac:dyDescent="0.25">
      <c r="A30032"/>
      <c r="B30032"/>
      <c r="C30032"/>
      <c r="D30032"/>
      <c r="E30032" s="148"/>
      <c r="F30032" s="148"/>
      <c r="G30032" s="149"/>
      <c r="H30032" s="148"/>
      <c r="I30032"/>
    </row>
    <row r="30033" spans="1:9" x14ac:dyDescent="0.25">
      <c r="A30033"/>
      <c r="B30033"/>
      <c r="C30033"/>
      <c r="D30033"/>
      <c r="E30033" s="148"/>
      <c r="F30033" s="148"/>
      <c r="G30033" s="149"/>
      <c r="H30033" s="148"/>
      <c r="I30033"/>
    </row>
    <row r="30034" spans="1:9" x14ac:dyDescent="0.25">
      <c r="A30034"/>
      <c r="B30034"/>
      <c r="C30034"/>
      <c r="D30034"/>
      <c r="E30034" s="148"/>
      <c r="F30034" s="148"/>
      <c r="G30034" s="149"/>
      <c r="H30034" s="148"/>
      <c r="I30034"/>
    </row>
    <row r="30035" spans="1:9" x14ac:dyDescent="0.25">
      <c r="A30035"/>
      <c r="B30035"/>
      <c r="C30035"/>
      <c r="D30035"/>
      <c r="E30035" s="148"/>
      <c r="F30035" s="148"/>
      <c r="G30035" s="149"/>
      <c r="H30035" s="148"/>
      <c r="I30035"/>
    </row>
    <row r="30036" spans="1:9" x14ac:dyDescent="0.25">
      <c r="A30036"/>
      <c r="B30036"/>
      <c r="C30036"/>
      <c r="D30036"/>
      <c r="E30036" s="148"/>
      <c r="F30036" s="148"/>
      <c r="G30036" s="149"/>
      <c r="H30036" s="148"/>
      <c r="I30036"/>
    </row>
    <row r="30037" spans="1:9" x14ac:dyDescent="0.25">
      <c r="A30037"/>
      <c r="B30037"/>
      <c r="C30037"/>
      <c r="D30037"/>
      <c r="E30037" s="148"/>
      <c r="F30037" s="148"/>
      <c r="G30037" s="149"/>
      <c r="H30037" s="148"/>
      <c r="I30037"/>
    </row>
    <row r="30038" spans="1:9" x14ac:dyDescent="0.25">
      <c r="A30038"/>
      <c r="B30038"/>
      <c r="C30038"/>
      <c r="D30038"/>
      <c r="E30038" s="148"/>
      <c r="F30038" s="148"/>
      <c r="G30038" s="149"/>
      <c r="H30038" s="148"/>
      <c r="I30038"/>
    </row>
    <row r="30039" spans="1:9" x14ac:dyDescent="0.25">
      <c r="A30039"/>
      <c r="B30039"/>
      <c r="C30039"/>
      <c r="D30039"/>
      <c r="E30039" s="148"/>
      <c r="F30039" s="148"/>
      <c r="G30039" s="149"/>
      <c r="H30039" s="148"/>
      <c r="I30039"/>
    </row>
    <row r="30040" spans="1:9" x14ac:dyDescent="0.25">
      <c r="A30040"/>
      <c r="B30040"/>
      <c r="C30040"/>
      <c r="D30040"/>
      <c r="E30040" s="148"/>
      <c r="F30040" s="148"/>
      <c r="G30040" s="149"/>
      <c r="H30040" s="148"/>
      <c r="I30040"/>
    </row>
    <row r="30041" spans="1:9" x14ac:dyDescent="0.25">
      <c r="A30041"/>
      <c r="B30041"/>
      <c r="C30041"/>
      <c r="D30041"/>
      <c r="E30041" s="148"/>
      <c r="F30041" s="148"/>
      <c r="G30041" s="149"/>
      <c r="H30041" s="148"/>
      <c r="I30041"/>
    </row>
    <row r="30042" spans="1:9" x14ac:dyDescent="0.25">
      <c r="A30042"/>
      <c r="B30042"/>
      <c r="C30042"/>
      <c r="D30042"/>
      <c r="E30042" s="148"/>
      <c r="F30042" s="148"/>
      <c r="G30042" s="149"/>
      <c r="H30042" s="148"/>
      <c r="I30042"/>
    </row>
    <row r="30043" spans="1:9" x14ac:dyDescent="0.25">
      <c r="A30043"/>
      <c r="B30043"/>
      <c r="C30043"/>
      <c r="D30043"/>
      <c r="E30043" s="148"/>
      <c r="F30043" s="148"/>
      <c r="G30043" s="149"/>
      <c r="H30043" s="148"/>
      <c r="I30043"/>
    </row>
    <row r="30044" spans="1:9" x14ac:dyDescent="0.25">
      <c r="A30044"/>
      <c r="B30044"/>
      <c r="C30044"/>
      <c r="D30044"/>
      <c r="E30044" s="148"/>
      <c r="F30044" s="148"/>
      <c r="G30044" s="149"/>
      <c r="H30044" s="148"/>
      <c r="I30044"/>
    </row>
    <row r="30045" spans="1:9" x14ac:dyDescent="0.25">
      <c r="A30045"/>
      <c r="B30045"/>
      <c r="C30045"/>
      <c r="D30045"/>
      <c r="E30045" s="148"/>
      <c r="F30045" s="148"/>
      <c r="G30045" s="149"/>
      <c r="H30045" s="148"/>
      <c r="I30045"/>
    </row>
    <row r="30046" spans="1:9" x14ac:dyDescent="0.25">
      <c r="A30046"/>
      <c r="B30046"/>
      <c r="C30046"/>
      <c r="D30046"/>
      <c r="E30046" s="148"/>
      <c r="F30046" s="148"/>
      <c r="G30046" s="149"/>
      <c r="H30046" s="148"/>
      <c r="I30046"/>
    </row>
    <row r="30047" spans="1:9" x14ac:dyDescent="0.25">
      <c r="A30047"/>
      <c r="B30047"/>
      <c r="C30047"/>
      <c r="D30047"/>
      <c r="E30047" s="148"/>
      <c r="F30047" s="148"/>
      <c r="G30047" s="149"/>
      <c r="H30047" s="148"/>
      <c r="I30047"/>
    </row>
    <row r="30048" spans="1:9" x14ac:dyDescent="0.25">
      <c r="A30048"/>
      <c r="B30048"/>
      <c r="C30048"/>
      <c r="D30048"/>
      <c r="E30048" s="148"/>
      <c r="F30048" s="148"/>
      <c r="G30048" s="149"/>
      <c r="H30048" s="148"/>
      <c r="I30048"/>
    </row>
    <row r="30049" spans="1:9" x14ac:dyDescent="0.25">
      <c r="A30049"/>
      <c r="B30049"/>
      <c r="C30049"/>
      <c r="D30049"/>
      <c r="E30049" s="148"/>
      <c r="F30049" s="148"/>
      <c r="G30049" s="149"/>
      <c r="H30049" s="148"/>
      <c r="I30049"/>
    </row>
    <row r="30050" spans="1:9" x14ac:dyDescent="0.25">
      <c r="A30050"/>
      <c r="B30050"/>
      <c r="C30050"/>
      <c r="D30050"/>
      <c r="E30050" s="148"/>
      <c r="F30050" s="148"/>
      <c r="G30050" s="149"/>
      <c r="H30050" s="148"/>
      <c r="I30050"/>
    </row>
    <row r="30051" spans="1:9" x14ac:dyDescent="0.25">
      <c r="A30051"/>
      <c r="B30051"/>
      <c r="C30051"/>
      <c r="D30051"/>
      <c r="E30051" s="148"/>
      <c r="F30051" s="148"/>
      <c r="G30051" s="149"/>
      <c r="H30051" s="148"/>
      <c r="I30051"/>
    </row>
    <row r="30052" spans="1:9" x14ac:dyDescent="0.25">
      <c r="A30052"/>
      <c r="B30052"/>
      <c r="C30052"/>
      <c r="D30052"/>
      <c r="E30052" s="148"/>
      <c r="F30052" s="148"/>
      <c r="G30052" s="149"/>
      <c r="H30052" s="148"/>
      <c r="I30052"/>
    </row>
    <row r="30053" spans="1:9" x14ac:dyDescent="0.25">
      <c r="A30053"/>
      <c r="B30053"/>
      <c r="C30053"/>
      <c r="D30053"/>
      <c r="E30053" s="148"/>
      <c r="F30053" s="148"/>
      <c r="G30053" s="149"/>
      <c r="H30053" s="148"/>
      <c r="I30053"/>
    </row>
    <row r="30054" spans="1:9" x14ac:dyDescent="0.25">
      <c r="A30054"/>
      <c r="B30054"/>
      <c r="C30054"/>
      <c r="D30054"/>
      <c r="E30054" s="148"/>
      <c r="F30054" s="148"/>
      <c r="G30054" s="149"/>
      <c r="H30054" s="148"/>
      <c r="I30054"/>
    </row>
    <row r="30055" spans="1:9" x14ac:dyDescent="0.25">
      <c r="A30055"/>
      <c r="B30055"/>
      <c r="C30055"/>
      <c r="D30055"/>
      <c r="E30055" s="148"/>
      <c r="F30055" s="148"/>
      <c r="G30055" s="149"/>
      <c r="H30055" s="148"/>
      <c r="I30055"/>
    </row>
    <row r="30056" spans="1:9" x14ac:dyDescent="0.25">
      <c r="A30056"/>
      <c r="B30056"/>
      <c r="C30056"/>
      <c r="D30056"/>
      <c r="E30056" s="148"/>
      <c r="F30056" s="148"/>
      <c r="G30056" s="149"/>
      <c r="H30056" s="148"/>
      <c r="I30056"/>
    </row>
    <row r="30057" spans="1:9" x14ac:dyDescent="0.25">
      <c r="A30057"/>
      <c r="B30057"/>
      <c r="C30057"/>
      <c r="D30057"/>
      <c r="E30057" s="148"/>
      <c r="F30057" s="148"/>
      <c r="G30057" s="149"/>
      <c r="H30057" s="148"/>
      <c r="I30057"/>
    </row>
    <row r="30058" spans="1:9" x14ac:dyDescent="0.25">
      <c r="A30058"/>
      <c r="B30058"/>
      <c r="C30058"/>
      <c r="D30058"/>
      <c r="E30058" s="148"/>
      <c r="F30058" s="148"/>
      <c r="G30058" s="149"/>
      <c r="H30058" s="148"/>
      <c r="I30058"/>
    </row>
    <row r="30059" spans="1:9" x14ac:dyDescent="0.25">
      <c r="A30059"/>
      <c r="B30059"/>
      <c r="C30059"/>
      <c r="D30059"/>
      <c r="E30059" s="148"/>
      <c r="F30059" s="148"/>
      <c r="G30059" s="149"/>
      <c r="H30059" s="148"/>
      <c r="I30059"/>
    </row>
    <row r="30060" spans="1:9" x14ac:dyDescent="0.25">
      <c r="A30060"/>
      <c r="B30060"/>
      <c r="C30060"/>
      <c r="D30060"/>
      <c r="E30060" s="148"/>
      <c r="F30060" s="148"/>
      <c r="G30060" s="149"/>
      <c r="H30060" s="148"/>
      <c r="I30060"/>
    </row>
    <row r="30061" spans="1:9" x14ac:dyDescent="0.25">
      <c r="A30061"/>
      <c r="B30061"/>
      <c r="C30061"/>
      <c r="D30061"/>
      <c r="E30061" s="148"/>
      <c r="F30061" s="148"/>
      <c r="G30061" s="149"/>
      <c r="H30061" s="148"/>
      <c r="I30061"/>
    </row>
    <row r="30062" spans="1:9" x14ac:dyDescent="0.25">
      <c r="A30062"/>
      <c r="B30062"/>
      <c r="C30062"/>
      <c r="D30062"/>
      <c r="E30062" s="148"/>
      <c r="F30062" s="148"/>
      <c r="G30062" s="149"/>
      <c r="H30062" s="148"/>
      <c r="I30062"/>
    </row>
    <row r="30063" spans="1:9" x14ac:dyDescent="0.25">
      <c r="A30063"/>
      <c r="B30063"/>
      <c r="C30063"/>
      <c r="D30063"/>
      <c r="E30063" s="148"/>
      <c r="F30063" s="148"/>
      <c r="G30063" s="149"/>
      <c r="H30063" s="148"/>
      <c r="I30063"/>
    </row>
    <row r="30064" spans="1:9" x14ac:dyDescent="0.25">
      <c r="A30064"/>
      <c r="B30064"/>
      <c r="C30064"/>
      <c r="D30064"/>
      <c r="E30064" s="148"/>
      <c r="F30064" s="148"/>
      <c r="G30064" s="149"/>
      <c r="H30064" s="148"/>
      <c r="I30064"/>
    </row>
    <row r="30065" spans="1:9" x14ac:dyDescent="0.25">
      <c r="A30065"/>
      <c r="B30065"/>
      <c r="C30065"/>
      <c r="D30065"/>
      <c r="E30065" s="148"/>
      <c r="F30065" s="148"/>
      <c r="G30065" s="149"/>
      <c r="H30065" s="148"/>
      <c r="I30065"/>
    </row>
    <row r="30066" spans="1:9" x14ac:dyDescent="0.25">
      <c r="A30066"/>
      <c r="B30066"/>
      <c r="C30066"/>
      <c r="D30066"/>
      <c r="E30066" s="148"/>
      <c r="F30066" s="148"/>
      <c r="G30066" s="149"/>
      <c r="H30066" s="148"/>
      <c r="I30066"/>
    </row>
    <row r="30067" spans="1:9" x14ac:dyDescent="0.25">
      <c r="A30067"/>
      <c r="B30067"/>
      <c r="C30067"/>
      <c r="D30067"/>
      <c r="E30067" s="148"/>
      <c r="F30067" s="148"/>
      <c r="G30067" s="149"/>
      <c r="H30067" s="148"/>
      <c r="I30067"/>
    </row>
    <row r="30068" spans="1:9" x14ac:dyDescent="0.25">
      <c r="A30068"/>
      <c r="B30068"/>
      <c r="C30068"/>
      <c r="D30068"/>
      <c r="E30068" s="148"/>
      <c r="F30068" s="148"/>
      <c r="G30068" s="149"/>
      <c r="H30068" s="148"/>
      <c r="I30068"/>
    </row>
    <row r="30069" spans="1:9" x14ac:dyDescent="0.25">
      <c r="A30069"/>
      <c r="B30069"/>
      <c r="C30069"/>
      <c r="D30069"/>
      <c r="E30069" s="148"/>
      <c r="F30069" s="148"/>
      <c r="G30069" s="149"/>
      <c r="H30069" s="148"/>
      <c r="I30069"/>
    </row>
    <row r="30070" spans="1:9" x14ac:dyDescent="0.25">
      <c r="A30070"/>
      <c r="B30070"/>
      <c r="C30070"/>
      <c r="D30070"/>
      <c r="E30070" s="148"/>
      <c r="F30070" s="148"/>
      <c r="G30070" s="149"/>
      <c r="H30070" s="148"/>
      <c r="I30070"/>
    </row>
    <row r="30071" spans="1:9" x14ac:dyDescent="0.25">
      <c r="A30071"/>
      <c r="B30071"/>
      <c r="C30071"/>
      <c r="D30071"/>
      <c r="E30071" s="148"/>
      <c r="F30071" s="148"/>
      <c r="G30071" s="149"/>
      <c r="H30071" s="148"/>
      <c r="I30071"/>
    </row>
    <row r="30072" spans="1:9" x14ac:dyDescent="0.25">
      <c r="A30072"/>
      <c r="B30072"/>
      <c r="C30072"/>
      <c r="D30072"/>
      <c r="E30072" s="148"/>
      <c r="F30072" s="148"/>
      <c r="G30072" s="149"/>
      <c r="H30072" s="148"/>
      <c r="I30072"/>
    </row>
    <row r="30073" spans="1:9" x14ac:dyDescent="0.25">
      <c r="A30073"/>
      <c r="B30073"/>
      <c r="C30073"/>
      <c r="D30073"/>
      <c r="E30073" s="148"/>
      <c r="F30073" s="148"/>
      <c r="G30073" s="149"/>
      <c r="H30073" s="148"/>
      <c r="I30073"/>
    </row>
    <row r="30074" spans="1:9" x14ac:dyDescent="0.25">
      <c r="A30074"/>
      <c r="B30074"/>
      <c r="C30074"/>
      <c r="D30074"/>
      <c r="E30074" s="148"/>
      <c r="F30074" s="148"/>
      <c r="G30074" s="149"/>
      <c r="H30074" s="148"/>
      <c r="I30074"/>
    </row>
    <row r="30075" spans="1:9" x14ac:dyDescent="0.25">
      <c r="A30075"/>
      <c r="B30075"/>
      <c r="C30075"/>
      <c r="D30075"/>
      <c r="E30075" s="148"/>
      <c r="F30075" s="148"/>
      <c r="G30075" s="149"/>
      <c r="H30075" s="148"/>
      <c r="I30075"/>
    </row>
    <row r="30076" spans="1:9" x14ac:dyDescent="0.25">
      <c r="A30076"/>
      <c r="B30076"/>
      <c r="C30076"/>
      <c r="D30076"/>
      <c r="E30076" s="148"/>
      <c r="F30076" s="148"/>
      <c r="G30076" s="149"/>
      <c r="H30076" s="148"/>
      <c r="I30076"/>
    </row>
    <row r="30077" spans="1:9" x14ac:dyDescent="0.25">
      <c r="A30077"/>
      <c r="B30077"/>
      <c r="C30077"/>
      <c r="D30077"/>
      <c r="E30077" s="148"/>
      <c r="F30077" s="148"/>
      <c r="G30077" s="149"/>
      <c r="H30077" s="148"/>
      <c r="I30077"/>
    </row>
    <row r="30078" spans="1:9" x14ac:dyDescent="0.25">
      <c r="A30078"/>
      <c r="B30078"/>
      <c r="C30078"/>
      <c r="D30078"/>
      <c r="E30078" s="148"/>
      <c r="F30078" s="148"/>
      <c r="G30078" s="149"/>
      <c r="H30078" s="148"/>
      <c r="I30078"/>
    </row>
    <row r="30079" spans="1:9" x14ac:dyDescent="0.25">
      <c r="A30079"/>
      <c r="B30079"/>
      <c r="C30079"/>
      <c r="D30079"/>
      <c r="E30079" s="148"/>
      <c r="F30079" s="148"/>
      <c r="G30079" s="149"/>
      <c r="H30079" s="148"/>
      <c r="I30079"/>
    </row>
    <row r="30080" spans="1:9" x14ac:dyDescent="0.25">
      <c r="A30080"/>
      <c r="B30080"/>
      <c r="C30080"/>
      <c r="D30080"/>
      <c r="E30080" s="148"/>
      <c r="F30080" s="148"/>
      <c r="G30080" s="149"/>
      <c r="H30080" s="148"/>
      <c r="I30080"/>
    </row>
    <row r="30081" spans="1:9" x14ac:dyDescent="0.25">
      <c r="A30081"/>
      <c r="B30081"/>
      <c r="C30081"/>
      <c r="D30081"/>
      <c r="E30081" s="148"/>
      <c r="F30081" s="148"/>
      <c r="G30081" s="149"/>
      <c r="H30081" s="148"/>
      <c r="I30081"/>
    </row>
    <row r="30082" spans="1:9" x14ac:dyDescent="0.25">
      <c r="A30082"/>
      <c r="B30082"/>
      <c r="C30082"/>
      <c r="D30082"/>
      <c r="E30082" s="148"/>
      <c r="F30082" s="148"/>
      <c r="G30082" s="149"/>
      <c r="H30082" s="148"/>
      <c r="I30082"/>
    </row>
    <row r="30083" spans="1:9" x14ac:dyDescent="0.25">
      <c r="A30083"/>
      <c r="B30083"/>
      <c r="C30083"/>
      <c r="D30083"/>
      <c r="E30083" s="148"/>
      <c r="F30083" s="148"/>
      <c r="G30083" s="149"/>
      <c r="H30083" s="148"/>
      <c r="I30083"/>
    </row>
    <row r="30084" spans="1:9" x14ac:dyDescent="0.25">
      <c r="A30084"/>
      <c r="B30084"/>
      <c r="C30084"/>
      <c r="D30084"/>
      <c r="E30084" s="148"/>
      <c r="F30084" s="148"/>
      <c r="G30084" s="149"/>
      <c r="H30084" s="148"/>
      <c r="I30084"/>
    </row>
    <row r="30085" spans="1:9" x14ac:dyDescent="0.25">
      <c r="A30085"/>
      <c r="B30085"/>
      <c r="C30085"/>
      <c r="D30085"/>
      <c r="E30085" s="148"/>
      <c r="F30085" s="148"/>
      <c r="G30085" s="149"/>
      <c r="H30085" s="148"/>
      <c r="I30085"/>
    </row>
    <row r="30086" spans="1:9" x14ac:dyDescent="0.25">
      <c r="A30086"/>
      <c r="B30086"/>
      <c r="C30086"/>
      <c r="D30086"/>
      <c r="E30086" s="148"/>
      <c r="F30086" s="148"/>
      <c r="G30086" s="149"/>
      <c r="H30086" s="148"/>
      <c r="I30086"/>
    </row>
    <row r="30087" spans="1:9" x14ac:dyDescent="0.25">
      <c r="A30087"/>
      <c r="B30087"/>
      <c r="C30087"/>
      <c r="D30087"/>
      <c r="E30087" s="148"/>
      <c r="F30087" s="148"/>
      <c r="G30087" s="149"/>
      <c r="H30087" s="148"/>
      <c r="I30087"/>
    </row>
    <row r="30088" spans="1:9" x14ac:dyDescent="0.25">
      <c r="A30088"/>
      <c r="B30088"/>
      <c r="C30088"/>
      <c r="D30088"/>
      <c r="E30088" s="148"/>
      <c r="F30088" s="148"/>
      <c r="G30088" s="149"/>
      <c r="H30088" s="148"/>
      <c r="I30088"/>
    </row>
    <row r="30089" spans="1:9" x14ac:dyDescent="0.25">
      <c r="A30089"/>
      <c r="B30089"/>
      <c r="C30089"/>
      <c r="D30089"/>
      <c r="E30089" s="148"/>
      <c r="F30089" s="148"/>
      <c r="G30089" s="149"/>
      <c r="H30089" s="148"/>
      <c r="I30089"/>
    </row>
    <row r="30090" spans="1:9" x14ac:dyDescent="0.25">
      <c r="A30090"/>
      <c r="B30090"/>
      <c r="C30090"/>
      <c r="D30090"/>
      <c r="E30090" s="148"/>
      <c r="F30090" s="148"/>
      <c r="G30090" s="149"/>
      <c r="H30090" s="148"/>
      <c r="I30090"/>
    </row>
    <row r="30091" spans="1:9" x14ac:dyDescent="0.25">
      <c r="A30091"/>
      <c r="B30091"/>
      <c r="C30091"/>
      <c r="D30091"/>
      <c r="E30091" s="148"/>
      <c r="F30091" s="148"/>
      <c r="G30091" s="149"/>
      <c r="H30091" s="148"/>
      <c r="I30091"/>
    </row>
    <row r="30092" spans="1:9" x14ac:dyDescent="0.25">
      <c r="A30092"/>
      <c r="B30092"/>
      <c r="C30092"/>
      <c r="D30092"/>
      <c r="E30092" s="148"/>
      <c r="F30092" s="148"/>
      <c r="G30092" s="149"/>
      <c r="H30092" s="148"/>
      <c r="I30092"/>
    </row>
    <row r="30093" spans="1:9" x14ac:dyDescent="0.25">
      <c r="A30093"/>
      <c r="B30093"/>
      <c r="C30093"/>
      <c r="D30093"/>
      <c r="E30093" s="148"/>
      <c r="F30093" s="148"/>
      <c r="G30093" s="149"/>
      <c r="H30093" s="148"/>
      <c r="I30093"/>
    </row>
    <row r="30094" spans="1:9" x14ac:dyDescent="0.25">
      <c r="A30094"/>
      <c r="B30094"/>
      <c r="C30094"/>
      <c r="D30094"/>
      <c r="E30094" s="148"/>
      <c r="F30094" s="148"/>
      <c r="G30094" s="149"/>
      <c r="H30094" s="148"/>
      <c r="I30094"/>
    </row>
    <row r="30095" spans="1:9" x14ac:dyDescent="0.25">
      <c r="A30095"/>
      <c r="B30095"/>
      <c r="C30095"/>
      <c r="D30095"/>
      <c r="E30095" s="148"/>
      <c r="F30095" s="148"/>
      <c r="G30095" s="149"/>
      <c r="H30095" s="148"/>
      <c r="I30095"/>
    </row>
    <row r="30096" spans="1:9" x14ac:dyDescent="0.25">
      <c r="A30096"/>
      <c r="B30096"/>
      <c r="C30096"/>
      <c r="D30096"/>
      <c r="E30096" s="148"/>
      <c r="F30096" s="148"/>
      <c r="G30096" s="149"/>
      <c r="H30096" s="148"/>
      <c r="I30096"/>
    </row>
    <row r="30097" spans="1:9" x14ac:dyDescent="0.25">
      <c r="A30097"/>
      <c r="B30097"/>
      <c r="C30097"/>
      <c r="D30097"/>
      <c r="E30097" s="148"/>
      <c r="F30097" s="148"/>
      <c r="G30097" s="149"/>
      <c r="H30097" s="148"/>
      <c r="I30097"/>
    </row>
    <row r="30098" spans="1:9" x14ac:dyDescent="0.25">
      <c r="A30098"/>
      <c r="B30098"/>
      <c r="C30098"/>
      <c r="D30098"/>
      <c r="E30098" s="148"/>
      <c r="F30098" s="148"/>
      <c r="G30098" s="149"/>
      <c r="H30098" s="148"/>
      <c r="I30098"/>
    </row>
    <row r="30099" spans="1:9" x14ac:dyDescent="0.25">
      <c r="A30099"/>
      <c r="B30099"/>
      <c r="C30099"/>
      <c r="D30099"/>
      <c r="E30099" s="148"/>
      <c r="F30099" s="148"/>
      <c r="G30099" s="149"/>
      <c r="H30099" s="148"/>
      <c r="I30099"/>
    </row>
    <row r="30100" spans="1:9" x14ac:dyDescent="0.25">
      <c r="A30100"/>
      <c r="B30100"/>
      <c r="C30100"/>
      <c r="D30100"/>
      <c r="E30100" s="148"/>
      <c r="F30100" s="148"/>
      <c r="G30100" s="149"/>
      <c r="H30100" s="148"/>
      <c r="I30100"/>
    </row>
    <row r="30101" spans="1:9" x14ac:dyDescent="0.25">
      <c r="A30101"/>
      <c r="B30101"/>
      <c r="C30101"/>
      <c r="D30101"/>
      <c r="E30101" s="148"/>
      <c r="F30101" s="148"/>
      <c r="G30101" s="149"/>
      <c r="H30101" s="148"/>
      <c r="I30101"/>
    </row>
    <row r="30102" spans="1:9" x14ac:dyDescent="0.25">
      <c r="A30102"/>
      <c r="B30102"/>
      <c r="C30102"/>
      <c r="D30102"/>
      <c r="E30102" s="148"/>
      <c r="F30102" s="148"/>
      <c r="G30102" s="149"/>
      <c r="H30102" s="148"/>
      <c r="I30102"/>
    </row>
    <row r="30103" spans="1:9" x14ac:dyDescent="0.25">
      <c r="A30103"/>
      <c r="B30103"/>
      <c r="C30103"/>
      <c r="D30103"/>
      <c r="E30103" s="148"/>
      <c r="F30103" s="148"/>
      <c r="G30103" s="149"/>
      <c r="H30103" s="148"/>
      <c r="I30103"/>
    </row>
    <row r="30104" spans="1:9" x14ac:dyDescent="0.25">
      <c r="A30104"/>
      <c r="B30104"/>
      <c r="C30104"/>
      <c r="D30104"/>
      <c r="E30104" s="148"/>
      <c r="F30104" s="148"/>
      <c r="G30104" s="149"/>
      <c r="H30104" s="148"/>
      <c r="I30104"/>
    </row>
    <row r="30105" spans="1:9" x14ac:dyDescent="0.25">
      <c r="A30105"/>
      <c r="B30105"/>
      <c r="C30105"/>
      <c r="D30105"/>
      <c r="E30105" s="148"/>
      <c r="F30105" s="148"/>
      <c r="G30105" s="149"/>
      <c r="H30105" s="148"/>
      <c r="I30105"/>
    </row>
    <row r="30106" spans="1:9" x14ac:dyDescent="0.25">
      <c r="A30106"/>
      <c r="B30106"/>
      <c r="C30106"/>
      <c r="D30106"/>
      <c r="E30106" s="148"/>
      <c r="F30106" s="148"/>
      <c r="G30106" s="149"/>
      <c r="H30106" s="148"/>
      <c r="I30106"/>
    </row>
    <row r="30107" spans="1:9" x14ac:dyDescent="0.25">
      <c r="A30107"/>
      <c r="B30107"/>
      <c r="C30107"/>
      <c r="D30107"/>
      <c r="E30107" s="148"/>
      <c r="F30107" s="148"/>
      <c r="G30107" s="149"/>
      <c r="H30107" s="148"/>
      <c r="I30107"/>
    </row>
    <row r="30108" spans="1:9" x14ac:dyDescent="0.25">
      <c r="A30108"/>
      <c r="B30108"/>
      <c r="C30108"/>
      <c r="D30108"/>
      <c r="E30108" s="148"/>
      <c r="F30108" s="148"/>
      <c r="G30108" s="149"/>
      <c r="H30108" s="148"/>
      <c r="I30108"/>
    </row>
    <row r="30109" spans="1:9" x14ac:dyDescent="0.25">
      <c r="A30109"/>
      <c r="B30109"/>
      <c r="C30109"/>
      <c r="D30109"/>
      <c r="E30109" s="148"/>
      <c r="F30109" s="148"/>
      <c r="G30109" s="149"/>
      <c r="H30109" s="148"/>
      <c r="I30109"/>
    </row>
    <row r="30110" spans="1:9" x14ac:dyDescent="0.25">
      <c r="A30110"/>
      <c r="B30110"/>
      <c r="C30110"/>
      <c r="D30110"/>
      <c r="E30110" s="148"/>
      <c r="F30110" s="148"/>
      <c r="G30110" s="149"/>
      <c r="H30110" s="148"/>
      <c r="I30110"/>
    </row>
    <row r="30111" spans="1:9" x14ac:dyDescent="0.25">
      <c r="A30111"/>
      <c r="B30111"/>
      <c r="C30111"/>
      <c r="D30111"/>
      <c r="E30111" s="148"/>
      <c r="F30111" s="148"/>
      <c r="G30111" s="149"/>
      <c r="H30111" s="148"/>
      <c r="I30111"/>
    </row>
    <row r="30112" spans="1:9" x14ac:dyDescent="0.25">
      <c r="A30112"/>
      <c r="B30112"/>
      <c r="C30112"/>
      <c r="D30112"/>
      <c r="E30112" s="148"/>
      <c r="F30112" s="148"/>
      <c r="G30112" s="149"/>
      <c r="H30112" s="148"/>
      <c r="I30112"/>
    </row>
    <row r="30113" spans="1:9" x14ac:dyDescent="0.25">
      <c r="A30113"/>
      <c r="B30113"/>
      <c r="C30113"/>
      <c r="D30113"/>
      <c r="E30113" s="148"/>
      <c r="F30113" s="148"/>
      <c r="G30113" s="149"/>
      <c r="H30113" s="148"/>
      <c r="I30113"/>
    </row>
    <row r="30114" spans="1:9" x14ac:dyDescent="0.25">
      <c r="A30114"/>
      <c r="B30114"/>
      <c r="C30114"/>
      <c r="D30114"/>
      <c r="E30114" s="148"/>
      <c r="F30114" s="148"/>
      <c r="G30114" s="149"/>
      <c r="H30114" s="148"/>
      <c r="I30114"/>
    </row>
    <row r="30115" spans="1:9" x14ac:dyDescent="0.25">
      <c r="A30115"/>
      <c r="B30115"/>
      <c r="C30115"/>
      <c r="D30115"/>
      <c r="E30115" s="148"/>
      <c r="F30115" s="148"/>
      <c r="G30115" s="149"/>
      <c r="H30115" s="148"/>
      <c r="I30115"/>
    </row>
    <row r="30116" spans="1:9" x14ac:dyDescent="0.25">
      <c r="A30116"/>
      <c r="B30116"/>
      <c r="C30116"/>
      <c r="D30116"/>
      <c r="E30116" s="148"/>
      <c r="F30116" s="148"/>
      <c r="G30116" s="149"/>
      <c r="H30116" s="148"/>
      <c r="I30116"/>
    </row>
    <row r="30117" spans="1:9" x14ac:dyDescent="0.25">
      <c r="A30117"/>
      <c r="B30117"/>
      <c r="C30117"/>
      <c r="D30117"/>
      <c r="E30117" s="148"/>
      <c r="F30117" s="148"/>
      <c r="G30117" s="149"/>
      <c r="H30117" s="148"/>
      <c r="I30117"/>
    </row>
    <row r="30118" spans="1:9" x14ac:dyDescent="0.25">
      <c r="A30118"/>
      <c r="B30118"/>
      <c r="C30118"/>
      <c r="D30118"/>
      <c r="E30118" s="148"/>
      <c r="F30118" s="148"/>
      <c r="G30118" s="149"/>
      <c r="H30118" s="148"/>
      <c r="I30118"/>
    </row>
    <row r="30119" spans="1:9" x14ac:dyDescent="0.25">
      <c r="A30119"/>
      <c r="B30119"/>
      <c r="C30119"/>
      <c r="D30119"/>
      <c r="E30119" s="148"/>
      <c r="F30119" s="148"/>
      <c r="G30119" s="149"/>
      <c r="H30119" s="148"/>
      <c r="I30119"/>
    </row>
    <row r="30120" spans="1:9" x14ac:dyDescent="0.25">
      <c r="A30120"/>
      <c r="B30120"/>
      <c r="C30120"/>
      <c r="D30120"/>
      <c r="E30120" s="148"/>
      <c r="F30120" s="148"/>
      <c r="G30120" s="149"/>
      <c r="H30120" s="148"/>
      <c r="I30120"/>
    </row>
    <row r="30121" spans="1:9" x14ac:dyDescent="0.25">
      <c r="A30121"/>
      <c r="B30121"/>
      <c r="C30121"/>
      <c r="D30121"/>
      <c r="E30121" s="148"/>
      <c r="F30121" s="148"/>
      <c r="G30121" s="149"/>
      <c r="H30121" s="148"/>
      <c r="I30121"/>
    </row>
    <row r="30122" spans="1:9" x14ac:dyDescent="0.25">
      <c r="A30122"/>
      <c r="B30122"/>
      <c r="C30122"/>
      <c r="D30122"/>
      <c r="E30122" s="148"/>
      <c r="F30122" s="148"/>
      <c r="G30122" s="149"/>
      <c r="H30122" s="148"/>
      <c r="I30122"/>
    </row>
    <row r="30123" spans="1:9" x14ac:dyDescent="0.25">
      <c r="A30123"/>
      <c r="B30123"/>
      <c r="C30123"/>
      <c r="D30123"/>
      <c r="E30123" s="148"/>
      <c r="F30123" s="148"/>
      <c r="G30123" s="149"/>
      <c r="H30123" s="148"/>
      <c r="I30123"/>
    </row>
    <row r="30124" spans="1:9" x14ac:dyDescent="0.25">
      <c r="A30124"/>
      <c r="B30124"/>
      <c r="C30124"/>
      <c r="D30124"/>
      <c r="E30124" s="148"/>
      <c r="F30124" s="148"/>
      <c r="G30124" s="149"/>
      <c r="H30124" s="148"/>
      <c r="I30124"/>
    </row>
    <row r="30125" spans="1:9" x14ac:dyDescent="0.25">
      <c r="A30125"/>
      <c r="B30125"/>
      <c r="C30125"/>
      <c r="D30125"/>
      <c r="E30125" s="148"/>
      <c r="F30125" s="148"/>
      <c r="G30125" s="149"/>
      <c r="H30125" s="148"/>
      <c r="I30125"/>
    </row>
    <row r="30126" spans="1:9" x14ac:dyDescent="0.25">
      <c r="A30126"/>
      <c r="B30126"/>
      <c r="C30126"/>
      <c r="D30126"/>
      <c r="E30126" s="148"/>
      <c r="F30126" s="148"/>
      <c r="G30126" s="149"/>
      <c r="H30126" s="148"/>
      <c r="I30126"/>
    </row>
    <row r="30127" spans="1:9" x14ac:dyDescent="0.25">
      <c r="A30127"/>
      <c r="B30127"/>
      <c r="C30127"/>
      <c r="D30127"/>
      <c r="E30127" s="148"/>
      <c r="F30127" s="148"/>
      <c r="G30127" s="149"/>
      <c r="H30127" s="148"/>
      <c r="I30127"/>
    </row>
    <row r="30128" spans="1:9" x14ac:dyDescent="0.25">
      <c r="A30128"/>
      <c r="B30128"/>
      <c r="C30128"/>
      <c r="D30128"/>
      <c r="E30128" s="148"/>
      <c r="F30128" s="148"/>
      <c r="G30128" s="149"/>
      <c r="H30128" s="148"/>
      <c r="I30128"/>
    </row>
    <row r="30129" spans="1:9" x14ac:dyDescent="0.25">
      <c r="A30129"/>
      <c r="B30129"/>
      <c r="C30129"/>
      <c r="D30129"/>
      <c r="E30129" s="148"/>
      <c r="F30129" s="148"/>
      <c r="G30129" s="149"/>
      <c r="H30129" s="148"/>
      <c r="I30129"/>
    </row>
    <row r="30130" spans="1:9" x14ac:dyDescent="0.25">
      <c r="A30130"/>
      <c r="B30130"/>
      <c r="C30130"/>
      <c r="D30130"/>
      <c r="E30130" s="148"/>
      <c r="F30130" s="148"/>
      <c r="G30130" s="149"/>
      <c r="H30130" s="148"/>
      <c r="I30130"/>
    </row>
    <row r="30131" spans="1:9" x14ac:dyDescent="0.25">
      <c r="A30131"/>
      <c r="B30131"/>
      <c r="C30131"/>
      <c r="D30131"/>
      <c r="E30131" s="148"/>
      <c r="F30131" s="148"/>
      <c r="G30131" s="149"/>
      <c r="H30131" s="148"/>
      <c r="I30131"/>
    </row>
    <row r="30132" spans="1:9" x14ac:dyDescent="0.25">
      <c r="A30132"/>
      <c r="B30132"/>
      <c r="C30132"/>
      <c r="D30132"/>
      <c r="E30132" s="148"/>
      <c r="F30132" s="148"/>
      <c r="G30132" s="149"/>
      <c r="H30132" s="148"/>
      <c r="I30132"/>
    </row>
    <row r="30133" spans="1:9" x14ac:dyDescent="0.25">
      <c r="A30133"/>
      <c r="B30133"/>
      <c r="C30133"/>
      <c r="D30133"/>
      <c r="E30133" s="148"/>
      <c r="F30133" s="148"/>
      <c r="G30133" s="149"/>
      <c r="H30133" s="148"/>
      <c r="I30133"/>
    </row>
    <row r="30134" spans="1:9" x14ac:dyDescent="0.25">
      <c r="A30134"/>
      <c r="B30134"/>
      <c r="C30134"/>
      <c r="D30134"/>
      <c r="E30134" s="148"/>
      <c r="F30134" s="148"/>
      <c r="G30134" s="149"/>
      <c r="H30134" s="148"/>
      <c r="I30134"/>
    </row>
    <row r="30135" spans="1:9" x14ac:dyDescent="0.25">
      <c r="A30135"/>
      <c r="B30135"/>
      <c r="C30135"/>
      <c r="D30135"/>
      <c r="E30135" s="148"/>
      <c r="F30135" s="148"/>
      <c r="G30135" s="149"/>
      <c r="H30135" s="148"/>
      <c r="I30135"/>
    </row>
    <row r="30136" spans="1:9" x14ac:dyDescent="0.25">
      <c r="A30136"/>
      <c r="B30136"/>
      <c r="C30136"/>
      <c r="D30136"/>
      <c r="E30136" s="148"/>
      <c r="F30136" s="148"/>
      <c r="G30136" s="149"/>
      <c r="H30136" s="148"/>
      <c r="I30136"/>
    </row>
    <row r="30137" spans="1:9" x14ac:dyDescent="0.25">
      <c r="A30137"/>
      <c r="B30137"/>
      <c r="C30137"/>
      <c r="D30137"/>
      <c r="E30137" s="148"/>
      <c r="F30137" s="148"/>
      <c r="G30137" s="149"/>
      <c r="H30137" s="148"/>
      <c r="I30137"/>
    </row>
    <row r="30138" spans="1:9" x14ac:dyDescent="0.25">
      <c r="A30138"/>
      <c r="B30138"/>
      <c r="C30138"/>
      <c r="D30138"/>
      <c r="E30138" s="148"/>
      <c r="F30138" s="148"/>
      <c r="G30138" s="149"/>
      <c r="H30138" s="148"/>
      <c r="I30138"/>
    </row>
    <row r="30139" spans="1:9" x14ac:dyDescent="0.25">
      <c r="A30139"/>
      <c r="B30139"/>
      <c r="C30139"/>
      <c r="D30139"/>
      <c r="E30139" s="148"/>
      <c r="F30139" s="148"/>
      <c r="G30139" s="149"/>
      <c r="H30139" s="148"/>
      <c r="I30139"/>
    </row>
    <row r="30140" spans="1:9" x14ac:dyDescent="0.25">
      <c r="A30140"/>
      <c r="B30140"/>
      <c r="C30140"/>
      <c r="D30140"/>
      <c r="E30140" s="148"/>
      <c r="F30140" s="148"/>
      <c r="G30140" s="149"/>
      <c r="H30140" s="148"/>
      <c r="I30140"/>
    </row>
    <row r="30141" spans="1:9" x14ac:dyDescent="0.25">
      <c r="A30141"/>
      <c r="B30141"/>
      <c r="C30141"/>
      <c r="D30141"/>
      <c r="E30141" s="148"/>
      <c r="F30141" s="148"/>
      <c r="G30141" s="149"/>
      <c r="H30141" s="148"/>
      <c r="I30141"/>
    </row>
    <row r="30142" spans="1:9" x14ac:dyDescent="0.25">
      <c r="A30142"/>
      <c r="B30142"/>
      <c r="C30142"/>
      <c r="D30142"/>
      <c r="E30142" s="148"/>
      <c r="F30142" s="148"/>
      <c r="G30142" s="149"/>
      <c r="H30142" s="148"/>
      <c r="I30142"/>
    </row>
    <row r="30143" spans="1:9" x14ac:dyDescent="0.25">
      <c r="A30143"/>
      <c r="B30143"/>
      <c r="C30143"/>
      <c r="D30143"/>
      <c r="E30143" s="148"/>
      <c r="F30143" s="148"/>
      <c r="G30143" s="149"/>
      <c r="H30143" s="148"/>
      <c r="I30143"/>
    </row>
    <row r="30144" spans="1:9" x14ac:dyDescent="0.25">
      <c r="A30144"/>
      <c r="B30144"/>
      <c r="C30144"/>
      <c r="D30144"/>
      <c r="E30144" s="148"/>
      <c r="F30144" s="148"/>
      <c r="G30144" s="149"/>
      <c r="H30144" s="148"/>
      <c r="I30144"/>
    </row>
    <row r="30145" spans="1:9" x14ac:dyDescent="0.25">
      <c r="A30145"/>
      <c r="B30145"/>
      <c r="C30145"/>
      <c r="D30145"/>
      <c r="E30145" s="148"/>
      <c r="F30145" s="148"/>
      <c r="G30145" s="149"/>
      <c r="H30145" s="148"/>
      <c r="I30145"/>
    </row>
    <row r="30146" spans="1:9" x14ac:dyDescent="0.25">
      <c r="A30146"/>
      <c r="B30146"/>
      <c r="C30146"/>
      <c r="D30146"/>
      <c r="E30146" s="148"/>
      <c r="F30146" s="148"/>
      <c r="G30146" s="149"/>
      <c r="H30146" s="148"/>
      <c r="I30146"/>
    </row>
    <row r="30147" spans="1:9" x14ac:dyDescent="0.25">
      <c r="A30147"/>
      <c r="B30147"/>
      <c r="C30147"/>
      <c r="D30147"/>
      <c r="E30147" s="148"/>
      <c r="F30147" s="148"/>
      <c r="G30147" s="149"/>
      <c r="H30147" s="148"/>
      <c r="I30147"/>
    </row>
    <row r="30148" spans="1:9" x14ac:dyDescent="0.25">
      <c r="A30148"/>
      <c r="B30148"/>
      <c r="C30148"/>
      <c r="D30148"/>
      <c r="E30148" s="148"/>
      <c r="F30148" s="148"/>
      <c r="G30148" s="149"/>
      <c r="H30148" s="148"/>
      <c r="I30148"/>
    </row>
    <row r="30149" spans="1:9" x14ac:dyDescent="0.25">
      <c r="A30149"/>
      <c r="B30149"/>
      <c r="C30149"/>
      <c r="D30149"/>
      <c r="E30149" s="148"/>
      <c r="F30149" s="148"/>
      <c r="G30149" s="149"/>
      <c r="H30149" s="148"/>
      <c r="I30149"/>
    </row>
    <row r="30150" spans="1:9" x14ac:dyDescent="0.25">
      <c r="A30150"/>
      <c r="B30150"/>
      <c r="C30150"/>
      <c r="D30150"/>
      <c r="E30150" s="148"/>
      <c r="F30150" s="148"/>
      <c r="G30150" s="149"/>
      <c r="H30150" s="148"/>
      <c r="I30150"/>
    </row>
    <row r="30151" spans="1:9" x14ac:dyDescent="0.25">
      <c r="A30151"/>
      <c r="B30151"/>
      <c r="C30151"/>
      <c r="D30151"/>
      <c r="E30151" s="148"/>
      <c r="F30151" s="148"/>
      <c r="G30151" s="149"/>
      <c r="H30151" s="148"/>
      <c r="I30151"/>
    </row>
    <row r="30152" spans="1:9" x14ac:dyDescent="0.25">
      <c r="A30152"/>
      <c r="B30152"/>
      <c r="C30152"/>
      <c r="D30152"/>
      <c r="E30152" s="148"/>
      <c r="F30152" s="148"/>
      <c r="G30152" s="149"/>
      <c r="H30152" s="148"/>
      <c r="I30152"/>
    </row>
    <row r="30153" spans="1:9" x14ac:dyDescent="0.25">
      <c r="A30153"/>
      <c r="B30153"/>
      <c r="C30153"/>
      <c r="D30153"/>
      <c r="E30153" s="148"/>
      <c r="F30153" s="148"/>
      <c r="G30153" s="149"/>
      <c r="H30153" s="148"/>
      <c r="I30153"/>
    </row>
    <row r="30154" spans="1:9" x14ac:dyDescent="0.25">
      <c r="A30154"/>
      <c r="B30154"/>
      <c r="C30154"/>
      <c r="D30154"/>
      <c r="E30154" s="148"/>
      <c r="F30154" s="148"/>
      <c r="G30154" s="149"/>
      <c r="H30154" s="148"/>
      <c r="I30154"/>
    </row>
    <row r="30155" spans="1:9" x14ac:dyDescent="0.25">
      <c r="A30155"/>
      <c r="B30155"/>
      <c r="C30155"/>
      <c r="D30155"/>
      <c r="E30155" s="148"/>
      <c r="F30155" s="148"/>
      <c r="G30155" s="149"/>
      <c r="H30155" s="148"/>
      <c r="I30155"/>
    </row>
    <row r="30156" spans="1:9" x14ac:dyDescent="0.25">
      <c r="A30156"/>
      <c r="B30156"/>
      <c r="C30156"/>
      <c r="D30156"/>
      <c r="E30156" s="148"/>
      <c r="F30156" s="148"/>
      <c r="G30156" s="149"/>
      <c r="H30156" s="148"/>
      <c r="I30156"/>
    </row>
    <row r="30157" spans="1:9" x14ac:dyDescent="0.25">
      <c r="A30157"/>
      <c r="B30157"/>
      <c r="C30157"/>
      <c r="D30157"/>
      <c r="E30157" s="148"/>
      <c r="F30157" s="148"/>
      <c r="G30157" s="149"/>
      <c r="H30157" s="148"/>
      <c r="I30157"/>
    </row>
    <row r="30158" spans="1:9" x14ac:dyDescent="0.25">
      <c r="A30158"/>
      <c r="B30158"/>
      <c r="C30158"/>
      <c r="D30158"/>
      <c r="E30158" s="148"/>
      <c r="F30158" s="148"/>
      <c r="G30158" s="149"/>
      <c r="H30158" s="148"/>
      <c r="I30158"/>
    </row>
    <row r="30159" spans="1:9" x14ac:dyDescent="0.25">
      <c r="A30159"/>
      <c r="B30159"/>
      <c r="C30159"/>
      <c r="D30159"/>
      <c r="E30159" s="148"/>
      <c r="F30159" s="148"/>
      <c r="G30159" s="149"/>
      <c r="H30159" s="148"/>
      <c r="I30159"/>
    </row>
    <row r="30160" spans="1:9" x14ac:dyDescent="0.25">
      <c r="A30160"/>
      <c r="B30160"/>
      <c r="C30160"/>
      <c r="D30160"/>
      <c r="E30160" s="148"/>
      <c r="F30160" s="148"/>
      <c r="G30160" s="149"/>
      <c r="H30160" s="148"/>
      <c r="I30160"/>
    </row>
    <row r="30161" spans="1:9" x14ac:dyDescent="0.25">
      <c r="A30161"/>
      <c r="B30161"/>
      <c r="C30161"/>
      <c r="D30161"/>
      <c r="E30161" s="148"/>
      <c r="F30161" s="148"/>
      <c r="G30161" s="149"/>
      <c r="H30161" s="148"/>
      <c r="I30161"/>
    </row>
    <row r="30162" spans="1:9" x14ac:dyDescent="0.25">
      <c r="A30162"/>
      <c r="B30162"/>
      <c r="C30162"/>
      <c r="D30162"/>
      <c r="E30162" s="148"/>
      <c r="F30162" s="148"/>
      <c r="G30162" s="149"/>
      <c r="H30162" s="148"/>
      <c r="I30162"/>
    </row>
    <row r="30163" spans="1:9" x14ac:dyDescent="0.25">
      <c r="A30163"/>
      <c r="B30163"/>
      <c r="C30163"/>
      <c r="D30163"/>
      <c r="E30163" s="148"/>
      <c r="F30163" s="148"/>
      <c r="G30163" s="149"/>
      <c r="H30163" s="148"/>
      <c r="I30163"/>
    </row>
    <row r="30164" spans="1:9" x14ac:dyDescent="0.25">
      <c r="A30164"/>
      <c r="B30164"/>
      <c r="C30164"/>
      <c r="D30164"/>
      <c r="E30164" s="148"/>
      <c r="F30164" s="148"/>
      <c r="G30164" s="149"/>
      <c r="H30164" s="148"/>
      <c r="I30164"/>
    </row>
    <row r="30165" spans="1:9" x14ac:dyDescent="0.25">
      <c r="A30165"/>
      <c r="B30165"/>
      <c r="C30165"/>
      <c r="D30165"/>
      <c r="E30165" s="148"/>
      <c r="F30165" s="148"/>
      <c r="G30165" s="149"/>
      <c r="H30165" s="148"/>
      <c r="I30165"/>
    </row>
    <row r="30166" spans="1:9" x14ac:dyDescent="0.25">
      <c r="A30166"/>
      <c r="B30166"/>
      <c r="C30166"/>
      <c r="D30166"/>
      <c r="E30166" s="148"/>
      <c r="F30166" s="148"/>
      <c r="G30166" s="149"/>
      <c r="H30166" s="148"/>
      <c r="I30166"/>
    </row>
    <row r="30167" spans="1:9" x14ac:dyDescent="0.25">
      <c r="A30167"/>
      <c r="B30167"/>
      <c r="C30167"/>
      <c r="D30167"/>
      <c r="E30167" s="148"/>
      <c r="F30167" s="148"/>
      <c r="G30167" s="149"/>
      <c r="H30167" s="148"/>
      <c r="I30167"/>
    </row>
    <row r="30168" spans="1:9" x14ac:dyDescent="0.25">
      <c r="A30168"/>
      <c r="B30168"/>
      <c r="C30168"/>
      <c r="D30168"/>
      <c r="E30168" s="148"/>
      <c r="F30168" s="148"/>
      <c r="G30168" s="149"/>
      <c r="H30168" s="148"/>
      <c r="I30168"/>
    </row>
    <row r="30169" spans="1:9" x14ac:dyDescent="0.25">
      <c r="A30169"/>
      <c r="B30169"/>
      <c r="C30169"/>
      <c r="D30169"/>
      <c r="E30169" s="148"/>
      <c r="F30169" s="148"/>
      <c r="G30169" s="149"/>
      <c r="H30169" s="148"/>
      <c r="I30169"/>
    </row>
    <row r="30170" spans="1:9" x14ac:dyDescent="0.25">
      <c r="A30170"/>
      <c r="B30170"/>
      <c r="C30170"/>
      <c r="D30170"/>
      <c r="E30170" s="148"/>
      <c r="F30170" s="148"/>
      <c r="G30170" s="149"/>
      <c r="H30170" s="148"/>
      <c r="I30170"/>
    </row>
    <row r="30171" spans="1:9" x14ac:dyDescent="0.25">
      <c r="A30171"/>
      <c r="B30171"/>
      <c r="C30171"/>
      <c r="D30171"/>
      <c r="E30171" s="148"/>
      <c r="F30171" s="148"/>
      <c r="G30171" s="149"/>
      <c r="H30171" s="148"/>
      <c r="I30171"/>
    </row>
    <row r="30172" spans="1:9" x14ac:dyDescent="0.25">
      <c r="A30172"/>
      <c r="B30172"/>
      <c r="C30172"/>
      <c r="D30172"/>
      <c r="E30172" s="148"/>
      <c r="F30172" s="148"/>
      <c r="G30172" s="149"/>
      <c r="H30172" s="148"/>
      <c r="I30172"/>
    </row>
    <row r="30173" spans="1:9" x14ac:dyDescent="0.25">
      <c r="A30173"/>
      <c r="B30173"/>
      <c r="C30173"/>
      <c r="D30173"/>
      <c r="E30173" s="148"/>
      <c r="F30173" s="148"/>
      <c r="G30173" s="149"/>
      <c r="H30173" s="148"/>
      <c r="I30173"/>
    </row>
    <row r="30174" spans="1:9" x14ac:dyDescent="0.25">
      <c r="A30174"/>
      <c r="B30174"/>
      <c r="C30174"/>
      <c r="D30174"/>
      <c r="E30174" s="148"/>
      <c r="F30174" s="148"/>
      <c r="G30174" s="149"/>
      <c r="H30174" s="148"/>
      <c r="I30174"/>
    </row>
    <row r="30175" spans="1:9" x14ac:dyDescent="0.25">
      <c r="A30175"/>
      <c r="B30175"/>
      <c r="C30175"/>
      <c r="D30175"/>
      <c r="E30175" s="148"/>
      <c r="F30175" s="148"/>
      <c r="G30175" s="149"/>
      <c r="H30175" s="148"/>
      <c r="I30175"/>
    </row>
    <row r="30176" spans="1:9" x14ac:dyDescent="0.25">
      <c r="A30176"/>
      <c r="B30176"/>
      <c r="C30176"/>
      <c r="D30176"/>
      <c r="E30176" s="148"/>
      <c r="F30176" s="148"/>
      <c r="G30176" s="149"/>
      <c r="H30176" s="148"/>
      <c r="I30176"/>
    </row>
    <row r="30177" spans="1:9" x14ac:dyDescent="0.25">
      <c r="A30177"/>
      <c r="B30177"/>
      <c r="C30177"/>
      <c r="D30177"/>
      <c r="E30177" s="148"/>
      <c r="F30177" s="148"/>
      <c r="G30177" s="149"/>
      <c r="H30177" s="148"/>
      <c r="I30177"/>
    </row>
    <row r="30178" spans="1:9" x14ac:dyDescent="0.25">
      <c r="A30178"/>
      <c r="B30178"/>
      <c r="C30178"/>
      <c r="D30178"/>
      <c r="E30178" s="148"/>
      <c r="F30178" s="148"/>
      <c r="G30178" s="149"/>
      <c r="H30178" s="148"/>
      <c r="I30178"/>
    </row>
    <row r="30179" spans="1:9" x14ac:dyDescent="0.25">
      <c r="A30179"/>
      <c r="B30179"/>
      <c r="C30179"/>
      <c r="D30179"/>
      <c r="E30179" s="148"/>
      <c r="F30179" s="148"/>
      <c r="G30179" s="149"/>
      <c r="H30179" s="148"/>
      <c r="I30179"/>
    </row>
    <row r="30180" spans="1:9" x14ac:dyDescent="0.25">
      <c r="A30180"/>
      <c r="B30180"/>
      <c r="C30180"/>
      <c r="D30180"/>
      <c r="E30180" s="148"/>
      <c r="F30180" s="148"/>
      <c r="G30180" s="149"/>
      <c r="H30180" s="148"/>
      <c r="I30180"/>
    </row>
    <row r="30181" spans="1:9" x14ac:dyDescent="0.25">
      <c r="A30181"/>
      <c r="B30181"/>
      <c r="C30181"/>
      <c r="D30181"/>
      <c r="E30181" s="148"/>
      <c r="F30181" s="148"/>
      <c r="G30181" s="149"/>
      <c r="H30181" s="148"/>
      <c r="I30181"/>
    </row>
    <row r="30182" spans="1:9" x14ac:dyDescent="0.25">
      <c r="A30182"/>
      <c r="B30182"/>
      <c r="C30182"/>
      <c r="D30182"/>
      <c r="E30182" s="148"/>
      <c r="F30182" s="148"/>
      <c r="G30182" s="149"/>
      <c r="H30182" s="148"/>
      <c r="I30182"/>
    </row>
    <row r="30183" spans="1:9" x14ac:dyDescent="0.25">
      <c r="A30183"/>
      <c r="B30183"/>
      <c r="C30183"/>
      <c r="D30183"/>
      <c r="E30183" s="148"/>
      <c r="F30183" s="148"/>
      <c r="G30183" s="149"/>
      <c r="H30183" s="148"/>
      <c r="I30183"/>
    </row>
    <row r="30184" spans="1:9" x14ac:dyDescent="0.25">
      <c r="A30184"/>
      <c r="B30184"/>
      <c r="C30184"/>
      <c r="D30184"/>
      <c r="E30184" s="148"/>
      <c r="F30184" s="148"/>
      <c r="G30184" s="149"/>
      <c r="H30184" s="148"/>
      <c r="I30184"/>
    </row>
    <row r="30185" spans="1:9" x14ac:dyDescent="0.25">
      <c r="A30185"/>
      <c r="B30185"/>
      <c r="C30185"/>
      <c r="D30185"/>
      <c r="E30185" s="148"/>
      <c r="F30185" s="148"/>
      <c r="G30185" s="149"/>
      <c r="H30185" s="148"/>
      <c r="I30185"/>
    </row>
    <row r="30186" spans="1:9" x14ac:dyDescent="0.25">
      <c r="A30186"/>
      <c r="B30186"/>
      <c r="C30186"/>
      <c r="D30186"/>
      <c r="E30186" s="148"/>
      <c r="F30186" s="148"/>
      <c r="G30186" s="149"/>
      <c r="H30186" s="148"/>
      <c r="I30186"/>
    </row>
    <row r="30187" spans="1:9" x14ac:dyDescent="0.25">
      <c r="A30187"/>
      <c r="B30187"/>
      <c r="C30187"/>
      <c r="D30187"/>
      <c r="E30187" s="148"/>
      <c r="F30187" s="148"/>
      <c r="G30187" s="149"/>
      <c r="H30187" s="148"/>
      <c r="I30187"/>
    </row>
    <row r="30188" spans="1:9" x14ac:dyDescent="0.25">
      <c r="A30188"/>
      <c r="B30188"/>
      <c r="C30188"/>
      <c r="D30188"/>
      <c r="E30188" s="148"/>
      <c r="F30188" s="148"/>
      <c r="G30188" s="149"/>
      <c r="H30188" s="148"/>
      <c r="I30188"/>
    </row>
    <row r="30189" spans="1:9" x14ac:dyDescent="0.25">
      <c r="A30189"/>
      <c r="B30189"/>
      <c r="C30189"/>
      <c r="D30189"/>
      <c r="E30189" s="148"/>
      <c r="F30189" s="148"/>
      <c r="G30189" s="149"/>
      <c r="H30189" s="148"/>
      <c r="I30189"/>
    </row>
    <row r="30190" spans="1:9" x14ac:dyDescent="0.25">
      <c r="A30190"/>
      <c r="B30190"/>
      <c r="C30190"/>
      <c r="D30190"/>
      <c r="E30190" s="148"/>
      <c r="F30190" s="148"/>
      <c r="G30190" s="149"/>
      <c r="H30190" s="148"/>
      <c r="I30190"/>
    </row>
    <row r="30191" spans="1:9" x14ac:dyDescent="0.25">
      <c r="A30191"/>
      <c r="B30191"/>
      <c r="C30191"/>
      <c r="D30191"/>
      <c r="E30191" s="148"/>
      <c r="F30191" s="148"/>
      <c r="G30191" s="149"/>
      <c r="H30191" s="148"/>
      <c r="I30191"/>
    </row>
    <row r="30192" spans="1:9" x14ac:dyDescent="0.25">
      <c r="A30192"/>
      <c r="B30192"/>
      <c r="C30192"/>
      <c r="D30192"/>
      <c r="E30192" s="148"/>
      <c r="F30192" s="148"/>
      <c r="G30192" s="149"/>
      <c r="H30192" s="148"/>
      <c r="I30192"/>
    </row>
    <row r="30193" spans="1:9" x14ac:dyDescent="0.25">
      <c r="A30193"/>
      <c r="B30193"/>
      <c r="C30193"/>
      <c r="D30193"/>
      <c r="E30193" s="148"/>
      <c r="F30193" s="148"/>
      <c r="G30193" s="149"/>
      <c r="H30193" s="148"/>
      <c r="I30193"/>
    </row>
    <row r="30194" spans="1:9" x14ac:dyDescent="0.25">
      <c r="A30194"/>
      <c r="B30194"/>
      <c r="C30194"/>
      <c r="D30194"/>
      <c r="E30194" s="148"/>
      <c r="F30194" s="148"/>
      <c r="G30194" s="149"/>
      <c r="H30194" s="148"/>
      <c r="I30194"/>
    </row>
    <row r="30195" spans="1:9" x14ac:dyDescent="0.25">
      <c r="A30195"/>
      <c r="B30195"/>
      <c r="C30195"/>
      <c r="D30195"/>
      <c r="E30195" s="148"/>
      <c r="F30195" s="148"/>
      <c r="G30195" s="149"/>
      <c r="H30195" s="148"/>
      <c r="I30195"/>
    </row>
    <row r="30196" spans="1:9" x14ac:dyDescent="0.25">
      <c r="A30196"/>
      <c r="B30196"/>
      <c r="C30196"/>
      <c r="D30196"/>
      <c r="E30196" s="148"/>
      <c r="F30196" s="148"/>
      <c r="G30196" s="149"/>
      <c r="H30196" s="148"/>
      <c r="I30196"/>
    </row>
    <row r="30197" spans="1:9" x14ac:dyDescent="0.25">
      <c r="A30197"/>
      <c r="B30197"/>
      <c r="C30197"/>
      <c r="D30197"/>
      <c r="E30197" s="148"/>
      <c r="F30197" s="148"/>
      <c r="G30197" s="149"/>
      <c r="H30197" s="148"/>
      <c r="I30197"/>
    </row>
    <row r="30198" spans="1:9" x14ac:dyDescent="0.25">
      <c r="A30198"/>
      <c r="B30198"/>
      <c r="C30198"/>
      <c r="D30198"/>
      <c r="E30198" s="148"/>
      <c r="F30198" s="148"/>
      <c r="G30198" s="149"/>
      <c r="H30198" s="148"/>
      <c r="I30198"/>
    </row>
    <row r="30199" spans="1:9" x14ac:dyDescent="0.25">
      <c r="A30199"/>
      <c r="B30199"/>
      <c r="C30199"/>
      <c r="D30199"/>
      <c r="E30199" s="148"/>
      <c r="F30199" s="148"/>
      <c r="G30199" s="149"/>
      <c r="H30199" s="148"/>
      <c r="I30199"/>
    </row>
    <row r="30200" spans="1:9" x14ac:dyDescent="0.25">
      <c r="A30200"/>
      <c r="B30200"/>
      <c r="C30200"/>
      <c r="D30200"/>
      <c r="E30200" s="148"/>
      <c r="F30200" s="148"/>
      <c r="G30200" s="149"/>
      <c r="H30200" s="148"/>
      <c r="I30200"/>
    </row>
    <row r="30201" spans="1:9" x14ac:dyDescent="0.25">
      <c r="A30201"/>
      <c r="B30201"/>
      <c r="C30201"/>
      <c r="D30201"/>
      <c r="E30201" s="148"/>
      <c r="F30201" s="148"/>
      <c r="G30201" s="149"/>
      <c r="H30201" s="148"/>
      <c r="I30201"/>
    </row>
    <row r="30202" spans="1:9" x14ac:dyDescent="0.25">
      <c r="A30202"/>
      <c r="B30202"/>
      <c r="C30202"/>
      <c r="D30202"/>
      <c r="E30202" s="148"/>
      <c r="F30202" s="148"/>
      <c r="G30202" s="149"/>
      <c r="H30202" s="148"/>
      <c r="I30202"/>
    </row>
    <row r="30203" spans="1:9" x14ac:dyDescent="0.25">
      <c r="A30203"/>
      <c r="B30203"/>
      <c r="C30203"/>
      <c r="D30203"/>
      <c r="E30203" s="148"/>
      <c r="F30203" s="148"/>
      <c r="G30203" s="149"/>
      <c r="H30203" s="148"/>
      <c r="I30203"/>
    </row>
    <row r="30204" spans="1:9" x14ac:dyDescent="0.25">
      <c r="A30204"/>
      <c r="B30204"/>
      <c r="C30204"/>
      <c r="D30204"/>
      <c r="E30204" s="148"/>
      <c r="F30204" s="148"/>
      <c r="G30204" s="149"/>
      <c r="H30204" s="148"/>
      <c r="I30204"/>
    </row>
    <row r="30205" spans="1:9" x14ac:dyDescent="0.25">
      <c r="A30205"/>
      <c r="B30205"/>
      <c r="C30205"/>
      <c r="D30205"/>
      <c r="E30205" s="148"/>
      <c r="F30205" s="148"/>
      <c r="G30205" s="149"/>
      <c r="H30205" s="148"/>
      <c r="I30205"/>
    </row>
    <row r="30206" spans="1:9" x14ac:dyDescent="0.25">
      <c r="A30206"/>
      <c r="B30206"/>
      <c r="C30206"/>
      <c r="D30206"/>
      <c r="E30206" s="148"/>
      <c r="F30206" s="148"/>
      <c r="G30206" s="149"/>
      <c r="H30206" s="148"/>
      <c r="I30206"/>
    </row>
    <row r="30207" spans="1:9" x14ac:dyDescent="0.25">
      <c r="A30207"/>
      <c r="B30207"/>
      <c r="C30207"/>
      <c r="D30207"/>
      <c r="E30207" s="148"/>
      <c r="F30207" s="148"/>
      <c r="G30207" s="149"/>
      <c r="H30207" s="148"/>
      <c r="I30207"/>
    </row>
    <row r="30208" spans="1:9" x14ac:dyDescent="0.25">
      <c r="A30208"/>
      <c r="B30208"/>
      <c r="C30208"/>
      <c r="D30208"/>
      <c r="E30208" s="148"/>
      <c r="F30208" s="148"/>
      <c r="G30208" s="149"/>
      <c r="H30208" s="148"/>
      <c r="I30208"/>
    </row>
    <row r="30209" spans="1:9" x14ac:dyDescent="0.25">
      <c r="A30209"/>
      <c r="B30209"/>
      <c r="C30209"/>
      <c r="D30209"/>
      <c r="E30209" s="148"/>
      <c r="F30209" s="148"/>
      <c r="G30209" s="149"/>
      <c r="H30209" s="148"/>
      <c r="I30209"/>
    </row>
    <row r="30210" spans="1:9" x14ac:dyDescent="0.25">
      <c r="A30210"/>
      <c r="B30210"/>
      <c r="C30210"/>
      <c r="D30210"/>
      <c r="E30210" s="148"/>
      <c r="F30210" s="148"/>
      <c r="G30210" s="149"/>
      <c r="H30210" s="148"/>
      <c r="I30210"/>
    </row>
    <row r="30211" spans="1:9" x14ac:dyDescent="0.25">
      <c r="A30211"/>
      <c r="B30211"/>
      <c r="C30211"/>
      <c r="D30211"/>
      <c r="E30211" s="148"/>
      <c r="F30211" s="148"/>
      <c r="G30211" s="149"/>
      <c r="H30211" s="148"/>
      <c r="I30211"/>
    </row>
    <row r="30212" spans="1:9" x14ac:dyDescent="0.25">
      <c r="A30212"/>
      <c r="B30212"/>
      <c r="C30212"/>
      <c r="D30212"/>
      <c r="E30212" s="148"/>
      <c r="F30212" s="148"/>
      <c r="G30212" s="149"/>
      <c r="H30212" s="148"/>
      <c r="I30212"/>
    </row>
    <row r="30213" spans="1:9" x14ac:dyDescent="0.25">
      <c r="A30213"/>
      <c r="B30213"/>
      <c r="C30213"/>
      <c r="D30213"/>
      <c r="E30213" s="148"/>
      <c r="F30213" s="148"/>
      <c r="G30213" s="149"/>
      <c r="H30213" s="148"/>
      <c r="I30213"/>
    </row>
    <row r="30214" spans="1:9" x14ac:dyDescent="0.25">
      <c r="A30214"/>
      <c r="B30214"/>
      <c r="C30214"/>
      <c r="D30214"/>
      <c r="E30214" s="148"/>
      <c r="F30214" s="148"/>
      <c r="G30214" s="149"/>
      <c r="H30214" s="148"/>
      <c r="I30214"/>
    </row>
    <row r="30215" spans="1:9" x14ac:dyDescent="0.25">
      <c r="A30215"/>
      <c r="B30215"/>
      <c r="C30215"/>
      <c r="D30215"/>
      <c r="E30215" s="148"/>
      <c r="F30215" s="148"/>
      <c r="G30215" s="149"/>
      <c r="H30215" s="148"/>
      <c r="I30215"/>
    </row>
    <row r="30216" spans="1:9" x14ac:dyDescent="0.25">
      <c r="A30216"/>
      <c r="B30216"/>
      <c r="C30216"/>
      <c r="D30216"/>
      <c r="E30216" s="148"/>
      <c r="F30216" s="148"/>
      <c r="G30216" s="149"/>
      <c r="H30216" s="148"/>
      <c r="I30216"/>
    </row>
    <row r="30217" spans="1:9" x14ac:dyDescent="0.25">
      <c r="A30217"/>
      <c r="B30217"/>
      <c r="C30217"/>
      <c r="D30217"/>
      <c r="E30217" s="148"/>
      <c r="F30217" s="148"/>
      <c r="G30217" s="149"/>
      <c r="H30217" s="148"/>
      <c r="I30217"/>
    </row>
    <row r="30218" spans="1:9" x14ac:dyDescent="0.25">
      <c r="A30218"/>
      <c r="B30218"/>
      <c r="C30218"/>
      <c r="D30218"/>
      <c r="E30218" s="148"/>
      <c r="F30218" s="148"/>
      <c r="G30218" s="149"/>
      <c r="H30218" s="148"/>
      <c r="I30218"/>
    </row>
    <row r="30219" spans="1:9" x14ac:dyDescent="0.25">
      <c r="A30219"/>
      <c r="B30219"/>
      <c r="C30219"/>
      <c r="D30219"/>
      <c r="E30219" s="148"/>
      <c r="F30219" s="148"/>
      <c r="G30219" s="149"/>
      <c r="H30219" s="148"/>
      <c r="I30219"/>
    </row>
    <row r="30220" spans="1:9" x14ac:dyDescent="0.25">
      <c r="A30220"/>
      <c r="B30220"/>
      <c r="C30220"/>
      <c r="D30220"/>
      <c r="E30220" s="148"/>
      <c r="F30220" s="148"/>
      <c r="G30220" s="149"/>
      <c r="H30220" s="148"/>
      <c r="I30220"/>
    </row>
    <row r="30221" spans="1:9" x14ac:dyDescent="0.25">
      <c r="A30221"/>
      <c r="B30221"/>
      <c r="C30221"/>
      <c r="D30221"/>
      <c r="E30221" s="148"/>
      <c r="F30221" s="148"/>
      <c r="G30221" s="149"/>
      <c r="H30221" s="148"/>
      <c r="I30221"/>
    </row>
    <row r="30222" spans="1:9" x14ac:dyDescent="0.25">
      <c r="A30222"/>
      <c r="B30222"/>
      <c r="C30222"/>
      <c r="D30222"/>
      <c r="E30222" s="148"/>
      <c r="F30222" s="148"/>
      <c r="G30222" s="149"/>
      <c r="H30222" s="148"/>
      <c r="I30222"/>
    </row>
    <row r="30223" spans="1:9" x14ac:dyDescent="0.25">
      <c r="A30223"/>
      <c r="B30223"/>
      <c r="C30223"/>
      <c r="D30223"/>
      <c r="E30223" s="148"/>
      <c r="F30223" s="148"/>
      <c r="G30223" s="149"/>
      <c r="H30223" s="148"/>
      <c r="I30223"/>
    </row>
    <row r="30224" spans="1:9" x14ac:dyDescent="0.25">
      <c r="A30224"/>
      <c r="B30224"/>
      <c r="C30224"/>
      <c r="D30224"/>
      <c r="E30224" s="148"/>
      <c r="F30224" s="148"/>
      <c r="G30224" s="149"/>
      <c r="H30224" s="148"/>
      <c r="I30224"/>
    </row>
    <row r="30225" spans="1:9" x14ac:dyDescent="0.25">
      <c r="A30225"/>
      <c r="B30225"/>
      <c r="C30225"/>
      <c r="D30225"/>
      <c r="E30225" s="148"/>
      <c r="F30225" s="148"/>
      <c r="G30225" s="149"/>
      <c r="H30225" s="148"/>
      <c r="I30225"/>
    </row>
    <row r="30226" spans="1:9" x14ac:dyDescent="0.25">
      <c r="A30226"/>
      <c r="B30226"/>
      <c r="C30226"/>
      <c r="D30226"/>
      <c r="E30226" s="148"/>
      <c r="F30226" s="148"/>
      <c r="G30226" s="149"/>
      <c r="H30226" s="148"/>
      <c r="I30226"/>
    </row>
    <row r="30227" spans="1:9" x14ac:dyDescent="0.25">
      <c r="A30227"/>
      <c r="B30227"/>
      <c r="C30227"/>
      <c r="D30227"/>
      <c r="E30227" s="148"/>
      <c r="F30227" s="148"/>
      <c r="G30227" s="149"/>
      <c r="H30227" s="148"/>
      <c r="I30227"/>
    </row>
    <row r="30228" spans="1:9" x14ac:dyDescent="0.25">
      <c r="A30228"/>
      <c r="B30228"/>
      <c r="C30228"/>
      <c r="D30228"/>
      <c r="E30228" s="148"/>
      <c r="F30228" s="148"/>
      <c r="G30228" s="149"/>
      <c r="H30228" s="148"/>
      <c r="I30228"/>
    </row>
    <row r="30229" spans="1:9" x14ac:dyDescent="0.25">
      <c r="A30229"/>
      <c r="B30229"/>
      <c r="C30229"/>
      <c r="D30229"/>
      <c r="E30229" s="148"/>
      <c r="F30229" s="148"/>
      <c r="G30229" s="149"/>
      <c r="H30229" s="148"/>
      <c r="I30229"/>
    </row>
    <row r="30230" spans="1:9" x14ac:dyDescent="0.25">
      <c r="A30230"/>
      <c r="B30230"/>
      <c r="C30230"/>
      <c r="D30230"/>
      <c r="E30230" s="148"/>
      <c r="F30230" s="148"/>
      <c r="G30230" s="149"/>
      <c r="H30230" s="148"/>
      <c r="I30230"/>
    </row>
    <row r="30231" spans="1:9" x14ac:dyDescent="0.25">
      <c r="A30231"/>
      <c r="B30231"/>
      <c r="C30231"/>
      <c r="D30231"/>
      <c r="E30231" s="148"/>
      <c r="F30231" s="148"/>
      <c r="G30231" s="149"/>
      <c r="H30231" s="148"/>
      <c r="I30231"/>
    </row>
    <row r="30232" spans="1:9" x14ac:dyDescent="0.25">
      <c r="A30232"/>
      <c r="B30232"/>
      <c r="C30232"/>
      <c r="D30232"/>
      <c r="E30232" s="148"/>
      <c r="F30232" s="148"/>
      <c r="G30232" s="149"/>
      <c r="H30232" s="148"/>
      <c r="I30232"/>
    </row>
    <row r="30233" spans="1:9" x14ac:dyDescent="0.25">
      <c r="A30233"/>
      <c r="B30233"/>
      <c r="C30233"/>
      <c r="D30233"/>
      <c r="E30233" s="148"/>
      <c r="F30233" s="148"/>
      <c r="G30233" s="149"/>
      <c r="H30233" s="148"/>
      <c r="I30233"/>
    </row>
    <row r="30234" spans="1:9" x14ac:dyDescent="0.25">
      <c r="A30234"/>
      <c r="B30234"/>
      <c r="C30234"/>
      <c r="D30234"/>
      <c r="E30234" s="148"/>
      <c r="F30234" s="148"/>
      <c r="G30234" s="149"/>
      <c r="H30234" s="148"/>
      <c r="I30234"/>
    </row>
    <row r="30235" spans="1:9" x14ac:dyDescent="0.25">
      <c r="A30235"/>
      <c r="B30235"/>
      <c r="C30235"/>
      <c r="D30235"/>
      <c r="E30235" s="148"/>
      <c r="F30235" s="148"/>
      <c r="G30235" s="149"/>
      <c r="H30235" s="148"/>
      <c r="I30235"/>
    </row>
    <row r="30236" spans="1:9" x14ac:dyDescent="0.25">
      <c r="A30236"/>
      <c r="B30236"/>
      <c r="C30236"/>
      <c r="D30236"/>
      <c r="E30236" s="148"/>
      <c r="F30236" s="148"/>
      <c r="G30236" s="149"/>
      <c r="H30236" s="148"/>
      <c r="I30236"/>
    </row>
    <row r="30237" spans="1:9" x14ac:dyDescent="0.25">
      <c r="A30237"/>
      <c r="B30237"/>
      <c r="C30237"/>
      <c r="D30237"/>
      <c r="E30237" s="148"/>
      <c r="F30237" s="148"/>
      <c r="G30237" s="149"/>
      <c r="H30237" s="148"/>
      <c r="I30237"/>
    </row>
    <row r="30238" spans="1:9" x14ac:dyDescent="0.25">
      <c r="A30238"/>
      <c r="B30238"/>
      <c r="C30238"/>
      <c r="D30238"/>
      <c r="E30238" s="148"/>
      <c r="F30238" s="148"/>
      <c r="G30238" s="149"/>
      <c r="H30238" s="148"/>
      <c r="I30238"/>
    </row>
    <row r="30239" spans="1:9" x14ac:dyDescent="0.25">
      <c r="A30239"/>
      <c r="B30239"/>
      <c r="C30239"/>
      <c r="D30239"/>
      <c r="E30239" s="148"/>
      <c r="F30239" s="148"/>
      <c r="G30239" s="149"/>
      <c r="H30239" s="148"/>
      <c r="I30239"/>
    </row>
    <row r="30240" spans="1:9" x14ac:dyDescent="0.25">
      <c r="A30240"/>
      <c r="B30240"/>
      <c r="C30240"/>
      <c r="D30240"/>
      <c r="E30240" s="148"/>
      <c r="F30240" s="148"/>
      <c r="G30240" s="149"/>
      <c r="H30240" s="148"/>
      <c r="I30240"/>
    </row>
    <row r="30241" spans="1:9" x14ac:dyDescent="0.25">
      <c r="A30241"/>
      <c r="B30241"/>
      <c r="C30241"/>
      <c r="D30241"/>
      <c r="E30241" s="148"/>
      <c r="F30241" s="148"/>
      <c r="G30241" s="149"/>
      <c r="H30241" s="148"/>
      <c r="I30241"/>
    </row>
    <row r="30242" spans="1:9" x14ac:dyDescent="0.25">
      <c r="A30242"/>
      <c r="B30242"/>
      <c r="C30242"/>
      <c r="D30242"/>
      <c r="E30242" s="148"/>
      <c r="F30242" s="148"/>
      <c r="G30242" s="149"/>
      <c r="H30242" s="148"/>
      <c r="I30242"/>
    </row>
    <row r="30243" spans="1:9" x14ac:dyDescent="0.25">
      <c r="A30243"/>
      <c r="B30243"/>
      <c r="C30243"/>
      <c r="D30243"/>
      <c r="E30243" s="148"/>
      <c r="F30243" s="148"/>
      <c r="G30243" s="149"/>
      <c r="H30243" s="148"/>
      <c r="I30243"/>
    </row>
    <row r="30244" spans="1:9" x14ac:dyDescent="0.25">
      <c r="A30244"/>
      <c r="B30244"/>
      <c r="C30244"/>
      <c r="D30244"/>
      <c r="E30244" s="148"/>
      <c r="F30244" s="148"/>
      <c r="G30244" s="149"/>
      <c r="H30244" s="148"/>
      <c r="I30244"/>
    </row>
    <row r="30245" spans="1:9" x14ac:dyDescent="0.25">
      <c r="A30245"/>
      <c r="B30245"/>
      <c r="C30245"/>
      <c r="D30245"/>
      <c r="E30245" s="148"/>
      <c r="F30245" s="148"/>
      <c r="G30245" s="149"/>
      <c r="H30245" s="148"/>
      <c r="I30245"/>
    </row>
    <row r="30246" spans="1:9" x14ac:dyDescent="0.25">
      <c r="A30246"/>
      <c r="B30246"/>
      <c r="C30246"/>
      <c r="D30246"/>
      <c r="E30246" s="148"/>
      <c r="F30246" s="148"/>
      <c r="G30246" s="149"/>
      <c r="H30246" s="148"/>
      <c r="I30246"/>
    </row>
    <row r="30247" spans="1:9" x14ac:dyDescent="0.25">
      <c r="A30247"/>
      <c r="B30247"/>
      <c r="C30247"/>
      <c r="D30247"/>
      <c r="E30247" s="148"/>
      <c r="F30247" s="148"/>
      <c r="G30247" s="149"/>
      <c r="H30247" s="148"/>
      <c r="I30247"/>
    </row>
    <row r="30248" spans="1:9" x14ac:dyDescent="0.25">
      <c r="A30248"/>
      <c r="B30248"/>
      <c r="C30248"/>
      <c r="D30248"/>
      <c r="E30248" s="148"/>
      <c r="F30248" s="148"/>
      <c r="G30248" s="149"/>
      <c r="H30248" s="148"/>
      <c r="I30248"/>
    </row>
    <row r="30249" spans="1:9" x14ac:dyDescent="0.25">
      <c r="A30249"/>
      <c r="B30249"/>
      <c r="C30249"/>
      <c r="D30249"/>
      <c r="E30249" s="148"/>
      <c r="F30249" s="148"/>
      <c r="G30249" s="149"/>
      <c r="H30249" s="148"/>
      <c r="I30249"/>
    </row>
    <row r="30250" spans="1:9" x14ac:dyDescent="0.25">
      <c r="A30250"/>
      <c r="B30250"/>
      <c r="C30250"/>
      <c r="D30250"/>
      <c r="E30250" s="148"/>
      <c r="F30250" s="148"/>
      <c r="G30250" s="149"/>
      <c r="H30250" s="148"/>
      <c r="I30250"/>
    </row>
    <row r="30251" spans="1:9" x14ac:dyDescent="0.25">
      <c r="A30251"/>
      <c r="B30251"/>
      <c r="C30251"/>
      <c r="D30251"/>
      <c r="E30251" s="148"/>
      <c r="F30251" s="148"/>
      <c r="G30251" s="149"/>
      <c r="H30251" s="148"/>
      <c r="I30251"/>
    </row>
    <row r="30252" spans="1:9" x14ac:dyDescent="0.25">
      <c r="A30252"/>
      <c r="B30252"/>
      <c r="C30252"/>
      <c r="D30252"/>
      <c r="E30252" s="148"/>
      <c r="F30252" s="148"/>
      <c r="G30252" s="149"/>
      <c r="H30252" s="148"/>
      <c r="I30252"/>
    </row>
    <row r="30253" spans="1:9" x14ac:dyDescent="0.25">
      <c r="A30253"/>
      <c r="B30253"/>
      <c r="C30253"/>
      <c r="D30253"/>
      <c r="E30253" s="148"/>
      <c r="F30253" s="148"/>
      <c r="G30253" s="149"/>
      <c r="H30253" s="148"/>
      <c r="I30253"/>
    </row>
    <row r="30254" spans="1:9" x14ac:dyDescent="0.25">
      <c r="A30254"/>
      <c r="B30254"/>
      <c r="C30254"/>
      <c r="D30254"/>
      <c r="E30254" s="148"/>
      <c r="F30254" s="148"/>
      <c r="G30254" s="149"/>
      <c r="H30254" s="148"/>
      <c r="I30254"/>
    </row>
    <row r="30255" spans="1:9" x14ac:dyDescent="0.25">
      <c r="A30255"/>
      <c r="B30255"/>
      <c r="C30255"/>
      <c r="D30255"/>
      <c r="E30255" s="148"/>
      <c r="F30255" s="148"/>
      <c r="G30255" s="149"/>
      <c r="H30255" s="148"/>
      <c r="I30255"/>
    </row>
    <row r="30256" spans="1:9" x14ac:dyDescent="0.25">
      <c r="A30256"/>
      <c r="B30256"/>
      <c r="C30256"/>
      <c r="D30256"/>
      <c r="E30256" s="148"/>
      <c r="F30256" s="148"/>
      <c r="G30256" s="149"/>
      <c r="H30256" s="148"/>
      <c r="I30256"/>
    </row>
    <row r="30257" spans="1:9" x14ac:dyDescent="0.25">
      <c r="A30257"/>
      <c r="B30257"/>
      <c r="C30257"/>
      <c r="D30257"/>
      <c r="E30257" s="148"/>
      <c r="F30257" s="148"/>
      <c r="G30257" s="149"/>
      <c r="H30257" s="148"/>
      <c r="I30257"/>
    </row>
    <row r="30258" spans="1:9" x14ac:dyDescent="0.25">
      <c r="A30258"/>
      <c r="B30258"/>
      <c r="C30258"/>
      <c r="D30258"/>
      <c r="E30258" s="148"/>
      <c r="F30258" s="148"/>
      <c r="G30258" s="149"/>
      <c r="H30258" s="148"/>
      <c r="I30258"/>
    </row>
    <row r="30259" spans="1:9" x14ac:dyDescent="0.25">
      <c r="A30259"/>
      <c r="B30259"/>
      <c r="C30259"/>
      <c r="D30259"/>
      <c r="E30259" s="148"/>
      <c r="F30259" s="148"/>
      <c r="G30259" s="149"/>
      <c r="H30259" s="148"/>
      <c r="I30259"/>
    </row>
    <row r="30260" spans="1:9" x14ac:dyDescent="0.25">
      <c r="A30260"/>
      <c r="B30260"/>
      <c r="C30260"/>
      <c r="D30260"/>
      <c r="E30260" s="148"/>
      <c r="F30260" s="148"/>
      <c r="G30260" s="149"/>
      <c r="H30260" s="148"/>
      <c r="I30260"/>
    </row>
    <row r="30261" spans="1:9" x14ac:dyDescent="0.25">
      <c r="A30261"/>
      <c r="B30261"/>
      <c r="C30261"/>
      <c r="D30261"/>
      <c r="E30261" s="148"/>
      <c r="F30261" s="148"/>
      <c r="G30261" s="149"/>
      <c r="H30261" s="148"/>
      <c r="I30261"/>
    </row>
    <row r="30262" spans="1:9" x14ac:dyDescent="0.25">
      <c r="A30262"/>
      <c r="B30262"/>
      <c r="C30262"/>
      <c r="D30262"/>
      <c r="E30262" s="148"/>
      <c r="F30262" s="148"/>
      <c r="G30262" s="149"/>
      <c r="H30262" s="148"/>
      <c r="I30262"/>
    </row>
    <row r="30263" spans="1:9" x14ac:dyDescent="0.25">
      <c r="A30263"/>
      <c r="B30263"/>
      <c r="C30263"/>
      <c r="D30263"/>
      <c r="E30263" s="148"/>
      <c r="F30263" s="148"/>
      <c r="G30263" s="149"/>
      <c r="H30263" s="148"/>
      <c r="I30263"/>
    </row>
    <row r="30264" spans="1:9" x14ac:dyDescent="0.25">
      <c r="A30264"/>
      <c r="B30264"/>
      <c r="C30264"/>
      <c r="D30264"/>
      <c r="E30264" s="148"/>
      <c r="F30264" s="148"/>
      <c r="G30264" s="149"/>
      <c r="H30264" s="148"/>
      <c r="I30264"/>
    </row>
    <row r="30265" spans="1:9" x14ac:dyDescent="0.25">
      <c r="A30265"/>
      <c r="B30265"/>
      <c r="C30265"/>
      <c r="D30265"/>
      <c r="E30265" s="148"/>
      <c r="F30265" s="148"/>
      <c r="G30265" s="149"/>
      <c r="H30265" s="148"/>
      <c r="I30265"/>
    </row>
    <row r="30266" spans="1:9" x14ac:dyDescent="0.25">
      <c r="A30266"/>
      <c r="B30266"/>
      <c r="C30266"/>
      <c r="D30266"/>
      <c r="E30266" s="148"/>
      <c r="F30266" s="148"/>
      <c r="G30266" s="149"/>
      <c r="H30266" s="148"/>
      <c r="I30266"/>
    </row>
    <row r="30267" spans="1:9" x14ac:dyDescent="0.25">
      <c r="A30267"/>
      <c r="B30267"/>
      <c r="C30267"/>
      <c r="D30267"/>
      <c r="E30267" s="148"/>
      <c r="F30267" s="148"/>
      <c r="G30267" s="149"/>
      <c r="H30267" s="148"/>
      <c r="I30267"/>
    </row>
    <row r="30268" spans="1:9" x14ac:dyDescent="0.25">
      <c r="A30268"/>
      <c r="B30268"/>
      <c r="C30268"/>
      <c r="D30268"/>
      <c r="E30268" s="148"/>
      <c r="F30268" s="148"/>
      <c r="G30268" s="149"/>
      <c r="H30268" s="148"/>
      <c r="I30268"/>
    </row>
    <row r="30269" spans="1:9" x14ac:dyDescent="0.25">
      <c r="A30269"/>
      <c r="B30269"/>
      <c r="C30269"/>
      <c r="D30269"/>
      <c r="E30269" s="148"/>
      <c r="F30269" s="148"/>
      <c r="G30269" s="149"/>
      <c r="H30269" s="148"/>
      <c r="I30269"/>
    </row>
    <row r="30270" spans="1:9" x14ac:dyDescent="0.25">
      <c r="A30270"/>
      <c r="B30270"/>
      <c r="C30270"/>
      <c r="D30270"/>
      <c r="E30270" s="148"/>
      <c r="F30270" s="148"/>
      <c r="G30270" s="149"/>
      <c r="H30270" s="148"/>
      <c r="I30270"/>
    </row>
    <row r="30271" spans="1:9" x14ac:dyDescent="0.25">
      <c r="A30271"/>
      <c r="B30271"/>
      <c r="C30271"/>
      <c r="D30271"/>
      <c r="E30271" s="148"/>
      <c r="F30271" s="148"/>
      <c r="G30271" s="149"/>
      <c r="H30271" s="148"/>
      <c r="I30271"/>
    </row>
    <row r="30272" spans="1:9" x14ac:dyDescent="0.25">
      <c r="A30272"/>
      <c r="B30272"/>
      <c r="C30272"/>
      <c r="D30272"/>
      <c r="E30272" s="148"/>
      <c r="F30272" s="148"/>
      <c r="G30272" s="149"/>
      <c r="H30272" s="148"/>
      <c r="I30272"/>
    </row>
    <row r="30273" spans="1:9" x14ac:dyDescent="0.25">
      <c r="A30273"/>
      <c r="B30273"/>
      <c r="C30273"/>
      <c r="D30273"/>
      <c r="E30273" s="148"/>
      <c r="F30273" s="148"/>
      <c r="G30273" s="149"/>
      <c r="H30273" s="148"/>
      <c r="I30273"/>
    </row>
    <row r="30274" spans="1:9" x14ac:dyDescent="0.25">
      <c r="A30274"/>
      <c r="B30274"/>
      <c r="C30274"/>
      <c r="D30274"/>
      <c r="E30274" s="148"/>
      <c r="F30274" s="148"/>
      <c r="G30274" s="149"/>
      <c r="H30274" s="148"/>
      <c r="I30274"/>
    </row>
    <row r="30275" spans="1:9" x14ac:dyDescent="0.25">
      <c r="A30275"/>
      <c r="B30275"/>
      <c r="C30275"/>
      <c r="D30275"/>
      <c r="E30275" s="148"/>
      <c r="F30275" s="148"/>
      <c r="G30275" s="149"/>
      <c r="H30275" s="148"/>
      <c r="I30275"/>
    </row>
    <row r="30276" spans="1:9" x14ac:dyDescent="0.25">
      <c r="A30276"/>
      <c r="B30276"/>
      <c r="C30276"/>
      <c r="D30276"/>
      <c r="E30276" s="148"/>
      <c r="F30276" s="148"/>
      <c r="G30276" s="149"/>
      <c r="H30276" s="148"/>
      <c r="I30276"/>
    </row>
    <row r="30277" spans="1:9" x14ac:dyDescent="0.25">
      <c r="A30277"/>
      <c r="B30277"/>
      <c r="C30277"/>
      <c r="D30277"/>
      <c r="E30277" s="148"/>
      <c r="F30277" s="148"/>
      <c r="G30277" s="149"/>
      <c r="H30277" s="148"/>
      <c r="I30277"/>
    </row>
    <row r="30278" spans="1:9" x14ac:dyDescent="0.25">
      <c r="A30278"/>
      <c r="B30278"/>
      <c r="C30278"/>
      <c r="D30278"/>
      <c r="E30278" s="148"/>
      <c r="F30278" s="148"/>
      <c r="G30278" s="149"/>
      <c r="H30278" s="148"/>
      <c r="I30278"/>
    </row>
    <row r="30279" spans="1:9" x14ac:dyDescent="0.25">
      <c r="A30279"/>
      <c r="B30279"/>
      <c r="C30279"/>
      <c r="D30279"/>
      <c r="E30279" s="148"/>
      <c r="F30279" s="148"/>
      <c r="G30279" s="149"/>
      <c r="H30279" s="148"/>
      <c r="I30279"/>
    </row>
    <row r="30280" spans="1:9" x14ac:dyDescent="0.25">
      <c r="A30280"/>
      <c r="B30280"/>
      <c r="C30280"/>
      <c r="D30280"/>
      <c r="E30280" s="148"/>
      <c r="F30280" s="148"/>
      <c r="G30280" s="149"/>
      <c r="H30280" s="148"/>
      <c r="I30280"/>
    </row>
    <row r="30281" spans="1:9" x14ac:dyDescent="0.25">
      <c r="A30281"/>
      <c r="B30281"/>
      <c r="C30281"/>
      <c r="D30281"/>
      <c r="E30281" s="148"/>
      <c r="F30281" s="148"/>
      <c r="G30281" s="149"/>
      <c r="H30281" s="148"/>
      <c r="I30281"/>
    </row>
    <row r="30282" spans="1:9" x14ac:dyDescent="0.25">
      <c r="A30282"/>
      <c r="B30282"/>
      <c r="C30282"/>
      <c r="D30282"/>
      <c r="E30282" s="148"/>
      <c r="F30282" s="148"/>
      <c r="G30282" s="149"/>
      <c r="H30282" s="148"/>
      <c r="I30282"/>
    </row>
    <row r="30283" spans="1:9" x14ac:dyDescent="0.25">
      <c r="A30283"/>
      <c r="B30283"/>
      <c r="C30283"/>
      <c r="D30283"/>
      <c r="E30283" s="148"/>
      <c r="F30283" s="148"/>
      <c r="G30283" s="149"/>
      <c r="H30283" s="148"/>
      <c r="I30283"/>
    </row>
    <row r="30284" spans="1:9" x14ac:dyDescent="0.25">
      <c r="A30284"/>
      <c r="B30284"/>
      <c r="C30284"/>
      <c r="D30284"/>
      <c r="E30284" s="148"/>
      <c r="F30284" s="148"/>
      <c r="G30284" s="149"/>
      <c r="H30284" s="148"/>
      <c r="I30284"/>
    </row>
    <row r="30285" spans="1:9" x14ac:dyDescent="0.25">
      <c r="A30285"/>
      <c r="B30285"/>
      <c r="C30285"/>
      <c r="D30285"/>
      <c r="E30285" s="148"/>
      <c r="F30285" s="148"/>
      <c r="G30285" s="149"/>
      <c r="H30285" s="148"/>
      <c r="I30285"/>
    </row>
    <row r="30286" spans="1:9" x14ac:dyDescent="0.25">
      <c r="A30286"/>
      <c r="B30286"/>
      <c r="C30286"/>
      <c r="D30286"/>
      <c r="E30286" s="148"/>
      <c r="F30286" s="148"/>
      <c r="G30286" s="149"/>
      <c r="H30286" s="148"/>
      <c r="I30286"/>
    </row>
    <row r="30287" spans="1:9" x14ac:dyDescent="0.25">
      <c r="A30287"/>
      <c r="B30287"/>
      <c r="C30287"/>
      <c r="D30287"/>
      <c r="E30287" s="148"/>
      <c r="F30287" s="148"/>
      <c r="G30287" s="149"/>
      <c r="H30287" s="148"/>
      <c r="I30287"/>
    </row>
    <row r="30288" spans="1:9" x14ac:dyDescent="0.25">
      <c r="A30288"/>
      <c r="B30288"/>
      <c r="C30288"/>
      <c r="D30288"/>
      <c r="E30288" s="148"/>
      <c r="F30288" s="148"/>
      <c r="G30288" s="149"/>
      <c r="H30288" s="148"/>
      <c r="I30288"/>
    </row>
    <row r="30289" spans="1:9" x14ac:dyDescent="0.25">
      <c r="A30289"/>
      <c r="B30289"/>
      <c r="C30289"/>
      <c r="D30289"/>
      <c r="E30289" s="148"/>
      <c r="F30289" s="148"/>
      <c r="G30289" s="149"/>
      <c r="H30289" s="148"/>
      <c r="I30289"/>
    </row>
    <row r="30290" spans="1:9" x14ac:dyDescent="0.25">
      <c r="A30290"/>
      <c r="B30290"/>
      <c r="C30290"/>
      <c r="D30290"/>
      <c r="E30290" s="148"/>
      <c r="F30290" s="148"/>
      <c r="G30290" s="149"/>
      <c r="H30290" s="148"/>
      <c r="I30290"/>
    </row>
    <row r="30291" spans="1:9" x14ac:dyDescent="0.25">
      <c r="A30291"/>
      <c r="B30291"/>
      <c r="C30291"/>
      <c r="D30291"/>
      <c r="E30291" s="148"/>
      <c r="F30291" s="148"/>
      <c r="G30291" s="149"/>
      <c r="H30291" s="148"/>
      <c r="I30291"/>
    </row>
    <row r="30292" spans="1:9" x14ac:dyDescent="0.25">
      <c r="A30292"/>
      <c r="B30292"/>
      <c r="C30292"/>
      <c r="D30292"/>
      <c r="E30292" s="148"/>
      <c r="F30292" s="148"/>
      <c r="G30292" s="149"/>
      <c r="H30292" s="148"/>
      <c r="I30292"/>
    </row>
    <row r="30293" spans="1:9" x14ac:dyDescent="0.25">
      <c r="A30293"/>
      <c r="B30293"/>
      <c r="C30293"/>
      <c r="D30293"/>
      <c r="E30293" s="148"/>
      <c r="F30293" s="148"/>
      <c r="G30293" s="149"/>
      <c r="H30293" s="148"/>
      <c r="I30293"/>
    </row>
    <row r="30294" spans="1:9" x14ac:dyDescent="0.25">
      <c r="A30294"/>
      <c r="B30294"/>
      <c r="C30294"/>
      <c r="D30294"/>
      <c r="E30294" s="148"/>
      <c r="F30294" s="148"/>
      <c r="G30294" s="149"/>
      <c r="H30294" s="148"/>
      <c r="I30294"/>
    </row>
    <row r="30295" spans="1:9" x14ac:dyDescent="0.25">
      <c r="A30295"/>
      <c r="B30295"/>
      <c r="C30295"/>
      <c r="D30295"/>
      <c r="E30295" s="148"/>
      <c r="F30295" s="148"/>
      <c r="G30295" s="149"/>
      <c r="H30295" s="148"/>
      <c r="I30295"/>
    </row>
    <row r="30296" spans="1:9" x14ac:dyDescent="0.25">
      <c r="A30296"/>
      <c r="B30296"/>
      <c r="C30296"/>
      <c r="D30296"/>
      <c r="E30296" s="148"/>
      <c r="F30296" s="148"/>
      <c r="G30296" s="149"/>
      <c r="H30296" s="148"/>
      <c r="I30296"/>
    </row>
    <row r="30297" spans="1:9" x14ac:dyDescent="0.25">
      <c r="A30297"/>
      <c r="B30297"/>
      <c r="C30297"/>
      <c r="D30297"/>
      <c r="E30297" s="148"/>
      <c r="F30297" s="148"/>
      <c r="G30297" s="149"/>
      <c r="H30297" s="148"/>
      <c r="I30297"/>
    </row>
    <row r="30298" spans="1:9" x14ac:dyDescent="0.25">
      <c r="A30298"/>
      <c r="B30298"/>
      <c r="C30298"/>
      <c r="D30298"/>
      <c r="E30298" s="148"/>
      <c r="F30298" s="148"/>
      <c r="G30298" s="149"/>
      <c r="H30298" s="148"/>
      <c r="I30298"/>
    </row>
    <row r="30299" spans="1:9" x14ac:dyDescent="0.25">
      <c r="A30299"/>
      <c r="B30299"/>
      <c r="C30299"/>
      <c r="D30299"/>
      <c r="E30299" s="148"/>
      <c r="F30299" s="148"/>
      <c r="G30299" s="149"/>
      <c r="H30299" s="148"/>
      <c r="I30299"/>
    </row>
    <row r="30300" spans="1:9" x14ac:dyDescent="0.25">
      <c r="A30300"/>
      <c r="B30300"/>
      <c r="C30300"/>
      <c r="D30300"/>
      <c r="E30300" s="148"/>
      <c r="F30300" s="148"/>
      <c r="G30300" s="149"/>
      <c r="H30300" s="148"/>
      <c r="I30300"/>
    </row>
    <row r="30301" spans="1:9" x14ac:dyDescent="0.25">
      <c r="A30301"/>
      <c r="B30301"/>
      <c r="C30301"/>
      <c r="D30301"/>
      <c r="E30301" s="148"/>
      <c r="F30301" s="148"/>
      <c r="G30301" s="149"/>
      <c r="H30301" s="148"/>
      <c r="I30301"/>
    </row>
    <row r="30302" spans="1:9" x14ac:dyDescent="0.25">
      <c r="A30302"/>
      <c r="B30302"/>
      <c r="C30302"/>
      <c r="D30302"/>
      <c r="E30302" s="148"/>
      <c r="F30302" s="148"/>
      <c r="G30302" s="149"/>
      <c r="H30302" s="148"/>
      <c r="I30302"/>
    </row>
    <row r="30303" spans="1:9" x14ac:dyDescent="0.25">
      <c r="A30303"/>
      <c r="B30303"/>
      <c r="C30303"/>
      <c r="D30303"/>
      <c r="E30303" s="148"/>
      <c r="F30303" s="148"/>
      <c r="G30303" s="149"/>
      <c r="H30303" s="148"/>
      <c r="I30303"/>
    </row>
    <row r="30304" spans="1:9" x14ac:dyDescent="0.25">
      <c r="A30304"/>
      <c r="B30304"/>
      <c r="C30304"/>
      <c r="D30304"/>
      <c r="E30304" s="148"/>
      <c r="F30304" s="148"/>
      <c r="G30304" s="149"/>
      <c r="H30304" s="148"/>
      <c r="I30304"/>
    </row>
    <row r="30305" spans="1:9" x14ac:dyDescent="0.25">
      <c r="A30305"/>
      <c r="B30305"/>
      <c r="C30305"/>
      <c r="D30305"/>
      <c r="E30305" s="148"/>
      <c r="F30305" s="148"/>
      <c r="G30305" s="149"/>
      <c r="H30305" s="148"/>
      <c r="I30305"/>
    </row>
    <row r="30306" spans="1:9" x14ac:dyDescent="0.25">
      <c r="A30306"/>
      <c r="B30306"/>
      <c r="C30306"/>
      <c r="D30306"/>
      <c r="E30306" s="148"/>
      <c r="F30306" s="148"/>
      <c r="G30306" s="149"/>
      <c r="H30306" s="148"/>
      <c r="I30306"/>
    </row>
    <row r="30307" spans="1:9" x14ac:dyDescent="0.25">
      <c r="A30307"/>
      <c r="B30307"/>
      <c r="C30307"/>
      <c r="D30307"/>
      <c r="E30307" s="148"/>
      <c r="F30307" s="148"/>
      <c r="G30307" s="149"/>
      <c r="H30307" s="148"/>
      <c r="I30307"/>
    </row>
    <row r="30308" spans="1:9" x14ac:dyDescent="0.25">
      <c r="A30308"/>
      <c r="B30308"/>
      <c r="C30308"/>
      <c r="D30308"/>
      <c r="E30308" s="148"/>
      <c r="F30308" s="148"/>
      <c r="G30308" s="149"/>
      <c r="H30308" s="148"/>
      <c r="I30308"/>
    </row>
    <row r="30309" spans="1:9" x14ac:dyDescent="0.25">
      <c r="A30309"/>
      <c r="B30309"/>
      <c r="C30309"/>
      <c r="D30309"/>
      <c r="E30309" s="148"/>
      <c r="F30309" s="148"/>
      <c r="G30309" s="149"/>
      <c r="H30309" s="148"/>
      <c r="I30309"/>
    </row>
    <row r="30310" spans="1:9" x14ac:dyDescent="0.25">
      <c r="A30310"/>
      <c r="B30310"/>
      <c r="C30310"/>
      <c r="D30310"/>
      <c r="E30310" s="148"/>
      <c r="F30310" s="148"/>
      <c r="G30310" s="149"/>
      <c r="H30310" s="148"/>
      <c r="I30310"/>
    </row>
    <row r="30311" spans="1:9" x14ac:dyDescent="0.25">
      <c r="A30311"/>
      <c r="B30311"/>
      <c r="C30311"/>
      <c r="D30311"/>
      <c r="E30311" s="148"/>
      <c r="F30311" s="148"/>
      <c r="G30311" s="149"/>
      <c r="H30311" s="148"/>
      <c r="I30311"/>
    </row>
    <row r="30312" spans="1:9" x14ac:dyDescent="0.25">
      <c r="A30312"/>
      <c r="B30312"/>
      <c r="C30312"/>
      <c r="D30312"/>
      <c r="E30312" s="148"/>
      <c r="F30312" s="148"/>
      <c r="G30312" s="149"/>
      <c r="H30312" s="148"/>
      <c r="I30312"/>
    </row>
    <row r="30313" spans="1:9" x14ac:dyDescent="0.25">
      <c r="A30313"/>
      <c r="B30313"/>
      <c r="C30313"/>
      <c r="D30313"/>
      <c r="E30313" s="148"/>
      <c r="F30313" s="148"/>
      <c r="G30313" s="149"/>
      <c r="H30313" s="148"/>
      <c r="I30313"/>
    </row>
    <row r="30314" spans="1:9" x14ac:dyDescent="0.25">
      <c r="A30314"/>
      <c r="B30314"/>
      <c r="C30314"/>
      <c r="D30314"/>
      <c r="E30314" s="148"/>
      <c r="F30314" s="148"/>
      <c r="G30314" s="149"/>
      <c r="H30314" s="148"/>
      <c r="I30314"/>
    </row>
    <row r="30315" spans="1:9" x14ac:dyDescent="0.25">
      <c r="A30315"/>
      <c r="B30315"/>
      <c r="C30315"/>
      <c r="D30315"/>
      <c r="E30315" s="148"/>
      <c r="F30315" s="148"/>
      <c r="G30315" s="149"/>
      <c r="H30315" s="148"/>
      <c r="I30315"/>
    </row>
    <row r="30316" spans="1:9" x14ac:dyDescent="0.25">
      <c r="A30316"/>
      <c r="B30316"/>
      <c r="C30316"/>
      <c r="D30316"/>
      <c r="E30316" s="148"/>
      <c r="F30316" s="148"/>
      <c r="G30316" s="149"/>
      <c r="H30316" s="148"/>
      <c r="I30316"/>
    </row>
    <row r="30317" spans="1:9" x14ac:dyDescent="0.25">
      <c r="A30317"/>
      <c r="B30317"/>
      <c r="C30317"/>
      <c r="D30317"/>
      <c r="E30317" s="148"/>
      <c r="F30317" s="148"/>
      <c r="G30317" s="149"/>
      <c r="H30317" s="148"/>
      <c r="I30317"/>
    </row>
    <row r="30318" spans="1:9" x14ac:dyDescent="0.25">
      <c r="A30318"/>
      <c r="B30318"/>
      <c r="C30318"/>
      <c r="D30318"/>
      <c r="E30318" s="148"/>
      <c r="F30318" s="148"/>
      <c r="G30318" s="149"/>
      <c r="H30318" s="148"/>
      <c r="I30318"/>
    </row>
    <row r="30319" spans="1:9" x14ac:dyDescent="0.25">
      <c r="A30319"/>
      <c r="B30319"/>
      <c r="C30319"/>
      <c r="D30319"/>
      <c r="E30319" s="148"/>
      <c r="F30319" s="148"/>
      <c r="G30319" s="149"/>
      <c r="H30319" s="148"/>
      <c r="I30319"/>
    </row>
    <row r="30320" spans="1:9" x14ac:dyDescent="0.25">
      <c r="A30320"/>
      <c r="B30320"/>
      <c r="C30320"/>
      <c r="D30320"/>
      <c r="E30320" s="148"/>
      <c r="F30320" s="148"/>
      <c r="G30320" s="149"/>
      <c r="H30320" s="148"/>
      <c r="I30320"/>
    </row>
    <row r="30321" spans="1:9" x14ac:dyDescent="0.25">
      <c r="A30321"/>
      <c r="B30321"/>
      <c r="C30321"/>
      <c r="D30321"/>
      <c r="E30321" s="148"/>
      <c r="F30321" s="148"/>
      <c r="G30321" s="149"/>
      <c r="H30321" s="148"/>
      <c r="I30321"/>
    </row>
    <row r="30322" spans="1:9" x14ac:dyDescent="0.25">
      <c r="A30322"/>
      <c r="B30322"/>
      <c r="C30322"/>
      <c r="D30322"/>
      <c r="E30322" s="148"/>
      <c r="F30322" s="148"/>
      <c r="G30322" s="149"/>
      <c r="H30322" s="148"/>
      <c r="I30322"/>
    </row>
    <row r="30323" spans="1:9" x14ac:dyDescent="0.25">
      <c r="A30323"/>
      <c r="B30323"/>
      <c r="C30323"/>
      <c r="D30323"/>
      <c r="E30323" s="148"/>
      <c r="F30323" s="148"/>
      <c r="G30323" s="149"/>
      <c r="H30323" s="148"/>
      <c r="I30323"/>
    </row>
    <row r="30324" spans="1:9" x14ac:dyDescent="0.25">
      <c r="A30324"/>
      <c r="B30324"/>
      <c r="C30324"/>
      <c r="D30324"/>
      <c r="E30324" s="148"/>
      <c r="F30324" s="148"/>
      <c r="G30324" s="149"/>
      <c r="H30324" s="148"/>
      <c r="I30324"/>
    </row>
    <row r="30325" spans="1:9" x14ac:dyDescent="0.25">
      <c r="A30325"/>
      <c r="B30325"/>
      <c r="C30325"/>
      <c r="D30325"/>
      <c r="E30325" s="148"/>
      <c r="F30325" s="148"/>
      <c r="G30325" s="149"/>
      <c r="H30325" s="148"/>
      <c r="I30325"/>
    </row>
    <row r="30326" spans="1:9" x14ac:dyDescent="0.25">
      <c r="A30326"/>
      <c r="B30326"/>
      <c r="C30326"/>
      <c r="D30326"/>
      <c r="E30326" s="148"/>
      <c r="F30326" s="148"/>
      <c r="G30326" s="149"/>
      <c r="H30326" s="148"/>
      <c r="I30326"/>
    </row>
    <row r="30327" spans="1:9" x14ac:dyDescent="0.25">
      <c r="A30327"/>
      <c r="B30327"/>
      <c r="C30327"/>
      <c r="D30327"/>
      <c r="E30327" s="148"/>
      <c r="F30327" s="148"/>
      <c r="G30327" s="149"/>
      <c r="H30327" s="148"/>
      <c r="I30327"/>
    </row>
    <row r="30328" spans="1:9" x14ac:dyDescent="0.25">
      <c r="A30328"/>
      <c r="B30328"/>
      <c r="C30328"/>
      <c r="D30328"/>
      <c r="E30328" s="148"/>
      <c r="F30328" s="148"/>
      <c r="G30328" s="149"/>
      <c r="H30328" s="148"/>
      <c r="I30328"/>
    </row>
    <row r="30329" spans="1:9" x14ac:dyDescent="0.25">
      <c r="A30329"/>
      <c r="B30329"/>
      <c r="C30329"/>
      <c r="D30329"/>
      <c r="E30329" s="148"/>
      <c r="F30329" s="148"/>
      <c r="G30329" s="149"/>
      <c r="H30329" s="148"/>
      <c r="I30329"/>
    </row>
    <row r="30330" spans="1:9" x14ac:dyDescent="0.25">
      <c r="A30330"/>
      <c r="B30330"/>
      <c r="C30330"/>
      <c r="D30330"/>
      <c r="E30330" s="148"/>
      <c r="F30330" s="148"/>
      <c r="G30330" s="149"/>
      <c r="H30330" s="148"/>
      <c r="I30330"/>
    </row>
    <row r="30331" spans="1:9" x14ac:dyDescent="0.25">
      <c r="A30331"/>
      <c r="B30331"/>
      <c r="C30331"/>
      <c r="D30331"/>
      <c r="E30331" s="148"/>
      <c r="F30331" s="148"/>
      <c r="G30331" s="149"/>
      <c r="H30331" s="148"/>
      <c r="I30331"/>
    </row>
    <row r="30332" spans="1:9" x14ac:dyDescent="0.25">
      <c r="A30332"/>
      <c r="B30332"/>
      <c r="C30332"/>
      <c r="D30332"/>
      <c r="E30332" s="148"/>
      <c r="F30332" s="148"/>
      <c r="G30332" s="149"/>
      <c r="H30332" s="148"/>
      <c r="I30332"/>
    </row>
    <row r="30333" spans="1:9" x14ac:dyDescent="0.25">
      <c r="A30333"/>
      <c r="B30333"/>
      <c r="C30333"/>
      <c r="D30333"/>
      <c r="E30333" s="148"/>
      <c r="F30333" s="148"/>
      <c r="G30333" s="149"/>
      <c r="H30333" s="148"/>
      <c r="I30333"/>
    </row>
    <row r="30334" spans="1:9" x14ac:dyDescent="0.25">
      <c r="A30334"/>
      <c r="B30334"/>
      <c r="C30334"/>
      <c r="D30334"/>
      <c r="E30334" s="148"/>
      <c r="F30334" s="148"/>
      <c r="G30334" s="149"/>
      <c r="H30334" s="148"/>
      <c r="I30334"/>
    </row>
    <row r="30335" spans="1:9" x14ac:dyDescent="0.25">
      <c r="A30335"/>
      <c r="B30335"/>
      <c r="C30335"/>
      <c r="D30335"/>
      <c r="E30335" s="148"/>
      <c r="F30335" s="148"/>
      <c r="G30335" s="149"/>
      <c r="H30335" s="148"/>
      <c r="I30335"/>
    </row>
    <row r="30336" spans="1:9" x14ac:dyDescent="0.25">
      <c r="A30336"/>
      <c r="B30336"/>
      <c r="C30336"/>
      <c r="D30336"/>
      <c r="E30336" s="148"/>
      <c r="F30336" s="148"/>
      <c r="G30336" s="149"/>
      <c r="H30336" s="148"/>
      <c r="I30336"/>
    </row>
    <row r="30337" spans="1:9" x14ac:dyDescent="0.25">
      <c r="A30337"/>
      <c r="B30337"/>
      <c r="C30337"/>
      <c r="D30337"/>
      <c r="E30337" s="148"/>
      <c r="F30337" s="148"/>
      <c r="G30337" s="149"/>
      <c r="H30337" s="148"/>
      <c r="I30337"/>
    </row>
    <row r="30338" spans="1:9" x14ac:dyDescent="0.25">
      <c r="A30338"/>
      <c r="B30338"/>
      <c r="C30338"/>
      <c r="D30338"/>
      <c r="E30338" s="148"/>
      <c r="F30338" s="148"/>
      <c r="G30338" s="149"/>
      <c r="H30338" s="148"/>
      <c r="I30338"/>
    </row>
    <row r="30339" spans="1:9" x14ac:dyDescent="0.25">
      <c r="A30339"/>
      <c r="B30339"/>
      <c r="C30339"/>
      <c r="D30339"/>
      <c r="E30339" s="148"/>
      <c r="F30339" s="148"/>
      <c r="G30339" s="149"/>
      <c r="H30339" s="148"/>
      <c r="I30339"/>
    </row>
    <row r="30340" spans="1:9" x14ac:dyDescent="0.25">
      <c r="A30340"/>
      <c r="B30340"/>
      <c r="C30340"/>
      <c r="D30340"/>
      <c r="E30340" s="148"/>
      <c r="F30340" s="148"/>
      <c r="G30340" s="149"/>
      <c r="H30340" s="148"/>
      <c r="I30340"/>
    </row>
    <row r="30341" spans="1:9" x14ac:dyDescent="0.25">
      <c r="A30341"/>
      <c r="B30341"/>
      <c r="C30341"/>
      <c r="D30341"/>
      <c r="E30341" s="148"/>
      <c r="F30341" s="148"/>
      <c r="G30341" s="149"/>
      <c r="H30341" s="148"/>
      <c r="I30341"/>
    </row>
    <row r="30342" spans="1:9" x14ac:dyDescent="0.25">
      <c r="A30342"/>
      <c r="B30342"/>
      <c r="C30342"/>
      <c r="D30342"/>
      <c r="E30342" s="148"/>
      <c r="F30342" s="148"/>
      <c r="G30342" s="149"/>
      <c r="H30342" s="148"/>
      <c r="I30342"/>
    </row>
    <row r="30343" spans="1:9" x14ac:dyDescent="0.25">
      <c r="A30343"/>
      <c r="B30343"/>
      <c r="C30343"/>
      <c r="D30343"/>
      <c r="E30343" s="148"/>
      <c r="F30343" s="148"/>
      <c r="G30343" s="149"/>
      <c r="H30343" s="148"/>
      <c r="I30343"/>
    </row>
    <row r="30344" spans="1:9" x14ac:dyDescent="0.25">
      <c r="A30344"/>
      <c r="B30344"/>
      <c r="C30344"/>
      <c r="D30344"/>
      <c r="E30344" s="148"/>
      <c r="F30344" s="148"/>
      <c r="G30344" s="149"/>
      <c r="H30344" s="148"/>
      <c r="I30344"/>
    </row>
    <row r="30345" spans="1:9" x14ac:dyDescent="0.25">
      <c r="A30345"/>
      <c r="B30345"/>
      <c r="C30345"/>
      <c r="D30345"/>
      <c r="E30345" s="148"/>
      <c r="F30345" s="148"/>
      <c r="G30345" s="149"/>
      <c r="H30345" s="148"/>
      <c r="I30345"/>
    </row>
    <row r="30346" spans="1:9" x14ac:dyDescent="0.25">
      <c r="A30346"/>
      <c r="B30346"/>
      <c r="C30346"/>
      <c r="D30346"/>
      <c r="E30346" s="148"/>
      <c r="F30346" s="148"/>
      <c r="G30346" s="149"/>
      <c r="H30346" s="148"/>
      <c r="I30346"/>
    </row>
    <row r="30347" spans="1:9" x14ac:dyDescent="0.25">
      <c r="A30347"/>
      <c r="B30347"/>
      <c r="C30347"/>
      <c r="D30347"/>
      <c r="E30347" s="148"/>
      <c r="F30347" s="148"/>
      <c r="G30347" s="149"/>
      <c r="H30347" s="148"/>
      <c r="I30347"/>
    </row>
    <row r="30348" spans="1:9" x14ac:dyDescent="0.25">
      <c r="A30348"/>
      <c r="B30348"/>
      <c r="C30348"/>
      <c r="D30348"/>
      <c r="E30348" s="148"/>
      <c r="F30348" s="148"/>
      <c r="G30348" s="149"/>
      <c r="H30348" s="148"/>
      <c r="I30348"/>
    </row>
    <row r="30349" spans="1:9" x14ac:dyDescent="0.25">
      <c r="A30349"/>
      <c r="B30349"/>
      <c r="C30349"/>
      <c r="D30349"/>
      <c r="E30349" s="148"/>
      <c r="F30349" s="148"/>
      <c r="G30349" s="149"/>
      <c r="H30349" s="148"/>
      <c r="I30349"/>
    </row>
    <row r="30350" spans="1:9" x14ac:dyDescent="0.25">
      <c r="A30350"/>
      <c r="B30350"/>
      <c r="C30350"/>
      <c r="D30350"/>
      <c r="E30350" s="148"/>
      <c r="F30350" s="148"/>
      <c r="G30350" s="149"/>
      <c r="H30350" s="148"/>
      <c r="I30350"/>
    </row>
    <row r="30351" spans="1:9" x14ac:dyDescent="0.25">
      <c r="A30351"/>
      <c r="B30351"/>
      <c r="C30351"/>
      <c r="D30351"/>
      <c r="E30351" s="148"/>
      <c r="F30351" s="148"/>
      <c r="G30351" s="149"/>
      <c r="H30351" s="148"/>
      <c r="I30351"/>
    </row>
    <row r="30352" spans="1:9" x14ac:dyDescent="0.25">
      <c r="A30352"/>
      <c r="B30352"/>
      <c r="C30352"/>
      <c r="D30352"/>
      <c r="E30352" s="148"/>
      <c r="F30352" s="148"/>
      <c r="G30352" s="149"/>
      <c r="H30352" s="148"/>
      <c r="I30352"/>
    </row>
    <row r="30353" spans="1:9" x14ac:dyDescent="0.25">
      <c r="A30353"/>
      <c r="B30353"/>
      <c r="C30353"/>
      <c r="D30353"/>
      <c r="E30353" s="148"/>
      <c r="F30353" s="148"/>
      <c r="G30353" s="149"/>
      <c r="H30353" s="148"/>
      <c r="I30353"/>
    </row>
    <row r="30354" spans="1:9" x14ac:dyDescent="0.25">
      <c r="A30354"/>
      <c r="B30354"/>
      <c r="C30354"/>
      <c r="D30354"/>
      <c r="E30354" s="148"/>
      <c r="F30354" s="148"/>
      <c r="G30354" s="149"/>
      <c r="H30354" s="148"/>
      <c r="I30354"/>
    </row>
    <row r="30355" spans="1:9" x14ac:dyDescent="0.25">
      <c r="A30355"/>
      <c r="B30355"/>
      <c r="C30355"/>
      <c r="D30355"/>
      <c r="E30355" s="148"/>
      <c r="F30355" s="148"/>
      <c r="G30355" s="149"/>
      <c r="H30355" s="148"/>
      <c r="I30355"/>
    </row>
    <row r="30356" spans="1:9" x14ac:dyDescent="0.25">
      <c r="A30356"/>
      <c r="B30356"/>
      <c r="C30356"/>
      <c r="D30356"/>
      <c r="E30356" s="148"/>
      <c r="F30356" s="148"/>
      <c r="G30356" s="149"/>
      <c r="H30356" s="148"/>
      <c r="I30356"/>
    </row>
    <row r="30357" spans="1:9" x14ac:dyDescent="0.25">
      <c r="A30357"/>
      <c r="B30357"/>
      <c r="C30357"/>
      <c r="D30357"/>
      <c r="E30357" s="148"/>
      <c r="F30357" s="148"/>
      <c r="G30357" s="149"/>
      <c r="H30357" s="148"/>
      <c r="I30357"/>
    </row>
    <row r="30358" spans="1:9" x14ac:dyDescent="0.25">
      <c r="A30358"/>
      <c r="B30358"/>
      <c r="C30358"/>
      <c r="D30358"/>
      <c r="E30358" s="148"/>
      <c r="F30358" s="148"/>
      <c r="G30358" s="149"/>
      <c r="H30358" s="148"/>
      <c r="I30358"/>
    </row>
    <row r="30359" spans="1:9" x14ac:dyDescent="0.25">
      <c r="A30359"/>
      <c r="B30359"/>
      <c r="C30359"/>
      <c r="D30359"/>
      <c r="E30359" s="148"/>
      <c r="F30359" s="148"/>
      <c r="G30359" s="149"/>
      <c r="H30359" s="148"/>
      <c r="I30359"/>
    </row>
    <row r="30360" spans="1:9" x14ac:dyDescent="0.25">
      <c r="A30360"/>
      <c r="B30360"/>
      <c r="C30360"/>
      <c r="D30360"/>
      <c r="E30360" s="148"/>
      <c r="F30360" s="148"/>
      <c r="G30360" s="149"/>
      <c r="H30360" s="148"/>
      <c r="I30360"/>
    </row>
    <row r="30361" spans="1:9" x14ac:dyDescent="0.25">
      <c r="A30361"/>
      <c r="B30361"/>
      <c r="C30361"/>
      <c r="D30361"/>
      <c r="E30361" s="148"/>
      <c r="F30361" s="148"/>
      <c r="G30361" s="149"/>
      <c r="H30361" s="148"/>
      <c r="I30361"/>
    </row>
    <row r="30362" spans="1:9" x14ac:dyDescent="0.25">
      <c r="A30362"/>
      <c r="B30362"/>
      <c r="C30362"/>
      <c r="D30362"/>
      <c r="E30362" s="148"/>
      <c r="F30362" s="148"/>
      <c r="G30362" s="149"/>
      <c r="H30362" s="148"/>
      <c r="I30362"/>
    </row>
    <row r="30363" spans="1:9" x14ac:dyDescent="0.25">
      <c r="A30363"/>
      <c r="B30363"/>
      <c r="C30363"/>
      <c r="D30363"/>
      <c r="E30363" s="148"/>
      <c r="F30363" s="148"/>
      <c r="G30363" s="149"/>
      <c r="H30363" s="148"/>
      <c r="I30363"/>
    </row>
    <row r="30364" spans="1:9" x14ac:dyDescent="0.25">
      <c r="A30364"/>
      <c r="B30364"/>
      <c r="C30364"/>
      <c r="D30364"/>
      <c r="E30364" s="148"/>
      <c r="F30364" s="148"/>
      <c r="G30364" s="149"/>
      <c r="H30364" s="148"/>
      <c r="I30364"/>
    </row>
    <row r="30365" spans="1:9" x14ac:dyDescent="0.25">
      <c r="A30365"/>
      <c r="B30365"/>
      <c r="C30365"/>
      <c r="D30365"/>
      <c r="E30365" s="148"/>
      <c r="F30365" s="148"/>
      <c r="G30365" s="149"/>
      <c r="H30365" s="148"/>
      <c r="I30365"/>
    </row>
    <row r="30366" spans="1:9" x14ac:dyDescent="0.25">
      <c r="A30366"/>
      <c r="B30366"/>
      <c r="C30366"/>
      <c r="D30366"/>
      <c r="E30366" s="148"/>
      <c r="F30366" s="148"/>
      <c r="G30366" s="149"/>
      <c r="H30366" s="148"/>
      <c r="I30366"/>
    </row>
    <row r="30367" spans="1:9" x14ac:dyDescent="0.25">
      <c r="A30367"/>
      <c r="B30367"/>
      <c r="C30367"/>
      <c r="D30367"/>
      <c r="E30367" s="148"/>
      <c r="F30367" s="148"/>
      <c r="G30367" s="149"/>
      <c r="H30367" s="148"/>
      <c r="I30367"/>
    </row>
    <row r="30368" spans="1:9" x14ac:dyDescent="0.25">
      <c r="A30368"/>
      <c r="B30368"/>
      <c r="C30368"/>
      <c r="D30368"/>
      <c r="E30368" s="148"/>
      <c r="F30368" s="148"/>
      <c r="G30368" s="149"/>
      <c r="H30368" s="148"/>
      <c r="I30368"/>
    </row>
    <row r="30369" spans="1:9" x14ac:dyDescent="0.25">
      <c r="A30369"/>
      <c r="B30369"/>
      <c r="C30369"/>
      <c r="D30369"/>
      <c r="E30369" s="148"/>
      <c r="F30369" s="148"/>
      <c r="G30369" s="149"/>
      <c r="H30369" s="148"/>
      <c r="I30369"/>
    </row>
    <row r="30370" spans="1:9" x14ac:dyDescent="0.25">
      <c r="A30370"/>
      <c r="B30370"/>
      <c r="C30370"/>
      <c r="D30370"/>
      <c r="E30370" s="148"/>
      <c r="F30370" s="148"/>
      <c r="G30370" s="149"/>
      <c r="H30370" s="148"/>
      <c r="I30370"/>
    </row>
    <row r="30371" spans="1:9" x14ac:dyDescent="0.25">
      <c r="A30371"/>
      <c r="B30371"/>
      <c r="C30371"/>
      <c r="D30371"/>
      <c r="E30371" s="148"/>
      <c r="F30371" s="148"/>
      <c r="G30371" s="149"/>
      <c r="H30371" s="148"/>
      <c r="I30371"/>
    </row>
    <row r="30372" spans="1:9" x14ac:dyDescent="0.25">
      <c r="A30372"/>
      <c r="B30372"/>
      <c r="C30372"/>
      <c r="D30372"/>
      <c r="E30372" s="148"/>
      <c r="F30372" s="148"/>
      <c r="G30372" s="149"/>
      <c r="H30372" s="148"/>
      <c r="I30372"/>
    </row>
    <row r="30373" spans="1:9" x14ac:dyDescent="0.25">
      <c r="A30373"/>
      <c r="B30373"/>
      <c r="C30373"/>
      <c r="D30373"/>
      <c r="E30373" s="148"/>
      <c r="F30373" s="148"/>
      <c r="G30373" s="149"/>
      <c r="H30373" s="148"/>
      <c r="I30373"/>
    </row>
    <row r="30374" spans="1:9" x14ac:dyDescent="0.25">
      <c r="A30374"/>
      <c r="B30374"/>
      <c r="C30374"/>
      <c r="D30374"/>
      <c r="E30374" s="148"/>
      <c r="F30374" s="148"/>
      <c r="G30374" s="149"/>
      <c r="H30374" s="148"/>
      <c r="I30374"/>
    </row>
    <row r="30375" spans="1:9" x14ac:dyDescent="0.25">
      <c r="A30375"/>
      <c r="B30375"/>
      <c r="C30375"/>
      <c r="D30375"/>
      <c r="E30375" s="148"/>
      <c r="F30375" s="148"/>
      <c r="G30375" s="149"/>
      <c r="H30375" s="148"/>
      <c r="I30375"/>
    </row>
    <row r="30376" spans="1:9" x14ac:dyDescent="0.25">
      <c r="A30376"/>
      <c r="B30376"/>
      <c r="C30376"/>
      <c r="D30376"/>
      <c r="E30376" s="148"/>
      <c r="F30376" s="148"/>
      <c r="G30376" s="149"/>
      <c r="H30376" s="148"/>
      <c r="I30376"/>
    </row>
    <row r="30377" spans="1:9" x14ac:dyDescent="0.25">
      <c r="A30377"/>
      <c r="B30377"/>
      <c r="C30377"/>
      <c r="D30377"/>
      <c r="E30377" s="148"/>
      <c r="F30377" s="148"/>
      <c r="G30377" s="149"/>
      <c r="H30377" s="148"/>
      <c r="I30377"/>
    </row>
    <row r="30378" spans="1:9" x14ac:dyDescent="0.25">
      <c r="A30378"/>
      <c r="B30378"/>
      <c r="C30378"/>
      <c r="D30378"/>
      <c r="E30378" s="148"/>
      <c r="F30378" s="148"/>
      <c r="G30378" s="149"/>
      <c r="H30378" s="148"/>
      <c r="I30378"/>
    </row>
    <row r="30379" spans="1:9" x14ac:dyDescent="0.25">
      <c r="A30379"/>
      <c r="B30379"/>
      <c r="C30379"/>
      <c r="D30379"/>
      <c r="E30379" s="148"/>
      <c r="F30379" s="148"/>
      <c r="G30379" s="149"/>
      <c r="H30379" s="148"/>
      <c r="I30379"/>
    </row>
    <row r="30380" spans="1:9" x14ac:dyDescent="0.25">
      <c r="A30380"/>
      <c r="B30380"/>
      <c r="C30380"/>
      <c r="D30380"/>
      <c r="E30380" s="148"/>
      <c r="F30380" s="148"/>
      <c r="G30380" s="149"/>
      <c r="H30380" s="148"/>
      <c r="I30380"/>
    </row>
    <row r="30381" spans="1:9" x14ac:dyDescent="0.25">
      <c r="A30381"/>
      <c r="B30381"/>
      <c r="C30381"/>
      <c r="D30381"/>
      <c r="E30381" s="148"/>
      <c r="F30381" s="148"/>
      <c r="G30381" s="149"/>
      <c r="H30381" s="148"/>
      <c r="I30381"/>
    </row>
    <row r="30382" spans="1:9" x14ac:dyDescent="0.25">
      <c r="A30382"/>
      <c r="B30382"/>
      <c r="C30382"/>
      <c r="D30382"/>
      <c r="E30382" s="148"/>
      <c r="F30382" s="148"/>
      <c r="G30382" s="149"/>
      <c r="H30382" s="148"/>
      <c r="I30382"/>
    </row>
    <row r="30383" spans="1:9" x14ac:dyDescent="0.25">
      <c r="A30383"/>
      <c r="B30383"/>
      <c r="C30383"/>
      <c r="D30383"/>
      <c r="E30383" s="148"/>
      <c r="F30383" s="148"/>
      <c r="G30383" s="149"/>
      <c r="H30383" s="148"/>
      <c r="I30383"/>
    </row>
    <row r="30384" spans="1:9" x14ac:dyDescent="0.25">
      <c r="A30384"/>
      <c r="B30384"/>
      <c r="C30384"/>
      <c r="D30384"/>
      <c r="E30384" s="148"/>
      <c r="F30384" s="148"/>
      <c r="G30384" s="149"/>
      <c r="H30384" s="148"/>
      <c r="I30384"/>
    </row>
    <row r="30385" spans="1:9" x14ac:dyDescent="0.25">
      <c r="A30385"/>
      <c r="B30385"/>
      <c r="C30385"/>
      <c r="D30385"/>
      <c r="E30385" s="148"/>
      <c r="F30385" s="148"/>
      <c r="G30385" s="149"/>
      <c r="H30385" s="148"/>
      <c r="I30385"/>
    </row>
    <row r="30386" spans="1:9" x14ac:dyDescent="0.25">
      <c r="A30386"/>
      <c r="B30386"/>
      <c r="C30386"/>
      <c r="D30386"/>
      <c r="E30386" s="148"/>
      <c r="F30386" s="148"/>
      <c r="G30386" s="149"/>
      <c r="H30386" s="148"/>
      <c r="I30386"/>
    </row>
    <row r="30387" spans="1:9" x14ac:dyDescent="0.25">
      <c r="A30387"/>
      <c r="B30387"/>
      <c r="C30387"/>
      <c r="D30387"/>
      <c r="E30387" s="148"/>
      <c r="F30387" s="148"/>
      <c r="G30387" s="149"/>
      <c r="H30387" s="148"/>
      <c r="I30387"/>
    </row>
    <row r="30388" spans="1:9" x14ac:dyDescent="0.25">
      <c r="A30388"/>
      <c r="B30388"/>
      <c r="C30388"/>
      <c r="D30388"/>
      <c r="E30388" s="148"/>
      <c r="F30388" s="148"/>
      <c r="G30388" s="149"/>
      <c r="H30388" s="148"/>
      <c r="I30388"/>
    </row>
    <row r="30389" spans="1:9" x14ac:dyDescent="0.25">
      <c r="A30389"/>
      <c r="B30389"/>
      <c r="C30389"/>
      <c r="D30389"/>
      <c r="E30389" s="148"/>
      <c r="F30389" s="148"/>
      <c r="G30389" s="149"/>
      <c r="H30389" s="148"/>
      <c r="I30389"/>
    </row>
    <row r="30390" spans="1:9" x14ac:dyDescent="0.25">
      <c r="A30390"/>
      <c r="B30390"/>
      <c r="C30390"/>
      <c r="D30390"/>
      <c r="E30390" s="148"/>
      <c r="F30390" s="148"/>
      <c r="G30390" s="149"/>
      <c r="H30390" s="148"/>
      <c r="I30390"/>
    </row>
    <row r="30391" spans="1:9" x14ac:dyDescent="0.25">
      <c r="A30391"/>
      <c r="B30391"/>
      <c r="C30391"/>
      <c r="D30391"/>
      <c r="E30391" s="148"/>
      <c r="F30391" s="148"/>
      <c r="G30391" s="149"/>
      <c r="H30391" s="148"/>
      <c r="I30391"/>
    </row>
    <row r="30392" spans="1:9" x14ac:dyDescent="0.25">
      <c r="A30392"/>
      <c r="B30392"/>
      <c r="C30392"/>
      <c r="D30392"/>
      <c r="E30392" s="148"/>
      <c r="F30392" s="148"/>
      <c r="G30392" s="149"/>
      <c r="H30392" s="148"/>
      <c r="I30392"/>
    </row>
    <row r="30393" spans="1:9" x14ac:dyDescent="0.25">
      <c r="A30393"/>
      <c r="B30393"/>
      <c r="C30393"/>
      <c r="D30393"/>
      <c r="E30393" s="148"/>
      <c r="F30393" s="148"/>
      <c r="G30393" s="149"/>
      <c r="H30393" s="148"/>
      <c r="I30393"/>
    </row>
    <row r="30394" spans="1:9" x14ac:dyDescent="0.25">
      <c r="A30394"/>
      <c r="B30394"/>
      <c r="C30394"/>
      <c r="D30394"/>
      <c r="E30394" s="148"/>
      <c r="F30394" s="148"/>
      <c r="G30394" s="149"/>
      <c r="H30394" s="148"/>
      <c r="I30394"/>
    </row>
    <row r="30395" spans="1:9" x14ac:dyDescent="0.25">
      <c r="A30395"/>
      <c r="B30395"/>
      <c r="C30395"/>
      <c r="D30395"/>
      <c r="E30395" s="148"/>
      <c r="F30395" s="148"/>
      <c r="G30395" s="149"/>
      <c r="H30395" s="148"/>
      <c r="I30395"/>
    </row>
    <row r="30396" spans="1:9" x14ac:dyDescent="0.25">
      <c r="A30396"/>
      <c r="B30396"/>
      <c r="C30396"/>
      <c r="D30396"/>
      <c r="E30396" s="148"/>
      <c r="F30396" s="148"/>
      <c r="G30396" s="149"/>
      <c r="H30396" s="148"/>
      <c r="I30396"/>
    </row>
    <row r="30397" spans="1:9" x14ac:dyDescent="0.25">
      <c r="A30397"/>
      <c r="B30397"/>
      <c r="C30397"/>
      <c r="D30397"/>
      <c r="E30397" s="148"/>
      <c r="F30397" s="148"/>
      <c r="G30397" s="149"/>
      <c r="H30397" s="148"/>
      <c r="I30397"/>
    </row>
    <row r="30398" spans="1:9" x14ac:dyDescent="0.25">
      <c r="A30398"/>
      <c r="B30398"/>
      <c r="C30398"/>
      <c r="D30398"/>
      <c r="E30398" s="148"/>
      <c r="F30398" s="148"/>
      <c r="G30398" s="149"/>
      <c r="H30398" s="148"/>
      <c r="I30398"/>
    </row>
    <row r="30399" spans="1:9" x14ac:dyDescent="0.25">
      <c r="A30399"/>
      <c r="B30399"/>
      <c r="C30399"/>
      <c r="D30399"/>
      <c r="E30399" s="148"/>
      <c r="F30399" s="148"/>
      <c r="G30399" s="149"/>
      <c r="H30399" s="148"/>
      <c r="I30399"/>
    </row>
    <row r="30400" spans="1:9" x14ac:dyDescent="0.25">
      <c r="A30400"/>
      <c r="B30400"/>
      <c r="C30400"/>
      <c r="D30400"/>
      <c r="E30400" s="148"/>
      <c r="F30400" s="148"/>
      <c r="G30400" s="149"/>
      <c r="H30400" s="148"/>
      <c r="I30400"/>
    </row>
    <row r="30401" spans="1:9" x14ac:dyDescent="0.25">
      <c r="A30401"/>
      <c r="B30401"/>
      <c r="C30401"/>
      <c r="D30401"/>
      <c r="E30401" s="148"/>
      <c r="F30401" s="148"/>
      <c r="G30401" s="149"/>
      <c r="H30401" s="148"/>
      <c r="I30401"/>
    </row>
    <row r="30402" spans="1:9" x14ac:dyDescent="0.25">
      <c r="A30402"/>
      <c r="B30402"/>
      <c r="C30402"/>
      <c r="D30402"/>
      <c r="E30402" s="148"/>
      <c r="F30402" s="148"/>
      <c r="G30402" s="149"/>
      <c r="H30402" s="148"/>
      <c r="I30402"/>
    </row>
    <row r="30403" spans="1:9" x14ac:dyDescent="0.25">
      <c r="A30403"/>
      <c r="B30403"/>
      <c r="C30403"/>
      <c r="D30403"/>
      <c r="E30403" s="148"/>
      <c r="F30403" s="148"/>
      <c r="G30403" s="149"/>
      <c r="H30403" s="148"/>
      <c r="I30403"/>
    </row>
    <row r="30404" spans="1:9" x14ac:dyDescent="0.25">
      <c r="A30404"/>
      <c r="B30404"/>
      <c r="C30404"/>
      <c r="D30404"/>
      <c r="E30404" s="148"/>
      <c r="F30404" s="148"/>
      <c r="G30404" s="149"/>
      <c r="H30404" s="148"/>
      <c r="I30404"/>
    </row>
    <row r="30405" spans="1:9" x14ac:dyDescent="0.25">
      <c r="A30405"/>
      <c r="B30405"/>
      <c r="C30405"/>
      <c r="D30405"/>
      <c r="E30405" s="148"/>
      <c r="F30405" s="148"/>
      <c r="G30405" s="149"/>
      <c r="H30405" s="148"/>
      <c r="I30405"/>
    </row>
    <row r="30406" spans="1:9" x14ac:dyDescent="0.25">
      <c r="A30406"/>
      <c r="B30406"/>
      <c r="C30406"/>
      <c r="D30406"/>
      <c r="E30406" s="148"/>
      <c r="F30406" s="148"/>
      <c r="G30406" s="149"/>
      <c r="H30406" s="148"/>
      <c r="I30406"/>
    </row>
    <row r="30407" spans="1:9" x14ac:dyDescent="0.25">
      <c r="A30407"/>
      <c r="B30407"/>
      <c r="C30407"/>
      <c r="D30407"/>
      <c r="E30407" s="148"/>
      <c r="F30407" s="148"/>
      <c r="G30407" s="149"/>
      <c r="H30407" s="148"/>
      <c r="I30407"/>
    </row>
    <row r="30408" spans="1:9" x14ac:dyDescent="0.25">
      <c r="A30408"/>
      <c r="B30408"/>
      <c r="C30408"/>
      <c r="D30408"/>
      <c r="E30408" s="148"/>
      <c r="F30408" s="148"/>
      <c r="G30408" s="149"/>
      <c r="H30408" s="148"/>
      <c r="I30408"/>
    </row>
    <row r="30409" spans="1:9" x14ac:dyDescent="0.25">
      <c r="A30409"/>
      <c r="B30409"/>
      <c r="C30409"/>
      <c r="D30409"/>
      <c r="E30409" s="148"/>
      <c r="F30409" s="148"/>
      <c r="G30409" s="149"/>
      <c r="H30409" s="148"/>
      <c r="I30409"/>
    </row>
    <row r="30410" spans="1:9" x14ac:dyDescent="0.25">
      <c r="A30410"/>
      <c r="B30410"/>
      <c r="C30410"/>
      <c r="D30410"/>
      <c r="E30410" s="148"/>
      <c r="F30410" s="148"/>
      <c r="G30410" s="149"/>
      <c r="H30410" s="148"/>
      <c r="I30410"/>
    </row>
    <row r="30411" spans="1:9" x14ac:dyDescent="0.25">
      <c r="A30411"/>
      <c r="B30411"/>
      <c r="C30411"/>
      <c r="D30411"/>
      <c r="E30411" s="148"/>
      <c r="F30411" s="148"/>
      <c r="G30411" s="149"/>
      <c r="H30411" s="148"/>
      <c r="I30411"/>
    </row>
    <row r="30412" spans="1:9" x14ac:dyDescent="0.25">
      <c r="A30412"/>
      <c r="B30412"/>
      <c r="C30412"/>
      <c r="D30412"/>
      <c r="E30412" s="148"/>
      <c r="F30412" s="148"/>
      <c r="G30412" s="149"/>
      <c r="H30412" s="148"/>
      <c r="I30412"/>
    </row>
    <row r="30413" spans="1:9" x14ac:dyDescent="0.25">
      <c r="A30413"/>
      <c r="B30413"/>
      <c r="C30413"/>
      <c r="D30413"/>
      <c r="E30413" s="148"/>
      <c r="F30413" s="148"/>
      <c r="G30413" s="149"/>
      <c r="H30413" s="148"/>
      <c r="I30413"/>
    </row>
    <row r="30414" spans="1:9" x14ac:dyDescent="0.25">
      <c r="A30414"/>
      <c r="B30414"/>
      <c r="C30414"/>
      <c r="D30414"/>
      <c r="E30414" s="148"/>
      <c r="F30414" s="148"/>
      <c r="G30414" s="149"/>
      <c r="H30414" s="148"/>
      <c r="I30414"/>
    </row>
    <row r="30415" spans="1:9" x14ac:dyDescent="0.25">
      <c r="A30415"/>
      <c r="B30415"/>
      <c r="C30415"/>
      <c r="D30415"/>
      <c r="E30415" s="148"/>
      <c r="F30415" s="148"/>
      <c r="G30415" s="149"/>
      <c r="H30415" s="148"/>
      <c r="I30415"/>
    </row>
    <row r="30416" spans="1:9" x14ac:dyDescent="0.25">
      <c r="A30416"/>
      <c r="B30416"/>
      <c r="C30416"/>
      <c r="D30416"/>
      <c r="E30416" s="148"/>
      <c r="F30416" s="148"/>
      <c r="G30416" s="149"/>
      <c r="H30416" s="148"/>
      <c r="I30416"/>
    </row>
    <row r="30417" spans="1:9" x14ac:dyDescent="0.25">
      <c r="A30417"/>
      <c r="B30417"/>
      <c r="C30417"/>
      <c r="D30417"/>
      <c r="E30417" s="148"/>
      <c r="F30417" s="148"/>
      <c r="G30417" s="149"/>
      <c r="H30417" s="148"/>
      <c r="I30417"/>
    </row>
    <row r="30418" spans="1:9" x14ac:dyDescent="0.25">
      <c r="A30418"/>
      <c r="B30418"/>
      <c r="C30418"/>
      <c r="D30418"/>
      <c r="E30418" s="148"/>
      <c r="F30418" s="148"/>
      <c r="G30418" s="149"/>
      <c r="H30418" s="148"/>
      <c r="I30418"/>
    </row>
    <row r="30419" spans="1:9" x14ac:dyDescent="0.25">
      <c r="A30419"/>
      <c r="B30419"/>
      <c r="C30419"/>
      <c r="D30419"/>
      <c r="E30419" s="148"/>
      <c r="F30419" s="148"/>
      <c r="G30419" s="149"/>
      <c r="H30419" s="148"/>
      <c r="I30419"/>
    </row>
    <row r="30420" spans="1:9" x14ac:dyDescent="0.25">
      <c r="A30420"/>
      <c r="B30420"/>
      <c r="C30420"/>
      <c r="D30420"/>
      <c r="E30420" s="148"/>
      <c r="F30420" s="148"/>
      <c r="G30420" s="149"/>
      <c r="H30420" s="148"/>
      <c r="I30420"/>
    </row>
    <row r="30421" spans="1:9" x14ac:dyDescent="0.25">
      <c r="A30421"/>
      <c r="B30421"/>
      <c r="C30421"/>
      <c r="D30421"/>
      <c r="E30421" s="148"/>
      <c r="F30421" s="148"/>
      <c r="G30421" s="149"/>
      <c r="H30421" s="148"/>
      <c r="I30421"/>
    </row>
    <row r="30422" spans="1:9" x14ac:dyDescent="0.25">
      <c r="A30422"/>
      <c r="B30422"/>
      <c r="C30422"/>
      <c r="D30422"/>
      <c r="E30422" s="148"/>
      <c r="F30422" s="148"/>
      <c r="G30422" s="149"/>
      <c r="H30422" s="148"/>
      <c r="I30422"/>
    </row>
    <row r="30423" spans="1:9" x14ac:dyDescent="0.25">
      <c r="A30423"/>
      <c r="B30423"/>
      <c r="C30423"/>
      <c r="D30423"/>
      <c r="E30423" s="148"/>
      <c r="F30423" s="148"/>
      <c r="G30423" s="149"/>
      <c r="H30423" s="148"/>
      <c r="I30423"/>
    </row>
    <row r="30424" spans="1:9" x14ac:dyDescent="0.25">
      <c r="A30424"/>
      <c r="B30424"/>
      <c r="C30424"/>
      <c r="D30424"/>
      <c r="E30424" s="148"/>
      <c r="F30424" s="148"/>
      <c r="G30424" s="149"/>
      <c r="H30424" s="148"/>
      <c r="I30424"/>
    </row>
    <row r="30425" spans="1:9" x14ac:dyDescent="0.25">
      <c r="A30425"/>
      <c r="B30425"/>
      <c r="C30425"/>
      <c r="D30425"/>
      <c r="E30425" s="148"/>
      <c r="F30425" s="148"/>
      <c r="G30425" s="149"/>
      <c r="H30425" s="148"/>
      <c r="I30425"/>
    </row>
    <row r="30426" spans="1:9" x14ac:dyDescent="0.25">
      <c r="A30426"/>
      <c r="B30426"/>
      <c r="C30426"/>
      <c r="D30426"/>
      <c r="E30426" s="148"/>
      <c r="F30426" s="148"/>
      <c r="G30426" s="149"/>
      <c r="H30426" s="148"/>
      <c r="I30426"/>
    </row>
    <row r="30427" spans="1:9" x14ac:dyDescent="0.25">
      <c r="A30427"/>
      <c r="B30427"/>
      <c r="C30427"/>
      <c r="D30427"/>
      <c r="E30427" s="148"/>
      <c r="F30427" s="148"/>
      <c r="G30427" s="149"/>
      <c r="H30427" s="148"/>
      <c r="I30427"/>
    </row>
    <row r="30428" spans="1:9" x14ac:dyDescent="0.25">
      <c r="A30428"/>
      <c r="B30428"/>
      <c r="C30428"/>
      <c r="D30428"/>
      <c r="E30428" s="148"/>
      <c r="F30428" s="148"/>
      <c r="G30428" s="149"/>
      <c r="H30428" s="148"/>
      <c r="I30428"/>
    </row>
    <row r="30429" spans="1:9" x14ac:dyDescent="0.25">
      <c r="A30429"/>
      <c r="B30429"/>
      <c r="C30429"/>
      <c r="D30429"/>
      <c r="E30429" s="148"/>
      <c r="F30429" s="148"/>
      <c r="G30429" s="149"/>
      <c r="H30429" s="148"/>
      <c r="I30429"/>
    </row>
    <row r="30430" spans="1:9" x14ac:dyDescent="0.25">
      <c r="A30430"/>
      <c r="B30430"/>
      <c r="C30430"/>
      <c r="D30430"/>
      <c r="E30430" s="148"/>
      <c r="F30430" s="148"/>
      <c r="G30430" s="149"/>
      <c r="H30430" s="148"/>
      <c r="I30430"/>
    </row>
    <row r="30431" spans="1:9" x14ac:dyDescent="0.25">
      <c r="A30431"/>
      <c r="B30431"/>
      <c r="C30431"/>
      <c r="D30431"/>
      <c r="E30431" s="148"/>
      <c r="F30431" s="148"/>
      <c r="G30431" s="149"/>
      <c r="H30431" s="148"/>
      <c r="I30431"/>
    </row>
    <row r="30432" spans="1:9" x14ac:dyDescent="0.25">
      <c r="A30432"/>
      <c r="B30432"/>
      <c r="C30432"/>
      <c r="D30432"/>
      <c r="E30432" s="148"/>
      <c r="F30432" s="148"/>
      <c r="G30432" s="149"/>
      <c r="H30432" s="148"/>
      <c r="I30432"/>
    </row>
    <row r="30433" spans="1:9" x14ac:dyDescent="0.25">
      <c r="A30433"/>
      <c r="B30433"/>
      <c r="C30433"/>
      <c r="D30433"/>
      <c r="E30433" s="148"/>
      <c r="F30433" s="148"/>
      <c r="G30433" s="149"/>
      <c r="H30433" s="148"/>
      <c r="I30433"/>
    </row>
    <row r="30434" spans="1:9" x14ac:dyDescent="0.25">
      <c r="A30434"/>
      <c r="B30434"/>
      <c r="C30434"/>
      <c r="D30434"/>
      <c r="E30434" s="148"/>
      <c r="F30434" s="148"/>
      <c r="G30434" s="149"/>
      <c r="H30434" s="148"/>
      <c r="I30434"/>
    </row>
    <row r="30435" spans="1:9" x14ac:dyDescent="0.25">
      <c r="A30435"/>
      <c r="B30435"/>
      <c r="C30435"/>
      <c r="D30435"/>
      <c r="E30435" s="148"/>
      <c r="F30435" s="148"/>
      <c r="G30435" s="149"/>
      <c r="H30435" s="148"/>
      <c r="I30435"/>
    </row>
    <row r="30436" spans="1:9" x14ac:dyDescent="0.25">
      <c r="A30436"/>
      <c r="B30436"/>
      <c r="C30436"/>
      <c r="D30436"/>
      <c r="E30436" s="148"/>
      <c r="F30436" s="148"/>
      <c r="G30436" s="149"/>
      <c r="H30436" s="148"/>
      <c r="I30436"/>
    </row>
    <row r="30437" spans="1:9" x14ac:dyDescent="0.25">
      <c r="A30437"/>
      <c r="B30437"/>
      <c r="C30437"/>
      <c r="D30437"/>
      <c r="E30437" s="148"/>
      <c r="F30437" s="148"/>
      <c r="G30437" s="149"/>
      <c r="H30437" s="148"/>
      <c r="I30437"/>
    </row>
    <row r="30438" spans="1:9" x14ac:dyDescent="0.25">
      <c r="A30438"/>
      <c r="B30438"/>
      <c r="C30438"/>
      <c r="D30438"/>
      <c r="E30438" s="148"/>
      <c r="F30438" s="148"/>
      <c r="G30438" s="149"/>
      <c r="H30438" s="148"/>
      <c r="I30438"/>
    </row>
    <row r="30439" spans="1:9" x14ac:dyDescent="0.25">
      <c r="A30439"/>
      <c r="B30439"/>
      <c r="C30439"/>
      <c r="D30439"/>
      <c r="E30439" s="148"/>
      <c r="F30439" s="148"/>
      <c r="G30439" s="149"/>
      <c r="H30439" s="148"/>
      <c r="I30439"/>
    </row>
    <row r="30440" spans="1:9" x14ac:dyDescent="0.25">
      <c r="A30440"/>
      <c r="B30440"/>
      <c r="C30440"/>
      <c r="D30440"/>
      <c r="E30440" s="148"/>
      <c r="F30440" s="148"/>
      <c r="G30440" s="149"/>
      <c r="H30440" s="148"/>
      <c r="I30440"/>
    </row>
    <row r="30441" spans="1:9" x14ac:dyDescent="0.25">
      <c r="A30441"/>
      <c r="B30441"/>
      <c r="C30441"/>
      <c r="D30441"/>
      <c r="E30441" s="148"/>
      <c r="F30441" s="148"/>
      <c r="G30441" s="149"/>
      <c r="H30441" s="148"/>
      <c r="I30441"/>
    </row>
    <row r="30442" spans="1:9" x14ac:dyDescent="0.25">
      <c r="A30442"/>
      <c r="B30442"/>
      <c r="C30442"/>
      <c r="D30442"/>
      <c r="E30442" s="148"/>
      <c r="F30442" s="148"/>
      <c r="G30442" s="149"/>
      <c r="H30442" s="148"/>
      <c r="I30442"/>
    </row>
    <row r="30443" spans="1:9" x14ac:dyDescent="0.25">
      <c r="A30443"/>
      <c r="B30443"/>
      <c r="C30443"/>
      <c r="D30443"/>
      <c r="E30443" s="148"/>
      <c r="F30443" s="148"/>
      <c r="G30443" s="149"/>
      <c r="H30443" s="148"/>
      <c r="I30443"/>
    </row>
    <row r="30444" spans="1:9" x14ac:dyDescent="0.25">
      <c r="A30444"/>
      <c r="B30444"/>
      <c r="C30444"/>
      <c r="D30444"/>
      <c r="E30444" s="148"/>
      <c r="F30444" s="148"/>
      <c r="G30444" s="149"/>
      <c r="H30444" s="148"/>
      <c r="I30444"/>
    </row>
    <row r="30445" spans="1:9" x14ac:dyDescent="0.25">
      <c r="A30445"/>
      <c r="B30445"/>
      <c r="C30445"/>
      <c r="D30445"/>
      <c r="E30445" s="148"/>
      <c r="F30445" s="148"/>
      <c r="G30445" s="149"/>
      <c r="H30445" s="148"/>
      <c r="I30445"/>
    </row>
    <row r="30446" spans="1:9" x14ac:dyDescent="0.25">
      <c r="A30446"/>
      <c r="B30446"/>
      <c r="C30446"/>
      <c r="D30446"/>
      <c r="E30446" s="148"/>
      <c r="F30446" s="148"/>
      <c r="G30446" s="149"/>
      <c r="H30446" s="148"/>
      <c r="I30446"/>
    </row>
    <row r="30447" spans="1:9" x14ac:dyDescent="0.25">
      <c r="A30447"/>
      <c r="B30447"/>
      <c r="C30447"/>
      <c r="D30447"/>
      <c r="E30447" s="148"/>
      <c r="F30447" s="148"/>
      <c r="G30447" s="149"/>
      <c r="H30447" s="148"/>
      <c r="I30447"/>
    </row>
    <row r="30448" spans="1:9" x14ac:dyDescent="0.25">
      <c r="A30448"/>
      <c r="B30448"/>
      <c r="C30448"/>
      <c r="D30448"/>
      <c r="E30448" s="148"/>
      <c r="F30448" s="148"/>
      <c r="G30448" s="149"/>
      <c r="H30448" s="148"/>
      <c r="I30448"/>
    </row>
    <row r="30449" spans="1:9" x14ac:dyDescent="0.25">
      <c r="A30449"/>
      <c r="B30449"/>
      <c r="C30449"/>
      <c r="D30449"/>
      <c r="E30449" s="148"/>
      <c r="F30449" s="148"/>
      <c r="G30449" s="149"/>
      <c r="H30449" s="148"/>
      <c r="I30449"/>
    </row>
    <row r="30450" spans="1:9" x14ac:dyDescent="0.25">
      <c r="A30450"/>
      <c r="B30450"/>
      <c r="C30450"/>
      <c r="D30450"/>
      <c r="E30450" s="148"/>
      <c r="F30450" s="148"/>
      <c r="G30450" s="149"/>
      <c r="H30450" s="148"/>
      <c r="I30450"/>
    </row>
    <row r="30451" spans="1:9" x14ac:dyDescent="0.25">
      <c r="A30451"/>
      <c r="B30451"/>
      <c r="C30451"/>
      <c r="D30451"/>
      <c r="E30451" s="148"/>
      <c r="F30451" s="148"/>
      <c r="G30451" s="149"/>
      <c r="H30451" s="148"/>
      <c r="I30451"/>
    </row>
    <row r="30452" spans="1:9" x14ac:dyDescent="0.25">
      <c r="A30452"/>
      <c r="B30452"/>
      <c r="C30452"/>
      <c r="D30452"/>
      <c r="E30452" s="148"/>
      <c r="F30452" s="148"/>
      <c r="G30452" s="149"/>
      <c r="H30452" s="148"/>
      <c r="I30452"/>
    </row>
    <row r="30453" spans="1:9" x14ac:dyDescent="0.25">
      <c r="A30453"/>
      <c r="B30453"/>
      <c r="C30453"/>
      <c r="D30453"/>
      <c r="E30453" s="148"/>
      <c r="F30453" s="148"/>
      <c r="G30453" s="149"/>
      <c r="H30453" s="148"/>
      <c r="I30453"/>
    </row>
    <row r="30454" spans="1:9" x14ac:dyDescent="0.25">
      <c r="A30454"/>
      <c r="B30454"/>
      <c r="C30454"/>
      <c r="D30454"/>
      <c r="E30454" s="148"/>
      <c r="F30454" s="148"/>
      <c r="G30454" s="149"/>
      <c r="H30454" s="148"/>
      <c r="I30454"/>
    </row>
    <row r="30455" spans="1:9" x14ac:dyDescent="0.25">
      <c r="A30455"/>
      <c r="B30455"/>
      <c r="C30455"/>
      <c r="D30455"/>
      <c r="E30455" s="148"/>
      <c r="F30455" s="148"/>
      <c r="G30455" s="149"/>
      <c r="H30455" s="148"/>
      <c r="I30455"/>
    </row>
    <row r="30456" spans="1:9" x14ac:dyDescent="0.25">
      <c r="A30456"/>
      <c r="B30456"/>
      <c r="C30456"/>
      <c r="D30456"/>
      <c r="E30456" s="148"/>
      <c r="F30456" s="148"/>
      <c r="G30456" s="149"/>
      <c r="H30456" s="148"/>
      <c r="I30456"/>
    </row>
    <row r="30457" spans="1:9" x14ac:dyDescent="0.25">
      <c r="A30457"/>
      <c r="B30457"/>
      <c r="C30457"/>
      <c r="D30457"/>
      <c r="E30457" s="148"/>
      <c r="F30457" s="148"/>
      <c r="G30457" s="149"/>
      <c r="H30457" s="148"/>
      <c r="I30457"/>
    </row>
    <row r="30458" spans="1:9" x14ac:dyDescent="0.25">
      <c r="A30458"/>
      <c r="B30458"/>
      <c r="C30458"/>
      <c r="D30458"/>
      <c r="E30458" s="148"/>
      <c r="F30458" s="148"/>
      <c r="G30458" s="149"/>
      <c r="H30458" s="148"/>
      <c r="I30458"/>
    </row>
    <row r="30459" spans="1:9" x14ac:dyDescent="0.25">
      <c r="A30459"/>
      <c r="B30459"/>
      <c r="C30459"/>
      <c r="D30459"/>
      <c r="E30459" s="148"/>
      <c r="F30459" s="148"/>
      <c r="G30459" s="149"/>
      <c r="H30459" s="148"/>
      <c r="I30459"/>
    </row>
    <row r="30460" spans="1:9" x14ac:dyDescent="0.25">
      <c r="A30460"/>
      <c r="B30460"/>
      <c r="C30460"/>
      <c r="D30460"/>
      <c r="E30460" s="148"/>
      <c r="F30460" s="148"/>
      <c r="G30460" s="149"/>
      <c r="H30460" s="148"/>
      <c r="I30460"/>
    </row>
    <row r="30461" spans="1:9" x14ac:dyDescent="0.25">
      <c r="A30461"/>
      <c r="B30461"/>
      <c r="C30461"/>
      <c r="D30461"/>
      <c r="E30461" s="148"/>
      <c r="F30461" s="148"/>
      <c r="G30461" s="149"/>
      <c r="H30461" s="148"/>
      <c r="I30461"/>
    </row>
    <row r="30462" spans="1:9" x14ac:dyDescent="0.25">
      <c r="A30462"/>
      <c r="B30462"/>
      <c r="C30462"/>
      <c r="D30462"/>
      <c r="E30462" s="148"/>
      <c r="F30462" s="148"/>
      <c r="G30462" s="149"/>
      <c r="H30462" s="148"/>
      <c r="I30462"/>
    </row>
    <row r="30463" spans="1:9" x14ac:dyDescent="0.25">
      <c r="A30463"/>
      <c r="B30463"/>
      <c r="C30463"/>
      <c r="D30463"/>
      <c r="E30463" s="148"/>
      <c r="F30463" s="148"/>
      <c r="G30463" s="149"/>
      <c r="H30463" s="148"/>
      <c r="I30463"/>
    </row>
    <row r="30464" spans="1:9" x14ac:dyDescent="0.25">
      <c r="A30464"/>
      <c r="B30464"/>
      <c r="C30464"/>
      <c r="D30464"/>
      <c r="E30464" s="148"/>
      <c r="F30464" s="148"/>
      <c r="G30464" s="149"/>
      <c r="H30464" s="148"/>
      <c r="I30464"/>
    </row>
    <row r="30465" spans="1:9" x14ac:dyDescent="0.25">
      <c r="A30465"/>
      <c r="B30465"/>
      <c r="C30465"/>
      <c r="D30465"/>
      <c r="E30465" s="148"/>
      <c r="F30465" s="148"/>
      <c r="G30465" s="149"/>
      <c r="H30465" s="148"/>
      <c r="I30465"/>
    </row>
    <row r="30466" spans="1:9" x14ac:dyDescent="0.25">
      <c r="A30466"/>
      <c r="B30466"/>
      <c r="C30466"/>
      <c r="D30466"/>
      <c r="E30466" s="148"/>
      <c r="F30466" s="148"/>
      <c r="G30466" s="149"/>
      <c r="H30466" s="148"/>
      <c r="I30466"/>
    </row>
    <row r="30467" spans="1:9" x14ac:dyDescent="0.25">
      <c r="A30467"/>
      <c r="B30467"/>
      <c r="C30467"/>
      <c r="D30467"/>
      <c r="E30467" s="148"/>
      <c r="F30467" s="148"/>
      <c r="G30467" s="149"/>
      <c r="H30467" s="148"/>
      <c r="I30467"/>
    </row>
    <row r="30468" spans="1:9" x14ac:dyDescent="0.25">
      <c r="A30468"/>
      <c r="B30468"/>
      <c r="C30468"/>
      <c r="D30468"/>
      <c r="E30468" s="148"/>
      <c r="F30468" s="148"/>
      <c r="G30468" s="149"/>
      <c r="H30468" s="148"/>
      <c r="I30468"/>
    </row>
    <row r="30469" spans="1:9" x14ac:dyDescent="0.25">
      <c r="A30469"/>
      <c r="B30469"/>
      <c r="C30469"/>
      <c r="D30469"/>
      <c r="E30469" s="148"/>
      <c r="F30469" s="148"/>
      <c r="G30469" s="149"/>
      <c r="H30469" s="148"/>
      <c r="I30469"/>
    </row>
    <row r="30470" spans="1:9" x14ac:dyDescent="0.25">
      <c r="A30470"/>
      <c r="B30470"/>
      <c r="C30470"/>
      <c r="D30470"/>
      <c r="E30470" s="148"/>
      <c r="F30470" s="148"/>
      <c r="G30470" s="149"/>
      <c r="H30470" s="148"/>
      <c r="I30470"/>
    </row>
    <row r="30471" spans="1:9" x14ac:dyDescent="0.25">
      <c r="A30471"/>
      <c r="B30471"/>
      <c r="C30471"/>
      <c r="D30471"/>
      <c r="E30471" s="148"/>
      <c r="F30471" s="148"/>
      <c r="G30471" s="149"/>
      <c r="H30471" s="148"/>
      <c r="I30471"/>
    </row>
    <row r="30472" spans="1:9" x14ac:dyDescent="0.25">
      <c r="A30472"/>
      <c r="B30472"/>
      <c r="C30472"/>
      <c r="D30472"/>
      <c r="E30472" s="148"/>
      <c r="F30472" s="148"/>
      <c r="G30472" s="149"/>
      <c r="H30472" s="148"/>
      <c r="I30472"/>
    </row>
    <row r="30473" spans="1:9" x14ac:dyDescent="0.25">
      <c r="A30473"/>
      <c r="B30473"/>
      <c r="C30473"/>
      <c r="D30473"/>
      <c r="E30473" s="148"/>
      <c r="F30473" s="148"/>
      <c r="G30473" s="149"/>
      <c r="H30473" s="148"/>
      <c r="I30473"/>
    </row>
    <row r="30474" spans="1:9" x14ac:dyDescent="0.25">
      <c r="A30474"/>
      <c r="B30474"/>
      <c r="C30474"/>
      <c r="D30474"/>
      <c r="E30474" s="148"/>
      <c r="F30474" s="148"/>
      <c r="G30474" s="149"/>
      <c r="H30474" s="148"/>
      <c r="I30474"/>
    </row>
    <row r="30475" spans="1:9" x14ac:dyDescent="0.25">
      <c r="A30475"/>
      <c r="B30475"/>
      <c r="C30475"/>
      <c r="D30475"/>
      <c r="E30475" s="148"/>
      <c r="F30475" s="148"/>
      <c r="G30475" s="149"/>
      <c r="H30475" s="148"/>
      <c r="I30475"/>
    </row>
    <row r="30476" spans="1:9" x14ac:dyDescent="0.25">
      <c r="A30476"/>
      <c r="B30476"/>
      <c r="C30476"/>
      <c r="D30476"/>
      <c r="E30476" s="148"/>
      <c r="F30476" s="148"/>
      <c r="G30476" s="149"/>
      <c r="H30476" s="148"/>
      <c r="I30476"/>
    </row>
    <row r="30477" spans="1:9" x14ac:dyDescent="0.25">
      <c r="A30477"/>
      <c r="B30477"/>
      <c r="C30477"/>
      <c r="D30477"/>
      <c r="E30477" s="148"/>
      <c r="F30477" s="148"/>
      <c r="G30477" s="149"/>
      <c r="H30477" s="148"/>
      <c r="I30477"/>
    </row>
    <row r="30478" spans="1:9" x14ac:dyDescent="0.25">
      <c r="A30478"/>
      <c r="B30478"/>
      <c r="C30478"/>
      <c r="D30478"/>
      <c r="E30478" s="148"/>
      <c r="F30478" s="148"/>
      <c r="G30478" s="149"/>
      <c r="H30478" s="148"/>
      <c r="I30478"/>
    </row>
    <row r="30479" spans="1:9" x14ac:dyDescent="0.25">
      <c r="A30479"/>
      <c r="B30479"/>
      <c r="C30479"/>
      <c r="D30479"/>
      <c r="E30479" s="148"/>
      <c r="F30479" s="148"/>
      <c r="G30479" s="149"/>
      <c r="H30479" s="148"/>
      <c r="I30479"/>
    </row>
    <row r="30480" spans="1:9" x14ac:dyDescent="0.25">
      <c r="A30480"/>
      <c r="B30480"/>
      <c r="C30480"/>
      <c r="D30480"/>
      <c r="E30480" s="148"/>
      <c r="F30480" s="148"/>
      <c r="G30480" s="149"/>
      <c r="H30480" s="148"/>
      <c r="I30480"/>
    </row>
    <row r="30481" spans="1:9" x14ac:dyDescent="0.25">
      <c r="A30481"/>
      <c r="B30481"/>
      <c r="C30481"/>
      <c r="D30481"/>
      <c r="E30481" s="148"/>
      <c r="F30481" s="148"/>
      <c r="G30481" s="149"/>
      <c r="H30481" s="148"/>
      <c r="I30481"/>
    </row>
    <row r="30482" spans="1:9" x14ac:dyDescent="0.25">
      <c r="A30482"/>
      <c r="B30482"/>
      <c r="C30482"/>
      <c r="D30482"/>
      <c r="E30482" s="148"/>
      <c r="F30482" s="148"/>
      <c r="G30482" s="149"/>
      <c r="H30482" s="148"/>
      <c r="I30482"/>
    </row>
    <row r="30483" spans="1:9" x14ac:dyDescent="0.25">
      <c r="A30483"/>
      <c r="B30483"/>
      <c r="C30483"/>
      <c r="D30483"/>
      <c r="E30483" s="148"/>
      <c r="F30483" s="148"/>
      <c r="G30483" s="149"/>
      <c r="H30483" s="148"/>
      <c r="I30483"/>
    </row>
    <row r="30484" spans="1:9" x14ac:dyDescent="0.25">
      <c r="A30484"/>
      <c r="B30484"/>
      <c r="C30484"/>
      <c r="D30484"/>
      <c r="E30484" s="148"/>
      <c r="F30484" s="148"/>
      <c r="G30484" s="149"/>
      <c r="H30484" s="148"/>
      <c r="I30484"/>
    </row>
    <row r="30485" spans="1:9" x14ac:dyDescent="0.25">
      <c r="A30485"/>
      <c r="B30485"/>
      <c r="C30485"/>
      <c r="D30485"/>
      <c r="E30485" s="148"/>
      <c r="F30485" s="148"/>
      <c r="G30485" s="149"/>
      <c r="H30485" s="148"/>
      <c r="I30485"/>
    </row>
    <row r="30486" spans="1:9" x14ac:dyDescent="0.25">
      <c r="A30486"/>
      <c r="B30486"/>
      <c r="C30486"/>
      <c r="D30486"/>
      <c r="E30486" s="148"/>
      <c r="F30486" s="148"/>
      <c r="G30486" s="149"/>
      <c r="H30486" s="148"/>
      <c r="I30486"/>
    </row>
    <row r="30487" spans="1:9" x14ac:dyDescent="0.25">
      <c r="A30487"/>
      <c r="B30487"/>
      <c r="C30487"/>
      <c r="D30487"/>
      <c r="E30487" s="148"/>
      <c r="F30487" s="148"/>
      <c r="G30487" s="149"/>
      <c r="H30487" s="148"/>
      <c r="I30487"/>
    </row>
    <row r="30488" spans="1:9" x14ac:dyDescent="0.25">
      <c r="A30488"/>
      <c r="B30488"/>
      <c r="C30488"/>
      <c r="D30488"/>
      <c r="E30488" s="148"/>
      <c r="F30488" s="148"/>
      <c r="G30488" s="149"/>
      <c r="H30488" s="148"/>
      <c r="I30488"/>
    </row>
    <row r="30489" spans="1:9" x14ac:dyDescent="0.25">
      <c r="A30489"/>
      <c r="B30489"/>
      <c r="C30489"/>
      <c r="D30489"/>
      <c r="E30489" s="148"/>
      <c r="F30489" s="148"/>
      <c r="G30489" s="149"/>
      <c r="H30489" s="148"/>
      <c r="I30489"/>
    </row>
    <row r="30490" spans="1:9" x14ac:dyDescent="0.25">
      <c r="A30490"/>
      <c r="B30490"/>
      <c r="C30490"/>
      <c r="D30490"/>
      <c r="E30490" s="148"/>
      <c r="F30490" s="148"/>
      <c r="G30490" s="149"/>
      <c r="H30490" s="148"/>
      <c r="I30490"/>
    </row>
    <row r="30491" spans="1:9" x14ac:dyDescent="0.25">
      <c r="A30491"/>
      <c r="B30491"/>
      <c r="C30491"/>
      <c r="D30491"/>
      <c r="E30491" s="148"/>
      <c r="F30491" s="148"/>
      <c r="G30491" s="149"/>
      <c r="H30491" s="148"/>
      <c r="I30491"/>
    </row>
    <row r="30492" spans="1:9" x14ac:dyDescent="0.25">
      <c r="A30492"/>
      <c r="B30492"/>
      <c r="C30492"/>
      <c r="D30492"/>
      <c r="E30492" s="148"/>
      <c r="F30492" s="148"/>
      <c r="G30492" s="149"/>
      <c r="H30492" s="148"/>
      <c r="I30492"/>
    </row>
    <row r="30493" spans="1:9" x14ac:dyDescent="0.25">
      <c r="A30493"/>
      <c r="B30493"/>
      <c r="C30493"/>
      <c r="D30493"/>
      <c r="E30493" s="148"/>
      <c r="F30493" s="148"/>
      <c r="G30493" s="149"/>
      <c r="H30493" s="148"/>
      <c r="I30493"/>
    </row>
    <row r="30494" spans="1:9" x14ac:dyDescent="0.25">
      <c r="A30494"/>
      <c r="B30494"/>
      <c r="C30494"/>
      <c r="D30494"/>
      <c r="E30494" s="148"/>
      <c r="F30494" s="148"/>
      <c r="G30494" s="149"/>
      <c r="H30494" s="148"/>
      <c r="I30494"/>
    </row>
    <row r="30495" spans="1:9" x14ac:dyDescent="0.25">
      <c r="A30495"/>
      <c r="B30495"/>
      <c r="C30495"/>
      <c r="D30495"/>
      <c r="E30495" s="148"/>
      <c r="F30495" s="148"/>
      <c r="G30495" s="149"/>
      <c r="H30495" s="148"/>
      <c r="I30495"/>
    </row>
    <row r="30496" spans="1:9" x14ac:dyDescent="0.25">
      <c r="A30496"/>
      <c r="B30496"/>
      <c r="C30496"/>
      <c r="D30496"/>
      <c r="E30496" s="148"/>
      <c r="F30496" s="148"/>
      <c r="G30496" s="149"/>
      <c r="H30496" s="148"/>
      <c r="I30496"/>
    </row>
    <row r="30497" spans="1:9" x14ac:dyDescent="0.25">
      <c r="A30497"/>
      <c r="B30497"/>
      <c r="C30497"/>
      <c r="D30497"/>
      <c r="E30497" s="148"/>
      <c r="F30497" s="148"/>
      <c r="G30497" s="149"/>
      <c r="H30497" s="148"/>
      <c r="I30497"/>
    </row>
    <row r="30498" spans="1:9" x14ac:dyDescent="0.25">
      <c r="A30498"/>
      <c r="B30498"/>
      <c r="C30498"/>
      <c r="D30498"/>
      <c r="E30498" s="148"/>
      <c r="F30498" s="148"/>
      <c r="G30498" s="149"/>
      <c r="H30498" s="148"/>
      <c r="I30498"/>
    </row>
    <row r="30499" spans="1:9" x14ac:dyDescent="0.25">
      <c r="A30499"/>
      <c r="B30499"/>
      <c r="C30499"/>
      <c r="D30499"/>
      <c r="E30499" s="148"/>
      <c r="F30499" s="148"/>
      <c r="G30499" s="149"/>
      <c r="H30499" s="148"/>
      <c r="I30499"/>
    </row>
    <row r="30500" spans="1:9" x14ac:dyDescent="0.25">
      <c r="A30500"/>
      <c r="B30500"/>
      <c r="C30500"/>
      <c r="D30500"/>
      <c r="E30500" s="148"/>
      <c r="F30500" s="148"/>
      <c r="G30500" s="149"/>
      <c r="H30500" s="148"/>
      <c r="I30500"/>
    </row>
    <row r="30501" spans="1:9" x14ac:dyDescent="0.25">
      <c r="A30501"/>
      <c r="B30501"/>
      <c r="C30501"/>
      <c r="D30501"/>
      <c r="E30501" s="148"/>
      <c r="F30501" s="148"/>
      <c r="G30501" s="149"/>
      <c r="H30501" s="148"/>
      <c r="I30501"/>
    </row>
    <row r="30502" spans="1:9" x14ac:dyDescent="0.25">
      <c r="A30502"/>
      <c r="B30502"/>
      <c r="C30502"/>
      <c r="D30502"/>
      <c r="E30502" s="148"/>
      <c r="F30502" s="148"/>
      <c r="G30502" s="149"/>
      <c r="H30502" s="148"/>
      <c r="I30502"/>
    </row>
    <row r="30503" spans="1:9" x14ac:dyDescent="0.25">
      <c r="A30503"/>
      <c r="B30503"/>
      <c r="C30503"/>
      <c r="D30503"/>
      <c r="E30503" s="148"/>
      <c r="F30503" s="148"/>
      <c r="G30503" s="149"/>
      <c r="H30503" s="148"/>
      <c r="I30503"/>
    </row>
    <row r="30504" spans="1:9" x14ac:dyDescent="0.25">
      <c r="A30504"/>
      <c r="B30504"/>
      <c r="C30504"/>
      <c r="D30504"/>
      <c r="E30504" s="148"/>
      <c r="F30504" s="148"/>
      <c r="G30504" s="149"/>
      <c r="H30504" s="148"/>
      <c r="I30504"/>
    </row>
    <row r="30505" spans="1:9" x14ac:dyDescent="0.25">
      <c r="A30505"/>
      <c r="B30505"/>
      <c r="C30505"/>
      <c r="D30505"/>
      <c r="E30505" s="148"/>
      <c r="F30505" s="148"/>
      <c r="G30505" s="149"/>
      <c r="H30505" s="148"/>
      <c r="I30505"/>
    </row>
    <row r="30506" spans="1:9" x14ac:dyDescent="0.25">
      <c r="A30506"/>
      <c r="B30506"/>
      <c r="C30506"/>
      <c r="D30506"/>
      <c r="E30506" s="148"/>
      <c r="F30506" s="148"/>
      <c r="G30506" s="149"/>
      <c r="H30506" s="148"/>
      <c r="I30506"/>
    </row>
    <row r="30507" spans="1:9" x14ac:dyDescent="0.25">
      <c r="A30507"/>
      <c r="B30507"/>
      <c r="C30507"/>
      <c r="D30507"/>
      <c r="E30507" s="148"/>
      <c r="F30507" s="148"/>
      <c r="G30507" s="149"/>
      <c r="H30507" s="148"/>
      <c r="I30507"/>
    </row>
    <row r="30508" spans="1:9" x14ac:dyDescent="0.25">
      <c r="A30508"/>
      <c r="B30508"/>
      <c r="C30508"/>
      <c r="D30508"/>
      <c r="E30508" s="148"/>
      <c r="F30508" s="148"/>
      <c r="G30508" s="149"/>
      <c r="H30508" s="148"/>
      <c r="I30508"/>
    </row>
    <row r="30509" spans="1:9" x14ac:dyDescent="0.25">
      <c r="A30509"/>
      <c r="B30509"/>
      <c r="C30509"/>
      <c r="D30509"/>
      <c r="E30509" s="148"/>
      <c r="F30509" s="148"/>
      <c r="G30509" s="149"/>
      <c r="H30509" s="148"/>
      <c r="I30509"/>
    </row>
    <row r="30510" spans="1:9" x14ac:dyDescent="0.25">
      <c r="A30510"/>
      <c r="B30510"/>
      <c r="C30510"/>
      <c r="D30510"/>
      <c r="E30510" s="148"/>
      <c r="F30510" s="148"/>
      <c r="G30510" s="149"/>
      <c r="H30510" s="148"/>
      <c r="I30510"/>
    </row>
    <row r="30511" spans="1:9" x14ac:dyDescent="0.25">
      <c r="A30511"/>
      <c r="B30511"/>
      <c r="C30511"/>
      <c r="D30511"/>
      <c r="E30511" s="148"/>
      <c r="F30511" s="148"/>
      <c r="G30511" s="149"/>
      <c r="H30511" s="148"/>
      <c r="I30511"/>
    </row>
    <row r="30512" spans="1:9" x14ac:dyDescent="0.25">
      <c r="A30512"/>
      <c r="B30512"/>
      <c r="C30512"/>
      <c r="D30512"/>
      <c r="E30512" s="148"/>
      <c r="F30512" s="148"/>
      <c r="G30512" s="149"/>
      <c r="H30512" s="148"/>
      <c r="I30512"/>
    </row>
    <row r="30513" spans="1:9" x14ac:dyDescent="0.25">
      <c r="A30513"/>
      <c r="B30513"/>
      <c r="C30513"/>
      <c r="D30513"/>
      <c r="E30513" s="148"/>
      <c r="F30513" s="148"/>
      <c r="G30513" s="149"/>
      <c r="H30513" s="148"/>
      <c r="I30513"/>
    </row>
    <row r="30514" spans="1:9" x14ac:dyDescent="0.25">
      <c r="A30514"/>
      <c r="B30514"/>
      <c r="C30514"/>
      <c r="D30514"/>
      <c r="E30514" s="148"/>
      <c r="F30514" s="148"/>
      <c r="G30514" s="149"/>
      <c r="H30514" s="148"/>
      <c r="I30514"/>
    </row>
    <row r="30515" spans="1:9" x14ac:dyDescent="0.25">
      <c r="A30515"/>
      <c r="B30515"/>
      <c r="C30515"/>
      <c r="D30515"/>
      <c r="E30515" s="148"/>
      <c r="F30515" s="148"/>
      <c r="G30515" s="149"/>
      <c r="H30515" s="148"/>
      <c r="I30515"/>
    </row>
    <row r="30516" spans="1:9" x14ac:dyDescent="0.25">
      <c r="A30516"/>
      <c r="B30516"/>
      <c r="C30516"/>
      <c r="D30516"/>
      <c r="E30516" s="148"/>
      <c r="F30516" s="148"/>
      <c r="G30516" s="149"/>
      <c r="H30516" s="148"/>
      <c r="I30516"/>
    </row>
    <row r="30517" spans="1:9" x14ac:dyDescent="0.25">
      <c r="A30517"/>
      <c r="B30517"/>
      <c r="C30517"/>
      <c r="D30517"/>
      <c r="E30517" s="148"/>
      <c r="F30517" s="148"/>
      <c r="G30517" s="149"/>
      <c r="H30517" s="148"/>
      <c r="I30517"/>
    </row>
    <row r="30518" spans="1:9" x14ac:dyDescent="0.25">
      <c r="A30518"/>
      <c r="B30518"/>
      <c r="C30518"/>
      <c r="D30518"/>
      <c r="E30518" s="148"/>
      <c r="F30518" s="148"/>
      <c r="G30518" s="149"/>
      <c r="H30518" s="148"/>
      <c r="I30518"/>
    </row>
    <row r="30519" spans="1:9" x14ac:dyDescent="0.25">
      <c r="A30519"/>
      <c r="B30519"/>
      <c r="C30519"/>
      <c r="D30519"/>
      <c r="E30519" s="148"/>
      <c r="F30519" s="148"/>
      <c r="G30519" s="149"/>
      <c r="H30519" s="148"/>
      <c r="I30519"/>
    </row>
    <row r="30520" spans="1:9" x14ac:dyDescent="0.25">
      <c r="A30520"/>
      <c r="B30520"/>
      <c r="C30520"/>
      <c r="D30520"/>
      <c r="E30520" s="148"/>
      <c r="F30520" s="148"/>
      <c r="G30520" s="149"/>
      <c r="H30520" s="148"/>
      <c r="I30520"/>
    </row>
    <row r="30521" spans="1:9" x14ac:dyDescent="0.25">
      <c r="A30521"/>
      <c r="B30521"/>
      <c r="C30521"/>
      <c r="D30521"/>
      <c r="E30521" s="148"/>
      <c r="F30521" s="148"/>
      <c r="G30521" s="149"/>
      <c r="H30521" s="148"/>
      <c r="I30521"/>
    </row>
    <row r="30522" spans="1:9" x14ac:dyDescent="0.25">
      <c r="A30522"/>
      <c r="B30522"/>
      <c r="C30522"/>
      <c r="D30522"/>
      <c r="E30522" s="148"/>
      <c r="F30522" s="148"/>
      <c r="G30522" s="149"/>
      <c r="H30522" s="148"/>
      <c r="I30522"/>
    </row>
    <row r="30523" spans="1:9" x14ac:dyDescent="0.25">
      <c r="A30523"/>
      <c r="B30523"/>
      <c r="C30523"/>
      <c r="D30523"/>
      <c r="E30523" s="148"/>
      <c r="F30523" s="148"/>
      <c r="G30523" s="149"/>
      <c r="H30523" s="148"/>
      <c r="I30523"/>
    </row>
    <row r="30524" spans="1:9" x14ac:dyDescent="0.25">
      <c r="A30524"/>
      <c r="B30524"/>
      <c r="C30524"/>
      <c r="D30524"/>
      <c r="E30524" s="148"/>
      <c r="F30524" s="148"/>
      <c r="G30524" s="149"/>
      <c r="H30524" s="148"/>
      <c r="I30524"/>
    </row>
    <row r="30525" spans="1:9" x14ac:dyDescent="0.25">
      <c r="A30525"/>
      <c r="B30525"/>
      <c r="C30525"/>
      <c r="D30525"/>
      <c r="E30525" s="148"/>
      <c r="F30525" s="148"/>
      <c r="G30525" s="149"/>
      <c r="H30525" s="148"/>
      <c r="I30525"/>
    </row>
    <row r="30526" spans="1:9" x14ac:dyDescent="0.25">
      <c r="A30526"/>
      <c r="B30526"/>
      <c r="C30526"/>
      <c r="D30526"/>
      <c r="E30526" s="148"/>
      <c r="F30526" s="148"/>
      <c r="G30526" s="149"/>
      <c r="H30526" s="148"/>
      <c r="I30526"/>
    </row>
    <row r="30527" spans="1:9" x14ac:dyDescent="0.25">
      <c r="A30527"/>
      <c r="B30527"/>
      <c r="C30527"/>
      <c r="D30527"/>
      <c r="E30527" s="148"/>
      <c r="F30527" s="148"/>
      <c r="G30527" s="149"/>
      <c r="H30527" s="148"/>
      <c r="I30527"/>
    </row>
    <row r="30528" spans="1:9" x14ac:dyDescent="0.25">
      <c r="A30528"/>
      <c r="B30528"/>
      <c r="C30528"/>
      <c r="D30528"/>
      <c r="E30528" s="148"/>
      <c r="F30528" s="148"/>
      <c r="G30528" s="149"/>
      <c r="H30528" s="148"/>
      <c r="I30528"/>
    </row>
    <row r="30529" spans="1:9" x14ac:dyDescent="0.25">
      <c r="A30529"/>
      <c r="B30529"/>
      <c r="C30529"/>
      <c r="D30529"/>
      <c r="E30529" s="148"/>
      <c r="F30529" s="148"/>
      <c r="G30529" s="149"/>
      <c r="H30529" s="148"/>
      <c r="I30529"/>
    </row>
    <row r="30530" spans="1:9" x14ac:dyDescent="0.25">
      <c r="A30530"/>
      <c r="B30530"/>
      <c r="C30530"/>
      <c r="D30530"/>
      <c r="E30530" s="148"/>
      <c r="F30530" s="148"/>
      <c r="G30530" s="149"/>
      <c r="H30530" s="148"/>
      <c r="I30530"/>
    </row>
    <row r="30531" spans="1:9" x14ac:dyDescent="0.25">
      <c r="A30531"/>
      <c r="B30531"/>
      <c r="C30531"/>
      <c r="D30531"/>
      <c r="E30531" s="148"/>
      <c r="F30531" s="148"/>
      <c r="G30531" s="149"/>
      <c r="H30531" s="148"/>
      <c r="I30531"/>
    </row>
    <row r="30532" spans="1:9" x14ac:dyDescent="0.25">
      <c r="A30532"/>
      <c r="B30532"/>
      <c r="C30532"/>
      <c r="D30532"/>
      <c r="E30532" s="148"/>
      <c r="F30532" s="148"/>
      <c r="G30532" s="149"/>
      <c r="H30532" s="148"/>
      <c r="I30532"/>
    </row>
    <row r="30533" spans="1:9" x14ac:dyDescent="0.25">
      <c r="A30533"/>
      <c r="B30533"/>
      <c r="C30533"/>
      <c r="D30533"/>
      <c r="E30533" s="148"/>
      <c r="F30533" s="148"/>
      <c r="G30533" s="149"/>
      <c r="H30533" s="148"/>
      <c r="I30533"/>
    </row>
    <row r="30534" spans="1:9" x14ac:dyDescent="0.25">
      <c r="A30534"/>
      <c r="B30534"/>
      <c r="C30534"/>
      <c r="D30534"/>
      <c r="E30534" s="148"/>
      <c r="F30534" s="148"/>
      <c r="G30534" s="149"/>
      <c r="H30534" s="148"/>
      <c r="I30534"/>
    </row>
    <row r="30535" spans="1:9" x14ac:dyDescent="0.25">
      <c r="A30535"/>
      <c r="B30535"/>
      <c r="C30535"/>
      <c r="D30535"/>
      <c r="E30535" s="148"/>
      <c r="F30535" s="148"/>
      <c r="G30535" s="149"/>
      <c r="H30535" s="148"/>
      <c r="I30535"/>
    </row>
    <row r="30536" spans="1:9" x14ac:dyDescent="0.25">
      <c r="A30536"/>
      <c r="B30536"/>
      <c r="C30536"/>
      <c r="D30536"/>
      <c r="E30536" s="148"/>
      <c r="F30536" s="148"/>
      <c r="G30536" s="149"/>
      <c r="H30536" s="148"/>
      <c r="I30536"/>
    </row>
    <row r="30537" spans="1:9" x14ac:dyDescent="0.25">
      <c r="A30537"/>
      <c r="B30537"/>
      <c r="C30537"/>
      <c r="D30537"/>
      <c r="E30537" s="148"/>
      <c r="F30537" s="148"/>
      <c r="G30537" s="149"/>
      <c r="H30537" s="148"/>
      <c r="I30537"/>
    </row>
    <row r="30538" spans="1:9" x14ac:dyDescent="0.25">
      <c r="A30538"/>
      <c r="B30538"/>
      <c r="C30538"/>
      <c r="D30538"/>
      <c r="E30538" s="148"/>
      <c r="F30538" s="148"/>
      <c r="G30538" s="149"/>
      <c r="H30538" s="148"/>
      <c r="I30538"/>
    </row>
    <row r="30539" spans="1:9" x14ac:dyDescent="0.25">
      <c r="A30539"/>
      <c r="B30539"/>
      <c r="C30539"/>
      <c r="D30539"/>
      <c r="E30539" s="148"/>
      <c r="F30539" s="148"/>
      <c r="G30539" s="149"/>
      <c r="H30539" s="148"/>
      <c r="I30539"/>
    </row>
    <row r="30540" spans="1:9" x14ac:dyDescent="0.25">
      <c r="A30540"/>
      <c r="B30540"/>
      <c r="C30540"/>
      <c r="D30540"/>
      <c r="E30540" s="148"/>
      <c r="F30540" s="148"/>
      <c r="G30540" s="149"/>
      <c r="H30540" s="148"/>
      <c r="I30540"/>
    </row>
    <row r="30541" spans="1:9" x14ac:dyDescent="0.25">
      <c r="A30541"/>
      <c r="B30541"/>
      <c r="C30541"/>
      <c r="D30541"/>
      <c r="E30541" s="148"/>
      <c r="F30541" s="148"/>
      <c r="G30541" s="149"/>
      <c r="H30541" s="148"/>
      <c r="I30541"/>
    </row>
    <row r="30542" spans="1:9" x14ac:dyDescent="0.25">
      <c r="A30542"/>
      <c r="B30542"/>
      <c r="C30542"/>
      <c r="D30542"/>
      <c r="E30542" s="148"/>
      <c r="F30542" s="148"/>
      <c r="G30542" s="149"/>
      <c r="H30542" s="148"/>
      <c r="I30542"/>
    </row>
    <row r="30543" spans="1:9" x14ac:dyDescent="0.25">
      <c r="A30543"/>
      <c r="B30543"/>
      <c r="C30543"/>
      <c r="D30543"/>
      <c r="E30543" s="148"/>
      <c r="F30543" s="148"/>
      <c r="G30543" s="149"/>
      <c r="H30543" s="148"/>
      <c r="I30543"/>
    </row>
    <row r="30544" spans="1:9" x14ac:dyDescent="0.25">
      <c r="A30544"/>
      <c r="B30544"/>
      <c r="C30544"/>
      <c r="D30544"/>
      <c r="E30544" s="148"/>
      <c r="F30544" s="148"/>
      <c r="G30544" s="149"/>
      <c r="H30544" s="148"/>
      <c r="I30544"/>
    </row>
    <row r="30545" spans="1:9" x14ac:dyDescent="0.25">
      <c r="A30545"/>
      <c r="B30545"/>
      <c r="C30545"/>
      <c r="D30545"/>
      <c r="E30545" s="148"/>
      <c r="F30545" s="148"/>
      <c r="G30545" s="149"/>
      <c r="H30545" s="148"/>
      <c r="I30545"/>
    </row>
    <row r="30546" spans="1:9" x14ac:dyDescent="0.25">
      <c r="A30546"/>
      <c r="B30546"/>
      <c r="C30546"/>
      <c r="D30546"/>
      <c r="E30546" s="148"/>
      <c r="F30546" s="148"/>
      <c r="G30546" s="149"/>
      <c r="H30546" s="148"/>
      <c r="I30546"/>
    </row>
    <row r="30547" spans="1:9" x14ac:dyDescent="0.25">
      <c r="A30547"/>
      <c r="B30547"/>
      <c r="C30547"/>
      <c r="D30547"/>
      <c r="E30547" s="148"/>
      <c r="F30547" s="148"/>
      <c r="G30547" s="149"/>
      <c r="H30547" s="148"/>
      <c r="I30547"/>
    </row>
    <row r="30548" spans="1:9" x14ac:dyDescent="0.25">
      <c r="A30548"/>
      <c r="B30548"/>
      <c r="C30548"/>
      <c r="D30548"/>
      <c r="E30548" s="148"/>
      <c r="F30548" s="148"/>
      <c r="G30548" s="149"/>
      <c r="H30548" s="148"/>
      <c r="I30548"/>
    </row>
    <row r="30549" spans="1:9" x14ac:dyDescent="0.25">
      <c r="A30549"/>
      <c r="B30549"/>
      <c r="C30549"/>
      <c r="D30549"/>
      <c r="E30549" s="148"/>
      <c r="F30549" s="148"/>
      <c r="G30549" s="149"/>
      <c r="H30549" s="148"/>
      <c r="I30549"/>
    </row>
    <row r="30550" spans="1:9" x14ac:dyDescent="0.25">
      <c r="A30550"/>
      <c r="B30550"/>
      <c r="C30550"/>
      <c r="D30550"/>
      <c r="E30550" s="148"/>
      <c r="F30550" s="148"/>
      <c r="G30550" s="149"/>
      <c r="H30550" s="148"/>
      <c r="I30550"/>
    </row>
    <row r="30551" spans="1:9" x14ac:dyDescent="0.25">
      <c r="A30551"/>
      <c r="B30551"/>
      <c r="C30551"/>
      <c r="D30551"/>
      <c r="E30551" s="148"/>
      <c r="F30551" s="148"/>
      <c r="G30551" s="149"/>
      <c r="H30551" s="148"/>
      <c r="I30551"/>
    </row>
    <row r="30552" spans="1:9" x14ac:dyDescent="0.25">
      <c r="A30552"/>
      <c r="B30552"/>
      <c r="C30552"/>
      <c r="D30552"/>
      <c r="E30552" s="148"/>
      <c r="F30552" s="148"/>
      <c r="G30552" s="149"/>
      <c r="H30552" s="148"/>
      <c r="I30552"/>
    </row>
    <row r="30553" spans="1:9" x14ac:dyDescent="0.25">
      <c r="A30553"/>
      <c r="B30553"/>
      <c r="C30553"/>
      <c r="D30553"/>
      <c r="E30553" s="148"/>
      <c r="F30553" s="148"/>
      <c r="G30553" s="149"/>
      <c r="H30553" s="148"/>
      <c r="I30553"/>
    </row>
    <row r="30554" spans="1:9" x14ac:dyDescent="0.25">
      <c r="A30554"/>
      <c r="B30554"/>
      <c r="C30554"/>
      <c r="D30554"/>
      <c r="E30554" s="148"/>
      <c r="F30554" s="148"/>
      <c r="G30554" s="149"/>
      <c r="H30554" s="148"/>
      <c r="I30554"/>
    </row>
    <row r="30555" spans="1:9" x14ac:dyDescent="0.25">
      <c r="A30555"/>
      <c r="B30555"/>
      <c r="C30555"/>
      <c r="D30555"/>
      <c r="E30555" s="148"/>
      <c r="F30555" s="148"/>
      <c r="G30555" s="149"/>
      <c r="H30555" s="148"/>
      <c r="I30555"/>
    </row>
    <row r="30556" spans="1:9" x14ac:dyDescent="0.25">
      <c r="A30556"/>
      <c r="B30556"/>
      <c r="C30556"/>
      <c r="D30556"/>
      <c r="E30556" s="148"/>
      <c r="F30556" s="148"/>
      <c r="G30556" s="149"/>
      <c r="H30556" s="148"/>
      <c r="I30556"/>
    </row>
    <row r="30557" spans="1:9" x14ac:dyDescent="0.25">
      <c r="A30557"/>
      <c r="B30557"/>
      <c r="C30557"/>
      <c r="D30557"/>
      <c r="E30557" s="148"/>
      <c r="F30557" s="148"/>
      <c r="G30557" s="149"/>
      <c r="H30557" s="148"/>
      <c r="I30557"/>
    </row>
    <row r="30558" spans="1:9" x14ac:dyDescent="0.25">
      <c r="A30558"/>
      <c r="B30558"/>
      <c r="C30558"/>
      <c r="D30558"/>
      <c r="E30558" s="148"/>
      <c r="F30558" s="148"/>
      <c r="G30558" s="149"/>
      <c r="H30558" s="148"/>
      <c r="I30558"/>
    </row>
    <row r="30559" spans="1:9" x14ac:dyDescent="0.25">
      <c r="A30559"/>
      <c r="B30559"/>
      <c r="C30559"/>
      <c r="D30559"/>
      <c r="E30559" s="148"/>
      <c r="F30559" s="148"/>
      <c r="G30559" s="149"/>
      <c r="H30559" s="148"/>
      <c r="I30559"/>
    </row>
    <row r="30560" spans="1:9" x14ac:dyDescent="0.25">
      <c r="A30560"/>
      <c r="B30560"/>
      <c r="C30560"/>
      <c r="D30560"/>
      <c r="E30560" s="148"/>
      <c r="F30560" s="148"/>
      <c r="G30560" s="149"/>
      <c r="H30560" s="148"/>
      <c r="I30560"/>
    </row>
    <row r="30561" spans="1:9" x14ac:dyDescent="0.25">
      <c r="A30561"/>
      <c r="B30561"/>
      <c r="C30561"/>
      <c r="D30561"/>
      <c r="E30561" s="148"/>
      <c r="F30561" s="148"/>
      <c r="G30561" s="149"/>
      <c r="H30561" s="148"/>
      <c r="I30561"/>
    </row>
    <row r="30562" spans="1:9" x14ac:dyDescent="0.25">
      <c r="A30562"/>
      <c r="B30562"/>
      <c r="C30562"/>
      <c r="D30562"/>
      <c r="E30562" s="148"/>
      <c r="F30562" s="148"/>
      <c r="G30562" s="149"/>
      <c r="H30562" s="148"/>
      <c r="I30562"/>
    </row>
    <row r="30563" spans="1:9" x14ac:dyDescent="0.25">
      <c r="A30563"/>
      <c r="B30563"/>
      <c r="C30563"/>
      <c r="D30563"/>
      <c r="E30563" s="148"/>
      <c r="F30563" s="148"/>
      <c r="G30563" s="149"/>
      <c r="H30563" s="148"/>
      <c r="I30563"/>
    </row>
    <row r="30564" spans="1:9" x14ac:dyDescent="0.25">
      <c r="A30564"/>
      <c r="B30564"/>
      <c r="C30564"/>
      <c r="D30564"/>
      <c r="E30564" s="148"/>
      <c r="F30564" s="148"/>
      <c r="G30564" s="149"/>
      <c r="H30564" s="148"/>
      <c r="I30564"/>
    </row>
    <row r="30565" spans="1:9" x14ac:dyDescent="0.25">
      <c r="A30565"/>
      <c r="B30565"/>
      <c r="C30565"/>
      <c r="D30565"/>
      <c r="E30565" s="148"/>
      <c r="F30565" s="148"/>
      <c r="G30565" s="149"/>
      <c r="H30565" s="148"/>
      <c r="I30565"/>
    </row>
    <row r="30566" spans="1:9" x14ac:dyDescent="0.25">
      <c r="A30566"/>
      <c r="B30566"/>
      <c r="C30566"/>
      <c r="D30566"/>
      <c r="E30566" s="148"/>
      <c r="F30566" s="148"/>
      <c r="G30566" s="149"/>
      <c r="H30566" s="148"/>
      <c r="I30566"/>
    </row>
    <row r="30567" spans="1:9" x14ac:dyDescent="0.25">
      <c r="A30567"/>
      <c r="B30567"/>
      <c r="C30567"/>
      <c r="D30567"/>
      <c r="E30567" s="148"/>
      <c r="F30567" s="148"/>
      <c r="G30567" s="149"/>
      <c r="H30567" s="148"/>
      <c r="I30567"/>
    </row>
    <row r="30568" spans="1:9" x14ac:dyDescent="0.25">
      <c r="A30568"/>
      <c r="B30568"/>
      <c r="C30568"/>
      <c r="D30568"/>
      <c r="E30568" s="148"/>
      <c r="F30568" s="148"/>
      <c r="G30568" s="149"/>
      <c r="H30568" s="148"/>
      <c r="I30568"/>
    </row>
    <row r="30569" spans="1:9" x14ac:dyDescent="0.25">
      <c r="A30569"/>
      <c r="B30569"/>
      <c r="C30569"/>
      <c r="D30569"/>
      <c r="E30569" s="148"/>
      <c r="F30569" s="148"/>
      <c r="G30569" s="149"/>
      <c r="H30569" s="148"/>
      <c r="I30569"/>
    </row>
    <row r="30570" spans="1:9" x14ac:dyDescent="0.25">
      <c r="A30570"/>
      <c r="B30570"/>
      <c r="C30570"/>
      <c r="D30570"/>
      <c r="E30570" s="148"/>
      <c r="F30570" s="148"/>
      <c r="G30570" s="149"/>
      <c r="H30570" s="148"/>
      <c r="I30570"/>
    </row>
    <row r="30571" spans="1:9" x14ac:dyDescent="0.25">
      <c r="A30571"/>
      <c r="B30571"/>
      <c r="C30571"/>
      <c r="D30571"/>
      <c r="E30571" s="148"/>
      <c r="F30571" s="148"/>
      <c r="G30571" s="149"/>
      <c r="H30571" s="148"/>
      <c r="I30571"/>
    </row>
    <row r="30572" spans="1:9" x14ac:dyDescent="0.25">
      <c r="A30572"/>
      <c r="B30572"/>
      <c r="C30572"/>
      <c r="D30572"/>
      <c r="E30572" s="148"/>
      <c r="F30572" s="148"/>
      <c r="G30572" s="149"/>
      <c r="H30572" s="148"/>
      <c r="I30572"/>
    </row>
    <row r="30573" spans="1:9" x14ac:dyDescent="0.25">
      <c r="A30573"/>
      <c r="B30573"/>
      <c r="C30573"/>
      <c r="D30573"/>
      <c r="E30573" s="148"/>
      <c r="F30573" s="148"/>
      <c r="G30573" s="149"/>
      <c r="H30573" s="148"/>
      <c r="I30573"/>
    </row>
    <row r="30574" spans="1:9" x14ac:dyDescent="0.25">
      <c r="A30574"/>
      <c r="B30574"/>
      <c r="C30574"/>
      <c r="D30574"/>
      <c r="E30574" s="148"/>
      <c r="F30574" s="148"/>
      <c r="G30574" s="149"/>
      <c r="H30574" s="148"/>
      <c r="I30574"/>
    </row>
    <row r="30575" spans="1:9" x14ac:dyDescent="0.25">
      <c r="A30575"/>
      <c r="B30575"/>
      <c r="C30575"/>
      <c r="D30575"/>
      <c r="E30575" s="148"/>
      <c r="F30575" s="148"/>
      <c r="G30575" s="149"/>
      <c r="H30575" s="148"/>
      <c r="I30575"/>
    </row>
    <row r="30576" spans="1:9" x14ac:dyDescent="0.25">
      <c r="A30576"/>
      <c r="B30576"/>
      <c r="C30576"/>
      <c r="D30576"/>
      <c r="E30576" s="148"/>
      <c r="F30576" s="148"/>
      <c r="G30576" s="149"/>
      <c r="H30576" s="148"/>
      <c r="I30576"/>
    </row>
    <row r="30577" spans="1:9" x14ac:dyDescent="0.25">
      <c r="A30577"/>
      <c r="B30577"/>
      <c r="C30577"/>
      <c r="D30577"/>
      <c r="E30577" s="148"/>
      <c r="F30577" s="148"/>
      <c r="G30577" s="149"/>
      <c r="H30577" s="148"/>
      <c r="I30577"/>
    </row>
    <row r="30578" spans="1:9" x14ac:dyDescent="0.25">
      <c r="A30578"/>
      <c r="B30578"/>
      <c r="C30578"/>
      <c r="D30578"/>
      <c r="E30578" s="148"/>
      <c r="F30578" s="148"/>
      <c r="G30578" s="149"/>
      <c r="H30578" s="148"/>
      <c r="I30578"/>
    </row>
    <row r="30579" spans="1:9" x14ac:dyDescent="0.25">
      <c r="A30579"/>
      <c r="B30579"/>
      <c r="C30579"/>
      <c r="D30579"/>
      <c r="E30579" s="148"/>
      <c r="F30579" s="148"/>
      <c r="G30579" s="149"/>
      <c r="H30579" s="148"/>
      <c r="I30579"/>
    </row>
    <row r="30580" spans="1:9" x14ac:dyDescent="0.25">
      <c r="A30580"/>
      <c r="B30580"/>
      <c r="C30580"/>
      <c r="D30580"/>
      <c r="E30580" s="148"/>
      <c r="F30580" s="148"/>
      <c r="G30580" s="149"/>
      <c r="H30580" s="148"/>
      <c r="I30580"/>
    </row>
    <row r="30581" spans="1:9" x14ac:dyDescent="0.25">
      <c r="A30581"/>
      <c r="B30581"/>
      <c r="C30581"/>
      <c r="D30581"/>
      <c r="E30581" s="148"/>
      <c r="F30581" s="148"/>
      <c r="G30581" s="149"/>
      <c r="H30581" s="148"/>
      <c r="I30581"/>
    </row>
    <row r="30582" spans="1:9" x14ac:dyDescent="0.25">
      <c r="A30582"/>
      <c r="B30582"/>
      <c r="C30582"/>
      <c r="D30582"/>
      <c r="E30582" s="148"/>
      <c r="F30582" s="148"/>
      <c r="G30582" s="149"/>
      <c r="H30582" s="148"/>
      <c r="I30582"/>
    </row>
    <row r="30583" spans="1:9" x14ac:dyDescent="0.25">
      <c r="A30583"/>
      <c r="B30583"/>
      <c r="C30583"/>
      <c r="D30583"/>
      <c r="E30583" s="148"/>
      <c r="F30583" s="148"/>
      <c r="G30583" s="149"/>
      <c r="H30583" s="148"/>
      <c r="I30583"/>
    </row>
    <row r="30584" spans="1:9" x14ac:dyDescent="0.25">
      <c r="A30584"/>
      <c r="B30584"/>
      <c r="C30584"/>
      <c r="D30584"/>
      <c r="E30584" s="148"/>
      <c r="F30584" s="148"/>
      <c r="G30584" s="149"/>
      <c r="H30584" s="148"/>
      <c r="I30584"/>
    </row>
    <row r="30585" spans="1:9" x14ac:dyDescent="0.25">
      <c r="A30585"/>
      <c r="B30585"/>
      <c r="C30585"/>
      <c r="D30585"/>
      <c r="E30585" s="148"/>
      <c r="F30585" s="148"/>
      <c r="G30585" s="149"/>
      <c r="H30585" s="148"/>
      <c r="I30585"/>
    </row>
    <row r="30586" spans="1:9" x14ac:dyDescent="0.25">
      <c r="A30586"/>
      <c r="B30586"/>
      <c r="C30586"/>
      <c r="D30586"/>
      <c r="E30586" s="148"/>
      <c r="F30586" s="148"/>
      <c r="G30586" s="149"/>
      <c r="H30586" s="148"/>
      <c r="I30586"/>
    </row>
    <row r="30587" spans="1:9" x14ac:dyDescent="0.25">
      <c r="A30587"/>
      <c r="B30587"/>
      <c r="C30587"/>
      <c r="D30587"/>
      <c r="E30587" s="148"/>
      <c r="F30587" s="148"/>
      <c r="G30587" s="149"/>
      <c r="H30587" s="148"/>
      <c r="I30587"/>
    </row>
    <row r="30588" spans="1:9" x14ac:dyDescent="0.25">
      <c r="A30588"/>
      <c r="B30588"/>
      <c r="C30588"/>
      <c r="D30588"/>
      <c r="E30588" s="148"/>
      <c r="F30588" s="148"/>
      <c r="G30588" s="149"/>
      <c r="H30588" s="148"/>
      <c r="I30588"/>
    </row>
    <row r="30589" spans="1:9" x14ac:dyDescent="0.25">
      <c r="A30589"/>
      <c r="B30589"/>
      <c r="C30589"/>
      <c r="D30589"/>
      <c r="E30589" s="148"/>
      <c r="F30589" s="148"/>
      <c r="G30589" s="149"/>
      <c r="H30589" s="148"/>
      <c r="I30589"/>
    </row>
    <row r="30590" spans="1:9" x14ac:dyDescent="0.25">
      <c r="A30590"/>
      <c r="B30590"/>
      <c r="C30590"/>
      <c r="D30590"/>
      <c r="E30590" s="148"/>
      <c r="F30590" s="148"/>
      <c r="G30590" s="149"/>
      <c r="H30590" s="148"/>
      <c r="I30590"/>
    </row>
    <row r="30591" spans="1:9" x14ac:dyDescent="0.25">
      <c r="A30591"/>
      <c r="B30591"/>
      <c r="C30591"/>
      <c r="D30591"/>
      <c r="E30591" s="148"/>
      <c r="F30591" s="148"/>
      <c r="G30591" s="149"/>
      <c r="H30591" s="148"/>
      <c r="I30591"/>
    </row>
    <row r="30592" spans="1:9" x14ac:dyDescent="0.25">
      <c r="A30592"/>
      <c r="B30592"/>
      <c r="C30592"/>
      <c r="D30592"/>
      <c r="E30592" s="148"/>
      <c r="F30592" s="148"/>
      <c r="G30592" s="149"/>
      <c r="H30592" s="148"/>
      <c r="I30592"/>
    </row>
    <row r="30593" spans="1:9" x14ac:dyDescent="0.25">
      <c r="A30593"/>
      <c r="B30593"/>
      <c r="C30593"/>
      <c r="D30593"/>
      <c r="E30593" s="148"/>
      <c r="F30593" s="148"/>
      <c r="G30593" s="149"/>
      <c r="H30593" s="148"/>
      <c r="I30593"/>
    </row>
    <row r="30594" spans="1:9" x14ac:dyDescent="0.25">
      <c r="A30594"/>
      <c r="B30594"/>
      <c r="C30594"/>
      <c r="D30594"/>
      <c r="E30594" s="148"/>
      <c r="F30594" s="148"/>
      <c r="G30594" s="149"/>
      <c r="H30594" s="148"/>
      <c r="I30594"/>
    </row>
    <row r="30595" spans="1:9" x14ac:dyDescent="0.25">
      <c r="A30595"/>
      <c r="B30595"/>
      <c r="C30595"/>
      <c r="D30595"/>
      <c r="E30595" s="148"/>
      <c r="F30595" s="148"/>
      <c r="G30595" s="149"/>
      <c r="H30595" s="148"/>
      <c r="I30595"/>
    </row>
    <row r="30596" spans="1:9" x14ac:dyDescent="0.25">
      <c r="A30596"/>
      <c r="B30596"/>
      <c r="C30596"/>
      <c r="D30596"/>
      <c r="E30596" s="148"/>
      <c r="F30596" s="148"/>
      <c r="G30596" s="149"/>
      <c r="H30596" s="148"/>
      <c r="I30596"/>
    </row>
    <row r="30597" spans="1:9" x14ac:dyDescent="0.25">
      <c r="A30597"/>
      <c r="B30597"/>
      <c r="C30597"/>
      <c r="D30597"/>
      <c r="E30597" s="148"/>
      <c r="F30597" s="148"/>
      <c r="G30597" s="149"/>
      <c r="H30597" s="148"/>
      <c r="I30597"/>
    </row>
    <row r="30598" spans="1:9" x14ac:dyDescent="0.25">
      <c r="A30598"/>
      <c r="B30598"/>
      <c r="C30598"/>
      <c r="D30598"/>
      <c r="E30598" s="148"/>
      <c r="F30598" s="148"/>
      <c r="G30598" s="149"/>
      <c r="H30598" s="148"/>
      <c r="I30598"/>
    </row>
    <row r="30599" spans="1:9" x14ac:dyDescent="0.25">
      <c r="A30599"/>
      <c r="B30599"/>
      <c r="C30599"/>
      <c r="D30599"/>
      <c r="E30599" s="148"/>
      <c r="F30599" s="148"/>
      <c r="G30599" s="149"/>
      <c r="H30599" s="148"/>
      <c r="I30599"/>
    </row>
    <row r="30600" spans="1:9" x14ac:dyDescent="0.25">
      <c r="A30600"/>
      <c r="B30600"/>
      <c r="C30600"/>
      <c r="D30600"/>
      <c r="E30600" s="148"/>
      <c r="F30600" s="148"/>
      <c r="G30600" s="149"/>
      <c r="H30600" s="148"/>
      <c r="I30600"/>
    </row>
    <row r="30601" spans="1:9" x14ac:dyDescent="0.25">
      <c r="A30601"/>
      <c r="B30601"/>
      <c r="C30601"/>
      <c r="D30601"/>
      <c r="E30601" s="148"/>
      <c r="F30601" s="148"/>
      <c r="G30601" s="149"/>
      <c r="H30601" s="148"/>
      <c r="I30601"/>
    </row>
    <row r="30602" spans="1:9" x14ac:dyDescent="0.25">
      <c r="A30602"/>
      <c r="B30602"/>
      <c r="C30602"/>
      <c r="D30602"/>
      <c r="E30602" s="148"/>
      <c r="F30602" s="148"/>
      <c r="G30602" s="149"/>
      <c r="H30602" s="148"/>
      <c r="I30602"/>
    </row>
    <row r="30603" spans="1:9" x14ac:dyDescent="0.25">
      <c r="A30603"/>
      <c r="B30603"/>
      <c r="C30603"/>
      <c r="D30603"/>
      <c r="E30603" s="148"/>
      <c r="F30603" s="148"/>
      <c r="G30603" s="149"/>
      <c r="H30603" s="148"/>
      <c r="I30603"/>
    </row>
    <row r="30604" spans="1:9" x14ac:dyDescent="0.25">
      <c r="A30604"/>
      <c r="B30604"/>
      <c r="C30604"/>
      <c r="D30604"/>
      <c r="E30604" s="148"/>
      <c r="F30604" s="148"/>
      <c r="G30604" s="149"/>
      <c r="H30604" s="148"/>
      <c r="I30604"/>
    </row>
    <row r="30605" spans="1:9" x14ac:dyDescent="0.25">
      <c r="A30605"/>
      <c r="B30605"/>
      <c r="C30605"/>
      <c r="D30605"/>
      <c r="E30605" s="148"/>
      <c r="F30605" s="148"/>
      <c r="G30605" s="149"/>
      <c r="H30605" s="148"/>
      <c r="I30605"/>
    </row>
    <row r="30606" spans="1:9" x14ac:dyDescent="0.25">
      <c r="A30606"/>
      <c r="B30606"/>
      <c r="C30606"/>
      <c r="D30606"/>
      <c r="E30606" s="148"/>
      <c r="F30606" s="148"/>
      <c r="G30606" s="149"/>
      <c r="H30606" s="148"/>
      <c r="I30606"/>
    </row>
    <row r="30607" spans="1:9" x14ac:dyDescent="0.25">
      <c r="A30607"/>
      <c r="B30607"/>
      <c r="C30607"/>
      <c r="D30607"/>
      <c r="E30607" s="148"/>
      <c r="F30607" s="148"/>
      <c r="G30607" s="149"/>
      <c r="H30607" s="148"/>
      <c r="I30607"/>
    </row>
    <row r="30608" spans="1:9" x14ac:dyDescent="0.25">
      <c r="A30608"/>
      <c r="B30608"/>
      <c r="C30608"/>
      <c r="D30608"/>
      <c r="E30608" s="148"/>
      <c r="F30608" s="148"/>
      <c r="G30608" s="149"/>
      <c r="H30608" s="148"/>
      <c r="I30608"/>
    </row>
    <row r="30609" spans="1:9" x14ac:dyDescent="0.25">
      <c r="A30609"/>
      <c r="B30609"/>
      <c r="C30609"/>
      <c r="D30609"/>
      <c r="E30609" s="148"/>
      <c r="F30609" s="148"/>
      <c r="G30609" s="149"/>
      <c r="H30609" s="148"/>
      <c r="I30609"/>
    </row>
    <row r="30610" spans="1:9" x14ac:dyDescent="0.25">
      <c r="A30610"/>
      <c r="B30610"/>
      <c r="C30610"/>
      <c r="D30610"/>
      <c r="E30610" s="148"/>
      <c r="F30610" s="148"/>
      <c r="G30610" s="149"/>
      <c r="H30610" s="148"/>
      <c r="I30610"/>
    </row>
    <row r="30611" spans="1:9" x14ac:dyDescent="0.25">
      <c r="A30611"/>
      <c r="B30611"/>
      <c r="C30611"/>
      <c r="D30611"/>
      <c r="E30611" s="148"/>
      <c r="F30611" s="148"/>
      <c r="G30611" s="149"/>
      <c r="H30611" s="148"/>
      <c r="I30611"/>
    </row>
    <row r="30612" spans="1:9" x14ac:dyDescent="0.25">
      <c r="A30612"/>
      <c r="B30612"/>
      <c r="C30612"/>
      <c r="D30612"/>
      <c r="E30612" s="148"/>
      <c r="F30612" s="148"/>
      <c r="G30612" s="149"/>
      <c r="H30612" s="148"/>
      <c r="I30612"/>
    </row>
    <row r="30613" spans="1:9" x14ac:dyDescent="0.25">
      <c r="A30613"/>
      <c r="B30613"/>
      <c r="C30613"/>
      <c r="D30613"/>
      <c r="E30613" s="148"/>
      <c r="F30613" s="148"/>
      <c r="G30613" s="149"/>
      <c r="H30613" s="148"/>
      <c r="I30613"/>
    </row>
    <row r="30614" spans="1:9" x14ac:dyDescent="0.25">
      <c r="A30614"/>
      <c r="B30614"/>
      <c r="C30614"/>
      <c r="D30614"/>
      <c r="E30614" s="148"/>
      <c r="F30614" s="148"/>
      <c r="G30614" s="149"/>
      <c r="H30614" s="148"/>
      <c r="I30614"/>
    </row>
    <row r="30615" spans="1:9" x14ac:dyDescent="0.25">
      <c r="A30615"/>
      <c r="B30615"/>
      <c r="C30615"/>
      <c r="D30615"/>
      <c r="E30615" s="148"/>
      <c r="F30615" s="148"/>
      <c r="G30615" s="149"/>
      <c r="H30615" s="148"/>
      <c r="I30615"/>
    </row>
    <row r="30616" spans="1:9" x14ac:dyDescent="0.25">
      <c r="A30616"/>
      <c r="B30616"/>
      <c r="C30616"/>
      <c r="D30616"/>
      <c r="E30616" s="148"/>
      <c r="F30616" s="148"/>
      <c r="G30616" s="149"/>
      <c r="H30616" s="148"/>
      <c r="I30616"/>
    </row>
    <row r="30617" spans="1:9" x14ac:dyDescent="0.25">
      <c r="A30617"/>
      <c r="B30617"/>
      <c r="C30617"/>
      <c r="D30617"/>
      <c r="E30617" s="148"/>
      <c r="F30617" s="148"/>
      <c r="G30617" s="149"/>
      <c r="H30617" s="148"/>
      <c r="I30617"/>
    </row>
    <row r="30618" spans="1:9" x14ac:dyDescent="0.25">
      <c r="A30618"/>
      <c r="B30618"/>
      <c r="C30618"/>
      <c r="D30618"/>
      <c r="E30618" s="148"/>
      <c r="F30618" s="148"/>
      <c r="G30618" s="149"/>
      <c r="H30618" s="148"/>
      <c r="I30618"/>
    </row>
    <row r="30619" spans="1:9" x14ac:dyDescent="0.25">
      <c r="A30619"/>
      <c r="B30619"/>
      <c r="C30619"/>
      <c r="D30619"/>
      <c r="E30619" s="148"/>
      <c r="F30619" s="148"/>
      <c r="G30619" s="149"/>
      <c r="H30619" s="148"/>
      <c r="I30619"/>
    </row>
    <row r="30620" spans="1:9" x14ac:dyDescent="0.25">
      <c r="A30620"/>
      <c r="B30620"/>
      <c r="C30620"/>
      <c r="D30620"/>
      <c r="E30620" s="148"/>
      <c r="F30620" s="148"/>
      <c r="G30620" s="149"/>
      <c r="H30620" s="148"/>
      <c r="I30620"/>
    </row>
    <row r="30621" spans="1:9" x14ac:dyDescent="0.25">
      <c r="A30621"/>
      <c r="B30621"/>
      <c r="C30621"/>
      <c r="D30621"/>
      <c r="E30621" s="148"/>
      <c r="F30621" s="148"/>
      <c r="G30621" s="149"/>
      <c r="H30621" s="148"/>
      <c r="I30621"/>
    </row>
    <row r="30622" spans="1:9" x14ac:dyDescent="0.25">
      <c r="A30622"/>
      <c r="B30622"/>
      <c r="C30622"/>
      <c r="D30622"/>
      <c r="E30622" s="148"/>
      <c r="F30622" s="148"/>
      <c r="G30622" s="149"/>
      <c r="H30622" s="148"/>
      <c r="I30622"/>
    </row>
    <row r="30623" spans="1:9" x14ac:dyDescent="0.25">
      <c r="A30623"/>
      <c r="B30623"/>
      <c r="C30623"/>
      <c r="D30623"/>
      <c r="E30623" s="148"/>
      <c r="F30623" s="148"/>
      <c r="G30623" s="149"/>
      <c r="H30623" s="148"/>
      <c r="I30623"/>
    </row>
    <row r="30624" spans="1:9" x14ac:dyDescent="0.25">
      <c r="A30624"/>
      <c r="B30624"/>
      <c r="C30624"/>
      <c r="D30624"/>
      <c r="E30624" s="148"/>
      <c r="F30624" s="148"/>
      <c r="G30624" s="149"/>
      <c r="H30624" s="148"/>
      <c r="I30624"/>
    </row>
    <row r="30625" spans="1:9" x14ac:dyDescent="0.25">
      <c r="A30625"/>
      <c r="B30625"/>
      <c r="C30625"/>
      <c r="D30625"/>
      <c r="E30625" s="148"/>
      <c r="F30625" s="148"/>
      <c r="G30625" s="149"/>
      <c r="H30625" s="148"/>
      <c r="I30625"/>
    </row>
    <row r="30626" spans="1:9" x14ac:dyDescent="0.25">
      <c r="A30626"/>
      <c r="B30626"/>
      <c r="C30626"/>
      <c r="D30626"/>
      <c r="E30626" s="148"/>
      <c r="F30626" s="148"/>
      <c r="G30626" s="149"/>
      <c r="H30626" s="148"/>
      <c r="I30626"/>
    </row>
    <row r="30627" spans="1:9" x14ac:dyDescent="0.25">
      <c r="A30627"/>
      <c r="B30627"/>
      <c r="C30627"/>
      <c r="D30627"/>
      <c r="E30627" s="148"/>
      <c r="F30627" s="148"/>
      <c r="G30627" s="149"/>
      <c r="H30627" s="148"/>
      <c r="I30627"/>
    </row>
    <row r="30628" spans="1:9" x14ac:dyDescent="0.25">
      <c r="A30628"/>
      <c r="B30628"/>
      <c r="C30628"/>
      <c r="D30628"/>
      <c r="E30628" s="148"/>
      <c r="F30628" s="148"/>
      <c r="G30628" s="149"/>
      <c r="H30628" s="148"/>
      <c r="I30628"/>
    </row>
    <row r="30629" spans="1:9" x14ac:dyDescent="0.25">
      <c r="A30629"/>
      <c r="B30629"/>
      <c r="C30629"/>
      <c r="D30629"/>
      <c r="E30629" s="148"/>
      <c r="F30629" s="148"/>
      <c r="G30629" s="149"/>
      <c r="H30629" s="148"/>
      <c r="I30629"/>
    </row>
    <row r="30630" spans="1:9" x14ac:dyDescent="0.25">
      <c r="A30630"/>
      <c r="B30630"/>
      <c r="C30630"/>
      <c r="D30630"/>
      <c r="E30630" s="148"/>
      <c r="F30630" s="148"/>
      <c r="G30630" s="149"/>
      <c r="H30630" s="148"/>
      <c r="I30630"/>
    </row>
    <row r="30631" spans="1:9" x14ac:dyDescent="0.25">
      <c r="A30631"/>
      <c r="B30631"/>
      <c r="C30631"/>
      <c r="D30631"/>
      <c r="E30631" s="148"/>
      <c r="F30631" s="148"/>
      <c r="G30631" s="149"/>
      <c r="H30631" s="148"/>
      <c r="I30631"/>
    </row>
    <row r="30632" spans="1:9" x14ac:dyDescent="0.25">
      <c r="A30632"/>
      <c r="B30632"/>
      <c r="C30632"/>
      <c r="D30632"/>
      <c r="E30632" s="148"/>
      <c r="F30632" s="148"/>
      <c r="G30632" s="149"/>
      <c r="H30632" s="148"/>
      <c r="I30632"/>
    </row>
    <row r="30633" spans="1:9" x14ac:dyDescent="0.25">
      <c r="A30633"/>
      <c r="B30633"/>
      <c r="C30633"/>
      <c r="D30633"/>
      <c r="E30633" s="148"/>
      <c r="F30633" s="148"/>
      <c r="G30633" s="149"/>
      <c r="H30633" s="148"/>
      <c r="I30633"/>
    </row>
    <row r="30634" spans="1:9" x14ac:dyDescent="0.25">
      <c r="A30634"/>
      <c r="B30634"/>
      <c r="C30634"/>
      <c r="D30634"/>
      <c r="E30634" s="148"/>
      <c r="F30634" s="148"/>
      <c r="G30634" s="149"/>
      <c r="H30634" s="148"/>
      <c r="I30634"/>
    </row>
    <row r="30635" spans="1:9" x14ac:dyDescent="0.25">
      <c r="A30635"/>
      <c r="B30635"/>
      <c r="C30635"/>
      <c r="D30635"/>
      <c r="E30635" s="148"/>
      <c r="F30635" s="148"/>
      <c r="G30635" s="149"/>
      <c r="H30635" s="148"/>
      <c r="I30635"/>
    </row>
    <row r="30636" spans="1:9" x14ac:dyDescent="0.25">
      <c r="A30636"/>
      <c r="B30636"/>
      <c r="C30636"/>
      <c r="D30636"/>
      <c r="E30636" s="148"/>
      <c r="F30636" s="148"/>
      <c r="G30636" s="149"/>
      <c r="H30636" s="148"/>
      <c r="I30636"/>
    </row>
    <row r="30637" spans="1:9" x14ac:dyDescent="0.25">
      <c r="A30637"/>
      <c r="B30637"/>
      <c r="C30637"/>
      <c r="D30637"/>
      <c r="E30637" s="148"/>
      <c r="F30637" s="148"/>
      <c r="G30637" s="149"/>
      <c r="H30637" s="148"/>
      <c r="I30637"/>
    </row>
    <row r="30638" spans="1:9" x14ac:dyDescent="0.25">
      <c r="A30638"/>
      <c r="B30638"/>
      <c r="C30638"/>
      <c r="D30638"/>
      <c r="E30638" s="148"/>
      <c r="F30638" s="148"/>
      <c r="G30638" s="149"/>
      <c r="H30638" s="148"/>
      <c r="I30638"/>
    </row>
    <row r="30639" spans="1:9" x14ac:dyDescent="0.25">
      <c r="A30639"/>
      <c r="B30639"/>
      <c r="C30639"/>
      <c r="D30639"/>
      <c r="E30639" s="148"/>
      <c r="F30639" s="148"/>
      <c r="G30639" s="149"/>
      <c r="H30639" s="148"/>
      <c r="I30639"/>
    </row>
    <row r="30640" spans="1:9" x14ac:dyDescent="0.25">
      <c r="A30640"/>
      <c r="B30640"/>
      <c r="C30640"/>
      <c r="D30640"/>
      <c r="E30640" s="148"/>
      <c r="F30640" s="148"/>
      <c r="G30640" s="149"/>
      <c r="H30640" s="148"/>
      <c r="I30640"/>
    </row>
    <row r="30641" spans="1:9" x14ac:dyDescent="0.25">
      <c r="A30641"/>
      <c r="B30641"/>
      <c r="C30641"/>
      <c r="D30641"/>
      <c r="E30641" s="148"/>
      <c r="F30641" s="148"/>
      <c r="G30641" s="149"/>
      <c r="H30641" s="148"/>
      <c r="I30641"/>
    </row>
    <row r="30642" spans="1:9" x14ac:dyDescent="0.25">
      <c r="A30642"/>
      <c r="B30642"/>
      <c r="C30642"/>
      <c r="D30642"/>
      <c r="E30642" s="148"/>
      <c r="F30642" s="148"/>
      <c r="G30642" s="149"/>
      <c r="H30642" s="148"/>
      <c r="I30642"/>
    </row>
    <row r="30643" spans="1:9" x14ac:dyDescent="0.25">
      <c r="A30643"/>
      <c r="B30643"/>
      <c r="C30643"/>
      <c r="D30643"/>
      <c r="E30643" s="148"/>
      <c r="F30643" s="148"/>
      <c r="G30643" s="149"/>
      <c r="H30643" s="148"/>
      <c r="I30643"/>
    </row>
    <row r="30644" spans="1:9" x14ac:dyDescent="0.25">
      <c r="A30644"/>
      <c r="B30644"/>
      <c r="C30644"/>
      <c r="D30644"/>
      <c r="E30644" s="148"/>
      <c r="F30644" s="148"/>
      <c r="G30644" s="149"/>
      <c r="H30644" s="148"/>
      <c r="I30644"/>
    </row>
    <row r="30645" spans="1:9" x14ac:dyDescent="0.25">
      <c r="A30645"/>
      <c r="B30645"/>
      <c r="C30645"/>
      <c r="D30645"/>
      <c r="E30645" s="148"/>
      <c r="F30645" s="148"/>
      <c r="G30645" s="149"/>
      <c r="H30645" s="148"/>
      <c r="I30645"/>
    </row>
    <row r="30646" spans="1:9" x14ac:dyDescent="0.25">
      <c r="A30646"/>
      <c r="B30646"/>
      <c r="C30646"/>
      <c r="D30646"/>
      <c r="E30646" s="148"/>
      <c r="F30646" s="148"/>
      <c r="G30646" s="149"/>
      <c r="H30646" s="148"/>
      <c r="I30646"/>
    </row>
    <row r="30647" spans="1:9" x14ac:dyDescent="0.25">
      <c r="A30647"/>
      <c r="B30647"/>
      <c r="C30647"/>
      <c r="D30647"/>
      <c r="E30647" s="148"/>
      <c r="F30647" s="148"/>
      <c r="G30647" s="149"/>
      <c r="H30647" s="148"/>
      <c r="I30647"/>
    </row>
    <row r="30648" spans="1:9" x14ac:dyDescent="0.25">
      <c r="A30648"/>
      <c r="B30648"/>
      <c r="C30648"/>
      <c r="D30648"/>
      <c r="E30648" s="148"/>
      <c r="F30648" s="148"/>
      <c r="G30648" s="149"/>
      <c r="H30648" s="148"/>
      <c r="I30648"/>
    </row>
    <row r="30649" spans="1:9" x14ac:dyDescent="0.25">
      <c r="A30649"/>
      <c r="B30649"/>
      <c r="C30649"/>
      <c r="D30649"/>
      <c r="E30649" s="148"/>
      <c r="F30649" s="148"/>
      <c r="G30649" s="149"/>
      <c r="H30649" s="148"/>
      <c r="I30649"/>
    </row>
    <row r="30650" spans="1:9" x14ac:dyDescent="0.25">
      <c r="A30650"/>
      <c r="B30650"/>
      <c r="C30650"/>
      <c r="D30650"/>
      <c r="E30650" s="148"/>
      <c r="F30650" s="148"/>
      <c r="G30650" s="149"/>
      <c r="H30650" s="148"/>
      <c r="I30650"/>
    </row>
    <row r="30651" spans="1:9" x14ac:dyDescent="0.25">
      <c r="A30651"/>
      <c r="B30651"/>
      <c r="C30651"/>
      <c r="D30651"/>
      <c r="E30651" s="148"/>
      <c r="F30651" s="148"/>
      <c r="G30651" s="149"/>
      <c r="H30651" s="148"/>
      <c r="I30651"/>
    </row>
    <row r="30652" spans="1:9" x14ac:dyDescent="0.25">
      <c r="A30652"/>
      <c r="B30652"/>
      <c r="C30652"/>
      <c r="D30652"/>
      <c r="E30652" s="148"/>
      <c r="F30652" s="148"/>
      <c r="G30652" s="149"/>
      <c r="H30652" s="148"/>
      <c r="I30652"/>
    </row>
    <row r="30653" spans="1:9" x14ac:dyDescent="0.25">
      <c r="A30653"/>
      <c r="B30653"/>
      <c r="C30653"/>
      <c r="D30653"/>
      <c r="E30653" s="148"/>
      <c r="F30653" s="148"/>
      <c r="G30653" s="149"/>
      <c r="H30653" s="148"/>
      <c r="I30653"/>
    </row>
    <row r="30654" spans="1:9" x14ac:dyDescent="0.25">
      <c r="A30654"/>
      <c r="B30654"/>
      <c r="C30654"/>
      <c r="D30654"/>
      <c r="E30654" s="148"/>
      <c r="F30654" s="148"/>
      <c r="G30654" s="149"/>
      <c r="H30654" s="148"/>
      <c r="I30654"/>
    </row>
    <row r="30655" spans="1:9" x14ac:dyDescent="0.25">
      <c r="A30655"/>
      <c r="B30655"/>
      <c r="C30655"/>
      <c r="D30655"/>
      <c r="E30655" s="148"/>
      <c r="F30655" s="148"/>
      <c r="G30655" s="149"/>
      <c r="H30655" s="148"/>
      <c r="I30655"/>
    </row>
    <row r="30656" spans="1:9" x14ac:dyDescent="0.25">
      <c r="A30656"/>
      <c r="B30656"/>
      <c r="C30656"/>
      <c r="D30656"/>
      <c r="E30656" s="148"/>
      <c r="F30656" s="148"/>
      <c r="G30656" s="149"/>
      <c r="H30656" s="148"/>
      <c r="I30656"/>
    </row>
    <row r="30657" spans="1:9" x14ac:dyDescent="0.25">
      <c r="A30657"/>
      <c r="B30657"/>
      <c r="C30657"/>
      <c r="D30657"/>
      <c r="E30657" s="148"/>
      <c r="F30657" s="148"/>
      <c r="G30657" s="149"/>
      <c r="H30657" s="148"/>
      <c r="I30657"/>
    </row>
    <row r="30658" spans="1:9" x14ac:dyDescent="0.25">
      <c r="A30658"/>
      <c r="B30658"/>
      <c r="C30658"/>
      <c r="D30658"/>
      <c r="E30658" s="148"/>
      <c r="F30658" s="148"/>
      <c r="G30658" s="149"/>
      <c r="H30658" s="148"/>
      <c r="I30658"/>
    </row>
    <row r="30659" spans="1:9" x14ac:dyDescent="0.25">
      <c r="A30659"/>
      <c r="B30659"/>
      <c r="C30659"/>
      <c r="D30659"/>
      <c r="E30659" s="148"/>
      <c r="F30659" s="148"/>
      <c r="G30659" s="149"/>
      <c r="H30659" s="148"/>
      <c r="I30659"/>
    </row>
    <row r="30660" spans="1:9" x14ac:dyDescent="0.25">
      <c r="A30660"/>
      <c r="B30660"/>
      <c r="C30660"/>
      <c r="D30660"/>
      <c r="E30660" s="148"/>
      <c r="F30660" s="148"/>
      <c r="G30660" s="149"/>
      <c r="H30660" s="148"/>
      <c r="I30660"/>
    </row>
    <row r="30661" spans="1:9" x14ac:dyDescent="0.25">
      <c r="A30661"/>
      <c r="B30661"/>
      <c r="C30661"/>
      <c r="D30661"/>
      <c r="E30661" s="148"/>
      <c r="F30661" s="148"/>
      <c r="G30661" s="149"/>
      <c r="H30661" s="148"/>
      <c r="I30661"/>
    </row>
    <row r="30662" spans="1:9" x14ac:dyDescent="0.25">
      <c r="A30662"/>
      <c r="B30662"/>
      <c r="C30662"/>
      <c r="D30662"/>
      <c r="E30662" s="148"/>
      <c r="F30662" s="148"/>
      <c r="G30662" s="149"/>
      <c r="H30662" s="148"/>
      <c r="I30662"/>
    </row>
    <row r="30663" spans="1:9" x14ac:dyDescent="0.25">
      <c r="A30663"/>
      <c r="B30663"/>
      <c r="C30663"/>
      <c r="D30663"/>
      <c r="E30663" s="148"/>
      <c r="F30663" s="148"/>
      <c r="G30663" s="149"/>
      <c r="H30663" s="148"/>
      <c r="I30663"/>
    </row>
    <row r="30664" spans="1:9" x14ac:dyDescent="0.25">
      <c r="A30664"/>
      <c r="B30664"/>
      <c r="C30664"/>
      <c r="D30664"/>
      <c r="E30664" s="148"/>
      <c r="F30664" s="148"/>
      <c r="G30664" s="149"/>
      <c r="H30664" s="148"/>
      <c r="I30664"/>
    </row>
    <row r="30665" spans="1:9" x14ac:dyDescent="0.25">
      <c r="A30665"/>
      <c r="B30665"/>
      <c r="C30665"/>
      <c r="D30665"/>
      <c r="E30665" s="148"/>
      <c r="F30665" s="148"/>
      <c r="G30665" s="149"/>
      <c r="H30665" s="148"/>
      <c r="I30665"/>
    </row>
    <row r="30666" spans="1:9" x14ac:dyDescent="0.25">
      <c r="A30666"/>
      <c r="B30666"/>
      <c r="C30666"/>
      <c r="D30666"/>
      <c r="E30666" s="148"/>
      <c r="F30666" s="148"/>
      <c r="G30666" s="149"/>
      <c r="H30666" s="148"/>
      <c r="I30666"/>
    </row>
    <row r="30667" spans="1:9" x14ac:dyDescent="0.25">
      <c r="A30667"/>
      <c r="B30667"/>
      <c r="C30667"/>
      <c r="D30667"/>
      <c r="E30667" s="148"/>
      <c r="F30667" s="148"/>
      <c r="G30667" s="149"/>
      <c r="H30667" s="148"/>
      <c r="I30667"/>
    </row>
    <row r="30668" spans="1:9" x14ac:dyDescent="0.25">
      <c r="A30668"/>
      <c r="B30668"/>
      <c r="C30668"/>
      <c r="D30668"/>
      <c r="E30668" s="148"/>
      <c r="F30668" s="148"/>
      <c r="G30668" s="149"/>
      <c r="H30668" s="148"/>
      <c r="I30668"/>
    </row>
    <row r="30669" spans="1:9" x14ac:dyDescent="0.25">
      <c r="A30669"/>
      <c r="B30669"/>
      <c r="C30669"/>
      <c r="D30669"/>
      <c r="E30669" s="148"/>
      <c r="F30669" s="148"/>
      <c r="G30669" s="149"/>
      <c r="H30669" s="148"/>
      <c r="I30669"/>
    </row>
    <row r="30670" spans="1:9" x14ac:dyDescent="0.25">
      <c r="A30670"/>
      <c r="B30670"/>
      <c r="C30670"/>
      <c r="D30670"/>
      <c r="E30670" s="148"/>
      <c r="F30670" s="148"/>
      <c r="G30670" s="149"/>
      <c r="H30670" s="148"/>
      <c r="I30670"/>
    </row>
    <row r="30671" spans="1:9" x14ac:dyDescent="0.25">
      <c r="A30671"/>
      <c r="B30671"/>
      <c r="C30671"/>
      <c r="D30671"/>
      <c r="E30671" s="148"/>
      <c r="F30671" s="148"/>
      <c r="G30671" s="149"/>
      <c r="H30671" s="148"/>
      <c r="I30671"/>
    </row>
    <row r="30672" spans="1:9" x14ac:dyDescent="0.25">
      <c r="A30672"/>
      <c r="B30672"/>
      <c r="C30672"/>
      <c r="D30672"/>
      <c r="E30672" s="148"/>
      <c r="F30672" s="148"/>
      <c r="G30672" s="149"/>
      <c r="H30672" s="148"/>
      <c r="I30672"/>
    </row>
    <row r="30673" spans="1:9" x14ac:dyDescent="0.25">
      <c r="A30673"/>
      <c r="B30673"/>
      <c r="C30673"/>
      <c r="D30673"/>
      <c r="E30673" s="148"/>
      <c r="F30673" s="148"/>
      <c r="G30673" s="149"/>
      <c r="H30673" s="148"/>
      <c r="I30673"/>
    </row>
    <row r="30674" spans="1:9" x14ac:dyDescent="0.25">
      <c r="A30674"/>
      <c r="B30674"/>
      <c r="C30674"/>
      <c r="D30674"/>
      <c r="E30674" s="148"/>
      <c r="F30674" s="148"/>
      <c r="G30674" s="149"/>
      <c r="H30674" s="148"/>
      <c r="I30674"/>
    </row>
    <row r="30675" spans="1:9" x14ac:dyDescent="0.25">
      <c r="A30675"/>
      <c r="B30675"/>
      <c r="C30675"/>
      <c r="D30675"/>
      <c r="E30675" s="148"/>
      <c r="F30675" s="148"/>
      <c r="G30675" s="149"/>
      <c r="H30675" s="148"/>
      <c r="I30675"/>
    </row>
    <row r="30676" spans="1:9" x14ac:dyDescent="0.25">
      <c r="A30676"/>
      <c r="B30676"/>
      <c r="C30676"/>
      <c r="D30676"/>
      <c r="E30676" s="148"/>
      <c r="F30676" s="148"/>
      <c r="G30676" s="149"/>
      <c r="H30676" s="148"/>
      <c r="I30676"/>
    </row>
    <row r="30677" spans="1:9" x14ac:dyDescent="0.25">
      <c r="A30677"/>
      <c r="B30677"/>
      <c r="C30677"/>
      <c r="D30677"/>
      <c r="E30677" s="148"/>
      <c r="F30677" s="148"/>
      <c r="G30677" s="149"/>
      <c r="H30677" s="148"/>
      <c r="I30677"/>
    </row>
    <row r="30678" spans="1:9" x14ac:dyDescent="0.25">
      <c r="A30678"/>
      <c r="B30678"/>
      <c r="C30678"/>
      <c r="D30678"/>
      <c r="E30678" s="148"/>
      <c r="F30678" s="148"/>
      <c r="G30678" s="149"/>
      <c r="H30678" s="148"/>
      <c r="I30678"/>
    </row>
    <row r="30679" spans="1:9" x14ac:dyDescent="0.25">
      <c r="A30679"/>
      <c r="B30679"/>
      <c r="C30679"/>
      <c r="D30679"/>
      <c r="E30679" s="148"/>
      <c r="F30679" s="148"/>
      <c r="G30679" s="149"/>
      <c r="H30679" s="148"/>
      <c r="I30679"/>
    </row>
    <row r="30680" spans="1:9" x14ac:dyDescent="0.25">
      <c r="A30680"/>
      <c r="B30680"/>
      <c r="C30680"/>
      <c r="D30680"/>
      <c r="E30680" s="148"/>
      <c r="F30680" s="148"/>
      <c r="G30680" s="149"/>
      <c r="H30680" s="148"/>
      <c r="I30680"/>
    </row>
    <row r="30681" spans="1:9" x14ac:dyDescent="0.25">
      <c r="A30681"/>
      <c r="B30681"/>
      <c r="C30681"/>
      <c r="D30681"/>
      <c r="E30681" s="148"/>
      <c r="F30681" s="148"/>
      <c r="G30681" s="149"/>
      <c r="H30681" s="148"/>
      <c r="I30681"/>
    </row>
    <row r="30682" spans="1:9" x14ac:dyDescent="0.25">
      <c r="A30682"/>
      <c r="B30682"/>
      <c r="C30682"/>
      <c r="D30682"/>
      <c r="E30682" s="148"/>
      <c r="F30682" s="148"/>
      <c r="G30682" s="149"/>
      <c r="H30682" s="148"/>
      <c r="I30682"/>
    </row>
    <row r="30683" spans="1:9" x14ac:dyDescent="0.25">
      <c r="A30683"/>
      <c r="B30683"/>
      <c r="C30683"/>
      <c r="D30683"/>
      <c r="E30683" s="148"/>
      <c r="F30683" s="148"/>
      <c r="G30683" s="149"/>
      <c r="H30683" s="148"/>
      <c r="I30683"/>
    </row>
    <row r="30684" spans="1:9" x14ac:dyDescent="0.25">
      <c r="A30684"/>
      <c r="B30684"/>
      <c r="C30684"/>
      <c r="D30684"/>
      <c r="E30684" s="148"/>
      <c r="F30684" s="148"/>
      <c r="G30684" s="149"/>
      <c r="H30684" s="148"/>
      <c r="I30684"/>
    </row>
    <row r="30685" spans="1:9" x14ac:dyDescent="0.25">
      <c r="A30685"/>
      <c r="B30685"/>
      <c r="C30685"/>
      <c r="D30685"/>
      <c r="E30685" s="148"/>
      <c r="F30685" s="148"/>
      <c r="G30685" s="149"/>
      <c r="H30685" s="148"/>
      <c r="I30685"/>
    </row>
    <row r="30686" spans="1:9" x14ac:dyDescent="0.25">
      <c r="A30686"/>
      <c r="B30686"/>
      <c r="C30686"/>
      <c r="D30686"/>
      <c r="E30686" s="148"/>
      <c r="F30686" s="148"/>
      <c r="G30686" s="149"/>
      <c r="H30686" s="148"/>
      <c r="I30686"/>
    </row>
    <row r="30687" spans="1:9" x14ac:dyDescent="0.25">
      <c r="A30687"/>
      <c r="B30687"/>
      <c r="C30687"/>
      <c r="D30687"/>
      <c r="E30687" s="148"/>
      <c r="F30687" s="148"/>
      <c r="G30687" s="149"/>
      <c r="H30687" s="148"/>
      <c r="I30687"/>
    </row>
    <row r="30688" spans="1:9" x14ac:dyDescent="0.25">
      <c r="A30688"/>
      <c r="B30688"/>
      <c r="C30688"/>
      <c r="D30688"/>
      <c r="E30688" s="148"/>
      <c r="F30688" s="148"/>
      <c r="G30688" s="149"/>
      <c r="H30688" s="148"/>
      <c r="I30688"/>
    </row>
    <row r="30689" spans="1:9" x14ac:dyDescent="0.25">
      <c r="A30689"/>
      <c r="B30689"/>
      <c r="C30689"/>
      <c r="D30689"/>
      <c r="E30689" s="148"/>
      <c r="F30689" s="148"/>
      <c r="G30689" s="149"/>
      <c r="H30689" s="148"/>
      <c r="I30689"/>
    </row>
    <row r="30690" spans="1:9" x14ac:dyDescent="0.25">
      <c r="A30690"/>
      <c r="B30690"/>
      <c r="C30690"/>
      <c r="D30690"/>
      <c r="E30690" s="148"/>
      <c r="F30690" s="148"/>
      <c r="G30690" s="149"/>
      <c r="H30690" s="148"/>
      <c r="I30690"/>
    </row>
    <row r="30691" spans="1:9" x14ac:dyDescent="0.25">
      <c r="A30691"/>
      <c r="B30691"/>
      <c r="C30691"/>
      <c r="D30691"/>
      <c r="E30691" s="148"/>
      <c r="F30691" s="148"/>
      <c r="G30691" s="149"/>
      <c r="H30691" s="148"/>
      <c r="I30691"/>
    </row>
    <row r="30692" spans="1:9" x14ac:dyDescent="0.25">
      <c r="A30692"/>
      <c r="B30692"/>
      <c r="C30692"/>
      <c r="D30692"/>
      <c r="E30692" s="148"/>
      <c r="F30692" s="148"/>
      <c r="G30692" s="149"/>
      <c r="H30692" s="148"/>
      <c r="I30692"/>
    </row>
    <row r="30693" spans="1:9" x14ac:dyDescent="0.25">
      <c r="A30693"/>
      <c r="B30693"/>
      <c r="C30693"/>
      <c r="D30693"/>
      <c r="E30693" s="148"/>
      <c r="F30693" s="148"/>
      <c r="G30693" s="149"/>
      <c r="H30693" s="148"/>
      <c r="I30693"/>
    </row>
    <row r="30694" spans="1:9" x14ac:dyDescent="0.25">
      <c r="A30694"/>
      <c r="B30694"/>
      <c r="C30694"/>
      <c r="D30694"/>
      <c r="E30694" s="148"/>
      <c r="F30694" s="148"/>
      <c r="G30694" s="149"/>
      <c r="H30694" s="148"/>
      <c r="I30694"/>
    </row>
    <row r="30695" spans="1:9" x14ac:dyDescent="0.25">
      <c r="A30695"/>
      <c r="B30695"/>
      <c r="C30695"/>
      <c r="D30695"/>
      <c r="E30695" s="148"/>
      <c r="F30695" s="148"/>
      <c r="G30695" s="149"/>
      <c r="H30695" s="148"/>
      <c r="I30695"/>
    </row>
    <row r="30696" spans="1:9" x14ac:dyDescent="0.25">
      <c r="A30696"/>
      <c r="B30696"/>
      <c r="C30696"/>
      <c r="D30696"/>
      <c r="E30696" s="148"/>
      <c r="F30696" s="148"/>
      <c r="G30696" s="149"/>
      <c r="H30696" s="148"/>
      <c r="I30696"/>
    </row>
    <row r="30697" spans="1:9" x14ac:dyDescent="0.25">
      <c r="A30697"/>
      <c r="B30697"/>
      <c r="C30697"/>
      <c r="D30697"/>
      <c r="E30697" s="148"/>
      <c r="F30697" s="148"/>
      <c r="G30697" s="149"/>
      <c r="H30697" s="148"/>
      <c r="I30697"/>
    </row>
    <row r="30698" spans="1:9" x14ac:dyDescent="0.25">
      <c r="A30698"/>
      <c r="B30698"/>
      <c r="C30698"/>
      <c r="D30698"/>
      <c r="E30698" s="148"/>
      <c r="F30698" s="148"/>
      <c r="G30698" s="149"/>
      <c r="H30698" s="148"/>
      <c r="I30698"/>
    </row>
    <row r="30699" spans="1:9" x14ac:dyDescent="0.25">
      <c r="A30699"/>
      <c r="B30699"/>
      <c r="C30699"/>
      <c r="D30699"/>
      <c r="E30699" s="148"/>
      <c r="F30699" s="148"/>
      <c r="G30699" s="149"/>
      <c r="H30699" s="148"/>
      <c r="I30699"/>
    </row>
    <row r="30700" spans="1:9" x14ac:dyDescent="0.25">
      <c r="A30700"/>
      <c r="B30700"/>
      <c r="C30700"/>
      <c r="D30700"/>
      <c r="E30700" s="148"/>
      <c r="F30700" s="148"/>
      <c r="G30700" s="149"/>
      <c r="H30700" s="148"/>
      <c r="I30700"/>
    </row>
    <row r="30701" spans="1:9" x14ac:dyDescent="0.25">
      <c r="A30701"/>
      <c r="B30701"/>
      <c r="C30701"/>
      <c r="D30701"/>
      <c r="E30701" s="148"/>
      <c r="F30701" s="148"/>
      <c r="G30701" s="149"/>
      <c r="H30701" s="148"/>
      <c r="I30701"/>
    </row>
    <row r="30702" spans="1:9" x14ac:dyDescent="0.25">
      <c r="A30702"/>
      <c r="B30702"/>
      <c r="C30702"/>
      <c r="D30702"/>
      <c r="E30702" s="148"/>
      <c r="F30702" s="148"/>
      <c r="G30702" s="149"/>
      <c r="H30702" s="148"/>
      <c r="I30702"/>
    </row>
    <row r="30703" spans="1:9" x14ac:dyDescent="0.25">
      <c r="A30703"/>
      <c r="B30703"/>
      <c r="C30703"/>
      <c r="D30703"/>
      <c r="E30703" s="148"/>
      <c r="F30703" s="148"/>
      <c r="G30703" s="149"/>
      <c r="H30703" s="148"/>
      <c r="I30703"/>
    </row>
    <row r="30704" spans="1:9" x14ac:dyDescent="0.25">
      <c r="A30704"/>
      <c r="B30704"/>
      <c r="C30704"/>
      <c r="D30704"/>
      <c r="E30704" s="148"/>
      <c r="F30704" s="148"/>
      <c r="G30704" s="149"/>
      <c r="H30704" s="148"/>
      <c r="I30704"/>
    </row>
    <row r="30705" spans="1:9" x14ac:dyDescent="0.25">
      <c r="A30705"/>
      <c r="B30705"/>
      <c r="C30705"/>
      <c r="D30705"/>
      <c r="E30705" s="148"/>
      <c r="F30705" s="148"/>
      <c r="G30705" s="149"/>
      <c r="H30705" s="148"/>
      <c r="I30705"/>
    </row>
    <row r="30706" spans="1:9" x14ac:dyDescent="0.25">
      <c r="A30706"/>
      <c r="B30706"/>
      <c r="C30706"/>
      <c r="D30706"/>
      <c r="E30706" s="148"/>
      <c r="F30706" s="148"/>
      <c r="G30706" s="149"/>
      <c r="H30706" s="148"/>
      <c r="I30706"/>
    </row>
    <row r="30707" spans="1:9" x14ac:dyDescent="0.25">
      <c r="A30707"/>
      <c r="B30707"/>
      <c r="C30707"/>
      <c r="D30707"/>
      <c r="E30707" s="148"/>
      <c r="F30707" s="148"/>
      <c r="G30707" s="149"/>
      <c r="H30707" s="148"/>
      <c r="I30707"/>
    </row>
    <row r="30708" spans="1:9" x14ac:dyDescent="0.25">
      <c r="A30708"/>
      <c r="B30708"/>
      <c r="C30708"/>
      <c r="D30708"/>
      <c r="E30708" s="148"/>
      <c r="F30708" s="148"/>
      <c r="G30708" s="149"/>
      <c r="H30708" s="148"/>
      <c r="I30708"/>
    </row>
    <row r="30709" spans="1:9" x14ac:dyDescent="0.25">
      <c r="A30709"/>
      <c r="B30709"/>
      <c r="C30709"/>
      <c r="D30709"/>
      <c r="E30709" s="148"/>
      <c r="F30709" s="148"/>
      <c r="G30709" s="149"/>
      <c r="H30709" s="148"/>
      <c r="I30709"/>
    </row>
    <row r="30710" spans="1:9" x14ac:dyDescent="0.25">
      <c r="A30710"/>
      <c r="B30710"/>
      <c r="C30710"/>
      <c r="D30710"/>
      <c r="E30710" s="148"/>
      <c r="F30710" s="148"/>
      <c r="G30710" s="149"/>
      <c r="H30710" s="148"/>
      <c r="I30710"/>
    </row>
    <row r="30711" spans="1:9" x14ac:dyDescent="0.25">
      <c r="A30711"/>
      <c r="B30711"/>
      <c r="C30711"/>
      <c r="D30711"/>
      <c r="E30711" s="148"/>
      <c r="F30711" s="148"/>
      <c r="G30711" s="149"/>
      <c r="H30711" s="148"/>
      <c r="I30711"/>
    </row>
    <row r="30712" spans="1:9" x14ac:dyDescent="0.25">
      <c r="A30712"/>
      <c r="B30712"/>
      <c r="C30712"/>
      <c r="D30712"/>
      <c r="E30712" s="148"/>
      <c r="F30712" s="148"/>
      <c r="G30712" s="149"/>
      <c r="H30712" s="148"/>
      <c r="I30712"/>
    </row>
    <row r="30713" spans="1:9" x14ac:dyDescent="0.25">
      <c r="A30713"/>
      <c r="B30713"/>
      <c r="C30713"/>
      <c r="D30713"/>
      <c r="E30713" s="148"/>
      <c r="F30713" s="148"/>
      <c r="G30713" s="149"/>
      <c r="H30713" s="148"/>
      <c r="I30713"/>
    </row>
    <row r="30714" spans="1:9" x14ac:dyDescent="0.25">
      <c r="A30714"/>
      <c r="B30714"/>
      <c r="C30714"/>
      <c r="D30714"/>
      <c r="E30714" s="148"/>
      <c r="F30714" s="148"/>
      <c r="G30714" s="149"/>
      <c r="H30714" s="148"/>
      <c r="I30714"/>
    </row>
    <row r="30715" spans="1:9" x14ac:dyDescent="0.25">
      <c r="A30715"/>
      <c r="B30715"/>
      <c r="C30715"/>
      <c r="D30715"/>
      <c r="E30715" s="148"/>
      <c r="F30715" s="148"/>
      <c r="G30715" s="149"/>
      <c r="H30715" s="148"/>
      <c r="I30715"/>
    </row>
    <row r="30716" spans="1:9" x14ac:dyDescent="0.25">
      <c r="A30716"/>
      <c r="B30716"/>
      <c r="C30716"/>
      <c r="D30716"/>
      <c r="E30716" s="148"/>
      <c r="F30716" s="148"/>
      <c r="G30716" s="149"/>
      <c r="H30716" s="148"/>
      <c r="I30716"/>
    </row>
    <row r="30717" spans="1:9" x14ac:dyDescent="0.25">
      <c r="A30717"/>
      <c r="B30717"/>
      <c r="C30717"/>
      <c r="D30717"/>
      <c r="E30717" s="148"/>
      <c r="F30717" s="148"/>
      <c r="G30717" s="149"/>
      <c r="H30717" s="148"/>
      <c r="I30717"/>
    </row>
    <row r="30718" spans="1:9" x14ac:dyDescent="0.25">
      <c r="A30718"/>
      <c r="B30718"/>
      <c r="C30718"/>
      <c r="D30718"/>
      <c r="E30718" s="148"/>
      <c r="F30718" s="148"/>
      <c r="G30718" s="149"/>
      <c r="H30718" s="148"/>
      <c r="I30718"/>
    </row>
    <row r="30719" spans="1:9" x14ac:dyDescent="0.25">
      <c r="A30719"/>
      <c r="B30719"/>
      <c r="C30719"/>
      <c r="D30719"/>
      <c r="E30719" s="148"/>
      <c r="F30719" s="148"/>
      <c r="G30719" s="149"/>
      <c r="H30719" s="148"/>
      <c r="I30719"/>
    </row>
    <row r="30720" spans="1:9" x14ac:dyDescent="0.25">
      <c r="A30720"/>
      <c r="B30720"/>
      <c r="C30720"/>
      <c r="D30720"/>
      <c r="E30720" s="148"/>
      <c r="F30720" s="148"/>
      <c r="G30720" s="149"/>
      <c r="H30720" s="148"/>
      <c r="I30720"/>
    </row>
    <row r="30721" spans="1:9" x14ac:dyDescent="0.25">
      <c r="A30721"/>
      <c r="B30721"/>
      <c r="C30721"/>
      <c r="D30721"/>
      <c r="E30721" s="148"/>
      <c r="F30721" s="148"/>
      <c r="G30721" s="149"/>
      <c r="H30721" s="148"/>
      <c r="I30721"/>
    </row>
    <row r="30722" spans="1:9" x14ac:dyDescent="0.25">
      <c r="A30722"/>
      <c r="B30722"/>
      <c r="C30722"/>
      <c r="D30722"/>
      <c r="E30722" s="148"/>
      <c r="F30722" s="148"/>
      <c r="G30722" s="149"/>
      <c r="H30722" s="148"/>
      <c r="I30722"/>
    </row>
    <row r="30723" spans="1:9" x14ac:dyDescent="0.25">
      <c r="A30723"/>
      <c r="B30723"/>
      <c r="C30723"/>
      <c r="D30723"/>
      <c r="E30723" s="148"/>
      <c r="F30723" s="148"/>
      <c r="G30723" s="149"/>
      <c r="H30723" s="148"/>
      <c r="I30723"/>
    </row>
    <row r="30724" spans="1:9" x14ac:dyDescent="0.25">
      <c r="A30724"/>
      <c r="B30724"/>
      <c r="C30724"/>
      <c r="D30724"/>
      <c r="E30724" s="148"/>
      <c r="F30724" s="148"/>
      <c r="G30724" s="149"/>
      <c r="H30724" s="148"/>
      <c r="I30724"/>
    </row>
    <row r="30725" spans="1:9" x14ac:dyDescent="0.25">
      <c r="A30725"/>
      <c r="B30725"/>
      <c r="C30725"/>
      <c r="D30725"/>
      <c r="E30725" s="148"/>
      <c r="F30725" s="148"/>
      <c r="G30725" s="149"/>
      <c r="H30725" s="148"/>
      <c r="I30725"/>
    </row>
    <row r="30726" spans="1:9" x14ac:dyDescent="0.25">
      <c r="A30726"/>
      <c r="B30726"/>
      <c r="C30726"/>
      <c r="D30726"/>
      <c r="E30726" s="148"/>
      <c r="F30726" s="148"/>
      <c r="G30726" s="149"/>
      <c r="H30726" s="148"/>
      <c r="I30726"/>
    </row>
    <row r="30727" spans="1:9" x14ac:dyDescent="0.25">
      <c r="A30727"/>
      <c r="B30727"/>
      <c r="C30727"/>
      <c r="D30727"/>
      <c r="E30727" s="148"/>
      <c r="F30727" s="148"/>
      <c r="G30727" s="149"/>
      <c r="H30727" s="148"/>
      <c r="I30727"/>
    </row>
    <row r="30728" spans="1:9" x14ac:dyDescent="0.25">
      <c r="A30728"/>
      <c r="B30728"/>
      <c r="C30728"/>
      <c r="D30728"/>
      <c r="E30728" s="148"/>
      <c r="F30728" s="148"/>
      <c r="G30728" s="149"/>
      <c r="H30728" s="148"/>
      <c r="I30728"/>
    </row>
    <row r="30729" spans="1:9" x14ac:dyDescent="0.25">
      <c r="A30729"/>
      <c r="B30729"/>
      <c r="C30729"/>
      <c r="D30729"/>
      <c r="E30729" s="148"/>
      <c r="F30729" s="148"/>
      <c r="G30729" s="149"/>
      <c r="H30729" s="148"/>
      <c r="I30729"/>
    </row>
    <row r="30730" spans="1:9" x14ac:dyDescent="0.25">
      <c r="A30730"/>
      <c r="B30730"/>
      <c r="C30730"/>
      <c r="D30730"/>
      <c r="E30730" s="148"/>
      <c r="F30730" s="148"/>
      <c r="G30730" s="149"/>
      <c r="H30730" s="148"/>
      <c r="I30730"/>
    </row>
    <row r="30731" spans="1:9" x14ac:dyDescent="0.25">
      <c r="A30731"/>
      <c r="B30731"/>
      <c r="C30731"/>
      <c r="D30731"/>
      <c r="E30731" s="148"/>
      <c r="F30731" s="148"/>
      <c r="G30731" s="149"/>
      <c r="H30731" s="148"/>
      <c r="I30731"/>
    </row>
    <row r="30732" spans="1:9" x14ac:dyDescent="0.25">
      <c r="A30732"/>
      <c r="B30732"/>
      <c r="C30732"/>
      <c r="D30732"/>
      <c r="E30732" s="148"/>
      <c r="F30732" s="148"/>
      <c r="G30732" s="149"/>
      <c r="H30732" s="148"/>
      <c r="I30732"/>
    </row>
    <row r="30733" spans="1:9" x14ac:dyDescent="0.25">
      <c r="A30733"/>
      <c r="B30733"/>
      <c r="C30733"/>
      <c r="D30733"/>
      <c r="E30733" s="148"/>
      <c r="F30733" s="148"/>
      <c r="G30733" s="149"/>
      <c r="H30733" s="148"/>
      <c r="I30733"/>
    </row>
    <row r="30734" spans="1:9" x14ac:dyDescent="0.25">
      <c r="A30734"/>
      <c r="B30734"/>
      <c r="C30734"/>
      <c r="D30734"/>
      <c r="E30734" s="148"/>
      <c r="F30734" s="148"/>
      <c r="G30734" s="149"/>
      <c r="H30734" s="148"/>
      <c r="I30734"/>
    </row>
    <row r="30735" spans="1:9" x14ac:dyDescent="0.25">
      <c r="A30735"/>
      <c r="B30735"/>
      <c r="C30735"/>
      <c r="D30735"/>
      <c r="E30735" s="148"/>
      <c r="F30735" s="148"/>
      <c r="G30735" s="149"/>
      <c r="H30735" s="148"/>
      <c r="I30735"/>
    </row>
    <row r="30736" spans="1:9" x14ac:dyDescent="0.25">
      <c r="A30736"/>
      <c r="B30736"/>
      <c r="C30736"/>
      <c r="D30736"/>
      <c r="E30736" s="148"/>
      <c r="F30736" s="148"/>
      <c r="G30736" s="149"/>
      <c r="H30736" s="148"/>
      <c r="I30736"/>
    </row>
    <row r="30737" spans="1:9" x14ac:dyDescent="0.25">
      <c r="A30737"/>
      <c r="B30737"/>
      <c r="C30737"/>
      <c r="D30737"/>
      <c r="E30737" s="148"/>
      <c r="F30737" s="148"/>
      <c r="G30737" s="149"/>
      <c r="H30737" s="148"/>
      <c r="I30737"/>
    </row>
    <row r="30738" spans="1:9" x14ac:dyDescent="0.25">
      <c r="A30738"/>
      <c r="B30738"/>
      <c r="C30738"/>
      <c r="D30738"/>
      <c r="E30738" s="148"/>
      <c r="F30738" s="148"/>
      <c r="G30738" s="149"/>
      <c r="H30738" s="148"/>
      <c r="I30738"/>
    </row>
    <row r="30739" spans="1:9" x14ac:dyDescent="0.25">
      <c r="A30739"/>
      <c r="B30739"/>
      <c r="C30739"/>
      <c r="D30739"/>
      <c r="E30739" s="148"/>
      <c r="F30739" s="148"/>
      <c r="G30739" s="149"/>
      <c r="H30739" s="148"/>
      <c r="I30739"/>
    </row>
    <row r="30740" spans="1:9" x14ac:dyDescent="0.25">
      <c r="A30740"/>
      <c r="B30740"/>
      <c r="C30740"/>
      <c r="D30740"/>
      <c r="E30740" s="148"/>
      <c r="F30740" s="148"/>
      <c r="G30740" s="149"/>
      <c r="H30740" s="148"/>
      <c r="I30740"/>
    </row>
    <row r="30741" spans="1:9" x14ac:dyDescent="0.25">
      <c r="A30741"/>
      <c r="B30741"/>
      <c r="C30741"/>
      <c r="D30741"/>
      <c r="E30741" s="148"/>
      <c r="F30741" s="148"/>
      <c r="G30741" s="149"/>
      <c r="H30741" s="148"/>
      <c r="I30741"/>
    </row>
    <row r="30742" spans="1:9" x14ac:dyDescent="0.25">
      <c r="A30742"/>
      <c r="B30742"/>
      <c r="C30742"/>
      <c r="D30742"/>
      <c r="E30742" s="148"/>
      <c r="F30742" s="148"/>
      <c r="G30742" s="149"/>
      <c r="H30742" s="148"/>
      <c r="I30742"/>
    </row>
    <row r="30743" spans="1:9" x14ac:dyDescent="0.25">
      <c r="A30743"/>
      <c r="B30743"/>
      <c r="C30743"/>
      <c r="D30743"/>
      <c r="E30743" s="148"/>
      <c r="F30743" s="148"/>
      <c r="G30743" s="149"/>
      <c r="H30743" s="148"/>
      <c r="I30743"/>
    </row>
    <row r="30744" spans="1:9" x14ac:dyDescent="0.25">
      <c r="A30744"/>
      <c r="B30744"/>
      <c r="C30744"/>
      <c r="D30744"/>
      <c r="E30744" s="148"/>
      <c r="F30744" s="148"/>
      <c r="G30744" s="149"/>
      <c r="H30744" s="148"/>
      <c r="I30744"/>
    </row>
    <row r="30745" spans="1:9" x14ac:dyDescent="0.25">
      <c r="A30745"/>
      <c r="B30745"/>
      <c r="C30745"/>
      <c r="D30745"/>
      <c r="E30745" s="148"/>
      <c r="F30745" s="148"/>
      <c r="G30745" s="149"/>
      <c r="H30745" s="148"/>
      <c r="I30745"/>
    </row>
    <row r="30746" spans="1:9" x14ac:dyDescent="0.25">
      <c r="A30746"/>
      <c r="B30746"/>
      <c r="C30746"/>
      <c r="D30746"/>
      <c r="E30746" s="148"/>
      <c r="F30746" s="148"/>
      <c r="G30746" s="149"/>
      <c r="H30746" s="148"/>
      <c r="I30746"/>
    </row>
    <row r="30747" spans="1:9" x14ac:dyDescent="0.25">
      <c r="A30747"/>
      <c r="B30747"/>
      <c r="C30747"/>
      <c r="D30747"/>
      <c r="E30747" s="148"/>
      <c r="F30747" s="148"/>
      <c r="G30747" s="149"/>
      <c r="H30747" s="148"/>
      <c r="I30747"/>
    </row>
    <row r="30748" spans="1:9" x14ac:dyDescent="0.25">
      <c r="A30748"/>
      <c r="B30748"/>
      <c r="C30748"/>
      <c r="D30748"/>
      <c r="E30748" s="148"/>
      <c r="F30748" s="148"/>
      <c r="G30748" s="149"/>
      <c r="H30748" s="148"/>
      <c r="I30748"/>
    </row>
    <row r="30749" spans="1:9" x14ac:dyDescent="0.25">
      <c r="A30749"/>
      <c r="B30749"/>
      <c r="C30749"/>
      <c r="D30749"/>
      <c r="E30749" s="148"/>
      <c r="F30749" s="148"/>
      <c r="G30749" s="149"/>
      <c r="H30749" s="148"/>
      <c r="I30749"/>
    </row>
    <row r="30750" spans="1:9" x14ac:dyDescent="0.25">
      <c r="A30750"/>
      <c r="B30750"/>
      <c r="C30750"/>
      <c r="D30750"/>
      <c r="E30750" s="148"/>
      <c r="F30750" s="148"/>
      <c r="G30750" s="149"/>
      <c r="H30750" s="148"/>
      <c r="I30750"/>
    </row>
    <row r="30751" spans="1:9" x14ac:dyDescent="0.25">
      <c r="A30751"/>
      <c r="B30751"/>
      <c r="C30751"/>
      <c r="D30751"/>
      <c r="E30751" s="148"/>
      <c r="F30751" s="148"/>
      <c r="G30751" s="149"/>
      <c r="H30751" s="148"/>
      <c r="I30751"/>
    </row>
    <row r="30752" spans="1:9" x14ac:dyDescent="0.25">
      <c r="A30752"/>
      <c r="B30752"/>
      <c r="C30752"/>
      <c r="D30752"/>
      <c r="E30752" s="148"/>
      <c r="F30752" s="148"/>
      <c r="G30752" s="149"/>
      <c r="H30752" s="148"/>
      <c r="I30752"/>
    </row>
    <row r="30753" spans="1:9" x14ac:dyDescent="0.25">
      <c r="A30753"/>
      <c r="B30753"/>
      <c r="C30753"/>
      <c r="D30753"/>
      <c r="E30753" s="148"/>
      <c r="F30753" s="148"/>
      <c r="G30753" s="149"/>
      <c r="H30753" s="148"/>
      <c r="I30753"/>
    </row>
    <row r="30754" spans="1:9" x14ac:dyDescent="0.25">
      <c r="A30754"/>
      <c r="B30754"/>
      <c r="C30754"/>
      <c r="D30754"/>
      <c r="E30754" s="148"/>
      <c r="F30754" s="148"/>
      <c r="G30754" s="149"/>
      <c r="H30754" s="148"/>
      <c r="I30754"/>
    </row>
    <row r="30755" spans="1:9" x14ac:dyDescent="0.25">
      <c r="A30755"/>
      <c r="B30755"/>
      <c r="C30755"/>
      <c r="D30755"/>
      <c r="E30755" s="148"/>
      <c r="F30755" s="148"/>
      <c r="G30755" s="149"/>
      <c r="H30755" s="148"/>
      <c r="I30755"/>
    </row>
    <row r="30756" spans="1:9" x14ac:dyDescent="0.25">
      <c r="A30756"/>
      <c r="B30756"/>
      <c r="C30756"/>
      <c r="D30756"/>
      <c r="E30756" s="148"/>
      <c r="F30756" s="148"/>
      <c r="G30756" s="149"/>
      <c r="H30756" s="148"/>
      <c r="I30756"/>
    </row>
    <row r="30757" spans="1:9" x14ac:dyDescent="0.25">
      <c r="A30757"/>
      <c r="B30757"/>
      <c r="C30757"/>
      <c r="D30757"/>
      <c r="E30757" s="148"/>
      <c r="F30757" s="148"/>
      <c r="G30757" s="149"/>
      <c r="H30757" s="148"/>
      <c r="I30757"/>
    </row>
    <row r="30758" spans="1:9" x14ac:dyDescent="0.25">
      <c r="A30758"/>
      <c r="B30758"/>
      <c r="C30758"/>
      <c r="D30758"/>
      <c r="E30758" s="148"/>
      <c r="F30758" s="148"/>
      <c r="G30758" s="149"/>
      <c r="H30758" s="148"/>
      <c r="I30758"/>
    </row>
    <row r="30759" spans="1:9" x14ac:dyDescent="0.25">
      <c r="A30759"/>
      <c r="B30759"/>
      <c r="C30759"/>
      <c r="D30759"/>
      <c r="E30759" s="148"/>
      <c r="F30759" s="148"/>
      <c r="G30759" s="149"/>
      <c r="H30759" s="148"/>
      <c r="I30759"/>
    </row>
    <row r="30760" spans="1:9" x14ac:dyDescent="0.25">
      <c r="A30760"/>
      <c r="B30760"/>
      <c r="C30760"/>
      <c r="D30760"/>
      <c r="E30760" s="148"/>
      <c r="F30760" s="148"/>
      <c r="G30760" s="149"/>
      <c r="H30760" s="148"/>
      <c r="I30760"/>
    </row>
    <row r="30761" spans="1:9" x14ac:dyDescent="0.25">
      <c r="A30761"/>
      <c r="B30761"/>
      <c r="C30761"/>
      <c r="D30761"/>
      <c r="E30761" s="148"/>
      <c r="F30761" s="148"/>
      <c r="G30761" s="149"/>
      <c r="H30761" s="148"/>
      <c r="I30761"/>
    </row>
    <row r="30762" spans="1:9" x14ac:dyDescent="0.25">
      <c r="A30762"/>
      <c r="B30762"/>
      <c r="C30762"/>
      <c r="D30762"/>
      <c r="E30762" s="148"/>
      <c r="F30762" s="148"/>
      <c r="G30762" s="149"/>
      <c r="H30762" s="148"/>
      <c r="I30762"/>
    </row>
    <row r="30763" spans="1:9" x14ac:dyDescent="0.25">
      <c r="A30763"/>
      <c r="B30763"/>
      <c r="C30763"/>
      <c r="D30763"/>
      <c r="E30763" s="148"/>
      <c r="F30763" s="148"/>
      <c r="G30763" s="149"/>
      <c r="H30763" s="148"/>
      <c r="I30763"/>
    </row>
    <row r="30764" spans="1:9" x14ac:dyDescent="0.25">
      <c r="A30764"/>
      <c r="B30764"/>
      <c r="C30764"/>
      <c r="D30764"/>
      <c r="E30764" s="148"/>
      <c r="F30764" s="148"/>
      <c r="G30764" s="149"/>
      <c r="H30764" s="148"/>
      <c r="I30764"/>
    </row>
    <row r="30765" spans="1:9" x14ac:dyDescent="0.25">
      <c r="A30765"/>
      <c r="B30765"/>
      <c r="C30765"/>
      <c r="D30765"/>
      <c r="E30765" s="148"/>
      <c r="F30765" s="148"/>
      <c r="G30765" s="149"/>
      <c r="H30765" s="148"/>
      <c r="I30765"/>
    </row>
    <row r="30766" spans="1:9" x14ac:dyDescent="0.25">
      <c r="A30766"/>
      <c r="B30766"/>
      <c r="C30766"/>
      <c r="D30766"/>
      <c r="E30766" s="148"/>
      <c r="F30766" s="148"/>
      <c r="G30766" s="149"/>
      <c r="H30766" s="148"/>
      <c r="I30766"/>
    </row>
    <row r="30767" spans="1:9" x14ac:dyDescent="0.25">
      <c r="A30767"/>
      <c r="B30767"/>
      <c r="C30767"/>
      <c r="D30767"/>
      <c r="E30767" s="148"/>
      <c r="F30767" s="148"/>
      <c r="G30767" s="149"/>
      <c r="H30767" s="148"/>
      <c r="I30767"/>
    </row>
    <row r="30768" spans="1:9" x14ac:dyDescent="0.25">
      <c r="A30768"/>
      <c r="B30768"/>
      <c r="C30768"/>
      <c r="D30768"/>
      <c r="E30768" s="148"/>
      <c r="F30768" s="148"/>
      <c r="G30768" s="149"/>
      <c r="H30768" s="148"/>
      <c r="I30768"/>
    </row>
    <row r="30769" spans="1:9" x14ac:dyDescent="0.25">
      <c r="A30769"/>
      <c r="B30769"/>
      <c r="C30769"/>
      <c r="D30769"/>
      <c r="E30769" s="148"/>
      <c r="F30769" s="148"/>
      <c r="G30769" s="149"/>
      <c r="H30769" s="148"/>
      <c r="I30769"/>
    </row>
    <row r="30770" spans="1:9" x14ac:dyDescent="0.25">
      <c r="A30770"/>
      <c r="B30770"/>
      <c r="C30770"/>
      <c r="D30770"/>
      <c r="E30770" s="148"/>
      <c r="F30770" s="148"/>
      <c r="G30770" s="149"/>
      <c r="H30770" s="148"/>
      <c r="I30770"/>
    </row>
    <row r="30771" spans="1:9" x14ac:dyDescent="0.25">
      <c r="A30771"/>
      <c r="B30771"/>
      <c r="C30771"/>
      <c r="D30771"/>
      <c r="E30771" s="148"/>
      <c r="F30771" s="148"/>
      <c r="G30771" s="149"/>
      <c r="H30771" s="148"/>
      <c r="I30771"/>
    </row>
    <row r="30772" spans="1:9" x14ac:dyDescent="0.25">
      <c r="A30772"/>
      <c r="B30772"/>
      <c r="C30772"/>
      <c r="D30772"/>
      <c r="E30772" s="148"/>
      <c r="F30772" s="148"/>
      <c r="G30772" s="149"/>
      <c r="H30772" s="148"/>
      <c r="I30772"/>
    </row>
    <row r="30773" spans="1:9" x14ac:dyDescent="0.25">
      <c r="A30773"/>
      <c r="B30773"/>
      <c r="C30773"/>
      <c r="D30773"/>
      <c r="E30773" s="148"/>
      <c r="F30773" s="148"/>
      <c r="G30773" s="149"/>
      <c r="H30773" s="148"/>
      <c r="I30773"/>
    </row>
    <row r="30774" spans="1:9" x14ac:dyDescent="0.25">
      <c r="A30774"/>
      <c r="B30774"/>
      <c r="C30774"/>
      <c r="D30774"/>
      <c r="E30774" s="148"/>
      <c r="F30774" s="148"/>
      <c r="G30774" s="149"/>
      <c r="H30774" s="148"/>
      <c r="I30774"/>
    </row>
    <row r="30775" spans="1:9" x14ac:dyDescent="0.25">
      <c r="A30775"/>
      <c r="B30775"/>
      <c r="C30775"/>
      <c r="D30775"/>
      <c r="E30775" s="148"/>
      <c r="F30775" s="148"/>
      <c r="G30775" s="149"/>
      <c r="H30775" s="148"/>
      <c r="I30775"/>
    </row>
    <row r="30776" spans="1:9" x14ac:dyDescent="0.25">
      <c r="A30776"/>
      <c r="B30776"/>
      <c r="C30776"/>
      <c r="D30776"/>
      <c r="E30776" s="148"/>
      <c r="F30776" s="148"/>
      <c r="G30776" s="149"/>
      <c r="H30776" s="148"/>
      <c r="I30776"/>
    </row>
    <row r="30777" spans="1:9" x14ac:dyDescent="0.25">
      <c r="A30777"/>
      <c r="B30777"/>
      <c r="C30777"/>
      <c r="D30777"/>
      <c r="E30777" s="148"/>
      <c r="F30777" s="148"/>
      <c r="G30777" s="149"/>
      <c r="H30777" s="148"/>
      <c r="I30777"/>
    </row>
    <row r="30778" spans="1:9" x14ac:dyDescent="0.25">
      <c r="A30778"/>
      <c r="B30778"/>
      <c r="C30778"/>
      <c r="D30778"/>
      <c r="E30778" s="148"/>
      <c r="F30778" s="148"/>
      <c r="G30778" s="149"/>
      <c r="H30778" s="148"/>
      <c r="I30778"/>
    </row>
    <row r="30779" spans="1:9" x14ac:dyDescent="0.25">
      <c r="A30779"/>
      <c r="B30779"/>
      <c r="C30779"/>
      <c r="D30779"/>
      <c r="E30779" s="148"/>
      <c r="F30779" s="148"/>
      <c r="G30779" s="149"/>
      <c r="H30779" s="148"/>
      <c r="I30779"/>
    </row>
    <row r="30780" spans="1:9" x14ac:dyDescent="0.25">
      <c r="A30780"/>
      <c r="B30780"/>
      <c r="C30780"/>
      <c r="D30780"/>
      <c r="E30780" s="148"/>
      <c r="F30780" s="148"/>
      <c r="G30780" s="149"/>
      <c r="H30780" s="148"/>
      <c r="I30780"/>
    </row>
    <row r="30781" spans="1:9" x14ac:dyDescent="0.25">
      <c r="A30781"/>
      <c r="B30781"/>
      <c r="C30781"/>
      <c r="D30781"/>
      <c r="E30781" s="148"/>
      <c r="F30781" s="148"/>
      <c r="G30781" s="149"/>
      <c r="H30781" s="148"/>
      <c r="I30781"/>
    </row>
    <row r="30782" spans="1:9" x14ac:dyDescent="0.25">
      <c r="A30782"/>
      <c r="B30782"/>
      <c r="C30782"/>
      <c r="D30782"/>
      <c r="E30782" s="148"/>
      <c r="F30782" s="148"/>
      <c r="G30782" s="149"/>
      <c r="H30782" s="148"/>
      <c r="I30782"/>
    </row>
    <row r="30783" spans="1:9" x14ac:dyDescent="0.25">
      <c r="A30783"/>
      <c r="B30783"/>
      <c r="C30783"/>
      <c r="D30783"/>
      <c r="E30783" s="148"/>
      <c r="F30783" s="148"/>
      <c r="G30783" s="149"/>
      <c r="H30783" s="148"/>
      <c r="I30783"/>
    </row>
    <row r="30784" spans="1:9" x14ac:dyDescent="0.25">
      <c r="A30784"/>
      <c r="B30784"/>
      <c r="C30784"/>
      <c r="D30784"/>
      <c r="E30784" s="148"/>
      <c r="F30784" s="148"/>
      <c r="G30784" s="149"/>
      <c r="H30784" s="148"/>
      <c r="I30784"/>
    </row>
    <row r="30785" spans="1:9" x14ac:dyDescent="0.25">
      <c r="A30785"/>
      <c r="B30785"/>
      <c r="C30785"/>
      <c r="D30785"/>
      <c r="E30785" s="148"/>
      <c r="F30785" s="148"/>
      <c r="G30785" s="149"/>
      <c r="H30785" s="148"/>
      <c r="I30785"/>
    </row>
    <row r="30786" spans="1:9" x14ac:dyDescent="0.25">
      <c r="A30786"/>
      <c r="B30786"/>
      <c r="C30786"/>
      <c r="D30786"/>
      <c r="E30786" s="148"/>
      <c r="F30786" s="148"/>
      <c r="G30786" s="149"/>
      <c r="H30786" s="148"/>
      <c r="I30786"/>
    </row>
    <row r="30787" spans="1:9" x14ac:dyDescent="0.25">
      <c r="A30787"/>
      <c r="B30787"/>
      <c r="C30787"/>
      <c r="D30787"/>
      <c r="E30787" s="148"/>
      <c r="F30787" s="148"/>
      <c r="G30787" s="149"/>
      <c r="H30787" s="148"/>
      <c r="I30787"/>
    </row>
    <row r="30788" spans="1:9" x14ac:dyDescent="0.25">
      <c r="A30788"/>
      <c r="B30788"/>
      <c r="C30788"/>
      <c r="D30788"/>
      <c r="E30788" s="148"/>
      <c r="F30788" s="148"/>
      <c r="G30788" s="149"/>
      <c r="H30788" s="148"/>
      <c r="I30788"/>
    </row>
    <row r="30789" spans="1:9" x14ac:dyDescent="0.25">
      <c r="A30789"/>
      <c r="B30789"/>
      <c r="C30789"/>
      <c r="D30789"/>
      <c r="E30789" s="148"/>
      <c r="F30789" s="148"/>
      <c r="G30789" s="149"/>
      <c r="H30789" s="148"/>
      <c r="I30789"/>
    </row>
    <row r="30790" spans="1:9" x14ac:dyDescent="0.25">
      <c r="A30790"/>
      <c r="B30790"/>
      <c r="C30790"/>
      <c r="D30790"/>
      <c r="E30790" s="148"/>
      <c r="F30790" s="148"/>
      <c r="G30790" s="149"/>
      <c r="H30790" s="148"/>
      <c r="I30790"/>
    </row>
    <row r="30791" spans="1:9" x14ac:dyDescent="0.25">
      <c r="A30791"/>
      <c r="B30791"/>
      <c r="C30791"/>
      <c r="D30791"/>
      <c r="E30791" s="148"/>
      <c r="F30791" s="148"/>
      <c r="G30791" s="149"/>
      <c r="H30791" s="148"/>
      <c r="I30791"/>
    </row>
    <row r="30792" spans="1:9" x14ac:dyDescent="0.25">
      <c r="A30792"/>
      <c r="B30792"/>
      <c r="C30792"/>
      <c r="D30792"/>
      <c r="E30792" s="148"/>
      <c r="F30792" s="148"/>
      <c r="G30792" s="149"/>
      <c r="H30792" s="148"/>
      <c r="I30792"/>
    </row>
    <row r="30793" spans="1:9" x14ac:dyDescent="0.25">
      <c r="A30793"/>
      <c r="B30793"/>
      <c r="C30793"/>
      <c r="D30793"/>
      <c r="E30793" s="148"/>
      <c r="F30793" s="148"/>
      <c r="G30793" s="149"/>
      <c r="H30793" s="148"/>
      <c r="I30793"/>
    </row>
    <row r="30794" spans="1:9" x14ac:dyDescent="0.25">
      <c r="A30794"/>
      <c r="B30794"/>
      <c r="C30794"/>
      <c r="D30794"/>
      <c r="E30794" s="148"/>
      <c r="F30794" s="148"/>
      <c r="G30794" s="149"/>
      <c r="H30794" s="148"/>
      <c r="I30794"/>
    </row>
    <row r="30795" spans="1:9" x14ac:dyDescent="0.25">
      <c r="A30795"/>
      <c r="B30795"/>
      <c r="C30795"/>
      <c r="D30795"/>
      <c r="E30795" s="148"/>
      <c r="F30795" s="148"/>
      <c r="G30795" s="149"/>
      <c r="H30795" s="148"/>
      <c r="I30795"/>
    </row>
    <row r="30796" spans="1:9" x14ac:dyDescent="0.25">
      <c r="A30796"/>
      <c r="B30796"/>
      <c r="C30796"/>
      <c r="D30796"/>
      <c r="E30796" s="148"/>
      <c r="F30796" s="148"/>
      <c r="G30796" s="149"/>
      <c r="H30796" s="148"/>
      <c r="I30796"/>
    </row>
    <row r="30797" spans="1:9" x14ac:dyDescent="0.25">
      <c r="A30797"/>
      <c r="B30797"/>
      <c r="C30797"/>
      <c r="D30797"/>
      <c r="E30797" s="148"/>
      <c r="F30797" s="148"/>
      <c r="G30797" s="149"/>
      <c r="H30797" s="148"/>
      <c r="I30797"/>
    </row>
    <row r="30798" spans="1:9" x14ac:dyDescent="0.25">
      <c r="A30798"/>
      <c r="B30798"/>
      <c r="C30798"/>
      <c r="D30798"/>
      <c r="E30798" s="148"/>
      <c r="F30798" s="148"/>
      <c r="G30798" s="149"/>
      <c r="H30798" s="148"/>
      <c r="I30798"/>
    </row>
    <row r="30799" spans="1:9" x14ac:dyDescent="0.25">
      <c r="A30799"/>
      <c r="B30799"/>
      <c r="C30799"/>
      <c r="D30799"/>
      <c r="E30799" s="148"/>
      <c r="F30799" s="148"/>
      <c r="G30799" s="149"/>
      <c r="H30799" s="148"/>
      <c r="I30799"/>
    </row>
    <row r="30800" spans="1:9" x14ac:dyDescent="0.25">
      <c r="A30800"/>
      <c r="B30800"/>
      <c r="C30800"/>
      <c r="D30800"/>
      <c r="E30800" s="148"/>
      <c r="F30800" s="148"/>
      <c r="G30800" s="149"/>
      <c r="H30800" s="148"/>
      <c r="I30800"/>
    </row>
    <row r="30801" spans="1:9" x14ac:dyDescent="0.25">
      <c r="A30801"/>
      <c r="B30801"/>
      <c r="C30801"/>
      <c r="D30801"/>
      <c r="E30801" s="148"/>
      <c r="F30801" s="148"/>
      <c r="G30801" s="149"/>
      <c r="H30801" s="148"/>
      <c r="I30801"/>
    </row>
    <row r="30802" spans="1:9" x14ac:dyDescent="0.25">
      <c r="A30802"/>
      <c r="B30802"/>
      <c r="C30802"/>
      <c r="D30802"/>
      <c r="E30802" s="148"/>
      <c r="F30802" s="148"/>
      <c r="G30802" s="149"/>
      <c r="H30802" s="148"/>
      <c r="I30802"/>
    </row>
    <row r="30803" spans="1:9" x14ac:dyDescent="0.25">
      <c r="A30803"/>
      <c r="B30803"/>
      <c r="C30803"/>
      <c r="D30803"/>
      <c r="E30803" s="148"/>
      <c r="F30803" s="148"/>
      <c r="G30803" s="149"/>
      <c r="H30803" s="148"/>
      <c r="I30803"/>
    </row>
    <row r="30804" spans="1:9" x14ac:dyDescent="0.25">
      <c r="A30804"/>
      <c r="B30804"/>
      <c r="C30804"/>
      <c r="D30804"/>
      <c r="E30804" s="148"/>
      <c r="F30804" s="148"/>
      <c r="G30804" s="149"/>
      <c r="H30804" s="148"/>
      <c r="I30804"/>
    </row>
    <row r="30805" spans="1:9" x14ac:dyDescent="0.25">
      <c r="A30805"/>
      <c r="B30805"/>
      <c r="C30805"/>
      <c r="D30805"/>
      <c r="E30805" s="148"/>
      <c r="F30805" s="148"/>
      <c r="G30805" s="149"/>
      <c r="H30805" s="148"/>
      <c r="I30805"/>
    </row>
    <row r="30806" spans="1:9" x14ac:dyDescent="0.25">
      <c r="A30806"/>
      <c r="B30806"/>
      <c r="C30806"/>
      <c r="D30806"/>
      <c r="E30806" s="148"/>
      <c r="F30806" s="148"/>
      <c r="G30806" s="149"/>
      <c r="H30806" s="148"/>
      <c r="I30806"/>
    </row>
    <row r="30807" spans="1:9" x14ac:dyDescent="0.25">
      <c r="A30807"/>
      <c r="B30807"/>
      <c r="C30807"/>
      <c r="D30807"/>
      <c r="E30807" s="148"/>
      <c r="F30807" s="148"/>
      <c r="G30807" s="149"/>
      <c r="H30807" s="148"/>
      <c r="I30807"/>
    </row>
    <row r="30808" spans="1:9" x14ac:dyDescent="0.25">
      <c r="A30808"/>
      <c r="B30808"/>
      <c r="C30808"/>
      <c r="D30808"/>
      <c r="E30808" s="148"/>
      <c r="F30808" s="148"/>
      <c r="G30808" s="149"/>
      <c r="H30808" s="148"/>
      <c r="I30808"/>
    </row>
    <row r="30809" spans="1:9" x14ac:dyDescent="0.25">
      <c r="A30809"/>
      <c r="B30809"/>
      <c r="C30809"/>
      <c r="D30809"/>
      <c r="E30809" s="148"/>
      <c r="F30809" s="148"/>
      <c r="G30809" s="149"/>
      <c r="H30809" s="148"/>
      <c r="I30809"/>
    </row>
    <row r="30810" spans="1:9" x14ac:dyDescent="0.25">
      <c r="A30810"/>
      <c r="B30810"/>
      <c r="C30810"/>
      <c r="D30810"/>
      <c r="E30810" s="148"/>
      <c r="F30810" s="148"/>
      <c r="G30810" s="149"/>
      <c r="H30810" s="148"/>
      <c r="I30810"/>
    </row>
    <row r="30811" spans="1:9" x14ac:dyDescent="0.25">
      <c r="A30811"/>
      <c r="B30811"/>
      <c r="C30811"/>
      <c r="D30811"/>
      <c r="E30811" s="148"/>
      <c r="F30811" s="148"/>
      <c r="G30811" s="149"/>
      <c r="H30811" s="148"/>
      <c r="I30811"/>
    </row>
    <row r="30812" spans="1:9" x14ac:dyDescent="0.25">
      <c r="A30812"/>
      <c r="B30812"/>
      <c r="C30812"/>
      <c r="D30812"/>
      <c r="E30812" s="148"/>
      <c r="F30812" s="148"/>
      <c r="G30812" s="149"/>
      <c r="H30812" s="148"/>
      <c r="I30812"/>
    </row>
    <row r="30813" spans="1:9" x14ac:dyDescent="0.25">
      <c r="A30813"/>
      <c r="B30813"/>
      <c r="C30813"/>
      <c r="D30813"/>
      <c r="E30813" s="148"/>
      <c r="F30813" s="148"/>
      <c r="G30813" s="149"/>
      <c r="H30813" s="148"/>
      <c r="I30813"/>
    </row>
    <row r="30814" spans="1:9" x14ac:dyDescent="0.25">
      <c r="A30814"/>
      <c r="B30814"/>
      <c r="C30814"/>
      <c r="D30814"/>
      <c r="E30814" s="148"/>
      <c r="F30814" s="148"/>
      <c r="G30814" s="149"/>
      <c r="H30814" s="148"/>
      <c r="I30814"/>
    </row>
    <row r="30815" spans="1:9" x14ac:dyDescent="0.25">
      <c r="A30815"/>
      <c r="B30815"/>
      <c r="C30815"/>
      <c r="D30815"/>
      <c r="E30815" s="148"/>
      <c r="F30815" s="148"/>
      <c r="G30815" s="149"/>
      <c r="H30815" s="148"/>
      <c r="I30815"/>
    </row>
    <row r="30816" spans="1:9" x14ac:dyDescent="0.25">
      <c r="A30816"/>
      <c r="B30816"/>
      <c r="C30816"/>
      <c r="D30816"/>
      <c r="E30816" s="148"/>
      <c r="F30816" s="148"/>
      <c r="G30816" s="149"/>
      <c r="H30816" s="148"/>
      <c r="I30816"/>
    </row>
    <row r="30817" spans="1:9" x14ac:dyDescent="0.25">
      <c r="A30817"/>
      <c r="B30817"/>
      <c r="C30817"/>
      <c r="D30817"/>
      <c r="E30817" s="148"/>
      <c r="F30817" s="148"/>
      <c r="G30817" s="149"/>
      <c r="H30817" s="148"/>
      <c r="I30817"/>
    </row>
    <row r="30818" spans="1:9" x14ac:dyDescent="0.25">
      <c r="A30818"/>
      <c r="B30818"/>
      <c r="C30818"/>
      <c r="D30818"/>
      <c r="E30818" s="148"/>
      <c r="F30818" s="148"/>
      <c r="G30818" s="149"/>
      <c r="H30818" s="148"/>
      <c r="I30818"/>
    </row>
    <row r="30819" spans="1:9" x14ac:dyDescent="0.25">
      <c r="A30819"/>
      <c r="B30819"/>
      <c r="C30819"/>
      <c r="D30819"/>
      <c r="E30819" s="148"/>
      <c r="F30819" s="148"/>
      <c r="G30819" s="149"/>
      <c r="H30819" s="148"/>
      <c r="I30819"/>
    </row>
    <row r="30820" spans="1:9" x14ac:dyDescent="0.25">
      <c r="A30820"/>
      <c r="B30820"/>
      <c r="C30820"/>
      <c r="D30820"/>
      <c r="E30820" s="148"/>
      <c r="F30820" s="148"/>
      <c r="G30820" s="149"/>
      <c r="H30820" s="148"/>
      <c r="I30820"/>
    </row>
    <row r="30821" spans="1:9" x14ac:dyDescent="0.25">
      <c r="A30821"/>
      <c r="B30821"/>
      <c r="C30821"/>
      <c r="D30821"/>
      <c r="E30821" s="148"/>
      <c r="F30821" s="148"/>
      <c r="G30821" s="149"/>
      <c r="H30821" s="148"/>
      <c r="I30821"/>
    </row>
    <row r="30822" spans="1:9" x14ac:dyDescent="0.25">
      <c r="A30822"/>
      <c r="B30822"/>
      <c r="C30822"/>
      <c r="D30822"/>
      <c r="E30822" s="148"/>
      <c r="F30822" s="148"/>
      <c r="G30822" s="149"/>
      <c r="H30822" s="148"/>
      <c r="I30822"/>
    </row>
    <row r="30823" spans="1:9" x14ac:dyDescent="0.25">
      <c r="A30823"/>
      <c r="B30823"/>
      <c r="C30823"/>
      <c r="D30823"/>
      <c r="E30823" s="148"/>
      <c r="F30823" s="148"/>
      <c r="G30823" s="149"/>
      <c r="H30823" s="148"/>
      <c r="I30823"/>
    </row>
    <row r="30824" spans="1:9" x14ac:dyDescent="0.25">
      <c r="A30824"/>
      <c r="B30824"/>
      <c r="C30824"/>
      <c r="D30824"/>
      <c r="E30824" s="148"/>
      <c r="F30824" s="148"/>
      <c r="G30824" s="149"/>
      <c r="H30824" s="148"/>
      <c r="I30824"/>
    </row>
    <row r="30825" spans="1:9" x14ac:dyDescent="0.25">
      <c r="A30825"/>
      <c r="B30825"/>
      <c r="C30825"/>
      <c r="D30825"/>
      <c r="E30825" s="148"/>
      <c r="F30825" s="148"/>
      <c r="G30825" s="149"/>
      <c r="H30825" s="148"/>
      <c r="I30825"/>
    </row>
    <row r="30826" spans="1:9" x14ac:dyDescent="0.25">
      <c r="A30826"/>
      <c r="B30826"/>
      <c r="C30826"/>
      <c r="D30826"/>
      <c r="E30826" s="148"/>
      <c r="F30826" s="148"/>
      <c r="G30826" s="149"/>
      <c r="H30826" s="148"/>
      <c r="I30826"/>
    </row>
    <row r="30827" spans="1:9" x14ac:dyDescent="0.25">
      <c r="A30827"/>
      <c r="B30827"/>
      <c r="C30827"/>
      <c r="D30827"/>
      <c r="E30827" s="148"/>
      <c r="F30827" s="148"/>
      <c r="G30827" s="149"/>
      <c r="H30827" s="148"/>
      <c r="I30827"/>
    </row>
    <row r="30828" spans="1:9" x14ac:dyDescent="0.25">
      <c r="A30828"/>
      <c r="B30828"/>
      <c r="C30828"/>
      <c r="D30828"/>
      <c r="E30828" s="148"/>
      <c r="F30828" s="148"/>
      <c r="G30828" s="149"/>
      <c r="H30828" s="148"/>
      <c r="I30828"/>
    </row>
    <row r="30829" spans="1:9" x14ac:dyDescent="0.25">
      <c r="A30829"/>
      <c r="B30829"/>
      <c r="C30829"/>
      <c r="D30829"/>
      <c r="E30829" s="148"/>
      <c r="F30829" s="148"/>
      <c r="G30829" s="149"/>
      <c r="H30829" s="148"/>
      <c r="I30829"/>
    </row>
    <row r="30830" spans="1:9" x14ac:dyDescent="0.25">
      <c r="A30830"/>
      <c r="B30830"/>
      <c r="C30830"/>
      <c r="D30830"/>
      <c r="E30830" s="148"/>
      <c r="F30830" s="148"/>
      <c r="G30830" s="149"/>
      <c r="H30830" s="148"/>
      <c r="I30830"/>
    </row>
    <row r="30831" spans="1:9" x14ac:dyDescent="0.25">
      <c r="A30831"/>
      <c r="B30831"/>
      <c r="C30831"/>
      <c r="D30831"/>
      <c r="E30831" s="148"/>
      <c r="F30831" s="148"/>
      <c r="G30831" s="149"/>
      <c r="H30831" s="148"/>
      <c r="I30831"/>
    </row>
    <row r="30832" spans="1:9" x14ac:dyDescent="0.25">
      <c r="A30832"/>
      <c r="B30832"/>
      <c r="C30832"/>
      <c r="D30832"/>
      <c r="E30832" s="148"/>
      <c r="F30832" s="148"/>
      <c r="G30832" s="149"/>
      <c r="H30832" s="148"/>
      <c r="I30832"/>
    </row>
    <row r="30833" spans="1:9" x14ac:dyDescent="0.25">
      <c r="A30833"/>
      <c r="B30833"/>
      <c r="C30833"/>
      <c r="D30833"/>
      <c r="E30833" s="148"/>
      <c r="F30833" s="148"/>
      <c r="G30833" s="149"/>
      <c r="H30833" s="148"/>
      <c r="I30833"/>
    </row>
    <row r="30834" spans="1:9" x14ac:dyDescent="0.25">
      <c r="A30834"/>
      <c r="B30834"/>
      <c r="C30834"/>
      <c r="D30834"/>
      <c r="E30834" s="148"/>
      <c r="F30834" s="148"/>
      <c r="G30834" s="149"/>
      <c r="H30834" s="148"/>
      <c r="I30834"/>
    </row>
    <row r="30835" spans="1:9" x14ac:dyDescent="0.25">
      <c r="A30835"/>
      <c r="B30835"/>
      <c r="C30835"/>
      <c r="D30835"/>
      <c r="E30835" s="148"/>
      <c r="F30835" s="148"/>
      <c r="G30835" s="149"/>
      <c r="H30835" s="148"/>
      <c r="I30835"/>
    </row>
    <row r="30836" spans="1:9" x14ac:dyDescent="0.25">
      <c r="A30836"/>
      <c r="B30836"/>
      <c r="C30836"/>
      <c r="D30836"/>
      <c r="E30836" s="148"/>
      <c r="F30836" s="148"/>
      <c r="G30836" s="149"/>
      <c r="H30836" s="148"/>
      <c r="I30836"/>
    </row>
    <row r="30837" spans="1:9" x14ac:dyDescent="0.25">
      <c r="A30837"/>
      <c r="B30837"/>
      <c r="C30837"/>
      <c r="D30837"/>
      <c r="E30837" s="148"/>
      <c r="F30837" s="148"/>
      <c r="G30837" s="149"/>
      <c r="H30837" s="148"/>
      <c r="I30837"/>
    </row>
    <row r="30838" spans="1:9" x14ac:dyDescent="0.25">
      <c r="A30838"/>
      <c r="B30838"/>
      <c r="C30838"/>
      <c r="D30838"/>
      <c r="E30838" s="148"/>
      <c r="F30838" s="148"/>
      <c r="G30838" s="149"/>
      <c r="H30838" s="148"/>
      <c r="I30838"/>
    </row>
    <row r="30839" spans="1:9" x14ac:dyDescent="0.25">
      <c r="A30839"/>
      <c r="B30839"/>
      <c r="C30839"/>
      <c r="D30839"/>
      <c r="E30839" s="148"/>
      <c r="F30839" s="148"/>
      <c r="G30839" s="149"/>
      <c r="H30839" s="148"/>
      <c r="I30839"/>
    </row>
    <row r="30840" spans="1:9" x14ac:dyDescent="0.25">
      <c r="A30840"/>
      <c r="B30840"/>
      <c r="C30840"/>
      <c r="D30840"/>
      <c r="E30840" s="148"/>
      <c r="F30840" s="148"/>
      <c r="G30840" s="149"/>
      <c r="H30840" s="148"/>
      <c r="I30840"/>
    </row>
    <row r="30841" spans="1:9" x14ac:dyDescent="0.25">
      <c r="A30841"/>
      <c r="B30841"/>
      <c r="C30841"/>
      <c r="D30841"/>
      <c r="E30841" s="148"/>
      <c r="F30841" s="148"/>
      <c r="G30841" s="149"/>
      <c r="H30841" s="148"/>
      <c r="I30841"/>
    </row>
    <row r="30842" spans="1:9" x14ac:dyDescent="0.25">
      <c r="A30842"/>
      <c r="B30842"/>
      <c r="C30842"/>
      <c r="D30842"/>
      <c r="E30842" s="148"/>
      <c r="F30842" s="148"/>
      <c r="G30842" s="149"/>
      <c r="H30842" s="148"/>
      <c r="I30842"/>
    </row>
    <row r="30843" spans="1:9" x14ac:dyDescent="0.25">
      <c r="A30843"/>
      <c r="B30843"/>
      <c r="C30843"/>
      <c r="D30843"/>
      <c r="E30843" s="148"/>
      <c r="F30843" s="148"/>
      <c r="G30843" s="149"/>
      <c r="H30843" s="148"/>
      <c r="I30843"/>
    </row>
    <row r="30844" spans="1:9" x14ac:dyDescent="0.25">
      <c r="A30844"/>
      <c r="B30844"/>
      <c r="C30844"/>
      <c r="D30844"/>
      <c r="E30844" s="148"/>
      <c r="F30844" s="148"/>
      <c r="G30844" s="149"/>
      <c r="H30844" s="148"/>
      <c r="I30844"/>
    </row>
    <row r="30845" spans="1:9" x14ac:dyDescent="0.25">
      <c r="A30845"/>
      <c r="B30845"/>
      <c r="C30845"/>
      <c r="D30845"/>
      <c r="E30845" s="148"/>
      <c r="F30845" s="148"/>
      <c r="G30845" s="149"/>
      <c r="H30845" s="148"/>
      <c r="I30845"/>
    </row>
    <row r="30846" spans="1:9" x14ac:dyDescent="0.25">
      <c r="A30846"/>
      <c r="B30846"/>
      <c r="C30846"/>
      <c r="D30846"/>
      <c r="E30846" s="148"/>
      <c r="F30846" s="148"/>
      <c r="G30846" s="149"/>
      <c r="H30846" s="148"/>
      <c r="I30846"/>
    </row>
    <row r="30847" spans="1:9" x14ac:dyDescent="0.25">
      <c r="A30847"/>
      <c r="B30847"/>
      <c r="C30847"/>
      <c r="D30847"/>
      <c r="E30847" s="148"/>
      <c r="F30847" s="148"/>
      <c r="G30847" s="149"/>
      <c r="H30847" s="148"/>
      <c r="I30847"/>
    </row>
    <row r="30848" spans="1:9" x14ac:dyDescent="0.25">
      <c r="A30848"/>
      <c r="B30848"/>
      <c r="C30848"/>
      <c r="D30848"/>
      <c r="E30848" s="148"/>
      <c r="F30848" s="148"/>
      <c r="G30848" s="149"/>
      <c r="H30848" s="148"/>
      <c r="I30848"/>
    </row>
    <row r="30849" spans="1:9" x14ac:dyDescent="0.25">
      <c r="A30849"/>
      <c r="B30849"/>
      <c r="C30849"/>
      <c r="D30849"/>
      <c r="E30849" s="148"/>
      <c r="F30849" s="148"/>
      <c r="G30849" s="149"/>
      <c r="H30849" s="148"/>
      <c r="I30849"/>
    </row>
    <row r="30850" spans="1:9" x14ac:dyDescent="0.25">
      <c r="A30850"/>
      <c r="B30850"/>
      <c r="C30850"/>
      <c r="D30850"/>
      <c r="E30850" s="148"/>
      <c r="F30850" s="148"/>
      <c r="G30850" s="149"/>
      <c r="H30850" s="148"/>
      <c r="I30850"/>
    </row>
    <row r="30851" spans="1:9" x14ac:dyDescent="0.25">
      <c r="A30851"/>
      <c r="B30851"/>
      <c r="C30851"/>
      <c r="D30851"/>
      <c r="E30851" s="148"/>
      <c r="F30851" s="148"/>
      <c r="G30851" s="149"/>
      <c r="H30851" s="148"/>
      <c r="I30851"/>
    </row>
    <row r="30852" spans="1:9" x14ac:dyDescent="0.25">
      <c r="A30852"/>
      <c r="B30852"/>
      <c r="C30852"/>
      <c r="D30852"/>
      <c r="E30852" s="148"/>
      <c r="F30852" s="148"/>
      <c r="G30852" s="149"/>
      <c r="H30852" s="148"/>
      <c r="I30852"/>
    </row>
    <row r="30853" spans="1:9" x14ac:dyDescent="0.25">
      <c r="A30853"/>
      <c r="B30853"/>
      <c r="C30853"/>
      <c r="D30853"/>
      <c r="E30853" s="148"/>
      <c r="F30853" s="148"/>
      <c r="G30853" s="149"/>
      <c r="H30853" s="148"/>
      <c r="I30853"/>
    </row>
    <row r="30854" spans="1:9" x14ac:dyDescent="0.25">
      <c r="A30854"/>
      <c r="B30854"/>
      <c r="C30854"/>
      <c r="D30854"/>
      <c r="E30854" s="148"/>
      <c r="F30854" s="148"/>
      <c r="G30854" s="149"/>
      <c r="H30854" s="148"/>
      <c r="I30854"/>
    </row>
    <row r="30855" spans="1:9" x14ac:dyDescent="0.25">
      <c r="A30855"/>
      <c r="B30855"/>
      <c r="C30855"/>
      <c r="D30855"/>
      <c r="E30855" s="148"/>
      <c r="F30855" s="148"/>
      <c r="G30855" s="149"/>
      <c r="H30855" s="148"/>
      <c r="I30855"/>
    </row>
    <row r="30856" spans="1:9" x14ac:dyDescent="0.25">
      <c r="A30856"/>
      <c r="B30856"/>
      <c r="C30856"/>
      <c r="D30856"/>
      <c r="E30856" s="148"/>
      <c r="F30856" s="148"/>
      <c r="G30856" s="149"/>
      <c r="H30856" s="148"/>
      <c r="I30856"/>
    </row>
    <row r="30857" spans="1:9" x14ac:dyDescent="0.25">
      <c r="A30857"/>
      <c r="B30857"/>
      <c r="C30857"/>
      <c r="D30857"/>
      <c r="E30857" s="148"/>
      <c r="F30857" s="148"/>
      <c r="G30857" s="149"/>
      <c r="H30857" s="148"/>
      <c r="I30857"/>
    </row>
    <row r="30858" spans="1:9" x14ac:dyDescent="0.25">
      <c r="A30858"/>
      <c r="B30858"/>
      <c r="C30858"/>
      <c r="D30858"/>
      <c r="E30858" s="148"/>
      <c r="F30858" s="148"/>
      <c r="G30858" s="149"/>
      <c r="H30858" s="148"/>
      <c r="I30858"/>
    </row>
    <row r="30859" spans="1:9" x14ac:dyDescent="0.25">
      <c r="A30859"/>
      <c r="B30859"/>
      <c r="C30859"/>
      <c r="D30859"/>
      <c r="E30859" s="148"/>
      <c r="F30859" s="148"/>
      <c r="G30859" s="149"/>
      <c r="H30859" s="148"/>
      <c r="I30859"/>
    </row>
    <row r="30860" spans="1:9" x14ac:dyDescent="0.25">
      <c r="A30860"/>
      <c r="B30860"/>
      <c r="C30860"/>
      <c r="D30860"/>
      <c r="E30860" s="148"/>
      <c r="F30860" s="148"/>
      <c r="G30860" s="149"/>
      <c r="H30860" s="148"/>
      <c r="I30860"/>
    </row>
    <row r="30861" spans="1:9" x14ac:dyDescent="0.25">
      <c r="A30861"/>
      <c r="B30861"/>
      <c r="C30861"/>
      <c r="D30861"/>
      <c r="E30861" s="148"/>
      <c r="F30861" s="148"/>
      <c r="G30861" s="149"/>
      <c r="H30861" s="148"/>
      <c r="I30861"/>
    </row>
    <row r="30862" spans="1:9" x14ac:dyDescent="0.25">
      <c r="A30862"/>
      <c r="B30862"/>
      <c r="C30862"/>
      <c r="D30862"/>
      <c r="E30862" s="148"/>
      <c r="F30862" s="148"/>
      <c r="G30862" s="149"/>
      <c r="H30862" s="148"/>
      <c r="I30862"/>
    </row>
    <row r="30863" spans="1:9" x14ac:dyDescent="0.25">
      <c r="A30863"/>
      <c r="B30863"/>
      <c r="C30863"/>
      <c r="D30863"/>
      <c r="E30863" s="148"/>
      <c r="F30863" s="148"/>
      <c r="G30863" s="149"/>
      <c r="H30863" s="148"/>
      <c r="I30863"/>
    </row>
    <row r="30864" spans="1:9" x14ac:dyDescent="0.25">
      <c r="A30864"/>
      <c r="B30864"/>
      <c r="C30864"/>
      <c r="D30864"/>
      <c r="E30864" s="148"/>
      <c r="F30864" s="148"/>
      <c r="G30864" s="149"/>
      <c r="H30864" s="148"/>
      <c r="I30864"/>
    </row>
    <row r="30865" spans="1:9" x14ac:dyDescent="0.25">
      <c r="A30865"/>
      <c r="B30865"/>
      <c r="C30865"/>
      <c r="D30865"/>
      <c r="E30865" s="148"/>
      <c r="F30865" s="148"/>
      <c r="G30865" s="149"/>
      <c r="H30865" s="148"/>
      <c r="I30865"/>
    </row>
    <row r="30866" spans="1:9" x14ac:dyDescent="0.25">
      <c r="A30866"/>
      <c r="B30866"/>
      <c r="C30866"/>
      <c r="D30866"/>
      <c r="E30866" s="148"/>
      <c r="F30866" s="148"/>
      <c r="G30866" s="149"/>
      <c r="H30866" s="148"/>
      <c r="I30866"/>
    </row>
    <row r="30867" spans="1:9" x14ac:dyDescent="0.25">
      <c r="A30867"/>
      <c r="B30867"/>
      <c r="C30867"/>
      <c r="D30867"/>
      <c r="E30867" s="148"/>
      <c r="F30867" s="148"/>
      <c r="G30867" s="149"/>
      <c r="H30867" s="148"/>
      <c r="I30867"/>
    </row>
    <row r="30868" spans="1:9" x14ac:dyDescent="0.25">
      <c r="A30868"/>
      <c r="B30868"/>
      <c r="C30868"/>
      <c r="D30868"/>
      <c r="E30868" s="148"/>
      <c r="F30868" s="148"/>
      <c r="G30868" s="149"/>
      <c r="H30868" s="148"/>
      <c r="I30868"/>
    </row>
    <row r="30869" spans="1:9" x14ac:dyDescent="0.25">
      <c r="A30869"/>
      <c r="B30869"/>
      <c r="C30869"/>
      <c r="D30869"/>
      <c r="E30869" s="148"/>
      <c r="F30869" s="148"/>
      <c r="G30869" s="149"/>
      <c r="H30869" s="148"/>
      <c r="I30869"/>
    </row>
    <row r="30870" spans="1:9" x14ac:dyDescent="0.25">
      <c r="A30870"/>
      <c r="B30870"/>
      <c r="C30870"/>
      <c r="D30870"/>
      <c r="E30870" s="148"/>
      <c r="F30870" s="148"/>
      <c r="G30870" s="149"/>
      <c r="H30870" s="148"/>
      <c r="I30870"/>
    </row>
    <row r="30871" spans="1:9" x14ac:dyDescent="0.25">
      <c r="A30871"/>
      <c r="B30871"/>
      <c r="C30871"/>
      <c r="D30871"/>
      <c r="E30871" s="148"/>
      <c r="F30871" s="148"/>
      <c r="G30871" s="149"/>
      <c r="H30871" s="148"/>
      <c r="I30871"/>
    </row>
    <row r="30872" spans="1:9" x14ac:dyDescent="0.25">
      <c r="A30872"/>
      <c r="B30872"/>
      <c r="C30872"/>
      <c r="D30872"/>
      <c r="E30872" s="148"/>
      <c r="F30872" s="148"/>
      <c r="G30872" s="149"/>
      <c r="H30872" s="148"/>
      <c r="I30872"/>
    </row>
    <row r="30873" spans="1:9" x14ac:dyDescent="0.25">
      <c r="A30873"/>
      <c r="B30873"/>
      <c r="C30873"/>
      <c r="D30873"/>
      <c r="E30873" s="148"/>
      <c r="F30873" s="148"/>
      <c r="G30873" s="149"/>
      <c r="H30873" s="148"/>
      <c r="I30873"/>
    </row>
    <row r="30874" spans="1:9" x14ac:dyDescent="0.25">
      <c r="A30874"/>
      <c r="B30874"/>
      <c r="C30874"/>
      <c r="D30874"/>
      <c r="E30874" s="148"/>
      <c r="F30874" s="148"/>
      <c r="G30874" s="149"/>
      <c r="H30874" s="148"/>
      <c r="I30874"/>
    </row>
    <row r="30875" spans="1:9" x14ac:dyDescent="0.25">
      <c r="A30875"/>
      <c r="B30875"/>
      <c r="C30875"/>
      <c r="D30875"/>
      <c r="E30875" s="148"/>
      <c r="F30875" s="148"/>
      <c r="G30875" s="149"/>
      <c r="H30875" s="148"/>
      <c r="I30875"/>
    </row>
    <row r="30876" spans="1:9" x14ac:dyDescent="0.25">
      <c r="A30876"/>
      <c r="B30876"/>
      <c r="C30876"/>
      <c r="D30876"/>
      <c r="E30876" s="148"/>
      <c r="F30876" s="148"/>
      <c r="G30876" s="149"/>
      <c r="H30876" s="148"/>
      <c r="I30876"/>
    </row>
    <row r="30877" spans="1:9" x14ac:dyDescent="0.25">
      <c r="A30877"/>
      <c r="B30877"/>
      <c r="C30877"/>
      <c r="D30877"/>
      <c r="E30877" s="148"/>
      <c r="F30877" s="148"/>
      <c r="G30877" s="149"/>
      <c r="H30877" s="148"/>
      <c r="I30877"/>
    </row>
    <row r="30878" spans="1:9" x14ac:dyDescent="0.25">
      <c r="A30878"/>
      <c r="B30878"/>
      <c r="C30878"/>
      <c r="D30878"/>
      <c r="E30878" s="148"/>
      <c r="F30878" s="148"/>
      <c r="G30878" s="149"/>
      <c r="H30878" s="148"/>
      <c r="I30878"/>
    </row>
    <row r="30879" spans="1:9" x14ac:dyDescent="0.25">
      <c r="A30879"/>
      <c r="B30879"/>
      <c r="C30879"/>
      <c r="D30879"/>
      <c r="E30879" s="148"/>
      <c r="F30879" s="148"/>
      <c r="G30879" s="149"/>
      <c r="H30879" s="148"/>
      <c r="I30879"/>
    </row>
    <row r="30880" spans="1:9" x14ac:dyDescent="0.25">
      <c r="A30880"/>
      <c r="B30880"/>
      <c r="C30880"/>
      <c r="D30880"/>
      <c r="E30880" s="148"/>
      <c r="F30880" s="148"/>
      <c r="G30880" s="149"/>
      <c r="H30880" s="148"/>
      <c r="I30880"/>
    </row>
    <row r="30881" spans="1:9" x14ac:dyDescent="0.25">
      <c r="A30881"/>
      <c r="B30881"/>
      <c r="C30881"/>
      <c r="D30881"/>
      <c r="E30881" s="148"/>
      <c r="F30881" s="148"/>
      <c r="G30881" s="149"/>
      <c r="H30881" s="148"/>
      <c r="I30881"/>
    </row>
    <row r="30882" spans="1:9" x14ac:dyDescent="0.25">
      <c r="A30882"/>
      <c r="B30882"/>
      <c r="C30882"/>
      <c r="D30882"/>
      <c r="E30882" s="148"/>
      <c r="F30882" s="148"/>
      <c r="G30882" s="149"/>
      <c r="H30882" s="148"/>
      <c r="I30882"/>
    </row>
    <row r="30883" spans="1:9" x14ac:dyDescent="0.25">
      <c r="A30883"/>
      <c r="B30883"/>
      <c r="C30883"/>
      <c r="D30883"/>
      <c r="E30883" s="148"/>
      <c r="F30883" s="148"/>
      <c r="G30883" s="149"/>
      <c r="H30883" s="148"/>
      <c r="I30883"/>
    </row>
    <row r="30884" spans="1:9" x14ac:dyDescent="0.25">
      <c r="A30884"/>
      <c r="B30884"/>
      <c r="C30884"/>
      <c r="D30884"/>
      <c r="E30884" s="148"/>
      <c r="F30884" s="148"/>
      <c r="G30884" s="149"/>
      <c r="H30884" s="148"/>
      <c r="I30884"/>
    </row>
    <row r="30885" spans="1:9" x14ac:dyDescent="0.25">
      <c r="A30885"/>
      <c r="B30885"/>
      <c r="C30885"/>
      <c r="D30885"/>
      <c r="E30885" s="148"/>
      <c r="F30885" s="148"/>
      <c r="G30885" s="149"/>
      <c r="H30885" s="148"/>
      <c r="I30885"/>
    </row>
    <row r="30886" spans="1:9" x14ac:dyDescent="0.25">
      <c r="A30886"/>
      <c r="B30886"/>
      <c r="C30886"/>
      <c r="D30886"/>
      <c r="E30886" s="148"/>
      <c r="F30886" s="148"/>
      <c r="G30886" s="149"/>
      <c r="H30886" s="148"/>
      <c r="I30886"/>
    </row>
    <row r="30887" spans="1:9" x14ac:dyDescent="0.25">
      <c r="A30887"/>
      <c r="B30887"/>
      <c r="C30887"/>
      <c r="D30887"/>
      <c r="E30887" s="148"/>
      <c r="F30887" s="148"/>
      <c r="G30887" s="149"/>
      <c r="H30887" s="148"/>
      <c r="I30887"/>
    </row>
    <row r="30888" spans="1:9" x14ac:dyDescent="0.25">
      <c r="A30888"/>
      <c r="B30888"/>
      <c r="C30888"/>
      <c r="D30888"/>
      <c r="E30888" s="148"/>
      <c r="F30888" s="148"/>
      <c r="G30888" s="149"/>
      <c r="H30888" s="148"/>
      <c r="I30888"/>
    </row>
    <row r="30889" spans="1:9" x14ac:dyDescent="0.25">
      <c r="A30889"/>
      <c r="B30889"/>
      <c r="C30889"/>
      <c r="D30889"/>
      <c r="E30889" s="148"/>
      <c r="F30889" s="148"/>
      <c r="G30889" s="149"/>
      <c r="H30889" s="148"/>
      <c r="I30889"/>
    </row>
    <row r="30890" spans="1:9" x14ac:dyDescent="0.25">
      <c r="A30890"/>
      <c r="B30890"/>
      <c r="C30890"/>
      <c r="D30890"/>
      <c r="E30890" s="148"/>
      <c r="F30890" s="148"/>
      <c r="G30890" s="149"/>
      <c r="H30890" s="148"/>
      <c r="I30890"/>
    </row>
    <row r="30891" spans="1:9" x14ac:dyDescent="0.25">
      <c r="A30891"/>
      <c r="B30891"/>
      <c r="C30891"/>
      <c r="D30891"/>
      <c r="E30891" s="148"/>
      <c r="F30891" s="148"/>
      <c r="G30891" s="149"/>
      <c r="H30891" s="148"/>
      <c r="I30891"/>
    </row>
    <row r="30892" spans="1:9" x14ac:dyDescent="0.25">
      <c r="A30892"/>
      <c r="B30892"/>
      <c r="C30892"/>
      <c r="D30892"/>
      <c r="E30892" s="148"/>
      <c r="F30892" s="148"/>
      <c r="G30892" s="149"/>
      <c r="H30892" s="148"/>
      <c r="I30892"/>
    </row>
    <row r="30893" spans="1:9" x14ac:dyDescent="0.25">
      <c r="A30893"/>
      <c r="B30893"/>
      <c r="C30893"/>
      <c r="D30893"/>
      <c r="E30893" s="148"/>
      <c r="F30893" s="148"/>
      <c r="G30893" s="149"/>
      <c r="H30893" s="148"/>
      <c r="I30893"/>
    </row>
    <row r="30894" spans="1:9" x14ac:dyDescent="0.25">
      <c r="A30894"/>
      <c r="B30894"/>
      <c r="C30894"/>
      <c r="D30894"/>
      <c r="E30894" s="148"/>
      <c r="F30894" s="148"/>
      <c r="G30894" s="149"/>
      <c r="H30894" s="148"/>
      <c r="I30894"/>
    </row>
    <row r="30895" spans="1:9" x14ac:dyDescent="0.25">
      <c r="A30895"/>
      <c r="B30895"/>
      <c r="C30895"/>
      <c r="D30895"/>
      <c r="E30895" s="148"/>
      <c r="F30895" s="148"/>
      <c r="G30895" s="149"/>
      <c r="H30895" s="148"/>
      <c r="I30895"/>
    </row>
    <row r="30896" spans="1:9" x14ac:dyDescent="0.25">
      <c r="A30896"/>
      <c r="B30896"/>
      <c r="C30896"/>
      <c r="D30896"/>
      <c r="E30896" s="148"/>
      <c r="F30896" s="148"/>
      <c r="G30896" s="149"/>
      <c r="H30896" s="148"/>
      <c r="I30896"/>
    </row>
    <row r="30897" spans="1:9" x14ac:dyDescent="0.25">
      <c r="A30897"/>
      <c r="B30897"/>
      <c r="C30897"/>
      <c r="D30897"/>
      <c r="E30897" s="148"/>
      <c r="F30897" s="148"/>
      <c r="G30897" s="149"/>
      <c r="H30897" s="148"/>
      <c r="I30897"/>
    </row>
    <row r="30898" spans="1:9" x14ac:dyDescent="0.25">
      <c r="A30898"/>
      <c r="B30898"/>
      <c r="C30898"/>
      <c r="D30898"/>
      <c r="E30898" s="148"/>
      <c r="F30898" s="148"/>
      <c r="G30898" s="149"/>
      <c r="H30898" s="148"/>
      <c r="I30898"/>
    </row>
    <row r="30899" spans="1:9" x14ac:dyDescent="0.25">
      <c r="A30899"/>
      <c r="B30899"/>
      <c r="C30899"/>
      <c r="D30899"/>
      <c r="E30899" s="148"/>
      <c r="F30899" s="148"/>
      <c r="G30899" s="149"/>
      <c r="H30899" s="148"/>
      <c r="I30899"/>
    </row>
    <row r="30900" spans="1:9" x14ac:dyDescent="0.25">
      <c r="A30900"/>
      <c r="B30900"/>
      <c r="C30900"/>
      <c r="D30900"/>
      <c r="E30900" s="148"/>
      <c r="F30900" s="148"/>
      <c r="G30900" s="149"/>
      <c r="H30900" s="148"/>
      <c r="I30900"/>
    </row>
    <row r="30901" spans="1:9" x14ac:dyDescent="0.25">
      <c r="A30901"/>
      <c r="B30901"/>
      <c r="C30901"/>
      <c r="D30901"/>
      <c r="E30901" s="148"/>
      <c r="F30901" s="148"/>
      <c r="G30901" s="149"/>
      <c r="H30901" s="148"/>
      <c r="I30901"/>
    </row>
    <row r="30902" spans="1:9" x14ac:dyDescent="0.25">
      <c r="A30902"/>
      <c r="B30902"/>
      <c r="C30902"/>
      <c r="D30902"/>
      <c r="E30902" s="148"/>
      <c r="F30902" s="148"/>
      <c r="G30902" s="149"/>
      <c r="H30902" s="148"/>
      <c r="I30902"/>
    </row>
    <row r="30903" spans="1:9" x14ac:dyDescent="0.25">
      <c r="A30903"/>
      <c r="B30903"/>
      <c r="C30903"/>
      <c r="D30903"/>
      <c r="E30903" s="148"/>
      <c r="F30903" s="148"/>
      <c r="G30903" s="149"/>
      <c r="H30903" s="148"/>
      <c r="I30903"/>
    </row>
    <row r="30904" spans="1:9" x14ac:dyDescent="0.25">
      <c r="A30904"/>
      <c r="B30904"/>
      <c r="C30904"/>
      <c r="D30904"/>
      <c r="E30904" s="148"/>
      <c r="F30904" s="148"/>
      <c r="G30904" s="149"/>
      <c r="H30904" s="148"/>
      <c r="I30904"/>
    </row>
    <row r="30905" spans="1:9" x14ac:dyDescent="0.25">
      <c r="A30905"/>
      <c r="B30905"/>
      <c r="C30905"/>
      <c r="D30905"/>
      <c r="E30905" s="148"/>
      <c r="F30905" s="148"/>
      <c r="G30905" s="149"/>
      <c r="H30905" s="148"/>
      <c r="I30905"/>
    </row>
    <row r="30906" spans="1:9" x14ac:dyDescent="0.25">
      <c r="A30906"/>
      <c r="B30906"/>
      <c r="C30906"/>
      <c r="D30906"/>
      <c r="E30906" s="148"/>
      <c r="F30906" s="148"/>
      <c r="G30906" s="149"/>
      <c r="H30906" s="148"/>
      <c r="I30906"/>
    </row>
    <row r="30907" spans="1:9" x14ac:dyDescent="0.25">
      <c r="A30907"/>
      <c r="B30907"/>
      <c r="C30907"/>
      <c r="D30907"/>
      <c r="E30907" s="148"/>
      <c r="F30907" s="148"/>
      <c r="G30907" s="149"/>
      <c r="H30907" s="148"/>
      <c r="I30907"/>
    </row>
    <row r="30908" spans="1:9" x14ac:dyDescent="0.25">
      <c r="A30908"/>
      <c r="B30908"/>
      <c r="C30908"/>
      <c r="D30908"/>
      <c r="E30908" s="148"/>
      <c r="F30908" s="148"/>
      <c r="G30908" s="149"/>
      <c r="H30908" s="148"/>
      <c r="I30908"/>
    </row>
    <row r="30909" spans="1:9" x14ac:dyDescent="0.25">
      <c r="A30909"/>
      <c r="B30909"/>
      <c r="C30909"/>
      <c r="D30909"/>
      <c r="E30909" s="148"/>
      <c r="F30909" s="148"/>
      <c r="G30909" s="149"/>
      <c r="H30909" s="148"/>
      <c r="I30909"/>
    </row>
    <row r="30910" spans="1:9" x14ac:dyDescent="0.25">
      <c r="A30910"/>
      <c r="B30910"/>
      <c r="C30910"/>
      <c r="D30910"/>
      <c r="E30910" s="148"/>
      <c r="F30910" s="148"/>
      <c r="G30910" s="149"/>
      <c r="H30910" s="148"/>
      <c r="I30910"/>
    </row>
    <row r="30911" spans="1:9" x14ac:dyDescent="0.25">
      <c r="A30911"/>
      <c r="B30911"/>
      <c r="C30911"/>
      <c r="D30911"/>
      <c r="E30911" s="148"/>
      <c r="F30911" s="148"/>
      <c r="G30911" s="149"/>
      <c r="H30911" s="148"/>
      <c r="I30911"/>
    </row>
    <row r="30912" spans="1:9" x14ac:dyDescent="0.25">
      <c r="A30912"/>
      <c r="B30912"/>
      <c r="C30912"/>
      <c r="D30912"/>
      <c r="E30912" s="148"/>
      <c r="F30912" s="148"/>
      <c r="G30912" s="149"/>
      <c r="H30912" s="148"/>
      <c r="I30912"/>
    </row>
    <row r="30913" spans="1:9" x14ac:dyDescent="0.25">
      <c r="A30913"/>
      <c r="B30913"/>
      <c r="C30913"/>
      <c r="D30913"/>
      <c r="E30913" s="148"/>
      <c r="F30913" s="148"/>
      <c r="G30913" s="149"/>
      <c r="H30913" s="148"/>
      <c r="I30913"/>
    </row>
    <row r="30914" spans="1:9" x14ac:dyDescent="0.25">
      <c r="A30914"/>
      <c r="B30914"/>
      <c r="C30914"/>
      <c r="D30914"/>
      <c r="E30914" s="148"/>
      <c r="F30914" s="148"/>
      <c r="G30914" s="149"/>
      <c r="H30914" s="148"/>
      <c r="I30914"/>
    </row>
    <row r="30915" spans="1:9" x14ac:dyDescent="0.25">
      <c r="A30915"/>
      <c r="B30915"/>
      <c r="C30915"/>
      <c r="D30915"/>
      <c r="E30915" s="148"/>
      <c r="F30915" s="148"/>
      <c r="G30915" s="149"/>
      <c r="H30915" s="148"/>
      <c r="I30915"/>
    </row>
    <row r="30916" spans="1:9" x14ac:dyDescent="0.25">
      <c r="A30916"/>
      <c r="B30916"/>
      <c r="C30916"/>
      <c r="D30916"/>
      <c r="E30916" s="148"/>
      <c r="F30916" s="148"/>
      <c r="G30916" s="149"/>
      <c r="H30916" s="148"/>
      <c r="I30916"/>
    </row>
    <row r="30917" spans="1:9" x14ac:dyDescent="0.25">
      <c r="A30917"/>
      <c r="B30917"/>
      <c r="C30917"/>
      <c r="D30917"/>
      <c r="E30917" s="148"/>
      <c r="F30917" s="148"/>
      <c r="G30917" s="149"/>
      <c r="H30917" s="148"/>
      <c r="I30917"/>
    </row>
    <row r="30918" spans="1:9" x14ac:dyDescent="0.25">
      <c r="A30918"/>
      <c r="B30918"/>
      <c r="C30918"/>
      <c r="D30918"/>
      <c r="E30918" s="148"/>
      <c r="F30918" s="148"/>
      <c r="G30918" s="149"/>
      <c r="H30918" s="148"/>
      <c r="I30918"/>
    </row>
    <row r="30919" spans="1:9" x14ac:dyDescent="0.25">
      <c r="A30919"/>
      <c r="B30919"/>
      <c r="C30919"/>
      <c r="D30919"/>
      <c r="E30919" s="148"/>
      <c r="F30919" s="148"/>
      <c r="G30919" s="149"/>
      <c r="H30919" s="148"/>
      <c r="I30919"/>
    </row>
    <row r="30920" spans="1:9" x14ac:dyDescent="0.25">
      <c r="A30920"/>
      <c r="B30920"/>
      <c r="C30920"/>
      <c r="D30920"/>
      <c r="E30920" s="148"/>
      <c r="F30920" s="148"/>
      <c r="G30920" s="149"/>
      <c r="H30920" s="148"/>
      <c r="I30920"/>
    </row>
    <row r="30921" spans="1:9" x14ac:dyDescent="0.25">
      <c r="A30921"/>
      <c r="B30921"/>
      <c r="C30921"/>
      <c r="D30921"/>
      <c r="E30921" s="148"/>
      <c r="F30921" s="148"/>
      <c r="G30921" s="149"/>
      <c r="H30921" s="148"/>
      <c r="I30921"/>
    </row>
    <row r="30922" spans="1:9" x14ac:dyDescent="0.25">
      <c r="A30922"/>
      <c r="B30922"/>
      <c r="C30922"/>
      <c r="D30922"/>
      <c r="E30922" s="148"/>
      <c r="F30922" s="148"/>
      <c r="G30922" s="149"/>
      <c r="H30922" s="148"/>
      <c r="I30922"/>
    </row>
    <row r="30923" spans="1:9" x14ac:dyDescent="0.25">
      <c r="A30923"/>
      <c r="B30923"/>
      <c r="C30923"/>
      <c r="D30923"/>
      <c r="E30923" s="148"/>
      <c r="F30923" s="148"/>
      <c r="G30923" s="149"/>
      <c r="H30923" s="148"/>
      <c r="I30923"/>
    </row>
    <row r="30924" spans="1:9" x14ac:dyDescent="0.25">
      <c r="A30924"/>
      <c r="B30924"/>
      <c r="C30924"/>
      <c r="D30924"/>
      <c r="E30924" s="148"/>
      <c r="F30924" s="148"/>
      <c r="G30924" s="149"/>
      <c r="H30924" s="148"/>
      <c r="I30924"/>
    </row>
    <row r="30925" spans="1:9" x14ac:dyDescent="0.25">
      <c r="A30925"/>
      <c r="B30925"/>
      <c r="C30925"/>
      <c r="D30925"/>
      <c r="E30925" s="148"/>
      <c r="F30925" s="148"/>
      <c r="G30925" s="149"/>
      <c r="H30925" s="148"/>
      <c r="I30925"/>
    </row>
    <row r="30926" spans="1:9" x14ac:dyDescent="0.25">
      <c r="A30926"/>
      <c r="B30926"/>
      <c r="C30926"/>
      <c r="D30926"/>
      <c r="E30926" s="148"/>
      <c r="F30926" s="148"/>
      <c r="G30926" s="149"/>
      <c r="H30926" s="148"/>
      <c r="I30926"/>
    </row>
    <row r="30927" spans="1:9" x14ac:dyDescent="0.25">
      <c r="A30927"/>
      <c r="B30927"/>
      <c r="C30927"/>
      <c r="D30927"/>
      <c r="E30927" s="148"/>
      <c r="F30927" s="148"/>
      <c r="G30927" s="149"/>
      <c r="H30927" s="148"/>
      <c r="I30927"/>
    </row>
    <row r="30928" spans="1:9" x14ac:dyDescent="0.25">
      <c r="A30928"/>
      <c r="B30928"/>
      <c r="C30928"/>
      <c r="D30928"/>
      <c r="E30928" s="148"/>
      <c r="F30928" s="148"/>
      <c r="G30928" s="149"/>
      <c r="H30928" s="148"/>
      <c r="I30928"/>
    </row>
    <row r="30929" spans="1:9" x14ac:dyDescent="0.25">
      <c r="A30929"/>
      <c r="B30929"/>
      <c r="C30929"/>
      <c r="D30929"/>
      <c r="E30929" s="148"/>
      <c r="F30929" s="148"/>
      <c r="G30929" s="149"/>
      <c r="H30929" s="148"/>
      <c r="I30929"/>
    </row>
    <row r="30930" spans="1:9" x14ac:dyDescent="0.25">
      <c r="A30930"/>
      <c r="B30930"/>
      <c r="C30930"/>
      <c r="D30930"/>
      <c r="E30930" s="148"/>
      <c r="F30930" s="148"/>
      <c r="G30930" s="149"/>
      <c r="H30930" s="148"/>
      <c r="I30930"/>
    </row>
    <row r="30931" spans="1:9" x14ac:dyDescent="0.25">
      <c r="A30931"/>
      <c r="B30931"/>
      <c r="C30931"/>
      <c r="D30931"/>
      <c r="E30931" s="148"/>
      <c r="F30931" s="148"/>
      <c r="G30931" s="149"/>
      <c r="H30931" s="148"/>
      <c r="I30931"/>
    </row>
    <row r="30932" spans="1:9" x14ac:dyDescent="0.25">
      <c r="A30932"/>
      <c r="B30932"/>
      <c r="C30932"/>
      <c r="D30932"/>
      <c r="E30932" s="148"/>
      <c r="F30932" s="148"/>
      <c r="G30932" s="149"/>
      <c r="H30932" s="148"/>
      <c r="I30932"/>
    </row>
    <row r="30933" spans="1:9" x14ac:dyDescent="0.25">
      <c r="A30933"/>
      <c r="B30933"/>
      <c r="C30933"/>
      <c r="D30933"/>
      <c r="E30933" s="148"/>
      <c r="F30933" s="148"/>
      <c r="G30933" s="149"/>
      <c r="H30933" s="148"/>
      <c r="I30933"/>
    </row>
    <row r="30934" spans="1:9" x14ac:dyDescent="0.25">
      <c r="A30934"/>
      <c r="B30934"/>
      <c r="C30934"/>
      <c r="D30934"/>
      <c r="E30934" s="148"/>
      <c r="F30934" s="148"/>
      <c r="G30934" s="149"/>
      <c r="H30934" s="148"/>
      <c r="I30934"/>
    </row>
    <row r="30935" spans="1:9" x14ac:dyDescent="0.25">
      <c r="A30935"/>
      <c r="B30935"/>
      <c r="C30935"/>
      <c r="D30935"/>
      <c r="E30935" s="148"/>
      <c r="F30935" s="148"/>
      <c r="G30935" s="149"/>
      <c r="H30935" s="148"/>
      <c r="I30935"/>
    </row>
    <row r="30936" spans="1:9" x14ac:dyDescent="0.25">
      <c r="A30936"/>
      <c r="B30936"/>
      <c r="C30936"/>
      <c r="D30936"/>
      <c r="E30936" s="148"/>
      <c r="F30936" s="148"/>
      <c r="G30936" s="149"/>
      <c r="H30936" s="148"/>
      <c r="I30936"/>
    </row>
    <row r="30937" spans="1:9" x14ac:dyDescent="0.25">
      <c r="A30937"/>
      <c r="B30937"/>
      <c r="C30937"/>
      <c r="D30937"/>
      <c r="E30937" s="148"/>
      <c r="F30937" s="148"/>
      <c r="G30937" s="149"/>
      <c r="H30937" s="148"/>
      <c r="I30937"/>
    </row>
    <row r="30938" spans="1:9" x14ac:dyDescent="0.25">
      <c r="A30938"/>
      <c r="B30938"/>
      <c r="C30938"/>
      <c r="D30938"/>
      <c r="E30938" s="148"/>
      <c r="F30938" s="148"/>
      <c r="G30938" s="149"/>
      <c r="H30938" s="148"/>
      <c r="I30938"/>
    </row>
    <row r="30939" spans="1:9" x14ac:dyDescent="0.25">
      <c r="A30939"/>
      <c r="B30939"/>
      <c r="C30939"/>
      <c r="D30939"/>
      <c r="E30939" s="148"/>
      <c r="F30939" s="148"/>
      <c r="G30939" s="149"/>
      <c r="H30939" s="148"/>
      <c r="I30939"/>
    </row>
    <row r="30940" spans="1:9" x14ac:dyDescent="0.25">
      <c r="A30940"/>
      <c r="B30940"/>
      <c r="C30940"/>
      <c r="D30940"/>
      <c r="E30940" s="148"/>
      <c r="F30940" s="148"/>
      <c r="G30940" s="149"/>
      <c r="H30940" s="148"/>
      <c r="I30940"/>
    </row>
    <row r="30941" spans="1:9" x14ac:dyDescent="0.25">
      <c r="A30941"/>
      <c r="B30941"/>
      <c r="C30941"/>
      <c r="D30941"/>
      <c r="E30941" s="148"/>
      <c r="F30941" s="148"/>
      <c r="G30941" s="149"/>
      <c r="H30941" s="148"/>
      <c r="I30941"/>
    </row>
    <row r="30942" spans="1:9" x14ac:dyDescent="0.25">
      <c r="A30942"/>
      <c r="B30942"/>
      <c r="C30942"/>
      <c r="D30942"/>
      <c r="E30942" s="148"/>
      <c r="F30942" s="148"/>
      <c r="G30942" s="149"/>
      <c r="H30942" s="148"/>
      <c r="I30942"/>
    </row>
    <row r="30943" spans="1:9" x14ac:dyDescent="0.25">
      <c r="A30943"/>
      <c r="B30943"/>
      <c r="C30943"/>
      <c r="D30943"/>
      <c r="E30943" s="148"/>
      <c r="F30943" s="148"/>
      <c r="G30943" s="149"/>
      <c r="H30943" s="148"/>
      <c r="I30943"/>
    </row>
    <row r="30944" spans="1:9" x14ac:dyDescent="0.25">
      <c r="A30944"/>
      <c r="B30944"/>
      <c r="C30944"/>
      <c r="D30944"/>
      <c r="E30944" s="148"/>
      <c r="F30944" s="148"/>
      <c r="G30944" s="149"/>
      <c r="H30944" s="148"/>
      <c r="I30944"/>
    </row>
    <row r="30945" spans="1:9" x14ac:dyDescent="0.25">
      <c r="A30945"/>
      <c r="B30945"/>
      <c r="C30945"/>
      <c r="D30945"/>
      <c r="E30945" s="148"/>
      <c r="F30945" s="148"/>
      <c r="G30945" s="149"/>
      <c r="H30945" s="148"/>
      <c r="I30945"/>
    </row>
    <row r="30946" spans="1:9" x14ac:dyDescent="0.25">
      <c r="A30946"/>
      <c r="B30946"/>
      <c r="C30946"/>
      <c r="D30946"/>
      <c r="E30946" s="148"/>
      <c r="F30946" s="148"/>
      <c r="G30946" s="149"/>
      <c r="H30946" s="148"/>
      <c r="I30946"/>
    </row>
    <row r="30947" spans="1:9" x14ac:dyDescent="0.25">
      <c r="A30947"/>
      <c r="B30947"/>
      <c r="C30947"/>
      <c r="D30947"/>
      <c r="E30947" s="148"/>
      <c r="F30947" s="148"/>
      <c r="G30947" s="149"/>
      <c r="H30947" s="148"/>
      <c r="I30947"/>
    </row>
    <row r="30948" spans="1:9" x14ac:dyDescent="0.25">
      <c r="A30948"/>
      <c r="B30948"/>
      <c r="C30948"/>
      <c r="D30948"/>
      <c r="E30948" s="148"/>
      <c r="F30948" s="148"/>
      <c r="G30948" s="149"/>
      <c r="H30948" s="148"/>
      <c r="I30948"/>
    </row>
    <row r="30949" spans="1:9" x14ac:dyDescent="0.25">
      <c r="A30949"/>
      <c r="B30949"/>
      <c r="C30949"/>
      <c r="D30949"/>
      <c r="E30949" s="148"/>
      <c r="F30949" s="148"/>
      <c r="G30949" s="149"/>
      <c r="H30949" s="148"/>
      <c r="I30949"/>
    </row>
    <row r="30950" spans="1:9" x14ac:dyDescent="0.25">
      <c r="A30950"/>
      <c r="B30950"/>
      <c r="C30950"/>
      <c r="D30950"/>
      <c r="E30950" s="148"/>
      <c r="F30950" s="148"/>
      <c r="G30950" s="149"/>
      <c r="H30950" s="148"/>
      <c r="I30950"/>
    </row>
    <row r="30951" spans="1:9" x14ac:dyDescent="0.25">
      <c r="A30951"/>
      <c r="B30951"/>
      <c r="C30951"/>
      <c r="D30951"/>
      <c r="E30951" s="148"/>
      <c r="F30951" s="148"/>
      <c r="G30951" s="149"/>
      <c r="H30951" s="148"/>
      <c r="I30951"/>
    </row>
    <row r="30952" spans="1:9" x14ac:dyDescent="0.25">
      <c r="A30952"/>
      <c r="B30952"/>
      <c r="C30952"/>
      <c r="D30952"/>
      <c r="E30952" s="148"/>
      <c r="F30952" s="148"/>
      <c r="G30952" s="149"/>
      <c r="H30952" s="148"/>
      <c r="I30952"/>
    </row>
    <row r="30953" spans="1:9" x14ac:dyDescent="0.25">
      <c r="A30953"/>
      <c r="B30953"/>
      <c r="C30953"/>
      <c r="D30953"/>
      <c r="E30953" s="148"/>
      <c r="F30953" s="148"/>
      <c r="G30953" s="149"/>
      <c r="H30953" s="148"/>
      <c r="I30953"/>
    </row>
    <row r="30954" spans="1:9" x14ac:dyDescent="0.25">
      <c r="A30954"/>
      <c r="B30954"/>
      <c r="C30954"/>
      <c r="D30954"/>
      <c r="E30954" s="148"/>
      <c r="F30954" s="148"/>
      <c r="G30954" s="149"/>
      <c r="H30954" s="148"/>
      <c r="I30954"/>
    </row>
    <row r="30955" spans="1:9" x14ac:dyDescent="0.25">
      <c r="A30955"/>
      <c r="B30955"/>
      <c r="C30955"/>
      <c r="D30955"/>
      <c r="E30955" s="148"/>
      <c r="F30955" s="148"/>
      <c r="G30955" s="149"/>
      <c r="H30955" s="148"/>
      <c r="I30955"/>
    </row>
    <row r="30956" spans="1:9" x14ac:dyDescent="0.25">
      <c r="A30956"/>
      <c r="B30956"/>
      <c r="C30956"/>
      <c r="D30956"/>
      <c r="E30956" s="148"/>
      <c r="F30956" s="148"/>
      <c r="G30956" s="149"/>
      <c r="H30956" s="148"/>
      <c r="I30956"/>
    </row>
    <row r="30957" spans="1:9" x14ac:dyDescent="0.25">
      <c r="A30957"/>
      <c r="B30957"/>
      <c r="C30957"/>
      <c r="D30957"/>
      <c r="E30957" s="148"/>
      <c r="F30957" s="148"/>
      <c r="G30957" s="149"/>
      <c r="H30957" s="148"/>
      <c r="I30957"/>
    </row>
    <row r="30958" spans="1:9" x14ac:dyDescent="0.25">
      <c r="A30958"/>
      <c r="B30958"/>
      <c r="C30958"/>
      <c r="D30958"/>
      <c r="E30958" s="148"/>
      <c r="F30958" s="148"/>
      <c r="G30958" s="149"/>
      <c r="H30958" s="148"/>
      <c r="I30958"/>
    </row>
    <row r="30959" spans="1:9" x14ac:dyDescent="0.25">
      <c r="A30959"/>
      <c r="B30959"/>
      <c r="C30959"/>
      <c r="D30959"/>
      <c r="E30959" s="148"/>
      <c r="F30959" s="148"/>
      <c r="G30959" s="149"/>
      <c r="H30959" s="148"/>
      <c r="I30959"/>
    </row>
    <row r="30960" spans="1:9" x14ac:dyDescent="0.25">
      <c r="A30960"/>
      <c r="B30960"/>
      <c r="C30960"/>
      <c r="D30960"/>
      <c r="E30960" s="148"/>
      <c r="F30960" s="148"/>
      <c r="G30960" s="149"/>
      <c r="H30960" s="148"/>
      <c r="I30960"/>
    </row>
    <row r="30961" spans="1:9" x14ac:dyDescent="0.25">
      <c r="A30961"/>
      <c r="B30961"/>
      <c r="C30961"/>
      <c r="D30961"/>
      <c r="E30961" s="148"/>
      <c r="F30961" s="148"/>
      <c r="G30961" s="149"/>
      <c r="H30961" s="148"/>
      <c r="I30961"/>
    </row>
    <row r="30962" spans="1:9" x14ac:dyDescent="0.25">
      <c r="A30962"/>
      <c r="B30962"/>
      <c r="C30962"/>
      <c r="D30962"/>
      <c r="E30962" s="148"/>
      <c r="F30962" s="148"/>
      <c r="G30962" s="149"/>
      <c r="H30962" s="148"/>
      <c r="I30962"/>
    </row>
    <row r="30963" spans="1:9" x14ac:dyDescent="0.25">
      <c r="A30963"/>
      <c r="B30963"/>
      <c r="C30963"/>
      <c r="D30963"/>
      <c r="E30963" s="148"/>
      <c r="F30963" s="148"/>
      <c r="G30963" s="149"/>
      <c r="H30963" s="148"/>
      <c r="I30963"/>
    </row>
    <row r="30964" spans="1:9" x14ac:dyDescent="0.25">
      <c r="A30964"/>
      <c r="B30964"/>
      <c r="C30964"/>
      <c r="D30964"/>
      <c r="E30964" s="148"/>
      <c r="F30964" s="148"/>
      <c r="G30964" s="149"/>
      <c r="H30964" s="148"/>
      <c r="I30964"/>
    </row>
    <row r="30965" spans="1:9" x14ac:dyDescent="0.25">
      <c r="A30965"/>
      <c r="B30965"/>
      <c r="C30965"/>
      <c r="D30965"/>
      <c r="E30965" s="148"/>
      <c r="F30965" s="148"/>
      <c r="G30965" s="149"/>
      <c r="H30965" s="148"/>
      <c r="I30965"/>
    </row>
    <row r="30966" spans="1:9" x14ac:dyDescent="0.25">
      <c r="A30966"/>
      <c r="B30966"/>
      <c r="C30966"/>
      <c r="D30966"/>
      <c r="E30966" s="148"/>
      <c r="F30966" s="148"/>
      <c r="G30966" s="149"/>
      <c r="H30966" s="148"/>
      <c r="I30966"/>
    </row>
    <row r="30967" spans="1:9" x14ac:dyDescent="0.25">
      <c r="A30967"/>
      <c r="B30967"/>
      <c r="C30967"/>
      <c r="D30967"/>
      <c r="E30967" s="148"/>
      <c r="F30967" s="148"/>
      <c r="G30967" s="149"/>
      <c r="H30967" s="148"/>
      <c r="I30967"/>
    </row>
    <row r="30968" spans="1:9" x14ac:dyDescent="0.25">
      <c r="A30968"/>
      <c r="B30968"/>
      <c r="C30968"/>
      <c r="D30968"/>
      <c r="E30968" s="148"/>
      <c r="F30968" s="148"/>
      <c r="G30968" s="149"/>
      <c r="H30968" s="148"/>
      <c r="I30968"/>
    </row>
    <row r="30969" spans="1:9" x14ac:dyDescent="0.25">
      <c r="A30969"/>
      <c r="B30969"/>
      <c r="C30969"/>
      <c r="D30969"/>
      <c r="E30969" s="148"/>
      <c r="F30969" s="148"/>
      <c r="G30969" s="149"/>
      <c r="H30969" s="148"/>
      <c r="I30969"/>
    </row>
    <row r="30970" spans="1:9" x14ac:dyDescent="0.25">
      <c r="A30970"/>
      <c r="B30970"/>
      <c r="C30970"/>
      <c r="D30970"/>
      <c r="E30970" s="148"/>
      <c r="F30970" s="148"/>
      <c r="G30970" s="149"/>
      <c r="H30970" s="148"/>
      <c r="I30970"/>
    </row>
    <row r="30971" spans="1:9" x14ac:dyDescent="0.25">
      <c r="A30971"/>
      <c r="B30971"/>
      <c r="C30971"/>
      <c r="D30971"/>
      <c r="E30971" s="148"/>
      <c r="F30971" s="148"/>
      <c r="G30971" s="149"/>
      <c r="H30971" s="148"/>
      <c r="I30971"/>
    </row>
    <row r="30972" spans="1:9" x14ac:dyDescent="0.25">
      <c r="A30972"/>
      <c r="B30972"/>
      <c r="C30972"/>
      <c r="D30972"/>
      <c r="E30972" s="148"/>
      <c r="F30972" s="148"/>
      <c r="G30972" s="149"/>
      <c r="H30972" s="148"/>
      <c r="I30972"/>
    </row>
    <row r="30973" spans="1:9" x14ac:dyDescent="0.25">
      <c r="A30973"/>
      <c r="B30973"/>
      <c r="C30973"/>
      <c r="D30973"/>
      <c r="E30973" s="148"/>
      <c r="F30973" s="148"/>
      <c r="G30973" s="149"/>
      <c r="H30973" s="148"/>
      <c r="I30973"/>
    </row>
    <row r="30974" spans="1:9" x14ac:dyDescent="0.25">
      <c r="A30974"/>
      <c r="B30974"/>
      <c r="C30974"/>
      <c r="D30974"/>
      <c r="E30974" s="148"/>
      <c r="F30974" s="148"/>
      <c r="G30974" s="149"/>
      <c r="H30974" s="148"/>
      <c r="I30974"/>
    </row>
    <row r="30975" spans="1:9" x14ac:dyDescent="0.25">
      <c r="A30975"/>
      <c r="B30975"/>
      <c r="C30975"/>
      <c r="D30975"/>
      <c r="E30975" s="148"/>
      <c r="F30975" s="148"/>
      <c r="G30975" s="149"/>
      <c r="H30975" s="148"/>
      <c r="I30975"/>
    </row>
    <row r="30976" spans="1:9" x14ac:dyDescent="0.25">
      <c r="A30976"/>
      <c r="B30976"/>
      <c r="C30976"/>
      <c r="D30976"/>
      <c r="E30976" s="148"/>
      <c r="F30976" s="148"/>
      <c r="G30976" s="149"/>
      <c r="H30976" s="148"/>
      <c r="I30976"/>
    </row>
    <row r="30977" spans="1:9" x14ac:dyDescent="0.25">
      <c r="A30977"/>
      <c r="B30977"/>
      <c r="C30977"/>
      <c r="D30977"/>
      <c r="E30977" s="148"/>
      <c r="F30977" s="148"/>
      <c r="G30977" s="149"/>
      <c r="H30977" s="148"/>
      <c r="I30977"/>
    </row>
    <row r="30978" spans="1:9" x14ac:dyDescent="0.25">
      <c r="A30978"/>
      <c r="B30978"/>
      <c r="C30978"/>
      <c r="D30978"/>
      <c r="E30978" s="148"/>
      <c r="F30978" s="148"/>
      <c r="G30978" s="149"/>
      <c r="H30978" s="148"/>
      <c r="I30978"/>
    </row>
    <row r="30979" spans="1:9" x14ac:dyDescent="0.25">
      <c r="A30979"/>
      <c r="B30979"/>
      <c r="C30979"/>
      <c r="D30979"/>
      <c r="E30979" s="148"/>
      <c r="F30979" s="148"/>
      <c r="G30979" s="149"/>
      <c r="H30979" s="148"/>
      <c r="I30979"/>
    </row>
    <row r="30980" spans="1:9" x14ac:dyDescent="0.25">
      <c r="A30980"/>
      <c r="B30980"/>
      <c r="C30980"/>
      <c r="D30980"/>
      <c r="E30980" s="148"/>
      <c r="F30980" s="148"/>
      <c r="G30980" s="149"/>
      <c r="H30980" s="148"/>
      <c r="I30980"/>
    </row>
    <row r="30981" spans="1:9" x14ac:dyDescent="0.25">
      <c r="A30981"/>
      <c r="B30981"/>
      <c r="C30981"/>
      <c r="D30981"/>
      <c r="E30981" s="148"/>
      <c r="F30981" s="148"/>
      <c r="G30981" s="149"/>
      <c r="H30981" s="148"/>
      <c r="I30981"/>
    </row>
    <row r="30982" spans="1:9" x14ac:dyDescent="0.25">
      <c r="A30982"/>
      <c r="B30982"/>
      <c r="C30982"/>
      <c r="D30982"/>
      <c r="E30982" s="148"/>
      <c r="F30982" s="148"/>
      <c r="G30982" s="149"/>
      <c r="H30982" s="148"/>
      <c r="I30982"/>
    </row>
    <row r="30983" spans="1:9" x14ac:dyDescent="0.25">
      <c r="A30983"/>
      <c r="B30983"/>
      <c r="C30983"/>
      <c r="D30983"/>
      <c r="E30983" s="148"/>
      <c r="F30983" s="148"/>
      <c r="G30983" s="149"/>
      <c r="H30983" s="148"/>
      <c r="I30983"/>
    </row>
    <row r="30984" spans="1:9" x14ac:dyDescent="0.25">
      <c r="A30984"/>
      <c r="B30984"/>
      <c r="C30984"/>
      <c r="D30984"/>
      <c r="E30984" s="148"/>
      <c r="F30984" s="148"/>
      <c r="G30984" s="149"/>
      <c r="H30984" s="148"/>
      <c r="I30984"/>
    </row>
    <row r="30985" spans="1:9" x14ac:dyDescent="0.25">
      <c r="A30985"/>
      <c r="B30985"/>
      <c r="C30985"/>
      <c r="D30985"/>
      <c r="E30985" s="148"/>
      <c r="F30985" s="148"/>
      <c r="G30985" s="149"/>
      <c r="H30985" s="148"/>
      <c r="I30985"/>
    </row>
    <row r="30986" spans="1:9" x14ac:dyDescent="0.25">
      <c r="A30986"/>
      <c r="B30986"/>
      <c r="C30986"/>
      <c r="D30986"/>
      <c r="E30986" s="148"/>
      <c r="F30986" s="148"/>
      <c r="G30986" s="149"/>
      <c r="H30986" s="148"/>
      <c r="I30986"/>
    </row>
    <row r="30987" spans="1:9" x14ac:dyDescent="0.25">
      <c r="A30987"/>
      <c r="B30987"/>
      <c r="C30987"/>
      <c r="D30987"/>
      <c r="E30987" s="148"/>
      <c r="F30987" s="148"/>
      <c r="G30987" s="149"/>
      <c r="H30987" s="148"/>
      <c r="I30987"/>
    </row>
    <row r="30988" spans="1:9" x14ac:dyDescent="0.25">
      <c r="A30988"/>
      <c r="B30988"/>
      <c r="C30988"/>
      <c r="D30988"/>
      <c r="E30988" s="148"/>
      <c r="F30988" s="148"/>
      <c r="G30988" s="149"/>
      <c r="H30988" s="148"/>
      <c r="I30988"/>
    </row>
    <row r="30989" spans="1:9" x14ac:dyDescent="0.25">
      <c r="A30989"/>
      <c r="B30989"/>
      <c r="C30989"/>
      <c r="D30989"/>
      <c r="E30989" s="148"/>
      <c r="F30989" s="148"/>
      <c r="G30989" s="149"/>
      <c r="H30989" s="148"/>
      <c r="I30989"/>
    </row>
    <row r="30990" spans="1:9" x14ac:dyDescent="0.25">
      <c r="A30990"/>
      <c r="B30990"/>
      <c r="C30990"/>
      <c r="D30990"/>
      <c r="E30990" s="148"/>
      <c r="F30990" s="148"/>
      <c r="G30990" s="149"/>
      <c r="H30990" s="148"/>
      <c r="I30990"/>
    </row>
    <row r="30991" spans="1:9" x14ac:dyDescent="0.25">
      <c r="A30991"/>
      <c r="B30991"/>
      <c r="C30991"/>
      <c r="D30991"/>
      <c r="E30991" s="148"/>
      <c r="F30991" s="148"/>
      <c r="G30991" s="149"/>
      <c r="H30991" s="148"/>
      <c r="I30991"/>
    </row>
    <row r="30992" spans="1:9" x14ac:dyDescent="0.25">
      <c r="A30992"/>
      <c r="B30992"/>
      <c r="C30992"/>
      <c r="D30992"/>
      <c r="E30992" s="148"/>
      <c r="F30992" s="148"/>
      <c r="G30992" s="149"/>
      <c r="H30992" s="148"/>
      <c r="I30992"/>
    </row>
    <row r="30993" spans="1:9" x14ac:dyDescent="0.25">
      <c r="A30993"/>
      <c r="B30993"/>
      <c r="C30993"/>
      <c r="D30993"/>
      <c r="E30993" s="148"/>
      <c r="F30993" s="148"/>
      <c r="G30993" s="149"/>
      <c r="H30993" s="148"/>
      <c r="I30993"/>
    </row>
    <row r="30994" spans="1:9" x14ac:dyDescent="0.25">
      <c r="A30994"/>
      <c r="B30994"/>
      <c r="C30994"/>
      <c r="D30994"/>
      <c r="E30994" s="148"/>
      <c r="F30994" s="148"/>
      <c r="G30994" s="149"/>
      <c r="H30994" s="148"/>
      <c r="I30994"/>
    </row>
    <row r="30995" spans="1:9" x14ac:dyDescent="0.25">
      <c r="A30995"/>
      <c r="B30995"/>
      <c r="C30995"/>
      <c r="D30995"/>
      <c r="E30995" s="148"/>
      <c r="F30995" s="148"/>
      <c r="G30995" s="149"/>
      <c r="H30995" s="148"/>
      <c r="I30995"/>
    </row>
    <row r="30996" spans="1:9" x14ac:dyDescent="0.25">
      <c r="A30996"/>
      <c r="B30996"/>
      <c r="C30996"/>
      <c r="D30996"/>
      <c r="E30996" s="148"/>
      <c r="F30996" s="148"/>
      <c r="G30996" s="149"/>
      <c r="H30996" s="148"/>
      <c r="I30996"/>
    </row>
    <row r="30997" spans="1:9" x14ac:dyDescent="0.25">
      <c r="A30997"/>
      <c r="B30997"/>
      <c r="C30997"/>
      <c r="D30997"/>
      <c r="E30997" s="148"/>
      <c r="F30997" s="148"/>
      <c r="G30997" s="149"/>
      <c r="H30997" s="148"/>
      <c r="I30997"/>
    </row>
    <row r="30998" spans="1:9" x14ac:dyDescent="0.25">
      <c r="A30998"/>
      <c r="B30998"/>
      <c r="C30998"/>
      <c r="D30998"/>
      <c r="E30998" s="148"/>
      <c r="F30998" s="148"/>
      <c r="G30998" s="149"/>
      <c r="H30998" s="148"/>
      <c r="I30998"/>
    </row>
    <row r="30999" spans="1:9" x14ac:dyDescent="0.25">
      <c r="A30999"/>
      <c r="B30999"/>
      <c r="C30999"/>
      <c r="D30999"/>
      <c r="E30999" s="148"/>
      <c r="F30999" s="148"/>
      <c r="G30999" s="149"/>
      <c r="H30999" s="148"/>
      <c r="I30999"/>
    </row>
    <row r="31000" spans="1:9" x14ac:dyDescent="0.25">
      <c r="A31000"/>
      <c r="B31000"/>
      <c r="C31000"/>
      <c r="D31000"/>
      <c r="E31000" s="148"/>
      <c r="F31000" s="148"/>
      <c r="G31000" s="149"/>
      <c r="H31000" s="148"/>
      <c r="I31000"/>
    </row>
    <row r="31001" spans="1:9" x14ac:dyDescent="0.25">
      <c r="A31001"/>
      <c r="B31001"/>
      <c r="C31001"/>
      <c r="D31001"/>
      <c r="E31001" s="148"/>
      <c r="F31001" s="148"/>
      <c r="G31001" s="149"/>
      <c r="H31001" s="148"/>
      <c r="I31001"/>
    </row>
    <row r="31002" spans="1:9" x14ac:dyDescent="0.25">
      <c r="A31002"/>
      <c r="B31002"/>
      <c r="C31002"/>
      <c r="D31002"/>
      <c r="E31002" s="148"/>
      <c r="F31002" s="148"/>
      <c r="G31002" s="149"/>
      <c r="H31002" s="148"/>
      <c r="I31002"/>
    </row>
    <row r="31003" spans="1:9" x14ac:dyDescent="0.25">
      <c r="A31003"/>
      <c r="B31003"/>
      <c r="C31003"/>
      <c r="D31003"/>
      <c r="E31003" s="148"/>
      <c r="F31003" s="148"/>
      <c r="G31003" s="149"/>
      <c r="H31003" s="148"/>
      <c r="I31003"/>
    </row>
    <row r="31004" spans="1:9" x14ac:dyDescent="0.25">
      <c r="A31004"/>
      <c r="B31004"/>
      <c r="C31004"/>
      <c r="D31004"/>
      <c r="E31004" s="148"/>
      <c r="F31004" s="148"/>
      <c r="G31004" s="149"/>
      <c r="H31004" s="148"/>
      <c r="I31004"/>
    </row>
    <row r="31005" spans="1:9" x14ac:dyDescent="0.25">
      <c r="A31005"/>
      <c r="B31005"/>
      <c r="C31005"/>
      <c r="D31005"/>
      <c r="E31005" s="148"/>
      <c r="F31005" s="148"/>
      <c r="G31005" s="149"/>
      <c r="H31005" s="148"/>
      <c r="I31005"/>
    </row>
    <row r="31006" spans="1:9" x14ac:dyDescent="0.25">
      <c r="A31006"/>
      <c r="B31006"/>
      <c r="C31006"/>
      <c r="D31006"/>
      <c r="E31006" s="148"/>
      <c r="F31006" s="148"/>
      <c r="G31006" s="149"/>
      <c r="H31006" s="148"/>
      <c r="I31006"/>
    </row>
    <row r="31007" spans="1:9" x14ac:dyDescent="0.25">
      <c r="A31007"/>
      <c r="B31007"/>
      <c r="C31007"/>
      <c r="D31007"/>
      <c r="E31007" s="148"/>
      <c r="F31007" s="148"/>
      <c r="G31007" s="149"/>
      <c r="H31007" s="148"/>
      <c r="I31007"/>
    </row>
    <row r="31008" spans="1:9" x14ac:dyDescent="0.25">
      <c r="A31008"/>
      <c r="B31008"/>
      <c r="C31008"/>
      <c r="D31008"/>
      <c r="E31008" s="148"/>
      <c r="F31008" s="148"/>
      <c r="G31008" s="149"/>
      <c r="H31008" s="148"/>
      <c r="I31008"/>
    </row>
    <row r="31009" spans="1:9" x14ac:dyDescent="0.25">
      <c r="A31009"/>
      <c r="B31009"/>
      <c r="C31009"/>
      <c r="D31009"/>
      <c r="E31009" s="148"/>
      <c r="F31009" s="148"/>
      <c r="G31009" s="149"/>
      <c r="H31009" s="148"/>
      <c r="I31009"/>
    </row>
    <row r="31010" spans="1:9" x14ac:dyDescent="0.25">
      <c r="A31010"/>
      <c r="B31010"/>
      <c r="C31010"/>
      <c r="D31010"/>
      <c r="E31010" s="148"/>
      <c r="F31010" s="148"/>
      <c r="G31010" s="149"/>
      <c r="H31010" s="148"/>
      <c r="I31010"/>
    </row>
    <row r="31011" spans="1:9" x14ac:dyDescent="0.25">
      <c r="A31011"/>
      <c r="B31011"/>
      <c r="C31011"/>
      <c r="D31011"/>
      <c r="E31011" s="148"/>
      <c r="F31011" s="148"/>
      <c r="G31011" s="149"/>
      <c r="H31011" s="148"/>
      <c r="I31011"/>
    </row>
    <row r="31012" spans="1:9" x14ac:dyDescent="0.25">
      <c r="A31012"/>
      <c r="B31012"/>
      <c r="C31012"/>
      <c r="D31012"/>
      <c r="E31012" s="148"/>
      <c r="F31012" s="148"/>
      <c r="G31012" s="149"/>
      <c r="H31012" s="148"/>
      <c r="I31012"/>
    </row>
    <row r="31013" spans="1:9" x14ac:dyDescent="0.25">
      <c r="A31013"/>
      <c r="B31013"/>
      <c r="C31013"/>
      <c r="D31013"/>
      <c r="E31013" s="148"/>
      <c r="F31013" s="148"/>
      <c r="G31013" s="149"/>
      <c r="H31013" s="148"/>
      <c r="I31013"/>
    </row>
    <row r="31014" spans="1:9" x14ac:dyDescent="0.25">
      <c r="A31014"/>
      <c r="B31014"/>
      <c r="C31014"/>
      <c r="D31014"/>
      <c r="E31014" s="148"/>
      <c r="F31014" s="148"/>
      <c r="G31014" s="149"/>
      <c r="H31014" s="148"/>
      <c r="I31014"/>
    </row>
    <row r="31015" spans="1:9" x14ac:dyDescent="0.25">
      <c r="A31015"/>
      <c r="B31015"/>
      <c r="C31015"/>
      <c r="D31015"/>
      <c r="E31015" s="148"/>
      <c r="F31015" s="148"/>
      <c r="G31015" s="149"/>
      <c r="H31015" s="148"/>
      <c r="I31015"/>
    </row>
    <row r="31016" spans="1:9" x14ac:dyDescent="0.25">
      <c r="A31016"/>
      <c r="B31016"/>
      <c r="C31016"/>
      <c r="D31016"/>
      <c r="E31016" s="148"/>
      <c r="F31016" s="148"/>
      <c r="G31016" s="149"/>
      <c r="H31016" s="148"/>
      <c r="I31016"/>
    </row>
    <row r="31017" spans="1:9" x14ac:dyDescent="0.25">
      <c r="A31017"/>
      <c r="B31017"/>
      <c r="C31017"/>
      <c r="D31017"/>
      <c r="E31017" s="148"/>
      <c r="F31017" s="148"/>
      <c r="G31017" s="149"/>
      <c r="H31017" s="148"/>
      <c r="I31017"/>
    </row>
    <row r="31018" spans="1:9" x14ac:dyDescent="0.25">
      <c r="A31018"/>
      <c r="B31018"/>
      <c r="C31018"/>
      <c r="D31018"/>
      <c r="E31018" s="148"/>
      <c r="F31018" s="148"/>
      <c r="G31018" s="149"/>
      <c r="H31018" s="148"/>
      <c r="I31018"/>
    </row>
    <row r="31019" spans="1:9" x14ac:dyDescent="0.25">
      <c r="A31019"/>
      <c r="B31019"/>
      <c r="C31019"/>
      <c r="D31019"/>
      <c r="E31019" s="148"/>
      <c r="F31019" s="148"/>
      <c r="G31019" s="149"/>
      <c r="H31019" s="148"/>
      <c r="I31019"/>
    </row>
    <row r="31020" spans="1:9" x14ac:dyDescent="0.25">
      <c r="A31020"/>
      <c r="B31020"/>
      <c r="C31020"/>
      <c r="D31020"/>
      <c r="E31020" s="148"/>
      <c r="F31020" s="148"/>
      <c r="G31020" s="149"/>
      <c r="H31020" s="148"/>
      <c r="I31020"/>
    </row>
    <row r="31021" spans="1:9" x14ac:dyDescent="0.25">
      <c r="A31021"/>
      <c r="B31021"/>
      <c r="C31021"/>
      <c r="D31021"/>
      <c r="E31021" s="148"/>
      <c r="F31021" s="148"/>
      <c r="G31021" s="149"/>
      <c r="H31021" s="148"/>
      <c r="I31021"/>
    </row>
    <row r="31022" spans="1:9" x14ac:dyDescent="0.25">
      <c r="A31022"/>
      <c r="B31022"/>
      <c r="C31022"/>
      <c r="D31022"/>
      <c r="E31022" s="148"/>
      <c r="F31022" s="148"/>
      <c r="G31022" s="149"/>
      <c r="H31022" s="148"/>
      <c r="I31022"/>
    </row>
    <row r="31023" spans="1:9" x14ac:dyDescent="0.25">
      <c r="A31023"/>
      <c r="B31023"/>
      <c r="C31023"/>
      <c r="D31023"/>
      <c r="E31023" s="148"/>
      <c r="F31023" s="148"/>
      <c r="G31023" s="149"/>
      <c r="H31023" s="148"/>
      <c r="I31023"/>
    </row>
    <row r="31024" spans="1:9" x14ac:dyDescent="0.25">
      <c r="A31024"/>
      <c r="B31024"/>
      <c r="C31024"/>
      <c r="D31024"/>
      <c r="E31024" s="148"/>
      <c r="F31024" s="148"/>
      <c r="G31024" s="149"/>
      <c r="H31024" s="148"/>
      <c r="I31024"/>
    </row>
    <row r="31025" spans="1:9" x14ac:dyDescent="0.25">
      <c r="A31025"/>
      <c r="B31025"/>
      <c r="C31025"/>
      <c r="D31025"/>
      <c r="E31025" s="148"/>
      <c r="F31025" s="148"/>
      <c r="G31025" s="149"/>
      <c r="H31025" s="148"/>
      <c r="I31025"/>
    </row>
    <row r="31026" spans="1:9" x14ac:dyDescent="0.25">
      <c r="A31026"/>
      <c r="B31026"/>
      <c r="C31026"/>
      <c r="D31026"/>
      <c r="E31026" s="148"/>
      <c r="F31026" s="148"/>
      <c r="G31026" s="149"/>
      <c r="H31026" s="148"/>
      <c r="I31026"/>
    </row>
    <row r="31027" spans="1:9" x14ac:dyDescent="0.25">
      <c r="A31027"/>
      <c r="B31027"/>
      <c r="C31027"/>
      <c r="D31027"/>
      <c r="E31027" s="148"/>
      <c r="F31027" s="148"/>
      <c r="G31027" s="149"/>
      <c r="H31027" s="148"/>
      <c r="I31027"/>
    </row>
    <row r="31028" spans="1:9" x14ac:dyDescent="0.25">
      <c r="A31028"/>
      <c r="B31028"/>
      <c r="C31028"/>
      <c r="D31028"/>
      <c r="E31028" s="148"/>
      <c r="F31028" s="148"/>
      <c r="G31028" s="149"/>
      <c r="H31028" s="148"/>
      <c r="I31028"/>
    </row>
    <row r="31029" spans="1:9" x14ac:dyDescent="0.25">
      <c r="A31029"/>
      <c r="B31029"/>
      <c r="C31029"/>
      <c r="D31029"/>
      <c r="E31029" s="148"/>
      <c r="F31029" s="148"/>
      <c r="G31029" s="149"/>
      <c r="H31029" s="148"/>
      <c r="I31029"/>
    </row>
    <row r="31030" spans="1:9" x14ac:dyDescent="0.25">
      <c r="A31030"/>
      <c r="B31030"/>
      <c r="C31030"/>
      <c r="D31030"/>
      <c r="E31030" s="148"/>
      <c r="F31030" s="148"/>
      <c r="G31030" s="149"/>
      <c r="H31030" s="148"/>
      <c r="I31030"/>
    </row>
    <row r="31031" spans="1:9" x14ac:dyDescent="0.25">
      <c r="A31031"/>
      <c r="B31031"/>
      <c r="C31031"/>
      <c r="D31031"/>
      <c r="E31031" s="148"/>
      <c r="F31031" s="148"/>
      <c r="G31031" s="149"/>
      <c r="H31031" s="148"/>
      <c r="I31031"/>
    </row>
    <row r="31032" spans="1:9" x14ac:dyDescent="0.25">
      <c r="A31032"/>
      <c r="B31032"/>
      <c r="C31032"/>
      <c r="D31032"/>
      <c r="E31032" s="148"/>
      <c r="F31032" s="148"/>
      <c r="G31032" s="149"/>
      <c r="H31032" s="148"/>
      <c r="I31032"/>
    </row>
    <row r="31033" spans="1:9" x14ac:dyDescent="0.25">
      <c r="A31033"/>
      <c r="B31033"/>
      <c r="C31033"/>
      <c r="D31033"/>
      <c r="E31033" s="148"/>
      <c r="F31033" s="148"/>
      <c r="G31033" s="149"/>
      <c r="H31033" s="148"/>
      <c r="I31033"/>
    </row>
    <row r="31034" spans="1:9" x14ac:dyDescent="0.25">
      <c r="A31034"/>
      <c r="B31034"/>
      <c r="C31034"/>
      <c r="D31034"/>
      <c r="E31034" s="148"/>
      <c r="F31034" s="148"/>
      <c r="G31034" s="149"/>
      <c r="H31034" s="148"/>
      <c r="I31034"/>
    </row>
    <row r="31035" spans="1:9" x14ac:dyDescent="0.25">
      <c r="A31035"/>
      <c r="B31035"/>
      <c r="C31035"/>
      <c r="D31035"/>
      <c r="E31035" s="148"/>
      <c r="F31035" s="148"/>
      <c r="G31035" s="149"/>
      <c r="H31035" s="148"/>
      <c r="I31035"/>
    </row>
    <row r="31036" spans="1:9" x14ac:dyDescent="0.25">
      <c r="A31036"/>
      <c r="B31036"/>
      <c r="C31036"/>
      <c r="D31036"/>
      <c r="E31036" s="148"/>
      <c r="F31036" s="148"/>
      <c r="G31036" s="149"/>
      <c r="H31036" s="148"/>
      <c r="I31036"/>
    </row>
    <row r="31037" spans="1:9" x14ac:dyDescent="0.25">
      <c r="A31037"/>
      <c r="B31037"/>
      <c r="C31037"/>
      <c r="D31037"/>
      <c r="E31037" s="148"/>
      <c r="F31037" s="148"/>
      <c r="G31037" s="149"/>
      <c r="H31037" s="148"/>
      <c r="I31037"/>
    </row>
    <row r="31038" spans="1:9" x14ac:dyDescent="0.25">
      <c r="A31038"/>
      <c r="B31038"/>
      <c r="C31038"/>
      <c r="D31038"/>
      <c r="E31038" s="148"/>
      <c r="F31038" s="148"/>
      <c r="G31038" s="149"/>
      <c r="H31038" s="148"/>
      <c r="I31038"/>
    </row>
    <row r="31039" spans="1:9" x14ac:dyDescent="0.25">
      <c r="A31039"/>
      <c r="B31039"/>
      <c r="C31039"/>
      <c r="D31039"/>
      <c r="E31039" s="148"/>
      <c r="F31039" s="148"/>
      <c r="G31039" s="149"/>
      <c r="H31039" s="148"/>
      <c r="I31039"/>
    </row>
    <row r="31040" spans="1:9" x14ac:dyDescent="0.25">
      <c r="A31040"/>
      <c r="B31040"/>
      <c r="C31040"/>
      <c r="D31040"/>
      <c r="E31040" s="148"/>
      <c r="F31040" s="148"/>
      <c r="G31040" s="149"/>
      <c r="H31040" s="148"/>
      <c r="I31040"/>
    </row>
    <row r="31041" spans="1:9" x14ac:dyDescent="0.25">
      <c r="A31041"/>
      <c r="B31041"/>
      <c r="C31041"/>
      <c r="D31041"/>
      <c r="E31041" s="148"/>
      <c r="F31041" s="148"/>
      <c r="G31041" s="149"/>
      <c r="H31041" s="148"/>
      <c r="I31041"/>
    </row>
    <row r="31042" spans="1:9" x14ac:dyDescent="0.25">
      <c r="A31042"/>
      <c r="B31042"/>
      <c r="C31042"/>
      <c r="D31042"/>
      <c r="E31042" s="148"/>
      <c r="F31042" s="148"/>
      <c r="G31042" s="149"/>
      <c r="H31042" s="148"/>
      <c r="I31042"/>
    </row>
    <row r="31043" spans="1:9" x14ac:dyDescent="0.25">
      <c r="A31043"/>
      <c r="B31043"/>
      <c r="C31043"/>
      <c r="D31043"/>
      <c r="E31043" s="148"/>
      <c r="F31043" s="148"/>
      <c r="G31043" s="149"/>
      <c r="H31043" s="148"/>
      <c r="I31043"/>
    </row>
    <row r="31044" spans="1:9" x14ac:dyDescent="0.25">
      <c r="A31044"/>
      <c r="B31044"/>
      <c r="C31044"/>
      <c r="D31044"/>
      <c r="E31044" s="148"/>
      <c r="F31044" s="148"/>
      <c r="G31044" s="149"/>
      <c r="H31044" s="148"/>
      <c r="I31044"/>
    </row>
    <row r="31045" spans="1:9" x14ac:dyDescent="0.25">
      <c r="A31045"/>
      <c r="B31045"/>
      <c r="C31045"/>
      <c r="D31045"/>
      <c r="E31045" s="148"/>
      <c r="F31045" s="148"/>
      <c r="G31045" s="149"/>
      <c r="H31045" s="148"/>
      <c r="I31045"/>
    </row>
    <row r="31046" spans="1:9" x14ac:dyDescent="0.25">
      <c r="A31046"/>
      <c r="B31046"/>
      <c r="C31046"/>
      <c r="D31046"/>
      <c r="E31046" s="148"/>
      <c r="F31046" s="148"/>
      <c r="G31046" s="149"/>
      <c r="H31046" s="148"/>
      <c r="I31046"/>
    </row>
    <row r="31047" spans="1:9" x14ac:dyDescent="0.25">
      <c r="A31047"/>
      <c r="B31047"/>
      <c r="C31047"/>
      <c r="D31047"/>
      <c r="E31047" s="148"/>
      <c r="F31047" s="148"/>
      <c r="G31047" s="149"/>
      <c r="H31047" s="148"/>
      <c r="I31047"/>
    </row>
    <row r="31048" spans="1:9" x14ac:dyDescent="0.25">
      <c r="A31048"/>
      <c r="B31048"/>
      <c r="C31048"/>
      <c r="D31048"/>
      <c r="E31048" s="148"/>
      <c r="F31048" s="148"/>
      <c r="G31048" s="149"/>
      <c r="H31048" s="148"/>
      <c r="I31048"/>
    </row>
    <row r="31049" spans="1:9" x14ac:dyDescent="0.25">
      <c r="A31049"/>
      <c r="B31049"/>
      <c r="C31049"/>
      <c r="D31049"/>
      <c r="E31049" s="148"/>
      <c r="F31049" s="148"/>
      <c r="G31049" s="149"/>
      <c r="H31049" s="148"/>
      <c r="I31049"/>
    </row>
    <row r="31050" spans="1:9" x14ac:dyDescent="0.25">
      <c r="A31050"/>
      <c r="B31050"/>
      <c r="C31050"/>
      <c r="D31050"/>
      <c r="E31050" s="148"/>
      <c r="F31050" s="148"/>
      <c r="G31050" s="149"/>
      <c r="H31050" s="148"/>
      <c r="I31050"/>
    </row>
    <row r="31051" spans="1:9" x14ac:dyDescent="0.25">
      <c r="A31051"/>
      <c r="B31051"/>
      <c r="C31051"/>
      <c r="D31051"/>
      <c r="E31051" s="148"/>
      <c r="F31051" s="148"/>
      <c r="G31051" s="149"/>
      <c r="H31051" s="148"/>
      <c r="I31051"/>
    </row>
    <row r="31052" spans="1:9" x14ac:dyDescent="0.25">
      <c r="A31052"/>
      <c r="B31052"/>
      <c r="C31052"/>
      <c r="D31052"/>
      <c r="E31052" s="148"/>
      <c r="F31052" s="148"/>
      <c r="G31052" s="149"/>
      <c r="H31052" s="148"/>
      <c r="I31052"/>
    </row>
    <row r="31053" spans="1:9" x14ac:dyDescent="0.25">
      <c r="A31053"/>
      <c r="B31053"/>
      <c r="C31053"/>
      <c r="D31053"/>
      <c r="E31053" s="148"/>
      <c r="F31053" s="148"/>
      <c r="G31053" s="149"/>
      <c r="H31053" s="148"/>
      <c r="I31053"/>
    </row>
    <row r="31054" spans="1:9" x14ac:dyDescent="0.25">
      <c r="A31054"/>
      <c r="B31054"/>
      <c r="C31054"/>
      <c r="D31054"/>
      <c r="E31054" s="148"/>
      <c r="F31054" s="148"/>
      <c r="G31054" s="149"/>
      <c r="H31054" s="148"/>
      <c r="I31054"/>
    </row>
    <row r="31055" spans="1:9" x14ac:dyDescent="0.25">
      <c r="A31055"/>
      <c r="B31055"/>
      <c r="C31055"/>
      <c r="D31055"/>
      <c r="E31055" s="148"/>
      <c r="F31055" s="148"/>
      <c r="G31055" s="149"/>
      <c r="H31055" s="148"/>
      <c r="I31055"/>
    </row>
    <row r="31056" spans="1:9" x14ac:dyDescent="0.25">
      <c r="A31056"/>
      <c r="B31056"/>
      <c r="C31056"/>
      <c r="D31056"/>
      <c r="E31056" s="148"/>
      <c r="F31056" s="148"/>
      <c r="G31056" s="149"/>
      <c r="H31056" s="148"/>
      <c r="I31056"/>
    </row>
    <row r="31057" spans="1:9" x14ac:dyDescent="0.25">
      <c r="A31057"/>
      <c r="B31057"/>
      <c r="C31057"/>
      <c r="D31057"/>
      <c r="E31057" s="148"/>
      <c r="F31057" s="148"/>
      <c r="G31057" s="149"/>
      <c r="H31057" s="148"/>
      <c r="I31057"/>
    </row>
    <row r="31058" spans="1:9" x14ac:dyDescent="0.25">
      <c r="A31058"/>
      <c r="B31058"/>
      <c r="C31058"/>
      <c r="D31058"/>
      <c r="E31058" s="148"/>
      <c r="F31058" s="148"/>
      <c r="G31058" s="149"/>
      <c r="H31058" s="148"/>
      <c r="I31058"/>
    </row>
    <row r="31059" spans="1:9" x14ac:dyDescent="0.25">
      <c r="A31059"/>
      <c r="B31059"/>
      <c r="C31059"/>
      <c r="D31059"/>
      <c r="E31059" s="148"/>
      <c r="F31059" s="148"/>
      <c r="G31059" s="149"/>
      <c r="H31059" s="148"/>
      <c r="I31059"/>
    </row>
    <row r="31060" spans="1:9" x14ac:dyDescent="0.25">
      <c r="A31060"/>
      <c r="B31060"/>
      <c r="C31060"/>
      <c r="D31060"/>
      <c r="E31060" s="148"/>
      <c r="F31060" s="148"/>
      <c r="G31060" s="149"/>
      <c r="H31060" s="148"/>
      <c r="I31060"/>
    </row>
    <row r="31061" spans="1:9" x14ac:dyDescent="0.25">
      <c r="A31061"/>
      <c r="B31061"/>
      <c r="C31061"/>
      <c r="D31061"/>
      <c r="E31061" s="148"/>
      <c r="F31061" s="148"/>
      <c r="G31061" s="149"/>
      <c r="H31061" s="148"/>
      <c r="I31061"/>
    </row>
    <row r="31062" spans="1:9" x14ac:dyDescent="0.25">
      <c r="A31062"/>
      <c r="B31062"/>
      <c r="C31062"/>
      <c r="D31062"/>
      <c r="E31062" s="148"/>
      <c r="F31062" s="148"/>
      <c r="G31062" s="149"/>
      <c r="H31062" s="148"/>
      <c r="I31062"/>
    </row>
    <row r="31063" spans="1:9" x14ac:dyDescent="0.25">
      <c r="A31063"/>
      <c r="B31063"/>
      <c r="C31063"/>
      <c r="D31063"/>
      <c r="E31063" s="148"/>
      <c r="F31063" s="148"/>
      <c r="G31063" s="149"/>
      <c r="H31063" s="148"/>
      <c r="I31063"/>
    </row>
    <row r="31064" spans="1:9" x14ac:dyDescent="0.25">
      <c r="A31064"/>
      <c r="B31064"/>
      <c r="C31064"/>
      <c r="D31064"/>
      <c r="E31064" s="148"/>
      <c r="F31064" s="148"/>
      <c r="G31064" s="149"/>
      <c r="H31064" s="148"/>
      <c r="I31064"/>
    </row>
    <row r="31065" spans="1:9" x14ac:dyDescent="0.25">
      <c r="A31065"/>
      <c r="B31065"/>
      <c r="C31065"/>
      <c r="D31065"/>
      <c r="E31065" s="148"/>
      <c r="F31065" s="148"/>
      <c r="G31065" s="149"/>
      <c r="H31065" s="148"/>
      <c r="I31065"/>
    </row>
    <row r="31066" spans="1:9" x14ac:dyDescent="0.25">
      <c r="A31066"/>
      <c r="B31066"/>
      <c r="C31066"/>
      <c r="D31066"/>
      <c r="E31066" s="148"/>
      <c r="F31066" s="148"/>
      <c r="G31066" s="149"/>
      <c r="H31066" s="148"/>
      <c r="I31066"/>
    </row>
    <row r="31067" spans="1:9" x14ac:dyDescent="0.25">
      <c r="A31067"/>
      <c r="B31067"/>
      <c r="C31067"/>
      <c r="D31067"/>
      <c r="E31067" s="148"/>
      <c r="F31067" s="148"/>
      <c r="G31067" s="149"/>
      <c r="H31067" s="148"/>
      <c r="I31067"/>
    </row>
    <row r="31068" spans="1:9" x14ac:dyDescent="0.25">
      <c r="A31068"/>
      <c r="B31068"/>
      <c r="C31068"/>
      <c r="D31068"/>
      <c r="E31068" s="148"/>
      <c r="F31068" s="148"/>
      <c r="G31068" s="149"/>
      <c r="H31068" s="148"/>
      <c r="I31068"/>
    </row>
    <row r="31069" spans="1:9" x14ac:dyDescent="0.25">
      <c r="A31069"/>
      <c r="B31069"/>
      <c r="C31069"/>
      <c r="D31069"/>
      <c r="E31069" s="148"/>
      <c r="F31069" s="148"/>
      <c r="G31069" s="149"/>
      <c r="H31069" s="148"/>
      <c r="I31069"/>
    </row>
    <row r="31070" spans="1:9" x14ac:dyDescent="0.25">
      <c r="A31070"/>
      <c r="B31070"/>
      <c r="C31070"/>
      <c r="D31070"/>
      <c r="E31070" s="148"/>
      <c r="F31070" s="148"/>
      <c r="G31070" s="149"/>
      <c r="H31070" s="148"/>
      <c r="I31070"/>
    </row>
    <row r="31071" spans="1:9" x14ac:dyDescent="0.25">
      <c r="A31071"/>
      <c r="B31071"/>
      <c r="C31071"/>
      <c r="D31071"/>
      <c r="E31071" s="148"/>
      <c r="F31071" s="148"/>
      <c r="G31071" s="149"/>
      <c r="H31071" s="148"/>
      <c r="I31071"/>
    </row>
    <row r="31072" spans="1:9" x14ac:dyDescent="0.25">
      <c r="A31072"/>
      <c r="B31072"/>
      <c r="C31072"/>
      <c r="D31072"/>
      <c r="E31072" s="148"/>
      <c r="F31072" s="148"/>
      <c r="G31072" s="149"/>
      <c r="H31072" s="148"/>
      <c r="I31072"/>
    </row>
    <row r="31073" spans="1:9" x14ac:dyDescent="0.25">
      <c r="A31073"/>
      <c r="B31073"/>
      <c r="C31073"/>
      <c r="D31073"/>
      <c r="E31073" s="148"/>
      <c r="F31073" s="148"/>
      <c r="G31073" s="149"/>
      <c r="H31073" s="148"/>
      <c r="I31073"/>
    </row>
    <row r="31074" spans="1:9" x14ac:dyDescent="0.25">
      <c r="A31074"/>
      <c r="B31074"/>
      <c r="C31074"/>
      <c r="D31074"/>
      <c r="E31074" s="148"/>
      <c r="F31074" s="148"/>
      <c r="G31074" s="149"/>
      <c r="H31074" s="148"/>
      <c r="I31074"/>
    </row>
    <row r="31075" spans="1:9" x14ac:dyDescent="0.25">
      <c r="A31075"/>
      <c r="B31075"/>
      <c r="C31075"/>
      <c r="D31075"/>
      <c r="E31075" s="148"/>
      <c r="F31075" s="148"/>
      <c r="G31075" s="149"/>
      <c r="H31075" s="148"/>
      <c r="I31075"/>
    </row>
    <row r="31076" spans="1:9" x14ac:dyDescent="0.25">
      <c r="A31076"/>
      <c r="B31076"/>
      <c r="C31076"/>
      <c r="D31076"/>
      <c r="E31076" s="148"/>
      <c r="F31076" s="148"/>
      <c r="G31076" s="149"/>
      <c r="H31076" s="148"/>
      <c r="I31076"/>
    </row>
    <row r="31077" spans="1:9" x14ac:dyDescent="0.25">
      <c r="A31077"/>
      <c r="B31077"/>
      <c r="C31077"/>
      <c r="D31077"/>
      <c r="E31077" s="148"/>
      <c r="F31077" s="148"/>
      <c r="G31077" s="149"/>
      <c r="H31077" s="148"/>
      <c r="I31077"/>
    </row>
    <row r="31078" spans="1:9" x14ac:dyDescent="0.25">
      <c r="A31078"/>
      <c r="B31078"/>
      <c r="C31078"/>
      <c r="D31078"/>
      <c r="E31078" s="148"/>
      <c r="F31078" s="148"/>
      <c r="G31078" s="149"/>
      <c r="H31078" s="148"/>
      <c r="I31078"/>
    </row>
    <row r="31079" spans="1:9" x14ac:dyDescent="0.25">
      <c r="A31079"/>
      <c r="B31079"/>
      <c r="C31079"/>
      <c r="D31079"/>
      <c r="E31079" s="148"/>
      <c r="F31079" s="148"/>
      <c r="G31079" s="149"/>
      <c r="H31079" s="148"/>
      <c r="I31079"/>
    </row>
    <row r="31080" spans="1:9" x14ac:dyDescent="0.25">
      <c r="A31080"/>
      <c r="B31080"/>
      <c r="C31080"/>
      <c r="D31080"/>
      <c r="E31080" s="148"/>
      <c r="F31080" s="148"/>
      <c r="G31080" s="149"/>
      <c r="H31080" s="148"/>
      <c r="I31080"/>
    </row>
    <row r="31081" spans="1:9" x14ac:dyDescent="0.25">
      <c r="A31081"/>
      <c r="B31081"/>
      <c r="C31081"/>
      <c r="D31081"/>
      <c r="E31081" s="148"/>
      <c r="F31081" s="148"/>
      <c r="G31081" s="149"/>
      <c r="H31081" s="148"/>
      <c r="I31081"/>
    </row>
    <row r="31082" spans="1:9" x14ac:dyDescent="0.25">
      <c r="A31082"/>
      <c r="B31082"/>
      <c r="C31082"/>
      <c r="D31082"/>
      <c r="E31082" s="148"/>
      <c r="F31082" s="148"/>
      <c r="G31082" s="149"/>
      <c r="H31082" s="148"/>
      <c r="I31082"/>
    </row>
    <row r="31083" spans="1:9" x14ac:dyDescent="0.25">
      <c r="A31083"/>
      <c r="B31083"/>
      <c r="C31083"/>
      <c r="D31083"/>
      <c r="E31083" s="148"/>
      <c r="F31083" s="148"/>
      <c r="G31083" s="149"/>
      <c r="H31083" s="148"/>
      <c r="I31083"/>
    </row>
    <row r="31084" spans="1:9" x14ac:dyDescent="0.25">
      <c r="A31084"/>
      <c r="B31084"/>
      <c r="C31084"/>
      <c r="D31084"/>
      <c r="E31084" s="148"/>
      <c r="F31084" s="148"/>
      <c r="G31084" s="149"/>
      <c r="H31084" s="148"/>
      <c r="I31084"/>
    </row>
    <row r="31085" spans="1:9" x14ac:dyDescent="0.25">
      <c r="A31085"/>
      <c r="B31085"/>
      <c r="C31085"/>
      <c r="D31085"/>
      <c r="E31085" s="148"/>
      <c r="F31085" s="148"/>
      <c r="G31085" s="149"/>
      <c r="H31085" s="148"/>
      <c r="I31085"/>
    </row>
    <row r="31086" spans="1:9" x14ac:dyDescent="0.25">
      <c r="A31086"/>
      <c r="B31086"/>
      <c r="C31086"/>
      <c r="D31086"/>
      <c r="E31086" s="148"/>
      <c r="F31086" s="148"/>
      <c r="G31086" s="149"/>
      <c r="H31086" s="148"/>
      <c r="I31086"/>
    </row>
    <row r="31087" spans="1:9" x14ac:dyDescent="0.25">
      <c r="A31087"/>
      <c r="B31087"/>
      <c r="C31087"/>
      <c r="D31087"/>
      <c r="E31087" s="148"/>
      <c r="F31087" s="148"/>
      <c r="G31087" s="149"/>
      <c r="H31087" s="148"/>
      <c r="I31087"/>
    </row>
    <row r="31088" spans="1:9" x14ac:dyDescent="0.25">
      <c r="A31088"/>
      <c r="B31088"/>
      <c r="C31088"/>
      <c r="D31088"/>
      <c r="E31088" s="148"/>
      <c r="F31088" s="148"/>
      <c r="G31088" s="149"/>
      <c r="H31088" s="148"/>
      <c r="I31088"/>
    </row>
    <row r="31089" spans="1:9" x14ac:dyDescent="0.25">
      <c r="A31089"/>
      <c r="B31089"/>
      <c r="C31089"/>
      <c r="D31089"/>
      <c r="E31089" s="148"/>
      <c r="F31089" s="148"/>
      <c r="G31089" s="149"/>
      <c r="H31089" s="148"/>
      <c r="I31089"/>
    </row>
    <row r="31090" spans="1:9" x14ac:dyDescent="0.25">
      <c r="A31090"/>
      <c r="B31090"/>
      <c r="C31090"/>
      <c r="D31090"/>
      <c r="E31090" s="148"/>
      <c r="F31090" s="148"/>
      <c r="G31090" s="149"/>
      <c r="H31090" s="148"/>
      <c r="I31090"/>
    </row>
    <row r="31091" spans="1:9" x14ac:dyDescent="0.25">
      <c r="A31091"/>
      <c r="B31091"/>
      <c r="C31091"/>
      <c r="D31091"/>
      <c r="E31091" s="148"/>
      <c r="F31091" s="148"/>
      <c r="G31091" s="149"/>
      <c r="H31091" s="148"/>
      <c r="I31091"/>
    </row>
    <row r="31092" spans="1:9" x14ac:dyDescent="0.25">
      <c r="A31092"/>
      <c r="B31092"/>
      <c r="C31092"/>
      <c r="D31092"/>
      <c r="E31092" s="148"/>
      <c r="F31092" s="148"/>
      <c r="G31092" s="149"/>
      <c r="H31092" s="148"/>
      <c r="I31092"/>
    </row>
    <row r="31093" spans="1:9" x14ac:dyDescent="0.25">
      <c r="A31093"/>
      <c r="B31093"/>
      <c r="C31093"/>
      <c r="D31093"/>
      <c r="E31093" s="148"/>
      <c r="F31093" s="148"/>
      <c r="G31093" s="149"/>
      <c r="H31093" s="148"/>
      <c r="I31093"/>
    </row>
    <row r="31094" spans="1:9" x14ac:dyDescent="0.25">
      <c r="A31094"/>
      <c r="B31094"/>
      <c r="C31094"/>
      <c r="D31094"/>
      <c r="E31094" s="148"/>
      <c r="F31094" s="148"/>
      <c r="G31094" s="149"/>
      <c r="H31094" s="148"/>
      <c r="I31094"/>
    </row>
    <row r="31095" spans="1:9" x14ac:dyDescent="0.25">
      <c r="A31095"/>
      <c r="B31095"/>
      <c r="C31095"/>
      <c r="D31095"/>
      <c r="E31095" s="148"/>
      <c r="F31095" s="148"/>
      <c r="G31095" s="149"/>
      <c r="H31095" s="148"/>
      <c r="I31095"/>
    </row>
    <row r="31096" spans="1:9" x14ac:dyDescent="0.25">
      <c r="A31096"/>
      <c r="B31096"/>
      <c r="C31096"/>
      <c r="D31096"/>
      <c r="E31096" s="148"/>
      <c r="F31096" s="148"/>
      <c r="G31096" s="149"/>
      <c r="H31096" s="148"/>
      <c r="I31096"/>
    </row>
    <row r="31097" spans="1:9" x14ac:dyDescent="0.25">
      <c r="A31097"/>
      <c r="B31097"/>
      <c r="C31097"/>
      <c r="D31097"/>
      <c r="E31097" s="148"/>
      <c r="F31097" s="148"/>
      <c r="G31097" s="149"/>
      <c r="H31097" s="148"/>
      <c r="I31097"/>
    </row>
    <row r="31098" spans="1:9" x14ac:dyDescent="0.25">
      <c r="A31098"/>
      <c r="B31098"/>
      <c r="C31098"/>
      <c r="D31098"/>
      <c r="E31098" s="148"/>
      <c r="F31098" s="148"/>
      <c r="G31098" s="149"/>
      <c r="H31098" s="148"/>
      <c r="I31098"/>
    </row>
    <row r="31099" spans="1:9" x14ac:dyDescent="0.25">
      <c r="A31099"/>
      <c r="B31099"/>
      <c r="C31099"/>
      <c r="D31099"/>
      <c r="E31099" s="148"/>
      <c r="F31099" s="148"/>
      <c r="G31099" s="149"/>
      <c r="H31099" s="148"/>
      <c r="I31099"/>
    </row>
    <row r="31100" spans="1:9" x14ac:dyDescent="0.25">
      <c r="A31100"/>
      <c r="B31100"/>
      <c r="C31100"/>
      <c r="D31100"/>
      <c r="E31100" s="148"/>
      <c r="F31100" s="148"/>
      <c r="G31100" s="149"/>
      <c r="H31100" s="148"/>
      <c r="I31100"/>
    </row>
    <row r="31101" spans="1:9" x14ac:dyDescent="0.25">
      <c r="A31101"/>
      <c r="B31101"/>
      <c r="C31101"/>
      <c r="D31101"/>
      <c r="E31101" s="148"/>
      <c r="F31101" s="148"/>
      <c r="G31101" s="149"/>
      <c r="H31101" s="148"/>
      <c r="I31101"/>
    </row>
    <row r="31102" spans="1:9" x14ac:dyDescent="0.25">
      <c r="A31102"/>
      <c r="B31102"/>
      <c r="C31102"/>
      <c r="D31102"/>
      <c r="E31102" s="148"/>
      <c r="F31102" s="148"/>
      <c r="G31102" s="149"/>
      <c r="H31102" s="148"/>
      <c r="I31102"/>
    </row>
    <row r="31103" spans="1:9" x14ac:dyDescent="0.25">
      <c r="A31103"/>
      <c r="B31103"/>
      <c r="C31103"/>
      <c r="D31103"/>
      <c r="E31103" s="148"/>
      <c r="F31103" s="148"/>
      <c r="G31103" s="149"/>
      <c r="H31103" s="148"/>
      <c r="I31103"/>
    </row>
    <row r="31104" spans="1:9" x14ac:dyDescent="0.25">
      <c r="A31104"/>
      <c r="B31104"/>
      <c r="C31104"/>
      <c r="D31104"/>
      <c r="E31104" s="148"/>
      <c r="F31104" s="148"/>
      <c r="G31104" s="149"/>
      <c r="H31104" s="148"/>
      <c r="I31104"/>
    </row>
    <row r="31105" spans="1:9" x14ac:dyDescent="0.25">
      <c r="A31105"/>
      <c r="B31105"/>
      <c r="C31105"/>
      <c r="D31105"/>
      <c r="E31105" s="148"/>
      <c r="F31105" s="148"/>
      <c r="G31105" s="149"/>
      <c r="H31105" s="148"/>
      <c r="I31105"/>
    </row>
    <row r="31106" spans="1:9" x14ac:dyDescent="0.25">
      <c r="A31106"/>
      <c r="B31106"/>
      <c r="C31106"/>
      <c r="D31106"/>
      <c r="E31106" s="148"/>
      <c r="F31106" s="148"/>
      <c r="G31106" s="149"/>
      <c r="H31106" s="148"/>
      <c r="I31106"/>
    </row>
    <row r="31107" spans="1:9" x14ac:dyDescent="0.25">
      <c r="A31107"/>
      <c r="B31107"/>
      <c r="C31107"/>
      <c r="D31107"/>
      <c r="E31107" s="148"/>
      <c r="F31107" s="148"/>
      <c r="G31107" s="149"/>
      <c r="H31107" s="148"/>
      <c r="I31107"/>
    </row>
    <row r="31108" spans="1:9" x14ac:dyDescent="0.25">
      <c r="A31108"/>
      <c r="B31108"/>
      <c r="C31108"/>
      <c r="D31108"/>
      <c r="E31108" s="148"/>
      <c r="F31108" s="148"/>
      <c r="G31108" s="149"/>
      <c r="H31108" s="148"/>
      <c r="I31108"/>
    </row>
    <row r="31109" spans="1:9" x14ac:dyDescent="0.25">
      <c r="A31109"/>
      <c r="B31109"/>
      <c r="C31109"/>
      <c r="D31109"/>
      <c r="E31109" s="148"/>
      <c r="F31109" s="148"/>
      <c r="G31109" s="149"/>
      <c r="H31109" s="148"/>
      <c r="I31109"/>
    </row>
    <row r="31110" spans="1:9" x14ac:dyDescent="0.25">
      <c r="A31110"/>
      <c r="B31110"/>
      <c r="C31110"/>
      <c r="D31110"/>
      <c r="E31110" s="148"/>
      <c r="F31110" s="148"/>
      <c r="G31110" s="149"/>
      <c r="H31110" s="148"/>
      <c r="I31110"/>
    </row>
    <row r="31111" spans="1:9" x14ac:dyDescent="0.25">
      <c r="A31111"/>
      <c r="B31111"/>
      <c r="C31111"/>
      <c r="D31111"/>
      <c r="E31111" s="148"/>
      <c r="F31111" s="148"/>
      <c r="G31111" s="149"/>
      <c r="H31111" s="148"/>
      <c r="I31111"/>
    </row>
    <row r="31112" spans="1:9" x14ac:dyDescent="0.25">
      <c r="A31112"/>
      <c r="B31112"/>
      <c r="C31112"/>
      <c r="D31112"/>
      <c r="E31112" s="148"/>
      <c r="F31112" s="148"/>
      <c r="G31112" s="149"/>
      <c r="H31112" s="148"/>
      <c r="I31112"/>
    </row>
    <row r="31113" spans="1:9" x14ac:dyDescent="0.25">
      <c r="A31113"/>
      <c r="B31113"/>
      <c r="C31113"/>
      <c r="D31113"/>
      <c r="E31113" s="148"/>
      <c r="F31113" s="148"/>
      <c r="G31113" s="149"/>
      <c r="H31113" s="148"/>
      <c r="I31113"/>
    </row>
    <row r="31114" spans="1:9" x14ac:dyDescent="0.25">
      <c r="A31114"/>
      <c r="B31114"/>
      <c r="C31114"/>
      <c r="D31114"/>
      <c r="E31114" s="148"/>
      <c r="F31114" s="148"/>
      <c r="G31114" s="149"/>
      <c r="H31114" s="148"/>
      <c r="I31114"/>
    </row>
    <row r="31115" spans="1:9" x14ac:dyDescent="0.25">
      <c r="A31115"/>
      <c r="B31115"/>
      <c r="C31115"/>
      <c r="D31115"/>
      <c r="E31115" s="148"/>
      <c r="F31115" s="148"/>
      <c r="G31115" s="149"/>
      <c r="H31115" s="148"/>
      <c r="I31115"/>
    </row>
    <row r="31116" spans="1:9" x14ac:dyDescent="0.25">
      <c r="A31116"/>
      <c r="B31116"/>
      <c r="C31116"/>
      <c r="D31116"/>
      <c r="E31116" s="148"/>
      <c r="F31116" s="148"/>
      <c r="G31116" s="149"/>
      <c r="H31116" s="148"/>
      <c r="I31116"/>
    </row>
    <row r="31117" spans="1:9" x14ac:dyDescent="0.25">
      <c r="A31117"/>
      <c r="B31117"/>
      <c r="C31117"/>
      <c r="D31117"/>
      <c r="E31117" s="148"/>
      <c r="F31117" s="148"/>
      <c r="G31117" s="149"/>
      <c r="H31117" s="148"/>
      <c r="I31117"/>
    </row>
    <row r="31118" spans="1:9" x14ac:dyDescent="0.25">
      <c r="A31118"/>
      <c r="B31118"/>
      <c r="C31118"/>
      <c r="D31118"/>
      <c r="E31118" s="148"/>
      <c r="F31118" s="148"/>
      <c r="G31118" s="149"/>
      <c r="H31118" s="148"/>
      <c r="I31118"/>
    </row>
    <row r="31119" spans="1:9" x14ac:dyDescent="0.25">
      <c r="A31119"/>
      <c r="B31119"/>
      <c r="C31119"/>
      <c r="D31119"/>
      <c r="E31119" s="148"/>
      <c r="F31119" s="148"/>
      <c r="G31119" s="149"/>
      <c r="H31119" s="148"/>
      <c r="I31119"/>
    </row>
    <row r="31120" spans="1:9" x14ac:dyDescent="0.25">
      <c r="A31120"/>
      <c r="B31120"/>
      <c r="C31120"/>
      <c r="D31120"/>
      <c r="E31120" s="148"/>
      <c r="F31120" s="148"/>
      <c r="G31120" s="149"/>
      <c r="H31120" s="148"/>
      <c r="I31120"/>
    </row>
    <row r="31121" spans="1:9" x14ac:dyDescent="0.25">
      <c r="A31121"/>
      <c r="B31121"/>
      <c r="C31121"/>
      <c r="D31121"/>
      <c r="E31121" s="148"/>
      <c r="F31121" s="148"/>
      <c r="G31121" s="149"/>
      <c r="H31121" s="148"/>
      <c r="I31121"/>
    </row>
    <row r="31122" spans="1:9" x14ac:dyDescent="0.25">
      <c r="A31122"/>
      <c r="B31122"/>
      <c r="C31122"/>
      <c r="D31122"/>
      <c r="E31122" s="148"/>
      <c r="F31122" s="148"/>
      <c r="G31122" s="149"/>
      <c r="H31122" s="148"/>
      <c r="I31122"/>
    </row>
    <row r="31123" spans="1:9" x14ac:dyDescent="0.25">
      <c r="A31123"/>
      <c r="B31123"/>
      <c r="C31123"/>
      <c r="D31123"/>
      <c r="E31123" s="148"/>
      <c r="F31123" s="148"/>
      <c r="G31123" s="149"/>
      <c r="H31123" s="148"/>
      <c r="I31123"/>
    </row>
    <row r="31124" spans="1:9" x14ac:dyDescent="0.25">
      <c r="A31124"/>
      <c r="B31124"/>
      <c r="C31124"/>
      <c r="D31124"/>
      <c r="E31124" s="148"/>
      <c r="F31124" s="148"/>
      <c r="G31124" s="149"/>
      <c r="H31124" s="148"/>
      <c r="I31124"/>
    </row>
    <row r="31125" spans="1:9" x14ac:dyDescent="0.25">
      <c r="A31125"/>
      <c r="B31125"/>
      <c r="C31125"/>
      <c r="D31125"/>
      <c r="E31125" s="148"/>
      <c r="F31125" s="148"/>
      <c r="G31125" s="149"/>
      <c r="H31125" s="148"/>
      <c r="I31125"/>
    </row>
    <row r="31126" spans="1:9" x14ac:dyDescent="0.25">
      <c r="A31126"/>
      <c r="B31126"/>
      <c r="C31126"/>
      <c r="D31126"/>
      <c r="E31126" s="148"/>
      <c r="F31126" s="148"/>
      <c r="G31126" s="149"/>
      <c r="H31126" s="148"/>
      <c r="I31126"/>
    </row>
    <row r="31127" spans="1:9" x14ac:dyDescent="0.25">
      <c r="A31127"/>
      <c r="B31127"/>
      <c r="C31127"/>
      <c r="D31127"/>
      <c r="E31127" s="148"/>
      <c r="F31127" s="148"/>
      <c r="G31127" s="149"/>
      <c r="H31127" s="148"/>
      <c r="I31127"/>
    </row>
    <row r="31128" spans="1:9" x14ac:dyDescent="0.25">
      <c r="A31128"/>
      <c r="B31128"/>
      <c r="C31128"/>
      <c r="D31128"/>
      <c r="E31128" s="148"/>
      <c r="F31128" s="148"/>
      <c r="G31128" s="149"/>
      <c r="H31128" s="148"/>
      <c r="I31128"/>
    </row>
    <row r="31129" spans="1:9" x14ac:dyDescent="0.25">
      <c r="A31129"/>
      <c r="B31129"/>
      <c r="C31129"/>
      <c r="D31129"/>
      <c r="E31129" s="148"/>
      <c r="F31129" s="148"/>
      <c r="G31129" s="149"/>
      <c r="H31129" s="148"/>
      <c r="I31129"/>
    </row>
    <row r="31130" spans="1:9" x14ac:dyDescent="0.25">
      <c r="A31130"/>
      <c r="B31130"/>
      <c r="C31130"/>
      <c r="D31130"/>
      <c r="E31130" s="148"/>
      <c r="F31130" s="148"/>
      <c r="G31130" s="149"/>
      <c r="H31130" s="148"/>
      <c r="I31130"/>
    </row>
    <row r="31131" spans="1:9" x14ac:dyDescent="0.25">
      <c r="A31131"/>
      <c r="B31131"/>
      <c r="C31131"/>
      <c r="D31131"/>
      <c r="E31131" s="148"/>
      <c r="F31131" s="148"/>
      <c r="G31131" s="149"/>
      <c r="H31131" s="148"/>
      <c r="I31131"/>
    </row>
    <row r="31132" spans="1:9" x14ac:dyDescent="0.25">
      <c r="A31132"/>
      <c r="B31132"/>
      <c r="C31132"/>
      <c r="D31132"/>
      <c r="E31132" s="148"/>
      <c r="F31132" s="148"/>
      <c r="G31132" s="149"/>
      <c r="H31132" s="148"/>
      <c r="I31132"/>
    </row>
    <row r="31133" spans="1:9" x14ac:dyDescent="0.25">
      <c r="A31133"/>
      <c r="B31133"/>
      <c r="C31133"/>
      <c r="D31133"/>
      <c r="E31133" s="148"/>
      <c r="F31133" s="148"/>
      <c r="G31133" s="149"/>
      <c r="H31133" s="148"/>
      <c r="I31133"/>
    </row>
    <row r="31134" spans="1:9" x14ac:dyDescent="0.25">
      <c r="A31134"/>
      <c r="B31134"/>
      <c r="C31134"/>
      <c r="D31134"/>
      <c r="E31134" s="148"/>
      <c r="F31134" s="148"/>
      <c r="G31134" s="149"/>
      <c r="H31134" s="148"/>
      <c r="I31134"/>
    </row>
    <row r="31135" spans="1:9" x14ac:dyDescent="0.25">
      <c r="A31135"/>
      <c r="B31135"/>
      <c r="C31135"/>
      <c r="D31135"/>
      <c r="E31135" s="148"/>
      <c r="F31135" s="148"/>
      <c r="G31135" s="149"/>
      <c r="H31135" s="148"/>
      <c r="I31135"/>
    </row>
    <row r="31136" spans="1:9" x14ac:dyDescent="0.25">
      <c r="A31136"/>
      <c r="B31136"/>
      <c r="C31136"/>
      <c r="D31136"/>
      <c r="E31136" s="148"/>
      <c r="F31136" s="148"/>
      <c r="G31136" s="149"/>
      <c r="H31136" s="148"/>
      <c r="I31136"/>
    </row>
    <row r="31137" spans="1:9" x14ac:dyDescent="0.25">
      <c r="A31137"/>
      <c r="B31137"/>
      <c r="C31137"/>
      <c r="D31137"/>
      <c r="E31137" s="148"/>
      <c r="F31137" s="148"/>
      <c r="G31137" s="149"/>
      <c r="H31137" s="148"/>
      <c r="I31137"/>
    </row>
    <row r="31138" spans="1:9" x14ac:dyDescent="0.25">
      <c r="A31138"/>
      <c r="B31138"/>
      <c r="C31138"/>
      <c r="D31138"/>
      <c r="E31138" s="148"/>
      <c r="F31138" s="148"/>
      <c r="G31138" s="149"/>
      <c r="H31138" s="148"/>
      <c r="I31138"/>
    </row>
    <row r="31139" spans="1:9" x14ac:dyDescent="0.25">
      <c r="A31139"/>
      <c r="B31139"/>
      <c r="C31139"/>
      <c r="D31139"/>
      <c r="E31139" s="148"/>
      <c r="F31139" s="148"/>
      <c r="G31139" s="149"/>
      <c r="H31139" s="148"/>
      <c r="I31139"/>
    </row>
    <row r="31140" spans="1:9" x14ac:dyDescent="0.25">
      <c r="A31140"/>
      <c r="B31140"/>
      <c r="C31140"/>
      <c r="D31140"/>
      <c r="E31140" s="148"/>
      <c r="F31140" s="148"/>
      <c r="G31140" s="149"/>
      <c r="H31140" s="148"/>
      <c r="I31140"/>
    </row>
    <row r="31141" spans="1:9" x14ac:dyDescent="0.25">
      <c r="A31141"/>
      <c r="B31141"/>
      <c r="C31141"/>
      <c r="D31141"/>
      <c r="E31141" s="148"/>
      <c r="F31141" s="148"/>
      <c r="G31141" s="149"/>
      <c r="H31141" s="148"/>
      <c r="I31141"/>
    </row>
    <row r="31142" spans="1:9" x14ac:dyDescent="0.25">
      <c r="A31142"/>
      <c r="B31142"/>
      <c r="C31142"/>
      <c r="D31142"/>
      <c r="E31142" s="148"/>
      <c r="F31142" s="148"/>
      <c r="G31142" s="149"/>
      <c r="H31142" s="148"/>
      <c r="I31142"/>
    </row>
    <row r="31143" spans="1:9" x14ac:dyDescent="0.25">
      <c r="A31143"/>
      <c r="B31143"/>
      <c r="C31143"/>
      <c r="D31143"/>
      <c r="E31143" s="148"/>
      <c r="F31143" s="148"/>
      <c r="G31143" s="149"/>
      <c r="H31143" s="148"/>
      <c r="I31143"/>
    </row>
    <row r="31144" spans="1:9" x14ac:dyDescent="0.25">
      <c r="A31144"/>
      <c r="B31144"/>
      <c r="C31144"/>
      <c r="D31144"/>
      <c r="E31144" s="148"/>
      <c r="F31144" s="148"/>
      <c r="G31144" s="149"/>
      <c r="H31144" s="148"/>
      <c r="I31144"/>
    </row>
    <row r="31145" spans="1:9" x14ac:dyDescent="0.25">
      <c r="A31145"/>
      <c r="B31145"/>
      <c r="C31145"/>
      <c r="D31145"/>
      <c r="E31145" s="148"/>
      <c r="F31145" s="148"/>
      <c r="G31145" s="149"/>
      <c r="H31145" s="148"/>
      <c r="I31145"/>
    </row>
    <row r="31146" spans="1:9" x14ac:dyDescent="0.25">
      <c r="A31146"/>
      <c r="B31146"/>
      <c r="C31146"/>
      <c r="D31146"/>
      <c r="E31146" s="148"/>
      <c r="F31146" s="148"/>
      <c r="G31146" s="149"/>
      <c r="H31146" s="148"/>
      <c r="I31146"/>
    </row>
    <row r="31147" spans="1:9" x14ac:dyDescent="0.25">
      <c r="A31147"/>
      <c r="B31147"/>
      <c r="C31147"/>
      <c r="D31147"/>
      <c r="E31147" s="148"/>
      <c r="F31147" s="148"/>
      <c r="G31147" s="149"/>
      <c r="H31147" s="148"/>
      <c r="I31147"/>
    </row>
    <row r="31148" spans="1:9" x14ac:dyDescent="0.25">
      <c r="A31148"/>
      <c r="B31148"/>
      <c r="C31148"/>
      <c r="D31148"/>
      <c r="E31148" s="148"/>
      <c r="F31148" s="148"/>
      <c r="G31148" s="149"/>
      <c r="H31148" s="148"/>
      <c r="I31148"/>
    </row>
    <row r="31149" spans="1:9" x14ac:dyDescent="0.25">
      <c r="A31149"/>
      <c r="B31149"/>
      <c r="C31149"/>
      <c r="D31149"/>
      <c r="E31149" s="148"/>
      <c r="F31149" s="148"/>
      <c r="G31149" s="149"/>
      <c r="H31149" s="148"/>
      <c r="I31149"/>
    </row>
    <row r="31150" spans="1:9" x14ac:dyDescent="0.25">
      <c r="A31150"/>
      <c r="B31150"/>
      <c r="C31150"/>
      <c r="D31150"/>
      <c r="E31150" s="148"/>
      <c r="F31150" s="148"/>
      <c r="G31150" s="149"/>
      <c r="H31150" s="148"/>
      <c r="I31150"/>
    </row>
    <row r="31151" spans="1:9" x14ac:dyDescent="0.25">
      <c r="A31151"/>
      <c r="B31151"/>
      <c r="C31151"/>
      <c r="D31151"/>
      <c r="E31151" s="148"/>
      <c r="F31151" s="148"/>
      <c r="G31151" s="149"/>
      <c r="H31151" s="148"/>
      <c r="I31151"/>
    </row>
    <row r="31152" spans="1:9" x14ac:dyDescent="0.25">
      <c r="A31152"/>
      <c r="B31152"/>
      <c r="C31152"/>
      <c r="D31152"/>
      <c r="E31152" s="148"/>
      <c r="F31152" s="148"/>
      <c r="G31152" s="149"/>
      <c r="H31152" s="148"/>
      <c r="I31152"/>
    </row>
    <row r="31153" spans="1:9" x14ac:dyDescent="0.25">
      <c r="A31153"/>
      <c r="B31153"/>
      <c r="C31153"/>
      <c r="D31153"/>
      <c r="E31153" s="148"/>
      <c r="F31153" s="148"/>
      <c r="G31153" s="149"/>
      <c r="H31153" s="148"/>
      <c r="I31153"/>
    </row>
    <row r="31154" spans="1:9" x14ac:dyDescent="0.25">
      <c r="A31154"/>
      <c r="B31154"/>
      <c r="C31154"/>
      <c r="D31154"/>
      <c r="E31154" s="148"/>
      <c r="F31154" s="148"/>
      <c r="G31154" s="149"/>
      <c r="H31154" s="148"/>
      <c r="I31154"/>
    </row>
    <row r="31155" spans="1:9" x14ac:dyDescent="0.25">
      <c r="A31155"/>
      <c r="B31155"/>
      <c r="C31155"/>
      <c r="D31155"/>
      <c r="E31155" s="148"/>
      <c r="F31155" s="148"/>
      <c r="G31155" s="149"/>
      <c r="H31155" s="148"/>
      <c r="I31155"/>
    </row>
    <row r="31156" spans="1:9" x14ac:dyDescent="0.25">
      <c r="A31156"/>
      <c r="B31156"/>
      <c r="C31156"/>
      <c r="D31156"/>
      <c r="E31156" s="148"/>
      <c r="F31156" s="148"/>
      <c r="G31156" s="149"/>
      <c r="H31156" s="148"/>
      <c r="I31156"/>
    </row>
    <row r="31157" spans="1:9" x14ac:dyDescent="0.25">
      <c r="A31157"/>
      <c r="B31157"/>
      <c r="C31157"/>
      <c r="D31157"/>
      <c r="E31157" s="148"/>
      <c r="F31157" s="148"/>
      <c r="G31157" s="149"/>
      <c r="H31157" s="148"/>
      <c r="I31157"/>
    </row>
    <row r="31158" spans="1:9" x14ac:dyDescent="0.25">
      <c r="A31158"/>
      <c r="B31158"/>
      <c r="C31158"/>
      <c r="D31158"/>
      <c r="E31158" s="148"/>
      <c r="F31158" s="148"/>
      <c r="G31158" s="149"/>
      <c r="H31158" s="148"/>
      <c r="I31158"/>
    </row>
    <row r="31159" spans="1:9" x14ac:dyDescent="0.25">
      <c r="A31159"/>
      <c r="B31159"/>
      <c r="C31159"/>
      <c r="D31159"/>
      <c r="E31159" s="148"/>
      <c r="F31159" s="148"/>
      <c r="G31159" s="149"/>
      <c r="H31159" s="148"/>
      <c r="I31159"/>
    </row>
    <row r="31160" spans="1:9" x14ac:dyDescent="0.25">
      <c r="A31160"/>
      <c r="B31160"/>
      <c r="C31160"/>
      <c r="D31160"/>
      <c r="E31160" s="148"/>
      <c r="F31160" s="148"/>
      <c r="G31160" s="149"/>
      <c r="H31160" s="148"/>
      <c r="I31160"/>
    </row>
    <row r="31161" spans="1:9" x14ac:dyDescent="0.25">
      <c r="A31161"/>
      <c r="B31161"/>
      <c r="C31161"/>
      <c r="D31161"/>
      <c r="E31161" s="148"/>
      <c r="F31161" s="148"/>
      <c r="G31161" s="149"/>
      <c r="H31161" s="148"/>
      <c r="I31161"/>
    </row>
    <row r="31162" spans="1:9" x14ac:dyDescent="0.25">
      <c r="A31162"/>
      <c r="B31162"/>
      <c r="C31162"/>
      <c r="D31162"/>
      <c r="E31162" s="148"/>
      <c r="F31162" s="148"/>
      <c r="G31162" s="149"/>
      <c r="H31162" s="148"/>
      <c r="I31162"/>
    </row>
    <row r="31163" spans="1:9" x14ac:dyDescent="0.25">
      <c r="A31163"/>
      <c r="B31163"/>
      <c r="C31163"/>
      <c r="D31163"/>
      <c r="E31163" s="148"/>
      <c r="F31163" s="148"/>
      <c r="G31163" s="149"/>
      <c r="H31163" s="148"/>
      <c r="I31163"/>
    </row>
    <row r="31164" spans="1:9" x14ac:dyDescent="0.25">
      <c r="A31164"/>
      <c r="B31164"/>
      <c r="C31164"/>
      <c r="D31164"/>
      <c r="E31164" s="148"/>
      <c r="F31164" s="148"/>
      <c r="G31164" s="149"/>
      <c r="H31164" s="148"/>
      <c r="I31164"/>
    </row>
    <row r="31165" spans="1:9" x14ac:dyDescent="0.25">
      <c r="A31165"/>
      <c r="B31165"/>
      <c r="C31165"/>
      <c r="D31165"/>
      <c r="E31165" s="148"/>
      <c r="F31165" s="148"/>
      <c r="G31165" s="149"/>
      <c r="H31165" s="148"/>
      <c r="I31165"/>
    </row>
    <row r="31166" spans="1:9" x14ac:dyDescent="0.25">
      <c r="A31166"/>
      <c r="B31166"/>
      <c r="C31166"/>
      <c r="D31166"/>
      <c r="E31166" s="148"/>
      <c r="F31166" s="148"/>
      <c r="G31166" s="149"/>
      <c r="H31166" s="148"/>
      <c r="I31166"/>
    </row>
    <row r="31167" spans="1:9" x14ac:dyDescent="0.25">
      <c r="A31167"/>
      <c r="B31167"/>
      <c r="C31167"/>
      <c r="D31167"/>
      <c r="E31167" s="148"/>
      <c r="F31167" s="148"/>
      <c r="G31167" s="149"/>
      <c r="H31167" s="148"/>
      <c r="I31167"/>
    </row>
    <row r="31168" spans="1:9" x14ac:dyDescent="0.25">
      <c r="A31168"/>
      <c r="B31168"/>
      <c r="C31168"/>
      <c r="D31168"/>
      <c r="E31168" s="148"/>
      <c r="F31168" s="148"/>
      <c r="G31168" s="149"/>
      <c r="H31168" s="148"/>
      <c r="I31168"/>
    </row>
    <row r="31169" spans="1:9" x14ac:dyDescent="0.25">
      <c r="A31169"/>
      <c r="B31169"/>
      <c r="C31169"/>
      <c r="D31169"/>
      <c r="E31169" s="148"/>
      <c r="F31169" s="148"/>
      <c r="G31169" s="149"/>
      <c r="H31169" s="148"/>
      <c r="I31169"/>
    </row>
    <row r="31170" spans="1:9" x14ac:dyDescent="0.25">
      <c r="A31170"/>
      <c r="B31170"/>
      <c r="C31170"/>
      <c r="D31170"/>
      <c r="E31170" s="148"/>
      <c r="F31170" s="148"/>
      <c r="G31170" s="149"/>
      <c r="H31170" s="148"/>
      <c r="I31170"/>
    </row>
    <row r="31171" spans="1:9" x14ac:dyDescent="0.25">
      <c r="A31171"/>
      <c r="B31171"/>
      <c r="C31171"/>
      <c r="D31171"/>
      <c r="E31171" s="148"/>
      <c r="F31171" s="148"/>
      <c r="G31171" s="149"/>
      <c r="H31171" s="148"/>
      <c r="I31171"/>
    </row>
    <row r="31172" spans="1:9" x14ac:dyDescent="0.25">
      <c r="A31172"/>
      <c r="B31172"/>
      <c r="C31172"/>
      <c r="D31172"/>
      <c r="E31172" s="148"/>
      <c r="F31172" s="148"/>
      <c r="G31172" s="149"/>
      <c r="H31172" s="148"/>
      <c r="I31172"/>
    </row>
    <row r="31173" spans="1:9" x14ac:dyDescent="0.25">
      <c r="A31173"/>
      <c r="B31173"/>
      <c r="C31173"/>
      <c r="D31173"/>
      <c r="E31173" s="148"/>
      <c r="F31173" s="148"/>
      <c r="G31173" s="149"/>
      <c r="H31173" s="148"/>
      <c r="I31173"/>
    </row>
    <row r="31174" spans="1:9" x14ac:dyDescent="0.25">
      <c r="A31174"/>
      <c r="B31174"/>
      <c r="C31174"/>
      <c r="D31174"/>
      <c r="E31174" s="148"/>
      <c r="F31174" s="148"/>
      <c r="G31174" s="149"/>
      <c r="H31174" s="148"/>
      <c r="I31174"/>
    </row>
    <row r="31175" spans="1:9" x14ac:dyDescent="0.25">
      <c r="A31175"/>
      <c r="B31175"/>
      <c r="C31175"/>
      <c r="D31175"/>
      <c r="E31175" s="148"/>
      <c r="F31175" s="148"/>
      <c r="G31175" s="149"/>
      <c r="H31175" s="148"/>
      <c r="I31175"/>
    </row>
    <row r="31176" spans="1:9" x14ac:dyDescent="0.25">
      <c r="A31176"/>
      <c r="B31176"/>
      <c r="C31176"/>
      <c r="D31176"/>
      <c r="E31176" s="148"/>
      <c r="F31176" s="148"/>
      <c r="G31176" s="149"/>
      <c r="H31176" s="148"/>
      <c r="I31176"/>
    </row>
    <row r="31177" spans="1:9" x14ac:dyDescent="0.25">
      <c r="A31177"/>
      <c r="B31177"/>
      <c r="C31177"/>
      <c r="D31177"/>
      <c r="E31177" s="148"/>
      <c r="F31177" s="148"/>
      <c r="G31177" s="149"/>
      <c r="H31177" s="148"/>
      <c r="I31177"/>
    </row>
    <row r="31178" spans="1:9" x14ac:dyDescent="0.25">
      <c r="A31178"/>
      <c r="B31178"/>
      <c r="C31178"/>
      <c r="D31178"/>
      <c r="E31178" s="148"/>
      <c r="F31178" s="148"/>
      <c r="G31178" s="149"/>
      <c r="H31178" s="148"/>
      <c r="I31178"/>
    </row>
    <row r="31179" spans="1:9" x14ac:dyDescent="0.25">
      <c r="A31179"/>
      <c r="B31179"/>
      <c r="C31179"/>
      <c r="D31179"/>
      <c r="E31179" s="148"/>
      <c r="F31179" s="148"/>
      <c r="G31179" s="149"/>
      <c r="H31179" s="148"/>
      <c r="I31179"/>
    </row>
    <row r="31180" spans="1:9" x14ac:dyDescent="0.25">
      <c r="A31180"/>
      <c r="B31180"/>
      <c r="C31180"/>
      <c r="D31180"/>
      <c r="E31180" s="148"/>
      <c r="F31180" s="148"/>
      <c r="G31180" s="149"/>
      <c r="H31180" s="148"/>
      <c r="I31180"/>
    </row>
    <row r="31181" spans="1:9" x14ac:dyDescent="0.25">
      <c r="A31181"/>
      <c r="B31181"/>
      <c r="C31181"/>
      <c r="D31181"/>
      <c r="E31181" s="148"/>
      <c r="F31181" s="148"/>
      <c r="G31181" s="149"/>
      <c r="H31181" s="148"/>
      <c r="I31181"/>
    </row>
    <row r="31182" spans="1:9" x14ac:dyDescent="0.25">
      <c r="A31182"/>
      <c r="B31182"/>
      <c r="C31182"/>
      <c r="D31182"/>
      <c r="E31182" s="148"/>
      <c r="F31182" s="148"/>
      <c r="G31182" s="149"/>
      <c r="H31182" s="148"/>
      <c r="I31182"/>
    </row>
    <row r="31183" spans="1:9" x14ac:dyDescent="0.25">
      <c r="A31183"/>
      <c r="B31183"/>
      <c r="C31183"/>
      <c r="D31183"/>
      <c r="E31183" s="148"/>
      <c r="F31183" s="148"/>
      <c r="G31183" s="149"/>
      <c r="H31183" s="148"/>
      <c r="I31183"/>
    </row>
    <row r="31184" spans="1:9" x14ac:dyDescent="0.25">
      <c r="A31184"/>
      <c r="B31184"/>
      <c r="C31184"/>
      <c r="D31184"/>
      <c r="E31184" s="148"/>
      <c r="F31184" s="148"/>
      <c r="G31184" s="149"/>
      <c r="H31184" s="148"/>
      <c r="I31184"/>
    </row>
    <row r="31185" spans="1:9" x14ac:dyDescent="0.25">
      <c r="A31185"/>
      <c r="B31185"/>
      <c r="C31185"/>
      <c r="D31185"/>
      <c r="E31185" s="148"/>
      <c r="F31185" s="148"/>
      <c r="G31185" s="149"/>
      <c r="H31185" s="148"/>
      <c r="I31185"/>
    </row>
    <row r="31186" spans="1:9" x14ac:dyDescent="0.25">
      <c r="A31186"/>
      <c r="B31186"/>
      <c r="C31186"/>
      <c r="D31186"/>
      <c r="E31186" s="148"/>
      <c r="F31186" s="148"/>
      <c r="G31186" s="149"/>
      <c r="H31186" s="148"/>
      <c r="I31186"/>
    </row>
    <row r="31187" spans="1:9" x14ac:dyDescent="0.25">
      <c r="A31187"/>
      <c r="B31187"/>
      <c r="C31187"/>
      <c r="D31187"/>
      <c r="E31187" s="148"/>
      <c r="F31187" s="148"/>
      <c r="G31187" s="149"/>
      <c r="H31187" s="148"/>
      <c r="I31187"/>
    </row>
    <row r="31188" spans="1:9" x14ac:dyDescent="0.25">
      <c r="A31188"/>
      <c r="B31188"/>
      <c r="C31188"/>
      <c r="D31188"/>
      <c r="E31188" s="148"/>
      <c r="F31188" s="148"/>
      <c r="G31188" s="149"/>
      <c r="H31188" s="148"/>
      <c r="I31188"/>
    </row>
    <row r="31189" spans="1:9" x14ac:dyDescent="0.25">
      <c r="A31189"/>
      <c r="B31189"/>
      <c r="C31189"/>
      <c r="D31189"/>
      <c r="E31189" s="148"/>
      <c r="F31189" s="148"/>
      <c r="G31189" s="149"/>
      <c r="H31189" s="148"/>
      <c r="I31189"/>
    </row>
    <row r="31190" spans="1:9" x14ac:dyDescent="0.25">
      <c r="A31190"/>
      <c r="B31190"/>
      <c r="C31190"/>
      <c r="D31190"/>
      <c r="E31190" s="148"/>
      <c r="F31190" s="148"/>
      <c r="G31190" s="149"/>
      <c r="H31190" s="148"/>
      <c r="I31190"/>
    </row>
    <row r="31191" spans="1:9" x14ac:dyDescent="0.25">
      <c r="A31191"/>
      <c r="B31191"/>
      <c r="C31191"/>
      <c r="D31191"/>
      <c r="E31191" s="148"/>
      <c r="F31191" s="148"/>
      <c r="G31191" s="149"/>
      <c r="H31191" s="148"/>
      <c r="I31191"/>
    </row>
    <row r="31192" spans="1:9" x14ac:dyDescent="0.25">
      <c r="A31192"/>
      <c r="B31192"/>
      <c r="C31192"/>
      <c r="D31192"/>
      <c r="E31192" s="148"/>
      <c r="F31192" s="148"/>
      <c r="G31192" s="149"/>
      <c r="H31192" s="148"/>
      <c r="I31192"/>
    </row>
    <row r="31193" spans="1:9" x14ac:dyDescent="0.25">
      <c r="A31193"/>
      <c r="B31193"/>
      <c r="C31193"/>
      <c r="D31193"/>
      <c r="E31193" s="148"/>
      <c r="F31193" s="148"/>
      <c r="G31193" s="149"/>
      <c r="H31193" s="148"/>
      <c r="I31193"/>
    </row>
    <row r="31194" spans="1:9" x14ac:dyDescent="0.25">
      <c r="A31194"/>
      <c r="B31194"/>
      <c r="C31194"/>
      <c r="D31194"/>
      <c r="E31194" s="148"/>
      <c r="F31194" s="148"/>
      <c r="G31194" s="149"/>
      <c r="H31194" s="148"/>
      <c r="I31194"/>
    </row>
    <row r="31195" spans="1:9" x14ac:dyDescent="0.25">
      <c r="A31195"/>
      <c r="B31195"/>
      <c r="C31195"/>
      <c r="D31195"/>
      <c r="E31195" s="148"/>
      <c r="F31195" s="148"/>
      <c r="G31195" s="149"/>
      <c r="H31195" s="148"/>
      <c r="I31195"/>
    </row>
    <row r="31196" spans="1:9" x14ac:dyDescent="0.25">
      <c r="A31196"/>
      <c r="B31196"/>
      <c r="C31196"/>
      <c r="D31196"/>
      <c r="E31196" s="148"/>
      <c r="F31196" s="148"/>
      <c r="G31196" s="149"/>
      <c r="H31196" s="148"/>
      <c r="I31196"/>
    </row>
    <row r="31197" spans="1:9" x14ac:dyDescent="0.25">
      <c r="A31197"/>
      <c r="B31197"/>
      <c r="C31197"/>
      <c r="D31197"/>
      <c r="E31197" s="148"/>
      <c r="F31197" s="148"/>
      <c r="G31197" s="149"/>
      <c r="H31197" s="148"/>
      <c r="I31197"/>
    </row>
    <row r="31198" spans="1:9" x14ac:dyDescent="0.25">
      <c r="A31198"/>
      <c r="B31198"/>
      <c r="C31198"/>
      <c r="D31198"/>
      <c r="E31198" s="148"/>
      <c r="F31198" s="148"/>
      <c r="G31198" s="149"/>
      <c r="H31198" s="148"/>
      <c r="I31198"/>
    </row>
    <row r="31199" spans="1:9" x14ac:dyDescent="0.25">
      <c r="A31199"/>
      <c r="B31199"/>
      <c r="C31199"/>
      <c r="D31199"/>
      <c r="E31199" s="148"/>
      <c r="F31199" s="148"/>
      <c r="G31199" s="149"/>
      <c r="H31199" s="148"/>
      <c r="I31199"/>
    </row>
    <row r="31200" spans="1:9" x14ac:dyDescent="0.25">
      <c r="A31200"/>
      <c r="B31200"/>
      <c r="C31200"/>
      <c r="D31200"/>
      <c r="E31200" s="148"/>
      <c r="F31200" s="148"/>
      <c r="G31200" s="149"/>
      <c r="H31200" s="148"/>
      <c r="I31200"/>
    </row>
    <row r="31201" spans="1:9" x14ac:dyDescent="0.25">
      <c r="A31201"/>
      <c r="B31201"/>
      <c r="C31201"/>
      <c r="D31201"/>
      <c r="E31201" s="148"/>
      <c r="F31201" s="148"/>
      <c r="G31201" s="149"/>
      <c r="H31201" s="148"/>
      <c r="I31201"/>
    </row>
    <row r="31202" spans="1:9" x14ac:dyDescent="0.25">
      <c r="A31202"/>
      <c r="B31202"/>
      <c r="C31202"/>
      <c r="D31202"/>
      <c r="E31202" s="148"/>
      <c r="F31202" s="148"/>
      <c r="G31202" s="149"/>
      <c r="H31202" s="148"/>
      <c r="I31202"/>
    </row>
    <row r="31203" spans="1:9" x14ac:dyDescent="0.25">
      <c r="A31203"/>
      <c r="B31203"/>
      <c r="C31203"/>
      <c r="D31203"/>
      <c r="E31203" s="148"/>
      <c r="F31203" s="148"/>
      <c r="G31203" s="149"/>
      <c r="H31203" s="148"/>
      <c r="I31203"/>
    </row>
    <row r="31204" spans="1:9" x14ac:dyDescent="0.25">
      <c r="A31204"/>
      <c r="B31204"/>
      <c r="C31204"/>
      <c r="D31204"/>
      <c r="E31204" s="148"/>
      <c r="F31204" s="148"/>
      <c r="G31204" s="149"/>
      <c r="H31204" s="148"/>
      <c r="I31204"/>
    </row>
    <row r="31205" spans="1:9" x14ac:dyDescent="0.25">
      <c r="A31205"/>
      <c r="B31205"/>
      <c r="C31205"/>
      <c r="D31205"/>
      <c r="E31205" s="148"/>
      <c r="F31205" s="148"/>
      <c r="G31205" s="149"/>
      <c r="H31205" s="148"/>
      <c r="I31205"/>
    </row>
    <row r="31206" spans="1:9" x14ac:dyDescent="0.25">
      <c r="A31206"/>
      <c r="B31206"/>
      <c r="C31206"/>
      <c r="D31206"/>
      <c r="E31206" s="148"/>
      <c r="F31206" s="148"/>
      <c r="G31206" s="149"/>
      <c r="H31206" s="148"/>
      <c r="I31206"/>
    </row>
    <row r="31207" spans="1:9" x14ac:dyDescent="0.25">
      <c r="A31207"/>
      <c r="B31207"/>
      <c r="C31207"/>
      <c r="D31207"/>
      <c r="E31207" s="148"/>
      <c r="F31207" s="148"/>
      <c r="G31207" s="149"/>
      <c r="H31207" s="148"/>
      <c r="I31207"/>
    </row>
    <row r="31208" spans="1:9" x14ac:dyDescent="0.25">
      <c r="A31208"/>
      <c r="B31208"/>
      <c r="C31208"/>
      <c r="D31208"/>
      <c r="E31208" s="148"/>
      <c r="F31208" s="148"/>
      <c r="G31208" s="149"/>
      <c r="H31208" s="148"/>
      <c r="I31208"/>
    </row>
    <row r="31209" spans="1:9" x14ac:dyDescent="0.25">
      <c r="A31209"/>
      <c r="B31209"/>
      <c r="C31209"/>
      <c r="D31209"/>
      <c r="E31209" s="148"/>
      <c r="F31209" s="148"/>
      <c r="G31209" s="149"/>
      <c r="H31209" s="148"/>
      <c r="I31209"/>
    </row>
    <row r="31210" spans="1:9" x14ac:dyDescent="0.25">
      <c r="A31210"/>
      <c r="B31210"/>
      <c r="C31210"/>
      <c r="D31210"/>
      <c r="E31210" s="148"/>
      <c r="F31210" s="148"/>
      <c r="G31210" s="149"/>
      <c r="H31210" s="148"/>
      <c r="I31210"/>
    </row>
    <row r="31211" spans="1:9" x14ac:dyDescent="0.25">
      <c r="A31211"/>
      <c r="B31211"/>
      <c r="C31211"/>
      <c r="D31211"/>
      <c r="E31211" s="148"/>
      <c r="F31211" s="148"/>
      <c r="G31211" s="149"/>
      <c r="H31211" s="148"/>
      <c r="I31211"/>
    </row>
    <row r="31212" spans="1:9" x14ac:dyDescent="0.25">
      <c r="A31212"/>
      <c r="B31212"/>
      <c r="C31212"/>
      <c r="D31212"/>
      <c r="E31212" s="148"/>
      <c r="F31212" s="148"/>
      <c r="G31212" s="149"/>
      <c r="H31212" s="148"/>
      <c r="I31212"/>
    </row>
    <row r="31213" spans="1:9" x14ac:dyDescent="0.25">
      <c r="A31213"/>
      <c r="B31213"/>
      <c r="C31213"/>
      <c r="D31213"/>
      <c r="E31213" s="148"/>
      <c r="F31213" s="148"/>
      <c r="G31213" s="149"/>
      <c r="H31213" s="148"/>
      <c r="I31213"/>
    </row>
    <row r="31214" spans="1:9" x14ac:dyDescent="0.25">
      <c r="A31214"/>
      <c r="B31214"/>
      <c r="C31214"/>
      <c r="D31214"/>
      <c r="E31214" s="148"/>
      <c r="F31214" s="148"/>
      <c r="G31214" s="149"/>
      <c r="H31214" s="148"/>
      <c r="I31214"/>
    </row>
    <row r="31215" spans="1:9" x14ac:dyDescent="0.25">
      <c r="A31215"/>
      <c r="B31215"/>
      <c r="C31215"/>
      <c r="D31215"/>
      <c r="E31215" s="148"/>
      <c r="F31215" s="148"/>
      <c r="G31215" s="149"/>
      <c r="H31215" s="148"/>
      <c r="I31215"/>
    </row>
    <row r="31216" spans="1:9" x14ac:dyDescent="0.25">
      <c r="A31216"/>
      <c r="B31216"/>
      <c r="C31216"/>
      <c r="D31216"/>
      <c r="E31216" s="148"/>
      <c r="F31216" s="148"/>
      <c r="G31216" s="149"/>
      <c r="H31216" s="148"/>
      <c r="I31216"/>
    </row>
    <row r="31217" spans="1:9" x14ac:dyDescent="0.25">
      <c r="A31217"/>
      <c r="B31217"/>
      <c r="C31217"/>
      <c r="D31217"/>
      <c r="E31217" s="148"/>
      <c r="F31217" s="148"/>
      <c r="G31217" s="149"/>
      <c r="H31217" s="148"/>
      <c r="I31217"/>
    </row>
    <row r="31218" spans="1:9" x14ac:dyDescent="0.25">
      <c r="A31218"/>
      <c r="B31218"/>
      <c r="C31218"/>
      <c r="D31218"/>
      <c r="E31218" s="148"/>
      <c r="F31218" s="148"/>
      <c r="G31218" s="149"/>
      <c r="H31218" s="148"/>
      <c r="I31218"/>
    </row>
    <row r="31219" spans="1:9" x14ac:dyDescent="0.25">
      <c r="A31219"/>
      <c r="B31219"/>
      <c r="C31219"/>
      <c r="D31219"/>
      <c r="E31219" s="148"/>
      <c r="F31219" s="148"/>
      <c r="G31219" s="149"/>
      <c r="H31219" s="148"/>
      <c r="I31219"/>
    </row>
    <row r="31220" spans="1:9" x14ac:dyDescent="0.25">
      <c r="A31220"/>
      <c r="B31220"/>
      <c r="C31220"/>
      <c r="D31220"/>
      <c r="E31220" s="148"/>
      <c r="F31220" s="148"/>
      <c r="G31220" s="149"/>
      <c r="H31220" s="148"/>
      <c r="I31220"/>
    </row>
    <row r="31221" spans="1:9" x14ac:dyDescent="0.25">
      <c r="A31221"/>
      <c r="B31221"/>
      <c r="C31221"/>
      <c r="D31221"/>
      <c r="E31221" s="148"/>
      <c r="F31221" s="148"/>
      <c r="G31221" s="149"/>
      <c r="H31221" s="148"/>
      <c r="I31221"/>
    </row>
    <row r="31222" spans="1:9" x14ac:dyDescent="0.25">
      <c r="A31222"/>
      <c r="B31222"/>
      <c r="C31222"/>
      <c r="D31222"/>
      <c r="E31222" s="148"/>
      <c r="F31222" s="148"/>
      <c r="G31222" s="149"/>
      <c r="H31222" s="148"/>
      <c r="I31222"/>
    </row>
    <row r="31223" spans="1:9" x14ac:dyDescent="0.25">
      <c r="A31223"/>
      <c r="B31223"/>
      <c r="C31223"/>
      <c r="D31223"/>
      <c r="E31223" s="148"/>
      <c r="F31223" s="148"/>
      <c r="G31223" s="149"/>
      <c r="H31223" s="148"/>
      <c r="I31223"/>
    </row>
    <row r="31224" spans="1:9" x14ac:dyDescent="0.25">
      <c r="A31224"/>
      <c r="B31224"/>
      <c r="C31224"/>
      <c r="D31224"/>
      <c r="E31224" s="148"/>
      <c r="F31224" s="148"/>
      <c r="G31224" s="149"/>
      <c r="H31224" s="148"/>
      <c r="I31224"/>
    </row>
    <row r="31225" spans="1:9" x14ac:dyDescent="0.25">
      <c r="A31225"/>
      <c r="B31225"/>
      <c r="C31225"/>
      <c r="D31225"/>
      <c r="E31225" s="148"/>
      <c r="F31225" s="148"/>
      <c r="G31225" s="149"/>
      <c r="H31225" s="148"/>
      <c r="I31225"/>
    </row>
    <row r="31226" spans="1:9" x14ac:dyDescent="0.25">
      <c r="A31226"/>
      <c r="B31226"/>
      <c r="C31226"/>
      <c r="D31226"/>
      <c r="E31226" s="148"/>
      <c r="F31226" s="148"/>
      <c r="G31226" s="149"/>
      <c r="H31226" s="148"/>
      <c r="I31226"/>
    </row>
    <row r="31227" spans="1:9" x14ac:dyDescent="0.25">
      <c r="A31227"/>
      <c r="B31227"/>
      <c r="C31227"/>
      <c r="D31227"/>
      <c r="E31227" s="148"/>
      <c r="F31227" s="148"/>
      <c r="G31227" s="149"/>
      <c r="H31227" s="148"/>
      <c r="I31227"/>
    </row>
    <row r="31228" spans="1:9" x14ac:dyDescent="0.25">
      <c r="A31228"/>
      <c r="B31228"/>
      <c r="C31228"/>
      <c r="D31228"/>
      <c r="E31228" s="148"/>
      <c r="F31228" s="148"/>
      <c r="G31228" s="149"/>
      <c r="H31228" s="148"/>
      <c r="I31228"/>
    </row>
    <row r="31229" spans="1:9" x14ac:dyDescent="0.25">
      <c r="A31229"/>
      <c r="B31229"/>
      <c r="C31229"/>
      <c r="D31229"/>
      <c r="E31229" s="148"/>
      <c r="F31229" s="148"/>
      <c r="G31229" s="149"/>
      <c r="H31229" s="148"/>
      <c r="I31229"/>
    </row>
    <row r="31230" spans="1:9" x14ac:dyDescent="0.25">
      <c r="A31230"/>
      <c r="B31230"/>
      <c r="C31230"/>
      <c r="D31230"/>
      <c r="E31230" s="148"/>
      <c r="F31230" s="148"/>
      <c r="G31230" s="149"/>
      <c r="H31230" s="148"/>
      <c r="I31230"/>
    </row>
    <row r="31231" spans="1:9" x14ac:dyDescent="0.25">
      <c r="A31231"/>
      <c r="B31231"/>
      <c r="C31231"/>
      <c r="D31231"/>
      <c r="E31231" s="148"/>
      <c r="F31231" s="148"/>
      <c r="G31231" s="149"/>
      <c r="H31231" s="148"/>
      <c r="I31231"/>
    </row>
    <row r="31232" spans="1:9" x14ac:dyDescent="0.25">
      <c r="A31232"/>
      <c r="B31232"/>
      <c r="C31232"/>
      <c r="D31232"/>
      <c r="E31232" s="148"/>
      <c r="F31232" s="148"/>
      <c r="G31232" s="149"/>
      <c r="H31232" s="148"/>
      <c r="I31232"/>
    </row>
    <row r="31233" spans="1:9" x14ac:dyDescent="0.25">
      <c r="A31233"/>
      <c r="B31233"/>
      <c r="C31233"/>
      <c r="D31233"/>
      <c r="E31233" s="148"/>
      <c r="F31233" s="148"/>
      <c r="G31233" s="149"/>
      <c r="H31233" s="148"/>
      <c r="I31233"/>
    </row>
    <row r="31234" spans="1:9" x14ac:dyDescent="0.25">
      <c r="A31234"/>
      <c r="B31234"/>
      <c r="C31234"/>
      <c r="D31234"/>
      <c r="E31234" s="148"/>
      <c r="F31234" s="148"/>
      <c r="G31234" s="149"/>
      <c r="H31234" s="148"/>
      <c r="I31234"/>
    </row>
    <row r="31235" spans="1:9" x14ac:dyDescent="0.25">
      <c r="A31235"/>
      <c r="B31235"/>
      <c r="C31235"/>
      <c r="D31235"/>
      <c r="E31235" s="148"/>
      <c r="F31235" s="148"/>
      <c r="G31235" s="149"/>
      <c r="H31235" s="148"/>
      <c r="I31235"/>
    </row>
    <row r="31236" spans="1:9" x14ac:dyDescent="0.25">
      <c r="A31236"/>
      <c r="B31236"/>
      <c r="C31236"/>
      <c r="D31236"/>
      <c r="E31236" s="148"/>
      <c r="F31236" s="148"/>
      <c r="G31236" s="149"/>
      <c r="H31236" s="148"/>
      <c r="I31236"/>
    </row>
    <row r="31237" spans="1:9" x14ac:dyDescent="0.25">
      <c r="A31237"/>
      <c r="B31237"/>
      <c r="C31237"/>
      <c r="D31237"/>
      <c r="E31237" s="148"/>
      <c r="F31237" s="148"/>
      <c r="G31237" s="149"/>
      <c r="H31237" s="148"/>
      <c r="I31237"/>
    </row>
    <row r="31238" spans="1:9" x14ac:dyDescent="0.25">
      <c r="A31238"/>
      <c r="B31238"/>
      <c r="C31238"/>
      <c r="D31238"/>
      <c r="E31238" s="148"/>
      <c r="F31238" s="148"/>
      <c r="G31238" s="149"/>
      <c r="H31238" s="148"/>
      <c r="I31238"/>
    </row>
    <row r="31239" spans="1:9" x14ac:dyDescent="0.25">
      <c r="A31239"/>
      <c r="B31239"/>
      <c r="C31239"/>
      <c r="D31239"/>
      <c r="E31239" s="148"/>
      <c r="F31239" s="148"/>
      <c r="G31239" s="149"/>
      <c r="H31239" s="148"/>
      <c r="I31239"/>
    </row>
    <row r="31240" spans="1:9" x14ac:dyDescent="0.25">
      <c r="A31240"/>
      <c r="B31240"/>
      <c r="C31240"/>
      <c r="D31240"/>
      <c r="E31240" s="148"/>
      <c r="F31240" s="148"/>
      <c r="G31240" s="149"/>
      <c r="H31240" s="148"/>
      <c r="I31240"/>
    </row>
    <row r="31241" spans="1:9" x14ac:dyDescent="0.25">
      <c r="A31241"/>
      <c r="B31241"/>
      <c r="C31241"/>
      <c r="D31241"/>
      <c r="E31241" s="148"/>
      <c r="F31241" s="148"/>
      <c r="G31241" s="149"/>
      <c r="H31241" s="148"/>
      <c r="I31241"/>
    </row>
    <row r="31242" spans="1:9" x14ac:dyDescent="0.25">
      <c r="A31242"/>
      <c r="B31242"/>
      <c r="C31242"/>
      <c r="D31242"/>
      <c r="E31242" s="148"/>
      <c r="F31242" s="148"/>
      <c r="G31242" s="149"/>
      <c r="H31242" s="148"/>
      <c r="I31242"/>
    </row>
    <row r="31243" spans="1:9" x14ac:dyDescent="0.25">
      <c r="A31243"/>
      <c r="B31243"/>
      <c r="C31243"/>
      <c r="D31243"/>
      <c r="E31243" s="148"/>
      <c r="F31243" s="148"/>
      <c r="G31243" s="149"/>
      <c r="H31243" s="148"/>
      <c r="I31243"/>
    </row>
    <row r="31244" spans="1:9" x14ac:dyDescent="0.25">
      <c r="A31244"/>
      <c r="B31244"/>
      <c r="C31244"/>
      <c r="D31244"/>
      <c r="E31244" s="148"/>
      <c r="F31244" s="148"/>
      <c r="G31244" s="149"/>
      <c r="H31244" s="148"/>
      <c r="I31244"/>
    </row>
    <row r="31245" spans="1:9" x14ac:dyDescent="0.25">
      <c r="A31245"/>
      <c r="B31245"/>
      <c r="C31245"/>
      <c r="D31245"/>
      <c r="E31245" s="148"/>
      <c r="F31245" s="148"/>
      <c r="G31245" s="149"/>
      <c r="H31245" s="148"/>
      <c r="I31245"/>
    </row>
    <row r="31246" spans="1:9" x14ac:dyDescent="0.25">
      <c r="A31246"/>
      <c r="B31246"/>
      <c r="C31246"/>
      <c r="D31246"/>
      <c r="E31246" s="148"/>
      <c r="F31246" s="148"/>
      <c r="G31246" s="149"/>
      <c r="H31246" s="148"/>
      <c r="I31246"/>
    </row>
    <row r="31247" spans="1:9" x14ac:dyDescent="0.25">
      <c r="A31247"/>
      <c r="B31247"/>
      <c r="C31247"/>
      <c r="D31247"/>
      <c r="E31247" s="148"/>
      <c r="F31247" s="148"/>
      <c r="G31247" s="149"/>
      <c r="H31247" s="148"/>
      <c r="I31247"/>
    </row>
    <row r="31248" spans="1:9" x14ac:dyDescent="0.25">
      <c r="A31248"/>
      <c r="B31248"/>
      <c r="C31248"/>
      <c r="D31248"/>
      <c r="E31248" s="148"/>
      <c r="F31248" s="148"/>
      <c r="G31248" s="149"/>
      <c r="H31248" s="148"/>
      <c r="I31248"/>
    </row>
    <row r="31249" spans="1:9" x14ac:dyDescent="0.25">
      <c r="A31249"/>
      <c r="B31249"/>
      <c r="C31249"/>
      <c r="D31249"/>
      <c r="E31249" s="148"/>
      <c r="F31249" s="148"/>
      <c r="G31249" s="149"/>
      <c r="H31249" s="148"/>
      <c r="I31249"/>
    </row>
    <row r="31250" spans="1:9" x14ac:dyDescent="0.25">
      <c r="A31250"/>
      <c r="B31250"/>
      <c r="C31250"/>
      <c r="D31250"/>
      <c r="E31250" s="148"/>
      <c r="F31250" s="148"/>
      <c r="G31250" s="149"/>
      <c r="H31250" s="148"/>
      <c r="I31250"/>
    </row>
    <row r="31251" spans="1:9" x14ac:dyDescent="0.25">
      <c r="A31251"/>
      <c r="B31251"/>
      <c r="C31251"/>
      <c r="D31251"/>
      <c r="E31251" s="148"/>
      <c r="F31251" s="148"/>
      <c r="G31251" s="149"/>
      <c r="H31251" s="148"/>
      <c r="I31251"/>
    </row>
    <row r="31252" spans="1:9" x14ac:dyDescent="0.25">
      <c r="A31252"/>
      <c r="B31252"/>
      <c r="C31252"/>
      <c r="D31252"/>
      <c r="E31252" s="148"/>
      <c r="F31252" s="148"/>
      <c r="G31252" s="149"/>
      <c r="H31252" s="148"/>
      <c r="I31252"/>
    </row>
    <row r="31253" spans="1:9" x14ac:dyDescent="0.25">
      <c r="A31253"/>
      <c r="B31253"/>
      <c r="C31253"/>
      <c r="D31253"/>
      <c r="E31253" s="148"/>
      <c r="F31253" s="148"/>
      <c r="G31253" s="149"/>
      <c r="H31253" s="148"/>
      <c r="I31253"/>
    </row>
    <row r="31254" spans="1:9" x14ac:dyDescent="0.25">
      <c r="A31254"/>
      <c r="B31254"/>
      <c r="C31254"/>
      <c r="D31254"/>
      <c r="E31254" s="148"/>
      <c r="F31254" s="148"/>
      <c r="G31254" s="149"/>
      <c r="H31254" s="148"/>
      <c r="I31254"/>
    </row>
    <row r="31255" spans="1:9" x14ac:dyDescent="0.25">
      <c r="A31255"/>
      <c r="B31255"/>
      <c r="C31255"/>
      <c r="D31255"/>
      <c r="E31255" s="148"/>
      <c r="F31255" s="148"/>
      <c r="G31255" s="149"/>
      <c r="H31255" s="148"/>
      <c r="I31255"/>
    </row>
    <row r="31256" spans="1:9" x14ac:dyDescent="0.25">
      <c r="A31256"/>
      <c r="B31256"/>
      <c r="C31256"/>
      <c r="D31256"/>
      <c r="E31256" s="148"/>
      <c r="F31256" s="148"/>
      <c r="G31256" s="149"/>
      <c r="H31256" s="148"/>
      <c r="I31256"/>
    </row>
    <row r="31257" spans="1:9" x14ac:dyDescent="0.25">
      <c r="A31257"/>
      <c r="B31257"/>
      <c r="C31257"/>
      <c r="D31257"/>
      <c r="E31257" s="148"/>
      <c r="F31257" s="148"/>
      <c r="G31257" s="149"/>
      <c r="H31257" s="148"/>
      <c r="I31257"/>
    </row>
    <row r="31258" spans="1:9" x14ac:dyDescent="0.25">
      <c r="A31258"/>
      <c r="B31258"/>
      <c r="C31258"/>
      <c r="D31258"/>
      <c r="E31258" s="148"/>
      <c r="F31258" s="148"/>
      <c r="G31258" s="149"/>
      <c r="H31258" s="148"/>
      <c r="I31258"/>
    </row>
    <row r="31259" spans="1:9" x14ac:dyDescent="0.25">
      <c r="A31259"/>
      <c r="B31259"/>
      <c r="C31259"/>
      <c r="D31259"/>
      <c r="E31259" s="148"/>
      <c r="F31259" s="148"/>
      <c r="G31259" s="149"/>
      <c r="H31259" s="148"/>
      <c r="I31259"/>
    </row>
    <row r="31260" spans="1:9" x14ac:dyDescent="0.25">
      <c r="A31260"/>
      <c r="B31260"/>
      <c r="C31260"/>
      <c r="D31260"/>
      <c r="E31260" s="148"/>
      <c r="F31260" s="148"/>
      <c r="G31260" s="149"/>
      <c r="H31260" s="148"/>
      <c r="I31260"/>
    </row>
    <row r="31261" spans="1:9" x14ac:dyDescent="0.25">
      <c r="A31261"/>
      <c r="B31261"/>
      <c r="C31261"/>
      <c r="D31261"/>
      <c r="E31261" s="148"/>
      <c r="F31261" s="148"/>
      <c r="G31261" s="149"/>
      <c r="H31261" s="148"/>
      <c r="I31261"/>
    </row>
    <row r="31262" spans="1:9" x14ac:dyDescent="0.25">
      <c r="A31262"/>
      <c r="B31262"/>
      <c r="C31262"/>
      <c r="D31262"/>
      <c r="E31262" s="148"/>
      <c r="F31262" s="148"/>
      <c r="G31262" s="149"/>
      <c r="H31262" s="148"/>
      <c r="I31262"/>
    </row>
    <row r="31263" spans="1:9" x14ac:dyDescent="0.25">
      <c r="A31263"/>
      <c r="B31263"/>
      <c r="C31263"/>
      <c r="D31263"/>
      <c r="E31263" s="148"/>
      <c r="F31263" s="148"/>
      <c r="G31263" s="149"/>
      <c r="H31263" s="148"/>
      <c r="I31263"/>
    </row>
    <row r="31264" spans="1:9" x14ac:dyDescent="0.25">
      <c r="A31264"/>
      <c r="B31264"/>
      <c r="C31264"/>
      <c r="D31264"/>
      <c r="E31264" s="148"/>
      <c r="F31264" s="148"/>
      <c r="G31264" s="149"/>
      <c r="H31264" s="148"/>
      <c r="I31264"/>
    </row>
    <row r="31265" spans="1:9" x14ac:dyDescent="0.25">
      <c r="A31265"/>
      <c r="B31265"/>
      <c r="C31265"/>
      <c r="D31265"/>
      <c r="E31265" s="148"/>
      <c r="F31265" s="148"/>
      <c r="G31265" s="149"/>
      <c r="H31265" s="148"/>
      <c r="I31265"/>
    </row>
    <row r="31266" spans="1:9" x14ac:dyDescent="0.25">
      <c r="A31266"/>
      <c r="B31266"/>
      <c r="C31266"/>
      <c r="D31266"/>
      <c r="E31266" s="148"/>
      <c r="F31266" s="148"/>
      <c r="G31266" s="149"/>
      <c r="H31266" s="148"/>
      <c r="I31266"/>
    </row>
    <row r="31267" spans="1:9" x14ac:dyDescent="0.25">
      <c r="A31267"/>
      <c r="B31267"/>
      <c r="C31267"/>
      <c r="D31267"/>
      <c r="E31267" s="148"/>
      <c r="F31267" s="148"/>
      <c r="G31267" s="149"/>
      <c r="H31267" s="148"/>
      <c r="I31267"/>
    </row>
    <row r="31268" spans="1:9" x14ac:dyDescent="0.25">
      <c r="A31268"/>
      <c r="B31268"/>
      <c r="C31268"/>
      <c r="D31268"/>
      <c r="E31268" s="148"/>
      <c r="F31268" s="148"/>
      <c r="G31268" s="149"/>
      <c r="H31268" s="148"/>
      <c r="I31268"/>
    </row>
    <row r="31269" spans="1:9" x14ac:dyDescent="0.25">
      <c r="A31269"/>
      <c r="B31269"/>
      <c r="C31269"/>
      <c r="D31269"/>
      <c r="E31269" s="148"/>
      <c r="F31269" s="148"/>
      <c r="G31269" s="149"/>
      <c r="H31269" s="148"/>
      <c r="I31269"/>
    </row>
    <row r="31270" spans="1:9" x14ac:dyDescent="0.25">
      <c r="A31270"/>
      <c r="B31270"/>
      <c r="C31270"/>
      <c r="D31270"/>
      <c r="E31270" s="148"/>
      <c r="F31270" s="148"/>
      <c r="G31270" s="149"/>
      <c r="H31270" s="148"/>
      <c r="I31270"/>
    </row>
    <row r="31271" spans="1:9" x14ac:dyDescent="0.25">
      <c r="A31271"/>
      <c r="B31271"/>
      <c r="C31271"/>
      <c r="D31271"/>
      <c r="E31271" s="148"/>
      <c r="F31271" s="148"/>
      <c r="G31271" s="149"/>
      <c r="H31271" s="148"/>
      <c r="I31271"/>
    </row>
    <row r="31272" spans="1:9" x14ac:dyDescent="0.25">
      <c r="A31272"/>
      <c r="B31272"/>
      <c r="C31272"/>
      <c r="D31272"/>
      <c r="E31272" s="148"/>
      <c r="F31272" s="148"/>
      <c r="G31272" s="149"/>
      <c r="H31272" s="148"/>
      <c r="I31272"/>
    </row>
    <row r="31273" spans="1:9" x14ac:dyDescent="0.25">
      <c r="A31273"/>
      <c r="B31273"/>
      <c r="C31273"/>
      <c r="D31273"/>
      <c r="E31273" s="148"/>
      <c r="F31273" s="148"/>
      <c r="G31273" s="149"/>
      <c r="H31273" s="148"/>
      <c r="I31273"/>
    </row>
    <row r="31274" spans="1:9" x14ac:dyDescent="0.25">
      <c r="A31274"/>
      <c r="B31274"/>
      <c r="C31274"/>
      <c r="D31274"/>
      <c r="E31274" s="148"/>
      <c r="F31274" s="148"/>
      <c r="G31274" s="149"/>
      <c r="H31274" s="148"/>
      <c r="I31274"/>
    </row>
    <row r="31275" spans="1:9" x14ac:dyDescent="0.25">
      <c r="A31275"/>
      <c r="B31275"/>
      <c r="C31275"/>
      <c r="D31275"/>
      <c r="E31275" s="148"/>
      <c r="F31275" s="148"/>
      <c r="G31275" s="149"/>
      <c r="H31275" s="148"/>
      <c r="I31275"/>
    </row>
    <row r="31276" spans="1:9" x14ac:dyDescent="0.25">
      <c r="A31276"/>
      <c r="B31276"/>
      <c r="C31276"/>
      <c r="D31276"/>
      <c r="E31276" s="148"/>
      <c r="F31276" s="148"/>
      <c r="G31276" s="149"/>
      <c r="H31276" s="148"/>
      <c r="I31276"/>
    </row>
    <row r="31277" spans="1:9" x14ac:dyDescent="0.25">
      <c r="A31277"/>
      <c r="B31277"/>
      <c r="C31277"/>
      <c r="D31277"/>
      <c r="E31277" s="148"/>
      <c r="F31277" s="148"/>
      <c r="G31277" s="149"/>
      <c r="H31277" s="148"/>
      <c r="I31277"/>
    </row>
    <row r="31278" spans="1:9" x14ac:dyDescent="0.25">
      <c r="A31278"/>
      <c r="B31278"/>
      <c r="C31278"/>
      <c r="D31278"/>
      <c r="E31278" s="148"/>
      <c r="F31278" s="148"/>
      <c r="G31278" s="149"/>
      <c r="H31278" s="148"/>
      <c r="I31278"/>
    </row>
    <row r="31279" spans="1:9" x14ac:dyDescent="0.25">
      <c r="A31279"/>
      <c r="B31279"/>
      <c r="C31279"/>
      <c r="D31279"/>
      <c r="E31279" s="148"/>
      <c r="F31279" s="148"/>
      <c r="G31279" s="149"/>
      <c r="H31279" s="148"/>
      <c r="I31279"/>
    </row>
    <row r="31280" spans="1:9" x14ac:dyDescent="0.25">
      <c r="A31280"/>
      <c r="B31280"/>
      <c r="C31280"/>
      <c r="D31280"/>
      <c r="E31280" s="148"/>
      <c r="F31280" s="148"/>
      <c r="G31280" s="149"/>
      <c r="H31280" s="148"/>
      <c r="I31280"/>
    </row>
    <row r="31281" spans="1:9" x14ac:dyDescent="0.25">
      <c r="A31281"/>
      <c r="B31281"/>
      <c r="C31281"/>
      <c r="D31281"/>
      <c r="E31281" s="148"/>
      <c r="F31281" s="148"/>
      <c r="G31281" s="149"/>
      <c r="H31281" s="148"/>
      <c r="I31281"/>
    </row>
    <row r="31282" spans="1:9" x14ac:dyDescent="0.25">
      <c r="A31282"/>
      <c r="B31282"/>
      <c r="C31282"/>
      <c r="D31282"/>
      <c r="E31282" s="148"/>
      <c r="F31282" s="148"/>
      <c r="G31282" s="149"/>
      <c r="H31282" s="148"/>
      <c r="I31282"/>
    </row>
    <row r="31283" spans="1:9" x14ac:dyDescent="0.25">
      <c r="A31283"/>
      <c r="B31283"/>
      <c r="C31283"/>
      <c r="D31283"/>
      <c r="E31283" s="148"/>
      <c r="F31283" s="148"/>
      <c r="G31283" s="149"/>
      <c r="H31283" s="148"/>
      <c r="I31283"/>
    </row>
    <row r="31284" spans="1:9" x14ac:dyDescent="0.25">
      <c r="A31284"/>
      <c r="B31284"/>
      <c r="C31284"/>
      <c r="D31284"/>
      <c r="E31284" s="148"/>
      <c r="F31284" s="148"/>
      <c r="G31284" s="149"/>
      <c r="H31284" s="148"/>
      <c r="I31284"/>
    </row>
    <row r="31285" spans="1:9" x14ac:dyDescent="0.25">
      <c r="A31285"/>
      <c r="B31285"/>
      <c r="C31285"/>
      <c r="D31285"/>
      <c r="E31285" s="148"/>
      <c r="F31285" s="148"/>
      <c r="G31285" s="149"/>
      <c r="H31285" s="148"/>
      <c r="I31285"/>
    </row>
    <row r="31286" spans="1:9" x14ac:dyDescent="0.25">
      <c r="A31286"/>
      <c r="B31286"/>
      <c r="C31286"/>
      <c r="D31286"/>
      <c r="E31286" s="148"/>
      <c r="F31286" s="148"/>
      <c r="G31286" s="149"/>
      <c r="H31286" s="148"/>
      <c r="I31286"/>
    </row>
    <row r="31287" spans="1:9" x14ac:dyDescent="0.25">
      <c r="A31287"/>
      <c r="B31287"/>
      <c r="C31287"/>
      <c r="D31287"/>
      <c r="E31287" s="148"/>
      <c r="F31287" s="148"/>
      <c r="G31287" s="149"/>
      <c r="H31287" s="148"/>
      <c r="I31287"/>
    </row>
    <row r="31288" spans="1:9" x14ac:dyDescent="0.25">
      <c r="A31288"/>
      <c r="B31288"/>
      <c r="C31288"/>
      <c r="D31288"/>
      <c r="E31288" s="148"/>
      <c r="F31288" s="148"/>
      <c r="G31288" s="149"/>
      <c r="H31288" s="148"/>
      <c r="I31288"/>
    </row>
    <row r="31289" spans="1:9" x14ac:dyDescent="0.25">
      <c r="A31289"/>
      <c r="B31289"/>
      <c r="C31289"/>
      <c r="D31289"/>
      <c r="E31289" s="148"/>
      <c r="F31289" s="148"/>
      <c r="G31289" s="149"/>
      <c r="H31289" s="148"/>
      <c r="I31289"/>
    </row>
    <row r="31290" spans="1:9" x14ac:dyDescent="0.25">
      <c r="A31290"/>
      <c r="B31290"/>
      <c r="C31290"/>
      <c r="D31290"/>
      <c r="E31290" s="148"/>
      <c r="F31290" s="148"/>
      <c r="G31290" s="149"/>
      <c r="H31290" s="148"/>
      <c r="I31290"/>
    </row>
    <row r="31291" spans="1:9" x14ac:dyDescent="0.25">
      <c r="A31291"/>
      <c r="B31291"/>
      <c r="C31291"/>
      <c r="D31291"/>
      <c r="E31291" s="148"/>
      <c r="F31291" s="148"/>
      <c r="G31291" s="149"/>
      <c r="H31291" s="148"/>
      <c r="I31291"/>
    </row>
    <row r="31292" spans="1:9" x14ac:dyDescent="0.25">
      <c r="A31292"/>
      <c r="B31292"/>
      <c r="C31292"/>
      <c r="D31292"/>
      <c r="E31292" s="148"/>
      <c r="F31292" s="148"/>
      <c r="G31292" s="149"/>
      <c r="H31292" s="148"/>
      <c r="I31292"/>
    </row>
    <row r="31293" spans="1:9" x14ac:dyDescent="0.25">
      <c r="A31293"/>
      <c r="B31293"/>
      <c r="C31293"/>
      <c r="D31293"/>
      <c r="E31293" s="148"/>
      <c r="F31293" s="148"/>
      <c r="G31293" s="149"/>
      <c r="H31293" s="148"/>
      <c r="I31293"/>
    </row>
    <row r="31294" spans="1:9" x14ac:dyDescent="0.25">
      <c r="A31294"/>
      <c r="B31294"/>
      <c r="C31294"/>
      <c r="D31294"/>
      <c r="E31294" s="148"/>
      <c r="F31294" s="148"/>
      <c r="G31294" s="149"/>
      <c r="H31294" s="148"/>
      <c r="I31294"/>
    </row>
    <row r="31295" spans="1:9" x14ac:dyDescent="0.25">
      <c r="A31295"/>
      <c r="B31295"/>
      <c r="C31295"/>
      <c r="D31295"/>
      <c r="E31295" s="148"/>
      <c r="F31295" s="148"/>
      <c r="G31295" s="149"/>
      <c r="H31295" s="148"/>
      <c r="I31295"/>
    </row>
    <row r="31296" spans="1:9" x14ac:dyDescent="0.25">
      <c r="A31296"/>
      <c r="B31296"/>
      <c r="C31296"/>
      <c r="D31296"/>
      <c r="E31296" s="148"/>
      <c r="F31296" s="148"/>
      <c r="G31296" s="149"/>
      <c r="H31296" s="148"/>
      <c r="I31296"/>
    </row>
    <row r="31297" spans="1:9" x14ac:dyDescent="0.25">
      <c r="A31297"/>
      <c r="B31297"/>
      <c r="C31297"/>
      <c r="D31297"/>
      <c r="E31297" s="148"/>
      <c r="F31297" s="148"/>
      <c r="G31297" s="149"/>
      <c r="H31297" s="148"/>
      <c r="I31297"/>
    </row>
    <row r="31298" spans="1:9" x14ac:dyDescent="0.25">
      <c r="A31298"/>
      <c r="B31298"/>
      <c r="C31298"/>
      <c r="D31298"/>
      <c r="E31298" s="148"/>
      <c r="F31298" s="148"/>
      <c r="G31298" s="149"/>
      <c r="H31298" s="148"/>
      <c r="I31298"/>
    </row>
    <row r="31299" spans="1:9" x14ac:dyDescent="0.25">
      <c r="A31299"/>
      <c r="B31299"/>
      <c r="C31299"/>
      <c r="D31299"/>
      <c r="E31299" s="148"/>
      <c r="F31299" s="148"/>
      <c r="G31299" s="149"/>
      <c r="H31299" s="148"/>
      <c r="I31299"/>
    </row>
    <row r="31300" spans="1:9" x14ac:dyDescent="0.25">
      <c r="A31300"/>
      <c r="B31300"/>
      <c r="C31300"/>
      <c r="D31300"/>
      <c r="E31300" s="148"/>
      <c r="F31300" s="148"/>
      <c r="G31300" s="149"/>
      <c r="H31300" s="148"/>
      <c r="I31300"/>
    </row>
    <row r="31301" spans="1:9" x14ac:dyDescent="0.25">
      <c r="A31301"/>
      <c r="B31301"/>
      <c r="C31301"/>
      <c r="D31301"/>
      <c r="E31301" s="148"/>
      <c r="F31301" s="148"/>
      <c r="G31301" s="149"/>
      <c r="H31301" s="148"/>
      <c r="I31301"/>
    </row>
    <row r="31302" spans="1:9" x14ac:dyDescent="0.25">
      <c r="A31302"/>
      <c r="B31302"/>
      <c r="C31302"/>
      <c r="D31302"/>
      <c r="E31302" s="148"/>
      <c r="F31302" s="148"/>
      <c r="G31302" s="149"/>
      <c r="H31302" s="148"/>
      <c r="I31302"/>
    </row>
    <row r="31303" spans="1:9" x14ac:dyDescent="0.25">
      <c r="A31303"/>
      <c r="B31303"/>
      <c r="C31303"/>
      <c r="D31303"/>
      <c r="E31303" s="148"/>
      <c r="F31303" s="148"/>
      <c r="G31303" s="149"/>
      <c r="H31303" s="148"/>
      <c r="I31303"/>
    </row>
    <row r="31304" spans="1:9" x14ac:dyDescent="0.25">
      <c r="A31304"/>
      <c r="B31304"/>
      <c r="C31304"/>
      <c r="D31304"/>
      <c r="E31304" s="148"/>
      <c r="F31304" s="148"/>
      <c r="G31304" s="149"/>
      <c r="H31304" s="148"/>
      <c r="I31304"/>
    </row>
    <row r="31305" spans="1:9" x14ac:dyDescent="0.25">
      <c r="A31305"/>
      <c r="B31305"/>
      <c r="C31305"/>
      <c r="D31305"/>
      <c r="E31305" s="148"/>
      <c r="F31305" s="148"/>
      <c r="G31305" s="149"/>
      <c r="H31305" s="148"/>
      <c r="I31305"/>
    </row>
    <row r="31306" spans="1:9" x14ac:dyDescent="0.25">
      <c r="A31306"/>
      <c r="B31306"/>
      <c r="C31306"/>
      <c r="D31306"/>
      <c r="E31306" s="148"/>
      <c r="F31306" s="148"/>
      <c r="G31306" s="149"/>
      <c r="H31306" s="148"/>
      <c r="I31306"/>
    </row>
    <row r="31307" spans="1:9" x14ac:dyDescent="0.25">
      <c r="A31307"/>
      <c r="B31307"/>
      <c r="C31307"/>
      <c r="D31307"/>
      <c r="E31307" s="148"/>
      <c r="F31307" s="148"/>
      <c r="G31307" s="149"/>
      <c r="H31307" s="148"/>
      <c r="I31307"/>
    </row>
    <row r="31308" spans="1:9" x14ac:dyDescent="0.25">
      <c r="A31308"/>
      <c r="B31308"/>
      <c r="C31308"/>
      <c r="D31308"/>
      <c r="E31308" s="148"/>
      <c r="F31308" s="148"/>
      <c r="G31308" s="149"/>
      <c r="H31308" s="148"/>
      <c r="I31308"/>
    </row>
    <row r="31309" spans="1:9" x14ac:dyDescent="0.25">
      <c r="A31309"/>
      <c r="B31309"/>
      <c r="C31309"/>
      <c r="D31309"/>
      <c r="E31309" s="148"/>
      <c r="F31309" s="148"/>
      <c r="G31309" s="149"/>
      <c r="H31309" s="148"/>
      <c r="I31309"/>
    </row>
    <row r="31310" spans="1:9" x14ac:dyDescent="0.25">
      <c r="A31310"/>
      <c r="B31310"/>
      <c r="C31310"/>
      <c r="D31310"/>
      <c r="E31310" s="148"/>
      <c r="F31310" s="148"/>
      <c r="G31310" s="149"/>
      <c r="H31310" s="148"/>
      <c r="I31310"/>
    </row>
    <row r="31311" spans="1:9" x14ac:dyDescent="0.25">
      <c r="A31311"/>
      <c r="B31311"/>
      <c r="C31311"/>
      <c r="D31311"/>
      <c r="E31311" s="148"/>
      <c r="F31311" s="148"/>
      <c r="G31311" s="149"/>
      <c r="H31311" s="148"/>
      <c r="I31311"/>
    </row>
    <row r="31312" spans="1:9" x14ac:dyDescent="0.25">
      <c r="A31312"/>
      <c r="B31312"/>
      <c r="C31312"/>
      <c r="D31312"/>
      <c r="E31312" s="148"/>
      <c r="F31312" s="148"/>
      <c r="G31312" s="149"/>
      <c r="H31312" s="148"/>
      <c r="I31312"/>
    </row>
    <row r="31313" spans="1:9" x14ac:dyDescent="0.25">
      <c r="A31313"/>
      <c r="B31313"/>
      <c r="C31313"/>
      <c r="D31313"/>
      <c r="E31313" s="148"/>
      <c r="F31313" s="148"/>
      <c r="G31313" s="149"/>
      <c r="H31313" s="148"/>
      <c r="I31313"/>
    </row>
    <row r="31314" spans="1:9" x14ac:dyDescent="0.25">
      <c r="A31314"/>
      <c r="B31314"/>
      <c r="C31314"/>
      <c r="D31314"/>
      <c r="E31314" s="148"/>
      <c r="F31314" s="148"/>
      <c r="G31314" s="149"/>
      <c r="H31314" s="148"/>
      <c r="I31314"/>
    </row>
    <row r="31315" spans="1:9" x14ac:dyDescent="0.25">
      <c r="A31315"/>
      <c r="B31315"/>
      <c r="C31315"/>
      <c r="D31315"/>
      <c r="E31315" s="148"/>
      <c r="F31315" s="148"/>
      <c r="G31315" s="149"/>
      <c r="H31315" s="148"/>
      <c r="I31315"/>
    </row>
    <row r="31316" spans="1:9" x14ac:dyDescent="0.25">
      <c r="A31316"/>
      <c r="B31316"/>
      <c r="C31316"/>
      <c r="D31316"/>
      <c r="E31316" s="148"/>
      <c r="F31316" s="148"/>
      <c r="G31316" s="149"/>
      <c r="H31316" s="148"/>
      <c r="I31316"/>
    </row>
    <row r="31317" spans="1:9" x14ac:dyDescent="0.25">
      <c r="A31317"/>
      <c r="B31317"/>
      <c r="C31317"/>
      <c r="D31317"/>
      <c r="E31317" s="148"/>
      <c r="F31317" s="148"/>
      <c r="G31317" s="149"/>
      <c r="H31317" s="148"/>
      <c r="I31317"/>
    </row>
    <row r="31318" spans="1:9" x14ac:dyDescent="0.25">
      <c r="A31318"/>
      <c r="B31318"/>
      <c r="C31318"/>
      <c r="D31318"/>
      <c r="E31318" s="148"/>
      <c r="F31318" s="148"/>
      <c r="G31318" s="149"/>
      <c r="H31318" s="148"/>
      <c r="I31318"/>
    </row>
    <row r="31319" spans="1:9" x14ac:dyDescent="0.25">
      <c r="A31319"/>
      <c r="B31319"/>
      <c r="C31319"/>
      <c r="D31319"/>
      <c r="E31319" s="148"/>
      <c r="F31319" s="148"/>
      <c r="G31319" s="149"/>
      <c r="H31319" s="148"/>
      <c r="I31319"/>
    </row>
    <row r="31320" spans="1:9" x14ac:dyDescent="0.25">
      <c r="A31320"/>
      <c r="B31320"/>
      <c r="C31320"/>
      <c r="D31320"/>
      <c r="E31320" s="148"/>
      <c r="F31320" s="148"/>
      <c r="G31320" s="149"/>
      <c r="H31320" s="148"/>
      <c r="I31320"/>
    </row>
    <row r="31321" spans="1:9" x14ac:dyDescent="0.25">
      <c r="A31321"/>
      <c r="B31321"/>
      <c r="C31321"/>
      <c r="D31321"/>
      <c r="E31321" s="148"/>
      <c r="F31321" s="148"/>
      <c r="G31321" s="149"/>
      <c r="H31321" s="148"/>
      <c r="I31321"/>
    </row>
    <row r="31322" spans="1:9" x14ac:dyDescent="0.25">
      <c r="A31322"/>
      <c r="B31322"/>
      <c r="C31322"/>
      <c r="D31322"/>
      <c r="E31322" s="148"/>
      <c r="F31322" s="148"/>
      <c r="G31322" s="149"/>
      <c r="H31322" s="148"/>
      <c r="I31322"/>
    </row>
    <row r="31323" spans="1:9" x14ac:dyDescent="0.25">
      <c r="A31323"/>
      <c r="B31323"/>
      <c r="C31323"/>
      <c r="D31323"/>
      <c r="E31323" s="148"/>
      <c r="F31323" s="148"/>
      <c r="G31323" s="149"/>
      <c r="H31323" s="148"/>
      <c r="I31323"/>
    </row>
    <row r="31324" spans="1:9" x14ac:dyDescent="0.25">
      <c r="A31324"/>
      <c r="B31324"/>
      <c r="C31324"/>
      <c r="D31324"/>
      <c r="E31324" s="148"/>
      <c r="F31324" s="148"/>
      <c r="G31324" s="149"/>
      <c r="H31324" s="148"/>
      <c r="I31324"/>
    </row>
    <row r="31325" spans="1:9" x14ac:dyDescent="0.25">
      <c r="A31325"/>
      <c r="B31325"/>
      <c r="C31325"/>
      <c r="D31325"/>
      <c r="E31325" s="148"/>
      <c r="F31325" s="148"/>
      <c r="G31325" s="149"/>
      <c r="H31325" s="148"/>
      <c r="I31325"/>
    </row>
    <row r="31326" spans="1:9" x14ac:dyDescent="0.25">
      <c r="A31326"/>
      <c r="B31326"/>
      <c r="C31326"/>
      <c r="D31326"/>
      <c r="E31326" s="148"/>
      <c r="F31326" s="148"/>
      <c r="G31326" s="149"/>
      <c r="H31326" s="148"/>
      <c r="I31326"/>
    </row>
    <row r="31327" spans="1:9" x14ac:dyDescent="0.25">
      <c r="A31327"/>
      <c r="B31327"/>
      <c r="C31327"/>
      <c r="D31327"/>
      <c r="E31327" s="148"/>
      <c r="F31327" s="148"/>
      <c r="G31327" s="149"/>
      <c r="H31327" s="148"/>
      <c r="I31327"/>
    </row>
    <row r="31328" spans="1:9" x14ac:dyDescent="0.25">
      <c r="A31328"/>
      <c r="B31328"/>
      <c r="C31328"/>
      <c r="D31328"/>
      <c r="E31328" s="148"/>
      <c r="F31328" s="148"/>
      <c r="G31328" s="149"/>
      <c r="H31328" s="148"/>
      <c r="I31328"/>
    </row>
    <row r="31329" spans="1:9" x14ac:dyDescent="0.25">
      <c r="A31329"/>
      <c r="B31329"/>
      <c r="C31329"/>
      <c r="D31329"/>
      <c r="E31329" s="148"/>
      <c r="F31329" s="148"/>
      <c r="G31329" s="149"/>
      <c r="H31329" s="148"/>
      <c r="I31329"/>
    </row>
    <row r="31330" spans="1:9" x14ac:dyDescent="0.25">
      <c r="A31330"/>
      <c r="B31330"/>
      <c r="C31330"/>
      <c r="D31330"/>
      <c r="E31330" s="148"/>
      <c r="F31330" s="148"/>
      <c r="G31330" s="149"/>
      <c r="H31330" s="148"/>
      <c r="I31330"/>
    </row>
    <row r="31331" spans="1:9" x14ac:dyDescent="0.25">
      <c r="A31331"/>
      <c r="B31331"/>
      <c r="C31331"/>
      <c r="D31331"/>
      <c r="E31331" s="148"/>
      <c r="F31331" s="148"/>
      <c r="G31331" s="149"/>
      <c r="H31331" s="148"/>
      <c r="I31331"/>
    </row>
    <row r="31332" spans="1:9" x14ac:dyDescent="0.25">
      <c r="A31332"/>
      <c r="B31332"/>
      <c r="C31332"/>
      <c r="D31332"/>
      <c r="E31332" s="148"/>
      <c r="F31332" s="148"/>
      <c r="G31332" s="149"/>
      <c r="H31332" s="148"/>
      <c r="I31332"/>
    </row>
    <row r="31333" spans="1:9" x14ac:dyDescent="0.25">
      <c r="A31333"/>
      <c r="B31333"/>
      <c r="C31333"/>
      <c r="D31333"/>
      <c r="E31333" s="148"/>
      <c r="F31333" s="148"/>
      <c r="G31333" s="149"/>
      <c r="H31333" s="148"/>
      <c r="I31333"/>
    </row>
    <row r="31334" spans="1:9" x14ac:dyDescent="0.25">
      <c r="A31334"/>
      <c r="B31334"/>
      <c r="C31334"/>
      <c r="D31334"/>
      <c r="E31334" s="148"/>
      <c r="F31334" s="148"/>
      <c r="G31334" s="149"/>
      <c r="H31334" s="148"/>
      <c r="I31334"/>
    </row>
    <row r="31335" spans="1:9" x14ac:dyDescent="0.25">
      <c r="A31335"/>
      <c r="B31335"/>
      <c r="C31335"/>
      <c r="D31335"/>
      <c r="E31335" s="148"/>
      <c r="F31335" s="148"/>
      <c r="G31335" s="149"/>
      <c r="H31335" s="148"/>
      <c r="I31335"/>
    </row>
    <row r="31336" spans="1:9" x14ac:dyDescent="0.25">
      <c r="A31336"/>
      <c r="B31336"/>
      <c r="C31336"/>
      <c r="D31336"/>
      <c r="E31336" s="148"/>
      <c r="F31336" s="148"/>
      <c r="G31336" s="149"/>
      <c r="H31336" s="148"/>
      <c r="I31336"/>
    </row>
    <row r="31337" spans="1:9" x14ac:dyDescent="0.25">
      <c r="A31337"/>
      <c r="B31337"/>
      <c r="C31337"/>
      <c r="D31337"/>
      <c r="E31337" s="148"/>
      <c r="F31337" s="148"/>
      <c r="G31337" s="149"/>
      <c r="H31337" s="148"/>
      <c r="I31337"/>
    </row>
    <row r="31338" spans="1:9" x14ac:dyDescent="0.25">
      <c r="A31338"/>
      <c r="B31338"/>
      <c r="C31338"/>
      <c r="D31338"/>
      <c r="E31338" s="148"/>
      <c r="F31338" s="148"/>
      <c r="G31338" s="149"/>
      <c r="H31338" s="148"/>
      <c r="I31338"/>
    </row>
    <row r="31339" spans="1:9" x14ac:dyDescent="0.25">
      <c r="A31339"/>
      <c r="B31339"/>
      <c r="C31339"/>
      <c r="D31339"/>
      <c r="E31339" s="148"/>
      <c r="F31339" s="148"/>
      <c r="G31339" s="149"/>
      <c r="H31339" s="148"/>
      <c r="I31339"/>
    </row>
    <row r="31340" spans="1:9" x14ac:dyDescent="0.25">
      <c r="A31340"/>
      <c r="B31340"/>
      <c r="C31340"/>
      <c r="D31340"/>
      <c r="E31340" s="148"/>
      <c r="F31340" s="148"/>
      <c r="G31340" s="149"/>
      <c r="H31340" s="148"/>
      <c r="I31340"/>
    </row>
    <row r="31341" spans="1:9" x14ac:dyDescent="0.25">
      <c r="A31341"/>
      <c r="B31341"/>
      <c r="C31341"/>
      <c r="D31341"/>
      <c r="E31341" s="148"/>
      <c r="F31341" s="148"/>
      <c r="G31341" s="149"/>
      <c r="H31341" s="148"/>
      <c r="I31341"/>
    </row>
    <row r="31342" spans="1:9" x14ac:dyDescent="0.25">
      <c r="A31342"/>
      <c r="B31342"/>
      <c r="C31342"/>
      <c r="D31342"/>
      <c r="E31342" s="148"/>
      <c r="F31342" s="148"/>
      <c r="G31342" s="149"/>
      <c r="H31342" s="148"/>
      <c r="I31342"/>
    </row>
    <row r="31343" spans="1:9" x14ac:dyDescent="0.25">
      <c r="A31343"/>
      <c r="B31343"/>
      <c r="C31343"/>
      <c r="D31343"/>
      <c r="E31343" s="148"/>
      <c r="F31343" s="148"/>
      <c r="G31343" s="149"/>
      <c r="H31343" s="148"/>
      <c r="I31343"/>
    </row>
    <row r="31344" spans="1:9" x14ac:dyDescent="0.25">
      <c r="A31344"/>
      <c r="B31344"/>
      <c r="C31344"/>
      <c r="D31344"/>
      <c r="E31344" s="148"/>
      <c r="F31344" s="148"/>
      <c r="G31344" s="149"/>
      <c r="H31344" s="148"/>
      <c r="I31344"/>
    </row>
    <row r="31345" spans="1:9" x14ac:dyDescent="0.25">
      <c r="A31345"/>
      <c r="B31345"/>
      <c r="C31345"/>
      <c r="D31345"/>
      <c r="E31345" s="148"/>
      <c r="F31345" s="148"/>
      <c r="G31345" s="149"/>
      <c r="H31345" s="148"/>
      <c r="I31345"/>
    </row>
    <row r="31346" spans="1:9" x14ac:dyDescent="0.25">
      <c r="A31346"/>
      <c r="B31346"/>
      <c r="C31346"/>
      <c r="D31346"/>
      <c r="E31346" s="148"/>
      <c r="F31346" s="148"/>
      <c r="G31346" s="149"/>
      <c r="H31346" s="148"/>
      <c r="I31346"/>
    </row>
    <row r="31347" spans="1:9" x14ac:dyDescent="0.25">
      <c r="A31347"/>
      <c r="B31347"/>
      <c r="C31347"/>
      <c r="D31347"/>
      <c r="E31347" s="148"/>
      <c r="F31347" s="148"/>
      <c r="G31347" s="149"/>
      <c r="H31347" s="148"/>
      <c r="I31347"/>
    </row>
    <row r="31348" spans="1:9" x14ac:dyDescent="0.25">
      <c r="A31348"/>
      <c r="B31348"/>
      <c r="C31348"/>
      <c r="D31348"/>
      <c r="E31348" s="148"/>
      <c r="F31348" s="148"/>
      <c r="G31348" s="149"/>
      <c r="H31348" s="148"/>
      <c r="I31348"/>
    </row>
    <row r="31349" spans="1:9" x14ac:dyDescent="0.25">
      <c r="A31349"/>
      <c r="B31349"/>
      <c r="C31349"/>
      <c r="D31349"/>
      <c r="E31349" s="148"/>
      <c r="F31349" s="148"/>
      <c r="G31349" s="149"/>
      <c r="H31349" s="148"/>
      <c r="I31349"/>
    </row>
    <row r="31350" spans="1:9" x14ac:dyDescent="0.25">
      <c r="A31350"/>
      <c r="B31350"/>
      <c r="C31350"/>
      <c r="D31350"/>
      <c r="E31350" s="148"/>
      <c r="F31350" s="148"/>
      <c r="G31350" s="149"/>
      <c r="H31350" s="148"/>
      <c r="I31350"/>
    </row>
    <row r="31351" spans="1:9" x14ac:dyDescent="0.25">
      <c r="A31351"/>
      <c r="B31351"/>
      <c r="C31351"/>
      <c r="D31351"/>
      <c r="E31351" s="148"/>
      <c r="F31351" s="148"/>
      <c r="G31351" s="149"/>
      <c r="H31351" s="148"/>
      <c r="I31351"/>
    </row>
    <row r="31352" spans="1:9" x14ac:dyDescent="0.25">
      <c r="A31352"/>
      <c r="B31352"/>
      <c r="C31352"/>
      <c r="D31352"/>
      <c r="E31352" s="148"/>
      <c r="F31352" s="148"/>
      <c r="G31352" s="149"/>
      <c r="H31352" s="148"/>
      <c r="I31352"/>
    </row>
    <row r="31353" spans="1:9" x14ac:dyDescent="0.25">
      <c r="A31353"/>
      <c r="B31353"/>
      <c r="C31353"/>
      <c r="D31353"/>
      <c r="E31353" s="148"/>
      <c r="F31353" s="148"/>
      <c r="G31353" s="149"/>
      <c r="H31353" s="148"/>
      <c r="I31353"/>
    </row>
    <row r="31354" spans="1:9" x14ac:dyDescent="0.25">
      <c r="A31354"/>
      <c r="B31354"/>
      <c r="C31354"/>
      <c r="D31354"/>
      <c r="E31354" s="148"/>
      <c r="F31354" s="148"/>
      <c r="G31354" s="149"/>
      <c r="H31354" s="148"/>
      <c r="I31354"/>
    </row>
    <row r="31355" spans="1:9" x14ac:dyDescent="0.25">
      <c r="A31355"/>
      <c r="B31355"/>
      <c r="C31355"/>
      <c r="D31355"/>
      <c r="E31355" s="148"/>
      <c r="F31355" s="148"/>
      <c r="G31355" s="149"/>
      <c r="H31355" s="148"/>
      <c r="I31355"/>
    </row>
    <row r="31356" spans="1:9" x14ac:dyDescent="0.25">
      <c r="A31356"/>
      <c r="B31356"/>
      <c r="C31356"/>
      <c r="D31356"/>
      <c r="E31356" s="148"/>
      <c r="F31356" s="148"/>
      <c r="G31356" s="149"/>
      <c r="H31356" s="148"/>
      <c r="I31356"/>
    </row>
    <row r="31357" spans="1:9" x14ac:dyDescent="0.25">
      <c r="A31357"/>
      <c r="B31357"/>
      <c r="C31357"/>
      <c r="D31357"/>
      <c r="E31357" s="148"/>
      <c r="F31357" s="148"/>
      <c r="G31357" s="149"/>
      <c r="H31357" s="148"/>
      <c r="I31357"/>
    </row>
    <row r="31358" spans="1:9" x14ac:dyDescent="0.25">
      <c r="A31358"/>
      <c r="B31358"/>
      <c r="C31358"/>
      <c r="D31358"/>
      <c r="E31358" s="148"/>
      <c r="F31358" s="148"/>
      <c r="G31358" s="149"/>
      <c r="H31358" s="148"/>
      <c r="I31358"/>
    </row>
    <row r="31359" spans="1:9" x14ac:dyDescent="0.25">
      <c r="A31359"/>
      <c r="B31359"/>
      <c r="C31359"/>
      <c r="D31359"/>
      <c r="E31359" s="148"/>
      <c r="F31359" s="148"/>
      <c r="G31359" s="149"/>
      <c r="H31359" s="148"/>
      <c r="I31359"/>
    </row>
    <row r="31360" spans="1:9" x14ac:dyDescent="0.25">
      <c r="A31360"/>
      <c r="B31360"/>
      <c r="C31360"/>
      <c r="D31360"/>
      <c r="E31360" s="148"/>
      <c r="F31360" s="148"/>
      <c r="G31360" s="149"/>
      <c r="H31360" s="148"/>
      <c r="I31360"/>
    </row>
    <row r="31361" spans="1:9" x14ac:dyDescent="0.25">
      <c r="A31361"/>
      <c r="B31361"/>
      <c r="C31361"/>
      <c r="D31361"/>
      <c r="E31361" s="148"/>
      <c r="F31361" s="148"/>
      <c r="G31361" s="149"/>
      <c r="H31361" s="148"/>
      <c r="I31361"/>
    </row>
    <row r="31362" spans="1:9" x14ac:dyDescent="0.25">
      <c r="A31362"/>
      <c r="B31362"/>
      <c r="C31362"/>
      <c r="D31362"/>
      <c r="E31362" s="148"/>
      <c r="F31362" s="148"/>
      <c r="G31362" s="149"/>
      <c r="H31362" s="148"/>
      <c r="I31362"/>
    </row>
    <row r="31363" spans="1:9" x14ac:dyDescent="0.25">
      <c r="A31363"/>
      <c r="B31363"/>
      <c r="C31363"/>
      <c r="D31363"/>
      <c r="E31363" s="148"/>
      <c r="F31363" s="148"/>
      <c r="G31363" s="149"/>
      <c r="H31363" s="148"/>
      <c r="I31363"/>
    </row>
    <row r="31364" spans="1:9" x14ac:dyDescent="0.25">
      <c r="A31364"/>
      <c r="B31364"/>
      <c r="C31364"/>
      <c r="D31364"/>
      <c r="E31364" s="148"/>
      <c r="F31364" s="148"/>
      <c r="G31364" s="149"/>
      <c r="H31364" s="148"/>
      <c r="I31364"/>
    </row>
    <row r="31365" spans="1:9" x14ac:dyDescent="0.25">
      <c r="A31365"/>
      <c r="B31365"/>
      <c r="C31365"/>
      <c r="D31365"/>
      <c r="E31365" s="148"/>
      <c r="F31365" s="148"/>
      <c r="G31365" s="149"/>
      <c r="H31365" s="148"/>
      <c r="I31365"/>
    </row>
    <row r="31366" spans="1:9" x14ac:dyDescent="0.25">
      <c r="A31366"/>
      <c r="B31366"/>
      <c r="C31366"/>
      <c r="D31366"/>
      <c r="E31366" s="148"/>
      <c r="F31366" s="148"/>
      <c r="G31366" s="149"/>
      <c r="H31366" s="148"/>
      <c r="I31366"/>
    </row>
    <row r="31367" spans="1:9" x14ac:dyDescent="0.25">
      <c r="A31367"/>
      <c r="B31367"/>
      <c r="C31367"/>
      <c r="D31367"/>
      <c r="E31367" s="148"/>
      <c r="F31367" s="148"/>
      <c r="G31367" s="149"/>
      <c r="H31367" s="148"/>
      <c r="I31367"/>
    </row>
    <row r="31368" spans="1:9" x14ac:dyDescent="0.25">
      <c r="A31368"/>
      <c r="B31368"/>
      <c r="C31368"/>
      <c r="D31368"/>
      <c r="E31368" s="148"/>
      <c r="F31368" s="148"/>
      <c r="G31368" s="149"/>
      <c r="H31368" s="148"/>
      <c r="I31368"/>
    </row>
    <row r="31369" spans="1:9" x14ac:dyDescent="0.25">
      <c r="A31369"/>
      <c r="B31369"/>
      <c r="C31369"/>
      <c r="D31369"/>
      <c r="E31369" s="148"/>
      <c r="F31369" s="148"/>
      <c r="G31369" s="149"/>
      <c r="H31369" s="148"/>
      <c r="I31369"/>
    </row>
    <row r="31370" spans="1:9" x14ac:dyDescent="0.25">
      <c r="A31370"/>
      <c r="B31370"/>
      <c r="C31370"/>
      <c r="D31370"/>
      <c r="E31370" s="148"/>
      <c r="F31370" s="148"/>
      <c r="G31370" s="149"/>
      <c r="H31370" s="148"/>
      <c r="I31370"/>
    </row>
    <row r="31371" spans="1:9" x14ac:dyDescent="0.25">
      <c r="A31371"/>
      <c r="B31371"/>
      <c r="C31371"/>
      <c r="D31371"/>
      <c r="E31371" s="148"/>
      <c r="F31371" s="148"/>
      <c r="G31371" s="149"/>
      <c r="H31371" s="148"/>
      <c r="I31371"/>
    </row>
    <row r="31372" spans="1:9" x14ac:dyDescent="0.25">
      <c r="A31372"/>
      <c r="B31372"/>
      <c r="C31372"/>
      <c r="D31372"/>
      <c r="E31372" s="148"/>
      <c r="F31372" s="148"/>
      <c r="G31372" s="149"/>
      <c r="H31372" s="148"/>
      <c r="I31372"/>
    </row>
    <row r="31373" spans="1:9" x14ac:dyDescent="0.25">
      <c r="A31373"/>
      <c r="B31373"/>
      <c r="C31373"/>
      <c r="D31373"/>
      <c r="E31373" s="148"/>
      <c r="F31373" s="148"/>
      <c r="G31373" s="149"/>
      <c r="H31373" s="148"/>
      <c r="I31373"/>
    </row>
    <row r="31374" spans="1:9" x14ac:dyDescent="0.25">
      <c r="A31374"/>
      <c r="B31374"/>
      <c r="C31374"/>
      <c r="D31374"/>
      <c r="E31374" s="148"/>
      <c r="F31374" s="148"/>
      <c r="G31374" s="149"/>
      <c r="H31374" s="148"/>
      <c r="I31374"/>
    </row>
    <row r="31375" spans="1:9" x14ac:dyDescent="0.25">
      <c r="A31375"/>
      <c r="B31375"/>
      <c r="C31375"/>
      <c r="D31375"/>
      <c r="E31375" s="148"/>
      <c r="F31375" s="148"/>
      <c r="G31375" s="149"/>
      <c r="H31375" s="148"/>
      <c r="I31375"/>
    </row>
    <row r="31376" spans="1:9" x14ac:dyDescent="0.25">
      <c r="A31376"/>
      <c r="B31376"/>
      <c r="C31376"/>
      <c r="D31376"/>
      <c r="E31376" s="148"/>
      <c r="F31376" s="148"/>
      <c r="G31376" s="149"/>
      <c r="H31376" s="148"/>
      <c r="I31376"/>
    </row>
    <row r="31377" spans="1:9" x14ac:dyDescent="0.25">
      <c r="A31377"/>
      <c r="B31377"/>
      <c r="C31377"/>
      <c r="D31377"/>
      <c r="E31377" s="148"/>
      <c r="F31377" s="148"/>
      <c r="G31377" s="149"/>
      <c r="H31377" s="148"/>
      <c r="I31377"/>
    </row>
    <row r="31378" spans="1:9" x14ac:dyDescent="0.25">
      <c r="A31378"/>
      <c r="B31378"/>
      <c r="C31378"/>
      <c r="D31378"/>
      <c r="E31378" s="148"/>
      <c r="F31378" s="148"/>
      <c r="G31378" s="149"/>
      <c r="H31378" s="148"/>
      <c r="I31378"/>
    </row>
    <row r="31379" spans="1:9" x14ac:dyDescent="0.25">
      <c r="A31379"/>
      <c r="B31379"/>
      <c r="C31379"/>
      <c r="D31379"/>
      <c r="E31379" s="148"/>
      <c r="F31379" s="148"/>
      <c r="G31379" s="149"/>
      <c r="H31379" s="148"/>
      <c r="I31379"/>
    </row>
    <row r="31380" spans="1:9" x14ac:dyDescent="0.25">
      <c r="A31380"/>
      <c r="B31380"/>
      <c r="C31380"/>
      <c r="D31380"/>
      <c r="E31380" s="148"/>
      <c r="F31380" s="148"/>
      <c r="G31380" s="149"/>
      <c r="H31380" s="148"/>
      <c r="I31380"/>
    </row>
    <row r="31381" spans="1:9" x14ac:dyDescent="0.25">
      <c r="A31381"/>
      <c r="B31381"/>
      <c r="C31381"/>
      <c r="D31381"/>
      <c r="E31381" s="148"/>
      <c r="F31381" s="148"/>
      <c r="G31381" s="149"/>
      <c r="H31381" s="148"/>
      <c r="I31381"/>
    </row>
    <row r="31382" spans="1:9" x14ac:dyDescent="0.25">
      <c r="A31382"/>
      <c r="B31382"/>
      <c r="C31382"/>
      <c r="D31382"/>
      <c r="E31382" s="148"/>
      <c r="F31382" s="148"/>
      <c r="G31382" s="149"/>
      <c r="H31382" s="148"/>
      <c r="I31382"/>
    </row>
    <row r="31383" spans="1:9" x14ac:dyDescent="0.25">
      <c r="A31383"/>
      <c r="B31383"/>
      <c r="C31383"/>
      <c r="D31383"/>
      <c r="E31383" s="148"/>
      <c r="F31383" s="148"/>
      <c r="G31383" s="149"/>
      <c r="H31383" s="148"/>
      <c r="I31383"/>
    </row>
    <row r="31384" spans="1:9" x14ac:dyDescent="0.25">
      <c r="A31384"/>
      <c r="B31384"/>
      <c r="C31384"/>
      <c r="D31384"/>
      <c r="E31384" s="148"/>
      <c r="F31384" s="148"/>
      <c r="G31384" s="149"/>
      <c r="H31384" s="148"/>
      <c r="I31384"/>
    </row>
    <row r="31385" spans="1:9" x14ac:dyDescent="0.25">
      <c r="A31385"/>
      <c r="B31385"/>
      <c r="C31385"/>
      <c r="D31385"/>
      <c r="E31385" s="148"/>
      <c r="F31385" s="148"/>
      <c r="G31385" s="149"/>
      <c r="H31385" s="148"/>
      <c r="I31385"/>
    </row>
    <row r="31386" spans="1:9" x14ac:dyDescent="0.25">
      <c r="A31386"/>
      <c r="B31386"/>
      <c r="C31386"/>
      <c r="D31386"/>
      <c r="E31386" s="148"/>
      <c r="F31386" s="148"/>
      <c r="G31386" s="149"/>
      <c r="H31386" s="148"/>
      <c r="I31386"/>
    </row>
    <row r="31387" spans="1:9" x14ac:dyDescent="0.25">
      <c r="A31387"/>
      <c r="B31387"/>
      <c r="C31387"/>
      <c r="D31387"/>
      <c r="E31387" s="148"/>
      <c r="F31387" s="148"/>
      <c r="G31387" s="149"/>
      <c r="H31387" s="148"/>
      <c r="I31387"/>
    </row>
    <row r="31388" spans="1:9" x14ac:dyDescent="0.25">
      <c r="A31388"/>
      <c r="B31388"/>
      <c r="C31388"/>
      <c r="D31388"/>
      <c r="E31388" s="148"/>
      <c r="F31388" s="148"/>
      <c r="G31388" s="149"/>
      <c r="H31388" s="148"/>
      <c r="I31388"/>
    </row>
    <row r="31389" spans="1:9" x14ac:dyDescent="0.25">
      <c r="A31389"/>
      <c r="B31389"/>
      <c r="C31389"/>
      <c r="D31389"/>
      <c r="E31389" s="148"/>
      <c r="F31389" s="148"/>
      <c r="G31389" s="149"/>
      <c r="H31389" s="148"/>
      <c r="I31389"/>
    </row>
    <row r="31390" spans="1:9" x14ac:dyDescent="0.25">
      <c r="A31390"/>
      <c r="B31390"/>
      <c r="C31390"/>
      <c r="D31390"/>
      <c r="E31390" s="148"/>
      <c r="F31390" s="148"/>
      <c r="G31390" s="149"/>
      <c r="H31390" s="148"/>
      <c r="I31390"/>
    </row>
    <row r="31391" spans="1:9" x14ac:dyDescent="0.25">
      <c r="A31391"/>
      <c r="B31391"/>
      <c r="C31391"/>
      <c r="D31391"/>
      <c r="E31391" s="148"/>
      <c r="F31391" s="148"/>
      <c r="G31391" s="149"/>
      <c r="H31391" s="148"/>
      <c r="I31391"/>
    </row>
    <row r="31392" spans="1:9" x14ac:dyDescent="0.25">
      <c r="A31392"/>
      <c r="B31392"/>
      <c r="C31392"/>
      <c r="D31392"/>
      <c r="E31392" s="148"/>
      <c r="F31392" s="148"/>
      <c r="G31392" s="149"/>
      <c r="H31392" s="148"/>
      <c r="I31392"/>
    </row>
    <row r="31393" spans="1:9" x14ac:dyDescent="0.25">
      <c r="A31393"/>
      <c r="B31393"/>
      <c r="C31393"/>
      <c r="D31393"/>
      <c r="E31393" s="148"/>
      <c r="F31393" s="148"/>
      <c r="G31393" s="149"/>
      <c r="H31393" s="148"/>
      <c r="I31393"/>
    </row>
    <row r="31394" spans="1:9" x14ac:dyDescent="0.25">
      <c r="A31394"/>
      <c r="B31394"/>
      <c r="C31394"/>
      <c r="D31394"/>
      <c r="E31394" s="148"/>
      <c r="F31394" s="148"/>
      <c r="G31394" s="149"/>
      <c r="H31394" s="148"/>
      <c r="I31394"/>
    </row>
    <row r="31395" spans="1:9" x14ac:dyDescent="0.25">
      <c r="A31395"/>
      <c r="B31395"/>
      <c r="C31395"/>
      <c r="D31395"/>
      <c r="E31395" s="148"/>
      <c r="F31395" s="148"/>
      <c r="G31395" s="149"/>
      <c r="H31395" s="148"/>
      <c r="I31395"/>
    </row>
    <row r="31396" spans="1:9" x14ac:dyDescent="0.25">
      <c r="A31396"/>
      <c r="B31396"/>
      <c r="C31396"/>
      <c r="D31396"/>
      <c r="E31396" s="148"/>
      <c r="F31396" s="148"/>
      <c r="G31396" s="149"/>
      <c r="H31396" s="148"/>
      <c r="I31396"/>
    </row>
    <row r="31397" spans="1:9" x14ac:dyDescent="0.25">
      <c r="A31397"/>
      <c r="B31397"/>
      <c r="C31397"/>
      <c r="D31397"/>
      <c r="E31397" s="148"/>
      <c r="F31397" s="148"/>
      <c r="G31397" s="149"/>
      <c r="H31397" s="148"/>
      <c r="I31397"/>
    </row>
    <row r="31398" spans="1:9" x14ac:dyDescent="0.25">
      <c r="A31398"/>
      <c r="B31398"/>
      <c r="C31398"/>
      <c r="D31398"/>
      <c r="E31398" s="148"/>
      <c r="F31398" s="148"/>
      <c r="G31398" s="149"/>
      <c r="H31398" s="148"/>
      <c r="I31398"/>
    </row>
    <row r="31399" spans="1:9" x14ac:dyDescent="0.25">
      <c r="A31399"/>
      <c r="B31399"/>
      <c r="C31399"/>
      <c r="D31399"/>
      <c r="E31399" s="148"/>
      <c r="F31399" s="148"/>
      <c r="G31399" s="149"/>
      <c r="H31399" s="148"/>
      <c r="I31399"/>
    </row>
    <row r="31400" spans="1:9" x14ac:dyDescent="0.25">
      <c r="A31400"/>
      <c r="B31400"/>
      <c r="C31400"/>
      <c r="D31400"/>
      <c r="E31400" s="148"/>
      <c r="F31400" s="148"/>
      <c r="G31400" s="149"/>
      <c r="H31400" s="148"/>
      <c r="I31400"/>
    </row>
    <row r="31401" spans="1:9" x14ac:dyDescent="0.25">
      <c r="A31401"/>
      <c r="B31401"/>
      <c r="C31401"/>
      <c r="D31401"/>
      <c r="E31401" s="148"/>
      <c r="F31401" s="148"/>
      <c r="G31401" s="149"/>
      <c r="H31401" s="148"/>
      <c r="I31401"/>
    </row>
    <row r="31402" spans="1:9" x14ac:dyDescent="0.25">
      <c r="A31402"/>
      <c r="B31402"/>
      <c r="C31402"/>
      <c r="D31402"/>
      <c r="E31402" s="148"/>
      <c r="F31402" s="148"/>
      <c r="G31402" s="149"/>
      <c r="H31402" s="148"/>
      <c r="I31402"/>
    </row>
    <row r="31403" spans="1:9" x14ac:dyDescent="0.25">
      <c r="A31403"/>
      <c r="B31403"/>
      <c r="C31403"/>
      <c r="D31403"/>
      <c r="E31403" s="148"/>
      <c r="F31403" s="148"/>
      <c r="G31403" s="149"/>
      <c r="H31403" s="148"/>
      <c r="I31403"/>
    </row>
    <row r="31404" spans="1:9" x14ac:dyDescent="0.25">
      <c r="A31404"/>
      <c r="B31404"/>
      <c r="C31404"/>
      <c r="D31404"/>
      <c r="E31404" s="148"/>
      <c r="F31404" s="148"/>
      <c r="G31404" s="149"/>
      <c r="H31404" s="148"/>
      <c r="I31404"/>
    </row>
    <row r="31405" spans="1:9" x14ac:dyDescent="0.25">
      <c r="A31405"/>
      <c r="B31405"/>
      <c r="C31405"/>
      <c r="D31405"/>
      <c r="E31405" s="148"/>
      <c r="F31405" s="148"/>
      <c r="G31405" s="149"/>
      <c r="H31405" s="148"/>
      <c r="I31405"/>
    </row>
    <row r="31406" spans="1:9" x14ac:dyDescent="0.25">
      <c r="A31406"/>
      <c r="B31406"/>
      <c r="C31406"/>
      <c r="D31406"/>
      <c r="E31406" s="148"/>
      <c r="F31406" s="148"/>
      <c r="G31406" s="149"/>
      <c r="H31406" s="148"/>
      <c r="I31406"/>
    </row>
    <row r="31407" spans="1:9" x14ac:dyDescent="0.25">
      <c r="A31407"/>
      <c r="B31407"/>
      <c r="C31407"/>
      <c r="D31407"/>
      <c r="E31407" s="148"/>
      <c r="F31407" s="148"/>
      <c r="G31407" s="149"/>
      <c r="H31407" s="148"/>
      <c r="I31407"/>
    </row>
    <row r="31408" spans="1:9" x14ac:dyDescent="0.25">
      <c r="A31408"/>
      <c r="B31408"/>
      <c r="C31408"/>
      <c r="D31408"/>
      <c r="E31408" s="148"/>
      <c r="F31408" s="148"/>
      <c r="G31408" s="149"/>
      <c r="H31408" s="148"/>
      <c r="I31408"/>
    </row>
    <row r="31409" spans="1:9" x14ac:dyDescent="0.25">
      <c r="A31409"/>
      <c r="B31409"/>
      <c r="C31409"/>
      <c r="D31409"/>
      <c r="E31409" s="148"/>
      <c r="F31409" s="148"/>
      <c r="G31409" s="149"/>
      <c r="H31409" s="148"/>
      <c r="I31409"/>
    </row>
    <row r="31410" spans="1:9" x14ac:dyDescent="0.25">
      <c r="A31410"/>
      <c r="B31410"/>
      <c r="C31410"/>
      <c r="D31410"/>
      <c r="E31410" s="148"/>
      <c r="F31410" s="148"/>
      <c r="G31410" s="149"/>
      <c r="H31410" s="148"/>
      <c r="I31410"/>
    </row>
    <row r="31411" spans="1:9" x14ac:dyDescent="0.25">
      <c r="A31411"/>
      <c r="B31411"/>
      <c r="C31411"/>
      <c r="D31411"/>
      <c r="E31411" s="148"/>
      <c r="F31411" s="148"/>
      <c r="G31411" s="149"/>
      <c r="H31411" s="148"/>
      <c r="I31411"/>
    </row>
    <row r="31412" spans="1:9" x14ac:dyDescent="0.25">
      <c r="A31412"/>
      <c r="B31412"/>
      <c r="C31412"/>
      <c r="D31412"/>
      <c r="E31412" s="148"/>
      <c r="F31412" s="148"/>
      <c r="G31412" s="149"/>
      <c r="H31412" s="148"/>
      <c r="I31412"/>
    </row>
    <row r="31413" spans="1:9" x14ac:dyDescent="0.25">
      <c r="A31413"/>
      <c r="B31413"/>
      <c r="C31413"/>
      <c r="D31413"/>
      <c r="E31413" s="148"/>
      <c r="F31413" s="148"/>
      <c r="G31413" s="149"/>
      <c r="H31413" s="148"/>
      <c r="I31413"/>
    </row>
    <row r="31414" spans="1:9" x14ac:dyDescent="0.25">
      <c r="A31414"/>
      <c r="B31414"/>
      <c r="C31414"/>
      <c r="D31414"/>
      <c r="E31414" s="148"/>
      <c r="F31414" s="148"/>
      <c r="G31414" s="149"/>
      <c r="H31414" s="148"/>
      <c r="I31414"/>
    </row>
    <row r="31415" spans="1:9" x14ac:dyDescent="0.25">
      <c r="A31415"/>
      <c r="B31415"/>
      <c r="C31415"/>
      <c r="D31415"/>
      <c r="E31415" s="148"/>
      <c r="F31415" s="148"/>
      <c r="G31415" s="149"/>
      <c r="H31415" s="148"/>
      <c r="I31415"/>
    </row>
    <row r="31416" spans="1:9" x14ac:dyDescent="0.25">
      <c r="A31416"/>
      <c r="B31416"/>
      <c r="C31416"/>
      <c r="D31416"/>
      <c r="E31416" s="148"/>
      <c r="F31416" s="148"/>
      <c r="G31416" s="149"/>
      <c r="H31416" s="148"/>
      <c r="I31416"/>
    </row>
    <row r="31417" spans="1:9" x14ac:dyDescent="0.25">
      <c r="A31417"/>
      <c r="B31417"/>
      <c r="C31417"/>
      <c r="D31417"/>
      <c r="E31417" s="148"/>
      <c r="F31417" s="148"/>
      <c r="G31417" s="149"/>
      <c r="H31417" s="148"/>
      <c r="I31417"/>
    </row>
    <row r="31418" spans="1:9" x14ac:dyDescent="0.25">
      <c r="A31418"/>
      <c r="B31418"/>
      <c r="C31418"/>
      <c r="D31418"/>
      <c r="E31418" s="148"/>
      <c r="F31418" s="148"/>
      <c r="G31418" s="149"/>
      <c r="H31418" s="148"/>
      <c r="I31418"/>
    </row>
    <row r="31419" spans="1:9" x14ac:dyDescent="0.25">
      <c r="A31419"/>
      <c r="B31419"/>
      <c r="C31419"/>
      <c r="D31419"/>
      <c r="E31419" s="148"/>
      <c r="F31419" s="148"/>
      <c r="G31419" s="149"/>
      <c r="H31419" s="148"/>
      <c r="I31419"/>
    </row>
    <row r="31420" spans="1:9" x14ac:dyDescent="0.25">
      <c r="A31420"/>
      <c r="B31420"/>
      <c r="C31420"/>
      <c r="D31420"/>
      <c r="E31420" s="148"/>
      <c r="F31420" s="148"/>
      <c r="G31420" s="149"/>
      <c r="H31420" s="148"/>
      <c r="I31420"/>
    </row>
    <row r="31421" spans="1:9" x14ac:dyDescent="0.25">
      <c r="A31421"/>
      <c r="B31421"/>
      <c r="C31421"/>
      <c r="D31421"/>
      <c r="E31421" s="148"/>
      <c r="F31421" s="148"/>
      <c r="G31421" s="149"/>
      <c r="H31421" s="148"/>
      <c r="I31421"/>
    </row>
    <row r="31422" spans="1:9" x14ac:dyDescent="0.25">
      <c r="A31422"/>
      <c r="B31422"/>
      <c r="C31422"/>
      <c r="D31422"/>
      <c r="E31422" s="148"/>
      <c r="F31422" s="148"/>
      <c r="G31422" s="149"/>
      <c r="H31422" s="148"/>
      <c r="I31422"/>
    </row>
    <row r="31423" spans="1:9" x14ac:dyDescent="0.25">
      <c r="A31423"/>
      <c r="B31423"/>
      <c r="C31423"/>
      <c r="D31423"/>
      <c r="E31423" s="148"/>
      <c r="F31423" s="148"/>
      <c r="G31423" s="149"/>
      <c r="H31423" s="148"/>
      <c r="I31423"/>
    </row>
    <row r="31424" spans="1:9" x14ac:dyDescent="0.25">
      <c r="A31424"/>
      <c r="B31424"/>
      <c r="C31424"/>
      <c r="D31424"/>
      <c r="E31424" s="148"/>
      <c r="F31424" s="148"/>
      <c r="G31424" s="149"/>
      <c r="H31424" s="148"/>
      <c r="I31424"/>
    </row>
    <row r="31425" spans="1:9" x14ac:dyDescent="0.25">
      <c r="A31425"/>
      <c r="B31425"/>
      <c r="C31425"/>
      <c r="D31425"/>
      <c r="E31425" s="148"/>
      <c r="F31425" s="148"/>
      <c r="G31425" s="149"/>
      <c r="H31425" s="148"/>
      <c r="I31425"/>
    </row>
    <row r="31426" spans="1:9" x14ac:dyDescent="0.25">
      <c r="A31426"/>
      <c r="B31426"/>
      <c r="C31426"/>
      <c r="D31426"/>
      <c r="E31426" s="148"/>
      <c r="F31426" s="148"/>
      <c r="G31426" s="149"/>
      <c r="H31426" s="148"/>
      <c r="I31426"/>
    </row>
    <row r="31427" spans="1:9" x14ac:dyDescent="0.25">
      <c r="A31427"/>
      <c r="B31427"/>
      <c r="C31427"/>
      <c r="D31427"/>
      <c r="E31427" s="148"/>
      <c r="F31427" s="148"/>
      <c r="G31427" s="149"/>
      <c r="H31427" s="148"/>
      <c r="I31427"/>
    </row>
    <row r="31428" spans="1:9" x14ac:dyDescent="0.25">
      <c r="A31428"/>
      <c r="B31428"/>
      <c r="C31428"/>
      <c r="D31428"/>
      <c r="E31428" s="148"/>
      <c r="F31428" s="148"/>
      <c r="G31428" s="149"/>
      <c r="H31428" s="148"/>
      <c r="I31428"/>
    </row>
    <row r="31429" spans="1:9" x14ac:dyDescent="0.25">
      <c r="A31429"/>
      <c r="B31429"/>
      <c r="C31429"/>
      <c r="D31429"/>
      <c r="E31429" s="148"/>
      <c r="F31429" s="148"/>
      <c r="G31429" s="149"/>
      <c r="H31429" s="148"/>
      <c r="I31429"/>
    </row>
    <row r="31430" spans="1:9" x14ac:dyDescent="0.25">
      <c r="A31430"/>
      <c r="B31430"/>
      <c r="C31430"/>
      <c r="D31430"/>
      <c r="E31430" s="148"/>
      <c r="F31430" s="148"/>
      <c r="G31430" s="149"/>
      <c r="H31430" s="148"/>
      <c r="I31430"/>
    </row>
    <row r="31431" spans="1:9" x14ac:dyDescent="0.25">
      <c r="A31431"/>
      <c r="B31431"/>
      <c r="C31431"/>
      <c r="D31431"/>
      <c r="E31431" s="148"/>
      <c r="F31431" s="148"/>
      <c r="G31431" s="149"/>
      <c r="H31431" s="148"/>
      <c r="I31431"/>
    </row>
    <row r="31432" spans="1:9" x14ac:dyDescent="0.25">
      <c r="A31432"/>
      <c r="B31432"/>
      <c r="C31432"/>
      <c r="D31432"/>
      <c r="E31432" s="148"/>
      <c r="F31432" s="148"/>
      <c r="G31432" s="149"/>
      <c r="H31432" s="148"/>
      <c r="I31432"/>
    </row>
    <row r="31433" spans="1:9" x14ac:dyDescent="0.25">
      <c r="A31433"/>
      <c r="B31433"/>
      <c r="C31433"/>
      <c r="D31433"/>
      <c r="E31433" s="148"/>
      <c r="F31433" s="148"/>
      <c r="G31433" s="149"/>
      <c r="H31433" s="148"/>
      <c r="I31433"/>
    </row>
    <row r="31434" spans="1:9" x14ac:dyDescent="0.25">
      <c r="A31434"/>
      <c r="B31434"/>
      <c r="C31434"/>
      <c r="D31434"/>
      <c r="E31434" s="148"/>
      <c r="F31434" s="148"/>
      <c r="G31434" s="149"/>
      <c r="H31434" s="148"/>
      <c r="I31434"/>
    </row>
    <row r="31435" spans="1:9" x14ac:dyDescent="0.25">
      <c r="A31435"/>
      <c r="B31435"/>
      <c r="C31435"/>
      <c r="D31435"/>
      <c r="E31435" s="148"/>
      <c r="F31435" s="148"/>
      <c r="G31435" s="149"/>
      <c r="H31435" s="148"/>
      <c r="I31435"/>
    </row>
    <row r="31436" spans="1:9" x14ac:dyDescent="0.25">
      <c r="A31436"/>
      <c r="B31436"/>
      <c r="C31436"/>
      <c r="D31436"/>
      <c r="E31436" s="148"/>
      <c r="F31436" s="148"/>
      <c r="G31436" s="149"/>
      <c r="H31436" s="148"/>
      <c r="I31436"/>
    </row>
    <row r="31437" spans="1:9" x14ac:dyDescent="0.25">
      <c r="A31437"/>
      <c r="B31437"/>
      <c r="C31437"/>
      <c r="D31437"/>
      <c r="E31437" s="148"/>
      <c r="F31437" s="148"/>
      <c r="G31437" s="149"/>
      <c r="H31437" s="148"/>
      <c r="I31437"/>
    </row>
    <row r="31438" spans="1:9" x14ac:dyDescent="0.25">
      <c r="A31438"/>
      <c r="B31438"/>
      <c r="C31438"/>
      <c r="D31438"/>
      <c r="E31438" s="148"/>
      <c r="F31438" s="148"/>
      <c r="G31438" s="149"/>
      <c r="H31438" s="148"/>
      <c r="I31438"/>
    </row>
    <row r="31439" spans="1:9" x14ac:dyDescent="0.25">
      <c r="A31439"/>
      <c r="B31439"/>
      <c r="C31439"/>
      <c r="D31439"/>
      <c r="E31439" s="148"/>
      <c r="F31439" s="148"/>
      <c r="G31439" s="149"/>
      <c r="H31439" s="148"/>
      <c r="I31439"/>
    </row>
    <row r="31440" spans="1:9" x14ac:dyDescent="0.25">
      <c r="A31440"/>
      <c r="B31440"/>
      <c r="C31440"/>
      <c r="D31440"/>
      <c r="E31440" s="148"/>
      <c r="F31440" s="148"/>
      <c r="G31440" s="149"/>
      <c r="H31440" s="148"/>
      <c r="I31440"/>
    </row>
    <row r="31441" spans="1:9" x14ac:dyDescent="0.25">
      <c r="A31441"/>
      <c r="B31441"/>
      <c r="C31441"/>
      <c r="D31441"/>
      <c r="E31441" s="148"/>
      <c r="F31441" s="148"/>
      <c r="G31441" s="149"/>
      <c r="H31441" s="148"/>
      <c r="I31441"/>
    </row>
    <row r="31442" spans="1:9" x14ac:dyDescent="0.25">
      <c r="A31442"/>
      <c r="B31442"/>
      <c r="C31442"/>
      <c r="D31442"/>
      <c r="E31442" s="148"/>
      <c r="F31442" s="148"/>
      <c r="G31442" s="149"/>
      <c r="H31442" s="148"/>
      <c r="I31442"/>
    </row>
    <row r="31443" spans="1:9" x14ac:dyDescent="0.25">
      <c r="A31443"/>
      <c r="B31443"/>
      <c r="C31443"/>
      <c r="D31443"/>
      <c r="E31443" s="148"/>
      <c r="F31443" s="148"/>
      <c r="G31443" s="149"/>
      <c r="H31443" s="148"/>
      <c r="I31443"/>
    </row>
    <row r="31444" spans="1:9" x14ac:dyDescent="0.25">
      <c r="A31444"/>
      <c r="B31444"/>
      <c r="C31444"/>
      <c r="D31444"/>
      <c r="E31444" s="148"/>
      <c r="F31444" s="148"/>
      <c r="G31444" s="149"/>
      <c r="H31444" s="148"/>
      <c r="I31444"/>
    </row>
    <row r="31445" spans="1:9" x14ac:dyDescent="0.25">
      <c r="A31445"/>
      <c r="B31445"/>
      <c r="C31445"/>
      <c r="D31445"/>
      <c r="E31445" s="148"/>
      <c r="F31445" s="148"/>
      <c r="G31445" s="149"/>
      <c r="H31445" s="148"/>
      <c r="I31445"/>
    </row>
    <row r="31446" spans="1:9" x14ac:dyDescent="0.25">
      <c r="A31446"/>
      <c r="B31446"/>
      <c r="C31446"/>
      <c r="D31446"/>
      <c r="E31446" s="148"/>
      <c r="F31446" s="148"/>
      <c r="G31446" s="149"/>
      <c r="H31446" s="148"/>
      <c r="I31446"/>
    </row>
    <row r="31447" spans="1:9" x14ac:dyDescent="0.25">
      <c r="A31447"/>
      <c r="B31447"/>
      <c r="C31447"/>
      <c r="D31447"/>
      <c r="E31447" s="148"/>
      <c r="F31447" s="148"/>
      <c r="G31447" s="149"/>
      <c r="H31447" s="148"/>
      <c r="I31447"/>
    </row>
    <row r="31448" spans="1:9" x14ac:dyDescent="0.25">
      <c r="A31448"/>
      <c r="B31448"/>
      <c r="C31448"/>
      <c r="D31448"/>
      <c r="E31448" s="148"/>
      <c r="F31448" s="148"/>
      <c r="G31448" s="149"/>
      <c r="H31448" s="148"/>
      <c r="I31448"/>
    </row>
    <row r="31449" spans="1:9" x14ac:dyDescent="0.25">
      <c r="A31449"/>
      <c r="B31449"/>
      <c r="C31449"/>
      <c r="D31449"/>
      <c r="E31449" s="148"/>
      <c r="F31449" s="148"/>
      <c r="G31449" s="149"/>
      <c r="H31449" s="148"/>
      <c r="I31449"/>
    </row>
    <row r="31450" spans="1:9" x14ac:dyDescent="0.25">
      <c r="A31450"/>
      <c r="B31450"/>
      <c r="C31450"/>
      <c r="D31450"/>
      <c r="E31450" s="148"/>
      <c r="F31450" s="148"/>
      <c r="G31450" s="149"/>
      <c r="H31450" s="148"/>
      <c r="I31450"/>
    </row>
    <row r="31451" spans="1:9" x14ac:dyDescent="0.25">
      <c r="A31451"/>
      <c r="B31451"/>
      <c r="C31451"/>
      <c r="D31451"/>
      <c r="E31451" s="148"/>
      <c r="F31451" s="148"/>
      <c r="G31451" s="149"/>
      <c r="H31451" s="148"/>
      <c r="I31451"/>
    </row>
    <row r="31452" spans="1:9" x14ac:dyDescent="0.25">
      <c r="A31452"/>
      <c r="B31452"/>
      <c r="C31452"/>
      <c r="D31452"/>
      <c r="E31452" s="148"/>
      <c r="F31452" s="148"/>
      <c r="G31452" s="149"/>
      <c r="H31452" s="148"/>
      <c r="I31452"/>
    </row>
    <row r="31453" spans="1:9" x14ac:dyDescent="0.25">
      <c r="A31453"/>
      <c r="B31453"/>
      <c r="C31453"/>
      <c r="D31453"/>
      <c r="E31453" s="148"/>
      <c r="F31453" s="148"/>
      <c r="G31453" s="149"/>
      <c r="H31453" s="148"/>
      <c r="I31453"/>
    </row>
    <row r="31454" spans="1:9" x14ac:dyDescent="0.25">
      <c r="A31454"/>
      <c r="B31454"/>
      <c r="C31454"/>
      <c r="D31454"/>
      <c r="E31454" s="148"/>
      <c r="F31454" s="148"/>
      <c r="G31454" s="149"/>
      <c r="H31454" s="148"/>
      <c r="I31454"/>
    </row>
    <row r="31455" spans="1:9" x14ac:dyDescent="0.25">
      <c r="A31455"/>
      <c r="B31455"/>
      <c r="C31455"/>
      <c r="D31455"/>
      <c r="E31455" s="148"/>
      <c r="F31455" s="148"/>
      <c r="G31455" s="149"/>
      <c r="H31455" s="148"/>
      <c r="I31455"/>
    </row>
    <row r="31456" spans="1:9" x14ac:dyDescent="0.25">
      <c r="A31456"/>
      <c r="B31456"/>
      <c r="C31456"/>
      <c r="D31456"/>
      <c r="E31456" s="148"/>
      <c r="F31456" s="148"/>
      <c r="G31456" s="149"/>
      <c r="H31456" s="148"/>
      <c r="I31456"/>
    </row>
    <row r="31457" spans="1:9" x14ac:dyDescent="0.25">
      <c r="A31457"/>
      <c r="B31457"/>
      <c r="C31457"/>
      <c r="D31457"/>
      <c r="E31457" s="148"/>
      <c r="F31457" s="148"/>
      <c r="G31457" s="149"/>
      <c r="H31457" s="148"/>
      <c r="I31457"/>
    </row>
    <row r="31458" spans="1:9" x14ac:dyDescent="0.25">
      <c r="A31458"/>
      <c r="B31458"/>
      <c r="C31458"/>
      <c r="D31458"/>
      <c r="E31458" s="148"/>
      <c r="F31458" s="148"/>
      <c r="G31458" s="149"/>
      <c r="H31458" s="148"/>
      <c r="I31458"/>
    </row>
    <row r="31459" spans="1:9" x14ac:dyDescent="0.25">
      <c r="A31459"/>
      <c r="B31459"/>
      <c r="C31459"/>
      <c r="D31459"/>
      <c r="E31459" s="148"/>
      <c r="F31459" s="148"/>
      <c r="G31459" s="149"/>
      <c r="H31459" s="148"/>
      <c r="I31459"/>
    </row>
    <row r="31460" spans="1:9" x14ac:dyDescent="0.25">
      <c r="A31460"/>
      <c r="B31460"/>
      <c r="C31460"/>
      <c r="D31460"/>
      <c r="E31460" s="148"/>
      <c r="F31460" s="148"/>
      <c r="G31460" s="149"/>
      <c r="H31460" s="148"/>
      <c r="I31460"/>
    </row>
    <row r="31461" spans="1:9" x14ac:dyDescent="0.25">
      <c r="A31461"/>
      <c r="B31461"/>
      <c r="C31461"/>
      <c r="D31461"/>
      <c r="E31461" s="148"/>
      <c r="F31461" s="148"/>
      <c r="G31461" s="149"/>
      <c r="H31461" s="148"/>
      <c r="I31461"/>
    </row>
    <row r="31462" spans="1:9" x14ac:dyDescent="0.25">
      <c r="A31462"/>
      <c r="B31462"/>
      <c r="C31462"/>
      <c r="D31462"/>
      <c r="E31462" s="148"/>
      <c r="F31462" s="148"/>
      <c r="G31462" s="149"/>
      <c r="H31462" s="148"/>
      <c r="I31462"/>
    </row>
    <row r="31463" spans="1:9" x14ac:dyDescent="0.25">
      <c r="A31463"/>
      <c r="B31463"/>
      <c r="C31463"/>
      <c r="D31463"/>
      <c r="E31463" s="148"/>
      <c r="F31463" s="148"/>
      <c r="G31463" s="149"/>
      <c r="H31463" s="148"/>
      <c r="I31463"/>
    </row>
    <row r="31464" spans="1:9" x14ac:dyDescent="0.25">
      <c r="A31464"/>
      <c r="B31464"/>
      <c r="C31464"/>
      <c r="D31464"/>
      <c r="E31464" s="148"/>
      <c r="F31464" s="148"/>
      <c r="G31464" s="149"/>
      <c r="H31464" s="148"/>
      <c r="I31464"/>
    </row>
    <row r="31465" spans="1:9" x14ac:dyDescent="0.25">
      <c r="A31465"/>
      <c r="B31465"/>
      <c r="C31465"/>
      <c r="D31465"/>
      <c r="E31465" s="148"/>
      <c r="F31465" s="148"/>
      <c r="G31465" s="149"/>
      <c r="H31465" s="148"/>
      <c r="I31465"/>
    </row>
    <row r="31466" spans="1:9" x14ac:dyDescent="0.25">
      <c r="A31466"/>
      <c r="B31466"/>
      <c r="C31466"/>
      <c r="D31466"/>
      <c r="E31466" s="148"/>
      <c r="F31466" s="148"/>
      <c r="G31466" s="149"/>
      <c r="H31466" s="148"/>
      <c r="I31466"/>
    </row>
    <row r="31467" spans="1:9" x14ac:dyDescent="0.25">
      <c r="A31467"/>
      <c r="B31467"/>
      <c r="C31467"/>
      <c r="D31467"/>
      <c r="E31467" s="148"/>
      <c r="F31467" s="148"/>
      <c r="G31467" s="149"/>
      <c r="H31467" s="148"/>
      <c r="I31467"/>
    </row>
    <row r="31468" spans="1:9" x14ac:dyDescent="0.25">
      <c r="A31468"/>
      <c r="B31468"/>
      <c r="C31468"/>
      <c r="D31468"/>
      <c r="E31468" s="148"/>
      <c r="F31468" s="148"/>
      <c r="G31468" s="149"/>
      <c r="H31468" s="148"/>
      <c r="I31468"/>
    </row>
    <row r="31469" spans="1:9" x14ac:dyDescent="0.25">
      <c r="A31469"/>
      <c r="B31469"/>
      <c r="C31469"/>
      <c r="D31469"/>
      <c r="E31469" s="148"/>
      <c r="F31469" s="148"/>
      <c r="G31469" s="149"/>
      <c r="H31469" s="148"/>
      <c r="I31469"/>
    </row>
    <row r="31470" spans="1:9" x14ac:dyDescent="0.25">
      <c r="A31470"/>
      <c r="B31470"/>
      <c r="C31470"/>
      <c r="D31470"/>
      <c r="E31470" s="148"/>
      <c r="F31470" s="148"/>
      <c r="G31470" s="149"/>
      <c r="H31470" s="148"/>
      <c r="I31470"/>
    </row>
    <row r="31471" spans="1:9" x14ac:dyDescent="0.25">
      <c r="A31471"/>
      <c r="B31471"/>
      <c r="C31471"/>
      <c r="D31471"/>
      <c r="E31471" s="148"/>
      <c r="F31471" s="148"/>
      <c r="G31471" s="149"/>
      <c r="H31471" s="148"/>
      <c r="I31471"/>
    </row>
    <row r="31472" spans="1:9" x14ac:dyDescent="0.25">
      <c r="A31472"/>
      <c r="B31472"/>
      <c r="C31472"/>
      <c r="D31472"/>
      <c r="E31472" s="148"/>
      <c r="F31472" s="148"/>
      <c r="G31472" s="149"/>
      <c r="H31472" s="148"/>
      <c r="I31472"/>
    </row>
    <row r="31473" spans="1:9" x14ac:dyDescent="0.25">
      <c r="A31473"/>
      <c r="B31473"/>
      <c r="C31473"/>
      <c r="D31473"/>
      <c r="E31473" s="148"/>
      <c r="F31473" s="148"/>
      <c r="G31473" s="149"/>
      <c r="H31473" s="148"/>
      <c r="I31473"/>
    </row>
    <row r="31474" spans="1:9" x14ac:dyDescent="0.25">
      <c r="A31474"/>
      <c r="B31474"/>
      <c r="C31474"/>
      <c r="D31474"/>
      <c r="E31474" s="148"/>
      <c r="F31474" s="148"/>
      <c r="G31474" s="149"/>
      <c r="H31474" s="148"/>
      <c r="I31474"/>
    </row>
    <row r="31475" spans="1:9" x14ac:dyDescent="0.25">
      <c r="A31475"/>
      <c r="B31475"/>
      <c r="C31475"/>
      <c r="D31475"/>
      <c r="E31475" s="148"/>
      <c r="F31475" s="148"/>
      <c r="G31475" s="149"/>
      <c r="H31475" s="148"/>
      <c r="I31475"/>
    </row>
    <row r="31476" spans="1:9" x14ac:dyDescent="0.25">
      <c r="A31476"/>
      <c r="B31476"/>
      <c r="C31476"/>
      <c r="D31476"/>
      <c r="E31476" s="148"/>
      <c r="F31476" s="148"/>
      <c r="G31476" s="149"/>
      <c r="H31476" s="148"/>
      <c r="I31476"/>
    </row>
    <row r="31477" spans="1:9" x14ac:dyDescent="0.25">
      <c r="A31477"/>
      <c r="B31477"/>
      <c r="C31477"/>
      <c r="D31477"/>
      <c r="E31477" s="148"/>
      <c r="F31477" s="148"/>
      <c r="G31477" s="149"/>
      <c r="H31477" s="148"/>
      <c r="I31477"/>
    </row>
    <row r="31478" spans="1:9" x14ac:dyDescent="0.25">
      <c r="A31478"/>
      <c r="B31478"/>
      <c r="C31478"/>
      <c r="D31478"/>
      <c r="E31478" s="148"/>
      <c r="F31478" s="148"/>
      <c r="G31478" s="149"/>
      <c r="H31478" s="148"/>
      <c r="I31478"/>
    </row>
    <row r="31479" spans="1:9" x14ac:dyDescent="0.25">
      <c r="A31479"/>
      <c r="B31479"/>
      <c r="C31479"/>
      <c r="D31479"/>
      <c r="E31479" s="148"/>
      <c r="F31479" s="148"/>
      <c r="G31479" s="149"/>
      <c r="H31479" s="148"/>
      <c r="I31479"/>
    </row>
    <row r="31480" spans="1:9" x14ac:dyDescent="0.25">
      <c r="A31480"/>
      <c r="B31480"/>
      <c r="C31480"/>
      <c r="D31480"/>
      <c r="E31480" s="148"/>
      <c r="F31480" s="148"/>
      <c r="G31480" s="149"/>
      <c r="H31480" s="148"/>
      <c r="I31480"/>
    </row>
    <row r="31481" spans="1:9" x14ac:dyDescent="0.25">
      <c r="A31481"/>
      <c r="B31481"/>
      <c r="C31481"/>
      <c r="D31481"/>
      <c r="E31481" s="148"/>
      <c r="F31481" s="148"/>
      <c r="G31481" s="149"/>
      <c r="H31481" s="148"/>
      <c r="I31481"/>
    </row>
    <row r="31482" spans="1:9" x14ac:dyDescent="0.25">
      <c r="A31482"/>
      <c r="B31482"/>
      <c r="C31482"/>
      <c r="D31482"/>
      <c r="E31482" s="148"/>
      <c r="F31482" s="148"/>
      <c r="G31482" s="149"/>
      <c r="H31482" s="148"/>
      <c r="I31482"/>
    </row>
    <row r="31483" spans="1:9" x14ac:dyDescent="0.25">
      <c r="A31483"/>
      <c r="B31483"/>
      <c r="C31483"/>
      <c r="D31483"/>
      <c r="E31483" s="148"/>
      <c r="F31483" s="148"/>
      <c r="G31483" s="149"/>
      <c r="H31483" s="148"/>
      <c r="I31483"/>
    </row>
    <row r="31484" spans="1:9" x14ac:dyDescent="0.25">
      <c r="A31484"/>
      <c r="B31484"/>
      <c r="C31484"/>
      <c r="D31484"/>
      <c r="E31484" s="148"/>
      <c r="F31484" s="148"/>
      <c r="G31484" s="149"/>
      <c r="H31484" s="148"/>
      <c r="I31484"/>
    </row>
    <row r="31485" spans="1:9" x14ac:dyDescent="0.25">
      <c r="A31485"/>
      <c r="B31485"/>
      <c r="C31485"/>
      <c r="D31485"/>
      <c r="E31485" s="148"/>
      <c r="F31485" s="148"/>
      <c r="G31485" s="149"/>
      <c r="H31485" s="148"/>
      <c r="I31485"/>
    </row>
    <row r="31486" spans="1:9" x14ac:dyDescent="0.25">
      <c r="A31486"/>
      <c r="B31486"/>
      <c r="C31486"/>
      <c r="D31486"/>
      <c r="E31486" s="148"/>
      <c r="F31486" s="148"/>
      <c r="G31486" s="149"/>
      <c r="H31486" s="148"/>
      <c r="I31486"/>
    </row>
    <row r="31487" spans="1:9" x14ac:dyDescent="0.25">
      <c r="A31487"/>
      <c r="B31487"/>
      <c r="C31487"/>
      <c r="D31487"/>
      <c r="E31487" s="148"/>
      <c r="F31487" s="148"/>
      <c r="G31487" s="149"/>
      <c r="H31487" s="148"/>
      <c r="I31487"/>
    </row>
    <row r="31488" spans="1:9" x14ac:dyDescent="0.25">
      <c r="A31488"/>
      <c r="B31488"/>
      <c r="C31488"/>
      <c r="D31488"/>
      <c r="E31488" s="148"/>
      <c r="F31488" s="148"/>
      <c r="G31488" s="149"/>
      <c r="H31488" s="148"/>
      <c r="I31488"/>
    </row>
    <row r="31489" spans="1:9" x14ac:dyDescent="0.25">
      <c r="A31489"/>
      <c r="B31489"/>
      <c r="C31489"/>
      <c r="D31489"/>
      <c r="E31489" s="148"/>
      <c r="F31489" s="148"/>
      <c r="G31489" s="149"/>
      <c r="H31489" s="148"/>
      <c r="I31489"/>
    </row>
    <row r="31490" spans="1:9" x14ac:dyDescent="0.25">
      <c r="A31490"/>
      <c r="B31490"/>
      <c r="C31490"/>
      <c r="D31490"/>
      <c r="E31490" s="148"/>
      <c r="F31490" s="148"/>
      <c r="G31490" s="149"/>
      <c r="H31490" s="148"/>
      <c r="I31490"/>
    </row>
    <row r="31491" spans="1:9" x14ac:dyDescent="0.25">
      <c r="A31491"/>
      <c r="B31491"/>
      <c r="C31491"/>
      <c r="D31491"/>
      <c r="E31491" s="148"/>
      <c r="F31491" s="148"/>
      <c r="G31491" s="149"/>
      <c r="H31491" s="148"/>
      <c r="I31491"/>
    </row>
    <row r="31492" spans="1:9" x14ac:dyDescent="0.25">
      <c r="A31492"/>
      <c r="B31492"/>
      <c r="C31492"/>
      <c r="D31492"/>
      <c r="E31492" s="148"/>
      <c r="F31492" s="148"/>
      <c r="G31492" s="149"/>
      <c r="H31492" s="148"/>
      <c r="I31492"/>
    </row>
    <row r="31493" spans="1:9" x14ac:dyDescent="0.25">
      <c r="A31493"/>
      <c r="B31493"/>
      <c r="C31493"/>
      <c r="D31493"/>
      <c r="E31493" s="148"/>
      <c r="F31493" s="148"/>
      <c r="G31493" s="149"/>
      <c r="H31493" s="148"/>
      <c r="I31493"/>
    </row>
    <row r="31494" spans="1:9" x14ac:dyDescent="0.25">
      <c r="A31494"/>
      <c r="B31494"/>
      <c r="C31494"/>
      <c r="D31494"/>
      <c r="E31494" s="148"/>
      <c r="F31494" s="148"/>
      <c r="G31494" s="149"/>
      <c r="H31494" s="148"/>
      <c r="I31494"/>
    </row>
    <row r="31495" spans="1:9" x14ac:dyDescent="0.25">
      <c r="A31495"/>
      <c r="B31495"/>
      <c r="C31495"/>
      <c r="D31495"/>
      <c r="E31495" s="148"/>
      <c r="F31495" s="148"/>
      <c r="G31495" s="149"/>
      <c r="H31495" s="148"/>
      <c r="I31495"/>
    </row>
    <row r="31496" spans="1:9" x14ac:dyDescent="0.25">
      <c r="A31496"/>
      <c r="B31496"/>
      <c r="C31496"/>
      <c r="D31496"/>
      <c r="E31496" s="148"/>
      <c r="F31496" s="148"/>
      <c r="G31496" s="149"/>
      <c r="H31496" s="148"/>
      <c r="I31496"/>
    </row>
    <row r="31497" spans="1:9" x14ac:dyDescent="0.25">
      <c r="A31497"/>
      <c r="B31497"/>
      <c r="C31497"/>
      <c r="D31497"/>
      <c r="E31497" s="148"/>
      <c r="F31497" s="148"/>
      <c r="G31497" s="149"/>
      <c r="H31497" s="148"/>
      <c r="I31497"/>
    </row>
    <row r="31498" spans="1:9" x14ac:dyDescent="0.25">
      <c r="A31498"/>
      <c r="B31498"/>
      <c r="C31498"/>
      <c r="D31498"/>
      <c r="E31498" s="148"/>
      <c r="F31498" s="148"/>
      <c r="G31498" s="149"/>
      <c r="H31498" s="148"/>
      <c r="I31498"/>
    </row>
    <row r="31499" spans="1:9" x14ac:dyDescent="0.25">
      <c r="A31499"/>
      <c r="B31499"/>
      <c r="C31499"/>
      <c r="D31499"/>
      <c r="E31499" s="148"/>
      <c r="F31499" s="148"/>
      <c r="G31499" s="149"/>
      <c r="H31499" s="148"/>
      <c r="I31499"/>
    </row>
    <row r="31500" spans="1:9" x14ac:dyDescent="0.25">
      <c r="A31500"/>
      <c r="B31500"/>
      <c r="C31500"/>
      <c r="D31500"/>
      <c r="E31500" s="148"/>
      <c r="F31500" s="148"/>
      <c r="G31500" s="149"/>
      <c r="H31500" s="148"/>
      <c r="I31500"/>
    </row>
    <row r="31501" spans="1:9" x14ac:dyDescent="0.25">
      <c r="A31501"/>
      <c r="B31501"/>
      <c r="C31501"/>
      <c r="D31501"/>
      <c r="E31501" s="148"/>
      <c r="F31501" s="148"/>
      <c r="G31501" s="149"/>
      <c r="H31501" s="148"/>
      <c r="I31501"/>
    </row>
    <row r="31502" spans="1:9" x14ac:dyDescent="0.25">
      <c r="A31502"/>
      <c r="B31502"/>
      <c r="C31502"/>
      <c r="D31502"/>
      <c r="E31502" s="148"/>
      <c r="F31502" s="148"/>
      <c r="G31502" s="149"/>
      <c r="H31502" s="148"/>
      <c r="I31502"/>
    </row>
    <row r="31503" spans="1:9" x14ac:dyDescent="0.25">
      <c r="A31503"/>
      <c r="B31503"/>
      <c r="C31503"/>
      <c r="D31503"/>
      <c r="E31503" s="148"/>
      <c r="F31503" s="148"/>
      <c r="G31503" s="149"/>
      <c r="H31503" s="148"/>
      <c r="I31503"/>
    </row>
    <row r="31504" spans="1:9" x14ac:dyDescent="0.25">
      <c r="A31504"/>
      <c r="B31504"/>
      <c r="C31504"/>
      <c r="D31504"/>
      <c r="E31504" s="148"/>
      <c r="F31504" s="148"/>
      <c r="G31504" s="149"/>
      <c r="H31504" s="148"/>
      <c r="I31504"/>
    </row>
    <row r="31505" spans="1:9" x14ac:dyDescent="0.25">
      <c r="A31505"/>
      <c r="B31505"/>
      <c r="C31505"/>
      <c r="D31505"/>
      <c r="E31505" s="148"/>
      <c r="F31505" s="148"/>
      <c r="G31505" s="149"/>
      <c r="H31505" s="148"/>
      <c r="I31505"/>
    </row>
    <row r="31506" spans="1:9" x14ac:dyDescent="0.25">
      <c r="A31506"/>
      <c r="B31506"/>
      <c r="C31506"/>
      <c r="D31506"/>
      <c r="E31506" s="148"/>
      <c r="F31506" s="148"/>
      <c r="G31506" s="149"/>
      <c r="H31506" s="148"/>
      <c r="I31506"/>
    </row>
    <row r="31507" spans="1:9" x14ac:dyDescent="0.25">
      <c r="A31507"/>
      <c r="B31507"/>
      <c r="C31507"/>
      <c r="D31507"/>
      <c r="E31507" s="148"/>
      <c r="F31507" s="148"/>
      <c r="G31507" s="149"/>
      <c r="H31507" s="148"/>
      <c r="I31507"/>
    </row>
    <row r="31508" spans="1:9" x14ac:dyDescent="0.25">
      <c r="A31508"/>
      <c r="B31508"/>
      <c r="C31508"/>
      <c r="D31508"/>
      <c r="E31508" s="148"/>
      <c r="F31508" s="148"/>
      <c r="G31508" s="149"/>
      <c r="H31508" s="148"/>
      <c r="I31508"/>
    </row>
    <row r="31509" spans="1:9" x14ac:dyDescent="0.25">
      <c r="A31509"/>
      <c r="B31509"/>
      <c r="C31509"/>
      <c r="D31509"/>
      <c r="E31509" s="148"/>
      <c r="F31509" s="148"/>
      <c r="G31509" s="149"/>
      <c r="H31509" s="148"/>
      <c r="I31509"/>
    </row>
    <row r="31510" spans="1:9" x14ac:dyDescent="0.25">
      <c r="A31510"/>
      <c r="B31510"/>
      <c r="C31510"/>
      <c r="D31510"/>
      <c r="E31510" s="148"/>
      <c r="F31510" s="148"/>
      <c r="G31510" s="149"/>
      <c r="H31510" s="148"/>
      <c r="I31510"/>
    </row>
    <row r="31511" spans="1:9" x14ac:dyDescent="0.25">
      <c r="A31511"/>
      <c r="B31511"/>
      <c r="C31511"/>
      <c r="D31511"/>
      <c r="E31511" s="148"/>
      <c r="F31511" s="148"/>
      <c r="G31511" s="149"/>
      <c r="H31511" s="148"/>
      <c r="I31511"/>
    </row>
    <row r="31512" spans="1:9" x14ac:dyDescent="0.25">
      <c r="A31512"/>
      <c r="B31512"/>
      <c r="C31512"/>
      <c r="D31512"/>
      <c r="E31512" s="148"/>
      <c r="F31512" s="148"/>
      <c r="G31512" s="149"/>
      <c r="H31512" s="148"/>
      <c r="I31512"/>
    </row>
    <row r="31513" spans="1:9" x14ac:dyDescent="0.25">
      <c r="A31513"/>
      <c r="B31513"/>
      <c r="C31513"/>
      <c r="D31513"/>
      <c r="E31513" s="148"/>
      <c r="F31513" s="148"/>
      <c r="G31513" s="149"/>
      <c r="H31513" s="148"/>
      <c r="I31513"/>
    </row>
    <row r="31514" spans="1:9" x14ac:dyDescent="0.25">
      <c r="A31514"/>
      <c r="B31514"/>
      <c r="C31514"/>
      <c r="D31514"/>
      <c r="E31514" s="148"/>
      <c r="F31514" s="148"/>
      <c r="G31514" s="149"/>
      <c r="H31514" s="148"/>
      <c r="I31514"/>
    </row>
    <row r="31515" spans="1:9" x14ac:dyDescent="0.25">
      <c r="A31515"/>
      <c r="B31515"/>
      <c r="C31515"/>
      <c r="D31515"/>
      <c r="E31515" s="148"/>
      <c r="F31515" s="148"/>
      <c r="G31515" s="149"/>
      <c r="H31515" s="148"/>
      <c r="I31515"/>
    </row>
    <row r="31516" spans="1:9" x14ac:dyDescent="0.25">
      <c r="A31516"/>
      <c r="B31516"/>
      <c r="C31516"/>
      <c r="D31516"/>
      <c r="E31516" s="148"/>
      <c r="F31516" s="148"/>
      <c r="G31516" s="149"/>
      <c r="H31516" s="148"/>
      <c r="I31516"/>
    </row>
    <row r="31517" spans="1:9" x14ac:dyDescent="0.25">
      <c r="A31517"/>
      <c r="B31517"/>
      <c r="C31517"/>
      <c r="D31517"/>
      <c r="E31517" s="148"/>
      <c r="F31517" s="148"/>
      <c r="G31517" s="149"/>
      <c r="H31517" s="148"/>
      <c r="I31517"/>
    </row>
    <row r="31518" spans="1:9" x14ac:dyDescent="0.25">
      <c r="A31518"/>
      <c r="B31518"/>
      <c r="C31518"/>
      <c r="D31518"/>
      <c r="E31518" s="148"/>
      <c r="F31518" s="148"/>
      <c r="G31518" s="149"/>
      <c r="H31518" s="148"/>
      <c r="I31518"/>
    </row>
    <row r="31519" spans="1:9" x14ac:dyDescent="0.25">
      <c r="A31519"/>
      <c r="B31519"/>
      <c r="C31519"/>
      <c r="D31519"/>
      <c r="E31519" s="148"/>
      <c r="F31519" s="148"/>
      <c r="G31519" s="149"/>
      <c r="H31519" s="148"/>
      <c r="I31519"/>
    </row>
    <row r="31520" spans="1:9" x14ac:dyDescent="0.25">
      <c r="A31520"/>
      <c r="B31520"/>
      <c r="C31520"/>
      <c r="D31520"/>
      <c r="E31520" s="148"/>
      <c r="F31520" s="148"/>
      <c r="G31520" s="149"/>
      <c r="H31520" s="148"/>
      <c r="I31520"/>
    </row>
    <row r="31521" spans="1:9" x14ac:dyDescent="0.25">
      <c r="A31521"/>
      <c r="B31521"/>
      <c r="C31521"/>
      <c r="D31521"/>
      <c r="E31521" s="148"/>
      <c r="F31521" s="148"/>
      <c r="G31521" s="149"/>
      <c r="H31521" s="148"/>
      <c r="I31521"/>
    </row>
    <row r="31522" spans="1:9" x14ac:dyDescent="0.25">
      <c r="A31522"/>
      <c r="B31522"/>
      <c r="C31522"/>
      <c r="D31522"/>
      <c r="E31522" s="148"/>
      <c r="F31522" s="148"/>
      <c r="G31522" s="149"/>
      <c r="H31522" s="148"/>
      <c r="I31522"/>
    </row>
    <row r="31523" spans="1:9" x14ac:dyDescent="0.25">
      <c r="A31523"/>
      <c r="B31523"/>
      <c r="C31523"/>
      <c r="D31523"/>
      <c r="E31523" s="148"/>
      <c r="F31523" s="148"/>
      <c r="G31523" s="149"/>
      <c r="H31523" s="148"/>
      <c r="I31523"/>
    </row>
    <row r="31524" spans="1:9" x14ac:dyDescent="0.25">
      <c r="A31524"/>
      <c r="B31524"/>
      <c r="C31524"/>
      <c r="D31524"/>
      <c r="E31524" s="148"/>
      <c r="F31524" s="148"/>
      <c r="G31524" s="149"/>
      <c r="H31524" s="148"/>
      <c r="I31524"/>
    </row>
    <row r="31525" spans="1:9" x14ac:dyDescent="0.25">
      <c r="A31525"/>
      <c r="B31525"/>
      <c r="C31525"/>
      <c r="D31525"/>
      <c r="E31525" s="148"/>
      <c r="F31525" s="148"/>
      <c r="G31525" s="149"/>
      <c r="H31525" s="148"/>
      <c r="I31525"/>
    </row>
    <row r="31526" spans="1:9" x14ac:dyDescent="0.25">
      <c r="A31526"/>
      <c r="B31526"/>
      <c r="C31526"/>
      <c r="D31526"/>
      <c r="E31526" s="148"/>
      <c r="F31526" s="148"/>
      <c r="G31526" s="149"/>
      <c r="H31526" s="148"/>
      <c r="I31526"/>
    </row>
    <row r="31527" spans="1:9" x14ac:dyDescent="0.25">
      <c r="A31527"/>
      <c r="B31527"/>
      <c r="C31527"/>
      <c r="D31527"/>
      <c r="E31527" s="148"/>
      <c r="F31527" s="148"/>
      <c r="G31527" s="149"/>
      <c r="H31527" s="148"/>
      <c r="I31527"/>
    </row>
    <row r="31528" spans="1:9" x14ac:dyDescent="0.25">
      <c r="A31528"/>
      <c r="B31528"/>
      <c r="C31528"/>
      <c r="D31528"/>
      <c r="E31528" s="148"/>
      <c r="F31528" s="148"/>
      <c r="G31528" s="149"/>
      <c r="H31528" s="148"/>
      <c r="I31528"/>
    </row>
    <row r="31529" spans="1:9" x14ac:dyDescent="0.25">
      <c r="A31529"/>
      <c r="B31529"/>
      <c r="C31529"/>
      <c r="D31529"/>
      <c r="E31529" s="148"/>
      <c r="F31529" s="148"/>
      <c r="G31529" s="149"/>
      <c r="H31529" s="148"/>
      <c r="I31529"/>
    </row>
    <row r="31530" spans="1:9" x14ac:dyDescent="0.25">
      <c r="A31530"/>
      <c r="B31530"/>
      <c r="C31530"/>
      <c r="D31530"/>
      <c r="E31530" s="148"/>
      <c r="F31530" s="148"/>
      <c r="G31530" s="149"/>
      <c r="H31530" s="148"/>
      <c r="I31530"/>
    </row>
    <row r="31531" spans="1:9" x14ac:dyDescent="0.25">
      <c r="A31531"/>
      <c r="B31531"/>
      <c r="C31531"/>
      <c r="D31531"/>
      <c r="E31531" s="148"/>
      <c r="F31531" s="148"/>
      <c r="G31531" s="149"/>
      <c r="H31531" s="148"/>
      <c r="I31531"/>
    </row>
    <row r="31532" spans="1:9" x14ac:dyDescent="0.25">
      <c r="A31532"/>
      <c r="B31532"/>
      <c r="C31532"/>
      <c r="D31532"/>
      <c r="E31532" s="148"/>
      <c r="F31532" s="148"/>
      <c r="G31532" s="149"/>
      <c r="H31532" s="148"/>
      <c r="I31532"/>
    </row>
    <row r="31533" spans="1:9" x14ac:dyDescent="0.25">
      <c r="A31533"/>
      <c r="B31533"/>
      <c r="C31533"/>
      <c r="D31533"/>
      <c r="E31533" s="148"/>
      <c r="F31533" s="148"/>
      <c r="G31533" s="149"/>
      <c r="H31533" s="148"/>
      <c r="I31533"/>
    </row>
    <row r="31534" spans="1:9" x14ac:dyDescent="0.25">
      <c r="A31534"/>
      <c r="B31534"/>
      <c r="C31534"/>
      <c r="D31534"/>
      <c r="E31534" s="148"/>
      <c r="F31534" s="148"/>
      <c r="G31534" s="149"/>
      <c r="H31534" s="148"/>
      <c r="I31534"/>
    </row>
    <row r="31535" spans="1:9" x14ac:dyDescent="0.25">
      <c r="A31535"/>
      <c r="B31535"/>
      <c r="C31535"/>
      <c r="D31535"/>
      <c r="E31535" s="148"/>
      <c r="F31535" s="148"/>
      <c r="G31535" s="149"/>
      <c r="H31535" s="148"/>
      <c r="I31535"/>
    </row>
    <row r="31536" spans="1:9" x14ac:dyDescent="0.25">
      <c r="A31536"/>
      <c r="B31536"/>
      <c r="C31536"/>
      <c r="D31536"/>
      <c r="E31536" s="148"/>
      <c r="F31536" s="148"/>
      <c r="G31536" s="149"/>
      <c r="H31536" s="148"/>
      <c r="I31536"/>
    </row>
    <row r="31537" spans="1:9" x14ac:dyDescent="0.25">
      <c r="A31537"/>
      <c r="B31537"/>
      <c r="C31537"/>
      <c r="D31537"/>
      <c r="E31537" s="148"/>
      <c r="F31537" s="148"/>
      <c r="G31537" s="149"/>
      <c r="H31537" s="148"/>
      <c r="I31537"/>
    </row>
    <row r="31538" spans="1:9" x14ac:dyDescent="0.25">
      <c r="A31538"/>
      <c r="B31538"/>
      <c r="C31538"/>
      <c r="D31538"/>
      <c r="E31538" s="148"/>
      <c r="F31538" s="148"/>
      <c r="G31538" s="149"/>
      <c r="H31538" s="148"/>
      <c r="I31538"/>
    </row>
    <row r="31539" spans="1:9" x14ac:dyDescent="0.25">
      <c r="A31539"/>
      <c r="B31539"/>
      <c r="C31539"/>
      <c r="D31539"/>
      <c r="E31539" s="148"/>
      <c r="F31539" s="148"/>
      <c r="G31539" s="149"/>
      <c r="H31539" s="148"/>
      <c r="I31539"/>
    </row>
    <row r="31540" spans="1:9" x14ac:dyDescent="0.25">
      <c r="A31540"/>
      <c r="B31540"/>
      <c r="C31540"/>
      <c r="D31540"/>
      <c r="E31540" s="148"/>
      <c r="F31540" s="148"/>
      <c r="G31540" s="149"/>
      <c r="H31540" s="148"/>
      <c r="I31540"/>
    </row>
    <row r="31541" spans="1:9" x14ac:dyDescent="0.25">
      <c r="A31541"/>
      <c r="B31541"/>
      <c r="C31541"/>
      <c r="D31541"/>
      <c r="E31541" s="148"/>
      <c r="F31541" s="148"/>
      <c r="G31541" s="149"/>
      <c r="H31541" s="148"/>
      <c r="I31541"/>
    </row>
    <row r="31542" spans="1:9" x14ac:dyDescent="0.25">
      <c r="A31542"/>
      <c r="B31542"/>
      <c r="C31542"/>
      <c r="D31542"/>
      <c r="E31542" s="148"/>
      <c r="F31542" s="148"/>
      <c r="G31542" s="149"/>
      <c r="H31542" s="148"/>
      <c r="I31542"/>
    </row>
    <row r="31543" spans="1:9" x14ac:dyDescent="0.25">
      <c r="A31543"/>
      <c r="B31543"/>
      <c r="C31543"/>
      <c r="D31543"/>
      <c r="E31543" s="148"/>
      <c r="F31543" s="148"/>
      <c r="G31543" s="149"/>
      <c r="H31543" s="148"/>
      <c r="I31543"/>
    </row>
    <row r="31544" spans="1:9" x14ac:dyDescent="0.25">
      <c r="A31544"/>
      <c r="B31544"/>
      <c r="C31544"/>
      <c r="D31544"/>
      <c r="E31544" s="148"/>
      <c r="F31544" s="148"/>
      <c r="G31544" s="149"/>
      <c r="H31544" s="148"/>
      <c r="I31544"/>
    </row>
    <row r="31545" spans="1:9" x14ac:dyDescent="0.25">
      <c r="A31545"/>
      <c r="B31545"/>
      <c r="C31545"/>
      <c r="D31545"/>
      <c r="E31545" s="148"/>
      <c r="F31545" s="148"/>
      <c r="G31545" s="149"/>
      <c r="H31545" s="148"/>
      <c r="I31545"/>
    </row>
    <row r="31546" spans="1:9" x14ac:dyDescent="0.25">
      <c r="A31546"/>
      <c r="B31546"/>
      <c r="C31546"/>
      <c r="D31546"/>
      <c r="E31546" s="148"/>
      <c r="F31546" s="148"/>
      <c r="G31546" s="149"/>
      <c r="H31546" s="148"/>
      <c r="I31546"/>
    </row>
    <row r="31547" spans="1:9" x14ac:dyDescent="0.25">
      <c r="A31547"/>
      <c r="B31547"/>
      <c r="C31547"/>
      <c r="D31547"/>
      <c r="E31547" s="148"/>
      <c r="F31547" s="148"/>
      <c r="G31547" s="149"/>
      <c r="H31547" s="148"/>
      <c r="I31547"/>
    </row>
    <row r="31548" spans="1:9" x14ac:dyDescent="0.25">
      <c r="A31548"/>
      <c r="B31548"/>
      <c r="C31548"/>
      <c r="D31548"/>
      <c r="E31548" s="148"/>
      <c r="F31548" s="148"/>
      <c r="G31548" s="149"/>
      <c r="H31548" s="148"/>
      <c r="I31548"/>
    </row>
    <row r="31549" spans="1:9" x14ac:dyDescent="0.25">
      <c r="A31549"/>
      <c r="B31549"/>
      <c r="C31549"/>
      <c r="D31549"/>
      <c r="E31549" s="148"/>
      <c r="F31549" s="148"/>
      <c r="G31549" s="149"/>
      <c r="H31549" s="148"/>
      <c r="I31549"/>
    </row>
    <row r="31550" spans="1:9" x14ac:dyDescent="0.25">
      <c r="A31550"/>
      <c r="B31550"/>
      <c r="C31550"/>
      <c r="D31550"/>
      <c r="E31550" s="148"/>
      <c r="F31550" s="148"/>
      <c r="G31550" s="149"/>
      <c r="H31550" s="148"/>
      <c r="I31550"/>
    </row>
    <row r="31551" spans="1:9" x14ac:dyDescent="0.25">
      <c r="A31551"/>
      <c r="B31551"/>
      <c r="C31551"/>
      <c r="D31551"/>
      <c r="E31551" s="148"/>
      <c r="F31551" s="148"/>
      <c r="G31551" s="149"/>
      <c r="H31551" s="148"/>
      <c r="I31551"/>
    </row>
    <row r="31552" spans="1:9" x14ac:dyDescent="0.25">
      <c r="A31552"/>
      <c r="B31552"/>
      <c r="C31552"/>
      <c r="D31552"/>
      <c r="E31552" s="148"/>
      <c r="F31552" s="148"/>
      <c r="G31552" s="149"/>
      <c r="H31552" s="148"/>
      <c r="I31552"/>
    </row>
    <row r="31553" spans="1:9" x14ac:dyDescent="0.25">
      <c r="A31553"/>
      <c r="B31553"/>
      <c r="C31553"/>
      <c r="D31553"/>
      <c r="E31553" s="148"/>
      <c r="F31553" s="148"/>
      <c r="G31553" s="149"/>
      <c r="H31553" s="148"/>
      <c r="I31553"/>
    </row>
    <row r="31554" spans="1:9" x14ac:dyDescent="0.25">
      <c r="A31554"/>
      <c r="B31554"/>
      <c r="C31554"/>
      <c r="D31554"/>
      <c r="E31554" s="148"/>
      <c r="F31554" s="148"/>
      <c r="G31554" s="149"/>
      <c r="H31554" s="148"/>
      <c r="I31554"/>
    </row>
    <row r="31555" spans="1:9" x14ac:dyDescent="0.25">
      <c r="A31555"/>
      <c r="B31555"/>
      <c r="C31555"/>
      <c r="D31555"/>
      <c r="E31555" s="148"/>
      <c r="F31555" s="148"/>
      <c r="G31555" s="149"/>
      <c r="H31555" s="148"/>
      <c r="I31555"/>
    </row>
    <row r="31556" spans="1:9" x14ac:dyDescent="0.25">
      <c r="A31556"/>
      <c r="B31556"/>
      <c r="C31556"/>
      <c r="D31556"/>
      <c r="E31556" s="148"/>
      <c r="F31556" s="148"/>
      <c r="G31556" s="149"/>
      <c r="H31556" s="148"/>
      <c r="I31556"/>
    </row>
    <row r="31557" spans="1:9" x14ac:dyDescent="0.25">
      <c r="A31557"/>
      <c r="B31557"/>
      <c r="C31557"/>
      <c r="D31557"/>
      <c r="E31557" s="148"/>
      <c r="F31557" s="148"/>
      <c r="G31557" s="149"/>
      <c r="H31557" s="148"/>
      <c r="I31557"/>
    </row>
    <row r="31558" spans="1:9" x14ac:dyDescent="0.25">
      <c r="A31558"/>
      <c r="B31558"/>
      <c r="C31558"/>
      <c r="D31558"/>
      <c r="E31558" s="148"/>
      <c r="F31558" s="148"/>
      <c r="G31558" s="149"/>
      <c r="H31558" s="148"/>
      <c r="I31558"/>
    </row>
    <row r="31559" spans="1:9" x14ac:dyDescent="0.25">
      <c r="A31559"/>
      <c r="B31559"/>
      <c r="C31559"/>
      <c r="D31559"/>
      <c r="E31559" s="148"/>
      <c r="F31559" s="148"/>
      <c r="G31559" s="149"/>
      <c r="H31559" s="148"/>
      <c r="I31559"/>
    </row>
    <row r="31560" spans="1:9" x14ac:dyDescent="0.25">
      <c r="A31560"/>
      <c r="B31560"/>
      <c r="C31560"/>
      <c r="D31560"/>
      <c r="E31560" s="148"/>
      <c r="F31560" s="148"/>
      <c r="G31560" s="149"/>
      <c r="H31560" s="148"/>
      <c r="I31560"/>
    </row>
    <row r="31561" spans="1:9" x14ac:dyDescent="0.25">
      <c r="A31561"/>
      <c r="B31561"/>
      <c r="C31561"/>
      <c r="D31561"/>
      <c r="E31561" s="148"/>
      <c r="F31561" s="148"/>
      <c r="G31561" s="149"/>
      <c r="H31561" s="148"/>
      <c r="I31561"/>
    </row>
    <row r="31562" spans="1:9" x14ac:dyDescent="0.25">
      <c r="A31562"/>
      <c r="B31562"/>
      <c r="C31562"/>
      <c r="D31562"/>
      <c r="E31562" s="148"/>
      <c r="F31562" s="148"/>
      <c r="G31562" s="149"/>
      <c r="H31562" s="148"/>
      <c r="I31562"/>
    </row>
    <row r="31563" spans="1:9" x14ac:dyDescent="0.25">
      <c r="A31563"/>
      <c r="B31563"/>
      <c r="C31563"/>
      <c r="D31563"/>
      <c r="E31563" s="148"/>
      <c r="F31563" s="148"/>
      <c r="G31563" s="149"/>
      <c r="H31563" s="148"/>
      <c r="I31563"/>
    </row>
    <row r="31564" spans="1:9" x14ac:dyDescent="0.25">
      <c r="A31564"/>
      <c r="B31564"/>
      <c r="C31564"/>
      <c r="D31564"/>
      <c r="E31564" s="148"/>
      <c r="F31564" s="148"/>
      <c r="G31564" s="149"/>
      <c r="H31564" s="148"/>
      <c r="I31564"/>
    </row>
    <row r="31565" spans="1:9" x14ac:dyDescent="0.25">
      <c r="A31565"/>
      <c r="B31565"/>
      <c r="C31565"/>
      <c r="D31565"/>
      <c r="E31565" s="148"/>
      <c r="F31565" s="148"/>
      <c r="G31565" s="149"/>
      <c r="H31565" s="148"/>
      <c r="I31565"/>
    </row>
    <row r="31566" spans="1:9" x14ac:dyDescent="0.25">
      <c r="A31566"/>
      <c r="B31566"/>
      <c r="C31566"/>
      <c r="D31566"/>
      <c r="E31566" s="148"/>
      <c r="F31566" s="148"/>
      <c r="G31566" s="149"/>
      <c r="H31566" s="148"/>
      <c r="I31566"/>
    </row>
    <row r="31567" spans="1:9" x14ac:dyDescent="0.25">
      <c r="A31567"/>
      <c r="B31567"/>
      <c r="C31567"/>
      <c r="D31567"/>
      <c r="E31567" s="148"/>
      <c r="F31567" s="148"/>
      <c r="G31567" s="149"/>
      <c r="H31567" s="148"/>
      <c r="I31567"/>
    </row>
    <row r="31568" spans="1:9" x14ac:dyDescent="0.25">
      <c r="A31568"/>
      <c r="B31568"/>
      <c r="C31568"/>
      <c r="D31568"/>
      <c r="E31568" s="148"/>
      <c r="F31568" s="148"/>
      <c r="G31568" s="149"/>
      <c r="H31568" s="148"/>
      <c r="I31568"/>
    </row>
    <row r="31569" spans="1:9" x14ac:dyDescent="0.25">
      <c r="A31569"/>
      <c r="B31569"/>
      <c r="C31569"/>
      <c r="D31569"/>
      <c r="E31569" s="148"/>
      <c r="F31569" s="148"/>
      <c r="G31569" s="149"/>
      <c r="H31569" s="148"/>
      <c r="I31569"/>
    </row>
    <row r="31570" spans="1:9" x14ac:dyDescent="0.25">
      <c r="A31570"/>
      <c r="B31570"/>
      <c r="C31570"/>
      <c r="D31570"/>
      <c r="E31570" s="148"/>
      <c r="F31570" s="148"/>
      <c r="G31570" s="149"/>
      <c r="H31570" s="148"/>
      <c r="I31570"/>
    </row>
    <row r="31571" spans="1:9" x14ac:dyDescent="0.25">
      <c r="A31571"/>
      <c r="B31571"/>
      <c r="C31571"/>
      <c r="D31571"/>
      <c r="E31571" s="148"/>
      <c r="F31571" s="148"/>
      <c r="G31571" s="149"/>
      <c r="H31571" s="148"/>
      <c r="I31571"/>
    </row>
    <row r="31572" spans="1:9" x14ac:dyDescent="0.25">
      <c r="A31572"/>
      <c r="B31572"/>
      <c r="C31572"/>
      <c r="D31572"/>
      <c r="E31572" s="148"/>
      <c r="F31572" s="148"/>
      <c r="G31572" s="149"/>
      <c r="H31572" s="148"/>
      <c r="I31572"/>
    </row>
    <row r="31573" spans="1:9" x14ac:dyDescent="0.25">
      <c r="A31573"/>
      <c r="B31573"/>
      <c r="C31573"/>
      <c r="D31573"/>
      <c r="E31573" s="148"/>
      <c r="F31573" s="148"/>
      <c r="G31573" s="149"/>
      <c r="H31573" s="148"/>
      <c r="I31573"/>
    </row>
    <row r="31574" spans="1:9" x14ac:dyDescent="0.25">
      <c r="A31574"/>
      <c r="B31574"/>
      <c r="C31574"/>
      <c r="D31574"/>
      <c r="E31574" s="148"/>
      <c r="F31574" s="148"/>
      <c r="G31574" s="149"/>
      <c r="H31574" s="148"/>
      <c r="I31574"/>
    </row>
    <row r="31575" spans="1:9" x14ac:dyDescent="0.25">
      <c r="A31575"/>
      <c r="B31575"/>
      <c r="C31575"/>
      <c r="D31575"/>
      <c r="E31575" s="148"/>
      <c r="F31575" s="148"/>
      <c r="G31575" s="149"/>
      <c r="H31575" s="148"/>
      <c r="I31575"/>
    </row>
    <row r="31576" spans="1:9" x14ac:dyDescent="0.25">
      <c r="A31576"/>
      <c r="B31576"/>
      <c r="C31576"/>
      <c r="D31576"/>
      <c r="E31576" s="148"/>
      <c r="F31576" s="148"/>
      <c r="G31576" s="149"/>
      <c r="H31576" s="148"/>
      <c r="I31576"/>
    </row>
    <row r="31577" spans="1:9" x14ac:dyDescent="0.25">
      <c r="A31577"/>
      <c r="B31577"/>
      <c r="C31577"/>
      <c r="D31577"/>
      <c r="E31577" s="148"/>
      <c r="F31577" s="148"/>
      <c r="G31577" s="149"/>
      <c r="H31577" s="148"/>
      <c r="I31577"/>
    </row>
    <row r="31578" spans="1:9" x14ac:dyDescent="0.25">
      <c r="A31578"/>
      <c r="B31578"/>
      <c r="C31578"/>
      <c r="D31578"/>
      <c r="E31578" s="148"/>
      <c r="F31578" s="148"/>
      <c r="G31578" s="149"/>
      <c r="H31578" s="148"/>
      <c r="I31578"/>
    </row>
    <row r="31579" spans="1:9" x14ac:dyDescent="0.25">
      <c r="A31579"/>
      <c r="B31579"/>
      <c r="C31579"/>
      <c r="D31579"/>
      <c r="E31579" s="148"/>
      <c r="F31579" s="148"/>
      <c r="G31579" s="149"/>
      <c r="H31579" s="148"/>
      <c r="I31579"/>
    </row>
    <row r="31580" spans="1:9" x14ac:dyDescent="0.25">
      <c r="A31580"/>
      <c r="B31580"/>
      <c r="C31580"/>
      <c r="D31580"/>
      <c r="E31580" s="148"/>
      <c r="F31580" s="148"/>
      <c r="G31580" s="149"/>
      <c r="H31580" s="148"/>
      <c r="I31580"/>
    </row>
    <row r="31581" spans="1:9" x14ac:dyDescent="0.25">
      <c r="A31581"/>
      <c r="B31581"/>
      <c r="C31581"/>
      <c r="D31581"/>
      <c r="E31581" s="148"/>
      <c r="F31581" s="148"/>
      <c r="G31581" s="149"/>
      <c r="H31581" s="148"/>
      <c r="I31581"/>
    </row>
    <row r="31582" spans="1:9" x14ac:dyDescent="0.25">
      <c r="A31582"/>
      <c r="B31582"/>
      <c r="C31582"/>
      <c r="D31582"/>
      <c r="E31582" s="148"/>
      <c r="F31582" s="148"/>
      <c r="G31582" s="149"/>
      <c r="H31582" s="148"/>
      <c r="I31582"/>
    </row>
    <row r="31583" spans="1:9" x14ac:dyDescent="0.25">
      <c r="A31583"/>
      <c r="B31583"/>
      <c r="C31583"/>
      <c r="D31583"/>
      <c r="E31583" s="148"/>
      <c r="F31583" s="148"/>
      <c r="G31583" s="149"/>
      <c r="H31583" s="148"/>
      <c r="I31583"/>
    </row>
    <row r="31584" spans="1:9" x14ac:dyDescent="0.25">
      <c r="A31584"/>
      <c r="B31584"/>
      <c r="C31584"/>
      <c r="D31584"/>
      <c r="E31584" s="148"/>
      <c r="F31584" s="148"/>
      <c r="G31584" s="149"/>
      <c r="H31584" s="148"/>
      <c r="I31584"/>
    </row>
    <row r="31585" spans="1:9" x14ac:dyDescent="0.25">
      <c r="A31585"/>
      <c r="B31585"/>
      <c r="C31585"/>
      <c r="D31585"/>
      <c r="E31585" s="148"/>
      <c r="F31585" s="148"/>
      <c r="G31585" s="149"/>
      <c r="H31585" s="148"/>
      <c r="I31585"/>
    </row>
    <row r="31586" spans="1:9" x14ac:dyDescent="0.25">
      <c r="A31586"/>
      <c r="B31586"/>
      <c r="C31586"/>
      <c r="D31586"/>
      <c r="E31586" s="148"/>
      <c r="F31586" s="148"/>
      <c r="G31586" s="149"/>
      <c r="H31586" s="148"/>
      <c r="I31586"/>
    </row>
    <row r="31587" spans="1:9" x14ac:dyDescent="0.25">
      <c r="A31587"/>
      <c r="B31587"/>
      <c r="C31587"/>
      <c r="D31587"/>
      <c r="E31587" s="148"/>
      <c r="F31587" s="148"/>
      <c r="G31587" s="149"/>
      <c r="H31587" s="148"/>
      <c r="I31587"/>
    </row>
    <row r="31588" spans="1:9" x14ac:dyDescent="0.25">
      <c r="A31588"/>
      <c r="B31588"/>
      <c r="C31588"/>
      <c r="D31588"/>
      <c r="E31588" s="148"/>
      <c r="F31588" s="148"/>
      <c r="G31588" s="149"/>
      <c r="H31588" s="148"/>
      <c r="I31588"/>
    </row>
    <row r="31589" spans="1:9" x14ac:dyDescent="0.25">
      <c r="A31589"/>
      <c r="B31589"/>
      <c r="C31589"/>
      <c r="D31589"/>
      <c r="E31589" s="148"/>
      <c r="F31589" s="148"/>
      <c r="G31589" s="149"/>
      <c r="H31589" s="148"/>
      <c r="I31589"/>
    </row>
    <row r="31590" spans="1:9" x14ac:dyDescent="0.25">
      <c r="A31590"/>
      <c r="B31590"/>
      <c r="C31590"/>
      <c r="D31590"/>
      <c r="E31590" s="148"/>
      <c r="F31590" s="148"/>
      <c r="G31590" s="149"/>
      <c r="H31590" s="148"/>
      <c r="I31590"/>
    </row>
    <row r="31591" spans="1:9" x14ac:dyDescent="0.25">
      <c r="A31591"/>
      <c r="B31591"/>
      <c r="C31591"/>
      <c r="D31591"/>
      <c r="E31591" s="148"/>
      <c r="F31591" s="148"/>
      <c r="G31591" s="149"/>
      <c r="H31591" s="148"/>
      <c r="I31591"/>
    </row>
    <row r="31592" spans="1:9" x14ac:dyDescent="0.25">
      <c r="A31592"/>
      <c r="B31592"/>
      <c r="C31592"/>
      <c r="D31592"/>
      <c r="E31592" s="148"/>
      <c r="F31592" s="148"/>
      <c r="G31592" s="149"/>
      <c r="H31592" s="148"/>
      <c r="I31592"/>
    </row>
    <row r="31593" spans="1:9" x14ac:dyDescent="0.25">
      <c r="A31593"/>
      <c r="B31593"/>
      <c r="C31593"/>
      <c r="D31593"/>
      <c r="E31593" s="148"/>
      <c r="F31593" s="148"/>
      <c r="G31593" s="149"/>
      <c r="H31593" s="148"/>
      <c r="I31593"/>
    </row>
    <row r="31594" spans="1:9" x14ac:dyDescent="0.25">
      <c r="A31594"/>
      <c r="B31594"/>
      <c r="C31594"/>
      <c r="D31594"/>
      <c r="E31594" s="148"/>
      <c r="F31594" s="148"/>
      <c r="G31594" s="149"/>
      <c r="H31594" s="148"/>
      <c r="I31594"/>
    </row>
    <row r="31595" spans="1:9" x14ac:dyDescent="0.25">
      <c r="A31595"/>
      <c r="B31595"/>
      <c r="C31595"/>
      <c r="D31595"/>
      <c r="E31595" s="148"/>
      <c r="F31595" s="148"/>
      <c r="G31595" s="149"/>
      <c r="H31595" s="148"/>
      <c r="I31595"/>
    </row>
    <row r="31596" spans="1:9" x14ac:dyDescent="0.25">
      <c r="A31596"/>
      <c r="B31596"/>
      <c r="C31596"/>
      <c r="D31596"/>
      <c r="E31596" s="148"/>
      <c r="F31596" s="148"/>
      <c r="G31596" s="149"/>
      <c r="H31596" s="148"/>
      <c r="I31596"/>
    </row>
    <row r="31597" spans="1:9" x14ac:dyDescent="0.25">
      <c r="A31597"/>
      <c r="B31597"/>
      <c r="C31597"/>
      <c r="D31597"/>
      <c r="E31597" s="148"/>
      <c r="F31597" s="148"/>
      <c r="G31597" s="149"/>
      <c r="H31597" s="148"/>
      <c r="I31597"/>
    </row>
    <row r="31598" spans="1:9" x14ac:dyDescent="0.25">
      <c r="A31598"/>
      <c r="B31598"/>
      <c r="C31598"/>
      <c r="D31598"/>
      <c r="E31598" s="148"/>
      <c r="F31598" s="148"/>
      <c r="G31598" s="149"/>
      <c r="H31598" s="148"/>
      <c r="I31598"/>
    </row>
    <row r="31599" spans="1:9" x14ac:dyDescent="0.25">
      <c r="A31599"/>
      <c r="B31599"/>
      <c r="C31599"/>
      <c r="D31599"/>
      <c r="E31599" s="148"/>
      <c r="F31599" s="148"/>
      <c r="G31599" s="149"/>
      <c r="H31599" s="148"/>
      <c r="I31599"/>
    </row>
    <row r="31600" spans="1:9" x14ac:dyDescent="0.25">
      <c r="A31600"/>
      <c r="B31600"/>
      <c r="C31600"/>
      <c r="D31600"/>
      <c r="E31600" s="148"/>
      <c r="F31600" s="148"/>
      <c r="G31600" s="149"/>
      <c r="H31600" s="148"/>
      <c r="I31600"/>
    </row>
    <row r="31601" spans="1:9" x14ac:dyDescent="0.25">
      <c r="A31601"/>
      <c r="B31601"/>
      <c r="C31601"/>
      <c r="D31601"/>
      <c r="E31601" s="148"/>
      <c r="F31601" s="148"/>
      <c r="G31601" s="149"/>
      <c r="H31601" s="148"/>
      <c r="I31601"/>
    </row>
    <row r="31602" spans="1:9" x14ac:dyDescent="0.25">
      <c r="A31602"/>
      <c r="B31602"/>
      <c r="C31602"/>
      <c r="D31602"/>
      <c r="E31602" s="148"/>
      <c r="F31602" s="148"/>
      <c r="G31602" s="149"/>
      <c r="H31602" s="148"/>
      <c r="I31602"/>
    </row>
    <row r="31603" spans="1:9" x14ac:dyDescent="0.25">
      <c r="A31603"/>
      <c r="B31603"/>
      <c r="C31603"/>
      <c r="D31603"/>
      <c r="E31603" s="148"/>
      <c r="F31603" s="148"/>
      <c r="G31603" s="149"/>
      <c r="H31603" s="148"/>
      <c r="I31603"/>
    </row>
    <row r="31604" spans="1:9" x14ac:dyDescent="0.25">
      <c r="A31604"/>
      <c r="B31604"/>
      <c r="C31604"/>
      <c r="D31604"/>
      <c r="E31604" s="148"/>
      <c r="F31604" s="148"/>
      <c r="G31604" s="149"/>
      <c r="H31604" s="148"/>
      <c r="I31604"/>
    </row>
    <row r="31605" spans="1:9" x14ac:dyDescent="0.25">
      <c r="A31605"/>
      <c r="B31605"/>
      <c r="C31605"/>
      <c r="D31605"/>
      <c r="E31605" s="148"/>
      <c r="F31605" s="148"/>
      <c r="G31605" s="149"/>
      <c r="H31605" s="148"/>
      <c r="I31605"/>
    </row>
    <row r="31606" spans="1:9" x14ac:dyDescent="0.25">
      <c r="A31606"/>
      <c r="B31606"/>
      <c r="C31606"/>
      <c r="D31606"/>
      <c r="E31606" s="148"/>
      <c r="F31606" s="148"/>
      <c r="G31606" s="149"/>
      <c r="H31606" s="148"/>
      <c r="I31606"/>
    </row>
    <row r="31607" spans="1:9" x14ac:dyDescent="0.25">
      <c r="A31607"/>
      <c r="B31607"/>
      <c r="C31607"/>
      <c r="D31607"/>
      <c r="E31607" s="148"/>
      <c r="F31607" s="148"/>
      <c r="G31607" s="149"/>
      <c r="H31607" s="148"/>
      <c r="I31607"/>
    </row>
    <row r="31608" spans="1:9" x14ac:dyDescent="0.25">
      <c r="A31608"/>
      <c r="B31608"/>
      <c r="C31608"/>
      <c r="D31608"/>
      <c r="E31608" s="148"/>
      <c r="F31608" s="148"/>
      <c r="G31608" s="149"/>
      <c r="H31608" s="148"/>
      <c r="I31608"/>
    </row>
    <row r="31609" spans="1:9" x14ac:dyDescent="0.25">
      <c r="A31609"/>
      <c r="B31609"/>
      <c r="C31609"/>
      <c r="D31609"/>
      <c r="E31609" s="148"/>
      <c r="F31609" s="148"/>
      <c r="G31609" s="149"/>
      <c r="H31609" s="148"/>
      <c r="I31609"/>
    </row>
    <row r="31610" spans="1:9" x14ac:dyDescent="0.25">
      <c r="A31610"/>
      <c r="B31610"/>
      <c r="C31610"/>
      <c r="D31610"/>
      <c r="E31610" s="148"/>
      <c r="F31610" s="148"/>
      <c r="G31610" s="149"/>
      <c r="H31610" s="148"/>
      <c r="I31610"/>
    </row>
    <row r="31611" spans="1:9" x14ac:dyDescent="0.25">
      <c r="A31611"/>
      <c r="B31611"/>
      <c r="C31611"/>
      <c r="D31611"/>
      <c r="E31611" s="148"/>
      <c r="F31611" s="148"/>
      <c r="G31611" s="149"/>
      <c r="H31611" s="148"/>
      <c r="I31611"/>
    </row>
    <row r="31612" spans="1:9" x14ac:dyDescent="0.25">
      <c r="A31612"/>
      <c r="B31612"/>
      <c r="C31612"/>
      <c r="D31612"/>
      <c r="E31612" s="148"/>
      <c r="F31612" s="148"/>
      <c r="G31612" s="149"/>
      <c r="H31612" s="148"/>
      <c r="I31612"/>
    </row>
    <row r="31613" spans="1:9" x14ac:dyDescent="0.25">
      <c r="A31613"/>
      <c r="B31613"/>
      <c r="C31613"/>
      <c r="D31613"/>
      <c r="E31613" s="148"/>
      <c r="F31613" s="148"/>
      <c r="G31613" s="149"/>
      <c r="H31613" s="148"/>
      <c r="I31613"/>
    </row>
    <row r="31614" spans="1:9" x14ac:dyDescent="0.25">
      <c r="A31614"/>
      <c r="B31614"/>
      <c r="C31614"/>
      <c r="D31614"/>
      <c r="E31614" s="148"/>
      <c r="F31614" s="148"/>
      <c r="G31614" s="149"/>
      <c r="H31614" s="148"/>
      <c r="I31614"/>
    </row>
    <row r="31615" spans="1:9" x14ac:dyDescent="0.25">
      <c r="A31615"/>
      <c r="B31615"/>
      <c r="C31615"/>
      <c r="D31615"/>
      <c r="E31615" s="148"/>
      <c r="F31615" s="148"/>
      <c r="G31615" s="149"/>
      <c r="H31615" s="148"/>
      <c r="I31615"/>
    </row>
    <row r="31616" spans="1:9" x14ac:dyDescent="0.25">
      <c r="A31616"/>
      <c r="B31616"/>
      <c r="C31616"/>
      <c r="D31616"/>
      <c r="E31616" s="148"/>
      <c r="F31616" s="148"/>
      <c r="G31616" s="149"/>
      <c r="H31616" s="148"/>
      <c r="I31616"/>
    </row>
    <row r="31617" spans="1:9" x14ac:dyDescent="0.25">
      <c r="A31617"/>
      <c r="B31617"/>
      <c r="C31617"/>
      <c r="D31617"/>
      <c r="E31617" s="148"/>
      <c r="F31617" s="148"/>
      <c r="G31617" s="149"/>
      <c r="H31617" s="148"/>
      <c r="I31617"/>
    </row>
    <row r="31618" spans="1:9" x14ac:dyDescent="0.25">
      <c r="A31618"/>
      <c r="B31618"/>
      <c r="C31618"/>
      <c r="D31618"/>
      <c r="E31618" s="148"/>
      <c r="F31618" s="148"/>
      <c r="G31618" s="149"/>
      <c r="H31618" s="148"/>
      <c r="I31618"/>
    </row>
    <row r="31619" spans="1:9" x14ac:dyDescent="0.25">
      <c r="A31619"/>
      <c r="B31619"/>
      <c r="C31619"/>
      <c r="D31619"/>
      <c r="E31619" s="148"/>
      <c r="F31619" s="148"/>
      <c r="G31619" s="149"/>
      <c r="H31619" s="148"/>
      <c r="I31619"/>
    </row>
    <row r="31620" spans="1:9" x14ac:dyDescent="0.25">
      <c r="A31620"/>
      <c r="B31620"/>
      <c r="C31620"/>
      <c r="D31620"/>
      <c r="E31620" s="148"/>
      <c r="F31620" s="148"/>
      <c r="G31620" s="149"/>
      <c r="H31620" s="148"/>
      <c r="I31620"/>
    </row>
    <row r="31621" spans="1:9" x14ac:dyDescent="0.25">
      <c r="A31621"/>
      <c r="B31621"/>
      <c r="C31621"/>
      <c r="D31621"/>
      <c r="E31621" s="148"/>
      <c r="F31621" s="148"/>
      <c r="G31621" s="149"/>
      <c r="H31621" s="148"/>
      <c r="I31621"/>
    </row>
    <row r="31622" spans="1:9" x14ac:dyDescent="0.25">
      <c r="A31622"/>
      <c r="B31622"/>
      <c r="C31622"/>
      <c r="D31622"/>
      <c r="E31622" s="148"/>
      <c r="F31622" s="148"/>
      <c r="G31622" s="149"/>
      <c r="H31622" s="148"/>
      <c r="I31622"/>
    </row>
    <row r="31623" spans="1:9" x14ac:dyDescent="0.25">
      <c r="A31623"/>
      <c r="B31623"/>
      <c r="C31623"/>
      <c r="D31623"/>
      <c r="E31623" s="148"/>
      <c r="F31623" s="148"/>
      <c r="G31623" s="149"/>
      <c r="H31623" s="148"/>
      <c r="I31623"/>
    </row>
    <row r="31624" spans="1:9" x14ac:dyDescent="0.25">
      <c r="A31624"/>
      <c r="B31624"/>
      <c r="C31624"/>
      <c r="D31624"/>
      <c r="E31624" s="148"/>
      <c r="F31624" s="148"/>
      <c r="G31624" s="149"/>
      <c r="H31624" s="148"/>
      <c r="I31624"/>
    </row>
    <row r="31625" spans="1:9" x14ac:dyDescent="0.25">
      <c r="A31625"/>
      <c r="B31625"/>
      <c r="C31625"/>
      <c r="D31625"/>
      <c r="E31625" s="148"/>
      <c r="F31625" s="148"/>
      <c r="G31625" s="149"/>
      <c r="H31625" s="148"/>
      <c r="I31625"/>
    </row>
    <row r="31626" spans="1:9" x14ac:dyDescent="0.25">
      <c r="A31626"/>
      <c r="B31626"/>
      <c r="C31626"/>
      <c r="D31626"/>
      <c r="E31626" s="148"/>
      <c r="F31626" s="148"/>
      <c r="G31626" s="149"/>
      <c r="H31626" s="148"/>
      <c r="I31626"/>
    </row>
    <row r="31627" spans="1:9" x14ac:dyDescent="0.25">
      <c r="A31627"/>
      <c r="B31627"/>
      <c r="C31627"/>
      <c r="D31627"/>
      <c r="E31627" s="148"/>
      <c r="F31627" s="148"/>
      <c r="G31627" s="149"/>
      <c r="H31627" s="148"/>
      <c r="I31627"/>
    </row>
    <row r="31628" spans="1:9" x14ac:dyDescent="0.25">
      <c r="A31628"/>
      <c r="B31628"/>
      <c r="C31628"/>
      <c r="D31628"/>
      <c r="E31628" s="148"/>
      <c r="F31628" s="148"/>
      <c r="G31628" s="149"/>
      <c r="H31628" s="148"/>
      <c r="I31628"/>
    </row>
    <row r="31629" spans="1:9" x14ac:dyDescent="0.25">
      <c r="A31629"/>
      <c r="B31629"/>
      <c r="C31629"/>
      <c r="D31629"/>
      <c r="E31629" s="148"/>
      <c r="F31629" s="148"/>
      <c r="G31629" s="149"/>
      <c r="H31629" s="148"/>
      <c r="I31629"/>
    </row>
    <row r="31630" spans="1:9" x14ac:dyDescent="0.25">
      <c r="A31630"/>
      <c r="B31630"/>
      <c r="C31630"/>
      <c r="D31630"/>
      <c r="E31630" s="148"/>
      <c r="F31630" s="148"/>
      <c r="G31630" s="149"/>
      <c r="H31630" s="148"/>
      <c r="I31630"/>
    </row>
    <row r="31631" spans="1:9" x14ac:dyDescent="0.25">
      <c r="A31631"/>
      <c r="B31631"/>
      <c r="C31631"/>
      <c r="D31631"/>
      <c r="E31631" s="148"/>
      <c r="F31631" s="148"/>
      <c r="G31631" s="149"/>
      <c r="H31631" s="148"/>
      <c r="I31631"/>
    </row>
    <row r="31632" spans="1:9" x14ac:dyDescent="0.25">
      <c r="A31632"/>
      <c r="B31632"/>
      <c r="C31632"/>
      <c r="D31632"/>
      <c r="E31632" s="148"/>
      <c r="F31632" s="148"/>
      <c r="G31632" s="149"/>
      <c r="H31632" s="148"/>
      <c r="I31632"/>
    </row>
    <row r="31633" spans="1:9" x14ac:dyDescent="0.25">
      <c r="A31633"/>
      <c r="B31633"/>
      <c r="C31633"/>
      <c r="D31633"/>
      <c r="E31633" s="148"/>
      <c r="F31633" s="148"/>
      <c r="G31633" s="149"/>
      <c r="H31633" s="148"/>
      <c r="I31633"/>
    </row>
    <row r="31634" spans="1:9" x14ac:dyDescent="0.25">
      <c r="A31634"/>
      <c r="B31634"/>
      <c r="C31634"/>
      <c r="D31634"/>
      <c r="E31634" s="148"/>
      <c r="F31634" s="148"/>
      <c r="G31634" s="149"/>
      <c r="H31634" s="148"/>
      <c r="I31634"/>
    </row>
    <row r="31635" spans="1:9" x14ac:dyDescent="0.25">
      <c r="A31635"/>
      <c r="B31635"/>
      <c r="C31635"/>
      <c r="D31635"/>
      <c r="E31635" s="148"/>
      <c r="F31635" s="148"/>
      <c r="G31635" s="149"/>
      <c r="H31635" s="148"/>
      <c r="I31635"/>
    </row>
    <row r="31636" spans="1:9" x14ac:dyDescent="0.25">
      <c r="A31636"/>
      <c r="B31636"/>
      <c r="C31636"/>
      <c r="D31636"/>
      <c r="E31636" s="148"/>
      <c r="F31636" s="148"/>
      <c r="G31636" s="149"/>
      <c r="H31636" s="148"/>
      <c r="I31636"/>
    </row>
    <row r="31637" spans="1:9" x14ac:dyDescent="0.25">
      <c r="A31637"/>
      <c r="B31637"/>
      <c r="C31637"/>
      <c r="D31637"/>
      <c r="E31637" s="148"/>
      <c r="F31637" s="148"/>
      <c r="G31637" s="149"/>
      <c r="H31637" s="148"/>
      <c r="I31637"/>
    </row>
    <row r="31638" spans="1:9" x14ac:dyDescent="0.25">
      <c r="A31638"/>
      <c r="B31638"/>
      <c r="C31638"/>
      <c r="D31638"/>
      <c r="E31638" s="148"/>
      <c r="F31638" s="148"/>
      <c r="G31638" s="149"/>
      <c r="H31638" s="148"/>
      <c r="I31638"/>
    </row>
    <row r="31639" spans="1:9" x14ac:dyDescent="0.25">
      <c r="A31639"/>
      <c r="B31639"/>
      <c r="C31639"/>
      <c r="D31639"/>
      <c r="E31639" s="148"/>
      <c r="F31639" s="148"/>
      <c r="G31639" s="149"/>
      <c r="H31639" s="148"/>
      <c r="I31639"/>
    </row>
    <row r="31640" spans="1:9" x14ac:dyDescent="0.25">
      <c r="A31640"/>
      <c r="B31640"/>
      <c r="C31640"/>
      <c r="D31640"/>
      <c r="E31640" s="148"/>
      <c r="F31640" s="148"/>
      <c r="G31640" s="149"/>
      <c r="H31640" s="148"/>
      <c r="I31640"/>
    </row>
    <row r="31641" spans="1:9" x14ac:dyDescent="0.25">
      <c r="A31641"/>
      <c r="B31641"/>
      <c r="C31641"/>
      <c r="D31641"/>
      <c r="E31641" s="148"/>
      <c r="F31641" s="148"/>
      <c r="G31641" s="149"/>
      <c r="H31641" s="148"/>
      <c r="I31641"/>
    </row>
    <row r="31642" spans="1:9" x14ac:dyDescent="0.25">
      <c r="A31642"/>
      <c r="B31642"/>
      <c r="C31642"/>
      <c r="D31642"/>
      <c r="E31642" s="148"/>
      <c r="F31642" s="148"/>
      <c r="G31642" s="149"/>
      <c r="H31642" s="148"/>
      <c r="I31642"/>
    </row>
    <row r="31643" spans="1:9" x14ac:dyDescent="0.25">
      <c r="A31643"/>
      <c r="B31643"/>
      <c r="C31643"/>
      <c r="D31643"/>
      <c r="E31643" s="148"/>
      <c r="F31643" s="148"/>
      <c r="G31643" s="149"/>
      <c r="H31643" s="148"/>
      <c r="I31643"/>
    </row>
    <row r="31644" spans="1:9" x14ac:dyDescent="0.25">
      <c r="A31644"/>
      <c r="B31644"/>
      <c r="C31644"/>
      <c r="D31644"/>
      <c r="E31644" s="148"/>
      <c r="F31644" s="148"/>
      <c r="G31644" s="149"/>
      <c r="H31644" s="148"/>
      <c r="I31644"/>
    </row>
    <row r="31645" spans="1:9" x14ac:dyDescent="0.25">
      <c r="A31645"/>
      <c r="B31645"/>
      <c r="C31645"/>
      <c r="D31645"/>
      <c r="E31645" s="148"/>
      <c r="F31645" s="148"/>
      <c r="G31645" s="149"/>
      <c r="H31645" s="148"/>
      <c r="I31645"/>
    </row>
    <row r="31646" spans="1:9" x14ac:dyDescent="0.25">
      <c r="A31646"/>
      <c r="B31646"/>
      <c r="C31646"/>
      <c r="D31646"/>
      <c r="E31646" s="148"/>
      <c r="F31646" s="148"/>
      <c r="G31646" s="149"/>
      <c r="H31646" s="148"/>
      <c r="I31646"/>
    </row>
    <row r="31647" spans="1:9" x14ac:dyDescent="0.25">
      <c r="A31647"/>
      <c r="B31647"/>
      <c r="C31647"/>
      <c r="D31647"/>
      <c r="E31647" s="148"/>
      <c r="F31647" s="148"/>
      <c r="G31647" s="149"/>
      <c r="H31647" s="148"/>
      <c r="I31647"/>
    </row>
    <row r="31648" spans="1:9" x14ac:dyDescent="0.25">
      <c r="A31648"/>
      <c r="B31648"/>
      <c r="C31648"/>
      <c r="D31648"/>
      <c r="E31648" s="148"/>
      <c r="F31648" s="148"/>
      <c r="G31648" s="149"/>
      <c r="H31648" s="148"/>
      <c r="I31648"/>
    </row>
    <row r="31649" spans="1:9" x14ac:dyDescent="0.25">
      <c r="A31649"/>
      <c r="B31649"/>
      <c r="C31649"/>
      <c r="D31649"/>
      <c r="E31649" s="148"/>
      <c r="F31649" s="148"/>
      <c r="G31649" s="149"/>
      <c r="H31649" s="148"/>
      <c r="I31649"/>
    </row>
    <row r="31650" spans="1:9" x14ac:dyDescent="0.25">
      <c r="A31650"/>
      <c r="B31650"/>
      <c r="C31650"/>
      <c r="D31650"/>
      <c r="E31650" s="148"/>
      <c r="F31650" s="148"/>
      <c r="G31650" s="149"/>
      <c r="H31650" s="148"/>
      <c r="I31650"/>
    </row>
    <row r="31651" spans="1:9" x14ac:dyDescent="0.25">
      <c r="A31651"/>
      <c r="B31651"/>
      <c r="C31651"/>
      <c r="D31651"/>
      <c r="E31651" s="148"/>
      <c r="F31651" s="148"/>
      <c r="G31651" s="149"/>
      <c r="H31651" s="148"/>
      <c r="I31651"/>
    </row>
    <row r="31652" spans="1:9" x14ac:dyDescent="0.25">
      <c r="A31652"/>
      <c r="B31652"/>
      <c r="C31652"/>
      <c r="D31652"/>
      <c r="E31652" s="148"/>
      <c r="F31652" s="148"/>
      <c r="G31652" s="149"/>
      <c r="H31652" s="148"/>
      <c r="I31652"/>
    </row>
    <row r="31653" spans="1:9" x14ac:dyDescent="0.25">
      <c r="A31653"/>
      <c r="B31653"/>
      <c r="C31653"/>
      <c r="D31653"/>
      <c r="E31653" s="148"/>
      <c r="F31653" s="148"/>
      <c r="G31653" s="149"/>
      <c r="H31653" s="148"/>
      <c r="I31653"/>
    </row>
    <row r="31654" spans="1:9" x14ac:dyDescent="0.25">
      <c r="A31654"/>
      <c r="B31654"/>
      <c r="C31654"/>
      <c r="D31654"/>
      <c r="E31654" s="148"/>
      <c r="F31654" s="148"/>
      <c r="G31654" s="149"/>
      <c r="H31654" s="148"/>
      <c r="I31654"/>
    </row>
    <row r="31655" spans="1:9" x14ac:dyDescent="0.25">
      <c r="A31655"/>
      <c r="B31655"/>
      <c r="C31655"/>
      <c r="D31655"/>
      <c r="E31655" s="148"/>
      <c r="F31655" s="148"/>
      <c r="G31655" s="149"/>
      <c r="H31655" s="148"/>
      <c r="I31655"/>
    </row>
    <row r="31656" spans="1:9" x14ac:dyDescent="0.25">
      <c r="A31656"/>
      <c r="B31656"/>
      <c r="C31656"/>
      <c r="D31656"/>
      <c r="E31656" s="148"/>
      <c r="F31656" s="148"/>
      <c r="G31656" s="149"/>
      <c r="H31656" s="148"/>
      <c r="I31656"/>
    </row>
    <row r="31657" spans="1:9" x14ac:dyDescent="0.25">
      <c r="A31657"/>
      <c r="B31657"/>
      <c r="C31657"/>
      <c r="D31657"/>
      <c r="E31657" s="148"/>
      <c r="F31657" s="148"/>
      <c r="G31657" s="149"/>
      <c r="H31657" s="148"/>
      <c r="I31657"/>
    </row>
    <row r="31658" spans="1:9" x14ac:dyDescent="0.25">
      <c r="A31658"/>
      <c r="B31658"/>
      <c r="C31658"/>
      <c r="D31658"/>
      <c r="E31658" s="148"/>
      <c r="F31658" s="148"/>
      <c r="G31658" s="149"/>
      <c r="H31658" s="148"/>
      <c r="I31658"/>
    </row>
    <row r="31659" spans="1:9" x14ac:dyDescent="0.25">
      <c r="A31659"/>
      <c r="B31659"/>
      <c r="C31659"/>
      <c r="D31659"/>
      <c r="E31659" s="148"/>
      <c r="F31659" s="148"/>
      <c r="G31659" s="149"/>
      <c r="H31659" s="148"/>
      <c r="I31659"/>
    </row>
    <row r="31660" spans="1:9" x14ac:dyDescent="0.25">
      <c r="A31660"/>
      <c r="B31660"/>
      <c r="C31660"/>
      <c r="D31660"/>
      <c r="E31660" s="148"/>
      <c r="F31660" s="148"/>
      <c r="G31660" s="149"/>
      <c r="H31660" s="148"/>
      <c r="I31660"/>
    </row>
    <row r="31661" spans="1:9" x14ac:dyDescent="0.25">
      <c r="A31661"/>
      <c r="B31661"/>
      <c r="C31661"/>
      <c r="D31661"/>
      <c r="E31661" s="148"/>
      <c r="F31661" s="148"/>
      <c r="G31661" s="149"/>
      <c r="H31661" s="148"/>
      <c r="I31661"/>
    </row>
    <row r="31662" spans="1:9" x14ac:dyDescent="0.25">
      <c r="A31662"/>
      <c r="B31662"/>
      <c r="C31662"/>
      <c r="D31662"/>
      <c r="E31662" s="148"/>
      <c r="F31662" s="148"/>
      <c r="G31662" s="149"/>
      <c r="H31662" s="148"/>
      <c r="I31662"/>
    </row>
    <row r="31663" spans="1:9" x14ac:dyDescent="0.25">
      <c r="A31663"/>
      <c r="B31663"/>
      <c r="C31663"/>
      <c r="D31663"/>
      <c r="E31663" s="148"/>
      <c r="F31663" s="148"/>
      <c r="G31663" s="149"/>
      <c r="H31663" s="148"/>
      <c r="I31663"/>
    </row>
    <row r="31664" spans="1:9" x14ac:dyDescent="0.25">
      <c r="A31664"/>
      <c r="B31664"/>
      <c r="C31664"/>
      <c r="D31664"/>
      <c r="E31664" s="148"/>
      <c r="F31664" s="148"/>
      <c r="G31664" s="149"/>
      <c r="H31664" s="148"/>
      <c r="I31664"/>
    </row>
    <row r="31665" spans="1:9" x14ac:dyDescent="0.25">
      <c r="A31665"/>
      <c r="B31665"/>
      <c r="C31665"/>
      <c r="D31665"/>
      <c r="E31665" s="148"/>
      <c r="F31665" s="148"/>
      <c r="G31665" s="149"/>
      <c r="H31665" s="148"/>
      <c r="I31665"/>
    </row>
    <row r="31666" spans="1:9" x14ac:dyDescent="0.25">
      <c r="A31666"/>
      <c r="B31666"/>
      <c r="C31666"/>
      <c r="D31666"/>
      <c r="E31666" s="148"/>
      <c r="F31666" s="148"/>
      <c r="G31666" s="149"/>
      <c r="H31666" s="148"/>
      <c r="I31666"/>
    </row>
    <row r="31667" spans="1:9" x14ac:dyDescent="0.25">
      <c r="A31667"/>
      <c r="B31667"/>
      <c r="C31667"/>
      <c r="D31667"/>
      <c r="E31667" s="148"/>
      <c r="F31667" s="148"/>
      <c r="G31667" s="149"/>
      <c r="H31667" s="148"/>
      <c r="I31667"/>
    </row>
    <row r="31668" spans="1:9" x14ac:dyDescent="0.25">
      <c r="A31668"/>
      <c r="B31668"/>
      <c r="C31668"/>
      <c r="D31668"/>
      <c r="E31668" s="148"/>
      <c r="F31668" s="148"/>
      <c r="G31668" s="149"/>
      <c r="H31668" s="148"/>
      <c r="I31668"/>
    </row>
    <row r="31669" spans="1:9" x14ac:dyDescent="0.25">
      <c r="A31669"/>
      <c r="B31669"/>
      <c r="C31669"/>
      <c r="D31669"/>
      <c r="E31669" s="148"/>
      <c r="F31669" s="148"/>
      <c r="G31669" s="149"/>
      <c r="H31669" s="148"/>
      <c r="I31669"/>
    </row>
    <row r="31670" spans="1:9" x14ac:dyDescent="0.25">
      <c r="A31670"/>
      <c r="B31670"/>
      <c r="C31670"/>
      <c r="D31670"/>
      <c r="E31670" s="148"/>
      <c r="F31670" s="148"/>
      <c r="G31670" s="149"/>
      <c r="H31670" s="148"/>
      <c r="I31670"/>
    </row>
    <row r="31671" spans="1:9" x14ac:dyDescent="0.25">
      <c r="A31671"/>
      <c r="B31671"/>
      <c r="C31671"/>
      <c r="D31671"/>
      <c r="E31671" s="148"/>
      <c r="F31671" s="148"/>
      <c r="G31671" s="149"/>
      <c r="H31671" s="148"/>
      <c r="I31671"/>
    </row>
    <row r="31672" spans="1:9" x14ac:dyDescent="0.25">
      <c r="A31672"/>
      <c r="B31672"/>
      <c r="C31672"/>
      <c r="D31672"/>
      <c r="E31672" s="148"/>
      <c r="F31672" s="148"/>
      <c r="G31672" s="149"/>
      <c r="H31672" s="148"/>
      <c r="I31672"/>
    </row>
    <row r="31673" spans="1:9" x14ac:dyDescent="0.25">
      <c r="A31673"/>
      <c r="B31673"/>
      <c r="C31673"/>
      <c r="D31673"/>
      <c r="E31673" s="148"/>
      <c r="F31673" s="148"/>
      <c r="G31673" s="149"/>
      <c r="H31673" s="148"/>
      <c r="I31673"/>
    </row>
    <row r="31674" spans="1:9" x14ac:dyDescent="0.25">
      <c r="A31674"/>
      <c r="B31674"/>
      <c r="C31674"/>
      <c r="D31674"/>
      <c r="E31674" s="148"/>
      <c r="F31674" s="148"/>
      <c r="G31674" s="149"/>
      <c r="H31674" s="148"/>
      <c r="I31674"/>
    </row>
    <row r="31675" spans="1:9" x14ac:dyDescent="0.25">
      <c r="A31675"/>
      <c r="B31675"/>
      <c r="C31675"/>
      <c r="D31675"/>
      <c r="E31675" s="148"/>
      <c r="F31675" s="148"/>
      <c r="G31675" s="149"/>
      <c r="H31675" s="148"/>
      <c r="I31675"/>
    </row>
    <row r="31676" spans="1:9" x14ac:dyDescent="0.25">
      <c r="A31676"/>
      <c r="B31676"/>
      <c r="C31676"/>
      <c r="D31676"/>
      <c r="E31676" s="148"/>
      <c r="F31676" s="148"/>
      <c r="G31676" s="149"/>
      <c r="H31676" s="148"/>
      <c r="I31676"/>
    </row>
    <row r="31677" spans="1:9" x14ac:dyDescent="0.25">
      <c r="A31677"/>
      <c r="B31677"/>
      <c r="C31677"/>
      <c r="D31677"/>
      <c r="E31677" s="148"/>
      <c r="F31677" s="148"/>
      <c r="G31677" s="149"/>
      <c r="H31677" s="148"/>
      <c r="I31677"/>
    </row>
    <row r="31678" spans="1:9" x14ac:dyDescent="0.25">
      <c r="A31678"/>
      <c r="B31678"/>
      <c r="C31678"/>
      <c r="D31678"/>
      <c r="E31678" s="148"/>
      <c r="F31678" s="148"/>
      <c r="G31678" s="149"/>
      <c r="H31678" s="148"/>
      <c r="I31678"/>
    </row>
    <row r="31679" spans="1:9" x14ac:dyDescent="0.25">
      <c r="A31679"/>
      <c r="B31679"/>
      <c r="C31679"/>
      <c r="D31679"/>
      <c r="E31679" s="148"/>
      <c r="F31679" s="148"/>
      <c r="G31679" s="149"/>
      <c r="H31679" s="148"/>
      <c r="I31679"/>
    </row>
    <row r="31680" spans="1:9" x14ac:dyDescent="0.25">
      <c r="A31680"/>
      <c r="B31680"/>
      <c r="C31680"/>
      <c r="D31680"/>
      <c r="E31680" s="148"/>
      <c r="F31680" s="148"/>
      <c r="G31680" s="149"/>
      <c r="H31680" s="148"/>
      <c r="I31680"/>
    </row>
    <row r="31681" spans="1:9" x14ac:dyDescent="0.25">
      <c r="A31681"/>
      <c r="B31681"/>
      <c r="C31681"/>
      <c r="D31681"/>
      <c r="E31681" s="148"/>
      <c r="F31681" s="148"/>
      <c r="G31681" s="149"/>
      <c r="H31681" s="148"/>
      <c r="I31681"/>
    </row>
    <row r="31682" spans="1:9" x14ac:dyDescent="0.25">
      <c r="A31682"/>
      <c r="B31682"/>
      <c r="C31682"/>
      <c r="D31682"/>
      <c r="E31682" s="148"/>
      <c r="F31682" s="148"/>
      <c r="G31682" s="149"/>
      <c r="H31682" s="148"/>
      <c r="I31682"/>
    </row>
    <row r="31683" spans="1:9" x14ac:dyDescent="0.25">
      <c r="A31683"/>
      <c r="B31683"/>
      <c r="C31683"/>
      <c r="D31683"/>
      <c r="E31683" s="148"/>
      <c r="F31683" s="148"/>
      <c r="G31683" s="149"/>
      <c r="H31683" s="148"/>
      <c r="I31683"/>
    </row>
    <row r="31684" spans="1:9" x14ac:dyDescent="0.25">
      <c r="A31684"/>
      <c r="B31684"/>
      <c r="C31684"/>
      <c r="D31684"/>
      <c r="E31684" s="148"/>
      <c r="F31684" s="148"/>
      <c r="G31684" s="149"/>
      <c r="H31684" s="148"/>
      <c r="I31684"/>
    </row>
    <row r="31685" spans="1:9" x14ac:dyDescent="0.25">
      <c r="A31685"/>
      <c r="B31685"/>
      <c r="C31685"/>
      <c r="D31685"/>
      <c r="E31685" s="148"/>
      <c r="F31685" s="148"/>
      <c r="G31685" s="149"/>
      <c r="H31685" s="148"/>
      <c r="I31685"/>
    </row>
    <row r="31686" spans="1:9" x14ac:dyDescent="0.25">
      <c r="A31686"/>
      <c r="B31686"/>
      <c r="C31686"/>
      <c r="D31686"/>
      <c r="E31686" s="148"/>
      <c r="F31686" s="148"/>
      <c r="G31686" s="149"/>
      <c r="H31686" s="148"/>
      <c r="I31686"/>
    </row>
    <row r="31687" spans="1:9" x14ac:dyDescent="0.25">
      <c r="A31687"/>
      <c r="B31687"/>
      <c r="C31687"/>
      <c r="D31687"/>
      <c r="E31687" s="148"/>
      <c r="F31687" s="148"/>
      <c r="G31687" s="149"/>
      <c r="H31687" s="148"/>
      <c r="I31687"/>
    </row>
    <row r="31688" spans="1:9" x14ac:dyDescent="0.25">
      <c r="A31688"/>
      <c r="B31688"/>
      <c r="C31688"/>
      <c r="D31688"/>
      <c r="E31688" s="148"/>
      <c r="F31688" s="148"/>
      <c r="G31688" s="149"/>
      <c r="H31688" s="148"/>
      <c r="I31688"/>
    </row>
    <row r="31689" spans="1:9" x14ac:dyDescent="0.25">
      <c r="A31689"/>
      <c r="B31689"/>
      <c r="C31689"/>
      <c r="D31689"/>
      <c r="E31689" s="148"/>
      <c r="F31689" s="148"/>
      <c r="G31689" s="149"/>
      <c r="H31689" s="148"/>
      <c r="I31689"/>
    </row>
    <row r="31690" spans="1:9" x14ac:dyDescent="0.25">
      <c r="A31690"/>
      <c r="B31690"/>
      <c r="C31690"/>
      <c r="D31690"/>
      <c r="E31690" s="148"/>
      <c r="F31690" s="148"/>
      <c r="G31690" s="149"/>
      <c r="H31690" s="148"/>
      <c r="I31690"/>
    </row>
    <row r="31691" spans="1:9" x14ac:dyDescent="0.25">
      <c r="A31691"/>
      <c r="B31691"/>
      <c r="C31691"/>
      <c r="D31691"/>
      <c r="E31691" s="148"/>
      <c r="F31691" s="148"/>
      <c r="G31691" s="149"/>
      <c r="H31691" s="148"/>
      <c r="I31691"/>
    </row>
    <row r="31692" spans="1:9" x14ac:dyDescent="0.25">
      <c r="A31692"/>
      <c r="B31692"/>
      <c r="C31692"/>
      <c r="D31692"/>
      <c r="E31692" s="148"/>
      <c r="F31692" s="148"/>
      <c r="G31692" s="149"/>
      <c r="H31692" s="148"/>
      <c r="I31692"/>
    </row>
    <row r="31693" spans="1:9" x14ac:dyDescent="0.25">
      <c r="A31693"/>
      <c r="B31693"/>
      <c r="C31693"/>
      <c r="D31693"/>
      <c r="E31693" s="148"/>
      <c r="F31693" s="148"/>
      <c r="G31693" s="149"/>
      <c r="H31693" s="148"/>
      <c r="I31693"/>
    </row>
    <row r="31694" spans="1:9" x14ac:dyDescent="0.25">
      <c r="A31694"/>
      <c r="B31694"/>
      <c r="C31694"/>
      <c r="D31694"/>
      <c r="E31694" s="148"/>
      <c r="F31694" s="148"/>
      <c r="G31694" s="149"/>
      <c r="H31694" s="148"/>
      <c r="I31694"/>
    </row>
    <row r="31695" spans="1:9" x14ac:dyDescent="0.25">
      <c r="A31695"/>
      <c r="B31695"/>
      <c r="C31695"/>
      <c r="D31695"/>
      <c r="E31695" s="148"/>
      <c r="F31695" s="148"/>
      <c r="G31695" s="149"/>
      <c r="H31695" s="148"/>
      <c r="I31695"/>
    </row>
    <row r="31696" spans="1:9" x14ac:dyDescent="0.25">
      <c r="A31696"/>
      <c r="B31696"/>
      <c r="C31696"/>
      <c r="D31696"/>
      <c r="E31696" s="148"/>
      <c r="F31696" s="148"/>
      <c r="G31696" s="149"/>
      <c r="H31696" s="148"/>
      <c r="I31696"/>
    </row>
    <row r="31697" spans="1:9" x14ac:dyDescent="0.25">
      <c r="A31697"/>
      <c r="B31697"/>
      <c r="C31697"/>
      <c r="D31697"/>
      <c r="E31697" s="148"/>
      <c r="F31697" s="148"/>
      <c r="G31697" s="149"/>
      <c r="H31697" s="148"/>
      <c r="I31697"/>
    </row>
    <row r="31698" spans="1:9" x14ac:dyDescent="0.25">
      <c r="A31698"/>
      <c r="B31698"/>
      <c r="C31698"/>
      <c r="D31698"/>
      <c r="E31698" s="148"/>
      <c r="F31698" s="148"/>
      <c r="G31698" s="149"/>
      <c r="H31698" s="148"/>
      <c r="I31698"/>
    </row>
    <row r="31699" spans="1:9" x14ac:dyDescent="0.25">
      <c r="A31699"/>
      <c r="B31699"/>
      <c r="C31699"/>
      <c r="D31699"/>
      <c r="E31699" s="148"/>
      <c r="F31699" s="148"/>
      <c r="G31699" s="149"/>
      <c r="H31699" s="148"/>
      <c r="I31699"/>
    </row>
    <row r="31700" spans="1:9" x14ac:dyDescent="0.25">
      <c r="A31700"/>
      <c r="B31700"/>
      <c r="C31700"/>
      <c r="D31700"/>
      <c r="E31700" s="148"/>
      <c r="F31700" s="148"/>
      <c r="G31700" s="149"/>
      <c r="H31700" s="148"/>
      <c r="I31700"/>
    </row>
    <row r="31701" spans="1:9" x14ac:dyDescent="0.25">
      <c r="A31701"/>
      <c r="B31701"/>
      <c r="C31701"/>
      <c r="D31701"/>
      <c r="E31701" s="148"/>
      <c r="F31701" s="148"/>
      <c r="G31701" s="149"/>
      <c r="H31701" s="148"/>
      <c r="I31701"/>
    </row>
    <row r="31702" spans="1:9" x14ac:dyDescent="0.25">
      <c r="A31702"/>
      <c r="B31702"/>
      <c r="C31702"/>
      <c r="D31702"/>
      <c r="E31702" s="148"/>
      <c r="F31702" s="148"/>
      <c r="G31702" s="149"/>
      <c r="H31702" s="148"/>
      <c r="I31702"/>
    </row>
    <row r="31703" spans="1:9" x14ac:dyDescent="0.25">
      <c r="A31703"/>
      <c r="B31703"/>
      <c r="C31703"/>
      <c r="D31703"/>
      <c r="E31703" s="148"/>
      <c r="F31703" s="148"/>
      <c r="G31703" s="149"/>
      <c r="H31703" s="148"/>
      <c r="I31703"/>
    </row>
    <row r="31704" spans="1:9" x14ac:dyDescent="0.25">
      <c r="A31704"/>
      <c r="B31704"/>
      <c r="C31704"/>
      <c r="D31704"/>
      <c r="E31704" s="148"/>
      <c r="F31704" s="148"/>
      <c r="G31704" s="149"/>
      <c r="H31704" s="148"/>
      <c r="I31704"/>
    </row>
    <row r="31705" spans="1:9" x14ac:dyDescent="0.25">
      <c r="A31705"/>
      <c r="B31705"/>
      <c r="C31705"/>
      <c r="D31705"/>
      <c r="E31705" s="148"/>
      <c r="F31705" s="148"/>
      <c r="G31705" s="149"/>
      <c r="H31705" s="148"/>
      <c r="I31705"/>
    </row>
    <row r="31706" spans="1:9" x14ac:dyDescent="0.25">
      <c r="A31706"/>
      <c r="B31706"/>
      <c r="C31706"/>
      <c r="D31706"/>
      <c r="E31706" s="148"/>
      <c r="F31706" s="148"/>
      <c r="G31706" s="149"/>
      <c r="H31706" s="148"/>
      <c r="I31706"/>
    </row>
    <row r="31707" spans="1:9" x14ac:dyDescent="0.25">
      <c r="A31707"/>
      <c r="B31707"/>
      <c r="C31707"/>
      <c r="D31707"/>
      <c r="E31707" s="148"/>
      <c r="F31707" s="148"/>
      <c r="G31707" s="149"/>
      <c r="H31707" s="148"/>
      <c r="I31707"/>
    </row>
    <row r="31708" spans="1:9" x14ac:dyDescent="0.25">
      <c r="A31708"/>
      <c r="B31708"/>
      <c r="C31708"/>
      <c r="D31708"/>
      <c r="E31708" s="148"/>
      <c r="F31708" s="148"/>
      <c r="G31708" s="149"/>
      <c r="H31708" s="148"/>
      <c r="I31708"/>
    </row>
    <row r="31709" spans="1:9" x14ac:dyDescent="0.25">
      <c r="A31709"/>
      <c r="B31709"/>
      <c r="C31709"/>
      <c r="D31709"/>
      <c r="E31709" s="148"/>
      <c r="F31709" s="148"/>
      <c r="G31709" s="149"/>
      <c r="H31709" s="148"/>
      <c r="I31709"/>
    </row>
    <row r="31710" spans="1:9" x14ac:dyDescent="0.25">
      <c r="A31710"/>
      <c r="B31710"/>
      <c r="C31710"/>
      <c r="D31710"/>
      <c r="E31710" s="148"/>
      <c r="F31710" s="148"/>
      <c r="G31710" s="149"/>
      <c r="H31710" s="148"/>
      <c r="I31710"/>
    </row>
    <row r="31711" spans="1:9" x14ac:dyDescent="0.25">
      <c r="A31711"/>
      <c r="B31711"/>
      <c r="C31711"/>
      <c r="D31711"/>
      <c r="E31711" s="148"/>
      <c r="F31711" s="148"/>
      <c r="G31711" s="149"/>
      <c r="H31711" s="148"/>
      <c r="I31711"/>
    </row>
    <row r="31712" spans="1:9" x14ac:dyDescent="0.25">
      <c r="A31712"/>
      <c r="B31712"/>
      <c r="C31712"/>
      <c r="D31712"/>
      <c r="E31712" s="148"/>
      <c r="F31712" s="148"/>
      <c r="G31712" s="149"/>
      <c r="H31712" s="148"/>
      <c r="I31712"/>
    </row>
    <row r="31713" spans="1:9" x14ac:dyDescent="0.25">
      <c r="A31713"/>
      <c r="B31713"/>
      <c r="C31713"/>
      <c r="D31713"/>
      <c r="E31713" s="148"/>
      <c r="F31713" s="148"/>
      <c r="G31713" s="149"/>
      <c r="H31713" s="148"/>
      <c r="I31713"/>
    </row>
    <row r="31714" spans="1:9" x14ac:dyDescent="0.25">
      <c r="A31714"/>
      <c r="B31714"/>
      <c r="C31714"/>
      <c r="D31714"/>
      <c r="E31714" s="148"/>
      <c r="F31714" s="148"/>
      <c r="G31714" s="149"/>
      <c r="H31714" s="148"/>
      <c r="I31714"/>
    </row>
    <row r="31715" spans="1:9" x14ac:dyDescent="0.25">
      <c r="A31715"/>
      <c r="B31715"/>
      <c r="C31715"/>
      <c r="D31715"/>
      <c r="E31715" s="148"/>
      <c r="F31715" s="148"/>
      <c r="G31715" s="149"/>
      <c r="H31715" s="148"/>
      <c r="I31715"/>
    </row>
    <row r="31716" spans="1:9" x14ac:dyDescent="0.25">
      <c r="A31716"/>
      <c r="B31716"/>
      <c r="C31716"/>
      <c r="D31716"/>
      <c r="E31716" s="148"/>
      <c r="F31716" s="148"/>
      <c r="G31716" s="149"/>
      <c r="H31716" s="148"/>
      <c r="I31716"/>
    </row>
    <row r="31717" spans="1:9" x14ac:dyDescent="0.25">
      <c r="A31717"/>
      <c r="B31717"/>
      <c r="C31717"/>
      <c r="D31717"/>
      <c r="E31717" s="148"/>
      <c r="F31717" s="148"/>
      <c r="G31717" s="149"/>
      <c r="H31717" s="148"/>
      <c r="I31717"/>
    </row>
    <row r="31718" spans="1:9" x14ac:dyDescent="0.25">
      <c r="A31718"/>
      <c r="B31718"/>
      <c r="C31718"/>
      <c r="D31718"/>
      <c r="E31718" s="148"/>
      <c r="F31718" s="148"/>
      <c r="G31718" s="149"/>
      <c r="H31718" s="148"/>
      <c r="I31718"/>
    </row>
    <row r="31719" spans="1:9" x14ac:dyDescent="0.25">
      <c r="A31719"/>
      <c r="B31719"/>
      <c r="C31719"/>
      <c r="D31719"/>
      <c r="E31719" s="148"/>
      <c r="F31719" s="148"/>
      <c r="G31719" s="149"/>
      <c r="H31719" s="148"/>
      <c r="I31719"/>
    </row>
    <row r="31720" spans="1:9" x14ac:dyDescent="0.25">
      <c r="A31720"/>
      <c r="B31720"/>
      <c r="C31720"/>
      <c r="D31720"/>
      <c r="E31720" s="148"/>
      <c r="F31720" s="148"/>
      <c r="G31720" s="149"/>
      <c r="H31720" s="148"/>
      <c r="I31720"/>
    </row>
    <row r="31721" spans="1:9" x14ac:dyDescent="0.25">
      <c r="A31721"/>
      <c r="B31721"/>
      <c r="C31721"/>
      <c r="D31721"/>
      <c r="E31721" s="148"/>
      <c r="F31721" s="148"/>
      <c r="G31721" s="149"/>
      <c r="H31721" s="148"/>
      <c r="I31721"/>
    </row>
    <row r="31722" spans="1:9" x14ac:dyDescent="0.25">
      <c r="A31722"/>
      <c r="B31722"/>
      <c r="C31722"/>
      <c r="D31722"/>
      <c r="E31722" s="148"/>
      <c r="F31722" s="148"/>
      <c r="G31722" s="149"/>
      <c r="H31722" s="148"/>
      <c r="I31722"/>
    </row>
    <row r="31723" spans="1:9" x14ac:dyDescent="0.25">
      <c r="A31723"/>
      <c r="B31723"/>
      <c r="C31723"/>
      <c r="D31723"/>
      <c r="E31723" s="148"/>
      <c r="F31723" s="148"/>
      <c r="G31723" s="149"/>
      <c r="H31723" s="148"/>
      <c r="I31723"/>
    </row>
    <row r="31724" spans="1:9" x14ac:dyDescent="0.25">
      <c r="A31724"/>
      <c r="B31724"/>
      <c r="C31724"/>
      <c r="D31724"/>
      <c r="E31724" s="148"/>
      <c r="F31724" s="148"/>
      <c r="G31724" s="149"/>
      <c r="H31724" s="148"/>
      <c r="I31724"/>
    </row>
    <row r="31725" spans="1:9" x14ac:dyDescent="0.25">
      <c r="A31725"/>
      <c r="B31725"/>
      <c r="C31725"/>
      <c r="D31725"/>
      <c r="E31725" s="148"/>
      <c r="F31725" s="148"/>
      <c r="G31725" s="149"/>
      <c r="H31725" s="148"/>
      <c r="I31725"/>
    </row>
    <row r="31726" spans="1:9" x14ac:dyDescent="0.25">
      <c r="A31726"/>
      <c r="B31726"/>
      <c r="C31726"/>
      <c r="D31726"/>
      <c r="E31726" s="148"/>
      <c r="F31726" s="148"/>
      <c r="G31726" s="149"/>
      <c r="H31726" s="148"/>
      <c r="I31726"/>
    </row>
    <row r="31727" spans="1:9" x14ac:dyDescent="0.25">
      <c r="A31727"/>
      <c r="B31727"/>
      <c r="C31727"/>
      <c r="D31727"/>
      <c r="E31727" s="148"/>
      <c r="F31727" s="148"/>
      <c r="G31727" s="149"/>
      <c r="H31727" s="148"/>
      <c r="I31727"/>
    </row>
    <row r="31728" spans="1:9" x14ac:dyDescent="0.25">
      <c r="A31728"/>
      <c r="B31728"/>
      <c r="C31728"/>
      <c r="D31728"/>
      <c r="E31728" s="148"/>
      <c r="F31728" s="148"/>
      <c r="G31728" s="149"/>
      <c r="H31728" s="148"/>
      <c r="I31728"/>
    </row>
    <row r="31729" spans="1:9" x14ac:dyDescent="0.25">
      <c r="A31729"/>
      <c r="B31729"/>
      <c r="C31729"/>
      <c r="D31729"/>
      <c r="E31729" s="148"/>
      <c r="F31729" s="148"/>
      <c r="G31729" s="149"/>
      <c r="H31729" s="148"/>
      <c r="I31729"/>
    </row>
    <row r="31730" spans="1:9" x14ac:dyDescent="0.25">
      <c r="A31730"/>
      <c r="B31730"/>
      <c r="C31730"/>
      <c r="D31730"/>
      <c r="E31730" s="148"/>
      <c r="F31730" s="148"/>
      <c r="G31730" s="149"/>
      <c r="H31730" s="148"/>
      <c r="I31730"/>
    </row>
    <row r="31731" spans="1:9" x14ac:dyDescent="0.25">
      <c r="A31731"/>
      <c r="B31731"/>
      <c r="C31731"/>
      <c r="D31731"/>
      <c r="E31731" s="148"/>
      <c r="F31731" s="148"/>
      <c r="G31731" s="149"/>
      <c r="H31731" s="148"/>
      <c r="I31731"/>
    </row>
    <row r="31732" spans="1:9" x14ac:dyDescent="0.25">
      <c r="A31732"/>
      <c r="B31732"/>
      <c r="C31732"/>
      <c r="D31732"/>
      <c r="E31732" s="148"/>
      <c r="F31732" s="148"/>
      <c r="G31732" s="149"/>
      <c r="H31732" s="148"/>
      <c r="I31732"/>
    </row>
    <row r="31733" spans="1:9" x14ac:dyDescent="0.25">
      <c r="A31733"/>
      <c r="B31733"/>
      <c r="C31733"/>
      <c r="D31733"/>
      <c r="E31733" s="148"/>
      <c r="F31733" s="148"/>
      <c r="G31733" s="149"/>
      <c r="H31733" s="148"/>
      <c r="I31733"/>
    </row>
    <row r="31734" spans="1:9" x14ac:dyDescent="0.25">
      <c r="A31734"/>
      <c r="B31734"/>
      <c r="C31734"/>
      <c r="D31734"/>
      <c r="E31734" s="148"/>
      <c r="F31734" s="148"/>
      <c r="G31734" s="149"/>
      <c r="H31734" s="148"/>
      <c r="I31734"/>
    </row>
    <row r="31735" spans="1:9" x14ac:dyDescent="0.25">
      <c r="A31735"/>
      <c r="B31735"/>
      <c r="C31735"/>
      <c r="D31735"/>
      <c r="E31735" s="148"/>
      <c r="F31735" s="148"/>
      <c r="G31735" s="149"/>
      <c r="H31735" s="148"/>
      <c r="I31735"/>
    </row>
    <row r="31736" spans="1:9" x14ac:dyDescent="0.25">
      <c r="A31736"/>
      <c r="B31736"/>
      <c r="C31736"/>
      <c r="D31736"/>
      <c r="E31736" s="148"/>
      <c r="F31736" s="148"/>
      <c r="G31736" s="149"/>
      <c r="H31736" s="148"/>
      <c r="I31736"/>
    </row>
    <row r="31737" spans="1:9" x14ac:dyDescent="0.25">
      <c r="A31737"/>
      <c r="B31737"/>
      <c r="C31737"/>
      <c r="D31737"/>
      <c r="E31737" s="148"/>
      <c r="F31737" s="148"/>
      <c r="G31737" s="149"/>
      <c r="H31737" s="148"/>
      <c r="I31737"/>
    </row>
    <row r="31738" spans="1:9" x14ac:dyDescent="0.25">
      <c r="A31738"/>
      <c r="B31738"/>
      <c r="C31738"/>
      <c r="D31738"/>
      <c r="E31738" s="148"/>
      <c r="F31738" s="148"/>
      <c r="G31738" s="149"/>
      <c r="H31738" s="148"/>
      <c r="I31738"/>
    </row>
    <row r="31739" spans="1:9" x14ac:dyDescent="0.25">
      <c r="A31739"/>
      <c r="B31739"/>
      <c r="C31739"/>
      <c r="D31739"/>
      <c r="E31739" s="148"/>
      <c r="F31739" s="148"/>
      <c r="G31739" s="149"/>
      <c r="H31739" s="148"/>
      <c r="I31739"/>
    </row>
    <row r="31740" spans="1:9" x14ac:dyDescent="0.25">
      <c r="A31740"/>
      <c r="B31740"/>
      <c r="C31740"/>
      <c r="D31740"/>
      <c r="E31740" s="148"/>
      <c r="F31740" s="148"/>
      <c r="G31740" s="149"/>
      <c r="H31740" s="148"/>
      <c r="I31740"/>
    </row>
    <row r="31741" spans="1:9" x14ac:dyDescent="0.25">
      <c r="A31741"/>
      <c r="B31741"/>
      <c r="C31741"/>
      <c r="D31741"/>
      <c r="E31741" s="148"/>
      <c r="F31741" s="148"/>
      <c r="G31741" s="149"/>
      <c r="H31741" s="148"/>
      <c r="I31741"/>
    </row>
    <row r="31742" spans="1:9" x14ac:dyDescent="0.25">
      <c r="A31742"/>
      <c r="B31742"/>
      <c r="C31742"/>
      <c r="D31742"/>
      <c r="E31742" s="148"/>
      <c r="F31742" s="148"/>
      <c r="G31742" s="149"/>
      <c r="H31742" s="148"/>
      <c r="I31742"/>
    </row>
    <row r="31743" spans="1:9" x14ac:dyDescent="0.25">
      <c r="A31743"/>
      <c r="B31743"/>
      <c r="C31743"/>
      <c r="D31743"/>
      <c r="E31743" s="148"/>
      <c r="F31743" s="148"/>
      <c r="G31743" s="149"/>
      <c r="H31743" s="148"/>
      <c r="I31743"/>
    </row>
    <row r="31744" spans="1:9" x14ac:dyDescent="0.25">
      <c r="A31744"/>
      <c r="B31744"/>
      <c r="C31744"/>
      <c r="D31744"/>
      <c r="E31744" s="148"/>
      <c r="F31744" s="148"/>
      <c r="G31744" s="149"/>
      <c r="H31744" s="148"/>
      <c r="I31744"/>
    </row>
    <row r="31745" spans="1:9" x14ac:dyDescent="0.25">
      <c r="A31745"/>
      <c r="B31745"/>
      <c r="C31745"/>
      <c r="D31745"/>
      <c r="E31745" s="148"/>
      <c r="F31745" s="148"/>
      <c r="G31745" s="149"/>
      <c r="H31745" s="148"/>
      <c r="I31745"/>
    </row>
    <row r="31746" spans="1:9" x14ac:dyDescent="0.25">
      <c r="A31746"/>
      <c r="B31746"/>
      <c r="C31746"/>
      <c r="D31746"/>
      <c r="E31746" s="148"/>
      <c r="F31746" s="148"/>
      <c r="G31746" s="149"/>
      <c r="H31746" s="148"/>
      <c r="I31746"/>
    </row>
    <row r="31747" spans="1:9" x14ac:dyDescent="0.25">
      <c r="A31747"/>
      <c r="B31747"/>
      <c r="C31747"/>
      <c r="D31747"/>
      <c r="E31747" s="148"/>
      <c r="F31747" s="148"/>
      <c r="G31747" s="149"/>
      <c r="H31747" s="148"/>
      <c r="I31747"/>
    </row>
    <row r="31748" spans="1:9" x14ac:dyDescent="0.25">
      <c r="A31748"/>
      <c r="B31748"/>
      <c r="C31748"/>
      <c r="D31748"/>
      <c r="E31748" s="148"/>
      <c r="F31748" s="148"/>
      <c r="G31748" s="149"/>
      <c r="H31748" s="148"/>
      <c r="I31748"/>
    </row>
    <row r="31749" spans="1:9" x14ac:dyDescent="0.25">
      <c r="A31749"/>
      <c r="B31749"/>
      <c r="C31749"/>
      <c r="D31749"/>
      <c r="E31749" s="148"/>
      <c r="F31749" s="148"/>
      <c r="G31749" s="149"/>
      <c r="H31749" s="148"/>
      <c r="I31749"/>
    </row>
    <row r="31750" spans="1:9" x14ac:dyDescent="0.25">
      <c r="A31750"/>
      <c r="B31750"/>
      <c r="C31750"/>
      <c r="D31750"/>
      <c r="E31750" s="148"/>
      <c r="F31750" s="148"/>
      <c r="G31750" s="149"/>
      <c r="H31750" s="148"/>
      <c r="I31750"/>
    </row>
    <row r="31751" spans="1:9" x14ac:dyDescent="0.25">
      <c r="A31751"/>
      <c r="B31751"/>
      <c r="C31751"/>
      <c r="D31751"/>
      <c r="E31751" s="148"/>
      <c r="F31751" s="148"/>
      <c r="G31751" s="149"/>
      <c r="H31751" s="148"/>
      <c r="I31751"/>
    </row>
    <row r="31752" spans="1:9" x14ac:dyDescent="0.25">
      <c r="A31752"/>
      <c r="B31752"/>
      <c r="C31752"/>
      <c r="D31752"/>
      <c r="E31752" s="148"/>
      <c r="F31752" s="148"/>
      <c r="G31752" s="149"/>
      <c r="H31752" s="148"/>
      <c r="I31752"/>
    </row>
    <row r="31753" spans="1:9" x14ac:dyDescent="0.25">
      <c r="A31753"/>
      <c r="B31753"/>
      <c r="C31753"/>
      <c r="D31753"/>
      <c r="E31753" s="148"/>
      <c r="F31753" s="148"/>
      <c r="G31753" s="149"/>
      <c r="H31753" s="148"/>
      <c r="I31753"/>
    </row>
    <row r="31754" spans="1:9" x14ac:dyDescent="0.25">
      <c r="A31754"/>
      <c r="B31754"/>
      <c r="C31754"/>
      <c r="D31754"/>
      <c r="E31754" s="148"/>
      <c r="F31754" s="148"/>
      <c r="G31754" s="149"/>
      <c r="H31754" s="148"/>
      <c r="I31754"/>
    </row>
    <row r="31755" spans="1:9" x14ac:dyDescent="0.25">
      <c r="A31755"/>
      <c r="B31755"/>
      <c r="C31755"/>
      <c r="D31755"/>
      <c r="E31755" s="148"/>
      <c r="F31755" s="148"/>
      <c r="G31755" s="149"/>
      <c r="H31755" s="148"/>
      <c r="I31755"/>
    </row>
    <row r="31756" spans="1:9" x14ac:dyDescent="0.25">
      <c r="A31756"/>
      <c r="B31756"/>
      <c r="C31756"/>
      <c r="D31756"/>
      <c r="E31756" s="148"/>
      <c r="F31756" s="148"/>
      <c r="G31756" s="149"/>
      <c r="H31756" s="148"/>
      <c r="I31756"/>
    </row>
    <row r="31757" spans="1:9" x14ac:dyDescent="0.25">
      <c r="A31757"/>
      <c r="B31757"/>
      <c r="C31757"/>
      <c r="D31757"/>
      <c r="E31757" s="148"/>
      <c r="F31757" s="148"/>
      <c r="G31757" s="149"/>
      <c r="H31757" s="148"/>
      <c r="I31757"/>
    </row>
    <row r="31758" spans="1:9" x14ac:dyDescent="0.25">
      <c r="A31758"/>
      <c r="B31758"/>
      <c r="C31758"/>
      <c r="D31758"/>
      <c r="E31758" s="148"/>
      <c r="F31758" s="148"/>
      <c r="G31758" s="149"/>
      <c r="H31758" s="148"/>
      <c r="I31758"/>
    </row>
    <row r="31759" spans="1:9" x14ac:dyDescent="0.25">
      <c r="A31759"/>
      <c r="B31759"/>
      <c r="C31759"/>
      <c r="D31759"/>
      <c r="E31759" s="148"/>
      <c r="F31759" s="148"/>
      <c r="G31759" s="149"/>
      <c r="H31759" s="148"/>
      <c r="I31759"/>
    </row>
    <row r="31760" spans="1:9" x14ac:dyDescent="0.25">
      <c r="A31760"/>
      <c r="B31760"/>
      <c r="C31760"/>
      <c r="D31760"/>
      <c r="E31760" s="148"/>
      <c r="F31760" s="148"/>
      <c r="G31760" s="149"/>
      <c r="H31760" s="148"/>
      <c r="I31760"/>
    </row>
    <row r="31761" spans="1:9" x14ac:dyDescent="0.25">
      <c r="A31761"/>
      <c r="B31761"/>
      <c r="C31761"/>
      <c r="D31761"/>
      <c r="E31761" s="148"/>
      <c r="F31761" s="148"/>
      <c r="G31761" s="149"/>
      <c r="H31761" s="148"/>
      <c r="I31761"/>
    </row>
    <row r="31762" spans="1:9" x14ac:dyDescent="0.25">
      <c r="A31762"/>
      <c r="B31762"/>
      <c r="C31762"/>
      <c r="D31762"/>
      <c r="E31762" s="148"/>
      <c r="F31762" s="148"/>
      <c r="G31762" s="149"/>
      <c r="H31762" s="148"/>
      <c r="I31762"/>
    </row>
    <row r="31763" spans="1:9" x14ac:dyDescent="0.25">
      <c r="A31763"/>
      <c r="B31763"/>
      <c r="C31763"/>
      <c r="D31763"/>
      <c r="E31763" s="148"/>
      <c r="F31763" s="148"/>
      <c r="G31763" s="149"/>
      <c r="H31763" s="148"/>
      <c r="I31763"/>
    </row>
    <row r="31764" spans="1:9" x14ac:dyDescent="0.25">
      <c r="A31764"/>
      <c r="B31764"/>
      <c r="C31764"/>
      <c r="D31764"/>
      <c r="E31764" s="148"/>
      <c r="F31764" s="148"/>
      <c r="G31764" s="149"/>
      <c r="H31764" s="148"/>
      <c r="I31764"/>
    </row>
    <row r="31765" spans="1:9" x14ac:dyDescent="0.25">
      <c r="A31765"/>
      <c r="B31765"/>
      <c r="C31765"/>
      <c r="D31765"/>
      <c r="E31765" s="148"/>
      <c r="F31765" s="148"/>
      <c r="G31765" s="149"/>
      <c r="H31765" s="148"/>
      <c r="I31765"/>
    </row>
    <row r="31766" spans="1:9" x14ac:dyDescent="0.25">
      <c r="A31766"/>
      <c r="B31766"/>
      <c r="C31766"/>
      <c r="D31766"/>
      <c r="E31766" s="148"/>
      <c r="F31766" s="148"/>
      <c r="G31766" s="149"/>
      <c r="H31766" s="148"/>
      <c r="I31766"/>
    </row>
    <row r="31767" spans="1:9" x14ac:dyDescent="0.25">
      <c r="A31767"/>
      <c r="B31767"/>
      <c r="C31767"/>
      <c r="D31767"/>
      <c r="E31767" s="148"/>
      <c r="F31767" s="148"/>
      <c r="G31767" s="149"/>
      <c r="H31767" s="148"/>
      <c r="I31767"/>
    </row>
    <row r="31768" spans="1:9" x14ac:dyDescent="0.25">
      <c r="A31768"/>
      <c r="B31768"/>
      <c r="C31768"/>
      <c r="D31768"/>
      <c r="E31768" s="148"/>
      <c r="F31768" s="148"/>
      <c r="G31768" s="149"/>
      <c r="H31768" s="148"/>
      <c r="I31768"/>
    </row>
    <row r="31769" spans="1:9" x14ac:dyDescent="0.25">
      <c r="A31769"/>
      <c r="B31769"/>
      <c r="C31769"/>
      <c r="D31769"/>
      <c r="E31769" s="148"/>
      <c r="F31769" s="148"/>
      <c r="G31769" s="149"/>
      <c r="H31769" s="148"/>
      <c r="I31769"/>
    </row>
    <row r="31770" spans="1:9" x14ac:dyDescent="0.25">
      <c r="A31770"/>
      <c r="B31770"/>
      <c r="C31770"/>
      <c r="D31770"/>
      <c r="E31770" s="148"/>
      <c r="F31770" s="148"/>
      <c r="G31770" s="149"/>
      <c r="H31770" s="148"/>
      <c r="I31770"/>
    </row>
    <row r="31771" spans="1:9" x14ac:dyDescent="0.25">
      <c r="A31771"/>
      <c r="B31771"/>
      <c r="C31771"/>
      <c r="D31771"/>
      <c r="E31771" s="148"/>
      <c r="F31771" s="148"/>
      <c r="G31771" s="149"/>
      <c r="H31771" s="148"/>
      <c r="I31771"/>
    </row>
    <row r="31772" spans="1:9" x14ac:dyDescent="0.25">
      <c r="A31772"/>
      <c r="B31772"/>
      <c r="C31772"/>
      <c r="D31772"/>
      <c r="E31772" s="148"/>
      <c r="F31772" s="148"/>
      <c r="G31772" s="149"/>
      <c r="H31772" s="148"/>
      <c r="I31772"/>
    </row>
    <row r="31773" spans="1:9" x14ac:dyDescent="0.25">
      <c r="A31773"/>
      <c r="B31773"/>
      <c r="C31773"/>
      <c r="D31773"/>
      <c r="E31773" s="148"/>
      <c r="F31773" s="148"/>
      <c r="G31773" s="149"/>
      <c r="H31773" s="148"/>
      <c r="I31773"/>
    </row>
    <row r="31774" spans="1:9" x14ac:dyDescent="0.25">
      <c r="A31774"/>
      <c r="B31774"/>
      <c r="C31774"/>
      <c r="D31774"/>
      <c r="E31774" s="148"/>
      <c r="F31774" s="148"/>
      <c r="G31774" s="149"/>
      <c r="H31774" s="148"/>
      <c r="I31774"/>
    </row>
    <row r="31775" spans="1:9" x14ac:dyDescent="0.25">
      <c r="A31775"/>
      <c r="B31775"/>
      <c r="C31775"/>
      <c r="D31775"/>
      <c r="E31775" s="148"/>
      <c r="F31775" s="148"/>
      <c r="G31775" s="149"/>
      <c r="H31775" s="148"/>
      <c r="I31775"/>
    </row>
    <row r="31776" spans="1:9" x14ac:dyDescent="0.25">
      <c r="A31776"/>
      <c r="B31776"/>
      <c r="C31776"/>
      <c r="D31776"/>
      <c r="E31776" s="148"/>
      <c r="F31776" s="148"/>
      <c r="G31776" s="149"/>
      <c r="H31776" s="148"/>
      <c r="I31776"/>
    </row>
    <row r="31777" spans="1:9" x14ac:dyDescent="0.25">
      <c r="A31777"/>
      <c r="B31777"/>
      <c r="C31777"/>
      <c r="D31777"/>
      <c r="E31777" s="148"/>
      <c r="F31777" s="148"/>
      <c r="G31777" s="149"/>
      <c r="H31777" s="148"/>
      <c r="I31777"/>
    </row>
    <row r="31778" spans="1:9" x14ac:dyDescent="0.25">
      <c r="A31778"/>
      <c r="B31778"/>
      <c r="C31778"/>
      <c r="D31778"/>
      <c r="E31778" s="148"/>
      <c r="F31778" s="148"/>
      <c r="G31778" s="149"/>
      <c r="H31778" s="148"/>
      <c r="I31778"/>
    </row>
    <row r="31779" spans="1:9" x14ac:dyDescent="0.25">
      <c r="A31779"/>
      <c r="B31779"/>
      <c r="C31779"/>
      <c r="D31779"/>
      <c r="E31779" s="148"/>
      <c r="F31779" s="148"/>
      <c r="G31779" s="149"/>
      <c r="H31779" s="148"/>
      <c r="I31779"/>
    </row>
    <row r="31780" spans="1:9" x14ac:dyDescent="0.25">
      <c r="A31780"/>
      <c r="B31780"/>
      <c r="C31780"/>
      <c r="D31780"/>
      <c r="E31780" s="148"/>
      <c r="F31780" s="148"/>
      <c r="G31780" s="149"/>
      <c r="H31780" s="148"/>
      <c r="I31780"/>
    </row>
    <row r="31781" spans="1:9" x14ac:dyDescent="0.25">
      <c r="A31781"/>
      <c r="B31781"/>
      <c r="C31781"/>
      <c r="D31781"/>
      <c r="E31781" s="148"/>
      <c r="F31781" s="148"/>
      <c r="G31781" s="149"/>
      <c r="H31781" s="148"/>
      <c r="I31781"/>
    </row>
    <row r="31782" spans="1:9" x14ac:dyDescent="0.25">
      <c r="A31782"/>
      <c r="B31782"/>
      <c r="C31782"/>
      <c r="D31782"/>
      <c r="E31782" s="148"/>
      <c r="F31782" s="148"/>
      <c r="G31782" s="149"/>
      <c r="H31782" s="148"/>
      <c r="I31782"/>
    </row>
    <row r="31783" spans="1:9" x14ac:dyDescent="0.25">
      <c r="A31783"/>
      <c r="B31783"/>
      <c r="C31783"/>
      <c r="D31783"/>
      <c r="E31783" s="148"/>
      <c r="F31783" s="148"/>
      <c r="G31783" s="149"/>
      <c r="H31783" s="148"/>
      <c r="I31783"/>
    </row>
    <row r="31784" spans="1:9" x14ac:dyDescent="0.25">
      <c r="A31784"/>
      <c r="B31784"/>
      <c r="C31784"/>
      <c r="D31784"/>
      <c r="E31784" s="148"/>
      <c r="F31784" s="148"/>
      <c r="G31784" s="149"/>
      <c r="H31784" s="148"/>
      <c r="I31784"/>
    </row>
    <row r="31785" spans="1:9" x14ac:dyDescent="0.25">
      <c r="A31785"/>
      <c r="B31785"/>
      <c r="C31785"/>
      <c r="D31785"/>
      <c r="E31785" s="148"/>
      <c r="F31785" s="148"/>
      <c r="G31785" s="149"/>
      <c r="H31785" s="148"/>
      <c r="I31785"/>
    </row>
    <row r="31786" spans="1:9" x14ac:dyDescent="0.25">
      <c r="A31786"/>
      <c r="B31786"/>
      <c r="C31786"/>
      <c r="D31786"/>
      <c r="E31786" s="148"/>
      <c r="F31786" s="148"/>
      <c r="G31786" s="149"/>
      <c r="H31786" s="148"/>
      <c r="I31786"/>
    </row>
    <row r="31787" spans="1:9" x14ac:dyDescent="0.25">
      <c r="A31787"/>
      <c r="B31787"/>
      <c r="C31787"/>
      <c r="D31787"/>
      <c r="E31787" s="148"/>
      <c r="F31787" s="148"/>
      <c r="G31787" s="149"/>
      <c r="H31787" s="148"/>
      <c r="I31787"/>
    </row>
    <row r="31788" spans="1:9" x14ac:dyDescent="0.25">
      <c r="A31788"/>
      <c r="B31788"/>
      <c r="C31788"/>
      <c r="D31788"/>
      <c r="E31788" s="148"/>
      <c r="F31788" s="148"/>
      <c r="G31788" s="149"/>
      <c r="H31788" s="148"/>
      <c r="I31788"/>
    </row>
    <row r="31789" spans="1:9" x14ac:dyDescent="0.25">
      <c r="A31789"/>
      <c r="B31789"/>
      <c r="C31789"/>
      <c r="D31789"/>
      <c r="E31789" s="148"/>
      <c r="F31789" s="148"/>
      <c r="G31789" s="149"/>
      <c r="H31789" s="148"/>
      <c r="I31789"/>
    </row>
    <row r="31790" spans="1:9" x14ac:dyDescent="0.25">
      <c r="A31790"/>
      <c r="B31790"/>
      <c r="C31790"/>
      <c r="D31790"/>
      <c r="E31790" s="148"/>
      <c r="F31790" s="148"/>
      <c r="G31790" s="149"/>
      <c r="H31790" s="148"/>
      <c r="I31790"/>
    </row>
    <row r="31791" spans="1:9" x14ac:dyDescent="0.25">
      <c r="A31791"/>
      <c r="B31791"/>
      <c r="C31791"/>
      <c r="D31791"/>
      <c r="E31791" s="148"/>
      <c r="F31791" s="148"/>
      <c r="G31791" s="149"/>
      <c r="H31791" s="148"/>
      <c r="I31791"/>
    </row>
    <row r="31792" spans="1:9" x14ac:dyDescent="0.25">
      <c r="A31792"/>
      <c r="B31792"/>
      <c r="C31792"/>
      <c r="D31792"/>
      <c r="E31792" s="148"/>
      <c r="F31792" s="148"/>
      <c r="G31792" s="149"/>
      <c r="H31792" s="148"/>
      <c r="I31792"/>
    </row>
    <row r="31793" spans="1:9" x14ac:dyDescent="0.25">
      <c r="A31793"/>
      <c r="B31793"/>
      <c r="C31793"/>
      <c r="D31793"/>
      <c r="E31793" s="148"/>
      <c r="F31793" s="148"/>
      <c r="G31793" s="149"/>
      <c r="H31793" s="148"/>
      <c r="I31793"/>
    </row>
    <row r="31794" spans="1:9" x14ac:dyDescent="0.25">
      <c r="A31794"/>
      <c r="B31794"/>
      <c r="C31794"/>
      <c r="D31794"/>
      <c r="E31794" s="148"/>
      <c r="F31794" s="148"/>
      <c r="G31794" s="149"/>
      <c r="H31794" s="148"/>
      <c r="I31794"/>
    </row>
    <row r="31795" spans="1:9" x14ac:dyDescent="0.25">
      <c r="A31795"/>
      <c r="B31795"/>
      <c r="C31795"/>
      <c r="D31795"/>
      <c r="E31795" s="148"/>
      <c r="F31795" s="148"/>
      <c r="G31795" s="149"/>
      <c r="H31795" s="148"/>
      <c r="I31795"/>
    </row>
    <row r="31796" spans="1:9" x14ac:dyDescent="0.25">
      <c r="A31796"/>
      <c r="B31796"/>
      <c r="C31796"/>
      <c r="D31796"/>
      <c r="E31796" s="148"/>
      <c r="F31796" s="148"/>
      <c r="G31796" s="149"/>
      <c r="H31796" s="148"/>
      <c r="I31796"/>
    </row>
    <row r="31797" spans="1:9" x14ac:dyDescent="0.25">
      <c r="A31797"/>
      <c r="B31797"/>
      <c r="C31797"/>
      <c r="D31797"/>
      <c r="E31797" s="148"/>
      <c r="F31797" s="148"/>
      <c r="G31797" s="149"/>
      <c r="H31797" s="148"/>
      <c r="I31797"/>
    </row>
    <row r="31798" spans="1:9" x14ac:dyDescent="0.25">
      <c r="A31798"/>
      <c r="B31798"/>
      <c r="C31798"/>
      <c r="D31798"/>
      <c r="E31798" s="148"/>
      <c r="F31798" s="148"/>
      <c r="G31798" s="149"/>
      <c r="H31798" s="148"/>
      <c r="I31798"/>
    </row>
    <row r="31799" spans="1:9" x14ac:dyDescent="0.25">
      <c r="A31799"/>
      <c r="B31799"/>
      <c r="C31799"/>
      <c r="D31799"/>
      <c r="E31799" s="148"/>
      <c r="F31799" s="148"/>
      <c r="G31799" s="149"/>
      <c r="H31799" s="148"/>
      <c r="I31799"/>
    </row>
    <row r="31800" spans="1:9" x14ac:dyDescent="0.25">
      <c r="A31800"/>
      <c r="B31800"/>
      <c r="C31800"/>
      <c r="D31800"/>
      <c r="E31800" s="148"/>
      <c r="F31800" s="148"/>
      <c r="G31800" s="149"/>
      <c r="H31800" s="148"/>
      <c r="I31800"/>
    </row>
    <row r="31801" spans="1:9" x14ac:dyDescent="0.25">
      <c r="A31801"/>
      <c r="B31801"/>
      <c r="C31801"/>
      <c r="D31801"/>
      <c r="E31801" s="148"/>
      <c r="F31801" s="148"/>
      <c r="G31801" s="149"/>
      <c r="H31801" s="148"/>
      <c r="I31801"/>
    </row>
    <row r="31802" spans="1:9" x14ac:dyDescent="0.25">
      <c r="A31802"/>
      <c r="B31802"/>
      <c r="C31802"/>
      <c r="D31802"/>
      <c r="E31802" s="148"/>
      <c r="F31802" s="148"/>
      <c r="G31802" s="149"/>
      <c r="H31802" s="148"/>
      <c r="I31802"/>
    </row>
    <row r="31803" spans="1:9" x14ac:dyDescent="0.25">
      <c r="A31803"/>
      <c r="B31803"/>
      <c r="C31803"/>
      <c r="D31803"/>
      <c r="E31803" s="148"/>
      <c r="F31803" s="148"/>
      <c r="G31803" s="149"/>
      <c r="H31803" s="148"/>
      <c r="I31803"/>
    </row>
    <row r="31804" spans="1:9" x14ac:dyDescent="0.25">
      <c r="A31804"/>
      <c r="B31804"/>
      <c r="C31804"/>
      <c r="D31804"/>
      <c r="E31804" s="148"/>
      <c r="F31804" s="148"/>
      <c r="G31804" s="149"/>
      <c r="H31804" s="148"/>
      <c r="I31804"/>
    </row>
    <row r="31805" spans="1:9" x14ac:dyDescent="0.25">
      <c r="A31805"/>
      <c r="B31805"/>
      <c r="C31805"/>
      <c r="D31805"/>
      <c r="E31805" s="148"/>
      <c r="F31805" s="148"/>
      <c r="G31805" s="149"/>
      <c r="H31805" s="148"/>
      <c r="I31805"/>
    </row>
    <row r="31806" spans="1:9" x14ac:dyDescent="0.25">
      <c r="A31806"/>
      <c r="B31806"/>
      <c r="C31806"/>
      <c r="D31806"/>
      <c r="E31806" s="148"/>
      <c r="F31806" s="148"/>
      <c r="G31806" s="149"/>
      <c r="H31806" s="148"/>
      <c r="I31806"/>
    </row>
    <row r="31807" spans="1:9" x14ac:dyDescent="0.25">
      <c r="A31807"/>
      <c r="B31807"/>
      <c r="C31807"/>
      <c r="D31807"/>
      <c r="E31807" s="148"/>
      <c r="F31807" s="148"/>
      <c r="G31807" s="149"/>
      <c r="H31807" s="148"/>
      <c r="I31807"/>
    </row>
    <row r="31808" spans="1:9" x14ac:dyDescent="0.25">
      <c r="A31808"/>
      <c r="B31808"/>
      <c r="C31808"/>
      <c r="D31808"/>
      <c r="E31808" s="148"/>
      <c r="F31808" s="148"/>
      <c r="G31808" s="149"/>
      <c r="H31808" s="148"/>
      <c r="I31808"/>
    </row>
    <row r="31809" spans="1:9" x14ac:dyDescent="0.25">
      <c r="A31809"/>
      <c r="B31809"/>
      <c r="C31809"/>
      <c r="D31809"/>
      <c r="E31809" s="148"/>
      <c r="F31809" s="148"/>
      <c r="G31809" s="149"/>
      <c r="H31809" s="148"/>
      <c r="I31809"/>
    </row>
    <row r="31810" spans="1:9" x14ac:dyDescent="0.25">
      <c r="A31810"/>
      <c r="B31810"/>
      <c r="C31810"/>
      <c r="D31810"/>
      <c r="E31810" s="148"/>
      <c r="F31810" s="148"/>
      <c r="G31810" s="149"/>
      <c r="H31810" s="148"/>
      <c r="I31810"/>
    </row>
    <row r="31811" spans="1:9" x14ac:dyDescent="0.25">
      <c r="A31811"/>
      <c r="B31811"/>
      <c r="C31811"/>
      <c r="D31811"/>
      <c r="E31811" s="148"/>
      <c r="F31811" s="148"/>
      <c r="G31811" s="149"/>
      <c r="H31811" s="148"/>
      <c r="I31811"/>
    </row>
    <row r="31812" spans="1:9" x14ac:dyDescent="0.25">
      <c r="A31812"/>
      <c r="B31812"/>
      <c r="C31812"/>
      <c r="D31812"/>
      <c r="E31812" s="148"/>
      <c r="F31812" s="148"/>
      <c r="G31812" s="149"/>
      <c r="H31812" s="148"/>
      <c r="I31812"/>
    </row>
    <row r="31813" spans="1:9" x14ac:dyDescent="0.25">
      <c r="A31813"/>
      <c r="B31813"/>
      <c r="C31813"/>
      <c r="D31813"/>
      <c r="E31813" s="148"/>
      <c r="F31813" s="148"/>
      <c r="G31813" s="149"/>
      <c r="H31813" s="148"/>
      <c r="I31813"/>
    </row>
    <row r="31814" spans="1:9" x14ac:dyDescent="0.25">
      <c r="A31814"/>
      <c r="B31814"/>
      <c r="C31814"/>
      <c r="D31814"/>
      <c r="E31814" s="148"/>
      <c r="F31814" s="148"/>
      <c r="G31814" s="149"/>
      <c r="H31814" s="148"/>
      <c r="I31814"/>
    </row>
    <row r="31815" spans="1:9" x14ac:dyDescent="0.25">
      <c r="A31815"/>
      <c r="B31815"/>
      <c r="C31815"/>
      <c r="D31815"/>
      <c r="E31815" s="148"/>
      <c r="F31815" s="148"/>
      <c r="G31815" s="149"/>
      <c r="H31815" s="148"/>
      <c r="I31815"/>
    </row>
    <row r="31816" spans="1:9" x14ac:dyDescent="0.25">
      <c r="A31816"/>
      <c r="B31816"/>
      <c r="C31816"/>
      <c r="D31816"/>
      <c r="E31816" s="148"/>
      <c r="F31816" s="148"/>
      <c r="G31816" s="149"/>
      <c r="H31816" s="148"/>
      <c r="I31816"/>
    </row>
    <row r="31817" spans="1:9" x14ac:dyDescent="0.25">
      <c r="A31817"/>
      <c r="B31817"/>
      <c r="C31817"/>
      <c r="D31817"/>
      <c r="E31817" s="148"/>
      <c r="F31817" s="148"/>
      <c r="G31817" s="149"/>
      <c r="H31817" s="148"/>
      <c r="I31817"/>
    </row>
    <row r="31818" spans="1:9" x14ac:dyDescent="0.25">
      <c r="A31818"/>
      <c r="B31818"/>
      <c r="C31818"/>
      <c r="D31818"/>
      <c r="E31818" s="148"/>
      <c r="F31818" s="148"/>
      <c r="G31818" s="149"/>
      <c r="H31818" s="148"/>
      <c r="I31818"/>
    </row>
    <row r="31819" spans="1:9" x14ac:dyDescent="0.25">
      <c r="A31819"/>
      <c r="B31819"/>
      <c r="C31819"/>
      <c r="D31819"/>
      <c r="E31819" s="148"/>
      <c r="F31819" s="148"/>
      <c r="G31819" s="149"/>
      <c r="H31819" s="148"/>
      <c r="I31819"/>
    </row>
    <row r="31820" spans="1:9" x14ac:dyDescent="0.25">
      <c r="A31820"/>
      <c r="B31820"/>
      <c r="C31820"/>
      <c r="D31820"/>
      <c r="E31820" s="148"/>
      <c r="F31820" s="148"/>
      <c r="G31820" s="149"/>
      <c r="H31820" s="148"/>
      <c r="I31820"/>
    </row>
    <row r="31821" spans="1:9" x14ac:dyDescent="0.25">
      <c r="A31821"/>
      <c r="B31821"/>
      <c r="C31821"/>
      <c r="D31821"/>
      <c r="E31821" s="148"/>
      <c r="F31821" s="148"/>
      <c r="G31821" s="149"/>
      <c r="H31821" s="148"/>
      <c r="I31821"/>
    </row>
    <row r="31822" spans="1:9" x14ac:dyDescent="0.25">
      <c r="A31822"/>
      <c r="B31822"/>
      <c r="C31822"/>
      <c r="D31822"/>
      <c r="E31822" s="148"/>
      <c r="F31822" s="148"/>
      <c r="G31822" s="149"/>
      <c r="H31822" s="148"/>
      <c r="I31822"/>
    </row>
    <row r="31823" spans="1:9" x14ac:dyDescent="0.25">
      <c r="A31823"/>
      <c r="B31823"/>
      <c r="C31823"/>
      <c r="D31823"/>
      <c r="E31823" s="148"/>
      <c r="F31823" s="148"/>
      <c r="G31823" s="149"/>
      <c r="H31823" s="148"/>
      <c r="I31823"/>
    </row>
    <row r="31824" spans="1:9" x14ac:dyDescent="0.25">
      <c r="A31824"/>
      <c r="B31824"/>
      <c r="C31824"/>
      <c r="D31824"/>
      <c r="E31824" s="148"/>
      <c r="F31824" s="148"/>
      <c r="G31824" s="149"/>
      <c r="H31824" s="148"/>
      <c r="I31824"/>
    </row>
    <row r="31825" spans="1:9" x14ac:dyDescent="0.25">
      <c r="A31825"/>
      <c r="B31825"/>
      <c r="C31825"/>
      <c r="D31825"/>
      <c r="E31825" s="148"/>
      <c r="F31825" s="148"/>
      <c r="G31825" s="149"/>
      <c r="H31825" s="148"/>
      <c r="I31825"/>
    </row>
    <row r="31826" spans="1:9" x14ac:dyDescent="0.25">
      <c r="A31826"/>
      <c r="B31826"/>
      <c r="C31826"/>
      <c r="D31826"/>
      <c r="E31826" s="148"/>
      <c r="F31826" s="148"/>
      <c r="G31826" s="149"/>
      <c r="H31826" s="148"/>
      <c r="I31826"/>
    </row>
    <row r="31827" spans="1:9" x14ac:dyDescent="0.25">
      <c r="A31827"/>
      <c r="B31827"/>
      <c r="C31827"/>
      <c r="D31827"/>
      <c r="E31827" s="148"/>
      <c r="F31827" s="148"/>
      <c r="G31827" s="149"/>
      <c r="H31827" s="148"/>
      <c r="I31827"/>
    </row>
    <row r="31828" spans="1:9" x14ac:dyDescent="0.25">
      <c r="A31828"/>
      <c r="B31828"/>
      <c r="C31828"/>
      <c r="D31828"/>
      <c r="E31828" s="148"/>
      <c r="F31828" s="148"/>
      <c r="G31828" s="149"/>
      <c r="H31828" s="148"/>
      <c r="I31828"/>
    </row>
    <row r="31829" spans="1:9" x14ac:dyDescent="0.25">
      <c r="A31829"/>
      <c r="B31829"/>
      <c r="C31829"/>
      <c r="D31829"/>
      <c r="E31829" s="148"/>
      <c r="F31829" s="148"/>
      <c r="G31829" s="149"/>
      <c r="H31829" s="148"/>
      <c r="I31829"/>
    </row>
    <row r="31830" spans="1:9" x14ac:dyDescent="0.25">
      <c r="A31830"/>
      <c r="B31830"/>
      <c r="C31830"/>
      <c r="D31830"/>
      <c r="E31830" s="148"/>
      <c r="F31830" s="148"/>
      <c r="G31830" s="149"/>
      <c r="H31830" s="148"/>
      <c r="I31830"/>
    </row>
    <row r="31831" spans="1:9" x14ac:dyDescent="0.25">
      <c r="A31831"/>
      <c r="B31831"/>
      <c r="C31831"/>
      <c r="D31831"/>
      <c r="E31831" s="148"/>
      <c r="F31831" s="148"/>
      <c r="G31831" s="149"/>
      <c r="H31831" s="148"/>
      <c r="I31831"/>
    </row>
    <row r="31832" spans="1:9" x14ac:dyDescent="0.25">
      <c r="A31832"/>
      <c r="B31832"/>
      <c r="C31832"/>
      <c r="D31832"/>
      <c r="E31832" s="148"/>
      <c r="F31832" s="148"/>
      <c r="G31832" s="149"/>
      <c r="H31832" s="148"/>
      <c r="I31832"/>
    </row>
    <row r="31833" spans="1:9" x14ac:dyDescent="0.25">
      <c r="A31833"/>
      <c r="B31833"/>
      <c r="C31833"/>
      <c r="D31833"/>
      <c r="E31833" s="148"/>
      <c r="F31833" s="148"/>
      <c r="G31833" s="149"/>
      <c r="H31833" s="148"/>
      <c r="I31833"/>
    </row>
    <row r="31834" spans="1:9" x14ac:dyDescent="0.25">
      <c r="A31834"/>
      <c r="B31834"/>
      <c r="C31834"/>
      <c r="D31834"/>
      <c r="E31834" s="148"/>
      <c r="F31834" s="148"/>
      <c r="G31834" s="149"/>
      <c r="H31834" s="148"/>
      <c r="I31834"/>
    </row>
    <row r="31835" spans="1:9" x14ac:dyDescent="0.25">
      <c r="A31835"/>
      <c r="B31835"/>
      <c r="C31835"/>
      <c r="D31835"/>
      <c r="E31835" s="148"/>
      <c r="F31835" s="148"/>
      <c r="G31835" s="149"/>
      <c r="H31835" s="148"/>
      <c r="I31835"/>
    </row>
    <row r="31836" spans="1:9" x14ac:dyDescent="0.25">
      <c r="A31836"/>
      <c r="B31836"/>
      <c r="C31836"/>
      <c r="D31836"/>
      <c r="E31836" s="148"/>
      <c r="F31836" s="148"/>
      <c r="G31836" s="149"/>
      <c r="H31836" s="148"/>
      <c r="I31836"/>
    </row>
    <row r="31837" spans="1:9" x14ac:dyDescent="0.25">
      <c r="A31837"/>
      <c r="B31837"/>
      <c r="C31837"/>
      <c r="D31837"/>
      <c r="E31837" s="148"/>
      <c r="F31837" s="148"/>
      <c r="G31837" s="149"/>
      <c r="H31837" s="148"/>
      <c r="I31837"/>
    </row>
    <row r="31838" spans="1:9" x14ac:dyDescent="0.25">
      <c r="A31838"/>
      <c r="B31838"/>
      <c r="C31838"/>
      <c r="D31838"/>
      <c r="E31838" s="148"/>
      <c r="F31838" s="148"/>
      <c r="G31838" s="149"/>
      <c r="H31838" s="148"/>
      <c r="I31838"/>
    </row>
    <row r="31839" spans="1:9" x14ac:dyDescent="0.25">
      <c r="A31839"/>
      <c r="B31839"/>
      <c r="C31839"/>
      <c r="D31839"/>
      <c r="E31839" s="148"/>
      <c r="F31839" s="148"/>
      <c r="G31839" s="149"/>
      <c r="H31839" s="148"/>
      <c r="I31839"/>
    </row>
    <row r="31840" spans="1:9" x14ac:dyDescent="0.25">
      <c r="A31840"/>
      <c r="B31840"/>
      <c r="C31840"/>
      <c r="D31840"/>
      <c r="E31840" s="148"/>
      <c r="F31840" s="148"/>
      <c r="G31840" s="149"/>
      <c r="H31840" s="148"/>
      <c r="I31840"/>
    </row>
    <row r="31841" spans="1:9" x14ac:dyDescent="0.25">
      <c r="A31841"/>
      <c r="B31841"/>
      <c r="C31841"/>
      <c r="D31841"/>
      <c r="E31841" s="148"/>
      <c r="F31841" s="148"/>
      <c r="G31841" s="149"/>
      <c r="H31841" s="148"/>
      <c r="I31841"/>
    </row>
    <row r="31842" spans="1:9" x14ac:dyDescent="0.25">
      <c r="A31842"/>
      <c r="B31842"/>
      <c r="C31842"/>
      <c r="D31842"/>
      <c r="E31842" s="148"/>
      <c r="F31842" s="148"/>
      <c r="G31842" s="149"/>
      <c r="H31842" s="148"/>
      <c r="I31842"/>
    </row>
    <row r="31843" spans="1:9" x14ac:dyDescent="0.25">
      <c r="A31843"/>
      <c r="B31843"/>
      <c r="C31843"/>
      <c r="D31843"/>
      <c r="E31843" s="148"/>
      <c r="F31843" s="148"/>
      <c r="G31843" s="149"/>
      <c r="H31843" s="148"/>
      <c r="I31843"/>
    </row>
    <row r="31844" spans="1:9" x14ac:dyDescent="0.25">
      <c r="A31844"/>
      <c r="B31844"/>
      <c r="C31844"/>
      <c r="D31844"/>
      <c r="E31844" s="148"/>
      <c r="F31844" s="148"/>
      <c r="G31844" s="149"/>
      <c r="H31844" s="148"/>
      <c r="I31844"/>
    </row>
    <row r="31845" spans="1:9" x14ac:dyDescent="0.25">
      <c r="A31845"/>
      <c r="B31845"/>
      <c r="C31845"/>
      <c r="D31845"/>
      <c r="E31845" s="148"/>
      <c r="F31845" s="148"/>
      <c r="G31845" s="149"/>
      <c r="H31845" s="148"/>
      <c r="I31845"/>
    </row>
    <row r="31846" spans="1:9" x14ac:dyDescent="0.25">
      <c r="A31846"/>
      <c r="B31846"/>
      <c r="C31846"/>
      <c r="D31846"/>
      <c r="E31846" s="148"/>
      <c r="F31846" s="148"/>
      <c r="G31846" s="149"/>
      <c r="H31846" s="148"/>
      <c r="I31846"/>
    </row>
    <row r="31847" spans="1:9" x14ac:dyDescent="0.25">
      <c r="A31847"/>
      <c r="B31847"/>
      <c r="C31847"/>
      <c r="D31847"/>
      <c r="E31847" s="148"/>
      <c r="F31847" s="148"/>
      <c r="G31847" s="149"/>
      <c r="H31847" s="148"/>
      <c r="I31847"/>
    </row>
    <row r="31848" spans="1:9" x14ac:dyDescent="0.25">
      <c r="A31848"/>
      <c r="B31848"/>
      <c r="C31848"/>
      <c r="D31848"/>
      <c r="E31848" s="148"/>
      <c r="F31848" s="148"/>
      <c r="G31848" s="149"/>
      <c r="H31848" s="148"/>
      <c r="I31848"/>
    </row>
    <row r="31849" spans="1:9" x14ac:dyDescent="0.25">
      <c r="A31849"/>
      <c r="B31849"/>
      <c r="C31849"/>
      <c r="D31849"/>
      <c r="E31849" s="148"/>
      <c r="F31849" s="148"/>
      <c r="G31849" s="149"/>
      <c r="H31849" s="148"/>
      <c r="I31849"/>
    </row>
    <row r="31850" spans="1:9" x14ac:dyDescent="0.25">
      <c r="A31850"/>
      <c r="B31850"/>
      <c r="C31850"/>
      <c r="D31850"/>
      <c r="E31850" s="148"/>
      <c r="F31850" s="148"/>
      <c r="G31850" s="149"/>
      <c r="H31850" s="148"/>
      <c r="I31850"/>
    </row>
    <row r="31851" spans="1:9" x14ac:dyDescent="0.25">
      <c r="A31851"/>
      <c r="B31851"/>
      <c r="C31851"/>
      <c r="D31851"/>
      <c r="E31851" s="148"/>
      <c r="F31851" s="148"/>
      <c r="G31851" s="149"/>
      <c r="H31851" s="148"/>
      <c r="I31851"/>
    </row>
    <row r="31852" spans="1:9" x14ac:dyDescent="0.25">
      <c r="A31852"/>
      <c r="B31852"/>
      <c r="C31852"/>
      <c r="D31852"/>
      <c r="E31852" s="148"/>
      <c r="F31852" s="148"/>
      <c r="G31852" s="149"/>
      <c r="H31852" s="148"/>
      <c r="I31852"/>
    </row>
    <row r="31853" spans="1:9" x14ac:dyDescent="0.25">
      <c r="A31853"/>
      <c r="B31853"/>
      <c r="C31853"/>
      <c r="D31853"/>
      <c r="E31853" s="148"/>
      <c r="F31853" s="148"/>
      <c r="G31853" s="149"/>
      <c r="H31853" s="148"/>
      <c r="I31853"/>
    </row>
    <row r="31854" spans="1:9" x14ac:dyDescent="0.25">
      <c r="A31854"/>
      <c r="B31854"/>
      <c r="C31854"/>
      <c r="D31854"/>
      <c r="E31854" s="148"/>
      <c r="F31854" s="148"/>
      <c r="G31854" s="149"/>
      <c r="H31854" s="148"/>
      <c r="I31854"/>
    </row>
    <row r="31855" spans="1:9" x14ac:dyDescent="0.25">
      <c r="A31855"/>
      <c r="B31855"/>
      <c r="C31855"/>
      <c r="D31855"/>
      <c r="E31855" s="148"/>
      <c r="F31855" s="148"/>
      <c r="G31855" s="149"/>
      <c r="H31855" s="148"/>
      <c r="I31855"/>
    </row>
    <row r="31856" spans="1:9" x14ac:dyDescent="0.25">
      <c r="A31856"/>
      <c r="B31856"/>
      <c r="C31856"/>
      <c r="D31856"/>
      <c r="E31856" s="148"/>
      <c r="F31856" s="148"/>
      <c r="G31856" s="149"/>
      <c r="H31856" s="148"/>
      <c r="I31856"/>
    </row>
    <row r="31857" spans="1:9" x14ac:dyDescent="0.25">
      <c r="A31857"/>
      <c r="B31857"/>
      <c r="C31857"/>
      <c r="D31857"/>
      <c r="E31857" s="148"/>
      <c r="F31857" s="148"/>
      <c r="G31857" s="149"/>
      <c r="H31857" s="148"/>
      <c r="I31857"/>
    </row>
    <row r="31858" spans="1:9" x14ac:dyDescent="0.25">
      <c r="A31858"/>
      <c r="B31858"/>
      <c r="C31858"/>
      <c r="D31858"/>
      <c r="E31858" s="148"/>
      <c r="F31858" s="148"/>
      <c r="G31858" s="149"/>
      <c r="H31858" s="148"/>
      <c r="I31858"/>
    </row>
    <row r="31859" spans="1:9" x14ac:dyDescent="0.25">
      <c r="A31859"/>
      <c r="B31859"/>
      <c r="C31859"/>
      <c r="D31859"/>
      <c r="E31859" s="148"/>
      <c r="F31859" s="148"/>
      <c r="G31859" s="149"/>
      <c r="H31859" s="148"/>
      <c r="I31859"/>
    </row>
    <row r="31860" spans="1:9" x14ac:dyDescent="0.25">
      <c r="A31860"/>
      <c r="B31860"/>
      <c r="C31860"/>
      <c r="D31860"/>
      <c r="E31860" s="148"/>
      <c r="F31860" s="148"/>
      <c r="G31860" s="149"/>
      <c r="H31860" s="148"/>
      <c r="I31860"/>
    </row>
    <row r="31861" spans="1:9" x14ac:dyDescent="0.25">
      <c r="A31861"/>
      <c r="B31861"/>
      <c r="C31861"/>
      <c r="D31861"/>
      <c r="E31861" s="148"/>
      <c r="F31861" s="148"/>
      <c r="G31861" s="149"/>
      <c r="H31861" s="148"/>
      <c r="I31861"/>
    </row>
    <row r="31862" spans="1:9" x14ac:dyDescent="0.25">
      <c r="A31862"/>
      <c r="B31862"/>
      <c r="C31862"/>
      <c r="D31862"/>
      <c r="E31862" s="148"/>
      <c r="F31862" s="148"/>
      <c r="G31862" s="149"/>
      <c r="H31862" s="148"/>
      <c r="I31862"/>
    </row>
    <row r="31863" spans="1:9" x14ac:dyDescent="0.25">
      <c r="A31863"/>
      <c r="B31863"/>
      <c r="C31863"/>
      <c r="D31863"/>
      <c r="E31863" s="148"/>
      <c r="F31863" s="148"/>
      <c r="G31863" s="149"/>
      <c r="H31863" s="148"/>
      <c r="I31863"/>
    </row>
    <row r="31864" spans="1:9" x14ac:dyDescent="0.25">
      <c r="A31864"/>
      <c r="B31864"/>
      <c r="C31864"/>
      <c r="D31864"/>
      <c r="E31864" s="148"/>
      <c r="F31864" s="148"/>
      <c r="G31864" s="149"/>
      <c r="H31864" s="148"/>
      <c r="I31864"/>
    </row>
    <row r="31865" spans="1:9" x14ac:dyDescent="0.25">
      <c r="A31865"/>
      <c r="B31865"/>
      <c r="C31865"/>
      <c r="D31865"/>
      <c r="E31865" s="148"/>
      <c r="F31865" s="148"/>
      <c r="G31865" s="149"/>
      <c r="H31865" s="148"/>
      <c r="I31865"/>
    </row>
    <row r="31866" spans="1:9" x14ac:dyDescent="0.25">
      <c r="A31866"/>
      <c r="B31866"/>
      <c r="C31866"/>
      <c r="D31866"/>
      <c r="E31866" s="148"/>
      <c r="F31866" s="148"/>
      <c r="G31866" s="149"/>
      <c r="H31866" s="148"/>
      <c r="I31866"/>
    </row>
    <row r="31867" spans="1:9" x14ac:dyDescent="0.25">
      <c r="A31867"/>
      <c r="B31867"/>
      <c r="C31867"/>
      <c r="D31867"/>
      <c r="E31867" s="148"/>
      <c r="F31867" s="148"/>
      <c r="G31867" s="149"/>
      <c r="H31867" s="148"/>
      <c r="I31867"/>
    </row>
    <row r="31868" spans="1:9" x14ac:dyDescent="0.25">
      <c r="A31868"/>
      <c r="B31868"/>
      <c r="C31868"/>
      <c r="D31868"/>
      <c r="E31868" s="148"/>
      <c r="F31868" s="148"/>
      <c r="G31868" s="149"/>
      <c r="H31868" s="148"/>
      <c r="I31868"/>
    </row>
    <row r="31869" spans="1:9" x14ac:dyDescent="0.25">
      <c r="A31869"/>
      <c r="B31869"/>
      <c r="C31869"/>
      <c r="D31869"/>
      <c r="E31869" s="148"/>
      <c r="F31869" s="148"/>
      <c r="G31869" s="149"/>
      <c r="H31869" s="148"/>
      <c r="I31869"/>
    </row>
    <row r="31870" spans="1:9" x14ac:dyDescent="0.25">
      <c r="A31870"/>
      <c r="B31870"/>
      <c r="C31870"/>
      <c r="D31870"/>
      <c r="E31870" s="148"/>
      <c r="F31870" s="148"/>
      <c r="G31870" s="149"/>
      <c r="H31870" s="148"/>
      <c r="I31870"/>
    </row>
    <row r="31871" spans="1:9" x14ac:dyDescent="0.25">
      <c r="A31871"/>
      <c r="B31871"/>
      <c r="C31871"/>
      <c r="D31871"/>
      <c r="E31871" s="148"/>
      <c r="F31871" s="148"/>
      <c r="G31871" s="149"/>
      <c r="H31871" s="148"/>
      <c r="I31871"/>
    </row>
    <row r="31872" spans="1:9" x14ac:dyDescent="0.25">
      <c r="A31872"/>
      <c r="B31872"/>
      <c r="C31872"/>
      <c r="D31872"/>
      <c r="E31872" s="148"/>
      <c r="F31872" s="148"/>
      <c r="G31872" s="149"/>
      <c r="H31872" s="148"/>
      <c r="I31872"/>
    </row>
    <row r="31873" spans="1:9" x14ac:dyDescent="0.25">
      <c r="A31873"/>
      <c r="B31873"/>
      <c r="C31873"/>
      <c r="D31873"/>
      <c r="E31873" s="148"/>
      <c r="F31873" s="148"/>
      <c r="G31873" s="149"/>
      <c r="H31873" s="148"/>
      <c r="I31873"/>
    </row>
    <row r="31874" spans="1:9" x14ac:dyDescent="0.25">
      <c r="A31874"/>
      <c r="B31874"/>
      <c r="C31874"/>
      <c r="D31874"/>
      <c r="E31874" s="148"/>
      <c r="F31874" s="148"/>
      <c r="G31874" s="149"/>
      <c r="H31874" s="148"/>
      <c r="I31874"/>
    </row>
    <row r="31875" spans="1:9" x14ac:dyDescent="0.25">
      <c r="A31875"/>
      <c r="B31875"/>
      <c r="C31875"/>
      <c r="D31875"/>
      <c r="E31875" s="148"/>
      <c r="F31875" s="148"/>
      <c r="G31875" s="149"/>
      <c r="H31875" s="148"/>
      <c r="I31875"/>
    </row>
    <row r="31876" spans="1:9" x14ac:dyDescent="0.25">
      <c r="A31876"/>
      <c r="B31876"/>
      <c r="C31876"/>
      <c r="D31876"/>
      <c r="E31876" s="148"/>
      <c r="F31876" s="148"/>
      <c r="G31876" s="149"/>
      <c r="H31876" s="148"/>
      <c r="I31876"/>
    </row>
    <row r="31877" spans="1:9" x14ac:dyDescent="0.25">
      <c r="A31877"/>
      <c r="B31877"/>
      <c r="C31877"/>
      <c r="D31877"/>
      <c r="E31877" s="148"/>
      <c r="F31877" s="148"/>
      <c r="G31877" s="149"/>
      <c r="H31877" s="148"/>
      <c r="I31877"/>
    </row>
    <row r="31878" spans="1:9" x14ac:dyDescent="0.25">
      <c r="A31878"/>
      <c r="B31878"/>
      <c r="C31878"/>
      <c r="D31878"/>
      <c r="E31878" s="148"/>
      <c r="F31878" s="148"/>
      <c r="G31878" s="149"/>
      <c r="H31878" s="148"/>
      <c r="I31878"/>
    </row>
    <row r="31879" spans="1:9" x14ac:dyDescent="0.25">
      <c r="A31879"/>
      <c r="B31879"/>
      <c r="C31879"/>
      <c r="D31879"/>
      <c r="E31879" s="148"/>
      <c r="F31879" s="148"/>
      <c r="G31879" s="149"/>
      <c r="H31879" s="148"/>
      <c r="I31879"/>
    </row>
    <row r="31880" spans="1:9" x14ac:dyDescent="0.25">
      <c r="A31880"/>
      <c r="B31880"/>
      <c r="C31880"/>
      <c r="D31880"/>
      <c r="E31880" s="148"/>
      <c r="F31880" s="148"/>
      <c r="G31880" s="149"/>
      <c r="H31880" s="148"/>
      <c r="I31880"/>
    </row>
    <row r="31881" spans="1:9" x14ac:dyDescent="0.25">
      <c r="A31881"/>
      <c r="B31881"/>
      <c r="C31881"/>
      <c r="D31881"/>
      <c r="E31881" s="148"/>
      <c r="F31881" s="148"/>
      <c r="G31881" s="149"/>
      <c r="H31881" s="148"/>
      <c r="I31881"/>
    </row>
    <row r="31882" spans="1:9" x14ac:dyDescent="0.25">
      <c r="A31882"/>
      <c r="B31882"/>
      <c r="C31882"/>
      <c r="D31882"/>
      <c r="E31882" s="148"/>
      <c r="F31882" s="148"/>
      <c r="G31882" s="149"/>
      <c r="H31882" s="148"/>
      <c r="I31882"/>
    </row>
    <row r="31883" spans="1:9" x14ac:dyDescent="0.25">
      <c r="A31883"/>
      <c r="B31883"/>
      <c r="C31883"/>
      <c r="D31883"/>
      <c r="E31883" s="148"/>
      <c r="F31883" s="148"/>
      <c r="G31883" s="149"/>
      <c r="H31883" s="148"/>
      <c r="I31883"/>
    </row>
    <row r="31884" spans="1:9" x14ac:dyDescent="0.25">
      <c r="A31884"/>
      <c r="B31884"/>
      <c r="C31884"/>
      <c r="D31884"/>
      <c r="E31884" s="148"/>
      <c r="F31884" s="148"/>
      <c r="G31884" s="149"/>
      <c r="H31884" s="148"/>
      <c r="I31884"/>
    </row>
    <row r="31885" spans="1:9" x14ac:dyDescent="0.25">
      <c r="A31885"/>
      <c r="B31885"/>
      <c r="C31885"/>
      <c r="D31885"/>
      <c r="E31885" s="148"/>
      <c r="F31885" s="148"/>
      <c r="G31885" s="149"/>
      <c r="H31885" s="148"/>
      <c r="I31885"/>
    </row>
    <row r="31886" spans="1:9" x14ac:dyDescent="0.25">
      <c r="A31886"/>
      <c r="B31886"/>
      <c r="C31886"/>
      <c r="D31886"/>
      <c r="E31886" s="148"/>
      <c r="F31886" s="148"/>
      <c r="G31886" s="149"/>
      <c r="H31886" s="148"/>
      <c r="I31886"/>
    </row>
    <row r="31887" spans="1:9" x14ac:dyDescent="0.25">
      <c r="A31887"/>
      <c r="B31887"/>
      <c r="C31887"/>
      <c r="D31887"/>
      <c r="E31887" s="148"/>
      <c r="F31887" s="148"/>
      <c r="G31887" s="149"/>
      <c r="H31887" s="148"/>
      <c r="I31887"/>
    </row>
    <row r="31888" spans="1:9" x14ac:dyDescent="0.25">
      <c r="A31888"/>
      <c r="B31888"/>
      <c r="C31888"/>
      <c r="D31888"/>
      <c r="E31888" s="148"/>
      <c r="F31888" s="148"/>
      <c r="G31888" s="149"/>
      <c r="H31888" s="148"/>
      <c r="I31888"/>
    </row>
    <row r="31889" spans="1:9" x14ac:dyDescent="0.25">
      <c r="A31889"/>
      <c r="B31889"/>
      <c r="C31889"/>
      <c r="D31889"/>
      <c r="E31889" s="148"/>
      <c r="F31889" s="148"/>
      <c r="G31889" s="149"/>
      <c r="H31889" s="148"/>
      <c r="I31889"/>
    </row>
    <row r="31890" spans="1:9" x14ac:dyDescent="0.25">
      <c r="A31890"/>
      <c r="B31890"/>
      <c r="C31890"/>
      <c r="D31890"/>
      <c r="E31890" s="148"/>
      <c r="F31890" s="148"/>
      <c r="G31890" s="149"/>
      <c r="H31890" s="148"/>
      <c r="I31890"/>
    </row>
    <row r="31891" spans="1:9" x14ac:dyDescent="0.25">
      <c r="A31891"/>
      <c r="B31891"/>
      <c r="C31891"/>
      <c r="D31891"/>
      <c r="E31891" s="148"/>
      <c r="F31891" s="148"/>
      <c r="G31891" s="149"/>
      <c r="H31891" s="148"/>
      <c r="I31891"/>
    </row>
    <row r="31892" spans="1:9" x14ac:dyDescent="0.25">
      <c r="A31892"/>
      <c r="B31892"/>
      <c r="C31892"/>
      <c r="D31892"/>
      <c r="E31892" s="148"/>
      <c r="F31892" s="148"/>
      <c r="G31892" s="149"/>
      <c r="H31892" s="148"/>
      <c r="I31892"/>
    </row>
    <row r="31893" spans="1:9" x14ac:dyDescent="0.25">
      <c r="A31893"/>
      <c r="B31893"/>
      <c r="C31893"/>
      <c r="D31893"/>
      <c r="E31893" s="148"/>
      <c r="F31893" s="148"/>
      <c r="G31893" s="149"/>
      <c r="H31893" s="148"/>
      <c r="I31893"/>
    </row>
    <row r="31894" spans="1:9" x14ac:dyDescent="0.25">
      <c r="A31894"/>
      <c r="B31894"/>
      <c r="C31894"/>
      <c r="D31894"/>
      <c r="E31894" s="148"/>
      <c r="F31894" s="148"/>
      <c r="G31894" s="149"/>
      <c r="H31894" s="148"/>
      <c r="I31894"/>
    </row>
    <row r="31895" spans="1:9" x14ac:dyDescent="0.25">
      <c r="A31895"/>
      <c r="B31895"/>
      <c r="C31895"/>
      <c r="D31895"/>
      <c r="E31895" s="148"/>
      <c r="F31895" s="148"/>
      <c r="G31895" s="149"/>
      <c r="H31895" s="148"/>
      <c r="I31895"/>
    </row>
    <row r="31896" spans="1:9" x14ac:dyDescent="0.25">
      <c r="A31896"/>
      <c r="B31896"/>
      <c r="C31896"/>
      <c r="D31896"/>
      <c r="E31896" s="148"/>
      <c r="F31896" s="148"/>
      <c r="G31896" s="149"/>
      <c r="H31896" s="148"/>
      <c r="I31896"/>
    </row>
    <row r="31897" spans="1:9" x14ac:dyDescent="0.25">
      <c r="A31897"/>
      <c r="B31897"/>
      <c r="C31897"/>
      <c r="D31897"/>
      <c r="E31897" s="148"/>
      <c r="F31897" s="148"/>
      <c r="G31897" s="149"/>
      <c r="H31897" s="148"/>
      <c r="I31897"/>
    </row>
    <row r="31898" spans="1:9" x14ac:dyDescent="0.25">
      <c r="A31898"/>
      <c r="B31898"/>
      <c r="C31898"/>
      <c r="D31898"/>
      <c r="E31898" s="148"/>
      <c r="F31898" s="148"/>
      <c r="G31898" s="149"/>
      <c r="H31898" s="148"/>
      <c r="I31898"/>
    </row>
    <row r="31899" spans="1:9" x14ac:dyDescent="0.25">
      <c r="A31899"/>
      <c r="B31899"/>
      <c r="C31899"/>
      <c r="D31899"/>
      <c r="E31899" s="148"/>
      <c r="F31899" s="148"/>
      <c r="G31899" s="149"/>
      <c r="H31899" s="148"/>
      <c r="I31899"/>
    </row>
    <row r="31900" spans="1:9" x14ac:dyDescent="0.25">
      <c r="A31900"/>
      <c r="B31900"/>
      <c r="C31900"/>
      <c r="D31900"/>
      <c r="E31900" s="148"/>
      <c r="F31900" s="148"/>
      <c r="G31900" s="149"/>
      <c r="H31900" s="148"/>
      <c r="I31900"/>
    </row>
    <row r="31901" spans="1:9" x14ac:dyDescent="0.25">
      <c r="A31901"/>
      <c r="B31901"/>
      <c r="C31901"/>
      <c r="D31901"/>
      <c r="E31901" s="148"/>
      <c r="F31901" s="148"/>
      <c r="G31901" s="149"/>
      <c r="H31901" s="148"/>
      <c r="I31901"/>
    </row>
    <row r="31902" spans="1:9" x14ac:dyDescent="0.25">
      <c r="A31902"/>
      <c r="B31902"/>
      <c r="C31902"/>
      <c r="D31902"/>
      <c r="E31902" s="148"/>
      <c r="F31902" s="148"/>
      <c r="G31902" s="149"/>
      <c r="H31902" s="148"/>
      <c r="I31902"/>
    </row>
    <row r="31903" spans="1:9" x14ac:dyDescent="0.25">
      <c r="A31903"/>
      <c r="B31903"/>
      <c r="C31903"/>
      <c r="D31903"/>
      <c r="E31903" s="148"/>
      <c r="F31903" s="148"/>
      <c r="G31903" s="149"/>
      <c r="H31903" s="148"/>
      <c r="I31903"/>
    </row>
    <row r="31904" spans="1:9" x14ac:dyDescent="0.25">
      <c r="A31904"/>
      <c r="B31904"/>
      <c r="C31904"/>
      <c r="D31904"/>
      <c r="E31904" s="148"/>
      <c r="F31904" s="148"/>
      <c r="G31904" s="149"/>
      <c r="H31904" s="148"/>
      <c r="I31904"/>
    </row>
    <row r="31905" spans="1:9" x14ac:dyDescent="0.25">
      <c r="A31905"/>
      <c r="B31905"/>
      <c r="C31905"/>
      <c r="D31905"/>
      <c r="E31905" s="148"/>
      <c r="F31905" s="148"/>
      <c r="G31905" s="149"/>
      <c r="H31905" s="148"/>
      <c r="I31905"/>
    </row>
    <row r="31906" spans="1:9" x14ac:dyDescent="0.25">
      <c r="A31906"/>
      <c r="B31906"/>
      <c r="C31906"/>
      <c r="D31906"/>
      <c r="E31906" s="148"/>
      <c r="F31906" s="148"/>
      <c r="G31906" s="149"/>
      <c r="H31906" s="148"/>
      <c r="I31906"/>
    </row>
    <row r="31907" spans="1:9" x14ac:dyDescent="0.25">
      <c r="A31907"/>
      <c r="B31907"/>
      <c r="C31907"/>
      <c r="D31907"/>
      <c r="E31907" s="148"/>
      <c r="F31907" s="148"/>
      <c r="G31907" s="149"/>
      <c r="H31907" s="148"/>
      <c r="I31907"/>
    </row>
    <row r="31908" spans="1:9" x14ac:dyDescent="0.25">
      <c r="A31908"/>
      <c r="B31908"/>
      <c r="C31908"/>
      <c r="D31908"/>
      <c r="E31908" s="148"/>
      <c r="F31908" s="148"/>
      <c r="G31908" s="149"/>
      <c r="H31908" s="148"/>
      <c r="I31908"/>
    </row>
    <row r="31909" spans="1:9" x14ac:dyDescent="0.25">
      <c r="A31909"/>
      <c r="B31909"/>
      <c r="C31909"/>
      <c r="D31909"/>
      <c r="E31909" s="148"/>
      <c r="F31909" s="148"/>
      <c r="G31909" s="149"/>
      <c r="H31909" s="148"/>
      <c r="I31909"/>
    </row>
    <row r="31910" spans="1:9" x14ac:dyDescent="0.25">
      <c r="A31910"/>
      <c r="B31910"/>
      <c r="C31910"/>
      <c r="D31910"/>
      <c r="E31910" s="148"/>
      <c r="F31910" s="148"/>
      <c r="G31910" s="149"/>
      <c r="H31910" s="148"/>
      <c r="I31910"/>
    </row>
    <row r="31911" spans="1:9" x14ac:dyDescent="0.25">
      <c r="A31911"/>
      <c r="B31911"/>
      <c r="C31911"/>
      <c r="D31911"/>
      <c r="E31911" s="148"/>
      <c r="F31911" s="148"/>
      <c r="G31911" s="149"/>
      <c r="H31911" s="148"/>
      <c r="I31911"/>
    </row>
    <row r="31912" spans="1:9" x14ac:dyDescent="0.25">
      <c r="A31912"/>
      <c r="B31912"/>
      <c r="C31912"/>
      <c r="D31912"/>
      <c r="E31912" s="148"/>
      <c r="F31912" s="148"/>
      <c r="G31912" s="149"/>
      <c r="H31912" s="148"/>
      <c r="I31912"/>
    </row>
    <row r="31913" spans="1:9" x14ac:dyDescent="0.25">
      <c r="A31913"/>
      <c r="B31913"/>
      <c r="C31913"/>
      <c r="D31913"/>
      <c r="E31913" s="148"/>
      <c r="F31913" s="148"/>
      <c r="G31913" s="149"/>
      <c r="H31913" s="148"/>
      <c r="I31913"/>
    </row>
    <row r="31914" spans="1:9" x14ac:dyDescent="0.25">
      <c r="A31914"/>
      <c r="B31914"/>
      <c r="C31914"/>
      <c r="D31914"/>
      <c r="E31914" s="148"/>
      <c r="F31914" s="148"/>
      <c r="G31914" s="149"/>
      <c r="H31914" s="148"/>
      <c r="I31914"/>
    </row>
    <row r="31915" spans="1:9" x14ac:dyDescent="0.25">
      <c r="A31915"/>
      <c r="B31915"/>
      <c r="C31915"/>
      <c r="D31915"/>
      <c r="E31915" s="148"/>
      <c r="F31915" s="148"/>
      <c r="G31915" s="149"/>
      <c r="H31915" s="148"/>
      <c r="I31915"/>
    </row>
    <row r="31916" spans="1:9" x14ac:dyDescent="0.25">
      <c r="A31916"/>
      <c r="B31916"/>
      <c r="C31916"/>
      <c r="D31916"/>
      <c r="E31916" s="148"/>
      <c r="F31916" s="148"/>
      <c r="G31916" s="149"/>
      <c r="H31916" s="148"/>
      <c r="I31916"/>
    </row>
    <row r="31917" spans="1:9" x14ac:dyDescent="0.25">
      <c r="A31917"/>
      <c r="B31917"/>
      <c r="C31917"/>
      <c r="D31917"/>
      <c r="E31917" s="148"/>
      <c r="F31917" s="148"/>
      <c r="G31917" s="149"/>
      <c r="H31917" s="148"/>
      <c r="I31917"/>
    </row>
    <row r="31918" spans="1:9" x14ac:dyDescent="0.25">
      <c r="A31918"/>
      <c r="B31918"/>
      <c r="C31918"/>
      <c r="D31918"/>
      <c r="E31918" s="148"/>
      <c r="F31918" s="148"/>
      <c r="G31918" s="149"/>
      <c r="H31918" s="148"/>
      <c r="I31918"/>
    </row>
    <row r="31919" spans="1:9" x14ac:dyDescent="0.25">
      <c r="A31919"/>
      <c r="B31919"/>
      <c r="C31919"/>
      <c r="D31919"/>
      <c r="E31919" s="148"/>
      <c r="F31919" s="148"/>
      <c r="G31919" s="149"/>
      <c r="H31919" s="148"/>
      <c r="I31919"/>
    </row>
    <row r="31920" spans="1:9" x14ac:dyDescent="0.25">
      <c r="A31920"/>
      <c r="B31920"/>
      <c r="C31920"/>
      <c r="D31920"/>
      <c r="E31920" s="148"/>
      <c r="F31920" s="148"/>
      <c r="G31920" s="149"/>
      <c r="H31920" s="148"/>
      <c r="I31920"/>
    </row>
    <row r="31921" spans="1:9" x14ac:dyDescent="0.25">
      <c r="A31921"/>
      <c r="B31921"/>
      <c r="C31921"/>
      <c r="D31921"/>
      <c r="E31921" s="148"/>
      <c r="F31921" s="148"/>
      <c r="G31921" s="149"/>
      <c r="H31921" s="148"/>
      <c r="I31921"/>
    </row>
    <row r="31922" spans="1:9" x14ac:dyDescent="0.25">
      <c r="A31922"/>
      <c r="B31922"/>
      <c r="C31922"/>
      <c r="D31922"/>
      <c r="E31922" s="148"/>
      <c r="F31922" s="148"/>
      <c r="G31922" s="149"/>
      <c r="H31922" s="148"/>
      <c r="I31922"/>
    </row>
    <row r="31923" spans="1:9" x14ac:dyDescent="0.25">
      <c r="A31923"/>
      <c r="B31923"/>
      <c r="C31923"/>
      <c r="D31923"/>
      <c r="E31923" s="148"/>
      <c r="F31923" s="148"/>
      <c r="G31923" s="149"/>
      <c r="H31923" s="148"/>
      <c r="I31923"/>
    </row>
    <row r="31924" spans="1:9" x14ac:dyDescent="0.25">
      <c r="A31924"/>
      <c r="B31924"/>
      <c r="C31924"/>
      <c r="D31924"/>
      <c r="E31924" s="148"/>
      <c r="F31924" s="148"/>
      <c r="G31924" s="149"/>
      <c r="H31924" s="148"/>
      <c r="I31924"/>
    </row>
    <row r="31925" spans="1:9" x14ac:dyDescent="0.25">
      <c r="A31925"/>
      <c r="B31925"/>
      <c r="C31925"/>
      <c r="D31925"/>
      <c r="E31925" s="148"/>
      <c r="F31925" s="148"/>
      <c r="G31925" s="149"/>
      <c r="H31925" s="148"/>
      <c r="I31925"/>
    </row>
    <row r="31926" spans="1:9" x14ac:dyDescent="0.25">
      <c r="A31926"/>
      <c r="B31926"/>
      <c r="C31926"/>
      <c r="D31926"/>
      <c r="E31926" s="148"/>
      <c r="F31926" s="148"/>
      <c r="G31926" s="149"/>
      <c r="H31926" s="148"/>
      <c r="I31926"/>
    </row>
    <row r="31927" spans="1:9" x14ac:dyDescent="0.25">
      <c r="A31927"/>
      <c r="B31927"/>
      <c r="C31927"/>
      <c r="D31927"/>
      <c r="E31927" s="148"/>
      <c r="F31927" s="148"/>
      <c r="G31927" s="149"/>
      <c r="H31927" s="148"/>
      <c r="I31927"/>
    </row>
    <row r="31928" spans="1:9" x14ac:dyDescent="0.25">
      <c r="A31928"/>
      <c r="B31928"/>
      <c r="C31928"/>
      <c r="D31928"/>
      <c r="E31928" s="148"/>
      <c r="F31928" s="148"/>
      <c r="G31928" s="149"/>
      <c r="H31928" s="148"/>
      <c r="I31928"/>
    </row>
    <row r="31929" spans="1:9" x14ac:dyDescent="0.25">
      <c r="A31929"/>
      <c r="B31929"/>
      <c r="C31929"/>
      <c r="D31929"/>
      <c r="E31929" s="148"/>
      <c r="F31929" s="148"/>
      <c r="G31929" s="149"/>
      <c r="H31929" s="148"/>
      <c r="I31929"/>
    </row>
    <row r="31930" spans="1:9" x14ac:dyDescent="0.25">
      <c r="A31930"/>
      <c r="B31930"/>
      <c r="C31930"/>
      <c r="D31930"/>
      <c r="E31930" s="148"/>
      <c r="F31930" s="148"/>
      <c r="G31930" s="149"/>
      <c r="H31930" s="148"/>
      <c r="I31930"/>
    </row>
    <row r="31931" spans="1:9" x14ac:dyDescent="0.25">
      <c r="A31931"/>
      <c r="B31931"/>
      <c r="C31931"/>
      <c r="D31931"/>
      <c r="E31931" s="148"/>
      <c r="F31931" s="148"/>
      <c r="G31931" s="149"/>
      <c r="H31931" s="148"/>
      <c r="I31931"/>
    </row>
    <row r="31932" spans="1:9" x14ac:dyDescent="0.25">
      <c r="A31932"/>
      <c r="B31932"/>
      <c r="C31932"/>
      <c r="D31932"/>
      <c r="E31932" s="148"/>
      <c r="F31932" s="148"/>
      <c r="G31932" s="149"/>
      <c r="H31932" s="148"/>
      <c r="I31932"/>
    </row>
    <row r="31933" spans="1:9" x14ac:dyDescent="0.25">
      <c r="A31933"/>
      <c r="B31933"/>
      <c r="C31933"/>
      <c r="D31933"/>
      <c r="E31933" s="148"/>
      <c r="F31933" s="148"/>
      <c r="G31933" s="149"/>
      <c r="H31933" s="148"/>
      <c r="I31933"/>
    </row>
    <row r="31934" spans="1:9" x14ac:dyDescent="0.25">
      <c r="A31934"/>
      <c r="B31934"/>
      <c r="C31934"/>
      <c r="D31934"/>
      <c r="E31934" s="148"/>
      <c r="F31934" s="148"/>
      <c r="G31934" s="149"/>
      <c r="H31934" s="148"/>
      <c r="I31934"/>
    </row>
    <row r="31935" spans="1:9" x14ac:dyDescent="0.25">
      <c r="A31935"/>
      <c r="B31935"/>
      <c r="C31935"/>
      <c r="D31935"/>
      <c r="E31935" s="148"/>
      <c r="F31935" s="148"/>
      <c r="G31935" s="149"/>
      <c r="H31935" s="148"/>
      <c r="I31935"/>
    </row>
    <row r="31936" spans="1:9" x14ac:dyDescent="0.25">
      <c r="A31936"/>
      <c r="B31936"/>
      <c r="C31936"/>
      <c r="D31936"/>
      <c r="E31936" s="148"/>
      <c r="F31936" s="148"/>
      <c r="G31936" s="149"/>
      <c r="H31936" s="148"/>
      <c r="I31936"/>
    </row>
    <row r="31937" spans="1:9" x14ac:dyDescent="0.25">
      <c r="A31937"/>
      <c r="B31937"/>
      <c r="C31937"/>
      <c r="D31937"/>
      <c r="E31937" s="148"/>
      <c r="F31937" s="148"/>
      <c r="G31937" s="149"/>
      <c r="H31937" s="148"/>
      <c r="I31937"/>
    </row>
    <row r="31938" spans="1:9" x14ac:dyDescent="0.25">
      <c r="A31938"/>
      <c r="B31938"/>
      <c r="C31938"/>
      <c r="D31938"/>
      <c r="E31938" s="148"/>
      <c r="F31938" s="148"/>
      <c r="G31938" s="149"/>
      <c r="H31938" s="148"/>
      <c r="I31938"/>
    </row>
    <row r="31939" spans="1:9" x14ac:dyDescent="0.25">
      <c r="A31939"/>
      <c r="B31939"/>
      <c r="C31939"/>
      <c r="D31939"/>
      <c r="E31939" s="148"/>
      <c r="F31939" s="148"/>
      <c r="G31939" s="149"/>
      <c r="H31939" s="148"/>
      <c r="I31939"/>
    </row>
    <row r="31940" spans="1:9" x14ac:dyDescent="0.25">
      <c r="A31940"/>
      <c r="B31940"/>
      <c r="C31940"/>
      <c r="D31940"/>
      <c r="E31940" s="148"/>
      <c r="F31940" s="148"/>
      <c r="G31940" s="149"/>
      <c r="H31940" s="148"/>
      <c r="I31940"/>
    </row>
    <row r="31941" spans="1:9" x14ac:dyDescent="0.25">
      <c r="A31941"/>
      <c r="B31941"/>
      <c r="C31941"/>
      <c r="D31941"/>
      <c r="E31941" s="148"/>
      <c r="F31941" s="148"/>
      <c r="G31941" s="149"/>
      <c r="H31941" s="148"/>
      <c r="I31941"/>
    </row>
    <row r="31942" spans="1:9" x14ac:dyDescent="0.25">
      <c r="A31942"/>
      <c r="B31942"/>
      <c r="C31942"/>
      <c r="D31942"/>
      <c r="E31942" s="148"/>
      <c r="F31942" s="148"/>
      <c r="G31942" s="149"/>
      <c r="H31942" s="148"/>
      <c r="I31942"/>
    </row>
    <row r="31943" spans="1:9" x14ac:dyDescent="0.25">
      <c r="A31943"/>
      <c r="B31943"/>
      <c r="C31943"/>
      <c r="D31943"/>
      <c r="E31943" s="148"/>
      <c r="F31943" s="148"/>
      <c r="G31943" s="149"/>
      <c r="H31943" s="148"/>
      <c r="I31943"/>
    </row>
    <row r="31944" spans="1:9" x14ac:dyDescent="0.25">
      <c r="A31944"/>
      <c r="B31944"/>
      <c r="C31944"/>
      <c r="D31944"/>
      <c r="E31944" s="148"/>
      <c r="F31944" s="148"/>
      <c r="G31944" s="149"/>
      <c r="H31944" s="148"/>
      <c r="I31944"/>
    </row>
    <row r="31945" spans="1:9" x14ac:dyDescent="0.25">
      <c r="A31945"/>
      <c r="B31945"/>
      <c r="C31945"/>
      <c r="D31945"/>
      <c r="E31945" s="148"/>
      <c r="F31945" s="148"/>
      <c r="G31945" s="149"/>
      <c r="H31945" s="148"/>
      <c r="I31945"/>
    </row>
    <row r="31946" spans="1:9" x14ac:dyDescent="0.25">
      <c r="A31946"/>
      <c r="B31946"/>
      <c r="C31946"/>
      <c r="D31946"/>
      <c r="E31946" s="148"/>
      <c r="F31946" s="148"/>
      <c r="G31946" s="149"/>
      <c r="H31946" s="148"/>
      <c r="I31946"/>
    </row>
    <row r="31947" spans="1:9" x14ac:dyDescent="0.25">
      <c r="A31947"/>
      <c r="B31947"/>
      <c r="C31947"/>
      <c r="D31947"/>
      <c r="E31947" s="148"/>
      <c r="F31947" s="148"/>
      <c r="G31947" s="149"/>
      <c r="H31947" s="148"/>
      <c r="I31947"/>
    </row>
    <row r="31948" spans="1:9" x14ac:dyDescent="0.25">
      <c r="A31948"/>
      <c r="B31948"/>
      <c r="C31948"/>
      <c r="D31948"/>
      <c r="E31948" s="148"/>
      <c r="F31948" s="148"/>
      <c r="G31948" s="149"/>
      <c r="H31948" s="148"/>
      <c r="I31948"/>
    </row>
    <row r="31949" spans="1:9" x14ac:dyDescent="0.25">
      <c r="A31949"/>
      <c r="B31949"/>
      <c r="C31949"/>
      <c r="D31949"/>
      <c r="E31949" s="148"/>
      <c r="F31949" s="148"/>
      <c r="G31949" s="149"/>
      <c r="H31949" s="148"/>
      <c r="I31949"/>
    </row>
    <row r="31950" spans="1:9" x14ac:dyDescent="0.25">
      <c r="A31950"/>
      <c r="B31950"/>
      <c r="C31950"/>
      <c r="D31950"/>
      <c r="E31950" s="148"/>
      <c r="F31950" s="148"/>
      <c r="G31950" s="149"/>
      <c r="H31950" s="148"/>
      <c r="I31950"/>
    </row>
    <row r="31951" spans="1:9" x14ac:dyDescent="0.25">
      <c r="A31951"/>
      <c r="B31951"/>
      <c r="C31951"/>
      <c r="D31951"/>
      <c r="E31951" s="148"/>
      <c r="F31951" s="148"/>
      <c r="G31951" s="149"/>
      <c r="H31951" s="148"/>
      <c r="I31951"/>
    </row>
    <row r="31952" spans="1:9" x14ac:dyDescent="0.25">
      <c r="A31952"/>
      <c r="B31952"/>
      <c r="C31952"/>
      <c r="D31952"/>
      <c r="E31952" s="148"/>
      <c r="F31952" s="148"/>
      <c r="G31952" s="149"/>
      <c r="H31952" s="148"/>
      <c r="I31952"/>
    </row>
    <row r="31953" spans="1:9" x14ac:dyDescent="0.25">
      <c r="A31953"/>
      <c r="B31953"/>
      <c r="C31953"/>
      <c r="D31953"/>
      <c r="E31953" s="148"/>
      <c r="F31953" s="148"/>
      <c r="G31953" s="149"/>
      <c r="H31953" s="148"/>
      <c r="I31953"/>
    </row>
    <row r="31954" spans="1:9" x14ac:dyDescent="0.25">
      <c r="A31954"/>
      <c r="B31954"/>
      <c r="C31954"/>
      <c r="D31954"/>
      <c r="E31954" s="148"/>
      <c r="F31954" s="148"/>
      <c r="G31954" s="149"/>
      <c r="H31954" s="148"/>
      <c r="I31954"/>
    </row>
    <row r="31955" spans="1:9" x14ac:dyDescent="0.25">
      <c r="A31955"/>
      <c r="B31955"/>
      <c r="C31955"/>
      <c r="D31955"/>
      <c r="E31955" s="148"/>
      <c r="F31955" s="148"/>
      <c r="G31955" s="149"/>
      <c r="H31955" s="148"/>
      <c r="I31955"/>
    </row>
    <row r="31956" spans="1:9" x14ac:dyDescent="0.25">
      <c r="A31956"/>
      <c r="B31956"/>
      <c r="C31956"/>
      <c r="D31956"/>
      <c r="E31956" s="148"/>
      <c r="F31956" s="148"/>
      <c r="G31956" s="149"/>
      <c r="H31956" s="148"/>
      <c r="I31956"/>
    </row>
    <row r="31957" spans="1:9" x14ac:dyDescent="0.25">
      <c r="A31957"/>
      <c r="B31957"/>
      <c r="C31957"/>
      <c r="D31957"/>
      <c r="E31957" s="148"/>
      <c r="F31957" s="148"/>
      <c r="G31957" s="149"/>
      <c r="H31957" s="148"/>
      <c r="I31957"/>
    </row>
    <row r="31958" spans="1:9" x14ac:dyDescent="0.25">
      <c r="A31958"/>
      <c r="B31958"/>
      <c r="C31958"/>
      <c r="D31958"/>
      <c r="E31958" s="148"/>
      <c r="F31958" s="148"/>
      <c r="G31958" s="149"/>
      <c r="H31958" s="148"/>
      <c r="I31958"/>
    </row>
    <row r="31959" spans="1:9" x14ac:dyDescent="0.25">
      <c r="A31959"/>
      <c r="B31959"/>
      <c r="C31959"/>
      <c r="D31959"/>
      <c r="E31959" s="148"/>
      <c r="F31959" s="148"/>
      <c r="G31959" s="149"/>
      <c r="H31959" s="148"/>
      <c r="I31959"/>
    </row>
    <row r="31960" spans="1:9" x14ac:dyDescent="0.25">
      <c r="A31960"/>
      <c r="B31960"/>
      <c r="C31960"/>
      <c r="D31960"/>
      <c r="E31960" s="148"/>
      <c r="F31960" s="148"/>
      <c r="G31960" s="149"/>
      <c r="H31960" s="148"/>
      <c r="I31960"/>
    </row>
    <row r="31961" spans="1:9" x14ac:dyDescent="0.25">
      <c r="A31961"/>
      <c r="B31961"/>
      <c r="C31961"/>
      <c r="D31961"/>
      <c r="E31961" s="148"/>
      <c r="F31961" s="148"/>
      <c r="G31961" s="149"/>
      <c r="H31961" s="148"/>
      <c r="I31961"/>
    </row>
    <row r="31962" spans="1:9" x14ac:dyDescent="0.25">
      <c r="A31962"/>
      <c r="B31962"/>
      <c r="C31962"/>
      <c r="D31962"/>
      <c r="E31962" s="148"/>
      <c r="F31962" s="148"/>
      <c r="G31962" s="149"/>
      <c r="H31962" s="148"/>
      <c r="I31962"/>
    </row>
    <row r="31963" spans="1:9" x14ac:dyDescent="0.25">
      <c r="A31963"/>
      <c r="B31963"/>
      <c r="C31963"/>
      <c r="D31963"/>
      <c r="E31963" s="148"/>
      <c r="F31963" s="148"/>
      <c r="G31963" s="149"/>
      <c r="H31963" s="148"/>
      <c r="I31963"/>
    </row>
    <row r="31964" spans="1:9" x14ac:dyDescent="0.25">
      <c r="A31964"/>
      <c r="B31964"/>
      <c r="C31964"/>
      <c r="D31964"/>
      <c r="E31964" s="148"/>
      <c r="F31964" s="148"/>
      <c r="G31964" s="149"/>
      <c r="H31964" s="148"/>
      <c r="I31964"/>
    </row>
    <row r="31965" spans="1:9" x14ac:dyDescent="0.25">
      <c r="A31965"/>
      <c r="B31965"/>
      <c r="C31965"/>
      <c r="D31965"/>
      <c r="E31965" s="148"/>
      <c r="F31965" s="148"/>
      <c r="G31965" s="149"/>
      <c r="H31965" s="148"/>
      <c r="I31965"/>
    </row>
    <row r="31966" spans="1:9" x14ac:dyDescent="0.25">
      <c r="A31966"/>
      <c r="B31966"/>
      <c r="C31966"/>
      <c r="D31966"/>
      <c r="E31966" s="148"/>
      <c r="F31966" s="148"/>
      <c r="G31966" s="149"/>
      <c r="H31966" s="148"/>
      <c r="I31966"/>
    </row>
    <row r="31967" spans="1:9" x14ac:dyDescent="0.25">
      <c r="A31967"/>
      <c r="B31967"/>
      <c r="C31967"/>
      <c r="D31967"/>
      <c r="E31967" s="148"/>
      <c r="F31967" s="148"/>
      <c r="G31967" s="149"/>
      <c r="H31967" s="148"/>
      <c r="I31967"/>
    </row>
    <row r="31968" spans="1:9" x14ac:dyDescent="0.25">
      <c r="A31968"/>
      <c r="B31968"/>
      <c r="C31968"/>
      <c r="D31968"/>
      <c r="E31968" s="148"/>
      <c r="F31968" s="148"/>
      <c r="G31968" s="149"/>
      <c r="H31968" s="148"/>
      <c r="I31968"/>
    </row>
    <row r="31969" spans="1:9" x14ac:dyDescent="0.25">
      <c r="A31969"/>
      <c r="B31969"/>
      <c r="C31969"/>
      <c r="D31969"/>
      <c r="E31969" s="148"/>
      <c r="F31969" s="148"/>
      <c r="G31969" s="149"/>
      <c r="H31969" s="148"/>
      <c r="I31969"/>
    </row>
    <row r="31970" spans="1:9" x14ac:dyDescent="0.25">
      <c r="A31970"/>
      <c r="B31970"/>
      <c r="C31970"/>
      <c r="D31970"/>
      <c r="E31970" s="148"/>
      <c r="F31970" s="148"/>
      <c r="G31970" s="149"/>
      <c r="H31970" s="148"/>
      <c r="I31970"/>
    </row>
    <row r="31971" spans="1:9" x14ac:dyDescent="0.25">
      <c r="A31971"/>
      <c r="B31971"/>
      <c r="C31971"/>
      <c r="D31971"/>
      <c r="E31971" s="148"/>
      <c r="F31971" s="148"/>
      <c r="G31971" s="149"/>
      <c r="H31971" s="148"/>
      <c r="I31971"/>
    </row>
    <row r="31972" spans="1:9" x14ac:dyDescent="0.25">
      <c r="A31972"/>
      <c r="B31972"/>
      <c r="C31972"/>
      <c r="D31972"/>
      <c r="E31972" s="148"/>
      <c r="F31972" s="148"/>
      <c r="G31972" s="149"/>
      <c r="H31972" s="148"/>
      <c r="I31972"/>
    </row>
    <row r="31973" spans="1:9" x14ac:dyDescent="0.25">
      <c r="A31973"/>
      <c r="B31973"/>
      <c r="C31973"/>
      <c r="D31973"/>
      <c r="E31973" s="148"/>
      <c r="F31973" s="148"/>
      <c r="G31973" s="149"/>
      <c r="H31973" s="148"/>
      <c r="I31973"/>
    </row>
    <row r="31974" spans="1:9" x14ac:dyDescent="0.25">
      <c r="A31974"/>
      <c r="B31974"/>
      <c r="C31974"/>
      <c r="D31974"/>
      <c r="E31974" s="148"/>
      <c r="F31974" s="148"/>
      <c r="G31974" s="149"/>
      <c r="H31974" s="148"/>
      <c r="I31974"/>
    </row>
    <row r="31975" spans="1:9" x14ac:dyDescent="0.25">
      <c r="A31975"/>
      <c r="B31975"/>
      <c r="C31975"/>
      <c r="D31975"/>
      <c r="E31975" s="148"/>
      <c r="F31975" s="148"/>
      <c r="G31975" s="149"/>
      <c r="H31975" s="148"/>
      <c r="I31975"/>
    </row>
    <row r="31976" spans="1:9" x14ac:dyDescent="0.25">
      <c r="A31976"/>
      <c r="B31976"/>
      <c r="C31976"/>
      <c r="D31976"/>
      <c r="E31976" s="148"/>
      <c r="F31976" s="148"/>
      <c r="G31976" s="149"/>
      <c r="H31976" s="148"/>
      <c r="I31976"/>
    </row>
    <row r="31977" spans="1:9" x14ac:dyDescent="0.25">
      <c r="A31977"/>
      <c r="B31977"/>
      <c r="C31977"/>
      <c r="D31977"/>
      <c r="E31977" s="148"/>
      <c r="F31977" s="148"/>
      <c r="G31977" s="149"/>
      <c r="H31977" s="148"/>
      <c r="I31977"/>
    </row>
    <row r="31978" spans="1:9" x14ac:dyDescent="0.25">
      <c r="A31978"/>
      <c r="B31978"/>
      <c r="C31978"/>
      <c r="D31978"/>
      <c r="E31978" s="148"/>
      <c r="F31978" s="148"/>
      <c r="G31978" s="149"/>
      <c r="H31978" s="148"/>
      <c r="I31978"/>
    </row>
    <row r="31979" spans="1:9" x14ac:dyDescent="0.25">
      <c r="A31979"/>
      <c r="B31979"/>
      <c r="C31979"/>
      <c r="D31979"/>
      <c r="E31979" s="148"/>
      <c r="F31979" s="148"/>
      <c r="G31979" s="149"/>
      <c r="H31979" s="148"/>
      <c r="I31979"/>
    </row>
    <row r="31980" spans="1:9" x14ac:dyDescent="0.25">
      <c r="A31980"/>
      <c r="B31980"/>
      <c r="C31980"/>
      <c r="D31980"/>
      <c r="E31980" s="148"/>
      <c r="F31980" s="148"/>
      <c r="G31980" s="149"/>
      <c r="H31980" s="148"/>
      <c r="I31980"/>
    </row>
    <row r="31981" spans="1:9" x14ac:dyDescent="0.25">
      <c r="A31981"/>
      <c r="B31981"/>
      <c r="C31981"/>
      <c r="D31981"/>
      <c r="E31981" s="148"/>
      <c r="F31981" s="148"/>
      <c r="G31981" s="149"/>
      <c r="H31981" s="148"/>
      <c r="I31981"/>
    </row>
    <row r="31982" spans="1:9" x14ac:dyDescent="0.25">
      <c r="A31982"/>
      <c r="B31982"/>
      <c r="C31982"/>
      <c r="D31982"/>
      <c r="E31982" s="148"/>
      <c r="F31982" s="148"/>
      <c r="G31982" s="149"/>
      <c r="H31982" s="148"/>
      <c r="I31982"/>
    </row>
    <row r="31983" spans="1:9" x14ac:dyDescent="0.25">
      <c r="A31983"/>
      <c r="B31983"/>
      <c r="C31983"/>
      <c r="D31983"/>
      <c r="E31983" s="148"/>
      <c r="F31983" s="148"/>
      <c r="G31983" s="149"/>
      <c r="H31983" s="148"/>
      <c r="I31983"/>
    </row>
    <row r="31984" spans="1:9" x14ac:dyDescent="0.25">
      <c r="A31984"/>
      <c r="B31984"/>
      <c r="C31984"/>
      <c r="D31984"/>
      <c r="E31984" s="148"/>
      <c r="F31984" s="148"/>
      <c r="G31984" s="149"/>
      <c r="H31984" s="148"/>
      <c r="I31984"/>
    </row>
    <row r="31985" spans="1:9" x14ac:dyDescent="0.25">
      <c r="A31985"/>
      <c r="B31985"/>
      <c r="C31985"/>
      <c r="D31985"/>
      <c r="E31985" s="148"/>
      <c r="F31985" s="148"/>
      <c r="G31985" s="149"/>
      <c r="H31985" s="148"/>
      <c r="I31985"/>
    </row>
    <row r="31986" spans="1:9" x14ac:dyDescent="0.25">
      <c r="A31986"/>
      <c r="B31986"/>
      <c r="C31986"/>
      <c r="D31986"/>
      <c r="E31986" s="148"/>
      <c r="F31986" s="148"/>
      <c r="G31986" s="149"/>
      <c r="H31986" s="148"/>
      <c r="I31986"/>
    </row>
    <row r="31987" spans="1:9" x14ac:dyDescent="0.25">
      <c r="A31987"/>
      <c r="B31987"/>
      <c r="C31987"/>
      <c r="D31987"/>
      <c r="E31987" s="148"/>
      <c r="F31987" s="148"/>
      <c r="G31987" s="149"/>
      <c r="H31987" s="148"/>
      <c r="I31987"/>
    </row>
    <row r="31988" spans="1:9" x14ac:dyDescent="0.25">
      <c r="A31988"/>
      <c r="B31988"/>
      <c r="C31988"/>
      <c r="D31988"/>
      <c r="E31988" s="148"/>
      <c r="F31988" s="148"/>
      <c r="G31988" s="149"/>
      <c r="H31988" s="148"/>
      <c r="I31988"/>
    </row>
    <row r="31989" spans="1:9" x14ac:dyDescent="0.25">
      <c r="A31989"/>
      <c r="B31989"/>
      <c r="C31989"/>
      <c r="D31989"/>
      <c r="E31989" s="148"/>
      <c r="F31989" s="148"/>
      <c r="G31989" s="149"/>
      <c r="H31989" s="148"/>
      <c r="I31989"/>
    </row>
    <row r="31990" spans="1:9" x14ac:dyDescent="0.25">
      <c r="A31990"/>
      <c r="B31990"/>
      <c r="C31990"/>
      <c r="D31990"/>
      <c r="E31990" s="148"/>
      <c r="F31990" s="148"/>
      <c r="G31990" s="149"/>
      <c r="H31990" s="148"/>
      <c r="I31990"/>
    </row>
    <row r="31991" spans="1:9" x14ac:dyDescent="0.25">
      <c r="A31991"/>
      <c r="B31991"/>
      <c r="C31991"/>
      <c r="D31991"/>
      <c r="E31991" s="148"/>
      <c r="F31991" s="148"/>
      <c r="G31991" s="149"/>
      <c r="H31991" s="148"/>
      <c r="I31991"/>
    </row>
    <row r="31992" spans="1:9" x14ac:dyDescent="0.25">
      <c r="A31992"/>
      <c r="B31992"/>
      <c r="C31992"/>
      <c r="D31992"/>
      <c r="E31992" s="148"/>
      <c r="F31992" s="148"/>
      <c r="G31992" s="149"/>
      <c r="H31992" s="148"/>
      <c r="I31992"/>
    </row>
    <row r="31993" spans="1:9" x14ac:dyDescent="0.25">
      <c r="A31993"/>
      <c r="B31993"/>
      <c r="C31993"/>
      <c r="D31993"/>
      <c r="E31993" s="148"/>
      <c r="F31993" s="148"/>
      <c r="G31993" s="149"/>
      <c r="H31993" s="148"/>
      <c r="I31993"/>
    </row>
    <row r="31994" spans="1:9" x14ac:dyDescent="0.25">
      <c r="A31994"/>
      <c r="B31994"/>
      <c r="C31994"/>
      <c r="D31994"/>
      <c r="E31994" s="148"/>
      <c r="F31994" s="148"/>
      <c r="G31994" s="149"/>
      <c r="H31994" s="148"/>
      <c r="I31994"/>
    </row>
    <row r="31995" spans="1:9" x14ac:dyDescent="0.25">
      <c r="A31995"/>
      <c r="B31995"/>
      <c r="C31995"/>
      <c r="D31995"/>
      <c r="E31995" s="148"/>
      <c r="F31995" s="148"/>
      <c r="G31995" s="149"/>
      <c r="H31995" s="148"/>
      <c r="I31995"/>
    </row>
    <row r="31996" spans="1:9" x14ac:dyDescent="0.25">
      <c r="A31996"/>
      <c r="B31996"/>
      <c r="C31996"/>
      <c r="D31996"/>
      <c r="E31996" s="148"/>
      <c r="F31996" s="148"/>
      <c r="G31996" s="149"/>
      <c r="H31996" s="148"/>
      <c r="I31996"/>
    </row>
    <row r="31997" spans="1:9" x14ac:dyDescent="0.25">
      <c r="A31997"/>
      <c r="B31997"/>
      <c r="C31997"/>
      <c r="D31997"/>
      <c r="E31997" s="148"/>
      <c r="F31997" s="148"/>
      <c r="G31997" s="149"/>
      <c r="H31997" s="148"/>
      <c r="I31997"/>
    </row>
    <row r="31998" spans="1:9" x14ac:dyDescent="0.25">
      <c r="A31998"/>
      <c r="B31998"/>
      <c r="C31998"/>
      <c r="D31998"/>
      <c r="E31998" s="148"/>
      <c r="F31998" s="148"/>
      <c r="G31998" s="149"/>
      <c r="H31998" s="148"/>
      <c r="I31998"/>
    </row>
    <row r="31999" spans="1:9" x14ac:dyDescent="0.25">
      <c r="A31999"/>
      <c r="B31999"/>
      <c r="C31999"/>
      <c r="D31999"/>
      <c r="E31999" s="148"/>
      <c r="F31999" s="148"/>
      <c r="G31999" s="149"/>
      <c r="H31999" s="148"/>
      <c r="I31999"/>
    </row>
    <row r="32000" spans="1:9" x14ac:dyDescent="0.25">
      <c r="A32000"/>
      <c r="B32000"/>
      <c r="C32000"/>
      <c r="D32000"/>
      <c r="E32000" s="148"/>
      <c r="F32000" s="148"/>
      <c r="G32000" s="149"/>
      <c r="H32000" s="148"/>
      <c r="I32000"/>
    </row>
    <row r="32001" spans="1:9" x14ac:dyDescent="0.25">
      <c r="A32001"/>
      <c r="B32001"/>
      <c r="C32001"/>
      <c r="D32001"/>
      <c r="E32001" s="148"/>
      <c r="F32001" s="148"/>
      <c r="G32001" s="149"/>
      <c r="H32001" s="148"/>
      <c r="I32001"/>
    </row>
    <row r="32002" spans="1:9" x14ac:dyDescent="0.25">
      <c r="A32002"/>
      <c r="B32002"/>
      <c r="C32002"/>
      <c r="D32002"/>
      <c r="E32002" s="148"/>
      <c r="F32002" s="148"/>
      <c r="G32002" s="149"/>
      <c r="H32002" s="148"/>
      <c r="I32002"/>
    </row>
    <row r="32003" spans="1:9" x14ac:dyDescent="0.25">
      <c r="A32003"/>
      <c r="B32003"/>
      <c r="C32003"/>
      <c r="D32003"/>
      <c r="E32003" s="148"/>
      <c r="F32003" s="148"/>
      <c r="G32003" s="149"/>
      <c r="H32003" s="148"/>
      <c r="I32003"/>
    </row>
    <row r="32004" spans="1:9" x14ac:dyDescent="0.25">
      <c r="A32004"/>
      <c r="B32004"/>
      <c r="C32004"/>
      <c r="D32004"/>
      <c r="E32004" s="148"/>
      <c r="F32004" s="148"/>
      <c r="G32004" s="149"/>
      <c r="H32004" s="148"/>
      <c r="I32004"/>
    </row>
    <row r="32005" spans="1:9" x14ac:dyDescent="0.25">
      <c r="A32005"/>
      <c r="B32005"/>
      <c r="C32005"/>
      <c r="D32005"/>
      <c r="E32005" s="148"/>
      <c r="F32005" s="148"/>
      <c r="G32005" s="149"/>
      <c r="H32005" s="148"/>
      <c r="I32005"/>
    </row>
    <row r="32006" spans="1:9" x14ac:dyDescent="0.25">
      <c r="A32006"/>
      <c r="B32006"/>
      <c r="C32006"/>
      <c r="D32006"/>
      <c r="E32006" s="148"/>
      <c r="F32006" s="148"/>
      <c r="G32006" s="149"/>
      <c r="H32006" s="148"/>
      <c r="I32006"/>
    </row>
    <row r="32007" spans="1:9" x14ac:dyDescent="0.25">
      <c r="A32007"/>
      <c r="B32007"/>
      <c r="C32007"/>
      <c r="D32007"/>
      <c r="E32007" s="148"/>
      <c r="F32007" s="148"/>
      <c r="G32007" s="149"/>
      <c r="H32007" s="148"/>
      <c r="I32007"/>
    </row>
    <row r="32008" spans="1:9" x14ac:dyDescent="0.25">
      <c r="A32008"/>
      <c r="B32008"/>
      <c r="C32008"/>
      <c r="D32008"/>
      <c r="E32008" s="148"/>
      <c r="F32008" s="148"/>
      <c r="G32008" s="149"/>
      <c r="H32008" s="148"/>
      <c r="I32008"/>
    </row>
    <row r="32009" spans="1:9" x14ac:dyDescent="0.25">
      <c r="A32009"/>
      <c r="B32009"/>
      <c r="C32009"/>
      <c r="D32009"/>
      <c r="E32009" s="148"/>
      <c r="F32009" s="148"/>
      <c r="G32009" s="149"/>
      <c r="H32009" s="148"/>
      <c r="I32009"/>
    </row>
    <row r="32010" spans="1:9" x14ac:dyDescent="0.25">
      <c r="A32010"/>
      <c r="B32010"/>
      <c r="C32010"/>
      <c r="D32010"/>
      <c r="E32010" s="148"/>
      <c r="F32010" s="148"/>
      <c r="G32010" s="149"/>
      <c r="H32010" s="148"/>
      <c r="I32010"/>
    </row>
    <row r="32011" spans="1:9" x14ac:dyDescent="0.25">
      <c r="A32011"/>
      <c r="B32011"/>
      <c r="C32011"/>
      <c r="D32011"/>
      <c r="E32011" s="148"/>
      <c r="F32011" s="148"/>
      <c r="G32011" s="149"/>
      <c r="H32011" s="148"/>
      <c r="I32011"/>
    </row>
    <row r="32012" spans="1:9" x14ac:dyDescent="0.25">
      <c r="A32012"/>
      <c r="B32012"/>
      <c r="C32012"/>
      <c r="D32012"/>
      <c r="E32012" s="148"/>
      <c r="F32012" s="148"/>
      <c r="G32012" s="149"/>
      <c r="H32012" s="148"/>
      <c r="I32012"/>
    </row>
    <row r="32013" spans="1:9" x14ac:dyDescent="0.25">
      <c r="A32013"/>
      <c r="B32013"/>
      <c r="C32013"/>
      <c r="D32013"/>
      <c r="E32013" s="148"/>
      <c r="F32013" s="148"/>
      <c r="G32013" s="149"/>
      <c r="H32013" s="148"/>
      <c r="I32013"/>
    </row>
    <row r="32014" spans="1:9" x14ac:dyDescent="0.25">
      <c r="A32014"/>
      <c r="B32014"/>
      <c r="C32014"/>
      <c r="D32014"/>
      <c r="E32014" s="148"/>
      <c r="F32014" s="148"/>
      <c r="G32014" s="149"/>
      <c r="H32014" s="148"/>
      <c r="I32014"/>
    </row>
    <row r="32015" spans="1:9" x14ac:dyDescent="0.25">
      <c r="A32015"/>
      <c r="B32015"/>
      <c r="C32015"/>
      <c r="D32015"/>
      <c r="E32015" s="148"/>
      <c r="F32015" s="148"/>
      <c r="G32015" s="149"/>
      <c r="H32015" s="148"/>
      <c r="I32015"/>
    </row>
    <row r="32016" spans="1:9" x14ac:dyDescent="0.25">
      <c r="A32016"/>
      <c r="B32016"/>
      <c r="C32016"/>
      <c r="D32016"/>
      <c r="E32016" s="148"/>
      <c r="F32016" s="148"/>
      <c r="G32016" s="149"/>
      <c r="H32016" s="148"/>
      <c r="I32016"/>
    </row>
    <row r="32017" spans="1:9" x14ac:dyDescent="0.25">
      <c r="A32017"/>
      <c r="B32017"/>
      <c r="C32017"/>
      <c r="D32017"/>
      <c r="E32017" s="148"/>
      <c r="F32017" s="148"/>
      <c r="G32017" s="149"/>
      <c r="H32017" s="148"/>
      <c r="I32017"/>
    </row>
    <row r="32018" spans="1:9" x14ac:dyDescent="0.25">
      <c r="A32018"/>
      <c r="B32018"/>
      <c r="C32018"/>
      <c r="D32018"/>
      <c r="E32018" s="148"/>
      <c r="F32018" s="148"/>
      <c r="G32018" s="149"/>
      <c r="H32018" s="148"/>
      <c r="I32018"/>
    </row>
    <row r="32019" spans="1:9" x14ac:dyDescent="0.25">
      <c r="A32019"/>
      <c r="B32019"/>
      <c r="C32019"/>
      <c r="D32019"/>
      <c r="E32019" s="148"/>
      <c r="F32019" s="148"/>
      <c r="G32019" s="149"/>
      <c r="H32019" s="148"/>
      <c r="I32019"/>
    </row>
    <row r="32020" spans="1:9" x14ac:dyDescent="0.25">
      <c r="A32020"/>
      <c r="B32020"/>
      <c r="C32020"/>
      <c r="D32020"/>
      <c r="E32020" s="148"/>
      <c r="F32020" s="148"/>
      <c r="G32020" s="149"/>
      <c r="H32020" s="148"/>
      <c r="I32020"/>
    </row>
    <row r="32021" spans="1:9" x14ac:dyDescent="0.25">
      <c r="A32021"/>
      <c r="B32021"/>
      <c r="C32021"/>
      <c r="D32021"/>
      <c r="E32021" s="148"/>
      <c r="F32021" s="148"/>
      <c r="G32021" s="149"/>
      <c r="H32021" s="148"/>
      <c r="I32021"/>
    </row>
    <row r="32022" spans="1:9" x14ac:dyDescent="0.25">
      <c r="A32022"/>
      <c r="B32022"/>
      <c r="C32022"/>
      <c r="D32022"/>
      <c r="E32022" s="148"/>
      <c r="F32022" s="148"/>
      <c r="G32022" s="149"/>
      <c r="H32022" s="148"/>
      <c r="I32022"/>
    </row>
    <row r="32023" spans="1:9" x14ac:dyDescent="0.25">
      <c r="A32023"/>
      <c r="B32023"/>
      <c r="C32023"/>
      <c r="D32023"/>
      <c r="E32023" s="148"/>
      <c r="F32023" s="148"/>
      <c r="G32023" s="149"/>
      <c r="H32023" s="148"/>
      <c r="I32023"/>
    </row>
    <row r="32024" spans="1:9" x14ac:dyDescent="0.25">
      <c r="A32024"/>
      <c r="B32024"/>
      <c r="C32024"/>
      <c r="D32024"/>
      <c r="E32024" s="148"/>
      <c r="F32024" s="148"/>
      <c r="G32024" s="149"/>
      <c r="H32024" s="148"/>
      <c r="I32024"/>
    </row>
    <row r="32025" spans="1:9" x14ac:dyDescent="0.25">
      <c r="A32025"/>
      <c r="B32025"/>
      <c r="C32025"/>
      <c r="D32025"/>
      <c r="E32025" s="148"/>
      <c r="F32025" s="148"/>
      <c r="G32025" s="149"/>
      <c r="H32025" s="148"/>
      <c r="I32025"/>
    </row>
    <row r="32026" spans="1:9" x14ac:dyDescent="0.25">
      <c r="A32026"/>
      <c r="B32026"/>
      <c r="C32026"/>
      <c r="D32026"/>
      <c r="E32026" s="148"/>
      <c r="F32026" s="148"/>
      <c r="G32026" s="149"/>
      <c r="H32026" s="148"/>
      <c r="I32026"/>
    </row>
    <row r="32027" spans="1:9" x14ac:dyDescent="0.25">
      <c r="A32027"/>
      <c r="B32027"/>
      <c r="C32027"/>
      <c r="D32027"/>
      <c r="E32027" s="148"/>
      <c r="F32027" s="148"/>
      <c r="G32027" s="149"/>
      <c r="H32027" s="148"/>
      <c r="I32027"/>
    </row>
    <row r="32028" spans="1:9" x14ac:dyDescent="0.25">
      <c r="A32028"/>
      <c r="B32028"/>
      <c r="C32028"/>
      <c r="D32028"/>
      <c r="E32028" s="148"/>
      <c r="F32028" s="148"/>
      <c r="G32028" s="149"/>
      <c r="H32028" s="148"/>
      <c r="I32028"/>
    </row>
    <row r="32029" spans="1:9" x14ac:dyDescent="0.25">
      <c r="A32029"/>
      <c r="B32029"/>
      <c r="C32029"/>
      <c r="D32029"/>
      <c r="E32029" s="148"/>
      <c r="F32029" s="148"/>
      <c r="G32029" s="149"/>
      <c r="H32029" s="148"/>
      <c r="I32029"/>
    </row>
    <row r="32030" spans="1:9" x14ac:dyDescent="0.25">
      <c r="A32030"/>
      <c r="B32030"/>
      <c r="C32030"/>
      <c r="D32030"/>
      <c r="E32030" s="148"/>
      <c r="F32030" s="148"/>
      <c r="G32030" s="149"/>
      <c r="H32030" s="148"/>
      <c r="I32030"/>
    </row>
    <row r="32031" spans="1:9" x14ac:dyDescent="0.25">
      <c r="A32031"/>
      <c r="B32031"/>
      <c r="C32031"/>
      <c r="D32031"/>
      <c r="E32031" s="148"/>
      <c r="F32031" s="148"/>
      <c r="G32031" s="149"/>
      <c r="H32031" s="148"/>
      <c r="I32031"/>
    </row>
    <row r="32032" spans="1:9" x14ac:dyDescent="0.25">
      <c r="A32032"/>
      <c r="B32032"/>
      <c r="C32032"/>
      <c r="D32032"/>
      <c r="E32032" s="148"/>
      <c r="F32032" s="148"/>
      <c r="G32032" s="149"/>
      <c r="H32032" s="148"/>
      <c r="I32032"/>
    </row>
    <row r="32033" spans="1:9" x14ac:dyDescent="0.25">
      <c r="A32033"/>
      <c r="B32033"/>
      <c r="C32033"/>
      <c r="D32033"/>
      <c r="E32033" s="148"/>
      <c r="F32033" s="148"/>
      <c r="G32033" s="149"/>
      <c r="H32033" s="148"/>
      <c r="I32033"/>
    </row>
    <row r="32034" spans="1:9" x14ac:dyDescent="0.25">
      <c r="A32034"/>
      <c r="B32034"/>
      <c r="C32034"/>
      <c r="D32034"/>
      <c r="E32034" s="148"/>
      <c r="F32034" s="148"/>
      <c r="G32034" s="149"/>
      <c r="H32034" s="148"/>
      <c r="I32034"/>
    </row>
    <row r="32035" spans="1:9" x14ac:dyDescent="0.25">
      <c r="A32035"/>
      <c r="B32035"/>
      <c r="C32035"/>
      <c r="D32035"/>
      <c r="E32035" s="148"/>
      <c r="F32035" s="148"/>
      <c r="G32035" s="149"/>
      <c r="H32035" s="148"/>
      <c r="I32035"/>
    </row>
    <row r="32036" spans="1:9" x14ac:dyDescent="0.25">
      <c r="A32036"/>
      <c r="B32036"/>
      <c r="C32036"/>
      <c r="D32036"/>
      <c r="E32036" s="148"/>
      <c r="F32036" s="148"/>
      <c r="G32036" s="149"/>
      <c r="H32036" s="148"/>
      <c r="I32036"/>
    </row>
    <row r="32037" spans="1:9" x14ac:dyDescent="0.25">
      <c r="A32037"/>
      <c r="B32037"/>
      <c r="C32037"/>
      <c r="D32037"/>
      <c r="E32037" s="148"/>
      <c r="F32037" s="148"/>
      <c r="G32037" s="149"/>
      <c r="H32037" s="148"/>
      <c r="I32037"/>
    </row>
    <row r="32038" spans="1:9" x14ac:dyDescent="0.25">
      <c r="A32038"/>
      <c r="B32038"/>
      <c r="C32038"/>
      <c r="D32038"/>
      <c r="E32038" s="148"/>
      <c r="F32038" s="148"/>
      <c r="G32038" s="149"/>
      <c r="H32038" s="148"/>
      <c r="I32038"/>
    </row>
    <row r="32039" spans="1:9" x14ac:dyDescent="0.25">
      <c r="A32039"/>
      <c r="B32039"/>
      <c r="C32039"/>
      <c r="D32039"/>
      <c r="E32039" s="148"/>
      <c r="F32039" s="148"/>
      <c r="G32039" s="149"/>
      <c r="H32039" s="148"/>
      <c r="I32039"/>
    </row>
    <row r="32040" spans="1:9" x14ac:dyDescent="0.25">
      <c r="A32040"/>
      <c r="B32040"/>
      <c r="C32040"/>
      <c r="D32040"/>
      <c r="E32040" s="148"/>
      <c r="F32040" s="148"/>
      <c r="G32040" s="149"/>
      <c r="H32040" s="148"/>
      <c r="I32040"/>
    </row>
    <row r="32041" spans="1:9" x14ac:dyDescent="0.25">
      <c r="A32041"/>
      <c r="B32041"/>
      <c r="C32041"/>
      <c r="D32041"/>
      <c r="E32041" s="148"/>
      <c r="F32041" s="148"/>
      <c r="G32041" s="149"/>
      <c r="H32041" s="148"/>
      <c r="I32041"/>
    </row>
    <row r="32042" spans="1:9" x14ac:dyDescent="0.25">
      <c r="A32042"/>
      <c r="B32042"/>
      <c r="C32042"/>
      <c r="D32042"/>
      <c r="E32042" s="148"/>
      <c r="F32042" s="148"/>
      <c r="G32042" s="149"/>
      <c r="H32042" s="148"/>
      <c r="I32042"/>
    </row>
    <row r="32043" spans="1:9" x14ac:dyDescent="0.25">
      <c r="A32043"/>
      <c r="B32043"/>
      <c r="C32043"/>
      <c r="D32043"/>
      <c r="E32043" s="148"/>
      <c r="F32043" s="148"/>
      <c r="G32043" s="149"/>
      <c r="H32043" s="148"/>
      <c r="I32043"/>
    </row>
    <row r="32044" spans="1:9" x14ac:dyDescent="0.25">
      <c r="A32044"/>
      <c r="B32044"/>
      <c r="C32044"/>
      <c r="D32044"/>
      <c r="E32044" s="148"/>
      <c r="F32044" s="148"/>
      <c r="G32044" s="149"/>
      <c r="H32044" s="148"/>
      <c r="I32044"/>
    </row>
    <row r="32045" spans="1:9" x14ac:dyDescent="0.25">
      <c r="A32045"/>
      <c r="B32045"/>
      <c r="C32045"/>
      <c r="D32045"/>
      <c r="E32045" s="148"/>
      <c r="F32045" s="148"/>
      <c r="G32045" s="149"/>
      <c r="H32045" s="148"/>
      <c r="I32045"/>
    </row>
    <row r="32046" spans="1:9" x14ac:dyDescent="0.25">
      <c r="A32046"/>
      <c r="B32046"/>
      <c r="C32046"/>
      <c r="D32046"/>
      <c r="E32046" s="148"/>
      <c r="F32046" s="148"/>
      <c r="G32046" s="149"/>
      <c r="H32046" s="148"/>
      <c r="I32046"/>
    </row>
    <row r="32047" spans="1:9" x14ac:dyDescent="0.25">
      <c r="A32047"/>
      <c r="B32047"/>
      <c r="C32047"/>
      <c r="D32047"/>
      <c r="E32047" s="148"/>
      <c r="F32047" s="148"/>
      <c r="G32047" s="149"/>
      <c r="H32047" s="148"/>
      <c r="I32047"/>
    </row>
    <row r="32048" spans="1:9" x14ac:dyDescent="0.25">
      <c r="A32048"/>
      <c r="B32048"/>
      <c r="C32048"/>
      <c r="D32048"/>
      <c r="E32048" s="148"/>
      <c r="F32048" s="148"/>
      <c r="G32048" s="149"/>
      <c r="H32048" s="148"/>
      <c r="I32048"/>
    </row>
    <row r="32049" spans="1:9" x14ac:dyDescent="0.25">
      <c r="A32049"/>
      <c r="B32049"/>
      <c r="C32049"/>
      <c r="D32049"/>
      <c r="E32049" s="148"/>
      <c r="F32049" s="148"/>
      <c r="G32049" s="149"/>
      <c r="H32049" s="148"/>
      <c r="I32049"/>
    </row>
    <row r="32050" spans="1:9" x14ac:dyDescent="0.25">
      <c r="A32050"/>
      <c r="B32050"/>
      <c r="C32050"/>
      <c r="D32050"/>
      <c r="E32050" s="148"/>
      <c r="F32050" s="148"/>
      <c r="G32050" s="149"/>
      <c r="H32050" s="148"/>
      <c r="I32050"/>
    </row>
    <row r="32051" spans="1:9" x14ac:dyDescent="0.25">
      <c r="A32051"/>
      <c r="B32051"/>
      <c r="C32051"/>
      <c r="D32051"/>
      <c r="E32051" s="148"/>
      <c r="F32051" s="148"/>
      <c r="G32051" s="149"/>
      <c r="H32051" s="148"/>
      <c r="I32051"/>
    </row>
    <row r="32052" spans="1:9" x14ac:dyDescent="0.25">
      <c r="A32052"/>
      <c r="B32052"/>
      <c r="C32052"/>
      <c r="D32052"/>
      <c r="E32052" s="148"/>
      <c r="F32052" s="148"/>
      <c r="G32052" s="149"/>
      <c r="H32052" s="148"/>
      <c r="I32052"/>
    </row>
    <row r="32053" spans="1:9" x14ac:dyDescent="0.25">
      <c r="A32053"/>
      <c r="B32053"/>
      <c r="C32053"/>
      <c r="D32053"/>
      <c r="E32053" s="148"/>
      <c r="F32053" s="148"/>
      <c r="G32053" s="149"/>
      <c r="H32053" s="148"/>
      <c r="I32053"/>
    </row>
    <row r="32054" spans="1:9" x14ac:dyDescent="0.25">
      <c r="A32054"/>
      <c r="B32054"/>
      <c r="C32054"/>
      <c r="D32054"/>
      <c r="E32054" s="148"/>
      <c r="F32054" s="148"/>
      <c r="G32054" s="149"/>
      <c r="H32054" s="148"/>
      <c r="I32054"/>
    </row>
    <row r="32055" spans="1:9" x14ac:dyDescent="0.25">
      <c r="A32055"/>
      <c r="B32055"/>
      <c r="C32055"/>
      <c r="D32055"/>
      <c r="E32055" s="148"/>
      <c r="F32055" s="148"/>
      <c r="G32055" s="149"/>
      <c r="H32055" s="148"/>
      <c r="I32055"/>
    </row>
    <row r="32056" spans="1:9" x14ac:dyDescent="0.25">
      <c r="A32056"/>
      <c r="B32056"/>
      <c r="C32056"/>
      <c r="D32056"/>
      <c r="E32056" s="148"/>
      <c r="F32056" s="148"/>
      <c r="G32056" s="149"/>
      <c r="H32056" s="148"/>
      <c r="I32056"/>
    </row>
    <row r="32057" spans="1:9" x14ac:dyDescent="0.25">
      <c r="A32057"/>
      <c r="B32057"/>
      <c r="C32057"/>
      <c r="D32057"/>
      <c r="E32057" s="148"/>
      <c r="F32057" s="148"/>
      <c r="G32057" s="149"/>
      <c r="H32057" s="148"/>
      <c r="I32057"/>
    </row>
    <row r="32058" spans="1:9" x14ac:dyDescent="0.25">
      <c r="A32058"/>
      <c r="B32058"/>
      <c r="C32058"/>
      <c r="D32058"/>
      <c r="E32058" s="148"/>
      <c r="F32058" s="148"/>
      <c r="G32058" s="149"/>
      <c r="H32058" s="148"/>
      <c r="I32058"/>
    </row>
    <row r="32059" spans="1:9" x14ac:dyDescent="0.25">
      <c r="A32059"/>
      <c r="B32059"/>
      <c r="C32059"/>
      <c r="D32059"/>
      <c r="E32059" s="148"/>
      <c r="F32059" s="148"/>
      <c r="G32059" s="149"/>
      <c r="H32059" s="148"/>
      <c r="I32059"/>
    </row>
    <row r="32060" spans="1:9" x14ac:dyDescent="0.25">
      <c r="A32060"/>
      <c r="B32060"/>
      <c r="C32060"/>
      <c r="D32060"/>
      <c r="E32060" s="148"/>
      <c r="F32060" s="148"/>
      <c r="G32060" s="149"/>
      <c r="H32060" s="148"/>
      <c r="I32060"/>
    </row>
    <row r="32061" spans="1:9" x14ac:dyDescent="0.25">
      <c r="A32061"/>
      <c r="B32061"/>
      <c r="C32061"/>
      <c r="D32061"/>
      <c r="E32061" s="148"/>
      <c r="F32061" s="148"/>
      <c r="G32061" s="149"/>
      <c r="H32061" s="148"/>
      <c r="I32061"/>
    </row>
    <row r="32062" spans="1:9" x14ac:dyDescent="0.25">
      <c r="A32062"/>
      <c r="B32062"/>
      <c r="C32062"/>
      <c r="D32062"/>
      <c r="E32062" s="148"/>
      <c r="F32062" s="148"/>
      <c r="G32062" s="149"/>
      <c r="H32062" s="148"/>
      <c r="I32062"/>
    </row>
    <row r="32063" spans="1:9" x14ac:dyDescent="0.25">
      <c r="A32063"/>
      <c r="B32063"/>
      <c r="C32063"/>
      <c r="D32063"/>
      <c r="E32063" s="148"/>
      <c r="F32063" s="148"/>
      <c r="G32063" s="149"/>
      <c r="H32063" s="148"/>
      <c r="I32063"/>
    </row>
    <row r="32064" spans="1:9" x14ac:dyDescent="0.25">
      <c r="A32064"/>
      <c r="B32064"/>
      <c r="C32064"/>
      <c r="D32064"/>
      <c r="E32064" s="148"/>
      <c r="F32064" s="148"/>
      <c r="G32064" s="149"/>
      <c r="H32064" s="148"/>
      <c r="I32064"/>
    </row>
    <row r="32065" spans="1:9" x14ac:dyDescent="0.25">
      <c r="A32065"/>
      <c r="B32065"/>
      <c r="C32065"/>
      <c r="D32065"/>
      <c r="E32065" s="148"/>
      <c r="F32065" s="148"/>
      <c r="G32065" s="149"/>
      <c r="H32065" s="148"/>
      <c r="I32065"/>
    </row>
    <row r="32066" spans="1:9" x14ac:dyDescent="0.25">
      <c r="A32066"/>
      <c r="B32066"/>
      <c r="C32066"/>
      <c r="D32066"/>
      <c r="E32066" s="148"/>
      <c r="F32066" s="148"/>
      <c r="G32066" s="149"/>
      <c r="H32066" s="148"/>
      <c r="I32066"/>
    </row>
    <row r="32067" spans="1:9" x14ac:dyDescent="0.25">
      <c r="A32067"/>
      <c r="B32067"/>
      <c r="C32067"/>
      <c r="D32067"/>
      <c r="E32067" s="148"/>
      <c r="F32067" s="148"/>
      <c r="G32067" s="149"/>
      <c r="H32067" s="148"/>
      <c r="I32067"/>
    </row>
    <row r="32068" spans="1:9" x14ac:dyDescent="0.25">
      <c r="A32068"/>
      <c r="B32068"/>
      <c r="C32068"/>
      <c r="D32068"/>
      <c r="E32068" s="148"/>
      <c r="F32068" s="148"/>
      <c r="G32068" s="149"/>
      <c r="H32068" s="148"/>
      <c r="I32068"/>
    </row>
    <row r="32069" spans="1:9" x14ac:dyDescent="0.25">
      <c r="A32069"/>
      <c r="B32069"/>
      <c r="C32069"/>
      <c r="D32069"/>
      <c r="E32069" s="148"/>
      <c r="F32069" s="148"/>
      <c r="G32069" s="149"/>
      <c r="H32069" s="148"/>
      <c r="I32069"/>
    </row>
    <row r="32070" spans="1:9" x14ac:dyDescent="0.25">
      <c r="A32070"/>
      <c r="B32070"/>
      <c r="C32070"/>
      <c r="D32070"/>
      <c r="E32070" s="148"/>
      <c r="F32070" s="148"/>
      <c r="G32070" s="149"/>
      <c r="H32070" s="148"/>
      <c r="I32070"/>
    </row>
    <row r="32071" spans="1:9" x14ac:dyDescent="0.25">
      <c r="A32071"/>
      <c r="B32071"/>
      <c r="C32071"/>
      <c r="D32071"/>
      <c r="E32071" s="148"/>
      <c r="F32071" s="148"/>
      <c r="G32071" s="149"/>
      <c r="H32071" s="148"/>
      <c r="I32071"/>
    </row>
    <row r="32072" spans="1:9" x14ac:dyDescent="0.25">
      <c r="A32072"/>
      <c r="B32072"/>
      <c r="C32072"/>
      <c r="D32072"/>
      <c r="E32072" s="148"/>
      <c r="F32072" s="148"/>
      <c r="G32072" s="149"/>
      <c r="H32072" s="148"/>
      <c r="I32072"/>
    </row>
    <row r="32073" spans="1:9" x14ac:dyDescent="0.25">
      <c r="A32073"/>
      <c r="B32073"/>
      <c r="C32073"/>
      <c r="D32073"/>
      <c r="E32073" s="148"/>
      <c r="F32073" s="148"/>
      <c r="G32073" s="149"/>
      <c r="H32073" s="148"/>
      <c r="I32073"/>
    </row>
    <row r="32074" spans="1:9" x14ac:dyDescent="0.25">
      <c r="A32074"/>
      <c r="B32074"/>
      <c r="C32074"/>
      <c r="D32074"/>
      <c r="E32074" s="148"/>
      <c r="F32074" s="148"/>
      <c r="G32074" s="149"/>
      <c r="H32074" s="148"/>
      <c r="I32074"/>
    </row>
    <row r="32075" spans="1:9" x14ac:dyDescent="0.25">
      <c r="A32075"/>
      <c r="B32075"/>
      <c r="C32075"/>
      <c r="D32075"/>
      <c r="E32075" s="148"/>
      <c r="F32075" s="148"/>
      <c r="G32075" s="149"/>
      <c r="H32075" s="148"/>
      <c r="I32075"/>
    </row>
    <row r="32076" spans="1:9" x14ac:dyDescent="0.25">
      <c r="A32076"/>
      <c r="B32076"/>
      <c r="C32076"/>
      <c r="D32076"/>
      <c r="E32076" s="148"/>
      <c r="F32076" s="148"/>
      <c r="G32076" s="149"/>
      <c r="H32076" s="148"/>
      <c r="I32076"/>
    </row>
    <row r="32077" spans="1:9" x14ac:dyDescent="0.25">
      <c r="A32077"/>
      <c r="B32077"/>
      <c r="C32077"/>
      <c r="D32077"/>
      <c r="E32077" s="148"/>
      <c r="F32077" s="148"/>
      <c r="G32077" s="149"/>
      <c r="H32077" s="148"/>
      <c r="I32077"/>
    </row>
    <row r="32078" spans="1:9" x14ac:dyDescent="0.25">
      <c r="A32078"/>
      <c r="B32078"/>
      <c r="C32078"/>
      <c r="D32078"/>
      <c r="E32078" s="148"/>
      <c r="F32078" s="148"/>
      <c r="G32078" s="149"/>
      <c r="H32078" s="148"/>
      <c r="I32078"/>
    </row>
    <row r="32079" spans="1:9" x14ac:dyDescent="0.25">
      <c r="A32079"/>
      <c r="B32079"/>
      <c r="C32079"/>
      <c r="D32079"/>
      <c r="E32079" s="148"/>
      <c r="F32079" s="148"/>
      <c r="G32079" s="149"/>
      <c r="H32079" s="148"/>
      <c r="I32079"/>
    </row>
    <row r="32080" spans="1:9" x14ac:dyDescent="0.25">
      <c r="A32080"/>
      <c r="B32080"/>
      <c r="C32080"/>
      <c r="D32080"/>
      <c r="E32080" s="148"/>
      <c r="F32080" s="148"/>
      <c r="G32080" s="149"/>
      <c r="H32080" s="148"/>
      <c r="I32080"/>
    </row>
    <row r="32081" spans="1:9" x14ac:dyDescent="0.25">
      <c r="A32081"/>
      <c r="B32081"/>
      <c r="C32081"/>
      <c r="D32081"/>
      <c r="E32081" s="148"/>
      <c r="F32081" s="148"/>
      <c r="G32081" s="149"/>
      <c r="H32081" s="148"/>
      <c r="I32081"/>
    </row>
    <row r="32082" spans="1:9" x14ac:dyDescent="0.25">
      <c r="A32082"/>
      <c r="B32082"/>
      <c r="C32082"/>
      <c r="D32082"/>
      <c r="E32082" s="148"/>
      <c r="F32082" s="148"/>
      <c r="G32082" s="149"/>
      <c r="H32082" s="148"/>
      <c r="I32082"/>
    </row>
    <row r="32083" spans="1:9" x14ac:dyDescent="0.25">
      <c r="A32083"/>
      <c r="B32083"/>
      <c r="C32083"/>
      <c r="D32083"/>
      <c r="E32083" s="148"/>
      <c r="F32083" s="148"/>
      <c r="G32083" s="149"/>
      <c r="H32083" s="148"/>
      <c r="I32083"/>
    </row>
    <row r="32084" spans="1:9" x14ac:dyDescent="0.25">
      <c r="A32084"/>
      <c r="B32084"/>
      <c r="C32084"/>
      <c r="D32084"/>
      <c r="E32084" s="148"/>
      <c r="F32084" s="148"/>
      <c r="G32084" s="149"/>
      <c r="H32084" s="148"/>
      <c r="I32084"/>
    </row>
    <row r="32085" spans="1:9" x14ac:dyDescent="0.25">
      <c r="A32085"/>
      <c r="B32085"/>
      <c r="C32085"/>
      <c r="D32085"/>
      <c r="E32085" s="148"/>
      <c r="F32085" s="148"/>
      <c r="G32085" s="149"/>
      <c r="H32085" s="148"/>
      <c r="I32085"/>
    </row>
    <row r="32086" spans="1:9" x14ac:dyDescent="0.25">
      <c r="A32086"/>
      <c r="B32086"/>
      <c r="C32086"/>
      <c r="D32086"/>
      <c r="E32086" s="148"/>
      <c r="F32086" s="148"/>
      <c r="G32086" s="149"/>
      <c r="H32086" s="148"/>
      <c r="I32086"/>
    </row>
    <row r="32087" spans="1:9" x14ac:dyDescent="0.25">
      <c r="A32087"/>
      <c r="B32087"/>
      <c r="C32087"/>
      <c r="D32087"/>
      <c r="E32087" s="148"/>
      <c r="F32087" s="148"/>
      <c r="G32087" s="149"/>
      <c r="H32087" s="148"/>
      <c r="I32087"/>
    </row>
    <row r="32088" spans="1:9" x14ac:dyDescent="0.25">
      <c r="A32088"/>
      <c r="B32088"/>
      <c r="C32088"/>
      <c r="D32088"/>
      <c r="E32088" s="148"/>
      <c r="F32088" s="148"/>
      <c r="G32088" s="149"/>
      <c r="H32088" s="148"/>
      <c r="I32088"/>
    </row>
    <row r="32089" spans="1:9" x14ac:dyDescent="0.25">
      <c r="A32089"/>
      <c r="B32089"/>
      <c r="C32089"/>
      <c r="D32089"/>
      <c r="E32089" s="148"/>
      <c r="F32089" s="148"/>
      <c r="G32089" s="149"/>
      <c r="H32089" s="148"/>
      <c r="I32089"/>
    </row>
    <row r="32090" spans="1:9" x14ac:dyDescent="0.25">
      <c r="A32090"/>
      <c r="B32090"/>
      <c r="C32090"/>
      <c r="D32090"/>
      <c r="E32090" s="148"/>
      <c r="F32090" s="148"/>
      <c r="G32090" s="149"/>
      <c r="H32090" s="148"/>
      <c r="I32090"/>
    </row>
    <row r="32091" spans="1:9" x14ac:dyDescent="0.25">
      <c r="A32091"/>
      <c r="B32091"/>
      <c r="C32091"/>
      <c r="D32091"/>
      <c r="E32091" s="148"/>
      <c r="F32091" s="148"/>
      <c r="G32091" s="149"/>
      <c r="H32091" s="148"/>
      <c r="I32091"/>
    </row>
    <row r="32092" spans="1:9" x14ac:dyDescent="0.25">
      <c r="A32092"/>
      <c r="B32092"/>
      <c r="C32092"/>
      <c r="D32092"/>
      <c r="E32092" s="148"/>
      <c r="F32092" s="148"/>
      <c r="G32092" s="149"/>
      <c r="H32092" s="148"/>
      <c r="I32092"/>
    </row>
    <row r="32093" spans="1:9" x14ac:dyDescent="0.25">
      <c r="A32093"/>
      <c r="B32093"/>
      <c r="C32093"/>
      <c r="D32093"/>
      <c r="E32093" s="148"/>
      <c r="F32093" s="148"/>
      <c r="G32093" s="149"/>
      <c r="H32093" s="148"/>
      <c r="I32093"/>
    </row>
    <row r="32094" spans="1:9" x14ac:dyDescent="0.25">
      <c r="A32094"/>
      <c r="B32094"/>
      <c r="C32094"/>
      <c r="D32094"/>
      <c r="E32094" s="148"/>
      <c r="F32094" s="148"/>
      <c r="G32094" s="149"/>
      <c r="H32094" s="148"/>
      <c r="I32094"/>
    </row>
    <row r="32095" spans="1:9" x14ac:dyDescent="0.25">
      <c r="A32095"/>
      <c r="B32095"/>
      <c r="C32095"/>
      <c r="D32095"/>
      <c r="E32095" s="148"/>
      <c r="F32095" s="148"/>
      <c r="G32095" s="149"/>
      <c r="H32095" s="148"/>
      <c r="I32095"/>
    </row>
    <row r="32096" spans="1:9" x14ac:dyDescent="0.25">
      <c r="A32096"/>
      <c r="B32096"/>
      <c r="C32096"/>
      <c r="D32096"/>
      <c r="E32096" s="148"/>
      <c r="F32096" s="148"/>
      <c r="G32096" s="149"/>
      <c r="H32096" s="148"/>
      <c r="I32096"/>
    </row>
    <row r="32097" spans="1:9" x14ac:dyDescent="0.25">
      <c r="A32097"/>
      <c r="B32097"/>
      <c r="C32097"/>
      <c r="D32097"/>
      <c r="E32097" s="148"/>
      <c r="F32097" s="148"/>
      <c r="G32097" s="149"/>
      <c r="H32097" s="148"/>
      <c r="I32097"/>
    </row>
    <row r="32098" spans="1:9" x14ac:dyDescent="0.25">
      <c r="A32098"/>
      <c r="B32098"/>
      <c r="C32098"/>
      <c r="D32098"/>
      <c r="E32098" s="148"/>
      <c r="F32098" s="148"/>
      <c r="G32098" s="149"/>
      <c r="H32098" s="148"/>
      <c r="I32098"/>
    </row>
    <row r="32099" spans="1:9" x14ac:dyDescent="0.25">
      <c r="A32099"/>
      <c r="B32099"/>
      <c r="C32099"/>
      <c r="D32099"/>
      <c r="E32099" s="148"/>
      <c r="F32099" s="148"/>
      <c r="G32099" s="149"/>
      <c r="H32099" s="148"/>
      <c r="I32099"/>
    </row>
    <row r="32100" spans="1:9" x14ac:dyDescent="0.25">
      <c r="A32100"/>
      <c r="B32100"/>
      <c r="C32100"/>
      <c r="D32100"/>
      <c r="E32100" s="148"/>
      <c r="F32100" s="148"/>
      <c r="G32100" s="149"/>
      <c r="H32100" s="148"/>
      <c r="I32100"/>
    </row>
    <row r="32101" spans="1:9" x14ac:dyDescent="0.25">
      <c r="A32101"/>
      <c r="B32101"/>
      <c r="C32101"/>
      <c r="D32101"/>
      <c r="E32101" s="148"/>
      <c r="F32101" s="148"/>
      <c r="G32101" s="149"/>
      <c r="H32101" s="148"/>
      <c r="I32101"/>
    </row>
    <row r="32102" spans="1:9" x14ac:dyDescent="0.25">
      <c r="A32102"/>
      <c r="B32102"/>
      <c r="C32102"/>
      <c r="D32102"/>
      <c r="E32102" s="148"/>
      <c r="F32102" s="148"/>
      <c r="G32102" s="149"/>
      <c r="H32102" s="148"/>
      <c r="I32102"/>
    </row>
    <row r="32103" spans="1:9" x14ac:dyDescent="0.25">
      <c r="A32103"/>
      <c r="B32103"/>
      <c r="C32103"/>
      <c r="D32103"/>
      <c r="E32103" s="148"/>
      <c r="F32103" s="148"/>
      <c r="G32103" s="149"/>
      <c r="H32103" s="148"/>
      <c r="I32103"/>
    </row>
    <row r="32104" spans="1:9" x14ac:dyDescent="0.25">
      <c r="A32104"/>
      <c r="B32104"/>
      <c r="C32104"/>
      <c r="D32104"/>
      <c r="E32104" s="148"/>
      <c r="F32104" s="148"/>
      <c r="G32104" s="149"/>
      <c r="H32104" s="148"/>
      <c r="I32104"/>
    </row>
    <row r="32105" spans="1:9" x14ac:dyDescent="0.25">
      <c r="A32105"/>
      <c r="B32105"/>
      <c r="C32105"/>
      <c r="D32105"/>
      <c r="E32105" s="148"/>
      <c r="F32105" s="148"/>
      <c r="G32105" s="149"/>
      <c r="H32105" s="148"/>
      <c r="I32105"/>
    </row>
    <row r="32106" spans="1:9" x14ac:dyDescent="0.25">
      <c r="A32106"/>
      <c r="B32106"/>
      <c r="C32106"/>
      <c r="D32106"/>
      <c r="E32106" s="148"/>
      <c r="F32106" s="148"/>
      <c r="G32106" s="149"/>
      <c r="H32106" s="148"/>
      <c r="I32106"/>
    </row>
    <row r="32107" spans="1:9" x14ac:dyDescent="0.25">
      <c r="A32107"/>
      <c r="B32107"/>
      <c r="C32107"/>
      <c r="D32107"/>
      <c r="E32107" s="148"/>
      <c r="F32107" s="148"/>
      <c r="G32107" s="149"/>
      <c r="H32107" s="148"/>
      <c r="I32107"/>
    </row>
    <row r="32108" spans="1:9" x14ac:dyDescent="0.25">
      <c r="A32108"/>
      <c r="B32108"/>
      <c r="C32108"/>
      <c r="D32108"/>
      <c r="E32108" s="148"/>
      <c r="F32108" s="148"/>
      <c r="G32108" s="149"/>
      <c r="H32108" s="148"/>
      <c r="I32108"/>
    </row>
    <row r="32109" spans="1:9" x14ac:dyDescent="0.25">
      <c r="A32109"/>
      <c r="B32109"/>
      <c r="C32109"/>
      <c r="D32109"/>
      <c r="E32109" s="148"/>
      <c r="F32109" s="148"/>
      <c r="G32109" s="149"/>
      <c r="H32109" s="148"/>
      <c r="I32109"/>
    </row>
    <row r="32110" spans="1:9" x14ac:dyDescent="0.25">
      <c r="A32110"/>
      <c r="B32110"/>
      <c r="C32110"/>
      <c r="D32110"/>
      <c r="E32110" s="148"/>
      <c r="F32110" s="148"/>
      <c r="G32110" s="149"/>
      <c r="H32110" s="148"/>
      <c r="I32110"/>
    </row>
    <row r="32111" spans="1:9" x14ac:dyDescent="0.25">
      <c r="A32111"/>
      <c r="B32111"/>
      <c r="C32111"/>
      <c r="D32111"/>
      <c r="E32111" s="148"/>
      <c r="F32111" s="148"/>
      <c r="G32111" s="149"/>
      <c r="H32111" s="148"/>
      <c r="I32111"/>
    </row>
    <row r="32112" spans="1:9" x14ac:dyDescent="0.25">
      <c r="A32112"/>
      <c r="B32112"/>
      <c r="C32112"/>
      <c r="D32112"/>
      <c r="E32112" s="148"/>
      <c r="F32112" s="148"/>
      <c r="G32112" s="149"/>
      <c r="H32112" s="148"/>
      <c r="I32112"/>
    </row>
    <row r="32113" spans="1:9" x14ac:dyDescent="0.25">
      <c r="A32113"/>
      <c r="B32113"/>
      <c r="C32113"/>
      <c r="D32113"/>
      <c r="E32113" s="148"/>
      <c r="F32113" s="148"/>
      <c r="G32113" s="149"/>
      <c r="H32113" s="148"/>
      <c r="I32113"/>
    </row>
    <row r="32114" spans="1:9" x14ac:dyDescent="0.25">
      <c r="A32114"/>
      <c r="B32114"/>
      <c r="C32114"/>
      <c r="D32114"/>
      <c r="E32114" s="148"/>
      <c r="F32114" s="148"/>
      <c r="G32114" s="149"/>
      <c r="H32114" s="148"/>
      <c r="I32114"/>
    </row>
    <row r="32115" spans="1:9" x14ac:dyDescent="0.25">
      <c r="A32115"/>
      <c r="B32115"/>
      <c r="C32115"/>
      <c r="D32115"/>
      <c r="E32115" s="148"/>
      <c r="F32115" s="148"/>
      <c r="G32115" s="149"/>
      <c r="H32115" s="148"/>
      <c r="I32115"/>
    </row>
    <row r="32116" spans="1:9" x14ac:dyDescent="0.25">
      <c r="A32116"/>
      <c r="B32116"/>
      <c r="C32116"/>
      <c r="D32116"/>
      <c r="E32116" s="148"/>
      <c r="F32116" s="148"/>
      <c r="G32116" s="149"/>
      <c r="H32116" s="148"/>
      <c r="I32116"/>
    </row>
    <row r="32117" spans="1:9" x14ac:dyDescent="0.25">
      <c r="A32117"/>
      <c r="B32117"/>
      <c r="C32117"/>
      <c r="D32117"/>
      <c r="E32117" s="148"/>
      <c r="F32117" s="148"/>
      <c r="G32117" s="149"/>
      <c r="H32117" s="148"/>
      <c r="I32117"/>
    </row>
    <row r="32118" spans="1:9" x14ac:dyDescent="0.25">
      <c r="A32118"/>
      <c r="B32118"/>
      <c r="C32118"/>
      <c r="D32118"/>
      <c r="E32118" s="148"/>
      <c r="F32118" s="148"/>
      <c r="G32118" s="149"/>
      <c r="H32118" s="148"/>
      <c r="I32118"/>
    </row>
    <row r="32119" spans="1:9" x14ac:dyDescent="0.25">
      <c r="A32119"/>
      <c r="B32119"/>
      <c r="C32119"/>
      <c r="D32119"/>
      <c r="E32119" s="148"/>
      <c r="F32119" s="148"/>
      <c r="G32119" s="149"/>
      <c r="H32119" s="148"/>
      <c r="I32119"/>
    </row>
    <row r="32120" spans="1:9" x14ac:dyDescent="0.25">
      <c r="A32120"/>
      <c r="B32120"/>
      <c r="C32120"/>
      <c r="D32120"/>
      <c r="E32120" s="148"/>
      <c r="F32120" s="148"/>
      <c r="G32120" s="149"/>
      <c r="H32120" s="148"/>
      <c r="I32120"/>
    </row>
    <row r="32121" spans="1:9" x14ac:dyDescent="0.25">
      <c r="A32121"/>
      <c r="B32121"/>
      <c r="C32121"/>
      <c r="D32121"/>
      <c r="E32121" s="148"/>
      <c r="F32121" s="148"/>
      <c r="G32121" s="149"/>
      <c r="H32121" s="148"/>
      <c r="I32121"/>
    </row>
    <row r="32122" spans="1:9" x14ac:dyDescent="0.25">
      <c r="A32122"/>
      <c r="B32122"/>
      <c r="C32122"/>
      <c r="D32122"/>
      <c r="E32122" s="148"/>
      <c r="F32122" s="148"/>
      <c r="G32122" s="149"/>
      <c r="H32122" s="148"/>
      <c r="I32122"/>
    </row>
    <row r="32123" spans="1:9" x14ac:dyDescent="0.25">
      <c r="A32123"/>
      <c r="B32123"/>
      <c r="C32123"/>
      <c r="D32123"/>
      <c r="E32123" s="148"/>
      <c r="F32123" s="148"/>
      <c r="G32123" s="149"/>
      <c r="H32123" s="148"/>
      <c r="I32123"/>
    </row>
    <row r="32124" spans="1:9" x14ac:dyDescent="0.25">
      <c r="A32124"/>
      <c r="B32124"/>
      <c r="C32124"/>
      <c r="D32124"/>
      <c r="E32124" s="148"/>
      <c r="F32124" s="148"/>
      <c r="G32124" s="149"/>
      <c r="H32124" s="148"/>
      <c r="I32124"/>
    </row>
    <row r="32125" spans="1:9" x14ac:dyDescent="0.25">
      <c r="A32125"/>
      <c r="B32125"/>
      <c r="C32125"/>
      <c r="D32125"/>
      <c r="E32125" s="148"/>
      <c r="F32125" s="148"/>
      <c r="G32125" s="149"/>
      <c r="H32125" s="148"/>
      <c r="I32125"/>
    </row>
    <row r="32126" spans="1:9" x14ac:dyDescent="0.25">
      <c r="A32126"/>
      <c r="B32126"/>
      <c r="C32126"/>
      <c r="D32126"/>
      <c r="E32126" s="148"/>
      <c r="F32126" s="148"/>
      <c r="G32126" s="149"/>
      <c r="H32126" s="148"/>
      <c r="I32126"/>
    </row>
    <row r="32127" spans="1:9" x14ac:dyDescent="0.25">
      <c r="A32127"/>
      <c r="B32127"/>
      <c r="C32127"/>
      <c r="D32127"/>
      <c r="E32127" s="148"/>
      <c r="F32127" s="148"/>
      <c r="G32127" s="149"/>
      <c r="H32127" s="148"/>
      <c r="I32127"/>
    </row>
    <row r="32128" spans="1:9" x14ac:dyDescent="0.25">
      <c r="A32128"/>
      <c r="B32128"/>
      <c r="C32128"/>
      <c r="D32128"/>
      <c r="E32128" s="148"/>
      <c r="F32128" s="148"/>
      <c r="G32128" s="149"/>
      <c r="H32128" s="148"/>
      <c r="I32128"/>
    </row>
    <row r="32129" spans="1:9" x14ac:dyDescent="0.25">
      <c r="A32129"/>
      <c r="B32129"/>
      <c r="C32129"/>
      <c r="D32129"/>
      <c r="E32129" s="148"/>
      <c r="F32129" s="148"/>
      <c r="G32129" s="149"/>
      <c r="H32129" s="148"/>
      <c r="I32129"/>
    </row>
    <row r="32130" spans="1:9" x14ac:dyDescent="0.25">
      <c r="A32130"/>
      <c r="B32130"/>
      <c r="C32130"/>
      <c r="D32130"/>
      <c r="E32130" s="148"/>
      <c r="F32130" s="148"/>
      <c r="G32130" s="149"/>
      <c r="H32130" s="148"/>
      <c r="I32130"/>
    </row>
    <row r="32131" spans="1:9" x14ac:dyDescent="0.25">
      <c r="A32131"/>
      <c r="B32131"/>
      <c r="C32131"/>
      <c r="D32131"/>
      <c r="E32131" s="148"/>
      <c r="F32131" s="148"/>
      <c r="G32131" s="149"/>
      <c r="H32131" s="148"/>
      <c r="I32131"/>
    </row>
    <row r="32132" spans="1:9" x14ac:dyDescent="0.25">
      <c r="A32132"/>
      <c r="B32132"/>
      <c r="C32132"/>
      <c r="D32132"/>
      <c r="E32132" s="148"/>
      <c r="F32132" s="148"/>
      <c r="G32132" s="149"/>
      <c r="H32132" s="148"/>
      <c r="I32132"/>
    </row>
    <row r="32133" spans="1:9" x14ac:dyDescent="0.25">
      <c r="A32133"/>
      <c r="B32133"/>
      <c r="C32133"/>
      <c r="D32133"/>
      <c r="E32133" s="148"/>
      <c r="F32133" s="148"/>
      <c r="G32133" s="149"/>
      <c r="H32133" s="148"/>
      <c r="I32133"/>
    </row>
    <row r="32134" spans="1:9" x14ac:dyDescent="0.25">
      <c r="A32134"/>
      <c r="B32134"/>
      <c r="C32134"/>
      <c r="D32134"/>
      <c r="E32134" s="148"/>
      <c r="F32134" s="148"/>
      <c r="G32134" s="149"/>
      <c r="H32134" s="148"/>
      <c r="I32134"/>
    </row>
    <row r="32135" spans="1:9" x14ac:dyDescent="0.25">
      <c r="A32135"/>
      <c r="B32135"/>
      <c r="C32135"/>
      <c r="D32135"/>
      <c r="E32135" s="148"/>
      <c r="F32135" s="148"/>
      <c r="G32135" s="149"/>
      <c r="H32135" s="148"/>
      <c r="I32135"/>
    </row>
    <row r="32136" spans="1:9" x14ac:dyDescent="0.25">
      <c r="A32136"/>
      <c r="B32136"/>
      <c r="C32136"/>
      <c r="D32136"/>
      <c r="E32136" s="148"/>
      <c r="F32136" s="148"/>
      <c r="G32136" s="149"/>
      <c r="H32136" s="148"/>
      <c r="I32136"/>
    </row>
    <row r="32137" spans="1:9" x14ac:dyDescent="0.25">
      <c r="A32137"/>
      <c r="B32137"/>
      <c r="C32137"/>
      <c r="D32137"/>
      <c r="E32137" s="148"/>
      <c r="F32137" s="148"/>
      <c r="G32137" s="149"/>
      <c r="H32137" s="148"/>
      <c r="I32137"/>
    </row>
    <row r="32138" spans="1:9" x14ac:dyDescent="0.25">
      <c r="A32138"/>
      <c r="B32138"/>
      <c r="C32138"/>
      <c r="D32138"/>
      <c r="E32138" s="148"/>
      <c r="F32138" s="148"/>
      <c r="G32138" s="149"/>
      <c r="H32138" s="148"/>
      <c r="I32138"/>
    </row>
    <row r="32139" spans="1:9" x14ac:dyDescent="0.25">
      <c r="A32139"/>
      <c r="B32139"/>
      <c r="C32139"/>
      <c r="D32139"/>
      <c r="E32139" s="148"/>
      <c r="F32139" s="148"/>
      <c r="G32139" s="149"/>
      <c r="H32139" s="148"/>
      <c r="I32139"/>
    </row>
    <row r="32140" spans="1:9" x14ac:dyDescent="0.25">
      <c r="A32140"/>
      <c r="B32140"/>
      <c r="C32140"/>
      <c r="D32140"/>
      <c r="E32140" s="148"/>
      <c r="F32140" s="148"/>
      <c r="G32140" s="149"/>
      <c r="H32140" s="148"/>
      <c r="I32140"/>
    </row>
    <row r="32141" spans="1:9" x14ac:dyDescent="0.25">
      <c r="A32141"/>
      <c r="B32141"/>
      <c r="C32141"/>
      <c r="D32141"/>
      <c r="E32141" s="148"/>
      <c r="F32141" s="148"/>
      <c r="G32141" s="149"/>
      <c r="H32141" s="148"/>
      <c r="I32141"/>
    </row>
    <row r="32142" spans="1:9" x14ac:dyDescent="0.25">
      <c r="A32142"/>
      <c r="B32142"/>
      <c r="C32142"/>
      <c r="D32142"/>
      <c r="E32142" s="148"/>
      <c r="F32142" s="148"/>
      <c r="G32142" s="149"/>
      <c r="H32142" s="148"/>
      <c r="I32142"/>
    </row>
    <row r="32143" spans="1:9" x14ac:dyDescent="0.25">
      <c r="A32143"/>
      <c r="B32143"/>
      <c r="C32143"/>
      <c r="D32143"/>
      <c r="E32143" s="148"/>
      <c r="F32143" s="148"/>
      <c r="G32143" s="149"/>
      <c r="H32143" s="148"/>
      <c r="I32143"/>
    </row>
    <row r="32144" spans="1:9" x14ac:dyDescent="0.25">
      <c r="A32144"/>
      <c r="B32144"/>
      <c r="C32144"/>
      <c r="D32144"/>
      <c r="E32144" s="148"/>
      <c r="F32144" s="148"/>
      <c r="G32144" s="149"/>
      <c r="H32144" s="148"/>
      <c r="I32144"/>
    </row>
    <row r="32145" spans="1:9" x14ac:dyDescent="0.25">
      <c r="A32145"/>
      <c r="B32145"/>
      <c r="C32145"/>
      <c r="D32145"/>
      <c r="E32145" s="148"/>
      <c r="F32145" s="148"/>
      <c r="G32145" s="149"/>
      <c r="H32145" s="148"/>
      <c r="I32145"/>
    </row>
    <row r="32146" spans="1:9" x14ac:dyDescent="0.25">
      <c r="A32146"/>
      <c r="B32146"/>
      <c r="C32146"/>
      <c r="D32146"/>
      <c r="E32146" s="148"/>
      <c r="F32146" s="148"/>
      <c r="G32146" s="149"/>
      <c r="H32146" s="148"/>
      <c r="I32146"/>
    </row>
    <row r="32147" spans="1:9" x14ac:dyDescent="0.25">
      <c r="A32147"/>
      <c r="B32147"/>
      <c r="C32147"/>
      <c r="D32147"/>
      <c r="E32147" s="148"/>
      <c r="F32147" s="148"/>
      <c r="G32147" s="149"/>
      <c r="H32147" s="148"/>
      <c r="I32147"/>
    </row>
    <row r="32148" spans="1:9" x14ac:dyDescent="0.25">
      <c r="A32148"/>
      <c r="B32148"/>
      <c r="C32148"/>
      <c r="D32148"/>
      <c r="E32148" s="148"/>
      <c r="F32148" s="148"/>
      <c r="G32148" s="149"/>
      <c r="H32148" s="148"/>
      <c r="I32148"/>
    </row>
    <row r="32149" spans="1:9" x14ac:dyDescent="0.25">
      <c r="A32149"/>
      <c r="B32149"/>
      <c r="C32149"/>
      <c r="D32149"/>
      <c r="E32149" s="148"/>
      <c r="F32149" s="148"/>
      <c r="G32149" s="149"/>
      <c r="H32149" s="148"/>
      <c r="I32149"/>
    </row>
    <row r="32150" spans="1:9" x14ac:dyDescent="0.25">
      <c r="A32150"/>
      <c r="B32150"/>
      <c r="C32150"/>
      <c r="D32150"/>
      <c r="E32150" s="148"/>
      <c r="F32150" s="148"/>
      <c r="G32150" s="149"/>
      <c r="H32150" s="148"/>
      <c r="I32150"/>
    </row>
    <row r="32151" spans="1:9" x14ac:dyDescent="0.25">
      <c r="A32151"/>
      <c r="B32151"/>
      <c r="C32151"/>
      <c r="D32151"/>
      <c r="E32151" s="148"/>
      <c r="F32151" s="148"/>
      <c r="G32151" s="149"/>
      <c r="H32151" s="148"/>
      <c r="I32151"/>
    </row>
    <row r="32152" spans="1:9" x14ac:dyDescent="0.25">
      <c r="A32152"/>
      <c r="B32152"/>
      <c r="C32152"/>
      <c r="D32152"/>
      <c r="E32152" s="148"/>
      <c r="F32152" s="148"/>
      <c r="G32152" s="149"/>
      <c r="H32152" s="148"/>
      <c r="I32152"/>
    </row>
    <row r="32153" spans="1:9" x14ac:dyDescent="0.25">
      <c r="A32153"/>
      <c r="B32153"/>
      <c r="C32153"/>
      <c r="D32153"/>
      <c r="E32153" s="148"/>
      <c r="F32153" s="148"/>
      <c r="G32153" s="149"/>
      <c r="H32153" s="148"/>
      <c r="I32153"/>
    </row>
    <row r="32154" spans="1:9" x14ac:dyDescent="0.25">
      <c r="A32154"/>
      <c r="B32154"/>
      <c r="C32154"/>
      <c r="D32154"/>
      <c r="E32154" s="148"/>
      <c r="F32154" s="148"/>
      <c r="G32154" s="149"/>
      <c r="H32154" s="148"/>
      <c r="I32154"/>
    </row>
    <row r="32155" spans="1:9" x14ac:dyDescent="0.25">
      <c r="A32155"/>
      <c r="B32155"/>
      <c r="C32155"/>
      <c r="D32155"/>
      <c r="E32155" s="148"/>
      <c r="F32155" s="148"/>
      <c r="G32155" s="149"/>
      <c r="H32155" s="148"/>
      <c r="I32155"/>
    </row>
    <row r="32156" spans="1:9" x14ac:dyDescent="0.25">
      <c r="A32156"/>
      <c r="B32156"/>
      <c r="C32156"/>
      <c r="D32156"/>
      <c r="E32156" s="148"/>
      <c r="F32156" s="148"/>
      <c r="G32156" s="149"/>
      <c r="H32156" s="148"/>
      <c r="I32156"/>
    </row>
    <row r="32157" spans="1:9" x14ac:dyDescent="0.25">
      <c r="A32157"/>
      <c r="B32157"/>
      <c r="C32157"/>
      <c r="D32157"/>
      <c r="E32157" s="148"/>
      <c r="F32157" s="148"/>
      <c r="G32157" s="149"/>
      <c r="H32157" s="148"/>
      <c r="I32157"/>
    </row>
    <row r="32158" spans="1:9" x14ac:dyDescent="0.25">
      <c r="A32158"/>
      <c r="B32158"/>
      <c r="C32158"/>
      <c r="D32158"/>
      <c r="E32158" s="148"/>
      <c r="F32158" s="148"/>
      <c r="G32158" s="149"/>
      <c r="H32158" s="148"/>
      <c r="I32158"/>
    </row>
    <row r="32159" spans="1:9" x14ac:dyDescent="0.25">
      <c r="A32159"/>
      <c r="B32159"/>
      <c r="C32159"/>
      <c r="D32159"/>
      <c r="E32159" s="148"/>
      <c r="F32159" s="148"/>
      <c r="G32159" s="149"/>
      <c r="H32159" s="148"/>
      <c r="I32159"/>
    </row>
    <row r="32160" spans="1:9" x14ac:dyDescent="0.25">
      <c r="A32160"/>
      <c r="B32160"/>
      <c r="C32160"/>
      <c r="D32160"/>
      <c r="E32160" s="148"/>
      <c r="F32160" s="148"/>
      <c r="G32160" s="149"/>
      <c r="H32160" s="148"/>
      <c r="I32160"/>
    </row>
    <row r="32161" spans="1:9" x14ac:dyDescent="0.25">
      <c r="A32161"/>
      <c r="B32161"/>
      <c r="C32161"/>
      <c r="D32161"/>
      <c r="E32161" s="148"/>
      <c r="F32161" s="148"/>
      <c r="G32161" s="149"/>
      <c r="H32161" s="148"/>
      <c r="I32161"/>
    </row>
    <row r="32162" spans="1:9" x14ac:dyDescent="0.25">
      <c r="A32162"/>
      <c r="B32162"/>
      <c r="C32162"/>
      <c r="D32162"/>
      <c r="E32162" s="148"/>
      <c r="F32162" s="148"/>
      <c r="G32162" s="149"/>
      <c r="H32162" s="148"/>
      <c r="I32162"/>
    </row>
    <row r="32163" spans="1:9" x14ac:dyDescent="0.25">
      <c r="A32163"/>
      <c r="B32163"/>
      <c r="C32163"/>
      <c r="D32163"/>
      <c r="E32163" s="148"/>
      <c r="F32163" s="148"/>
      <c r="G32163" s="149"/>
      <c r="H32163" s="148"/>
      <c r="I32163"/>
    </row>
    <row r="32164" spans="1:9" x14ac:dyDescent="0.25">
      <c r="A32164"/>
      <c r="B32164"/>
      <c r="C32164"/>
      <c r="D32164"/>
      <c r="E32164" s="148"/>
      <c r="F32164" s="148"/>
      <c r="G32164" s="149"/>
      <c r="H32164" s="148"/>
      <c r="I32164"/>
    </row>
    <row r="32165" spans="1:9" x14ac:dyDescent="0.25">
      <c r="A32165"/>
      <c r="B32165"/>
      <c r="C32165"/>
      <c r="D32165"/>
      <c r="E32165" s="148"/>
      <c r="F32165" s="148"/>
      <c r="G32165" s="149"/>
      <c r="H32165" s="148"/>
      <c r="I32165"/>
    </row>
    <row r="32166" spans="1:9" x14ac:dyDescent="0.25">
      <c r="A32166"/>
      <c r="B32166"/>
      <c r="C32166"/>
      <c r="D32166"/>
      <c r="E32166" s="148"/>
      <c r="F32166" s="148"/>
      <c r="G32166" s="149"/>
      <c r="H32166" s="148"/>
      <c r="I32166"/>
    </row>
    <row r="32167" spans="1:9" x14ac:dyDescent="0.25">
      <c r="A32167"/>
      <c r="B32167"/>
      <c r="C32167"/>
      <c r="D32167"/>
      <c r="E32167" s="148"/>
      <c r="F32167" s="148"/>
      <c r="G32167" s="149"/>
      <c r="H32167" s="148"/>
      <c r="I32167"/>
    </row>
    <row r="32168" spans="1:9" x14ac:dyDescent="0.25">
      <c r="A32168"/>
      <c r="B32168"/>
      <c r="C32168"/>
      <c r="D32168"/>
      <c r="E32168" s="148"/>
      <c r="F32168" s="148"/>
      <c r="G32168" s="149"/>
      <c r="H32168" s="148"/>
      <c r="I32168"/>
    </row>
    <row r="32169" spans="1:9" x14ac:dyDescent="0.25">
      <c r="A32169"/>
      <c r="B32169"/>
      <c r="C32169"/>
      <c r="D32169"/>
      <c r="E32169" s="148"/>
      <c r="F32169" s="148"/>
      <c r="G32169" s="149"/>
      <c r="H32169" s="148"/>
      <c r="I32169"/>
    </row>
    <row r="32170" spans="1:9" x14ac:dyDescent="0.25">
      <c r="A32170"/>
      <c r="B32170"/>
      <c r="C32170"/>
      <c r="D32170"/>
      <c r="E32170" s="148"/>
      <c r="F32170" s="148"/>
      <c r="G32170" s="149"/>
      <c r="H32170" s="148"/>
      <c r="I32170"/>
    </row>
    <row r="32171" spans="1:9" x14ac:dyDescent="0.25">
      <c r="A32171"/>
      <c r="B32171"/>
      <c r="C32171"/>
      <c r="D32171"/>
      <c r="E32171" s="148"/>
      <c r="F32171" s="148"/>
      <c r="G32171" s="149"/>
      <c r="H32171" s="148"/>
      <c r="I32171"/>
    </row>
    <row r="32172" spans="1:9" x14ac:dyDescent="0.25">
      <c r="A32172"/>
      <c r="B32172"/>
      <c r="C32172"/>
      <c r="D32172"/>
      <c r="E32172" s="148"/>
      <c r="F32172" s="148"/>
      <c r="G32172" s="149"/>
      <c r="H32172" s="148"/>
      <c r="I32172"/>
    </row>
    <row r="32173" spans="1:9" x14ac:dyDescent="0.25">
      <c r="A32173"/>
      <c r="B32173"/>
      <c r="C32173"/>
      <c r="D32173"/>
      <c r="E32173" s="148"/>
      <c r="F32173" s="148"/>
      <c r="G32173" s="149"/>
      <c r="H32173" s="148"/>
      <c r="I32173"/>
    </row>
    <row r="32174" spans="1:9" x14ac:dyDescent="0.25">
      <c r="A32174"/>
      <c r="B32174"/>
      <c r="C32174"/>
      <c r="D32174"/>
      <c r="E32174" s="148"/>
      <c r="F32174" s="148"/>
      <c r="G32174" s="149"/>
      <c r="H32174" s="148"/>
      <c r="I32174"/>
    </row>
    <row r="32175" spans="1:9" x14ac:dyDescent="0.25">
      <c r="A32175"/>
      <c r="B32175"/>
      <c r="C32175"/>
      <c r="D32175"/>
      <c r="E32175" s="148"/>
      <c r="F32175" s="148"/>
      <c r="G32175" s="149"/>
      <c r="H32175" s="148"/>
      <c r="I32175"/>
    </row>
    <row r="32176" spans="1:9" x14ac:dyDescent="0.25">
      <c r="A32176"/>
      <c r="B32176"/>
      <c r="C32176"/>
      <c r="D32176"/>
      <c r="E32176" s="148"/>
      <c r="F32176" s="148"/>
      <c r="G32176" s="149"/>
      <c r="H32176" s="148"/>
      <c r="I32176"/>
    </row>
    <row r="32177" spans="1:9" x14ac:dyDescent="0.25">
      <c r="A32177"/>
      <c r="B32177"/>
      <c r="C32177"/>
      <c r="D32177"/>
      <c r="E32177" s="148"/>
      <c r="F32177" s="148"/>
      <c r="G32177" s="149"/>
      <c r="H32177" s="148"/>
      <c r="I32177"/>
    </row>
    <row r="32178" spans="1:9" x14ac:dyDescent="0.25">
      <c r="A32178"/>
      <c r="B32178"/>
      <c r="C32178"/>
      <c r="D32178"/>
      <c r="E32178" s="148"/>
      <c r="F32178" s="148"/>
      <c r="G32178" s="149"/>
      <c r="H32178" s="148"/>
      <c r="I32178"/>
    </row>
    <row r="32179" spans="1:9" x14ac:dyDescent="0.25">
      <c r="A32179"/>
      <c r="B32179"/>
      <c r="C32179"/>
      <c r="D32179"/>
      <c r="E32179" s="148"/>
      <c r="F32179" s="148"/>
      <c r="G32179" s="149"/>
      <c r="H32179" s="148"/>
      <c r="I32179"/>
    </row>
    <row r="32180" spans="1:9" x14ac:dyDescent="0.25">
      <c r="A32180"/>
      <c r="B32180"/>
      <c r="C32180"/>
      <c r="D32180"/>
      <c r="E32180" s="148"/>
      <c r="F32180" s="148"/>
      <c r="G32180" s="149"/>
      <c r="H32180" s="148"/>
      <c r="I32180"/>
    </row>
    <row r="32181" spans="1:9" x14ac:dyDescent="0.25">
      <c r="A32181"/>
      <c r="B32181"/>
      <c r="C32181"/>
      <c r="D32181"/>
      <c r="E32181" s="148"/>
      <c r="F32181" s="148"/>
      <c r="G32181" s="149"/>
      <c r="H32181" s="148"/>
      <c r="I32181"/>
    </row>
    <row r="32182" spans="1:9" x14ac:dyDescent="0.25">
      <c r="A32182"/>
      <c r="B32182"/>
      <c r="C32182"/>
      <c r="D32182"/>
      <c r="E32182" s="148"/>
      <c r="F32182" s="148"/>
      <c r="G32182" s="149"/>
      <c r="H32182" s="148"/>
      <c r="I32182"/>
    </row>
    <row r="32183" spans="1:9" x14ac:dyDescent="0.25">
      <c r="A32183"/>
      <c r="B32183"/>
      <c r="C32183"/>
      <c r="D32183"/>
      <c r="E32183" s="148"/>
      <c r="F32183" s="148"/>
      <c r="G32183" s="149"/>
      <c r="H32183" s="148"/>
      <c r="I32183"/>
    </row>
    <row r="32184" spans="1:9" x14ac:dyDescent="0.25">
      <c r="A32184"/>
      <c r="B32184"/>
      <c r="C32184"/>
      <c r="D32184"/>
      <c r="E32184" s="148"/>
      <c r="F32184" s="148"/>
      <c r="G32184" s="149"/>
      <c r="H32184" s="148"/>
      <c r="I32184"/>
    </row>
    <row r="32185" spans="1:9" x14ac:dyDescent="0.25">
      <c r="A32185"/>
      <c r="B32185"/>
      <c r="C32185"/>
      <c r="D32185"/>
      <c r="E32185" s="148"/>
      <c r="F32185" s="148"/>
      <c r="G32185" s="149"/>
      <c r="H32185" s="148"/>
      <c r="I32185"/>
    </row>
    <row r="32186" spans="1:9" x14ac:dyDescent="0.25">
      <c r="A32186"/>
      <c r="B32186"/>
      <c r="C32186"/>
      <c r="D32186"/>
      <c r="E32186" s="148"/>
      <c r="F32186" s="148"/>
      <c r="G32186" s="149"/>
      <c r="H32186" s="148"/>
      <c r="I32186"/>
    </row>
    <row r="32187" spans="1:9" x14ac:dyDescent="0.25">
      <c r="A32187"/>
      <c r="B32187"/>
      <c r="C32187"/>
      <c r="D32187"/>
      <c r="E32187" s="148"/>
      <c r="F32187" s="148"/>
      <c r="G32187" s="149"/>
      <c r="H32187" s="148"/>
      <c r="I32187"/>
    </row>
    <row r="32188" spans="1:9" x14ac:dyDescent="0.25">
      <c r="A32188"/>
      <c r="B32188"/>
      <c r="C32188"/>
      <c r="D32188"/>
      <c r="E32188" s="148"/>
      <c r="F32188" s="148"/>
      <c r="G32188" s="149"/>
      <c r="H32188" s="148"/>
      <c r="I32188"/>
    </row>
    <row r="32189" spans="1:9" x14ac:dyDescent="0.25">
      <c r="A32189"/>
      <c r="B32189"/>
      <c r="C32189"/>
      <c r="D32189"/>
      <c r="E32189" s="148"/>
      <c r="F32189" s="148"/>
      <c r="G32189" s="149"/>
      <c r="H32189" s="148"/>
      <c r="I32189"/>
    </row>
    <row r="32190" spans="1:9" x14ac:dyDescent="0.25">
      <c r="A32190"/>
      <c r="B32190"/>
      <c r="C32190"/>
      <c r="D32190"/>
      <c r="E32190" s="148"/>
      <c r="F32190" s="148"/>
      <c r="G32190" s="149"/>
      <c r="H32190" s="148"/>
      <c r="I32190"/>
    </row>
    <row r="32191" spans="1:9" x14ac:dyDescent="0.25">
      <c r="A32191"/>
      <c r="B32191"/>
      <c r="C32191"/>
      <c r="D32191"/>
      <c r="E32191" s="148"/>
      <c r="F32191" s="148"/>
      <c r="G32191" s="149"/>
      <c r="H32191" s="148"/>
      <c r="I32191"/>
    </row>
    <row r="32192" spans="1:9" x14ac:dyDescent="0.25">
      <c r="A32192"/>
      <c r="B32192"/>
      <c r="C32192"/>
      <c r="D32192"/>
      <c r="E32192" s="148"/>
      <c r="F32192" s="148"/>
      <c r="G32192" s="149"/>
      <c r="H32192" s="148"/>
      <c r="I32192"/>
    </row>
    <row r="32193" spans="1:9" x14ac:dyDescent="0.25">
      <c r="A32193"/>
      <c r="B32193"/>
      <c r="C32193"/>
      <c r="D32193"/>
      <c r="E32193" s="148"/>
      <c r="F32193" s="148"/>
      <c r="G32193" s="149"/>
      <c r="H32193" s="148"/>
      <c r="I32193"/>
    </row>
    <row r="32194" spans="1:9" x14ac:dyDescent="0.25">
      <c r="A32194"/>
      <c r="B32194"/>
      <c r="C32194"/>
      <c r="D32194"/>
      <c r="E32194" s="148"/>
      <c r="F32194" s="148"/>
      <c r="G32194" s="149"/>
      <c r="H32194" s="148"/>
      <c r="I32194"/>
    </row>
    <row r="32195" spans="1:9" x14ac:dyDescent="0.25">
      <c r="A32195"/>
      <c r="B32195"/>
      <c r="C32195"/>
      <c r="D32195"/>
      <c r="E32195" s="148"/>
      <c r="F32195" s="148"/>
      <c r="G32195" s="149"/>
      <c r="H32195" s="148"/>
      <c r="I32195"/>
    </row>
    <row r="32196" spans="1:9" x14ac:dyDescent="0.25">
      <c r="A32196"/>
      <c r="B32196"/>
      <c r="C32196"/>
      <c r="D32196"/>
      <c r="E32196" s="148"/>
      <c r="F32196" s="148"/>
      <c r="G32196" s="149"/>
      <c r="H32196" s="148"/>
      <c r="I32196"/>
    </row>
    <row r="32197" spans="1:9" x14ac:dyDescent="0.25">
      <c r="A32197"/>
      <c r="B32197"/>
      <c r="C32197"/>
      <c r="D32197"/>
      <c r="E32197" s="148"/>
      <c r="F32197" s="148"/>
      <c r="G32197" s="149"/>
      <c r="H32197" s="148"/>
      <c r="I32197"/>
    </row>
    <row r="32198" spans="1:9" x14ac:dyDescent="0.25">
      <c r="A32198"/>
      <c r="B32198"/>
      <c r="C32198"/>
      <c r="D32198"/>
      <c r="E32198" s="148"/>
      <c r="F32198" s="148"/>
      <c r="G32198" s="149"/>
      <c r="H32198" s="148"/>
      <c r="I32198"/>
    </row>
    <row r="32199" spans="1:9" x14ac:dyDescent="0.25">
      <c r="A32199"/>
      <c r="B32199"/>
      <c r="C32199"/>
      <c r="D32199"/>
      <c r="E32199" s="148"/>
      <c r="F32199" s="148"/>
      <c r="G32199" s="149"/>
      <c r="H32199" s="148"/>
      <c r="I32199"/>
    </row>
    <row r="32200" spans="1:9" x14ac:dyDescent="0.25">
      <c r="A32200"/>
      <c r="B32200"/>
      <c r="C32200"/>
      <c r="D32200"/>
      <c r="E32200" s="148"/>
      <c r="F32200" s="148"/>
      <c r="G32200" s="149"/>
      <c r="H32200" s="148"/>
      <c r="I32200"/>
    </row>
    <row r="32201" spans="1:9" x14ac:dyDescent="0.25">
      <c r="A32201"/>
      <c r="B32201"/>
      <c r="C32201"/>
      <c r="D32201"/>
      <c r="E32201" s="148"/>
      <c r="F32201" s="148"/>
      <c r="G32201" s="149"/>
      <c r="H32201" s="148"/>
      <c r="I32201"/>
    </row>
    <row r="32202" spans="1:9" x14ac:dyDescent="0.25">
      <c r="A32202"/>
      <c r="B32202"/>
      <c r="C32202"/>
      <c r="D32202"/>
      <c r="E32202" s="148"/>
      <c r="F32202" s="148"/>
      <c r="G32202" s="149"/>
      <c r="H32202" s="148"/>
      <c r="I32202"/>
    </row>
    <row r="32203" spans="1:9" x14ac:dyDescent="0.25">
      <c r="A32203"/>
      <c r="B32203"/>
      <c r="C32203"/>
      <c r="D32203"/>
      <c r="E32203" s="148"/>
      <c r="F32203" s="148"/>
      <c r="G32203" s="149"/>
      <c r="H32203" s="148"/>
      <c r="I32203"/>
    </row>
    <row r="32204" spans="1:9" x14ac:dyDescent="0.25">
      <c r="A32204"/>
      <c r="B32204"/>
      <c r="C32204"/>
      <c r="D32204"/>
      <c r="E32204" s="148"/>
      <c r="F32204" s="148"/>
      <c r="G32204" s="149"/>
      <c r="H32204" s="148"/>
      <c r="I32204"/>
    </row>
    <row r="32205" spans="1:9" x14ac:dyDescent="0.25">
      <c r="A32205"/>
      <c r="B32205"/>
      <c r="C32205"/>
      <c r="D32205"/>
      <c r="E32205" s="148"/>
      <c r="F32205" s="148"/>
      <c r="G32205" s="149"/>
      <c r="H32205" s="148"/>
      <c r="I32205"/>
    </row>
    <row r="32206" spans="1:9" x14ac:dyDescent="0.25">
      <c r="A32206"/>
      <c r="B32206"/>
      <c r="C32206"/>
      <c r="D32206"/>
      <c r="E32206" s="148"/>
      <c r="F32206" s="148"/>
      <c r="G32206" s="149"/>
      <c r="H32206" s="148"/>
      <c r="I32206"/>
    </row>
    <row r="32207" spans="1:9" x14ac:dyDescent="0.25">
      <c r="A32207"/>
      <c r="B32207"/>
      <c r="C32207"/>
      <c r="D32207"/>
      <c r="E32207" s="148"/>
      <c r="F32207" s="148"/>
      <c r="G32207" s="149"/>
      <c r="H32207" s="148"/>
      <c r="I32207"/>
    </row>
    <row r="32208" spans="1:9" x14ac:dyDescent="0.25">
      <c r="A32208"/>
      <c r="B32208"/>
      <c r="C32208"/>
      <c r="D32208"/>
      <c r="E32208" s="148"/>
      <c r="F32208" s="148"/>
      <c r="G32208" s="149"/>
      <c r="H32208" s="148"/>
      <c r="I32208"/>
    </row>
    <row r="32209" spans="1:9" x14ac:dyDescent="0.25">
      <c r="A32209"/>
      <c r="B32209"/>
      <c r="C32209"/>
      <c r="D32209"/>
      <c r="E32209" s="148"/>
      <c r="F32209" s="148"/>
      <c r="G32209" s="149"/>
      <c r="H32209" s="148"/>
      <c r="I32209"/>
    </row>
    <row r="32210" spans="1:9" x14ac:dyDescent="0.25">
      <c r="A32210"/>
      <c r="B32210"/>
      <c r="C32210"/>
      <c r="D32210"/>
      <c r="E32210" s="148"/>
      <c r="F32210" s="148"/>
      <c r="G32210" s="149"/>
      <c r="H32210" s="148"/>
      <c r="I32210"/>
    </row>
    <row r="32211" spans="1:9" x14ac:dyDescent="0.25">
      <c r="A32211"/>
      <c r="B32211"/>
      <c r="C32211"/>
      <c r="D32211"/>
      <c r="E32211" s="148"/>
      <c r="F32211" s="148"/>
      <c r="G32211" s="149"/>
      <c r="H32211" s="148"/>
      <c r="I32211"/>
    </row>
    <row r="32212" spans="1:9" x14ac:dyDescent="0.25">
      <c r="A32212"/>
      <c r="B32212"/>
      <c r="C32212"/>
      <c r="D32212"/>
      <c r="E32212" s="148"/>
      <c r="F32212" s="148"/>
      <c r="G32212" s="149"/>
      <c r="H32212" s="148"/>
      <c r="I32212"/>
    </row>
    <row r="32213" spans="1:9" x14ac:dyDescent="0.25">
      <c r="A32213"/>
      <c r="B32213"/>
      <c r="C32213"/>
      <c r="D32213"/>
      <c r="E32213" s="148"/>
      <c r="F32213" s="148"/>
      <c r="G32213" s="149"/>
      <c r="H32213" s="148"/>
      <c r="I32213"/>
    </row>
    <row r="32214" spans="1:9" x14ac:dyDescent="0.25">
      <c r="A32214"/>
      <c r="B32214"/>
      <c r="C32214"/>
      <c r="D32214"/>
      <c r="E32214" s="148"/>
      <c r="F32214" s="148"/>
      <c r="G32214" s="149"/>
      <c r="H32214" s="148"/>
      <c r="I32214"/>
    </row>
    <row r="32215" spans="1:9" x14ac:dyDescent="0.25">
      <c r="A32215"/>
      <c r="B32215"/>
      <c r="C32215"/>
      <c r="D32215"/>
      <c r="E32215" s="148"/>
      <c r="F32215" s="148"/>
      <c r="G32215" s="149"/>
      <c r="H32215" s="148"/>
      <c r="I32215"/>
    </row>
    <row r="32216" spans="1:9" x14ac:dyDescent="0.25">
      <c r="A32216"/>
      <c r="B32216"/>
      <c r="C32216"/>
      <c r="D32216"/>
      <c r="E32216" s="148"/>
      <c r="F32216" s="148"/>
      <c r="G32216" s="149"/>
      <c r="H32216" s="148"/>
      <c r="I32216"/>
    </row>
    <row r="32217" spans="1:9" x14ac:dyDescent="0.25">
      <c r="A32217"/>
      <c r="B32217"/>
      <c r="C32217"/>
      <c r="D32217"/>
      <c r="E32217" s="148"/>
      <c r="F32217" s="148"/>
      <c r="G32217" s="149"/>
      <c r="H32217" s="148"/>
      <c r="I32217"/>
    </row>
    <row r="32218" spans="1:9" x14ac:dyDescent="0.25">
      <c r="A32218"/>
      <c r="B32218"/>
      <c r="C32218"/>
      <c r="D32218"/>
      <c r="E32218" s="148"/>
      <c r="F32218" s="148"/>
      <c r="G32218" s="149"/>
      <c r="H32218" s="148"/>
      <c r="I32218"/>
    </row>
    <row r="32219" spans="1:9" x14ac:dyDescent="0.25">
      <c r="A32219"/>
      <c r="B32219"/>
      <c r="C32219"/>
      <c r="D32219"/>
      <c r="E32219" s="148"/>
      <c r="F32219" s="148"/>
      <c r="G32219" s="149"/>
      <c r="H32219" s="148"/>
      <c r="I32219"/>
    </row>
    <row r="32220" spans="1:9" x14ac:dyDescent="0.25">
      <c r="A32220"/>
      <c r="B32220"/>
      <c r="C32220"/>
      <c r="D32220"/>
      <c r="E32220" s="148"/>
      <c r="F32220" s="148"/>
      <c r="G32220" s="149"/>
      <c r="H32220" s="148"/>
      <c r="I32220"/>
    </row>
    <row r="32221" spans="1:9" x14ac:dyDescent="0.25">
      <c r="A32221"/>
      <c r="B32221"/>
      <c r="C32221"/>
      <c r="D32221"/>
      <c r="E32221" s="148"/>
      <c r="F32221" s="148"/>
      <c r="G32221" s="149"/>
      <c r="H32221" s="148"/>
      <c r="I32221"/>
    </row>
    <row r="32222" spans="1:9" x14ac:dyDescent="0.25">
      <c r="A32222"/>
      <c r="B32222"/>
      <c r="C32222"/>
      <c r="D32222"/>
      <c r="E32222" s="148"/>
      <c r="F32222" s="148"/>
      <c r="G32222" s="149"/>
      <c r="H32222" s="148"/>
      <c r="I32222"/>
    </row>
    <row r="32223" spans="1:9" x14ac:dyDescent="0.25">
      <c r="A32223"/>
      <c r="B32223"/>
      <c r="C32223"/>
      <c r="D32223"/>
      <c r="E32223" s="148"/>
      <c r="F32223" s="148"/>
      <c r="G32223" s="149"/>
      <c r="H32223" s="148"/>
      <c r="I32223"/>
    </row>
    <row r="32224" spans="1:9" x14ac:dyDescent="0.25">
      <c r="A32224"/>
      <c r="B32224"/>
      <c r="C32224"/>
      <c r="D32224"/>
      <c r="E32224" s="148"/>
      <c r="F32224" s="148"/>
      <c r="G32224" s="149"/>
      <c r="H32224" s="148"/>
      <c r="I32224"/>
    </row>
    <row r="32225" spans="1:9" x14ac:dyDescent="0.25">
      <c r="A32225"/>
      <c r="B32225"/>
      <c r="C32225"/>
      <c r="D32225"/>
      <c r="E32225" s="148"/>
      <c r="F32225" s="148"/>
      <c r="G32225" s="149"/>
      <c r="H32225" s="148"/>
      <c r="I32225"/>
    </row>
    <row r="32226" spans="1:9" x14ac:dyDescent="0.25">
      <c r="A32226"/>
      <c r="B32226"/>
      <c r="C32226"/>
      <c r="D32226"/>
      <c r="E32226" s="148"/>
      <c r="F32226" s="148"/>
      <c r="G32226" s="149"/>
      <c r="H32226" s="148"/>
      <c r="I32226"/>
    </row>
    <row r="32227" spans="1:9" x14ac:dyDescent="0.25">
      <c r="A32227"/>
      <c r="B32227"/>
      <c r="C32227"/>
      <c r="D32227"/>
      <c r="E32227" s="148"/>
      <c r="F32227" s="148"/>
      <c r="G32227" s="149"/>
      <c r="H32227" s="148"/>
      <c r="I32227"/>
    </row>
    <row r="32228" spans="1:9" x14ac:dyDescent="0.25">
      <c r="A32228"/>
      <c r="B32228"/>
      <c r="C32228"/>
      <c r="D32228"/>
      <c r="E32228" s="148"/>
      <c r="F32228" s="148"/>
      <c r="G32228" s="149"/>
      <c r="H32228" s="148"/>
      <c r="I32228"/>
    </row>
    <row r="32229" spans="1:9" x14ac:dyDescent="0.25">
      <c r="A32229"/>
      <c r="B32229"/>
      <c r="C32229"/>
      <c r="D32229"/>
      <c r="E32229" s="148"/>
      <c r="F32229" s="148"/>
      <c r="G32229" s="149"/>
      <c r="H32229" s="148"/>
      <c r="I32229"/>
    </row>
    <row r="32230" spans="1:9" x14ac:dyDescent="0.25">
      <c r="A32230"/>
      <c r="B32230"/>
      <c r="C32230"/>
      <c r="D32230"/>
      <c r="E32230" s="148"/>
      <c r="F32230" s="148"/>
      <c r="G32230" s="149"/>
      <c r="H32230" s="148"/>
      <c r="I32230"/>
    </row>
    <row r="32231" spans="1:9" x14ac:dyDescent="0.25">
      <c r="A32231"/>
      <c r="B32231"/>
      <c r="C32231"/>
      <c r="D32231"/>
      <c r="E32231" s="148"/>
      <c r="F32231" s="148"/>
      <c r="G32231" s="149"/>
      <c r="H32231" s="148"/>
      <c r="I32231"/>
    </row>
    <row r="32232" spans="1:9" x14ac:dyDescent="0.25">
      <c r="A32232"/>
      <c r="B32232"/>
      <c r="C32232"/>
      <c r="D32232"/>
      <c r="E32232" s="148"/>
      <c r="F32232" s="148"/>
      <c r="G32232" s="149"/>
      <c r="H32232" s="148"/>
      <c r="I32232"/>
    </row>
    <row r="32233" spans="1:9" x14ac:dyDescent="0.25">
      <c r="A32233"/>
      <c r="B32233"/>
      <c r="C32233"/>
      <c r="D32233"/>
      <c r="E32233" s="148"/>
      <c r="F32233" s="148"/>
      <c r="G32233" s="149"/>
      <c r="H32233" s="148"/>
      <c r="I32233"/>
    </row>
    <row r="32234" spans="1:9" x14ac:dyDescent="0.25">
      <c r="A32234"/>
      <c r="B32234"/>
      <c r="C32234"/>
      <c r="D32234"/>
      <c r="E32234" s="148"/>
      <c r="F32234" s="148"/>
      <c r="G32234" s="149"/>
      <c r="H32234" s="148"/>
      <c r="I32234"/>
    </row>
    <row r="32235" spans="1:9" x14ac:dyDescent="0.25">
      <c r="A32235"/>
      <c r="B32235"/>
      <c r="C32235"/>
      <c r="D32235"/>
      <c r="E32235" s="148"/>
      <c r="F32235" s="148"/>
      <c r="G32235" s="149"/>
      <c r="H32235" s="148"/>
      <c r="I32235"/>
    </row>
    <row r="32236" spans="1:9" x14ac:dyDescent="0.25">
      <c r="A32236"/>
      <c r="B32236"/>
      <c r="C32236"/>
      <c r="D32236"/>
      <c r="E32236" s="148"/>
      <c r="F32236" s="148"/>
      <c r="G32236" s="149"/>
      <c r="H32236" s="148"/>
      <c r="I32236"/>
    </row>
    <row r="32237" spans="1:9" x14ac:dyDescent="0.25">
      <c r="A32237"/>
      <c r="B32237"/>
      <c r="C32237"/>
      <c r="D32237"/>
      <c r="E32237" s="148"/>
      <c r="F32237" s="148"/>
      <c r="G32237" s="149"/>
      <c r="H32237" s="148"/>
      <c r="I32237"/>
    </row>
    <row r="32238" spans="1:9" x14ac:dyDescent="0.25">
      <c r="A32238"/>
      <c r="B32238"/>
      <c r="C32238"/>
      <c r="D32238"/>
      <c r="E32238" s="148"/>
      <c r="F32238" s="148"/>
      <c r="G32238" s="149"/>
      <c r="H32238" s="148"/>
      <c r="I32238"/>
    </row>
    <row r="32239" spans="1:9" x14ac:dyDescent="0.25">
      <c r="A32239"/>
      <c r="B32239"/>
      <c r="C32239"/>
      <c r="D32239"/>
      <c r="E32239" s="148"/>
      <c r="F32239" s="148"/>
      <c r="G32239" s="149"/>
      <c r="H32239" s="148"/>
      <c r="I32239"/>
    </row>
    <row r="32240" spans="1:9" x14ac:dyDescent="0.25">
      <c r="A32240"/>
      <c r="B32240"/>
      <c r="C32240"/>
      <c r="D32240"/>
      <c r="E32240" s="148"/>
      <c r="F32240" s="148"/>
      <c r="G32240" s="149"/>
      <c r="H32240" s="148"/>
      <c r="I32240"/>
    </row>
    <row r="32241" spans="1:9" x14ac:dyDescent="0.25">
      <c r="A32241"/>
      <c r="B32241"/>
      <c r="C32241"/>
      <c r="D32241"/>
      <c r="E32241" s="148"/>
      <c r="F32241" s="148"/>
      <c r="G32241" s="149"/>
      <c r="H32241" s="148"/>
      <c r="I32241"/>
    </row>
    <row r="32242" spans="1:9" x14ac:dyDescent="0.25">
      <c r="A32242"/>
      <c r="B32242"/>
      <c r="C32242"/>
      <c r="D32242"/>
      <c r="E32242" s="148"/>
      <c r="F32242" s="148"/>
      <c r="G32242" s="149"/>
      <c r="H32242" s="148"/>
      <c r="I32242"/>
    </row>
    <row r="32243" spans="1:9" x14ac:dyDescent="0.25">
      <c r="A32243"/>
      <c r="B32243"/>
      <c r="C32243"/>
      <c r="D32243"/>
      <c r="E32243" s="148"/>
      <c r="F32243" s="148"/>
      <c r="G32243" s="149"/>
      <c r="H32243" s="148"/>
      <c r="I32243"/>
    </row>
    <row r="32244" spans="1:9" x14ac:dyDescent="0.25">
      <c r="A32244"/>
      <c r="B32244"/>
      <c r="C32244"/>
      <c r="D32244"/>
      <c r="E32244" s="148"/>
      <c r="F32244" s="148"/>
      <c r="G32244" s="149"/>
      <c r="H32244" s="148"/>
      <c r="I32244"/>
    </row>
    <row r="32245" spans="1:9" x14ac:dyDescent="0.25">
      <c r="A32245"/>
      <c r="B32245"/>
      <c r="C32245"/>
      <c r="D32245"/>
      <c r="E32245" s="148"/>
      <c r="F32245" s="148"/>
      <c r="G32245" s="149"/>
      <c r="H32245" s="148"/>
      <c r="I32245"/>
    </row>
    <row r="32246" spans="1:9" x14ac:dyDescent="0.25">
      <c r="A32246"/>
      <c r="B32246"/>
      <c r="C32246"/>
      <c r="D32246"/>
      <c r="E32246" s="148"/>
      <c r="F32246" s="148"/>
      <c r="G32246" s="149"/>
      <c r="H32246" s="148"/>
      <c r="I32246"/>
    </row>
    <row r="32247" spans="1:9" x14ac:dyDescent="0.25">
      <c r="A32247"/>
      <c r="B32247"/>
      <c r="C32247"/>
      <c r="D32247"/>
      <c r="E32247" s="148"/>
      <c r="F32247" s="148"/>
      <c r="G32247" s="149"/>
      <c r="H32247" s="148"/>
      <c r="I32247"/>
    </row>
    <row r="32248" spans="1:9" x14ac:dyDescent="0.25">
      <c r="A32248"/>
      <c r="B32248"/>
      <c r="C32248"/>
      <c r="D32248"/>
      <c r="E32248" s="148"/>
      <c r="F32248" s="148"/>
      <c r="G32248" s="149"/>
      <c r="H32248" s="148"/>
      <c r="I32248"/>
    </row>
    <row r="32249" spans="1:9" x14ac:dyDescent="0.25">
      <c r="A32249"/>
      <c r="B32249"/>
      <c r="C32249"/>
      <c r="D32249"/>
      <c r="E32249" s="148"/>
      <c r="F32249" s="148"/>
      <c r="G32249" s="149"/>
      <c r="H32249" s="148"/>
      <c r="I32249"/>
    </row>
    <row r="32250" spans="1:9" x14ac:dyDescent="0.25">
      <c r="A32250"/>
      <c r="B32250"/>
      <c r="C32250"/>
      <c r="D32250"/>
      <c r="E32250" s="148"/>
      <c r="F32250" s="148"/>
      <c r="G32250" s="149"/>
      <c r="H32250" s="148"/>
      <c r="I32250"/>
    </row>
    <row r="32251" spans="1:9" x14ac:dyDescent="0.25">
      <c r="A32251"/>
      <c r="B32251"/>
      <c r="C32251"/>
      <c r="D32251"/>
      <c r="E32251" s="148"/>
      <c r="F32251" s="148"/>
      <c r="G32251" s="149"/>
      <c r="H32251" s="148"/>
      <c r="I32251"/>
    </row>
    <row r="32252" spans="1:9" x14ac:dyDescent="0.25">
      <c r="A32252"/>
      <c r="B32252"/>
      <c r="C32252"/>
      <c r="D32252"/>
      <c r="E32252" s="148"/>
      <c r="F32252" s="148"/>
      <c r="G32252" s="149"/>
      <c r="H32252" s="148"/>
      <c r="I32252"/>
    </row>
    <row r="32253" spans="1:9" x14ac:dyDescent="0.25">
      <c r="A32253"/>
      <c r="B32253"/>
      <c r="C32253"/>
      <c r="D32253"/>
      <c r="E32253" s="148"/>
      <c r="F32253" s="148"/>
      <c r="G32253" s="149"/>
      <c r="H32253" s="148"/>
      <c r="I32253"/>
    </row>
    <row r="32254" spans="1:9" x14ac:dyDescent="0.25">
      <c r="A32254"/>
      <c r="B32254"/>
      <c r="C32254"/>
      <c r="D32254"/>
      <c r="E32254" s="148"/>
      <c r="F32254" s="148"/>
      <c r="G32254" s="149"/>
      <c r="H32254" s="148"/>
      <c r="I32254"/>
    </row>
    <row r="32255" spans="1:9" x14ac:dyDescent="0.25">
      <c r="A32255"/>
      <c r="B32255"/>
      <c r="C32255"/>
      <c r="D32255"/>
      <c r="E32255" s="148"/>
      <c r="F32255" s="148"/>
      <c r="G32255" s="149"/>
      <c r="H32255" s="148"/>
      <c r="I32255"/>
    </row>
    <row r="32256" spans="1:9" x14ac:dyDescent="0.25">
      <c r="A32256"/>
      <c r="B32256"/>
      <c r="C32256"/>
      <c r="D32256"/>
      <c r="E32256" s="148"/>
      <c r="F32256" s="148"/>
      <c r="G32256" s="149"/>
      <c r="H32256" s="148"/>
      <c r="I32256"/>
    </row>
    <row r="32257" spans="1:9" x14ac:dyDescent="0.25">
      <c r="A32257"/>
      <c r="B32257"/>
      <c r="C32257"/>
      <c r="D32257"/>
      <c r="E32257" s="148"/>
      <c r="F32257" s="148"/>
      <c r="G32257" s="149"/>
      <c r="H32257" s="148"/>
      <c r="I32257"/>
    </row>
    <row r="32258" spans="1:9" x14ac:dyDescent="0.25">
      <c r="A32258"/>
      <c r="B32258"/>
      <c r="C32258"/>
      <c r="D32258"/>
      <c r="E32258" s="148"/>
      <c r="F32258" s="148"/>
      <c r="G32258" s="149"/>
      <c r="H32258" s="148"/>
      <c r="I32258"/>
    </row>
    <row r="32259" spans="1:9" x14ac:dyDescent="0.25">
      <c r="A32259"/>
      <c r="B32259"/>
      <c r="C32259"/>
      <c r="D32259"/>
      <c r="E32259" s="148"/>
      <c r="F32259" s="148"/>
      <c r="G32259" s="149"/>
      <c r="H32259" s="148"/>
      <c r="I32259"/>
    </row>
    <row r="32260" spans="1:9" x14ac:dyDescent="0.25">
      <c r="A32260"/>
      <c r="B32260"/>
      <c r="C32260"/>
      <c r="D32260"/>
      <c r="E32260" s="148"/>
      <c r="F32260" s="148"/>
      <c r="G32260" s="149"/>
      <c r="H32260" s="148"/>
      <c r="I32260"/>
    </row>
    <row r="32261" spans="1:9" x14ac:dyDescent="0.25">
      <c r="A32261"/>
      <c r="B32261"/>
      <c r="C32261"/>
      <c r="D32261"/>
      <c r="E32261" s="148"/>
      <c r="F32261" s="148"/>
      <c r="G32261" s="149"/>
      <c r="H32261" s="148"/>
      <c r="I32261"/>
    </row>
    <row r="32262" spans="1:9" x14ac:dyDescent="0.25">
      <c r="A32262"/>
      <c r="B32262"/>
      <c r="C32262"/>
      <c r="D32262"/>
      <c r="E32262" s="148"/>
      <c r="F32262" s="148"/>
      <c r="G32262" s="149"/>
      <c r="H32262" s="148"/>
      <c r="I32262"/>
    </row>
    <row r="32263" spans="1:9" x14ac:dyDescent="0.25">
      <c r="A32263"/>
      <c r="B32263"/>
      <c r="C32263"/>
      <c r="D32263"/>
      <c r="E32263" s="148"/>
      <c r="F32263" s="148"/>
      <c r="G32263" s="149"/>
      <c r="H32263" s="148"/>
      <c r="I32263"/>
    </row>
    <row r="32264" spans="1:9" x14ac:dyDescent="0.25">
      <c r="A32264"/>
      <c r="B32264"/>
      <c r="C32264"/>
      <c r="D32264"/>
      <c r="E32264" s="148"/>
      <c r="F32264" s="148"/>
      <c r="G32264" s="149"/>
      <c r="H32264" s="148"/>
      <c r="I32264"/>
    </row>
    <row r="32265" spans="1:9" x14ac:dyDescent="0.25">
      <c r="A32265"/>
      <c r="B32265"/>
      <c r="C32265"/>
      <c r="D32265"/>
      <c r="E32265" s="148"/>
      <c r="F32265" s="148"/>
      <c r="G32265" s="149"/>
      <c r="H32265" s="148"/>
      <c r="I32265"/>
    </row>
    <row r="32266" spans="1:9" x14ac:dyDescent="0.25">
      <c r="A32266"/>
      <c r="B32266"/>
      <c r="C32266"/>
      <c r="D32266"/>
      <c r="E32266" s="148"/>
      <c r="F32266" s="148"/>
      <c r="G32266" s="149"/>
      <c r="H32266" s="148"/>
      <c r="I32266"/>
    </row>
    <row r="32267" spans="1:9" x14ac:dyDescent="0.25">
      <c r="A32267"/>
      <c r="B32267"/>
      <c r="C32267"/>
      <c r="D32267"/>
      <c r="E32267" s="148"/>
      <c r="F32267" s="148"/>
      <c r="G32267" s="149"/>
      <c r="H32267" s="148"/>
      <c r="I32267"/>
    </row>
    <row r="32268" spans="1:9" x14ac:dyDescent="0.25">
      <c r="A32268"/>
      <c r="B32268"/>
      <c r="C32268"/>
      <c r="D32268"/>
      <c r="E32268" s="148"/>
      <c r="F32268" s="148"/>
      <c r="G32268" s="149"/>
      <c r="H32268" s="148"/>
      <c r="I32268"/>
    </row>
    <row r="32269" spans="1:9" x14ac:dyDescent="0.25">
      <c r="A32269"/>
      <c r="B32269"/>
      <c r="C32269"/>
      <c r="D32269"/>
      <c r="E32269" s="148"/>
      <c r="F32269" s="148"/>
      <c r="G32269" s="149"/>
      <c r="H32269" s="148"/>
      <c r="I32269"/>
    </row>
    <row r="32270" spans="1:9" x14ac:dyDescent="0.25">
      <c r="A32270"/>
      <c r="B32270"/>
      <c r="C32270"/>
      <c r="D32270"/>
      <c r="E32270" s="148"/>
      <c r="F32270" s="148"/>
      <c r="G32270" s="149"/>
      <c r="H32270" s="148"/>
      <c r="I32270"/>
    </row>
    <row r="32271" spans="1:9" x14ac:dyDescent="0.25">
      <c r="A32271"/>
      <c r="B32271"/>
      <c r="C32271"/>
      <c r="D32271"/>
      <c r="E32271" s="148"/>
      <c r="F32271" s="148"/>
      <c r="G32271" s="149"/>
      <c r="H32271" s="148"/>
      <c r="I32271"/>
    </row>
    <row r="32272" spans="1:9" x14ac:dyDescent="0.25">
      <c r="A32272"/>
      <c r="B32272"/>
      <c r="C32272"/>
      <c r="D32272"/>
      <c r="E32272" s="148"/>
      <c r="F32272" s="148"/>
      <c r="G32272" s="149"/>
      <c r="H32272" s="148"/>
      <c r="I32272"/>
    </row>
    <row r="32273" spans="1:9" x14ac:dyDescent="0.25">
      <c r="A32273"/>
      <c r="B32273"/>
      <c r="C32273"/>
      <c r="D32273"/>
      <c r="E32273" s="148"/>
      <c r="F32273" s="148"/>
      <c r="G32273" s="149"/>
      <c r="H32273" s="148"/>
      <c r="I32273"/>
    </row>
    <row r="32274" spans="1:9" x14ac:dyDescent="0.25">
      <c r="A32274"/>
      <c r="B32274"/>
      <c r="C32274"/>
      <c r="D32274"/>
      <c r="E32274" s="148"/>
      <c r="F32274" s="148"/>
      <c r="G32274" s="149"/>
      <c r="H32274" s="148"/>
      <c r="I32274"/>
    </row>
    <row r="32275" spans="1:9" x14ac:dyDescent="0.25">
      <c r="A32275"/>
      <c r="B32275"/>
      <c r="C32275"/>
      <c r="D32275"/>
      <c r="E32275" s="148"/>
      <c r="F32275" s="148"/>
      <c r="G32275" s="149"/>
      <c r="H32275" s="148"/>
      <c r="I32275"/>
    </row>
    <row r="32276" spans="1:9" x14ac:dyDescent="0.25">
      <c r="A32276"/>
      <c r="B32276"/>
      <c r="C32276"/>
      <c r="D32276"/>
      <c r="E32276" s="148"/>
      <c r="F32276" s="148"/>
      <c r="G32276" s="149"/>
      <c r="H32276" s="148"/>
      <c r="I32276"/>
    </row>
    <row r="32277" spans="1:9" x14ac:dyDescent="0.25">
      <c r="A32277"/>
      <c r="B32277"/>
      <c r="C32277"/>
      <c r="D32277"/>
      <c r="E32277" s="148"/>
      <c r="F32277" s="148"/>
      <c r="G32277" s="149"/>
      <c r="H32277" s="148"/>
      <c r="I32277"/>
    </row>
    <row r="32278" spans="1:9" x14ac:dyDescent="0.25">
      <c r="A32278"/>
      <c r="B32278"/>
      <c r="C32278"/>
      <c r="D32278"/>
      <c r="E32278" s="148"/>
      <c r="F32278" s="148"/>
      <c r="G32278" s="149"/>
      <c r="H32278" s="148"/>
      <c r="I32278"/>
    </row>
    <row r="32279" spans="1:9" x14ac:dyDescent="0.25">
      <c r="A32279"/>
      <c r="B32279"/>
      <c r="C32279"/>
      <c r="D32279"/>
      <c r="E32279" s="148"/>
      <c r="F32279" s="148"/>
      <c r="G32279" s="149"/>
      <c r="H32279" s="148"/>
      <c r="I32279"/>
    </row>
    <row r="32280" spans="1:9" x14ac:dyDescent="0.25">
      <c r="A32280"/>
      <c r="B32280"/>
      <c r="C32280"/>
      <c r="D32280"/>
      <c r="E32280" s="148"/>
      <c r="F32280" s="148"/>
      <c r="G32280" s="149"/>
      <c r="H32280" s="148"/>
      <c r="I32280"/>
    </row>
    <row r="32281" spans="1:9" x14ac:dyDescent="0.25">
      <c r="A32281"/>
      <c r="B32281"/>
      <c r="C32281"/>
      <c r="D32281"/>
      <c r="E32281" s="148"/>
      <c r="F32281" s="148"/>
      <c r="G32281" s="149"/>
      <c r="H32281" s="148"/>
      <c r="I32281"/>
    </row>
    <row r="32282" spans="1:9" x14ac:dyDescent="0.25">
      <c r="A32282"/>
      <c r="B32282"/>
      <c r="C32282"/>
      <c r="D32282"/>
      <c r="E32282" s="148"/>
      <c r="F32282" s="148"/>
      <c r="G32282" s="149"/>
      <c r="H32282" s="148"/>
      <c r="I32282"/>
    </row>
    <row r="32283" spans="1:9" x14ac:dyDescent="0.25">
      <c r="A32283"/>
      <c r="B32283"/>
      <c r="C32283"/>
      <c r="D32283"/>
      <c r="E32283" s="148"/>
      <c r="F32283" s="148"/>
      <c r="G32283" s="149"/>
      <c r="H32283" s="148"/>
      <c r="I32283"/>
    </row>
    <row r="32284" spans="1:9" x14ac:dyDescent="0.25">
      <c r="A32284"/>
      <c r="B32284"/>
      <c r="C32284"/>
      <c r="D32284"/>
      <c r="E32284" s="148"/>
      <c r="F32284" s="148"/>
      <c r="G32284" s="149"/>
      <c r="H32284" s="148"/>
      <c r="I32284"/>
    </row>
    <row r="32285" spans="1:9" x14ac:dyDescent="0.25">
      <c r="A32285"/>
      <c r="B32285"/>
      <c r="C32285"/>
      <c r="D32285"/>
      <c r="E32285" s="148"/>
      <c r="F32285" s="148"/>
      <c r="G32285" s="149"/>
      <c r="H32285" s="148"/>
      <c r="I32285"/>
    </row>
    <row r="32286" spans="1:9" x14ac:dyDescent="0.25">
      <c r="A32286"/>
      <c r="B32286"/>
      <c r="C32286"/>
      <c r="D32286"/>
      <c r="E32286" s="148"/>
      <c r="F32286" s="148"/>
      <c r="G32286" s="149"/>
      <c r="H32286" s="148"/>
      <c r="I32286"/>
    </row>
    <row r="32287" spans="1:9" x14ac:dyDescent="0.25">
      <c r="A32287"/>
      <c r="B32287"/>
      <c r="C32287"/>
      <c r="D32287"/>
      <c r="E32287" s="148"/>
      <c r="F32287" s="148"/>
      <c r="G32287" s="149"/>
      <c r="H32287" s="148"/>
      <c r="I32287"/>
    </row>
    <row r="32288" spans="1:9" x14ac:dyDescent="0.25">
      <c r="A32288"/>
      <c r="B32288"/>
      <c r="C32288"/>
      <c r="D32288"/>
      <c r="E32288" s="148"/>
      <c r="F32288" s="148"/>
      <c r="G32288" s="149"/>
      <c r="H32288" s="148"/>
      <c r="I32288"/>
    </row>
    <row r="32289" spans="1:9" x14ac:dyDescent="0.25">
      <c r="A32289"/>
      <c r="B32289"/>
      <c r="C32289"/>
      <c r="D32289"/>
      <c r="E32289" s="148"/>
      <c r="F32289" s="148"/>
      <c r="G32289" s="149"/>
      <c r="H32289" s="148"/>
      <c r="I32289"/>
    </row>
    <row r="32290" spans="1:9" x14ac:dyDescent="0.25">
      <c r="A32290"/>
      <c r="B32290"/>
      <c r="C32290"/>
      <c r="D32290"/>
      <c r="E32290" s="148"/>
      <c r="F32290" s="148"/>
      <c r="G32290" s="149"/>
      <c r="H32290" s="148"/>
      <c r="I32290"/>
    </row>
    <row r="32291" spans="1:9" x14ac:dyDescent="0.25">
      <c r="A32291"/>
      <c r="B32291"/>
      <c r="C32291"/>
      <c r="D32291"/>
      <c r="E32291" s="148"/>
      <c r="F32291" s="148"/>
      <c r="G32291" s="149"/>
      <c r="H32291" s="148"/>
      <c r="I32291"/>
    </row>
    <row r="32292" spans="1:9" x14ac:dyDescent="0.25">
      <c r="A32292"/>
      <c r="B32292"/>
      <c r="C32292"/>
      <c r="D32292"/>
      <c r="E32292" s="148"/>
      <c r="F32292" s="148"/>
      <c r="G32292" s="149"/>
      <c r="H32292" s="148"/>
      <c r="I32292"/>
    </row>
    <row r="32293" spans="1:9" x14ac:dyDescent="0.25">
      <c r="A32293"/>
      <c r="B32293"/>
      <c r="C32293"/>
      <c r="D32293"/>
      <c r="E32293" s="148"/>
      <c r="F32293" s="148"/>
      <c r="G32293" s="149"/>
      <c r="H32293" s="148"/>
      <c r="I32293"/>
    </row>
    <row r="32294" spans="1:9" x14ac:dyDescent="0.25">
      <c r="A32294"/>
      <c r="B32294"/>
      <c r="C32294"/>
      <c r="D32294"/>
      <c r="E32294" s="148"/>
      <c r="F32294" s="148"/>
      <c r="G32294" s="149"/>
      <c r="H32294" s="148"/>
      <c r="I32294"/>
    </row>
    <row r="32295" spans="1:9" x14ac:dyDescent="0.25">
      <c r="A32295"/>
      <c r="B32295"/>
      <c r="C32295"/>
      <c r="D32295"/>
      <c r="E32295" s="148"/>
      <c r="F32295" s="148"/>
      <c r="G32295" s="149"/>
      <c r="H32295" s="148"/>
      <c r="I32295"/>
    </row>
    <row r="32296" spans="1:9" x14ac:dyDescent="0.25">
      <c r="A32296"/>
      <c r="B32296"/>
      <c r="C32296"/>
      <c r="D32296"/>
      <c r="E32296" s="148"/>
      <c r="F32296" s="148"/>
      <c r="G32296" s="149"/>
      <c r="H32296" s="148"/>
      <c r="I32296"/>
    </row>
    <row r="32297" spans="1:9" x14ac:dyDescent="0.25">
      <c r="A32297"/>
      <c r="B32297"/>
      <c r="C32297"/>
      <c r="D32297"/>
      <c r="E32297" s="148"/>
      <c r="F32297" s="148"/>
      <c r="G32297" s="149"/>
      <c r="H32297" s="148"/>
      <c r="I32297"/>
    </row>
    <row r="32298" spans="1:9" x14ac:dyDescent="0.25">
      <c r="A32298"/>
      <c r="B32298"/>
      <c r="C32298"/>
      <c r="D32298"/>
      <c r="E32298" s="148"/>
      <c r="F32298" s="148"/>
      <c r="G32298" s="149"/>
      <c r="H32298" s="148"/>
      <c r="I32298"/>
    </row>
    <row r="32299" spans="1:9" x14ac:dyDescent="0.25">
      <c r="A32299"/>
      <c r="B32299"/>
      <c r="C32299"/>
      <c r="D32299"/>
      <c r="E32299" s="148"/>
      <c r="F32299" s="148"/>
      <c r="G32299" s="149"/>
      <c r="H32299" s="148"/>
      <c r="I32299"/>
    </row>
    <row r="32300" spans="1:9" x14ac:dyDescent="0.25">
      <c r="A32300"/>
      <c r="B32300"/>
      <c r="C32300"/>
      <c r="D32300"/>
      <c r="E32300" s="148"/>
      <c r="F32300" s="148"/>
      <c r="G32300" s="149"/>
      <c r="H32300" s="148"/>
      <c r="I32300"/>
    </row>
    <row r="32301" spans="1:9" x14ac:dyDescent="0.25">
      <c r="A32301"/>
      <c r="B32301"/>
      <c r="C32301"/>
      <c r="D32301"/>
      <c r="E32301" s="148"/>
      <c r="F32301" s="148"/>
      <c r="G32301" s="149"/>
      <c r="H32301" s="148"/>
      <c r="I32301"/>
    </row>
    <row r="32302" spans="1:9" x14ac:dyDescent="0.25">
      <c r="A32302"/>
      <c r="B32302"/>
      <c r="C32302"/>
      <c r="D32302"/>
      <c r="E32302" s="148"/>
      <c r="F32302" s="148"/>
      <c r="G32302" s="149"/>
      <c r="H32302" s="148"/>
      <c r="I32302"/>
    </row>
    <row r="32303" spans="1:9" x14ac:dyDescent="0.25">
      <c r="A32303"/>
      <c r="B32303"/>
      <c r="C32303"/>
      <c r="D32303"/>
      <c r="E32303" s="148"/>
      <c r="F32303" s="148"/>
      <c r="G32303" s="149"/>
      <c r="H32303" s="148"/>
      <c r="I32303"/>
    </row>
    <row r="32304" spans="1:9" x14ac:dyDescent="0.25">
      <c r="A32304"/>
      <c r="B32304"/>
      <c r="C32304"/>
      <c r="D32304"/>
      <c r="E32304" s="148"/>
      <c r="F32304" s="148"/>
      <c r="G32304" s="149"/>
      <c r="H32304" s="148"/>
      <c r="I32304"/>
    </row>
    <row r="32305" spans="1:9" x14ac:dyDescent="0.25">
      <c r="A32305"/>
      <c r="B32305"/>
      <c r="C32305"/>
      <c r="D32305"/>
      <c r="E32305" s="148"/>
      <c r="F32305" s="148"/>
      <c r="G32305" s="149"/>
      <c r="H32305" s="148"/>
      <c r="I32305"/>
    </row>
    <row r="32306" spans="1:9" x14ac:dyDescent="0.25">
      <c r="A32306"/>
      <c r="B32306"/>
      <c r="C32306"/>
      <c r="D32306"/>
      <c r="E32306" s="148"/>
      <c r="F32306" s="148"/>
      <c r="G32306" s="149"/>
      <c r="H32306" s="148"/>
      <c r="I32306"/>
    </row>
    <row r="32307" spans="1:9" x14ac:dyDescent="0.25">
      <c r="A32307"/>
      <c r="B32307"/>
      <c r="C32307"/>
      <c r="D32307"/>
      <c r="E32307" s="148"/>
      <c r="F32307" s="148"/>
      <c r="G32307" s="149"/>
      <c r="H32307" s="148"/>
      <c r="I32307"/>
    </row>
    <row r="32308" spans="1:9" x14ac:dyDescent="0.25">
      <c r="A32308"/>
      <c r="B32308"/>
      <c r="C32308"/>
      <c r="D32308"/>
      <c r="E32308" s="148"/>
      <c r="F32308" s="148"/>
      <c r="G32308" s="149"/>
      <c r="H32308" s="148"/>
      <c r="I32308"/>
    </row>
    <row r="32309" spans="1:9" x14ac:dyDescent="0.25">
      <c r="A32309"/>
      <c r="B32309"/>
      <c r="C32309"/>
      <c r="D32309"/>
      <c r="E32309" s="148"/>
      <c r="F32309" s="148"/>
      <c r="G32309" s="149"/>
      <c r="H32309" s="148"/>
      <c r="I32309"/>
    </row>
    <row r="32310" spans="1:9" x14ac:dyDescent="0.25">
      <c r="A32310"/>
      <c r="B32310"/>
      <c r="C32310"/>
      <c r="D32310"/>
      <c r="E32310" s="148"/>
      <c r="F32310" s="148"/>
      <c r="G32310" s="149"/>
      <c r="H32310" s="148"/>
      <c r="I32310"/>
    </row>
    <row r="32311" spans="1:9" x14ac:dyDescent="0.25">
      <c r="A32311"/>
      <c r="B32311"/>
      <c r="C32311"/>
      <c r="D32311"/>
      <c r="E32311" s="148"/>
      <c r="F32311" s="148"/>
      <c r="G32311" s="149"/>
      <c r="H32311" s="148"/>
      <c r="I32311"/>
    </row>
    <row r="32312" spans="1:9" x14ac:dyDescent="0.25">
      <c r="A32312"/>
      <c r="B32312"/>
      <c r="C32312"/>
      <c r="D32312"/>
      <c r="E32312" s="148"/>
      <c r="F32312" s="148"/>
      <c r="G32312" s="149"/>
      <c r="H32312" s="148"/>
      <c r="I32312"/>
    </row>
    <row r="32313" spans="1:9" x14ac:dyDescent="0.25">
      <c r="A32313"/>
      <c r="B32313"/>
      <c r="C32313"/>
      <c r="D32313"/>
      <c r="E32313" s="148"/>
      <c r="F32313" s="148"/>
      <c r="G32313" s="149"/>
      <c r="H32313" s="148"/>
      <c r="I32313"/>
    </row>
    <row r="32314" spans="1:9" x14ac:dyDescent="0.25">
      <c r="A32314"/>
      <c r="B32314"/>
      <c r="C32314"/>
      <c r="D32314"/>
      <c r="E32314" s="148"/>
      <c r="F32314" s="148"/>
      <c r="G32314" s="149"/>
      <c r="H32314" s="148"/>
      <c r="I32314"/>
    </row>
    <row r="32315" spans="1:9" x14ac:dyDescent="0.25">
      <c r="A32315"/>
      <c r="B32315"/>
      <c r="C32315"/>
      <c r="D32315"/>
      <c r="E32315" s="148"/>
      <c r="F32315" s="148"/>
      <c r="G32315" s="149"/>
      <c r="H32315" s="148"/>
      <c r="I32315"/>
    </row>
    <row r="32316" spans="1:9" x14ac:dyDescent="0.25">
      <c r="A32316"/>
      <c r="B32316"/>
      <c r="C32316"/>
      <c r="D32316"/>
      <c r="E32316" s="148"/>
      <c r="F32316" s="148"/>
      <c r="G32316" s="149"/>
      <c r="H32316" s="148"/>
      <c r="I32316"/>
    </row>
    <row r="32317" spans="1:9" x14ac:dyDescent="0.25">
      <c r="A32317"/>
      <c r="B32317"/>
      <c r="C32317"/>
      <c r="D32317"/>
      <c r="E32317" s="148"/>
      <c r="F32317" s="148"/>
      <c r="G32317" s="149"/>
      <c r="H32317" s="148"/>
      <c r="I32317"/>
    </row>
    <row r="32318" spans="1:9" x14ac:dyDescent="0.25">
      <c r="A32318"/>
      <c r="B32318"/>
      <c r="C32318"/>
      <c r="D32318"/>
      <c r="E32318" s="148"/>
      <c r="F32318" s="148"/>
      <c r="G32318" s="149"/>
      <c r="H32318" s="148"/>
      <c r="I32318"/>
    </row>
    <row r="32319" spans="1:9" x14ac:dyDescent="0.25">
      <c r="A32319"/>
      <c r="B32319"/>
      <c r="C32319"/>
      <c r="D32319"/>
      <c r="E32319" s="148"/>
      <c r="F32319" s="148"/>
      <c r="G32319" s="149"/>
      <c r="H32319" s="148"/>
      <c r="I32319"/>
    </row>
    <row r="32320" spans="1:9" x14ac:dyDescent="0.25">
      <c r="A32320"/>
      <c r="B32320"/>
      <c r="C32320"/>
      <c r="D32320"/>
      <c r="E32320" s="148"/>
      <c r="F32320" s="148"/>
      <c r="G32320" s="149"/>
      <c r="H32320" s="148"/>
      <c r="I32320"/>
    </row>
    <row r="32321" spans="1:9" x14ac:dyDescent="0.25">
      <c r="A32321"/>
      <c r="B32321"/>
      <c r="C32321"/>
      <c r="D32321"/>
      <c r="E32321" s="148"/>
      <c r="F32321" s="148"/>
      <c r="G32321" s="149"/>
      <c r="H32321" s="148"/>
      <c r="I32321"/>
    </row>
    <row r="32322" spans="1:9" x14ac:dyDescent="0.25">
      <c r="A32322"/>
      <c r="B32322"/>
      <c r="C32322"/>
      <c r="D32322"/>
      <c r="E32322" s="148"/>
      <c r="F32322" s="148"/>
      <c r="G32322" s="149"/>
      <c r="H32322" s="148"/>
      <c r="I32322"/>
    </row>
    <row r="32323" spans="1:9" x14ac:dyDescent="0.25">
      <c r="A32323"/>
      <c r="B32323"/>
      <c r="C32323"/>
      <c r="D32323"/>
      <c r="E32323" s="148"/>
      <c r="F32323" s="148"/>
      <c r="G32323" s="149"/>
      <c r="H32323" s="148"/>
      <c r="I32323"/>
    </row>
    <row r="32324" spans="1:9" x14ac:dyDescent="0.25">
      <c r="A32324"/>
      <c r="B32324"/>
      <c r="C32324"/>
      <c r="D32324"/>
      <c r="E32324" s="148"/>
      <c r="F32324" s="148"/>
      <c r="G32324" s="149"/>
      <c r="H32324" s="148"/>
      <c r="I32324"/>
    </row>
    <row r="32325" spans="1:9" x14ac:dyDescent="0.25">
      <c r="A32325"/>
      <c r="B32325"/>
      <c r="C32325"/>
      <c r="D32325"/>
      <c r="E32325" s="148"/>
      <c r="F32325" s="148"/>
      <c r="G32325" s="149"/>
      <c r="H32325" s="148"/>
      <c r="I32325"/>
    </row>
    <row r="32326" spans="1:9" x14ac:dyDescent="0.25">
      <c r="A32326"/>
      <c r="B32326"/>
      <c r="C32326"/>
      <c r="D32326"/>
      <c r="E32326" s="148"/>
      <c r="F32326" s="148"/>
      <c r="G32326" s="149"/>
      <c r="H32326" s="148"/>
      <c r="I32326"/>
    </row>
    <row r="32327" spans="1:9" x14ac:dyDescent="0.25">
      <c r="A32327"/>
      <c r="B32327"/>
      <c r="C32327"/>
      <c r="D32327"/>
      <c r="E32327" s="148"/>
      <c r="F32327" s="148"/>
      <c r="G32327" s="149"/>
      <c r="H32327" s="148"/>
      <c r="I32327"/>
    </row>
    <row r="32328" spans="1:9" x14ac:dyDescent="0.25">
      <c r="A32328"/>
      <c r="B32328"/>
      <c r="C32328"/>
      <c r="D32328"/>
      <c r="E32328" s="148"/>
      <c r="F32328" s="148"/>
      <c r="G32328" s="149"/>
      <c r="H32328" s="148"/>
      <c r="I32328"/>
    </row>
    <row r="32329" spans="1:9" x14ac:dyDescent="0.25">
      <c r="A32329"/>
      <c r="B32329"/>
      <c r="C32329"/>
      <c r="D32329"/>
      <c r="E32329" s="148"/>
      <c r="F32329" s="148"/>
      <c r="G32329" s="149"/>
      <c r="H32329" s="148"/>
      <c r="I32329"/>
    </row>
    <row r="32330" spans="1:9" x14ac:dyDescent="0.25">
      <c r="A32330"/>
      <c r="B32330"/>
      <c r="C32330"/>
      <c r="D32330"/>
      <c r="E32330" s="148"/>
      <c r="F32330" s="148"/>
      <c r="G32330" s="149"/>
      <c r="H32330" s="148"/>
      <c r="I32330"/>
    </row>
    <row r="32331" spans="1:9" x14ac:dyDescent="0.25">
      <c r="A32331"/>
      <c r="B32331"/>
      <c r="C32331"/>
      <c r="D32331"/>
      <c r="E32331" s="148"/>
      <c r="F32331" s="148"/>
      <c r="G32331" s="149"/>
      <c r="H32331" s="148"/>
      <c r="I32331"/>
    </row>
    <row r="32332" spans="1:9" x14ac:dyDescent="0.25">
      <c r="A32332"/>
      <c r="B32332"/>
      <c r="C32332"/>
      <c r="D32332"/>
      <c r="E32332" s="148"/>
      <c r="F32332" s="148"/>
      <c r="G32332" s="149"/>
      <c r="H32332" s="148"/>
      <c r="I32332"/>
    </row>
    <row r="32333" spans="1:9" x14ac:dyDescent="0.25">
      <c r="A32333"/>
      <c r="B32333"/>
      <c r="C32333"/>
      <c r="D32333"/>
      <c r="E32333" s="148"/>
      <c r="F32333" s="148"/>
      <c r="G32333" s="149"/>
      <c r="H32333" s="148"/>
      <c r="I32333"/>
    </row>
    <row r="32334" spans="1:9" x14ac:dyDescent="0.25">
      <c r="A32334"/>
      <c r="B32334"/>
      <c r="C32334"/>
      <c r="D32334"/>
      <c r="E32334" s="148"/>
      <c r="F32334" s="148"/>
      <c r="G32334" s="149"/>
      <c r="H32334" s="148"/>
      <c r="I32334"/>
    </row>
    <row r="32335" spans="1:9" x14ac:dyDescent="0.25">
      <c r="A32335"/>
      <c r="B32335"/>
      <c r="C32335"/>
      <c r="D32335"/>
      <c r="E32335" s="148"/>
      <c r="F32335" s="148"/>
      <c r="G32335" s="149"/>
      <c r="H32335" s="148"/>
      <c r="I32335"/>
    </row>
    <row r="32336" spans="1:9" x14ac:dyDescent="0.25">
      <c r="A32336"/>
      <c r="B32336"/>
      <c r="C32336"/>
      <c r="D32336"/>
      <c r="E32336" s="148"/>
      <c r="F32336" s="148"/>
      <c r="G32336" s="149"/>
      <c r="H32336" s="148"/>
      <c r="I32336"/>
    </row>
    <row r="32337" spans="1:9" x14ac:dyDescent="0.25">
      <c r="A32337"/>
      <c r="B32337"/>
      <c r="C32337"/>
      <c r="D32337"/>
      <c r="E32337" s="148"/>
      <c r="F32337" s="148"/>
      <c r="G32337" s="149"/>
      <c r="H32337" s="148"/>
      <c r="I32337"/>
    </row>
    <row r="32338" spans="1:9" x14ac:dyDescent="0.25">
      <c r="A32338"/>
      <c r="B32338"/>
      <c r="C32338"/>
      <c r="D32338"/>
      <c r="E32338" s="148"/>
      <c r="F32338" s="148"/>
      <c r="G32338" s="149"/>
      <c r="H32338" s="148"/>
      <c r="I32338"/>
    </row>
    <row r="32339" spans="1:9" x14ac:dyDescent="0.25">
      <c r="A32339"/>
      <c r="B32339"/>
      <c r="C32339"/>
      <c r="D32339"/>
      <c r="E32339" s="148"/>
      <c r="F32339" s="148"/>
      <c r="G32339" s="149"/>
      <c r="H32339" s="148"/>
      <c r="I32339"/>
    </row>
    <row r="32340" spans="1:9" x14ac:dyDescent="0.25">
      <c r="A32340"/>
      <c r="B32340"/>
      <c r="C32340"/>
      <c r="D32340"/>
      <c r="E32340" s="148"/>
      <c r="F32340" s="148"/>
      <c r="G32340" s="149"/>
      <c r="H32340" s="148"/>
      <c r="I32340"/>
    </row>
    <row r="32341" spans="1:9" x14ac:dyDescent="0.25">
      <c r="A32341"/>
      <c r="B32341"/>
      <c r="C32341"/>
      <c r="D32341"/>
      <c r="E32341" s="148"/>
      <c r="F32341" s="148"/>
      <c r="G32341" s="149"/>
      <c r="H32341" s="148"/>
      <c r="I32341"/>
    </row>
    <row r="32342" spans="1:9" x14ac:dyDescent="0.25">
      <c r="A32342"/>
      <c r="B32342"/>
      <c r="C32342"/>
      <c r="D32342"/>
      <c r="E32342" s="148"/>
      <c r="F32342" s="148"/>
      <c r="G32342" s="149"/>
      <c r="H32342" s="148"/>
      <c r="I32342"/>
    </row>
    <row r="32343" spans="1:9" x14ac:dyDescent="0.25">
      <c r="A32343"/>
      <c r="B32343"/>
      <c r="C32343"/>
      <c r="D32343"/>
      <c r="E32343" s="148"/>
      <c r="F32343" s="148"/>
      <c r="G32343" s="149"/>
      <c r="H32343" s="148"/>
      <c r="I32343"/>
    </row>
    <row r="32344" spans="1:9" x14ac:dyDescent="0.25">
      <c r="A32344"/>
      <c r="B32344"/>
      <c r="C32344"/>
      <c r="D32344"/>
      <c r="E32344" s="148"/>
      <c r="F32344" s="148"/>
      <c r="G32344" s="149"/>
      <c r="H32344" s="148"/>
      <c r="I32344"/>
    </row>
    <row r="32345" spans="1:9" x14ac:dyDescent="0.25">
      <c r="A32345"/>
      <c r="B32345"/>
      <c r="C32345"/>
      <c r="D32345"/>
      <c r="E32345" s="148"/>
      <c r="F32345" s="148"/>
      <c r="G32345" s="149"/>
      <c r="H32345" s="148"/>
      <c r="I32345"/>
    </row>
    <row r="32346" spans="1:9" x14ac:dyDescent="0.25">
      <c r="A32346"/>
      <c r="B32346"/>
      <c r="C32346"/>
      <c r="D32346"/>
      <c r="E32346" s="148"/>
      <c r="F32346" s="148"/>
      <c r="G32346" s="149"/>
      <c r="H32346" s="148"/>
      <c r="I32346"/>
    </row>
    <row r="32347" spans="1:9" x14ac:dyDescent="0.25">
      <c r="A32347"/>
      <c r="B32347"/>
      <c r="C32347"/>
      <c r="D32347"/>
      <c r="E32347" s="148"/>
      <c r="F32347" s="148"/>
      <c r="G32347" s="149"/>
      <c r="H32347" s="148"/>
      <c r="I32347"/>
    </row>
    <row r="32348" spans="1:9" x14ac:dyDescent="0.25">
      <c r="A32348"/>
      <c r="B32348"/>
      <c r="C32348"/>
      <c r="D32348"/>
      <c r="E32348" s="148"/>
      <c r="F32348" s="148"/>
      <c r="G32348" s="149"/>
      <c r="H32348" s="148"/>
      <c r="I32348"/>
    </row>
    <row r="32349" spans="1:9" x14ac:dyDescent="0.25">
      <c r="A32349"/>
      <c r="B32349"/>
      <c r="C32349"/>
      <c r="D32349"/>
      <c r="E32349" s="148"/>
      <c r="F32349" s="148"/>
      <c r="G32349" s="149"/>
      <c r="H32349" s="148"/>
      <c r="I32349"/>
    </row>
    <row r="32350" spans="1:9" x14ac:dyDescent="0.25">
      <c r="A32350"/>
      <c r="B32350"/>
      <c r="C32350"/>
      <c r="D32350"/>
      <c r="E32350" s="148"/>
      <c r="F32350" s="148"/>
      <c r="G32350" s="149"/>
      <c r="H32350" s="148"/>
      <c r="I32350"/>
    </row>
    <row r="32351" spans="1:9" x14ac:dyDescent="0.25">
      <c r="A32351"/>
      <c r="B32351"/>
      <c r="C32351"/>
      <c r="D32351"/>
      <c r="E32351" s="148"/>
      <c r="F32351" s="148"/>
      <c r="G32351" s="149"/>
      <c r="H32351" s="148"/>
      <c r="I32351"/>
    </row>
    <row r="32352" spans="1:9" x14ac:dyDescent="0.25">
      <c r="A32352"/>
      <c r="B32352"/>
      <c r="C32352"/>
      <c r="D32352"/>
      <c r="E32352" s="148"/>
      <c r="F32352" s="148"/>
      <c r="G32352" s="149"/>
      <c r="H32352" s="148"/>
      <c r="I32352"/>
    </row>
    <row r="32353" spans="1:9" x14ac:dyDescent="0.25">
      <c r="A32353"/>
      <c r="B32353"/>
      <c r="C32353"/>
      <c r="D32353"/>
      <c r="E32353" s="148"/>
      <c r="F32353" s="148"/>
      <c r="G32353" s="149"/>
      <c r="H32353" s="148"/>
      <c r="I32353"/>
    </row>
    <row r="32354" spans="1:9" x14ac:dyDescent="0.25">
      <c r="A32354"/>
      <c r="B32354"/>
      <c r="C32354"/>
      <c r="D32354"/>
      <c r="E32354" s="148"/>
      <c r="F32354" s="148"/>
      <c r="G32354" s="149"/>
      <c r="H32354" s="148"/>
      <c r="I32354"/>
    </row>
    <row r="32355" spans="1:9" x14ac:dyDescent="0.25">
      <c r="A32355"/>
      <c r="B32355"/>
      <c r="C32355"/>
      <c r="D32355"/>
      <c r="E32355" s="148"/>
      <c r="F32355" s="148"/>
      <c r="G32355" s="149"/>
      <c r="H32355" s="148"/>
      <c r="I32355"/>
    </row>
    <row r="32356" spans="1:9" x14ac:dyDescent="0.25">
      <c r="A32356"/>
      <c r="B32356"/>
      <c r="C32356"/>
      <c r="D32356"/>
      <c r="E32356" s="148"/>
      <c r="F32356" s="148"/>
      <c r="G32356" s="149"/>
      <c r="H32356" s="148"/>
      <c r="I32356"/>
    </row>
    <row r="32357" spans="1:9" x14ac:dyDescent="0.25">
      <c r="A32357"/>
      <c r="B32357"/>
      <c r="C32357"/>
      <c r="D32357"/>
      <c r="E32357" s="148"/>
      <c r="F32357" s="148"/>
      <c r="G32357" s="149"/>
      <c r="H32357" s="148"/>
      <c r="I32357"/>
    </row>
    <row r="32358" spans="1:9" x14ac:dyDescent="0.25">
      <c r="A32358"/>
      <c r="B32358"/>
      <c r="C32358"/>
      <c r="D32358"/>
      <c r="E32358" s="148"/>
      <c r="F32358" s="148"/>
      <c r="G32358" s="149"/>
      <c r="H32358" s="148"/>
      <c r="I32358"/>
    </row>
    <row r="32359" spans="1:9" x14ac:dyDescent="0.25">
      <c r="A32359"/>
      <c r="B32359"/>
      <c r="C32359"/>
      <c r="D32359"/>
      <c r="E32359" s="148"/>
      <c r="F32359" s="148"/>
      <c r="G32359" s="149"/>
      <c r="H32359" s="148"/>
      <c r="I32359"/>
    </row>
    <row r="32360" spans="1:9" x14ac:dyDescent="0.25">
      <c r="A32360"/>
      <c r="B32360"/>
      <c r="C32360"/>
      <c r="D32360"/>
      <c r="E32360" s="148"/>
      <c r="F32360" s="148"/>
      <c r="G32360" s="149"/>
      <c r="H32360" s="148"/>
      <c r="I32360"/>
    </row>
    <row r="32361" spans="1:9" x14ac:dyDescent="0.25">
      <c r="A32361"/>
      <c r="B32361"/>
      <c r="C32361"/>
      <c r="D32361"/>
      <c r="E32361" s="148"/>
      <c r="F32361" s="148"/>
      <c r="G32361" s="149"/>
      <c r="H32361" s="148"/>
      <c r="I32361"/>
    </row>
    <row r="32362" spans="1:9" x14ac:dyDescent="0.25">
      <c r="A32362"/>
      <c r="B32362"/>
      <c r="C32362"/>
      <c r="D32362"/>
      <c r="E32362" s="148"/>
      <c r="F32362" s="148"/>
      <c r="G32362" s="149"/>
      <c r="H32362" s="148"/>
      <c r="I32362"/>
    </row>
    <row r="32363" spans="1:9" x14ac:dyDescent="0.25">
      <c r="A32363"/>
      <c r="B32363"/>
      <c r="C32363"/>
      <c r="D32363"/>
      <c r="E32363" s="148"/>
      <c r="F32363" s="148"/>
      <c r="G32363" s="149"/>
      <c r="H32363" s="148"/>
      <c r="I32363"/>
    </row>
    <row r="32364" spans="1:9" x14ac:dyDescent="0.25">
      <c r="A32364"/>
      <c r="B32364"/>
      <c r="C32364"/>
      <c r="D32364"/>
      <c r="E32364" s="148"/>
      <c r="F32364" s="148"/>
      <c r="G32364" s="149"/>
      <c r="H32364" s="148"/>
      <c r="I32364"/>
    </row>
    <row r="32365" spans="1:9" x14ac:dyDescent="0.25">
      <c r="A32365"/>
      <c r="B32365"/>
      <c r="C32365"/>
      <c r="D32365"/>
      <c r="E32365" s="148"/>
      <c r="F32365" s="148"/>
      <c r="G32365" s="149"/>
      <c r="H32365" s="148"/>
      <c r="I32365"/>
    </row>
    <row r="32366" spans="1:9" x14ac:dyDescent="0.25">
      <c r="A32366"/>
      <c r="B32366"/>
      <c r="C32366"/>
      <c r="D32366"/>
      <c r="E32366" s="148"/>
      <c r="F32366" s="148"/>
      <c r="G32366" s="149"/>
      <c r="H32366" s="148"/>
      <c r="I32366"/>
    </row>
    <row r="32367" spans="1:9" x14ac:dyDescent="0.25">
      <c r="A32367"/>
      <c r="B32367"/>
      <c r="C32367"/>
      <c r="D32367"/>
      <c r="E32367" s="148"/>
      <c r="F32367" s="148"/>
      <c r="G32367" s="149"/>
      <c r="H32367" s="148"/>
      <c r="I32367"/>
    </row>
    <row r="32368" spans="1:9" x14ac:dyDescent="0.25">
      <c r="A32368"/>
      <c r="B32368"/>
      <c r="C32368"/>
      <c r="D32368"/>
      <c r="E32368" s="148"/>
      <c r="F32368" s="148"/>
      <c r="G32368" s="149"/>
      <c r="H32368" s="148"/>
      <c r="I32368"/>
    </row>
    <row r="32369" spans="1:9" x14ac:dyDescent="0.25">
      <c r="A32369"/>
      <c r="B32369"/>
      <c r="C32369"/>
      <c r="D32369"/>
      <c r="E32369" s="148"/>
      <c r="F32369" s="148"/>
      <c r="G32369" s="149"/>
      <c r="H32369" s="148"/>
      <c r="I32369"/>
    </row>
    <row r="32370" spans="1:9" x14ac:dyDescent="0.25">
      <c r="A32370"/>
      <c r="B32370"/>
      <c r="C32370"/>
      <c r="D32370"/>
      <c r="E32370" s="148"/>
      <c r="F32370" s="148"/>
      <c r="G32370" s="149"/>
      <c r="H32370" s="148"/>
      <c r="I32370"/>
    </row>
    <row r="32371" spans="1:9" x14ac:dyDescent="0.25">
      <c r="A32371"/>
      <c r="B32371"/>
      <c r="C32371"/>
      <c r="D32371"/>
      <c r="E32371" s="148"/>
      <c r="F32371" s="148"/>
      <c r="G32371" s="149"/>
      <c r="H32371" s="148"/>
      <c r="I32371"/>
    </row>
    <row r="32372" spans="1:9" x14ac:dyDescent="0.25">
      <c r="A32372"/>
      <c r="B32372"/>
      <c r="C32372"/>
      <c r="D32372"/>
      <c r="E32372" s="148"/>
      <c r="F32372" s="148"/>
      <c r="G32372" s="149"/>
      <c r="H32372" s="148"/>
      <c r="I32372"/>
    </row>
    <row r="32373" spans="1:9" x14ac:dyDescent="0.25">
      <c r="A32373"/>
      <c r="B32373"/>
      <c r="C32373"/>
      <c r="D32373"/>
      <c r="E32373" s="148"/>
      <c r="F32373" s="148"/>
      <c r="G32373" s="149"/>
      <c r="H32373" s="148"/>
      <c r="I32373"/>
    </row>
    <row r="32374" spans="1:9" x14ac:dyDescent="0.25">
      <c r="A32374"/>
      <c r="B32374"/>
      <c r="C32374"/>
      <c r="D32374"/>
      <c r="E32374" s="148"/>
      <c r="F32374" s="148"/>
      <c r="G32374" s="149"/>
      <c r="H32374" s="148"/>
      <c r="I32374"/>
    </row>
    <row r="32375" spans="1:9" x14ac:dyDescent="0.25">
      <c r="A32375"/>
      <c r="B32375"/>
      <c r="C32375"/>
      <c r="D32375"/>
      <c r="E32375" s="148"/>
      <c r="F32375" s="148"/>
      <c r="G32375" s="149"/>
      <c r="H32375" s="148"/>
      <c r="I32375"/>
    </row>
    <row r="32376" spans="1:9" x14ac:dyDescent="0.25">
      <c r="A32376"/>
      <c r="B32376"/>
      <c r="C32376"/>
      <c r="D32376"/>
      <c r="E32376" s="148"/>
      <c r="F32376" s="148"/>
      <c r="G32376" s="149"/>
      <c r="H32376" s="148"/>
      <c r="I32376"/>
    </row>
    <row r="32377" spans="1:9" x14ac:dyDescent="0.25">
      <c r="A32377"/>
      <c r="B32377"/>
      <c r="C32377"/>
      <c r="D32377"/>
      <c r="E32377" s="148"/>
      <c r="F32377" s="148"/>
      <c r="G32377" s="149"/>
      <c r="H32377" s="148"/>
      <c r="I32377"/>
    </row>
    <row r="32378" spans="1:9" x14ac:dyDescent="0.25">
      <c r="A32378"/>
      <c r="B32378"/>
      <c r="C32378"/>
      <c r="D32378"/>
      <c r="E32378" s="148"/>
      <c r="F32378" s="148"/>
      <c r="G32378" s="149"/>
      <c r="H32378" s="148"/>
      <c r="I32378"/>
    </row>
    <row r="32379" spans="1:9" x14ac:dyDescent="0.25">
      <c r="A32379"/>
      <c r="B32379"/>
      <c r="C32379"/>
      <c r="D32379"/>
      <c r="E32379" s="148"/>
      <c r="F32379" s="148"/>
      <c r="G32379" s="149"/>
      <c r="H32379" s="148"/>
      <c r="I32379"/>
    </row>
    <row r="32380" spans="1:9" x14ac:dyDescent="0.25">
      <c r="A32380"/>
      <c r="B32380"/>
      <c r="C32380"/>
      <c r="D32380"/>
      <c r="E32380" s="148"/>
      <c r="F32380" s="148"/>
      <c r="G32380" s="149"/>
      <c r="H32380" s="148"/>
      <c r="I32380"/>
    </row>
    <row r="32381" spans="1:9" x14ac:dyDescent="0.25">
      <c r="A32381"/>
      <c r="B32381"/>
      <c r="C32381"/>
      <c r="D32381"/>
      <c r="E32381" s="148"/>
      <c r="F32381" s="148"/>
      <c r="G32381" s="149"/>
      <c r="H32381" s="148"/>
      <c r="I32381"/>
    </row>
    <row r="32382" spans="1:9" x14ac:dyDescent="0.25">
      <c r="A32382"/>
      <c r="B32382"/>
      <c r="C32382"/>
      <c r="D32382"/>
      <c r="E32382" s="148"/>
      <c r="F32382" s="148"/>
      <c r="G32382" s="149"/>
      <c r="H32382" s="148"/>
      <c r="I32382"/>
    </row>
    <row r="32383" spans="1:9" x14ac:dyDescent="0.25">
      <c r="A32383"/>
      <c r="B32383"/>
      <c r="C32383"/>
      <c r="D32383"/>
      <c r="E32383" s="148"/>
      <c r="F32383" s="148"/>
      <c r="G32383" s="149"/>
      <c r="H32383" s="148"/>
      <c r="I32383"/>
    </row>
    <row r="32384" spans="1:9" x14ac:dyDescent="0.25">
      <c r="A32384"/>
      <c r="B32384"/>
      <c r="C32384"/>
      <c r="D32384"/>
      <c r="E32384" s="148"/>
      <c r="F32384" s="148"/>
      <c r="G32384" s="149"/>
      <c r="H32384" s="148"/>
      <c r="I32384"/>
    </row>
    <row r="32385" spans="1:9" x14ac:dyDescent="0.25">
      <c r="A32385"/>
      <c r="B32385"/>
      <c r="C32385"/>
      <c r="D32385"/>
      <c r="E32385" s="148"/>
      <c r="F32385" s="148"/>
      <c r="G32385" s="149"/>
      <c r="H32385" s="148"/>
      <c r="I32385"/>
    </row>
    <row r="32386" spans="1:9" x14ac:dyDescent="0.25">
      <c r="A32386"/>
      <c r="B32386"/>
      <c r="C32386"/>
      <c r="D32386"/>
      <c r="E32386" s="148"/>
      <c r="F32386" s="148"/>
      <c r="G32386" s="149"/>
      <c r="H32386" s="148"/>
      <c r="I32386"/>
    </row>
    <row r="32387" spans="1:9" x14ac:dyDescent="0.25">
      <c r="A32387"/>
      <c r="B32387"/>
      <c r="C32387"/>
      <c r="D32387"/>
      <c r="E32387" s="148"/>
      <c r="F32387" s="148"/>
      <c r="G32387" s="149"/>
      <c r="H32387" s="148"/>
      <c r="I32387"/>
    </row>
    <row r="32388" spans="1:9" x14ac:dyDescent="0.25">
      <c r="A32388"/>
      <c r="B32388"/>
      <c r="C32388"/>
      <c r="D32388"/>
      <c r="E32388" s="148"/>
      <c r="F32388" s="148"/>
      <c r="G32388" s="149"/>
      <c r="H32388" s="148"/>
      <c r="I32388"/>
    </row>
    <row r="32389" spans="1:9" x14ac:dyDescent="0.25">
      <c r="A32389"/>
      <c r="B32389"/>
      <c r="C32389"/>
      <c r="D32389"/>
      <c r="E32389" s="148"/>
      <c r="F32389" s="148"/>
      <c r="G32389" s="149"/>
      <c r="H32389" s="148"/>
      <c r="I32389"/>
    </row>
    <row r="32390" spans="1:9" x14ac:dyDescent="0.25">
      <c r="A32390"/>
      <c r="B32390"/>
      <c r="C32390"/>
      <c r="D32390"/>
      <c r="E32390" s="148"/>
      <c r="F32390" s="148"/>
      <c r="G32390" s="149"/>
      <c r="H32390" s="148"/>
      <c r="I32390"/>
    </row>
    <row r="32391" spans="1:9" x14ac:dyDescent="0.25">
      <c r="A32391"/>
      <c r="B32391"/>
      <c r="C32391"/>
      <c r="D32391"/>
      <c r="E32391" s="148"/>
      <c r="F32391" s="148"/>
      <c r="G32391" s="149"/>
      <c r="H32391" s="148"/>
      <c r="I32391"/>
    </row>
    <row r="32392" spans="1:9" x14ac:dyDescent="0.25">
      <c r="A32392"/>
      <c r="B32392"/>
      <c r="C32392"/>
      <c r="D32392"/>
      <c r="E32392" s="148"/>
      <c r="F32392" s="148"/>
      <c r="G32392" s="149"/>
      <c r="H32392" s="148"/>
      <c r="I32392"/>
    </row>
    <row r="32393" spans="1:9" x14ac:dyDescent="0.25">
      <c r="A32393"/>
      <c r="B32393"/>
      <c r="C32393"/>
      <c r="D32393"/>
      <c r="E32393" s="148"/>
      <c r="F32393" s="148"/>
      <c r="G32393" s="149"/>
      <c r="H32393" s="148"/>
      <c r="I32393"/>
    </row>
    <row r="32394" spans="1:9" x14ac:dyDescent="0.25">
      <c r="A32394"/>
      <c r="B32394"/>
      <c r="C32394"/>
      <c r="D32394"/>
      <c r="E32394" s="148"/>
      <c r="F32394" s="148"/>
      <c r="G32394" s="149"/>
      <c r="H32394" s="148"/>
      <c r="I32394"/>
    </row>
    <row r="32395" spans="1:9" x14ac:dyDescent="0.25">
      <c r="A32395"/>
      <c r="B32395"/>
      <c r="C32395"/>
      <c r="D32395"/>
      <c r="E32395" s="148"/>
      <c r="F32395" s="148"/>
      <c r="G32395" s="149"/>
      <c r="H32395" s="148"/>
      <c r="I32395"/>
    </row>
    <row r="32396" spans="1:9" x14ac:dyDescent="0.25">
      <c r="A32396"/>
      <c r="B32396"/>
      <c r="C32396"/>
      <c r="D32396"/>
      <c r="E32396" s="148"/>
      <c r="F32396" s="148"/>
      <c r="G32396" s="149"/>
      <c r="H32396" s="148"/>
      <c r="I32396"/>
    </row>
    <row r="32397" spans="1:9" x14ac:dyDescent="0.25">
      <c r="A32397"/>
      <c r="B32397"/>
      <c r="C32397"/>
      <c r="D32397"/>
      <c r="E32397" s="148"/>
      <c r="F32397" s="148"/>
      <c r="G32397" s="149"/>
      <c r="H32397" s="148"/>
      <c r="I32397"/>
    </row>
    <row r="32398" spans="1:9" x14ac:dyDescent="0.25">
      <c r="A32398"/>
      <c r="B32398"/>
      <c r="C32398"/>
      <c r="D32398"/>
      <c r="E32398" s="148"/>
      <c r="F32398" s="148"/>
      <c r="G32398" s="149"/>
      <c r="H32398" s="148"/>
      <c r="I32398"/>
    </row>
    <row r="32399" spans="1:9" x14ac:dyDescent="0.25">
      <c r="A32399"/>
      <c r="B32399"/>
      <c r="C32399"/>
      <c r="D32399"/>
      <c r="E32399" s="148"/>
      <c r="F32399" s="148"/>
      <c r="G32399" s="149"/>
      <c r="H32399" s="148"/>
      <c r="I32399"/>
    </row>
    <row r="32400" spans="1:9" x14ac:dyDescent="0.25">
      <c r="A32400"/>
      <c r="B32400"/>
      <c r="C32400"/>
      <c r="D32400"/>
      <c r="E32400" s="148"/>
      <c r="F32400" s="148"/>
      <c r="G32400" s="149"/>
      <c r="H32400" s="148"/>
      <c r="I32400"/>
    </row>
    <row r="32401" spans="1:9" x14ac:dyDescent="0.25">
      <c r="A32401"/>
      <c r="B32401"/>
      <c r="C32401"/>
      <c r="D32401"/>
      <c r="E32401" s="148"/>
      <c r="F32401" s="148"/>
      <c r="G32401" s="149"/>
      <c r="H32401" s="148"/>
      <c r="I32401"/>
    </row>
    <row r="32402" spans="1:9" x14ac:dyDescent="0.25">
      <c r="A32402"/>
      <c r="B32402"/>
      <c r="C32402"/>
      <c r="D32402"/>
      <c r="E32402" s="148"/>
      <c r="F32402" s="148"/>
      <c r="G32402" s="149"/>
      <c r="H32402" s="148"/>
      <c r="I32402"/>
    </row>
    <row r="32403" spans="1:9" x14ac:dyDescent="0.25">
      <c r="A32403"/>
      <c r="B32403"/>
      <c r="C32403"/>
      <c r="D32403"/>
      <c r="E32403" s="148"/>
      <c r="F32403" s="148"/>
      <c r="G32403" s="149"/>
      <c r="H32403" s="148"/>
      <c r="I32403"/>
    </row>
    <row r="32404" spans="1:9" x14ac:dyDescent="0.25">
      <c r="A32404"/>
      <c r="B32404"/>
      <c r="C32404"/>
      <c r="D32404"/>
      <c r="E32404" s="148"/>
      <c r="F32404" s="148"/>
      <c r="G32404" s="149"/>
      <c r="H32404" s="148"/>
      <c r="I32404"/>
    </row>
    <row r="32405" spans="1:9" x14ac:dyDescent="0.25">
      <c r="A32405"/>
      <c r="B32405"/>
      <c r="C32405"/>
      <c r="D32405"/>
      <c r="E32405" s="148"/>
      <c r="F32405" s="148"/>
      <c r="G32405" s="149"/>
      <c r="H32405" s="148"/>
      <c r="I32405"/>
    </row>
    <row r="32406" spans="1:9" x14ac:dyDescent="0.25">
      <c r="A32406"/>
      <c r="B32406"/>
      <c r="C32406"/>
      <c r="D32406"/>
      <c r="E32406" s="148"/>
      <c r="F32406" s="148"/>
      <c r="G32406" s="149"/>
      <c r="H32406" s="148"/>
      <c r="I32406"/>
    </row>
    <row r="32407" spans="1:9" x14ac:dyDescent="0.25">
      <c r="A32407"/>
      <c r="B32407"/>
      <c r="C32407"/>
      <c r="D32407"/>
      <c r="E32407" s="148"/>
      <c r="F32407" s="148"/>
      <c r="G32407" s="149"/>
      <c r="H32407" s="148"/>
      <c r="I32407"/>
    </row>
    <row r="32408" spans="1:9" x14ac:dyDescent="0.25">
      <c r="A32408"/>
      <c r="B32408"/>
      <c r="C32408"/>
      <c r="D32408"/>
      <c r="E32408" s="148"/>
      <c r="F32408" s="148"/>
      <c r="G32408" s="149"/>
      <c r="H32408" s="148"/>
      <c r="I32408"/>
    </row>
    <row r="32409" spans="1:9" x14ac:dyDescent="0.25">
      <c r="A32409"/>
      <c r="B32409"/>
      <c r="C32409"/>
      <c r="D32409"/>
      <c r="E32409" s="148"/>
      <c r="F32409" s="148"/>
      <c r="G32409" s="149"/>
      <c r="H32409" s="148"/>
      <c r="I32409"/>
    </row>
    <row r="32410" spans="1:9" x14ac:dyDescent="0.25">
      <c r="A32410"/>
      <c r="B32410"/>
      <c r="C32410"/>
      <c r="D32410"/>
      <c r="E32410" s="148"/>
      <c r="F32410" s="148"/>
      <c r="G32410" s="149"/>
      <c r="H32410" s="148"/>
      <c r="I32410"/>
    </row>
    <row r="32411" spans="1:9" x14ac:dyDescent="0.25">
      <c r="A32411"/>
      <c r="B32411"/>
      <c r="C32411"/>
      <c r="D32411"/>
      <c r="E32411" s="148"/>
      <c r="F32411" s="148"/>
      <c r="G32411" s="149"/>
      <c r="H32411" s="148"/>
      <c r="I32411"/>
    </row>
    <row r="32412" spans="1:9" x14ac:dyDescent="0.25">
      <c r="A32412"/>
      <c r="B32412"/>
      <c r="C32412"/>
      <c r="D32412"/>
      <c r="E32412" s="148"/>
      <c r="F32412" s="148"/>
      <c r="G32412" s="149"/>
      <c r="H32412" s="148"/>
      <c r="I32412"/>
    </row>
    <row r="32413" spans="1:9" x14ac:dyDescent="0.25">
      <c r="A32413"/>
      <c r="B32413"/>
      <c r="C32413"/>
      <c r="D32413"/>
      <c r="E32413" s="148"/>
      <c r="F32413" s="148"/>
      <c r="G32413" s="149"/>
      <c r="H32413" s="148"/>
      <c r="I32413"/>
    </row>
    <row r="32414" spans="1:9" x14ac:dyDescent="0.25">
      <c r="A32414"/>
      <c r="B32414"/>
      <c r="C32414"/>
      <c r="D32414"/>
      <c r="E32414" s="148"/>
      <c r="F32414" s="148"/>
      <c r="G32414" s="149"/>
      <c r="H32414" s="148"/>
      <c r="I32414"/>
    </row>
    <row r="32415" spans="1:9" x14ac:dyDescent="0.25">
      <c r="A32415"/>
      <c r="B32415"/>
      <c r="C32415"/>
      <c r="D32415"/>
      <c r="E32415" s="148"/>
      <c r="F32415" s="148"/>
      <c r="G32415" s="149"/>
      <c r="H32415" s="148"/>
      <c r="I32415"/>
    </row>
    <row r="32416" spans="1:9" x14ac:dyDescent="0.25">
      <c r="A32416"/>
      <c r="B32416"/>
      <c r="C32416"/>
      <c r="D32416"/>
      <c r="E32416" s="148"/>
      <c r="F32416" s="148"/>
      <c r="G32416" s="149"/>
      <c r="H32416" s="148"/>
      <c r="I32416"/>
    </row>
    <row r="32417" spans="1:9" x14ac:dyDescent="0.25">
      <c r="A32417"/>
      <c r="B32417"/>
      <c r="C32417"/>
      <c r="D32417"/>
      <c r="E32417" s="148"/>
      <c r="F32417" s="148"/>
      <c r="G32417" s="149"/>
      <c r="H32417" s="148"/>
      <c r="I32417"/>
    </row>
    <row r="32418" spans="1:9" x14ac:dyDescent="0.25">
      <c r="A32418"/>
      <c r="B32418"/>
      <c r="C32418"/>
      <c r="D32418"/>
      <c r="E32418" s="148"/>
      <c r="F32418" s="148"/>
      <c r="G32418" s="149"/>
      <c r="H32418" s="148"/>
      <c r="I32418"/>
    </row>
    <row r="32419" spans="1:9" x14ac:dyDescent="0.25">
      <c r="A32419"/>
      <c r="B32419"/>
      <c r="C32419"/>
      <c r="D32419"/>
      <c r="E32419" s="148"/>
      <c r="F32419" s="148"/>
      <c r="G32419" s="149"/>
      <c r="H32419" s="148"/>
      <c r="I32419"/>
    </row>
    <row r="32420" spans="1:9" x14ac:dyDescent="0.25">
      <c r="A32420"/>
      <c r="B32420"/>
      <c r="C32420"/>
      <c r="D32420"/>
      <c r="E32420" s="148"/>
      <c r="F32420" s="148"/>
      <c r="G32420" s="149"/>
      <c r="H32420" s="148"/>
      <c r="I32420"/>
    </row>
    <row r="32421" spans="1:9" x14ac:dyDescent="0.25">
      <c r="A32421"/>
      <c r="B32421"/>
      <c r="C32421"/>
      <c r="D32421"/>
      <c r="E32421" s="148"/>
      <c r="F32421" s="148"/>
      <c r="G32421" s="149"/>
      <c r="H32421" s="148"/>
      <c r="I32421"/>
    </row>
    <row r="32422" spans="1:9" x14ac:dyDescent="0.25">
      <c r="A32422"/>
      <c r="B32422"/>
      <c r="C32422"/>
      <c r="D32422"/>
      <c r="E32422" s="148"/>
      <c r="F32422" s="148"/>
      <c r="G32422" s="149"/>
      <c r="H32422" s="148"/>
      <c r="I32422"/>
    </row>
    <row r="32423" spans="1:9" x14ac:dyDescent="0.25">
      <c r="A32423"/>
      <c r="B32423"/>
      <c r="C32423"/>
      <c r="D32423"/>
      <c r="E32423" s="148"/>
      <c r="F32423" s="148"/>
      <c r="G32423" s="149"/>
      <c r="H32423" s="148"/>
      <c r="I32423"/>
    </row>
    <row r="32424" spans="1:9" x14ac:dyDescent="0.25">
      <c r="A32424"/>
      <c r="B32424"/>
      <c r="C32424"/>
      <c r="D32424"/>
      <c r="E32424" s="148"/>
      <c r="F32424" s="148"/>
      <c r="G32424" s="149"/>
      <c r="H32424" s="148"/>
      <c r="I32424"/>
    </row>
    <row r="32425" spans="1:9" x14ac:dyDescent="0.25">
      <c r="A32425"/>
      <c r="B32425"/>
      <c r="C32425"/>
      <c r="D32425"/>
      <c r="E32425" s="148"/>
      <c r="F32425" s="148"/>
      <c r="G32425" s="149"/>
      <c r="H32425" s="148"/>
      <c r="I32425"/>
    </row>
    <row r="32426" spans="1:9" x14ac:dyDescent="0.25">
      <c r="A32426"/>
      <c r="B32426"/>
      <c r="C32426"/>
      <c r="D32426"/>
      <c r="E32426" s="148"/>
      <c r="F32426" s="148"/>
      <c r="G32426" s="149"/>
      <c r="H32426" s="148"/>
      <c r="I32426"/>
    </row>
    <row r="32427" spans="1:9" x14ac:dyDescent="0.25">
      <c r="A32427"/>
      <c r="B32427"/>
      <c r="C32427"/>
      <c r="D32427"/>
      <c r="E32427" s="148"/>
      <c r="F32427" s="148"/>
      <c r="G32427" s="149"/>
      <c r="H32427" s="148"/>
      <c r="I32427"/>
    </row>
    <row r="32428" spans="1:9" x14ac:dyDescent="0.25">
      <c r="A32428"/>
      <c r="B32428"/>
      <c r="C32428"/>
      <c r="D32428"/>
      <c r="E32428" s="148"/>
      <c r="F32428" s="148"/>
      <c r="G32428" s="149"/>
      <c r="H32428" s="148"/>
      <c r="I32428"/>
    </row>
    <row r="32429" spans="1:9" x14ac:dyDescent="0.25">
      <c r="A32429"/>
      <c r="B32429"/>
      <c r="C32429"/>
      <c r="D32429"/>
      <c r="E32429" s="148"/>
      <c r="F32429" s="148"/>
      <c r="G32429" s="149"/>
      <c r="H32429" s="148"/>
      <c r="I32429"/>
    </row>
    <row r="32430" spans="1:9" x14ac:dyDescent="0.25">
      <c r="A32430"/>
      <c r="B32430"/>
      <c r="C32430"/>
      <c r="D32430"/>
      <c r="E32430" s="148"/>
      <c r="F32430" s="148"/>
      <c r="G32430" s="149"/>
      <c r="H32430" s="148"/>
      <c r="I32430"/>
    </row>
    <row r="32431" spans="1:9" x14ac:dyDescent="0.25">
      <c r="A32431"/>
      <c r="B32431"/>
      <c r="C32431"/>
      <c r="D32431"/>
      <c r="E32431" s="148"/>
      <c r="F32431" s="148"/>
      <c r="G32431" s="149"/>
      <c r="H32431" s="148"/>
      <c r="I32431"/>
    </row>
    <row r="32432" spans="1:9" x14ac:dyDescent="0.25">
      <c r="A32432"/>
      <c r="B32432"/>
      <c r="C32432"/>
      <c r="D32432"/>
      <c r="E32432" s="148"/>
      <c r="F32432" s="148"/>
      <c r="G32432" s="149"/>
      <c r="H32432" s="148"/>
      <c r="I32432"/>
    </row>
    <row r="32433" spans="1:9" x14ac:dyDescent="0.25">
      <c r="A32433"/>
      <c r="B32433"/>
      <c r="C32433"/>
      <c r="D32433"/>
      <c r="E32433" s="148"/>
      <c r="F32433" s="148"/>
      <c r="G32433" s="149"/>
      <c r="H32433" s="148"/>
      <c r="I32433"/>
    </row>
    <row r="32434" spans="1:9" x14ac:dyDescent="0.25">
      <c r="A32434"/>
      <c r="B32434"/>
      <c r="C32434"/>
      <c r="D32434"/>
      <c r="E32434" s="148"/>
      <c r="F32434" s="148"/>
      <c r="G32434" s="149"/>
      <c r="H32434" s="148"/>
      <c r="I32434"/>
    </row>
    <row r="32435" spans="1:9" x14ac:dyDescent="0.25">
      <c r="A32435"/>
      <c r="B32435"/>
      <c r="C32435"/>
      <c r="D32435"/>
      <c r="E32435" s="148"/>
      <c r="F32435" s="148"/>
      <c r="G32435" s="149"/>
      <c r="H32435" s="148"/>
      <c r="I32435"/>
    </row>
    <row r="32436" spans="1:9" x14ac:dyDescent="0.25">
      <c r="A32436"/>
      <c r="B32436"/>
      <c r="C32436"/>
      <c r="D32436"/>
      <c r="E32436" s="148"/>
      <c r="F32436" s="148"/>
      <c r="G32436" s="149"/>
      <c r="H32436" s="148"/>
      <c r="I32436"/>
    </row>
    <row r="32437" spans="1:9" x14ac:dyDescent="0.25">
      <c r="A32437"/>
      <c r="B32437"/>
      <c r="C32437"/>
      <c r="D32437"/>
      <c r="E32437" s="148"/>
      <c r="F32437" s="148"/>
      <c r="G32437" s="149"/>
      <c r="H32437" s="148"/>
      <c r="I32437"/>
    </row>
    <row r="32438" spans="1:9" x14ac:dyDescent="0.25">
      <c r="A32438"/>
      <c r="B32438"/>
      <c r="C32438"/>
      <c r="D32438"/>
      <c r="E32438" s="148"/>
      <c r="F32438" s="148"/>
      <c r="G32438" s="149"/>
      <c r="H32438" s="148"/>
      <c r="I32438"/>
    </row>
    <row r="32439" spans="1:9" x14ac:dyDescent="0.25">
      <c r="A32439"/>
      <c r="B32439"/>
      <c r="C32439"/>
      <c r="D32439"/>
      <c r="E32439" s="148"/>
      <c r="F32439" s="148"/>
      <c r="G32439" s="149"/>
      <c r="H32439" s="148"/>
      <c r="I32439"/>
    </row>
    <row r="32440" spans="1:9" x14ac:dyDescent="0.25">
      <c r="A32440"/>
      <c r="B32440"/>
      <c r="C32440"/>
      <c r="D32440"/>
      <c r="E32440" s="148"/>
      <c r="F32440" s="148"/>
      <c r="G32440" s="149"/>
      <c r="H32440" s="148"/>
      <c r="I32440"/>
    </row>
    <row r="32441" spans="1:9" x14ac:dyDescent="0.25">
      <c r="A32441"/>
      <c r="B32441"/>
      <c r="C32441"/>
      <c r="D32441"/>
      <c r="E32441" s="148"/>
      <c r="F32441" s="148"/>
      <c r="G32441" s="149"/>
      <c r="H32441" s="148"/>
      <c r="I32441"/>
    </row>
    <row r="32442" spans="1:9" x14ac:dyDescent="0.25">
      <c r="A32442"/>
      <c r="B32442"/>
      <c r="C32442"/>
      <c r="D32442"/>
      <c r="E32442" s="148"/>
      <c r="F32442" s="148"/>
      <c r="G32442" s="149"/>
      <c r="H32442" s="148"/>
      <c r="I32442"/>
    </row>
    <row r="32443" spans="1:9" x14ac:dyDescent="0.25">
      <c r="A32443"/>
      <c r="B32443"/>
      <c r="C32443"/>
      <c r="D32443"/>
      <c r="E32443" s="148"/>
      <c r="F32443" s="148"/>
      <c r="G32443" s="149"/>
      <c r="H32443" s="148"/>
      <c r="I32443"/>
    </row>
    <row r="32444" spans="1:9" x14ac:dyDescent="0.25">
      <c r="A32444"/>
      <c r="B32444"/>
      <c r="C32444"/>
      <c r="D32444"/>
      <c r="E32444" s="148"/>
      <c r="F32444" s="148"/>
      <c r="G32444" s="149"/>
      <c r="H32444" s="148"/>
      <c r="I32444"/>
    </row>
    <row r="32445" spans="1:9" x14ac:dyDescent="0.25">
      <c r="A32445"/>
      <c r="B32445"/>
      <c r="C32445"/>
      <c r="D32445"/>
      <c r="E32445" s="148"/>
      <c r="F32445" s="148"/>
      <c r="G32445" s="149"/>
      <c r="H32445" s="148"/>
      <c r="I32445"/>
    </row>
    <row r="32446" spans="1:9" x14ac:dyDescent="0.25">
      <c r="A32446"/>
      <c r="B32446"/>
      <c r="C32446"/>
      <c r="D32446"/>
      <c r="E32446" s="148"/>
      <c r="F32446" s="148"/>
      <c r="G32446" s="149"/>
      <c r="H32446" s="148"/>
      <c r="I32446"/>
    </row>
    <row r="32447" spans="1:9" x14ac:dyDescent="0.25">
      <c r="A32447"/>
      <c r="B32447"/>
      <c r="C32447"/>
      <c r="D32447"/>
      <c r="E32447" s="148"/>
      <c r="F32447" s="148"/>
      <c r="G32447" s="149"/>
      <c r="H32447" s="148"/>
      <c r="I32447"/>
    </row>
    <row r="32448" spans="1:9" x14ac:dyDescent="0.25">
      <c r="A32448"/>
      <c r="B32448"/>
      <c r="C32448"/>
      <c r="D32448"/>
      <c r="E32448" s="148"/>
      <c r="F32448" s="148"/>
      <c r="G32448" s="149"/>
      <c r="H32448" s="148"/>
      <c r="I32448"/>
    </row>
    <row r="32449" spans="1:9" x14ac:dyDescent="0.25">
      <c r="A32449"/>
      <c r="B32449"/>
      <c r="C32449"/>
      <c r="D32449"/>
      <c r="E32449" s="148"/>
      <c r="F32449" s="148"/>
      <c r="G32449" s="149"/>
      <c r="H32449" s="148"/>
      <c r="I32449"/>
    </row>
    <row r="32450" spans="1:9" x14ac:dyDescent="0.25">
      <c r="A32450"/>
      <c r="B32450"/>
      <c r="C32450"/>
      <c r="D32450"/>
      <c r="E32450" s="148"/>
      <c r="F32450" s="148"/>
      <c r="G32450" s="149"/>
      <c r="H32450" s="148"/>
      <c r="I32450"/>
    </row>
    <row r="32451" spans="1:9" x14ac:dyDescent="0.25">
      <c r="A32451"/>
      <c r="B32451"/>
      <c r="C32451"/>
      <c r="D32451"/>
      <c r="E32451" s="148"/>
      <c r="F32451" s="148"/>
      <c r="G32451" s="149"/>
      <c r="H32451" s="148"/>
      <c r="I32451"/>
    </row>
    <row r="32452" spans="1:9" x14ac:dyDescent="0.25">
      <c r="A32452"/>
      <c r="B32452"/>
      <c r="C32452"/>
      <c r="D32452"/>
      <c r="E32452" s="148"/>
      <c r="F32452" s="148"/>
      <c r="G32452" s="149"/>
      <c r="H32452" s="148"/>
      <c r="I32452"/>
    </row>
    <row r="32453" spans="1:9" x14ac:dyDescent="0.25">
      <c r="A32453"/>
      <c r="B32453"/>
      <c r="C32453"/>
      <c r="D32453"/>
      <c r="E32453" s="148"/>
      <c r="F32453" s="148"/>
      <c r="G32453" s="149"/>
      <c r="H32453" s="148"/>
      <c r="I32453"/>
    </row>
    <row r="32454" spans="1:9" x14ac:dyDescent="0.25">
      <c r="A32454"/>
      <c r="B32454"/>
      <c r="C32454"/>
      <c r="D32454"/>
      <c r="E32454" s="148"/>
      <c r="F32454" s="148"/>
      <c r="G32454" s="149"/>
      <c r="H32454" s="148"/>
      <c r="I32454"/>
    </row>
    <row r="32455" spans="1:9" x14ac:dyDescent="0.25">
      <c r="A32455"/>
      <c r="B32455"/>
      <c r="C32455"/>
      <c r="D32455"/>
      <c r="E32455" s="148"/>
      <c r="F32455" s="148"/>
      <c r="G32455" s="149"/>
      <c r="H32455" s="148"/>
      <c r="I32455"/>
    </row>
    <row r="32456" spans="1:9" x14ac:dyDescent="0.25">
      <c r="A32456"/>
      <c r="B32456"/>
      <c r="C32456"/>
      <c r="D32456"/>
      <c r="E32456" s="148"/>
      <c r="F32456" s="148"/>
      <c r="G32456" s="149"/>
      <c r="H32456" s="148"/>
      <c r="I32456"/>
    </row>
    <row r="32457" spans="1:9" x14ac:dyDescent="0.25">
      <c r="A32457"/>
      <c r="B32457"/>
      <c r="C32457"/>
      <c r="D32457"/>
      <c r="E32457" s="148"/>
      <c r="F32457" s="148"/>
      <c r="G32457" s="149"/>
      <c r="H32457" s="148"/>
      <c r="I32457"/>
    </row>
    <row r="32458" spans="1:9" x14ac:dyDescent="0.25">
      <c r="A32458"/>
      <c r="B32458"/>
      <c r="C32458"/>
      <c r="D32458"/>
      <c r="E32458" s="148"/>
      <c r="F32458" s="148"/>
      <c r="G32458" s="149"/>
      <c r="H32458" s="148"/>
      <c r="I32458"/>
    </row>
    <row r="32459" spans="1:9" x14ac:dyDescent="0.25">
      <c r="A32459"/>
      <c r="B32459"/>
      <c r="C32459"/>
      <c r="D32459"/>
      <c r="E32459" s="148"/>
      <c r="F32459" s="148"/>
      <c r="G32459" s="149"/>
      <c r="H32459" s="148"/>
      <c r="I32459"/>
    </row>
    <row r="32460" spans="1:9" x14ac:dyDescent="0.25">
      <c r="A32460"/>
      <c r="B32460"/>
      <c r="C32460"/>
      <c r="D32460"/>
      <c r="E32460" s="148"/>
      <c r="F32460" s="148"/>
      <c r="G32460" s="149"/>
      <c r="H32460" s="148"/>
      <c r="I32460"/>
    </row>
    <row r="32461" spans="1:9" x14ac:dyDescent="0.25">
      <c r="A32461"/>
      <c r="B32461"/>
      <c r="C32461"/>
      <c r="D32461"/>
      <c r="E32461" s="148"/>
      <c r="F32461" s="148"/>
      <c r="G32461" s="149"/>
      <c r="H32461" s="148"/>
      <c r="I32461"/>
    </row>
    <row r="32462" spans="1:9" x14ac:dyDescent="0.25">
      <c r="A32462"/>
      <c r="B32462"/>
      <c r="C32462"/>
      <c r="D32462"/>
      <c r="E32462" s="148"/>
      <c r="F32462" s="148"/>
      <c r="G32462" s="149"/>
      <c r="H32462" s="148"/>
      <c r="I32462"/>
    </row>
    <row r="32463" spans="1:9" x14ac:dyDescent="0.25">
      <c r="A32463"/>
      <c r="B32463"/>
      <c r="C32463"/>
      <c r="D32463"/>
      <c r="E32463" s="148"/>
      <c r="F32463" s="148"/>
      <c r="G32463" s="149"/>
      <c r="H32463" s="148"/>
      <c r="I32463"/>
    </row>
    <row r="32464" spans="1:9" x14ac:dyDescent="0.25">
      <c r="A32464"/>
      <c r="B32464"/>
      <c r="C32464"/>
      <c r="D32464"/>
      <c r="E32464" s="148"/>
      <c r="F32464" s="148"/>
      <c r="G32464" s="149"/>
      <c r="H32464" s="148"/>
      <c r="I32464"/>
    </row>
    <row r="32465" spans="1:9" x14ac:dyDescent="0.25">
      <c r="A32465"/>
      <c r="B32465"/>
      <c r="C32465"/>
      <c r="D32465"/>
      <c r="E32465" s="148"/>
      <c r="F32465" s="148"/>
      <c r="G32465" s="149"/>
      <c r="H32465" s="148"/>
      <c r="I32465"/>
    </row>
    <row r="32466" spans="1:9" x14ac:dyDescent="0.25">
      <c r="A32466"/>
      <c r="B32466"/>
      <c r="C32466"/>
      <c r="D32466"/>
      <c r="E32466" s="148"/>
      <c r="F32466" s="148"/>
      <c r="G32466" s="149"/>
      <c r="H32466" s="148"/>
      <c r="I32466"/>
    </row>
    <row r="32467" spans="1:9" x14ac:dyDescent="0.25">
      <c r="A32467"/>
      <c r="B32467"/>
      <c r="C32467"/>
      <c r="D32467"/>
      <c r="E32467" s="148"/>
      <c r="F32467" s="148"/>
      <c r="G32467" s="149"/>
      <c r="H32467" s="148"/>
      <c r="I32467"/>
    </row>
    <row r="32468" spans="1:9" x14ac:dyDescent="0.25">
      <c r="A32468"/>
      <c r="B32468"/>
      <c r="C32468"/>
      <c r="D32468"/>
      <c r="E32468" s="148"/>
      <c r="F32468" s="148"/>
      <c r="G32468" s="149"/>
      <c r="H32468" s="148"/>
      <c r="I32468"/>
    </row>
    <row r="32469" spans="1:9" x14ac:dyDescent="0.25">
      <c r="A32469"/>
      <c r="B32469"/>
      <c r="C32469"/>
      <c r="D32469"/>
      <c r="E32469" s="148"/>
      <c r="F32469" s="148"/>
      <c r="G32469" s="149"/>
      <c r="H32469" s="148"/>
      <c r="I32469"/>
    </row>
    <row r="32470" spans="1:9" x14ac:dyDescent="0.25">
      <c r="A32470"/>
      <c r="B32470"/>
      <c r="C32470"/>
      <c r="D32470"/>
      <c r="E32470" s="148"/>
      <c r="F32470" s="148"/>
      <c r="G32470" s="149"/>
      <c r="H32470" s="148"/>
      <c r="I32470"/>
    </row>
    <row r="32471" spans="1:9" x14ac:dyDescent="0.25">
      <c r="A32471"/>
      <c r="B32471"/>
      <c r="C32471"/>
      <c r="D32471"/>
      <c r="E32471" s="148"/>
      <c r="F32471" s="148"/>
      <c r="G32471" s="149"/>
      <c r="H32471" s="148"/>
      <c r="I32471"/>
    </row>
    <row r="32472" spans="1:9" x14ac:dyDescent="0.25">
      <c r="A32472"/>
      <c r="B32472"/>
      <c r="C32472"/>
      <c r="D32472"/>
      <c r="E32472" s="148"/>
      <c r="F32472" s="148"/>
      <c r="G32472" s="149"/>
      <c r="H32472" s="148"/>
      <c r="I32472"/>
    </row>
    <row r="32473" spans="1:9" x14ac:dyDescent="0.25">
      <c r="A32473"/>
      <c r="B32473"/>
      <c r="C32473"/>
      <c r="D32473"/>
      <c r="E32473" s="148"/>
      <c r="F32473" s="148"/>
      <c r="G32473" s="149"/>
      <c r="H32473" s="148"/>
      <c r="I32473"/>
    </row>
    <row r="32474" spans="1:9" x14ac:dyDescent="0.25">
      <c r="A32474"/>
      <c r="B32474"/>
      <c r="C32474"/>
      <c r="D32474"/>
      <c r="E32474" s="148"/>
      <c r="F32474" s="148"/>
      <c r="G32474" s="149"/>
      <c r="H32474" s="148"/>
      <c r="I32474"/>
    </row>
    <row r="32475" spans="1:9" x14ac:dyDescent="0.25">
      <c r="A32475"/>
      <c r="B32475"/>
      <c r="C32475"/>
      <c r="D32475"/>
      <c r="E32475" s="148"/>
      <c r="F32475" s="148"/>
      <c r="G32475" s="149"/>
      <c r="H32475" s="148"/>
      <c r="I32475"/>
    </row>
    <row r="32476" spans="1:9" x14ac:dyDescent="0.25">
      <c r="A32476"/>
      <c r="B32476"/>
      <c r="C32476"/>
      <c r="D32476"/>
      <c r="E32476" s="148"/>
      <c r="F32476" s="148"/>
      <c r="G32476" s="149"/>
      <c r="H32476" s="148"/>
      <c r="I32476"/>
    </row>
    <row r="32477" spans="1:9" x14ac:dyDescent="0.25">
      <c r="A32477"/>
      <c r="B32477"/>
      <c r="C32477"/>
      <c r="D32477"/>
      <c r="E32477" s="148"/>
      <c r="F32477" s="148"/>
      <c r="G32477" s="149"/>
      <c r="H32477" s="148"/>
      <c r="I32477"/>
    </row>
    <row r="32478" spans="1:9" x14ac:dyDescent="0.25">
      <c r="A32478"/>
      <c r="B32478"/>
      <c r="C32478"/>
      <c r="D32478"/>
      <c r="E32478" s="148"/>
      <c r="F32478" s="148"/>
      <c r="G32478" s="149"/>
      <c r="H32478" s="148"/>
      <c r="I32478"/>
    </row>
    <row r="32479" spans="1:9" x14ac:dyDescent="0.25">
      <c r="A32479"/>
      <c r="B32479"/>
      <c r="C32479"/>
      <c r="D32479"/>
      <c r="E32479" s="148"/>
      <c r="F32479" s="148"/>
      <c r="G32479" s="149"/>
      <c r="H32479" s="148"/>
      <c r="I32479"/>
    </row>
    <row r="32480" spans="1:9" x14ac:dyDescent="0.25">
      <c r="A32480"/>
      <c r="B32480"/>
      <c r="C32480"/>
      <c r="D32480"/>
      <c r="E32480" s="148"/>
      <c r="F32480" s="148"/>
      <c r="G32480" s="149"/>
      <c r="H32480" s="148"/>
      <c r="I32480"/>
    </row>
    <row r="32481" spans="1:9" x14ac:dyDescent="0.25">
      <c r="A32481"/>
      <c r="B32481"/>
      <c r="C32481"/>
      <c r="D32481"/>
      <c r="E32481" s="148"/>
      <c r="F32481" s="148"/>
      <c r="G32481" s="149"/>
      <c r="H32481" s="148"/>
      <c r="I32481"/>
    </row>
    <row r="32482" spans="1:9" x14ac:dyDescent="0.25">
      <c r="A32482"/>
      <c r="B32482"/>
      <c r="C32482"/>
      <c r="D32482"/>
      <c r="E32482" s="148"/>
      <c r="F32482" s="148"/>
      <c r="G32482" s="149"/>
      <c r="H32482" s="148"/>
      <c r="I32482"/>
    </row>
    <row r="32483" spans="1:9" x14ac:dyDescent="0.25">
      <c r="A32483"/>
      <c r="B32483"/>
      <c r="C32483"/>
      <c r="D32483"/>
      <c r="E32483" s="148"/>
      <c r="F32483" s="148"/>
      <c r="G32483" s="149"/>
      <c r="H32483" s="148"/>
      <c r="I32483"/>
    </row>
    <row r="32484" spans="1:9" x14ac:dyDescent="0.25">
      <c r="A32484"/>
      <c r="B32484"/>
      <c r="C32484"/>
      <c r="D32484"/>
      <c r="E32484" s="148"/>
      <c r="F32484" s="148"/>
      <c r="G32484" s="149"/>
      <c r="H32484" s="148"/>
      <c r="I32484"/>
    </row>
    <row r="32485" spans="1:9" x14ac:dyDescent="0.25">
      <c r="A32485"/>
      <c r="B32485"/>
      <c r="C32485"/>
      <c r="D32485"/>
      <c r="E32485" s="148"/>
      <c r="F32485" s="148"/>
      <c r="G32485" s="149"/>
      <c r="H32485" s="148"/>
      <c r="I32485"/>
    </row>
    <row r="32486" spans="1:9" x14ac:dyDescent="0.25">
      <c r="A32486"/>
      <c r="B32486"/>
      <c r="C32486"/>
      <c r="D32486"/>
      <c r="E32486" s="148"/>
      <c r="F32486" s="148"/>
      <c r="G32486" s="149"/>
      <c r="H32486" s="148"/>
      <c r="I32486"/>
    </row>
    <row r="32487" spans="1:9" x14ac:dyDescent="0.25">
      <c r="A32487"/>
      <c r="B32487"/>
      <c r="C32487"/>
      <c r="D32487"/>
      <c r="E32487" s="148"/>
      <c r="F32487" s="148"/>
      <c r="G32487" s="149"/>
      <c r="H32487" s="148"/>
      <c r="I32487"/>
    </row>
    <row r="32488" spans="1:9" x14ac:dyDescent="0.25">
      <c r="A32488"/>
      <c r="B32488"/>
      <c r="C32488"/>
      <c r="D32488"/>
      <c r="E32488" s="148"/>
      <c r="F32488" s="148"/>
      <c r="G32488" s="149"/>
      <c r="H32488" s="148"/>
      <c r="I32488"/>
    </row>
    <row r="32489" spans="1:9" x14ac:dyDescent="0.25">
      <c r="A32489"/>
      <c r="B32489"/>
      <c r="C32489"/>
      <c r="D32489"/>
      <c r="E32489" s="148"/>
      <c r="F32489" s="148"/>
      <c r="G32489" s="149"/>
      <c r="H32489" s="148"/>
      <c r="I32489"/>
    </row>
    <row r="32490" spans="1:9" x14ac:dyDescent="0.25">
      <c r="A32490"/>
      <c r="B32490"/>
      <c r="C32490"/>
      <c r="D32490"/>
      <c r="E32490" s="148"/>
      <c r="F32490" s="148"/>
      <c r="G32490" s="149"/>
      <c r="H32490" s="148"/>
      <c r="I32490"/>
    </row>
    <row r="32491" spans="1:9" x14ac:dyDescent="0.25">
      <c r="A32491"/>
      <c r="B32491"/>
      <c r="C32491"/>
      <c r="D32491"/>
      <c r="E32491" s="148"/>
      <c r="F32491" s="148"/>
      <c r="G32491" s="149"/>
      <c r="H32491" s="148"/>
      <c r="I32491"/>
    </row>
    <row r="32492" spans="1:9" x14ac:dyDescent="0.25">
      <c r="A32492"/>
      <c r="B32492"/>
      <c r="C32492"/>
      <c r="D32492"/>
      <c r="E32492" s="148"/>
      <c r="F32492" s="148"/>
      <c r="G32492" s="149"/>
      <c r="H32492" s="148"/>
      <c r="I32492"/>
    </row>
    <row r="32493" spans="1:9" x14ac:dyDescent="0.25">
      <c r="A32493"/>
      <c r="B32493"/>
      <c r="C32493"/>
      <c r="D32493"/>
      <c r="E32493" s="148"/>
      <c r="F32493" s="148"/>
      <c r="G32493" s="149"/>
      <c r="H32493" s="148"/>
      <c r="I32493"/>
    </row>
    <row r="32494" spans="1:9" x14ac:dyDescent="0.25">
      <c r="A32494"/>
      <c r="B32494"/>
      <c r="C32494"/>
      <c r="D32494"/>
      <c r="E32494" s="148"/>
      <c r="F32494" s="148"/>
      <c r="G32494" s="149"/>
      <c r="H32494" s="148"/>
      <c r="I32494"/>
    </row>
    <row r="32495" spans="1:9" x14ac:dyDescent="0.25">
      <c r="A32495"/>
      <c r="B32495"/>
      <c r="C32495"/>
      <c r="D32495"/>
      <c r="E32495" s="148"/>
      <c r="F32495" s="148"/>
      <c r="G32495" s="149"/>
      <c r="H32495" s="148"/>
      <c r="I32495"/>
    </row>
    <row r="32496" spans="1:9" x14ac:dyDescent="0.25">
      <c r="A32496"/>
      <c r="B32496"/>
      <c r="C32496"/>
      <c r="D32496"/>
      <c r="E32496" s="148"/>
      <c r="F32496" s="148"/>
      <c r="G32496" s="149"/>
      <c r="H32496" s="148"/>
      <c r="I32496"/>
    </row>
    <row r="32497" spans="1:9" x14ac:dyDescent="0.25">
      <c r="A32497"/>
      <c r="B32497"/>
      <c r="C32497"/>
      <c r="D32497"/>
      <c r="E32497" s="148"/>
      <c r="F32497" s="148"/>
      <c r="G32497" s="149"/>
      <c r="H32497" s="148"/>
      <c r="I32497"/>
    </row>
    <row r="32498" spans="1:9" x14ac:dyDescent="0.25">
      <c r="A32498"/>
      <c r="B32498"/>
      <c r="C32498"/>
      <c r="D32498"/>
      <c r="E32498" s="148"/>
      <c r="F32498" s="148"/>
      <c r="G32498" s="149"/>
      <c r="H32498" s="148"/>
      <c r="I32498"/>
    </row>
    <row r="32499" spans="1:9" x14ac:dyDescent="0.25">
      <c r="A32499"/>
      <c r="B32499"/>
      <c r="C32499"/>
      <c r="D32499"/>
      <c r="E32499" s="148"/>
      <c r="F32499" s="148"/>
      <c r="G32499" s="149"/>
      <c r="H32499" s="148"/>
      <c r="I32499"/>
    </row>
    <row r="32500" spans="1:9" x14ac:dyDescent="0.25">
      <c r="A32500"/>
      <c r="B32500"/>
      <c r="C32500"/>
      <c r="D32500"/>
      <c r="E32500" s="148"/>
      <c r="F32500" s="148"/>
      <c r="G32500" s="149"/>
      <c r="H32500" s="148"/>
      <c r="I32500"/>
    </row>
    <row r="32501" spans="1:9" x14ac:dyDescent="0.25">
      <c r="A32501"/>
      <c r="B32501"/>
      <c r="C32501"/>
      <c r="D32501"/>
      <c r="E32501" s="148"/>
      <c r="F32501" s="148"/>
      <c r="G32501" s="149"/>
      <c r="H32501" s="148"/>
      <c r="I32501"/>
    </row>
    <row r="32502" spans="1:9" x14ac:dyDescent="0.25">
      <c r="A32502"/>
      <c r="B32502"/>
      <c r="C32502"/>
      <c r="D32502"/>
      <c r="E32502" s="148"/>
      <c r="F32502" s="148"/>
      <c r="G32502" s="149"/>
      <c r="H32502" s="148"/>
      <c r="I32502"/>
    </row>
    <row r="32503" spans="1:9" x14ac:dyDescent="0.25">
      <c r="A32503"/>
      <c r="B32503"/>
      <c r="C32503"/>
      <c r="D32503"/>
      <c r="E32503" s="148"/>
      <c r="F32503" s="148"/>
      <c r="G32503" s="149"/>
      <c r="H32503" s="148"/>
      <c r="I32503"/>
    </row>
    <row r="32504" spans="1:9" x14ac:dyDescent="0.25">
      <c r="A32504"/>
      <c r="B32504"/>
      <c r="C32504"/>
      <c r="D32504"/>
      <c r="E32504" s="148"/>
      <c r="F32504" s="148"/>
      <c r="G32504" s="149"/>
      <c r="H32504" s="148"/>
      <c r="I32504"/>
    </row>
    <row r="32505" spans="1:9" x14ac:dyDescent="0.25">
      <c r="A32505"/>
      <c r="B32505"/>
      <c r="C32505"/>
      <c r="D32505"/>
      <c r="E32505" s="148"/>
      <c r="F32505" s="148"/>
      <c r="G32505" s="149"/>
      <c r="H32505" s="148"/>
      <c r="I32505"/>
    </row>
    <row r="32506" spans="1:9" x14ac:dyDescent="0.25">
      <c r="A32506"/>
      <c r="B32506"/>
      <c r="C32506"/>
      <c r="D32506"/>
      <c r="E32506" s="148"/>
      <c r="F32506" s="148"/>
      <c r="G32506" s="149"/>
      <c r="H32506" s="148"/>
      <c r="I32506"/>
    </row>
    <row r="32507" spans="1:9" x14ac:dyDescent="0.25">
      <c r="A32507"/>
      <c r="B32507"/>
      <c r="C32507"/>
      <c r="D32507"/>
      <c r="E32507" s="148"/>
      <c r="F32507" s="148"/>
      <c r="G32507" s="149"/>
      <c r="H32507" s="148"/>
      <c r="I32507"/>
    </row>
    <row r="32508" spans="1:9" x14ac:dyDescent="0.25">
      <c r="A32508"/>
      <c r="B32508"/>
      <c r="C32508"/>
      <c r="D32508"/>
      <c r="E32508" s="148"/>
      <c r="F32508" s="148"/>
      <c r="G32508" s="149"/>
      <c r="H32508" s="148"/>
      <c r="I32508"/>
    </row>
    <row r="32509" spans="1:9" x14ac:dyDescent="0.25">
      <c r="A32509"/>
      <c r="B32509"/>
      <c r="C32509"/>
      <c r="D32509"/>
      <c r="E32509" s="148"/>
      <c r="F32509" s="148"/>
      <c r="G32509" s="149"/>
      <c r="H32509" s="148"/>
      <c r="I32509"/>
    </row>
    <row r="32510" spans="1:9" x14ac:dyDescent="0.25">
      <c r="A32510"/>
      <c r="B32510"/>
      <c r="C32510"/>
      <c r="D32510"/>
      <c r="E32510" s="148"/>
      <c r="F32510" s="148"/>
      <c r="G32510" s="149"/>
      <c r="H32510" s="148"/>
      <c r="I32510"/>
    </row>
    <row r="32511" spans="1:9" x14ac:dyDescent="0.25">
      <c r="A32511"/>
      <c r="B32511"/>
      <c r="C32511"/>
      <c r="D32511"/>
      <c r="E32511" s="148"/>
      <c r="F32511" s="148"/>
      <c r="G32511" s="149"/>
      <c r="H32511" s="148"/>
      <c r="I32511"/>
    </row>
    <row r="32512" spans="1:9" x14ac:dyDescent="0.25">
      <c r="A32512"/>
      <c r="B32512"/>
      <c r="C32512"/>
      <c r="D32512"/>
      <c r="E32512" s="148"/>
      <c r="F32512" s="148"/>
      <c r="G32512" s="149"/>
      <c r="H32512" s="148"/>
      <c r="I32512"/>
    </row>
    <row r="32513" spans="1:9" x14ac:dyDescent="0.25">
      <c r="A32513"/>
      <c r="B32513"/>
      <c r="C32513"/>
      <c r="D32513"/>
      <c r="E32513" s="148"/>
      <c r="F32513" s="148"/>
      <c r="G32513" s="149"/>
      <c r="H32513" s="148"/>
      <c r="I32513"/>
    </row>
    <row r="32514" spans="1:9" x14ac:dyDescent="0.25">
      <c r="A32514"/>
      <c r="B32514"/>
      <c r="C32514"/>
      <c r="D32514"/>
      <c r="E32514" s="148"/>
      <c r="F32514" s="148"/>
      <c r="G32514" s="149"/>
      <c r="H32514" s="148"/>
      <c r="I32514"/>
    </row>
    <row r="32515" spans="1:9" x14ac:dyDescent="0.25">
      <c r="A32515"/>
      <c r="B32515"/>
      <c r="C32515"/>
      <c r="D32515"/>
      <c r="E32515" s="148"/>
      <c r="F32515" s="148"/>
      <c r="G32515" s="149"/>
      <c r="H32515" s="148"/>
      <c r="I32515"/>
    </row>
    <row r="32516" spans="1:9" x14ac:dyDescent="0.25">
      <c r="A32516"/>
      <c r="B32516"/>
      <c r="C32516"/>
      <c r="D32516"/>
      <c r="E32516" s="148"/>
      <c r="F32516" s="148"/>
      <c r="G32516" s="149"/>
      <c r="H32516" s="148"/>
      <c r="I32516"/>
    </row>
    <row r="32517" spans="1:9" x14ac:dyDescent="0.25">
      <c r="A32517"/>
      <c r="B32517"/>
      <c r="C32517"/>
      <c r="D32517"/>
      <c r="E32517" s="148"/>
      <c r="F32517" s="148"/>
      <c r="G32517" s="149"/>
      <c r="H32517" s="148"/>
      <c r="I32517"/>
    </row>
    <row r="32518" spans="1:9" x14ac:dyDescent="0.25">
      <c r="A32518"/>
      <c r="B32518"/>
      <c r="C32518"/>
      <c r="D32518"/>
      <c r="E32518" s="148"/>
      <c r="F32518" s="148"/>
      <c r="G32518" s="149"/>
      <c r="H32518" s="148"/>
      <c r="I32518"/>
    </row>
    <row r="32519" spans="1:9" x14ac:dyDescent="0.25">
      <c r="A32519"/>
      <c r="B32519"/>
      <c r="C32519"/>
      <c r="D32519"/>
      <c r="E32519" s="148"/>
      <c r="F32519" s="148"/>
      <c r="G32519" s="149"/>
      <c r="H32519" s="148"/>
      <c r="I32519"/>
    </row>
    <row r="32520" spans="1:9" x14ac:dyDescent="0.25">
      <c r="A32520"/>
      <c r="B32520"/>
      <c r="C32520"/>
      <c r="D32520"/>
      <c r="E32520" s="148"/>
      <c r="F32520" s="148"/>
      <c r="G32520" s="149"/>
      <c r="H32520" s="148"/>
      <c r="I32520"/>
    </row>
    <row r="32521" spans="1:9" x14ac:dyDescent="0.25">
      <c r="A32521"/>
      <c r="B32521"/>
      <c r="C32521"/>
      <c r="D32521"/>
      <c r="E32521" s="148"/>
      <c r="F32521" s="148"/>
      <c r="G32521" s="149"/>
      <c r="H32521" s="148"/>
      <c r="I32521"/>
    </row>
    <row r="32522" spans="1:9" x14ac:dyDescent="0.25">
      <c r="A32522"/>
      <c r="B32522"/>
      <c r="C32522"/>
      <c r="D32522"/>
      <c r="E32522" s="148"/>
      <c r="F32522" s="148"/>
      <c r="G32522" s="149"/>
      <c r="H32522" s="148"/>
      <c r="I32522"/>
    </row>
    <row r="32523" spans="1:9" x14ac:dyDescent="0.25">
      <c r="A32523"/>
      <c r="B32523"/>
      <c r="C32523"/>
      <c r="D32523"/>
      <c r="E32523" s="148"/>
      <c r="F32523" s="148"/>
      <c r="G32523" s="149"/>
      <c r="H32523" s="148"/>
      <c r="I32523"/>
    </row>
    <row r="32524" spans="1:9" x14ac:dyDescent="0.25">
      <c r="A32524"/>
      <c r="B32524"/>
      <c r="C32524"/>
      <c r="D32524"/>
      <c r="E32524" s="148"/>
      <c r="F32524" s="148"/>
      <c r="G32524" s="149"/>
      <c r="H32524" s="148"/>
      <c r="I32524"/>
    </row>
    <row r="32525" spans="1:9" x14ac:dyDescent="0.25">
      <c r="A32525"/>
      <c r="B32525"/>
      <c r="C32525"/>
      <c r="D32525"/>
      <c r="E32525" s="148"/>
      <c r="F32525" s="148"/>
      <c r="G32525" s="149"/>
      <c r="H32525" s="148"/>
      <c r="I32525"/>
    </row>
    <row r="32526" spans="1:9" x14ac:dyDescent="0.25">
      <c r="A32526"/>
      <c r="B32526"/>
      <c r="C32526"/>
      <c r="D32526"/>
      <c r="E32526" s="148"/>
      <c r="F32526" s="148"/>
      <c r="G32526" s="149"/>
      <c r="H32526" s="148"/>
      <c r="I32526"/>
    </row>
    <row r="32527" spans="1:9" x14ac:dyDescent="0.25">
      <c r="A32527"/>
      <c r="B32527"/>
      <c r="C32527"/>
      <c r="D32527"/>
      <c r="E32527" s="148"/>
      <c r="F32527" s="148"/>
      <c r="G32527" s="149"/>
      <c r="H32527" s="148"/>
      <c r="I32527"/>
    </row>
    <row r="32528" spans="1:9" x14ac:dyDescent="0.25">
      <c r="A32528"/>
      <c r="B32528"/>
      <c r="C32528"/>
      <c r="D32528"/>
      <c r="E32528" s="148"/>
      <c r="F32528" s="148"/>
      <c r="G32528" s="149"/>
      <c r="H32528" s="148"/>
      <c r="I32528"/>
    </row>
    <row r="32529" spans="1:9" x14ac:dyDescent="0.25">
      <c r="A32529"/>
      <c r="B32529"/>
      <c r="C32529"/>
      <c r="D32529"/>
      <c r="E32529" s="148"/>
      <c r="F32529" s="148"/>
      <c r="G32529" s="149"/>
      <c r="H32529" s="148"/>
      <c r="I32529"/>
    </row>
    <row r="32530" spans="1:9" x14ac:dyDescent="0.25">
      <c r="A32530"/>
      <c r="B32530"/>
      <c r="C32530"/>
      <c r="D32530"/>
      <c r="E32530" s="148"/>
      <c r="F32530" s="148"/>
      <c r="G32530" s="149"/>
      <c r="H32530" s="148"/>
      <c r="I32530"/>
    </row>
    <row r="32531" spans="1:9" x14ac:dyDescent="0.25">
      <c r="A32531"/>
      <c r="B32531"/>
      <c r="C32531"/>
      <c r="D32531"/>
      <c r="E32531" s="148"/>
      <c r="F32531" s="148"/>
      <c r="G32531" s="149"/>
      <c r="H32531" s="148"/>
      <c r="I32531"/>
    </row>
    <row r="32532" spans="1:9" x14ac:dyDescent="0.25">
      <c r="A32532"/>
      <c r="B32532"/>
      <c r="C32532"/>
      <c r="D32532"/>
      <c r="E32532" s="148"/>
      <c r="F32532" s="148"/>
      <c r="G32532" s="149"/>
      <c r="H32532" s="148"/>
      <c r="I32532"/>
    </row>
    <row r="32533" spans="1:9" x14ac:dyDescent="0.25">
      <c r="A32533"/>
      <c r="B32533"/>
      <c r="C32533"/>
      <c r="D32533"/>
      <c r="E32533" s="148"/>
      <c r="F32533" s="148"/>
      <c r="G32533" s="149"/>
      <c r="H32533" s="148"/>
      <c r="I32533"/>
    </row>
    <row r="32534" spans="1:9" x14ac:dyDescent="0.25">
      <c r="A32534"/>
      <c r="B32534"/>
      <c r="C32534"/>
      <c r="D32534"/>
      <c r="E32534" s="148"/>
      <c r="F32534" s="148"/>
      <c r="G32534" s="149"/>
      <c r="H32534" s="148"/>
      <c r="I32534"/>
    </row>
    <row r="32535" spans="1:9" x14ac:dyDescent="0.25">
      <c r="A32535"/>
      <c r="B32535"/>
      <c r="C32535"/>
      <c r="D32535"/>
      <c r="E32535" s="148"/>
      <c r="F32535" s="148"/>
      <c r="G32535" s="149"/>
      <c r="H32535" s="148"/>
      <c r="I32535"/>
    </row>
    <row r="32536" spans="1:9" x14ac:dyDescent="0.25">
      <c r="A32536"/>
      <c r="B32536"/>
      <c r="C32536"/>
      <c r="D32536"/>
      <c r="E32536" s="148"/>
      <c r="F32536" s="148"/>
      <c r="G32536" s="149"/>
      <c r="H32536" s="148"/>
      <c r="I32536"/>
    </row>
    <row r="32537" spans="1:9" x14ac:dyDescent="0.25">
      <c r="A32537"/>
      <c r="B32537"/>
      <c r="C32537"/>
      <c r="D32537"/>
      <c r="E32537" s="148"/>
      <c r="F32537" s="148"/>
      <c r="G32537" s="149"/>
      <c r="H32537" s="148"/>
      <c r="I32537"/>
    </row>
    <row r="32538" spans="1:9" x14ac:dyDescent="0.25">
      <c r="A32538"/>
      <c r="B32538"/>
      <c r="C32538"/>
      <c r="D32538"/>
      <c r="E32538" s="148"/>
      <c r="F32538" s="148"/>
      <c r="G32538" s="149"/>
      <c r="H32538" s="148"/>
      <c r="I32538"/>
    </row>
    <row r="32539" spans="1:9" x14ac:dyDescent="0.25">
      <c r="A32539"/>
      <c r="B32539"/>
      <c r="C32539"/>
      <c r="D32539"/>
      <c r="E32539" s="148"/>
      <c r="F32539" s="148"/>
      <c r="G32539" s="149"/>
      <c r="H32539" s="148"/>
      <c r="I32539"/>
    </row>
    <row r="32540" spans="1:9" x14ac:dyDescent="0.25">
      <c r="A32540"/>
      <c r="B32540"/>
      <c r="C32540"/>
      <c r="D32540"/>
      <c r="E32540" s="148"/>
      <c r="F32540" s="148"/>
      <c r="G32540" s="149"/>
      <c r="H32540" s="148"/>
      <c r="I32540"/>
    </row>
    <row r="32541" spans="1:9" x14ac:dyDescent="0.25">
      <c r="A32541"/>
      <c r="B32541"/>
      <c r="C32541"/>
      <c r="D32541"/>
      <c r="E32541" s="148"/>
      <c r="F32541" s="148"/>
      <c r="G32541" s="149"/>
      <c r="H32541" s="148"/>
      <c r="I32541"/>
    </row>
    <row r="32542" spans="1:9" x14ac:dyDescent="0.25">
      <c r="A32542"/>
      <c r="B32542"/>
      <c r="C32542"/>
      <c r="D32542"/>
      <c r="E32542" s="148"/>
      <c r="F32542" s="148"/>
      <c r="G32542" s="149"/>
      <c r="H32542" s="148"/>
      <c r="I32542"/>
    </row>
    <row r="32543" spans="1:9" x14ac:dyDescent="0.25">
      <c r="A32543"/>
      <c r="B32543"/>
      <c r="C32543"/>
      <c r="D32543"/>
      <c r="E32543" s="148"/>
      <c r="F32543" s="148"/>
      <c r="G32543" s="149"/>
      <c r="H32543" s="148"/>
      <c r="I32543"/>
    </row>
    <row r="32544" spans="1:9" x14ac:dyDescent="0.25">
      <c r="A32544"/>
      <c r="B32544"/>
      <c r="C32544"/>
      <c r="D32544"/>
      <c r="E32544" s="148"/>
      <c r="F32544" s="148"/>
      <c r="G32544" s="149"/>
      <c r="H32544" s="148"/>
      <c r="I32544"/>
    </row>
    <row r="32545" spans="1:9" x14ac:dyDescent="0.25">
      <c r="A32545"/>
      <c r="B32545"/>
      <c r="C32545"/>
      <c r="D32545"/>
      <c r="E32545" s="148"/>
      <c r="F32545" s="148"/>
      <c r="G32545" s="149"/>
      <c r="H32545" s="148"/>
      <c r="I32545"/>
    </row>
    <row r="32546" spans="1:9" x14ac:dyDescent="0.25">
      <c r="A32546"/>
      <c r="B32546"/>
      <c r="C32546"/>
      <c r="D32546"/>
      <c r="E32546" s="148"/>
      <c r="F32546" s="148"/>
      <c r="G32546" s="149"/>
      <c r="H32546" s="148"/>
      <c r="I32546"/>
    </row>
    <row r="32547" spans="1:9" x14ac:dyDescent="0.25">
      <c r="A32547"/>
      <c r="B32547"/>
      <c r="C32547"/>
      <c r="D32547"/>
      <c r="E32547" s="148"/>
      <c r="F32547" s="148"/>
      <c r="G32547" s="149"/>
      <c r="H32547" s="148"/>
      <c r="I32547"/>
    </row>
    <row r="32548" spans="1:9" x14ac:dyDescent="0.25">
      <c r="A32548"/>
      <c r="B32548"/>
      <c r="C32548"/>
      <c r="D32548"/>
      <c r="E32548" s="148"/>
      <c r="F32548" s="148"/>
      <c r="G32548" s="149"/>
      <c r="H32548" s="148"/>
      <c r="I32548"/>
    </row>
    <row r="32549" spans="1:9" x14ac:dyDescent="0.25">
      <c r="A32549"/>
      <c r="B32549"/>
      <c r="C32549"/>
      <c r="D32549"/>
      <c r="E32549" s="148"/>
      <c r="F32549" s="148"/>
      <c r="G32549" s="149"/>
      <c r="H32549" s="148"/>
      <c r="I32549"/>
    </row>
    <row r="32550" spans="1:9" x14ac:dyDescent="0.25">
      <c r="A32550"/>
      <c r="B32550"/>
      <c r="C32550"/>
      <c r="D32550"/>
      <c r="E32550" s="148"/>
      <c r="F32550" s="148"/>
      <c r="G32550" s="149"/>
      <c r="H32550" s="148"/>
      <c r="I32550"/>
    </row>
    <row r="32551" spans="1:9" x14ac:dyDescent="0.25">
      <c r="A32551"/>
      <c r="B32551"/>
      <c r="C32551"/>
      <c r="D32551"/>
      <c r="E32551" s="148"/>
      <c r="F32551" s="148"/>
      <c r="G32551" s="149"/>
      <c r="H32551" s="148"/>
      <c r="I32551"/>
    </row>
    <row r="32552" spans="1:9" x14ac:dyDescent="0.25">
      <c r="A32552"/>
      <c r="B32552"/>
      <c r="C32552"/>
      <c r="D32552"/>
      <c r="E32552" s="148"/>
      <c r="F32552" s="148"/>
      <c r="G32552" s="149"/>
      <c r="H32552" s="148"/>
      <c r="I32552"/>
    </row>
    <row r="32553" spans="1:9" x14ac:dyDescent="0.25">
      <c r="A32553"/>
      <c r="B32553"/>
      <c r="C32553"/>
      <c r="D32553"/>
      <c r="E32553" s="148"/>
      <c r="F32553" s="148"/>
      <c r="G32553" s="149"/>
      <c r="H32553" s="148"/>
      <c r="I32553"/>
    </row>
    <row r="32554" spans="1:9" x14ac:dyDescent="0.25">
      <c r="A32554"/>
      <c r="B32554"/>
      <c r="C32554"/>
      <c r="D32554"/>
      <c r="E32554" s="148"/>
      <c r="F32554" s="148"/>
      <c r="G32554" s="149"/>
      <c r="H32554" s="148"/>
      <c r="I32554"/>
    </row>
    <row r="32555" spans="1:9" x14ac:dyDescent="0.25">
      <c r="A32555"/>
      <c r="B32555"/>
      <c r="C32555"/>
      <c r="D32555"/>
      <c r="E32555" s="148"/>
      <c r="F32555" s="148"/>
      <c r="G32555" s="149"/>
      <c r="H32555" s="148"/>
      <c r="I32555"/>
    </row>
    <row r="32556" spans="1:9" x14ac:dyDescent="0.25">
      <c r="A32556"/>
      <c r="B32556"/>
      <c r="C32556"/>
      <c r="D32556"/>
      <c r="E32556" s="148"/>
      <c r="F32556" s="148"/>
      <c r="G32556" s="149"/>
      <c r="H32556" s="148"/>
      <c r="I32556"/>
    </row>
    <row r="32557" spans="1:9" x14ac:dyDescent="0.25">
      <c r="A32557"/>
      <c r="B32557"/>
      <c r="C32557"/>
      <c r="D32557"/>
      <c r="E32557" s="148"/>
      <c r="F32557" s="148"/>
      <c r="G32557" s="149"/>
      <c r="H32557" s="148"/>
      <c r="I32557"/>
    </row>
    <row r="32558" spans="1:9" x14ac:dyDescent="0.25">
      <c r="A32558"/>
      <c r="B32558"/>
      <c r="C32558"/>
      <c r="D32558"/>
      <c r="E32558" s="148"/>
      <c r="F32558" s="148"/>
      <c r="G32558" s="149"/>
      <c r="H32558" s="148"/>
      <c r="I32558"/>
    </row>
    <row r="32559" spans="1:9" x14ac:dyDescent="0.25">
      <c r="A32559"/>
      <c r="B32559"/>
      <c r="C32559"/>
      <c r="D32559"/>
      <c r="E32559" s="148"/>
      <c r="F32559" s="148"/>
      <c r="G32559" s="149"/>
      <c r="H32559" s="148"/>
      <c r="I32559"/>
    </row>
    <row r="32560" spans="1:9" x14ac:dyDescent="0.25">
      <c r="A32560"/>
      <c r="B32560"/>
      <c r="C32560"/>
      <c r="D32560"/>
      <c r="E32560" s="148"/>
      <c r="F32560" s="148"/>
      <c r="G32560" s="149"/>
      <c r="H32560" s="148"/>
      <c r="I32560"/>
    </row>
    <row r="32561" spans="1:9" x14ac:dyDescent="0.25">
      <c r="A32561"/>
      <c r="B32561"/>
      <c r="C32561"/>
      <c r="D32561"/>
      <c r="E32561" s="148"/>
      <c r="F32561" s="148"/>
      <c r="G32561" s="149"/>
      <c r="H32561" s="148"/>
      <c r="I32561"/>
    </row>
    <row r="32562" spans="1:9" x14ac:dyDescent="0.25">
      <c r="A32562"/>
      <c r="B32562"/>
      <c r="C32562"/>
      <c r="D32562"/>
      <c r="E32562" s="148"/>
      <c r="F32562" s="148"/>
      <c r="G32562" s="149"/>
      <c r="H32562" s="148"/>
      <c r="I32562"/>
    </row>
    <row r="32563" spans="1:9" x14ac:dyDescent="0.25">
      <c r="A32563"/>
      <c r="B32563"/>
      <c r="C32563"/>
      <c r="D32563"/>
      <c r="E32563" s="148"/>
      <c r="F32563" s="148"/>
      <c r="G32563" s="149"/>
      <c r="H32563" s="148"/>
      <c r="I32563"/>
    </row>
    <row r="32564" spans="1:9" x14ac:dyDescent="0.25">
      <c r="A32564"/>
      <c r="B32564"/>
      <c r="C32564"/>
      <c r="D32564"/>
      <c r="E32564" s="148"/>
      <c r="F32564" s="148"/>
      <c r="G32564" s="149"/>
      <c r="H32564" s="148"/>
      <c r="I32564"/>
    </row>
    <row r="32565" spans="1:9" x14ac:dyDescent="0.25">
      <c r="A32565"/>
      <c r="B32565"/>
      <c r="C32565"/>
      <c r="D32565"/>
      <c r="E32565" s="148"/>
      <c r="F32565" s="148"/>
      <c r="G32565" s="149"/>
      <c r="H32565" s="148"/>
      <c r="I32565"/>
    </row>
    <row r="32566" spans="1:9" x14ac:dyDescent="0.25">
      <c r="A32566"/>
      <c r="B32566"/>
      <c r="C32566"/>
      <c r="D32566"/>
      <c r="E32566" s="148"/>
      <c r="F32566" s="148"/>
      <c r="G32566" s="149"/>
      <c r="H32566" s="148"/>
      <c r="I32566"/>
    </row>
    <row r="32567" spans="1:9" x14ac:dyDescent="0.25">
      <c r="A32567"/>
      <c r="B32567"/>
      <c r="C32567"/>
      <c r="D32567"/>
      <c r="E32567" s="148"/>
      <c r="F32567" s="148"/>
      <c r="G32567" s="149"/>
      <c r="H32567" s="148"/>
      <c r="I32567"/>
    </row>
    <row r="32568" spans="1:9" x14ac:dyDescent="0.25">
      <c r="A32568"/>
      <c r="B32568"/>
      <c r="C32568"/>
      <c r="D32568"/>
      <c r="E32568" s="148"/>
      <c r="F32568" s="148"/>
      <c r="G32568" s="149"/>
      <c r="H32568" s="148"/>
      <c r="I32568"/>
    </row>
    <row r="32569" spans="1:9" x14ac:dyDescent="0.25">
      <c r="A32569"/>
      <c r="B32569"/>
      <c r="C32569"/>
      <c r="D32569"/>
      <c r="E32569" s="148"/>
      <c r="F32569" s="148"/>
      <c r="G32569" s="149"/>
      <c r="H32569" s="148"/>
      <c r="I32569"/>
    </row>
    <row r="32570" spans="1:9" x14ac:dyDescent="0.25">
      <c r="A32570"/>
      <c r="B32570"/>
      <c r="C32570"/>
      <c r="D32570"/>
      <c r="E32570" s="148"/>
      <c r="F32570" s="148"/>
      <c r="G32570" s="149"/>
      <c r="H32570" s="148"/>
      <c r="I32570"/>
    </row>
    <row r="32571" spans="1:9" x14ac:dyDescent="0.25">
      <c r="A32571"/>
      <c r="B32571"/>
      <c r="C32571"/>
      <c r="D32571"/>
      <c r="E32571" s="148"/>
      <c r="F32571" s="148"/>
      <c r="G32571" s="149"/>
      <c r="H32571" s="148"/>
      <c r="I32571"/>
    </row>
    <row r="32572" spans="1:9" x14ac:dyDescent="0.25">
      <c r="A32572"/>
      <c r="B32572"/>
      <c r="C32572"/>
      <c r="D32572"/>
      <c r="E32572" s="148"/>
      <c r="F32572" s="148"/>
      <c r="G32572" s="149"/>
      <c r="H32572" s="148"/>
      <c r="I32572"/>
    </row>
    <row r="32573" spans="1:9" x14ac:dyDescent="0.25">
      <c r="A32573"/>
      <c r="B32573"/>
      <c r="C32573"/>
      <c r="D32573"/>
      <c r="E32573" s="148"/>
      <c r="F32573" s="148"/>
      <c r="G32573" s="149"/>
      <c r="H32573" s="148"/>
      <c r="I32573"/>
    </row>
    <row r="32574" spans="1:9" x14ac:dyDescent="0.25">
      <c r="A32574"/>
      <c r="B32574"/>
      <c r="C32574"/>
      <c r="D32574"/>
      <c r="E32574" s="148"/>
      <c r="F32574" s="148"/>
      <c r="G32574" s="149"/>
      <c r="H32574" s="148"/>
      <c r="I32574"/>
    </row>
    <row r="32575" spans="1:9" x14ac:dyDescent="0.25">
      <c r="A32575"/>
      <c r="B32575"/>
      <c r="C32575"/>
      <c r="D32575"/>
      <c r="E32575" s="148"/>
      <c r="F32575" s="148"/>
      <c r="G32575" s="149"/>
      <c r="H32575" s="148"/>
      <c r="I32575"/>
    </row>
    <row r="32576" spans="1:9" x14ac:dyDescent="0.25">
      <c r="A32576"/>
      <c r="B32576"/>
      <c r="C32576"/>
      <c r="D32576"/>
      <c r="E32576" s="148"/>
      <c r="F32576" s="148"/>
      <c r="G32576" s="149"/>
      <c r="H32576" s="148"/>
      <c r="I32576"/>
    </row>
    <row r="32577" spans="1:9" x14ac:dyDescent="0.25">
      <c r="A32577"/>
      <c r="B32577"/>
      <c r="C32577"/>
      <c r="D32577"/>
      <c r="E32577" s="148"/>
      <c r="F32577" s="148"/>
      <c r="G32577" s="149"/>
      <c r="H32577" s="148"/>
      <c r="I32577"/>
    </row>
    <row r="32578" spans="1:9" x14ac:dyDescent="0.25">
      <c r="A32578"/>
      <c r="B32578"/>
      <c r="C32578"/>
      <c r="D32578"/>
      <c r="E32578" s="148"/>
      <c r="F32578" s="148"/>
      <c r="G32578" s="149"/>
      <c r="H32578" s="148"/>
      <c r="I32578"/>
    </row>
    <row r="32579" spans="1:9" x14ac:dyDescent="0.25">
      <c r="A32579"/>
      <c r="B32579"/>
      <c r="C32579"/>
      <c r="D32579"/>
      <c r="E32579" s="148"/>
      <c r="F32579" s="148"/>
      <c r="G32579" s="149"/>
      <c r="H32579" s="148"/>
      <c r="I32579"/>
    </row>
    <row r="32580" spans="1:9" x14ac:dyDescent="0.25">
      <c r="A32580"/>
      <c r="B32580"/>
      <c r="C32580"/>
      <c r="D32580"/>
      <c r="E32580" s="148"/>
      <c r="F32580" s="148"/>
      <c r="G32580" s="149"/>
      <c r="H32580" s="148"/>
      <c r="I32580"/>
    </row>
    <row r="32581" spans="1:9" x14ac:dyDescent="0.25">
      <c r="A32581"/>
      <c r="B32581"/>
      <c r="C32581"/>
      <c r="D32581"/>
      <c r="E32581" s="148"/>
      <c r="F32581" s="148"/>
      <c r="G32581" s="149"/>
      <c r="H32581" s="148"/>
      <c r="I32581"/>
    </row>
    <row r="32582" spans="1:9" x14ac:dyDescent="0.25">
      <c r="A32582"/>
      <c r="B32582"/>
      <c r="C32582"/>
      <c r="D32582"/>
      <c r="E32582" s="148"/>
      <c r="F32582" s="148"/>
      <c r="G32582" s="149"/>
      <c r="H32582" s="148"/>
      <c r="I32582"/>
    </row>
    <row r="32583" spans="1:9" x14ac:dyDescent="0.25">
      <c r="A32583"/>
      <c r="B32583"/>
      <c r="C32583"/>
      <c r="D32583"/>
      <c r="E32583" s="148"/>
      <c r="F32583" s="148"/>
      <c r="G32583" s="149"/>
      <c r="H32583" s="148"/>
      <c r="I32583"/>
    </row>
    <row r="32584" spans="1:9" x14ac:dyDescent="0.25">
      <c r="A32584"/>
      <c r="B32584"/>
      <c r="C32584"/>
      <c r="D32584"/>
      <c r="E32584" s="148"/>
      <c r="F32584" s="148"/>
      <c r="G32584" s="149"/>
      <c r="H32584" s="148"/>
      <c r="I32584"/>
    </row>
    <row r="32585" spans="1:9" x14ac:dyDescent="0.25">
      <c r="A32585"/>
      <c r="B32585"/>
      <c r="C32585"/>
      <c r="D32585"/>
      <c r="E32585" s="148"/>
      <c r="F32585" s="148"/>
      <c r="G32585" s="149"/>
      <c r="H32585" s="148"/>
      <c r="I32585"/>
    </row>
    <row r="32586" spans="1:9" x14ac:dyDescent="0.25">
      <c r="A32586"/>
      <c r="B32586"/>
      <c r="C32586"/>
      <c r="D32586"/>
      <c r="E32586" s="148"/>
      <c r="F32586" s="148"/>
      <c r="G32586" s="149"/>
      <c r="H32586" s="148"/>
      <c r="I32586"/>
    </row>
    <row r="32587" spans="1:9" x14ac:dyDescent="0.25">
      <c r="A32587"/>
      <c r="B32587"/>
      <c r="C32587"/>
      <c r="D32587"/>
      <c r="E32587" s="148"/>
      <c r="F32587" s="148"/>
      <c r="G32587" s="149"/>
      <c r="H32587" s="148"/>
      <c r="I32587"/>
    </row>
    <row r="32588" spans="1:9" x14ac:dyDescent="0.25">
      <c r="A32588"/>
      <c r="B32588"/>
      <c r="C32588"/>
      <c r="D32588"/>
      <c r="E32588" s="148"/>
      <c r="F32588" s="148"/>
      <c r="G32588" s="149"/>
      <c r="H32588" s="148"/>
      <c r="I32588"/>
    </row>
    <row r="32589" spans="1:9" x14ac:dyDescent="0.25">
      <c r="A32589"/>
      <c r="B32589"/>
      <c r="C32589"/>
      <c r="D32589"/>
      <c r="E32589" s="148"/>
      <c r="F32589" s="148"/>
      <c r="G32589" s="149"/>
      <c r="H32589" s="148"/>
      <c r="I32589"/>
    </row>
    <row r="32590" spans="1:9" x14ac:dyDescent="0.25">
      <c r="A32590"/>
      <c r="B32590"/>
      <c r="C32590"/>
      <c r="D32590"/>
      <c r="E32590" s="148"/>
      <c r="F32590" s="148"/>
      <c r="G32590" s="149"/>
      <c r="H32590" s="148"/>
      <c r="I32590"/>
    </row>
    <row r="32591" spans="1:9" x14ac:dyDescent="0.25">
      <c r="A32591"/>
      <c r="B32591"/>
      <c r="C32591"/>
      <c r="D32591"/>
      <c r="E32591" s="148"/>
      <c r="F32591" s="148"/>
      <c r="G32591" s="149"/>
      <c r="H32591" s="148"/>
      <c r="I32591"/>
    </row>
    <row r="32592" spans="1:9" x14ac:dyDescent="0.25">
      <c r="A32592"/>
      <c r="B32592"/>
      <c r="C32592"/>
      <c r="D32592"/>
      <c r="E32592" s="148"/>
      <c r="F32592" s="148"/>
      <c r="G32592" s="149"/>
      <c r="H32592" s="148"/>
      <c r="I32592"/>
    </row>
    <row r="32593" spans="1:9" x14ac:dyDescent="0.25">
      <c r="A32593"/>
      <c r="B32593"/>
      <c r="C32593"/>
      <c r="D32593"/>
      <c r="E32593" s="148"/>
      <c r="F32593" s="148"/>
      <c r="G32593" s="149"/>
      <c r="H32593" s="148"/>
      <c r="I32593"/>
    </row>
    <row r="32594" spans="1:9" x14ac:dyDescent="0.25">
      <c r="A32594"/>
      <c r="B32594"/>
      <c r="C32594"/>
      <c r="D32594"/>
      <c r="E32594" s="148"/>
      <c r="F32594" s="148"/>
      <c r="G32594" s="149"/>
      <c r="H32594" s="148"/>
      <c r="I32594"/>
    </row>
    <row r="32595" spans="1:9" x14ac:dyDescent="0.25">
      <c r="A32595"/>
      <c r="B32595"/>
      <c r="C32595"/>
      <c r="D32595"/>
      <c r="E32595" s="148"/>
      <c r="F32595" s="148"/>
      <c r="G32595" s="149"/>
      <c r="H32595" s="148"/>
      <c r="I32595"/>
    </row>
    <row r="32596" spans="1:9" x14ac:dyDescent="0.25">
      <c r="A32596"/>
      <c r="B32596"/>
      <c r="C32596"/>
      <c r="D32596"/>
      <c r="E32596" s="148"/>
      <c r="F32596" s="148"/>
      <c r="G32596" s="149"/>
      <c r="H32596" s="148"/>
      <c r="I32596"/>
    </row>
    <row r="32597" spans="1:9" x14ac:dyDescent="0.25">
      <c r="A32597"/>
      <c r="B32597"/>
      <c r="C32597"/>
      <c r="D32597"/>
      <c r="E32597" s="148"/>
      <c r="F32597" s="148"/>
      <c r="G32597" s="149"/>
      <c r="H32597" s="148"/>
      <c r="I32597"/>
    </row>
    <row r="32598" spans="1:9" x14ac:dyDescent="0.25">
      <c r="A32598"/>
      <c r="B32598"/>
      <c r="C32598"/>
      <c r="D32598"/>
      <c r="E32598" s="148"/>
      <c r="F32598" s="148"/>
      <c r="G32598" s="149"/>
      <c r="H32598" s="148"/>
      <c r="I32598"/>
    </row>
    <row r="32599" spans="1:9" x14ac:dyDescent="0.25">
      <c r="A32599"/>
      <c r="B32599"/>
      <c r="C32599"/>
      <c r="D32599"/>
      <c r="E32599" s="148"/>
      <c r="F32599" s="148"/>
      <c r="G32599" s="149"/>
      <c r="H32599" s="148"/>
      <c r="I32599"/>
    </row>
    <row r="32600" spans="1:9" x14ac:dyDescent="0.25">
      <c r="A32600"/>
      <c r="B32600"/>
      <c r="C32600"/>
      <c r="D32600"/>
      <c r="E32600" s="148"/>
      <c r="F32600" s="148"/>
      <c r="G32600" s="149"/>
      <c r="H32600" s="148"/>
      <c r="I32600"/>
    </row>
    <row r="32601" spans="1:9" x14ac:dyDescent="0.25">
      <c r="A32601"/>
      <c r="B32601"/>
      <c r="C32601"/>
      <c r="D32601"/>
      <c r="E32601" s="148"/>
      <c r="F32601" s="148"/>
      <c r="G32601" s="149"/>
      <c r="H32601" s="148"/>
      <c r="I32601"/>
    </row>
    <row r="32602" spans="1:9" x14ac:dyDescent="0.25">
      <c r="A32602"/>
      <c r="B32602"/>
      <c r="C32602"/>
      <c r="D32602"/>
      <c r="E32602" s="148"/>
      <c r="F32602" s="148"/>
      <c r="G32602" s="149"/>
      <c r="H32602" s="148"/>
      <c r="I32602"/>
    </row>
    <row r="32603" spans="1:9" x14ac:dyDescent="0.25">
      <c r="A32603"/>
      <c r="B32603"/>
      <c r="C32603"/>
      <c r="D32603"/>
      <c r="E32603" s="148"/>
      <c r="F32603" s="148"/>
      <c r="G32603" s="149"/>
      <c r="H32603" s="148"/>
      <c r="I32603"/>
    </row>
    <row r="32604" spans="1:9" x14ac:dyDescent="0.25">
      <c r="A32604"/>
      <c r="B32604"/>
      <c r="C32604"/>
      <c r="D32604"/>
      <c r="E32604" s="148"/>
      <c r="F32604" s="148"/>
      <c r="G32604" s="149"/>
      <c r="H32604" s="148"/>
      <c r="I32604"/>
    </row>
    <row r="32605" spans="1:9" x14ac:dyDescent="0.25">
      <c r="A32605"/>
      <c r="B32605"/>
      <c r="C32605"/>
      <c r="D32605"/>
      <c r="E32605" s="148"/>
      <c r="F32605" s="148"/>
      <c r="G32605" s="149"/>
      <c r="H32605" s="148"/>
      <c r="I32605"/>
    </row>
    <row r="32606" spans="1:9" x14ac:dyDescent="0.25">
      <c r="A32606"/>
      <c r="B32606"/>
      <c r="C32606"/>
      <c r="D32606"/>
      <c r="E32606" s="148"/>
      <c r="F32606" s="148"/>
      <c r="G32606" s="149"/>
      <c r="H32606" s="148"/>
      <c r="I32606"/>
    </row>
    <row r="32607" spans="1:9" x14ac:dyDescent="0.25">
      <c r="A32607"/>
      <c r="B32607"/>
      <c r="C32607"/>
      <c r="D32607"/>
      <c r="E32607" s="148"/>
      <c r="F32607" s="148"/>
      <c r="G32607" s="149"/>
      <c r="H32607" s="148"/>
      <c r="I32607"/>
    </row>
    <row r="32608" spans="1:9" x14ac:dyDescent="0.25">
      <c r="A32608"/>
      <c r="B32608"/>
      <c r="C32608"/>
      <c r="D32608"/>
      <c r="E32608" s="148"/>
      <c r="F32608" s="148"/>
      <c r="G32608" s="149"/>
      <c r="H32608" s="148"/>
      <c r="I32608"/>
    </row>
    <row r="32609" spans="1:9" x14ac:dyDescent="0.25">
      <c r="A32609"/>
      <c r="B32609"/>
      <c r="C32609"/>
      <c r="D32609"/>
      <c r="E32609" s="148"/>
      <c r="F32609" s="148"/>
      <c r="G32609" s="149"/>
      <c r="H32609" s="148"/>
      <c r="I32609"/>
    </row>
    <row r="32610" spans="1:9" x14ac:dyDescent="0.25">
      <c r="A32610"/>
      <c r="B32610"/>
      <c r="C32610"/>
      <c r="D32610"/>
      <c r="E32610" s="148"/>
      <c r="F32610" s="148"/>
      <c r="G32610" s="149"/>
      <c r="H32610" s="148"/>
      <c r="I32610"/>
    </row>
    <row r="32611" spans="1:9" x14ac:dyDescent="0.25">
      <c r="A32611"/>
      <c r="B32611"/>
      <c r="C32611"/>
      <c r="D32611"/>
      <c r="E32611" s="148"/>
      <c r="F32611" s="148"/>
      <c r="G32611" s="149"/>
      <c r="H32611" s="148"/>
      <c r="I32611"/>
    </row>
    <row r="32612" spans="1:9" x14ac:dyDescent="0.25">
      <c r="A32612"/>
      <c r="B32612"/>
      <c r="C32612"/>
      <c r="D32612"/>
      <c r="E32612" s="148"/>
      <c r="F32612" s="148"/>
      <c r="G32612" s="149"/>
      <c r="H32612" s="148"/>
      <c r="I32612"/>
    </row>
    <row r="32613" spans="1:9" x14ac:dyDescent="0.25">
      <c r="A32613"/>
      <c r="B32613"/>
      <c r="C32613"/>
      <c r="D32613"/>
      <c r="E32613" s="148"/>
      <c r="F32613" s="148"/>
      <c r="G32613" s="149"/>
      <c r="H32613" s="148"/>
      <c r="I32613"/>
    </row>
    <row r="32614" spans="1:9" x14ac:dyDescent="0.25">
      <c r="A32614"/>
      <c r="B32614"/>
      <c r="C32614"/>
      <c r="D32614"/>
      <c r="E32614" s="148"/>
      <c r="F32614" s="148"/>
      <c r="G32614" s="149"/>
      <c r="H32614" s="148"/>
      <c r="I32614"/>
    </row>
    <row r="32615" spans="1:9" x14ac:dyDescent="0.25">
      <c r="A32615"/>
      <c r="B32615"/>
      <c r="C32615"/>
      <c r="D32615"/>
      <c r="E32615" s="148"/>
      <c r="F32615" s="148"/>
      <c r="G32615" s="149"/>
      <c r="H32615" s="148"/>
      <c r="I32615"/>
    </row>
    <row r="32616" spans="1:9" x14ac:dyDescent="0.25">
      <c r="A32616"/>
      <c r="B32616"/>
      <c r="C32616"/>
      <c r="D32616"/>
      <c r="E32616" s="148"/>
      <c r="F32616" s="148"/>
      <c r="G32616" s="149"/>
      <c r="H32616" s="148"/>
      <c r="I32616"/>
    </row>
    <row r="32617" spans="1:9" x14ac:dyDescent="0.25">
      <c r="A32617"/>
      <c r="B32617"/>
      <c r="C32617"/>
      <c r="D32617"/>
      <c r="E32617" s="148"/>
      <c r="F32617" s="148"/>
      <c r="G32617" s="149"/>
      <c r="H32617" s="148"/>
      <c r="I32617"/>
    </row>
    <row r="32618" spans="1:9" x14ac:dyDescent="0.25">
      <c r="A32618"/>
      <c r="B32618"/>
      <c r="C32618"/>
      <c r="D32618"/>
      <c r="E32618" s="148"/>
      <c r="F32618" s="148"/>
      <c r="G32618" s="149"/>
      <c r="H32618" s="148"/>
      <c r="I32618"/>
    </row>
    <row r="32619" spans="1:9" x14ac:dyDescent="0.25">
      <c r="A32619"/>
      <c r="B32619"/>
      <c r="C32619"/>
      <c r="D32619"/>
      <c r="E32619" s="148"/>
      <c r="F32619" s="148"/>
      <c r="G32619" s="149"/>
      <c r="H32619" s="148"/>
      <c r="I32619"/>
    </row>
    <row r="32620" spans="1:9" x14ac:dyDescent="0.25">
      <c r="A32620"/>
      <c r="B32620"/>
      <c r="C32620"/>
      <c r="D32620"/>
      <c r="E32620" s="148"/>
      <c r="F32620" s="148"/>
      <c r="G32620" s="149"/>
      <c r="H32620" s="148"/>
      <c r="I32620"/>
    </row>
    <row r="32621" spans="1:9" x14ac:dyDescent="0.25">
      <c r="A32621"/>
      <c r="B32621"/>
      <c r="C32621"/>
      <c r="D32621"/>
      <c r="E32621" s="148"/>
      <c r="F32621" s="148"/>
      <c r="G32621" s="149"/>
      <c r="H32621" s="148"/>
      <c r="I32621"/>
    </row>
    <row r="32622" spans="1:9" x14ac:dyDescent="0.25">
      <c r="A32622"/>
      <c r="B32622"/>
      <c r="C32622"/>
      <c r="D32622"/>
      <c r="E32622" s="148"/>
      <c r="F32622" s="148"/>
      <c r="G32622" s="149"/>
      <c r="H32622" s="148"/>
      <c r="I32622"/>
    </row>
    <row r="32623" spans="1:9" x14ac:dyDescent="0.25">
      <c r="A32623"/>
      <c r="B32623"/>
      <c r="C32623"/>
      <c r="D32623"/>
      <c r="E32623" s="148"/>
      <c r="F32623" s="148"/>
      <c r="G32623" s="149"/>
      <c r="H32623" s="148"/>
      <c r="I32623"/>
    </row>
    <row r="32624" spans="1:9" x14ac:dyDescent="0.25">
      <c r="A32624"/>
      <c r="B32624"/>
      <c r="C32624"/>
      <c r="D32624"/>
      <c r="E32624" s="148"/>
      <c r="F32624" s="148"/>
      <c r="G32624" s="149"/>
      <c r="H32624" s="148"/>
      <c r="I32624"/>
    </row>
    <row r="32625" spans="1:9" x14ac:dyDescent="0.25">
      <c r="A32625"/>
      <c r="B32625"/>
      <c r="C32625"/>
      <c r="D32625"/>
      <c r="E32625" s="148"/>
      <c r="F32625" s="148"/>
      <c r="G32625" s="149"/>
      <c r="H32625" s="148"/>
      <c r="I32625"/>
    </row>
    <row r="32626" spans="1:9" x14ac:dyDescent="0.25">
      <c r="A32626"/>
      <c r="B32626"/>
      <c r="C32626"/>
      <c r="D32626"/>
      <c r="E32626" s="148"/>
      <c r="F32626" s="148"/>
      <c r="G32626" s="149"/>
      <c r="H32626" s="148"/>
      <c r="I32626"/>
    </row>
    <row r="32627" spans="1:9" x14ac:dyDescent="0.25">
      <c r="A32627"/>
      <c r="B32627"/>
      <c r="C32627"/>
      <c r="D32627"/>
      <c r="E32627" s="148"/>
      <c r="F32627" s="148"/>
      <c r="G32627" s="149"/>
      <c r="H32627" s="148"/>
      <c r="I32627"/>
    </row>
    <row r="32628" spans="1:9" x14ac:dyDescent="0.25">
      <c r="A32628"/>
      <c r="B32628"/>
      <c r="C32628"/>
      <c r="D32628"/>
      <c r="E32628" s="148"/>
      <c r="F32628" s="148"/>
      <c r="G32628" s="149"/>
      <c r="H32628" s="148"/>
      <c r="I32628"/>
    </row>
    <row r="32629" spans="1:9" x14ac:dyDescent="0.25">
      <c r="A32629"/>
      <c r="B32629"/>
      <c r="C32629"/>
      <c r="D32629"/>
      <c r="E32629" s="148"/>
      <c r="F32629" s="148"/>
      <c r="G32629" s="149"/>
      <c r="H32629" s="148"/>
      <c r="I32629"/>
    </row>
    <row r="32630" spans="1:9" x14ac:dyDescent="0.25">
      <c r="A32630"/>
      <c r="B32630"/>
      <c r="C32630"/>
      <c r="D32630"/>
      <c r="E32630" s="148"/>
      <c r="F32630" s="148"/>
      <c r="G32630" s="149"/>
      <c r="H32630" s="148"/>
      <c r="I32630"/>
    </row>
    <row r="32631" spans="1:9" x14ac:dyDescent="0.25">
      <c r="A32631"/>
      <c r="B32631"/>
      <c r="C32631"/>
      <c r="D32631"/>
      <c r="E32631" s="148"/>
      <c r="F32631" s="148"/>
      <c r="G32631" s="149"/>
      <c r="H32631" s="148"/>
      <c r="I32631"/>
    </row>
    <row r="32632" spans="1:9" x14ac:dyDescent="0.25">
      <c r="A32632"/>
      <c r="B32632"/>
      <c r="C32632"/>
      <c r="D32632"/>
      <c r="E32632" s="148"/>
      <c r="F32632" s="148"/>
      <c r="G32632" s="149"/>
      <c r="H32632" s="148"/>
      <c r="I32632"/>
    </row>
    <row r="32633" spans="1:9" x14ac:dyDescent="0.25">
      <c r="A32633"/>
      <c r="B32633"/>
      <c r="C32633"/>
      <c r="D32633"/>
      <c r="E32633" s="148"/>
      <c r="F32633" s="148"/>
      <c r="G32633" s="149"/>
      <c r="H32633" s="148"/>
      <c r="I32633"/>
    </row>
    <row r="32634" spans="1:9" x14ac:dyDescent="0.25">
      <c r="A32634"/>
      <c r="B32634"/>
      <c r="C32634"/>
      <c r="D32634"/>
      <c r="E32634" s="148"/>
      <c r="F32634" s="148"/>
      <c r="G32634" s="149"/>
      <c r="H32634" s="148"/>
      <c r="I32634"/>
    </row>
    <row r="32635" spans="1:9" x14ac:dyDescent="0.25">
      <c r="A32635"/>
      <c r="B32635"/>
      <c r="C32635"/>
      <c r="D32635"/>
      <c r="E32635" s="148"/>
      <c r="F32635" s="148"/>
      <c r="G32635" s="149"/>
      <c r="H32635" s="148"/>
      <c r="I32635"/>
    </row>
    <row r="32636" spans="1:9" x14ac:dyDescent="0.25">
      <c r="A32636"/>
      <c r="B32636"/>
      <c r="C32636"/>
      <c r="D32636"/>
      <c r="E32636" s="148"/>
      <c r="F32636" s="148"/>
      <c r="G32636" s="149"/>
      <c r="H32636" s="148"/>
      <c r="I32636"/>
    </row>
    <row r="32637" spans="1:9" x14ac:dyDescent="0.25">
      <c r="A32637"/>
      <c r="B32637"/>
      <c r="C32637"/>
      <c r="D32637"/>
      <c r="E32637" s="148"/>
      <c r="F32637" s="148"/>
      <c r="G32637" s="149"/>
      <c r="H32637" s="148"/>
      <c r="I32637"/>
    </row>
    <row r="32638" spans="1:9" x14ac:dyDescent="0.25">
      <c r="A32638"/>
      <c r="B32638"/>
      <c r="C32638"/>
      <c r="D32638"/>
      <c r="E32638" s="148"/>
      <c r="F32638" s="148"/>
      <c r="G32638" s="149"/>
      <c r="H32638" s="148"/>
      <c r="I32638"/>
    </row>
    <row r="32639" spans="1:9" x14ac:dyDescent="0.25">
      <c r="A32639"/>
      <c r="B32639"/>
      <c r="C32639"/>
      <c r="D32639"/>
      <c r="E32639" s="148"/>
      <c r="F32639" s="148"/>
      <c r="G32639" s="149"/>
      <c r="H32639" s="148"/>
      <c r="I32639"/>
    </row>
    <row r="32640" spans="1:9" x14ac:dyDescent="0.25">
      <c r="A32640"/>
      <c r="B32640"/>
      <c r="C32640"/>
      <c r="D32640"/>
      <c r="E32640" s="148"/>
      <c r="F32640" s="148"/>
      <c r="G32640" s="149"/>
      <c r="H32640" s="148"/>
      <c r="I32640"/>
    </row>
    <row r="32641" spans="1:9" x14ac:dyDescent="0.25">
      <c r="A32641"/>
      <c r="B32641"/>
      <c r="C32641"/>
      <c r="D32641"/>
      <c r="E32641" s="148"/>
      <c r="F32641" s="148"/>
      <c r="G32641" s="149"/>
      <c r="H32641" s="148"/>
      <c r="I32641"/>
    </row>
    <row r="32642" spans="1:9" x14ac:dyDescent="0.25">
      <c r="A32642"/>
      <c r="B32642"/>
      <c r="C32642"/>
      <c r="D32642"/>
      <c r="E32642" s="148"/>
      <c r="F32642" s="148"/>
      <c r="G32642" s="149"/>
      <c r="H32642" s="148"/>
      <c r="I32642"/>
    </row>
    <row r="32643" spans="1:9" x14ac:dyDescent="0.25">
      <c r="A32643"/>
      <c r="B32643"/>
      <c r="C32643"/>
      <c r="D32643"/>
      <c r="E32643" s="148"/>
      <c r="F32643" s="148"/>
      <c r="G32643" s="149"/>
      <c r="H32643" s="148"/>
      <c r="I32643"/>
    </row>
    <row r="32644" spans="1:9" x14ac:dyDescent="0.25">
      <c r="A32644"/>
      <c r="B32644"/>
      <c r="C32644"/>
      <c r="D32644"/>
      <c r="E32644" s="148"/>
      <c r="F32644" s="148"/>
      <c r="G32644" s="149"/>
      <c r="H32644" s="148"/>
      <c r="I32644"/>
    </row>
    <row r="32645" spans="1:9" x14ac:dyDescent="0.25">
      <c r="A32645"/>
      <c r="B32645"/>
      <c r="C32645"/>
      <c r="D32645"/>
      <c r="E32645" s="148"/>
      <c r="F32645" s="148"/>
      <c r="G32645" s="149"/>
      <c r="H32645" s="148"/>
      <c r="I32645"/>
    </row>
    <row r="32646" spans="1:9" x14ac:dyDescent="0.25">
      <c r="A32646"/>
      <c r="B32646"/>
      <c r="C32646"/>
      <c r="D32646"/>
      <c r="E32646" s="148"/>
      <c r="F32646" s="148"/>
      <c r="G32646" s="149"/>
      <c r="H32646" s="148"/>
      <c r="I32646"/>
    </row>
    <row r="32647" spans="1:9" x14ac:dyDescent="0.25">
      <c r="A32647"/>
      <c r="B32647"/>
      <c r="C32647"/>
      <c r="D32647"/>
      <c r="E32647" s="148"/>
      <c r="F32647" s="148"/>
      <c r="G32647" s="149"/>
      <c r="H32647" s="148"/>
      <c r="I32647"/>
    </row>
    <row r="32648" spans="1:9" x14ac:dyDescent="0.25">
      <c r="A32648"/>
      <c r="B32648"/>
      <c r="C32648"/>
      <c r="D32648"/>
      <c r="E32648" s="148"/>
      <c r="F32648" s="148"/>
      <c r="G32648" s="149"/>
      <c r="H32648" s="148"/>
      <c r="I32648"/>
    </row>
    <row r="32649" spans="1:9" x14ac:dyDescent="0.25">
      <c r="A32649"/>
      <c r="B32649"/>
      <c r="C32649"/>
      <c r="D32649"/>
      <c r="E32649" s="148"/>
      <c r="F32649" s="148"/>
      <c r="G32649" s="149"/>
      <c r="H32649" s="148"/>
      <c r="I32649"/>
    </row>
    <row r="32650" spans="1:9" x14ac:dyDescent="0.25">
      <c r="A32650"/>
      <c r="B32650"/>
      <c r="C32650"/>
      <c r="D32650"/>
      <c r="E32650" s="148"/>
      <c r="F32650" s="148"/>
      <c r="G32650" s="149"/>
      <c r="H32650" s="148"/>
      <c r="I32650"/>
    </row>
    <row r="32651" spans="1:9" x14ac:dyDescent="0.25">
      <c r="A32651"/>
      <c r="B32651"/>
      <c r="C32651"/>
      <c r="D32651"/>
      <c r="E32651" s="148"/>
      <c r="F32651" s="148"/>
      <c r="G32651" s="149"/>
      <c r="H32651" s="148"/>
      <c r="I32651"/>
    </row>
    <row r="32652" spans="1:9" x14ac:dyDescent="0.25">
      <c r="A32652"/>
      <c r="B32652"/>
      <c r="C32652"/>
      <c r="D32652"/>
      <c r="E32652" s="148"/>
      <c r="F32652" s="148"/>
      <c r="G32652" s="149"/>
      <c r="H32652" s="148"/>
      <c r="I32652"/>
    </row>
    <row r="32653" spans="1:9" x14ac:dyDescent="0.25">
      <c r="A32653"/>
      <c r="B32653"/>
      <c r="C32653"/>
      <c r="D32653"/>
      <c r="E32653" s="148"/>
      <c r="F32653" s="148"/>
      <c r="G32653" s="149"/>
      <c r="H32653" s="148"/>
      <c r="I32653"/>
    </row>
    <row r="32654" spans="1:9" x14ac:dyDescent="0.25">
      <c r="A32654"/>
      <c r="B32654"/>
      <c r="C32654"/>
      <c r="D32654"/>
      <c r="E32654" s="148"/>
      <c r="F32654" s="148"/>
      <c r="G32654" s="149"/>
      <c r="H32654" s="148"/>
      <c r="I32654"/>
    </row>
    <row r="32655" spans="1:9" x14ac:dyDescent="0.25">
      <c r="A32655"/>
      <c r="B32655"/>
      <c r="C32655"/>
      <c r="D32655"/>
      <c r="E32655" s="148"/>
      <c r="F32655" s="148"/>
      <c r="G32655" s="149"/>
      <c r="H32655" s="148"/>
      <c r="I32655"/>
    </row>
    <row r="32656" spans="1:9" x14ac:dyDescent="0.25">
      <c r="A32656"/>
      <c r="B32656"/>
      <c r="C32656"/>
      <c r="D32656"/>
      <c r="E32656" s="148"/>
      <c r="F32656" s="148"/>
      <c r="G32656" s="149"/>
      <c r="H32656" s="148"/>
      <c r="I32656"/>
    </row>
    <row r="32657" spans="1:9" x14ac:dyDescent="0.25">
      <c r="A32657"/>
      <c r="B32657"/>
      <c r="C32657"/>
      <c r="D32657"/>
      <c r="E32657" s="148"/>
      <c r="F32657" s="148"/>
      <c r="G32657" s="149"/>
      <c r="H32657" s="148"/>
      <c r="I32657"/>
    </row>
    <row r="32658" spans="1:9" x14ac:dyDescent="0.25">
      <c r="A32658"/>
      <c r="B32658"/>
      <c r="C32658"/>
      <c r="D32658"/>
      <c r="E32658" s="148"/>
      <c r="F32658" s="148"/>
      <c r="G32658" s="149"/>
      <c r="H32658" s="148"/>
      <c r="I32658"/>
    </row>
    <row r="32659" spans="1:9" x14ac:dyDescent="0.25">
      <c r="A32659"/>
      <c r="B32659"/>
      <c r="C32659"/>
      <c r="D32659"/>
      <c r="E32659" s="148"/>
      <c r="F32659" s="148"/>
      <c r="G32659" s="149"/>
      <c r="H32659" s="148"/>
      <c r="I32659"/>
    </row>
    <row r="32660" spans="1:9" x14ac:dyDescent="0.25">
      <c r="A32660"/>
      <c r="B32660"/>
      <c r="C32660"/>
      <c r="D32660"/>
      <c r="E32660" s="148"/>
      <c r="F32660" s="148"/>
      <c r="G32660" s="149"/>
      <c r="H32660" s="148"/>
      <c r="I32660"/>
    </row>
    <row r="32661" spans="1:9" x14ac:dyDescent="0.25">
      <c r="A32661"/>
      <c r="B32661"/>
      <c r="C32661"/>
      <c r="D32661"/>
      <c r="E32661" s="148"/>
      <c r="F32661" s="148"/>
      <c r="G32661" s="149"/>
      <c r="H32661" s="148"/>
      <c r="I32661"/>
    </row>
    <row r="32662" spans="1:9" x14ac:dyDescent="0.25">
      <c r="A32662"/>
      <c r="B32662"/>
      <c r="C32662"/>
      <c r="D32662"/>
      <c r="E32662" s="148"/>
      <c r="F32662" s="148"/>
      <c r="G32662" s="149"/>
      <c r="H32662" s="148"/>
      <c r="I32662"/>
    </row>
    <row r="32663" spans="1:9" x14ac:dyDescent="0.25">
      <c r="A32663"/>
      <c r="B32663"/>
      <c r="C32663"/>
      <c r="D32663"/>
      <c r="E32663" s="148"/>
      <c r="F32663" s="148"/>
      <c r="G32663" s="149"/>
      <c r="H32663" s="148"/>
      <c r="I32663"/>
    </row>
    <row r="32664" spans="1:9" x14ac:dyDescent="0.25">
      <c r="A32664"/>
      <c r="B32664"/>
      <c r="C32664"/>
      <c r="D32664"/>
      <c r="E32664" s="148"/>
      <c r="F32664" s="148"/>
      <c r="G32664" s="149"/>
      <c r="H32664" s="148"/>
      <c r="I32664"/>
    </row>
    <row r="32665" spans="1:9" x14ac:dyDescent="0.25">
      <c r="A32665"/>
      <c r="B32665"/>
      <c r="C32665"/>
      <c r="D32665"/>
      <c r="E32665" s="148"/>
      <c r="F32665" s="148"/>
      <c r="G32665" s="149"/>
      <c r="H32665" s="148"/>
      <c r="I32665"/>
    </row>
    <row r="32666" spans="1:9" x14ac:dyDescent="0.25">
      <c r="A32666"/>
      <c r="B32666"/>
      <c r="C32666"/>
      <c r="D32666"/>
      <c r="E32666" s="148"/>
      <c r="F32666" s="148"/>
      <c r="G32666" s="149"/>
      <c r="H32666" s="148"/>
      <c r="I32666"/>
    </row>
    <row r="32667" spans="1:9" x14ac:dyDescent="0.25">
      <c r="A32667"/>
      <c r="B32667"/>
      <c r="C32667"/>
      <c r="D32667"/>
      <c r="E32667" s="148"/>
      <c r="F32667" s="148"/>
      <c r="G32667" s="149"/>
      <c r="H32667" s="148"/>
      <c r="I32667"/>
    </row>
    <row r="32668" spans="1:9" x14ac:dyDescent="0.25">
      <c r="A32668"/>
      <c r="B32668"/>
      <c r="C32668"/>
      <c r="D32668"/>
      <c r="E32668" s="148"/>
      <c r="F32668" s="148"/>
      <c r="G32668" s="149"/>
      <c r="H32668" s="148"/>
      <c r="I32668"/>
    </row>
    <row r="32669" spans="1:9" x14ac:dyDescent="0.25">
      <c r="A32669"/>
      <c r="B32669"/>
      <c r="C32669"/>
      <c r="D32669"/>
      <c r="E32669" s="148"/>
      <c r="F32669" s="148"/>
      <c r="G32669" s="149"/>
      <c r="H32669" s="148"/>
      <c r="I32669"/>
    </row>
    <row r="32670" spans="1:9" x14ac:dyDescent="0.25">
      <c r="A32670"/>
      <c r="B32670"/>
      <c r="C32670"/>
      <c r="D32670"/>
      <c r="E32670" s="148"/>
      <c r="F32670" s="148"/>
      <c r="G32670" s="149"/>
      <c r="H32670" s="148"/>
      <c r="I32670"/>
    </row>
    <row r="32671" spans="1:9" x14ac:dyDescent="0.25">
      <c r="A32671"/>
      <c r="B32671"/>
      <c r="C32671"/>
      <c r="D32671"/>
      <c r="E32671" s="148"/>
      <c r="F32671" s="148"/>
      <c r="G32671" s="149"/>
      <c r="H32671" s="148"/>
      <c r="I32671"/>
    </row>
    <row r="32672" spans="1:9" x14ac:dyDescent="0.25">
      <c r="A32672"/>
      <c r="B32672"/>
      <c r="C32672"/>
      <c r="D32672"/>
      <c r="E32672" s="148"/>
      <c r="F32672" s="148"/>
      <c r="G32672" s="149"/>
      <c r="H32672" s="148"/>
      <c r="I32672"/>
    </row>
    <row r="32673" spans="1:9" x14ac:dyDescent="0.25">
      <c r="A32673"/>
      <c r="B32673"/>
      <c r="C32673"/>
      <c r="D32673"/>
      <c r="E32673" s="148"/>
      <c r="F32673" s="148"/>
      <c r="G32673" s="149"/>
      <c r="H32673" s="148"/>
      <c r="I32673"/>
    </row>
    <row r="32674" spans="1:9" x14ac:dyDescent="0.25">
      <c r="A32674"/>
      <c r="B32674"/>
      <c r="C32674"/>
      <c r="D32674"/>
      <c r="E32674" s="148"/>
      <c r="F32674" s="148"/>
      <c r="G32674" s="149"/>
      <c r="H32674" s="148"/>
      <c r="I32674"/>
    </row>
    <row r="32675" spans="1:9" x14ac:dyDescent="0.25">
      <c r="A32675"/>
      <c r="B32675"/>
      <c r="C32675"/>
      <c r="D32675"/>
      <c r="E32675" s="148"/>
      <c r="F32675" s="148"/>
      <c r="G32675" s="149"/>
      <c r="H32675" s="148"/>
      <c r="I32675"/>
    </row>
    <row r="32676" spans="1:9" x14ac:dyDescent="0.25">
      <c r="A32676"/>
      <c r="B32676"/>
      <c r="C32676"/>
      <c r="D32676"/>
      <c r="E32676" s="148"/>
      <c r="F32676" s="148"/>
      <c r="G32676" s="149"/>
      <c r="H32676" s="148"/>
      <c r="I32676"/>
    </row>
    <row r="32677" spans="1:9" x14ac:dyDescent="0.25">
      <c r="A32677"/>
      <c r="B32677"/>
      <c r="C32677"/>
      <c r="D32677"/>
      <c r="E32677" s="148"/>
      <c r="F32677" s="148"/>
      <c r="G32677" s="149"/>
      <c r="H32677" s="148"/>
      <c r="I32677"/>
    </row>
    <row r="32678" spans="1:9" x14ac:dyDescent="0.25">
      <c r="A32678"/>
      <c r="B32678"/>
      <c r="C32678"/>
      <c r="D32678"/>
      <c r="E32678" s="148"/>
      <c r="F32678" s="148"/>
      <c r="G32678" s="149"/>
      <c r="H32678" s="148"/>
      <c r="I32678"/>
    </row>
    <row r="32679" spans="1:9" x14ac:dyDescent="0.25">
      <c r="A32679"/>
      <c r="B32679"/>
      <c r="C32679"/>
      <c r="D32679"/>
      <c r="E32679" s="148"/>
      <c r="F32679" s="148"/>
      <c r="G32679" s="149"/>
      <c r="H32679" s="148"/>
      <c r="I32679"/>
    </row>
    <row r="32680" spans="1:9" x14ac:dyDescent="0.25">
      <c r="A32680"/>
      <c r="B32680"/>
      <c r="C32680"/>
      <c r="D32680"/>
      <c r="E32680" s="148"/>
      <c r="F32680" s="148"/>
      <c r="G32680" s="149"/>
      <c r="H32680" s="148"/>
      <c r="I32680"/>
    </row>
    <row r="32681" spans="1:9" x14ac:dyDescent="0.25">
      <c r="A32681"/>
      <c r="B32681"/>
      <c r="C32681"/>
      <c r="D32681"/>
      <c r="E32681" s="148"/>
      <c r="F32681" s="148"/>
      <c r="G32681" s="149"/>
      <c r="H32681" s="148"/>
      <c r="I32681"/>
    </row>
    <row r="32682" spans="1:9" x14ac:dyDescent="0.25">
      <c r="A32682"/>
      <c r="B32682"/>
      <c r="C32682"/>
      <c r="D32682"/>
      <c r="E32682" s="148"/>
      <c r="F32682" s="148"/>
      <c r="G32682" s="149"/>
      <c r="H32682" s="148"/>
      <c r="I32682"/>
    </row>
    <row r="32683" spans="1:9" x14ac:dyDescent="0.25">
      <c r="A32683"/>
      <c r="B32683"/>
      <c r="C32683"/>
      <c r="D32683"/>
      <c r="E32683" s="148"/>
      <c r="F32683" s="148"/>
      <c r="G32683" s="149"/>
      <c r="H32683" s="148"/>
      <c r="I32683"/>
    </row>
    <row r="32684" spans="1:9" x14ac:dyDescent="0.25">
      <c r="A32684"/>
      <c r="B32684"/>
      <c r="C32684"/>
      <c r="D32684"/>
      <c r="E32684" s="148"/>
      <c r="F32684" s="148"/>
      <c r="G32684" s="149"/>
      <c r="H32684" s="148"/>
      <c r="I32684"/>
    </row>
    <row r="32685" spans="1:9" x14ac:dyDescent="0.25">
      <c r="A32685"/>
      <c r="B32685"/>
      <c r="C32685"/>
      <c r="D32685"/>
      <c r="E32685" s="148"/>
      <c r="F32685" s="148"/>
      <c r="G32685" s="149"/>
      <c r="H32685" s="148"/>
      <c r="I32685"/>
    </row>
    <row r="32686" spans="1:9" x14ac:dyDescent="0.25">
      <c r="A32686"/>
      <c r="B32686"/>
      <c r="C32686"/>
      <c r="D32686"/>
      <c r="E32686" s="148"/>
      <c r="F32686" s="148"/>
      <c r="G32686" s="149"/>
      <c r="H32686" s="148"/>
      <c r="I32686"/>
    </row>
    <row r="32687" spans="1:9" x14ac:dyDescent="0.25">
      <c r="A32687"/>
      <c r="B32687"/>
      <c r="C32687"/>
      <c r="D32687"/>
      <c r="E32687" s="148"/>
      <c r="F32687" s="148"/>
      <c r="G32687" s="149"/>
      <c r="H32687" s="148"/>
      <c r="I32687"/>
    </row>
    <row r="32688" spans="1:9" x14ac:dyDescent="0.25">
      <c r="A32688"/>
      <c r="B32688"/>
      <c r="C32688"/>
      <c r="D32688"/>
      <c r="E32688" s="148"/>
      <c r="F32688" s="148"/>
      <c r="G32688" s="149"/>
      <c r="H32688" s="148"/>
      <c r="I32688"/>
    </row>
    <row r="32689" spans="1:9" x14ac:dyDescent="0.25">
      <c r="A32689"/>
      <c r="B32689"/>
      <c r="C32689"/>
      <c r="D32689"/>
      <c r="E32689" s="148"/>
      <c r="F32689" s="148"/>
      <c r="G32689" s="149"/>
      <c r="H32689" s="148"/>
      <c r="I32689"/>
    </row>
    <row r="32690" spans="1:9" x14ac:dyDescent="0.25">
      <c r="A32690"/>
      <c r="B32690"/>
      <c r="C32690"/>
      <c r="D32690"/>
      <c r="E32690" s="148"/>
      <c r="F32690" s="148"/>
      <c r="G32690" s="149"/>
      <c r="H32690" s="148"/>
      <c r="I32690"/>
    </row>
    <row r="32691" spans="1:9" x14ac:dyDescent="0.25">
      <c r="A32691"/>
      <c r="B32691"/>
      <c r="C32691"/>
      <c r="D32691"/>
      <c r="E32691" s="148"/>
      <c r="F32691" s="148"/>
      <c r="G32691" s="149"/>
      <c r="H32691" s="148"/>
      <c r="I32691"/>
    </row>
    <row r="32692" spans="1:9" x14ac:dyDescent="0.25">
      <c r="A32692"/>
      <c r="B32692"/>
      <c r="C32692"/>
      <c r="D32692"/>
      <c r="E32692" s="148"/>
      <c r="F32692" s="148"/>
      <c r="G32692" s="149"/>
      <c r="H32692" s="148"/>
      <c r="I32692"/>
    </row>
    <row r="32693" spans="1:9" x14ac:dyDescent="0.25">
      <c r="A32693"/>
      <c r="B32693"/>
      <c r="C32693"/>
      <c r="D32693"/>
      <c r="E32693" s="148"/>
      <c r="F32693" s="148"/>
      <c r="G32693" s="149"/>
      <c r="H32693" s="148"/>
      <c r="I32693"/>
    </row>
    <row r="32694" spans="1:9" x14ac:dyDescent="0.25">
      <c r="A32694"/>
      <c r="B32694"/>
      <c r="C32694"/>
      <c r="D32694"/>
      <c r="E32694" s="148"/>
      <c r="F32694" s="148"/>
      <c r="G32694" s="149"/>
      <c r="H32694" s="148"/>
      <c r="I32694"/>
    </row>
    <row r="32695" spans="1:9" x14ac:dyDescent="0.25">
      <c r="A32695"/>
      <c r="B32695"/>
      <c r="C32695"/>
      <c r="D32695"/>
      <c r="E32695" s="148"/>
      <c r="F32695" s="148"/>
      <c r="G32695" s="149"/>
      <c r="H32695" s="148"/>
      <c r="I32695"/>
    </row>
    <row r="32696" spans="1:9" x14ac:dyDescent="0.25">
      <c r="A32696"/>
      <c r="B32696"/>
      <c r="C32696"/>
      <c r="D32696"/>
      <c r="E32696" s="148"/>
      <c r="F32696" s="148"/>
      <c r="G32696" s="149"/>
      <c r="H32696" s="148"/>
      <c r="I32696"/>
    </row>
    <row r="32697" spans="1:9" x14ac:dyDescent="0.25">
      <c r="A32697"/>
      <c r="B32697"/>
      <c r="C32697"/>
      <c r="D32697"/>
      <c r="E32697" s="148"/>
      <c r="F32697" s="148"/>
      <c r="G32697" s="149"/>
      <c r="H32697" s="148"/>
      <c r="I32697"/>
    </row>
    <row r="32698" spans="1:9" x14ac:dyDescent="0.25">
      <c r="A32698"/>
      <c r="B32698"/>
      <c r="C32698"/>
      <c r="D32698"/>
      <c r="E32698" s="148"/>
      <c r="F32698" s="148"/>
      <c r="G32698" s="149"/>
      <c r="H32698" s="148"/>
      <c r="I32698"/>
    </row>
    <row r="32699" spans="1:9" x14ac:dyDescent="0.25">
      <c r="A32699"/>
      <c r="B32699"/>
      <c r="C32699"/>
      <c r="D32699"/>
      <c r="E32699" s="148"/>
      <c r="F32699" s="148"/>
      <c r="G32699" s="149"/>
      <c r="H32699" s="148"/>
      <c r="I32699"/>
    </row>
    <row r="32700" spans="1:9" x14ac:dyDescent="0.25">
      <c r="A32700"/>
      <c r="B32700"/>
      <c r="C32700"/>
      <c r="D32700"/>
      <c r="E32700" s="148"/>
      <c r="F32700" s="148"/>
      <c r="G32700" s="149"/>
      <c r="H32700" s="148"/>
      <c r="I32700"/>
    </row>
    <row r="32701" spans="1:9" x14ac:dyDescent="0.25">
      <c r="A32701"/>
      <c r="B32701"/>
      <c r="C32701"/>
      <c r="D32701"/>
      <c r="E32701" s="148"/>
      <c r="F32701" s="148"/>
      <c r="G32701" s="149"/>
      <c r="H32701" s="148"/>
      <c r="I32701"/>
    </row>
    <row r="32702" spans="1:9" x14ac:dyDescent="0.25">
      <c r="A32702"/>
      <c r="B32702"/>
      <c r="C32702"/>
      <c r="D32702"/>
      <c r="E32702" s="148"/>
      <c r="F32702" s="148"/>
      <c r="G32702" s="149"/>
      <c r="H32702" s="148"/>
      <c r="I32702"/>
    </row>
    <row r="32703" spans="1:9" x14ac:dyDescent="0.25">
      <c r="A32703"/>
      <c r="B32703"/>
      <c r="C32703"/>
      <c r="D32703"/>
      <c r="E32703" s="148"/>
      <c r="F32703" s="148"/>
      <c r="G32703" s="149"/>
      <c r="H32703" s="148"/>
      <c r="I32703"/>
    </row>
    <row r="32704" spans="1:9" x14ac:dyDescent="0.25">
      <c r="A32704"/>
      <c r="B32704"/>
      <c r="C32704"/>
      <c r="D32704"/>
      <c r="E32704" s="148"/>
      <c r="F32704" s="148"/>
      <c r="G32704" s="149"/>
      <c r="H32704" s="148"/>
      <c r="I32704"/>
    </row>
    <row r="32705" spans="1:9" x14ac:dyDescent="0.25">
      <c r="A32705"/>
      <c r="B32705"/>
      <c r="C32705"/>
      <c r="D32705"/>
      <c r="E32705" s="148"/>
      <c r="F32705" s="148"/>
      <c r="G32705" s="149"/>
      <c r="H32705" s="148"/>
      <c r="I32705"/>
    </row>
    <row r="32706" spans="1:9" x14ac:dyDescent="0.25">
      <c r="A32706"/>
      <c r="B32706"/>
      <c r="C32706"/>
      <c r="D32706"/>
      <c r="E32706" s="148"/>
      <c r="F32706" s="148"/>
      <c r="G32706" s="149"/>
      <c r="H32706" s="148"/>
      <c r="I32706"/>
    </row>
    <row r="32707" spans="1:9" x14ac:dyDescent="0.25">
      <c r="A32707"/>
      <c r="B32707"/>
      <c r="C32707"/>
      <c r="D32707"/>
      <c r="E32707" s="148"/>
      <c r="F32707" s="148"/>
      <c r="G32707" s="149"/>
      <c r="H32707" s="148"/>
      <c r="I32707"/>
    </row>
    <row r="32708" spans="1:9" x14ac:dyDescent="0.25">
      <c r="A32708"/>
      <c r="B32708"/>
      <c r="C32708"/>
      <c r="D32708"/>
      <c r="E32708" s="148"/>
      <c r="F32708" s="148"/>
      <c r="G32708" s="149"/>
      <c r="H32708" s="148"/>
      <c r="I32708"/>
    </row>
    <row r="32709" spans="1:9" x14ac:dyDescent="0.25">
      <c r="A32709"/>
      <c r="B32709"/>
      <c r="C32709"/>
      <c r="D32709"/>
      <c r="E32709" s="148"/>
      <c r="F32709" s="148"/>
      <c r="G32709" s="149"/>
      <c r="H32709" s="148"/>
      <c r="I32709"/>
    </row>
    <row r="32710" spans="1:9" x14ac:dyDescent="0.25">
      <c r="A32710"/>
      <c r="B32710"/>
      <c r="C32710"/>
      <c r="D32710"/>
      <c r="E32710" s="148"/>
      <c r="F32710" s="148"/>
      <c r="G32710" s="149"/>
      <c r="H32710" s="148"/>
      <c r="I32710"/>
    </row>
    <row r="32711" spans="1:9" x14ac:dyDescent="0.25">
      <c r="A32711"/>
      <c r="B32711"/>
      <c r="C32711"/>
      <c r="D32711"/>
      <c r="E32711" s="148"/>
      <c r="F32711" s="148"/>
      <c r="G32711" s="149"/>
      <c r="H32711" s="148"/>
      <c r="I32711"/>
    </row>
    <row r="32712" spans="1:9" x14ac:dyDescent="0.25">
      <c r="A32712"/>
      <c r="B32712"/>
      <c r="C32712"/>
      <c r="D32712"/>
      <c r="E32712" s="148"/>
      <c r="F32712" s="148"/>
      <c r="G32712" s="149"/>
      <c r="H32712" s="148"/>
      <c r="I32712"/>
    </row>
    <row r="32713" spans="1:9" x14ac:dyDescent="0.25">
      <c r="A32713"/>
      <c r="B32713"/>
      <c r="C32713"/>
      <c r="D32713"/>
      <c r="E32713" s="148"/>
      <c r="F32713" s="148"/>
      <c r="G32713" s="149"/>
      <c r="H32713" s="148"/>
      <c r="I32713"/>
    </row>
    <row r="32714" spans="1:9" x14ac:dyDescent="0.25">
      <c r="A32714"/>
      <c r="B32714"/>
      <c r="C32714"/>
      <c r="D32714"/>
      <c r="E32714" s="148"/>
      <c r="F32714" s="148"/>
      <c r="G32714" s="149"/>
      <c r="H32714" s="148"/>
      <c r="I32714"/>
    </row>
    <row r="32715" spans="1:9" x14ac:dyDescent="0.25">
      <c r="A32715"/>
      <c r="B32715"/>
      <c r="C32715"/>
      <c r="D32715"/>
      <c r="E32715" s="148"/>
      <c r="F32715" s="148"/>
      <c r="G32715" s="149"/>
      <c r="H32715" s="148"/>
      <c r="I32715"/>
    </row>
    <row r="32716" spans="1:9" x14ac:dyDescent="0.25">
      <c r="A32716"/>
      <c r="B32716"/>
      <c r="C32716"/>
      <c r="D32716"/>
      <c r="E32716" s="148"/>
      <c r="F32716" s="148"/>
      <c r="G32716" s="149"/>
      <c r="H32716" s="148"/>
      <c r="I32716"/>
    </row>
    <row r="32717" spans="1:9" x14ac:dyDescent="0.25">
      <c r="A32717"/>
      <c r="B32717"/>
      <c r="C32717"/>
      <c r="D32717"/>
      <c r="E32717" s="148"/>
      <c r="F32717" s="148"/>
      <c r="G32717" s="149"/>
      <c r="H32717" s="148"/>
      <c r="I32717"/>
    </row>
    <row r="32718" spans="1:9" x14ac:dyDescent="0.25">
      <c r="A32718"/>
      <c r="B32718"/>
      <c r="C32718"/>
      <c r="D32718"/>
      <c r="E32718" s="148"/>
      <c r="F32718" s="148"/>
      <c r="G32718" s="149"/>
      <c r="H32718" s="148"/>
      <c r="I32718"/>
    </row>
    <row r="32719" spans="1:9" x14ac:dyDescent="0.25">
      <c r="A32719"/>
      <c r="B32719"/>
      <c r="C32719"/>
      <c r="D32719"/>
      <c r="E32719" s="148"/>
      <c r="F32719" s="148"/>
      <c r="G32719" s="149"/>
      <c r="H32719" s="148"/>
      <c r="I32719"/>
    </row>
    <row r="32720" spans="1:9" x14ac:dyDescent="0.25">
      <c r="A32720"/>
      <c r="B32720"/>
      <c r="C32720"/>
      <c r="D32720"/>
      <c r="E32720" s="148"/>
      <c r="F32720" s="148"/>
      <c r="G32720" s="149"/>
      <c r="H32720" s="148"/>
      <c r="I32720"/>
    </row>
    <row r="32721" spans="1:9" x14ac:dyDescent="0.25">
      <c r="A32721"/>
      <c r="B32721"/>
      <c r="C32721"/>
      <c r="D32721"/>
      <c r="E32721" s="148"/>
      <c r="F32721" s="148"/>
      <c r="G32721" s="149"/>
      <c r="H32721" s="148"/>
      <c r="I32721"/>
    </row>
    <row r="32722" spans="1:9" x14ac:dyDescent="0.25">
      <c r="A32722"/>
      <c r="B32722"/>
      <c r="C32722"/>
      <c r="D32722"/>
      <c r="E32722" s="148"/>
      <c r="F32722" s="148"/>
      <c r="G32722" s="149"/>
      <c r="H32722" s="148"/>
      <c r="I32722"/>
    </row>
    <row r="32723" spans="1:9" x14ac:dyDescent="0.25">
      <c r="A32723"/>
      <c r="B32723"/>
      <c r="C32723"/>
      <c r="D32723"/>
      <c r="E32723" s="148"/>
      <c r="F32723" s="148"/>
      <c r="G32723" s="149"/>
      <c r="H32723" s="148"/>
      <c r="I32723"/>
    </row>
    <row r="32724" spans="1:9" x14ac:dyDescent="0.25">
      <c r="A32724"/>
      <c r="B32724"/>
      <c r="C32724"/>
      <c r="D32724"/>
      <c r="E32724" s="148"/>
      <c r="F32724" s="148"/>
      <c r="G32724" s="149"/>
      <c r="H32724" s="148"/>
      <c r="I32724"/>
    </row>
    <row r="32725" spans="1:9" x14ac:dyDescent="0.25">
      <c r="A32725"/>
      <c r="B32725"/>
      <c r="C32725"/>
      <c r="D32725"/>
      <c r="E32725" s="148"/>
      <c r="F32725" s="148"/>
      <c r="G32725" s="149"/>
      <c r="H32725" s="148"/>
      <c r="I32725"/>
    </row>
    <row r="32726" spans="1:9" x14ac:dyDescent="0.25">
      <c r="A32726"/>
      <c r="B32726"/>
      <c r="C32726"/>
      <c r="D32726"/>
      <c r="E32726" s="148"/>
      <c r="F32726" s="148"/>
      <c r="G32726" s="149"/>
      <c r="H32726" s="148"/>
      <c r="I32726"/>
    </row>
    <row r="32727" spans="1:9" x14ac:dyDescent="0.25">
      <c r="A32727"/>
      <c r="B32727"/>
      <c r="C32727"/>
      <c r="D32727"/>
      <c r="E32727" s="148"/>
      <c r="F32727" s="148"/>
      <c r="G32727" s="149"/>
      <c r="H32727" s="148"/>
      <c r="I32727"/>
    </row>
    <row r="32728" spans="1:9" x14ac:dyDescent="0.25">
      <c r="A32728"/>
      <c r="B32728"/>
      <c r="C32728"/>
      <c r="D32728"/>
      <c r="E32728" s="148"/>
      <c r="F32728" s="148"/>
      <c r="G32728" s="149"/>
      <c r="H32728" s="148"/>
      <c r="I32728"/>
    </row>
    <row r="32729" spans="1:9" x14ac:dyDescent="0.25">
      <c r="A32729"/>
      <c r="B32729"/>
      <c r="C32729"/>
      <c r="D32729"/>
      <c r="E32729" s="148"/>
      <c r="F32729" s="148"/>
      <c r="G32729" s="149"/>
      <c r="H32729" s="148"/>
      <c r="I32729"/>
    </row>
    <row r="32730" spans="1:9" x14ac:dyDescent="0.25">
      <c r="A32730"/>
      <c r="B32730"/>
      <c r="C32730"/>
      <c r="D32730"/>
      <c r="E32730" s="148"/>
      <c r="F32730" s="148"/>
      <c r="G32730" s="149"/>
      <c r="H32730" s="148"/>
      <c r="I32730"/>
    </row>
    <row r="32731" spans="1:9" x14ac:dyDescent="0.25">
      <c r="A32731"/>
      <c r="B32731"/>
      <c r="C32731"/>
      <c r="D32731"/>
      <c r="E32731" s="148"/>
      <c r="F32731" s="148"/>
      <c r="G32731" s="149"/>
      <c r="H32731" s="148"/>
      <c r="I32731"/>
    </row>
    <row r="32732" spans="1:9" x14ac:dyDescent="0.25">
      <c r="A32732"/>
      <c r="B32732"/>
      <c r="C32732"/>
      <c r="D32732"/>
      <c r="E32732" s="148"/>
      <c r="F32732" s="148"/>
      <c r="G32732" s="149"/>
      <c r="H32732" s="148"/>
      <c r="I32732"/>
    </row>
    <row r="32733" spans="1:9" x14ac:dyDescent="0.25">
      <c r="A32733"/>
      <c r="B32733"/>
      <c r="C32733"/>
      <c r="D32733"/>
      <c r="E32733" s="148"/>
      <c r="F32733" s="148"/>
      <c r="G32733" s="149"/>
      <c r="H32733" s="148"/>
      <c r="I32733"/>
    </row>
    <row r="32734" spans="1:9" x14ac:dyDescent="0.25">
      <c r="A32734"/>
      <c r="B32734"/>
      <c r="C32734"/>
      <c r="D32734"/>
      <c r="E32734" s="148"/>
      <c r="F32734" s="148"/>
      <c r="G32734" s="149"/>
      <c r="H32734" s="148"/>
      <c r="I32734"/>
    </row>
    <row r="32735" spans="1:9" x14ac:dyDescent="0.25">
      <c r="A32735"/>
      <c r="B32735"/>
      <c r="C32735"/>
      <c r="D32735"/>
      <c r="E32735" s="148"/>
      <c r="F32735" s="148"/>
      <c r="G32735" s="149"/>
      <c r="H32735" s="148"/>
      <c r="I32735"/>
    </row>
    <row r="32736" spans="1:9" x14ac:dyDescent="0.25">
      <c r="A32736"/>
      <c r="B32736"/>
      <c r="C32736"/>
      <c r="D32736"/>
      <c r="E32736" s="148"/>
      <c r="F32736" s="148"/>
      <c r="G32736" s="149"/>
      <c r="H32736" s="148"/>
      <c r="I32736"/>
    </row>
    <row r="32737" spans="1:9" x14ac:dyDescent="0.25">
      <c r="A32737"/>
      <c r="B32737"/>
      <c r="C32737"/>
      <c r="D32737"/>
      <c r="E32737" s="148"/>
      <c r="F32737" s="148"/>
      <c r="G32737" s="149"/>
      <c r="H32737" s="148"/>
      <c r="I32737"/>
    </row>
    <row r="32738" spans="1:9" x14ac:dyDescent="0.25">
      <c r="A32738"/>
      <c r="B32738"/>
      <c r="C32738"/>
      <c r="D32738"/>
      <c r="E32738" s="148"/>
      <c r="F32738" s="148"/>
      <c r="G32738" s="149"/>
      <c r="H32738" s="148"/>
      <c r="I32738"/>
    </row>
    <row r="32739" spans="1:9" x14ac:dyDescent="0.25">
      <c r="A32739"/>
      <c r="B32739"/>
      <c r="C32739"/>
      <c r="D32739"/>
      <c r="E32739" s="148"/>
      <c r="F32739" s="148"/>
      <c r="G32739" s="149"/>
      <c r="H32739" s="148"/>
      <c r="I32739"/>
    </row>
    <row r="32740" spans="1:9" x14ac:dyDescent="0.25">
      <c r="A32740"/>
      <c r="B32740"/>
      <c r="C32740"/>
      <c r="D32740"/>
      <c r="E32740" s="148"/>
      <c r="F32740" s="148"/>
      <c r="G32740" s="149"/>
      <c r="H32740" s="148"/>
      <c r="I32740"/>
    </row>
    <row r="32741" spans="1:9" x14ac:dyDescent="0.25">
      <c r="A32741"/>
      <c r="B32741"/>
      <c r="C32741"/>
      <c r="D32741"/>
      <c r="E32741" s="148"/>
      <c r="F32741" s="148"/>
      <c r="G32741" s="149"/>
      <c r="H32741" s="148"/>
      <c r="I32741"/>
    </row>
    <row r="32742" spans="1:9" x14ac:dyDescent="0.25">
      <c r="A32742"/>
      <c r="B32742"/>
      <c r="C32742"/>
      <c r="D32742"/>
      <c r="E32742" s="148"/>
      <c r="F32742" s="148"/>
      <c r="G32742" s="149"/>
      <c r="H32742" s="148"/>
      <c r="I32742"/>
    </row>
    <row r="32743" spans="1:9" x14ac:dyDescent="0.25">
      <c r="A32743"/>
      <c r="B32743"/>
      <c r="C32743"/>
      <c r="D32743"/>
      <c r="E32743" s="148"/>
      <c r="F32743" s="148"/>
      <c r="G32743" s="149"/>
      <c r="H32743" s="148"/>
      <c r="I32743"/>
    </row>
    <row r="32744" spans="1:9" x14ac:dyDescent="0.25">
      <c r="A32744"/>
      <c r="B32744"/>
      <c r="C32744"/>
      <c r="D32744"/>
      <c r="E32744" s="148"/>
      <c r="F32744" s="148"/>
      <c r="G32744" s="149"/>
      <c r="H32744" s="148"/>
      <c r="I32744"/>
    </row>
    <row r="32745" spans="1:9" x14ac:dyDescent="0.25">
      <c r="A32745"/>
      <c r="B32745"/>
      <c r="C32745"/>
      <c r="D32745"/>
      <c r="E32745" s="148"/>
      <c r="F32745" s="148"/>
      <c r="G32745" s="149"/>
      <c r="H32745" s="148"/>
      <c r="I32745"/>
    </row>
    <row r="32746" spans="1:9" x14ac:dyDescent="0.25">
      <c r="A32746"/>
      <c r="B32746"/>
      <c r="C32746"/>
      <c r="D32746"/>
      <c r="E32746" s="148"/>
      <c r="F32746" s="148"/>
      <c r="G32746" s="149"/>
      <c r="H32746" s="148"/>
      <c r="I32746"/>
    </row>
    <row r="32747" spans="1:9" x14ac:dyDescent="0.25">
      <c r="A32747"/>
      <c r="B32747"/>
      <c r="C32747"/>
      <c r="D32747"/>
      <c r="E32747" s="148"/>
      <c r="F32747" s="148"/>
      <c r="G32747" s="149"/>
      <c r="H32747" s="148"/>
      <c r="I32747"/>
    </row>
    <row r="32748" spans="1:9" x14ac:dyDescent="0.25">
      <c r="A32748"/>
      <c r="B32748"/>
      <c r="C32748"/>
      <c r="D32748"/>
      <c r="E32748" s="148"/>
      <c r="F32748" s="148"/>
      <c r="G32748" s="149"/>
      <c r="H32748" s="148"/>
      <c r="I32748"/>
    </row>
    <row r="32749" spans="1:9" x14ac:dyDescent="0.25">
      <c r="A32749"/>
      <c r="B32749"/>
      <c r="C32749"/>
      <c r="D32749"/>
      <c r="E32749" s="148"/>
      <c r="F32749" s="148"/>
      <c r="G32749" s="149"/>
      <c r="H32749" s="148"/>
      <c r="I32749"/>
    </row>
    <row r="32750" spans="1:9" x14ac:dyDescent="0.25">
      <c r="A32750"/>
      <c r="B32750"/>
      <c r="C32750"/>
      <c r="D32750"/>
      <c r="E32750" s="148"/>
      <c r="F32750" s="148"/>
      <c r="G32750" s="149"/>
      <c r="H32750" s="148"/>
      <c r="I32750"/>
    </row>
    <row r="32751" spans="1:9" x14ac:dyDescent="0.25">
      <c r="A32751"/>
      <c r="B32751"/>
      <c r="C32751"/>
      <c r="D32751"/>
      <c r="E32751" s="148"/>
      <c r="F32751" s="148"/>
      <c r="G32751" s="149"/>
      <c r="H32751" s="148"/>
      <c r="I32751"/>
    </row>
    <row r="32752" spans="1:9" x14ac:dyDescent="0.25">
      <c r="A32752"/>
      <c r="B32752"/>
      <c r="C32752"/>
      <c r="D32752"/>
      <c r="E32752" s="148"/>
      <c r="F32752" s="148"/>
      <c r="G32752" s="149"/>
      <c r="H32752" s="148"/>
      <c r="I32752"/>
    </row>
    <row r="32753" spans="1:9" x14ac:dyDescent="0.25">
      <c r="A32753"/>
      <c r="B32753"/>
      <c r="C32753"/>
      <c r="D32753"/>
      <c r="E32753" s="148"/>
      <c r="F32753" s="148"/>
      <c r="G32753" s="149"/>
      <c r="H32753" s="148"/>
      <c r="I32753"/>
    </row>
    <row r="32754" spans="1:9" x14ac:dyDescent="0.25">
      <c r="A32754"/>
      <c r="B32754"/>
      <c r="C32754"/>
      <c r="D32754"/>
      <c r="E32754" s="148"/>
      <c r="F32754" s="148"/>
      <c r="G32754" s="149"/>
      <c r="H32754" s="148"/>
      <c r="I32754"/>
    </row>
    <row r="32755" spans="1:9" x14ac:dyDescent="0.25">
      <c r="A32755"/>
      <c r="B32755"/>
      <c r="C32755"/>
      <c r="D32755"/>
      <c r="E32755" s="148"/>
      <c r="F32755" s="148"/>
      <c r="G32755" s="149"/>
      <c r="H32755" s="148"/>
      <c r="I32755"/>
    </row>
    <row r="32756" spans="1:9" x14ac:dyDescent="0.25">
      <c r="A32756"/>
      <c r="B32756"/>
      <c r="C32756"/>
      <c r="D32756"/>
      <c r="E32756" s="148"/>
      <c r="F32756" s="148"/>
      <c r="G32756" s="149"/>
      <c r="H32756" s="148"/>
      <c r="I32756"/>
    </row>
    <row r="32757" spans="1:9" x14ac:dyDescent="0.25">
      <c r="A32757"/>
      <c r="B32757"/>
      <c r="C32757"/>
      <c r="D32757"/>
      <c r="E32757" s="148"/>
      <c r="F32757" s="148"/>
      <c r="G32757" s="149"/>
      <c r="H32757" s="148"/>
      <c r="I32757"/>
    </row>
    <row r="32758" spans="1:9" x14ac:dyDescent="0.25">
      <c r="A32758"/>
      <c r="B32758"/>
      <c r="C32758"/>
      <c r="D32758"/>
      <c r="E32758" s="148"/>
      <c r="F32758" s="148"/>
      <c r="G32758" s="149"/>
      <c r="H32758" s="148"/>
      <c r="I32758"/>
    </row>
    <row r="32759" spans="1:9" x14ac:dyDescent="0.25">
      <c r="A32759"/>
      <c r="B32759"/>
      <c r="C32759"/>
      <c r="D32759"/>
      <c r="E32759" s="148"/>
      <c r="F32759" s="148"/>
      <c r="G32759" s="149"/>
      <c r="H32759" s="148"/>
      <c r="I32759"/>
    </row>
    <row r="32760" spans="1:9" x14ac:dyDescent="0.25">
      <c r="A32760"/>
      <c r="B32760"/>
      <c r="C32760"/>
      <c r="D32760"/>
      <c r="E32760" s="148"/>
      <c r="F32760" s="148"/>
      <c r="G32760" s="149"/>
      <c r="H32760" s="148"/>
      <c r="I32760"/>
    </row>
    <row r="32761" spans="1:9" x14ac:dyDescent="0.25">
      <c r="A32761"/>
      <c r="B32761"/>
      <c r="C32761"/>
      <c r="D32761"/>
      <c r="E32761" s="148"/>
      <c r="F32761" s="148"/>
      <c r="G32761" s="149"/>
      <c r="H32761" s="148"/>
      <c r="I32761"/>
    </row>
    <row r="32762" spans="1:9" x14ac:dyDescent="0.25">
      <c r="A32762"/>
      <c r="B32762"/>
      <c r="C32762"/>
      <c r="D32762"/>
      <c r="E32762" s="148"/>
      <c r="F32762" s="148"/>
      <c r="G32762" s="149"/>
      <c r="H32762" s="148"/>
      <c r="I32762"/>
    </row>
    <row r="32763" spans="1:9" x14ac:dyDescent="0.25">
      <c r="A32763"/>
      <c r="B32763"/>
      <c r="C32763"/>
      <c r="D32763"/>
      <c r="E32763" s="148"/>
      <c r="F32763" s="148"/>
      <c r="G32763" s="149"/>
      <c r="H32763" s="148"/>
      <c r="I32763"/>
    </row>
    <row r="32764" spans="1:9" x14ac:dyDescent="0.25">
      <c r="A32764"/>
      <c r="B32764"/>
      <c r="C32764"/>
      <c r="D32764"/>
      <c r="E32764" s="148"/>
      <c r="F32764" s="148"/>
      <c r="G32764" s="149"/>
      <c r="H32764" s="148"/>
      <c r="I32764"/>
    </row>
    <row r="32765" spans="1:9" x14ac:dyDescent="0.25">
      <c r="A32765"/>
      <c r="B32765"/>
      <c r="C32765"/>
      <c r="D32765"/>
      <c r="E32765" s="148"/>
      <c r="F32765" s="148"/>
      <c r="G32765" s="149"/>
      <c r="H32765" s="148"/>
      <c r="I32765"/>
    </row>
    <row r="32766" spans="1:9" x14ac:dyDescent="0.25">
      <c r="A32766"/>
      <c r="B32766"/>
      <c r="C32766"/>
      <c r="D32766"/>
      <c r="E32766" s="148"/>
      <c r="F32766" s="148"/>
      <c r="G32766" s="149"/>
      <c r="H32766" s="148"/>
      <c r="I32766"/>
    </row>
    <row r="32767" spans="1:9" x14ac:dyDescent="0.25">
      <c r="A32767"/>
      <c r="B32767"/>
      <c r="C32767"/>
      <c r="D32767"/>
      <c r="E32767" s="148"/>
      <c r="F32767" s="148"/>
      <c r="G32767" s="149"/>
      <c r="H32767" s="148"/>
      <c r="I32767"/>
    </row>
    <row r="32768" spans="1:9" x14ac:dyDescent="0.25">
      <c r="A32768"/>
      <c r="B32768"/>
      <c r="C32768"/>
      <c r="D32768"/>
      <c r="E32768" s="148"/>
      <c r="F32768" s="148"/>
      <c r="G32768" s="149"/>
      <c r="H32768" s="148"/>
      <c r="I32768"/>
    </row>
    <row r="32769" spans="1:9" x14ac:dyDescent="0.25">
      <c r="A32769"/>
      <c r="B32769"/>
      <c r="C32769"/>
      <c r="D32769"/>
      <c r="E32769" s="148"/>
      <c r="F32769" s="148"/>
      <c r="G32769" s="149"/>
      <c r="H32769" s="148"/>
      <c r="I32769"/>
    </row>
    <row r="32770" spans="1:9" x14ac:dyDescent="0.25">
      <c r="A32770"/>
      <c r="B32770"/>
      <c r="C32770"/>
      <c r="D32770"/>
      <c r="E32770" s="148"/>
      <c r="F32770" s="148"/>
      <c r="G32770" s="149"/>
      <c r="H32770" s="148"/>
      <c r="I32770"/>
    </row>
    <row r="32771" spans="1:9" x14ac:dyDescent="0.25">
      <c r="A32771"/>
      <c r="B32771"/>
      <c r="C32771"/>
      <c r="D32771"/>
      <c r="E32771" s="148"/>
      <c r="F32771" s="148"/>
      <c r="G32771" s="149"/>
      <c r="H32771" s="148"/>
      <c r="I32771"/>
    </row>
    <row r="32772" spans="1:9" x14ac:dyDescent="0.25">
      <c r="A32772"/>
      <c r="B32772"/>
      <c r="C32772"/>
      <c r="D32772"/>
      <c r="E32772" s="148"/>
      <c r="F32772" s="148"/>
      <c r="G32772" s="149"/>
      <c r="H32772" s="148"/>
      <c r="I32772"/>
    </row>
    <row r="32773" spans="1:9" x14ac:dyDescent="0.25">
      <c r="A32773"/>
      <c r="B32773"/>
      <c r="C32773"/>
      <c r="D32773"/>
      <c r="E32773" s="148"/>
      <c r="F32773" s="148"/>
      <c r="G32773" s="149"/>
      <c r="H32773" s="148"/>
      <c r="I32773"/>
    </row>
    <row r="32774" spans="1:9" x14ac:dyDescent="0.25">
      <c r="A32774"/>
      <c r="B32774"/>
      <c r="C32774"/>
      <c r="D32774"/>
      <c r="E32774" s="148"/>
      <c r="F32774" s="148"/>
      <c r="G32774" s="149"/>
      <c r="H32774" s="148"/>
      <c r="I32774"/>
    </row>
    <row r="32775" spans="1:9" x14ac:dyDescent="0.25">
      <c r="A32775"/>
      <c r="B32775"/>
      <c r="C32775"/>
      <c r="D32775"/>
      <c r="E32775" s="148"/>
      <c r="F32775" s="148"/>
      <c r="G32775" s="149"/>
      <c r="H32775" s="148"/>
      <c r="I32775"/>
    </row>
    <row r="32776" spans="1:9" x14ac:dyDescent="0.25">
      <c r="A32776"/>
      <c r="B32776"/>
      <c r="C32776"/>
      <c r="D32776"/>
      <c r="E32776" s="148"/>
      <c r="F32776" s="148"/>
      <c r="G32776" s="149"/>
      <c r="H32776" s="148"/>
      <c r="I32776"/>
    </row>
    <row r="32777" spans="1:9" x14ac:dyDescent="0.25">
      <c r="A32777"/>
      <c r="B32777"/>
      <c r="C32777"/>
      <c r="D32777"/>
      <c r="E32777" s="148"/>
      <c r="F32777" s="148"/>
      <c r="G32777" s="149"/>
      <c r="H32777" s="148"/>
      <c r="I32777"/>
    </row>
    <row r="32778" spans="1:9" x14ac:dyDescent="0.25">
      <c r="A32778"/>
      <c r="B32778"/>
      <c r="C32778"/>
      <c r="D32778"/>
      <c r="E32778" s="148"/>
      <c r="F32778" s="148"/>
      <c r="G32778" s="149"/>
      <c r="H32778" s="148"/>
      <c r="I32778"/>
    </row>
    <row r="32779" spans="1:9" x14ac:dyDescent="0.25">
      <c r="A32779"/>
      <c r="B32779"/>
      <c r="C32779"/>
      <c r="D32779"/>
      <c r="E32779" s="148"/>
      <c r="F32779" s="148"/>
      <c r="G32779" s="149"/>
      <c r="H32779" s="148"/>
      <c r="I32779"/>
    </row>
    <row r="32780" spans="1:9" x14ac:dyDescent="0.25">
      <c r="A32780"/>
      <c r="B32780"/>
      <c r="C32780"/>
      <c r="D32780"/>
      <c r="E32780" s="148"/>
      <c r="F32780" s="148"/>
      <c r="G32780" s="149"/>
      <c r="H32780" s="148"/>
      <c r="I32780"/>
    </row>
    <row r="32781" spans="1:9" x14ac:dyDescent="0.25">
      <c r="A32781"/>
      <c r="B32781"/>
      <c r="C32781"/>
      <c r="D32781"/>
      <c r="E32781" s="148"/>
      <c r="F32781" s="148"/>
      <c r="G32781" s="149"/>
      <c r="H32781" s="148"/>
      <c r="I32781"/>
    </row>
    <row r="32782" spans="1:9" x14ac:dyDescent="0.25">
      <c r="A32782"/>
      <c r="B32782"/>
      <c r="C32782"/>
      <c r="D32782"/>
      <c r="E32782" s="148"/>
      <c r="F32782" s="148"/>
      <c r="G32782" s="149"/>
      <c r="H32782" s="148"/>
      <c r="I32782"/>
    </row>
    <row r="32783" spans="1:9" x14ac:dyDescent="0.25">
      <c r="A32783"/>
      <c r="B32783"/>
      <c r="C32783"/>
      <c r="D32783"/>
      <c r="E32783" s="148"/>
      <c r="F32783" s="148"/>
      <c r="G32783" s="149"/>
      <c r="H32783" s="148"/>
      <c r="I32783"/>
    </row>
    <row r="32784" spans="1:9" x14ac:dyDescent="0.25">
      <c r="A32784"/>
      <c r="B32784"/>
      <c r="C32784"/>
      <c r="D32784"/>
      <c r="E32784" s="148"/>
      <c r="F32784" s="148"/>
      <c r="G32784" s="149"/>
      <c r="H32784" s="148"/>
      <c r="I32784"/>
    </row>
    <row r="32785" spans="1:9" x14ac:dyDescent="0.25">
      <c r="A32785"/>
      <c r="B32785"/>
      <c r="C32785"/>
      <c r="D32785"/>
      <c r="E32785" s="148"/>
      <c r="F32785" s="148"/>
      <c r="G32785" s="149"/>
      <c r="H32785" s="148"/>
      <c r="I32785"/>
    </row>
    <row r="32786" spans="1:9" x14ac:dyDescent="0.25">
      <c r="A32786"/>
      <c r="B32786"/>
      <c r="C32786"/>
      <c r="D32786"/>
      <c r="E32786" s="148"/>
      <c r="F32786" s="148"/>
      <c r="G32786" s="149"/>
      <c r="H32786" s="148"/>
      <c r="I32786"/>
    </row>
    <row r="32787" spans="1:9" x14ac:dyDescent="0.25">
      <c r="A32787"/>
      <c r="B32787"/>
      <c r="C32787"/>
      <c r="D32787"/>
      <c r="E32787" s="148"/>
      <c r="F32787" s="148"/>
      <c r="G32787" s="149"/>
      <c r="H32787" s="148"/>
      <c r="I32787"/>
    </row>
    <row r="32788" spans="1:9" x14ac:dyDescent="0.25">
      <c r="A32788"/>
      <c r="B32788"/>
      <c r="C32788"/>
      <c r="D32788"/>
      <c r="E32788" s="148"/>
      <c r="F32788" s="148"/>
      <c r="G32788" s="149"/>
      <c r="H32788" s="148"/>
      <c r="I32788"/>
    </row>
    <row r="32789" spans="1:9" x14ac:dyDescent="0.25">
      <c r="A32789"/>
      <c r="B32789"/>
      <c r="C32789"/>
      <c r="D32789"/>
      <c r="E32789" s="148"/>
      <c r="F32789" s="148"/>
      <c r="G32789" s="149"/>
      <c r="H32789" s="148"/>
      <c r="I32789"/>
    </row>
    <row r="32790" spans="1:9" x14ac:dyDescent="0.25">
      <c r="A32790"/>
      <c r="B32790"/>
      <c r="C32790"/>
      <c r="D32790"/>
      <c r="E32790" s="148"/>
      <c r="F32790" s="148"/>
      <c r="G32790" s="149"/>
      <c r="H32790" s="148"/>
      <c r="I32790"/>
    </row>
    <row r="32791" spans="1:9" x14ac:dyDescent="0.25">
      <c r="A32791"/>
      <c r="B32791"/>
      <c r="C32791"/>
      <c r="D32791"/>
      <c r="E32791" s="148"/>
      <c r="F32791" s="148"/>
      <c r="G32791" s="149"/>
      <c r="H32791" s="148"/>
      <c r="I32791"/>
    </row>
    <row r="32792" spans="1:9" x14ac:dyDescent="0.25">
      <c r="A32792"/>
      <c r="B32792"/>
      <c r="C32792"/>
      <c r="D32792"/>
      <c r="E32792" s="148"/>
      <c r="F32792" s="148"/>
      <c r="G32792" s="149"/>
      <c r="H32792" s="148"/>
      <c r="I32792"/>
    </row>
    <row r="32793" spans="1:9" x14ac:dyDescent="0.25">
      <c r="A32793"/>
      <c r="B32793"/>
      <c r="C32793"/>
      <c r="D32793"/>
      <c r="E32793" s="148"/>
      <c r="F32793" s="148"/>
      <c r="G32793" s="149"/>
      <c r="H32793" s="148"/>
      <c r="I32793"/>
    </row>
    <row r="32794" spans="1:9" x14ac:dyDescent="0.25">
      <c r="A32794"/>
      <c r="B32794"/>
      <c r="C32794"/>
      <c r="D32794"/>
      <c r="E32794" s="148"/>
      <c r="F32794" s="148"/>
      <c r="G32794" s="149"/>
      <c r="H32794" s="148"/>
      <c r="I32794"/>
    </row>
    <row r="32795" spans="1:9" x14ac:dyDescent="0.25">
      <c r="A32795"/>
      <c r="B32795"/>
      <c r="C32795"/>
      <c r="D32795"/>
      <c r="E32795" s="148"/>
      <c r="F32795" s="148"/>
      <c r="G32795" s="149"/>
      <c r="H32795" s="148"/>
      <c r="I32795"/>
    </row>
    <row r="32796" spans="1:9" x14ac:dyDescent="0.25">
      <c r="A32796"/>
      <c r="B32796"/>
      <c r="C32796"/>
      <c r="D32796"/>
      <c r="E32796" s="148"/>
      <c r="F32796" s="148"/>
      <c r="G32796" s="149"/>
      <c r="H32796" s="148"/>
      <c r="I32796"/>
    </row>
    <row r="32797" spans="1:9" x14ac:dyDescent="0.25">
      <c r="A32797"/>
      <c r="B32797"/>
      <c r="C32797"/>
      <c r="D32797"/>
      <c r="E32797" s="148"/>
      <c r="F32797" s="148"/>
      <c r="G32797" s="149"/>
      <c r="H32797" s="148"/>
      <c r="I32797"/>
    </row>
    <row r="32798" spans="1:9" x14ac:dyDescent="0.25">
      <c r="A32798"/>
      <c r="B32798"/>
      <c r="C32798"/>
      <c r="D32798"/>
      <c r="E32798" s="148"/>
      <c r="F32798" s="148"/>
      <c r="G32798" s="149"/>
      <c r="H32798" s="148"/>
      <c r="I32798"/>
    </row>
    <row r="32799" spans="1:9" x14ac:dyDescent="0.25">
      <c r="A32799"/>
      <c r="B32799"/>
      <c r="C32799"/>
      <c r="D32799"/>
      <c r="E32799" s="148"/>
      <c r="F32799" s="148"/>
      <c r="G32799" s="149"/>
      <c r="H32799" s="148"/>
      <c r="I32799"/>
    </row>
    <row r="32800" spans="1:9" x14ac:dyDescent="0.25">
      <c r="A32800"/>
      <c r="B32800"/>
      <c r="C32800"/>
      <c r="D32800"/>
      <c r="E32800" s="148"/>
      <c r="F32800" s="148"/>
      <c r="G32800" s="149"/>
      <c r="H32800" s="148"/>
      <c r="I32800"/>
    </row>
    <row r="32801" spans="1:9" x14ac:dyDescent="0.25">
      <c r="A32801"/>
      <c r="B32801"/>
      <c r="C32801"/>
      <c r="D32801"/>
      <c r="E32801" s="148"/>
      <c r="F32801" s="148"/>
      <c r="G32801" s="149"/>
      <c r="H32801" s="148"/>
      <c r="I32801"/>
    </row>
    <row r="32802" spans="1:9" x14ac:dyDescent="0.25">
      <c r="A32802"/>
      <c r="B32802"/>
      <c r="C32802"/>
      <c r="D32802"/>
      <c r="E32802" s="148"/>
      <c r="F32802" s="148"/>
      <c r="G32802" s="149"/>
      <c r="H32802" s="148"/>
      <c r="I32802"/>
    </row>
    <row r="32803" spans="1:9" x14ac:dyDescent="0.25">
      <c r="A32803"/>
      <c r="B32803"/>
      <c r="C32803"/>
      <c r="D32803"/>
      <c r="E32803" s="148"/>
      <c r="F32803" s="148"/>
      <c r="G32803" s="149"/>
      <c r="H32803" s="148"/>
      <c r="I32803"/>
    </row>
    <row r="32804" spans="1:9" x14ac:dyDescent="0.25">
      <c r="A32804"/>
      <c r="B32804"/>
      <c r="C32804"/>
      <c r="D32804"/>
      <c r="E32804" s="148"/>
      <c r="F32804" s="148"/>
      <c r="G32804" s="149"/>
      <c r="H32804" s="148"/>
      <c r="I32804"/>
    </row>
    <row r="32805" spans="1:9" x14ac:dyDescent="0.25">
      <c r="A32805"/>
      <c r="B32805"/>
      <c r="C32805"/>
      <c r="D32805"/>
      <c r="E32805" s="148"/>
      <c r="F32805" s="148"/>
      <c r="G32805" s="149"/>
      <c r="H32805" s="148"/>
      <c r="I32805"/>
    </row>
    <row r="32806" spans="1:9" x14ac:dyDescent="0.25">
      <c r="A32806"/>
      <c r="B32806"/>
      <c r="C32806"/>
      <c r="D32806"/>
      <c r="E32806" s="148"/>
      <c r="F32806" s="148"/>
      <c r="G32806" s="149"/>
      <c r="H32806" s="148"/>
      <c r="I32806"/>
    </row>
    <row r="32807" spans="1:9" x14ac:dyDescent="0.25">
      <c r="A32807"/>
      <c r="B32807"/>
      <c r="C32807"/>
      <c r="D32807"/>
      <c r="E32807" s="148"/>
      <c r="F32807" s="148"/>
      <c r="G32807" s="149"/>
      <c r="H32807" s="148"/>
      <c r="I32807"/>
    </row>
    <row r="32808" spans="1:9" x14ac:dyDescent="0.25">
      <c r="A32808"/>
      <c r="B32808"/>
      <c r="C32808"/>
      <c r="D32808"/>
      <c r="E32808" s="148"/>
      <c r="F32808" s="148"/>
      <c r="G32808" s="149"/>
      <c r="H32808" s="148"/>
      <c r="I32808"/>
    </row>
    <row r="32809" spans="1:9" x14ac:dyDescent="0.25">
      <c r="A32809"/>
      <c r="B32809"/>
      <c r="C32809"/>
      <c r="D32809"/>
      <c r="E32809" s="148"/>
      <c r="F32809" s="148"/>
      <c r="G32809" s="149"/>
      <c r="H32809" s="148"/>
      <c r="I32809"/>
    </row>
    <row r="32810" spans="1:9" x14ac:dyDescent="0.25">
      <c r="A32810"/>
      <c r="B32810"/>
      <c r="C32810"/>
      <c r="D32810"/>
      <c r="E32810" s="148"/>
      <c r="F32810" s="148"/>
      <c r="G32810" s="149"/>
      <c r="H32810" s="148"/>
      <c r="I32810"/>
    </row>
    <row r="32811" spans="1:9" x14ac:dyDescent="0.25">
      <c r="A32811"/>
      <c r="B32811"/>
      <c r="C32811"/>
      <c r="D32811"/>
      <c r="E32811" s="148"/>
      <c r="F32811" s="148"/>
      <c r="G32811" s="149"/>
      <c r="H32811" s="148"/>
      <c r="I32811"/>
    </row>
    <row r="32812" spans="1:9" x14ac:dyDescent="0.25">
      <c r="A32812"/>
      <c r="B32812"/>
      <c r="C32812"/>
      <c r="D32812"/>
      <c r="E32812" s="148"/>
      <c r="F32812" s="148"/>
      <c r="G32812" s="149"/>
      <c r="H32812" s="148"/>
      <c r="I32812"/>
    </row>
    <row r="32813" spans="1:9" x14ac:dyDescent="0.25">
      <c r="A32813"/>
      <c r="B32813"/>
      <c r="C32813"/>
      <c r="D32813"/>
      <c r="E32813" s="148"/>
      <c r="F32813" s="148"/>
      <c r="G32813" s="149"/>
      <c r="H32813" s="148"/>
      <c r="I32813"/>
    </row>
    <row r="32814" spans="1:9" x14ac:dyDescent="0.25">
      <c r="A32814"/>
      <c r="B32814"/>
      <c r="C32814"/>
      <c r="D32814"/>
      <c r="E32814" s="148"/>
      <c r="F32814" s="148"/>
      <c r="G32814" s="149"/>
      <c r="H32814" s="148"/>
      <c r="I32814"/>
    </row>
    <row r="32815" spans="1:9" x14ac:dyDescent="0.25">
      <c r="A32815"/>
      <c r="B32815"/>
      <c r="C32815"/>
      <c r="D32815"/>
      <c r="E32815" s="148"/>
      <c r="F32815" s="148"/>
      <c r="G32815" s="149"/>
      <c r="H32815" s="148"/>
      <c r="I32815"/>
    </row>
    <row r="32816" spans="1:9" x14ac:dyDescent="0.25">
      <c r="A32816"/>
      <c r="B32816"/>
      <c r="C32816"/>
      <c r="D32816"/>
      <c r="E32816" s="148"/>
      <c r="F32816" s="148"/>
      <c r="G32816" s="149"/>
      <c r="H32816" s="148"/>
      <c r="I32816"/>
    </row>
    <row r="32817" spans="1:9" x14ac:dyDescent="0.25">
      <c r="A32817"/>
      <c r="B32817"/>
      <c r="C32817"/>
      <c r="D32817"/>
      <c r="E32817" s="148"/>
      <c r="F32817" s="148"/>
      <c r="G32817" s="149"/>
      <c r="H32817" s="148"/>
      <c r="I32817"/>
    </row>
    <row r="32818" spans="1:9" x14ac:dyDescent="0.25">
      <c r="A32818"/>
      <c r="B32818"/>
      <c r="C32818"/>
      <c r="D32818"/>
      <c r="E32818" s="148"/>
      <c r="F32818" s="148"/>
      <c r="G32818" s="149"/>
      <c r="H32818" s="148"/>
      <c r="I32818"/>
    </row>
    <row r="32819" spans="1:9" x14ac:dyDescent="0.25">
      <c r="A32819"/>
      <c r="B32819"/>
      <c r="C32819"/>
      <c r="D32819"/>
      <c r="E32819" s="148"/>
      <c r="F32819" s="148"/>
      <c r="G32819" s="149"/>
      <c r="H32819" s="148"/>
      <c r="I32819"/>
    </row>
    <row r="32820" spans="1:9" x14ac:dyDescent="0.25">
      <c r="A32820"/>
      <c r="B32820"/>
      <c r="C32820"/>
      <c r="D32820"/>
      <c r="E32820" s="148"/>
      <c r="F32820" s="148"/>
      <c r="G32820" s="149"/>
      <c r="H32820" s="148"/>
      <c r="I32820"/>
    </row>
    <row r="32821" spans="1:9" x14ac:dyDescent="0.25">
      <c r="A32821"/>
      <c r="B32821"/>
      <c r="C32821"/>
      <c r="D32821"/>
      <c r="E32821" s="148"/>
      <c r="F32821" s="148"/>
      <c r="G32821" s="149"/>
      <c r="H32821" s="148"/>
      <c r="I32821"/>
    </row>
    <row r="32822" spans="1:9" x14ac:dyDescent="0.25">
      <c r="A32822"/>
      <c r="B32822"/>
      <c r="C32822"/>
      <c r="D32822"/>
      <c r="E32822" s="148"/>
      <c r="F32822" s="148"/>
      <c r="G32822" s="149"/>
      <c r="H32822" s="148"/>
      <c r="I32822"/>
    </row>
    <row r="32823" spans="1:9" x14ac:dyDescent="0.25">
      <c r="A32823"/>
      <c r="B32823"/>
      <c r="C32823"/>
      <c r="D32823"/>
      <c r="E32823" s="148"/>
      <c r="F32823" s="148"/>
      <c r="G32823" s="149"/>
      <c r="H32823" s="148"/>
      <c r="I32823"/>
    </row>
    <row r="32824" spans="1:9" x14ac:dyDescent="0.25">
      <c r="A32824"/>
      <c r="B32824"/>
      <c r="C32824"/>
      <c r="D32824"/>
      <c r="E32824" s="148"/>
      <c r="F32824" s="148"/>
      <c r="G32824" s="149"/>
      <c r="H32824" s="148"/>
      <c r="I32824"/>
    </row>
    <row r="32825" spans="1:9" x14ac:dyDescent="0.25">
      <c r="A32825"/>
      <c r="B32825"/>
      <c r="C32825"/>
      <c r="D32825"/>
      <c r="E32825" s="148"/>
      <c r="F32825" s="148"/>
      <c r="G32825" s="149"/>
      <c r="H32825" s="148"/>
      <c r="I32825"/>
    </row>
    <row r="32826" spans="1:9" x14ac:dyDescent="0.25">
      <c r="A32826"/>
      <c r="B32826"/>
      <c r="C32826"/>
      <c r="D32826"/>
      <c r="E32826" s="148"/>
      <c r="F32826" s="148"/>
      <c r="G32826" s="149"/>
      <c r="H32826" s="148"/>
      <c r="I32826"/>
    </row>
    <row r="32827" spans="1:9" x14ac:dyDescent="0.25">
      <c r="A32827"/>
      <c r="B32827"/>
      <c r="C32827"/>
      <c r="D32827"/>
      <c r="E32827" s="148"/>
      <c r="F32827" s="148"/>
      <c r="G32827" s="149"/>
      <c r="H32827" s="148"/>
      <c r="I32827"/>
    </row>
    <row r="32828" spans="1:9" x14ac:dyDescent="0.25">
      <c r="A32828"/>
      <c r="B32828"/>
      <c r="C32828"/>
      <c r="D32828"/>
      <c r="E32828" s="148"/>
      <c r="F32828" s="148"/>
      <c r="G32828" s="149"/>
      <c r="H32828" s="148"/>
      <c r="I32828"/>
    </row>
    <row r="32829" spans="1:9" x14ac:dyDescent="0.25">
      <c r="A32829"/>
      <c r="B32829"/>
      <c r="C32829"/>
      <c r="D32829"/>
      <c r="E32829" s="148"/>
      <c r="F32829" s="148"/>
      <c r="G32829" s="149"/>
      <c r="H32829" s="148"/>
      <c r="I32829"/>
    </row>
    <row r="32830" spans="1:9" x14ac:dyDescent="0.25">
      <c r="A32830"/>
      <c r="B32830"/>
      <c r="C32830"/>
      <c r="D32830"/>
      <c r="E32830" s="148"/>
      <c r="F32830" s="148"/>
      <c r="G32830" s="149"/>
      <c r="H32830" s="148"/>
      <c r="I32830"/>
    </row>
    <row r="32831" spans="1:9" x14ac:dyDescent="0.25">
      <c r="A32831"/>
      <c r="B32831"/>
      <c r="C32831"/>
      <c r="D32831"/>
      <c r="E32831" s="148"/>
      <c r="F32831" s="148"/>
      <c r="G32831" s="149"/>
      <c r="H32831" s="148"/>
      <c r="I32831"/>
    </row>
    <row r="32832" spans="1:9" x14ac:dyDescent="0.25">
      <c r="A32832"/>
      <c r="B32832"/>
      <c r="C32832"/>
      <c r="D32832"/>
      <c r="E32832" s="148"/>
      <c r="F32832" s="148"/>
      <c r="G32832" s="149"/>
      <c r="H32832" s="148"/>
      <c r="I32832"/>
    </row>
    <row r="32833" spans="1:9" x14ac:dyDescent="0.25">
      <c r="A32833"/>
      <c r="B32833"/>
      <c r="C32833"/>
      <c r="D32833"/>
      <c r="E32833" s="148"/>
      <c r="F32833" s="148"/>
      <c r="G32833" s="149"/>
      <c r="H32833" s="148"/>
      <c r="I32833"/>
    </row>
    <row r="32834" spans="1:9" x14ac:dyDescent="0.25">
      <c r="A32834"/>
      <c r="B32834"/>
      <c r="C32834"/>
      <c r="D32834"/>
      <c r="E32834" s="148"/>
      <c r="F32834" s="148"/>
      <c r="G32834" s="149"/>
      <c r="H32834" s="148"/>
      <c r="I32834"/>
    </row>
    <row r="32835" spans="1:9" x14ac:dyDescent="0.25">
      <c r="A32835"/>
      <c r="B32835"/>
      <c r="C32835"/>
      <c r="D32835"/>
      <c r="E32835" s="148"/>
      <c r="F32835" s="148"/>
      <c r="G32835" s="149"/>
      <c r="H32835" s="148"/>
      <c r="I32835"/>
    </row>
    <row r="32836" spans="1:9" x14ac:dyDescent="0.25">
      <c r="A32836"/>
      <c r="B32836"/>
      <c r="C32836"/>
      <c r="D32836"/>
      <c r="E32836" s="148"/>
      <c r="F32836" s="148"/>
      <c r="G32836" s="149"/>
      <c r="H32836" s="148"/>
      <c r="I32836"/>
    </row>
    <row r="32837" spans="1:9" x14ac:dyDescent="0.25">
      <c r="A32837"/>
      <c r="B32837"/>
      <c r="C32837"/>
      <c r="D32837"/>
      <c r="E32837" s="148"/>
      <c r="F32837" s="148"/>
      <c r="G32837" s="149"/>
      <c r="H32837" s="148"/>
      <c r="I32837"/>
    </row>
    <row r="32838" spans="1:9" x14ac:dyDescent="0.25">
      <c r="A32838"/>
      <c r="B32838"/>
      <c r="C32838"/>
      <c r="D32838"/>
      <c r="E32838" s="148"/>
      <c r="F32838" s="148"/>
      <c r="G32838" s="149"/>
      <c r="H32838" s="148"/>
      <c r="I32838"/>
    </row>
    <row r="32839" spans="1:9" x14ac:dyDescent="0.25">
      <c r="A32839"/>
      <c r="B32839"/>
      <c r="C32839"/>
      <c r="D32839"/>
      <c r="E32839" s="148"/>
      <c r="F32839" s="148"/>
      <c r="G32839" s="149"/>
      <c r="H32839" s="148"/>
      <c r="I32839"/>
    </row>
    <row r="32840" spans="1:9" x14ac:dyDescent="0.25">
      <c r="A32840"/>
      <c r="B32840"/>
      <c r="C32840"/>
      <c r="D32840"/>
      <c r="E32840" s="148"/>
      <c r="F32840" s="148"/>
      <c r="G32840" s="149"/>
      <c r="H32840" s="148"/>
      <c r="I32840"/>
    </row>
    <row r="32841" spans="1:9" x14ac:dyDescent="0.25">
      <c r="A32841"/>
      <c r="B32841"/>
      <c r="C32841"/>
      <c r="D32841"/>
      <c r="E32841" s="148"/>
      <c r="F32841" s="148"/>
      <c r="G32841" s="149"/>
      <c r="H32841" s="148"/>
      <c r="I32841"/>
    </row>
    <row r="32842" spans="1:9" x14ac:dyDescent="0.25">
      <c r="A32842"/>
      <c r="B32842"/>
      <c r="C32842"/>
      <c r="D32842"/>
      <c r="E32842" s="148"/>
      <c r="F32842" s="148"/>
      <c r="G32842" s="149"/>
      <c r="H32842" s="148"/>
      <c r="I32842"/>
    </row>
    <row r="32843" spans="1:9" x14ac:dyDescent="0.25">
      <c r="A32843"/>
      <c r="B32843"/>
      <c r="C32843"/>
      <c r="D32843"/>
      <c r="E32843" s="148"/>
      <c r="F32843" s="148"/>
      <c r="G32843" s="149"/>
      <c r="H32843" s="148"/>
      <c r="I32843"/>
    </row>
    <row r="32844" spans="1:9" x14ac:dyDescent="0.25">
      <c r="A32844"/>
      <c r="B32844"/>
      <c r="C32844"/>
      <c r="D32844"/>
      <c r="E32844" s="148"/>
      <c r="F32844" s="148"/>
      <c r="G32844" s="149"/>
      <c r="H32844" s="148"/>
      <c r="I32844"/>
    </row>
    <row r="32845" spans="1:9" x14ac:dyDescent="0.25">
      <c r="A32845"/>
      <c r="B32845"/>
      <c r="C32845"/>
      <c r="D32845"/>
      <c r="E32845" s="148"/>
      <c r="F32845" s="148"/>
      <c r="G32845" s="149"/>
      <c r="H32845" s="148"/>
      <c r="I32845"/>
    </row>
    <row r="32846" spans="1:9" x14ac:dyDescent="0.25">
      <c r="A32846"/>
      <c r="B32846"/>
      <c r="C32846"/>
      <c r="D32846"/>
      <c r="E32846" s="148"/>
      <c r="F32846" s="148"/>
      <c r="G32846" s="149"/>
      <c r="H32846" s="148"/>
      <c r="I32846"/>
    </row>
    <row r="32847" spans="1:9" x14ac:dyDescent="0.25">
      <c r="A32847"/>
      <c r="B32847"/>
      <c r="C32847"/>
      <c r="D32847"/>
      <c r="E32847" s="148"/>
      <c r="F32847" s="148"/>
      <c r="G32847" s="149"/>
      <c r="H32847" s="148"/>
      <c r="I32847"/>
    </row>
    <row r="32848" spans="1:9" x14ac:dyDescent="0.25">
      <c r="A32848"/>
      <c r="B32848"/>
      <c r="C32848"/>
      <c r="D32848"/>
      <c r="E32848" s="148"/>
      <c r="F32848" s="148"/>
      <c r="G32848" s="149"/>
      <c r="H32848" s="148"/>
      <c r="I32848"/>
    </row>
    <row r="32849" spans="1:9" x14ac:dyDescent="0.25">
      <c r="A32849"/>
      <c r="B32849"/>
      <c r="C32849"/>
      <c r="D32849"/>
      <c r="E32849" s="148"/>
      <c r="F32849" s="148"/>
      <c r="G32849" s="149"/>
      <c r="H32849" s="148"/>
      <c r="I32849"/>
    </row>
    <row r="32850" spans="1:9" x14ac:dyDescent="0.25">
      <c r="A32850"/>
      <c r="B32850"/>
      <c r="C32850"/>
      <c r="D32850"/>
      <c r="E32850" s="148"/>
      <c r="F32850" s="148"/>
      <c r="G32850" s="149"/>
      <c r="H32850" s="148"/>
      <c r="I32850"/>
    </row>
    <row r="32851" spans="1:9" x14ac:dyDescent="0.25">
      <c r="A32851"/>
      <c r="B32851"/>
      <c r="C32851"/>
      <c r="D32851"/>
      <c r="E32851" s="148"/>
      <c r="F32851" s="148"/>
      <c r="G32851" s="149"/>
      <c r="H32851" s="148"/>
      <c r="I32851"/>
    </row>
    <row r="32852" spans="1:9" x14ac:dyDescent="0.25">
      <c r="A32852"/>
      <c r="B32852"/>
      <c r="C32852"/>
      <c r="D32852"/>
      <c r="E32852" s="148"/>
      <c r="F32852" s="148"/>
      <c r="G32852" s="149"/>
      <c r="H32852" s="148"/>
      <c r="I32852"/>
    </row>
    <row r="32853" spans="1:9" x14ac:dyDescent="0.25">
      <c r="A32853"/>
      <c r="B32853"/>
      <c r="C32853"/>
      <c r="D32853"/>
      <c r="E32853" s="148"/>
      <c r="F32853" s="148"/>
      <c r="G32853" s="149"/>
      <c r="H32853" s="148"/>
      <c r="I32853"/>
    </row>
    <row r="32854" spans="1:9" x14ac:dyDescent="0.25">
      <c r="A32854"/>
      <c r="B32854"/>
      <c r="C32854"/>
      <c r="D32854"/>
      <c r="E32854" s="148"/>
      <c r="F32854" s="148"/>
      <c r="G32854" s="149"/>
      <c r="H32854" s="148"/>
      <c r="I32854"/>
    </row>
    <row r="32855" spans="1:9" x14ac:dyDescent="0.25">
      <c r="A32855"/>
      <c r="B32855"/>
      <c r="C32855"/>
      <c r="D32855"/>
      <c r="E32855" s="148"/>
      <c r="F32855" s="148"/>
      <c r="G32855" s="149"/>
      <c r="H32855" s="148"/>
      <c r="I32855"/>
    </row>
    <row r="32856" spans="1:9" x14ac:dyDescent="0.25">
      <c r="A32856"/>
      <c r="B32856"/>
      <c r="C32856"/>
      <c r="D32856"/>
      <c r="E32856" s="148"/>
      <c r="F32856" s="148"/>
      <c r="G32856" s="149"/>
      <c r="H32856" s="148"/>
      <c r="I32856"/>
    </row>
    <row r="32857" spans="1:9" x14ac:dyDescent="0.25">
      <c r="A32857"/>
      <c r="B32857"/>
      <c r="C32857"/>
      <c r="D32857"/>
      <c r="E32857" s="148"/>
      <c r="F32857" s="148"/>
      <c r="G32857" s="149"/>
      <c r="H32857" s="148"/>
      <c r="I32857"/>
    </row>
    <row r="32858" spans="1:9" x14ac:dyDescent="0.25">
      <c r="A32858"/>
      <c r="B32858"/>
      <c r="C32858"/>
      <c r="D32858"/>
      <c r="E32858" s="148"/>
      <c r="F32858" s="148"/>
      <c r="G32858" s="149"/>
      <c r="H32858" s="148"/>
      <c r="I32858"/>
    </row>
    <row r="32859" spans="1:9" x14ac:dyDescent="0.25">
      <c r="A32859"/>
      <c r="B32859"/>
      <c r="C32859"/>
      <c r="D32859"/>
      <c r="E32859" s="148"/>
      <c r="F32859" s="148"/>
      <c r="G32859" s="149"/>
      <c r="H32859" s="148"/>
      <c r="I32859"/>
    </row>
    <row r="32860" spans="1:9" x14ac:dyDescent="0.25">
      <c r="A32860"/>
      <c r="B32860"/>
      <c r="C32860"/>
      <c r="D32860"/>
      <c r="E32860" s="148"/>
      <c r="F32860" s="148"/>
      <c r="G32860" s="149"/>
      <c r="H32860" s="148"/>
      <c r="I32860"/>
    </row>
    <row r="32861" spans="1:9" x14ac:dyDescent="0.25">
      <c r="A32861"/>
      <c r="B32861"/>
      <c r="C32861"/>
      <c r="D32861"/>
      <c r="E32861" s="148"/>
      <c r="F32861" s="148"/>
      <c r="G32861" s="149"/>
      <c r="H32861" s="148"/>
      <c r="I32861"/>
    </row>
    <row r="32862" spans="1:9" x14ac:dyDescent="0.25">
      <c r="A32862"/>
      <c r="B32862"/>
      <c r="C32862"/>
      <c r="D32862"/>
      <c r="E32862" s="148"/>
      <c r="F32862" s="148"/>
      <c r="G32862" s="149"/>
      <c r="H32862" s="148"/>
      <c r="I32862"/>
    </row>
    <row r="32863" spans="1:9" x14ac:dyDescent="0.25">
      <c r="A32863"/>
      <c r="B32863"/>
      <c r="C32863"/>
      <c r="D32863"/>
      <c r="E32863" s="148"/>
      <c r="F32863" s="148"/>
      <c r="G32863" s="149"/>
      <c r="H32863" s="148"/>
      <c r="I32863"/>
    </row>
    <row r="32864" spans="1:9" x14ac:dyDescent="0.25">
      <c r="A32864"/>
      <c r="B32864"/>
      <c r="C32864"/>
      <c r="D32864"/>
      <c r="E32864" s="148"/>
      <c r="F32864" s="148"/>
      <c r="G32864" s="149"/>
      <c r="H32864" s="148"/>
      <c r="I32864"/>
    </row>
    <row r="32865" spans="1:9" x14ac:dyDescent="0.25">
      <c r="A32865"/>
      <c r="B32865"/>
      <c r="C32865"/>
      <c r="D32865"/>
      <c r="E32865" s="148"/>
      <c r="F32865" s="148"/>
      <c r="G32865" s="149"/>
      <c r="H32865" s="148"/>
      <c r="I32865"/>
    </row>
    <row r="32866" spans="1:9" x14ac:dyDescent="0.25">
      <c r="A32866"/>
      <c r="B32866"/>
      <c r="C32866"/>
      <c r="D32866"/>
      <c r="E32866" s="148"/>
      <c r="F32866" s="148"/>
      <c r="G32866" s="149"/>
      <c r="H32866" s="148"/>
      <c r="I32866"/>
    </row>
    <row r="32867" spans="1:9" x14ac:dyDescent="0.25">
      <c r="A32867"/>
      <c r="B32867"/>
      <c r="C32867"/>
      <c r="D32867"/>
      <c r="E32867" s="148"/>
      <c r="F32867" s="148"/>
      <c r="G32867" s="149"/>
      <c r="H32867" s="148"/>
      <c r="I32867"/>
    </row>
    <row r="32868" spans="1:9" x14ac:dyDescent="0.25">
      <c r="A32868"/>
      <c r="B32868"/>
      <c r="C32868"/>
      <c r="D32868"/>
      <c r="E32868" s="148"/>
      <c r="F32868" s="148"/>
      <c r="G32868" s="149"/>
      <c r="H32868" s="148"/>
      <c r="I32868"/>
    </row>
    <row r="32869" spans="1:9" x14ac:dyDescent="0.25">
      <c r="A32869"/>
      <c r="B32869"/>
      <c r="C32869"/>
      <c r="D32869"/>
      <c r="E32869" s="148"/>
      <c r="F32869" s="148"/>
      <c r="G32869" s="149"/>
      <c r="H32869" s="148"/>
      <c r="I32869"/>
    </row>
    <row r="32870" spans="1:9" x14ac:dyDescent="0.25">
      <c r="A32870"/>
      <c r="B32870"/>
      <c r="C32870"/>
      <c r="D32870"/>
      <c r="E32870" s="148"/>
      <c r="F32870" s="148"/>
      <c r="G32870" s="149"/>
      <c r="H32870" s="148"/>
      <c r="I32870"/>
    </row>
    <row r="32871" spans="1:9" x14ac:dyDescent="0.25">
      <c r="A32871"/>
      <c r="B32871"/>
      <c r="C32871"/>
      <c r="D32871"/>
      <c r="E32871" s="148"/>
      <c r="F32871" s="148"/>
      <c r="G32871" s="149"/>
      <c r="H32871" s="148"/>
      <c r="I32871"/>
    </row>
    <row r="32872" spans="1:9" x14ac:dyDescent="0.25">
      <c r="A32872"/>
      <c r="B32872"/>
      <c r="C32872"/>
      <c r="D32872"/>
      <c r="E32872" s="148"/>
      <c r="F32872" s="148"/>
      <c r="G32872" s="149"/>
      <c r="H32872" s="148"/>
      <c r="I32872"/>
    </row>
    <row r="32873" spans="1:9" x14ac:dyDescent="0.25">
      <c r="A32873"/>
      <c r="B32873"/>
      <c r="C32873"/>
      <c r="D32873"/>
      <c r="E32873" s="148"/>
      <c r="F32873" s="148"/>
      <c r="G32873" s="149"/>
      <c r="H32873" s="148"/>
      <c r="I32873"/>
    </row>
    <row r="32874" spans="1:9" x14ac:dyDescent="0.25">
      <c r="A32874"/>
      <c r="B32874"/>
      <c r="C32874"/>
      <c r="D32874"/>
      <c r="E32874" s="148"/>
      <c r="F32874" s="148"/>
      <c r="G32874" s="149"/>
      <c r="H32874" s="148"/>
      <c r="I32874"/>
    </row>
    <row r="32875" spans="1:9" x14ac:dyDescent="0.25">
      <c r="A32875"/>
      <c r="B32875"/>
      <c r="C32875"/>
      <c r="D32875"/>
      <c r="E32875" s="148"/>
      <c r="F32875" s="148"/>
      <c r="G32875" s="149"/>
      <c r="H32875" s="148"/>
      <c r="I32875"/>
    </row>
    <row r="32876" spans="1:9" x14ac:dyDescent="0.25">
      <c r="A32876"/>
      <c r="B32876"/>
      <c r="C32876"/>
      <c r="D32876"/>
      <c r="E32876" s="148"/>
      <c r="F32876" s="148"/>
      <c r="G32876" s="149"/>
      <c r="H32876" s="148"/>
      <c r="I32876"/>
    </row>
    <row r="32877" spans="1:9" x14ac:dyDescent="0.25">
      <c r="A32877"/>
      <c r="B32877"/>
      <c r="C32877"/>
      <c r="D32877"/>
      <c r="E32877" s="148"/>
      <c r="F32877" s="148"/>
      <c r="G32877" s="149"/>
      <c r="H32877" s="148"/>
      <c r="I32877"/>
    </row>
    <row r="32878" spans="1:9" x14ac:dyDescent="0.25">
      <c r="A32878"/>
      <c r="B32878"/>
      <c r="C32878"/>
      <c r="D32878"/>
      <c r="E32878" s="148"/>
      <c r="F32878" s="148"/>
      <c r="G32878" s="149"/>
      <c r="H32878" s="148"/>
      <c r="I32878"/>
    </row>
    <row r="32879" spans="1:9" x14ac:dyDescent="0.25">
      <c r="A32879"/>
      <c r="B32879"/>
      <c r="C32879"/>
      <c r="D32879"/>
      <c r="E32879" s="148"/>
      <c r="F32879" s="148"/>
      <c r="G32879" s="149"/>
      <c r="H32879" s="148"/>
      <c r="I32879"/>
    </row>
    <row r="32880" spans="1:9" x14ac:dyDescent="0.25">
      <c r="A32880"/>
      <c r="B32880"/>
      <c r="C32880"/>
      <c r="D32880"/>
      <c r="E32880" s="148"/>
      <c r="F32880" s="148"/>
      <c r="G32880" s="149"/>
      <c r="H32880" s="148"/>
      <c r="I32880"/>
    </row>
    <row r="32881" spans="1:9" x14ac:dyDescent="0.25">
      <c r="A32881"/>
      <c r="B32881"/>
      <c r="C32881"/>
      <c r="D32881"/>
      <c r="E32881" s="148"/>
      <c r="F32881" s="148"/>
      <c r="G32881" s="149"/>
      <c r="H32881" s="148"/>
      <c r="I32881"/>
    </row>
    <row r="32882" spans="1:9" x14ac:dyDescent="0.25">
      <c r="A32882"/>
      <c r="B32882"/>
      <c r="C32882"/>
      <c r="D32882"/>
      <c r="E32882" s="148"/>
      <c r="F32882" s="148"/>
      <c r="G32882" s="149"/>
      <c r="H32882" s="148"/>
      <c r="I32882"/>
    </row>
    <row r="32883" spans="1:9" x14ac:dyDescent="0.25">
      <c r="A32883"/>
      <c r="B32883"/>
      <c r="C32883"/>
      <c r="D32883"/>
      <c r="E32883" s="148"/>
      <c r="F32883" s="148"/>
      <c r="G32883" s="149"/>
      <c r="H32883" s="148"/>
      <c r="I32883"/>
    </row>
    <row r="32884" spans="1:9" x14ac:dyDescent="0.25">
      <c r="A32884"/>
      <c r="B32884"/>
      <c r="C32884"/>
      <c r="D32884"/>
      <c r="E32884" s="148"/>
      <c r="F32884" s="148"/>
      <c r="G32884" s="149"/>
      <c r="H32884" s="148"/>
      <c r="I32884"/>
    </row>
    <row r="32885" spans="1:9" x14ac:dyDescent="0.25">
      <c r="A32885"/>
      <c r="B32885"/>
      <c r="C32885"/>
      <c r="D32885"/>
      <c r="E32885" s="148"/>
      <c r="F32885" s="148"/>
      <c r="G32885" s="149"/>
      <c r="H32885" s="148"/>
      <c r="I32885"/>
    </row>
    <row r="32886" spans="1:9" x14ac:dyDescent="0.25">
      <c r="A32886"/>
      <c r="B32886"/>
      <c r="C32886"/>
      <c r="D32886"/>
      <c r="E32886" s="148"/>
      <c r="F32886" s="148"/>
      <c r="G32886" s="149"/>
      <c r="H32886" s="148"/>
      <c r="I32886"/>
    </row>
    <row r="32887" spans="1:9" x14ac:dyDescent="0.25">
      <c r="A32887"/>
      <c r="B32887"/>
      <c r="C32887"/>
      <c r="D32887"/>
      <c r="E32887" s="148"/>
      <c r="F32887" s="148"/>
      <c r="G32887" s="149"/>
      <c r="H32887" s="148"/>
      <c r="I32887"/>
    </row>
    <row r="32888" spans="1:9" x14ac:dyDescent="0.25">
      <c r="A32888"/>
      <c r="B32888"/>
      <c r="C32888"/>
      <c r="D32888"/>
      <c r="E32888" s="148"/>
      <c r="F32888" s="148"/>
      <c r="G32888" s="149"/>
      <c r="H32888" s="148"/>
      <c r="I32888"/>
    </row>
    <row r="32889" spans="1:9" x14ac:dyDescent="0.25">
      <c r="A32889"/>
      <c r="B32889"/>
      <c r="C32889"/>
      <c r="D32889"/>
      <c r="E32889" s="148"/>
      <c r="F32889" s="148"/>
      <c r="G32889" s="149"/>
      <c r="H32889" s="148"/>
      <c r="I32889"/>
    </row>
    <row r="32890" spans="1:9" x14ac:dyDescent="0.25">
      <c r="A32890"/>
      <c r="B32890"/>
      <c r="C32890"/>
      <c r="D32890"/>
      <c r="E32890" s="148"/>
      <c r="F32890" s="148"/>
      <c r="G32890" s="149"/>
      <c r="H32890" s="148"/>
      <c r="I32890"/>
    </row>
    <row r="32891" spans="1:9" x14ac:dyDescent="0.25">
      <c r="A32891"/>
      <c r="B32891"/>
      <c r="C32891"/>
      <c r="D32891"/>
      <c r="E32891" s="148"/>
      <c r="F32891" s="148"/>
      <c r="G32891" s="149"/>
      <c r="H32891" s="148"/>
      <c r="I32891"/>
    </row>
    <row r="32892" spans="1:9" x14ac:dyDescent="0.25">
      <c r="A32892"/>
      <c r="B32892"/>
      <c r="C32892"/>
      <c r="D32892"/>
      <c r="E32892" s="148"/>
      <c r="F32892" s="148"/>
      <c r="G32892" s="149"/>
      <c r="H32892" s="148"/>
      <c r="I32892"/>
    </row>
    <row r="32893" spans="1:9" x14ac:dyDescent="0.25">
      <c r="A32893"/>
      <c r="B32893"/>
      <c r="C32893"/>
      <c r="D32893"/>
      <c r="E32893" s="148"/>
      <c r="F32893" s="148"/>
      <c r="G32893" s="149"/>
      <c r="H32893" s="148"/>
      <c r="I32893"/>
    </row>
    <row r="32894" spans="1:9" x14ac:dyDescent="0.25">
      <c r="A32894"/>
      <c r="B32894"/>
      <c r="C32894"/>
      <c r="D32894"/>
      <c r="E32894" s="148"/>
      <c r="F32894" s="148"/>
      <c r="G32894" s="149"/>
      <c r="H32894" s="148"/>
      <c r="I32894"/>
    </row>
    <row r="32895" spans="1:9" x14ac:dyDescent="0.25">
      <c r="A32895"/>
      <c r="B32895"/>
      <c r="C32895"/>
      <c r="D32895"/>
      <c r="E32895" s="148"/>
      <c r="F32895" s="148"/>
      <c r="G32895" s="149"/>
      <c r="H32895" s="148"/>
      <c r="I32895"/>
    </row>
    <row r="32896" spans="1:9" x14ac:dyDescent="0.25">
      <c r="A32896"/>
      <c r="B32896"/>
      <c r="C32896"/>
      <c r="D32896"/>
      <c r="E32896" s="148"/>
      <c r="F32896" s="148"/>
      <c r="G32896" s="149"/>
      <c r="H32896" s="148"/>
      <c r="I32896"/>
    </row>
    <row r="32897" spans="1:9" x14ac:dyDescent="0.25">
      <c r="A32897"/>
      <c r="B32897"/>
      <c r="C32897"/>
      <c r="D32897"/>
      <c r="E32897" s="148"/>
      <c r="F32897" s="148"/>
      <c r="G32897" s="149"/>
      <c r="H32897" s="148"/>
      <c r="I32897"/>
    </row>
    <row r="32898" spans="1:9" x14ac:dyDescent="0.25">
      <c r="A32898"/>
      <c r="B32898"/>
      <c r="C32898"/>
      <c r="D32898"/>
      <c r="E32898" s="148"/>
      <c r="F32898" s="148"/>
      <c r="G32898" s="149"/>
      <c r="H32898" s="148"/>
      <c r="I32898"/>
    </row>
    <row r="32899" spans="1:9" x14ac:dyDescent="0.25">
      <c r="A32899"/>
      <c r="B32899"/>
      <c r="C32899"/>
      <c r="D32899"/>
      <c r="E32899" s="148"/>
      <c r="F32899" s="148"/>
      <c r="G32899" s="149"/>
      <c r="H32899" s="148"/>
      <c r="I32899"/>
    </row>
    <row r="32900" spans="1:9" x14ac:dyDescent="0.25">
      <c r="A32900"/>
      <c r="B32900"/>
      <c r="C32900"/>
      <c r="D32900"/>
      <c r="E32900" s="148"/>
      <c r="F32900" s="148"/>
      <c r="G32900" s="149"/>
      <c r="H32900" s="148"/>
      <c r="I32900"/>
    </row>
    <row r="32901" spans="1:9" x14ac:dyDescent="0.25">
      <c r="A32901"/>
      <c r="B32901"/>
      <c r="C32901"/>
      <c r="D32901"/>
      <c r="E32901" s="148"/>
      <c r="F32901" s="148"/>
      <c r="G32901" s="149"/>
      <c r="H32901" s="148"/>
      <c r="I32901"/>
    </row>
    <row r="32902" spans="1:9" x14ac:dyDescent="0.25">
      <c r="A32902"/>
      <c r="B32902"/>
      <c r="C32902"/>
      <c r="D32902"/>
      <c r="E32902" s="148"/>
      <c r="F32902" s="148"/>
      <c r="G32902" s="149"/>
      <c r="H32902" s="148"/>
      <c r="I32902"/>
    </row>
    <row r="32903" spans="1:9" x14ac:dyDescent="0.25">
      <c r="A32903"/>
      <c r="B32903"/>
      <c r="C32903"/>
      <c r="D32903"/>
      <c r="E32903" s="148"/>
      <c r="F32903" s="148"/>
      <c r="G32903" s="149"/>
      <c r="H32903" s="148"/>
      <c r="I32903"/>
    </row>
    <row r="32904" spans="1:9" x14ac:dyDescent="0.25">
      <c r="A32904"/>
      <c r="B32904"/>
      <c r="C32904"/>
      <c r="D32904"/>
      <c r="E32904" s="148"/>
      <c r="F32904" s="148"/>
      <c r="G32904" s="149"/>
      <c r="H32904" s="148"/>
      <c r="I32904"/>
    </row>
    <row r="32905" spans="1:9" x14ac:dyDescent="0.25">
      <c r="A32905"/>
      <c r="B32905"/>
      <c r="C32905"/>
      <c r="D32905"/>
      <c r="E32905" s="148"/>
      <c r="F32905" s="148"/>
      <c r="G32905" s="149"/>
      <c r="H32905" s="148"/>
      <c r="I32905"/>
    </row>
    <row r="32906" spans="1:9" x14ac:dyDescent="0.25">
      <c r="A32906"/>
      <c r="B32906"/>
      <c r="C32906"/>
      <c r="D32906"/>
      <c r="E32906" s="148"/>
      <c r="F32906" s="148"/>
      <c r="G32906" s="149"/>
      <c r="H32906" s="148"/>
      <c r="I32906"/>
    </row>
    <row r="32907" spans="1:9" x14ac:dyDescent="0.25">
      <c r="A32907"/>
      <c r="B32907"/>
      <c r="C32907"/>
      <c r="D32907"/>
      <c r="E32907" s="148"/>
      <c r="F32907" s="148"/>
      <c r="G32907" s="149"/>
      <c r="H32907" s="148"/>
      <c r="I32907"/>
    </row>
    <row r="32908" spans="1:9" x14ac:dyDescent="0.25">
      <c r="A32908"/>
      <c r="B32908"/>
      <c r="C32908"/>
      <c r="D32908"/>
      <c r="E32908" s="148"/>
      <c r="F32908" s="148"/>
      <c r="G32908" s="149"/>
      <c r="H32908" s="148"/>
      <c r="I32908"/>
    </row>
    <row r="32909" spans="1:9" x14ac:dyDescent="0.25">
      <c r="A32909"/>
      <c r="B32909"/>
      <c r="C32909"/>
      <c r="D32909"/>
      <c r="E32909" s="148"/>
      <c r="F32909" s="148"/>
      <c r="G32909" s="149"/>
      <c r="H32909" s="148"/>
      <c r="I32909"/>
    </row>
    <row r="32910" spans="1:9" x14ac:dyDescent="0.25">
      <c r="A32910"/>
      <c r="B32910"/>
      <c r="C32910"/>
      <c r="D32910"/>
      <c r="E32910" s="148"/>
      <c r="F32910" s="148"/>
      <c r="G32910" s="149"/>
      <c r="H32910" s="148"/>
      <c r="I32910"/>
    </row>
    <row r="32911" spans="1:9" x14ac:dyDescent="0.25">
      <c r="A32911"/>
      <c r="B32911"/>
      <c r="C32911"/>
      <c r="D32911"/>
      <c r="E32911" s="148"/>
      <c r="F32911" s="148"/>
      <c r="G32911" s="149"/>
      <c r="H32911" s="148"/>
      <c r="I32911"/>
    </row>
    <row r="32912" spans="1:9" x14ac:dyDescent="0.25">
      <c r="A32912"/>
      <c r="B32912"/>
      <c r="C32912"/>
      <c r="D32912"/>
      <c r="E32912" s="148"/>
      <c r="F32912" s="148"/>
      <c r="G32912" s="149"/>
      <c r="H32912" s="148"/>
      <c r="I32912"/>
    </row>
    <row r="32913" spans="1:9" x14ac:dyDescent="0.25">
      <c r="A32913"/>
      <c r="B32913"/>
      <c r="C32913"/>
      <c r="D32913"/>
      <c r="E32913" s="148"/>
      <c r="F32913" s="148"/>
      <c r="G32913" s="149"/>
      <c r="H32913" s="148"/>
      <c r="I32913"/>
    </row>
    <row r="32914" spans="1:9" x14ac:dyDescent="0.25">
      <c r="A32914"/>
      <c r="B32914"/>
      <c r="C32914"/>
      <c r="D32914"/>
      <c r="E32914" s="148"/>
      <c r="F32914" s="148"/>
      <c r="G32914" s="149"/>
      <c r="H32914" s="148"/>
      <c r="I32914"/>
    </row>
    <row r="32915" spans="1:9" x14ac:dyDescent="0.25">
      <c r="A32915"/>
      <c r="B32915"/>
      <c r="C32915"/>
      <c r="D32915"/>
      <c r="E32915" s="148"/>
      <c r="F32915" s="148"/>
      <c r="G32915" s="149"/>
      <c r="H32915" s="148"/>
      <c r="I32915"/>
    </row>
    <row r="32916" spans="1:9" x14ac:dyDescent="0.25">
      <c r="A32916"/>
      <c r="B32916"/>
      <c r="C32916"/>
      <c r="D32916"/>
      <c r="E32916" s="148"/>
      <c r="F32916" s="148"/>
      <c r="G32916" s="149"/>
      <c r="H32916" s="148"/>
      <c r="I32916"/>
    </row>
    <row r="32917" spans="1:9" x14ac:dyDescent="0.25">
      <c r="A32917"/>
      <c r="B32917"/>
      <c r="C32917"/>
      <c r="D32917"/>
      <c r="E32917" s="148"/>
      <c r="F32917" s="148"/>
      <c r="G32917" s="149"/>
      <c r="H32917" s="148"/>
      <c r="I32917"/>
    </row>
    <row r="32918" spans="1:9" x14ac:dyDescent="0.25">
      <c r="A32918"/>
      <c r="B32918"/>
      <c r="C32918"/>
      <c r="D32918"/>
      <c r="E32918" s="148"/>
      <c r="F32918" s="148"/>
      <c r="G32918" s="149"/>
      <c r="H32918" s="148"/>
      <c r="I32918"/>
    </row>
    <row r="32919" spans="1:9" x14ac:dyDescent="0.25">
      <c r="A32919"/>
      <c r="B32919"/>
      <c r="C32919"/>
      <c r="D32919"/>
      <c r="E32919" s="148"/>
      <c r="F32919" s="148"/>
      <c r="G32919" s="149"/>
      <c r="H32919" s="148"/>
      <c r="I32919"/>
    </row>
    <row r="32920" spans="1:9" x14ac:dyDescent="0.25">
      <c r="A32920"/>
      <c r="B32920"/>
      <c r="C32920"/>
      <c r="D32920"/>
      <c r="E32920" s="148"/>
      <c r="F32920" s="148"/>
      <c r="G32920" s="149"/>
      <c r="H32920" s="148"/>
      <c r="I32920"/>
    </row>
    <row r="32921" spans="1:9" x14ac:dyDescent="0.25">
      <c r="A32921"/>
      <c r="B32921"/>
      <c r="C32921"/>
      <c r="D32921"/>
      <c r="E32921" s="148"/>
      <c r="F32921" s="148"/>
      <c r="G32921" s="149"/>
      <c r="H32921" s="148"/>
      <c r="I32921"/>
    </row>
    <row r="32922" spans="1:9" x14ac:dyDescent="0.25">
      <c r="A32922"/>
      <c r="B32922"/>
      <c r="C32922"/>
      <c r="D32922"/>
      <c r="E32922" s="148"/>
      <c r="F32922" s="148"/>
      <c r="G32922" s="149"/>
      <c r="H32922" s="148"/>
      <c r="I32922"/>
    </row>
    <row r="32923" spans="1:9" x14ac:dyDescent="0.25">
      <c r="A32923"/>
      <c r="B32923"/>
      <c r="C32923"/>
      <c r="D32923"/>
      <c r="E32923" s="148"/>
      <c r="F32923" s="148"/>
      <c r="G32923" s="149"/>
      <c r="H32923" s="148"/>
      <c r="I32923"/>
    </row>
    <row r="32924" spans="1:9" x14ac:dyDescent="0.25">
      <c r="A32924"/>
      <c r="B32924"/>
      <c r="C32924"/>
      <c r="D32924"/>
      <c r="E32924" s="148"/>
      <c r="F32924" s="148"/>
      <c r="G32924" s="149"/>
      <c r="H32924" s="148"/>
      <c r="I32924"/>
    </row>
    <row r="32925" spans="1:9" x14ac:dyDescent="0.25">
      <c r="A32925"/>
      <c r="B32925"/>
      <c r="C32925"/>
      <c r="D32925"/>
      <c r="E32925" s="148"/>
      <c r="F32925" s="148"/>
      <c r="G32925" s="149"/>
      <c r="H32925" s="148"/>
      <c r="I32925"/>
    </row>
    <row r="32926" spans="1:9" x14ac:dyDescent="0.25">
      <c r="A32926"/>
      <c r="B32926"/>
      <c r="C32926"/>
      <c r="D32926"/>
      <c r="E32926" s="148"/>
      <c r="F32926" s="148"/>
      <c r="G32926" s="149"/>
      <c r="H32926" s="148"/>
      <c r="I32926"/>
    </row>
    <row r="32927" spans="1:9" x14ac:dyDescent="0.25">
      <c r="A32927"/>
      <c r="B32927"/>
      <c r="C32927"/>
      <c r="D32927"/>
      <c r="E32927" s="148"/>
      <c r="F32927" s="148"/>
      <c r="G32927" s="149"/>
      <c r="H32927" s="148"/>
      <c r="I32927"/>
    </row>
    <row r="32928" spans="1:9" x14ac:dyDescent="0.25">
      <c r="A32928"/>
      <c r="B32928"/>
      <c r="C32928"/>
      <c r="D32928"/>
      <c r="E32928" s="148"/>
      <c r="F32928" s="148"/>
      <c r="G32928" s="149"/>
      <c r="H32928" s="148"/>
      <c r="I32928"/>
    </row>
    <row r="32929" spans="1:9" x14ac:dyDescent="0.25">
      <c r="A32929"/>
      <c r="B32929"/>
      <c r="C32929"/>
      <c r="D32929"/>
      <c r="E32929" s="148"/>
      <c r="F32929" s="148"/>
      <c r="G32929" s="149"/>
      <c r="H32929" s="148"/>
      <c r="I32929"/>
    </row>
    <row r="32930" spans="1:9" x14ac:dyDescent="0.25">
      <c r="A32930"/>
      <c r="B32930"/>
      <c r="C32930"/>
      <c r="D32930"/>
      <c r="E32930" s="148"/>
      <c r="F32930" s="148"/>
      <c r="G32930" s="149"/>
      <c r="H32930" s="148"/>
      <c r="I32930"/>
    </row>
    <row r="32931" spans="1:9" x14ac:dyDescent="0.25">
      <c r="A32931"/>
      <c r="B32931"/>
      <c r="C32931"/>
      <c r="D32931"/>
      <c r="E32931" s="148"/>
      <c r="F32931" s="148"/>
      <c r="G32931" s="149"/>
      <c r="H32931" s="148"/>
      <c r="I32931"/>
    </row>
    <row r="32932" spans="1:9" x14ac:dyDescent="0.25">
      <c r="A32932"/>
      <c r="B32932"/>
      <c r="C32932"/>
      <c r="D32932"/>
      <c r="E32932" s="148"/>
      <c r="F32932" s="148"/>
      <c r="G32932" s="149"/>
      <c r="H32932" s="148"/>
      <c r="I32932"/>
    </row>
    <row r="32933" spans="1:9" x14ac:dyDescent="0.25">
      <c r="A32933"/>
      <c r="B32933"/>
      <c r="C32933"/>
      <c r="D32933"/>
      <c r="E32933" s="148"/>
      <c r="F32933" s="148"/>
      <c r="G32933" s="149"/>
      <c r="H32933" s="148"/>
      <c r="I32933"/>
    </row>
    <row r="32934" spans="1:9" x14ac:dyDescent="0.25">
      <c r="A32934"/>
      <c r="B32934"/>
      <c r="C32934"/>
      <c r="D32934"/>
      <c r="E32934" s="148"/>
      <c r="F32934" s="148"/>
      <c r="G32934" s="149"/>
      <c r="H32934" s="148"/>
      <c r="I32934"/>
    </row>
    <row r="32935" spans="1:9" x14ac:dyDescent="0.25">
      <c r="A32935"/>
      <c r="B32935"/>
      <c r="C32935"/>
      <c r="D32935"/>
      <c r="E32935" s="148"/>
      <c r="F32935" s="148"/>
      <c r="G32935" s="149"/>
      <c r="H32935" s="148"/>
      <c r="I32935"/>
    </row>
    <row r="32936" spans="1:9" x14ac:dyDescent="0.25">
      <c r="A32936"/>
      <c r="B32936"/>
      <c r="C32936"/>
      <c r="D32936"/>
      <c r="E32936" s="148"/>
      <c r="F32936" s="148"/>
      <c r="G32936" s="149"/>
      <c r="H32936" s="148"/>
      <c r="I32936"/>
    </row>
    <row r="32937" spans="1:9" x14ac:dyDescent="0.25">
      <c r="A32937"/>
      <c r="B32937"/>
      <c r="C32937"/>
      <c r="D32937"/>
      <c r="E32937" s="148"/>
      <c r="F32937" s="148"/>
      <c r="G32937" s="149"/>
      <c r="H32937" s="148"/>
      <c r="I32937"/>
    </row>
    <row r="32938" spans="1:9" x14ac:dyDescent="0.25">
      <c r="A32938"/>
      <c r="B32938"/>
      <c r="C32938"/>
      <c r="D32938"/>
      <c r="E32938" s="148"/>
      <c r="F32938" s="148"/>
      <c r="G32938" s="149"/>
      <c r="H32938" s="148"/>
      <c r="I32938"/>
    </row>
    <row r="32939" spans="1:9" x14ac:dyDescent="0.25">
      <c r="A32939"/>
      <c r="B32939"/>
      <c r="C32939"/>
      <c r="D32939"/>
      <c r="E32939" s="148"/>
      <c r="F32939" s="148"/>
      <c r="G32939" s="149"/>
      <c r="H32939" s="148"/>
      <c r="I32939"/>
    </row>
    <row r="32940" spans="1:9" x14ac:dyDescent="0.25">
      <c r="A32940"/>
      <c r="B32940"/>
      <c r="C32940"/>
      <c r="D32940"/>
      <c r="E32940" s="148"/>
      <c r="F32940" s="148"/>
      <c r="G32940" s="149"/>
      <c r="H32940" s="148"/>
      <c r="I32940"/>
    </row>
    <row r="32941" spans="1:9" x14ac:dyDescent="0.25">
      <c r="A32941"/>
      <c r="B32941"/>
      <c r="C32941"/>
      <c r="D32941"/>
      <c r="E32941" s="148"/>
      <c r="F32941" s="148"/>
      <c r="G32941" s="149"/>
      <c r="H32941" s="148"/>
      <c r="I32941"/>
    </row>
    <row r="32942" spans="1:9" x14ac:dyDescent="0.25">
      <c r="A32942"/>
      <c r="B32942"/>
      <c r="C32942"/>
      <c r="D32942"/>
      <c r="E32942" s="148"/>
      <c r="F32942" s="148"/>
      <c r="G32942" s="149"/>
      <c r="H32942" s="148"/>
      <c r="I32942"/>
    </row>
    <row r="32943" spans="1:9" x14ac:dyDescent="0.25">
      <c r="A32943"/>
      <c r="B32943"/>
      <c r="C32943"/>
      <c r="D32943"/>
      <c r="E32943" s="148"/>
      <c r="F32943" s="148"/>
      <c r="G32943" s="149"/>
      <c r="H32943" s="148"/>
      <c r="I32943"/>
    </row>
    <row r="32944" spans="1:9" x14ac:dyDescent="0.25">
      <c r="A32944"/>
      <c r="B32944"/>
      <c r="C32944"/>
      <c r="D32944"/>
      <c r="E32944" s="148"/>
      <c r="F32944" s="148"/>
      <c r="G32944" s="149"/>
      <c r="H32944" s="148"/>
      <c r="I32944"/>
    </row>
    <row r="32945" spans="1:9" x14ac:dyDescent="0.25">
      <c r="A32945"/>
      <c r="B32945"/>
      <c r="C32945"/>
      <c r="D32945"/>
      <c r="E32945" s="148"/>
      <c r="F32945" s="148"/>
      <c r="G32945" s="149"/>
      <c r="H32945" s="148"/>
      <c r="I32945"/>
    </row>
    <row r="32946" spans="1:9" x14ac:dyDescent="0.25">
      <c r="A32946"/>
      <c r="B32946"/>
      <c r="C32946"/>
      <c r="D32946"/>
      <c r="E32946" s="148"/>
      <c r="F32946" s="148"/>
      <c r="G32946" s="149"/>
      <c r="H32946" s="148"/>
      <c r="I32946"/>
    </row>
    <row r="32947" spans="1:9" x14ac:dyDescent="0.25">
      <c r="A32947"/>
      <c r="B32947"/>
      <c r="C32947"/>
      <c r="D32947"/>
      <c r="E32947" s="148"/>
      <c r="F32947" s="148"/>
      <c r="G32947" s="149"/>
      <c r="H32947" s="148"/>
      <c r="I32947"/>
    </row>
    <row r="32948" spans="1:9" x14ac:dyDescent="0.25">
      <c r="A32948"/>
      <c r="B32948"/>
      <c r="C32948"/>
      <c r="D32948"/>
      <c r="E32948" s="148"/>
      <c r="F32948" s="148"/>
      <c r="G32948" s="149"/>
      <c r="H32948" s="148"/>
      <c r="I32948"/>
    </row>
    <row r="32949" spans="1:9" x14ac:dyDescent="0.25">
      <c r="A32949"/>
      <c r="B32949"/>
      <c r="C32949"/>
      <c r="D32949"/>
      <c r="E32949" s="148"/>
      <c r="F32949" s="148"/>
      <c r="G32949" s="149"/>
      <c r="H32949" s="148"/>
      <c r="I32949"/>
    </row>
    <row r="32950" spans="1:9" x14ac:dyDescent="0.25">
      <c r="A32950"/>
      <c r="B32950"/>
      <c r="C32950"/>
      <c r="D32950"/>
      <c r="E32950" s="148"/>
      <c r="F32950" s="148"/>
      <c r="G32950" s="149"/>
      <c r="H32950" s="148"/>
      <c r="I32950"/>
    </row>
    <row r="32951" spans="1:9" x14ac:dyDescent="0.25">
      <c r="A32951"/>
      <c r="B32951"/>
      <c r="C32951"/>
      <c r="D32951"/>
      <c r="E32951" s="148"/>
      <c r="F32951" s="148"/>
      <c r="G32951" s="149"/>
      <c r="H32951" s="148"/>
      <c r="I32951"/>
    </row>
    <row r="32952" spans="1:9" x14ac:dyDescent="0.25">
      <c r="A32952"/>
      <c r="B32952"/>
      <c r="C32952"/>
      <c r="D32952"/>
      <c r="E32952" s="148"/>
      <c r="F32952" s="148"/>
      <c r="G32952" s="149"/>
      <c r="H32952" s="148"/>
      <c r="I32952"/>
    </row>
    <row r="32953" spans="1:9" x14ac:dyDescent="0.25">
      <c r="A32953"/>
      <c r="B32953"/>
      <c r="C32953"/>
      <c r="D32953"/>
      <c r="E32953" s="148"/>
      <c r="F32953" s="148"/>
      <c r="G32953" s="149"/>
      <c r="H32953" s="148"/>
      <c r="I32953"/>
    </row>
    <row r="32954" spans="1:9" x14ac:dyDescent="0.25">
      <c r="A32954"/>
      <c r="B32954"/>
      <c r="C32954"/>
      <c r="D32954"/>
      <c r="E32954" s="148"/>
      <c r="F32954" s="148"/>
      <c r="G32954" s="149"/>
      <c r="H32954" s="148"/>
      <c r="I32954"/>
    </row>
    <row r="32955" spans="1:9" x14ac:dyDescent="0.25">
      <c r="A32955"/>
      <c r="B32955"/>
      <c r="C32955"/>
      <c r="D32955"/>
      <c r="E32955" s="148"/>
      <c r="F32955" s="148"/>
      <c r="G32955" s="149"/>
      <c r="H32955" s="148"/>
      <c r="I32955"/>
    </row>
    <row r="32956" spans="1:9" x14ac:dyDescent="0.25">
      <c r="A32956"/>
      <c r="B32956"/>
      <c r="C32956"/>
      <c r="D32956"/>
      <c r="E32956" s="148"/>
      <c r="F32956" s="148"/>
      <c r="G32956" s="149"/>
      <c r="H32956" s="148"/>
      <c r="I32956"/>
    </row>
    <row r="32957" spans="1:9" x14ac:dyDescent="0.25">
      <c r="A32957"/>
      <c r="B32957"/>
      <c r="C32957"/>
      <c r="D32957"/>
      <c r="E32957" s="148"/>
      <c r="F32957" s="148"/>
      <c r="G32957" s="149"/>
      <c r="H32957" s="148"/>
      <c r="I32957"/>
    </row>
    <row r="32958" spans="1:9" x14ac:dyDescent="0.25">
      <c r="A32958"/>
      <c r="B32958"/>
      <c r="C32958"/>
      <c r="D32958"/>
      <c r="E32958" s="148"/>
      <c r="F32958" s="148"/>
      <c r="G32958" s="149"/>
      <c r="H32958" s="148"/>
      <c r="I32958"/>
    </row>
    <row r="32959" spans="1:9" x14ac:dyDescent="0.25">
      <c r="A32959"/>
      <c r="B32959"/>
      <c r="C32959"/>
      <c r="D32959"/>
      <c r="E32959" s="148"/>
      <c r="F32959" s="148"/>
      <c r="G32959" s="149"/>
      <c r="H32959" s="148"/>
      <c r="I32959"/>
    </row>
    <row r="32960" spans="1:9" x14ac:dyDescent="0.25">
      <c r="A32960"/>
      <c r="B32960"/>
      <c r="C32960"/>
      <c r="D32960"/>
      <c r="E32960" s="148"/>
      <c r="F32960" s="148"/>
      <c r="G32960" s="149"/>
      <c r="H32960" s="148"/>
      <c r="I32960"/>
    </row>
    <row r="32961" spans="1:9" x14ac:dyDescent="0.25">
      <c r="A32961"/>
      <c r="B32961"/>
      <c r="C32961"/>
      <c r="D32961"/>
      <c r="E32961" s="148"/>
      <c r="F32961" s="148"/>
      <c r="G32961" s="149"/>
      <c r="H32961" s="148"/>
      <c r="I32961"/>
    </row>
    <row r="32962" spans="1:9" x14ac:dyDescent="0.25">
      <c r="A32962"/>
      <c r="B32962"/>
      <c r="C32962"/>
      <c r="D32962"/>
      <c r="E32962" s="148"/>
      <c r="F32962" s="148"/>
      <c r="G32962" s="149"/>
      <c r="H32962" s="148"/>
      <c r="I32962"/>
    </row>
    <row r="32963" spans="1:9" x14ac:dyDescent="0.25">
      <c r="A32963"/>
      <c r="B32963"/>
      <c r="C32963"/>
      <c r="D32963"/>
      <c r="E32963" s="148"/>
      <c r="F32963" s="148"/>
      <c r="G32963" s="149"/>
      <c r="H32963" s="148"/>
      <c r="I32963"/>
    </row>
    <row r="32964" spans="1:9" x14ac:dyDescent="0.25">
      <c r="A32964"/>
      <c r="B32964"/>
      <c r="C32964"/>
      <c r="D32964"/>
      <c r="E32964" s="148"/>
      <c r="F32964" s="148"/>
      <c r="G32964" s="149"/>
      <c r="H32964" s="148"/>
      <c r="I32964"/>
    </row>
    <row r="32965" spans="1:9" x14ac:dyDescent="0.25">
      <c r="A32965"/>
      <c r="B32965"/>
      <c r="C32965"/>
      <c r="D32965"/>
      <c r="E32965" s="148"/>
      <c r="F32965" s="148"/>
      <c r="G32965" s="149"/>
      <c r="H32965" s="148"/>
      <c r="I32965"/>
    </row>
    <row r="32966" spans="1:9" x14ac:dyDescent="0.25">
      <c r="A32966"/>
      <c r="B32966"/>
      <c r="C32966"/>
      <c r="D32966"/>
      <c r="E32966" s="148"/>
      <c r="F32966" s="148"/>
      <c r="G32966" s="149"/>
      <c r="H32966" s="148"/>
      <c r="I32966"/>
    </row>
    <row r="32967" spans="1:9" x14ac:dyDescent="0.25">
      <c r="A32967"/>
      <c r="B32967"/>
      <c r="C32967"/>
      <c r="D32967"/>
      <c r="E32967" s="148"/>
      <c r="F32967" s="148"/>
      <c r="G32967" s="149"/>
      <c r="H32967" s="148"/>
      <c r="I32967"/>
    </row>
    <row r="32968" spans="1:9" x14ac:dyDescent="0.25">
      <c r="A32968"/>
      <c r="B32968"/>
      <c r="C32968"/>
      <c r="D32968"/>
      <c r="E32968" s="148"/>
      <c r="F32968" s="148"/>
      <c r="G32968" s="149"/>
      <c r="H32968" s="148"/>
      <c r="I32968"/>
    </row>
    <row r="32969" spans="1:9" x14ac:dyDescent="0.25">
      <c r="A32969"/>
      <c r="B32969"/>
      <c r="C32969"/>
      <c r="D32969"/>
      <c r="E32969" s="148"/>
      <c r="F32969" s="148"/>
      <c r="G32969" s="149"/>
      <c r="H32969" s="148"/>
      <c r="I32969"/>
    </row>
    <row r="32970" spans="1:9" x14ac:dyDescent="0.25">
      <c r="A32970"/>
      <c r="B32970"/>
      <c r="C32970"/>
      <c r="D32970"/>
      <c r="E32970" s="148"/>
      <c r="F32970" s="148"/>
      <c r="G32970" s="149"/>
      <c r="H32970" s="148"/>
      <c r="I32970"/>
    </row>
    <row r="32971" spans="1:9" x14ac:dyDescent="0.25">
      <c r="A32971"/>
      <c r="B32971"/>
      <c r="C32971"/>
      <c r="D32971"/>
      <c r="E32971" s="148"/>
      <c r="F32971" s="148"/>
      <c r="G32971" s="149"/>
      <c r="H32971" s="148"/>
      <c r="I32971"/>
    </row>
    <row r="32972" spans="1:9" x14ac:dyDescent="0.25">
      <c r="A32972"/>
      <c r="B32972"/>
      <c r="C32972"/>
      <c r="D32972"/>
      <c r="E32972" s="148"/>
      <c r="F32972" s="148"/>
      <c r="G32972" s="149"/>
      <c r="H32972" s="148"/>
      <c r="I32972"/>
    </row>
    <row r="32973" spans="1:9" x14ac:dyDescent="0.25">
      <c r="A32973"/>
      <c r="B32973"/>
      <c r="C32973"/>
      <c r="D32973"/>
      <c r="E32973" s="148"/>
      <c r="F32973" s="148"/>
      <c r="G32973" s="149"/>
      <c r="H32973" s="148"/>
      <c r="I32973"/>
    </row>
    <row r="32974" spans="1:9" x14ac:dyDescent="0.25">
      <c r="A32974"/>
      <c r="B32974"/>
      <c r="C32974"/>
      <c r="D32974"/>
      <c r="E32974" s="148"/>
      <c r="F32974" s="148"/>
      <c r="G32974" s="149"/>
      <c r="H32974" s="148"/>
      <c r="I32974"/>
    </row>
    <row r="32975" spans="1:9" x14ac:dyDescent="0.25">
      <c r="A32975"/>
      <c r="B32975"/>
      <c r="C32975"/>
      <c r="D32975"/>
      <c r="E32975" s="148"/>
      <c r="F32975" s="148"/>
      <c r="G32975" s="149"/>
      <c r="H32975" s="148"/>
      <c r="I32975"/>
    </row>
    <row r="32976" spans="1:9" x14ac:dyDescent="0.25">
      <c r="A32976"/>
      <c r="B32976"/>
      <c r="C32976"/>
      <c r="D32976"/>
      <c r="E32976" s="148"/>
      <c r="F32976" s="148"/>
      <c r="G32976" s="149"/>
      <c r="H32976" s="148"/>
      <c r="I32976"/>
    </row>
    <row r="32977" spans="1:9" x14ac:dyDescent="0.25">
      <c r="A32977"/>
      <c r="B32977"/>
      <c r="C32977"/>
      <c r="D32977"/>
      <c r="E32977" s="148"/>
      <c r="F32977" s="148"/>
      <c r="G32977" s="149"/>
      <c r="H32977" s="148"/>
      <c r="I32977"/>
    </row>
    <row r="32978" spans="1:9" x14ac:dyDescent="0.25">
      <c r="A32978"/>
      <c r="B32978"/>
      <c r="C32978"/>
      <c r="D32978"/>
      <c r="E32978" s="148"/>
      <c r="F32978" s="148"/>
      <c r="G32978" s="149"/>
      <c r="H32978" s="148"/>
      <c r="I32978"/>
    </row>
    <row r="32979" spans="1:9" x14ac:dyDescent="0.25">
      <c r="A32979"/>
      <c r="B32979"/>
      <c r="C32979"/>
      <c r="D32979"/>
      <c r="E32979" s="148"/>
      <c r="F32979" s="148"/>
      <c r="G32979" s="149"/>
      <c r="H32979" s="148"/>
      <c r="I32979"/>
    </row>
    <row r="32980" spans="1:9" x14ac:dyDescent="0.25">
      <c r="A32980"/>
      <c r="B32980"/>
      <c r="C32980"/>
      <c r="D32980"/>
      <c r="E32980" s="148"/>
      <c r="F32980" s="148"/>
      <c r="G32980" s="149"/>
      <c r="H32980" s="148"/>
      <c r="I32980"/>
    </row>
    <row r="32981" spans="1:9" x14ac:dyDescent="0.25">
      <c r="A32981"/>
      <c r="B32981"/>
      <c r="C32981"/>
      <c r="D32981"/>
      <c r="E32981" s="148"/>
      <c r="F32981" s="148"/>
      <c r="G32981" s="149"/>
      <c r="H32981" s="148"/>
      <c r="I32981"/>
    </row>
    <row r="32982" spans="1:9" x14ac:dyDescent="0.25">
      <c r="A32982"/>
      <c r="B32982"/>
      <c r="C32982"/>
      <c r="D32982"/>
      <c r="E32982" s="148"/>
      <c r="F32982" s="148"/>
      <c r="G32982" s="149"/>
      <c r="H32982" s="148"/>
      <c r="I32982"/>
    </row>
    <row r="32983" spans="1:9" x14ac:dyDescent="0.25">
      <c r="A32983"/>
      <c r="B32983"/>
      <c r="C32983"/>
      <c r="D32983"/>
      <c r="E32983" s="148"/>
      <c r="F32983" s="148"/>
      <c r="G32983" s="149"/>
      <c r="H32983" s="148"/>
      <c r="I32983"/>
    </row>
    <row r="32984" spans="1:9" x14ac:dyDescent="0.25">
      <c r="A32984"/>
      <c r="B32984"/>
      <c r="C32984"/>
      <c r="D32984"/>
      <c r="E32984" s="148"/>
      <c r="F32984" s="148"/>
      <c r="G32984" s="149"/>
      <c r="H32984" s="148"/>
      <c r="I32984"/>
    </row>
    <row r="32985" spans="1:9" x14ac:dyDescent="0.25">
      <c r="A32985"/>
      <c r="B32985"/>
      <c r="C32985"/>
      <c r="D32985"/>
      <c r="E32985" s="148"/>
      <c r="F32985" s="148"/>
      <c r="G32985" s="149"/>
      <c r="H32985" s="148"/>
      <c r="I32985"/>
    </row>
    <row r="32986" spans="1:9" x14ac:dyDescent="0.25">
      <c r="A32986"/>
      <c r="B32986"/>
      <c r="C32986"/>
      <c r="D32986"/>
      <c r="E32986" s="148"/>
      <c r="F32986" s="148"/>
      <c r="G32986" s="149"/>
      <c r="H32986" s="148"/>
      <c r="I32986"/>
    </row>
    <row r="32987" spans="1:9" x14ac:dyDescent="0.25">
      <c r="A32987"/>
      <c r="B32987"/>
      <c r="C32987"/>
      <c r="D32987"/>
      <c r="E32987" s="148"/>
      <c r="F32987" s="148"/>
      <c r="G32987" s="149"/>
      <c r="H32987" s="148"/>
      <c r="I32987"/>
    </row>
    <row r="32988" spans="1:9" x14ac:dyDescent="0.25">
      <c r="A32988"/>
      <c r="B32988"/>
      <c r="C32988"/>
      <c r="D32988"/>
      <c r="E32988" s="148"/>
      <c r="F32988" s="148"/>
      <c r="G32988" s="149"/>
      <c r="H32988" s="148"/>
      <c r="I32988"/>
    </row>
    <row r="32989" spans="1:9" x14ac:dyDescent="0.25">
      <c r="A32989"/>
      <c r="B32989"/>
      <c r="C32989"/>
      <c r="D32989"/>
      <c r="E32989" s="148"/>
      <c r="F32989" s="148"/>
      <c r="G32989" s="149"/>
      <c r="H32989" s="148"/>
      <c r="I32989"/>
    </row>
    <row r="32990" spans="1:9" x14ac:dyDescent="0.25">
      <c r="A32990"/>
      <c r="B32990"/>
      <c r="C32990"/>
      <c r="D32990"/>
      <c r="E32990" s="148"/>
      <c r="F32990" s="148"/>
      <c r="G32990" s="149"/>
      <c r="H32990" s="148"/>
      <c r="I32990"/>
    </row>
    <row r="32991" spans="1:9" x14ac:dyDescent="0.25">
      <c r="A32991"/>
      <c r="B32991"/>
      <c r="C32991"/>
      <c r="D32991"/>
      <c r="E32991" s="148"/>
      <c r="F32991" s="148"/>
      <c r="G32991" s="149"/>
      <c r="H32991" s="148"/>
      <c r="I32991"/>
    </row>
    <row r="32992" spans="1:9" x14ac:dyDescent="0.25">
      <c r="A32992"/>
      <c r="B32992"/>
      <c r="C32992"/>
      <c r="D32992"/>
      <c r="E32992" s="148"/>
      <c r="F32992" s="148"/>
      <c r="G32992" s="149"/>
      <c r="H32992" s="148"/>
      <c r="I32992"/>
    </row>
    <row r="32993" spans="1:9" x14ac:dyDescent="0.25">
      <c r="A32993"/>
      <c r="B32993"/>
      <c r="C32993"/>
      <c r="D32993"/>
      <c r="E32993" s="148"/>
      <c r="F32993" s="148"/>
      <c r="G32993" s="149"/>
      <c r="H32993" s="148"/>
      <c r="I32993"/>
    </row>
    <row r="32994" spans="1:9" x14ac:dyDescent="0.25">
      <c r="A32994"/>
      <c r="B32994"/>
      <c r="C32994"/>
      <c r="D32994"/>
      <c r="E32994" s="148"/>
      <c r="F32994" s="148"/>
      <c r="G32994" s="149"/>
      <c r="H32994" s="148"/>
      <c r="I32994"/>
    </row>
    <row r="32995" spans="1:9" x14ac:dyDescent="0.25">
      <c r="A32995"/>
      <c r="B32995"/>
      <c r="C32995"/>
      <c r="D32995"/>
      <c r="E32995" s="148"/>
      <c r="F32995" s="148"/>
      <c r="G32995" s="149"/>
      <c r="H32995" s="148"/>
      <c r="I32995"/>
    </row>
    <row r="32996" spans="1:9" x14ac:dyDescent="0.25">
      <c r="A32996"/>
      <c r="B32996"/>
      <c r="C32996"/>
      <c r="D32996"/>
      <c r="E32996" s="148"/>
      <c r="F32996" s="148"/>
      <c r="G32996" s="149"/>
      <c r="H32996" s="148"/>
      <c r="I32996"/>
    </row>
    <row r="32997" spans="1:9" x14ac:dyDescent="0.25">
      <c r="A32997"/>
      <c r="B32997"/>
      <c r="C32997"/>
      <c r="D32997"/>
      <c r="E32997" s="148"/>
      <c r="F32997" s="148"/>
      <c r="G32997" s="149"/>
      <c r="H32997" s="148"/>
      <c r="I32997"/>
    </row>
    <row r="32998" spans="1:9" x14ac:dyDescent="0.25">
      <c r="A32998"/>
      <c r="B32998"/>
      <c r="C32998"/>
      <c r="D32998"/>
      <c r="E32998" s="148"/>
      <c r="F32998" s="148"/>
      <c r="G32998" s="149"/>
      <c r="H32998" s="148"/>
      <c r="I32998"/>
    </row>
    <row r="32999" spans="1:9" x14ac:dyDescent="0.25">
      <c r="A32999"/>
      <c r="B32999"/>
      <c r="C32999"/>
      <c r="D32999"/>
      <c r="E32999" s="148"/>
      <c r="F32999" s="148"/>
      <c r="G32999" s="149"/>
      <c r="H32999" s="148"/>
      <c r="I32999"/>
    </row>
    <row r="33000" spans="1:9" x14ac:dyDescent="0.25">
      <c r="A33000"/>
      <c r="B33000"/>
      <c r="C33000"/>
      <c r="D33000"/>
      <c r="E33000" s="148"/>
      <c r="F33000" s="148"/>
      <c r="G33000" s="149"/>
      <c r="H33000" s="148"/>
      <c r="I33000"/>
    </row>
    <row r="33001" spans="1:9" x14ac:dyDescent="0.25">
      <c r="A33001"/>
      <c r="B33001"/>
      <c r="C33001"/>
      <c r="D33001"/>
      <c r="E33001" s="148"/>
      <c r="F33001" s="148"/>
      <c r="G33001" s="149"/>
      <c r="H33001" s="148"/>
      <c r="I33001"/>
    </row>
    <row r="33002" spans="1:9" x14ac:dyDescent="0.25">
      <c r="A33002"/>
      <c r="B33002"/>
      <c r="C33002"/>
      <c r="D33002"/>
      <c r="E33002" s="148"/>
      <c r="F33002" s="148"/>
      <c r="G33002" s="149"/>
      <c r="H33002" s="148"/>
      <c r="I33002"/>
    </row>
    <row r="33003" spans="1:9" x14ac:dyDescent="0.25">
      <c r="A33003"/>
      <c r="B33003"/>
      <c r="C33003"/>
      <c r="D33003"/>
      <c r="E33003" s="148"/>
      <c r="F33003" s="148"/>
      <c r="G33003" s="149"/>
      <c r="H33003" s="148"/>
      <c r="I33003"/>
    </row>
    <row r="33004" spans="1:9" x14ac:dyDescent="0.25">
      <c r="A33004"/>
      <c r="B33004"/>
      <c r="C33004"/>
      <c r="D33004"/>
      <c r="E33004" s="148"/>
      <c r="F33004" s="148"/>
      <c r="G33004" s="149"/>
      <c r="H33004" s="148"/>
      <c r="I33004"/>
    </row>
    <row r="33005" spans="1:9" x14ac:dyDescent="0.25">
      <c r="A33005"/>
      <c r="B33005"/>
      <c r="C33005"/>
      <c r="D33005"/>
      <c r="E33005" s="148"/>
      <c r="F33005" s="148"/>
      <c r="G33005" s="149"/>
      <c r="H33005" s="148"/>
      <c r="I33005"/>
    </row>
    <row r="33006" spans="1:9" x14ac:dyDescent="0.25">
      <c r="A33006"/>
      <c r="B33006"/>
      <c r="C33006"/>
      <c r="D33006"/>
      <c r="E33006" s="148"/>
      <c r="F33006" s="148"/>
      <c r="G33006" s="149"/>
      <c r="H33006" s="148"/>
      <c r="I33006"/>
    </row>
    <row r="33007" spans="1:9" x14ac:dyDescent="0.25">
      <c r="A33007"/>
      <c r="B33007"/>
      <c r="C33007"/>
      <c r="D33007"/>
      <c r="E33007" s="148"/>
      <c r="F33007" s="148"/>
      <c r="G33007" s="149"/>
      <c r="H33007" s="148"/>
      <c r="I33007"/>
    </row>
    <row r="33008" spans="1:9" x14ac:dyDescent="0.25">
      <c r="A33008"/>
      <c r="B33008"/>
      <c r="C33008"/>
      <c r="D33008"/>
      <c r="E33008" s="148"/>
      <c r="F33008" s="148"/>
      <c r="G33008" s="149"/>
      <c r="H33008" s="148"/>
      <c r="I33008"/>
    </row>
    <row r="33009" spans="1:9" x14ac:dyDescent="0.25">
      <c r="A33009"/>
      <c r="B33009"/>
      <c r="C33009"/>
      <c r="D33009"/>
      <c r="E33009" s="148"/>
      <c r="F33009" s="148"/>
      <c r="G33009" s="149"/>
      <c r="H33009" s="148"/>
      <c r="I33009"/>
    </row>
    <row r="33010" spans="1:9" x14ac:dyDescent="0.25">
      <c r="A33010"/>
      <c r="B33010"/>
      <c r="C33010"/>
      <c r="D33010"/>
      <c r="E33010" s="148"/>
      <c r="F33010" s="148"/>
      <c r="G33010" s="149"/>
      <c r="H33010" s="148"/>
      <c r="I33010"/>
    </row>
    <row r="33011" spans="1:9" x14ac:dyDescent="0.25">
      <c r="A33011"/>
      <c r="B33011"/>
      <c r="C33011"/>
      <c r="D33011"/>
      <c r="E33011" s="148"/>
      <c r="F33011" s="148"/>
      <c r="G33011" s="149"/>
      <c r="H33011" s="148"/>
      <c r="I33011"/>
    </row>
    <row r="33012" spans="1:9" x14ac:dyDescent="0.25">
      <c r="A33012"/>
      <c r="B33012"/>
      <c r="C33012"/>
      <c r="D33012"/>
      <c r="E33012" s="148"/>
      <c r="F33012" s="148"/>
      <c r="G33012" s="149"/>
      <c r="H33012" s="148"/>
      <c r="I33012"/>
    </row>
    <row r="33013" spans="1:9" x14ac:dyDescent="0.25">
      <c r="A33013"/>
      <c r="B33013"/>
      <c r="C33013"/>
      <c r="D33013"/>
      <c r="E33013" s="148"/>
      <c r="F33013" s="148"/>
      <c r="G33013" s="149"/>
      <c r="H33013" s="148"/>
      <c r="I33013"/>
    </row>
    <row r="33014" spans="1:9" x14ac:dyDescent="0.25">
      <c r="A33014"/>
      <c r="B33014"/>
      <c r="C33014"/>
      <c r="D33014"/>
      <c r="E33014" s="148"/>
      <c r="F33014" s="148"/>
      <c r="G33014" s="149"/>
      <c r="H33014" s="148"/>
      <c r="I33014"/>
    </row>
    <row r="33015" spans="1:9" x14ac:dyDescent="0.25">
      <c r="A33015"/>
      <c r="B33015"/>
      <c r="C33015"/>
      <c r="D33015"/>
      <c r="E33015" s="148"/>
      <c r="F33015" s="148"/>
      <c r="G33015" s="149"/>
      <c r="H33015" s="148"/>
      <c r="I33015"/>
    </row>
    <row r="33016" spans="1:9" x14ac:dyDescent="0.25">
      <c r="A33016"/>
      <c r="B33016"/>
      <c r="C33016"/>
      <c r="D33016"/>
      <c r="E33016" s="148"/>
      <c r="F33016" s="148"/>
      <c r="G33016" s="149"/>
      <c r="H33016" s="148"/>
      <c r="I33016"/>
    </row>
    <row r="33017" spans="1:9" x14ac:dyDescent="0.25">
      <c r="A33017"/>
      <c r="B33017"/>
      <c r="C33017"/>
      <c r="D33017"/>
      <c r="E33017" s="148"/>
      <c r="F33017" s="148"/>
      <c r="G33017" s="149"/>
      <c r="H33017" s="148"/>
      <c r="I33017"/>
    </row>
    <row r="33018" spans="1:9" x14ac:dyDescent="0.25">
      <c r="A33018"/>
      <c r="B33018"/>
      <c r="C33018"/>
      <c r="D33018"/>
      <c r="E33018" s="148"/>
      <c r="F33018" s="148"/>
      <c r="G33018" s="149"/>
      <c r="H33018" s="148"/>
      <c r="I33018"/>
    </row>
    <row r="33019" spans="1:9" x14ac:dyDescent="0.25">
      <c r="A33019"/>
      <c r="B33019"/>
      <c r="C33019"/>
      <c r="D33019"/>
      <c r="E33019" s="148"/>
      <c r="F33019" s="148"/>
      <c r="G33019" s="149"/>
      <c r="H33019" s="148"/>
      <c r="I33019"/>
    </row>
    <row r="33020" spans="1:9" x14ac:dyDescent="0.25">
      <c r="A33020"/>
      <c r="B33020"/>
      <c r="C33020"/>
      <c r="D33020"/>
      <c r="E33020" s="148"/>
      <c r="F33020" s="148"/>
      <c r="G33020" s="149"/>
      <c r="H33020" s="148"/>
      <c r="I33020"/>
    </row>
    <row r="33021" spans="1:9" x14ac:dyDescent="0.25">
      <c r="A33021"/>
      <c r="B33021"/>
      <c r="C33021"/>
      <c r="D33021"/>
      <c r="E33021" s="148"/>
      <c r="F33021" s="148"/>
      <c r="G33021" s="149"/>
      <c r="H33021" s="148"/>
      <c r="I33021"/>
    </row>
    <row r="33022" spans="1:9" x14ac:dyDescent="0.25">
      <c r="A33022"/>
      <c r="B33022"/>
      <c r="C33022"/>
      <c r="D33022"/>
      <c r="E33022" s="148"/>
      <c r="F33022" s="148"/>
      <c r="G33022" s="149"/>
      <c r="H33022" s="148"/>
      <c r="I33022"/>
    </row>
    <row r="33023" spans="1:9" x14ac:dyDescent="0.25">
      <c r="A33023"/>
      <c r="B33023"/>
      <c r="C33023"/>
      <c r="D33023"/>
      <c r="E33023" s="148"/>
      <c r="F33023" s="148"/>
      <c r="G33023" s="149"/>
      <c r="H33023" s="148"/>
      <c r="I33023"/>
    </row>
    <row r="33024" spans="1:9" x14ac:dyDescent="0.25">
      <c r="A33024"/>
      <c r="B33024"/>
      <c r="C33024"/>
      <c r="D33024"/>
      <c r="E33024" s="148"/>
      <c r="F33024" s="148"/>
      <c r="G33024" s="149"/>
      <c r="H33024" s="148"/>
      <c r="I33024"/>
    </row>
    <row r="33025" spans="1:9" x14ac:dyDescent="0.25">
      <c r="A33025"/>
      <c r="B33025"/>
      <c r="C33025"/>
      <c r="D33025"/>
      <c r="E33025" s="148"/>
      <c r="F33025" s="148"/>
      <c r="G33025" s="149"/>
      <c r="H33025" s="148"/>
      <c r="I33025"/>
    </row>
    <row r="33026" spans="1:9" x14ac:dyDescent="0.25">
      <c r="A33026"/>
      <c r="B33026"/>
      <c r="C33026"/>
      <c r="D33026"/>
      <c r="E33026" s="148"/>
      <c r="F33026" s="148"/>
      <c r="G33026" s="149"/>
      <c r="H33026" s="148"/>
      <c r="I33026"/>
    </row>
    <row r="33027" spans="1:9" x14ac:dyDescent="0.25">
      <c r="A33027"/>
      <c r="B33027"/>
      <c r="C33027"/>
      <c r="D33027"/>
      <c r="E33027" s="148"/>
      <c r="F33027" s="148"/>
      <c r="G33027" s="149"/>
      <c r="H33027" s="148"/>
      <c r="I33027"/>
    </row>
    <row r="33028" spans="1:9" x14ac:dyDescent="0.25">
      <c r="A33028"/>
      <c r="B33028"/>
      <c r="C33028"/>
      <c r="D33028"/>
      <c r="E33028" s="148"/>
      <c r="F33028" s="148"/>
      <c r="G33028" s="149"/>
      <c r="H33028" s="148"/>
      <c r="I33028"/>
    </row>
    <row r="33029" spans="1:9" x14ac:dyDescent="0.25">
      <c r="A33029"/>
      <c r="B33029"/>
      <c r="C33029"/>
      <c r="D33029"/>
      <c r="E33029" s="148"/>
      <c r="F33029" s="148"/>
      <c r="G33029" s="149"/>
      <c r="H33029" s="148"/>
      <c r="I33029"/>
    </row>
    <row r="33030" spans="1:9" x14ac:dyDescent="0.25">
      <c r="A33030"/>
      <c r="B33030"/>
      <c r="C33030"/>
      <c r="D33030"/>
      <c r="E33030" s="148"/>
      <c r="F33030" s="148"/>
      <c r="G33030" s="149"/>
      <c r="H33030" s="148"/>
      <c r="I33030"/>
    </row>
    <row r="33031" spans="1:9" x14ac:dyDescent="0.25">
      <c r="A33031"/>
      <c r="B33031"/>
      <c r="C33031"/>
      <c r="D33031"/>
      <c r="E33031" s="148"/>
      <c r="F33031" s="148"/>
      <c r="G33031" s="149"/>
      <c r="H33031" s="148"/>
      <c r="I33031"/>
    </row>
    <row r="33032" spans="1:9" x14ac:dyDescent="0.25">
      <c r="A33032"/>
      <c r="B33032"/>
      <c r="C33032"/>
      <c r="D33032"/>
      <c r="E33032" s="148"/>
      <c r="F33032" s="148"/>
      <c r="G33032" s="149"/>
      <c r="H33032" s="148"/>
      <c r="I33032"/>
    </row>
    <row r="33033" spans="1:9" x14ac:dyDescent="0.25">
      <c r="A33033"/>
      <c r="B33033"/>
      <c r="C33033"/>
      <c r="D33033"/>
      <c r="E33033" s="148"/>
      <c r="F33033" s="148"/>
      <c r="G33033" s="149"/>
      <c r="H33033" s="148"/>
      <c r="I33033"/>
    </row>
    <row r="33034" spans="1:9" x14ac:dyDescent="0.25">
      <c r="A33034"/>
      <c r="B33034"/>
      <c r="C33034"/>
      <c r="D33034"/>
      <c r="E33034" s="148"/>
      <c r="F33034" s="148"/>
      <c r="G33034" s="149"/>
      <c r="H33034" s="148"/>
      <c r="I33034"/>
    </row>
    <row r="33035" spans="1:9" x14ac:dyDescent="0.25">
      <c r="A33035"/>
      <c r="B33035"/>
      <c r="C33035"/>
      <c r="D33035"/>
      <c r="E33035" s="148"/>
      <c r="F33035" s="148"/>
      <c r="G33035" s="149"/>
      <c r="H33035" s="148"/>
      <c r="I33035"/>
    </row>
    <row r="33036" spans="1:9" x14ac:dyDescent="0.25">
      <c r="A33036"/>
      <c r="B33036"/>
      <c r="C33036"/>
      <c r="D33036"/>
      <c r="E33036" s="148"/>
      <c r="F33036" s="148"/>
      <c r="G33036" s="149"/>
      <c r="H33036" s="148"/>
      <c r="I33036"/>
    </row>
    <row r="33037" spans="1:9" x14ac:dyDescent="0.25">
      <c r="A33037"/>
      <c r="B33037"/>
      <c r="C33037"/>
      <c r="D33037"/>
      <c r="E33037" s="148"/>
      <c r="F33037" s="148"/>
      <c r="G33037" s="149"/>
      <c r="H33037" s="148"/>
      <c r="I33037"/>
    </row>
    <row r="33038" spans="1:9" x14ac:dyDescent="0.25">
      <c r="A33038"/>
      <c r="B33038"/>
      <c r="C33038"/>
      <c r="D33038"/>
      <c r="E33038" s="148"/>
      <c r="F33038" s="148"/>
      <c r="G33038" s="149"/>
      <c r="H33038" s="148"/>
      <c r="I33038"/>
    </row>
    <row r="33039" spans="1:9" x14ac:dyDescent="0.25">
      <c r="A33039"/>
      <c r="B33039"/>
      <c r="C33039"/>
      <c r="D33039"/>
      <c r="E33039" s="148"/>
      <c r="F33039" s="148"/>
      <c r="G33039" s="149"/>
      <c r="H33039" s="148"/>
      <c r="I33039"/>
    </row>
    <row r="33040" spans="1:9" x14ac:dyDescent="0.25">
      <c r="A33040"/>
      <c r="B33040"/>
      <c r="C33040"/>
      <c r="D33040"/>
      <c r="E33040" s="148"/>
      <c r="F33040" s="148"/>
      <c r="G33040" s="149"/>
      <c r="H33040" s="148"/>
      <c r="I33040"/>
    </row>
    <row r="33041" spans="1:9" x14ac:dyDescent="0.25">
      <c r="A33041"/>
      <c r="B33041"/>
      <c r="C33041"/>
      <c r="D33041"/>
      <c r="E33041" s="148"/>
      <c r="F33041" s="148"/>
      <c r="G33041" s="149"/>
      <c r="H33041" s="148"/>
      <c r="I33041"/>
    </row>
    <row r="33042" spans="1:9" x14ac:dyDescent="0.25">
      <c r="A33042"/>
      <c r="B33042"/>
      <c r="C33042"/>
      <c r="D33042"/>
      <c r="E33042" s="148"/>
      <c r="F33042" s="148"/>
      <c r="G33042" s="149"/>
      <c r="H33042" s="148"/>
      <c r="I33042"/>
    </row>
    <row r="33043" spans="1:9" x14ac:dyDescent="0.25">
      <c r="A33043"/>
      <c r="B33043"/>
      <c r="C33043"/>
      <c r="D33043"/>
      <c r="E33043" s="148"/>
      <c r="F33043" s="148"/>
      <c r="G33043" s="149"/>
      <c r="H33043" s="148"/>
      <c r="I33043"/>
    </row>
    <row r="33044" spans="1:9" x14ac:dyDescent="0.25">
      <c r="A33044"/>
      <c r="B33044"/>
      <c r="C33044"/>
      <c r="D33044"/>
      <c r="E33044" s="148"/>
      <c r="F33044" s="148"/>
      <c r="G33044" s="149"/>
      <c r="H33044" s="148"/>
      <c r="I33044"/>
    </row>
    <row r="33045" spans="1:9" x14ac:dyDescent="0.25">
      <c r="A33045"/>
      <c r="B33045"/>
      <c r="C33045"/>
      <c r="D33045"/>
      <c r="E33045" s="148"/>
      <c r="F33045" s="148"/>
      <c r="G33045" s="149"/>
      <c r="H33045" s="148"/>
      <c r="I33045"/>
    </row>
    <row r="33046" spans="1:9" x14ac:dyDescent="0.25">
      <c r="A33046"/>
      <c r="B33046"/>
      <c r="C33046"/>
      <c r="D33046"/>
      <c r="E33046" s="148"/>
      <c r="F33046" s="148"/>
      <c r="G33046" s="149"/>
      <c r="H33046" s="148"/>
      <c r="I33046"/>
    </row>
    <row r="33047" spans="1:9" x14ac:dyDescent="0.25">
      <c r="A33047"/>
      <c r="B33047"/>
      <c r="C33047"/>
      <c r="D33047"/>
      <c r="E33047" s="148"/>
      <c r="F33047" s="148"/>
      <c r="G33047" s="149"/>
      <c r="H33047" s="148"/>
      <c r="I33047"/>
    </row>
    <row r="33048" spans="1:9" x14ac:dyDescent="0.25">
      <c r="A33048"/>
      <c r="B33048"/>
      <c r="C33048"/>
      <c r="D33048"/>
      <c r="E33048" s="148"/>
      <c r="F33048" s="148"/>
      <c r="G33048" s="149"/>
      <c r="H33048" s="148"/>
      <c r="I33048"/>
    </row>
    <row r="33049" spans="1:9" x14ac:dyDescent="0.25">
      <c r="A33049"/>
      <c r="B33049"/>
      <c r="C33049"/>
      <c r="D33049"/>
      <c r="E33049" s="148"/>
      <c r="F33049" s="148"/>
      <c r="G33049" s="149"/>
      <c r="H33049" s="148"/>
      <c r="I33049"/>
    </row>
    <row r="33050" spans="1:9" x14ac:dyDescent="0.25">
      <c r="A33050"/>
      <c r="B33050"/>
      <c r="C33050"/>
      <c r="D33050"/>
      <c r="E33050" s="148"/>
      <c r="F33050" s="148"/>
      <c r="G33050" s="149"/>
      <c r="H33050" s="148"/>
      <c r="I33050"/>
    </row>
    <row r="33051" spans="1:9" x14ac:dyDescent="0.25">
      <c r="A33051"/>
      <c r="B33051"/>
      <c r="C33051"/>
      <c r="D33051"/>
      <c r="E33051" s="148"/>
      <c r="F33051" s="148"/>
      <c r="G33051" s="149"/>
      <c r="H33051" s="148"/>
      <c r="I33051"/>
    </row>
    <row r="33052" spans="1:9" x14ac:dyDescent="0.25">
      <c r="A33052"/>
      <c r="B33052"/>
      <c r="C33052"/>
      <c r="D33052"/>
      <c r="E33052" s="148"/>
      <c r="F33052" s="148"/>
      <c r="G33052" s="149"/>
      <c r="H33052" s="148"/>
      <c r="I33052"/>
    </row>
    <row r="33053" spans="1:9" x14ac:dyDescent="0.25">
      <c r="A33053"/>
      <c r="B33053"/>
      <c r="C33053"/>
      <c r="D33053"/>
      <c r="E33053" s="148"/>
      <c r="F33053" s="148"/>
      <c r="G33053" s="149"/>
      <c r="H33053" s="148"/>
      <c r="I33053"/>
    </row>
    <row r="33054" spans="1:9" x14ac:dyDescent="0.25">
      <c r="A33054"/>
      <c r="B33054"/>
      <c r="C33054"/>
      <c r="D33054"/>
      <c r="E33054" s="148"/>
      <c r="F33054" s="148"/>
      <c r="G33054" s="149"/>
      <c r="H33054" s="148"/>
      <c r="I33054"/>
    </row>
    <row r="33055" spans="1:9" x14ac:dyDescent="0.25">
      <c r="A33055"/>
      <c r="B33055"/>
      <c r="C33055"/>
      <c r="D33055"/>
      <c r="E33055" s="148"/>
      <c r="F33055" s="148"/>
      <c r="G33055" s="149"/>
      <c r="H33055" s="148"/>
      <c r="I33055"/>
    </row>
    <row r="33056" spans="1:9" x14ac:dyDescent="0.25">
      <c r="A33056"/>
      <c r="B33056"/>
      <c r="C33056"/>
      <c r="D33056"/>
      <c r="E33056" s="148"/>
      <c r="F33056" s="148"/>
      <c r="G33056" s="149"/>
      <c r="H33056" s="148"/>
      <c r="I33056"/>
    </row>
    <row r="33057" spans="1:9" x14ac:dyDescent="0.25">
      <c r="A33057"/>
      <c r="B33057"/>
      <c r="C33057"/>
      <c r="D33057"/>
      <c r="E33057" s="148"/>
      <c r="F33057" s="148"/>
      <c r="G33057" s="149"/>
      <c r="H33057" s="148"/>
      <c r="I33057"/>
    </row>
    <row r="33058" spans="1:9" x14ac:dyDescent="0.25">
      <c r="A33058"/>
      <c r="B33058"/>
      <c r="C33058"/>
      <c r="D33058"/>
      <c r="E33058" s="148"/>
      <c r="F33058" s="148"/>
      <c r="G33058" s="149"/>
      <c r="H33058" s="148"/>
      <c r="I33058"/>
    </row>
    <row r="33059" spans="1:9" x14ac:dyDescent="0.25">
      <c r="A33059"/>
      <c r="B33059"/>
      <c r="C33059"/>
      <c r="D33059"/>
      <c r="E33059" s="148"/>
      <c r="F33059" s="148"/>
      <c r="G33059" s="149"/>
      <c r="H33059" s="148"/>
      <c r="I33059"/>
    </row>
    <row r="33060" spans="1:9" x14ac:dyDescent="0.25">
      <c r="A33060"/>
      <c r="B33060"/>
      <c r="C33060"/>
      <c r="D33060"/>
      <c r="E33060" s="148"/>
      <c r="F33060" s="148"/>
      <c r="G33060" s="149"/>
      <c r="H33060" s="148"/>
      <c r="I33060"/>
    </row>
    <row r="33061" spans="1:9" x14ac:dyDescent="0.25">
      <c r="A33061"/>
      <c r="B33061"/>
      <c r="C33061"/>
      <c r="D33061"/>
      <c r="E33061" s="148"/>
      <c r="F33061" s="148"/>
      <c r="G33061" s="149"/>
      <c r="H33061" s="148"/>
      <c r="I33061"/>
    </row>
    <row r="33062" spans="1:9" x14ac:dyDescent="0.25">
      <c r="A33062"/>
      <c r="B33062"/>
      <c r="C33062"/>
      <c r="D33062"/>
      <c r="E33062" s="148"/>
      <c r="F33062" s="148"/>
      <c r="G33062" s="149"/>
      <c r="H33062" s="148"/>
      <c r="I33062"/>
    </row>
    <row r="33063" spans="1:9" x14ac:dyDescent="0.25">
      <c r="A33063"/>
      <c r="B33063"/>
      <c r="C33063"/>
      <c r="D33063"/>
      <c r="E33063" s="148"/>
      <c r="F33063" s="148"/>
      <c r="G33063" s="149"/>
      <c r="H33063" s="148"/>
      <c r="I33063"/>
    </row>
    <row r="33064" spans="1:9" x14ac:dyDescent="0.25">
      <c r="A33064"/>
      <c r="B33064"/>
      <c r="C33064"/>
      <c r="D33064"/>
      <c r="E33064" s="148"/>
      <c r="F33064" s="148"/>
      <c r="G33064" s="149"/>
      <c r="H33064" s="148"/>
      <c r="I33064"/>
    </row>
    <row r="33065" spans="1:9" x14ac:dyDescent="0.25">
      <c r="A33065"/>
      <c r="B33065"/>
      <c r="C33065"/>
      <c r="D33065"/>
      <c r="E33065" s="148"/>
      <c r="F33065" s="148"/>
      <c r="G33065" s="149"/>
      <c r="H33065" s="148"/>
      <c r="I33065"/>
    </row>
    <row r="33066" spans="1:9" x14ac:dyDescent="0.25">
      <c r="A33066"/>
      <c r="B33066"/>
      <c r="C33066"/>
      <c r="D33066"/>
      <c r="E33066" s="148"/>
      <c r="F33066" s="148"/>
      <c r="G33066" s="149"/>
      <c r="H33066" s="148"/>
      <c r="I33066"/>
    </row>
    <row r="33067" spans="1:9" x14ac:dyDescent="0.25">
      <c r="A33067"/>
      <c r="B33067"/>
      <c r="C33067"/>
      <c r="D33067"/>
      <c r="E33067" s="148"/>
      <c r="F33067" s="148"/>
      <c r="G33067" s="149"/>
      <c r="H33067" s="148"/>
      <c r="I33067"/>
    </row>
    <row r="33068" spans="1:9" x14ac:dyDescent="0.25">
      <c r="A33068"/>
      <c r="B33068"/>
      <c r="C33068"/>
      <c r="D33068"/>
      <c r="E33068" s="148"/>
      <c r="F33068" s="148"/>
      <c r="G33068" s="149"/>
      <c r="H33068" s="148"/>
      <c r="I33068"/>
    </row>
    <row r="33069" spans="1:9" x14ac:dyDescent="0.25">
      <c r="A33069"/>
      <c r="B33069"/>
      <c r="C33069"/>
      <c r="D33069"/>
      <c r="E33069" s="148"/>
      <c r="F33069" s="148"/>
      <c r="G33069" s="149"/>
      <c r="H33069" s="148"/>
      <c r="I33069"/>
    </row>
    <row r="33070" spans="1:9" x14ac:dyDescent="0.25">
      <c r="A33070"/>
      <c r="B33070"/>
      <c r="C33070"/>
      <c r="D33070"/>
      <c r="E33070" s="148"/>
      <c r="F33070" s="148"/>
      <c r="G33070" s="149"/>
      <c r="H33070" s="148"/>
      <c r="I33070"/>
    </row>
    <row r="33071" spans="1:9" x14ac:dyDescent="0.25">
      <c r="A33071"/>
      <c r="B33071"/>
      <c r="C33071"/>
      <c r="D33071"/>
      <c r="E33071" s="148"/>
      <c r="F33071" s="148"/>
      <c r="G33071" s="149"/>
      <c r="H33071" s="148"/>
      <c r="I33071"/>
    </row>
    <row r="33072" spans="1:9" x14ac:dyDescent="0.25">
      <c r="A33072"/>
      <c r="B33072"/>
      <c r="C33072"/>
      <c r="D33072"/>
      <c r="E33072" s="148"/>
      <c r="F33072" s="148"/>
      <c r="G33072" s="149"/>
      <c r="H33072" s="148"/>
      <c r="I33072"/>
    </row>
    <row r="33073" spans="1:9" x14ac:dyDescent="0.25">
      <c r="A33073"/>
      <c r="B33073"/>
      <c r="C33073"/>
      <c r="D33073"/>
      <c r="E33073" s="148"/>
      <c r="F33073" s="148"/>
      <c r="G33073" s="149"/>
      <c r="H33073" s="148"/>
      <c r="I33073"/>
    </row>
    <row r="33074" spans="1:9" x14ac:dyDescent="0.25">
      <c r="A33074"/>
      <c r="B33074"/>
      <c r="C33074"/>
      <c r="D33074"/>
      <c r="E33074" s="148"/>
      <c r="F33074" s="148"/>
      <c r="G33074" s="149"/>
      <c r="H33074" s="148"/>
      <c r="I33074"/>
    </row>
    <row r="33075" spans="1:9" x14ac:dyDescent="0.25">
      <c r="A33075"/>
      <c r="B33075"/>
      <c r="C33075"/>
      <c r="D33075"/>
      <c r="E33075" s="148"/>
      <c r="F33075" s="148"/>
      <c r="G33075" s="149"/>
      <c r="H33075" s="148"/>
      <c r="I33075"/>
    </row>
    <row r="33076" spans="1:9" x14ac:dyDescent="0.25">
      <c r="A33076"/>
      <c r="B33076"/>
      <c r="C33076"/>
      <c r="D33076"/>
      <c r="E33076" s="148"/>
      <c r="F33076" s="148"/>
      <c r="G33076" s="149"/>
      <c r="H33076" s="148"/>
      <c r="I33076"/>
    </row>
    <row r="33077" spans="1:9" x14ac:dyDescent="0.25">
      <c r="A33077"/>
      <c r="B33077"/>
      <c r="C33077"/>
      <c r="D33077"/>
      <c r="E33077" s="148"/>
      <c r="F33077" s="148"/>
      <c r="G33077" s="149"/>
      <c r="H33077" s="148"/>
      <c r="I33077"/>
    </row>
    <row r="33078" spans="1:9" x14ac:dyDescent="0.25">
      <c r="A33078"/>
      <c r="B33078"/>
      <c r="C33078"/>
      <c r="D33078"/>
      <c r="E33078" s="148"/>
      <c r="F33078" s="148"/>
      <c r="G33078" s="149"/>
      <c r="H33078" s="148"/>
      <c r="I33078"/>
    </row>
    <row r="33079" spans="1:9" x14ac:dyDescent="0.25">
      <c r="A33079"/>
      <c r="B33079"/>
      <c r="C33079"/>
      <c r="D33079"/>
      <c r="E33079" s="148"/>
      <c r="F33079" s="148"/>
      <c r="G33079" s="149"/>
      <c r="H33079" s="148"/>
      <c r="I33079"/>
    </row>
    <row r="33080" spans="1:9" x14ac:dyDescent="0.25">
      <c r="A33080"/>
      <c r="B33080"/>
      <c r="C33080"/>
      <c r="D33080"/>
      <c r="E33080" s="148"/>
      <c r="F33080" s="148"/>
      <c r="G33080" s="149"/>
      <c r="H33080" s="148"/>
      <c r="I33080"/>
    </row>
    <row r="33081" spans="1:9" x14ac:dyDescent="0.25">
      <c r="A33081"/>
      <c r="B33081"/>
      <c r="C33081"/>
      <c r="D33081"/>
      <c r="E33081" s="148"/>
      <c r="F33081" s="148"/>
      <c r="G33081" s="149"/>
      <c r="H33081" s="148"/>
      <c r="I33081"/>
    </row>
    <row r="33082" spans="1:9" x14ac:dyDescent="0.25">
      <c r="A33082"/>
      <c r="B33082"/>
      <c r="C33082"/>
      <c r="D33082"/>
      <c r="E33082" s="148"/>
      <c r="F33082" s="148"/>
      <c r="G33082" s="149"/>
      <c r="H33082" s="148"/>
      <c r="I33082"/>
    </row>
    <row r="33083" spans="1:9" x14ac:dyDescent="0.25">
      <c r="A33083"/>
      <c r="B33083"/>
      <c r="C33083"/>
      <c r="D33083"/>
      <c r="E33083" s="148"/>
      <c r="F33083" s="148"/>
      <c r="G33083" s="149"/>
      <c r="H33083" s="148"/>
      <c r="I33083"/>
    </row>
    <row r="33084" spans="1:9" x14ac:dyDescent="0.25">
      <c r="A33084"/>
      <c r="B33084"/>
      <c r="C33084"/>
      <c r="D33084"/>
      <c r="E33084" s="148"/>
      <c r="F33084" s="148"/>
      <c r="G33084" s="149"/>
      <c r="H33084" s="148"/>
      <c r="I33084"/>
    </row>
    <row r="33085" spans="1:9" x14ac:dyDescent="0.25">
      <c r="A33085"/>
      <c r="B33085"/>
      <c r="C33085"/>
      <c r="D33085"/>
      <c r="E33085" s="148"/>
      <c r="F33085" s="148"/>
      <c r="G33085" s="149"/>
      <c r="H33085" s="148"/>
      <c r="I33085"/>
    </row>
    <row r="33086" spans="1:9" x14ac:dyDescent="0.25">
      <c r="A33086"/>
      <c r="B33086"/>
      <c r="C33086"/>
      <c r="D33086"/>
      <c r="E33086" s="148"/>
      <c r="F33086" s="148"/>
      <c r="G33086" s="149"/>
      <c r="H33086" s="148"/>
      <c r="I33086"/>
    </row>
    <row r="33087" spans="1:9" x14ac:dyDescent="0.25">
      <c r="A33087"/>
      <c r="B33087"/>
      <c r="C33087"/>
      <c r="D33087"/>
      <c r="E33087" s="148"/>
      <c r="F33087" s="148"/>
      <c r="G33087" s="149"/>
      <c r="H33087" s="148"/>
      <c r="I33087"/>
    </row>
    <row r="33088" spans="1:9" x14ac:dyDescent="0.25">
      <c r="A33088"/>
      <c r="B33088"/>
      <c r="C33088"/>
      <c r="D33088"/>
      <c r="E33088" s="148"/>
      <c r="F33088" s="148"/>
      <c r="G33088" s="149"/>
      <c r="H33088" s="148"/>
      <c r="I33088"/>
    </row>
    <row r="33089" spans="1:9" x14ac:dyDescent="0.25">
      <c r="A33089"/>
      <c r="B33089"/>
      <c r="C33089"/>
      <c r="D33089"/>
      <c r="E33089" s="148"/>
      <c r="F33089" s="148"/>
      <c r="G33089" s="149"/>
      <c r="H33089" s="148"/>
      <c r="I33089"/>
    </row>
    <row r="33090" spans="1:9" x14ac:dyDescent="0.25">
      <c r="A33090"/>
      <c r="B33090"/>
      <c r="C33090"/>
      <c r="D33090"/>
      <c r="E33090" s="148"/>
      <c r="F33090" s="148"/>
      <c r="G33090" s="149"/>
      <c r="H33090" s="148"/>
      <c r="I33090"/>
    </row>
    <row r="33091" spans="1:9" x14ac:dyDescent="0.25">
      <c r="A33091"/>
      <c r="B33091"/>
      <c r="C33091"/>
      <c r="D33091"/>
      <c r="E33091" s="148"/>
      <c r="F33091" s="148"/>
      <c r="G33091" s="149"/>
      <c r="H33091" s="148"/>
      <c r="I33091"/>
    </row>
    <row r="33092" spans="1:9" x14ac:dyDescent="0.25">
      <c r="A33092"/>
      <c r="B33092"/>
      <c r="C33092"/>
      <c r="D33092"/>
      <c r="E33092" s="148"/>
      <c r="F33092" s="148"/>
      <c r="G33092" s="149"/>
      <c r="H33092" s="148"/>
      <c r="I33092"/>
    </row>
    <row r="33093" spans="1:9" x14ac:dyDescent="0.25">
      <c r="A33093"/>
      <c r="B33093"/>
      <c r="C33093"/>
      <c r="D33093"/>
      <c r="E33093" s="148"/>
      <c r="F33093" s="148"/>
      <c r="G33093" s="149"/>
      <c r="H33093" s="148"/>
      <c r="I33093"/>
    </row>
    <row r="33094" spans="1:9" x14ac:dyDescent="0.25">
      <c r="A33094"/>
      <c r="B33094"/>
      <c r="C33094"/>
      <c r="D33094"/>
      <c r="E33094" s="148"/>
      <c r="F33094" s="148"/>
      <c r="G33094" s="149"/>
      <c r="H33094" s="148"/>
      <c r="I33094"/>
    </row>
    <row r="33095" spans="1:9" x14ac:dyDescent="0.25">
      <c r="A33095"/>
      <c r="B33095"/>
      <c r="C33095"/>
      <c r="D33095"/>
      <c r="E33095" s="148"/>
      <c r="F33095" s="148"/>
      <c r="G33095" s="149"/>
      <c r="H33095" s="148"/>
      <c r="I33095"/>
    </row>
    <row r="33096" spans="1:9" x14ac:dyDescent="0.25">
      <c r="A33096"/>
      <c r="B33096"/>
      <c r="C33096"/>
      <c r="D33096"/>
      <c r="E33096" s="148"/>
      <c r="F33096" s="148"/>
      <c r="G33096" s="149"/>
      <c r="H33096" s="148"/>
      <c r="I33096"/>
    </row>
    <row r="33097" spans="1:9" x14ac:dyDescent="0.25">
      <c r="A33097"/>
      <c r="B33097"/>
      <c r="C33097"/>
      <c r="D33097"/>
      <c r="E33097" s="148"/>
      <c r="F33097" s="148"/>
      <c r="G33097" s="149"/>
      <c r="H33097" s="148"/>
      <c r="I33097"/>
    </row>
    <row r="33098" spans="1:9" x14ac:dyDescent="0.25">
      <c r="A33098"/>
      <c r="B33098"/>
      <c r="C33098"/>
      <c r="D33098"/>
      <c r="E33098" s="148"/>
      <c r="F33098" s="148"/>
      <c r="G33098" s="149"/>
      <c r="H33098" s="148"/>
      <c r="I33098"/>
    </row>
    <row r="33099" spans="1:9" x14ac:dyDescent="0.25">
      <c r="A33099"/>
      <c r="B33099"/>
      <c r="C33099"/>
      <c r="D33099"/>
      <c r="E33099" s="148"/>
      <c r="F33099" s="148"/>
      <c r="G33099" s="149"/>
      <c r="H33099" s="148"/>
      <c r="I33099"/>
    </row>
    <row r="33100" spans="1:9" x14ac:dyDescent="0.25">
      <c r="A33100"/>
      <c r="B33100"/>
      <c r="C33100"/>
      <c r="D33100"/>
      <c r="E33100" s="148"/>
      <c r="F33100" s="148"/>
      <c r="G33100" s="149"/>
      <c r="H33100" s="148"/>
      <c r="I33100"/>
    </row>
    <row r="33101" spans="1:9" x14ac:dyDescent="0.25">
      <c r="A33101"/>
      <c r="B33101"/>
      <c r="C33101"/>
      <c r="D33101"/>
      <c r="E33101" s="148"/>
      <c r="F33101" s="148"/>
      <c r="G33101" s="149"/>
      <c r="H33101" s="148"/>
      <c r="I33101"/>
    </row>
    <row r="33102" spans="1:9" x14ac:dyDescent="0.25">
      <c r="A33102"/>
      <c r="B33102"/>
      <c r="C33102"/>
      <c r="D33102"/>
      <c r="E33102" s="148"/>
      <c r="F33102" s="148"/>
      <c r="G33102" s="149"/>
      <c r="H33102" s="148"/>
      <c r="I33102"/>
    </row>
    <row r="33103" spans="1:9" x14ac:dyDescent="0.25">
      <c r="A33103"/>
      <c r="B33103"/>
      <c r="C33103"/>
      <c r="D33103"/>
      <c r="E33103" s="148"/>
      <c r="F33103" s="148"/>
      <c r="G33103" s="149"/>
      <c r="H33103" s="148"/>
      <c r="I33103"/>
    </row>
    <row r="33104" spans="1:9" x14ac:dyDescent="0.25">
      <c r="A33104"/>
      <c r="B33104"/>
      <c r="C33104"/>
      <c r="D33104"/>
      <c r="E33104" s="148"/>
      <c r="F33104" s="148"/>
      <c r="G33104" s="149"/>
      <c r="H33104" s="148"/>
      <c r="I33104"/>
    </row>
    <row r="33105" spans="1:9" x14ac:dyDescent="0.25">
      <c r="A33105"/>
      <c r="B33105"/>
      <c r="C33105"/>
      <c r="D33105"/>
      <c r="E33105" s="148"/>
      <c r="F33105" s="148"/>
      <c r="G33105" s="149"/>
      <c r="H33105" s="148"/>
      <c r="I33105"/>
    </row>
    <row r="33106" spans="1:9" x14ac:dyDescent="0.25">
      <c r="A33106"/>
      <c r="B33106"/>
      <c r="C33106"/>
      <c r="D33106"/>
      <c r="E33106" s="148"/>
      <c r="F33106" s="148"/>
      <c r="G33106" s="149"/>
      <c r="H33106" s="148"/>
      <c r="I33106"/>
    </row>
    <row r="33107" spans="1:9" x14ac:dyDescent="0.25">
      <c r="A33107"/>
      <c r="B33107"/>
      <c r="C33107"/>
      <c r="D33107"/>
      <c r="E33107" s="148"/>
      <c r="F33107" s="148"/>
      <c r="G33107" s="149"/>
      <c r="H33107" s="148"/>
      <c r="I33107"/>
    </row>
    <row r="33108" spans="1:9" x14ac:dyDescent="0.25">
      <c r="A33108"/>
      <c r="B33108"/>
      <c r="C33108"/>
      <c r="D33108"/>
      <c r="E33108" s="148"/>
      <c r="F33108" s="148"/>
      <c r="G33108" s="149"/>
      <c r="H33108" s="148"/>
      <c r="I33108"/>
    </row>
    <row r="33109" spans="1:9" x14ac:dyDescent="0.25">
      <c r="A33109"/>
      <c r="B33109"/>
      <c r="C33109"/>
      <c r="D33109"/>
      <c r="E33109" s="148"/>
      <c r="F33109" s="148"/>
      <c r="G33109" s="149"/>
      <c r="H33109" s="148"/>
      <c r="I33109"/>
    </row>
    <row r="33110" spans="1:9" x14ac:dyDescent="0.25">
      <c r="A33110"/>
      <c r="B33110"/>
      <c r="C33110"/>
      <c r="D33110"/>
      <c r="E33110" s="148"/>
      <c r="F33110" s="148"/>
      <c r="G33110" s="149"/>
      <c r="H33110" s="148"/>
      <c r="I33110"/>
    </row>
    <row r="33111" spans="1:9" x14ac:dyDescent="0.25">
      <c r="A33111"/>
      <c r="B33111"/>
      <c r="C33111"/>
      <c r="D33111"/>
      <c r="E33111" s="148"/>
      <c r="F33111" s="148"/>
      <c r="G33111" s="149"/>
      <c r="H33111" s="148"/>
      <c r="I33111"/>
    </row>
    <row r="33112" spans="1:9" x14ac:dyDescent="0.25">
      <c r="A33112"/>
      <c r="B33112"/>
      <c r="C33112"/>
      <c r="D33112"/>
      <c r="E33112" s="148"/>
      <c r="F33112" s="148"/>
      <c r="G33112" s="149"/>
      <c r="H33112" s="148"/>
      <c r="I33112"/>
    </row>
    <row r="33113" spans="1:9" x14ac:dyDescent="0.25">
      <c r="A33113"/>
      <c r="B33113"/>
      <c r="C33113"/>
      <c r="D33113"/>
      <c r="E33113" s="148"/>
      <c r="F33113" s="148"/>
      <c r="G33113" s="149"/>
      <c r="H33113" s="148"/>
      <c r="I33113"/>
    </row>
    <row r="33114" spans="1:9" x14ac:dyDescent="0.25">
      <c r="A33114"/>
      <c r="B33114"/>
      <c r="C33114"/>
      <c r="D33114"/>
      <c r="E33114" s="148"/>
      <c r="F33114" s="148"/>
      <c r="G33114" s="149"/>
      <c r="H33114" s="148"/>
      <c r="I33114"/>
    </row>
    <row r="33115" spans="1:9" x14ac:dyDescent="0.25">
      <c r="A33115"/>
      <c r="B33115"/>
      <c r="C33115"/>
      <c r="D33115"/>
      <c r="E33115" s="148"/>
      <c r="F33115" s="148"/>
      <c r="G33115" s="149"/>
      <c r="H33115" s="148"/>
      <c r="I33115"/>
    </row>
    <row r="33116" spans="1:9" x14ac:dyDescent="0.25">
      <c r="A33116"/>
      <c r="B33116"/>
      <c r="C33116"/>
      <c r="D33116"/>
      <c r="E33116" s="148"/>
      <c r="F33116" s="148"/>
      <c r="G33116" s="149"/>
      <c r="H33116" s="148"/>
      <c r="I33116"/>
    </row>
    <row r="33117" spans="1:9" x14ac:dyDescent="0.25">
      <c r="A33117"/>
      <c r="B33117"/>
      <c r="C33117"/>
      <c r="D33117"/>
      <c r="E33117" s="148"/>
      <c r="F33117" s="148"/>
      <c r="G33117" s="149"/>
      <c r="H33117" s="148"/>
      <c r="I33117"/>
    </row>
    <row r="33118" spans="1:9" x14ac:dyDescent="0.25">
      <c r="A33118"/>
      <c r="B33118"/>
      <c r="C33118"/>
      <c r="D33118"/>
      <c r="E33118" s="148"/>
      <c r="F33118" s="148"/>
      <c r="G33118" s="149"/>
      <c r="H33118" s="148"/>
      <c r="I33118"/>
    </row>
    <row r="33119" spans="1:9" x14ac:dyDescent="0.25">
      <c r="A33119"/>
      <c r="B33119"/>
      <c r="C33119"/>
      <c r="D33119"/>
      <c r="E33119" s="148"/>
      <c r="F33119" s="148"/>
      <c r="G33119" s="149"/>
      <c r="H33119" s="148"/>
      <c r="I33119"/>
    </row>
    <row r="33120" spans="1:9" x14ac:dyDescent="0.25">
      <c r="A33120"/>
      <c r="B33120"/>
      <c r="C33120"/>
      <c r="D33120"/>
      <c r="E33120" s="148"/>
      <c r="F33120" s="148"/>
      <c r="G33120" s="149"/>
      <c r="H33120" s="148"/>
      <c r="I33120"/>
    </row>
    <row r="33121" spans="1:9" x14ac:dyDescent="0.25">
      <c r="A33121"/>
      <c r="B33121"/>
      <c r="C33121"/>
      <c r="D33121"/>
      <c r="E33121" s="148"/>
      <c r="F33121" s="148"/>
      <c r="G33121" s="149"/>
      <c r="H33121" s="148"/>
      <c r="I33121"/>
    </row>
    <row r="33122" spans="1:9" x14ac:dyDescent="0.25">
      <c r="A33122"/>
      <c r="B33122"/>
      <c r="C33122"/>
      <c r="D33122"/>
      <c r="E33122" s="148"/>
      <c r="F33122" s="148"/>
      <c r="G33122" s="149"/>
      <c r="H33122" s="148"/>
      <c r="I33122"/>
    </row>
    <row r="33123" spans="1:9" x14ac:dyDescent="0.25">
      <c r="A33123"/>
      <c r="B33123"/>
      <c r="C33123"/>
      <c r="D33123"/>
      <c r="E33123" s="148"/>
      <c r="F33123" s="148"/>
      <c r="G33123" s="149"/>
      <c r="H33123" s="148"/>
      <c r="I33123"/>
    </row>
    <row r="33124" spans="1:9" x14ac:dyDescent="0.25">
      <c r="A33124"/>
      <c r="B33124"/>
      <c r="C33124"/>
      <c r="D33124"/>
      <c r="E33124" s="148"/>
      <c r="F33124" s="148"/>
      <c r="G33124" s="149"/>
      <c r="H33124" s="148"/>
      <c r="I33124"/>
    </row>
    <row r="33125" spans="1:9" x14ac:dyDescent="0.25">
      <c r="A33125"/>
      <c r="B33125"/>
      <c r="C33125"/>
      <c r="D33125"/>
      <c r="E33125" s="148"/>
      <c r="F33125" s="148"/>
      <c r="G33125" s="149"/>
      <c r="H33125" s="148"/>
      <c r="I33125"/>
    </row>
    <row r="33126" spans="1:9" x14ac:dyDescent="0.25">
      <c r="A33126"/>
      <c r="B33126"/>
      <c r="C33126"/>
      <c r="D33126"/>
      <c r="E33126" s="148"/>
      <c r="F33126" s="148"/>
      <c r="G33126" s="149"/>
      <c r="H33126" s="148"/>
      <c r="I33126"/>
    </row>
    <row r="33127" spans="1:9" x14ac:dyDescent="0.25">
      <c r="A33127"/>
      <c r="B33127"/>
      <c r="C33127"/>
      <c r="D33127"/>
      <c r="E33127" s="148"/>
      <c r="F33127" s="148"/>
      <c r="G33127" s="149"/>
      <c r="H33127" s="148"/>
      <c r="I33127"/>
    </row>
    <row r="33128" spans="1:9" x14ac:dyDescent="0.25">
      <c r="A33128"/>
      <c r="B33128"/>
      <c r="C33128"/>
      <c r="D33128"/>
      <c r="E33128" s="148"/>
      <c r="F33128" s="148"/>
      <c r="G33128" s="149"/>
      <c r="H33128" s="148"/>
      <c r="I33128"/>
    </row>
    <row r="33129" spans="1:9" x14ac:dyDescent="0.25">
      <c r="A33129"/>
      <c r="B33129"/>
      <c r="C33129"/>
      <c r="D33129"/>
      <c r="E33129" s="148"/>
      <c r="F33129" s="148"/>
      <c r="G33129" s="149"/>
      <c r="H33129" s="148"/>
      <c r="I33129"/>
    </row>
    <row r="33130" spans="1:9" x14ac:dyDescent="0.25">
      <c r="A33130"/>
      <c r="B33130"/>
      <c r="C33130"/>
      <c r="D33130"/>
      <c r="E33130" s="148"/>
      <c r="F33130" s="148"/>
      <c r="G33130" s="149"/>
      <c r="H33130" s="148"/>
      <c r="I33130"/>
    </row>
    <row r="33131" spans="1:9" x14ac:dyDescent="0.25">
      <c r="A33131"/>
      <c r="B33131"/>
      <c r="C33131"/>
      <c r="D33131"/>
      <c r="E33131" s="148"/>
      <c r="F33131" s="148"/>
      <c r="G33131" s="149"/>
      <c r="H33131" s="148"/>
      <c r="I33131"/>
    </row>
    <row r="33132" spans="1:9" x14ac:dyDescent="0.25">
      <c r="A33132"/>
      <c r="B33132"/>
      <c r="C33132"/>
      <c r="D33132"/>
      <c r="E33132" s="148"/>
      <c r="F33132" s="148"/>
      <c r="G33132" s="149"/>
      <c r="H33132" s="148"/>
      <c r="I33132"/>
    </row>
    <row r="33133" spans="1:9" x14ac:dyDescent="0.25">
      <c r="A33133"/>
      <c r="B33133"/>
      <c r="C33133"/>
      <c r="D33133"/>
      <c r="E33133" s="148"/>
      <c r="F33133" s="148"/>
      <c r="G33133" s="149"/>
      <c r="H33133" s="148"/>
      <c r="I33133"/>
    </row>
    <row r="33134" spans="1:9" x14ac:dyDescent="0.25">
      <c r="A33134"/>
      <c r="B33134"/>
      <c r="C33134"/>
      <c r="D33134"/>
      <c r="E33134" s="148"/>
      <c r="F33134" s="148"/>
      <c r="G33134" s="149"/>
      <c r="H33134" s="148"/>
      <c r="I33134"/>
    </row>
    <row r="33135" spans="1:9" x14ac:dyDescent="0.25">
      <c r="A33135"/>
      <c r="B33135"/>
      <c r="C33135"/>
      <c r="D33135"/>
      <c r="E33135" s="148"/>
      <c r="F33135" s="148"/>
      <c r="G33135" s="149"/>
      <c r="H33135" s="148"/>
      <c r="I33135"/>
    </row>
    <row r="33136" spans="1:9" x14ac:dyDescent="0.25">
      <c r="A33136"/>
      <c r="B33136"/>
      <c r="C33136"/>
      <c r="D33136"/>
      <c r="E33136" s="148"/>
      <c r="F33136" s="148"/>
      <c r="G33136" s="149"/>
      <c r="H33136" s="148"/>
      <c r="I33136"/>
    </row>
    <row r="33137" spans="1:9" x14ac:dyDescent="0.25">
      <c r="A33137"/>
      <c r="B33137"/>
      <c r="C33137"/>
      <c r="D33137"/>
      <c r="E33137" s="148"/>
      <c r="F33137" s="148"/>
      <c r="G33137" s="149"/>
      <c r="H33137" s="148"/>
      <c r="I33137"/>
    </row>
    <row r="33138" spans="1:9" x14ac:dyDescent="0.25">
      <c r="A33138"/>
      <c r="B33138"/>
      <c r="C33138"/>
      <c r="D33138"/>
      <c r="E33138" s="148"/>
      <c r="F33138" s="148"/>
      <c r="G33138" s="149"/>
      <c r="H33138" s="148"/>
      <c r="I33138"/>
    </row>
    <row r="33139" spans="1:9" x14ac:dyDescent="0.25">
      <c r="A33139"/>
      <c r="B33139"/>
      <c r="C33139"/>
      <c r="D33139"/>
      <c r="E33139" s="148"/>
      <c r="F33139" s="148"/>
      <c r="G33139" s="149"/>
      <c r="H33139" s="148"/>
      <c r="I33139"/>
    </row>
    <row r="33140" spans="1:9" x14ac:dyDescent="0.25">
      <c r="A33140"/>
      <c r="B33140"/>
      <c r="C33140"/>
      <c r="D33140"/>
      <c r="E33140" s="148"/>
      <c r="F33140" s="148"/>
      <c r="G33140" s="149"/>
      <c r="H33140" s="148"/>
      <c r="I33140"/>
    </row>
    <row r="33141" spans="1:9" x14ac:dyDescent="0.25">
      <c r="A33141"/>
      <c r="B33141"/>
      <c r="C33141"/>
      <c r="D33141"/>
      <c r="E33141" s="148"/>
      <c r="F33141" s="148"/>
      <c r="G33141" s="149"/>
      <c r="H33141" s="148"/>
      <c r="I33141"/>
    </row>
    <row r="33142" spans="1:9" x14ac:dyDescent="0.25">
      <c r="A33142"/>
      <c r="B33142"/>
      <c r="C33142"/>
      <c r="D33142"/>
      <c r="E33142" s="148"/>
      <c r="F33142" s="148"/>
      <c r="G33142" s="149"/>
      <c r="H33142" s="148"/>
      <c r="I33142"/>
    </row>
    <row r="33143" spans="1:9" x14ac:dyDescent="0.25">
      <c r="A33143"/>
      <c r="B33143"/>
      <c r="C33143"/>
      <c r="D33143"/>
      <c r="E33143" s="148"/>
      <c r="F33143" s="148"/>
      <c r="G33143" s="149"/>
      <c r="H33143" s="148"/>
      <c r="I33143"/>
    </row>
    <row r="33144" spans="1:9" x14ac:dyDescent="0.25">
      <c r="A33144"/>
      <c r="B33144"/>
      <c r="C33144"/>
      <c r="D33144"/>
      <c r="E33144" s="148"/>
      <c r="F33144" s="148"/>
      <c r="G33144" s="149"/>
      <c r="H33144" s="148"/>
      <c r="I33144"/>
    </row>
    <row r="33145" spans="1:9" x14ac:dyDescent="0.25">
      <c r="A33145"/>
      <c r="B33145"/>
      <c r="C33145"/>
      <c r="D33145"/>
      <c r="E33145" s="148"/>
      <c r="F33145" s="148"/>
      <c r="G33145" s="149"/>
      <c r="H33145" s="148"/>
      <c r="I33145"/>
    </row>
    <row r="33146" spans="1:9" x14ac:dyDescent="0.25">
      <c r="A33146"/>
      <c r="B33146"/>
      <c r="C33146"/>
      <c r="D33146"/>
      <c r="E33146" s="148"/>
      <c r="F33146" s="148"/>
      <c r="G33146" s="149"/>
      <c r="H33146" s="148"/>
      <c r="I33146"/>
    </row>
    <row r="33147" spans="1:9" x14ac:dyDescent="0.25">
      <c r="A33147"/>
      <c r="B33147"/>
      <c r="C33147"/>
      <c r="D33147"/>
      <c r="E33147" s="148"/>
      <c r="F33147" s="148"/>
      <c r="G33147" s="149"/>
      <c r="H33147" s="148"/>
      <c r="I33147"/>
    </row>
    <row r="33148" spans="1:9" x14ac:dyDescent="0.25">
      <c r="A33148"/>
      <c r="B33148"/>
      <c r="C33148"/>
      <c r="D33148"/>
      <c r="E33148" s="148"/>
      <c r="F33148" s="148"/>
      <c r="G33148" s="149"/>
      <c r="H33148" s="148"/>
      <c r="I33148"/>
    </row>
    <row r="33149" spans="1:9" x14ac:dyDescent="0.25">
      <c r="A33149"/>
      <c r="B33149"/>
      <c r="C33149"/>
      <c r="D33149"/>
      <c r="E33149" s="148"/>
      <c r="F33149" s="148"/>
      <c r="G33149" s="149"/>
      <c r="H33149" s="148"/>
      <c r="I33149"/>
    </row>
    <row r="33150" spans="1:9" x14ac:dyDescent="0.25">
      <c r="A33150"/>
      <c r="B33150"/>
      <c r="C33150"/>
      <c r="D33150"/>
      <c r="E33150" s="148"/>
      <c r="F33150" s="148"/>
      <c r="G33150" s="149"/>
      <c r="H33150" s="148"/>
      <c r="I33150"/>
    </row>
    <row r="33151" spans="1:9" x14ac:dyDescent="0.25">
      <c r="A33151"/>
      <c r="B33151"/>
      <c r="C33151"/>
      <c r="D33151"/>
      <c r="E33151" s="148"/>
      <c r="F33151" s="148"/>
      <c r="G33151" s="149"/>
      <c r="H33151" s="148"/>
      <c r="I33151"/>
    </row>
    <row r="33152" spans="1:9" x14ac:dyDescent="0.25">
      <c r="A33152"/>
      <c r="B33152"/>
      <c r="C33152"/>
      <c r="D33152"/>
      <c r="E33152" s="148"/>
      <c r="F33152" s="148"/>
      <c r="G33152" s="149"/>
      <c r="H33152" s="148"/>
      <c r="I33152"/>
    </row>
    <row r="33153" spans="1:9" x14ac:dyDescent="0.25">
      <c r="A33153"/>
      <c r="B33153"/>
      <c r="C33153"/>
      <c r="D33153"/>
      <c r="E33153" s="148"/>
      <c r="F33153" s="148"/>
      <c r="G33153" s="149"/>
      <c r="H33153" s="148"/>
      <c r="I33153"/>
    </row>
    <row r="33154" spans="1:9" x14ac:dyDescent="0.25">
      <c r="A33154"/>
      <c r="B33154"/>
      <c r="C33154"/>
      <c r="D33154"/>
      <c r="E33154" s="148"/>
      <c r="F33154" s="148"/>
      <c r="G33154" s="149"/>
      <c r="H33154" s="148"/>
      <c r="I33154"/>
    </row>
    <row r="33155" spans="1:9" x14ac:dyDescent="0.25">
      <c r="A33155"/>
      <c r="B33155"/>
      <c r="C33155"/>
      <c r="D33155"/>
      <c r="E33155" s="148"/>
      <c r="F33155" s="148"/>
      <c r="G33155" s="149"/>
      <c r="H33155" s="148"/>
      <c r="I33155"/>
    </row>
    <row r="33156" spans="1:9" x14ac:dyDescent="0.25">
      <c r="A33156"/>
      <c r="B33156"/>
      <c r="C33156"/>
      <c r="D33156"/>
      <c r="E33156" s="148"/>
      <c r="F33156" s="148"/>
      <c r="G33156" s="149"/>
      <c r="H33156" s="148"/>
      <c r="I33156"/>
    </row>
    <row r="33157" spans="1:9" x14ac:dyDescent="0.25">
      <c r="A33157"/>
      <c r="B33157"/>
      <c r="C33157"/>
      <c r="D33157"/>
      <c r="E33157" s="148"/>
      <c r="F33157" s="148"/>
      <c r="G33157" s="149"/>
      <c r="H33157" s="148"/>
      <c r="I33157"/>
    </row>
    <row r="33158" spans="1:9" x14ac:dyDescent="0.25">
      <c r="A33158"/>
      <c r="B33158"/>
      <c r="C33158"/>
      <c r="D33158"/>
      <c r="E33158" s="148"/>
      <c r="F33158" s="148"/>
      <c r="G33158" s="149"/>
      <c r="H33158" s="148"/>
      <c r="I33158"/>
    </row>
    <row r="33159" spans="1:9" x14ac:dyDescent="0.25">
      <c r="A33159"/>
      <c r="B33159"/>
      <c r="C33159"/>
      <c r="D33159"/>
      <c r="E33159" s="148"/>
      <c r="F33159" s="148"/>
      <c r="G33159" s="149"/>
      <c r="H33159" s="148"/>
      <c r="I33159"/>
    </row>
    <row r="33160" spans="1:9" x14ac:dyDescent="0.25">
      <c r="A33160"/>
      <c r="B33160"/>
      <c r="C33160"/>
      <c r="D33160"/>
      <c r="E33160" s="148"/>
      <c r="F33160" s="148"/>
      <c r="G33160" s="149"/>
      <c r="H33160" s="148"/>
      <c r="I33160"/>
    </row>
    <row r="33161" spans="1:9" x14ac:dyDescent="0.25">
      <c r="A33161"/>
      <c r="B33161"/>
      <c r="C33161"/>
      <c r="D33161"/>
      <c r="E33161" s="148"/>
      <c r="F33161" s="148"/>
      <c r="G33161" s="149"/>
      <c r="H33161" s="148"/>
      <c r="I33161"/>
    </row>
    <row r="33162" spans="1:9" x14ac:dyDescent="0.25">
      <c r="A33162"/>
      <c r="B33162"/>
      <c r="C33162"/>
      <c r="D33162"/>
      <c r="E33162" s="148"/>
      <c r="F33162" s="148"/>
      <c r="G33162" s="149"/>
      <c r="H33162" s="148"/>
      <c r="I33162"/>
    </row>
    <row r="33163" spans="1:9" x14ac:dyDescent="0.25">
      <c r="A33163"/>
      <c r="B33163"/>
      <c r="C33163"/>
      <c r="D33163"/>
      <c r="E33163" s="148"/>
      <c r="F33163" s="148"/>
      <c r="G33163" s="149"/>
      <c r="H33163" s="148"/>
      <c r="I33163"/>
    </row>
    <row r="33164" spans="1:9" x14ac:dyDescent="0.25">
      <c r="A33164"/>
      <c r="B33164"/>
      <c r="C33164"/>
      <c r="D33164"/>
      <c r="E33164" s="148"/>
      <c r="F33164" s="148"/>
      <c r="G33164" s="149"/>
      <c r="H33164" s="148"/>
      <c r="I33164"/>
    </row>
    <row r="33165" spans="1:9" x14ac:dyDescent="0.25">
      <c r="A33165"/>
      <c r="B33165"/>
      <c r="C33165"/>
      <c r="D33165"/>
      <c r="E33165" s="148"/>
      <c r="F33165" s="148"/>
      <c r="G33165" s="149"/>
      <c r="H33165" s="148"/>
      <c r="I33165"/>
    </row>
    <row r="33166" spans="1:9" x14ac:dyDescent="0.25">
      <c r="A33166"/>
      <c r="B33166"/>
      <c r="C33166"/>
      <c r="D33166"/>
      <c r="E33166" s="148"/>
      <c r="F33166" s="148"/>
      <c r="G33166" s="149"/>
      <c r="H33166" s="148"/>
      <c r="I33166"/>
    </row>
    <row r="33167" spans="1:9" x14ac:dyDescent="0.25">
      <c r="A33167"/>
      <c r="B33167"/>
      <c r="C33167"/>
      <c r="D33167"/>
      <c r="E33167" s="148"/>
      <c r="F33167" s="148"/>
      <c r="G33167" s="149"/>
      <c r="H33167" s="148"/>
      <c r="I33167"/>
    </row>
    <row r="33168" spans="1:9" x14ac:dyDescent="0.25">
      <c r="A33168"/>
      <c r="B33168"/>
      <c r="C33168"/>
      <c r="D33168"/>
      <c r="E33168" s="148"/>
      <c r="F33168" s="148"/>
      <c r="G33168" s="149"/>
      <c r="H33168" s="148"/>
      <c r="I33168"/>
    </row>
    <row r="33169" spans="1:9" x14ac:dyDescent="0.25">
      <c r="A33169"/>
      <c r="B33169"/>
      <c r="C33169"/>
      <c r="D33169"/>
      <c r="E33169" s="148"/>
      <c r="F33169" s="148"/>
      <c r="G33169" s="149"/>
      <c r="H33169" s="148"/>
      <c r="I33169"/>
    </row>
    <row r="33170" spans="1:9" x14ac:dyDescent="0.25">
      <c r="A33170"/>
      <c r="B33170"/>
      <c r="C33170"/>
      <c r="D33170"/>
      <c r="E33170" s="148"/>
      <c r="F33170" s="148"/>
      <c r="G33170" s="149"/>
      <c r="H33170" s="148"/>
      <c r="I33170"/>
    </row>
    <row r="33171" spans="1:9" x14ac:dyDescent="0.25">
      <c r="A33171"/>
      <c r="B33171"/>
      <c r="C33171"/>
      <c r="D33171"/>
      <c r="E33171" s="148"/>
      <c r="F33171" s="148"/>
      <c r="G33171" s="149"/>
      <c r="H33171" s="148"/>
      <c r="I33171"/>
    </row>
    <row r="33172" spans="1:9" x14ac:dyDescent="0.25">
      <c r="A33172"/>
      <c r="B33172"/>
      <c r="C33172"/>
      <c r="D33172"/>
      <c r="E33172" s="148"/>
      <c r="F33172" s="148"/>
      <c r="G33172" s="149"/>
      <c r="H33172" s="148"/>
      <c r="I33172"/>
    </row>
    <row r="33173" spans="1:9" x14ac:dyDescent="0.25">
      <c r="A33173"/>
      <c r="B33173"/>
      <c r="C33173"/>
      <c r="D33173"/>
      <c r="E33173" s="148"/>
      <c r="F33173" s="148"/>
      <c r="G33173" s="149"/>
      <c r="H33173" s="148"/>
      <c r="I33173"/>
    </row>
    <row r="33174" spans="1:9" x14ac:dyDescent="0.25">
      <c r="A33174"/>
      <c r="B33174"/>
      <c r="C33174"/>
      <c r="D33174"/>
      <c r="E33174" s="148"/>
      <c r="F33174" s="148"/>
      <c r="G33174" s="149"/>
      <c r="H33174" s="148"/>
      <c r="I33174"/>
    </row>
    <row r="33175" spans="1:9" x14ac:dyDescent="0.25">
      <c r="A33175"/>
      <c r="B33175"/>
      <c r="C33175"/>
      <c r="D33175"/>
      <c r="E33175" s="148"/>
      <c r="F33175" s="148"/>
      <c r="G33175" s="149"/>
      <c r="H33175" s="148"/>
      <c r="I33175"/>
    </row>
    <row r="33176" spans="1:9" x14ac:dyDescent="0.25">
      <c r="A33176"/>
      <c r="B33176"/>
      <c r="C33176"/>
      <c r="D33176"/>
      <c r="E33176" s="148"/>
      <c r="F33176" s="148"/>
      <c r="G33176" s="149"/>
      <c r="H33176" s="148"/>
      <c r="I33176"/>
    </row>
    <row r="33177" spans="1:9" x14ac:dyDescent="0.25">
      <c r="A33177"/>
      <c r="B33177"/>
      <c r="C33177"/>
      <c r="D33177"/>
      <c r="E33177" s="148"/>
      <c r="F33177" s="148"/>
      <c r="G33177" s="149"/>
      <c r="H33177" s="148"/>
      <c r="I33177"/>
    </row>
    <row r="33178" spans="1:9" x14ac:dyDescent="0.25">
      <c r="A33178"/>
      <c r="B33178"/>
      <c r="C33178"/>
      <c r="D33178"/>
      <c r="E33178" s="148"/>
      <c r="F33178" s="148"/>
      <c r="G33178" s="149"/>
      <c r="H33178" s="148"/>
      <c r="I33178"/>
    </row>
    <row r="33179" spans="1:9" x14ac:dyDescent="0.25">
      <c r="A33179"/>
      <c r="B33179"/>
      <c r="C33179"/>
      <c r="D33179"/>
      <c r="E33179" s="148"/>
      <c r="F33179" s="148"/>
      <c r="G33179" s="149"/>
      <c r="H33179" s="148"/>
      <c r="I33179"/>
    </row>
    <row r="33180" spans="1:9" x14ac:dyDescent="0.25">
      <c r="A33180"/>
      <c r="B33180"/>
      <c r="C33180"/>
      <c r="D33180"/>
      <c r="E33180" s="148"/>
      <c r="F33180" s="148"/>
      <c r="G33180" s="149"/>
      <c r="H33180" s="148"/>
      <c r="I33180"/>
    </row>
    <row r="33181" spans="1:9" x14ac:dyDescent="0.25">
      <c r="A33181"/>
      <c r="B33181"/>
      <c r="C33181"/>
      <c r="D33181"/>
      <c r="E33181" s="148"/>
      <c r="F33181" s="148"/>
      <c r="G33181" s="149"/>
      <c r="H33181" s="148"/>
      <c r="I33181"/>
    </row>
    <row r="33182" spans="1:9" x14ac:dyDescent="0.25">
      <c r="A33182"/>
      <c r="B33182"/>
      <c r="C33182"/>
      <c r="D33182"/>
      <c r="E33182" s="148"/>
      <c r="F33182" s="148"/>
      <c r="G33182" s="149"/>
      <c r="H33182" s="148"/>
      <c r="I33182"/>
    </row>
    <row r="33183" spans="1:9" x14ac:dyDescent="0.25">
      <c r="A33183"/>
      <c r="B33183"/>
      <c r="C33183"/>
      <c r="D33183"/>
      <c r="E33183" s="148"/>
      <c r="F33183" s="148"/>
      <c r="G33183" s="149"/>
      <c r="H33183" s="148"/>
      <c r="I33183"/>
    </row>
    <row r="33184" spans="1:9" x14ac:dyDescent="0.25">
      <c r="A33184"/>
      <c r="B33184"/>
      <c r="C33184"/>
      <c r="D33184"/>
      <c r="E33184" s="148"/>
      <c r="F33184" s="148"/>
      <c r="G33184" s="149"/>
      <c r="H33184" s="148"/>
      <c r="I33184"/>
    </row>
    <row r="33185" spans="1:9" x14ac:dyDescent="0.25">
      <c r="A33185"/>
      <c r="B33185"/>
      <c r="C33185"/>
      <c r="D33185"/>
      <c r="E33185" s="148"/>
      <c r="F33185" s="148"/>
      <c r="G33185" s="149"/>
      <c r="H33185" s="148"/>
      <c r="I33185"/>
    </row>
    <row r="33186" spans="1:9" x14ac:dyDescent="0.25">
      <c r="A33186"/>
      <c r="B33186"/>
      <c r="C33186"/>
      <c r="D33186"/>
      <c r="E33186" s="148"/>
      <c r="F33186" s="148"/>
      <c r="G33186" s="149"/>
      <c r="H33186" s="148"/>
      <c r="I33186"/>
    </row>
    <row r="33187" spans="1:9" x14ac:dyDescent="0.25">
      <c r="A33187"/>
      <c r="B33187"/>
      <c r="C33187"/>
      <c r="D33187"/>
      <c r="E33187" s="148"/>
      <c r="F33187" s="148"/>
      <c r="G33187" s="149"/>
      <c r="H33187" s="148"/>
      <c r="I33187"/>
    </row>
    <row r="33188" spans="1:9" x14ac:dyDescent="0.25">
      <c r="A33188"/>
      <c r="B33188"/>
      <c r="C33188"/>
      <c r="D33188"/>
      <c r="E33188" s="148"/>
      <c r="F33188" s="148"/>
      <c r="G33188" s="149"/>
      <c r="H33188" s="148"/>
      <c r="I33188"/>
    </row>
    <row r="33189" spans="1:9" x14ac:dyDescent="0.25">
      <c r="A33189"/>
      <c r="B33189"/>
      <c r="C33189"/>
      <c r="D33189"/>
      <c r="E33189" s="148"/>
      <c r="F33189" s="148"/>
      <c r="G33189" s="149"/>
      <c r="H33189" s="148"/>
      <c r="I33189"/>
    </row>
    <row r="33190" spans="1:9" x14ac:dyDescent="0.25">
      <c r="A33190"/>
      <c r="B33190"/>
      <c r="C33190"/>
      <c r="D33190"/>
      <c r="E33190" s="148"/>
      <c r="F33190" s="148"/>
      <c r="G33190" s="149"/>
      <c r="H33190" s="148"/>
      <c r="I33190"/>
    </row>
    <row r="33191" spans="1:9" x14ac:dyDescent="0.25">
      <c r="A33191"/>
      <c r="B33191"/>
      <c r="C33191"/>
      <c r="D33191"/>
      <c r="E33191" s="148"/>
      <c r="F33191" s="148"/>
      <c r="G33191" s="149"/>
      <c r="H33191" s="148"/>
      <c r="I33191"/>
    </row>
    <row r="33192" spans="1:9" x14ac:dyDescent="0.25">
      <c r="A33192"/>
      <c r="B33192"/>
      <c r="C33192"/>
      <c r="D33192"/>
      <c r="E33192" s="148"/>
      <c r="F33192" s="148"/>
      <c r="G33192" s="149"/>
      <c r="H33192" s="148"/>
      <c r="I33192"/>
    </row>
    <row r="33193" spans="1:9" x14ac:dyDescent="0.25">
      <c r="A33193"/>
      <c r="B33193"/>
      <c r="C33193"/>
      <c r="D33193"/>
      <c r="E33193" s="148"/>
      <c r="F33193" s="148"/>
      <c r="G33193" s="149"/>
      <c r="H33193" s="148"/>
      <c r="I33193"/>
    </row>
    <row r="33194" spans="1:9" x14ac:dyDescent="0.25">
      <c r="A33194"/>
      <c r="B33194"/>
      <c r="C33194"/>
      <c r="D33194"/>
      <c r="E33194" s="148"/>
      <c r="F33194" s="148"/>
      <c r="G33194" s="149"/>
      <c r="H33194" s="148"/>
      <c r="I33194"/>
    </row>
    <row r="33195" spans="1:9" x14ac:dyDescent="0.25">
      <c r="A33195"/>
      <c r="B33195"/>
      <c r="C33195"/>
      <c r="D33195"/>
      <c r="E33195" s="148"/>
      <c r="F33195" s="148"/>
      <c r="G33195" s="149"/>
      <c r="H33195" s="148"/>
      <c r="I33195"/>
    </row>
    <row r="33196" spans="1:9" x14ac:dyDescent="0.25">
      <c r="A33196"/>
      <c r="B33196"/>
      <c r="C33196"/>
      <c r="D33196"/>
      <c r="E33196" s="148"/>
      <c r="F33196" s="148"/>
      <c r="G33196" s="149"/>
      <c r="H33196" s="148"/>
      <c r="I33196"/>
    </row>
    <row r="33197" spans="1:9" x14ac:dyDescent="0.25">
      <c r="A33197"/>
      <c r="B33197"/>
      <c r="C33197"/>
      <c r="D33197"/>
      <c r="E33197" s="148"/>
      <c r="F33197" s="148"/>
      <c r="G33197" s="149"/>
      <c r="H33197" s="148"/>
      <c r="I33197"/>
    </row>
    <row r="33198" spans="1:9" x14ac:dyDescent="0.25">
      <c r="A33198"/>
      <c r="B33198"/>
      <c r="C33198"/>
      <c r="D33198"/>
      <c r="E33198" s="148"/>
      <c r="F33198" s="148"/>
      <c r="G33198" s="149"/>
      <c r="H33198" s="148"/>
      <c r="I33198"/>
    </row>
    <row r="33199" spans="1:9" x14ac:dyDescent="0.25">
      <c r="A33199"/>
      <c r="B33199"/>
      <c r="C33199"/>
      <c r="D33199"/>
      <c r="E33199" s="148"/>
      <c r="F33199" s="148"/>
      <c r="G33199" s="149"/>
      <c r="H33199" s="148"/>
      <c r="I33199"/>
    </row>
    <row r="33200" spans="1:9" x14ac:dyDescent="0.25">
      <c r="A33200"/>
      <c r="B33200"/>
      <c r="C33200"/>
      <c r="D33200"/>
      <c r="E33200" s="148"/>
      <c r="F33200" s="148"/>
      <c r="G33200" s="149"/>
      <c r="H33200" s="148"/>
      <c r="I33200"/>
    </row>
    <row r="33201" spans="1:9" x14ac:dyDescent="0.25">
      <c r="A33201"/>
      <c r="B33201"/>
      <c r="C33201"/>
      <c r="D33201"/>
      <c r="E33201" s="148"/>
      <c r="F33201" s="148"/>
      <c r="G33201" s="149"/>
      <c r="H33201" s="148"/>
      <c r="I33201"/>
    </row>
    <row r="33202" spans="1:9" x14ac:dyDescent="0.25">
      <c r="A33202"/>
      <c r="B33202"/>
      <c r="C33202"/>
      <c r="D33202"/>
      <c r="E33202" s="148"/>
      <c r="F33202" s="148"/>
      <c r="G33202" s="149"/>
      <c r="H33202" s="148"/>
      <c r="I33202"/>
    </row>
    <row r="33203" spans="1:9" x14ac:dyDescent="0.25">
      <c r="A33203"/>
      <c r="B33203"/>
      <c r="C33203"/>
      <c r="D33203"/>
      <c r="E33203" s="148"/>
      <c r="F33203" s="148"/>
      <c r="G33203" s="149"/>
      <c r="H33203" s="148"/>
      <c r="I33203"/>
    </row>
    <row r="33204" spans="1:9" x14ac:dyDescent="0.25">
      <c r="A33204"/>
      <c r="B33204"/>
      <c r="C33204"/>
      <c r="D33204"/>
      <c r="E33204" s="148"/>
      <c r="F33204" s="148"/>
      <c r="G33204" s="149"/>
      <c r="H33204" s="148"/>
      <c r="I33204"/>
    </row>
    <row r="33205" spans="1:9" x14ac:dyDescent="0.25">
      <c r="A33205"/>
      <c r="B33205"/>
      <c r="C33205"/>
      <c r="D33205"/>
      <c r="E33205" s="148"/>
      <c r="F33205" s="148"/>
      <c r="G33205" s="149"/>
      <c r="H33205" s="148"/>
      <c r="I33205"/>
    </row>
    <row r="33206" spans="1:9" x14ac:dyDescent="0.25">
      <c r="A33206"/>
      <c r="B33206"/>
      <c r="C33206"/>
      <c r="D33206"/>
      <c r="E33206" s="148"/>
      <c r="F33206" s="148"/>
      <c r="G33206" s="149"/>
      <c r="H33206" s="148"/>
      <c r="I33206"/>
    </row>
    <row r="33207" spans="1:9" x14ac:dyDescent="0.25">
      <c r="A33207"/>
      <c r="B33207"/>
      <c r="C33207"/>
      <c r="D33207"/>
      <c r="E33207" s="148"/>
      <c r="F33207" s="148"/>
      <c r="G33207" s="149"/>
      <c r="H33207" s="148"/>
      <c r="I33207"/>
    </row>
    <row r="33208" spans="1:9" x14ac:dyDescent="0.25">
      <c r="A33208"/>
      <c r="B33208"/>
      <c r="C33208"/>
      <c r="D33208"/>
      <c r="E33208" s="148"/>
      <c r="F33208" s="148"/>
      <c r="G33208" s="149"/>
      <c r="H33208" s="148"/>
      <c r="I33208"/>
    </row>
    <row r="33209" spans="1:9" x14ac:dyDescent="0.25">
      <c r="A33209"/>
      <c r="B33209"/>
      <c r="C33209"/>
      <c r="D33209"/>
      <c r="E33209" s="148"/>
      <c r="F33209" s="148"/>
      <c r="G33209" s="149"/>
      <c r="H33209" s="148"/>
      <c r="I33209"/>
    </row>
    <row r="33210" spans="1:9" x14ac:dyDescent="0.25">
      <c r="A33210"/>
      <c r="B33210"/>
      <c r="C33210"/>
      <c r="D33210"/>
      <c r="E33210" s="148"/>
      <c r="F33210" s="148"/>
      <c r="G33210" s="149"/>
      <c r="H33210" s="148"/>
      <c r="I33210"/>
    </row>
    <row r="33211" spans="1:9" x14ac:dyDescent="0.25">
      <c r="A33211"/>
      <c r="B33211"/>
      <c r="C33211"/>
      <c r="D33211"/>
      <c r="E33211" s="148"/>
      <c r="F33211" s="148"/>
      <c r="G33211" s="149"/>
      <c r="H33211" s="148"/>
      <c r="I33211"/>
    </row>
    <row r="33212" spans="1:9" x14ac:dyDescent="0.25">
      <c r="A33212"/>
      <c r="B33212"/>
      <c r="C33212"/>
      <c r="D33212"/>
      <c r="E33212" s="148"/>
      <c r="F33212" s="148"/>
      <c r="G33212" s="149"/>
      <c r="H33212" s="148"/>
      <c r="I33212"/>
    </row>
    <row r="33213" spans="1:9" x14ac:dyDescent="0.25">
      <c r="A33213"/>
      <c r="B33213"/>
      <c r="C33213"/>
      <c r="D33213"/>
      <c r="E33213" s="148"/>
      <c r="F33213" s="148"/>
      <c r="G33213" s="149"/>
      <c r="H33213" s="148"/>
      <c r="I33213"/>
    </row>
    <row r="33214" spans="1:9" x14ac:dyDescent="0.25">
      <c r="A33214"/>
      <c r="B33214"/>
      <c r="C33214"/>
      <c r="D33214"/>
      <c r="E33214" s="148"/>
      <c r="F33214" s="148"/>
      <c r="G33214" s="149"/>
      <c r="H33214" s="148"/>
      <c r="I33214"/>
    </row>
    <row r="33215" spans="1:9" x14ac:dyDescent="0.25">
      <c r="A33215"/>
      <c r="B33215"/>
      <c r="C33215"/>
      <c r="D33215"/>
      <c r="E33215" s="148"/>
      <c r="F33215" s="148"/>
      <c r="G33215" s="149"/>
      <c r="H33215" s="148"/>
      <c r="I33215"/>
    </row>
    <row r="33216" spans="1:9" x14ac:dyDescent="0.25">
      <c r="A33216"/>
      <c r="B33216"/>
      <c r="C33216"/>
      <c r="D33216"/>
      <c r="E33216" s="148"/>
      <c r="F33216" s="148"/>
      <c r="G33216" s="149"/>
      <c r="H33216" s="148"/>
      <c r="I33216"/>
    </row>
    <row r="33217" spans="1:9" x14ac:dyDescent="0.25">
      <c r="A33217"/>
      <c r="B33217"/>
      <c r="C33217"/>
      <c r="D33217"/>
      <c r="E33217" s="148"/>
      <c r="F33217" s="148"/>
      <c r="G33217" s="149"/>
      <c r="H33217" s="148"/>
      <c r="I33217"/>
    </row>
    <row r="33218" spans="1:9" x14ac:dyDescent="0.25">
      <c r="A33218"/>
      <c r="B33218"/>
      <c r="C33218"/>
      <c r="D33218"/>
      <c r="E33218" s="148"/>
      <c r="F33218" s="148"/>
      <c r="G33218" s="149"/>
      <c r="H33218" s="148"/>
      <c r="I33218"/>
    </row>
    <row r="33219" spans="1:9" x14ac:dyDescent="0.25">
      <c r="A33219"/>
      <c r="B33219"/>
      <c r="C33219"/>
      <c r="D33219"/>
      <c r="E33219" s="148"/>
      <c r="F33219" s="148"/>
      <c r="G33219" s="149"/>
      <c r="H33219" s="148"/>
      <c r="I33219"/>
    </row>
    <row r="33220" spans="1:9" x14ac:dyDescent="0.25">
      <c r="A33220"/>
      <c r="B33220"/>
      <c r="C33220"/>
      <c r="D33220"/>
      <c r="E33220" s="148"/>
      <c r="F33220" s="148"/>
      <c r="G33220" s="149"/>
      <c r="H33220" s="148"/>
      <c r="I33220"/>
    </row>
    <row r="33221" spans="1:9" x14ac:dyDescent="0.25">
      <c r="A33221"/>
      <c r="B33221"/>
      <c r="C33221"/>
      <c r="D33221"/>
      <c r="E33221" s="148"/>
      <c r="F33221" s="148"/>
      <c r="G33221" s="149"/>
      <c r="H33221" s="148"/>
      <c r="I33221"/>
    </row>
    <row r="33222" spans="1:9" x14ac:dyDescent="0.25">
      <c r="A33222"/>
      <c r="B33222"/>
      <c r="C33222"/>
      <c r="D33222"/>
      <c r="E33222" s="148"/>
      <c r="F33222" s="148"/>
      <c r="G33222" s="149"/>
      <c r="H33222" s="148"/>
      <c r="I33222"/>
    </row>
    <row r="33223" spans="1:9" x14ac:dyDescent="0.25">
      <c r="A33223"/>
      <c r="B33223"/>
      <c r="C33223"/>
      <c r="D33223"/>
      <c r="E33223" s="148"/>
      <c r="F33223" s="148"/>
      <c r="G33223" s="149"/>
      <c r="H33223" s="148"/>
      <c r="I33223"/>
    </row>
    <row r="33224" spans="1:9" x14ac:dyDescent="0.25">
      <c r="A33224"/>
      <c r="B33224"/>
      <c r="C33224"/>
      <c r="D33224"/>
      <c r="E33224" s="148"/>
      <c r="F33224" s="148"/>
      <c r="G33224" s="149"/>
      <c r="H33224" s="148"/>
      <c r="I33224"/>
    </row>
    <row r="33225" spans="1:9" x14ac:dyDescent="0.25">
      <c r="A33225"/>
      <c r="B33225"/>
      <c r="C33225"/>
      <c r="D33225"/>
      <c r="E33225" s="148"/>
      <c r="F33225" s="148"/>
      <c r="G33225" s="149"/>
      <c r="H33225" s="148"/>
      <c r="I33225"/>
    </row>
    <row r="33226" spans="1:9" x14ac:dyDescent="0.25">
      <c r="A33226"/>
      <c r="B33226"/>
      <c r="C33226"/>
      <c r="D33226"/>
      <c r="E33226" s="148"/>
      <c r="F33226" s="148"/>
      <c r="G33226" s="149"/>
      <c r="H33226" s="148"/>
      <c r="I33226"/>
    </row>
    <row r="33227" spans="1:9" x14ac:dyDescent="0.25">
      <c r="A33227"/>
      <c r="B33227"/>
      <c r="C33227"/>
      <c r="D33227"/>
      <c r="E33227" s="148"/>
      <c r="F33227" s="148"/>
      <c r="G33227" s="149"/>
      <c r="H33227" s="148"/>
      <c r="I33227"/>
    </row>
    <row r="33228" spans="1:9" x14ac:dyDescent="0.25">
      <c r="A33228"/>
      <c r="B33228"/>
      <c r="C33228"/>
      <c r="D33228"/>
      <c r="E33228" s="148"/>
      <c r="F33228" s="148"/>
      <c r="G33228" s="149"/>
      <c r="H33228" s="148"/>
      <c r="I33228"/>
    </row>
    <row r="33229" spans="1:9" x14ac:dyDescent="0.25">
      <c r="A33229"/>
      <c r="B33229"/>
      <c r="C33229"/>
      <c r="D33229"/>
      <c r="E33229" s="148"/>
      <c r="F33229" s="148"/>
      <c r="G33229" s="149"/>
      <c r="H33229" s="148"/>
      <c r="I33229"/>
    </row>
    <row r="33230" spans="1:9" x14ac:dyDescent="0.25">
      <c r="A33230"/>
      <c r="B33230"/>
      <c r="C33230"/>
      <c r="D33230"/>
      <c r="E33230" s="148"/>
      <c r="F33230" s="148"/>
      <c r="G33230" s="149"/>
      <c r="H33230" s="148"/>
      <c r="I33230"/>
    </row>
    <row r="33231" spans="1:9" x14ac:dyDescent="0.25">
      <c r="A33231"/>
      <c r="B33231"/>
      <c r="C33231"/>
      <c r="D33231"/>
      <c r="E33231" s="148"/>
      <c r="F33231" s="148"/>
      <c r="G33231" s="149"/>
      <c r="H33231" s="148"/>
      <c r="I33231"/>
    </row>
    <row r="33232" spans="1:9" x14ac:dyDescent="0.25">
      <c r="A33232"/>
      <c r="B33232"/>
      <c r="C33232"/>
      <c r="D33232"/>
      <c r="E33232" s="148"/>
      <c r="F33232" s="148"/>
      <c r="G33232" s="149"/>
      <c r="H33232" s="148"/>
      <c r="I33232"/>
    </row>
    <row r="33233" spans="1:9" x14ac:dyDescent="0.25">
      <c r="A33233"/>
      <c r="B33233"/>
      <c r="C33233"/>
      <c r="D33233"/>
      <c r="E33233" s="148"/>
      <c r="F33233" s="148"/>
      <c r="G33233" s="149"/>
      <c r="H33233" s="148"/>
      <c r="I33233"/>
    </row>
    <row r="33234" spans="1:9" x14ac:dyDescent="0.25">
      <c r="A33234"/>
      <c r="B33234"/>
      <c r="C33234"/>
      <c r="D33234"/>
      <c r="E33234" s="148"/>
      <c r="F33234" s="148"/>
      <c r="G33234" s="149"/>
      <c r="H33234" s="148"/>
      <c r="I33234"/>
    </row>
    <row r="33235" spans="1:9" x14ac:dyDescent="0.25">
      <c r="A33235"/>
      <c r="B33235"/>
      <c r="C33235"/>
      <c r="D33235"/>
      <c r="E33235" s="148"/>
      <c r="F33235" s="148"/>
      <c r="G33235" s="149"/>
      <c r="H33235" s="148"/>
      <c r="I33235"/>
    </row>
    <row r="33236" spans="1:9" x14ac:dyDescent="0.25">
      <c r="A33236"/>
      <c r="B33236"/>
      <c r="C33236"/>
      <c r="D33236"/>
      <c r="E33236" s="148"/>
      <c r="F33236" s="148"/>
      <c r="G33236" s="149"/>
      <c r="H33236" s="148"/>
      <c r="I33236"/>
    </row>
    <row r="33237" spans="1:9" x14ac:dyDescent="0.25">
      <c r="A33237"/>
      <c r="B33237"/>
      <c r="C33237"/>
      <c r="D33237"/>
      <c r="E33237" s="148"/>
      <c r="F33237" s="148"/>
      <c r="G33237" s="149"/>
      <c r="H33237" s="148"/>
      <c r="I33237"/>
    </row>
    <row r="33238" spans="1:9" x14ac:dyDescent="0.25">
      <c r="A33238"/>
      <c r="B33238"/>
      <c r="C33238"/>
      <c r="D33238"/>
      <c r="E33238" s="148"/>
      <c r="F33238" s="148"/>
      <c r="G33238" s="149"/>
      <c r="H33238" s="148"/>
      <c r="I33238"/>
    </row>
    <row r="33239" spans="1:9" x14ac:dyDescent="0.25">
      <c r="A33239"/>
      <c r="B33239"/>
      <c r="C33239"/>
      <c r="D33239"/>
      <c r="E33239" s="148"/>
      <c r="F33239" s="148"/>
      <c r="G33239" s="149"/>
      <c r="H33239" s="148"/>
      <c r="I33239"/>
    </row>
    <row r="33240" spans="1:9" x14ac:dyDescent="0.25">
      <c r="A33240"/>
      <c r="B33240"/>
      <c r="C33240"/>
      <c r="D33240"/>
      <c r="E33240" s="148"/>
      <c r="F33240" s="148"/>
      <c r="G33240" s="149"/>
      <c r="H33240" s="148"/>
      <c r="I33240"/>
    </row>
    <row r="33241" spans="1:9" x14ac:dyDescent="0.25">
      <c r="A33241"/>
      <c r="B33241"/>
      <c r="C33241"/>
      <c r="D33241"/>
      <c r="E33241" s="148"/>
      <c r="F33241" s="148"/>
      <c r="G33241" s="149"/>
      <c r="H33241" s="148"/>
      <c r="I33241"/>
    </row>
    <row r="33242" spans="1:9" x14ac:dyDescent="0.25">
      <c r="A33242"/>
      <c r="B33242"/>
      <c r="C33242"/>
      <c r="D33242"/>
      <c r="E33242" s="148"/>
      <c r="F33242" s="148"/>
      <c r="G33242" s="149"/>
      <c r="H33242" s="148"/>
      <c r="I33242"/>
    </row>
    <row r="33243" spans="1:9" x14ac:dyDescent="0.25">
      <c r="A33243"/>
      <c r="B33243"/>
      <c r="C33243"/>
      <c r="D33243"/>
      <c r="E33243" s="148"/>
      <c r="F33243" s="148"/>
      <c r="G33243" s="149"/>
      <c r="H33243" s="148"/>
      <c r="I33243"/>
    </row>
    <row r="33244" spans="1:9" x14ac:dyDescent="0.25">
      <c r="A33244"/>
      <c r="B33244"/>
      <c r="C33244"/>
      <c r="D33244"/>
      <c r="E33244" s="148"/>
      <c r="F33244" s="148"/>
      <c r="G33244" s="149"/>
      <c r="H33244" s="148"/>
      <c r="I33244"/>
    </row>
    <row r="33245" spans="1:9" x14ac:dyDescent="0.25">
      <c r="A33245"/>
      <c r="B33245"/>
      <c r="C33245"/>
      <c r="D33245"/>
      <c r="E33245" s="148"/>
      <c r="F33245" s="148"/>
      <c r="G33245" s="149"/>
      <c r="H33245" s="148"/>
      <c r="I33245"/>
    </row>
    <row r="33246" spans="1:9" x14ac:dyDescent="0.25">
      <c r="A33246"/>
      <c r="B33246"/>
      <c r="C33246"/>
      <c r="D33246"/>
      <c r="E33246" s="148"/>
      <c r="F33246" s="148"/>
      <c r="G33246" s="149"/>
      <c r="H33246" s="148"/>
      <c r="I33246"/>
    </row>
    <row r="33247" spans="1:9" x14ac:dyDescent="0.25">
      <c r="A33247"/>
      <c r="B33247"/>
      <c r="C33247"/>
      <c r="D33247"/>
      <c r="E33247" s="148"/>
      <c r="F33247" s="148"/>
      <c r="G33247" s="149"/>
      <c r="H33247" s="148"/>
      <c r="I33247"/>
    </row>
    <row r="33248" spans="1:9" x14ac:dyDescent="0.25">
      <c r="A33248"/>
      <c r="B33248"/>
      <c r="C33248"/>
      <c r="D33248"/>
      <c r="E33248" s="148"/>
      <c r="F33248" s="148"/>
      <c r="G33248" s="149"/>
      <c r="H33248" s="148"/>
      <c r="I33248"/>
    </row>
    <row r="33249" spans="1:9" x14ac:dyDescent="0.25">
      <c r="A33249"/>
      <c r="B33249"/>
      <c r="C33249"/>
      <c r="D33249"/>
      <c r="E33249" s="148"/>
      <c r="F33249" s="148"/>
      <c r="G33249" s="149"/>
      <c r="H33249" s="148"/>
      <c r="I33249"/>
    </row>
    <row r="33250" spans="1:9" x14ac:dyDescent="0.25">
      <c r="A33250"/>
      <c r="B33250"/>
      <c r="C33250"/>
      <c r="D33250"/>
      <c r="E33250" s="148"/>
      <c r="F33250" s="148"/>
      <c r="G33250" s="149"/>
      <c r="H33250" s="148"/>
      <c r="I33250"/>
    </row>
    <row r="33251" spans="1:9" x14ac:dyDescent="0.25">
      <c r="A33251"/>
      <c r="B33251"/>
      <c r="C33251"/>
      <c r="D33251"/>
      <c r="E33251" s="148"/>
      <c r="F33251" s="148"/>
      <c r="G33251" s="149"/>
      <c r="H33251" s="148"/>
      <c r="I33251"/>
    </row>
    <row r="33252" spans="1:9" x14ac:dyDescent="0.25">
      <c r="A33252"/>
      <c r="B33252"/>
      <c r="C33252"/>
      <c r="D33252"/>
      <c r="E33252" s="148"/>
      <c r="F33252" s="148"/>
      <c r="G33252" s="149"/>
      <c r="H33252" s="148"/>
      <c r="I33252"/>
    </row>
    <row r="33253" spans="1:9" x14ac:dyDescent="0.25">
      <c r="A33253"/>
      <c r="B33253"/>
      <c r="C33253"/>
      <c r="D33253"/>
      <c r="E33253" s="148"/>
      <c r="F33253" s="148"/>
      <c r="G33253" s="149"/>
      <c r="H33253" s="148"/>
      <c r="I33253"/>
    </row>
    <row r="33254" spans="1:9" x14ac:dyDescent="0.25">
      <c r="A33254"/>
      <c r="B33254"/>
      <c r="C33254"/>
      <c r="D33254"/>
      <c r="E33254" s="148"/>
      <c r="F33254" s="148"/>
      <c r="G33254" s="149"/>
      <c r="H33254" s="148"/>
      <c r="I33254"/>
    </row>
    <row r="33255" spans="1:9" x14ac:dyDescent="0.25">
      <c r="A33255"/>
      <c r="B33255"/>
      <c r="C33255"/>
      <c r="D33255"/>
      <c r="E33255" s="148"/>
      <c r="F33255" s="148"/>
      <c r="G33255" s="149"/>
      <c r="H33255" s="148"/>
      <c r="I33255"/>
    </row>
    <row r="33256" spans="1:9" x14ac:dyDescent="0.25">
      <c r="A33256"/>
      <c r="B33256"/>
      <c r="C33256"/>
      <c r="D33256"/>
      <c r="E33256" s="148"/>
      <c r="F33256" s="148"/>
      <c r="G33256" s="149"/>
      <c r="H33256" s="148"/>
      <c r="I33256"/>
    </row>
    <row r="33257" spans="1:9" x14ac:dyDescent="0.25">
      <c r="A33257"/>
      <c r="B33257"/>
      <c r="C33257"/>
      <c r="D33257"/>
      <c r="E33257" s="148"/>
      <c r="F33257" s="148"/>
      <c r="G33257" s="149"/>
      <c r="H33257" s="148"/>
      <c r="I33257"/>
    </row>
    <row r="33258" spans="1:9" x14ac:dyDescent="0.25">
      <c r="A33258"/>
      <c r="B33258"/>
      <c r="C33258"/>
      <c r="D33258"/>
      <c r="E33258" s="148"/>
      <c r="F33258" s="148"/>
      <c r="G33258" s="149"/>
      <c r="H33258" s="148"/>
      <c r="I33258"/>
    </row>
    <row r="33259" spans="1:9" x14ac:dyDescent="0.25">
      <c r="A33259"/>
      <c r="B33259"/>
      <c r="C33259"/>
      <c r="D33259"/>
      <c r="E33259" s="148"/>
      <c r="F33259" s="148"/>
      <c r="G33259" s="149"/>
      <c r="H33259" s="148"/>
      <c r="I33259"/>
    </row>
    <row r="33260" spans="1:9" x14ac:dyDescent="0.25">
      <c r="A33260"/>
      <c r="B33260"/>
      <c r="C33260"/>
      <c r="D33260"/>
      <c r="E33260" s="148"/>
      <c r="F33260" s="148"/>
      <c r="G33260" s="149"/>
      <c r="H33260" s="148"/>
      <c r="I33260"/>
    </row>
    <row r="33261" spans="1:9" x14ac:dyDescent="0.25">
      <c r="A33261"/>
      <c r="B33261"/>
      <c r="C33261"/>
      <c r="D33261"/>
      <c r="E33261" s="148"/>
      <c r="F33261" s="148"/>
      <c r="G33261" s="149"/>
      <c r="H33261" s="148"/>
      <c r="I33261"/>
    </row>
    <row r="33262" spans="1:9" x14ac:dyDescent="0.25">
      <c r="A33262"/>
      <c r="B33262"/>
      <c r="C33262"/>
      <c r="D33262"/>
      <c r="E33262" s="148"/>
      <c r="F33262" s="148"/>
      <c r="G33262" s="149"/>
      <c r="H33262" s="148"/>
      <c r="I33262"/>
    </row>
    <row r="33263" spans="1:9" x14ac:dyDescent="0.25">
      <c r="A33263"/>
      <c r="B33263"/>
      <c r="C33263"/>
      <c r="D33263"/>
      <c r="E33263" s="148"/>
      <c r="F33263" s="148"/>
      <c r="G33263" s="149"/>
      <c r="H33263" s="148"/>
      <c r="I33263"/>
    </row>
    <row r="33264" spans="1:9" x14ac:dyDescent="0.25">
      <c r="A33264"/>
      <c r="B33264"/>
      <c r="C33264"/>
      <c r="D33264"/>
      <c r="E33264" s="148"/>
      <c r="F33264" s="148"/>
      <c r="G33264" s="149"/>
      <c r="H33264" s="148"/>
      <c r="I33264"/>
    </row>
    <row r="33265" spans="1:9" x14ac:dyDescent="0.25">
      <c r="A33265"/>
      <c r="B33265"/>
      <c r="C33265"/>
      <c r="D33265"/>
      <c r="E33265" s="148"/>
      <c r="F33265" s="148"/>
      <c r="G33265" s="149"/>
      <c r="H33265" s="148"/>
      <c r="I33265"/>
    </row>
    <row r="33266" spans="1:9" x14ac:dyDescent="0.25">
      <c r="A33266"/>
      <c r="B33266"/>
      <c r="C33266"/>
      <c r="D33266"/>
      <c r="E33266" s="148"/>
      <c r="F33266" s="148"/>
      <c r="G33266" s="149"/>
      <c r="H33266" s="148"/>
      <c r="I33266"/>
    </row>
    <row r="33267" spans="1:9" x14ac:dyDescent="0.25">
      <c r="A33267"/>
      <c r="B33267"/>
      <c r="C33267"/>
      <c r="D33267"/>
      <c r="E33267" s="148"/>
      <c r="F33267" s="148"/>
      <c r="G33267" s="149"/>
      <c r="H33267" s="148"/>
      <c r="I33267"/>
    </row>
    <row r="33268" spans="1:9" x14ac:dyDescent="0.25">
      <c r="A33268"/>
      <c r="B33268"/>
      <c r="C33268"/>
      <c r="D33268"/>
      <c r="E33268" s="148"/>
      <c r="F33268" s="148"/>
      <c r="G33268" s="149"/>
      <c r="H33268" s="148"/>
      <c r="I33268"/>
    </row>
    <row r="33269" spans="1:9" x14ac:dyDescent="0.25">
      <c r="A33269"/>
      <c r="B33269"/>
      <c r="C33269"/>
      <c r="D33269"/>
      <c r="E33269" s="148"/>
      <c r="F33269" s="148"/>
      <c r="G33269" s="149"/>
      <c r="H33269" s="148"/>
      <c r="I33269"/>
    </row>
    <row r="33270" spans="1:9" x14ac:dyDescent="0.25">
      <c r="A33270"/>
      <c r="B33270"/>
      <c r="C33270"/>
      <c r="D33270"/>
      <c r="E33270" s="148"/>
      <c r="F33270" s="148"/>
      <c r="G33270" s="149"/>
      <c r="H33270" s="148"/>
      <c r="I33270"/>
    </row>
    <row r="33271" spans="1:9" x14ac:dyDescent="0.25">
      <c r="A33271"/>
      <c r="B33271"/>
      <c r="C33271"/>
      <c r="D33271"/>
      <c r="E33271" s="148"/>
      <c r="F33271" s="148"/>
      <c r="G33271" s="149"/>
      <c r="H33271" s="148"/>
      <c r="I33271"/>
    </row>
    <row r="33272" spans="1:9" x14ac:dyDescent="0.25">
      <c r="A33272"/>
      <c r="B33272"/>
      <c r="C33272"/>
      <c r="D33272"/>
      <c r="E33272" s="148"/>
      <c r="F33272" s="148"/>
      <c r="G33272" s="149"/>
      <c r="H33272" s="148"/>
      <c r="I33272"/>
    </row>
    <row r="33273" spans="1:9" x14ac:dyDescent="0.25">
      <c r="A33273"/>
      <c r="B33273"/>
      <c r="C33273"/>
      <c r="D33273"/>
      <c r="E33273" s="148"/>
      <c r="F33273" s="148"/>
      <c r="G33273" s="149"/>
      <c r="H33273" s="148"/>
      <c r="I33273"/>
    </row>
    <row r="33274" spans="1:9" x14ac:dyDescent="0.25">
      <c r="A33274"/>
      <c r="B33274"/>
      <c r="C33274"/>
      <c r="D33274"/>
      <c r="E33274" s="148"/>
      <c r="F33274" s="148"/>
      <c r="G33274" s="149"/>
      <c r="H33274" s="148"/>
      <c r="I33274"/>
    </row>
    <row r="33275" spans="1:9" x14ac:dyDescent="0.25">
      <c r="A33275"/>
      <c r="B33275"/>
      <c r="C33275"/>
      <c r="D33275"/>
      <c r="E33275" s="148"/>
      <c r="F33275" s="148"/>
      <c r="G33275" s="149"/>
      <c r="H33275" s="148"/>
      <c r="I33275"/>
    </row>
    <row r="33276" spans="1:9" x14ac:dyDescent="0.25">
      <c r="A33276"/>
      <c r="B33276"/>
      <c r="C33276"/>
      <c r="D33276"/>
      <c r="E33276" s="148"/>
      <c r="F33276" s="148"/>
      <c r="G33276" s="149"/>
      <c r="H33276" s="148"/>
      <c r="I33276"/>
    </row>
    <row r="33277" spans="1:9" x14ac:dyDescent="0.25">
      <c r="A33277"/>
      <c r="B33277"/>
      <c r="C33277"/>
      <c r="D33277"/>
      <c r="E33277" s="148"/>
      <c r="F33277" s="148"/>
      <c r="G33277" s="149"/>
      <c r="H33277" s="148"/>
      <c r="I33277"/>
    </row>
    <row r="33278" spans="1:9" x14ac:dyDescent="0.25">
      <c r="A33278"/>
      <c r="B33278"/>
      <c r="C33278"/>
      <c r="D33278"/>
      <c r="E33278" s="148"/>
      <c r="F33278" s="148"/>
      <c r="G33278" s="149"/>
      <c r="H33278" s="148"/>
      <c r="I33278"/>
    </row>
    <row r="33279" spans="1:9" x14ac:dyDescent="0.25">
      <c r="A33279"/>
      <c r="B33279"/>
      <c r="C33279"/>
      <c r="D33279"/>
      <c r="E33279" s="148"/>
      <c r="F33279" s="148"/>
      <c r="G33279" s="149"/>
      <c r="H33279" s="148"/>
      <c r="I33279"/>
    </row>
    <row r="33280" spans="1:9" x14ac:dyDescent="0.25">
      <c r="A33280"/>
      <c r="B33280"/>
      <c r="C33280"/>
      <c r="D33280"/>
      <c r="E33280" s="148"/>
      <c r="F33280" s="148"/>
      <c r="G33280" s="149"/>
      <c r="H33280" s="148"/>
      <c r="I33280"/>
    </row>
    <row r="33281" spans="1:9" x14ac:dyDescent="0.25">
      <c r="A33281"/>
      <c r="B33281"/>
      <c r="C33281"/>
      <c r="D33281"/>
      <c r="E33281" s="148"/>
      <c r="F33281" s="148"/>
      <c r="G33281" s="149"/>
      <c r="H33281" s="148"/>
      <c r="I33281"/>
    </row>
    <row r="33282" spans="1:9" x14ac:dyDescent="0.25">
      <c r="A33282"/>
      <c r="B33282"/>
      <c r="C33282"/>
      <c r="D33282"/>
      <c r="E33282" s="148"/>
      <c r="F33282" s="148"/>
      <c r="G33282" s="149"/>
      <c r="H33282" s="148"/>
      <c r="I33282"/>
    </row>
    <row r="33283" spans="1:9" x14ac:dyDescent="0.25">
      <c r="A33283"/>
      <c r="B33283"/>
      <c r="C33283"/>
      <c r="D33283"/>
      <c r="E33283" s="148"/>
      <c r="F33283" s="148"/>
      <c r="G33283" s="149"/>
      <c r="H33283" s="148"/>
      <c r="I33283"/>
    </row>
    <row r="33284" spans="1:9" x14ac:dyDescent="0.25">
      <c r="A33284"/>
      <c r="B33284"/>
      <c r="C33284"/>
      <c r="D33284"/>
      <c r="E33284" s="148"/>
      <c r="F33284" s="148"/>
      <c r="G33284" s="149"/>
      <c r="H33284" s="148"/>
      <c r="I33284"/>
    </row>
    <row r="33285" spans="1:9" x14ac:dyDescent="0.25">
      <c r="A33285"/>
      <c r="B33285"/>
      <c r="C33285"/>
      <c r="D33285"/>
      <c r="E33285" s="148"/>
      <c r="F33285" s="148"/>
      <c r="G33285" s="149"/>
      <c r="H33285" s="148"/>
      <c r="I33285"/>
    </row>
    <row r="33286" spans="1:9" x14ac:dyDescent="0.25">
      <c r="A33286"/>
      <c r="B33286"/>
      <c r="C33286"/>
      <c r="D33286"/>
      <c r="E33286" s="148"/>
      <c r="F33286" s="148"/>
      <c r="G33286" s="149"/>
      <c r="H33286" s="148"/>
      <c r="I33286"/>
    </row>
    <row r="33287" spans="1:9" x14ac:dyDescent="0.25">
      <c r="A33287"/>
      <c r="B33287"/>
      <c r="C33287"/>
      <c r="D33287"/>
      <c r="E33287" s="148"/>
      <c r="F33287" s="148"/>
      <c r="G33287" s="149"/>
      <c r="H33287" s="148"/>
      <c r="I33287"/>
    </row>
    <row r="33288" spans="1:9" x14ac:dyDescent="0.25">
      <c r="A33288"/>
      <c r="B33288"/>
      <c r="C33288"/>
      <c r="D33288"/>
      <c r="E33288" s="148"/>
      <c r="F33288" s="148"/>
      <c r="G33288" s="149"/>
      <c r="H33288" s="148"/>
      <c r="I33288"/>
    </row>
    <row r="33289" spans="1:9" x14ac:dyDescent="0.25">
      <c r="A33289"/>
      <c r="B33289"/>
      <c r="C33289"/>
      <c r="D33289"/>
      <c r="E33289" s="148"/>
      <c r="F33289" s="148"/>
      <c r="G33289" s="149"/>
      <c r="H33289" s="148"/>
      <c r="I33289"/>
    </row>
    <row r="33290" spans="1:9" x14ac:dyDescent="0.25">
      <c r="A33290"/>
      <c r="B33290"/>
      <c r="C33290"/>
      <c r="D33290"/>
      <c r="E33290" s="148"/>
      <c r="F33290" s="148"/>
      <c r="G33290" s="149"/>
      <c r="H33290" s="148"/>
      <c r="I33290"/>
    </row>
    <row r="33291" spans="1:9" x14ac:dyDescent="0.25">
      <c r="A33291"/>
      <c r="B33291"/>
      <c r="C33291"/>
      <c r="D33291"/>
      <c r="E33291" s="148"/>
      <c r="F33291" s="148"/>
      <c r="G33291" s="149"/>
      <c r="H33291" s="148"/>
      <c r="I33291"/>
    </row>
    <row r="33292" spans="1:9" x14ac:dyDescent="0.25">
      <c r="A33292"/>
      <c r="B33292"/>
      <c r="C33292"/>
      <c r="D33292"/>
      <c r="E33292" s="148"/>
      <c r="F33292" s="148"/>
      <c r="G33292" s="149"/>
      <c r="H33292" s="148"/>
      <c r="I33292"/>
    </row>
    <row r="33293" spans="1:9" x14ac:dyDescent="0.25">
      <c r="A33293"/>
      <c r="B33293"/>
      <c r="C33293"/>
      <c r="D33293"/>
      <c r="E33293" s="148"/>
      <c r="F33293" s="148"/>
      <c r="G33293" s="149"/>
      <c r="H33293" s="148"/>
      <c r="I33293"/>
    </row>
    <row r="33294" spans="1:9" x14ac:dyDescent="0.25">
      <c r="A33294"/>
      <c r="B33294"/>
      <c r="C33294"/>
      <c r="D33294"/>
      <c r="E33294" s="148"/>
      <c r="F33294" s="148"/>
      <c r="G33294" s="149"/>
      <c r="H33294" s="148"/>
      <c r="I33294"/>
    </row>
    <row r="33295" spans="1:9" x14ac:dyDescent="0.25">
      <c r="A33295"/>
      <c r="B33295"/>
      <c r="C33295"/>
      <c r="D33295"/>
      <c r="E33295" s="148"/>
      <c r="F33295" s="148"/>
      <c r="G33295" s="149"/>
      <c r="H33295" s="148"/>
      <c r="I33295"/>
    </row>
    <row r="33296" spans="1:9" x14ac:dyDescent="0.25">
      <c r="A33296"/>
      <c r="B33296"/>
      <c r="C33296"/>
      <c r="D33296"/>
      <c r="E33296" s="148"/>
      <c r="F33296" s="148"/>
      <c r="G33296" s="149"/>
      <c r="H33296" s="148"/>
      <c r="I33296"/>
    </row>
    <row r="33297" spans="1:9" x14ac:dyDescent="0.25">
      <c r="A33297"/>
      <c r="B33297"/>
      <c r="C33297"/>
      <c r="D33297"/>
      <c r="E33297" s="148"/>
      <c r="F33297" s="148"/>
      <c r="G33297" s="149"/>
      <c r="H33297" s="148"/>
      <c r="I33297"/>
    </row>
    <row r="33298" spans="1:9" x14ac:dyDescent="0.25">
      <c r="A33298"/>
      <c r="B33298"/>
      <c r="C33298"/>
      <c r="D33298"/>
      <c r="E33298" s="148"/>
      <c r="F33298" s="148"/>
      <c r="G33298" s="149"/>
      <c r="H33298" s="148"/>
      <c r="I33298"/>
    </row>
    <row r="33299" spans="1:9" x14ac:dyDescent="0.25">
      <c r="A33299"/>
      <c r="B33299"/>
      <c r="C33299"/>
      <c r="D33299"/>
      <c r="E33299" s="148"/>
      <c r="F33299" s="148"/>
      <c r="G33299" s="149"/>
      <c r="H33299" s="148"/>
      <c r="I33299"/>
    </row>
    <row r="33300" spans="1:9" x14ac:dyDescent="0.25">
      <c r="A33300"/>
      <c r="B33300"/>
      <c r="C33300"/>
      <c r="D33300"/>
      <c r="E33300" s="148"/>
      <c r="F33300" s="148"/>
      <c r="G33300" s="149"/>
      <c r="H33300" s="148"/>
      <c r="I33300"/>
    </row>
    <row r="33301" spans="1:9" x14ac:dyDescent="0.25">
      <c r="A33301"/>
      <c r="B33301"/>
      <c r="C33301"/>
      <c r="D33301"/>
      <c r="E33301" s="148"/>
      <c r="F33301" s="148"/>
      <c r="G33301" s="149"/>
      <c r="H33301" s="148"/>
      <c r="I33301"/>
    </row>
    <row r="33302" spans="1:9" x14ac:dyDescent="0.25">
      <c r="A33302"/>
      <c r="B33302"/>
      <c r="C33302"/>
      <c r="D33302"/>
      <c r="E33302" s="148"/>
      <c r="F33302" s="148"/>
      <c r="G33302" s="149"/>
      <c r="H33302" s="148"/>
      <c r="I33302"/>
    </row>
    <row r="33303" spans="1:9" x14ac:dyDescent="0.25">
      <c r="A33303"/>
      <c r="B33303"/>
      <c r="C33303"/>
      <c r="D33303"/>
      <c r="E33303" s="148"/>
      <c r="F33303" s="148"/>
      <c r="G33303" s="149"/>
      <c r="H33303" s="148"/>
      <c r="I33303"/>
    </row>
    <row r="33304" spans="1:9" x14ac:dyDescent="0.25">
      <c r="A33304"/>
      <c r="B33304"/>
      <c r="C33304"/>
      <c r="D33304"/>
      <c r="E33304" s="148"/>
      <c r="F33304" s="148"/>
      <c r="G33304" s="149"/>
      <c r="H33304" s="148"/>
      <c r="I33304"/>
    </row>
    <row r="33305" spans="1:9" x14ac:dyDescent="0.25">
      <c r="A33305"/>
      <c r="B33305"/>
      <c r="C33305"/>
      <c r="D33305"/>
      <c r="E33305" s="148"/>
      <c r="F33305" s="148"/>
      <c r="G33305" s="149"/>
      <c r="H33305" s="148"/>
      <c r="I33305"/>
    </row>
    <row r="33306" spans="1:9" x14ac:dyDescent="0.25">
      <c r="A33306"/>
      <c r="B33306"/>
      <c r="C33306"/>
      <c r="D33306"/>
      <c r="E33306" s="148"/>
      <c r="F33306" s="148"/>
      <c r="G33306" s="149"/>
      <c r="H33306" s="148"/>
      <c r="I33306"/>
    </row>
    <row r="33307" spans="1:9" x14ac:dyDescent="0.25">
      <c r="A33307"/>
      <c r="B33307"/>
      <c r="C33307"/>
      <c r="D33307"/>
      <c r="E33307" s="148"/>
      <c r="F33307" s="148"/>
      <c r="G33307" s="149"/>
      <c r="H33307" s="148"/>
      <c r="I33307"/>
    </row>
    <row r="33308" spans="1:9" x14ac:dyDescent="0.25">
      <c r="A33308"/>
      <c r="B33308"/>
      <c r="C33308"/>
      <c r="D33308"/>
      <c r="E33308" s="148"/>
      <c r="F33308" s="148"/>
      <c r="G33308" s="149"/>
      <c r="H33308" s="148"/>
      <c r="I33308"/>
    </row>
    <row r="33309" spans="1:9" x14ac:dyDescent="0.25">
      <c r="A33309"/>
      <c r="B33309"/>
      <c r="C33309"/>
      <c r="D33309"/>
      <c r="E33309" s="148"/>
      <c r="F33309" s="148"/>
      <c r="G33309" s="149"/>
      <c r="H33309" s="148"/>
      <c r="I33309"/>
    </row>
    <row r="33310" spans="1:9" x14ac:dyDescent="0.25">
      <c r="A33310"/>
      <c r="B33310"/>
      <c r="C33310"/>
      <c r="D33310"/>
      <c r="E33310" s="148"/>
      <c r="F33310" s="148"/>
      <c r="G33310" s="149"/>
      <c r="H33310" s="148"/>
      <c r="I33310"/>
    </row>
    <row r="33311" spans="1:9" x14ac:dyDescent="0.25">
      <c r="A33311"/>
      <c r="B33311"/>
      <c r="C33311"/>
      <c r="D33311"/>
      <c r="E33311" s="148"/>
      <c r="F33311" s="148"/>
      <c r="G33311" s="149"/>
      <c r="H33311" s="148"/>
      <c r="I33311"/>
    </row>
    <row r="33312" spans="1:9" x14ac:dyDescent="0.25">
      <c r="A33312"/>
      <c r="B33312"/>
      <c r="C33312"/>
      <c r="D33312"/>
      <c r="E33312" s="148"/>
      <c r="F33312" s="148"/>
      <c r="G33312" s="149"/>
      <c r="H33312" s="148"/>
      <c r="I33312"/>
    </row>
    <row r="33313" spans="1:9" x14ac:dyDescent="0.25">
      <c r="A33313"/>
      <c r="B33313"/>
      <c r="C33313"/>
      <c r="D33313"/>
      <c r="E33313" s="148"/>
      <c r="F33313" s="148"/>
      <c r="G33313" s="149"/>
      <c r="H33313" s="148"/>
      <c r="I33313"/>
    </row>
    <row r="33314" spans="1:9" x14ac:dyDescent="0.25">
      <c r="A33314"/>
      <c r="B33314"/>
      <c r="C33314"/>
      <c r="D33314"/>
      <c r="E33314" s="148"/>
      <c r="F33314" s="148"/>
      <c r="G33314" s="149"/>
      <c r="H33314" s="148"/>
      <c r="I33314"/>
    </row>
    <row r="33315" spans="1:9" x14ac:dyDescent="0.25">
      <c r="A33315"/>
      <c r="B33315"/>
      <c r="C33315"/>
      <c r="D33315"/>
      <c r="E33315" s="148"/>
      <c r="F33315" s="148"/>
      <c r="G33315" s="149"/>
      <c r="H33315" s="148"/>
      <c r="I33315"/>
    </row>
    <row r="33316" spans="1:9" x14ac:dyDescent="0.25">
      <c r="A33316"/>
      <c r="B33316"/>
      <c r="C33316"/>
      <c r="D33316"/>
      <c r="E33316" s="148"/>
      <c r="F33316" s="148"/>
      <c r="G33316" s="149"/>
      <c r="H33316" s="148"/>
      <c r="I33316"/>
    </row>
    <row r="33317" spans="1:9" x14ac:dyDescent="0.25">
      <c r="A33317"/>
      <c r="B33317"/>
      <c r="C33317"/>
      <c r="D33317"/>
      <c r="E33317" s="148"/>
      <c r="F33317" s="148"/>
      <c r="G33317" s="149"/>
      <c r="H33317" s="148"/>
      <c r="I33317"/>
    </row>
    <row r="33318" spans="1:9" x14ac:dyDescent="0.25">
      <c r="A33318"/>
      <c r="B33318"/>
      <c r="C33318"/>
      <c r="D33318"/>
      <c r="E33318" s="148"/>
      <c r="F33318" s="148"/>
      <c r="G33318" s="149"/>
      <c r="H33318" s="148"/>
      <c r="I33318"/>
    </row>
    <row r="33319" spans="1:9" x14ac:dyDescent="0.25">
      <c r="A33319"/>
      <c r="B33319"/>
      <c r="C33319"/>
      <c r="D33319"/>
      <c r="E33319" s="148"/>
      <c r="F33319" s="148"/>
      <c r="G33319" s="149"/>
      <c r="H33319" s="148"/>
      <c r="I33319"/>
    </row>
    <row r="33320" spans="1:9" x14ac:dyDescent="0.25">
      <c r="A33320"/>
      <c r="B33320"/>
      <c r="C33320"/>
      <c r="D33320"/>
      <c r="E33320" s="148"/>
      <c r="F33320" s="148"/>
      <c r="G33320" s="149"/>
      <c r="H33320" s="148"/>
      <c r="I33320"/>
    </row>
    <row r="33321" spans="1:9" x14ac:dyDescent="0.25">
      <c r="A33321"/>
      <c r="B33321"/>
      <c r="C33321"/>
      <c r="D33321"/>
      <c r="E33321" s="148"/>
      <c r="F33321" s="148"/>
      <c r="G33321" s="149"/>
      <c r="H33321" s="148"/>
      <c r="I33321"/>
    </row>
    <row r="33322" spans="1:9" x14ac:dyDescent="0.25">
      <c r="A33322"/>
      <c r="B33322"/>
      <c r="C33322"/>
      <c r="D33322"/>
      <c r="E33322" s="148"/>
      <c r="F33322" s="148"/>
      <c r="G33322" s="149"/>
      <c r="H33322" s="148"/>
      <c r="I33322"/>
    </row>
    <row r="33323" spans="1:9" x14ac:dyDescent="0.25">
      <c r="A33323"/>
      <c r="B33323"/>
      <c r="C33323"/>
      <c r="D33323"/>
      <c r="E33323" s="148"/>
      <c r="F33323" s="148"/>
      <c r="G33323" s="149"/>
      <c r="H33323" s="148"/>
      <c r="I33323"/>
    </row>
    <row r="33324" spans="1:9" x14ac:dyDescent="0.25">
      <c r="A33324"/>
      <c r="B33324"/>
      <c r="C33324"/>
      <c r="D33324"/>
      <c r="E33324" s="148"/>
      <c r="F33324" s="148"/>
      <c r="G33324" s="149"/>
      <c r="H33324" s="148"/>
      <c r="I33324"/>
    </row>
    <row r="33325" spans="1:9" x14ac:dyDescent="0.25">
      <c r="A33325"/>
      <c r="B33325"/>
      <c r="C33325"/>
      <c r="D33325"/>
      <c r="E33325" s="148"/>
      <c r="F33325" s="148"/>
      <c r="G33325" s="149"/>
      <c r="H33325" s="148"/>
      <c r="I33325"/>
    </row>
    <row r="33326" spans="1:9" x14ac:dyDescent="0.25">
      <c r="A33326"/>
      <c r="B33326"/>
      <c r="C33326"/>
      <c r="D33326"/>
      <c r="E33326" s="148"/>
      <c r="F33326" s="148"/>
      <c r="G33326" s="149"/>
      <c r="H33326" s="148"/>
      <c r="I33326"/>
    </row>
    <row r="33327" spans="1:9" x14ac:dyDescent="0.25">
      <c r="A33327"/>
      <c r="B33327"/>
      <c r="C33327"/>
      <c r="D33327"/>
      <c r="E33327" s="148"/>
      <c r="F33327" s="148"/>
      <c r="G33327" s="149"/>
      <c r="H33327" s="148"/>
      <c r="I33327"/>
    </row>
    <row r="33328" spans="1:9" x14ac:dyDescent="0.25">
      <c r="A33328"/>
      <c r="B33328"/>
      <c r="C33328"/>
      <c r="D33328"/>
      <c r="E33328" s="148"/>
      <c r="F33328" s="148"/>
      <c r="G33328" s="149"/>
      <c r="H33328" s="148"/>
      <c r="I33328"/>
    </row>
    <row r="33329" spans="1:9" x14ac:dyDescent="0.25">
      <c r="A33329"/>
      <c r="B33329"/>
      <c r="C33329"/>
      <c r="D33329"/>
      <c r="E33329" s="148"/>
      <c r="F33329" s="148"/>
      <c r="G33329" s="149"/>
      <c r="H33329" s="148"/>
      <c r="I33329"/>
    </row>
    <row r="33330" spans="1:9" x14ac:dyDescent="0.25">
      <c r="A33330"/>
      <c r="B33330"/>
      <c r="C33330"/>
      <c r="D33330"/>
      <c r="E33330" s="148"/>
      <c r="F33330" s="148"/>
      <c r="G33330" s="149"/>
      <c r="H33330" s="148"/>
      <c r="I33330"/>
    </row>
    <row r="33331" spans="1:9" x14ac:dyDescent="0.25">
      <c r="A33331"/>
      <c r="B33331"/>
      <c r="C33331"/>
      <c r="D33331"/>
      <c r="E33331" s="148"/>
      <c r="F33331" s="148"/>
      <c r="G33331" s="149"/>
      <c r="H33331" s="148"/>
      <c r="I33331"/>
    </row>
    <row r="33332" spans="1:9" x14ac:dyDescent="0.25">
      <c r="A33332"/>
      <c r="B33332"/>
      <c r="C33332"/>
      <c r="D33332"/>
      <c r="E33332" s="148"/>
      <c r="F33332" s="148"/>
      <c r="G33332" s="149"/>
      <c r="H33332" s="148"/>
      <c r="I33332"/>
    </row>
    <row r="33333" spans="1:9" x14ac:dyDescent="0.25">
      <c r="A33333"/>
      <c r="B33333"/>
      <c r="C33333"/>
      <c r="D33333"/>
      <c r="E33333" s="148"/>
      <c r="F33333" s="148"/>
      <c r="G33333" s="149"/>
      <c r="H33333" s="148"/>
      <c r="I33333"/>
    </row>
    <row r="33334" spans="1:9" x14ac:dyDescent="0.25">
      <c r="A33334"/>
      <c r="B33334"/>
      <c r="C33334"/>
      <c r="D33334"/>
      <c r="E33334" s="148"/>
      <c r="F33334" s="148"/>
      <c r="G33334" s="149"/>
      <c r="H33334" s="148"/>
      <c r="I33334"/>
    </row>
    <row r="33335" spans="1:9" x14ac:dyDescent="0.25">
      <c r="A33335"/>
      <c r="B33335"/>
      <c r="C33335"/>
      <c r="D33335"/>
      <c r="E33335" s="148"/>
      <c r="F33335" s="148"/>
      <c r="G33335" s="149"/>
      <c r="H33335" s="148"/>
      <c r="I33335"/>
    </row>
    <row r="33336" spans="1:9" x14ac:dyDescent="0.25">
      <c r="A33336"/>
      <c r="B33336"/>
      <c r="C33336"/>
      <c r="D33336"/>
      <c r="E33336" s="148"/>
      <c r="F33336" s="148"/>
      <c r="G33336" s="149"/>
      <c r="H33336" s="148"/>
      <c r="I33336"/>
    </row>
    <row r="33337" spans="1:9" x14ac:dyDescent="0.25">
      <c r="A33337"/>
      <c r="B33337"/>
      <c r="C33337"/>
      <c r="D33337"/>
      <c r="E33337" s="148"/>
      <c r="F33337" s="148"/>
      <c r="G33337" s="149"/>
      <c r="H33337" s="148"/>
      <c r="I33337"/>
    </row>
    <row r="33338" spans="1:9" x14ac:dyDescent="0.25">
      <c r="A33338"/>
      <c r="B33338"/>
      <c r="C33338"/>
      <c r="D33338"/>
      <c r="E33338" s="148"/>
      <c r="F33338" s="148"/>
      <c r="G33338" s="149"/>
      <c r="H33338" s="148"/>
      <c r="I33338"/>
    </row>
    <row r="33339" spans="1:9" x14ac:dyDescent="0.25">
      <c r="A33339"/>
      <c r="B33339"/>
      <c r="C33339"/>
      <c r="D33339"/>
      <c r="E33339" s="148"/>
      <c r="F33339" s="148"/>
      <c r="G33339" s="149"/>
      <c r="H33339" s="148"/>
      <c r="I33339"/>
    </row>
    <row r="33340" spans="1:9" x14ac:dyDescent="0.25">
      <c r="A33340"/>
      <c r="B33340"/>
      <c r="C33340"/>
      <c r="D33340"/>
      <c r="E33340" s="148"/>
      <c r="F33340" s="148"/>
      <c r="G33340" s="149"/>
      <c r="H33340" s="148"/>
      <c r="I33340"/>
    </row>
    <row r="33341" spans="1:9" x14ac:dyDescent="0.25">
      <c r="A33341"/>
      <c r="B33341"/>
      <c r="C33341"/>
      <c r="D33341"/>
      <c r="E33341" s="148"/>
      <c r="F33341" s="148"/>
      <c r="G33341" s="149"/>
      <c r="H33341" s="148"/>
      <c r="I33341"/>
    </row>
    <row r="33342" spans="1:9" x14ac:dyDescent="0.25">
      <c r="A33342"/>
      <c r="B33342"/>
      <c r="C33342"/>
      <c r="D33342"/>
      <c r="E33342" s="148"/>
      <c r="F33342" s="148"/>
      <c r="G33342" s="149"/>
      <c r="H33342" s="148"/>
      <c r="I33342"/>
    </row>
    <row r="33343" spans="1:9" x14ac:dyDescent="0.25">
      <c r="A33343"/>
      <c r="B33343"/>
      <c r="C33343"/>
      <c r="D33343"/>
      <c r="E33343" s="148"/>
      <c r="F33343" s="148"/>
      <c r="G33343" s="149"/>
      <c r="H33343" s="148"/>
      <c r="I33343"/>
    </row>
    <row r="33344" spans="1:9" x14ac:dyDescent="0.25">
      <c r="A33344"/>
      <c r="B33344"/>
      <c r="C33344"/>
      <c r="D33344"/>
      <c r="E33344" s="148"/>
      <c r="F33344" s="148"/>
      <c r="G33344" s="149"/>
      <c r="H33344" s="148"/>
      <c r="I33344"/>
    </row>
    <row r="33345" spans="1:9" x14ac:dyDescent="0.25">
      <c r="A33345"/>
      <c r="B33345"/>
      <c r="C33345"/>
      <c r="D33345"/>
      <c r="E33345" s="148"/>
      <c r="F33345" s="148"/>
      <c r="G33345" s="149"/>
      <c r="H33345" s="148"/>
      <c r="I33345"/>
    </row>
    <row r="33346" spans="1:9" x14ac:dyDescent="0.25">
      <c r="A33346"/>
      <c r="B33346"/>
      <c r="C33346"/>
      <c r="D33346"/>
      <c r="E33346" s="148"/>
      <c r="F33346" s="148"/>
      <c r="G33346" s="149"/>
      <c r="H33346" s="148"/>
      <c r="I33346"/>
    </row>
    <row r="33347" spans="1:9" x14ac:dyDescent="0.25">
      <c r="A33347"/>
      <c r="B33347"/>
      <c r="C33347"/>
      <c r="D33347"/>
      <c r="E33347" s="148"/>
      <c r="F33347" s="148"/>
      <c r="G33347" s="149"/>
      <c r="H33347" s="148"/>
      <c r="I33347"/>
    </row>
    <row r="33348" spans="1:9" x14ac:dyDescent="0.25">
      <c r="A33348"/>
      <c r="B33348"/>
      <c r="C33348"/>
      <c r="D33348"/>
      <c r="E33348" s="148"/>
      <c r="F33348" s="148"/>
      <c r="G33348" s="149"/>
      <c r="H33348" s="148"/>
      <c r="I33348"/>
    </row>
    <row r="33349" spans="1:9" x14ac:dyDescent="0.25">
      <c r="A33349"/>
      <c r="B33349"/>
      <c r="C33349"/>
      <c r="D33349"/>
      <c r="E33349" s="148"/>
      <c r="F33349" s="148"/>
      <c r="G33349" s="149"/>
      <c r="H33349" s="148"/>
      <c r="I33349"/>
    </row>
    <row r="33350" spans="1:9" x14ac:dyDescent="0.25">
      <c r="A33350"/>
      <c r="B33350"/>
      <c r="C33350"/>
      <c r="D33350"/>
      <c r="E33350" s="148"/>
      <c r="F33350" s="148"/>
      <c r="G33350" s="149"/>
      <c r="H33350" s="148"/>
      <c r="I33350"/>
    </row>
    <row r="33351" spans="1:9" x14ac:dyDescent="0.25">
      <c r="A33351"/>
      <c r="B33351"/>
      <c r="C33351"/>
      <c r="D33351"/>
      <c r="E33351" s="148"/>
      <c r="F33351" s="148"/>
      <c r="G33351" s="149"/>
      <c r="H33351" s="148"/>
      <c r="I33351"/>
    </row>
    <row r="33352" spans="1:9" x14ac:dyDescent="0.25">
      <c r="A33352"/>
      <c r="B33352"/>
      <c r="C33352"/>
      <c r="D33352"/>
      <c r="E33352" s="148"/>
      <c r="F33352" s="148"/>
      <c r="G33352" s="149"/>
      <c r="H33352" s="148"/>
      <c r="I33352"/>
    </row>
    <row r="33353" spans="1:9" x14ac:dyDescent="0.25">
      <c r="A33353"/>
      <c r="B33353"/>
      <c r="C33353"/>
      <c r="D33353"/>
      <c r="E33353" s="148"/>
      <c r="F33353" s="148"/>
      <c r="G33353" s="149"/>
      <c r="H33353" s="148"/>
      <c r="I33353"/>
    </row>
    <row r="33354" spans="1:9" x14ac:dyDescent="0.25">
      <c r="A33354"/>
      <c r="B33354"/>
      <c r="C33354"/>
      <c r="D33354"/>
      <c r="E33354" s="148"/>
      <c r="F33354" s="148"/>
      <c r="G33354" s="149"/>
      <c r="H33354" s="148"/>
      <c r="I33354"/>
    </row>
    <row r="33355" spans="1:9" x14ac:dyDescent="0.25">
      <c r="A33355"/>
      <c r="B33355"/>
      <c r="C33355"/>
      <c r="D33355"/>
      <c r="E33355" s="148"/>
      <c r="F33355" s="148"/>
      <c r="G33355" s="149"/>
      <c r="H33355" s="148"/>
      <c r="I33355"/>
    </row>
    <row r="33356" spans="1:9" x14ac:dyDescent="0.25">
      <c r="A33356"/>
      <c r="B33356"/>
      <c r="C33356"/>
      <c r="D33356"/>
      <c r="E33356" s="148"/>
      <c r="F33356" s="148"/>
      <c r="G33356" s="149"/>
      <c r="H33356" s="148"/>
      <c r="I33356"/>
    </row>
    <row r="33357" spans="1:9" x14ac:dyDescent="0.25">
      <c r="A33357"/>
      <c r="B33357"/>
      <c r="C33357"/>
      <c r="D33357"/>
      <c r="E33357" s="148"/>
      <c r="F33357" s="148"/>
      <c r="G33357" s="149"/>
      <c r="H33357" s="148"/>
      <c r="I33357"/>
    </row>
    <row r="33358" spans="1:9" x14ac:dyDescent="0.25">
      <c r="A33358"/>
      <c r="B33358"/>
      <c r="C33358"/>
      <c r="D33358"/>
      <c r="E33358" s="148"/>
      <c r="F33358" s="148"/>
      <c r="G33358" s="149"/>
      <c r="H33358" s="148"/>
      <c r="I33358"/>
    </row>
    <row r="33359" spans="1:9" x14ac:dyDescent="0.25">
      <c r="A33359"/>
      <c r="B33359"/>
      <c r="C33359"/>
      <c r="D33359"/>
      <c r="E33359" s="148"/>
      <c r="F33359" s="148"/>
      <c r="G33359" s="149"/>
      <c r="H33359" s="148"/>
      <c r="I33359"/>
    </row>
    <row r="33360" spans="1:9" x14ac:dyDescent="0.25">
      <c r="A33360"/>
      <c r="B33360"/>
      <c r="C33360"/>
      <c r="D33360"/>
      <c r="E33360" s="148"/>
      <c r="F33360" s="148"/>
      <c r="G33360" s="149"/>
      <c r="H33360" s="148"/>
      <c r="I33360"/>
    </row>
    <row r="33361" spans="1:9" x14ac:dyDescent="0.25">
      <c r="A33361"/>
      <c r="B33361"/>
      <c r="C33361"/>
      <c r="D33361"/>
      <c r="E33361" s="148"/>
      <c r="F33361" s="148"/>
      <c r="G33361" s="149"/>
      <c r="H33361" s="148"/>
      <c r="I33361"/>
    </row>
    <row r="33362" spans="1:9" x14ac:dyDescent="0.25">
      <c r="A33362"/>
      <c r="B33362"/>
      <c r="C33362"/>
      <c r="D33362"/>
      <c r="E33362" s="148"/>
      <c r="F33362" s="148"/>
      <c r="G33362" s="149"/>
      <c r="H33362" s="148"/>
      <c r="I33362"/>
    </row>
    <row r="33363" spans="1:9" x14ac:dyDescent="0.25">
      <c r="A33363"/>
      <c r="B33363"/>
      <c r="C33363"/>
      <c r="D33363"/>
      <c r="E33363" s="148"/>
      <c r="F33363" s="148"/>
      <c r="G33363" s="149"/>
      <c r="H33363" s="148"/>
      <c r="I33363"/>
    </row>
    <row r="33364" spans="1:9" x14ac:dyDescent="0.25">
      <c r="A33364"/>
      <c r="B33364"/>
      <c r="C33364"/>
      <c r="D33364"/>
      <c r="E33364" s="148"/>
      <c r="F33364" s="148"/>
      <c r="G33364" s="149"/>
      <c r="H33364" s="148"/>
      <c r="I33364"/>
    </row>
    <row r="33365" spans="1:9" x14ac:dyDescent="0.25">
      <c r="A33365"/>
      <c r="B33365"/>
      <c r="C33365"/>
      <c r="D33365"/>
      <c r="E33365" s="148"/>
      <c r="F33365" s="148"/>
      <c r="G33365" s="149"/>
      <c r="H33365" s="148"/>
      <c r="I33365"/>
    </row>
    <row r="33366" spans="1:9" x14ac:dyDescent="0.25">
      <c r="A33366"/>
      <c r="B33366"/>
      <c r="C33366"/>
      <c r="D33366"/>
      <c r="E33366" s="148"/>
      <c r="F33366" s="148"/>
      <c r="G33366" s="149"/>
      <c r="H33366" s="148"/>
      <c r="I33366"/>
    </row>
    <row r="33367" spans="1:9" x14ac:dyDescent="0.25">
      <c r="A33367"/>
      <c r="B33367"/>
      <c r="C33367"/>
      <c r="D33367"/>
      <c r="E33367" s="148"/>
      <c r="F33367" s="148"/>
      <c r="G33367" s="149"/>
      <c r="H33367" s="148"/>
      <c r="I33367"/>
    </row>
    <row r="33368" spans="1:9" x14ac:dyDescent="0.25">
      <c r="A33368"/>
      <c r="B33368"/>
      <c r="C33368"/>
      <c r="D33368"/>
      <c r="E33368" s="148"/>
      <c r="F33368" s="148"/>
      <c r="G33368" s="149"/>
      <c r="H33368" s="148"/>
      <c r="I33368"/>
    </row>
    <row r="33369" spans="1:9" x14ac:dyDescent="0.25">
      <c r="A33369"/>
      <c r="B33369"/>
      <c r="C33369"/>
      <c r="D33369"/>
      <c r="E33369" s="148"/>
      <c r="F33369" s="148"/>
      <c r="G33369" s="149"/>
      <c r="H33369" s="148"/>
      <c r="I33369"/>
    </row>
    <row r="33370" spans="1:9" x14ac:dyDescent="0.25">
      <c r="A33370"/>
      <c r="B33370"/>
      <c r="C33370"/>
      <c r="D33370"/>
      <c r="E33370" s="148"/>
      <c r="F33370" s="148"/>
      <c r="G33370" s="149"/>
      <c r="H33370" s="148"/>
      <c r="I33370"/>
    </row>
    <row r="33371" spans="1:9" x14ac:dyDescent="0.25">
      <c r="A33371"/>
      <c r="B33371"/>
      <c r="C33371"/>
      <c r="D33371"/>
      <c r="E33371" s="148"/>
      <c r="F33371" s="148"/>
      <c r="G33371" s="149"/>
      <c r="H33371" s="148"/>
      <c r="I33371"/>
    </row>
    <row r="33372" spans="1:9" x14ac:dyDescent="0.25">
      <c r="A33372"/>
      <c r="B33372"/>
      <c r="C33372"/>
      <c r="D33372"/>
      <c r="E33372" s="148"/>
      <c r="F33372" s="148"/>
      <c r="G33372" s="149"/>
      <c r="H33372" s="148"/>
      <c r="I33372"/>
    </row>
    <row r="33373" spans="1:9" x14ac:dyDescent="0.25">
      <c r="A33373"/>
      <c r="B33373"/>
      <c r="C33373"/>
      <c r="D33373"/>
      <c r="E33373" s="148"/>
      <c r="F33373" s="148"/>
      <c r="G33373" s="149"/>
      <c r="H33373" s="148"/>
      <c r="I33373"/>
    </row>
    <row r="33374" spans="1:9" x14ac:dyDescent="0.25">
      <c r="A33374"/>
      <c r="B33374"/>
      <c r="C33374"/>
      <c r="D33374"/>
      <c r="E33374" s="148"/>
      <c r="F33374" s="148"/>
      <c r="G33374" s="149"/>
      <c r="H33374" s="148"/>
      <c r="I33374"/>
    </row>
    <row r="33375" spans="1:9" x14ac:dyDescent="0.25">
      <c r="A33375"/>
      <c r="B33375"/>
      <c r="C33375"/>
      <c r="D33375"/>
      <c r="E33375" s="148"/>
      <c r="F33375" s="148"/>
      <c r="G33375" s="149"/>
      <c r="H33375" s="148"/>
      <c r="I33375"/>
    </row>
    <row r="33376" spans="1:9" x14ac:dyDescent="0.25">
      <c r="A33376"/>
      <c r="B33376"/>
      <c r="C33376"/>
      <c r="D33376"/>
      <c r="E33376" s="148"/>
      <c r="F33376" s="148"/>
      <c r="G33376" s="149"/>
      <c r="H33376" s="148"/>
      <c r="I33376"/>
    </row>
    <row r="33377" spans="1:9" x14ac:dyDescent="0.25">
      <c r="A33377"/>
      <c r="B33377"/>
      <c r="C33377"/>
      <c r="D33377"/>
      <c r="E33377" s="148"/>
      <c r="F33377" s="148"/>
      <c r="G33377" s="149"/>
      <c r="H33377" s="148"/>
      <c r="I33377"/>
    </row>
    <row r="33378" spans="1:9" x14ac:dyDescent="0.25">
      <c r="A33378"/>
      <c r="B33378"/>
      <c r="C33378"/>
      <c r="D33378"/>
      <c r="E33378" s="148"/>
      <c r="F33378" s="148"/>
      <c r="G33378" s="149"/>
      <c r="H33378" s="148"/>
      <c r="I33378"/>
    </row>
    <row r="33379" spans="1:9" x14ac:dyDescent="0.25">
      <c r="A33379"/>
      <c r="B33379"/>
      <c r="C33379"/>
      <c r="D33379"/>
      <c r="E33379" s="148"/>
      <c r="F33379" s="148"/>
      <c r="G33379" s="149"/>
      <c r="H33379" s="148"/>
      <c r="I33379"/>
    </row>
    <row r="33380" spans="1:9" x14ac:dyDescent="0.25">
      <c r="A33380"/>
      <c r="B33380"/>
      <c r="C33380"/>
      <c r="D33380"/>
      <c r="E33380" s="148"/>
      <c r="F33380" s="148"/>
      <c r="G33380" s="149"/>
      <c r="H33380" s="148"/>
      <c r="I33380"/>
    </row>
    <row r="33381" spans="1:9" x14ac:dyDescent="0.25">
      <c r="A33381"/>
      <c r="B33381"/>
      <c r="C33381"/>
      <c r="D33381"/>
      <c r="E33381" s="148"/>
      <c r="F33381" s="148"/>
      <c r="G33381" s="149"/>
      <c r="H33381" s="148"/>
      <c r="I33381"/>
    </row>
    <row r="33382" spans="1:9" x14ac:dyDescent="0.25">
      <c r="A33382"/>
      <c r="B33382"/>
      <c r="C33382"/>
      <c r="D33382"/>
      <c r="E33382" s="148"/>
      <c r="F33382" s="148"/>
      <c r="G33382" s="149"/>
      <c r="H33382" s="148"/>
      <c r="I33382"/>
    </row>
    <row r="33383" spans="1:9" x14ac:dyDescent="0.25">
      <c r="A33383"/>
      <c r="B33383"/>
      <c r="C33383"/>
      <c r="D33383"/>
      <c r="E33383" s="148"/>
      <c r="F33383" s="148"/>
      <c r="G33383" s="149"/>
      <c r="H33383" s="148"/>
      <c r="I33383"/>
    </row>
    <row r="33384" spans="1:9" x14ac:dyDescent="0.25">
      <c r="A33384"/>
      <c r="B33384"/>
      <c r="C33384"/>
      <c r="D33384"/>
      <c r="E33384" s="148"/>
      <c r="F33384" s="148"/>
      <c r="G33384" s="149"/>
      <c r="H33384" s="148"/>
      <c r="I33384"/>
    </row>
    <row r="33385" spans="1:9" x14ac:dyDescent="0.25">
      <c r="A33385"/>
      <c r="B33385"/>
      <c r="C33385"/>
      <c r="D33385"/>
      <c r="E33385" s="148"/>
      <c r="F33385" s="148"/>
      <c r="G33385" s="149"/>
      <c r="H33385" s="148"/>
      <c r="I33385"/>
    </row>
    <row r="33386" spans="1:9" x14ac:dyDescent="0.25">
      <c r="A33386"/>
      <c r="B33386"/>
      <c r="C33386"/>
      <c r="D33386"/>
      <c r="E33386" s="148"/>
      <c r="F33386" s="148"/>
      <c r="G33386" s="149"/>
      <c r="H33386" s="148"/>
      <c r="I33386"/>
    </row>
    <row r="33387" spans="1:9" x14ac:dyDescent="0.25">
      <c r="A33387"/>
      <c r="B33387"/>
      <c r="C33387"/>
      <c r="D33387"/>
      <c r="E33387" s="148"/>
      <c r="F33387" s="148"/>
      <c r="G33387" s="149"/>
      <c r="H33387" s="148"/>
      <c r="I33387"/>
    </row>
    <row r="33388" spans="1:9" x14ac:dyDescent="0.25">
      <c r="A33388"/>
      <c r="B33388"/>
      <c r="C33388"/>
      <c r="D33388"/>
      <c r="E33388" s="148"/>
      <c r="F33388" s="148"/>
      <c r="G33388" s="149"/>
      <c r="H33388" s="148"/>
      <c r="I33388"/>
    </row>
    <row r="33389" spans="1:9" x14ac:dyDescent="0.25">
      <c r="A33389"/>
      <c r="B33389"/>
      <c r="C33389"/>
      <c r="D33389"/>
      <c r="E33389" s="148"/>
      <c r="F33389" s="148"/>
      <c r="G33389" s="149"/>
      <c r="H33389" s="148"/>
      <c r="I33389"/>
    </row>
    <row r="33390" spans="1:9" x14ac:dyDescent="0.25">
      <c r="A33390"/>
      <c r="B33390"/>
      <c r="C33390"/>
      <c r="D33390"/>
      <c r="E33390" s="148"/>
      <c r="F33390" s="148"/>
      <c r="G33390" s="149"/>
      <c r="H33390" s="148"/>
      <c r="I33390"/>
    </row>
    <row r="33391" spans="1:9" x14ac:dyDescent="0.25">
      <c r="A33391"/>
      <c r="B33391"/>
      <c r="C33391"/>
      <c r="D33391"/>
      <c r="E33391" s="148"/>
      <c r="F33391" s="148"/>
      <c r="G33391" s="149"/>
      <c r="H33391" s="148"/>
      <c r="I33391"/>
    </row>
    <row r="33392" spans="1:9" x14ac:dyDescent="0.25">
      <c r="A33392"/>
      <c r="B33392"/>
      <c r="C33392"/>
      <c r="D33392"/>
      <c r="E33392" s="148"/>
      <c r="F33392" s="148"/>
      <c r="G33392" s="149"/>
      <c r="H33392" s="148"/>
      <c r="I33392"/>
    </row>
    <row r="33393" spans="1:9" x14ac:dyDescent="0.25">
      <c r="A33393"/>
      <c r="B33393"/>
      <c r="C33393"/>
      <c r="D33393"/>
      <c r="E33393" s="148"/>
      <c r="F33393" s="148"/>
      <c r="G33393" s="149"/>
      <c r="H33393" s="148"/>
      <c r="I33393"/>
    </row>
    <row r="33394" spans="1:9" x14ac:dyDescent="0.25">
      <c r="A33394"/>
      <c r="B33394"/>
      <c r="C33394"/>
      <c r="D33394"/>
      <c r="E33394" s="148"/>
      <c r="F33394" s="148"/>
      <c r="G33394" s="149"/>
      <c r="H33394" s="148"/>
      <c r="I33394"/>
    </row>
    <row r="33395" spans="1:9" x14ac:dyDescent="0.25">
      <c r="A33395"/>
      <c r="B33395"/>
      <c r="C33395"/>
      <c r="D33395"/>
      <c r="E33395" s="148"/>
      <c r="F33395" s="148"/>
      <c r="G33395" s="149"/>
      <c r="H33395" s="148"/>
      <c r="I33395"/>
    </row>
    <row r="33396" spans="1:9" x14ac:dyDescent="0.25">
      <c r="A33396"/>
      <c r="B33396"/>
      <c r="C33396"/>
      <c r="D33396"/>
      <c r="E33396" s="148"/>
      <c r="F33396" s="148"/>
      <c r="G33396" s="149"/>
      <c r="H33396" s="148"/>
      <c r="I33396"/>
    </row>
    <row r="33397" spans="1:9" x14ac:dyDescent="0.25">
      <c r="A33397"/>
      <c r="B33397"/>
      <c r="C33397"/>
      <c r="D33397"/>
      <c r="E33397" s="148"/>
      <c r="F33397" s="148"/>
      <c r="G33397" s="149"/>
      <c r="H33397" s="148"/>
      <c r="I33397"/>
    </row>
    <row r="33398" spans="1:9" x14ac:dyDescent="0.25">
      <c r="A33398"/>
      <c r="B33398"/>
      <c r="C33398"/>
      <c r="D33398"/>
      <c r="E33398" s="148"/>
      <c r="F33398" s="148"/>
      <c r="G33398" s="149"/>
      <c r="H33398" s="148"/>
      <c r="I33398"/>
    </row>
    <row r="33399" spans="1:9" x14ac:dyDescent="0.25">
      <c r="A33399"/>
      <c r="B33399"/>
      <c r="C33399"/>
      <c r="D33399"/>
      <c r="E33399" s="148"/>
      <c r="F33399" s="148"/>
      <c r="G33399" s="149"/>
      <c r="H33399" s="148"/>
      <c r="I33399"/>
    </row>
    <row r="33400" spans="1:9" x14ac:dyDescent="0.25">
      <c r="A33400"/>
      <c r="B33400"/>
      <c r="C33400"/>
      <c r="D33400"/>
      <c r="E33400" s="148"/>
      <c r="F33400" s="148"/>
      <c r="G33400" s="149"/>
      <c r="H33400" s="148"/>
      <c r="I33400"/>
    </row>
    <row r="33401" spans="1:9" x14ac:dyDescent="0.25">
      <c r="A33401"/>
      <c r="B33401"/>
      <c r="C33401"/>
      <c r="D33401"/>
      <c r="E33401" s="148"/>
      <c r="F33401" s="148"/>
      <c r="G33401" s="149"/>
      <c r="H33401" s="148"/>
      <c r="I33401"/>
    </row>
    <row r="33402" spans="1:9" x14ac:dyDescent="0.25">
      <c r="A33402"/>
      <c r="B33402"/>
      <c r="C33402"/>
      <c r="D33402"/>
      <c r="E33402" s="148"/>
      <c r="F33402" s="148"/>
      <c r="G33402" s="149"/>
      <c r="H33402" s="148"/>
      <c r="I33402"/>
    </row>
    <row r="33403" spans="1:9" x14ac:dyDescent="0.25">
      <c r="A33403"/>
      <c r="B33403"/>
      <c r="C33403"/>
      <c r="D33403"/>
      <c r="E33403" s="148"/>
      <c r="F33403" s="148"/>
      <c r="G33403" s="149"/>
      <c r="H33403" s="148"/>
      <c r="I33403"/>
    </row>
    <row r="33404" spans="1:9" x14ac:dyDescent="0.25">
      <c r="A33404"/>
      <c r="B33404"/>
      <c r="C33404"/>
      <c r="D33404"/>
      <c r="E33404" s="148"/>
      <c r="F33404" s="148"/>
      <c r="G33404" s="149"/>
      <c r="H33404" s="148"/>
      <c r="I33404"/>
    </row>
    <row r="33405" spans="1:9" x14ac:dyDescent="0.25">
      <c r="A33405"/>
      <c r="B33405"/>
      <c r="C33405"/>
      <c r="D33405"/>
      <c r="E33405" s="148"/>
      <c r="F33405" s="148"/>
      <c r="G33405" s="149"/>
      <c r="H33405" s="148"/>
      <c r="I33405"/>
    </row>
    <row r="33406" spans="1:9" x14ac:dyDescent="0.25">
      <c r="A33406"/>
      <c r="B33406"/>
      <c r="C33406"/>
      <c r="D33406"/>
      <c r="E33406" s="148"/>
      <c r="F33406" s="148"/>
      <c r="G33406" s="149"/>
      <c r="H33406" s="148"/>
      <c r="I33406"/>
    </row>
    <row r="33407" spans="1:9" x14ac:dyDescent="0.25">
      <c r="A33407"/>
      <c r="B33407"/>
      <c r="C33407"/>
      <c r="D33407"/>
      <c r="E33407" s="148"/>
      <c r="F33407" s="148"/>
      <c r="G33407" s="149"/>
      <c r="H33407" s="148"/>
      <c r="I33407"/>
    </row>
    <row r="33408" spans="1:9" x14ac:dyDescent="0.25">
      <c r="A33408"/>
      <c r="B33408"/>
      <c r="C33408"/>
      <c r="D33408"/>
      <c r="E33408" s="148"/>
      <c r="F33408" s="148"/>
      <c r="G33408" s="149"/>
      <c r="H33408" s="148"/>
      <c r="I33408"/>
    </row>
    <row r="33409" spans="1:9" x14ac:dyDescent="0.25">
      <c r="A33409"/>
      <c r="B33409"/>
      <c r="C33409"/>
      <c r="D33409"/>
      <c r="E33409" s="148"/>
      <c r="F33409" s="148"/>
      <c r="G33409" s="149"/>
      <c r="H33409" s="148"/>
      <c r="I33409"/>
    </row>
    <row r="33410" spans="1:9" x14ac:dyDescent="0.25">
      <c r="A33410"/>
      <c r="B33410"/>
      <c r="C33410"/>
      <c r="D33410"/>
      <c r="E33410" s="148"/>
      <c r="F33410" s="148"/>
      <c r="G33410" s="149"/>
      <c r="H33410" s="148"/>
      <c r="I33410"/>
    </row>
    <row r="33411" spans="1:9" x14ac:dyDescent="0.25">
      <c r="A33411"/>
      <c r="B33411"/>
      <c r="C33411"/>
      <c r="D33411"/>
      <c r="E33411" s="148"/>
      <c r="F33411" s="148"/>
      <c r="G33411" s="149"/>
      <c r="H33411" s="148"/>
      <c r="I33411"/>
    </row>
    <row r="33412" spans="1:9" x14ac:dyDescent="0.25">
      <c r="A33412"/>
      <c r="B33412"/>
      <c r="C33412"/>
      <c r="D33412"/>
      <c r="E33412" s="148"/>
      <c r="F33412" s="148"/>
      <c r="G33412" s="149"/>
      <c r="H33412" s="148"/>
      <c r="I33412"/>
    </row>
    <row r="33413" spans="1:9" x14ac:dyDescent="0.25">
      <c r="A33413"/>
      <c r="B33413"/>
      <c r="C33413"/>
      <c r="D33413"/>
      <c r="E33413" s="148"/>
      <c r="F33413" s="148"/>
      <c r="G33413" s="149"/>
      <c r="H33413" s="148"/>
      <c r="I33413"/>
    </row>
    <row r="33414" spans="1:9" x14ac:dyDescent="0.25">
      <c r="A33414"/>
      <c r="B33414"/>
      <c r="C33414"/>
      <c r="D33414"/>
      <c r="E33414" s="148"/>
      <c r="F33414" s="148"/>
      <c r="G33414" s="149"/>
      <c r="H33414" s="148"/>
      <c r="I33414"/>
    </row>
    <row r="33415" spans="1:9" x14ac:dyDescent="0.25">
      <c r="A33415"/>
      <c r="B33415"/>
      <c r="C33415"/>
      <c r="D33415"/>
      <c r="E33415" s="148"/>
      <c r="F33415" s="148"/>
      <c r="G33415" s="149"/>
      <c r="H33415" s="148"/>
      <c r="I33415"/>
    </row>
    <row r="33416" spans="1:9" x14ac:dyDescent="0.25">
      <c r="A33416"/>
      <c r="B33416"/>
      <c r="C33416"/>
      <c r="D33416"/>
      <c r="E33416" s="148"/>
      <c r="F33416" s="148"/>
      <c r="G33416" s="149"/>
      <c r="H33416" s="148"/>
      <c r="I33416"/>
    </row>
    <row r="33417" spans="1:9" x14ac:dyDescent="0.25">
      <c r="A33417"/>
      <c r="B33417"/>
      <c r="C33417"/>
      <c r="D33417"/>
      <c r="E33417" s="148"/>
      <c r="F33417" s="148"/>
      <c r="G33417" s="149"/>
      <c r="H33417" s="148"/>
      <c r="I33417"/>
    </row>
    <row r="33418" spans="1:9" x14ac:dyDescent="0.25">
      <c r="A33418"/>
      <c r="B33418"/>
      <c r="C33418"/>
      <c r="D33418"/>
      <c r="E33418" s="148"/>
      <c r="F33418" s="148"/>
      <c r="G33418" s="149"/>
      <c r="H33418" s="148"/>
      <c r="I33418"/>
    </row>
    <row r="33419" spans="1:9" x14ac:dyDescent="0.25">
      <c r="A33419"/>
      <c r="B33419"/>
      <c r="C33419"/>
      <c r="D33419"/>
      <c r="E33419" s="148"/>
      <c r="F33419" s="148"/>
      <c r="G33419" s="149"/>
      <c r="H33419" s="148"/>
      <c r="I33419"/>
    </row>
    <row r="33420" spans="1:9" x14ac:dyDescent="0.25">
      <c r="A33420"/>
      <c r="B33420"/>
      <c r="C33420"/>
      <c r="D33420"/>
      <c r="E33420" s="148"/>
      <c r="F33420" s="148"/>
      <c r="G33420" s="149"/>
      <c r="H33420" s="148"/>
      <c r="I33420"/>
    </row>
    <row r="33421" spans="1:9" x14ac:dyDescent="0.25">
      <c r="A33421"/>
      <c r="B33421"/>
      <c r="C33421"/>
      <c r="D33421"/>
      <c r="E33421" s="148"/>
      <c r="F33421" s="148"/>
      <c r="G33421" s="149"/>
      <c r="H33421" s="148"/>
      <c r="I33421"/>
    </row>
    <row r="33422" spans="1:9" x14ac:dyDescent="0.25">
      <c r="A33422"/>
      <c r="B33422"/>
      <c r="C33422"/>
      <c r="D33422"/>
      <c r="E33422" s="148"/>
      <c r="F33422" s="148"/>
      <c r="G33422" s="149"/>
      <c r="H33422" s="148"/>
      <c r="I33422"/>
    </row>
    <row r="33423" spans="1:9" x14ac:dyDescent="0.25">
      <c r="A33423"/>
      <c r="B33423"/>
      <c r="C33423"/>
      <c r="D33423"/>
      <c r="E33423" s="148"/>
      <c r="F33423" s="148"/>
      <c r="G33423" s="149"/>
      <c r="H33423" s="148"/>
      <c r="I33423"/>
    </row>
    <row r="33424" spans="1:9" x14ac:dyDescent="0.25">
      <c r="A33424"/>
      <c r="B33424"/>
      <c r="C33424"/>
      <c r="D33424"/>
      <c r="E33424" s="148"/>
      <c r="F33424" s="148"/>
      <c r="G33424" s="149"/>
      <c r="H33424" s="148"/>
      <c r="I33424"/>
    </row>
    <row r="33425" spans="1:9" x14ac:dyDescent="0.25">
      <c r="A33425"/>
      <c r="B33425"/>
      <c r="C33425"/>
      <c r="D33425"/>
      <c r="E33425" s="148"/>
      <c r="F33425" s="148"/>
      <c r="G33425" s="149"/>
      <c r="H33425" s="148"/>
      <c r="I33425"/>
    </row>
    <row r="33426" spans="1:9" x14ac:dyDescent="0.25">
      <c r="A33426"/>
      <c r="B33426"/>
      <c r="C33426"/>
      <c r="D33426"/>
      <c r="E33426" s="148"/>
      <c r="F33426" s="148"/>
      <c r="G33426" s="149"/>
      <c r="H33426" s="148"/>
      <c r="I33426"/>
    </row>
    <row r="33427" spans="1:9" x14ac:dyDescent="0.25">
      <c r="A33427"/>
      <c r="B33427"/>
      <c r="C33427"/>
      <c r="D33427"/>
      <c r="E33427" s="148"/>
      <c r="F33427" s="148"/>
      <c r="G33427" s="149"/>
      <c r="H33427" s="148"/>
      <c r="I33427"/>
    </row>
    <row r="33428" spans="1:9" x14ac:dyDescent="0.25">
      <c r="A33428"/>
      <c r="B33428"/>
      <c r="C33428"/>
      <c r="D33428"/>
      <c r="E33428" s="148"/>
      <c r="F33428" s="148"/>
      <c r="G33428" s="149"/>
      <c r="H33428" s="148"/>
      <c r="I33428"/>
    </row>
    <row r="33429" spans="1:9" x14ac:dyDescent="0.25">
      <c r="A33429"/>
      <c r="B33429"/>
      <c r="C33429"/>
      <c r="D33429"/>
      <c r="E33429" s="148"/>
      <c r="F33429" s="148"/>
      <c r="G33429" s="149"/>
      <c r="H33429" s="148"/>
      <c r="I33429"/>
    </row>
    <row r="33430" spans="1:9" x14ac:dyDescent="0.25">
      <c r="A33430"/>
      <c r="B33430"/>
      <c r="C33430"/>
      <c r="D33430"/>
      <c r="E33430" s="148"/>
      <c r="F33430" s="148"/>
      <c r="G33430" s="149"/>
      <c r="H33430" s="148"/>
      <c r="I33430"/>
    </row>
    <row r="33431" spans="1:9" x14ac:dyDescent="0.25">
      <c r="A33431"/>
      <c r="B33431"/>
      <c r="C33431"/>
      <c r="D33431"/>
      <c r="E33431" s="148"/>
      <c r="F33431" s="148"/>
      <c r="G33431" s="149"/>
      <c r="H33431" s="148"/>
      <c r="I33431"/>
    </row>
    <row r="33432" spans="1:9" x14ac:dyDescent="0.25">
      <c r="A33432"/>
      <c r="B33432"/>
      <c r="C33432"/>
      <c r="D33432"/>
      <c r="E33432" s="148"/>
      <c r="F33432" s="148"/>
      <c r="G33432" s="149"/>
      <c r="H33432" s="148"/>
      <c r="I33432"/>
    </row>
    <row r="33433" spans="1:9" x14ac:dyDescent="0.25">
      <c r="A33433"/>
      <c r="B33433"/>
      <c r="C33433"/>
      <c r="D33433"/>
      <c r="E33433" s="148"/>
      <c r="F33433" s="148"/>
      <c r="G33433" s="149"/>
      <c r="H33433" s="148"/>
      <c r="I33433"/>
    </row>
    <row r="33434" spans="1:9" x14ac:dyDescent="0.25">
      <c r="A33434"/>
      <c r="B33434"/>
      <c r="C33434"/>
      <c r="D33434"/>
      <c r="E33434" s="148"/>
      <c r="F33434" s="148"/>
      <c r="G33434" s="149"/>
      <c r="H33434" s="148"/>
      <c r="I33434"/>
    </row>
    <row r="33435" spans="1:9" x14ac:dyDescent="0.25">
      <c r="A33435"/>
      <c r="B33435"/>
      <c r="C33435"/>
      <c r="D33435"/>
      <c r="E33435" s="148"/>
      <c r="F33435" s="148"/>
      <c r="G33435" s="149"/>
      <c r="H33435" s="148"/>
      <c r="I33435"/>
    </row>
    <row r="33436" spans="1:9" x14ac:dyDescent="0.25">
      <c r="A33436"/>
      <c r="B33436"/>
      <c r="C33436"/>
      <c r="D33436"/>
      <c r="E33436" s="148"/>
      <c r="F33436" s="148"/>
      <c r="G33436" s="149"/>
      <c r="H33436" s="148"/>
      <c r="I33436"/>
    </row>
    <row r="33437" spans="1:9" x14ac:dyDescent="0.25">
      <c r="A33437"/>
      <c r="B33437"/>
      <c r="C33437"/>
      <c r="D33437"/>
      <c r="E33437" s="148"/>
      <c r="F33437" s="148"/>
      <c r="G33437" s="149"/>
      <c r="H33437" s="148"/>
      <c r="I33437"/>
    </row>
    <row r="33438" spans="1:9" x14ac:dyDescent="0.25">
      <c r="A33438"/>
      <c r="B33438"/>
      <c r="C33438"/>
      <c r="D33438"/>
      <c r="E33438" s="148"/>
      <c r="F33438" s="148"/>
      <c r="G33438" s="149"/>
      <c r="H33438" s="148"/>
      <c r="I33438"/>
    </row>
    <row r="33439" spans="1:9" x14ac:dyDescent="0.25">
      <c r="A33439"/>
      <c r="B33439"/>
      <c r="C33439"/>
      <c r="D33439"/>
      <c r="E33439" s="148"/>
      <c r="F33439" s="148"/>
      <c r="G33439" s="149"/>
      <c r="H33439" s="148"/>
      <c r="I33439"/>
    </row>
    <row r="33440" spans="1:9" x14ac:dyDescent="0.25">
      <c r="A33440"/>
      <c r="B33440"/>
      <c r="C33440"/>
      <c r="D33440"/>
      <c r="E33440" s="148"/>
      <c r="F33440" s="148"/>
      <c r="G33440" s="149"/>
      <c r="H33440" s="148"/>
      <c r="I33440"/>
    </row>
    <row r="33441" spans="1:9" x14ac:dyDescent="0.25">
      <c r="A33441"/>
      <c r="B33441"/>
      <c r="C33441"/>
      <c r="D33441"/>
      <c r="E33441" s="148"/>
      <c r="F33441" s="148"/>
      <c r="G33441" s="149"/>
      <c r="H33441" s="148"/>
      <c r="I33441"/>
    </row>
    <row r="33442" spans="1:9" x14ac:dyDescent="0.25">
      <c r="A33442"/>
      <c r="B33442"/>
      <c r="C33442"/>
      <c r="D33442"/>
      <c r="E33442" s="148"/>
      <c r="F33442" s="148"/>
      <c r="G33442" s="149"/>
      <c r="H33442" s="148"/>
      <c r="I33442"/>
    </row>
    <row r="33443" spans="1:9" x14ac:dyDescent="0.25">
      <c r="A33443"/>
      <c r="B33443"/>
      <c r="C33443"/>
      <c r="D33443"/>
      <c r="E33443" s="148"/>
      <c r="F33443" s="148"/>
      <c r="G33443" s="149"/>
      <c r="H33443" s="148"/>
      <c r="I33443"/>
    </row>
    <row r="33444" spans="1:9" x14ac:dyDescent="0.25">
      <c r="A33444"/>
      <c r="B33444"/>
      <c r="C33444"/>
      <c r="D33444"/>
      <c r="E33444" s="148"/>
      <c r="F33444" s="148"/>
      <c r="G33444" s="149"/>
      <c r="H33444" s="148"/>
      <c r="I33444"/>
    </row>
    <row r="33445" spans="1:9" x14ac:dyDescent="0.25">
      <c r="A33445"/>
      <c r="B33445"/>
      <c r="C33445"/>
      <c r="D33445"/>
      <c r="E33445" s="148"/>
      <c r="F33445" s="148"/>
      <c r="G33445" s="149"/>
      <c r="H33445" s="148"/>
      <c r="I33445"/>
    </row>
    <row r="33446" spans="1:9" x14ac:dyDescent="0.25">
      <c r="A33446"/>
      <c r="B33446"/>
      <c r="C33446"/>
      <c r="D33446"/>
      <c r="E33446" s="148"/>
      <c r="F33446" s="148"/>
      <c r="G33446" s="149"/>
      <c r="H33446" s="148"/>
      <c r="I33446"/>
    </row>
    <row r="33447" spans="1:9" x14ac:dyDescent="0.25">
      <c r="A33447"/>
      <c r="B33447"/>
      <c r="C33447"/>
      <c r="D33447"/>
      <c r="E33447" s="148"/>
      <c r="F33447" s="148"/>
      <c r="G33447" s="149"/>
      <c r="H33447" s="148"/>
      <c r="I33447"/>
    </row>
    <row r="33448" spans="1:9" x14ac:dyDescent="0.25">
      <c r="A33448"/>
      <c r="B33448"/>
      <c r="C33448"/>
      <c r="D33448"/>
      <c r="E33448" s="148"/>
      <c r="F33448" s="148"/>
      <c r="G33448" s="149"/>
      <c r="H33448" s="148"/>
      <c r="I33448"/>
    </row>
    <row r="33449" spans="1:9" x14ac:dyDescent="0.25">
      <c r="A33449"/>
      <c r="B33449"/>
      <c r="C33449"/>
      <c r="D33449"/>
      <c r="E33449" s="148"/>
      <c r="F33449" s="148"/>
      <c r="G33449" s="149"/>
      <c r="H33449" s="148"/>
      <c r="I33449"/>
    </row>
    <row r="33450" spans="1:9" x14ac:dyDescent="0.25">
      <c r="A33450"/>
      <c r="B33450"/>
      <c r="C33450"/>
      <c r="D33450"/>
      <c r="E33450" s="148"/>
      <c r="F33450" s="148"/>
      <c r="G33450" s="149"/>
      <c r="H33450" s="148"/>
      <c r="I33450"/>
    </row>
    <row r="33451" spans="1:9" x14ac:dyDescent="0.25">
      <c r="A33451"/>
      <c r="B33451"/>
      <c r="C33451"/>
      <c r="D33451"/>
      <c r="E33451" s="148"/>
      <c r="F33451" s="148"/>
      <c r="G33451" s="149"/>
      <c r="H33451" s="148"/>
      <c r="I33451"/>
    </row>
    <row r="33452" spans="1:9" x14ac:dyDescent="0.25">
      <c r="A33452"/>
      <c r="B33452"/>
      <c r="C33452"/>
      <c r="D33452"/>
      <c r="E33452" s="148"/>
      <c r="F33452" s="148"/>
      <c r="G33452" s="149"/>
      <c r="H33452" s="148"/>
      <c r="I33452"/>
    </row>
    <row r="33453" spans="1:9" x14ac:dyDescent="0.25">
      <c r="A33453"/>
      <c r="B33453"/>
      <c r="C33453"/>
      <c r="D33453"/>
      <c r="E33453" s="148"/>
      <c r="F33453" s="148"/>
      <c r="G33453" s="149"/>
      <c r="H33453" s="148"/>
      <c r="I33453"/>
    </row>
    <row r="33454" spans="1:9" x14ac:dyDescent="0.25">
      <c r="A33454"/>
      <c r="B33454"/>
      <c r="C33454"/>
      <c r="D33454"/>
      <c r="E33454" s="148"/>
      <c r="F33454" s="148"/>
      <c r="G33454" s="149"/>
      <c r="H33454" s="148"/>
      <c r="I33454"/>
    </row>
    <row r="33455" spans="1:9" x14ac:dyDescent="0.25">
      <c r="A33455"/>
      <c r="B33455"/>
      <c r="C33455"/>
      <c r="D33455"/>
      <c r="E33455" s="148"/>
      <c r="F33455" s="148"/>
      <c r="G33455" s="149"/>
      <c r="H33455" s="148"/>
      <c r="I33455"/>
    </row>
    <row r="33456" spans="1:9" x14ac:dyDescent="0.25">
      <c r="A33456"/>
      <c r="B33456"/>
      <c r="C33456"/>
      <c r="D33456"/>
      <c r="E33456" s="148"/>
      <c r="F33456" s="148"/>
      <c r="G33456" s="149"/>
      <c r="H33456" s="148"/>
      <c r="I33456"/>
    </row>
    <row r="33457" spans="1:9" x14ac:dyDescent="0.25">
      <c r="A33457"/>
      <c r="B33457"/>
      <c r="C33457"/>
      <c r="D33457"/>
      <c r="E33457" s="148"/>
      <c r="F33457" s="148"/>
      <c r="G33457" s="149"/>
      <c r="H33457" s="148"/>
      <c r="I33457"/>
    </row>
    <row r="33458" spans="1:9" x14ac:dyDescent="0.25">
      <c r="A33458"/>
      <c r="B33458"/>
      <c r="C33458"/>
      <c r="D33458"/>
      <c r="E33458" s="148"/>
      <c r="F33458" s="148"/>
      <c r="G33458" s="149"/>
      <c r="H33458" s="148"/>
      <c r="I33458"/>
    </row>
    <row r="33459" spans="1:9" x14ac:dyDescent="0.25">
      <c r="A33459"/>
      <c r="B33459"/>
      <c r="C33459"/>
      <c r="D33459"/>
      <c r="E33459" s="148"/>
      <c r="F33459" s="148"/>
      <c r="G33459" s="149"/>
      <c r="H33459" s="148"/>
      <c r="I33459"/>
    </row>
    <row r="33460" spans="1:9" x14ac:dyDescent="0.25">
      <c r="A33460"/>
      <c r="B33460"/>
      <c r="C33460"/>
      <c r="D33460"/>
      <c r="E33460" s="148"/>
      <c r="F33460" s="148"/>
      <c r="G33460" s="149"/>
      <c r="H33460" s="148"/>
      <c r="I33460"/>
    </row>
    <row r="33461" spans="1:9" x14ac:dyDescent="0.25">
      <c r="A33461"/>
      <c r="B33461"/>
      <c r="C33461"/>
      <c r="D33461"/>
      <c r="E33461" s="148"/>
      <c r="F33461" s="148"/>
      <c r="G33461" s="149"/>
      <c r="H33461" s="148"/>
      <c r="I33461"/>
    </row>
    <row r="33462" spans="1:9" x14ac:dyDescent="0.25">
      <c r="A33462"/>
      <c r="B33462"/>
      <c r="C33462"/>
      <c r="D33462"/>
      <c r="E33462" s="148"/>
      <c r="F33462" s="148"/>
      <c r="G33462" s="149"/>
      <c r="H33462" s="148"/>
      <c r="I33462"/>
    </row>
    <row r="33463" spans="1:9" x14ac:dyDescent="0.25">
      <c r="A33463"/>
      <c r="B33463"/>
      <c r="C33463"/>
      <c r="D33463"/>
      <c r="E33463" s="148"/>
      <c r="F33463" s="148"/>
      <c r="G33463" s="149"/>
      <c r="H33463" s="148"/>
      <c r="I33463"/>
    </row>
    <row r="33464" spans="1:9" x14ac:dyDescent="0.25">
      <c r="A33464"/>
      <c r="B33464"/>
      <c r="C33464"/>
      <c r="D33464"/>
      <c r="E33464" s="148"/>
      <c r="F33464" s="148"/>
      <c r="G33464" s="149"/>
      <c r="H33464" s="148"/>
      <c r="I33464"/>
    </row>
    <row r="33465" spans="1:9" x14ac:dyDescent="0.25">
      <c r="A33465"/>
      <c r="B33465"/>
      <c r="C33465"/>
      <c r="D33465"/>
      <c r="E33465" s="148"/>
      <c r="F33465" s="148"/>
      <c r="G33465" s="149"/>
      <c r="H33465" s="148"/>
      <c r="I33465"/>
    </row>
    <row r="33466" spans="1:9" x14ac:dyDescent="0.25">
      <c r="A33466"/>
      <c r="B33466"/>
      <c r="C33466"/>
      <c r="D33466"/>
      <c r="E33466" s="148"/>
      <c r="F33466" s="148"/>
      <c r="G33466" s="149"/>
      <c r="H33466" s="148"/>
      <c r="I33466"/>
    </row>
    <row r="33467" spans="1:9" x14ac:dyDescent="0.25">
      <c r="A33467"/>
      <c r="B33467"/>
      <c r="C33467"/>
      <c r="D33467"/>
      <c r="E33467" s="148"/>
      <c r="F33467" s="148"/>
      <c r="G33467" s="149"/>
      <c r="H33467" s="148"/>
      <c r="I33467"/>
    </row>
    <row r="33468" spans="1:9" x14ac:dyDescent="0.25">
      <c r="A33468"/>
      <c r="B33468"/>
      <c r="C33468"/>
      <c r="D33468"/>
      <c r="E33468" s="148"/>
      <c r="F33468" s="148"/>
      <c r="G33468" s="149"/>
      <c r="H33468" s="148"/>
      <c r="I33468"/>
    </row>
    <row r="33469" spans="1:9" x14ac:dyDescent="0.25">
      <c r="A33469"/>
      <c r="B33469"/>
      <c r="C33469"/>
      <c r="D33469"/>
      <c r="E33469" s="148"/>
      <c r="F33469" s="148"/>
      <c r="G33469" s="149"/>
      <c r="H33469" s="148"/>
      <c r="I33469"/>
    </row>
    <row r="33470" spans="1:9" x14ac:dyDescent="0.25">
      <c r="A33470"/>
      <c r="B33470"/>
      <c r="C33470"/>
      <c r="D33470"/>
      <c r="E33470" s="148"/>
      <c r="F33470" s="148"/>
      <c r="G33470" s="149"/>
      <c r="H33470" s="148"/>
      <c r="I33470"/>
    </row>
    <row r="33471" spans="1:9" x14ac:dyDescent="0.25">
      <c r="A33471"/>
      <c r="B33471"/>
      <c r="C33471"/>
      <c r="D33471"/>
      <c r="E33471" s="148"/>
      <c r="F33471" s="148"/>
      <c r="G33471" s="149"/>
      <c r="H33471" s="148"/>
      <c r="I33471"/>
    </row>
    <row r="33472" spans="1:9" x14ac:dyDescent="0.25">
      <c r="A33472"/>
      <c r="B33472"/>
      <c r="C33472"/>
      <c r="D33472"/>
      <c r="E33472" s="148"/>
      <c r="F33472" s="148"/>
      <c r="G33472" s="149"/>
      <c r="H33472" s="148"/>
      <c r="I33472"/>
    </row>
    <row r="33473" spans="1:9" x14ac:dyDescent="0.25">
      <c r="A33473"/>
      <c r="B33473"/>
      <c r="C33473"/>
      <c r="D33473"/>
      <c r="E33473" s="148"/>
      <c r="F33473" s="148"/>
      <c r="G33473" s="149"/>
      <c r="H33473" s="148"/>
      <c r="I33473"/>
    </row>
    <row r="33474" spans="1:9" x14ac:dyDescent="0.25">
      <c r="A33474"/>
      <c r="B33474"/>
      <c r="C33474"/>
      <c r="D33474"/>
      <c r="E33474" s="148"/>
      <c r="F33474" s="148"/>
      <c r="G33474" s="149"/>
      <c r="H33474" s="148"/>
      <c r="I33474"/>
    </row>
    <row r="33475" spans="1:9" x14ac:dyDescent="0.25">
      <c r="A33475"/>
      <c r="B33475"/>
      <c r="C33475"/>
      <c r="D33475"/>
      <c r="E33475" s="148"/>
      <c r="F33475" s="148"/>
      <c r="G33475" s="149"/>
      <c r="H33475" s="148"/>
      <c r="I33475"/>
    </row>
    <row r="33476" spans="1:9" x14ac:dyDescent="0.25">
      <c r="A33476"/>
      <c r="B33476"/>
      <c r="C33476"/>
      <c r="D33476"/>
      <c r="E33476" s="148"/>
      <c r="F33476" s="148"/>
      <c r="G33476" s="149"/>
      <c r="H33476" s="148"/>
      <c r="I33476"/>
    </row>
    <row r="33477" spans="1:9" x14ac:dyDescent="0.25">
      <c r="A33477"/>
      <c r="B33477"/>
      <c r="C33477"/>
      <c r="D33477"/>
      <c r="E33477" s="148"/>
      <c r="F33477" s="148"/>
      <c r="G33477" s="149"/>
      <c r="H33477" s="148"/>
      <c r="I33477"/>
    </row>
    <row r="33478" spans="1:9" x14ac:dyDescent="0.25">
      <c r="A33478"/>
      <c r="B33478"/>
      <c r="C33478"/>
      <c r="D33478"/>
      <c r="E33478" s="148"/>
      <c r="F33478" s="148"/>
      <c r="G33478" s="149"/>
      <c r="H33478" s="148"/>
      <c r="I33478"/>
    </row>
    <row r="33479" spans="1:9" x14ac:dyDescent="0.25">
      <c r="A33479"/>
      <c r="B33479"/>
      <c r="C33479"/>
      <c r="D33479"/>
      <c r="E33479" s="148"/>
      <c r="F33479" s="148"/>
      <c r="G33479" s="149"/>
      <c r="H33479" s="148"/>
      <c r="I33479"/>
    </row>
    <row r="33480" spans="1:9" x14ac:dyDescent="0.25">
      <c r="A33480"/>
      <c r="B33480"/>
      <c r="C33480"/>
      <c r="D33480"/>
      <c r="E33480" s="148"/>
      <c r="F33480" s="148"/>
      <c r="G33480" s="149"/>
      <c r="H33480" s="148"/>
      <c r="I33480"/>
    </row>
    <row r="33481" spans="1:9" x14ac:dyDescent="0.25">
      <c r="A33481"/>
      <c r="B33481"/>
      <c r="C33481"/>
      <c r="D33481"/>
      <c r="E33481" s="148"/>
      <c r="F33481" s="148"/>
      <c r="G33481" s="149"/>
      <c r="H33481" s="148"/>
      <c r="I33481"/>
    </row>
    <row r="33482" spans="1:9" x14ac:dyDescent="0.25">
      <c r="A33482"/>
      <c r="B33482"/>
      <c r="C33482"/>
      <c r="D33482"/>
      <c r="E33482" s="148"/>
      <c r="F33482" s="148"/>
      <c r="G33482" s="149"/>
      <c r="H33482" s="148"/>
      <c r="I33482"/>
    </row>
    <row r="33483" spans="1:9" x14ac:dyDescent="0.25">
      <c r="A33483"/>
      <c r="B33483"/>
      <c r="C33483"/>
      <c r="D33483"/>
      <c r="E33483" s="148"/>
      <c r="F33483" s="148"/>
      <c r="G33483" s="149"/>
      <c r="H33483" s="148"/>
      <c r="I33483"/>
    </row>
    <row r="33484" spans="1:9" x14ac:dyDescent="0.25">
      <c r="A33484"/>
      <c r="B33484"/>
      <c r="C33484"/>
      <c r="D33484"/>
      <c r="E33484" s="148"/>
      <c r="F33484" s="148"/>
      <c r="G33484" s="149"/>
      <c r="H33484" s="148"/>
      <c r="I33484"/>
    </row>
    <row r="33485" spans="1:9" x14ac:dyDescent="0.25">
      <c r="A33485"/>
      <c r="B33485"/>
      <c r="C33485"/>
      <c r="D33485"/>
      <c r="E33485" s="148"/>
      <c r="F33485" s="148"/>
      <c r="G33485" s="149"/>
      <c r="H33485" s="148"/>
      <c r="I33485"/>
    </row>
    <row r="33486" spans="1:9" x14ac:dyDescent="0.25">
      <c r="A33486"/>
      <c r="B33486"/>
      <c r="C33486"/>
      <c r="D33486"/>
      <c r="E33486" s="148"/>
      <c r="F33486" s="148"/>
      <c r="G33486" s="149"/>
      <c r="H33486" s="148"/>
      <c r="I33486"/>
    </row>
    <row r="33487" spans="1:9" x14ac:dyDescent="0.25">
      <c r="A33487"/>
      <c r="B33487"/>
      <c r="C33487"/>
      <c r="D33487"/>
      <c r="E33487" s="148"/>
      <c r="F33487" s="148"/>
      <c r="G33487" s="149"/>
      <c r="H33487" s="148"/>
      <c r="I33487"/>
    </row>
    <row r="33488" spans="1:9" x14ac:dyDescent="0.25">
      <c r="A33488"/>
      <c r="B33488"/>
      <c r="C33488"/>
      <c r="D33488"/>
      <c r="E33488" s="148"/>
      <c r="F33488" s="148"/>
      <c r="G33488" s="149"/>
      <c r="H33488" s="148"/>
      <c r="I33488"/>
    </row>
    <row r="33489" spans="1:9" x14ac:dyDescent="0.25">
      <c r="A33489"/>
      <c r="B33489"/>
      <c r="C33489"/>
      <c r="D33489"/>
      <c r="E33489" s="148"/>
      <c r="F33489" s="148"/>
      <c r="G33489" s="149"/>
      <c r="H33489" s="148"/>
      <c r="I33489"/>
    </row>
    <row r="33490" spans="1:9" x14ac:dyDescent="0.25">
      <c r="A33490"/>
      <c r="B33490"/>
      <c r="C33490"/>
      <c r="D33490"/>
      <c r="E33490" s="148"/>
      <c r="F33490" s="148"/>
      <c r="G33490" s="149"/>
      <c r="H33490" s="148"/>
      <c r="I33490"/>
    </row>
    <row r="33491" spans="1:9" x14ac:dyDescent="0.25">
      <c r="A33491"/>
      <c r="B33491"/>
      <c r="C33491"/>
      <c r="D33491"/>
      <c r="E33491" s="148"/>
      <c r="F33491" s="148"/>
      <c r="G33491" s="149"/>
      <c r="H33491" s="148"/>
      <c r="I33491"/>
    </row>
    <row r="33492" spans="1:9" x14ac:dyDescent="0.25">
      <c r="A33492"/>
      <c r="B33492"/>
      <c r="C33492"/>
      <c r="D33492"/>
      <c r="E33492" s="148"/>
      <c r="F33492" s="148"/>
      <c r="G33492" s="149"/>
      <c r="H33492" s="148"/>
      <c r="I33492"/>
    </row>
    <row r="33493" spans="1:9" x14ac:dyDescent="0.25">
      <c r="A33493"/>
      <c r="B33493"/>
      <c r="C33493"/>
      <c r="D33493"/>
      <c r="E33493" s="148"/>
      <c r="F33493" s="148"/>
      <c r="G33493" s="149"/>
      <c r="H33493" s="148"/>
      <c r="I33493"/>
    </row>
    <row r="33494" spans="1:9" x14ac:dyDescent="0.25">
      <c r="A33494"/>
      <c r="B33494"/>
      <c r="C33494"/>
      <c r="D33494"/>
      <c r="E33494" s="148"/>
      <c r="F33494" s="148"/>
      <c r="G33494" s="149"/>
      <c r="H33494" s="148"/>
      <c r="I33494"/>
    </row>
    <row r="33495" spans="1:9" x14ac:dyDescent="0.25">
      <c r="A33495"/>
      <c r="B33495"/>
      <c r="C33495"/>
      <c r="D33495"/>
      <c r="E33495" s="148"/>
      <c r="F33495" s="148"/>
      <c r="G33495" s="149"/>
      <c r="H33495" s="148"/>
      <c r="I33495"/>
    </row>
    <row r="33496" spans="1:9" x14ac:dyDescent="0.25">
      <c r="A33496"/>
      <c r="B33496"/>
      <c r="C33496"/>
      <c r="D33496"/>
      <c r="E33496" s="148"/>
      <c r="F33496" s="148"/>
      <c r="G33496" s="149"/>
      <c r="H33496" s="148"/>
      <c r="I33496"/>
    </row>
    <row r="33497" spans="1:9" x14ac:dyDescent="0.25">
      <c r="A33497"/>
      <c r="B33497"/>
      <c r="C33497"/>
      <c r="D33497"/>
      <c r="E33497" s="148"/>
      <c r="F33497" s="148"/>
      <c r="G33497" s="149"/>
      <c r="H33497" s="148"/>
      <c r="I33497"/>
    </row>
    <row r="33498" spans="1:9" x14ac:dyDescent="0.25">
      <c r="A33498"/>
      <c r="B33498"/>
      <c r="C33498"/>
      <c r="D33498"/>
      <c r="E33498" s="148"/>
      <c r="F33498" s="148"/>
      <c r="G33498" s="149"/>
      <c r="H33498" s="148"/>
      <c r="I33498"/>
    </row>
    <row r="33499" spans="1:9" x14ac:dyDescent="0.25">
      <c r="A33499"/>
      <c r="B33499"/>
      <c r="C33499"/>
      <c r="D33499"/>
      <c r="E33499" s="148"/>
      <c r="F33499" s="148"/>
      <c r="G33499" s="149"/>
      <c r="H33499" s="148"/>
      <c r="I33499"/>
    </row>
    <row r="33500" spans="1:9" x14ac:dyDescent="0.25">
      <c r="A33500"/>
      <c r="B33500"/>
      <c r="C33500"/>
      <c r="D33500"/>
      <c r="E33500" s="148"/>
      <c r="F33500" s="148"/>
      <c r="G33500" s="149"/>
      <c r="H33500" s="148"/>
      <c r="I33500"/>
    </row>
    <row r="33501" spans="1:9" x14ac:dyDescent="0.25">
      <c r="A33501"/>
      <c r="B33501"/>
      <c r="C33501"/>
      <c r="D33501"/>
      <c r="E33501" s="148"/>
      <c r="F33501" s="148"/>
      <c r="G33501" s="149"/>
      <c r="H33501" s="148"/>
      <c r="I33501"/>
    </row>
    <row r="33502" spans="1:9" x14ac:dyDescent="0.25">
      <c r="A33502"/>
      <c r="B33502"/>
      <c r="C33502"/>
      <c r="D33502"/>
      <c r="E33502" s="148"/>
      <c r="F33502" s="148"/>
      <c r="G33502" s="149"/>
      <c r="H33502" s="148"/>
      <c r="I33502"/>
    </row>
    <row r="33503" spans="1:9" x14ac:dyDescent="0.25">
      <c r="A33503"/>
      <c r="B33503"/>
      <c r="C33503"/>
      <c r="D33503"/>
      <c r="E33503" s="148"/>
      <c r="F33503" s="148"/>
      <c r="G33503" s="149"/>
      <c r="H33503" s="148"/>
      <c r="I33503"/>
    </row>
    <row r="33504" spans="1:9" x14ac:dyDescent="0.25">
      <c r="A33504"/>
      <c r="B33504"/>
      <c r="C33504"/>
      <c r="D33504"/>
      <c r="E33504" s="148"/>
      <c r="F33504" s="148"/>
      <c r="G33504" s="149"/>
      <c r="H33504" s="148"/>
      <c r="I33504"/>
    </row>
    <row r="33505" spans="1:9" x14ac:dyDescent="0.25">
      <c r="A33505"/>
      <c r="B33505"/>
      <c r="C33505"/>
      <c r="D33505"/>
      <c r="E33505" s="148"/>
      <c r="F33505" s="148"/>
      <c r="G33505" s="149"/>
      <c r="H33505" s="148"/>
      <c r="I33505"/>
    </row>
    <row r="33506" spans="1:9" x14ac:dyDescent="0.25">
      <c r="A33506"/>
      <c r="B33506"/>
      <c r="C33506"/>
      <c r="D33506"/>
      <c r="E33506" s="148"/>
      <c r="F33506" s="148"/>
      <c r="G33506" s="149"/>
      <c r="H33506" s="148"/>
      <c r="I33506"/>
    </row>
    <row r="33507" spans="1:9" x14ac:dyDescent="0.25">
      <c r="A33507"/>
      <c r="B33507"/>
      <c r="C33507"/>
      <c r="D33507"/>
      <c r="E33507" s="148"/>
      <c r="F33507" s="148"/>
      <c r="G33507" s="149"/>
      <c r="H33507" s="148"/>
      <c r="I33507"/>
    </row>
    <row r="33508" spans="1:9" x14ac:dyDescent="0.25">
      <c r="A33508"/>
      <c r="B33508"/>
      <c r="C33508"/>
      <c r="D33508"/>
      <c r="E33508" s="148"/>
      <c r="F33508" s="148"/>
      <c r="G33508" s="149"/>
      <c r="H33508" s="148"/>
      <c r="I33508"/>
    </row>
    <row r="33509" spans="1:9" x14ac:dyDescent="0.25">
      <c r="A33509"/>
      <c r="B33509"/>
      <c r="C33509"/>
      <c r="D33509"/>
      <c r="E33509" s="148"/>
      <c r="F33509" s="148"/>
      <c r="G33509" s="149"/>
      <c r="H33509" s="148"/>
      <c r="I33509"/>
    </row>
    <row r="33510" spans="1:9" x14ac:dyDescent="0.25">
      <c r="A33510"/>
      <c r="B33510"/>
      <c r="C33510"/>
      <c r="D33510"/>
      <c r="E33510" s="148"/>
      <c r="F33510" s="148"/>
      <c r="G33510" s="149"/>
      <c r="H33510" s="148"/>
      <c r="I33510"/>
    </row>
    <row r="33511" spans="1:9" x14ac:dyDescent="0.25">
      <c r="A33511"/>
      <c r="B33511"/>
      <c r="C33511"/>
      <c r="D33511"/>
      <c r="E33511" s="148"/>
      <c r="F33511" s="148"/>
      <c r="G33511" s="149"/>
      <c r="H33511" s="148"/>
      <c r="I33511"/>
    </row>
    <row r="33512" spans="1:9" x14ac:dyDescent="0.25">
      <c r="A33512"/>
      <c r="B33512"/>
      <c r="C33512"/>
      <c r="D33512"/>
      <c r="E33512" s="148"/>
      <c r="F33512" s="148"/>
      <c r="G33512" s="149"/>
      <c r="H33512" s="148"/>
      <c r="I33512"/>
    </row>
    <row r="33513" spans="1:9" x14ac:dyDescent="0.25">
      <c r="A33513"/>
      <c r="B33513"/>
      <c r="C33513"/>
      <c r="D33513"/>
      <c r="E33513" s="148"/>
      <c r="F33513" s="148"/>
      <c r="G33513" s="149"/>
      <c r="H33513" s="148"/>
      <c r="I33513"/>
    </row>
    <row r="33514" spans="1:9" x14ac:dyDescent="0.25">
      <c r="A33514"/>
      <c r="B33514"/>
      <c r="C33514"/>
      <c r="D33514"/>
      <c r="E33514" s="148"/>
      <c r="F33514" s="148"/>
      <c r="G33514" s="149"/>
      <c r="H33514" s="148"/>
      <c r="I33514"/>
    </row>
    <row r="33515" spans="1:9" x14ac:dyDescent="0.25">
      <c r="A33515"/>
      <c r="B33515"/>
      <c r="C33515"/>
      <c r="D33515"/>
      <c r="E33515" s="148"/>
      <c r="F33515" s="148"/>
      <c r="G33515" s="149"/>
      <c r="H33515" s="148"/>
      <c r="I33515"/>
    </row>
    <row r="33516" spans="1:9" x14ac:dyDescent="0.25">
      <c r="A33516"/>
      <c r="B33516"/>
      <c r="C33516"/>
      <c r="D33516"/>
      <c r="E33516" s="148"/>
      <c r="F33516" s="148"/>
      <c r="G33516" s="149"/>
      <c r="H33516" s="148"/>
      <c r="I33516"/>
    </row>
    <row r="33517" spans="1:9" x14ac:dyDescent="0.25">
      <c r="A33517"/>
      <c r="B33517"/>
      <c r="C33517"/>
      <c r="D33517"/>
      <c r="E33517" s="148"/>
      <c r="F33517" s="148"/>
      <c r="G33517" s="149"/>
      <c r="H33517" s="148"/>
      <c r="I33517"/>
    </row>
    <row r="33518" spans="1:9" x14ac:dyDescent="0.25">
      <c r="A33518"/>
      <c r="B33518"/>
      <c r="C33518"/>
      <c r="D33518"/>
      <c r="E33518" s="148"/>
      <c r="F33518" s="148"/>
      <c r="G33518" s="149"/>
      <c r="H33518" s="148"/>
      <c r="I33518"/>
    </row>
    <row r="33519" spans="1:9" x14ac:dyDescent="0.25">
      <c r="A33519"/>
      <c r="B33519"/>
      <c r="C33519"/>
      <c r="D33519"/>
      <c r="E33519" s="148"/>
      <c r="F33519" s="148"/>
      <c r="G33519" s="149"/>
      <c r="H33519" s="148"/>
      <c r="I33519"/>
    </row>
    <row r="33520" spans="1:9" x14ac:dyDescent="0.25">
      <c r="A33520"/>
      <c r="B33520"/>
      <c r="C33520"/>
      <c r="D33520"/>
      <c r="E33520" s="148"/>
      <c r="F33520" s="148"/>
      <c r="G33520" s="149"/>
      <c r="H33520" s="148"/>
      <c r="I33520"/>
    </row>
    <row r="33521" spans="1:9" x14ac:dyDescent="0.25">
      <c r="A33521"/>
      <c r="B33521"/>
      <c r="C33521"/>
      <c r="D33521"/>
      <c r="E33521" s="148"/>
      <c r="F33521" s="148"/>
      <c r="G33521" s="149"/>
      <c r="H33521" s="148"/>
      <c r="I33521"/>
    </row>
    <row r="33522" spans="1:9" x14ac:dyDescent="0.25">
      <c r="A33522"/>
      <c r="B33522"/>
      <c r="C33522"/>
      <c r="D33522"/>
      <c r="E33522" s="148"/>
      <c r="F33522" s="148"/>
      <c r="G33522" s="149"/>
      <c r="H33522" s="148"/>
      <c r="I33522"/>
    </row>
    <row r="33523" spans="1:9" x14ac:dyDescent="0.25">
      <c r="A33523"/>
      <c r="B33523"/>
      <c r="C33523"/>
      <c r="D33523"/>
      <c r="E33523" s="148"/>
      <c r="F33523" s="148"/>
      <c r="G33523" s="149"/>
      <c r="H33523" s="148"/>
      <c r="I33523"/>
    </row>
    <row r="33524" spans="1:9" x14ac:dyDescent="0.25">
      <c r="A33524"/>
      <c r="B33524"/>
      <c r="C33524"/>
      <c r="D33524"/>
      <c r="E33524" s="148"/>
      <c r="F33524" s="148"/>
      <c r="G33524" s="149"/>
      <c r="H33524" s="148"/>
      <c r="I33524"/>
    </row>
    <row r="33525" spans="1:9" x14ac:dyDescent="0.25">
      <c r="A33525"/>
      <c r="B33525"/>
      <c r="C33525"/>
      <c r="D33525"/>
      <c r="E33525" s="148"/>
      <c r="F33525" s="148"/>
      <c r="G33525" s="149"/>
      <c r="H33525" s="148"/>
      <c r="I33525"/>
    </row>
    <row r="33526" spans="1:9" x14ac:dyDescent="0.25">
      <c r="A33526"/>
      <c r="B33526"/>
      <c r="C33526"/>
      <c r="D33526"/>
      <c r="E33526" s="148"/>
      <c r="F33526" s="148"/>
      <c r="G33526" s="149"/>
      <c r="H33526" s="148"/>
      <c r="I33526"/>
    </row>
    <row r="33527" spans="1:9" x14ac:dyDescent="0.25">
      <c r="A33527"/>
      <c r="B33527"/>
      <c r="C33527"/>
      <c r="D33527"/>
      <c r="E33527" s="148"/>
      <c r="F33527" s="148"/>
      <c r="G33527" s="149"/>
      <c r="H33527" s="148"/>
      <c r="I33527"/>
    </row>
    <row r="33528" spans="1:9" x14ac:dyDescent="0.25">
      <c r="A33528"/>
      <c r="B33528"/>
      <c r="C33528"/>
      <c r="D33528"/>
      <c r="E33528" s="148"/>
      <c r="F33528" s="148"/>
      <c r="G33528" s="149"/>
      <c r="H33528" s="148"/>
      <c r="I33528"/>
    </row>
    <row r="33529" spans="1:9" x14ac:dyDescent="0.25">
      <c r="A33529"/>
      <c r="B33529"/>
      <c r="C33529"/>
      <c r="D33529"/>
      <c r="E33529" s="148"/>
      <c r="F33529" s="148"/>
      <c r="G33529" s="149"/>
      <c r="H33529" s="148"/>
      <c r="I33529"/>
    </row>
    <row r="33530" spans="1:9" x14ac:dyDescent="0.25">
      <c r="A33530"/>
      <c r="B33530"/>
      <c r="C33530"/>
      <c r="D33530"/>
      <c r="E33530" s="148"/>
      <c r="F33530" s="148"/>
      <c r="G33530" s="149"/>
      <c r="H33530" s="148"/>
      <c r="I33530"/>
    </row>
    <row r="33531" spans="1:9" x14ac:dyDescent="0.25">
      <c r="A33531"/>
      <c r="B33531"/>
      <c r="C33531"/>
      <c r="D33531"/>
      <c r="E33531" s="148"/>
      <c r="F33531" s="148"/>
      <c r="G33531" s="149"/>
      <c r="H33531" s="148"/>
      <c r="I33531"/>
    </row>
    <row r="33532" spans="1:9" x14ac:dyDescent="0.25">
      <c r="A33532"/>
      <c r="B33532"/>
      <c r="C33532"/>
      <c r="D33532"/>
      <c r="E33532" s="148"/>
      <c r="F33532" s="148"/>
      <c r="G33532" s="149"/>
      <c r="H33532" s="148"/>
      <c r="I33532"/>
    </row>
    <row r="33533" spans="1:9" x14ac:dyDescent="0.25">
      <c r="A33533"/>
      <c r="B33533"/>
      <c r="C33533"/>
      <c r="D33533"/>
      <c r="E33533" s="148"/>
      <c r="F33533" s="148"/>
      <c r="G33533" s="149"/>
      <c r="H33533" s="148"/>
      <c r="I33533"/>
    </row>
    <row r="33534" spans="1:9" x14ac:dyDescent="0.25">
      <c r="A33534"/>
      <c r="B33534"/>
      <c r="C33534"/>
      <c r="D33534"/>
      <c r="E33534" s="148"/>
      <c r="F33534" s="148"/>
      <c r="G33534" s="149"/>
      <c r="H33534" s="148"/>
      <c r="I33534"/>
    </row>
    <row r="33535" spans="1:9" x14ac:dyDescent="0.25">
      <c r="A33535"/>
      <c r="B33535"/>
      <c r="C33535"/>
      <c r="D33535"/>
      <c r="E33535" s="148"/>
      <c r="F33535" s="148"/>
      <c r="G33535" s="149"/>
      <c r="H33535" s="148"/>
      <c r="I33535"/>
    </row>
    <row r="33536" spans="1:9" x14ac:dyDescent="0.25">
      <c r="A33536"/>
      <c r="B33536"/>
      <c r="C33536"/>
      <c r="D33536"/>
      <c r="E33536" s="148"/>
      <c r="F33536" s="148"/>
      <c r="G33536" s="149"/>
      <c r="H33536" s="148"/>
      <c r="I33536"/>
    </row>
    <row r="33537" spans="1:9" x14ac:dyDescent="0.25">
      <c r="A33537"/>
      <c r="B33537"/>
      <c r="C33537"/>
      <c r="D33537"/>
      <c r="E33537" s="148"/>
      <c r="F33537" s="148"/>
      <c r="G33537" s="149"/>
      <c r="H33537" s="148"/>
      <c r="I33537"/>
    </row>
    <row r="33538" spans="1:9" x14ac:dyDescent="0.25">
      <c r="A33538"/>
      <c r="B33538"/>
      <c r="C33538"/>
      <c r="D33538"/>
      <c r="E33538" s="148"/>
      <c r="F33538" s="148"/>
      <c r="G33538" s="149"/>
      <c r="H33538" s="148"/>
      <c r="I33538"/>
    </row>
    <row r="33539" spans="1:9" x14ac:dyDescent="0.25">
      <c r="A33539"/>
      <c r="B33539"/>
      <c r="C33539"/>
      <c r="D33539"/>
      <c r="E33539" s="148"/>
      <c r="F33539" s="148"/>
      <c r="G33539" s="149"/>
      <c r="H33539" s="148"/>
      <c r="I33539"/>
    </row>
    <row r="33540" spans="1:9" x14ac:dyDescent="0.25">
      <c r="A33540"/>
      <c r="B33540"/>
      <c r="C33540"/>
      <c r="D33540"/>
      <c r="E33540" s="148"/>
      <c r="F33540" s="148"/>
      <c r="G33540" s="149"/>
      <c r="H33540" s="148"/>
      <c r="I33540"/>
    </row>
    <row r="33541" spans="1:9" x14ac:dyDescent="0.25">
      <c r="A33541"/>
      <c r="B33541"/>
      <c r="C33541"/>
      <c r="D33541"/>
      <c r="E33541" s="148"/>
      <c r="F33541" s="148"/>
      <c r="G33541" s="149"/>
      <c r="H33541" s="148"/>
      <c r="I33541"/>
    </row>
    <row r="33542" spans="1:9" x14ac:dyDescent="0.25">
      <c r="A33542"/>
      <c r="B33542"/>
      <c r="C33542"/>
      <c r="D33542"/>
      <c r="E33542" s="148"/>
      <c r="F33542" s="148"/>
      <c r="G33542" s="149"/>
      <c r="H33542" s="148"/>
      <c r="I33542"/>
    </row>
    <row r="33543" spans="1:9" x14ac:dyDescent="0.25">
      <c r="A33543"/>
      <c r="B33543"/>
      <c r="C33543"/>
      <c r="D33543"/>
      <c r="E33543" s="148"/>
      <c r="F33543" s="148"/>
      <c r="G33543" s="149"/>
      <c r="H33543" s="148"/>
      <c r="I33543"/>
    </row>
    <row r="33544" spans="1:9" x14ac:dyDescent="0.25">
      <c r="A33544"/>
      <c r="B33544"/>
      <c r="C33544"/>
      <c r="D33544"/>
      <c r="E33544" s="148"/>
      <c r="F33544" s="148"/>
      <c r="G33544" s="149"/>
      <c r="H33544" s="148"/>
      <c r="I33544"/>
    </row>
    <row r="33545" spans="1:9" x14ac:dyDescent="0.25">
      <c r="A33545"/>
      <c r="B33545"/>
      <c r="C33545"/>
      <c r="D33545"/>
      <c r="E33545" s="148"/>
      <c r="F33545" s="148"/>
      <c r="G33545" s="149"/>
      <c r="H33545" s="148"/>
      <c r="I33545"/>
    </row>
    <row r="33546" spans="1:9" x14ac:dyDescent="0.25">
      <c r="A33546"/>
      <c r="B33546"/>
      <c r="C33546"/>
      <c r="D33546"/>
      <c r="E33546" s="148"/>
      <c r="F33546" s="148"/>
      <c r="G33546" s="149"/>
      <c r="H33546" s="148"/>
      <c r="I33546"/>
    </row>
    <row r="33547" spans="1:9" x14ac:dyDescent="0.25">
      <c r="A33547"/>
      <c r="B33547"/>
      <c r="C33547"/>
      <c r="D33547"/>
      <c r="E33547" s="148"/>
      <c r="F33547" s="148"/>
      <c r="G33547" s="149"/>
      <c r="H33547" s="148"/>
      <c r="I33547"/>
    </row>
    <row r="33548" spans="1:9" x14ac:dyDescent="0.25">
      <c r="A33548"/>
      <c r="B33548"/>
      <c r="C33548"/>
      <c r="D33548"/>
      <c r="E33548" s="148"/>
      <c r="F33548" s="148"/>
      <c r="G33548" s="149"/>
      <c r="H33548" s="148"/>
      <c r="I33548"/>
    </row>
    <row r="33549" spans="1:9" x14ac:dyDescent="0.25">
      <c r="A33549"/>
      <c r="B33549"/>
      <c r="C33549"/>
      <c r="D33549"/>
      <c r="E33549" s="148"/>
      <c r="F33549" s="148"/>
      <c r="G33549" s="149"/>
      <c r="H33549" s="148"/>
      <c r="I33549"/>
    </row>
    <row r="33550" spans="1:9" x14ac:dyDescent="0.25">
      <c r="A33550"/>
      <c r="B33550"/>
      <c r="C33550"/>
      <c r="D33550"/>
      <c r="E33550" s="148"/>
      <c r="F33550" s="148"/>
      <c r="G33550" s="149"/>
      <c r="H33550" s="148"/>
      <c r="I33550"/>
    </row>
    <row r="33551" spans="1:9" x14ac:dyDescent="0.25">
      <c r="A33551"/>
      <c r="B33551"/>
      <c r="C33551"/>
      <c r="D33551"/>
      <c r="E33551" s="148"/>
      <c r="F33551" s="148"/>
      <c r="G33551" s="149"/>
      <c r="H33551" s="148"/>
      <c r="I33551"/>
    </row>
    <row r="33552" spans="1:9" x14ac:dyDescent="0.25">
      <c r="A33552"/>
      <c r="B33552"/>
      <c r="C33552"/>
      <c r="D33552"/>
      <c r="E33552" s="148"/>
      <c r="F33552" s="148"/>
      <c r="G33552" s="149"/>
      <c r="H33552" s="148"/>
      <c r="I33552"/>
    </row>
    <row r="33553" spans="1:9" x14ac:dyDescent="0.25">
      <c r="A33553"/>
      <c r="B33553"/>
      <c r="C33553"/>
      <c r="D33553"/>
      <c r="E33553" s="148"/>
      <c r="F33553" s="148"/>
      <c r="G33553" s="149"/>
      <c r="H33553" s="148"/>
      <c r="I33553"/>
    </row>
    <row r="33554" spans="1:9" x14ac:dyDescent="0.25">
      <c r="A33554"/>
      <c r="B33554"/>
      <c r="C33554"/>
      <c r="D33554"/>
      <c r="E33554" s="148"/>
      <c r="F33554" s="148"/>
      <c r="G33554" s="149"/>
      <c r="H33554" s="148"/>
      <c r="I33554"/>
    </row>
    <row r="33555" spans="1:9" x14ac:dyDescent="0.25">
      <c r="A33555"/>
      <c r="B33555"/>
      <c r="C33555"/>
      <c r="D33555"/>
      <c r="E33555" s="148"/>
      <c r="F33555" s="148"/>
      <c r="G33555" s="149"/>
      <c r="H33555" s="148"/>
      <c r="I33555"/>
    </row>
    <row r="33556" spans="1:9" x14ac:dyDescent="0.25">
      <c r="A33556"/>
      <c r="B33556"/>
      <c r="C33556"/>
      <c r="D33556"/>
      <c r="E33556" s="148"/>
      <c r="F33556" s="148"/>
      <c r="G33556" s="149"/>
      <c r="H33556" s="148"/>
      <c r="I33556"/>
    </row>
    <row r="33557" spans="1:9" x14ac:dyDescent="0.25">
      <c r="A33557"/>
      <c r="B33557"/>
      <c r="C33557"/>
      <c r="D33557"/>
      <c r="E33557" s="148"/>
      <c r="F33557" s="148"/>
      <c r="G33557" s="149"/>
      <c r="H33557" s="148"/>
      <c r="I33557"/>
    </row>
    <row r="33558" spans="1:9" x14ac:dyDescent="0.25">
      <c r="A33558"/>
      <c r="B33558"/>
      <c r="C33558"/>
      <c r="D33558"/>
      <c r="E33558" s="148"/>
      <c r="F33558" s="148"/>
      <c r="G33558" s="149"/>
      <c r="H33558" s="148"/>
      <c r="I33558"/>
    </row>
    <row r="33559" spans="1:9" x14ac:dyDescent="0.25">
      <c r="A33559"/>
      <c r="B33559"/>
      <c r="C33559"/>
      <c r="D33559"/>
      <c r="E33559" s="148"/>
      <c r="F33559" s="148"/>
      <c r="G33559" s="149"/>
      <c r="H33559" s="148"/>
      <c r="I33559"/>
    </row>
    <row r="33560" spans="1:9" x14ac:dyDescent="0.25">
      <c r="A33560"/>
      <c r="B33560"/>
      <c r="C33560"/>
      <c r="D33560"/>
      <c r="E33560" s="148"/>
      <c r="F33560" s="148"/>
      <c r="G33560" s="149"/>
      <c r="H33560" s="148"/>
      <c r="I33560"/>
    </row>
    <row r="33561" spans="1:9" x14ac:dyDescent="0.25">
      <c r="A33561"/>
      <c r="B33561"/>
      <c r="C33561"/>
      <c r="D33561"/>
      <c r="E33561" s="148"/>
      <c r="F33561" s="148"/>
      <c r="G33561" s="149"/>
      <c r="H33561" s="148"/>
      <c r="I33561"/>
    </row>
    <row r="33562" spans="1:9" x14ac:dyDescent="0.25">
      <c r="A33562"/>
      <c r="B33562"/>
      <c r="C33562"/>
      <c r="D33562"/>
      <c r="E33562" s="148"/>
      <c r="F33562" s="148"/>
      <c r="G33562" s="149"/>
      <c r="H33562" s="148"/>
      <c r="I33562"/>
    </row>
    <row r="33563" spans="1:9" x14ac:dyDescent="0.25">
      <c r="A33563"/>
      <c r="B33563"/>
      <c r="C33563"/>
      <c r="D33563"/>
      <c r="E33563" s="148"/>
      <c r="F33563" s="148"/>
      <c r="G33563" s="149"/>
      <c r="H33563" s="148"/>
      <c r="I33563"/>
    </row>
    <row r="33564" spans="1:9" x14ac:dyDescent="0.25">
      <c r="A33564"/>
      <c r="B33564"/>
      <c r="C33564"/>
      <c r="D33564"/>
      <c r="E33564" s="148"/>
      <c r="F33564" s="148"/>
      <c r="G33564" s="149"/>
      <c r="H33564" s="148"/>
      <c r="I33564"/>
    </row>
    <row r="33565" spans="1:9" x14ac:dyDescent="0.25">
      <c r="A33565"/>
      <c r="B33565"/>
      <c r="C33565"/>
      <c r="D33565"/>
      <c r="E33565" s="148"/>
      <c r="F33565" s="148"/>
      <c r="G33565" s="149"/>
      <c r="H33565" s="148"/>
      <c r="I33565"/>
    </row>
    <row r="33566" spans="1:9" x14ac:dyDescent="0.25">
      <c r="A33566"/>
      <c r="B33566"/>
      <c r="C33566"/>
      <c r="D33566"/>
      <c r="E33566" s="148"/>
      <c r="F33566" s="148"/>
      <c r="G33566" s="149"/>
      <c r="H33566" s="148"/>
      <c r="I33566"/>
    </row>
    <row r="33567" spans="1:9" x14ac:dyDescent="0.25">
      <c r="A33567"/>
      <c r="B33567"/>
      <c r="C33567"/>
      <c r="D33567"/>
      <c r="E33567" s="148"/>
      <c r="F33567" s="148"/>
      <c r="G33567" s="149"/>
      <c r="H33567" s="148"/>
      <c r="I33567"/>
    </row>
    <row r="33568" spans="1:9" x14ac:dyDescent="0.25">
      <c r="A33568"/>
      <c r="B33568"/>
      <c r="C33568"/>
      <c r="D33568"/>
      <c r="E33568" s="148"/>
      <c r="F33568" s="148"/>
      <c r="G33568" s="149"/>
      <c r="H33568" s="148"/>
      <c r="I33568"/>
    </row>
    <row r="33569" spans="1:9" x14ac:dyDescent="0.25">
      <c r="A33569"/>
      <c r="B33569"/>
      <c r="C33569"/>
      <c r="D33569"/>
      <c r="E33569" s="148"/>
      <c r="F33569" s="148"/>
      <c r="G33569" s="149"/>
      <c r="H33569" s="148"/>
      <c r="I33569"/>
    </row>
    <row r="33570" spans="1:9" x14ac:dyDescent="0.25">
      <c r="A33570"/>
      <c r="B33570"/>
      <c r="C33570"/>
      <c r="D33570"/>
      <c r="E33570" s="148"/>
      <c r="F33570" s="148"/>
      <c r="G33570" s="149"/>
      <c r="H33570" s="148"/>
      <c r="I33570"/>
    </row>
    <row r="33571" spans="1:9" x14ac:dyDescent="0.25">
      <c r="A33571"/>
      <c r="B33571"/>
      <c r="C33571"/>
      <c r="D33571"/>
      <c r="E33571" s="148"/>
      <c r="F33571" s="148"/>
      <c r="G33571" s="149"/>
      <c r="H33571" s="148"/>
      <c r="I33571"/>
    </row>
    <row r="33572" spans="1:9" x14ac:dyDescent="0.25">
      <c r="A33572"/>
      <c r="B33572"/>
      <c r="C33572"/>
      <c r="D33572"/>
      <c r="E33572" s="148"/>
      <c r="F33572" s="148"/>
      <c r="G33572" s="149"/>
      <c r="H33572" s="148"/>
      <c r="I33572"/>
    </row>
    <row r="33573" spans="1:9" x14ac:dyDescent="0.25">
      <c r="A33573"/>
      <c r="B33573"/>
      <c r="C33573"/>
      <c r="D33573"/>
      <c r="E33573" s="148"/>
      <c r="F33573" s="148"/>
      <c r="G33573" s="149"/>
      <c r="H33573" s="148"/>
      <c r="I33573"/>
    </row>
    <row r="33574" spans="1:9" x14ac:dyDescent="0.25">
      <c r="A33574"/>
      <c r="B33574"/>
      <c r="C33574"/>
      <c r="D33574"/>
      <c r="E33574" s="148"/>
      <c r="F33574" s="148"/>
      <c r="G33574" s="149"/>
      <c r="H33574" s="148"/>
      <c r="I33574"/>
    </row>
    <row r="33575" spans="1:9" x14ac:dyDescent="0.25">
      <c r="A33575"/>
      <c r="B33575"/>
      <c r="C33575"/>
      <c r="D33575"/>
      <c r="E33575" s="148"/>
      <c r="F33575" s="148"/>
      <c r="G33575" s="149"/>
      <c r="H33575" s="148"/>
      <c r="I33575"/>
    </row>
    <row r="33576" spans="1:9" x14ac:dyDescent="0.25">
      <c r="A33576"/>
      <c r="B33576"/>
      <c r="C33576"/>
      <c r="D33576"/>
      <c r="E33576" s="148"/>
      <c r="F33576" s="148"/>
      <c r="G33576" s="149"/>
      <c r="H33576" s="148"/>
      <c r="I33576"/>
    </row>
    <row r="33577" spans="1:9" x14ac:dyDescent="0.25">
      <c r="A33577"/>
      <c r="B33577"/>
      <c r="C33577"/>
      <c r="D33577"/>
      <c r="E33577" s="148"/>
      <c r="F33577" s="148"/>
      <c r="G33577" s="149"/>
      <c r="H33577" s="148"/>
      <c r="I33577"/>
    </row>
    <row r="33578" spans="1:9" x14ac:dyDescent="0.25">
      <c r="A33578"/>
      <c r="B33578"/>
      <c r="C33578"/>
      <c r="D33578"/>
      <c r="E33578" s="148"/>
      <c r="F33578" s="148"/>
      <c r="G33578" s="149"/>
      <c r="H33578" s="148"/>
      <c r="I33578"/>
    </row>
    <row r="33579" spans="1:9" x14ac:dyDescent="0.25">
      <c r="A33579"/>
      <c r="B33579"/>
      <c r="C33579"/>
      <c r="D33579"/>
      <c r="E33579" s="148"/>
      <c r="F33579" s="148"/>
      <c r="G33579" s="149"/>
      <c r="H33579" s="148"/>
      <c r="I33579"/>
    </row>
    <row r="33580" spans="1:9" x14ac:dyDescent="0.25">
      <c r="A33580"/>
      <c r="B33580"/>
      <c r="C33580"/>
      <c r="D33580"/>
      <c r="E33580" s="148"/>
      <c r="F33580" s="148"/>
      <c r="G33580" s="149"/>
      <c r="H33580" s="148"/>
      <c r="I33580"/>
    </row>
    <row r="33581" spans="1:9" x14ac:dyDescent="0.25">
      <c r="A33581"/>
      <c r="B33581"/>
      <c r="C33581"/>
      <c r="D33581"/>
      <c r="E33581" s="148"/>
      <c r="F33581" s="148"/>
      <c r="G33581" s="149"/>
      <c r="H33581" s="148"/>
      <c r="I33581"/>
    </row>
    <row r="33582" spans="1:9" x14ac:dyDescent="0.25">
      <c r="A33582"/>
      <c r="B33582"/>
      <c r="C33582"/>
      <c r="D33582"/>
      <c r="E33582" s="148"/>
      <c r="F33582" s="148"/>
      <c r="G33582" s="149"/>
      <c r="H33582" s="148"/>
      <c r="I33582"/>
    </row>
    <row r="33583" spans="1:9" x14ac:dyDescent="0.25">
      <c r="A33583"/>
      <c r="B33583"/>
      <c r="C33583"/>
      <c r="D33583"/>
      <c r="E33583" s="148"/>
      <c r="F33583" s="148"/>
      <c r="G33583" s="149"/>
      <c r="H33583" s="148"/>
      <c r="I33583"/>
    </row>
    <row r="33584" spans="1:9" x14ac:dyDescent="0.25">
      <c r="A33584"/>
      <c r="B33584"/>
      <c r="C33584"/>
      <c r="D33584"/>
      <c r="E33584" s="148"/>
      <c r="F33584" s="148"/>
      <c r="G33584" s="149"/>
      <c r="H33584" s="148"/>
      <c r="I33584"/>
    </row>
    <row r="33585" spans="1:9" x14ac:dyDescent="0.25">
      <c r="A33585"/>
      <c r="B33585"/>
      <c r="C33585"/>
      <c r="D33585"/>
      <c r="E33585" s="148"/>
      <c r="F33585" s="148"/>
      <c r="G33585" s="149"/>
      <c r="H33585" s="148"/>
      <c r="I33585"/>
    </row>
    <row r="33586" spans="1:9" x14ac:dyDescent="0.25">
      <c r="A33586"/>
      <c r="B33586"/>
      <c r="C33586"/>
      <c r="D33586"/>
      <c r="E33586" s="148"/>
      <c r="F33586" s="148"/>
      <c r="G33586" s="149"/>
      <c r="H33586" s="148"/>
      <c r="I33586"/>
    </row>
    <row r="33587" spans="1:9" x14ac:dyDescent="0.25">
      <c r="A33587"/>
      <c r="B33587"/>
      <c r="C33587"/>
      <c r="D33587"/>
      <c r="E33587" s="148"/>
      <c r="F33587" s="148"/>
      <c r="G33587" s="149"/>
      <c r="H33587" s="148"/>
      <c r="I33587"/>
    </row>
    <row r="33588" spans="1:9" x14ac:dyDescent="0.25">
      <c r="A33588"/>
      <c r="B33588"/>
      <c r="C33588"/>
      <c r="D33588"/>
      <c r="E33588" s="148"/>
      <c r="F33588" s="148"/>
      <c r="G33588" s="149"/>
      <c r="H33588" s="148"/>
      <c r="I33588"/>
    </row>
    <row r="33589" spans="1:9" x14ac:dyDescent="0.25">
      <c r="A33589"/>
      <c r="B33589"/>
      <c r="C33589"/>
      <c r="D33589"/>
      <c r="E33589" s="148"/>
      <c r="F33589" s="148"/>
      <c r="G33589" s="149"/>
      <c r="H33589" s="148"/>
      <c r="I33589"/>
    </row>
    <row r="33590" spans="1:9" x14ac:dyDescent="0.25">
      <c r="A33590"/>
      <c r="B33590"/>
      <c r="C33590"/>
      <c r="D33590"/>
      <c r="E33590" s="148"/>
      <c r="F33590" s="148"/>
      <c r="G33590" s="149"/>
      <c r="H33590" s="148"/>
      <c r="I33590"/>
    </row>
    <row r="33591" spans="1:9" x14ac:dyDescent="0.25">
      <c r="A33591"/>
      <c r="B33591"/>
      <c r="C33591"/>
      <c r="D33591"/>
      <c r="E33591" s="148"/>
      <c r="F33591" s="148"/>
      <c r="G33591" s="149"/>
      <c r="H33591" s="148"/>
      <c r="I33591"/>
    </row>
    <row r="33592" spans="1:9" x14ac:dyDescent="0.25">
      <c r="A33592"/>
      <c r="B33592"/>
      <c r="C33592"/>
      <c r="D33592"/>
      <c r="E33592" s="148"/>
      <c r="F33592" s="148"/>
      <c r="G33592" s="149"/>
      <c r="H33592" s="148"/>
      <c r="I33592"/>
    </row>
    <row r="33593" spans="1:9" x14ac:dyDescent="0.25">
      <c r="A33593"/>
      <c r="B33593"/>
      <c r="C33593"/>
      <c r="D33593"/>
      <c r="E33593" s="148"/>
      <c r="F33593" s="148"/>
      <c r="G33593" s="149"/>
      <c r="H33593" s="148"/>
      <c r="I33593"/>
    </row>
    <row r="33594" spans="1:9" x14ac:dyDescent="0.25">
      <c r="A33594"/>
      <c r="B33594"/>
      <c r="C33594"/>
      <c r="D33594"/>
      <c r="E33594" s="148"/>
      <c r="F33594" s="148"/>
      <c r="G33594" s="149"/>
      <c r="H33594" s="148"/>
      <c r="I33594"/>
    </row>
    <row r="33595" spans="1:9" x14ac:dyDescent="0.25">
      <c r="A33595"/>
      <c r="B33595"/>
      <c r="C33595"/>
      <c r="D33595"/>
      <c r="E33595" s="148"/>
      <c r="F33595" s="148"/>
      <c r="G33595" s="149"/>
      <c r="H33595" s="148"/>
      <c r="I33595"/>
    </row>
    <row r="33596" spans="1:9" x14ac:dyDescent="0.25">
      <c r="A33596"/>
      <c r="B33596"/>
      <c r="C33596"/>
      <c r="D33596"/>
      <c r="E33596" s="148"/>
      <c r="F33596" s="148"/>
      <c r="G33596" s="149"/>
      <c r="H33596" s="148"/>
      <c r="I33596"/>
    </row>
    <row r="33597" spans="1:9" x14ac:dyDescent="0.25">
      <c r="A33597"/>
      <c r="B33597"/>
      <c r="C33597"/>
      <c r="D33597"/>
      <c r="E33597" s="148"/>
      <c r="F33597" s="148"/>
      <c r="G33597" s="149"/>
      <c r="H33597" s="148"/>
      <c r="I33597"/>
    </row>
    <row r="33598" spans="1:9" x14ac:dyDescent="0.25">
      <c r="A33598"/>
      <c r="B33598"/>
      <c r="C33598"/>
      <c r="D33598"/>
      <c r="E33598" s="148"/>
      <c r="F33598" s="148"/>
      <c r="G33598" s="149"/>
      <c r="H33598" s="148"/>
      <c r="I33598"/>
    </row>
    <row r="33599" spans="1:9" x14ac:dyDescent="0.25">
      <c r="A33599"/>
      <c r="B33599"/>
      <c r="C33599"/>
      <c r="D33599"/>
      <c r="E33599" s="148"/>
      <c r="F33599" s="148"/>
      <c r="G33599" s="149"/>
      <c r="H33599" s="148"/>
      <c r="I33599"/>
    </row>
    <row r="33600" spans="1:9" x14ac:dyDescent="0.25">
      <c r="A33600"/>
      <c r="B33600"/>
      <c r="C33600"/>
      <c r="D33600"/>
      <c r="E33600" s="148"/>
      <c r="F33600" s="148"/>
      <c r="G33600" s="149"/>
      <c r="H33600" s="148"/>
      <c r="I33600"/>
    </row>
    <row r="33601" spans="1:9" x14ac:dyDescent="0.25">
      <c r="A33601"/>
      <c r="B33601"/>
      <c r="C33601"/>
      <c r="D33601"/>
      <c r="E33601" s="148"/>
      <c r="F33601" s="148"/>
      <c r="G33601" s="149"/>
      <c r="H33601" s="148"/>
      <c r="I33601"/>
    </row>
    <row r="33602" spans="1:9" x14ac:dyDescent="0.25">
      <c r="A33602"/>
      <c r="B33602"/>
      <c r="C33602"/>
      <c r="D33602"/>
      <c r="E33602" s="148"/>
      <c r="F33602" s="148"/>
      <c r="G33602" s="149"/>
      <c r="H33602" s="148"/>
      <c r="I33602"/>
    </row>
    <row r="33603" spans="1:9" x14ac:dyDescent="0.25">
      <c r="A33603"/>
      <c r="B33603"/>
      <c r="C33603"/>
      <c r="D33603"/>
      <c r="E33603" s="148"/>
      <c r="F33603" s="148"/>
      <c r="G33603" s="149"/>
      <c r="H33603" s="148"/>
      <c r="I33603"/>
    </row>
    <row r="33604" spans="1:9" x14ac:dyDescent="0.25">
      <c r="A33604"/>
      <c r="B33604"/>
      <c r="C33604"/>
      <c r="D33604"/>
      <c r="E33604" s="148"/>
      <c r="F33604" s="148"/>
      <c r="G33604" s="149"/>
      <c r="H33604" s="148"/>
      <c r="I33604"/>
    </row>
    <row r="33605" spans="1:9" x14ac:dyDescent="0.25">
      <c r="A33605"/>
      <c r="B33605"/>
      <c r="C33605"/>
      <c r="D33605"/>
      <c r="E33605" s="148"/>
      <c r="F33605" s="148"/>
      <c r="G33605" s="149"/>
      <c r="H33605" s="148"/>
      <c r="I33605"/>
    </row>
    <row r="33606" spans="1:9" x14ac:dyDescent="0.25">
      <c r="A33606"/>
      <c r="B33606"/>
      <c r="C33606"/>
      <c r="D33606"/>
      <c r="E33606" s="148"/>
      <c r="F33606" s="148"/>
      <c r="G33606" s="149"/>
      <c r="H33606" s="148"/>
      <c r="I33606"/>
    </row>
    <row r="33607" spans="1:9" x14ac:dyDescent="0.25">
      <c r="A33607"/>
      <c r="B33607"/>
      <c r="C33607"/>
      <c r="D33607"/>
      <c r="E33607" s="148"/>
      <c r="F33607" s="148"/>
      <c r="G33607" s="149"/>
      <c r="H33607" s="148"/>
      <c r="I33607"/>
    </row>
    <row r="33608" spans="1:9" x14ac:dyDescent="0.25">
      <c r="A33608"/>
      <c r="B33608"/>
      <c r="C33608"/>
      <c r="D33608"/>
      <c r="E33608" s="148"/>
      <c r="F33608" s="148"/>
      <c r="G33608" s="149"/>
      <c r="H33608" s="148"/>
      <c r="I33608"/>
    </row>
    <row r="33609" spans="1:9" x14ac:dyDescent="0.25">
      <c r="A33609"/>
      <c r="B33609"/>
      <c r="C33609"/>
      <c r="D33609"/>
      <c r="E33609" s="148"/>
      <c r="F33609" s="148"/>
      <c r="G33609" s="149"/>
      <c r="H33609" s="148"/>
      <c r="I33609"/>
    </row>
    <row r="33610" spans="1:9" x14ac:dyDescent="0.25">
      <c r="A33610"/>
      <c r="B33610"/>
      <c r="C33610"/>
      <c r="D33610"/>
      <c r="E33610" s="148"/>
      <c r="F33610" s="148"/>
      <c r="G33610" s="149"/>
      <c r="H33610" s="148"/>
      <c r="I33610"/>
    </row>
    <row r="33611" spans="1:9" x14ac:dyDescent="0.25">
      <c r="A33611"/>
      <c r="B33611"/>
      <c r="C33611"/>
      <c r="D33611"/>
      <c r="E33611" s="148"/>
      <c r="F33611" s="148"/>
      <c r="G33611" s="149"/>
      <c r="H33611" s="148"/>
      <c r="I33611"/>
    </row>
    <row r="33612" spans="1:9" x14ac:dyDescent="0.25">
      <c r="A33612"/>
      <c r="B33612"/>
      <c r="C33612"/>
      <c r="D33612"/>
      <c r="E33612" s="148"/>
      <c r="F33612" s="148"/>
      <c r="G33612" s="149"/>
      <c r="H33612" s="148"/>
      <c r="I33612"/>
    </row>
    <row r="33613" spans="1:9" x14ac:dyDescent="0.25">
      <c r="A33613"/>
      <c r="B33613"/>
      <c r="C33613"/>
      <c r="D33613"/>
      <c r="E33613" s="148"/>
      <c r="F33613" s="148"/>
      <c r="G33613" s="149"/>
      <c r="H33613" s="148"/>
      <c r="I33613"/>
    </row>
    <row r="33614" spans="1:9" x14ac:dyDescent="0.25">
      <c r="A33614"/>
      <c r="B33614"/>
      <c r="C33614"/>
      <c r="D33614"/>
      <c r="E33614" s="148"/>
      <c r="F33614" s="148"/>
      <c r="G33614" s="149"/>
      <c r="H33614" s="148"/>
      <c r="I33614"/>
    </row>
    <row r="33615" spans="1:9" x14ac:dyDescent="0.25">
      <c r="A33615"/>
      <c r="B33615"/>
      <c r="C33615"/>
      <c r="D33615"/>
      <c r="E33615" s="148"/>
      <c r="F33615" s="148"/>
      <c r="G33615" s="149"/>
      <c r="H33615" s="148"/>
      <c r="I33615"/>
    </row>
    <row r="33616" spans="1:9" x14ac:dyDescent="0.25">
      <c r="A33616"/>
      <c r="B33616"/>
      <c r="C33616"/>
      <c r="D33616"/>
      <c r="E33616" s="148"/>
      <c r="F33616" s="148"/>
      <c r="G33616" s="149"/>
      <c r="H33616" s="148"/>
      <c r="I33616"/>
    </row>
    <row r="33617" spans="1:9" x14ac:dyDescent="0.25">
      <c r="A33617"/>
      <c r="B33617"/>
      <c r="C33617"/>
      <c r="D33617"/>
      <c r="E33617" s="148"/>
      <c r="F33617" s="148"/>
      <c r="G33617" s="149"/>
      <c r="H33617" s="148"/>
      <c r="I33617"/>
    </row>
    <row r="33618" spans="1:9" x14ac:dyDescent="0.25">
      <c r="A33618"/>
      <c r="B33618"/>
      <c r="C33618"/>
      <c r="D33618"/>
      <c r="E33618" s="148"/>
      <c r="F33618" s="148"/>
      <c r="G33618" s="149"/>
      <c r="H33618" s="148"/>
      <c r="I33618"/>
    </row>
    <row r="33619" spans="1:9" x14ac:dyDescent="0.25">
      <c r="A33619"/>
      <c r="B33619"/>
      <c r="C33619"/>
      <c r="D33619"/>
      <c r="E33619" s="148"/>
      <c r="F33619" s="148"/>
      <c r="G33619" s="149"/>
      <c r="H33619" s="148"/>
      <c r="I33619"/>
    </row>
    <row r="33620" spans="1:9" x14ac:dyDescent="0.25">
      <c r="A33620"/>
      <c r="B33620"/>
      <c r="C33620"/>
      <c r="D33620"/>
      <c r="E33620" s="148"/>
      <c r="F33620" s="148"/>
      <c r="G33620" s="149"/>
      <c r="H33620" s="148"/>
      <c r="I33620"/>
    </row>
    <row r="33621" spans="1:9" x14ac:dyDescent="0.25">
      <c r="A33621"/>
      <c r="B33621"/>
      <c r="C33621"/>
      <c r="D33621"/>
      <c r="E33621" s="148"/>
      <c r="F33621" s="148"/>
      <c r="G33621" s="149"/>
      <c r="H33621" s="148"/>
      <c r="I33621"/>
    </row>
    <row r="33622" spans="1:9" x14ac:dyDescent="0.25">
      <c r="A33622"/>
      <c r="B33622"/>
      <c r="C33622"/>
      <c r="D33622"/>
      <c r="E33622" s="148"/>
      <c r="F33622" s="148"/>
      <c r="G33622" s="149"/>
      <c r="H33622" s="148"/>
      <c r="I33622"/>
    </row>
    <row r="33623" spans="1:9" x14ac:dyDescent="0.25">
      <c r="A33623"/>
      <c r="B33623"/>
      <c r="C33623"/>
      <c r="D33623"/>
      <c r="E33623" s="148"/>
      <c r="F33623" s="148"/>
      <c r="G33623" s="149"/>
      <c r="H33623" s="148"/>
      <c r="I33623"/>
    </row>
    <row r="33624" spans="1:9" x14ac:dyDescent="0.25">
      <c r="A33624"/>
      <c r="B33624"/>
      <c r="C33624"/>
      <c r="D33624"/>
      <c r="E33624" s="148"/>
      <c r="F33624" s="148"/>
      <c r="G33624" s="149"/>
      <c r="H33624" s="148"/>
      <c r="I33624"/>
    </row>
    <row r="33625" spans="1:9" x14ac:dyDescent="0.25">
      <c r="A33625"/>
      <c r="B33625"/>
      <c r="C33625"/>
      <c r="D33625"/>
      <c r="E33625" s="148"/>
      <c r="F33625" s="148"/>
      <c r="G33625" s="149"/>
      <c r="H33625" s="148"/>
      <c r="I33625"/>
    </row>
    <row r="33626" spans="1:9" x14ac:dyDescent="0.25">
      <c r="A33626"/>
      <c r="B33626"/>
      <c r="C33626"/>
      <c r="D33626"/>
      <c r="E33626" s="148"/>
      <c r="F33626" s="148"/>
      <c r="G33626" s="149"/>
      <c r="H33626" s="148"/>
      <c r="I33626"/>
    </row>
    <row r="33627" spans="1:9" x14ac:dyDescent="0.25">
      <c r="A33627"/>
      <c r="B33627"/>
      <c r="C33627"/>
      <c r="D33627"/>
      <c r="E33627" s="148"/>
      <c r="F33627" s="148"/>
      <c r="G33627" s="149"/>
      <c r="H33627" s="148"/>
      <c r="I33627"/>
    </row>
    <row r="33628" spans="1:9" x14ac:dyDescent="0.25">
      <c r="A33628"/>
      <c r="B33628"/>
      <c r="C33628"/>
      <c r="D33628"/>
      <c r="E33628" s="148"/>
      <c r="F33628" s="148"/>
      <c r="G33628" s="149"/>
      <c r="H33628" s="148"/>
      <c r="I33628"/>
    </row>
    <row r="33629" spans="1:9" x14ac:dyDescent="0.25">
      <c r="A33629"/>
      <c r="B33629"/>
      <c r="C33629"/>
      <c r="D33629"/>
      <c r="E33629" s="148"/>
      <c r="F33629" s="148"/>
      <c r="G33629" s="149"/>
      <c r="H33629" s="148"/>
      <c r="I33629"/>
    </row>
    <row r="33630" spans="1:9" x14ac:dyDescent="0.25">
      <c r="A33630"/>
      <c r="B33630"/>
      <c r="C33630"/>
      <c r="D33630"/>
      <c r="E33630" s="148"/>
      <c r="F33630" s="148"/>
      <c r="G33630" s="149"/>
      <c r="H33630" s="148"/>
      <c r="I33630"/>
    </row>
    <row r="33631" spans="1:9" x14ac:dyDescent="0.25">
      <c r="A33631"/>
      <c r="B33631"/>
      <c r="C33631"/>
      <c r="D33631"/>
      <c r="E33631" s="148"/>
      <c r="F33631" s="148"/>
      <c r="G33631" s="149"/>
      <c r="H33631" s="148"/>
      <c r="I33631"/>
    </row>
    <row r="33632" spans="1:9" x14ac:dyDescent="0.25">
      <c r="A33632"/>
      <c r="B33632"/>
      <c r="C33632"/>
      <c r="D33632"/>
      <c r="E33632" s="148"/>
      <c r="F33632" s="148"/>
      <c r="G33632" s="149"/>
      <c r="H33632" s="148"/>
      <c r="I33632"/>
    </row>
    <row r="33633" spans="1:9" x14ac:dyDescent="0.25">
      <c r="A33633"/>
      <c r="B33633"/>
      <c r="C33633"/>
      <c r="D33633"/>
      <c r="E33633" s="148"/>
      <c r="F33633" s="148"/>
      <c r="G33633" s="149"/>
      <c r="H33633" s="148"/>
      <c r="I33633"/>
    </row>
    <row r="33634" spans="1:9" x14ac:dyDescent="0.25">
      <c r="A33634"/>
      <c r="B33634"/>
      <c r="C33634"/>
      <c r="D33634"/>
      <c r="E33634" s="148"/>
      <c r="F33634" s="148"/>
      <c r="G33634" s="149"/>
      <c r="H33634" s="148"/>
      <c r="I33634"/>
    </row>
    <row r="33635" spans="1:9" x14ac:dyDescent="0.25">
      <c r="A33635"/>
      <c r="B33635"/>
      <c r="C33635"/>
      <c r="D33635"/>
      <c r="E33635" s="148"/>
      <c r="F33635" s="148"/>
      <c r="G33635" s="149"/>
      <c r="H33635" s="148"/>
      <c r="I33635"/>
    </row>
    <row r="33636" spans="1:9" x14ac:dyDescent="0.25">
      <c r="A33636"/>
      <c r="B33636"/>
      <c r="C33636"/>
      <c r="D33636"/>
      <c r="E33636" s="148"/>
      <c r="F33636" s="148"/>
      <c r="G33636" s="149"/>
      <c r="H33636" s="148"/>
      <c r="I33636"/>
    </row>
    <row r="33637" spans="1:9" x14ac:dyDescent="0.25">
      <c r="A33637"/>
      <c r="B33637"/>
      <c r="C33637"/>
      <c r="D33637"/>
      <c r="E33637" s="148"/>
      <c r="F33637" s="148"/>
      <c r="G33637" s="149"/>
      <c r="H33637" s="148"/>
      <c r="I33637"/>
    </row>
    <row r="33638" spans="1:9" x14ac:dyDescent="0.25">
      <c r="A33638"/>
      <c r="B33638"/>
      <c r="C33638"/>
      <c r="D33638"/>
      <c r="E33638" s="148"/>
      <c r="F33638" s="148"/>
      <c r="G33638" s="149"/>
      <c r="H33638" s="148"/>
      <c r="I33638"/>
    </row>
    <row r="33639" spans="1:9" x14ac:dyDescent="0.25">
      <c r="A33639"/>
      <c r="B33639"/>
      <c r="C33639"/>
      <c r="D33639"/>
      <c r="E33639" s="148"/>
      <c r="F33639" s="148"/>
      <c r="G33639" s="149"/>
      <c r="H33639" s="148"/>
      <c r="I33639"/>
    </row>
    <row r="33640" spans="1:9" x14ac:dyDescent="0.25">
      <c r="A33640"/>
      <c r="B33640"/>
      <c r="C33640"/>
      <c r="D33640"/>
      <c r="E33640" s="148"/>
      <c r="F33640" s="148"/>
      <c r="G33640" s="149"/>
      <c r="H33640" s="148"/>
      <c r="I33640"/>
    </row>
    <row r="33641" spans="1:9" x14ac:dyDescent="0.25">
      <c r="A33641"/>
      <c r="B33641"/>
      <c r="C33641"/>
      <c r="D33641"/>
      <c r="E33641" s="148"/>
      <c r="F33641" s="148"/>
      <c r="G33641" s="149"/>
      <c r="H33641" s="148"/>
      <c r="I33641"/>
    </row>
    <row r="33642" spans="1:9" x14ac:dyDescent="0.25">
      <c r="A33642"/>
      <c r="B33642"/>
      <c r="C33642"/>
      <c r="D33642"/>
      <c r="E33642" s="148"/>
      <c r="F33642" s="148"/>
      <c r="G33642" s="149"/>
      <c r="H33642" s="148"/>
      <c r="I33642"/>
    </row>
    <row r="33643" spans="1:9" x14ac:dyDescent="0.25">
      <c r="A33643"/>
      <c r="B33643"/>
      <c r="C33643"/>
      <c r="D33643"/>
      <c r="E33643" s="148"/>
      <c r="F33643" s="148"/>
      <c r="G33643" s="149"/>
      <c r="H33643" s="148"/>
      <c r="I33643"/>
    </row>
    <row r="33644" spans="1:9" x14ac:dyDescent="0.25">
      <c r="A33644"/>
      <c r="B33644"/>
      <c r="C33644"/>
      <c r="D33644"/>
      <c r="E33644" s="148"/>
      <c r="F33644" s="148"/>
      <c r="G33644" s="149"/>
      <c r="H33644" s="148"/>
      <c r="I33644"/>
    </row>
    <row r="33645" spans="1:9" x14ac:dyDescent="0.25">
      <c r="A33645"/>
      <c r="B33645"/>
      <c r="C33645"/>
      <c r="D33645"/>
      <c r="E33645" s="148"/>
      <c r="F33645" s="148"/>
      <c r="G33645" s="149"/>
      <c r="H33645" s="148"/>
      <c r="I33645"/>
    </row>
    <row r="33646" spans="1:9" x14ac:dyDescent="0.25">
      <c r="A33646"/>
      <c r="B33646"/>
      <c r="C33646"/>
      <c r="D33646"/>
      <c r="E33646" s="148"/>
      <c r="F33646" s="148"/>
      <c r="G33646" s="149"/>
      <c r="H33646" s="148"/>
      <c r="I33646"/>
    </row>
    <row r="33647" spans="1:9" x14ac:dyDescent="0.25">
      <c r="A33647"/>
      <c r="B33647"/>
      <c r="C33647"/>
      <c r="D33647"/>
      <c r="E33647" s="148"/>
      <c r="F33647" s="148"/>
      <c r="G33647" s="149"/>
      <c r="H33647" s="148"/>
      <c r="I33647"/>
    </row>
    <row r="33648" spans="1:9" x14ac:dyDescent="0.25">
      <c r="A33648"/>
      <c r="B33648"/>
      <c r="C33648"/>
      <c r="D33648"/>
      <c r="E33648" s="148"/>
      <c r="F33648" s="148"/>
      <c r="G33648" s="149"/>
      <c r="H33648" s="148"/>
      <c r="I33648"/>
    </row>
    <row r="33649" spans="1:9" x14ac:dyDescent="0.25">
      <c r="A33649"/>
      <c r="B33649"/>
      <c r="C33649"/>
      <c r="D33649"/>
      <c r="E33649" s="148"/>
      <c r="F33649" s="148"/>
      <c r="G33649" s="149"/>
      <c r="H33649" s="148"/>
      <c r="I33649"/>
    </row>
    <row r="33650" spans="1:9" x14ac:dyDescent="0.25">
      <c r="A33650"/>
      <c r="B33650"/>
      <c r="C33650"/>
      <c r="D33650"/>
      <c r="E33650" s="148"/>
      <c r="F33650" s="148"/>
      <c r="G33650" s="149"/>
      <c r="H33650" s="148"/>
      <c r="I33650"/>
    </row>
    <row r="33651" spans="1:9" x14ac:dyDescent="0.25">
      <c r="A33651"/>
      <c r="B33651"/>
      <c r="C33651"/>
      <c r="D33651"/>
      <c r="E33651" s="148"/>
      <c r="F33651" s="148"/>
      <c r="G33651" s="149"/>
      <c r="H33651" s="148"/>
      <c r="I33651"/>
    </row>
    <row r="33652" spans="1:9" x14ac:dyDescent="0.25">
      <c r="A33652"/>
      <c r="B33652"/>
      <c r="C33652"/>
      <c r="D33652"/>
      <c r="E33652" s="148"/>
      <c r="F33652" s="148"/>
      <c r="G33652" s="149"/>
      <c r="H33652" s="148"/>
      <c r="I33652"/>
    </row>
    <row r="33653" spans="1:9" x14ac:dyDescent="0.25">
      <c r="A33653"/>
      <c r="B33653"/>
      <c r="C33653"/>
      <c r="D33653"/>
      <c r="E33653" s="148"/>
      <c r="F33653" s="148"/>
      <c r="G33653" s="149"/>
      <c r="H33653" s="148"/>
      <c r="I33653"/>
    </row>
    <row r="33654" spans="1:9" x14ac:dyDescent="0.25">
      <c r="A33654"/>
      <c r="B33654"/>
      <c r="C33654"/>
      <c r="D33654"/>
      <c r="E33654" s="148"/>
      <c r="F33654" s="148"/>
      <c r="G33654" s="149"/>
      <c r="H33654" s="148"/>
      <c r="I33654"/>
    </row>
    <row r="33655" spans="1:9" x14ac:dyDescent="0.25">
      <c r="A33655"/>
      <c r="B33655"/>
      <c r="C33655"/>
      <c r="D33655"/>
      <c r="E33655" s="148"/>
      <c r="F33655" s="148"/>
      <c r="G33655" s="149"/>
      <c r="H33655" s="148"/>
      <c r="I33655"/>
    </row>
    <row r="33656" spans="1:9" x14ac:dyDescent="0.25">
      <c r="A33656"/>
      <c r="B33656"/>
      <c r="C33656"/>
      <c r="D33656"/>
      <c r="E33656" s="148"/>
      <c r="F33656" s="148"/>
      <c r="G33656" s="149"/>
      <c r="H33656" s="148"/>
      <c r="I33656"/>
    </row>
    <row r="33657" spans="1:9" x14ac:dyDescent="0.25">
      <c r="A33657"/>
      <c r="B33657"/>
      <c r="C33657"/>
      <c r="D33657"/>
      <c r="E33657" s="148"/>
      <c r="F33657" s="148"/>
      <c r="G33657" s="149"/>
      <c r="H33657" s="148"/>
      <c r="I33657"/>
    </row>
    <row r="33658" spans="1:9" x14ac:dyDescent="0.25">
      <c r="A33658"/>
      <c r="B33658"/>
      <c r="C33658"/>
      <c r="D33658"/>
      <c r="E33658" s="148"/>
      <c r="F33658" s="148"/>
      <c r="G33658" s="149"/>
      <c r="H33658" s="148"/>
      <c r="I33658"/>
    </row>
    <row r="33659" spans="1:9" x14ac:dyDescent="0.25">
      <c r="A33659"/>
      <c r="B33659"/>
      <c r="C33659"/>
      <c r="D33659"/>
      <c r="E33659" s="148"/>
      <c r="F33659" s="148"/>
      <c r="G33659" s="149"/>
      <c r="H33659" s="148"/>
      <c r="I33659"/>
    </row>
    <row r="33660" spans="1:9" x14ac:dyDescent="0.25">
      <c r="A33660"/>
      <c r="B33660"/>
      <c r="C33660"/>
      <c r="D33660"/>
      <c r="E33660" s="148"/>
      <c r="F33660" s="148"/>
      <c r="G33660" s="149"/>
      <c r="H33660" s="148"/>
      <c r="I33660"/>
    </row>
    <row r="33661" spans="1:9" x14ac:dyDescent="0.25">
      <c r="A33661"/>
      <c r="B33661"/>
      <c r="C33661"/>
      <c r="D33661"/>
      <c r="E33661" s="148"/>
      <c r="F33661" s="148"/>
      <c r="G33661" s="149"/>
      <c r="H33661" s="148"/>
      <c r="I33661"/>
    </row>
    <row r="33662" spans="1:9" x14ac:dyDescent="0.25">
      <c r="A33662"/>
      <c r="B33662"/>
      <c r="C33662"/>
      <c r="D33662"/>
      <c r="E33662" s="148"/>
      <c r="F33662" s="148"/>
      <c r="G33662" s="149"/>
      <c r="H33662" s="148"/>
      <c r="I33662"/>
    </row>
    <row r="33663" spans="1:9" x14ac:dyDescent="0.25">
      <c r="A33663"/>
      <c r="B33663"/>
      <c r="C33663"/>
      <c r="D33663"/>
      <c r="E33663" s="148"/>
      <c r="F33663" s="148"/>
      <c r="G33663" s="149"/>
      <c r="H33663" s="148"/>
      <c r="I33663"/>
    </row>
    <row r="33664" spans="1:9" x14ac:dyDescent="0.25">
      <c r="A33664"/>
      <c r="B33664"/>
      <c r="C33664"/>
      <c r="D33664"/>
      <c r="E33664" s="148"/>
      <c r="F33664" s="148"/>
      <c r="G33664" s="149"/>
      <c r="H33664" s="148"/>
      <c r="I33664"/>
    </row>
    <row r="33665" spans="1:9" x14ac:dyDescent="0.25">
      <c r="A33665"/>
      <c r="B33665"/>
      <c r="C33665"/>
      <c r="D33665"/>
      <c r="E33665" s="148"/>
      <c r="F33665" s="148"/>
      <c r="G33665" s="149"/>
      <c r="H33665" s="148"/>
      <c r="I33665"/>
    </row>
    <row r="33666" spans="1:9" x14ac:dyDescent="0.25">
      <c r="A33666"/>
      <c r="B33666"/>
      <c r="C33666"/>
      <c r="D33666"/>
      <c r="E33666" s="148"/>
      <c r="F33666" s="148"/>
      <c r="G33666" s="149"/>
      <c r="H33666" s="148"/>
      <c r="I33666"/>
    </row>
    <row r="33667" spans="1:9" x14ac:dyDescent="0.25">
      <c r="A33667"/>
      <c r="B33667"/>
      <c r="C33667"/>
      <c r="D33667"/>
      <c r="E33667" s="148"/>
      <c r="F33667" s="148"/>
      <c r="G33667" s="149"/>
      <c r="H33667" s="148"/>
      <c r="I33667"/>
    </row>
    <row r="33668" spans="1:9" x14ac:dyDescent="0.25">
      <c r="A33668"/>
      <c r="B33668"/>
      <c r="C33668"/>
      <c r="D33668"/>
      <c r="E33668" s="148"/>
      <c r="F33668" s="148"/>
      <c r="G33668" s="149"/>
      <c r="H33668" s="148"/>
      <c r="I33668"/>
    </row>
    <row r="33669" spans="1:9" x14ac:dyDescent="0.25">
      <c r="A33669"/>
      <c r="B33669"/>
      <c r="C33669"/>
      <c r="D33669"/>
      <c r="E33669" s="148"/>
      <c r="F33669" s="148"/>
      <c r="G33669" s="149"/>
      <c r="H33669" s="148"/>
      <c r="I33669"/>
    </row>
    <row r="33670" spans="1:9" x14ac:dyDescent="0.25">
      <c r="A33670"/>
      <c r="B33670"/>
      <c r="C33670"/>
      <c r="D33670"/>
      <c r="E33670" s="148"/>
      <c r="F33670" s="148"/>
      <c r="G33670" s="149"/>
      <c r="H33670" s="148"/>
      <c r="I33670"/>
    </row>
    <row r="33671" spans="1:9" x14ac:dyDescent="0.25">
      <c r="A33671"/>
      <c r="B33671"/>
      <c r="C33671"/>
      <c r="D33671"/>
      <c r="E33671" s="148"/>
      <c r="F33671" s="148"/>
      <c r="G33671" s="149"/>
      <c r="H33671" s="148"/>
      <c r="I33671"/>
    </row>
    <row r="33672" spans="1:9" x14ac:dyDescent="0.25">
      <c r="A33672"/>
      <c r="B33672"/>
      <c r="C33672"/>
      <c r="D33672"/>
      <c r="E33672" s="148"/>
      <c r="F33672" s="148"/>
      <c r="G33672" s="149"/>
      <c r="H33672" s="148"/>
      <c r="I33672"/>
    </row>
    <row r="33673" spans="1:9" x14ac:dyDescent="0.25">
      <c r="A33673"/>
      <c r="B33673"/>
      <c r="C33673"/>
      <c r="D33673"/>
      <c r="E33673" s="148"/>
      <c r="F33673" s="148"/>
      <c r="G33673" s="149"/>
      <c r="H33673" s="148"/>
      <c r="I33673"/>
    </row>
    <row r="33674" spans="1:9" x14ac:dyDescent="0.25">
      <c r="A33674"/>
      <c r="B33674"/>
      <c r="C33674"/>
      <c r="D33674"/>
      <c r="E33674" s="148"/>
      <c r="F33674" s="148"/>
      <c r="G33674" s="149"/>
      <c r="H33674" s="148"/>
      <c r="I33674"/>
    </row>
    <row r="33675" spans="1:9" x14ac:dyDescent="0.25">
      <c r="A33675"/>
      <c r="B33675"/>
      <c r="C33675"/>
      <c r="D33675"/>
      <c r="E33675" s="148"/>
      <c r="F33675" s="148"/>
      <c r="G33675" s="149"/>
      <c r="H33675" s="148"/>
      <c r="I33675"/>
    </row>
    <row r="33676" spans="1:9" x14ac:dyDescent="0.25">
      <c r="A33676"/>
      <c r="B33676"/>
      <c r="C33676"/>
      <c r="D33676"/>
      <c r="E33676" s="148"/>
      <c r="F33676" s="148"/>
      <c r="G33676" s="149"/>
      <c r="H33676" s="148"/>
      <c r="I33676"/>
    </row>
    <row r="33677" spans="1:9" x14ac:dyDescent="0.25">
      <c r="A33677"/>
      <c r="B33677"/>
      <c r="C33677"/>
      <c r="D33677"/>
      <c r="E33677" s="148"/>
      <c r="F33677" s="148"/>
      <c r="G33677" s="149"/>
      <c r="H33677" s="148"/>
      <c r="I33677"/>
    </row>
    <row r="33678" spans="1:9" x14ac:dyDescent="0.25">
      <c r="A33678"/>
      <c r="B33678"/>
      <c r="C33678"/>
      <c r="D33678"/>
      <c r="E33678" s="148"/>
      <c r="F33678" s="148"/>
      <c r="G33678" s="149"/>
      <c r="H33678" s="148"/>
      <c r="I33678"/>
    </row>
    <row r="33679" spans="1:9" x14ac:dyDescent="0.25">
      <c r="A33679"/>
      <c r="B33679"/>
      <c r="C33679"/>
      <c r="D33679"/>
      <c r="E33679" s="148"/>
      <c r="F33679" s="148"/>
      <c r="G33679" s="149"/>
      <c r="H33679" s="148"/>
      <c r="I33679"/>
    </row>
    <row r="33680" spans="1:9" x14ac:dyDescent="0.25">
      <c r="A33680"/>
      <c r="B33680"/>
      <c r="C33680"/>
      <c r="D33680"/>
      <c r="E33680" s="148"/>
      <c r="F33680" s="148"/>
      <c r="G33680" s="149"/>
      <c r="H33680" s="148"/>
      <c r="I33680"/>
    </row>
    <row r="33681" spans="1:9" x14ac:dyDescent="0.25">
      <c r="A33681"/>
      <c r="B33681"/>
      <c r="C33681"/>
      <c r="D33681"/>
      <c r="E33681" s="148"/>
      <c r="F33681" s="148"/>
      <c r="G33681" s="149"/>
      <c r="H33681" s="148"/>
      <c r="I33681"/>
    </row>
    <row r="33682" spans="1:9" x14ac:dyDescent="0.25">
      <c r="A33682"/>
      <c r="B33682"/>
      <c r="C33682"/>
      <c r="D33682"/>
      <c r="E33682" s="148"/>
      <c r="F33682" s="148"/>
      <c r="G33682" s="149"/>
      <c r="H33682" s="148"/>
      <c r="I33682"/>
    </row>
    <row r="33683" spans="1:9" x14ac:dyDescent="0.25">
      <c r="A33683"/>
      <c r="B33683"/>
      <c r="C33683"/>
      <c r="D33683"/>
      <c r="E33683" s="148"/>
      <c r="F33683" s="148"/>
      <c r="G33683" s="149"/>
      <c r="H33683" s="148"/>
      <c r="I33683"/>
    </row>
    <row r="33684" spans="1:9" x14ac:dyDescent="0.25">
      <c r="A33684"/>
      <c r="B33684"/>
      <c r="C33684"/>
      <c r="D33684"/>
      <c r="E33684" s="148"/>
      <c r="F33684" s="148"/>
      <c r="G33684" s="149"/>
      <c r="H33684" s="148"/>
      <c r="I33684"/>
    </row>
    <row r="33685" spans="1:9" x14ac:dyDescent="0.25">
      <c r="A33685"/>
      <c r="B33685"/>
      <c r="C33685"/>
      <c r="D33685"/>
      <c r="E33685" s="148"/>
      <c r="F33685" s="148"/>
      <c r="G33685" s="149"/>
      <c r="H33685" s="148"/>
      <c r="I33685"/>
    </row>
    <row r="33686" spans="1:9" x14ac:dyDescent="0.25">
      <c r="A33686"/>
      <c r="B33686"/>
      <c r="C33686"/>
      <c r="D33686"/>
      <c r="E33686" s="148"/>
      <c r="F33686" s="148"/>
      <c r="G33686" s="149"/>
      <c r="H33686" s="148"/>
      <c r="I33686"/>
    </row>
    <row r="33687" spans="1:9" x14ac:dyDescent="0.25">
      <c r="A33687"/>
      <c r="B33687"/>
      <c r="C33687"/>
      <c r="D33687"/>
      <c r="E33687" s="148"/>
      <c r="F33687" s="148"/>
      <c r="G33687" s="149"/>
      <c r="H33687" s="148"/>
      <c r="I33687"/>
    </row>
    <row r="33688" spans="1:9" x14ac:dyDescent="0.25">
      <c r="A33688"/>
      <c r="B33688"/>
      <c r="C33688"/>
      <c r="D33688"/>
      <c r="E33688" s="148"/>
      <c r="F33688" s="148"/>
      <c r="G33688" s="149"/>
      <c r="H33688" s="148"/>
      <c r="I33688"/>
    </row>
    <row r="33689" spans="1:9" x14ac:dyDescent="0.25">
      <c r="A33689"/>
      <c r="B33689"/>
      <c r="C33689"/>
      <c r="D33689"/>
      <c r="E33689" s="148"/>
      <c r="F33689" s="148"/>
      <c r="G33689" s="149"/>
      <c r="H33689" s="148"/>
      <c r="I33689"/>
    </row>
    <row r="33690" spans="1:9" x14ac:dyDescent="0.25">
      <c r="A33690"/>
      <c r="B33690"/>
      <c r="C33690"/>
      <c r="D33690"/>
      <c r="E33690" s="148"/>
      <c r="F33690" s="148"/>
      <c r="G33690" s="149"/>
      <c r="H33690" s="148"/>
      <c r="I33690"/>
    </row>
    <row r="33691" spans="1:9" x14ac:dyDescent="0.25">
      <c r="A33691"/>
      <c r="B33691"/>
      <c r="C33691"/>
      <c r="D33691"/>
      <c r="E33691" s="148"/>
      <c r="F33691" s="148"/>
      <c r="G33691" s="149"/>
      <c r="H33691" s="148"/>
      <c r="I33691"/>
    </row>
    <row r="33692" spans="1:9" x14ac:dyDescent="0.25">
      <c r="A33692"/>
      <c r="B33692"/>
      <c r="C33692"/>
      <c r="D33692"/>
      <c r="E33692" s="148"/>
      <c r="F33692" s="148"/>
      <c r="G33692" s="149"/>
      <c r="H33692" s="148"/>
      <c r="I33692"/>
    </row>
    <row r="33693" spans="1:9" x14ac:dyDescent="0.25">
      <c r="A33693"/>
      <c r="B33693"/>
      <c r="C33693"/>
      <c r="D33693"/>
      <c r="E33693" s="148"/>
      <c r="F33693" s="148"/>
      <c r="G33693" s="149"/>
      <c r="H33693" s="148"/>
      <c r="I33693"/>
    </row>
    <row r="33694" spans="1:9" x14ac:dyDescent="0.25">
      <c r="A33694"/>
      <c r="B33694"/>
      <c r="C33694"/>
      <c r="D33694"/>
      <c r="E33694" s="148"/>
      <c r="F33694" s="148"/>
      <c r="G33694" s="149"/>
      <c r="H33694" s="148"/>
      <c r="I33694"/>
    </row>
    <row r="33695" spans="1:9" x14ac:dyDescent="0.25">
      <c r="A33695"/>
      <c r="B33695"/>
      <c r="C33695"/>
      <c r="D33695"/>
      <c r="E33695" s="148"/>
      <c r="F33695" s="148"/>
      <c r="G33695" s="149"/>
      <c r="H33695" s="148"/>
      <c r="I33695"/>
    </row>
    <row r="33696" spans="1:9" x14ac:dyDescent="0.25">
      <c r="A33696"/>
      <c r="B33696"/>
      <c r="C33696"/>
      <c r="D33696"/>
      <c r="E33696" s="148"/>
      <c r="F33696" s="148"/>
      <c r="G33696" s="149"/>
      <c r="H33696" s="148"/>
      <c r="I33696"/>
    </row>
    <row r="33697" spans="1:9" x14ac:dyDescent="0.25">
      <c r="A33697"/>
      <c r="B33697"/>
      <c r="C33697"/>
      <c r="D33697"/>
      <c r="E33697" s="148"/>
      <c r="F33697" s="148"/>
      <c r="G33697" s="149"/>
      <c r="H33697" s="148"/>
      <c r="I33697"/>
    </row>
    <row r="33698" spans="1:9" x14ac:dyDescent="0.25">
      <c r="A33698"/>
      <c r="B33698"/>
      <c r="C33698"/>
      <c r="D33698"/>
      <c r="E33698" s="148"/>
      <c r="F33698" s="148"/>
      <c r="G33698" s="149"/>
      <c r="H33698" s="148"/>
      <c r="I33698"/>
    </row>
    <row r="33699" spans="1:9" x14ac:dyDescent="0.25">
      <c r="A33699"/>
      <c r="B33699"/>
      <c r="C33699"/>
      <c r="D33699"/>
      <c r="E33699" s="148"/>
      <c r="F33699" s="148"/>
      <c r="G33699" s="149"/>
      <c r="H33699" s="148"/>
      <c r="I33699"/>
    </row>
    <row r="33700" spans="1:9" x14ac:dyDescent="0.25">
      <c r="A33700"/>
      <c r="B33700"/>
      <c r="C33700"/>
      <c r="D33700"/>
      <c r="E33700" s="148"/>
      <c r="F33700" s="148"/>
      <c r="G33700" s="149"/>
      <c r="H33700" s="148"/>
      <c r="I33700"/>
    </row>
    <row r="33701" spans="1:9" x14ac:dyDescent="0.25">
      <c r="A33701"/>
      <c r="B33701"/>
      <c r="C33701"/>
      <c r="D33701"/>
      <c r="E33701" s="148"/>
      <c r="F33701" s="148"/>
      <c r="G33701" s="149"/>
      <c r="H33701" s="148"/>
      <c r="I33701"/>
    </row>
    <row r="33702" spans="1:9" x14ac:dyDescent="0.25">
      <c r="A33702"/>
      <c r="B33702"/>
      <c r="C33702"/>
      <c r="D33702"/>
      <c r="E33702" s="148"/>
      <c r="F33702" s="148"/>
      <c r="G33702" s="149"/>
      <c r="H33702" s="148"/>
      <c r="I33702"/>
    </row>
    <row r="33703" spans="1:9" x14ac:dyDescent="0.25">
      <c r="A33703"/>
      <c r="B33703"/>
      <c r="C33703"/>
      <c r="D33703"/>
      <c r="E33703" s="148"/>
      <c r="F33703" s="148"/>
      <c r="G33703" s="149"/>
      <c r="H33703" s="148"/>
      <c r="I33703"/>
    </row>
    <row r="33704" spans="1:9" x14ac:dyDescent="0.25">
      <c r="A33704"/>
      <c r="B33704"/>
      <c r="C33704"/>
      <c r="D33704"/>
      <c r="E33704" s="148"/>
      <c r="F33704" s="148"/>
      <c r="G33704" s="149"/>
      <c r="H33704" s="148"/>
      <c r="I33704"/>
    </row>
    <row r="33705" spans="1:9" x14ac:dyDescent="0.25">
      <c r="A33705"/>
      <c r="B33705"/>
      <c r="C33705"/>
      <c r="D33705"/>
      <c r="E33705" s="148"/>
      <c r="F33705" s="148"/>
      <c r="G33705" s="149"/>
      <c r="H33705" s="148"/>
      <c r="I33705"/>
    </row>
    <row r="33706" spans="1:9" x14ac:dyDescent="0.25">
      <c r="A33706"/>
      <c r="B33706"/>
      <c r="C33706"/>
      <c r="D33706"/>
      <c r="E33706" s="148"/>
      <c r="F33706" s="148"/>
      <c r="G33706" s="149"/>
      <c r="H33706" s="148"/>
      <c r="I33706"/>
    </row>
    <row r="33707" spans="1:9" x14ac:dyDescent="0.25">
      <c r="A33707"/>
      <c r="B33707"/>
      <c r="C33707"/>
      <c r="D33707"/>
      <c r="E33707" s="148"/>
      <c r="F33707" s="148"/>
      <c r="G33707" s="149"/>
      <c r="H33707" s="148"/>
      <c r="I33707"/>
    </row>
    <row r="33708" spans="1:9" x14ac:dyDescent="0.25">
      <c r="A33708"/>
      <c r="B33708"/>
      <c r="C33708"/>
      <c r="D33708"/>
      <c r="E33708" s="148"/>
      <c r="F33708" s="148"/>
      <c r="G33708" s="149"/>
      <c r="H33708" s="148"/>
      <c r="I33708"/>
    </row>
    <row r="33709" spans="1:9" x14ac:dyDescent="0.25">
      <c r="A33709"/>
      <c r="B33709"/>
      <c r="C33709"/>
      <c r="D33709"/>
      <c r="E33709" s="148"/>
      <c r="F33709" s="148"/>
      <c r="G33709" s="149"/>
      <c r="H33709" s="148"/>
      <c r="I33709"/>
    </row>
    <row r="33710" spans="1:9" x14ac:dyDescent="0.25">
      <c r="A33710"/>
      <c r="B33710"/>
      <c r="C33710"/>
      <c r="D33710"/>
      <c r="E33710" s="148"/>
      <c r="F33710" s="148"/>
      <c r="G33710" s="149"/>
      <c r="H33710" s="148"/>
      <c r="I33710"/>
    </row>
    <row r="33711" spans="1:9" x14ac:dyDescent="0.25">
      <c r="A33711"/>
      <c r="B33711"/>
      <c r="C33711"/>
      <c r="D33711"/>
      <c r="E33711" s="148"/>
      <c r="F33711" s="148"/>
      <c r="G33711" s="149"/>
      <c r="H33711" s="148"/>
      <c r="I33711"/>
    </row>
    <row r="33712" spans="1:9" x14ac:dyDescent="0.25">
      <c r="A33712"/>
      <c r="B33712"/>
      <c r="C33712"/>
      <c r="D33712"/>
      <c r="E33712" s="148"/>
      <c r="F33712" s="148"/>
      <c r="G33712" s="149"/>
      <c r="H33712" s="148"/>
      <c r="I33712"/>
    </row>
    <row r="33713" spans="1:9" x14ac:dyDescent="0.25">
      <c r="A33713"/>
      <c r="B33713"/>
      <c r="C33713"/>
      <c r="D33713"/>
      <c r="E33713" s="148"/>
      <c r="F33713" s="148"/>
      <c r="G33713" s="149"/>
      <c r="H33713" s="148"/>
      <c r="I33713"/>
    </row>
    <row r="33714" spans="1:9" x14ac:dyDescent="0.25">
      <c r="A33714"/>
      <c r="B33714"/>
      <c r="C33714"/>
      <c r="D33714"/>
      <c r="E33714" s="148"/>
      <c r="F33714" s="148"/>
      <c r="G33714" s="149"/>
      <c r="H33714" s="148"/>
      <c r="I33714"/>
    </row>
    <row r="33715" spans="1:9" x14ac:dyDescent="0.25">
      <c r="A33715"/>
      <c r="B33715"/>
      <c r="C33715"/>
      <c r="D33715"/>
      <c r="E33715" s="148"/>
      <c r="F33715" s="148"/>
      <c r="G33715" s="149"/>
      <c r="H33715" s="148"/>
      <c r="I33715"/>
    </row>
    <row r="33716" spans="1:9" x14ac:dyDescent="0.25">
      <c r="A33716"/>
      <c r="B33716"/>
      <c r="C33716"/>
      <c r="D33716"/>
      <c r="E33716" s="148"/>
      <c r="F33716" s="148"/>
      <c r="G33716" s="149"/>
      <c r="H33716" s="148"/>
      <c r="I33716"/>
    </row>
    <row r="33717" spans="1:9" x14ac:dyDescent="0.25">
      <c r="A33717"/>
      <c r="B33717"/>
      <c r="C33717"/>
      <c r="D33717"/>
      <c r="E33717" s="148"/>
      <c r="F33717" s="148"/>
      <c r="G33717" s="149"/>
      <c r="H33717" s="148"/>
      <c r="I33717"/>
    </row>
    <row r="33718" spans="1:9" x14ac:dyDescent="0.25">
      <c r="A33718"/>
      <c r="B33718"/>
      <c r="C33718"/>
      <c r="D33718"/>
      <c r="E33718" s="148"/>
      <c r="F33718" s="148"/>
      <c r="G33718" s="149"/>
      <c r="H33718" s="148"/>
      <c r="I33718"/>
    </row>
    <row r="33719" spans="1:9" x14ac:dyDescent="0.25">
      <c r="A33719"/>
      <c r="B33719"/>
      <c r="C33719"/>
      <c r="D33719"/>
      <c r="E33719" s="148"/>
      <c r="F33719" s="148"/>
      <c r="G33719" s="149"/>
      <c r="H33719" s="148"/>
      <c r="I33719"/>
    </row>
    <row r="33720" spans="1:9" x14ac:dyDescent="0.25">
      <c r="A33720"/>
      <c r="B33720"/>
      <c r="C33720"/>
      <c r="D33720"/>
      <c r="E33720" s="148"/>
      <c r="F33720" s="148"/>
      <c r="G33720" s="149"/>
      <c r="H33720" s="148"/>
      <c r="I33720"/>
    </row>
    <row r="33721" spans="1:9" x14ac:dyDescent="0.25">
      <c r="A33721"/>
      <c r="B33721"/>
      <c r="C33721"/>
      <c r="D33721"/>
      <c r="E33721" s="148"/>
      <c r="F33721" s="148"/>
      <c r="G33721" s="149"/>
      <c r="H33721" s="148"/>
      <c r="I33721"/>
    </row>
    <row r="33722" spans="1:9" x14ac:dyDescent="0.25">
      <c r="A33722"/>
      <c r="B33722"/>
      <c r="C33722"/>
      <c r="D33722"/>
      <c r="E33722" s="148"/>
      <c r="F33722" s="148"/>
      <c r="G33722" s="149"/>
      <c r="H33722" s="148"/>
      <c r="I33722"/>
    </row>
    <row r="33723" spans="1:9" x14ac:dyDescent="0.25">
      <c r="A33723"/>
      <c r="B33723"/>
      <c r="C33723"/>
      <c r="D33723"/>
      <c r="E33723" s="148"/>
      <c r="F33723" s="148"/>
      <c r="G33723" s="149"/>
      <c r="H33723" s="148"/>
      <c r="I33723"/>
    </row>
    <row r="33724" spans="1:9" x14ac:dyDescent="0.25">
      <c r="A33724"/>
      <c r="B33724"/>
      <c r="C33724"/>
      <c r="D33724"/>
      <c r="E33724" s="148"/>
      <c r="F33724" s="148"/>
      <c r="G33724" s="149"/>
      <c r="H33724" s="148"/>
      <c r="I33724"/>
    </row>
    <row r="33725" spans="1:9" x14ac:dyDescent="0.25">
      <c r="A33725"/>
      <c r="B33725"/>
      <c r="C33725"/>
      <c r="D33725"/>
      <c r="E33725" s="148"/>
      <c r="F33725" s="148"/>
      <c r="G33725" s="149"/>
      <c r="H33725" s="148"/>
      <c r="I33725"/>
    </row>
    <row r="33726" spans="1:9" x14ac:dyDescent="0.25">
      <c r="A33726"/>
      <c r="B33726"/>
      <c r="C33726"/>
      <c r="D33726"/>
      <c r="E33726" s="148"/>
      <c r="F33726" s="148"/>
      <c r="G33726" s="149"/>
      <c r="H33726" s="148"/>
      <c r="I33726"/>
    </row>
    <row r="33727" spans="1:9" x14ac:dyDescent="0.25">
      <c r="A33727"/>
      <c r="B33727"/>
      <c r="C33727"/>
      <c r="D33727"/>
      <c r="E33727" s="148"/>
      <c r="F33727" s="148"/>
      <c r="G33727" s="149"/>
      <c r="H33727" s="148"/>
      <c r="I33727"/>
    </row>
    <row r="33728" spans="1:9" x14ac:dyDescent="0.25">
      <c r="A33728"/>
      <c r="B33728"/>
      <c r="C33728"/>
      <c r="D33728"/>
      <c r="E33728" s="148"/>
      <c r="F33728" s="148"/>
      <c r="G33728" s="149"/>
      <c r="H33728" s="148"/>
      <c r="I33728"/>
    </row>
    <row r="33729" spans="1:9" x14ac:dyDescent="0.25">
      <c r="A33729"/>
      <c r="B33729"/>
      <c r="C33729"/>
      <c r="D33729"/>
      <c r="E33729" s="148"/>
      <c r="F33729" s="148"/>
      <c r="G33729" s="149"/>
      <c r="H33729" s="148"/>
      <c r="I33729"/>
    </row>
    <row r="33730" spans="1:9" x14ac:dyDescent="0.25">
      <c r="A33730"/>
      <c r="B33730"/>
      <c r="C33730"/>
      <c r="D33730"/>
      <c r="E33730" s="148"/>
      <c r="F33730" s="148"/>
      <c r="G33730" s="149"/>
      <c r="H33730" s="148"/>
      <c r="I33730"/>
    </row>
    <row r="33731" spans="1:9" x14ac:dyDescent="0.25">
      <c r="A33731"/>
      <c r="B33731"/>
      <c r="C33731"/>
      <c r="D33731"/>
      <c r="E33731" s="148"/>
      <c r="F33731" s="148"/>
      <c r="G33731" s="149"/>
      <c r="H33731" s="148"/>
      <c r="I33731"/>
    </row>
    <row r="33732" spans="1:9" x14ac:dyDescent="0.25">
      <c r="A33732"/>
      <c r="B33732"/>
      <c r="C33732"/>
      <c r="D33732"/>
      <c r="E33732" s="148"/>
      <c r="F33732" s="148"/>
      <c r="G33732" s="149"/>
      <c r="H33732" s="148"/>
      <c r="I33732"/>
    </row>
    <row r="33733" spans="1:9" x14ac:dyDescent="0.25">
      <c r="A33733"/>
      <c r="B33733"/>
      <c r="C33733"/>
      <c r="D33733"/>
      <c r="E33733" s="148"/>
      <c r="F33733" s="148"/>
      <c r="G33733" s="149"/>
      <c r="H33733" s="148"/>
      <c r="I33733"/>
    </row>
    <row r="33734" spans="1:9" x14ac:dyDescent="0.25">
      <c r="A33734"/>
      <c r="B33734"/>
      <c r="C33734"/>
      <c r="D33734"/>
      <c r="E33734" s="148"/>
      <c r="F33734" s="148"/>
      <c r="G33734" s="149"/>
      <c r="H33734" s="148"/>
      <c r="I33734"/>
    </row>
    <row r="33735" spans="1:9" x14ac:dyDescent="0.25">
      <c r="A33735"/>
      <c r="B33735"/>
      <c r="C33735"/>
      <c r="D33735"/>
      <c r="E33735" s="148"/>
      <c r="F33735" s="148"/>
      <c r="G33735" s="149"/>
      <c r="H33735" s="148"/>
      <c r="I33735"/>
    </row>
    <row r="33736" spans="1:9" x14ac:dyDescent="0.25">
      <c r="A33736"/>
      <c r="B33736"/>
      <c r="C33736"/>
      <c r="D33736"/>
      <c r="E33736" s="148"/>
      <c r="F33736" s="148"/>
      <c r="G33736" s="149"/>
      <c r="H33736" s="148"/>
      <c r="I33736"/>
    </row>
    <row r="33737" spans="1:9" x14ac:dyDescent="0.25">
      <c r="A33737"/>
      <c r="B33737"/>
      <c r="C33737"/>
      <c r="D33737"/>
      <c r="E33737" s="148"/>
      <c r="F33737" s="148"/>
      <c r="G33737" s="149"/>
      <c r="H33737" s="148"/>
      <c r="I33737"/>
    </row>
    <row r="33738" spans="1:9" x14ac:dyDescent="0.25">
      <c r="A33738"/>
      <c r="B33738"/>
      <c r="C33738"/>
      <c r="D33738"/>
      <c r="E33738" s="148"/>
      <c r="F33738" s="148"/>
      <c r="G33738" s="149"/>
      <c r="H33738" s="148"/>
      <c r="I33738"/>
    </row>
    <row r="33739" spans="1:9" x14ac:dyDescent="0.25">
      <c r="A33739"/>
      <c r="B33739"/>
      <c r="C33739"/>
      <c r="D33739"/>
      <c r="E33739" s="148"/>
      <c r="F33739" s="148"/>
      <c r="G33739" s="149"/>
      <c r="H33739" s="148"/>
      <c r="I33739"/>
    </row>
    <row r="33740" spans="1:9" x14ac:dyDescent="0.25">
      <c r="A33740"/>
      <c r="B33740"/>
      <c r="C33740"/>
      <c r="D33740"/>
      <c r="E33740" s="148"/>
      <c r="F33740" s="148"/>
      <c r="G33740" s="149"/>
      <c r="H33740" s="148"/>
      <c r="I33740"/>
    </row>
    <row r="33741" spans="1:9" x14ac:dyDescent="0.25">
      <c r="A33741"/>
      <c r="B33741"/>
      <c r="C33741"/>
      <c r="D33741"/>
      <c r="E33741" s="148"/>
      <c r="F33741" s="148"/>
      <c r="G33741" s="149"/>
      <c r="H33741" s="148"/>
      <c r="I33741"/>
    </row>
    <row r="33742" spans="1:9" x14ac:dyDescent="0.25">
      <c r="A33742"/>
      <c r="B33742"/>
      <c r="C33742"/>
      <c r="D33742"/>
      <c r="E33742" s="148"/>
      <c r="F33742" s="148"/>
      <c r="G33742" s="149"/>
      <c r="H33742" s="148"/>
      <c r="I33742"/>
    </row>
    <row r="33743" spans="1:9" x14ac:dyDescent="0.25">
      <c r="A33743"/>
      <c r="B33743"/>
      <c r="C33743"/>
      <c r="D33743"/>
      <c r="E33743" s="148"/>
      <c r="F33743" s="148"/>
      <c r="G33743" s="149"/>
      <c r="H33743" s="148"/>
      <c r="I33743"/>
    </row>
    <row r="33744" spans="1:9" x14ac:dyDescent="0.25">
      <c r="A33744"/>
      <c r="B33744"/>
      <c r="C33744"/>
      <c r="D33744"/>
      <c r="E33744" s="148"/>
      <c r="F33744" s="148"/>
      <c r="G33744" s="149"/>
      <c r="H33744" s="148"/>
      <c r="I33744"/>
    </row>
    <row r="33745" spans="1:9" x14ac:dyDescent="0.25">
      <c r="A33745"/>
      <c r="B33745"/>
      <c r="C33745"/>
      <c r="D33745"/>
      <c r="E33745" s="148"/>
      <c r="F33745" s="148"/>
      <c r="G33745" s="149"/>
      <c r="H33745" s="148"/>
      <c r="I33745"/>
    </row>
    <row r="33746" spans="1:9" x14ac:dyDescent="0.25">
      <c r="A33746"/>
      <c r="B33746"/>
      <c r="C33746"/>
      <c r="D33746"/>
      <c r="E33746" s="148"/>
      <c r="F33746" s="148"/>
      <c r="G33746" s="149"/>
      <c r="H33746" s="148"/>
      <c r="I33746"/>
    </row>
    <row r="33747" spans="1:9" x14ac:dyDescent="0.25">
      <c r="A33747"/>
      <c r="B33747"/>
      <c r="C33747"/>
      <c r="D33747"/>
      <c r="E33747" s="148"/>
      <c r="F33747" s="148"/>
      <c r="G33747" s="149"/>
      <c r="H33747" s="148"/>
      <c r="I33747"/>
    </row>
    <row r="33748" spans="1:9" x14ac:dyDescent="0.25">
      <c r="A33748"/>
      <c r="B33748"/>
      <c r="C33748"/>
      <c r="D33748"/>
      <c r="E33748" s="148"/>
      <c r="F33748" s="148"/>
      <c r="G33748" s="149"/>
      <c r="H33748" s="148"/>
      <c r="I33748"/>
    </row>
    <row r="33749" spans="1:9" x14ac:dyDescent="0.25">
      <c r="A33749"/>
      <c r="B33749"/>
      <c r="C33749"/>
      <c r="D33749"/>
      <c r="E33749" s="148"/>
      <c r="F33749" s="148"/>
      <c r="G33749" s="149"/>
      <c r="H33749" s="148"/>
      <c r="I33749"/>
    </row>
    <row r="33750" spans="1:9" x14ac:dyDescent="0.25">
      <c r="A33750"/>
      <c r="B33750"/>
      <c r="C33750"/>
      <c r="D33750"/>
      <c r="E33750" s="148"/>
      <c r="F33750" s="148"/>
      <c r="G33750" s="149"/>
      <c r="H33750" s="148"/>
      <c r="I33750"/>
    </row>
    <row r="33751" spans="1:9" x14ac:dyDescent="0.25">
      <c r="A33751"/>
      <c r="B33751"/>
      <c r="C33751"/>
      <c r="D33751"/>
      <c r="E33751" s="148"/>
      <c r="F33751" s="148"/>
      <c r="G33751" s="149"/>
      <c r="H33751" s="148"/>
      <c r="I33751"/>
    </row>
    <row r="33752" spans="1:9" x14ac:dyDescent="0.25">
      <c r="A33752"/>
      <c r="B33752"/>
      <c r="C33752"/>
      <c r="D33752"/>
      <c r="E33752" s="148"/>
      <c r="F33752" s="148"/>
      <c r="G33752" s="149"/>
      <c r="H33752" s="148"/>
      <c r="I33752"/>
    </row>
    <row r="33753" spans="1:9" x14ac:dyDescent="0.25">
      <c r="A33753"/>
      <c r="B33753"/>
      <c r="C33753"/>
      <c r="D33753"/>
      <c r="E33753" s="148"/>
      <c r="F33753" s="148"/>
      <c r="G33753" s="149"/>
      <c r="H33753" s="148"/>
      <c r="I33753"/>
    </row>
    <row r="33754" spans="1:9" x14ac:dyDescent="0.25">
      <c r="A33754"/>
      <c r="B33754"/>
      <c r="C33754"/>
      <c r="D33754"/>
      <c r="E33754" s="148"/>
      <c r="F33754" s="148"/>
      <c r="G33754" s="149"/>
      <c r="H33754" s="148"/>
      <c r="I33754"/>
    </row>
    <row r="33755" spans="1:9" x14ac:dyDescent="0.25">
      <c r="A33755"/>
      <c r="B33755"/>
      <c r="C33755"/>
      <c r="D33755"/>
      <c r="E33755" s="148"/>
      <c r="F33755" s="148"/>
      <c r="G33755" s="149"/>
      <c r="H33755" s="148"/>
      <c r="I33755"/>
    </row>
    <row r="33756" spans="1:9" x14ac:dyDescent="0.25">
      <c r="A33756"/>
      <c r="B33756"/>
      <c r="C33756"/>
      <c r="D33756"/>
      <c r="E33756" s="148"/>
      <c r="F33756" s="148"/>
      <c r="G33756" s="149"/>
      <c r="H33756" s="148"/>
      <c r="I33756"/>
    </row>
    <row r="33757" spans="1:9" x14ac:dyDescent="0.25">
      <c r="A33757"/>
      <c r="B33757"/>
      <c r="C33757"/>
      <c r="D33757"/>
      <c r="E33757" s="148"/>
      <c r="F33757" s="148"/>
      <c r="G33757" s="149"/>
      <c r="H33757" s="148"/>
      <c r="I33757"/>
    </row>
    <row r="33758" spans="1:9" x14ac:dyDescent="0.25">
      <c r="A33758"/>
      <c r="B33758"/>
      <c r="C33758"/>
      <c r="D33758"/>
      <c r="E33758" s="148"/>
      <c r="F33758" s="148"/>
      <c r="G33758" s="149"/>
      <c r="H33758" s="148"/>
      <c r="I33758"/>
    </row>
    <row r="33759" spans="1:9" x14ac:dyDescent="0.25">
      <c r="A33759"/>
      <c r="B33759"/>
      <c r="C33759"/>
      <c r="D33759"/>
      <c r="E33759" s="148"/>
      <c r="F33759" s="148"/>
      <c r="G33759" s="149"/>
      <c r="H33759" s="148"/>
      <c r="I33759"/>
    </row>
    <row r="33760" spans="1:9" x14ac:dyDescent="0.25">
      <c r="A33760"/>
      <c r="B33760"/>
      <c r="C33760"/>
      <c r="D33760"/>
      <c r="E33760" s="148"/>
      <c r="F33760" s="148"/>
      <c r="G33760" s="149"/>
      <c r="H33760" s="148"/>
      <c r="I33760"/>
    </row>
    <row r="33761" spans="1:9" x14ac:dyDescent="0.25">
      <c r="A33761"/>
      <c r="B33761"/>
      <c r="C33761"/>
      <c r="D33761"/>
      <c r="E33761" s="148"/>
      <c r="F33761" s="148"/>
      <c r="G33761" s="149"/>
      <c r="H33761" s="148"/>
      <c r="I33761"/>
    </row>
    <row r="33762" spans="1:9" x14ac:dyDescent="0.25">
      <c r="A33762"/>
      <c r="B33762"/>
      <c r="C33762"/>
      <c r="D33762"/>
      <c r="E33762" s="148"/>
      <c r="F33762" s="148"/>
      <c r="G33762" s="149"/>
      <c r="H33762" s="148"/>
      <c r="I33762"/>
    </row>
    <row r="33763" spans="1:9" x14ac:dyDescent="0.25">
      <c r="A33763"/>
      <c r="B33763"/>
      <c r="C33763"/>
      <c r="D33763"/>
      <c r="E33763" s="148"/>
      <c r="F33763" s="148"/>
      <c r="G33763" s="149"/>
      <c r="H33763" s="148"/>
      <c r="I33763"/>
    </row>
    <row r="33764" spans="1:9" x14ac:dyDescent="0.25">
      <c r="A33764"/>
      <c r="B33764"/>
      <c r="C33764"/>
      <c r="D33764"/>
      <c r="E33764" s="148"/>
      <c r="F33764" s="148"/>
      <c r="G33764" s="149"/>
      <c r="H33764" s="148"/>
      <c r="I33764"/>
    </row>
    <row r="33765" spans="1:9" x14ac:dyDescent="0.25">
      <c r="A33765"/>
      <c r="B33765"/>
      <c r="C33765"/>
      <c r="D33765"/>
      <c r="E33765" s="148"/>
      <c r="F33765" s="148"/>
      <c r="G33765" s="149"/>
      <c r="H33765" s="148"/>
      <c r="I33765"/>
    </row>
    <row r="33766" spans="1:9" x14ac:dyDescent="0.25">
      <c r="A33766"/>
      <c r="B33766"/>
      <c r="C33766"/>
      <c r="D33766"/>
      <c r="E33766" s="148"/>
      <c r="F33766" s="148"/>
      <c r="G33766" s="149"/>
      <c r="H33766" s="148"/>
      <c r="I33766"/>
    </row>
    <row r="33767" spans="1:9" x14ac:dyDescent="0.25">
      <c r="A33767"/>
      <c r="B33767"/>
      <c r="C33767"/>
      <c r="D33767"/>
      <c r="E33767" s="148"/>
      <c r="F33767" s="148"/>
      <c r="G33767" s="149"/>
      <c r="H33767" s="148"/>
      <c r="I33767"/>
    </row>
    <row r="33768" spans="1:9" x14ac:dyDescent="0.25">
      <c r="A33768"/>
      <c r="B33768"/>
      <c r="C33768"/>
      <c r="D33768"/>
      <c r="E33768" s="148"/>
      <c r="F33768" s="148"/>
      <c r="G33768" s="149"/>
      <c r="H33768" s="148"/>
      <c r="I33768"/>
    </row>
    <row r="33769" spans="1:9" x14ac:dyDescent="0.25">
      <c r="A33769"/>
      <c r="B33769"/>
      <c r="C33769"/>
      <c r="D33769"/>
      <c r="E33769" s="148"/>
      <c r="F33769" s="148"/>
      <c r="G33769" s="149"/>
      <c r="H33769" s="148"/>
      <c r="I33769"/>
    </row>
    <row r="33770" spans="1:9" x14ac:dyDescent="0.25">
      <c r="A33770"/>
      <c r="B33770"/>
      <c r="C33770"/>
      <c r="D33770"/>
      <c r="E33770" s="148"/>
      <c r="F33770" s="148"/>
      <c r="G33770" s="149"/>
      <c r="H33770" s="148"/>
      <c r="I33770"/>
    </row>
    <row r="33771" spans="1:9" x14ac:dyDescent="0.25">
      <c r="A33771"/>
      <c r="B33771"/>
      <c r="C33771"/>
      <c r="D33771"/>
      <c r="E33771" s="148"/>
      <c r="F33771" s="148"/>
      <c r="G33771" s="149"/>
      <c r="H33771" s="148"/>
      <c r="I33771"/>
    </row>
    <row r="33772" spans="1:9" x14ac:dyDescent="0.25">
      <c r="A33772"/>
      <c r="B33772"/>
      <c r="C33772"/>
      <c r="D33772"/>
      <c r="E33772" s="148"/>
      <c r="F33772" s="148"/>
      <c r="G33772" s="149"/>
      <c r="H33772" s="148"/>
      <c r="I33772"/>
    </row>
    <row r="33773" spans="1:9" x14ac:dyDescent="0.25">
      <c r="A33773"/>
      <c r="B33773"/>
      <c r="C33773"/>
      <c r="D33773"/>
      <c r="E33773" s="148"/>
      <c r="F33773" s="148"/>
      <c r="G33773" s="149"/>
      <c r="H33773" s="148"/>
      <c r="I33773"/>
    </row>
    <row r="33774" spans="1:9" x14ac:dyDescent="0.25">
      <c r="A33774"/>
      <c r="B33774"/>
      <c r="C33774"/>
      <c r="D33774"/>
      <c r="E33774" s="148"/>
      <c r="F33774" s="148"/>
      <c r="G33774" s="149"/>
      <c r="H33774" s="148"/>
      <c r="I33774"/>
    </row>
    <row r="33775" spans="1:9" x14ac:dyDescent="0.25">
      <c r="A33775"/>
      <c r="B33775"/>
      <c r="C33775"/>
      <c r="D33775"/>
      <c r="E33775" s="148"/>
      <c r="F33775" s="148"/>
      <c r="G33775" s="149"/>
      <c r="H33775" s="148"/>
      <c r="I33775"/>
    </row>
    <row r="33776" spans="1:9" x14ac:dyDescent="0.25">
      <c r="A33776"/>
      <c r="B33776"/>
      <c r="C33776"/>
      <c r="D33776"/>
      <c r="E33776" s="148"/>
      <c r="F33776" s="148"/>
      <c r="G33776" s="149"/>
      <c r="H33776" s="148"/>
      <c r="I33776"/>
    </row>
    <row r="33777" spans="1:9" x14ac:dyDescent="0.25">
      <c r="A33777"/>
      <c r="B33777"/>
      <c r="C33777"/>
      <c r="D33777"/>
      <c r="E33777" s="148"/>
      <c r="F33777" s="148"/>
      <c r="G33777" s="149"/>
      <c r="H33777" s="148"/>
      <c r="I33777"/>
    </row>
    <row r="33778" spans="1:9" x14ac:dyDescent="0.25">
      <c r="A33778"/>
      <c r="B33778"/>
      <c r="C33778"/>
      <c r="D33778"/>
      <c r="E33778" s="148"/>
      <c r="F33778" s="148"/>
      <c r="G33778" s="149"/>
      <c r="H33778" s="148"/>
      <c r="I33778"/>
    </row>
    <row r="33779" spans="1:9" x14ac:dyDescent="0.25">
      <c r="A33779"/>
      <c r="B33779"/>
      <c r="C33779"/>
      <c r="D33779"/>
      <c r="E33779" s="148"/>
      <c r="F33779" s="148"/>
      <c r="G33779" s="149"/>
      <c r="H33779" s="148"/>
      <c r="I33779"/>
    </row>
    <row r="33780" spans="1:9" x14ac:dyDescent="0.25">
      <c r="A33780"/>
      <c r="B33780"/>
      <c r="C33780"/>
      <c r="D33780"/>
      <c r="E33780" s="148"/>
      <c r="F33780" s="148"/>
      <c r="G33780" s="149"/>
      <c r="H33780" s="148"/>
      <c r="I33780"/>
    </row>
    <row r="33781" spans="1:9" x14ac:dyDescent="0.25">
      <c r="A33781"/>
      <c r="B33781"/>
      <c r="C33781"/>
      <c r="D33781"/>
      <c r="E33781" s="148"/>
      <c r="F33781" s="148"/>
      <c r="G33781" s="149"/>
      <c r="H33781" s="148"/>
      <c r="I33781"/>
    </row>
    <row r="33782" spans="1:9" x14ac:dyDescent="0.25">
      <c r="A33782"/>
      <c r="B33782"/>
      <c r="C33782"/>
      <c r="D33782"/>
      <c r="E33782" s="148"/>
      <c r="F33782" s="148"/>
      <c r="G33782" s="149"/>
      <c r="H33782" s="148"/>
      <c r="I33782"/>
    </row>
    <row r="33783" spans="1:9" x14ac:dyDescent="0.25">
      <c r="A33783"/>
      <c r="B33783"/>
      <c r="C33783"/>
      <c r="D33783"/>
      <c r="E33783" s="148"/>
      <c r="F33783" s="148"/>
      <c r="G33783" s="149"/>
      <c r="H33783" s="148"/>
      <c r="I33783"/>
    </row>
    <row r="33784" spans="1:9" x14ac:dyDescent="0.25">
      <c r="A33784"/>
      <c r="B33784"/>
      <c r="C33784"/>
      <c r="D33784"/>
      <c r="E33784" s="148"/>
      <c r="F33784" s="148"/>
      <c r="G33784" s="149"/>
      <c r="H33784" s="148"/>
      <c r="I33784"/>
    </row>
    <row r="33785" spans="1:9" x14ac:dyDescent="0.25">
      <c r="A33785"/>
      <c r="B33785"/>
      <c r="C33785"/>
      <c r="D33785"/>
      <c r="E33785" s="148"/>
      <c r="F33785" s="148"/>
      <c r="G33785" s="149"/>
      <c r="H33785" s="148"/>
      <c r="I33785"/>
    </row>
    <row r="33786" spans="1:9" x14ac:dyDescent="0.25">
      <c r="A33786"/>
      <c r="B33786"/>
      <c r="C33786"/>
      <c r="D33786"/>
      <c r="E33786" s="148"/>
      <c r="F33786" s="148"/>
      <c r="G33786" s="149"/>
      <c r="H33786" s="148"/>
      <c r="I33786"/>
    </row>
    <row r="33787" spans="1:9" x14ac:dyDescent="0.25">
      <c r="A33787"/>
      <c r="B33787"/>
      <c r="C33787"/>
      <c r="D33787"/>
      <c r="E33787" s="148"/>
      <c r="F33787" s="148"/>
      <c r="G33787" s="149"/>
      <c r="H33787" s="148"/>
      <c r="I33787"/>
    </row>
    <row r="33788" spans="1:9" x14ac:dyDescent="0.25">
      <c r="A33788"/>
      <c r="B33788"/>
      <c r="C33788"/>
      <c r="D33788"/>
      <c r="E33788" s="148"/>
      <c r="F33788" s="148"/>
      <c r="G33788" s="149"/>
      <c r="H33788" s="148"/>
      <c r="I33788"/>
    </row>
    <row r="33789" spans="1:9" x14ac:dyDescent="0.25">
      <c r="A33789"/>
      <c r="B33789"/>
      <c r="C33789"/>
      <c r="D33789"/>
      <c r="E33789" s="148"/>
      <c r="F33789" s="148"/>
      <c r="G33789" s="149"/>
      <c r="H33789" s="148"/>
      <c r="I33789"/>
    </row>
    <row r="33790" spans="1:9" x14ac:dyDescent="0.25">
      <c r="A33790"/>
      <c r="B33790"/>
      <c r="C33790"/>
      <c r="D33790"/>
      <c r="E33790" s="148"/>
      <c r="F33790" s="148"/>
      <c r="G33790" s="149"/>
      <c r="H33790" s="148"/>
      <c r="I33790"/>
    </row>
    <row r="33791" spans="1:9" x14ac:dyDescent="0.25">
      <c r="A33791"/>
      <c r="B33791"/>
      <c r="C33791"/>
      <c r="D33791"/>
      <c r="E33791" s="148"/>
      <c r="F33791" s="148"/>
      <c r="G33791" s="149"/>
      <c r="H33791" s="148"/>
      <c r="I33791"/>
    </row>
    <row r="33792" spans="1:9" x14ac:dyDescent="0.25">
      <c r="A33792"/>
      <c r="B33792"/>
      <c r="C33792"/>
      <c r="D33792"/>
      <c r="E33792" s="148"/>
      <c r="F33792" s="148"/>
      <c r="G33792" s="149"/>
      <c r="H33792" s="148"/>
      <c r="I33792"/>
    </row>
    <row r="33793" spans="1:9" x14ac:dyDescent="0.25">
      <c r="A33793"/>
      <c r="B33793"/>
      <c r="C33793"/>
      <c r="D33793"/>
      <c r="E33793" s="148"/>
      <c r="F33793" s="148"/>
      <c r="G33793" s="149"/>
      <c r="H33793" s="148"/>
      <c r="I33793"/>
    </row>
    <row r="33794" spans="1:9" x14ac:dyDescent="0.25">
      <c r="A33794"/>
      <c r="B33794"/>
      <c r="C33794"/>
      <c r="D33794"/>
      <c r="E33794" s="148"/>
      <c r="F33794" s="148"/>
      <c r="G33794" s="149"/>
      <c r="H33794" s="148"/>
      <c r="I33794"/>
    </row>
    <row r="33795" spans="1:9" x14ac:dyDescent="0.25">
      <c r="A33795"/>
      <c r="B33795"/>
      <c r="C33795"/>
      <c r="D33795"/>
      <c r="E33795" s="148"/>
      <c r="F33795" s="148"/>
      <c r="G33795" s="149"/>
      <c r="H33795" s="148"/>
      <c r="I33795"/>
    </row>
    <row r="33796" spans="1:9" x14ac:dyDescent="0.25">
      <c r="A33796"/>
      <c r="B33796"/>
      <c r="C33796"/>
      <c r="D33796"/>
      <c r="E33796" s="148"/>
      <c r="F33796" s="148"/>
      <c r="G33796" s="149"/>
      <c r="H33796" s="148"/>
      <c r="I33796"/>
    </row>
    <row r="33797" spans="1:9" x14ac:dyDescent="0.25">
      <c r="A33797"/>
      <c r="B33797"/>
      <c r="C33797"/>
      <c r="D33797"/>
      <c r="E33797" s="148"/>
      <c r="F33797" s="148"/>
      <c r="G33797" s="149"/>
      <c r="H33797" s="148"/>
      <c r="I33797"/>
    </row>
    <row r="33798" spans="1:9" x14ac:dyDescent="0.25">
      <c r="A33798"/>
      <c r="B33798"/>
      <c r="C33798"/>
      <c r="D33798"/>
      <c r="E33798" s="148"/>
      <c r="F33798" s="148"/>
      <c r="G33798" s="149"/>
      <c r="H33798" s="148"/>
      <c r="I33798"/>
    </row>
    <row r="33799" spans="1:9" x14ac:dyDescent="0.25">
      <c r="A33799"/>
      <c r="B33799"/>
      <c r="C33799"/>
      <c r="D33799"/>
      <c r="E33799" s="148"/>
      <c r="F33799" s="148"/>
      <c r="G33799" s="149"/>
      <c r="H33799" s="148"/>
      <c r="I33799"/>
    </row>
    <row r="33800" spans="1:9" x14ac:dyDescent="0.25">
      <c r="A33800"/>
      <c r="B33800"/>
      <c r="C33800"/>
      <c r="D33800"/>
      <c r="E33800" s="148"/>
      <c r="F33800" s="148"/>
      <c r="G33800" s="149"/>
      <c r="H33800" s="148"/>
      <c r="I33800"/>
    </row>
    <row r="33801" spans="1:9" x14ac:dyDescent="0.25">
      <c r="A33801"/>
      <c r="B33801"/>
      <c r="C33801"/>
      <c r="D33801"/>
      <c r="E33801" s="148"/>
      <c r="F33801" s="148"/>
      <c r="G33801" s="149"/>
      <c r="H33801" s="148"/>
      <c r="I33801"/>
    </row>
    <row r="33802" spans="1:9" x14ac:dyDescent="0.25">
      <c r="A33802"/>
      <c r="B33802"/>
      <c r="C33802"/>
      <c r="D33802"/>
      <c r="E33802" s="148"/>
      <c r="F33802" s="148"/>
      <c r="G33802" s="149"/>
      <c r="H33802" s="148"/>
      <c r="I33802"/>
    </row>
    <row r="33803" spans="1:9" x14ac:dyDescent="0.25">
      <c r="A33803"/>
      <c r="B33803"/>
      <c r="C33803"/>
      <c r="D33803"/>
      <c r="E33803" s="148"/>
      <c r="F33803" s="148"/>
      <c r="G33803" s="149"/>
      <c r="H33803" s="148"/>
      <c r="I33803"/>
    </row>
    <row r="33804" spans="1:9" x14ac:dyDescent="0.25">
      <c r="A33804"/>
      <c r="B33804"/>
      <c r="C33804"/>
      <c r="D33804"/>
      <c r="E33804" s="148"/>
      <c r="F33804" s="148"/>
      <c r="G33804" s="149"/>
      <c r="H33804" s="148"/>
      <c r="I33804"/>
    </row>
    <row r="33805" spans="1:9" x14ac:dyDescent="0.25">
      <c r="A33805"/>
      <c r="B33805"/>
      <c r="C33805"/>
      <c r="D33805"/>
      <c r="E33805" s="148"/>
      <c r="F33805" s="148"/>
      <c r="G33805" s="149"/>
      <c r="H33805" s="148"/>
      <c r="I33805"/>
    </row>
    <row r="33806" spans="1:9" x14ac:dyDescent="0.25">
      <c r="A33806"/>
      <c r="B33806"/>
      <c r="C33806"/>
      <c r="D33806"/>
      <c r="E33806" s="148"/>
      <c r="F33806" s="148"/>
      <c r="G33806" s="149"/>
      <c r="H33806" s="148"/>
      <c r="I33806"/>
    </row>
    <row r="33807" spans="1:9" x14ac:dyDescent="0.25">
      <c r="A33807"/>
      <c r="B33807"/>
      <c r="C33807"/>
      <c r="D33807"/>
      <c r="E33807" s="148"/>
      <c r="F33807" s="148"/>
      <c r="G33807" s="149"/>
      <c r="H33807" s="148"/>
      <c r="I33807"/>
    </row>
    <row r="33808" spans="1:9" x14ac:dyDescent="0.25">
      <c r="A33808"/>
      <c r="B33808"/>
      <c r="C33808"/>
      <c r="D33808"/>
      <c r="E33808" s="148"/>
      <c r="F33808" s="148"/>
      <c r="G33808" s="149"/>
      <c r="H33808" s="148"/>
      <c r="I33808"/>
    </row>
    <row r="33809" spans="1:9" x14ac:dyDescent="0.25">
      <c r="A33809"/>
      <c r="B33809"/>
      <c r="C33809"/>
      <c r="D33809"/>
      <c r="E33809" s="148"/>
      <c r="F33809" s="148"/>
      <c r="G33809" s="149"/>
      <c r="H33809" s="148"/>
      <c r="I33809"/>
    </row>
    <row r="33810" spans="1:9" x14ac:dyDescent="0.25">
      <c r="A33810"/>
      <c r="B33810"/>
      <c r="C33810"/>
      <c r="D33810"/>
      <c r="E33810" s="148"/>
      <c r="F33810" s="148"/>
      <c r="G33810" s="149"/>
      <c r="H33810" s="148"/>
      <c r="I33810"/>
    </row>
    <row r="33811" spans="1:9" x14ac:dyDescent="0.25">
      <c r="A33811"/>
      <c r="B33811"/>
      <c r="C33811"/>
      <c r="D33811"/>
      <c r="E33811" s="148"/>
      <c r="F33811" s="148"/>
      <c r="G33811" s="149"/>
      <c r="H33811" s="148"/>
      <c r="I33811"/>
    </row>
    <row r="33812" spans="1:9" x14ac:dyDescent="0.25">
      <c r="A33812"/>
      <c r="B33812"/>
      <c r="C33812"/>
      <c r="D33812"/>
      <c r="E33812" s="148"/>
      <c r="F33812" s="148"/>
      <c r="G33812" s="149"/>
      <c r="H33812" s="148"/>
      <c r="I33812"/>
    </row>
    <row r="33813" spans="1:9" x14ac:dyDescent="0.25">
      <c r="A33813"/>
      <c r="B33813"/>
      <c r="C33813"/>
      <c r="D33813"/>
      <c r="E33813" s="148"/>
      <c r="F33813" s="148"/>
      <c r="G33813" s="149"/>
      <c r="H33813" s="148"/>
      <c r="I33813"/>
    </row>
    <row r="33814" spans="1:9" x14ac:dyDescent="0.25">
      <c r="A33814"/>
      <c r="B33814"/>
      <c r="C33814"/>
      <c r="D33814"/>
      <c r="E33814" s="148"/>
      <c r="F33814" s="148"/>
      <c r="G33814" s="149"/>
      <c r="H33814" s="148"/>
      <c r="I33814"/>
    </row>
    <row r="33815" spans="1:9" x14ac:dyDescent="0.25">
      <c r="A33815"/>
      <c r="B33815"/>
      <c r="C33815"/>
      <c r="D33815"/>
      <c r="E33815" s="148"/>
      <c r="F33815" s="148"/>
      <c r="G33815" s="149"/>
      <c r="H33815" s="148"/>
      <c r="I33815"/>
    </row>
    <row r="33816" spans="1:9" x14ac:dyDescent="0.25">
      <c r="A33816"/>
      <c r="B33816"/>
      <c r="C33816"/>
      <c r="D33816"/>
      <c r="E33816" s="148"/>
      <c r="F33816" s="148"/>
      <c r="G33816" s="149"/>
      <c r="H33816" s="148"/>
      <c r="I33816"/>
    </row>
    <row r="33817" spans="1:9" x14ac:dyDescent="0.25">
      <c r="A33817"/>
      <c r="B33817"/>
      <c r="C33817"/>
      <c r="D33817"/>
      <c r="E33817" s="148"/>
      <c r="F33817" s="148"/>
      <c r="G33817" s="149"/>
      <c r="H33817" s="148"/>
      <c r="I33817"/>
    </row>
    <row r="33818" spans="1:9" x14ac:dyDescent="0.25">
      <c r="A33818"/>
      <c r="B33818"/>
      <c r="C33818"/>
      <c r="D33818"/>
      <c r="E33818" s="148"/>
      <c r="F33818" s="148"/>
      <c r="G33818" s="149"/>
      <c r="H33818" s="148"/>
      <c r="I33818"/>
    </row>
    <row r="33819" spans="1:9" x14ac:dyDescent="0.25">
      <c r="A33819"/>
      <c r="B33819"/>
      <c r="C33819"/>
      <c r="D33819"/>
      <c r="E33819" s="148"/>
      <c r="F33819" s="148"/>
      <c r="G33819" s="149"/>
      <c r="H33819" s="148"/>
      <c r="I33819"/>
    </row>
    <row r="33820" spans="1:9" x14ac:dyDescent="0.25">
      <c r="A33820"/>
      <c r="B33820"/>
      <c r="C33820"/>
      <c r="D33820"/>
      <c r="E33820" s="148"/>
      <c r="F33820" s="148"/>
      <c r="G33820" s="149"/>
      <c r="H33820" s="148"/>
      <c r="I33820"/>
    </row>
    <row r="33821" spans="1:9" x14ac:dyDescent="0.25">
      <c r="A33821"/>
      <c r="B33821"/>
      <c r="C33821"/>
      <c r="D33821"/>
      <c r="E33821" s="148"/>
      <c r="F33821" s="148"/>
      <c r="G33821" s="149"/>
      <c r="H33821" s="148"/>
      <c r="I33821"/>
    </row>
    <row r="33822" spans="1:9" x14ac:dyDescent="0.25">
      <c r="A33822"/>
      <c r="B33822"/>
      <c r="C33822"/>
      <c r="D33822"/>
      <c r="E33822" s="148"/>
      <c r="F33822" s="148"/>
      <c r="G33822" s="149"/>
      <c r="H33822" s="148"/>
      <c r="I33822"/>
    </row>
    <row r="33823" spans="1:9" x14ac:dyDescent="0.25">
      <c r="A33823"/>
      <c r="B33823"/>
      <c r="C33823"/>
      <c r="D33823"/>
      <c r="E33823" s="148"/>
      <c r="F33823" s="148"/>
      <c r="G33823" s="149"/>
      <c r="H33823" s="148"/>
      <c r="I33823"/>
    </row>
    <row r="33824" spans="1:9" x14ac:dyDescent="0.25">
      <c r="A33824"/>
      <c r="B33824"/>
      <c r="C33824"/>
      <c r="D33824"/>
      <c r="E33824" s="148"/>
      <c r="F33824" s="148"/>
      <c r="G33824" s="149"/>
      <c r="H33824" s="148"/>
      <c r="I33824"/>
    </row>
    <row r="33825" spans="1:9" x14ac:dyDescent="0.25">
      <c r="A33825"/>
      <c r="B33825"/>
      <c r="C33825"/>
      <c r="D33825"/>
      <c r="E33825" s="148"/>
      <c r="F33825" s="148"/>
      <c r="G33825" s="149"/>
      <c r="H33825" s="148"/>
      <c r="I33825"/>
    </row>
    <row r="33826" spans="1:9" x14ac:dyDescent="0.25">
      <c r="A33826"/>
      <c r="B33826"/>
      <c r="C33826"/>
      <c r="D33826"/>
      <c r="E33826" s="148"/>
      <c r="F33826" s="148"/>
      <c r="G33826" s="149"/>
      <c r="H33826" s="148"/>
      <c r="I33826"/>
    </row>
    <row r="33827" spans="1:9" x14ac:dyDescent="0.25">
      <c r="A33827"/>
      <c r="B33827"/>
      <c r="C33827"/>
      <c r="D33827"/>
      <c r="E33827" s="148"/>
      <c r="F33827" s="148"/>
      <c r="G33827" s="149"/>
      <c r="H33827" s="148"/>
      <c r="I33827"/>
    </row>
    <row r="33828" spans="1:9" x14ac:dyDescent="0.25">
      <c r="A33828"/>
      <c r="B33828"/>
      <c r="C33828"/>
      <c r="D33828"/>
      <c r="E33828" s="148"/>
      <c r="F33828" s="148"/>
      <c r="G33828" s="149"/>
      <c r="H33828" s="148"/>
      <c r="I33828"/>
    </row>
    <row r="33829" spans="1:9" x14ac:dyDescent="0.25">
      <c r="A33829"/>
      <c r="B33829"/>
      <c r="C33829"/>
      <c r="D33829"/>
      <c r="E33829" s="148"/>
      <c r="F33829" s="148"/>
      <c r="G33829" s="149"/>
      <c r="H33829" s="148"/>
      <c r="I33829"/>
    </row>
    <row r="33830" spans="1:9" x14ac:dyDescent="0.25">
      <c r="A33830"/>
      <c r="B33830"/>
      <c r="C33830"/>
      <c r="D33830"/>
      <c r="E33830" s="148"/>
      <c r="F33830" s="148"/>
      <c r="G33830" s="149"/>
      <c r="H33830" s="148"/>
      <c r="I33830"/>
    </row>
    <row r="33831" spans="1:9" x14ac:dyDescent="0.25">
      <c r="A33831"/>
      <c r="B33831"/>
      <c r="C33831"/>
      <c r="D33831"/>
      <c r="E33831" s="148"/>
      <c r="F33831" s="148"/>
      <c r="G33831" s="149"/>
      <c r="H33831" s="148"/>
      <c r="I33831"/>
    </row>
    <row r="33832" spans="1:9" x14ac:dyDescent="0.25">
      <c r="A33832"/>
      <c r="B33832"/>
      <c r="C33832"/>
      <c r="D33832"/>
      <c r="E33832" s="148"/>
      <c r="F33832" s="148"/>
      <c r="G33832" s="149"/>
      <c r="H33832" s="148"/>
      <c r="I33832"/>
    </row>
    <row r="33833" spans="1:9" x14ac:dyDescent="0.25">
      <c r="A33833"/>
      <c r="B33833"/>
      <c r="C33833"/>
      <c r="D33833"/>
      <c r="E33833" s="148"/>
      <c r="F33833" s="148"/>
      <c r="G33833" s="149"/>
      <c r="H33833" s="148"/>
      <c r="I33833"/>
    </row>
    <row r="33834" spans="1:9" x14ac:dyDescent="0.25">
      <c r="A33834"/>
      <c r="B33834"/>
      <c r="C33834"/>
      <c r="D33834"/>
      <c r="E33834" s="148"/>
      <c r="F33834" s="148"/>
      <c r="G33834" s="149"/>
      <c r="H33834" s="148"/>
      <c r="I33834"/>
    </row>
    <row r="33835" spans="1:9" x14ac:dyDescent="0.25">
      <c r="A33835"/>
      <c r="B33835"/>
      <c r="C33835"/>
      <c r="D33835"/>
      <c r="E33835" s="148"/>
      <c r="F33835" s="148"/>
      <c r="G33835" s="149"/>
      <c r="H33835" s="148"/>
      <c r="I33835"/>
    </row>
    <row r="33836" spans="1:9" x14ac:dyDescent="0.25">
      <c r="A33836"/>
      <c r="B33836"/>
      <c r="C33836"/>
      <c r="D33836"/>
      <c r="E33836" s="148"/>
      <c r="F33836" s="148"/>
      <c r="G33836" s="149"/>
      <c r="H33836" s="148"/>
      <c r="I33836"/>
    </row>
    <row r="33837" spans="1:9" x14ac:dyDescent="0.25">
      <c r="A33837"/>
      <c r="B33837"/>
      <c r="C33837"/>
      <c r="D33837"/>
      <c r="E33837" s="148"/>
      <c r="F33837" s="148"/>
      <c r="G33837" s="149"/>
      <c r="H33837" s="148"/>
      <c r="I33837"/>
    </row>
    <row r="33838" spans="1:9" x14ac:dyDescent="0.25">
      <c r="A33838"/>
      <c r="B33838"/>
      <c r="C33838"/>
      <c r="D33838"/>
      <c r="E33838" s="148"/>
      <c r="F33838" s="148"/>
      <c r="G33838" s="149"/>
      <c r="H33838" s="148"/>
      <c r="I33838"/>
    </row>
    <row r="33839" spans="1:9" x14ac:dyDescent="0.25">
      <c r="A33839"/>
      <c r="B33839"/>
      <c r="C33839"/>
      <c r="D33839"/>
      <c r="E33839" s="148"/>
      <c r="F33839" s="148"/>
      <c r="G33839" s="149"/>
      <c r="H33839" s="148"/>
      <c r="I33839"/>
    </row>
    <row r="33840" spans="1:9" x14ac:dyDescent="0.25">
      <c r="A33840"/>
      <c r="B33840"/>
      <c r="C33840"/>
      <c r="D33840"/>
      <c r="E33840" s="148"/>
      <c r="F33840" s="148"/>
      <c r="G33840" s="149"/>
      <c r="H33840" s="148"/>
      <c r="I33840"/>
    </row>
    <row r="33841" spans="1:9" x14ac:dyDescent="0.25">
      <c r="A33841"/>
      <c r="B33841"/>
      <c r="C33841"/>
      <c r="D33841"/>
      <c r="E33841" s="148"/>
      <c r="F33841" s="148"/>
      <c r="G33841" s="149"/>
      <c r="H33841" s="148"/>
      <c r="I33841"/>
    </row>
    <row r="33842" spans="1:9" x14ac:dyDescent="0.25">
      <c r="A33842"/>
      <c r="B33842"/>
      <c r="C33842"/>
      <c r="D33842"/>
      <c r="E33842" s="148"/>
      <c r="F33842" s="148"/>
      <c r="G33842" s="149"/>
      <c r="H33842" s="148"/>
      <c r="I33842"/>
    </row>
    <row r="33843" spans="1:9" x14ac:dyDescent="0.25">
      <c r="A33843"/>
      <c r="B33843"/>
      <c r="C33843"/>
      <c r="D33843"/>
      <c r="E33843" s="148"/>
      <c r="F33843" s="148"/>
      <c r="G33843" s="149"/>
      <c r="H33843" s="148"/>
      <c r="I33843"/>
    </row>
    <row r="33844" spans="1:9" x14ac:dyDescent="0.25">
      <c r="A33844"/>
      <c r="B33844"/>
      <c r="C33844"/>
      <c r="D33844"/>
      <c r="E33844" s="148"/>
      <c r="F33844" s="148"/>
      <c r="G33844" s="149"/>
      <c r="H33844" s="148"/>
      <c r="I33844"/>
    </row>
    <row r="33845" spans="1:9" x14ac:dyDescent="0.25">
      <c r="A33845"/>
      <c r="B33845"/>
      <c r="C33845"/>
      <c r="D33845"/>
      <c r="E33845" s="148"/>
      <c r="F33845" s="148"/>
      <c r="G33845" s="149"/>
      <c r="H33845" s="148"/>
      <c r="I33845"/>
    </row>
    <row r="33846" spans="1:9" x14ac:dyDescent="0.25">
      <c r="A33846"/>
      <c r="B33846"/>
      <c r="C33846"/>
      <c r="D33846"/>
      <c r="E33846" s="148"/>
      <c r="F33846" s="148"/>
      <c r="G33846" s="149"/>
      <c r="H33846" s="148"/>
      <c r="I33846"/>
    </row>
    <row r="33847" spans="1:9" x14ac:dyDescent="0.25">
      <c r="A33847"/>
      <c r="B33847"/>
      <c r="C33847"/>
      <c r="D33847"/>
      <c r="E33847" s="148"/>
      <c r="F33847" s="148"/>
      <c r="G33847" s="149"/>
      <c r="H33847" s="148"/>
      <c r="I33847"/>
    </row>
    <row r="33848" spans="1:9" x14ac:dyDescent="0.25">
      <c r="A33848"/>
      <c r="B33848"/>
      <c r="C33848"/>
      <c r="D33848"/>
      <c r="E33848" s="148"/>
      <c r="F33848" s="148"/>
      <c r="G33848" s="149"/>
      <c r="H33848" s="148"/>
      <c r="I33848"/>
    </row>
    <row r="33849" spans="1:9" x14ac:dyDescent="0.25">
      <c r="A33849"/>
      <c r="B33849"/>
      <c r="C33849"/>
      <c r="D33849"/>
      <c r="E33849" s="148"/>
      <c r="F33849" s="148"/>
      <c r="G33849" s="149"/>
      <c r="H33849" s="148"/>
      <c r="I33849"/>
    </row>
    <row r="33850" spans="1:9" x14ac:dyDescent="0.25">
      <c r="A33850"/>
      <c r="B33850"/>
      <c r="C33850"/>
      <c r="D33850"/>
      <c r="E33850" s="148"/>
      <c r="F33850" s="148"/>
      <c r="G33850" s="149"/>
      <c r="H33850" s="148"/>
      <c r="I33850"/>
    </row>
    <row r="33851" spans="1:9" x14ac:dyDescent="0.25">
      <c r="A33851"/>
      <c r="B33851"/>
      <c r="C33851"/>
      <c r="D33851"/>
      <c r="E33851" s="148"/>
      <c r="F33851" s="148"/>
      <c r="G33851" s="149"/>
      <c r="H33851" s="148"/>
      <c r="I33851"/>
    </row>
    <row r="33852" spans="1:9" x14ac:dyDescent="0.25">
      <c r="A33852"/>
      <c r="B33852"/>
      <c r="C33852"/>
      <c r="D33852"/>
      <c r="E33852" s="148"/>
      <c r="F33852" s="148"/>
      <c r="G33852" s="149"/>
      <c r="H33852" s="148"/>
      <c r="I33852"/>
    </row>
    <row r="33853" spans="1:9" x14ac:dyDescent="0.25">
      <c r="A33853"/>
      <c r="B33853"/>
      <c r="C33853"/>
      <c r="D33853"/>
      <c r="E33853" s="148"/>
      <c r="F33853" s="148"/>
      <c r="G33853" s="149"/>
      <c r="H33853" s="148"/>
      <c r="I33853"/>
    </row>
    <row r="33854" spans="1:9" x14ac:dyDescent="0.25">
      <c r="A33854"/>
      <c r="B33854"/>
      <c r="C33854"/>
      <c r="D33854"/>
      <c r="E33854" s="148"/>
      <c r="F33854" s="148"/>
      <c r="G33854" s="149"/>
      <c r="H33854" s="148"/>
      <c r="I33854"/>
    </row>
    <row r="33855" spans="1:9" x14ac:dyDescent="0.25">
      <c r="A33855"/>
      <c r="B33855"/>
      <c r="C33855"/>
      <c r="D33855"/>
      <c r="E33855" s="148"/>
      <c r="F33855" s="148"/>
      <c r="G33855" s="149"/>
      <c r="H33855" s="148"/>
      <c r="I33855"/>
    </row>
    <row r="33856" spans="1:9" x14ac:dyDescent="0.25">
      <c r="A33856"/>
      <c r="B33856"/>
      <c r="C33856"/>
      <c r="D33856"/>
      <c r="E33856" s="148"/>
      <c r="F33856" s="148"/>
      <c r="G33856" s="149"/>
      <c r="H33856" s="148"/>
      <c r="I33856"/>
    </row>
    <row r="33857" spans="1:9" x14ac:dyDescent="0.25">
      <c r="A33857"/>
      <c r="B33857"/>
      <c r="C33857"/>
      <c r="D33857"/>
      <c r="E33857" s="148"/>
      <c r="F33857" s="148"/>
      <c r="G33857" s="149"/>
      <c r="H33857" s="148"/>
      <c r="I33857"/>
    </row>
    <row r="33858" spans="1:9" x14ac:dyDescent="0.25">
      <c r="A33858"/>
      <c r="B33858"/>
      <c r="C33858"/>
      <c r="D33858"/>
      <c r="E33858" s="148"/>
      <c r="F33858" s="148"/>
      <c r="G33858" s="149"/>
      <c r="H33858" s="148"/>
      <c r="I33858"/>
    </row>
    <row r="33859" spans="1:9" x14ac:dyDescent="0.25">
      <c r="A33859"/>
      <c r="B33859"/>
      <c r="C33859"/>
      <c r="D33859"/>
      <c r="E33859" s="148"/>
      <c r="F33859" s="148"/>
      <c r="G33859" s="149"/>
      <c r="H33859" s="148"/>
      <c r="I33859"/>
    </row>
    <row r="33860" spans="1:9" x14ac:dyDescent="0.25">
      <c r="A33860"/>
      <c r="B33860"/>
      <c r="C33860"/>
      <c r="D33860"/>
      <c r="E33860" s="148"/>
      <c r="F33860" s="148"/>
      <c r="G33860" s="149"/>
      <c r="H33860" s="148"/>
      <c r="I33860"/>
    </row>
    <row r="33861" spans="1:9" x14ac:dyDescent="0.25">
      <c r="A33861"/>
      <c r="B33861"/>
      <c r="C33861"/>
      <c r="D33861"/>
      <c r="E33861" s="148"/>
      <c r="F33861" s="148"/>
      <c r="G33861" s="149"/>
      <c r="H33861" s="148"/>
      <c r="I33861"/>
    </row>
    <row r="33862" spans="1:9" x14ac:dyDescent="0.25">
      <c r="A33862"/>
      <c r="B33862"/>
      <c r="C33862"/>
      <c r="D33862"/>
      <c r="E33862" s="148"/>
      <c r="F33862" s="148"/>
      <c r="G33862" s="149"/>
      <c r="H33862" s="148"/>
      <c r="I33862"/>
    </row>
    <row r="33863" spans="1:9" x14ac:dyDescent="0.25">
      <c r="A33863"/>
      <c r="B33863"/>
      <c r="C33863"/>
      <c r="D33863"/>
      <c r="E33863" s="148"/>
      <c r="F33863" s="148"/>
      <c r="G33863" s="149"/>
      <c r="H33863" s="148"/>
      <c r="I33863"/>
    </row>
    <row r="33864" spans="1:9" x14ac:dyDescent="0.25">
      <c r="A33864"/>
      <c r="B33864"/>
      <c r="C33864"/>
      <c r="D33864"/>
      <c r="E33864" s="148"/>
      <c r="F33864" s="148"/>
      <c r="G33864" s="149"/>
      <c r="H33864" s="148"/>
      <c r="I33864"/>
    </row>
    <row r="33865" spans="1:9" x14ac:dyDescent="0.25">
      <c r="A33865"/>
      <c r="B33865"/>
      <c r="C33865"/>
      <c r="D33865"/>
      <c r="E33865" s="148"/>
      <c r="F33865" s="148"/>
      <c r="G33865" s="149"/>
      <c r="H33865" s="148"/>
      <c r="I33865"/>
    </row>
    <row r="33866" spans="1:9" x14ac:dyDescent="0.25">
      <c r="A33866"/>
      <c r="B33866"/>
      <c r="C33866"/>
      <c r="D33866"/>
      <c r="E33866" s="148"/>
      <c r="F33866" s="148"/>
      <c r="G33866" s="149"/>
      <c r="H33866" s="148"/>
      <c r="I33866"/>
    </row>
    <row r="33867" spans="1:9" x14ac:dyDescent="0.25">
      <c r="A33867"/>
      <c r="B33867"/>
      <c r="C33867"/>
      <c r="D33867"/>
      <c r="E33867" s="148"/>
      <c r="F33867" s="148"/>
      <c r="G33867" s="149"/>
      <c r="H33867" s="148"/>
      <c r="I33867"/>
    </row>
    <row r="33868" spans="1:9" x14ac:dyDescent="0.25">
      <c r="A33868"/>
      <c r="B33868"/>
      <c r="C33868"/>
      <c r="D33868"/>
      <c r="E33868" s="148"/>
      <c r="F33868" s="148"/>
      <c r="G33868" s="149"/>
      <c r="H33868" s="148"/>
      <c r="I33868"/>
    </row>
    <row r="33869" spans="1:9" x14ac:dyDescent="0.25">
      <c r="A33869"/>
      <c r="B33869"/>
      <c r="C33869"/>
      <c r="D33869"/>
      <c r="E33869" s="148"/>
      <c r="F33869" s="148"/>
      <c r="G33869" s="149"/>
      <c r="H33869" s="148"/>
      <c r="I33869"/>
    </row>
    <row r="33870" spans="1:9" x14ac:dyDescent="0.25">
      <c r="A33870"/>
      <c r="B33870"/>
      <c r="C33870"/>
      <c r="D33870"/>
      <c r="E33870" s="148"/>
      <c r="F33870" s="148"/>
      <c r="G33870" s="149"/>
      <c r="H33870" s="148"/>
      <c r="I33870"/>
    </row>
    <row r="33871" spans="1:9" x14ac:dyDescent="0.25">
      <c r="A33871"/>
      <c r="B33871"/>
      <c r="C33871"/>
      <c r="D33871"/>
      <c r="E33871" s="148"/>
      <c r="F33871" s="148"/>
      <c r="G33871" s="149"/>
      <c r="H33871" s="148"/>
      <c r="I33871"/>
    </row>
    <row r="33872" spans="1:9" x14ac:dyDescent="0.25">
      <c r="A33872"/>
      <c r="B33872"/>
      <c r="C33872"/>
      <c r="D33872"/>
      <c r="E33872" s="148"/>
      <c r="F33872" s="148"/>
      <c r="G33872" s="149"/>
      <c r="H33872" s="148"/>
      <c r="I33872"/>
    </row>
    <row r="33873" spans="1:9" x14ac:dyDescent="0.25">
      <c r="A33873"/>
      <c r="B33873"/>
      <c r="C33873"/>
      <c r="D33873"/>
      <c r="E33873" s="148"/>
      <c r="F33873" s="148"/>
      <c r="G33873" s="149"/>
      <c r="H33873" s="148"/>
      <c r="I33873"/>
    </row>
    <row r="33874" spans="1:9" x14ac:dyDescent="0.25">
      <c r="A33874"/>
      <c r="B33874"/>
      <c r="C33874"/>
      <c r="D33874"/>
      <c r="E33874" s="148"/>
      <c r="F33874" s="148"/>
      <c r="G33874" s="149"/>
      <c r="H33874" s="148"/>
      <c r="I33874"/>
    </row>
    <row r="33875" spans="1:9" x14ac:dyDescent="0.25">
      <c r="A33875"/>
      <c r="B33875"/>
      <c r="C33875"/>
      <c r="D33875"/>
      <c r="E33875" s="148"/>
      <c r="F33875" s="148"/>
      <c r="G33875" s="149"/>
      <c r="H33875" s="148"/>
      <c r="I33875"/>
    </row>
    <row r="33876" spans="1:9" x14ac:dyDescent="0.25">
      <c r="A33876"/>
      <c r="B33876"/>
      <c r="C33876"/>
      <c r="D33876"/>
      <c r="E33876" s="148"/>
      <c r="F33876" s="148"/>
      <c r="G33876" s="149"/>
      <c r="H33876" s="148"/>
      <c r="I33876"/>
    </row>
    <row r="33877" spans="1:9" x14ac:dyDescent="0.25">
      <c r="A33877"/>
      <c r="B33877"/>
      <c r="C33877"/>
      <c r="D33877"/>
      <c r="E33877" s="148"/>
      <c r="F33877" s="148"/>
      <c r="G33877" s="149"/>
      <c r="H33877" s="148"/>
      <c r="I33877"/>
    </row>
    <row r="33878" spans="1:9" x14ac:dyDescent="0.25">
      <c r="A33878"/>
      <c r="B33878"/>
      <c r="C33878"/>
      <c r="D33878"/>
      <c r="E33878" s="148"/>
      <c r="F33878" s="148"/>
      <c r="G33878" s="149"/>
      <c r="H33878" s="148"/>
      <c r="I33878"/>
    </row>
    <row r="33879" spans="1:9" x14ac:dyDescent="0.25">
      <c r="A33879"/>
      <c r="B33879"/>
      <c r="C33879"/>
      <c r="D33879"/>
      <c r="E33879" s="148"/>
      <c r="F33879" s="148"/>
      <c r="G33879" s="149"/>
      <c r="H33879" s="148"/>
      <c r="I33879"/>
    </row>
    <row r="33880" spans="1:9" x14ac:dyDescent="0.25">
      <c r="A33880"/>
      <c r="B33880"/>
      <c r="C33880"/>
      <c r="D33880"/>
      <c r="E33880" s="148"/>
      <c r="F33880" s="148"/>
      <c r="G33880" s="149"/>
      <c r="H33880" s="148"/>
      <c r="I33880"/>
    </row>
    <row r="33881" spans="1:9" x14ac:dyDescent="0.25">
      <c r="A33881"/>
      <c r="B33881"/>
      <c r="C33881"/>
      <c r="D33881"/>
      <c r="E33881" s="148"/>
      <c r="F33881" s="148"/>
      <c r="G33881" s="149"/>
      <c r="H33881" s="148"/>
      <c r="I33881"/>
    </row>
    <row r="33882" spans="1:9" x14ac:dyDescent="0.25">
      <c r="A33882"/>
      <c r="B33882"/>
      <c r="C33882"/>
      <c r="D33882"/>
      <c r="E33882" s="148"/>
      <c r="F33882" s="148"/>
      <c r="G33882" s="149"/>
      <c r="H33882" s="148"/>
      <c r="I33882"/>
    </row>
    <row r="33883" spans="1:9" x14ac:dyDescent="0.25">
      <c r="A33883"/>
      <c r="B33883"/>
      <c r="C33883"/>
      <c r="D33883"/>
      <c r="E33883" s="148"/>
      <c r="F33883" s="148"/>
      <c r="G33883" s="149"/>
      <c r="H33883" s="148"/>
      <c r="I33883"/>
    </row>
    <row r="33884" spans="1:9" x14ac:dyDescent="0.25">
      <c r="A33884"/>
      <c r="B33884"/>
      <c r="C33884"/>
      <c r="D33884"/>
      <c r="E33884" s="148"/>
      <c r="F33884" s="148"/>
      <c r="G33884" s="149"/>
      <c r="H33884" s="148"/>
      <c r="I33884"/>
    </row>
    <row r="33885" spans="1:9" x14ac:dyDescent="0.25">
      <c r="A33885"/>
      <c r="B33885"/>
      <c r="C33885"/>
      <c r="D33885"/>
      <c r="E33885" s="148"/>
      <c r="F33885" s="148"/>
      <c r="G33885" s="149"/>
      <c r="H33885" s="148"/>
      <c r="I33885"/>
    </row>
    <row r="33886" spans="1:9" x14ac:dyDescent="0.25">
      <c r="A33886"/>
      <c r="B33886"/>
      <c r="C33886"/>
      <c r="D33886"/>
      <c r="E33886" s="148"/>
      <c r="F33886" s="148"/>
      <c r="G33886" s="149"/>
      <c r="H33886" s="148"/>
      <c r="I33886"/>
    </row>
    <row r="33887" spans="1:9" x14ac:dyDescent="0.25">
      <c r="A33887"/>
      <c r="B33887"/>
      <c r="C33887"/>
      <c r="D33887"/>
      <c r="E33887" s="148"/>
      <c r="F33887" s="148"/>
      <c r="G33887" s="149"/>
      <c r="H33887" s="148"/>
      <c r="I33887"/>
    </row>
    <row r="33888" spans="1:9" x14ac:dyDescent="0.25">
      <c r="A33888"/>
      <c r="B33888"/>
      <c r="C33888"/>
      <c r="D33888"/>
      <c r="E33888" s="148"/>
      <c r="F33888" s="148"/>
      <c r="G33888" s="149"/>
      <c r="H33888" s="148"/>
      <c r="I33888"/>
    </row>
    <row r="33889" spans="1:9" x14ac:dyDescent="0.25">
      <c r="A33889"/>
      <c r="B33889"/>
      <c r="C33889"/>
      <c r="D33889"/>
      <c r="E33889" s="148"/>
      <c r="F33889" s="148"/>
      <c r="G33889" s="149"/>
      <c r="H33889" s="148"/>
      <c r="I33889"/>
    </row>
    <row r="33890" spans="1:9" x14ac:dyDescent="0.25">
      <c r="A33890"/>
      <c r="B33890"/>
      <c r="C33890"/>
      <c r="D33890"/>
      <c r="E33890" s="148"/>
      <c r="F33890" s="148"/>
      <c r="G33890" s="149"/>
      <c r="H33890" s="148"/>
      <c r="I33890"/>
    </row>
    <row r="33891" spans="1:9" x14ac:dyDescent="0.25">
      <c r="A33891"/>
      <c r="B33891"/>
      <c r="C33891"/>
      <c r="D33891"/>
      <c r="E33891" s="148"/>
      <c r="F33891" s="148"/>
      <c r="G33891" s="149"/>
      <c r="H33891" s="148"/>
      <c r="I33891"/>
    </row>
    <row r="33892" spans="1:9" x14ac:dyDescent="0.25">
      <c r="A33892"/>
      <c r="B33892"/>
      <c r="C33892"/>
      <c r="D33892"/>
      <c r="E33892" s="148"/>
      <c r="F33892" s="148"/>
      <c r="G33892" s="149"/>
      <c r="H33892" s="148"/>
      <c r="I33892"/>
    </row>
    <row r="33893" spans="1:9" x14ac:dyDescent="0.25">
      <c r="A33893"/>
      <c r="B33893"/>
      <c r="C33893"/>
      <c r="D33893"/>
      <c r="E33893" s="148"/>
      <c r="F33893" s="148"/>
      <c r="G33893" s="149"/>
      <c r="H33893" s="148"/>
      <c r="I33893"/>
    </row>
    <row r="33894" spans="1:9" x14ac:dyDescent="0.25">
      <c r="A33894"/>
      <c r="B33894"/>
      <c r="C33894"/>
      <c r="D33894"/>
      <c r="E33894" s="148"/>
      <c r="F33894" s="148"/>
      <c r="G33894" s="149"/>
      <c r="H33894" s="148"/>
      <c r="I33894"/>
    </row>
    <row r="33895" spans="1:9" x14ac:dyDescent="0.25">
      <c r="A33895"/>
      <c r="B33895"/>
      <c r="C33895"/>
      <c r="D33895"/>
      <c r="E33895" s="148"/>
      <c r="F33895" s="148"/>
      <c r="G33895" s="149"/>
      <c r="H33895" s="148"/>
      <c r="I33895"/>
    </row>
    <row r="33896" spans="1:9" x14ac:dyDescent="0.25">
      <c r="A33896"/>
      <c r="B33896"/>
      <c r="C33896"/>
      <c r="D33896"/>
      <c r="E33896" s="148"/>
      <c r="F33896" s="148"/>
      <c r="G33896" s="149"/>
      <c r="H33896" s="148"/>
      <c r="I33896"/>
    </row>
    <row r="33897" spans="1:9" x14ac:dyDescent="0.25">
      <c r="A33897"/>
      <c r="B33897"/>
      <c r="C33897"/>
      <c r="D33897"/>
      <c r="E33897" s="148"/>
      <c r="F33897" s="148"/>
      <c r="G33897" s="149"/>
      <c r="H33897" s="148"/>
      <c r="I33897"/>
    </row>
    <row r="33898" spans="1:9" x14ac:dyDescent="0.25">
      <c r="A33898"/>
      <c r="B33898"/>
      <c r="C33898"/>
      <c r="D33898"/>
      <c r="E33898" s="148"/>
      <c r="F33898" s="148"/>
      <c r="G33898" s="149"/>
      <c r="H33898" s="148"/>
      <c r="I33898"/>
    </row>
    <row r="33899" spans="1:9" x14ac:dyDescent="0.25">
      <c r="A33899"/>
      <c r="B33899"/>
      <c r="C33899"/>
      <c r="D33899"/>
      <c r="E33899" s="148"/>
      <c r="F33899" s="148"/>
      <c r="G33899" s="149"/>
      <c r="H33899" s="148"/>
      <c r="I33899"/>
    </row>
    <row r="33900" spans="1:9" x14ac:dyDescent="0.25">
      <c r="A33900"/>
      <c r="B33900"/>
      <c r="C33900"/>
      <c r="D33900"/>
      <c r="E33900" s="148"/>
      <c r="F33900" s="148"/>
      <c r="G33900" s="149"/>
      <c r="H33900" s="148"/>
      <c r="I33900"/>
    </row>
    <row r="33901" spans="1:9" x14ac:dyDescent="0.25">
      <c r="A33901"/>
      <c r="B33901"/>
      <c r="C33901"/>
      <c r="D33901"/>
      <c r="E33901" s="148"/>
      <c r="F33901" s="148"/>
      <c r="G33901" s="149"/>
      <c r="H33901" s="148"/>
      <c r="I33901"/>
    </row>
    <row r="33902" spans="1:9" x14ac:dyDescent="0.25">
      <c r="A33902"/>
      <c r="B33902"/>
      <c r="C33902"/>
      <c r="D33902"/>
      <c r="E33902" s="148"/>
      <c r="F33902" s="148"/>
      <c r="G33902" s="149"/>
      <c r="H33902" s="148"/>
      <c r="I33902"/>
    </row>
    <row r="33903" spans="1:9" x14ac:dyDescent="0.25">
      <c r="A33903"/>
      <c r="B33903"/>
      <c r="C33903"/>
      <c r="D33903"/>
      <c r="E33903" s="148"/>
      <c r="F33903" s="148"/>
      <c r="G33903" s="149"/>
      <c r="H33903" s="148"/>
      <c r="I33903"/>
    </row>
    <row r="33904" spans="1:9" x14ac:dyDescent="0.25">
      <c r="A33904"/>
      <c r="B33904"/>
      <c r="C33904"/>
      <c r="D33904"/>
      <c r="E33904" s="148"/>
      <c r="F33904" s="148"/>
      <c r="G33904" s="149"/>
      <c r="H33904" s="148"/>
      <c r="I33904"/>
    </row>
    <row r="33905" spans="1:9" x14ac:dyDescent="0.25">
      <c r="A33905"/>
      <c r="B33905"/>
      <c r="C33905"/>
      <c r="D33905"/>
      <c r="E33905" s="148"/>
      <c r="F33905" s="148"/>
      <c r="G33905" s="149"/>
      <c r="H33905" s="148"/>
      <c r="I33905"/>
    </row>
    <row r="33906" spans="1:9" x14ac:dyDescent="0.25">
      <c r="A33906"/>
      <c r="B33906"/>
      <c r="C33906"/>
      <c r="D33906"/>
      <c r="E33906" s="148"/>
      <c r="F33906" s="148"/>
      <c r="G33906" s="149"/>
      <c r="H33906" s="148"/>
      <c r="I33906"/>
    </row>
    <row r="33907" spans="1:9" x14ac:dyDescent="0.25">
      <c r="A33907"/>
      <c r="B33907"/>
      <c r="C33907"/>
      <c r="D33907"/>
      <c r="E33907" s="148"/>
      <c r="F33907" s="148"/>
      <c r="G33907" s="149"/>
      <c r="H33907" s="148"/>
      <c r="I33907"/>
    </row>
    <row r="33908" spans="1:9" x14ac:dyDescent="0.25">
      <c r="A33908"/>
      <c r="B33908"/>
      <c r="C33908"/>
      <c r="D33908"/>
      <c r="E33908" s="148"/>
      <c r="F33908" s="148"/>
      <c r="G33908" s="149"/>
      <c r="H33908" s="148"/>
      <c r="I33908"/>
    </row>
    <row r="33909" spans="1:9" x14ac:dyDescent="0.25">
      <c r="A33909"/>
      <c r="B33909"/>
      <c r="C33909"/>
      <c r="D33909"/>
      <c r="E33909" s="148"/>
      <c r="F33909" s="148"/>
      <c r="G33909" s="149"/>
      <c r="H33909" s="148"/>
      <c r="I33909"/>
    </row>
    <row r="33910" spans="1:9" x14ac:dyDescent="0.25">
      <c r="A33910"/>
      <c r="B33910"/>
      <c r="C33910"/>
      <c r="D33910"/>
      <c r="E33910" s="148"/>
      <c r="F33910" s="148"/>
      <c r="G33910" s="149"/>
      <c r="H33910" s="148"/>
      <c r="I33910"/>
    </row>
    <row r="33911" spans="1:9" x14ac:dyDescent="0.25">
      <c r="A33911"/>
      <c r="B33911"/>
      <c r="C33911"/>
      <c r="D33911"/>
      <c r="E33911" s="148"/>
      <c r="F33911" s="148"/>
      <c r="G33911" s="149"/>
      <c r="H33911" s="148"/>
      <c r="I33911"/>
    </row>
    <row r="33912" spans="1:9" x14ac:dyDescent="0.25">
      <c r="A33912"/>
      <c r="B33912"/>
      <c r="C33912"/>
      <c r="D33912"/>
      <c r="E33912" s="148"/>
      <c r="F33912" s="148"/>
      <c r="G33912" s="149"/>
      <c r="H33912" s="148"/>
      <c r="I33912"/>
    </row>
    <row r="33913" spans="1:9" x14ac:dyDescent="0.25">
      <c r="A33913"/>
      <c r="B33913"/>
      <c r="C33913"/>
      <c r="D33913"/>
      <c r="E33913" s="148"/>
      <c r="F33913" s="148"/>
      <c r="G33913" s="149"/>
      <c r="H33913" s="148"/>
      <c r="I33913"/>
    </row>
    <row r="33914" spans="1:9" x14ac:dyDescent="0.25">
      <c r="A33914"/>
      <c r="B33914"/>
      <c r="C33914"/>
      <c r="D33914"/>
      <c r="E33914" s="148"/>
      <c r="F33914" s="148"/>
      <c r="G33914" s="149"/>
      <c r="H33914" s="148"/>
      <c r="I33914"/>
    </row>
    <row r="33915" spans="1:9" x14ac:dyDescent="0.25">
      <c r="A33915"/>
      <c r="B33915"/>
      <c r="C33915"/>
      <c r="D33915"/>
      <c r="E33915" s="148"/>
      <c r="F33915" s="148"/>
      <c r="G33915" s="149"/>
      <c r="H33915" s="148"/>
      <c r="I33915"/>
    </row>
    <row r="33916" spans="1:9" x14ac:dyDescent="0.25">
      <c r="A33916"/>
      <c r="B33916"/>
      <c r="C33916"/>
      <c r="D33916"/>
      <c r="E33916" s="148"/>
      <c r="F33916" s="148"/>
      <c r="G33916" s="149"/>
      <c r="H33916" s="148"/>
      <c r="I33916"/>
    </row>
    <row r="33917" spans="1:9" x14ac:dyDescent="0.25">
      <c r="A33917"/>
      <c r="B33917"/>
      <c r="C33917"/>
      <c r="D33917"/>
      <c r="E33917" s="148"/>
      <c r="F33917" s="148"/>
      <c r="G33917" s="149"/>
      <c r="H33917" s="148"/>
      <c r="I33917"/>
    </row>
    <row r="33918" spans="1:9" x14ac:dyDescent="0.25">
      <c r="A33918"/>
      <c r="B33918"/>
      <c r="C33918"/>
      <c r="D33918"/>
      <c r="E33918" s="148"/>
      <c r="F33918" s="148"/>
      <c r="G33918" s="149"/>
      <c r="H33918" s="148"/>
      <c r="I33918"/>
    </row>
    <row r="33919" spans="1:9" x14ac:dyDescent="0.25">
      <c r="A33919"/>
      <c r="B33919"/>
      <c r="C33919"/>
      <c r="D33919"/>
      <c r="E33919" s="148"/>
      <c r="F33919" s="148"/>
      <c r="G33919" s="149"/>
      <c r="H33919" s="148"/>
      <c r="I33919"/>
    </row>
    <row r="33920" spans="1:9" x14ac:dyDescent="0.25">
      <c r="A33920"/>
      <c r="B33920"/>
      <c r="C33920"/>
      <c r="D33920"/>
      <c r="E33920" s="148"/>
      <c r="F33920" s="148"/>
      <c r="G33920" s="149"/>
      <c r="H33920" s="148"/>
      <c r="I33920"/>
    </row>
    <row r="33921" spans="1:9" x14ac:dyDescent="0.25">
      <c r="A33921"/>
      <c r="B33921"/>
      <c r="C33921"/>
      <c r="D33921"/>
      <c r="E33921" s="148"/>
      <c r="F33921" s="148"/>
      <c r="G33921" s="149"/>
      <c r="H33921" s="148"/>
      <c r="I33921"/>
    </row>
    <row r="33922" spans="1:9" x14ac:dyDescent="0.25">
      <c r="A33922"/>
      <c r="B33922"/>
      <c r="C33922"/>
      <c r="D33922"/>
      <c r="E33922" s="148"/>
      <c r="F33922" s="148"/>
      <c r="G33922" s="149"/>
      <c r="H33922" s="148"/>
      <c r="I33922"/>
    </row>
    <row r="33923" spans="1:9" x14ac:dyDescent="0.25">
      <c r="A33923"/>
      <c r="B33923"/>
      <c r="C33923"/>
      <c r="D33923"/>
      <c r="E33923" s="148"/>
      <c r="F33923" s="148"/>
      <c r="G33923" s="149"/>
      <c r="H33923" s="148"/>
      <c r="I33923"/>
    </row>
    <row r="33924" spans="1:9" x14ac:dyDescent="0.25">
      <c r="A33924"/>
      <c r="B33924"/>
      <c r="C33924"/>
      <c r="D33924"/>
      <c r="E33924" s="148"/>
      <c r="F33924" s="148"/>
      <c r="G33924" s="149"/>
      <c r="H33924" s="148"/>
      <c r="I33924"/>
    </row>
    <row r="33925" spans="1:9" x14ac:dyDescent="0.25">
      <c r="A33925"/>
      <c r="B33925"/>
      <c r="C33925"/>
      <c r="D33925"/>
      <c r="E33925" s="148"/>
      <c r="F33925" s="148"/>
      <c r="G33925" s="149"/>
      <c r="H33925" s="148"/>
      <c r="I33925"/>
    </row>
    <row r="33926" spans="1:9" x14ac:dyDescent="0.25">
      <c r="A33926"/>
      <c r="B33926"/>
      <c r="C33926"/>
      <c r="D33926"/>
      <c r="E33926" s="148"/>
      <c r="F33926" s="148"/>
      <c r="G33926" s="149"/>
      <c r="H33926" s="148"/>
      <c r="I33926"/>
    </row>
    <row r="33927" spans="1:9" x14ac:dyDescent="0.25">
      <c r="A33927"/>
      <c r="B33927"/>
      <c r="C33927"/>
      <c r="D33927"/>
      <c r="E33927" s="148"/>
      <c r="F33927" s="148"/>
      <c r="G33927" s="149"/>
      <c r="H33927" s="148"/>
      <c r="I33927"/>
    </row>
    <row r="33928" spans="1:9" x14ac:dyDescent="0.25">
      <c r="A33928"/>
      <c r="B33928"/>
      <c r="C33928"/>
      <c r="D33928"/>
      <c r="E33928" s="148"/>
      <c r="F33928" s="148"/>
      <c r="G33928" s="149"/>
      <c r="H33928" s="148"/>
      <c r="I33928"/>
    </row>
    <row r="33929" spans="1:9" x14ac:dyDescent="0.25">
      <c r="A33929"/>
      <c r="B33929"/>
      <c r="C33929"/>
      <c r="D33929"/>
      <c r="E33929" s="148"/>
      <c r="F33929" s="148"/>
      <c r="G33929" s="149"/>
      <c r="H33929" s="148"/>
      <c r="I33929"/>
    </row>
    <row r="33930" spans="1:9" x14ac:dyDescent="0.25">
      <c r="A33930"/>
      <c r="B33930"/>
      <c r="C33930"/>
      <c r="D33930"/>
      <c r="E33930" s="148"/>
      <c r="F33930" s="148"/>
      <c r="G33930" s="149"/>
      <c r="H33930" s="148"/>
      <c r="I33930"/>
    </row>
    <row r="33931" spans="1:9" x14ac:dyDescent="0.25">
      <c r="A33931"/>
      <c r="B33931"/>
      <c r="C33931"/>
      <c r="D33931"/>
      <c r="E33931" s="148"/>
      <c r="F33931" s="148"/>
      <c r="G33931" s="149"/>
      <c r="H33931" s="148"/>
      <c r="I33931"/>
    </row>
    <row r="33932" spans="1:9" x14ac:dyDescent="0.25">
      <c r="A33932"/>
      <c r="B33932"/>
      <c r="C33932"/>
      <c r="D33932"/>
      <c r="E33932" s="148"/>
      <c r="F33932" s="148"/>
      <c r="G33932" s="149"/>
      <c r="H33932" s="148"/>
      <c r="I33932"/>
    </row>
    <row r="33933" spans="1:9" x14ac:dyDescent="0.25">
      <c r="A33933"/>
      <c r="B33933"/>
      <c r="C33933"/>
      <c r="D33933"/>
      <c r="E33933" s="148"/>
      <c r="F33933" s="148"/>
      <c r="G33933" s="149"/>
      <c r="H33933" s="148"/>
      <c r="I33933"/>
    </row>
    <row r="33934" spans="1:9" x14ac:dyDescent="0.25">
      <c r="A33934"/>
      <c r="B33934"/>
      <c r="C33934"/>
      <c r="D33934"/>
      <c r="E33934" s="148"/>
      <c r="F33934" s="148"/>
      <c r="G33934" s="149"/>
      <c r="H33934" s="148"/>
      <c r="I33934"/>
    </row>
    <row r="33935" spans="1:9" x14ac:dyDescent="0.25">
      <c r="A33935"/>
      <c r="B33935"/>
      <c r="C33935"/>
      <c r="D33935"/>
      <c r="E33935" s="148"/>
      <c r="F33935" s="148"/>
      <c r="G33935" s="149"/>
      <c r="H33935" s="148"/>
      <c r="I33935"/>
    </row>
    <row r="33936" spans="1:9" x14ac:dyDescent="0.25">
      <c r="A33936"/>
      <c r="B33936"/>
      <c r="C33936"/>
      <c r="D33936"/>
      <c r="E33936" s="148"/>
      <c r="F33936" s="148"/>
      <c r="G33936" s="149"/>
      <c r="H33936" s="148"/>
      <c r="I33936"/>
    </row>
    <row r="33937" spans="1:9" x14ac:dyDescent="0.25">
      <c r="A33937"/>
      <c r="B33937"/>
      <c r="C33937"/>
      <c r="D33937"/>
      <c r="E33937" s="148"/>
      <c r="F33937" s="148"/>
      <c r="G33937" s="149"/>
      <c r="H33937" s="148"/>
      <c r="I33937"/>
    </row>
    <row r="33938" spans="1:9" x14ac:dyDescent="0.25">
      <c r="A33938"/>
      <c r="B33938"/>
      <c r="C33938"/>
      <c r="D33938"/>
      <c r="E33938" s="148"/>
      <c r="F33938" s="148"/>
      <c r="G33938" s="149"/>
      <c r="H33938" s="148"/>
      <c r="I33938"/>
    </row>
    <row r="33939" spans="1:9" x14ac:dyDescent="0.25">
      <c r="A33939"/>
      <c r="B33939"/>
      <c r="C33939"/>
      <c r="D33939"/>
      <c r="E33939" s="148"/>
      <c r="F33939" s="148"/>
      <c r="G33939" s="149"/>
      <c r="H33939" s="148"/>
      <c r="I33939"/>
    </row>
    <row r="33940" spans="1:9" x14ac:dyDescent="0.25">
      <c r="A33940"/>
      <c r="B33940"/>
      <c r="C33940"/>
      <c r="D33940"/>
      <c r="E33940" s="148"/>
      <c r="F33940" s="148"/>
      <c r="G33940" s="149"/>
      <c r="H33940" s="148"/>
      <c r="I33940"/>
    </row>
    <row r="33941" spans="1:9" x14ac:dyDescent="0.25">
      <c r="A33941"/>
      <c r="B33941"/>
      <c r="C33941"/>
      <c r="D33941"/>
      <c r="E33941" s="148"/>
      <c r="F33941" s="148"/>
      <c r="G33941" s="149"/>
      <c r="H33941" s="148"/>
      <c r="I33941"/>
    </row>
    <row r="33942" spans="1:9" x14ac:dyDescent="0.25">
      <c r="A33942"/>
      <c r="B33942"/>
      <c r="C33942"/>
      <c r="D33942"/>
      <c r="E33942" s="148"/>
      <c r="F33942" s="148"/>
      <c r="G33942" s="149"/>
      <c r="H33942" s="148"/>
      <c r="I33942"/>
    </row>
    <row r="33943" spans="1:9" x14ac:dyDescent="0.25">
      <c r="A33943"/>
      <c r="B33943"/>
      <c r="C33943"/>
      <c r="D33943"/>
      <c r="E33943" s="148"/>
      <c r="F33943" s="148"/>
      <c r="G33943" s="149"/>
      <c r="H33943" s="148"/>
      <c r="I33943"/>
    </row>
    <row r="33944" spans="1:9" x14ac:dyDescent="0.25">
      <c r="A33944"/>
      <c r="B33944"/>
      <c r="C33944"/>
      <c r="D33944"/>
      <c r="E33944" s="148"/>
      <c r="F33944" s="148"/>
      <c r="G33944" s="149"/>
      <c r="H33944" s="148"/>
      <c r="I33944"/>
    </row>
    <row r="33945" spans="1:9" x14ac:dyDescent="0.25">
      <c r="A33945"/>
      <c r="B33945"/>
      <c r="C33945"/>
      <c r="D33945"/>
      <c r="E33945" s="148"/>
      <c r="F33945" s="148"/>
      <c r="G33945" s="149"/>
      <c r="H33945" s="148"/>
      <c r="I33945"/>
    </row>
    <row r="33946" spans="1:9" x14ac:dyDescent="0.25">
      <c r="A33946"/>
      <c r="B33946"/>
      <c r="C33946"/>
      <c r="D33946"/>
      <c r="E33946" s="148"/>
      <c r="F33946" s="148"/>
      <c r="G33946" s="149"/>
      <c r="H33946" s="148"/>
      <c r="I33946"/>
    </row>
    <row r="33947" spans="1:9" x14ac:dyDescent="0.25">
      <c r="A33947"/>
      <c r="B33947"/>
      <c r="C33947"/>
      <c r="D33947"/>
      <c r="E33947" s="148"/>
      <c r="F33947" s="148"/>
      <c r="G33947" s="149"/>
      <c r="H33947" s="148"/>
      <c r="I33947"/>
    </row>
    <row r="33948" spans="1:9" x14ac:dyDescent="0.25">
      <c r="A33948"/>
      <c r="B33948"/>
      <c r="C33948"/>
      <c r="D33948"/>
      <c r="E33948" s="148"/>
      <c r="F33948" s="148"/>
      <c r="G33948" s="149"/>
      <c r="H33948" s="148"/>
      <c r="I33948"/>
    </row>
    <row r="33949" spans="1:9" x14ac:dyDescent="0.25">
      <c r="A33949"/>
      <c r="B33949"/>
      <c r="C33949"/>
      <c r="D33949"/>
      <c r="E33949" s="148"/>
      <c r="F33949" s="148"/>
      <c r="G33949" s="149"/>
      <c r="H33949" s="148"/>
      <c r="I33949"/>
    </row>
    <row r="33950" spans="1:9" x14ac:dyDescent="0.25">
      <c r="A33950"/>
      <c r="B33950"/>
      <c r="C33950"/>
      <c r="D33950"/>
      <c r="E33950" s="148"/>
      <c r="F33950" s="148"/>
      <c r="G33950" s="149"/>
      <c r="H33950" s="148"/>
      <c r="I33950"/>
    </row>
    <row r="33951" spans="1:9" x14ac:dyDescent="0.25">
      <c r="A33951"/>
      <c r="B33951"/>
      <c r="C33951"/>
      <c r="D33951"/>
      <c r="E33951" s="148"/>
      <c r="F33951" s="148"/>
      <c r="G33951" s="149"/>
      <c r="H33951" s="148"/>
      <c r="I33951"/>
    </row>
    <row r="33952" spans="1:9" x14ac:dyDescent="0.25">
      <c r="A33952"/>
      <c r="B33952"/>
      <c r="C33952"/>
      <c r="D33952"/>
      <c r="E33952" s="148"/>
      <c r="F33952" s="148"/>
      <c r="G33952" s="149"/>
      <c r="H33952" s="148"/>
      <c r="I33952"/>
    </row>
    <row r="33953" spans="1:9" x14ac:dyDescent="0.25">
      <c r="A33953"/>
      <c r="B33953"/>
      <c r="C33953"/>
      <c r="D33953"/>
      <c r="E33953" s="148"/>
      <c r="F33953" s="148"/>
      <c r="G33953" s="149"/>
      <c r="H33953" s="148"/>
      <c r="I33953"/>
    </row>
    <row r="33954" spans="1:9" x14ac:dyDescent="0.25">
      <c r="A33954"/>
      <c r="B33954"/>
      <c r="C33954"/>
      <c r="D33954"/>
      <c r="E33954" s="148"/>
      <c r="F33954" s="148"/>
      <c r="G33954" s="149"/>
      <c r="H33954" s="148"/>
      <c r="I33954"/>
    </row>
    <row r="33955" spans="1:9" x14ac:dyDescent="0.25">
      <c r="A33955"/>
      <c r="B33955"/>
      <c r="C33955"/>
      <c r="D33955"/>
      <c r="E33955" s="148"/>
      <c r="F33955" s="148"/>
      <c r="G33955" s="149"/>
      <c r="H33955" s="148"/>
      <c r="I33955"/>
    </row>
    <row r="33956" spans="1:9" x14ac:dyDescent="0.25">
      <c r="A33956"/>
      <c r="B33956"/>
      <c r="C33956"/>
      <c r="D33956"/>
      <c r="E33956" s="148"/>
      <c r="F33956" s="148"/>
      <c r="G33956" s="149"/>
      <c r="H33956" s="148"/>
      <c r="I33956"/>
    </row>
    <row r="33957" spans="1:9" x14ac:dyDescent="0.25">
      <c r="A33957"/>
      <c r="B33957"/>
      <c r="C33957"/>
      <c r="D33957"/>
      <c r="E33957" s="148"/>
      <c r="F33957" s="148"/>
      <c r="G33957" s="149"/>
      <c r="H33957" s="148"/>
      <c r="I33957"/>
    </row>
    <row r="33958" spans="1:9" x14ac:dyDescent="0.25">
      <c r="A33958"/>
      <c r="B33958"/>
      <c r="C33958"/>
      <c r="D33958"/>
      <c r="E33958" s="148"/>
      <c r="F33958" s="148"/>
      <c r="G33958" s="149"/>
      <c r="H33958" s="148"/>
      <c r="I33958"/>
    </row>
    <row r="33959" spans="1:9" x14ac:dyDescent="0.25">
      <c r="A33959"/>
      <c r="B33959"/>
      <c r="C33959"/>
      <c r="D33959"/>
      <c r="E33959" s="148"/>
      <c r="F33959" s="148"/>
      <c r="G33959" s="149"/>
      <c r="H33959" s="148"/>
      <c r="I33959"/>
    </row>
    <row r="33960" spans="1:9" x14ac:dyDescent="0.25">
      <c r="A33960"/>
      <c r="B33960"/>
      <c r="C33960"/>
      <c r="D33960"/>
      <c r="E33960" s="148"/>
      <c r="F33960" s="148"/>
      <c r="G33960" s="149"/>
      <c r="H33960" s="148"/>
      <c r="I33960"/>
    </row>
    <row r="33961" spans="1:9" x14ac:dyDescent="0.25">
      <c r="A33961"/>
      <c r="B33961"/>
      <c r="C33961"/>
      <c r="D33961"/>
      <c r="E33961" s="148"/>
      <c r="F33961" s="148"/>
      <c r="G33961" s="149"/>
      <c r="H33961" s="148"/>
      <c r="I33961"/>
    </row>
    <row r="33962" spans="1:9" x14ac:dyDescent="0.25">
      <c r="A33962"/>
      <c r="B33962"/>
      <c r="C33962"/>
      <c r="D33962"/>
      <c r="E33962" s="148"/>
      <c r="F33962" s="148"/>
      <c r="G33962" s="149"/>
      <c r="H33962" s="148"/>
      <c r="I33962"/>
    </row>
    <row r="33963" spans="1:9" x14ac:dyDescent="0.25">
      <c r="A33963"/>
      <c r="B33963"/>
      <c r="C33963"/>
      <c r="D33963"/>
      <c r="E33963" s="148"/>
      <c r="F33963" s="148"/>
      <c r="G33963" s="149"/>
      <c r="H33963" s="148"/>
      <c r="I33963"/>
    </row>
    <row r="33964" spans="1:9" x14ac:dyDescent="0.25">
      <c r="A33964"/>
      <c r="B33964"/>
      <c r="C33964"/>
      <c r="D33964"/>
      <c r="E33964" s="148"/>
      <c r="F33964" s="148"/>
      <c r="G33964" s="149"/>
      <c r="H33964" s="148"/>
      <c r="I33964"/>
    </row>
    <row r="33965" spans="1:9" x14ac:dyDescent="0.25">
      <c r="A33965"/>
      <c r="B33965"/>
      <c r="C33965"/>
      <c r="D33965"/>
      <c r="E33965" s="148"/>
      <c r="F33965" s="148"/>
      <c r="G33965" s="149"/>
      <c r="H33965" s="148"/>
      <c r="I33965"/>
    </row>
    <row r="33966" spans="1:9" x14ac:dyDescent="0.25">
      <c r="A33966"/>
      <c r="B33966"/>
      <c r="C33966"/>
      <c r="D33966"/>
      <c r="E33966" s="148"/>
      <c r="F33966" s="148"/>
      <c r="G33966" s="149"/>
      <c r="H33966" s="148"/>
      <c r="I33966"/>
    </row>
    <row r="33967" spans="1:9" x14ac:dyDescent="0.25">
      <c r="A33967"/>
      <c r="B33967"/>
      <c r="C33967"/>
      <c r="D33967"/>
      <c r="E33967" s="148"/>
      <c r="F33967" s="148"/>
      <c r="G33967" s="149"/>
      <c r="H33967" s="148"/>
      <c r="I33967"/>
    </row>
    <row r="33968" spans="1:9" x14ac:dyDescent="0.25">
      <c r="A33968"/>
      <c r="B33968"/>
      <c r="C33968"/>
      <c r="D33968"/>
      <c r="E33968" s="148"/>
      <c r="F33968" s="148"/>
      <c r="G33968" s="149"/>
      <c r="H33968" s="148"/>
      <c r="I33968"/>
    </row>
    <row r="33969" spans="1:9" x14ac:dyDescent="0.25">
      <c r="A33969"/>
      <c r="B33969"/>
      <c r="C33969"/>
      <c r="D33969"/>
      <c r="E33969" s="148"/>
      <c r="F33969" s="148"/>
      <c r="G33969" s="149"/>
      <c r="H33969" s="148"/>
      <c r="I33969"/>
    </row>
    <row r="33970" spans="1:9" x14ac:dyDescent="0.25">
      <c r="A33970"/>
      <c r="B33970"/>
      <c r="C33970"/>
      <c r="D33970"/>
      <c r="E33970" s="148"/>
      <c r="F33970" s="148"/>
      <c r="G33970" s="149"/>
      <c r="H33970" s="148"/>
      <c r="I33970"/>
    </row>
    <row r="33971" spans="1:9" x14ac:dyDescent="0.25">
      <c r="A33971"/>
      <c r="B33971"/>
      <c r="C33971"/>
      <c r="D33971"/>
      <c r="E33971" s="148"/>
      <c r="F33971" s="148"/>
      <c r="G33971" s="149"/>
      <c r="H33971" s="148"/>
      <c r="I33971"/>
    </row>
    <row r="33972" spans="1:9" x14ac:dyDescent="0.25">
      <c r="A33972"/>
      <c r="B33972"/>
      <c r="C33972"/>
      <c r="D33972"/>
      <c r="E33972" s="148"/>
      <c r="F33972" s="148"/>
      <c r="G33972" s="149"/>
      <c r="H33972" s="148"/>
      <c r="I33972"/>
    </row>
    <row r="33973" spans="1:9" x14ac:dyDescent="0.25">
      <c r="A33973"/>
      <c r="B33973"/>
      <c r="C33973"/>
      <c r="D33973"/>
      <c r="E33973" s="148"/>
      <c r="F33973" s="148"/>
      <c r="G33973" s="149"/>
      <c r="H33973" s="148"/>
      <c r="I33973"/>
    </row>
    <row r="33974" spans="1:9" x14ac:dyDescent="0.25">
      <c r="A33974"/>
      <c r="B33974"/>
      <c r="C33974"/>
      <c r="D33974"/>
      <c r="E33974" s="148"/>
      <c r="F33974" s="148"/>
      <c r="G33974" s="149"/>
      <c r="H33974" s="148"/>
      <c r="I33974"/>
    </row>
    <row r="33975" spans="1:9" x14ac:dyDescent="0.25">
      <c r="A33975"/>
      <c r="B33975"/>
      <c r="C33975"/>
      <c r="D33975"/>
      <c r="E33975" s="148"/>
      <c r="F33975" s="148"/>
      <c r="G33975" s="149"/>
      <c r="H33975" s="148"/>
      <c r="I33975"/>
    </row>
    <row r="33976" spans="1:9" x14ac:dyDescent="0.25">
      <c r="A33976"/>
      <c r="B33976"/>
      <c r="C33976"/>
      <c r="D33976"/>
      <c r="E33976" s="148"/>
      <c r="F33976" s="148"/>
      <c r="G33976" s="149"/>
      <c r="H33976" s="148"/>
      <c r="I33976"/>
    </row>
    <row r="33977" spans="1:9" x14ac:dyDescent="0.25">
      <c r="A33977"/>
      <c r="B33977"/>
      <c r="C33977"/>
      <c r="D33977"/>
      <c r="E33977" s="148"/>
      <c r="F33977" s="148"/>
      <c r="G33977" s="149"/>
      <c r="H33977" s="148"/>
      <c r="I33977"/>
    </row>
    <row r="33978" spans="1:9" x14ac:dyDescent="0.25">
      <c r="A33978"/>
      <c r="B33978"/>
      <c r="C33978"/>
      <c r="D33978"/>
      <c r="E33978" s="148"/>
      <c r="F33978" s="148"/>
      <c r="G33978" s="149"/>
      <c r="H33978" s="148"/>
      <c r="I33978"/>
    </row>
    <row r="33979" spans="1:9" x14ac:dyDescent="0.25">
      <c r="A33979"/>
      <c r="B33979"/>
      <c r="C33979"/>
      <c r="D33979"/>
      <c r="E33979" s="148"/>
      <c r="F33979" s="148"/>
      <c r="G33979" s="149"/>
      <c r="H33979" s="148"/>
      <c r="I33979"/>
    </row>
    <row r="33980" spans="1:9" x14ac:dyDescent="0.25">
      <c r="A33980"/>
      <c r="B33980"/>
      <c r="C33980"/>
      <c r="D33980"/>
      <c r="E33980" s="148"/>
      <c r="F33980" s="148"/>
      <c r="G33980" s="149"/>
      <c r="H33980" s="148"/>
      <c r="I33980"/>
    </row>
    <row r="33981" spans="1:9" x14ac:dyDescent="0.25">
      <c r="A33981"/>
      <c r="B33981"/>
      <c r="C33981"/>
      <c r="D33981"/>
      <c r="E33981" s="148"/>
      <c r="F33981" s="148"/>
      <c r="G33981" s="149"/>
      <c r="H33981" s="148"/>
      <c r="I33981"/>
    </row>
    <row r="33982" spans="1:9" x14ac:dyDescent="0.25">
      <c r="A33982"/>
      <c r="B33982"/>
      <c r="C33982"/>
      <c r="D33982"/>
      <c r="E33982" s="148"/>
      <c r="F33982" s="148"/>
      <c r="G33982" s="149"/>
      <c r="H33982" s="148"/>
      <c r="I33982"/>
    </row>
    <row r="33983" spans="1:9" x14ac:dyDescent="0.25">
      <c r="A33983"/>
      <c r="B33983"/>
      <c r="C33983"/>
      <c r="D33983"/>
      <c r="E33983" s="148"/>
      <c r="F33983" s="148"/>
      <c r="G33983" s="149"/>
      <c r="H33983" s="148"/>
      <c r="I33983"/>
    </row>
    <row r="33984" spans="1:9" x14ac:dyDescent="0.25">
      <c r="A33984"/>
      <c r="B33984"/>
      <c r="C33984"/>
      <c r="D33984"/>
      <c r="E33984" s="148"/>
      <c r="F33984" s="148"/>
      <c r="G33984" s="149"/>
      <c r="H33984" s="148"/>
      <c r="I33984"/>
    </row>
    <row r="33985" spans="1:9" x14ac:dyDescent="0.25">
      <c r="A33985"/>
      <c r="B33985"/>
      <c r="C33985"/>
      <c r="D33985"/>
      <c r="E33985" s="148"/>
      <c r="F33985" s="148"/>
      <c r="G33985" s="149"/>
      <c r="H33985" s="148"/>
      <c r="I33985"/>
    </row>
    <row r="33986" spans="1:9" x14ac:dyDescent="0.25">
      <c r="A33986"/>
      <c r="B33986"/>
      <c r="C33986"/>
      <c r="D33986"/>
      <c r="E33986" s="148"/>
      <c r="F33986" s="148"/>
      <c r="G33986" s="149"/>
      <c r="H33986" s="148"/>
      <c r="I33986"/>
    </row>
    <row r="33987" spans="1:9" x14ac:dyDescent="0.25">
      <c r="A33987"/>
      <c r="B33987"/>
      <c r="C33987"/>
      <c r="D33987"/>
      <c r="E33987" s="148"/>
      <c r="F33987" s="148"/>
      <c r="G33987" s="149"/>
      <c r="H33987" s="148"/>
      <c r="I33987"/>
    </row>
    <row r="33988" spans="1:9" x14ac:dyDescent="0.25">
      <c r="A33988"/>
      <c r="B33988"/>
      <c r="C33988"/>
      <c r="D33988"/>
      <c r="E33988" s="148"/>
      <c r="F33988" s="148"/>
      <c r="G33988" s="149"/>
      <c r="H33988" s="148"/>
      <c r="I33988"/>
    </row>
    <row r="33989" spans="1:9" x14ac:dyDescent="0.25">
      <c r="A33989"/>
      <c r="B33989"/>
      <c r="C33989"/>
      <c r="D33989"/>
      <c r="E33989" s="148"/>
      <c r="F33989" s="148"/>
      <c r="G33989" s="149"/>
      <c r="H33989" s="148"/>
      <c r="I33989"/>
    </row>
    <row r="33990" spans="1:9" x14ac:dyDescent="0.25">
      <c r="A33990"/>
      <c r="B33990"/>
      <c r="C33990"/>
      <c r="D33990"/>
      <c r="E33990" s="148"/>
      <c r="F33990" s="148"/>
      <c r="G33990" s="149"/>
      <c r="H33990" s="148"/>
      <c r="I33990"/>
    </row>
    <row r="33991" spans="1:9" x14ac:dyDescent="0.25">
      <c r="A33991"/>
      <c r="B33991"/>
      <c r="C33991"/>
      <c r="D33991"/>
      <c r="E33991" s="148"/>
      <c r="F33991" s="148"/>
      <c r="G33991" s="149"/>
      <c r="H33991" s="148"/>
      <c r="I33991"/>
    </row>
    <row r="33992" spans="1:9" x14ac:dyDescent="0.25">
      <c r="A33992"/>
      <c r="B33992"/>
      <c r="C33992"/>
      <c r="D33992"/>
      <c r="E33992" s="148"/>
      <c r="F33992" s="148"/>
      <c r="G33992" s="149"/>
      <c r="H33992" s="148"/>
      <c r="I33992"/>
    </row>
    <row r="33993" spans="1:9" x14ac:dyDescent="0.25">
      <c r="A33993"/>
      <c r="B33993"/>
      <c r="C33993"/>
      <c r="D33993"/>
      <c r="E33993" s="148"/>
      <c r="F33993" s="148"/>
      <c r="G33993" s="149"/>
      <c r="H33993" s="148"/>
      <c r="I33993"/>
    </row>
    <row r="33994" spans="1:9" x14ac:dyDescent="0.25">
      <c r="A33994"/>
      <c r="B33994"/>
      <c r="C33994"/>
      <c r="D33994"/>
      <c r="E33994" s="148"/>
      <c r="F33994" s="148"/>
      <c r="G33994" s="149"/>
      <c r="H33994" s="148"/>
      <c r="I33994"/>
    </row>
    <row r="33995" spans="1:9" x14ac:dyDescent="0.25">
      <c r="A33995"/>
      <c r="B33995"/>
      <c r="C33995"/>
      <c r="D33995"/>
      <c r="E33995" s="148"/>
      <c r="F33995" s="148"/>
      <c r="G33995" s="149"/>
      <c r="H33995" s="148"/>
      <c r="I33995"/>
    </row>
    <row r="33996" spans="1:9" x14ac:dyDescent="0.25">
      <c r="A33996"/>
      <c r="B33996"/>
      <c r="C33996"/>
      <c r="D33996"/>
      <c r="E33996" s="148"/>
      <c r="F33996" s="148"/>
      <c r="G33996" s="149"/>
      <c r="H33996" s="148"/>
      <c r="I33996"/>
    </row>
    <row r="33997" spans="1:9" x14ac:dyDescent="0.25">
      <c r="A33997"/>
      <c r="B33997"/>
      <c r="C33997"/>
      <c r="D33997"/>
      <c r="E33997" s="148"/>
      <c r="F33997" s="148"/>
      <c r="G33997" s="149"/>
      <c r="H33997" s="148"/>
      <c r="I33997"/>
    </row>
    <row r="33998" spans="1:9" x14ac:dyDescent="0.25">
      <c r="A33998"/>
      <c r="B33998"/>
      <c r="C33998"/>
      <c r="D33998"/>
      <c r="E33998" s="148"/>
      <c r="F33998" s="148"/>
      <c r="G33998" s="149"/>
      <c r="H33998" s="148"/>
      <c r="I33998"/>
    </row>
    <row r="33999" spans="1:9" x14ac:dyDescent="0.25">
      <c r="A33999"/>
      <c r="B33999"/>
      <c r="C33999"/>
      <c r="D33999"/>
      <c r="E33999" s="148"/>
      <c r="F33999" s="148"/>
      <c r="G33999" s="149"/>
      <c r="H33999" s="148"/>
      <c r="I33999"/>
    </row>
    <row r="34000" spans="1:9" x14ac:dyDescent="0.25">
      <c r="A34000"/>
      <c r="B34000"/>
      <c r="C34000"/>
      <c r="D34000"/>
      <c r="E34000" s="148"/>
      <c r="F34000" s="148"/>
      <c r="G34000" s="149"/>
      <c r="H34000" s="148"/>
      <c r="I34000"/>
    </row>
    <row r="34001" spans="1:9" x14ac:dyDescent="0.25">
      <c r="A34001"/>
      <c r="B34001"/>
      <c r="C34001"/>
      <c r="D34001"/>
      <c r="E34001" s="148"/>
      <c r="F34001" s="148"/>
      <c r="G34001" s="149"/>
      <c r="H34001" s="148"/>
      <c r="I34001"/>
    </row>
    <row r="34002" spans="1:9" x14ac:dyDescent="0.25">
      <c r="A34002"/>
      <c r="B34002"/>
      <c r="C34002"/>
      <c r="D34002"/>
      <c r="E34002" s="148"/>
      <c r="F34002" s="148"/>
      <c r="G34002" s="149"/>
      <c r="H34002" s="148"/>
      <c r="I34002"/>
    </row>
    <row r="34003" spans="1:9" x14ac:dyDescent="0.25">
      <c r="A34003"/>
      <c r="B34003"/>
      <c r="C34003"/>
      <c r="D34003"/>
      <c r="E34003" s="148"/>
      <c r="F34003" s="148"/>
      <c r="G34003" s="149"/>
      <c r="H34003" s="148"/>
      <c r="I34003"/>
    </row>
    <row r="34004" spans="1:9" x14ac:dyDescent="0.25">
      <c r="A34004"/>
      <c r="B34004"/>
      <c r="C34004"/>
      <c r="D34004"/>
      <c r="E34004" s="148"/>
      <c r="F34004" s="148"/>
      <c r="G34004" s="149"/>
      <c r="H34004" s="148"/>
      <c r="I34004"/>
    </row>
    <row r="34005" spans="1:9" x14ac:dyDescent="0.25">
      <c r="A34005"/>
      <c r="B34005"/>
      <c r="C34005"/>
      <c r="D34005"/>
      <c r="E34005" s="148"/>
      <c r="F34005" s="148"/>
      <c r="G34005" s="149"/>
      <c r="H34005" s="148"/>
      <c r="I34005"/>
    </row>
    <row r="34006" spans="1:9" x14ac:dyDescent="0.25">
      <c r="A34006"/>
      <c r="B34006"/>
      <c r="C34006"/>
      <c r="D34006"/>
      <c r="E34006" s="148"/>
      <c r="F34006" s="148"/>
      <c r="G34006" s="149"/>
      <c r="H34006" s="148"/>
      <c r="I34006"/>
    </row>
    <row r="34007" spans="1:9" x14ac:dyDescent="0.25">
      <c r="A34007"/>
      <c r="B34007"/>
      <c r="C34007"/>
      <c r="D34007"/>
      <c r="E34007" s="148"/>
      <c r="F34007" s="148"/>
      <c r="G34007" s="149"/>
      <c r="H34007" s="148"/>
      <c r="I34007"/>
    </row>
    <row r="34008" spans="1:9" x14ac:dyDescent="0.25">
      <c r="A34008"/>
      <c r="B34008"/>
      <c r="C34008"/>
      <c r="D34008"/>
      <c r="E34008" s="148"/>
      <c r="F34008" s="148"/>
      <c r="G34008" s="149"/>
      <c r="H34008" s="148"/>
      <c r="I34008"/>
    </row>
    <row r="34009" spans="1:9" x14ac:dyDescent="0.25">
      <c r="A34009"/>
      <c r="B34009"/>
      <c r="C34009"/>
      <c r="D34009"/>
      <c r="E34009" s="148"/>
      <c r="F34009" s="148"/>
      <c r="G34009" s="149"/>
      <c r="H34009" s="148"/>
      <c r="I34009"/>
    </row>
    <row r="34010" spans="1:9" x14ac:dyDescent="0.25">
      <c r="A34010"/>
      <c r="B34010"/>
      <c r="C34010"/>
      <c r="D34010"/>
      <c r="E34010" s="148"/>
      <c r="F34010" s="148"/>
      <c r="G34010" s="149"/>
      <c r="H34010" s="148"/>
      <c r="I34010"/>
    </row>
    <row r="34011" spans="1:9" x14ac:dyDescent="0.25">
      <c r="A34011"/>
      <c r="B34011"/>
      <c r="C34011"/>
      <c r="D34011"/>
      <c r="E34011" s="148"/>
      <c r="F34011" s="148"/>
      <c r="G34011" s="149"/>
      <c r="H34011" s="148"/>
      <c r="I34011"/>
    </row>
    <row r="34012" spans="1:9" x14ac:dyDescent="0.25">
      <c r="A34012"/>
      <c r="B34012"/>
      <c r="C34012"/>
      <c r="D34012"/>
      <c r="E34012" s="148"/>
      <c r="F34012" s="148"/>
      <c r="G34012" s="149"/>
      <c r="H34012" s="148"/>
      <c r="I34012"/>
    </row>
    <row r="34013" spans="1:9" x14ac:dyDescent="0.25">
      <c r="A34013"/>
      <c r="B34013"/>
      <c r="C34013"/>
      <c r="D34013"/>
      <c r="E34013" s="148"/>
      <c r="F34013" s="148"/>
      <c r="G34013" s="149"/>
      <c r="H34013" s="148"/>
      <c r="I34013"/>
    </row>
    <row r="34014" spans="1:9" x14ac:dyDescent="0.25">
      <c r="A34014"/>
      <c r="B34014"/>
      <c r="C34014"/>
      <c r="D34014"/>
      <c r="E34014" s="148"/>
      <c r="F34014" s="148"/>
      <c r="G34014" s="149"/>
      <c r="H34014" s="148"/>
      <c r="I34014"/>
    </row>
    <row r="34015" spans="1:9" x14ac:dyDescent="0.25">
      <c r="A34015"/>
      <c r="B34015"/>
      <c r="C34015"/>
      <c r="D34015"/>
      <c r="E34015" s="148"/>
      <c r="F34015" s="148"/>
      <c r="G34015" s="149"/>
      <c r="H34015" s="148"/>
      <c r="I34015"/>
    </row>
    <row r="34016" spans="1:9" x14ac:dyDescent="0.25">
      <c r="A34016"/>
      <c r="B34016"/>
      <c r="C34016"/>
      <c r="D34016"/>
      <c r="E34016" s="148"/>
      <c r="F34016" s="148"/>
      <c r="G34016" s="149"/>
      <c r="H34016" s="148"/>
      <c r="I34016"/>
    </row>
    <row r="34017" spans="1:9" x14ac:dyDescent="0.25">
      <c r="A34017"/>
      <c r="B34017"/>
      <c r="C34017"/>
      <c r="D34017"/>
      <c r="E34017" s="148"/>
      <c r="F34017" s="148"/>
      <c r="G34017" s="149"/>
      <c r="H34017" s="148"/>
      <c r="I34017"/>
    </row>
    <row r="34018" spans="1:9" x14ac:dyDescent="0.25">
      <c r="A34018"/>
      <c r="B34018"/>
      <c r="C34018"/>
      <c r="D34018"/>
      <c r="E34018" s="148"/>
      <c r="F34018" s="148"/>
      <c r="G34018" s="149"/>
      <c r="H34018" s="148"/>
      <c r="I34018"/>
    </row>
    <row r="34019" spans="1:9" x14ac:dyDescent="0.25">
      <c r="A34019"/>
      <c r="B34019"/>
      <c r="C34019"/>
      <c r="D34019"/>
      <c r="E34019" s="148"/>
      <c r="F34019" s="148"/>
      <c r="G34019" s="149"/>
      <c r="H34019" s="148"/>
      <c r="I34019"/>
    </row>
    <row r="34020" spans="1:9" x14ac:dyDescent="0.25">
      <c r="A34020"/>
      <c r="B34020"/>
      <c r="C34020"/>
      <c r="D34020"/>
      <c r="E34020" s="148"/>
      <c r="F34020" s="148"/>
      <c r="G34020" s="149"/>
      <c r="H34020" s="148"/>
      <c r="I34020"/>
    </row>
    <row r="34021" spans="1:9" x14ac:dyDescent="0.25">
      <c r="A34021"/>
      <c r="B34021"/>
      <c r="C34021"/>
      <c r="D34021"/>
      <c r="E34021" s="148"/>
      <c r="F34021" s="148"/>
      <c r="G34021" s="149"/>
      <c r="H34021" s="148"/>
      <c r="I34021"/>
    </row>
    <row r="34022" spans="1:9" x14ac:dyDescent="0.25">
      <c r="A34022"/>
      <c r="B34022"/>
      <c r="C34022"/>
      <c r="D34022"/>
      <c r="E34022" s="148"/>
      <c r="F34022" s="148"/>
      <c r="G34022" s="149"/>
      <c r="H34022" s="148"/>
      <c r="I34022"/>
    </row>
    <row r="34023" spans="1:9" x14ac:dyDescent="0.25">
      <c r="A34023"/>
      <c r="B34023"/>
      <c r="C34023"/>
      <c r="D34023"/>
      <c r="E34023" s="148"/>
      <c r="F34023" s="148"/>
      <c r="G34023" s="149"/>
      <c r="H34023" s="148"/>
      <c r="I34023"/>
    </row>
    <row r="34024" spans="1:9" x14ac:dyDescent="0.25">
      <c r="A34024"/>
      <c r="B34024"/>
      <c r="C34024"/>
      <c r="D34024"/>
      <c r="E34024" s="148"/>
      <c r="F34024" s="148"/>
      <c r="G34024" s="149"/>
      <c r="H34024" s="148"/>
      <c r="I34024"/>
    </row>
    <row r="34025" spans="1:9" x14ac:dyDescent="0.25">
      <c r="A34025"/>
      <c r="B34025"/>
      <c r="C34025"/>
      <c r="D34025"/>
      <c r="E34025" s="148"/>
      <c r="F34025" s="148"/>
      <c r="G34025" s="149"/>
      <c r="H34025" s="148"/>
      <c r="I34025"/>
    </row>
    <row r="34026" spans="1:9" x14ac:dyDescent="0.25">
      <c r="A34026"/>
      <c r="B34026"/>
      <c r="C34026"/>
      <c r="D34026"/>
      <c r="E34026" s="148"/>
      <c r="F34026" s="148"/>
      <c r="G34026" s="149"/>
      <c r="H34026" s="148"/>
      <c r="I34026"/>
    </row>
    <row r="34027" spans="1:9" x14ac:dyDescent="0.25">
      <c r="A34027"/>
      <c r="B34027"/>
      <c r="C34027"/>
      <c r="D34027"/>
      <c r="E34027" s="148"/>
      <c r="F34027" s="148"/>
      <c r="G34027" s="149"/>
      <c r="H34027" s="148"/>
      <c r="I34027"/>
    </row>
    <row r="34028" spans="1:9" x14ac:dyDescent="0.25">
      <c r="A34028"/>
      <c r="B34028"/>
      <c r="C34028"/>
      <c r="D34028"/>
      <c r="E34028" s="148"/>
      <c r="F34028" s="148"/>
      <c r="G34028" s="149"/>
      <c r="H34028" s="148"/>
      <c r="I34028"/>
    </row>
    <row r="34029" spans="1:9" x14ac:dyDescent="0.25">
      <c r="A34029"/>
      <c r="B34029"/>
      <c r="C34029"/>
      <c r="D34029"/>
      <c r="E34029" s="148"/>
      <c r="F34029" s="148"/>
      <c r="G34029" s="149"/>
      <c r="H34029" s="148"/>
      <c r="I34029"/>
    </row>
    <row r="34030" spans="1:9" x14ac:dyDescent="0.25">
      <c r="A34030"/>
      <c r="B34030"/>
      <c r="C34030"/>
      <c r="D34030"/>
      <c r="E34030" s="148"/>
      <c r="F34030" s="148"/>
      <c r="G34030" s="149"/>
      <c r="H34030" s="148"/>
      <c r="I34030"/>
    </row>
    <row r="34031" spans="1:9" x14ac:dyDescent="0.25">
      <c r="A34031"/>
      <c r="B34031"/>
      <c r="C34031"/>
      <c r="D34031"/>
      <c r="E34031" s="148"/>
      <c r="F34031" s="148"/>
      <c r="G34031" s="149"/>
      <c r="H34031" s="148"/>
      <c r="I34031"/>
    </row>
    <row r="34032" spans="1:9" x14ac:dyDescent="0.25">
      <c r="A34032"/>
      <c r="B34032"/>
      <c r="C34032"/>
      <c r="D34032"/>
      <c r="E34032" s="148"/>
      <c r="F34032" s="148"/>
      <c r="G34032" s="149"/>
      <c r="H34032" s="148"/>
      <c r="I34032"/>
    </row>
    <row r="34033" spans="1:9" x14ac:dyDescent="0.25">
      <c r="A34033"/>
      <c r="B34033"/>
      <c r="C34033"/>
      <c r="D34033"/>
      <c r="E34033" s="148"/>
      <c r="F34033" s="148"/>
      <c r="G34033" s="149"/>
      <c r="H34033" s="148"/>
      <c r="I34033"/>
    </row>
    <row r="34034" spans="1:9" x14ac:dyDescent="0.25">
      <c r="A34034"/>
      <c r="B34034"/>
      <c r="C34034"/>
      <c r="D34034"/>
      <c r="E34034" s="148"/>
      <c r="F34034" s="148"/>
      <c r="G34034" s="149"/>
      <c r="H34034" s="148"/>
      <c r="I34034"/>
    </row>
    <row r="34035" spans="1:9" x14ac:dyDescent="0.25">
      <c r="A34035"/>
      <c r="B34035"/>
      <c r="C34035"/>
      <c r="D34035"/>
      <c r="E34035" s="148"/>
      <c r="F34035" s="148"/>
      <c r="G34035" s="149"/>
      <c r="H34035" s="148"/>
      <c r="I34035"/>
    </row>
    <row r="34036" spans="1:9" x14ac:dyDescent="0.25">
      <c r="A34036"/>
      <c r="B34036"/>
      <c r="C34036"/>
      <c r="D34036"/>
      <c r="E34036" s="148"/>
      <c r="F34036" s="148"/>
      <c r="G34036" s="149"/>
      <c r="H34036" s="148"/>
      <c r="I34036"/>
    </row>
    <row r="34037" spans="1:9" x14ac:dyDescent="0.25">
      <c r="A34037"/>
      <c r="B34037"/>
      <c r="C34037"/>
      <c r="D34037"/>
      <c r="E34037" s="148"/>
      <c r="F34037" s="148"/>
      <c r="G34037" s="149"/>
      <c r="H34037" s="148"/>
      <c r="I34037"/>
    </row>
    <row r="34038" spans="1:9" x14ac:dyDescent="0.25">
      <c r="A34038"/>
      <c r="B34038"/>
      <c r="C34038"/>
      <c r="D34038"/>
      <c r="E34038" s="148"/>
      <c r="F34038" s="148"/>
      <c r="G34038" s="149"/>
      <c r="H34038" s="148"/>
      <c r="I34038"/>
    </row>
    <row r="34039" spans="1:9" x14ac:dyDescent="0.25">
      <c r="A34039"/>
      <c r="B34039"/>
      <c r="C34039"/>
      <c r="D34039"/>
      <c r="E34039" s="148"/>
      <c r="F34039" s="148"/>
      <c r="G34039" s="149"/>
      <c r="H34039" s="148"/>
      <c r="I34039"/>
    </row>
    <row r="34040" spans="1:9" x14ac:dyDescent="0.25">
      <c r="A34040"/>
      <c r="B34040"/>
      <c r="C34040"/>
      <c r="D34040"/>
      <c r="E34040" s="148"/>
      <c r="F34040" s="148"/>
      <c r="G34040" s="149"/>
      <c r="H34040" s="148"/>
      <c r="I34040"/>
    </row>
    <row r="34041" spans="1:9" x14ac:dyDescent="0.25">
      <c r="A34041"/>
      <c r="B34041"/>
      <c r="C34041"/>
      <c r="D34041"/>
      <c r="E34041" s="148"/>
      <c r="F34041" s="148"/>
      <c r="G34041" s="149"/>
      <c r="H34041" s="148"/>
      <c r="I34041"/>
    </row>
    <row r="34042" spans="1:9" x14ac:dyDescent="0.25">
      <c r="A34042"/>
      <c r="B34042"/>
      <c r="C34042"/>
      <c r="D34042"/>
      <c r="E34042" s="148"/>
      <c r="F34042" s="148"/>
      <c r="G34042" s="149"/>
      <c r="H34042" s="148"/>
      <c r="I34042"/>
    </row>
    <row r="34043" spans="1:9" x14ac:dyDescent="0.25">
      <c r="A34043"/>
      <c r="B34043"/>
      <c r="C34043"/>
      <c r="D34043"/>
      <c r="E34043" s="148"/>
      <c r="F34043" s="148"/>
      <c r="G34043" s="149"/>
      <c r="H34043" s="148"/>
      <c r="I34043"/>
    </row>
    <row r="34044" spans="1:9" x14ac:dyDescent="0.25">
      <c r="A34044"/>
      <c r="B34044"/>
      <c r="C34044"/>
      <c r="D34044"/>
      <c r="E34044" s="148"/>
      <c r="F34044" s="148"/>
      <c r="G34044" s="149"/>
      <c r="H34044" s="148"/>
      <c r="I34044"/>
    </row>
    <row r="34045" spans="1:9" x14ac:dyDescent="0.25">
      <c r="A34045"/>
      <c r="B34045"/>
      <c r="C34045"/>
      <c r="D34045"/>
      <c r="E34045" s="148"/>
      <c r="F34045" s="148"/>
      <c r="G34045" s="149"/>
      <c r="H34045" s="148"/>
      <c r="I34045"/>
    </row>
    <row r="34046" spans="1:9" x14ac:dyDescent="0.25">
      <c r="A34046"/>
      <c r="B34046"/>
      <c r="C34046"/>
      <c r="D34046"/>
      <c r="E34046" s="148"/>
      <c r="F34046" s="148"/>
      <c r="G34046" s="149"/>
      <c r="H34046" s="148"/>
      <c r="I34046"/>
    </row>
    <row r="34047" spans="1:9" x14ac:dyDescent="0.25">
      <c r="A34047"/>
      <c r="B34047"/>
      <c r="C34047"/>
      <c r="D34047"/>
      <c r="E34047" s="148"/>
      <c r="F34047" s="148"/>
      <c r="G34047" s="149"/>
      <c r="H34047" s="148"/>
      <c r="I34047"/>
    </row>
    <row r="34048" spans="1:9" x14ac:dyDescent="0.25">
      <c r="A34048"/>
      <c r="B34048"/>
      <c r="C34048"/>
      <c r="D34048"/>
      <c r="E34048" s="148"/>
      <c r="F34048" s="148"/>
      <c r="G34048" s="149"/>
      <c r="H34048" s="148"/>
      <c r="I34048"/>
    </row>
    <row r="34049" spans="1:9" x14ac:dyDescent="0.25">
      <c r="A34049"/>
      <c r="B34049"/>
      <c r="C34049"/>
      <c r="D34049"/>
      <c r="E34049" s="148"/>
      <c r="F34049" s="148"/>
      <c r="G34049" s="149"/>
      <c r="H34049" s="148"/>
      <c r="I34049"/>
    </row>
    <row r="34050" spans="1:9" x14ac:dyDescent="0.25">
      <c r="A34050"/>
      <c r="B34050"/>
      <c r="C34050"/>
      <c r="D34050"/>
      <c r="E34050" s="148"/>
      <c r="F34050" s="148"/>
      <c r="G34050" s="149"/>
      <c r="H34050" s="148"/>
      <c r="I34050"/>
    </row>
    <row r="34051" spans="1:9" x14ac:dyDescent="0.25">
      <c r="A34051"/>
      <c r="B34051"/>
      <c r="C34051"/>
      <c r="D34051"/>
      <c r="E34051" s="148"/>
      <c r="F34051" s="148"/>
      <c r="G34051" s="149"/>
      <c r="H34051" s="148"/>
      <c r="I34051"/>
    </row>
    <row r="34052" spans="1:9" x14ac:dyDescent="0.25">
      <c r="A34052"/>
      <c r="B34052"/>
      <c r="C34052"/>
      <c r="D34052"/>
      <c r="E34052" s="148"/>
      <c r="F34052" s="148"/>
      <c r="G34052" s="149"/>
      <c r="H34052" s="148"/>
      <c r="I34052"/>
    </row>
    <row r="34053" spans="1:9" x14ac:dyDescent="0.25">
      <c r="A34053"/>
      <c r="B34053"/>
      <c r="C34053"/>
      <c r="D34053"/>
      <c r="E34053" s="148"/>
      <c r="F34053" s="148"/>
      <c r="G34053" s="149"/>
      <c r="H34053" s="148"/>
      <c r="I34053"/>
    </row>
    <row r="34054" spans="1:9" x14ac:dyDescent="0.25">
      <c r="A34054"/>
      <c r="B34054"/>
      <c r="C34054"/>
      <c r="D34054"/>
      <c r="E34054" s="148"/>
      <c r="F34054" s="148"/>
      <c r="G34054" s="149"/>
      <c r="H34054" s="148"/>
      <c r="I34054"/>
    </row>
    <row r="34055" spans="1:9" x14ac:dyDescent="0.25">
      <c r="A34055"/>
      <c r="B34055"/>
      <c r="C34055"/>
      <c r="D34055"/>
      <c r="E34055" s="148"/>
      <c r="F34055" s="148"/>
      <c r="G34055" s="149"/>
      <c r="H34055" s="148"/>
      <c r="I34055"/>
    </row>
    <row r="34056" spans="1:9" x14ac:dyDescent="0.25">
      <c r="A34056"/>
      <c r="B34056"/>
      <c r="C34056"/>
      <c r="D34056"/>
      <c r="E34056" s="148"/>
      <c r="F34056" s="148"/>
      <c r="G34056" s="149"/>
      <c r="H34056" s="148"/>
      <c r="I34056"/>
    </row>
    <row r="34057" spans="1:9" x14ac:dyDescent="0.25">
      <c r="A34057"/>
      <c r="B34057"/>
      <c r="C34057"/>
      <c r="D34057"/>
      <c r="E34057" s="148"/>
      <c r="F34057" s="148"/>
      <c r="G34057" s="149"/>
      <c r="H34057" s="148"/>
      <c r="I34057"/>
    </row>
    <row r="34058" spans="1:9" x14ac:dyDescent="0.25">
      <c r="A34058"/>
      <c r="B34058"/>
      <c r="C34058"/>
      <c r="D34058"/>
      <c r="E34058" s="148"/>
      <c r="F34058" s="148"/>
      <c r="G34058" s="149"/>
      <c r="H34058" s="148"/>
      <c r="I34058"/>
    </row>
    <row r="34059" spans="1:9" x14ac:dyDescent="0.25">
      <c r="A34059"/>
      <c r="B34059"/>
      <c r="C34059"/>
      <c r="D34059"/>
      <c r="E34059" s="148"/>
      <c r="F34059" s="148"/>
      <c r="G34059" s="149"/>
      <c r="H34059" s="148"/>
      <c r="I34059"/>
    </row>
    <row r="34060" spans="1:9" x14ac:dyDescent="0.25">
      <c r="A34060"/>
      <c r="B34060"/>
      <c r="C34060"/>
      <c r="D34060"/>
      <c r="E34060" s="148"/>
      <c r="F34060" s="148"/>
      <c r="G34060" s="149"/>
      <c r="H34060" s="148"/>
      <c r="I34060"/>
    </row>
    <row r="34061" spans="1:9" x14ac:dyDescent="0.25">
      <c r="A34061"/>
      <c r="B34061"/>
      <c r="C34061"/>
      <c r="D34061"/>
      <c r="E34061" s="148"/>
      <c r="F34061" s="148"/>
      <c r="G34061" s="149"/>
      <c r="H34061" s="148"/>
      <c r="I34061"/>
    </row>
    <row r="34062" spans="1:9" x14ac:dyDescent="0.25">
      <c r="A34062"/>
      <c r="B34062"/>
      <c r="C34062"/>
      <c r="D34062"/>
      <c r="E34062" s="148"/>
      <c r="F34062" s="148"/>
      <c r="G34062" s="149"/>
      <c r="H34062" s="148"/>
      <c r="I34062"/>
    </row>
    <row r="34063" spans="1:9" x14ac:dyDescent="0.25">
      <c r="A34063"/>
      <c r="B34063"/>
      <c r="C34063"/>
      <c r="D34063"/>
      <c r="E34063" s="148"/>
      <c r="F34063" s="148"/>
      <c r="G34063" s="149"/>
      <c r="H34063" s="148"/>
      <c r="I34063"/>
    </row>
    <row r="34064" spans="1:9" x14ac:dyDescent="0.25">
      <c r="A34064"/>
      <c r="B34064"/>
      <c r="C34064"/>
      <c r="D34064"/>
      <c r="E34064" s="148"/>
      <c r="F34064" s="148"/>
      <c r="G34064" s="149"/>
      <c r="H34064" s="148"/>
      <c r="I34064"/>
    </row>
    <row r="34065" spans="1:9" x14ac:dyDescent="0.25">
      <c r="A34065"/>
      <c r="B34065"/>
      <c r="C34065"/>
      <c r="D34065"/>
      <c r="E34065" s="148"/>
      <c r="F34065" s="148"/>
      <c r="G34065" s="149"/>
      <c r="H34065" s="148"/>
      <c r="I34065"/>
    </row>
    <row r="34066" spans="1:9" x14ac:dyDescent="0.25">
      <c r="A34066"/>
      <c r="B34066"/>
      <c r="C34066"/>
      <c r="D34066"/>
      <c r="E34066" s="148"/>
      <c r="F34066" s="148"/>
      <c r="G34066" s="149"/>
      <c r="H34066" s="148"/>
      <c r="I34066"/>
    </row>
    <row r="34067" spans="1:9" x14ac:dyDescent="0.25">
      <c r="A34067"/>
      <c r="B34067"/>
      <c r="C34067"/>
      <c r="D34067"/>
      <c r="E34067" s="148"/>
      <c r="F34067" s="148"/>
      <c r="G34067" s="149"/>
      <c r="H34067" s="148"/>
      <c r="I34067"/>
    </row>
    <row r="34068" spans="1:9" x14ac:dyDescent="0.25">
      <c r="A34068"/>
      <c r="B34068"/>
      <c r="C34068"/>
      <c r="D34068"/>
      <c r="E34068" s="148"/>
      <c r="F34068" s="148"/>
      <c r="G34068" s="149"/>
      <c r="H34068" s="148"/>
      <c r="I34068"/>
    </row>
    <row r="34069" spans="1:9" x14ac:dyDescent="0.25">
      <c r="A34069"/>
      <c r="B34069"/>
      <c r="C34069"/>
      <c r="D34069"/>
      <c r="E34069" s="148"/>
      <c r="F34069" s="148"/>
      <c r="G34069" s="149"/>
      <c r="H34069" s="148"/>
      <c r="I34069"/>
    </row>
    <row r="34070" spans="1:9" x14ac:dyDescent="0.25">
      <c r="A34070"/>
      <c r="B34070"/>
      <c r="C34070"/>
      <c r="D34070"/>
      <c r="E34070" s="148"/>
      <c r="F34070" s="148"/>
      <c r="G34070" s="149"/>
      <c r="H34070" s="148"/>
      <c r="I34070"/>
    </row>
    <row r="34071" spans="1:9" x14ac:dyDescent="0.25">
      <c r="A34071"/>
      <c r="B34071"/>
      <c r="C34071"/>
      <c r="D34071"/>
      <c r="E34071" s="148"/>
      <c r="F34071" s="148"/>
      <c r="G34071" s="149"/>
      <c r="H34071" s="148"/>
      <c r="I34071"/>
    </row>
    <row r="34072" spans="1:9" x14ac:dyDescent="0.25">
      <c r="A34072"/>
      <c r="B34072"/>
      <c r="C34072"/>
      <c r="D34072"/>
      <c r="E34072" s="148"/>
      <c r="F34072" s="148"/>
      <c r="G34072" s="149"/>
      <c r="H34072" s="148"/>
      <c r="I34072"/>
    </row>
    <row r="34073" spans="1:9" x14ac:dyDescent="0.25">
      <c r="A34073"/>
      <c r="B34073"/>
      <c r="C34073"/>
      <c r="D34073"/>
      <c r="E34073" s="148"/>
      <c r="F34073" s="148"/>
      <c r="G34073" s="149"/>
      <c r="H34073" s="148"/>
      <c r="I34073"/>
    </row>
    <row r="34074" spans="1:9" x14ac:dyDescent="0.25">
      <c r="A34074"/>
      <c r="B34074"/>
      <c r="C34074"/>
      <c r="D34074"/>
      <c r="E34074" s="148"/>
      <c r="F34074" s="148"/>
      <c r="G34074" s="149"/>
      <c r="H34074" s="148"/>
      <c r="I34074"/>
    </row>
    <row r="34075" spans="1:9" x14ac:dyDescent="0.25">
      <c r="A34075"/>
      <c r="B34075"/>
      <c r="C34075"/>
      <c r="D34075"/>
      <c r="E34075" s="148"/>
      <c r="F34075" s="148"/>
      <c r="G34075" s="149"/>
      <c r="H34075" s="148"/>
      <c r="I34075"/>
    </row>
    <row r="34076" spans="1:9" x14ac:dyDescent="0.25">
      <c r="A34076"/>
      <c r="B34076"/>
      <c r="C34076"/>
      <c r="D34076"/>
      <c r="E34076" s="148"/>
      <c r="F34076" s="148"/>
      <c r="G34076" s="149"/>
      <c r="H34076" s="148"/>
      <c r="I34076"/>
    </row>
    <row r="34077" spans="1:9" x14ac:dyDescent="0.25">
      <c r="A34077"/>
      <c r="B34077"/>
      <c r="C34077"/>
      <c r="D34077"/>
      <c r="E34077" s="148"/>
      <c r="F34077" s="148"/>
      <c r="G34077" s="149"/>
      <c r="H34077" s="148"/>
      <c r="I34077"/>
    </row>
    <row r="34078" spans="1:9" x14ac:dyDescent="0.25">
      <c r="A34078"/>
      <c r="B34078"/>
      <c r="C34078"/>
      <c r="D34078"/>
      <c r="E34078" s="148"/>
      <c r="F34078" s="148"/>
      <c r="G34078" s="149"/>
      <c r="H34078" s="148"/>
      <c r="I34078"/>
    </row>
    <row r="34079" spans="1:9" x14ac:dyDescent="0.25">
      <c r="A34079"/>
      <c r="B34079"/>
      <c r="C34079"/>
      <c r="D34079"/>
      <c r="E34079" s="148"/>
      <c r="F34079" s="148"/>
      <c r="G34079" s="149"/>
      <c r="H34079" s="148"/>
      <c r="I34079"/>
    </row>
    <row r="34080" spans="1:9" x14ac:dyDescent="0.25">
      <c r="A34080"/>
      <c r="B34080"/>
      <c r="C34080"/>
      <c r="D34080"/>
      <c r="E34080" s="148"/>
      <c r="F34080" s="148"/>
      <c r="G34080" s="149"/>
      <c r="H34080" s="148"/>
      <c r="I34080"/>
    </row>
    <row r="34081" spans="1:9" x14ac:dyDescent="0.25">
      <c r="A34081"/>
      <c r="B34081"/>
      <c r="C34081"/>
      <c r="D34081"/>
      <c r="E34081" s="148"/>
      <c r="F34081" s="148"/>
      <c r="G34081" s="149"/>
      <c r="H34081" s="148"/>
      <c r="I34081"/>
    </row>
    <row r="34082" spans="1:9" x14ac:dyDescent="0.25">
      <c r="A34082"/>
      <c r="B34082"/>
      <c r="C34082"/>
      <c r="D34082"/>
      <c r="E34082" s="148"/>
      <c r="F34082" s="148"/>
      <c r="G34082" s="149"/>
      <c r="H34082" s="148"/>
      <c r="I34082"/>
    </row>
    <row r="34083" spans="1:9" x14ac:dyDescent="0.25">
      <c r="A34083"/>
      <c r="B34083"/>
      <c r="C34083"/>
      <c r="D34083"/>
      <c r="E34083" s="148"/>
      <c r="F34083" s="148"/>
      <c r="G34083" s="149"/>
      <c r="H34083" s="148"/>
      <c r="I34083"/>
    </row>
    <row r="34084" spans="1:9" x14ac:dyDescent="0.25">
      <c r="A34084"/>
      <c r="B34084"/>
      <c r="C34084"/>
      <c r="D34084"/>
      <c r="E34084" s="148"/>
      <c r="F34084" s="148"/>
      <c r="G34084" s="149"/>
      <c r="H34084" s="148"/>
      <c r="I34084"/>
    </row>
    <row r="34085" spans="1:9" x14ac:dyDescent="0.25">
      <c r="A34085"/>
      <c r="B34085"/>
      <c r="C34085"/>
      <c r="D34085"/>
      <c r="E34085" s="148"/>
      <c r="F34085" s="148"/>
      <c r="G34085" s="149"/>
      <c r="H34085" s="148"/>
      <c r="I34085"/>
    </row>
    <row r="34086" spans="1:9" x14ac:dyDescent="0.25">
      <c r="A34086"/>
      <c r="B34086"/>
      <c r="C34086"/>
      <c r="D34086"/>
      <c r="E34086" s="148"/>
      <c r="F34086" s="148"/>
      <c r="G34086" s="149"/>
      <c r="H34086" s="148"/>
      <c r="I34086"/>
    </row>
    <row r="34087" spans="1:9" x14ac:dyDescent="0.25">
      <c r="A34087"/>
      <c r="B34087"/>
      <c r="C34087"/>
      <c r="D34087"/>
      <c r="E34087" s="148"/>
      <c r="F34087" s="148"/>
      <c r="G34087" s="149"/>
      <c r="H34087" s="148"/>
      <c r="I34087"/>
    </row>
    <row r="34088" spans="1:9" x14ac:dyDescent="0.25">
      <c r="A34088"/>
      <c r="B34088"/>
      <c r="C34088"/>
      <c r="D34088"/>
      <c r="E34088" s="148"/>
      <c r="F34088" s="148"/>
      <c r="G34088" s="149"/>
      <c r="H34088" s="148"/>
      <c r="I34088"/>
    </row>
    <row r="34089" spans="1:9" x14ac:dyDescent="0.25">
      <c r="A34089"/>
      <c r="B34089"/>
      <c r="C34089"/>
      <c r="D34089"/>
      <c r="E34089" s="148"/>
      <c r="F34089" s="148"/>
      <c r="G34089" s="149"/>
      <c r="H34089" s="148"/>
      <c r="I34089"/>
    </row>
    <row r="34090" spans="1:9" x14ac:dyDescent="0.25">
      <c r="A34090"/>
      <c r="B34090"/>
      <c r="C34090"/>
      <c r="D34090"/>
      <c r="E34090" s="148"/>
      <c r="F34090" s="148"/>
      <c r="G34090" s="149"/>
      <c r="H34090" s="148"/>
      <c r="I34090"/>
    </row>
    <row r="34091" spans="1:9" x14ac:dyDescent="0.25">
      <c r="A34091"/>
      <c r="B34091"/>
      <c r="C34091"/>
      <c r="D34091"/>
      <c r="E34091" s="148"/>
      <c r="F34091" s="148"/>
      <c r="G34091" s="149"/>
      <c r="H34091" s="148"/>
      <c r="I34091"/>
    </row>
    <row r="34092" spans="1:9" x14ac:dyDescent="0.25">
      <c r="A34092"/>
      <c r="B34092"/>
      <c r="C34092"/>
      <c r="D34092"/>
      <c r="E34092" s="148"/>
      <c r="F34092" s="148"/>
      <c r="G34092" s="149"/>
      <c r="H34092" s="148"/>
      <c r="I34092"/>
    </row>
    <row r="34093" spans="1:9" x14ac:dyDescent="0.25">
      <c r="A34093"/>
      <c r="B34093"/>
      <c r="C34093"/>
      <c r="D34093"/>
      <c r="E34093" s="148"/>
      <c r="F34093" s="148"/>
      <c r="G34093" s="149"/>
      <c r="H34093" s="148"/>
      <c r="I34093"/>
    </row>
    <row r="34094" spans="1:9" x14ac:dyDescent="0.25">
      <c r="A34094"/>
      <c r="B34094"/>
      <c r="C34094"/>
      <c r="D34094"/>
      <c r="E34094" s="148"/>
      <c r="F34094" s="148"/>
      <c r="G34094" s="149"/>
      <c r="H34094" s="148"/>
      <c r="I34094"/>
    </row>
    <row r="34095" spans="1:9" x14ac:dyDescent="0.25">
      <c r="A34095"/>
      <c r="B34095"/>
      <c r="C34095"/>
      <c r="D34095"/>
      <c r="E34095" s="148"/>
      <c r="F34095" s="148"/>
      <c r="G34095" s="149"/>
      <c r="H34095" s="148"/>
      <c r="I34095"/>
    </row>
    <row r="34096" spans="1:9" x14ac:dyDescent="0.25">
      <c r="A34096"/>
      <c r="B34096"/>
      <c r="C34096"/>
      <c r="D34096"/>
      <c r="E34096" s="148"/>
      <c r="F34096" s="148"/>
      <c r="G34096" s="149"/>
      <c r="H34096" s="148"/>
      <c r="I34096"/>
    </row>
    <row r="34097" spans="1:9" x14ac:dyDescent="0.25">
      <c r="A34097"/>
      <c r="B34097"/>
      <c r="C34097"/>
      <c r="D34097"/>
      <c r="E34097" s="148"/>
      <c r="F34097" s="148"/>
      <c r="G34097" s="149"/>
      <c r="H34097" s="148"/>
      <c r="I34097"/>
    </row>
    <row r="34098" spans="1:9" x14ac:dyDescent="0.25">
      <c r="A34098"/>
      <c r="B34098"/>
      <c r="C34098"/>
      <c r="D34098"/>
      <c r="E34098" s="148"/>
      <c r="F34098" s="148"/>
      <c r="G34098" s="149"/>
      <c r="H34098" s="148"/>
      <c r="I34098"/>
    </row>
    <row r="34099" spans="1:9" x14ac:dyDescent="0.25">
      <c r="A34099"/>
      <c r="B34099"/>
      <c r="C34099"/>
      <c r="D34099"/>
      <c r="E34099" s="148"/>
      <c r="F34099" s="148"/>
      <c r="G34099" s="149"/>
      <c r="H34099" s="148"/>
      <c r="I34099"/>
    </row>
    <row r="34100" spans="1:9" x14ac:dyDescent="0.25">
      <c r="A34100"/>
      <c r="B34100"/>
      <c r="C34100"/>
      <c r="D34100"/>
      <c r="E34100" s="148"/>
      <c r="F34100" s="148"/>
      <c r="G34100" s="149"/>
      <c r="H34100" s="148"/>
      <c r="I34100"/>
    </row>
    <row r="34101" spans="1:9" x14ac:dyDescent="0.25">
      <c r="A34101"/>
      <c r="B34101"/>
      <c r="C34101"/>
      <c r="D34101"/>
      <c r="E34101" s="148"/>
      <c r="F34101" s="148"/>
      <c r="G34101" s="149"/>
      <c r="H34101" s="148"/>
      <c r="I34101"/>
    </row>
    <row r="34102" spans="1:9" x14ac:dyDescent="0.25">
      <c r="A34102"/>
      <c r="B34102"/>
      <c r="C34102"/>
      <c r="D34102"/>
      <c r="E34102" s="148"/>
      <c r="F34102" s="148"/>
      <c r="G34102" s="149"/>
      <c r="H34102" s="148"/>
      <c r="I34102"/>
    </row>
    <row r="34103" spans="1:9" x14ac:dyDescent="0.25">
      <c r="A34103"/>
      <c r="B34103"/>
      <c r="C34103"/>
      <c r="D34103"/>
      <c r="E34103" s="148"/>
      <c r="F34103" s="148"/>
      <c r="G34103" s="149"/>
      <c r="H34103" s="148"/>
      <c r="I34103"/>
    </row>
    <row r="34104" spans="1:9" x14ac:dyDescent="0.25">
      <c r="A34104"/>
      <c r="B34104"/>
      <c r="C34104"/>
      <c r="D34104"/>
      <c r="E34104" s="148"/>
      <c r="F34104" s="148"/>
      <c r="G34104" s="149"/>
      <c r="H34104" s="148"/>
      <c r="I34104"/>
    </row>
    <row r="34105" spans="1:9" x14ac:dyDescent="0.25">
      <c r="A34105"/>
      <c r="B34105"/>
      <c r="C34105"/>
      <c r="D34105"/>
      <c r="E34105" s="148"/>
      <c r="F34105" s="148"/>
      <c r="G34105" s="149"/>
      <c r="H34105" s="148"/>
      <c r="I34105"/>
    </row>
    <row r="34106" spans="1:9" x14ac:dyDescent="0.25">
      <c r="A34106"/>
      <c r="B34106"/>
      <c r="C34106"/>
      <c r="D34106"/>
      <c r="E34106" s="148"/>
      <c r="F34106" s="148"/>
      <c r="G34106" s="149"/>
      <c r="H34106" s="148"/>
      <c r="I34106"/>
    </row>
    <row r="34107" spans="1:9" x14ac:dyDescent="0.25">
      <c r="A34107"/>
      <c r="B34107"/>
      <c r="C34107"/>
      <c r="D34107"/>
      <c r="E34107" s="148"/>
      <c r="F34107" s="148"/>
      <c r="G34107" s="149"/>
      <c r="H34107" s="148"/>
      <c r="I34107"/>
    </row>
    <row r="34108" spans="1:9" x14ac:dyDescent="0.25">
      <c r="A34108"/>
      <c r="B34108"/>
      <c r="C34108"/>
      <c r="D34108"/>
      <c r="E34108" s="148"/>
      <c r="F34108" s="148"/>
      <c r="G34108" s="149"/>
      <c r="H34108" s="148"/>
      <c r="I34108"/>
    </row>
    <row r="34109" spans="1:9" x14ac:dyDescent="0.25">
      <c r="A34109"/>
      <c r="B34109"/>
      <c r="C34109"/>
      <c r="D34109"/>
      <c r="E34109" s="148"/>
      <c r="F34109" s="148"/>
      <c r="G34109" s="149"/>
      <c r="H34109" s="148"/>
      <c r="I34109"/>
    </row>
    <row r="34110" spans="1:9" x14ac:dyDescent="0.25">
      <c r="A34110"/>
      <c r="B34110"/>
      <c r="C34110"/>
      <c r="D34110"/>
      <c r="E34110" s="148"/>
      <c r="F34110" s="148"/>
      <c r="G34110" s="149"/>
      <c r="H34110" s="148"/>
      <c r="I34110"/>
    </row>
    <row r="34111" spans="1:9" x14ac:dyDescent="0.25">
      <c r="A34111"/>
      <c r="B34111"/>
      <c r="C34111"/>
      <c r="D34111"/>
      <c r="E34111" s="148"/>
      <c r="F34111" s="148"/>
      <c r="G34111" s="149"/>
      <c r="H34111" s="148"/>
      <c r="I34111"/>
    </row>
    <row r="34112" spans="1:9" x14ac:dyDescent="0.25">
      <c r="A34112"/>
      <c r="B34112"/>
      <c r="C34112"/>
      <c r="D34112"/>
      <c r="E34112" s="148"/>
      <c r="F34112" s="148"/>
      <c r="G34112" s="149"/>
      <c r="H34112" s="148"/>
      <c r="I34112"/>
    </row>
    <row r="34113" spans="1:9" x14ac:dyDescent="0.25">
      <c r="A34113"/>
      <c r="B34113"/>
      <c r="C34113"/>
      <c r="D34113"/>
      <c r="E34113" s="148"/>
      <c r="F34113" s="148"/>
      <c r="G34113" s="149"/>
      <c r="H34113" s="148"/>
      <c r="I34113"/>
    </row>
    <row r="34114" spans="1:9" x14ac:dyDescent="0.25">
      <c r="A34114"/>
      <c r="B34114"/>
      <c r="C34114"/>
      <c r="D34114"/>
      <c r="E34114" s="148"/>
      <c r="F34114" s="148"/>
      <c r="G34114" s="149"/>
      <c r="H34114" s="148"/>
      <c r="I34114"/>
    </row>
    <row r="34115" spans="1:9" x14ac:dyDescent="0.25">
      <c r="A34115"/>
      <c r="B34115"/>
      <c r="C34115"/>
      <c r="D34115"/>
      <c r="E34115" s="148"/>
      <c r="F34115" s="148"/>
      <c r="G34115" s="149"/>
      <c r="H34115" s="148"/>
      <c r="I34115"/>
    </row>
    <row r="34116" spans="1:9" x14ac:dyDescent="0.25">
      <c r="A34116"/>
      <c r="B34116"/>
      <c r="C34116"/>
      <c r="D34116"/>
      <c r="E34116" s="148"/>
      <c r="F34116" s="148"/>
      <c r="G34116" s="149"/>
      <c r="H34116" s="148"/>
      <c r="I34116"/>
    </row>
    <row r="34117" spans="1:9" x14ac:dyDescent="0.25">
      <c r="A34117"/>
      <c r="B34117"/>
      <c r="C34117"/>
      <c r="D34117"/>
      <c r="E34117" s="148"/>
      <c r="F34117" s="148"/>
      <c r="G34117" s="149"/>
      <c r="H34117" s="148"/>
      <c r="I34117"/>
    </row>
    <row r="34118" spans="1:9" x14ac:dyDescent="0.25">
      <c r="A34118"/>
      <c r="B34118"/>
      <c r="C34118"/>
      <c r="D34118"/>
      <c r="E34118" s="148"/>
      <c r="F34118" s="148"/>
      <c r="G34118" s="149"/>
      <c r="H34118" s="148"/>
      <c r="I34118"/>
    </row>
    <row r="34119" spans="1:9" x14ac:dyDescent="0.25">
      <c r="A34119"/>
      <c r="B34119"/>
      <c r="C34119"/>
      <c r="D34119"/>
      <c r="E34119" s="148"/>
      <c r="F34119" s="148"/>
      <c r="G34119" s="149"/>
      <c r="H34119" s="148"/>
      <c r="I34119"/>
    </row>
    <row r="34120" spans="1:9" x14ac:dyDescent="0.25">
      <c r="A34120"/>
      <c r="B34120"/>
      <c r="C34120"/>
      <c r="D34120"/>
      <c r="E34120" s="148"/>
      <c r="F34120" s="148"/>
      <c r="G34120" s="149"/>
      <c r="H34120" s="148"/>
      <c r="I34120"/>
    </row>
    <row r="34121" spans="1:9" x14ac:dyDescent="0.25">
      <c r="A34121"/>
      <c r="B34121"/>
      <c r="C34121"/>
      <c r="D34121"/>
      <c r="E34121" s="148"/>
      <c r="F34121" s="148"/>
      <c r="G34121" s="149"/>
      <c r="H34121" s="148"/>
      <c r="I34121"/>
    </row>
    <row r="34122" spans="1:9" x14ac:dyDescent="0.25">
      <c r="A34122"/>
      <c r="B34122"/>
      <c r="C34122"/>
      <c r="D34122"/>
      <c r="E34122" s="148"/>
      <c r="F34122" s="148"/>
      <c r="G34122" s="149"/>
      <c r="H34122" s="148"/>
      <c r="I34122"/>
    </row>
    <row r="34123" spans="1:9" x14ac:dyDescent="0.25">
      <c r="A34123"/>
      <c r="B34123"/>
      <c r="C34123"/>
      <c r="D34123"/>
      <c r="E34123" s="148"/>
      <c r="F34123" s="148"/>
      <c r="G34123" s="149"/>
      <c r="H34123" s="148"/>
      <c r="I34123"/>
    </row>
    <row r="34124" spans="1:9" x14ac:dyDescent="0.25">
      <c r="A34124"/>
      <c r="B34124"/>
      <c r="C34124"/>
      <c r="D34124"/>
      <c r="E34124" s="148"/>
      <c r="F34124" s="148"/>
      <c r="G34124" s="149"/>
      <c r="H34124" s="148"/>
      <c r="I34124"/>
    </row>
    <row r="34125" spans="1:9" x14ac:dyDescent="0.25">
      <c r="A34125"/>
      <c r="B34125"/>
      <c r="C34125"/>
      <c r="D34125"/>
      <c r="E34125" s="148"/>
      <c r="F34125" s="148"/>
      <c r="G34125" s="149"/>
      <c r="H34125" s="148"/>
      <c r="I34125"/>
    </row>
    <row r="34126" spans="1:9" x14ac:dyDescent="0.25">
      <c r="A34126"/>
      <c r="B34126"/>
      <c r="C34126"/>
      <c r="D34126"/>
      <c r="E34126" s="148"/>
      <c r="F34126" s="148"/>
      <c r="G34126" s="149"/>
      <c r="H34126" s="148"/>
      <c r="I34126"/>
    </row>
    <row r="34127" spans="1:9" x14ac:dyDescent="0.25">
      <c r="A34127"/>
      <c r="B34127"/>
      <c r="C34127"/>
      <c r="D34127"/>
      <c r="E34127" s="148"/>
      <c r="F34127" s="148"/>
      <c r="G34127" s="149"/>
      <c r="H34127" s="148"/>
      <c r="I34127"/>
    </row>
    <row r="34128" spans="1:9" x14ac:dyDescent="0.25">
      <c r="A34128"/>
      <c r="B34128"/>
      <c r="C34128"/>
      <c r="D34128"/>
      <c r="E34128" s="148"/>
      <c r="F34128" s="148"/>
      <c r="G34128" s="149"/>
      <c r="H34128" s="148"/>
      <c r="I34128"/>
    </row>
    <row r="34129" spans="1:9" x14ac:dyDescent="0.25">
      <c r="A34129"/>
      <c r="B34129"/>
      <c r="C34129"/>
      <c r="D34129"/>
      <c r="E34129" s="148"/>
      <c r="F34129" s="148"/>
      <c r="G34129" s="149"/>
      <c r="H34129" s="148"/>
      <c r="I34129"/>
    </row>
    <row r="34130" spans="1:9" x14ac:dyDescent="0.25">
      <c r="A34130"/>
      <c r="B34130"/>
      <c r="C34130"/>
      <c r="D34130"/>
      <c r="E34130" s="148"/>
      <c r="F34130" s="148"/>
      <c r="G34130" s="149"/>
      <c r="H34130" s="148"/>
      <c r="I34130"/>
    </row>
    <row r="34131" spans="1:9" x14ac:dyDescent="0.25">
      <c r="A34131"/>
      <c r="B34131"/>
      <c r="C34131"/>
      <c r="D34131"/>
      <c r="E34131" s="148"/>
      <c r="F34131" s="148"/>
      <c r="G34131" s="149"/>
      <c r="H34131" s="148"/>
      <c r="I34131"/>
    </row>
    <row r="34132" spans="1:9" x14ac:dyDescent="0.25">
      <c r="A34132"/>
      <c r="B34132"/>
      <c r="C34132"/>
      <c r="D34132"/>
      <c r="E34132" s="148"/>
      <c r="F34132" s="148"/>
      <c r="G34132" s="149"/>
      <c r="H34132" s="148"/>
      <c r="I34132"/>
    </row>
    <row r="34133" spans="1:9" x14ac:dyDescent="0.25">
      <c r="A34133"/>
      <c r="B34133"/>
      <c r="C34133"/>
      <c r="D34133"/>
      <c r="E34133" s="148"/>
      <c r="F34133" s="148"/>
      <c r="G34133" s="149"/>
      <c r="H34133" s="148"/>
      <c r="I34133"/>
    </row>
    <row r="34134" spans="1:9" x14ac:dyDescent="0.25">
      <c r="A34134"/>
      <c r="B34134"/>
      <c r="C34134"/>
      <c r="D34134"/>
      <c r="E34134" s="148"/>
      <c r="F34134" s="148"/>
      <c r="G34134" s="149"/>
      <c r="H34134" s="148"/>
      <c r="I34134"/>
    </row>
    <row r="34135" spans="1:9" x14ac:dyDescent="0.25">
      <c r="A34135"/>
      <c r="B34135"/>
      <c r="C34135"/>
      <c r="D34135"/>
      <c r="E34135" s="148"/>
      <c r="F34135" s="148"/>
      <c r="G34135" s="149"/>
      <c r="H34135" s="148"/>
      <c r="I34135"/>
    </row>
    <row r="34136" spans="1:9" x14ac:dyDescent="0.25">
      <c r="A34136"/>
      <c r="B34136"/>
      <c r="C34136"/>
      <c r="D34136"/>
      <c r="E34136" s="148"/>
      <c r="F34136" s="148"/>
      <c r="G34136" s="149"/>
      <c r="H34136" s="148"/>
      <c r="I34136"/>
    </row>
    <row r="34137" spans="1:9" x14ac:dyDescent="0.25">
      <c r="A34137"/>
      <c r="B34137"/>
      <c r="C34137"/>
      <c r="D34137"/>
      <c r="E34137" s="148"/>
      <c r="F34137" s="148"/>
      <c r="G34137" s="149"/>
      <c r="H34137" s="148"/>
      <c r="I34137"/>
    </row>
    <row r="34138" spans="1:9" x14ac:dyDescent="0.25">
      <c r="A34138"/>
      <c r="B34138"/>
      <c r="C34138"/>
      <c r="D34138"/>
      <c r="E34138" s="148"/>
      <c r="F34138" s="148"/>
      <c r="G34138" s="149"/>
      <c r="H34138" s="148"/>
      <c r="I34138"/>
    </row>
    <row r="34139" spans="1:9" x14ac:dyDescent="0.25">
      <c r="A34139"/>
      <c r="B34139"/>
      <c r="C34139"/>
      <c r="D34139"/>
      <c r="E34139" s="148"/>
      <c r="F34139" s="148"/>
      <c r="G34139" s="149"/>
      <c r="H34139" s="148"/>
      <c r="I34139"/>
    </row>
    <row r="34140" spans="1:9" x14ac:dyDescent="0.25">
      <c r="A34140"/>
      <c r="B34140"/>
      <c r="C34140"/>
      <c r="D34140"/>
      <c r="E34140" s="148"/>
      <c r="F34140" s="148"/>
      <c r="G34140" s="149"/>
      <c r="H34140" s="148"/>
      <c r="I34140"/>
    </row>
    <row r="34141" spans="1:9" x14ac:dyDescent="0.25">
      <c r="A34141"/>
      <c r="B34141"/>
      <c r="C34141"/>
      <c r="D34141"/>
      <c r="E34141" s="148"/>
      <c r="F34141" s="148"/>
      <c r="G34141" s="149"/>
      <c r="H34141" s="148"/>
      <c r="I34141"/>
    </row>
    <row r="34142" spans="1:9" x14ac:dyDescent="0.25">
      <c r="A34142"/>
      <c r="B34142"/>
      <c r="C34142"/>
      <c r="D34142"/>
      <c r="E34142" s="148"/>
      <c r="F34142" s="148"/>
      <c r="G34142" s="149"/>
      <c r="H34142" s="148"/>
      <c r="I34142"/>
    </row>
    <row r="34143" spans="1:9" x14ac:dyDescent="0.25">
      <c r="A34143"/>
      <c r="B34143"/>
      <c r="C34143"/>
      <c r="D34143"/>
      <c r="E34143" s="148"/>
      <c r="F34143" s="148"/>
      <c r="G34143" s="149"/>
      <c r="H34143" s="148"/>
      <c r="I34143"/>
    </row>
    <row r="34144" spans="1:9" x14ac:dyDescent="0.25">
      <c r="A34144"/>
      <c r="B34144"/>
      <c r="C34144"/>
      <c r="D34144"/>
      <c r="E34144" s="148"/>
      <c r="F34144" s="148"/>
      <c r="G34144" s="149"/>
      <c r="H34144" s="148"/>
      <c r="I34144"/>
    </row>
    <row r="34145" spans="1:9" x14ac:dyDescent="0.25">
      <c r="A34145"/>
      <c r="B34145"/>
      <c r="C34145"/>
      <c r="D34145"/>
      <c r="E34145" s="148"/>
      <c r="F34145" s="148"/>
      <c r="G34145" s="149"/>
      <c r="H34145" s="148"/>
      <c r="I34145"/>
    </row>
    <row r="34146" spans="1:9" x14ac:dyDescent="0.25">
      <c r="A34146"/>
      <c r="B34146"/>
      <c r="C34146"/>
      <c r="D34146"/>
      <c r="E34146" s="148"/>
      <c r="F34146" s="148"/>
      <c r="G34146" s="149"/>
      <c r="H34146" s="148"/>
      <c r="I34146"/>
    </row>
    <row r="34147" spans="1:9" x14ac:dyDescent="0.25">
      <c r="A34147"/>
      <c r="B34147"/>
      <c r="C34147"/>
      <c r="D34147"/>
      <c r="E34147" s="148"/>
      <c r="F34147" s="148"/>
      <c r="G34147" s="149"/>
      <c r="H34147" s="148"/>
      <c r="I34147"/>
    </row>
    <row r="34148" spans="1:9" x14ac:dyDescent="0.25">
      <c r="A34148"/>
      <c r="B34148"/>
      <c r="C34148"/>
      <c r="D34148"/>
      <c r="E34148" s="148"/>
      <c r="F34148" s="148"/>
      <c r="G34148" s="149"/>
      <c r="H34148" s="148"/>
      <c r="I34148"/>
    </row>
    <row r="34149" spans="1:9" x14ac:dyDescent="0.25">
      <c r="A34149"/>
      <c r="B34149"/>
      <c r="C34149"/>
      <c r="D34149"/>
      <c r="E34149" s="148"/>
      <c r="F34149" s="148"/>
      <c r="G34149" s="149"/>
      <c r="H34149" s="148"/>
      <c r="I34149"/>
    </row>
    <row r="34150" spans="1:9" x14ac:dyDescent="0.25">
      <c r="A34150"/>
      <c r="B34150"/>
      <c r="C34150"/>
      <c r="D34150"/>
      <c r="E34150" s="148"/>
      <c r="F34150" s="148"/>
      <c r="G34150" s="149"/>
      <c r="H34150" s="148"/>
      <c r="I34150"/>
    </row>
    <row r="34151" spans="1:9" x14ac:dyDescent="0.25">
      <c r="A34151"/>
      <c r="B34151"/>
      <c r="C34151"/>
      <c r="D34151"/>
      <c r="E34151" s="148"/>
      <c r="F34151" s="148"/>
      <c r="G34151" s="149"/>
      <c r="H34151" s="148"/>
      <c r="I34151"/>
    </row>
    <row r="34152" spans="1:9" x14ac:dyDescent="0.25">
      <c r="A34152"/>
      <c r="B34152"/>
      <c r="C34152"/>
      <c r="D34152"/>
      <c r="E34152" s="148"/>
      <c r="F34152" s="148"/>
      <c r="G34152" s="149"/>
      <c r="H34152" s="148"/>
      <c r="I34152"/>
    </row>
    <row r="34153" spans="1:9" x14ac:dyDescent="0.25">
      <c r="A34153"/>
      <c r="B34153"/>
      <c r="C34153"/>
      <c r="D34153"/>
      <c r="E34153" s="148"/>
      <c r="F34153" s="148"/>
      <c r="G34153" s="149"/>
      <c r="H34153" s="148"/>
      <c r="I34153"/>
    </row>
    <row r="34154" spans="1:9" x14ac:dyDescent="0.25">
      <c r="A34154"/>
      <c r="B34154"/>
      <c r="C34154"/>
      <c r="D34154"/>
      <c r="E34154" s="148"/>
      <c r="F34154" s="148"/>
      <c r="G34154" s="149"/>
      <c r="H34154" s="148"/>
      <c r="I34154"/>
    </row>
    <row r="34155" spans="1:9" x14ac:dyDescent="0.25">
      <c r="A34155"/>
      <c r="B34155"/>
      <c r="C34155"/>
      <c r="D34155"/>
      <c r="E34155" s="148"/>
      <c r="F34155" s="148"/>
      <c r="G34155" s="149"/>
      <c r="H34155" s="148"/>
      <c r="I34155"/>
    </row>
    <row r="34156" spans="1:9" x14ac:dyDescent="0.25">
      <c r="A34156"/>
      <c r="B34156"/>
      <c r="C34156"/>
      <c r="D34156"/>
      <c r="E34156" s="148"/>
      <c r="F34156" s="148"/>
      <c r="G34156" s="149"/>
      <c r="H34156" s="148"/>
      <c r="I34156"/>
    </row>
    <row r="34157" spans="1:9" x14ac:dyDescent="0.25">
      <c r="A34157"/>
      <c r="B34157"/>
      <c r="C34157"/>
      <c r="D34157"/>
      <c r="E34157" s="148"/>
      <c r="F34157" s="148"/>
      <c r="G34157" s="149"/>
      <c r="H34157" s="148"/>
      <c r="I34157"/>
    </row>
    <row r="34158" spans="1:9" x14ac:dyDescent="0.25">
      <c r="A34158"/>
      <c r="B34158"/>
      <c r="C34158"/>
      <c r="D34158"/>
      <c r="E34158" s="148"/>
      <c r="F34158" s="148"/>
      <c r="G34158" s="149"/>
      <c r="H34158" s="148"/>
      <c r="I34158"/>
    </row>
    <row r="34159" spans="1:9" x14ac:dyDescent="0.25">
      <c r="A34159"/>
      <c r="B34159"/>
      <c r="C34159"/>
      <c r="D34159"/>
      <c r="E34159" s="148"/>
      <c r="F34159" s="148"/>
      <c r="G34159" s="149"/>
      <c r="H34159" s="148"/>
      <c r="I34159"/>
    </row>
    <row r="34160" spans="1:9" x14ac:dyDescent="0.25">
      <c r="A34160"/>
      <c r="B34160"/>
      <c r="C34160"/>
      <c r="D34160"/>
      <c r="E34160" s="148"/>
      <c r="F34160" s="148"/>
      <c r="G34160" s="149"/>
      <c r="H34160" s="148"/>
      <c r="I34160"/>
    </row>
    <row r="34161" spans="1:9" x14ac:dyDescent="0.25">
      <c r="A34161"/>
      <c r="B34161"/>
      <c r="C34161"/>
      <c r="D34161"/>
      <c r="E34161" s="148"/>
      <c r="F34161" s="148"/>
      <c r="G34161" s="149"/>
      <c r="H34161" s="148"/>
      <c r="I34161"/>
    </row>
    <row r="34162" spans="1:9" x14ac:dyDescent="0.25">
      <c r="A34162"/>
      <c r="B34162"/>
      <c r="C34162"/>
      <c r="D34162"/>
      <c r="E34162" s="148"/>
      <c r="F34162" s="148"/>
      <c r="G34162" s="149"/>
      <c r="H34162" s="148"/>
      <c r="I34162"/>
    </row>
    <row r="34163" spans="1:9" x14ac:dyDescent="0.25">
      <c r="A34163"/>
      <c r="B34163"/>
      <c r="C34163"/>
      <c r="D34163"/>
      <c r="E34163" s="148"/>
      <c r="F34163" s="148"/>
      <c r="G34163" s="149"/>
      <c r="H34163" s="148"/>
      <c r="I34163"/>
    </row>
    <row r="34164" spans="1:9" x14ac:dyDescent="0.25">
      <c r="A34164"/>
      <c r="B34164"/>
      <c r="C34164"/>
      <c r="D34164"/>
      <c r="E34164" s="148"/>
      <c r="F34164" s="148"/>
      <c r="G34164" s="149"/>
      <c r="H34164" s="148"/>
      <c r="I34164"/>
    </row>
    <row r="34165" spans="1:9" x14ac:dyDescent="0.25">
      <c r="A34165"/>
      <c r="B34165"/>
      <c r="C34165"/>
      <c r="D34165"/>
      <c r="E34165" s="148"/>
      <c r="F34165" s="148"/>
      <c r="G34165" s="149"/>
      <c r="H34165" s="148"/>
      <c r="I34165"/>
    </row>
    <row r="34166" spans="1:9" x14ac:dyDescent="0.25">
      <c r="A34166"/>
      <c r="B34166"/>
      <c r="C34166"/>
      <c r="D34166"/>
      <c r="E34166" s="148"/>
      <c r="F34166" s="148"/>
      <c r="G34166" s="149"/>
      <c r="H34166" s="148"/>
      <c r="I34166"/>
    </row>
    <row r="34167" spans="1:9" x14ac:dyDescent="0.25">
      <c r="A34167"/>
      <c r="B34167"/>
      <c r="C34167"/>
      <c r="D34167"/>
      <c r="E34167" s="148"/>
      <c r="F34167" s="148"/>
      <c r="G34167" s="149"/>
      <c r="H34167" s="148"/>
      <c r="I34167"/>
    </row>
    <row r="34168" spans="1:9" x14ac:dyDescent="0.25">
      <c r="A34168"/>
      <c r="B34168"/>
      <c r="C34168"/>
      <c r="D34168"/>
      <c r="E34168" s="148"/>
      <c r="F34168" s="148"/>
      <c r="G34168" s="149"/>
      <c r="H34168" s="148"/>
      <c r="I34168"/>
    </row>
    <row r="34169" spans="1:9" x14ac:dyDescent="0.25">
      <c r="A34169"/>
      <c r="B34169"/>
      <c r="C34169"/>
      <c r="D34169"/>
      <c r="E34169" s="148"/>
      <c r="F34169" s="148"/>
      <c r="G34169" s="149"/>
      <c r="H34169" s="148"/>
      <c r="I34169"/>
    </row>
    <row r="34170" spans="1:9" x14ac:dyDescent="0.25">
      <c r="A34170"/>
      <c r="B34170"/>
      <c r="C34170"/>
      <c r="D34170"/>
      <c r="E34170" s="148"/>
      <c r="F34170" s="148"/>
      <c r="G34170" s="149"/>
      <c r="H34170" s="148"/>
      <c r="I34170"/>
    </row>
    <row r="34171" spans="1:9" x14ac:dyDescent="0.25">
      <c r="A34171"/>
      <c r="B34171"/>
      <c r="C34171"/>
      <c r="D34171"/>
      <c r="E34171" s="148"/>
      <c r="F34171" s="148"/>
      <c r="G34171" s="149"/>
      <c r="H34171" s="148"/>
      <c r="I34171"/>
    </row>
    <row r="34172" spans="1:9" x14ac:dyDescent="0.25">
      <c r="A34172"/>
      <c r="B34172"/>
      <c r="C34172"/>
      <c r="D34172"/>
      <c r="E34172" s="148"/>
      <c r="F34172" s="148"/>
      <c r="G34172" s="149"/>
      <c r="H34172" s="148"/>
      <c r="I34172"/>
    </row>
    <row r="34173" spans="1:9" x14ac:dyDescent="0.25">
      <c r="A34173"/>
      <c r="B34173"/>
      <c r="C34173"/>
      <c r="D34173"/>
      <c r="E34173" s="148"/>
      <c r="F34173" s="148"/>
      <c r="G34173" s="149"/>
      <c r="H34173" s="148"/>
      <c r="I34173"/>
    </row>
    <row r="34174" spans="1:9" x14ac:dyDescent="0.25">
      <c r="A34174"/>
      <c r="B34174"/>
      <c r="C34174"/>
      <c r="D34174"/>
      <c r="E34174" s="148"/>
      <c r="F34174" s="148"/>
      <c r="G34174" s="149"/>
      <c r="H34174" s="148"/>
      <c r="I34174"/>
    </row>
    <row r="34175" spans="1:9" x14ac:dyDescent="0.25">
      <c r="A34175"/>
      <c r="B34175"/>
      <c r="C34175"/>
      <c r="D34175"/>
      <c r="E34175" s="148"/>
      <c r="F34175" s="148"/>
      <c r="G34175" s="149"/>
      <c r="H34175" s="148"/>
      <c r="I34175"/>
    </row>
    <row r="34176" spans="1:9" x14ac:dyDescent="0.25">
      <c r="A34176"/>
      <c r="B34176"/>
      <c r="C34176"/>
      <c r="D34176"/>
      <c r="E34176" s="148"/>
      <c r="F34176" s="148"/>
      <c r="G34176" s="149"/>
      <c r="H34176" s="148"/>
      <c r="I34176"/>
    </row>
    <row r="34177" spans="1:9" x14ac:dyDescent="0.25">
      <c r="A34177"/>
      <c r="B34177"/>
      <c r="C34177"/>
      <c r="D34177"/>
      <c r="E34177" s="148"/>
      <c r="F34177" s="148"/>
      <c r="G34177" s="149"/>
      <c r="H34177" s="148"/>
      <c r="I34177"/>
    </row>
    <row r="34178" spans="1:9" x14ac:dyDescent="0.25">
      <c r="A34178"/>
      <c r="B34178"/>
      <c r="C34178"/>
      <c r="D34178"/>
      <c r="E34178" s="148"/>
      <c r="F34178" s="148"/>
      <c r="G34178" s="149"/>
      <c r="H34178" s="148"/>
      <c r="I34178"/>
    </row>
    <row r="34179" spans="1:9" x14ac:dyDescent="0.25">
      <c r="A34179"/>
      <c r="B34179"/>
      <c r="C34179"/>
      <c r="D34179"/>
      <c r="E34179" s="148"/>
      <c r="F34179" s="148"/>
      <c r="G34179" s="149"/>
      <c r="H34179" s="148"/>
      <c r="I34179"/>
    </row>
    <row r="34180" spans="1:9" x14ac:dyDescent="0.25">
      <c r="A34180"/>
      <c r="B34180"/>
      <c r="C34180"/>
      <c r="D34180"/>
      <c r="E34180" s="148"/>
      <c r="F34180" s="148"/>
      <c r="G34180" s="149"/>
      <c r="H34180" s="148"/>
      <c r="I34180"/>
    </row>
    <row r="34181" spans="1:9" x14ac:dyDescent="0.25">
      <c r="A34181"/>
      <c r="B34181"/>
      <c r="C34181"/>
      <c r="D34181"/>
      <c r="E34181" s="148"/>
      <c r="F34181" s="148"/>
      <c r="G34181" s="149"/>
      <c r="H34181" s="148"/>
      <c r="I34181"/>
    </row>
    <row r="34182" spans="1:9" x14ac:dyDescent="0.25">
      <c r="A34182"/>
      <c r="B34182"/>
      <c r="C34182"/>
      <c r="D34182"/>
      <c r="E34182" s="148"/>
      <c r="F34182" s="148"/>
      <c r="G34182" s="149"/>
      <c r="H34182" s="148"/>
      <c r="I34182"/>
    </row>
    <row r="34183" spans="1:9" x14ac:dyDescent="0.25">
      <c r="A34183"/>
      <c r="B34183"/>
      <c r="C34183"/>
      <c r="D34183"/>
      <c r="E34183" s="148"/>
      <c r="F34183" s="148"/>
      <c r="G34183" s="149"/>
      <c r="H34183" s="148"/>
      <c r="I34183"/>
    </row>
    <row r="34184" spans="1:9" x14ac:dyDescent="0.25">
      <c r="A34184"/>
      <c r="B34184"/>
      <c r="C34184"/>
      <c r="D34184"/>
      <c r="E34184" s="148"/>
      <c r="F34184" s="148"/>
      <c r="G34184" s="149"/>
      <c r="H34184" s="148"/>
      <c r="I34184"/>
    </row>
    <row r="34185" spans="1:9" x14ac:dyDescent="0.25">
      <c r="A34185"/>
      <c r="B34185"/>
      <c r="C34185"/>
      <c r="D34185"/>
      <c r="E34185" s="148"/>
      <c r="F34185" s="148"/>
      <c r="G34185" s="149"/>
      <c r="H34185" s="148"/>
      <c r="I34185"/>
    </row>
    <row r="34186" spans="1:9" x14ac:dyDescent="0.25">
      <c r="A34186"/>
      <c r="B34186"/>
      <c r="C34186"/>
      <c r="D34186"/>
      <c r="E34186" s="148"/>
      <c r="F34186" s="148"/>
      <c r="G34186" s="149"/>
      <c r="H34186" s="148"/>
      <c r="I34186"/>
    </row>
    <row r="34187" spans="1:9" x14ac:dyDescent="0.25">
      <c r="A34187"/>
      <c r="B34187"/>
      <c r="C34187"/>
      <c r="D34187"/>
      <c r="E34187" s="148"/>
      <c r="F34187" s="148"/>
      <c r="G34187" s="149"/>
      <c r="H34187" s="148"/>
      <c r="I34187"/>
    </row>
    <row r="34188" spans="1:9" x14ac:dyDescent="0.25">
      <c r="A34188"/>
      <c r="B34188"/>
      <c r="C34188"/>
      <c r="D34188"/>
      <c r="E34188" s="148"/>
      <c r="F34188" s="148"/>
      <c r="G34188" s="149"/>
      <c r="H34188" s="148"/>
      <c r="I34188"/>
    </row>
    <row r="34189" spans="1:9" x14ac:dyDescent="0.25">
      <c r="A34189"/>
      <c r="B34189"/>
      <c r="C34189"/>
      <c r="D34189"/>
      <c r="E34189" s="148"/>
      <c r="F34189" s="148"/>
      <c r="G34189" s="149"/>
      <c r="H34189" s="148"/>
      <c r="I34189"/>
    </row>
    <row r="34190" spans="1:9" x14ac:dyDescent="0.25">
      <c r="A34190"/>
      <c r="B34190"/>
      <c r="C34190"/>
      <c r="D34190"/>
      <c r="E34190" s="148"/>
      <c r="F34190" s="148"/>
      <c r="G34190" s="149"/>
      <c r="H34190" s="148"/>
      <c r="I34190"/>
    </row>
    <row r="34191" spans="1:9" x14ac:dyDescent="0.25">
      <c r="A34191"/>
      <c r="B34191"/>
      <c r="C34191"/>
      <c r="D34191"/>
      <c r="E34191" s="148"/>
      <c r="F34191" s="148"/>
      <c r="G34191" s="149"/>
      <c r="H34191" s="148"/>
      <c r="I34191"/>
    </row>
    <row r="34192" spans="1:9" x14ac:dyDescent="0.25">
      <c r="A34192"/>
      <c r="B34192"/>
      <c r="C34192"/>
      <c r="D34192"/>
      <c r="E34192" s="148"/>
      <c r="F34192" s="148"/>
      <c r="G34192" s="149"/>
      <c r="H34192" s="148"/>
      <c r="I34192"/>
    </row>
    <row r="34193" spans="1:9" x14ac:dyDescent="0.25">
      <c r="A34193"/>
      <c r="B34193"/>
      <c r="C34193"/>
      <c r="D34193"/>
      <c r="E34193" s="148"/>
      <c r="F34193" s="148"/>
      <c r="G34193" s="149"/>
      <c r="H34193" s="148"/>
      <c r="I34193"/>
    </row>
    <row r="34194" spans="1:9" x14ac:dyDescent="0.25">
      <c r="A34194"/>
      <c r="B34194"/>
      <c r="C34194"/>
      <c r="D34194"/>
      <c r="E34194" s="148"/>
      <c r="F34194" s="148"/>
      <c r="G34194" s="149"/>
      <c r="H34194" s="148"/>
      <c r="I34194"/>
    </row>
    <row r="34195" spans="1:9" x14ac:dyDescent="0.25">
      <c r="A34195"/>
      <c r="B34195"/>
      <c r="C34195"/>
      <c r="D34195"/>
      <c r="E34195" s="148"/>
      <c r="F34195" s="148"/>
      <c r="G34195" s="149"/>
      <c r="H34195" s="148"/>
      <c r="I34195"/>
    </row>
    <row r="34196" spans="1:9" x14ac:dyDescent="0.25">
      <c r="A34196"/>
      <c r="B34196"/>
      <c r="C34196"/>
      <c r="D34196"/>
      <c r="E34196" s="148"/>
      <c r="F34196" s="148"/>
      <c r="G34196" s="149"/>
      <c r="H34196" s="148"/>
      <c r="I34196"/>
    </row>
    <row r="34197" spans="1:9" x14ac:dyDescent="0.25">
      <c r="A34197"/>
      <c r="B34197"/>
      <c r="C34197"/>
      <c r="D34197"/>
      <c r="E34197" s="148"/>
      <c r="F34197" s="148"/>
      <c r="G34197" s="149"/>
      <c r="H34197" s="148"/>
      <c r="I34197"/>
    </row>
    <row r="34198" spans="1:9" x14ac:dyDescent="0.25">
      <c r="A34198"/>
      <c r="B34198"/>
      <c r="C34198"/>
      <c r="D34198"/>
      <c r="E34198" s="148"/>
      <c r="F34198" s="148"/>
      <c r="G34198" s="149"/>
      <c r="H34198" s="148"/>
      <c r="I34198"/>
    </row>
    <row r="34199" spans="1:9" x14ac:dyDescent="0.25">
      <c r="A34199"/>
      <c r="B34199"/>
      <c r="C34199"/>
      <c r="D34199"/>
      <c r="E34199" s="148"/>
      <c r="F34199" s="148"/>
      <c r="G34199" s="149"/>
      <c r="H34199" s="148"/>
      <c r="I34199"/>
    </row>
    <row r="34200" spans="1:9" x14ac:dyDescent="0.25">
      <c r="A34200"/>
      <c r="B34200"/>
      <c r="C34200"/>
      <c r="D34200"/>
      <c r="E34200" s="148"/>
      <c r="F34200" s="148"/>
      <c r="G34200" s="149"/>
      <c r="H34200" s="148"/>
      <c r="I34200"/>
    </row>
    <row r="34201" spans="1:9" x14ac:dyDescent="0.25">
      <c r="A34201"/>
      <c r="B34201"/>
      <c r="C34201"/>
      <c r="D34201"/>
      <c r="E34201" s="148"/>
      <c r="F34201" s="148"/>
      <c r="G34201" s="149"/>
      <c r="H34201" s="148"/>
      <c r="I34201"/>
    </row>
    <row r="34202" spans="1:9" x14ac:dyDescent="0.25">
      <c r="A34202"/>
      <c r="B34202"/>
      <c r="C34202"/>
      <c r="D34202"/>
      <c r="E34202" s="148"/>
      <c r="F34202" s="148"/>
      <c r="G34202" s="149"/>
      <c r="H34202" s="148"/>
      <c r="I34202"/>
    </row>
    <row r="34203" spans="1:9" x14ac:dyDescent="0.25">
      <c r="A34203"/>
      <c r="B34203"/>
      <c r="C34203"/>
      <c r="D34203"/>
      <c r="E34203" s="148"/>
      <c r="F34203" s="148"/>
      <c r="G34203" s="149"/>
      <c r="H34203" s="148"/>
      <c r="I34203"/>
    </row>
    <row r="34204" spans="1:9" x14ac:dyDescent="0.25">
      <c r="A34204"/>
      <c r="B34204"/>
      <c r="C34204"/>
      <c r="D34204"/>
      <c r="E34204" s="148"/>
      <c r="F34204" s="148"/>
      <c r="G34204" s="149"/>
      <c r="H34204" s="148"/>
      <c r="I34204"/>
    </row>
    <row r="34205" spans="1:9" x14ac:dyDescent="0.25">
      <c r="A34205"/>
      <c r="B34205"/>
      <c r="C34205"/>
      <c r="D34205"/>
      <c r="E34205" s="148"/>
      <c r="F34205" s="148"/>
      <c r="G34205" s="149"/>
      <c r="H34205" s="148"/>
      <c r="I34205"/>
    </row>
    <row r="34206" spans="1:9" x14ac:dyDescent="0.25">
      <c r="A34206"/>
      <c r="B34206"/>
      <c r="C34206"/>
      <c r="D34206"/>
      <c r="E34206" s="148"/>
      <c r="F34206" s="148"/>
      <c r="G34206" s="149"/>
      <c r="H34206" s="148"/>
      <c r="I34206"/>
    </row>
    <row r="34207" spans="1:9" x14ac:dyDescent="0.25">
      <c r="A34207"/>
      <c r="B34207"/>
      <c r="C34207"/>
      <c r="D34207"/>
      <c r="E34207" s="148"/>
      <c r="F34207" s="148"/>
      <c r="G34207" s="149"/>
      <c r="H34207" s="148"/>
      <c r="I34207"/>
    </row>
    <row r="34208" spans="1:9" x14ac:dyDescent="0.25">
      <c r="A34208"/>
      <c r="B34208"/>
      <c r="C34208"/>
      <c r="D34208"/>
      <c r="E34208" s="148"/>
      <c r="F34208" s="148"/>
      <c r="G34208" s="149"/>
      <c r="H34208" s="148"/>
      <c r="I34208"/>
    </row>
    <row r="34209" spans="1:9" x14ac:dyDescent="0.25">
      <c r="A34209"/>
      <c r="B34209"/>
      <c r="C34209"/>
      <c r="D34209"/>
      <c r="E34209" s="148"/>
      <c r="F34209" s="148"/>
      <c r="G34209" s="149"/>
      <c r="H34209" s="148"/>
      <c r="I34209"/>
    </row>
    <row r="34210" spans="1:9" x14ac:dyDescent="0.25">
      <c r="A34210"/>
      <c r="B34210"/>
      <c r="C34210"/>
      <c r="D34210"/>
      <c r="E34210" s="148"/>
      <c r="F34210" s="148"/>
      <c r="G34210" s="149"/>
      <c r="H34210" s="148"/>
      <c r="I34210"/>
    </row>
    <row r="34211" spans="1:9" x14ac:dyDescent="0.25">
      <c r="A34211"/>
      <c r="B34211"/>
      <c r="C34211"/>
      <c r="D34211"/>
      <c r="E34211" s="148"/>
      <c r="F34211" s="148"/>
      <c r="G34211" s="149"/>
      <c r="H34211" s="148"/>
      <c r="I34211"/>
    </row>
    <row r="34212" spans="1:9" x14ac:dyDescent="0.25">
      <c r="A34212"/>
      <c r="B34212"/>
      <c r="C34212"/>
      <c r="D34212"/>
      <c r="E34212" s="148"/>
      <c r="F34212" s="148"/>
      <c r="G34212" s="149"/>
      <c r="H34212" s="148"/>
      <c r="I34212"/>
    </row>
    <row r="34213" spans="1:9" x14ac:dyDescent="0.25">
      <c r="A34213"/>
      <c r="B34213"/>
      <c r="C34213"/>
      <c r="D34213"/>
      <c r="E34213" s="148"/>
      <c r="F34213" s="148"/>
      <c r="G34213" s="149"/>
      <c r="H34213" s="148"/>
      <c r="I34213"/>
    </row>
    <row r="34214" spans="1:9" x14ac:dyDescent="0.25">
      <c r="A34214"/>
      <c r="B34214"/>
      <c r="C34214"/>
      <c r="D34214"/>
      <c r="E34214" s="148"/>
      <c r="F34214" s="148"/>
      <c r="G34214" s="149"/>
      <c r="H34214" s="148"/>
      <c r="I34214"/>
    </row>
    <row r="34215" spans="1:9" x14ac:dyDescent="0.25">
      <c r="A34215"/>
      <c r="B34215"/>
      <c r="C34215"/>
      <c r="D34215"/>
      <c r="E34215" s="148"/>
      <c r="F34215" s="148"/>
      <c r="G34215" s="149"/>
      <c r="H34215" s="148"/>
      <c r="I34215"/>
    </row>
    <row r="34216" spans="1:9" x14ac:dyDescent="0.25">
      <c r="A34216"/>
      <c r="B34216"/>
      <c r="C34216"/>
      <c r="D34216"/>
      <c r="E34216" s="148"/>
      <c r="F34216" s="148"/>
      <c r="G34216" s="149"/>
      <c r="H34216" s="148"/>
      <c r="I34216"/>
    </row>
    <row r="34217" spans="1:9" x14ac:dyDescent="0.25">
      <c r="A34217"/>
      <c r="B34217"/>
      <c r="C34217"/>
      <c r="D34217"/>
      <c r="E34217" s="148"/>
      <c r="F34217" s="148"/>
      <c r="G34217" s="149"/>
      <c r="H34217" s="148"/>
      <c r="I34217"/>
    </row>
    <row r="34218" spans="1:9" x14ac:dyDescent="0.25">
      <c r="A34218"/>
      <c r="B34218"/>
      <c r="C34218"/>
      <c r="D34218"/>
      <c r="E34218" s="148"/>
      <c r="F34218" s="148"/>
      <c r="G34218" s="149"/>
      <c r="H34218" s="148"/>
      <c r="I34218"/>
    </row>
    <row r="34219" spans="1:9" x14ac:dyDescent="0.25">
      <c r="A34219"/>
      <c r="B34219"/>
      <c r="C34219"/>
      <c r="D34219"/>
      <c r="E34219" s="148"/>
      <c r="F34219" s="148"/>
      <c r="G34219" s="149"/>
      <c r="H34219" s="148"/>
      <c r="I34219"/>
    </row>
    <row r="34220" spans="1:9" x14ac:dyDescent="0.25">
      <c r="A34220"/>
      <c r="B34220"/>
      <c r="C34220"/>
      <c r="D34220"/>
      <c r="E34220" s="148"/>
      <c r="F34220" s="148"/>
      <c r="G34220" s="149"/>
      <c r="H34220" s="148"/>
      <c r="I34220"/>
    </row>
    <row r="34221" spans="1:9" x14ac:dyDescent="0.25">
      <c r="A34221"/>
      <c r="B34221"/>
      <c r="C34221"/>
      <c r="D34221"/>
      <c r="E34221" s="148"/>
      <c r="F34221" s="148"/>
      <c r="G34221" s="149"/>
      <c r="H34221" s="148"/>
      <c r="I34221"/>
    </row>
    <row r="34222" spans="1:9" x14ac:dyDescent="0.25">
      <c r="A34222"/>
      <c r="B34222"/>
      <c r="C34222"/>
      <c r="D34222"/>
      <c r="E34222" s="148"/>
      <c r="F34222" s="148"/>
      <c r="G34222" s="149"/>
      <c r="H34222" s="148"/>
      <c r="I34222"/>
    </row>
    <row r="34223" spans="1:9" x14ac:dyDescent="0.25">
      <c r="A34223"/>
      <c r="B34223"/>
      <c r="C34223"/>
      <c r="D34223"/>
      <c r="E34223" s="148"/>
      <c r="F34223" s="148"/>
      <c r="G34223" s="149"/>
      <c r="H34223" s="148"/>
      <c r="I34223"/>
    </row>
    <row r="34224" spans="1:9" x14ac:dyDescent="0.25">
      <c r="A34224"/>
      <c r="B34224"/>
      <c r="C34224"/>
      <c r="D34224"/>
      <c r="E34224" s="148"/>
      <c r="F34224" s="148"/>
      <c r="G34224" s="149"/>
      <c r="H34224" s="148"/>
      <c r="I34224"/>
    </row>
    <row r="34225" spans="1:9" x14ac:dyDescent="0.25">
      <c r="A34225"/>
      <c r="B34225"/>
      <c r="C34225"/>
      <c r="D34225"/>
      <c r="E34225" s="148"/>
      <c r="F34225" s="148"/>
      <c r="G34225" s="149"/>
      <c r="H34225" s="148"/>
      <c r="I34225"/>
    </row>
    <row r="34226" spans="1:9" x14ac:dyDescent="0.25">
      <c r="A34226"/>
      <c r="B34226"/>
      <c r="C34226"/>
      <c r="D34226"/>
      <c r="E34226" s="148"/>
      <c r="F34226" s="148"/>
      <c r="G34226" s="149"/>
      <c r="H34226" s="148"/>
      <c r="I34226"/>
    </row>
    <row r="34227" spans="1:9" x14ac:dyDescent="0.25">
      <c r="A34227"/>
      <c r="B34227"/>
      <c r="C34227"/>
      <c r="D34227"/>
      <c r="E34227" s="148"/>
      <c r="F34227" s="148"/>
      <c r="G34227" s="149"/>
      <c r="H34227" s="148"/>
      <c r="I34227"/>
    </row>
    <row r="34228" spans="1:9" x14ac:dyDescent="0.25">
      <c r="A34228"/>
      <c r="B34228"/>
      <c r="C34228"/>
      <c r="D34228"/>
      <c r="E34228" s="148"/>
      <c r="F34228" s="148"/>
      <c r="G34228" s="149"/>
      <c r="H34228" s="148"/>
      <c r="I34228"/>
    </row>
    <row r="34229" spans="1:9" x14ac:dyDescent="0.25">
      <c r="A34229"/>
      <c r="B34229"/>
      <c r="C34229"/>
      <c r="D34229"/>
      <c r="E34229" s="148"/>
      <c r="F34229" s="148"/>
      <c r="G34229" s="149"/>
      <c r="H34229" s="148"/>
      <c r="I34229"/>
    </row>
    <row r="34230" spans="1:9" x14ac:dyDescent="0.25">
      <c r="A34230"/>
      <c r="B34230"/>
      <c r="C34230"/>
      <c r="D34230"/>
      <c r="E34230" s="148"/>
      <c r="F34230" s="148"/>
      <c r="G34230" s="149"/>
      <c r="H34230" s="148"/>
      <c r="I34230"/>
    </row>
    <row r="34231" spans="1:9" x14ac:dyDescent="0.25">
      <c r="A34231"/>
      <c r="B34231"/>
      <c r="C34231"/>
      <c r="D34231"/>
      <c r="E34231" s="148"/>
      <c r="F34231" s="148"/>
      <c r="G34231" s="149"/>
      <c r="H34231" s="148"/>
      <c r="I34231"/>
    </row>
    <row r="34232" spans="1:9" x14ac:dyDescent="0.25">
      <c r="A34232"/>
      <c r="B34232"/>
      <c r="C34232"/>
      <c r="D34232"/>
      <c r="E34232" s="148"/>
      <c r="F34232" s="148"/>
      <c r="G34232" s="149"/>
      <c r="H34232" s="148"/>
      <c r="I34232"/>
    </row>
    <row r="34233" spans="1:9" x14ac:dyDescent="0.25">
      <c r="A34233"/>
      <c r="B34233"/>
      <c r="C34233"/>
      <c r="D34233"/>
      <c r="E34233" s="148"/>
      <c r="F34233" s="148"/>
      <c r="G34233" s="149"/>
      <c r="H34233" s="148"/>
      <c r="I34233"/>
    </row>
    <row r="34234" spans="1:9" x14ac:dyDescent="0.25">
      <c r="A34234"/>
      <c r="B34234"/>
      <c r="C34234"/>
      <c r="D34234"/>
      <c r="E34234" s="148"/>
      <c r="F34234" s="148"/>
      <c r="G34234" s="149"/>
      <c r="H34234" s="148"/>
      <c r="I34234"/>
    </row>
    <row r="34235" spans="1:9" x14ac:dyDescent="0.25">
      <c r="A34235"/>
      <c r="B34235"/>
      <c r="C34235"/>
      <c r="D34235"/>
      <c r="E34235" s="148"/>
      <c r="F34235" s="148"/>
      <c r="G34235" s="149"/>
      <c r="H34235" s="148"/>
      <c r="I34235"/>
    </row>
    <row r="34236" spans="1:9" x14ac:dyDescent="0.25">
      <c r="A34236"/>
      <c r="B34236"/>
      <c r="C34236"/>
      <c r="D34236"/>
      <c r="E34236" s="148"/>
      <c r="F34236" s="148"/>
      <c r="G34236" s="149"/>
      <c r="H34236" s="148"/>
      <c r="I34236"/>
    </row>
    <row r="34237" spans="1:9" x14ac:dyDescent="0.25">
      <c r="A34237"/>
      <c r="B34237"/>
      <c r="C34237"/>
      <c r="D34237"/>
      <c r="E34237" s="148"/>
      <c r="F34237" s="148"/>
      <c r="G34237" s="149"/>
      <c r="H34237" s="148"/>
      <c r="I34237"/>
    </row>
    <row r="34238" spans="1:9" x14ac:dyDescent="0.25">
      <c r="A34238"/>
      <c r="B34238"/>
      <c r="C34238"/>
      <c r="D34238"/>
      <c r="E34238" s="148"/>
      <c r="F34238" s="148"/>
      <c r="G34238" s="149"/>
      <c r="H34238" s="148"/>
      <c r="I34238"/>
    </row>
    <row r="34239" spans="1:9" x14ac:dyDescent="0.25">
      <c r="A34239"/>
      <c r="B34239"/>
      <c r="C34239"/>
      <c r="D34239"/>
      <c r="E34239" s="148"/>
      <c r="F34239" s="148"/>
      <c r="G34239" s="149"/>
      <c r="H34239" s="148"/>
      <c r="I34239"/>
    </row>
    <row r="34240" spans="1:9" x14ac:dyDescent="0.25">
      <c r="A34240"/>
      <c r="B34240"/>
      <c r="C34240"/>
      <c r="D34240"/>
      <c r="E34240" s="148"/>
      <c r="F34240" s="148"/>
      <c r="G34240" s="149"/>
      <c r="H34240" s="148"/>
      <c r="I34240"/>
    </row>
    <row r="34241" spans="1:9" x14ac:dyDescent="0.25">
      <c r="A34241"/>
      <c r="B34241"/>
      <c r="C34241"/>
      <c r="D34241"/>
      <c r="E34241" s="148"/>
      <c r="F34241" s="148"/>
      <c r="G34241" s="149"/>
      <c r="H34241" s="148"/>
      <c r="I34241"/>
    </row>
    <row r="34242" spans="1:9" x14ac:dyDescent="0.25">
      <c r="A34242"/>
      <c r="B34242"/>
      <c r="C34242"/>
      <c r="D34242"/>
      <c r="E34242" s="148"/>
      <c r="F34242" s="148"/>
      <c r="G34242" s="149"/>
      <c r="H34242" s="148"/>
      <c r="I34242"/>
    </row>
    <row r="34243" spans="1:9" x14ac:dyDescent="0.25">
      <c r="A34243"/>
      <c r="B34243"/>
      <c r="C34243"/>
      <c r="D34243"/>
      <c r="E34243" s="148"/>
      <c r="F34243" s="148"/>
      <c r="G34243" s="149"/>
      <c r="H34243" s="148"/>
      <c r="I34243"/>
    </row>
    <row r="34244" spans="1:9" x14ac:dyDescent="0.25">
      <c r="A34244"/>
      <c r="B34244"/>
      <c r="C34244"/>
      <c r="D34244"/>
      <c r="E34244" s="148"/>
      <c r="F34244" s="148"/>
      <c r="G34244" s="149"/>
      <c r="H34244" s="148"/>
      <c r="I34244"/>
    </row>
    <row r="34245" spans="1:9" x14ac:dyDescent="0.25">
      <c r="A34245"/>
      <c r="B34245"/>
      <c r="C34245"/>
      <c r="D34245"/>
      <c r="E34245" s="148"/>
      <c r="F34245" s="148"/>
      <c r="G34245" s="149"/>
      <c r="H34245" s="148"/>
      <c r="I34245"/>
    </row>
    <row r="34246" spans="1:9" x14ac:dyDescent="0.25">
      <c r="A34246"/>
      <c r="B34246"/>
      <c r="C34246"/>
      <c r="D34246"/>
      <c r="E34246" s="148"/>
      <c r="F34246" s="148"/>
      <c r="G34246" s="149"/>
      <c r="H34246" s="148"/>
      <c r="I34246"/>
    </row>
    <row r="34247" spans="1:9" x14ac:dyDescent="0.25">
      <c r="A34247"/>
      <c r="B34247"/>
      <c r="C34247"/>
      <c r="D34247"/>
      <c r="E34247" s="148"/>
      <c r="F34247" s="148"/>
      <c r="G34247" s="149"/>
      <c r="H34247" s="148"/>
      <c r="I34247"/>
    </row>
    <row r="34248" spans="1:9" x14ac:dyDescent="0.25">
      <c r="A34248"/>
      <c r="B34248"/>
      <c r="C34248"/>
      <c r="D34248"/>
      <c r="E34248" s="148"/>
      <c r="F34248" s="148"/>
      <c r="G34248" s="149"/>
      <c r="H34248" s="148"/>
      <c r="I34248"/>
    </row>
    <row r="34249" spans="1:9" x14ac:dyDescent="0.25">
      <c r="A34249"/>
      <c r="B34249"/>
      <c r="C34249"/>
      <c r="D34249"/>
      <c r="E34249" s="148"/>
      <c r="F34249" s="148"/>
      <c r="G34249" s="149"/>
      <c r="H34249" s="148"/>
      <c r="I34249"/>
    </row>
    <row r="34250" spans="1:9" x14ac:dyDescent="0.25">
      <c r="A34250"/>
      <c r="B34250"/>
      <c r="C34250"/>
      <c r="D34250"/>
      <c r="E34250" s="148"/>
      <c r="F34250" s="148"/>
      <c r="G34250" s="149"/>
      <c r="H34250" s="148"/>
      <c r="I34250"/>
    </row>
    <row r="34251" spans="1:9" x14ac:dyDescent="0.25">
      <c r="A34251"/>
      <c r="B34251"/>
      <c r="C34251"/>
      <c r="D34251"/>
      <c r="E34251" s="148"/>
      <c r="F34251" s="148"/>
      <c r="G34251" s="149"/>
      <c r="H34251" s="148"/>
      <c r="I34251"/>
    </row>
    <row r="34252" spans="1:9" x14ac:dyDescent="0.25">
      <c r="A34252"/>
      <c r="B34252"/>
      <c r="C34252"/>
      <c r="D34252"/>
      <c r="E34252" s="148"/>
      <c r="F34252" s="148"/>
      <c r="G34252" s="149"/>
      <c r="H34252" s="148"/>
      <c r="I34252"/>
    </row>
    <row r="34253" spans="1:9" x14ac:dyDescent="0.25">
      <c r="A34253"/>
      <c r="B34253"/>
      <c r="C34253"/>
      <c r="D34253"/>
      <c r="E34253" s="148"/>
      <c r="F34253" s="148"/>
      <c r="G34253" s="149"/>
      <c r="H34253" s="148"/>
      <c r="I34253"/>
    </row>
    <row r="34254" spans="1:9" x14ac:dyDescent="0.25">
      <c r="A34254"/>
      <c r="B34254"/>
      <c r="C34254"/>
      <c r="D34254"/>
      <c r="E34254" s="148"/>
      <c r="F34254" s="148"/>
      <c r="G34254" s="149"/>
      <c r="H34254" s="148"/>
      <c r="I34254"/>
    </row>
    <row r="34255" spans="1:9" x14ac:dyDescent="0.25">
      <c r="A34255"/>
      <c r="B34255"/>
      <c r="C34255"/>
      <c r="D34255"/>
      <c r="E34255" s="148"/>
      <c r="F34255" s="148"/>
      <c r="G34255" s="149"/>
      <c r="H34255" s="148"/>
      <c r="I34255"/>
    </row>
    <row r="34256" spans="1:9" x14ac:dyDescent="0.25">
      <c r="A34256"/>
      <c r="B34256"/>
      <c r="C34256"/>
      <c r="D34256"/>
      <c r="E34256" s="148"/>
      <c r="F34256" s="148"/>
      <c r="G34256" s="149"/>
      <c r="H34256" s="148"/>
      <c r="I34256"/>
    </row>
    <row r="34257" spans="1:9" x14ac:dyDescent="0.25">
      <c r="A34257"/>
      <c r="B34257"/>
      <c r="C34257"/>
      <c r="D34257"/>
      <c r="E34257" s="148"/>
      <c r="F34257" s="148"/>
      <c r="G34257" s="149"/>
      <c r="H34257" s="148"/>
      <c r="I34257"/>
    </row>
    <row r="34258" spans="1:9" x14ac:dyDescent="0.25">
      <c r="A34258"/>
      <c r="B34258"/>
      <c r="C34258"/>
      <c r="D34258"/>
      <c r="E34258" s="148"/>
      <c r="F34258" s="148"/>
      <c r="G34258" s="149"/>
      <c r="H34258" s="148"/>
      <c r="I34258"/>
    </row>
    <row r="34259" spans="1:9" x14ac:dyDescent="0.25">
      <c r="A34259"/>
      <c r="B34259"/>
      <c r="C34259"/>
      <c r="D34259"/>
      <c r="E34259" s="148"/>
      <c r="F34259" s="148"/>
      <c r="G34259" s="149"/>
      <c r="H34259" s="148"/>
      <c r="I34259"/>
    </row>
    <row r="34260" spans="1:9" x14ac:dyDescent="0.25">
      <c r="A34260"/>
      <c r="B34260"/>
      <c r="C34260"/>
      <c r="D34260"/>
      <c r="E34260" s="148"/>
      <c r="F34260" s="148"/>
      <c r="G34260" s="149"/>
      <c r="H34260" s="148"/>
      <c r="I34260"/>
    </row>
    <row r="34261" spans="1:9" x14ac:dyDescent="0.25">
      <c r="A34261"/>
      <c r="B34261"/>
      <c r="C34261"/>
      <c r="D34261"/>
      <c r="E34261" s="148"/>
      <c r="F34261" s="148"/>
      <c r="G34261" s="149"/>
      <c r="H34261" s="148"/>
      <c r="I34261"/>
    </row>
    <row r="34262" spans="1:9" x14ac:dyDescent="0.25">
      <c r="A34262"/>
      <c r="B34262"/>
      <c r="C34262"/>
      <c r="D34262"/>
      <c r="E34262" s="148"/>
      <c r="F34262" s="148"/>
      <c r="G34262" s="149"/>
      <c r="H34262" s="148"/>
      <c r="I34262"/>
    </row>
    <row r="34263" spans="1:9" x14ac:dyDescent="0.25">
      <c r="A34263"/>
      <c r="B34263"/>
      <c r="C34263"/>
      <c r="D34263"/>
      <c r="E34263" s="148"/>
      <c r="F34263" s="148"/>
      <c r="G34263" s="149"/>
      <c r="H34263" s="148"/>
      <c r="I34263"/>
    </row>
    <row r="34264" spans="1:9" x14ac:dyDescent="0.25">
      <c r="A34264"/>
      <c r="B34264"/>
      <c r="C34264"/>
      <c r="D34264"/>
      <c r="E34264" s="148"/>
      <c r="F34264" s="148"/>
      <c r="G34264" s="149"/>
      <c r="H34264" s="148"/>
      <c r="I34264"/>
    </row>
    <row r="34265" spans="1:9" x14ac:dyDescent="0.25">
      <c r="A34265"/>
      <c r="B34265"/>
      <c r="C34265"/>
      <c r="D34265"/>
      <c r="E34265" s="148"/>
      <c r="F34265" s="148"/>
      <c r="G34265" s="149"/>
      <c r="H34265" s="148"/>
      <c r="I34265"/>
    </row>
    <row r="34266" spans="1:9" x14ac:dyDescent="0.25">
      <c r="A34266"/>
      <c r="B34266"/>
      <c r="C34266"/>
      <c r="D34266"/>
      <c r="E34266" s="148"/>
      <c r="F34266" s="148"/>
      <c r="G34266" s="149"/>
      <c r="H34266" s="148"/>
      <c r="I34266"/>
    </row>
    <row r="34267" spans="1:9" x14ac:dyDescent="0.25">
      <c r="A34267"/>
      <c r="B34267"/>
      <c r="C34267"/>
      <c r="D34267"/>
      <c r="E34267" s="148"/>
      <c r="F34267" s="148"/>
      <c r="G34267" s="149"/>
      <c r="H34267" s="148"/>
      <c r="I34267"/>
    </row>
    <row r="34268" spans="1:9" x14ac:dyDescent="0.25">
      <c r="A34268"/>
      <c r="B34268"/>
      <c r="C34268"/>
      <c r="D34268"/>
      <c r="E34268" s="148"/>
      <c r="F34268" s="148"/>
      <c r="G34268" s="149"/>
      <c r="H34268" s="148"/>
      <c r="I34268"/>
    </row>
    <row r="34269" spans="1:9" x14ac:dyDescent="0.25">
      <c r="A34269"/>
      <c r="B34269"/>
      <c r="C34269"/>
      <c r="D34269"/>
      <c r="E34269" s="148"/>
      <c r="F34269" s="148"/>
      <c r="G34269" s="149"/>
      <c r="H34269" s="148"/>
      <c r="I34269"/>
    </row>
    <row r="34270" spans="1:9" x14ac:dyDescent="0.25">
      <c r="A34270"/>
      <c r="B34270"/>
      <c r="C34270"/>
      <c r="D34270"/>
      <c r="E34270" s="148"/>
      <c r="F34270" s="148"/>
      <c r="G34270" s="149"/>
      <c r="H34270" s="148"/>
      <c r="I34270"/>
    </row>
    <row r="34271" spans="1:9" x14ac:dyDescent="0.25">
      <c r="A34271"/>
      <c r="B34271"/>
      <c r="C34271"/>
      <c r="D34271"/>
      <c r="E34271" s="148"/>
      <c r="F34271" s="148"/>
      <c r="G34271" s="149"/>
      <c r="H34271" s="148"/>
      <c r="I34271"/>
    </row>
    <row r="34272" spans="1:9" x14ac:dyDescent="0.25">
      <c r="A34272"/>
      <c r="B34272"/>
      <c r="C34272"/>
      <c r="D34272"/>
      <c r="E34272" s="148"/>
      <c r="F34272" s="148"/>
      <c r="G34272" s="149"/>
      <c r="H34272" s="148"/>
      <c r="I34272"/>
    </row>
    <row r="34273" spans="1:9" x14ac:dyDescent="0.25">
      <c r="A34273"/>
      <c r="B34273"/>
      <c r="C34273"/>
      <c r="D34273"/>
      <c r="E34273" s="148"/>
      <c r="F34273" s="148"/>
      <c r="G34273" s="149"/>
      <c r="H34273" s="148"/>
      <c r="I34273"/>
    </row>
    <row r="34274" spans="1:9" x14ac:dyDescent="0.25">
      <c r="A34274"/>
      <c r="B34274"/>
      <c r="C34274"/>
      <c r="D34274"/>
      <c r="E34274" s="148"/>
      <c r="F34274" s="148"/>
      <c r="G34274" s="149"/>
      <c r="H34274" s="148"/>
      <c r="I34274"/>
    </row>
    <row r="34275" spans="1:9" x14ac:dyDescent="0.25">
      <c r="A34275"/>
      <c r="B34275"/>
      <c r="C34275"/>
      <c r="D34275"/>
      <c r="E34275" s="148"/>
      <c r="F34275" s="148"/>
      <c r="G34275" s="149"/>
      <c r="H34275" s="148"/>
      <c r="I34275"/>
    </row>
    <row r="34276" spans="1:9" x14ac:dyDescent="0.25">
      <c r="A34276"/>
      <c r="B34276"/>
      <c r="C34276"/>
      <c r="D34276"/>
      <c r="E34276" s="148"/>
      <c r="F34276" s="148"/>
      <c r="G34276" s="149"/>
      <c r="H34276" s="148"/>
      <c r="I34276"/>
    </row>
    <row r="34277" spans="1:9" x14ac:dyDescent="0.25">
      <c r="A34277"/>
      <c r="B34277"/>
      <c r="C34277"/>
      <c r="D34277"/>
      <c r="E34277" s="148"/>
      <c r="F34277" s="148"/>
      <c r="G34277" s="149"/>
      <c r="H34277" s="148"/>
      <c r="I34277"/>
    </row>
    <row r="34278" spans="1:9" x14ac:dyDescent="0.25">
      <c r="A34278"/>
      <c r="B34278"/>
      <c r="C34278"/>
      <c r="D34278"/>
      <c r="E34278" s="148"/>
      <c r="F34278" s="148"/>
      <c r="G34278" s="149"/>
      <c r="H34278" s="148"/>
      <c r="I34278"/>
    </row>
    <row r="34279" spans="1:9" x14ac:dyDescent="0.25">
      <c r="A34279"/>
      <c r="B34279"/>
      <c r="C34279"/>
      <c r="D34279"/>
      <c r="E34279" s="148"/>
      <c r="F34279" s="148"/>
      <c r="G34279" s="149"/>
      <c r="H34279" s="148"/>
      <c r="I34279"/>
    </row>
    <row r="34280" spans="1:9" x14ac:dyDescent="0.25">
      <c r="A34280"/>
      <c r="B34280"/>
      <c r="C34280"/>
      <c r="D34280"/>
      <c r="E34280" s="148"/>
      <c r="F34280" s="148"/>
      <c r="G34280" s="149"/>
      <c r="H34280" s="148"/>
      <c r="I34280"/>
    </row>
    <row r="34281" spans="1:9" x14ac:dyDescent="0.25">
      <c r="A34281"/>
      <c r="B34281"/>
      <c r="C34281"/>
      <c r="D34281"/>
      <c r="E34281" s="148"/>
      <c r="F34281" s="148"/>
      <c r="G34281" s="149"/>
      <c r="H34281" s="148"/>
      <c r="I34281"/>
    </row>
    <row r="34282" spans="1:9" x14ac:dyDescent="0.25">
      <c r="A34282"/>
      <c r="B34282"/>
      <c r="C34282"/>
      <c r="D34282"/>
      <c r="E34282" s="148"/>
      <c r="F34282" s="148"/>
      <c r="G34282" s="149"/>
      <c r="H34282" s="148"/>
      <c r="I34282"/>
    </row>
    <row r="34283" spans="1:9" x14ac:dyDescent="0.25">
      <c r="A34283"/>
      <c r="B34283"/>
      <c r="C34283"/>
      <c r="D34283"/>
      <c r="E34283" s="148"/>
      <c r="F34283" s="148"/>
      <c r="G34283" s="149"/>
      <c r="H34283" s="148"/>
      <c r="I34283"/>
    </row>
    <row r="34284" spans="1:9" x14ac:dyDescent="0.25">
      <c r="A34284"/>
      <c r="B34284"/>
      <c r="C34284"/>
      <c r="D34284"/>
      <c r="E34284" s="148"/>
      <c r="F34284" s="148"/>
      <c r="G34284" s="149"/>
      <c r="H34284" s="148"/>
      <c r="I34284"/>
    </row>
    <row r="34285" spans="1:9" x14ac:dyDescent="0.25">
      <c r="A34285"/>
      <c r="B34285"/>
      <c r="C34285"/>
      <c r="D34285"/>
      <c r="E34285" s="148"/>
      <c r="F34285" s="148"/>
      <c r="G34285" s="149"/>
      <c r="H34285" s="148"/>
      <c r="I34285"/>
    </row>
    <row r="34286" spans="1:9" x14ac:dyDescent="0.25">
      <c r="A34286"/>
      <c r="B34286"/>
      <c r="C34286"/>
      <c r="D34286"/>
      <c r="E34286" s="148"/>
      <c r="F34286" s="148"/>
      <c r="G34286" s="149"/>
      <c r="H34286" s="148"/>
      <c r="I34286"/>
    </row>
    <row r="34287" spans="1:9" x14ac:dyDescent="0.25">
      <c r="A34287"/>
      <c r="B34287"/>
      <c r="C34287"/>
      <c r="D34287"/>
      <c r="E34287" s="148"/>
      <c r="F34287" s="148"/>
      <c r="G34287" s="149"/>
      <c r="H34287" s="148"/>
      <c r="I34287"/>
    </row>
    <row r="34288" spans="1:9" x14ac:dyDescent="0.25">
      <c r="A34288"/>
      <c r="B34288"/>
      <c r="C34288"/>
      <c r="D34288"/>
      <c r="E34288" s="148"/>
      <c r="F34288" s="148"/>
      <c r="G34288" s="149"/>
      <c r="H34288" s="148"/>
      <c r="I34288"/>
    </row>
    <row r="34289" spans="1:9" x14ac:dyDescent="0.25">
      <c r="A34289"/>
      <c r="B34289"/>
      <c r="C34289"/>
      <c r="D34289"/>
      <c r="E34289" s="148"/>
      <c r="F34289" s="148"/>
      <c r="G34289" s="149"/>
      <c r="H34289" s="148"/>
      <c r="I34289"/>
    </row>
    <row r="34290" spans="1:9" x14ac:dyDescent="0.25">
      <c r="A34290"/>
      <c r="B34290"/>
      <c r="C34290"/>
      <c r="D34290"/>
      <c r="E34290" s="148"/>
      <c r="F34290" s="148"/>
      <c r="G34290" s="149"/>
      <c r="H34290" s="148"/>
      <c r="I34290"/>
    </row>
    <row r="34291" spans="1:9" x14ac:dyDescent="0.25">
      <c r="A34291"/>
      <c r="B34291"/>
      <c r="C34291"/>
      <c r="D34291"/>
      <c r="E34291" s="148"/>
      <c r="F34291" s="148"/>
      <c r="G34291" s="149"/>
      <c r="H34291" s="148"/>
      <c r="I34291"/>
    </row>
    <row r="34292" spans="1:9" x14ac:dyDescent="0.25">
      <c r="A34292"/>
      <c r="B34292"/>
      <c r="C34292"/>
      <c r="D34292"/>
      <c r="E34292" s="148"/>
      <c r="F34292" s="148"/>
      <c r="G34292" s="149"/>
      <c r="H34292" s="148"/>
      <c r="I34292"/>
    </row>
    <row r="34293" spans="1:9" x14ac:dyDescent="0.25">
      <c r="A34293"/>
      <c r="B34293"/>
      <c r="C34293"/>
      <c r="D34293"/>
      <c r="E34293" s="148"/>
      <c r="F34293" s="148"/>
      <c r="G34293" s="149"/>
      <c r="H34293" s="148"/>
      <c r="I34293"/>
    </row>
    <row r="34294" spans="1:9" x14ac:dyDescent="0.25">
      <c r="A34294"/>
      <c r="B34294"/>
      <c r="C34294"/>
      <c r="D34294"/>
      <c r="E34294" s="148"/>
      <c r="F34294" s="148"/>
      <c r="G34294" s="149"/>
      <c r="H34294" s="148"/>
      <c r="I34294"/>
    </row>
    <row r="34295" spans="1:9" x14ac:dyDescent="0.25">
      <c r="A34295"/>
      <c r="B34295"/>
      <c r="C34295"/>
      <c r="D34295"/>
      <c r="E34295" s="148"/>
      <c r="F34295" s="148"/>
      <c r="G34295" s="149"/>
      <c r="H34295" s="148"/>
      <c r="I34295"/>
    </row>
    <row r="34296" spans="1:9" x14ac:dyDescent="0.25">
      <c r="A34296"/>
      <c r="B34296"/>
      <c r="C34296"/>
      <c r="D34296"/>
      <c r="E34296" s="148"/>
      <c r="F34296" s="148"/>
      <c r="G34296" s="149"/>
      <c r="H34296" s="148"/>
      <c r="I34296"/>
    </row>
    <row r="34297" spans="1:9" x14ac:dyDescent="0.25">
      <c r="A34297"/>
      <c r="B34297"/>
      <c r="C34297"/>
      <c r="D34297"/>
      <c r="E34297" s="148"/>
      <c r="F34297" s="148"/>
      <c r="G34297" s="149"/>
      <c r="H34297" s="148"/>
      <c r="I34297"/>
    </row>
    <row r="34298" spans="1:9" x14ac:dyDescent="0.25">
      <c r="A34298"/>
      <c r="B34298"/>
      <c r="C34298"/>
      <c r="D34298"/>
      <c r="E34298" s="148"/>
      <c r="F34298" s="148"/>
      <c r="G34298" s="149"/>
      <c r="H34298" s="148"/>
      <c r="I34298"/>
    </row>
    <row r="34299" spans="1:9" x14ac:dyDescent="0.25">
      <c r="A34299"/>
      <c r="B34299"/>
      <c r="C34299"/>
      <c r="D34299"/>
      <c r="E34299" s="148"/>
      <c r="F34299" s="148"/>
      <c r="G34299" s="149"/>
      <c r="H34299" s="148"/>
      <c r="I34299"/>
    </row>
    <row r="34300" spans="1:9" x14ac:dyDescent="0.25">
      <c r="A34300"/>
      <c r="B34300"/>
      <c r="C34300"/>
      <c r="D34300"/>
      <c r="E34300" s="148"/>
      <c r="F34300" s="148"/>
      <c r="G34300" s="149"/>
      <c r="H34300" s="148"/>
      <c r="I34300"/>
    </row>
    <row r="34301" spans="1:9" x14ac:dyDescent="0.25">
      <c r="A34301"/>
      <c r="B34301"/>
      <c r="C34301"/>
      <c r="D34301"/>
      <c r="E34301" s="148"/>
      <c r="F34301" s="148"/>
      <c r="G34301" s="149"/>
      <c r="H34301" s="148"/>
      <c r="I34301"/>
    </row>
    <row r="34302" spans="1:9" x14ac:dyDescent="0.25">
      <c r="A34302"/>
      <c r="B34302"/>
      <c r="C34302"/>
      <c r="D34302"/>
      <c r="E34302" s="148"/>
      <c r="F34302" s="148"/>
      <c r="G34302" s="149"/>
      <c r="H34302" s="148"/>
      <c r="I34302"/>
    </row>
    <row r="34303" spans="1:9" x14ac:dyDescent="0.25">
      <c r="A34303"/>
      <c r="B34303"/>
      <c r="C34303"/>
      <c r="D34303"/>
      <c r="E34303" s="148"/>
      <c r="F34303" s="148"/>
      <c r="G34303" s="149"/>
      <c r="H34303" s="148"/>
      <c r="I34303"/>
    </row>
    <row r="34304" spans="1:9" x14ac:dyDescent="0.25">
      <c r="A34304"/>
      <c r="B34304"/>
      <c r="C34304"/>
      <c r="D34304"/>
      <c r="E34304" s="148"/>
      <c r="F34304" s="148"/>
      <c r="G34304" s="149"/>
      <c r="H34304" s="148"/>
      <c r="I34304"/>
    </row>
    <row r="34305" spans="1:9" x14ac:dyDescent="0.25">
      <c r="A34305"/>
      <c r="B34305"/>
      <c r="C34305"/>
      <c r="D34305"/>
      <c r="E34305" s="148"/>
      <c r="F34305" s="148"/>
      <c r="G34305" s="149"/>
      <c r="H34305" s="148"/>
      <c r="I34305"/>
    </row>
    <row r="34306" spans="1:9" x14ac:dyDescent="0.25">
      <c r="A34306"/>
      <c r="B34306"/>
      <c r="C34306"/>
      <c r="D34306"/>
      <c r="E34306" s="148"/>
      <c r="F34306" s="148"/>
      <c r="G34306" s="149"/>
      <c r="H34306" s="148"/>
      <c r="I34306"/>
    </row>
    <row r="34307" spans="1:9" x14ac:dyDescent="0.25">
      <c r="A34307"/>
      <c r="B34307"/>
      <c r="C34307"/>
      <c r="D34307"/>
      <c r="E34307" s="148"/>
      <c r="F34307" s="148"/>
      <c r="G34307" s="149"/>
      <c r="H34307" s="148"/>
      <c r="I34307"/>
    </row>
    <row r="34308" spans="1:9" x14ac:dyDescent="0.25">
      <c r="A34308"/>
      <c r="B34308"/>
      <c r="C34308"/>
      <c r="D34308"/>
      <c r="E34308" s="148"/>
      <c r="F34308" s="148"/>
      <c r="G34308" s="149"/>
      <c r="H34308" s="148"/>
      <c r="I34308"/>
    </row>
    <row r="34309" spans="1:9" x14ac:dyDescent="0.25">
      <c r="A34309"/>
      <c r="B34309"/>
      <c r="C34309"/>
      <c r="D34309"/>
      <c r="E34309" s="148"/>
      <c r="F34309" s="148"/>
      <c r="G34309" s="149"/>
      <c r="H34309" s="148"/>
      <c r="I34309"/>
    </row>
    <row r="34310" spans="1:9" x14ac:dyDescent="0.25">
      <c r="A34310"/>
      <c r="B34310"/>
      <c r="C34310"/>
      <c r="D34310"/>
      <c r="E34310" s="148"/>
      <c r="F34310" s="148"/>
      <c r="G34310" s="149"/>
      <c r="H34310" s="148"/>
      <c r="I34310"/>
    </row>
    <row r="34311" spans="1:9" x14ac:dyDescent="0.25">
      <c r="A34311"/>
      <c r="B34311"/>
      <c r="C34311"/>
      <c r="D34311"/>
      <c r="E34311" s="148"/>
      <c r="F34311" s="148"/>
      <c r="G34311" s="149"/>
      <c r="H34311" s="148"/>
      <c r="I34311"/>
    </row>
    <row r="34312" spans="1:9" x14ac:dyDescent="0.25">
      <c r="A34312"/>
      <c r="B34312"/>
      <c r="C34312"/>
      <c r="D34312"/>
      <c r="E34312" s="148"/>
      <c r="F34312" s="148"/>
      <c r="G34312" s="149"/>
      <c r="H34312" s="148"/>
      <c r="I34312"/>
    </row>
    <row r="34313" spans="1:9" x14ac:dyDescent="0.25">
      <c r="A34313"/>
      <c r="B34313"/>
      <c r="C34313"/>
      <c r="D34313"/>
      <c r="E34313" s="148"/>
      <c r="F34313" s="148"/>
      <c r="G34313" s="149"/>
      <c r="H34313" s="148"/>
      <c r="I34313"/>
    </row>
    <row r="34314" spans="1:9" x14ac:dyDescent="0.25">
      <c r="A34314"/>
      <c r="B34314"/>
      <c r="C34314"/>
      <c r="D34314"/>
      <c r="E34314" s="148"/>
      <c r="F34314" s="148"/>
      <c r="G34314" s="149"/>
      <c r="H34314" s="148"/>
      <c r="I34314"/>
    </row>
    <row r="34315" spans="1:9" x14ac:dyDescent="0.25">
      <c r="A34315"/>
      <c r="B34315"/>
      <c r="C34315"/>
      <c r="D34315"/>
      <c r="E34315" s="148"/>
      <c r="F34315" s="148"/>
      <c r="G34315" s="149"/>
      <c r="H34315" s="148"/>
      <c r="I34315"/>
    </row>
    <row r="34316" spans="1:9" x14ac:dyDescent="0.25">
      <c r="A34316"/>
      <c r="B34316"/>
      <c r="C34316"/>
      <c r="D34316"/>
      <c r="E34316" s="148"/>
      <c r="F34316" s="148"/>
      <c r="G34316" s="149"/>
      <c r="H34316" s="148"/>
      <c r="I34316"/>
    </row>
    <row r="34317" spans="1:9" x14ac:dyDescent="0.25">
      <c r="A34317"/>
      <c r="B34317"/>
      <c r="C34317"/>
      <c r="D34317"/>
      <c r="E34317" s="148"/>
      <c r="F34317" s="148"/>
      <c r="G34317" s="149"/>
      <c r="H34317" s="148"/>
      <c r="I34317"/>
    </row>
    <row r="34318" spans="1:9" x14ac:dyDescent="0.25">
      <c r="A34318"/>
      <c r="B34318"/>
      <c r="C34318"/>
      <c r="D34318"/>
      <c r="E34318" s="148"/>
      <c r="F34318" s="148"/>
      <c r="G34318" s="149"/>
      <c r="H34318" s="148"/>
      <c r="I34318"/>
    </row>
    <row r="34319" spans="1:9" x14ac:dyDescent="0.25">
      <c r="A34319"/>
      <c r="B34319"/>
      <c r="C34319"/>
      <c r="D34319"/>
      <c r="E34319" s="148"/>
      <c r="F34319" s="148"/>
      <c r="G34319" s="149"/>
      <c r="H34319" s="148"/>
      <c r="I34319"/>
    </row>
    <row r="34320" spans="1:9" x14ac:dyDescent="0.25">
      <c r="A34320"/>
      <c r="B34320"/>
      <c r="C34320"/>
      <c r="D34320"/>
      <c r="E34320" s="148"/>
      <c r="F34320" s="148"/>
      <c r="G34320" s="149"/>
      <c r="H34320" s="148"/>
      <c r="I34320"/>
    </row>
    <row r="34321" spans="1:9" x14ac:dyDescent="0.25">
      <c r="A34321"/>
      <c r="B34321"/>
      <c r="C34321"/>
      <c r="D34321"/>
      <c r="E34321" s="148"/>
      <c r="F34321" s="148"/>
      <c r="G34321" s="149"/>
      <c r="H34321" s="148"/>
      <c r="I34321"/>
    </row>
    <row r="34322" spans="1:9" x14ac:dyDescent="0.25">
      <c r="A34322"/>
      <c r="B34322"/>
      <c r="C34322"/>
      <c r="D34322"/>
      <c r="E34322" s="148"/>
      <c r="F34322" s="148"/>
      <c r="G34322" s="149"/>
      <c r="H34322" s="148"/>
      <c r="I34322"/>
    </row>
    <row r="34323" spans="1:9" x14ac:dyDescent="0.25">
      <c r="A34323"/>
      <c r="B34323"/>
      <c r="C34323"/>
      <c r="D34323"/>
      <c r="E34323" s="148"/>
      <c r="F34323" s="148"/>
      <c r="G34323" s="149"/>
      <c r="H34323" s="148"/>
      <c r="I34323"/>
    </row>
    <row r="34324" spans="1:9" x14ac:dyDescent="0.25">
      <c r="A34324"/>
      <c r="B34324"/>
      <c r="C34324"/>
      <c r="D34324"/>
      <c r="E34324" s="148"/>
      <c r="F34324" s="148"/>
      <c r="G34324" s="149"/>
      <c r="H34324" s="148"/>
      <c r="I34324"/>
    </row>
    <row r="34325" spans="1:9" x14ac:dyDescent="0.25">
      <c r="A34325"/>
      <c r="B34325"/>
      <c r="C34325"/>
      <c r="D34325"/>
      <c r="E34325" s="148"/>
      <c r="F34325" s="148"/>
      <c r="G34325" s="149"/>
      <c r="H34325" s="148"/>
      <c r="I34325"/>
    </row>
    <row r="34326" spans="1:9" x14ac:dyDescent="0.25">
      <c r="A34326"/>
      <c r="B34326"/>
      <c r="C34326"/>
      <c r="D34326"/>
      <c r="E34326" s="148"/>
      <c r="F34326" s="148"/>
      <c r="G34326" s="149"/>
      <c r="H34326" s="148"/>
      <c r="I34326"/>
    </row>
    <row r="34327" spans="1:9" x14ac:dyDescent="0.25">
      <c r="A34327"/>
      <c r="B34327"/>
      <c r="C34327"/>
      <c r="D34327"/>
      <c r="E34327" s="148"/>
      <c r="F34327" s="148"/>
      <c r="G34327" s="149"/>
      <c r="H34327" s="148"/>
      <c r="I34327"/>
    </row>
    <row r="34328" spans="1:9" x14ac:dyDescent="0.25">
      <c r="A34328"/>
      <c r="B34328"/>
      <c r="C34328"/>
      <c r="D34328"/>
      <c r="E34328" s="148"/>
      <c r="F34328" s="148"/>
      <c r="G34328" s="149"/>
      <c r="H34328" s="148"/>
      <c r="I34328"/>
    </row>
    <row r="34329" spans="1:9" x14ac:dyDescent="0.25">
      <c r="A34329"/>
      <c r="B34329"/>
      <c r="C34329"/>
      <c r="D34329"/>
      <c r="E34329" s="148"/>
      <c r="F34329" s="148"/>
      <c r="G34329" s="149"/>
      <c r="H34329" s="148"/>
      <c r="I34329"/>
    </row>
    <row r="34330" spans="1:9" x14ac:dyDescent="0.25">
      <c r="A34330"/>
      <c r="B34330"/>
      <c r="C34330"/>
      <c r="D34330"/>
      <c r="E34330" s="148"/>
      <c r="F34330" s="148"/>
      <c r="G34330" s="149"/>
      <c r="H34330" s="148"/>
      <c r="I34330"/>
    </row>
    <row r="34331" spans="1:9" x14ac:dyDescent="0.25">
      <c r="A34331"/>
      <c r="B34331"/>
      <c r="C34331"/>
      <c r="D34331"/>
      <c r="E34331" s="148"/>
      <c r="F34331" s="148"/>
      <c r="G34331" s="149"/>
      <c r="H34331" s="148"/>
      <c r="I34331"/>
    </row>
    <row r="34332" spans="1:9" x14ac:dyDescent="0.25">
      <c r="A34332"/>
      <c r="B34332"/>
      <c r="C34332"/>
      <c r="D34332"/>
      <c r="E34332" s="148"/>
      <c r="F34332" s="148"/>
      <c r="G34332" s="149"/>
      <c r="H34332" s="148"/>
      <c r="I34332"/>
    </row>
    <row r="34333" spans="1:9" x14ac:dyDescent="0.25">
      <c r="A34333"/>
      <c r="B34333"/>
      <c r="C34333"/>
      <c r="D34333"/>
      <c r="E34333" s="148"/>
      <c r="F34333" s="148"/>
      <c r="G34333" s="149"/>
      <c r="H34333" s="148"/>
      <c r="I34333"/>
    </row>
    <row r="34334" spans="1:9" x14ac:dyDescent="0.25">
      <c r="A34334"/>
      <c r="B34334"/>
      <c r="C34334"/>
      <c r="D34334"/>
      <c r="E34334" s="148"/>
      <c r="F34334" s="148"/>
      <c r="G34334" s="149"/>
      <c r="H34334" s="148"/>
      <c r="I34334"/>
    </row>
    <row r="34335" spans="1:9" x14ac:dyDescent="0.25">
      <c r="A34335"/>
      <c r="B34335"/>
      <c r="C34335"/>
      <c r="D34335"/>
      <c r="E34335" s="148"/>
      <c r="F34335" s="148"/>
      <c r="G34335" s="149"/>
      <c r="H34335" s="148"/>
      <c r="I34335"/>
    </row>
    <row r="34336" spans="1:9" x14ac:dyDescent="0.25">
      <c r="A34336"/>
      <c r="B34336"/>
      <c r="C34336"/>
      <c r="D34336"/>
      <c r="E34336" s="148"/>
      <c r="F34336" s="148"/>
      <c r="G34336" s="149"/>
      <c r="H34336" s="148"/>
      <c r="I34336"/>
    </row>
    <row r="34337" spans="1:9" x14ac:dyDescent="0.25">
      <c r="A34337"/>
      <c r="B34337"/>
      <c r="C34337"/>
      <c r="D34337"/>
      <c r="E34337" s="148"/>
      <c r="F34337" s="148"/>
      <c r="G34337" s="149"/>
      <c r="H34337" s="148"/>
      <c r="I34337"/>
    </row>
    <row r="34338" spans="1:9" x14ac:dyDescent="0.25">
      <c r="A34338"/>
      <c r="B34338"/>
      <c r="C34338"/>
      <c r="D34338"/>
      <c r="E34338" s="148"/>
      <c r="F34338" s="148"/>
      <c r="G34338" s="149"/>
      <c r="H34338" s="148"/>
      <c r="I34338"/>
    </row>
    <row r="34339" spans="1:9" x14ac:dyDescent="0.25">
      <c r="A34339"/>
      <c r="B34339"/>
      <c r="C34339"/>
      <c r="D34339"/>
      <c r="E34339" s="148"/>
      <c r="F34339" s="148"/>
      <c r="G34339" s="149"/>
      <c r="H34339" s="148"/>
      <c r="I34339"/>
    </row>
    <row r="34340" spans="1:9" x14ac:dyDescent="0.25">
      <c r="A34340"/>
      <c r="B34340"/>
      <c r="C34340"/>
      <c r="D34340"/>
      <c r="E34340" s="148"/>
      <c r="F34340" s="148"/>
      <c r="G34340" s="149"/>
      <c r="H34340" s="148"/>
      <c r="I34340"/>
    </row>
    <row r="34341" spans="1:9" x14ac:dyDescent="0.25">
      <c r="A34341"/>
      <c r="B34341"/>
      <c r="C34341"/>
      <c r="D34341"/>
      <c r="E34341" s="148"/>
      <c r="F34341" s="148"/>
      <c r="G34341" s="149"/>
      <c r="H34341" s="148"/>
      <c r="I34341"/>
    </row>
    <row r="34342" spans="1:9" x14ac:dyDescent="0.25">
      <c r="A34342"/>
      <c r="B34342"/>
      <c r="C34342"/>
      <c r="D34342"/>
      <c r="E34342" s="148"/>
      <c r="F34342" s="148"/>
      <c r="G34342" s="149"/>
      <c r="H34342" s="148"/>
      <c r="I34342"/>
    </row>
    <row r="34343" spans="1:9" x14ac:dyDescent="0.25">
      <c r="A34343"/>
      <c r="B34343"/>
      <c r="C34343"/>
      <c r="D34343"/>
      <c r="E34343" s="148"/>
      <c r="F34343" s="148"/>
      <c r="G34343" s="149"/>
      <c r="H34343" s="148"/>
      <c r="I34343"/>
    </row>
    <row r="34344" spans="1:9" x14ac:dyDescent="0.25">
      <c r="A34344"/>
      <c r="B34344"/>
      <c r="C34344"/>
      <c r="D34344"/>
      <c r="E34344" s="148"/>
      <c r="F34344" s="148"/>
      <c r="G34344" s="149"/>
      <c r="H34344" s="148"/>
      <c r="I34344"/>
    </row>
    <row r="34345" spans="1:9" x14ac:dyDescent="0.25">
      <c r="A34345"/>
      <c r="B34345"/>
      <c r="C34345"/>
      <c r="D34345"/>
      <c r="E34345" s="148"/>
      <c r="F34345" s="148"/>
      <c r="G34345" s="149"/>
      <c r="H34345" s="148"/>
      <c r="I34345"/>
    </row>
    <row r="34346" spans="1:9" x14ac:dyDescent="0.25">
      <c r="A34346"/>
      <c r="B34346"/>
      <c r="C34346"/>
      <c r="D34346"/>
      <c r="E34346" s="148"/>
      <c r="F34346" s="148"/>
      <c r="G34346" s="149"/>
      <c r="H34346" s="148"/>
      <c r="I34346"/>
    </row>
    <row r="34347" spans="1:9" x14ac:dyDescent="0.25">
      <c r="A34347"/>
      <c r="B34347"/>
      <c r="C34347"/>
      <c r="D34347"/>
      <c r="E34347" s="148"/>
      <c r="F34347" s="148"/>
      <c r="G34347" s="149"/>
      <c r="H34347" s="148"/>
      <c r="I34347"/>
    </row>
    <row r="34348" spans="1:9" x14ac:dyDescent="0.25">
      <c r="A34348"/>
      <c r="B34348"/>
      <c r="C34348"/>
      <c r="D34348"/>
      <c r="E34348" s="148"/>
      <c r="F34348" s="148"/>
      <c r="G34348" s="149"/>
      <c r="H34348" s="148"/>
      <c r="I34348"/>
    </row>
    <row r="34349" spans="1:9" x14ac:dyDescent="0.25">
      <c r="A34349"/>
      <c r="B34349"/>
      <c r="C34349"/>
      <c r="D34349"/>
      <c r="E34349" s="148"/>
      <c r="F34349" s="148"/>
      <c r="G34349" s="149"/>
      <c r="H34349" s="148"/>
      <c r="I34349"/>
    </row>
    <row r="34350" spans="1:9" x14ac:dyDescent="0.25">
      <c r="A34350"/>
      <c r="B34350"/>
      <c r="C34350"/>
      <c r="D34350"/>
      <c r="E34350" s="148"/>
      <c r="F34350" s="148"/>
      <c r="G34350" s="149"/>
      <c r="H34350" s="148"/>
      <c r="I34350"/>
    </row>
    <row r="34351" spans="1:9" x14ac:dyDescent="0.25">
      <c r="A34351"/>
      <c r="B34351"/>
      <c r="C34351"/>
      <c r="D34351"/>
      <c r="E34351" s="148"/>
      <c r="F34351" s="148"/>
      <c r="G34351" s="149"/>
      <c r="H34351" s="148"/>
      <c r="I34351"/>
    </row>
    <row r="34352" spans="1:9" x14ac:dyDescent="0.25">
      <c r="A34352"/>
      <c r="B34352"/>
      <c r="C34352"/>
      <c r="D34352"/>
      <c r="E34352" s="148"/>
      <c r="F34352" s="148"/>
      <c r="G34352" s="149"/>
      <c r="H34352" s="148"/>
      <c r="I34352"/>
    </row>
    <row r="34353" spans="1:9" x14ac:dyDescent="0.25">
      <c r="A34353"/>
      <c r="B34353"/>
      <c r="C34353"/>
      <c r="D34353"/>
      <c r="E34353" s="148"/>
      <c r="F34353" s="148"/>
      <c r="G34353" s="149"/>
      <c r="H34353" s="148"/>
      <c r="I34353"/>
    </row>
    <row r="34354" spans="1:9" x14ac:dyDescent="0.25">
      <c r="A34354"/>
      <c r="B34354"/>
      <c r="C34354"/>
      <c r="D34354"/>
      <c r="E34354" s="148"/>
      <c r="F34354" s="148"/>
      <c r="G34354" s="149"/>
      <c r="H34354" s="148"/>
      <c r="I34354"/>
    </row>
    <row r="34355" spans="1:9" x14ac:dyDescent="0.25">
      <c r="A34355"/>
      <c r="B34355"/>
      <c r="C34355"/>
      <c r="D34355"/>
      <c r="E34355" s="148"/>
      <c r="F34355" s="148"/>
      <c r="G34355" s="149"/>
      <c r="H34355" s="148"/>
      <c r="I34355"/>
    </row>
    <row r="34356" spans="1:9" x14ac:dyDescent="0.25">
      <c r="A34356"/>
      <c r="B34356"/>
      <c r="C34356"/>
      <c r="D34356"/>
      <c r="E34356" s="148"/>
      <c r="F34356" s="148"/>
      <c r="G34356" s="149"/>
      <c r="H34356" s="148"/>
      <c r="I34356"/>
    </row>
    <row r="34357" spans="1:9" x14ac:dyDescent="0.25">
      <c r="A34357"/>
      <c r="B34357"/>
      <c r="C34357"/>
      <c r="D34357"/>
      <c r="E34357" s="148"/>
      <c r="F34357" s="148"/>
      <c r="G34357" s="149"/>
      <c r="H34357" s="148"/>
      <c r="I34357"/>
    </row>
    <row r="34358" spans="1:9" x14ac:dyDescent="0.25">
      <c r="A34358"/>
      <c r="B34358"/>
      <c r="C34358"/>
      <c r="D34358"/>
      <c r="E34358" s="148"/>
      <c r="F34358" s="148"/>
      <c r="G34358" s="149"/>
      <c r="H34358" s="148"/>
      <c r="I34358"/>
    </row>
    <row r="34359" spans="1:9" x14ac:dyDescent="0.25">
      <c r="A34359"/>
      <c r="B34359"/>
      <c r="C34359"/>
      <c r="D34359"/>
      <c r="E34359" s="148"/>
      <c r="F34359" s="148"/>
      <c r="G34359" s="149"/>
      <c r="H34359" s="148"/>
      <c r="I34359"/>
    </row>
    <row r="34360" spans="1:9" x14ac:dyDescent="0.25">
      <c r="A34360"/>
      <c r="B34360"/>
      <c r="C34360"/>
      <c r="D34360"/>
      <c r="E34360" s="148"/>
      <c r="F34360" s="148"/>
      <c r="G34360" s="149"/>
      <c r="H34360" s="148"/>
      <c r="I34360"/>
    </row>
    <row r="34361" spans="1:9" x14ac:dyDescent="0.25">
      <c r="A34361"/>
      <c r="B34361"/>
      <c r="C34361"/>
      <c r="D34361"/>
      <c r="E34361" s="148"/>
      <c r="F34361" s="148"/>
      <c r="G34361" s="149"/>
      <c r="H34361" s="148"/>
      <c r="I34361"/>
    </row>
    <row r="34362" spans="1:9" x14ac:dyDescent="0.25">
      <c r="A34362"/>
      <c r="B34362"/>
      <c r="C34362"/>
      <c r="D34362"/>
      <c r="E34362" s="148"/>
      <c r="F34362" s="148"/>
      <c r="G34362" s="149"/>
      <c r="H34362" s="148"/>
      <c r="I34362"/>
    </row>
    <row r="34363" spans="1:9" x14ac:dyDescent="0.25">
      <c r="A34363"/>
      <c r="B34363"/>
      <c r="C34363"/>
      <c r="D34363"/>
      <c r="E34363" s="148"/>
      <c r="F34363" s="148"/>
      <c r="G34363" s="149"/>
      <c r="H34363" s="148"/>
      <c r="I34363"/>
    </row>
    <row r="34364" spans="1:9" x14ac:dyDescent="0.25">
      <c r="A34364"/>
      <c r="B34364"/>
      <c r="C34364"/>
      <c r="D34364"/>
      <c r="E34364" s="148"/>
      <c r="F34364" s="148"/>
      <c r="G34364" s="149"/>
      <c r="H34364" s="148"/>
      <c r="I34364"/>
    </row>
    <row r="34365" spans="1:9" x14ac:dyDescent="0.25">
      <c r="A34365"/>
      <c r="B34365"/>
      <c r="C34365"/>
      <c r="D34365"/>
      <c r="E34365" s="148"/>
      <c r="F34365" s="148"/>
      <c r="G34365" s="149"/>
      <c r="H34365" s="148"/>
      <c r="I34365"/>
    </row>
    <row r="34366" spans="1:9" x14ac:dyDescent="0.25">
      <c r="A34366"/>
      <c r="B34366"/>
      <c r="C34366"/>
      <c r="D34366"/>
      <c r="E34366" s="148"/>
      <c r="F34366" s="148"/>
      <c r="G34366" s="149"/>
      <c r="H34366" s="148"/>
      <c r="I34366"/>
    </row>
    <row r="34367" spans="1:9" x14ac:dyDescent="0.25">
      <c r="A34367"/>
      <c r="B34367"/>
      <c r="C34367"/>
      <c r="D34367"/>
      <c r="E34367" s="148"/>
      <c r="F34367" s="148"/>
      <c r="G34367" s="149"/>
      <c r="H34367" s="148"/>
      <c r="I34367"/>
    </row>
    <row r="34368" spans="1:9" x14ac:dyDescent="0.25">
      <c r="A34368"/>
      <c r="B34368"/>
      <c r="C34368"/>
      <c r="D34368"/>
      <c r="E34368" s="148"/>
      <c r="F34368" s="148"/>
      <c r="G34368" s="149"/>
      <c r="H34368" s="148"/>
      <c r="I34368"/>
    </row>
    <row r="34369" spans="1:9" x14ac:dyDescent="0.25">
      <c r="A34369"/>
      <c r="B34369"/>
      <c r="C34369"/>
      <c r="D34369"/>
      <c r="E34369" s="148"/>
      <c r="F34369" s="148"/>
      <c r="G34369" s="149"/>
      <c r="H34369" s="148"/>
      <c r="I34369"/>
    </row>
    <row r="34370" spans="1:9" x14ac:dyDescent="0.25">
      <c r="A34370"/>
      <c r="B34370"/>
      <c r="C34370"/>
      <c r="D34370"/>
      <c r="E34370" s="148"/>
      <c r="F34370" s="148"/>
      <c r="G34370" s="149"/>
      <c r="H34370" s="148"/>
      <c r="I34370"/>
    </row>
    <row r="34371" spans="1:9" x14ac:dyDescent="0.25">
      <c r="A34371"/>
      <c r="B34371"/>
      <c r="C34371"/>
      <c r="D34371"/>
      <c r="E34371" s="148"/>
      <c r="F34371" s="148"/>
      <c r="G34371" s="149"/>
      <c r="H34371" s="148"/>
      <c r="I34371"/>
    </row>
    <row r="34372" spans="1:9" x14ac:dyDescent="0.25">
      <c r="A34372"/>
      <c r="B34372"/>
      <c r="C34372"/>
      <c r="D34372"/>
      <c r="E34372" s="148"/>
      <c r="F34372" s="148"/>
      <c r="G34372" s="149"/>
      <c r="H34372" s="148"/>
      <c r="I34372"/>
    </row>
    <row r="34373" spans="1:9" x14ac:dyDescent="0.25">
      <c r="A34373"/>
      <c r="B34373"/>
      <c r="C34373"/>
      <c r="D34373"/>
      <c r="E34373" s="148"/>
      <c r="F34373" s="148"/>
      <c r="G34373" s="149"/>
      <c r="H34373" s="148"/>
      <c r="I34373"/>
    </row>
    <row r="34374" spans="1:9" x14ac:dyDescent="0.25">
      <c r="A34374"/>
      <c r="B34374"/>
      <c r="C34374"/>
      <c r="D34374"/>
      <c r="E34374" s="148"/>
      <c r="F34374" s="148"/>
      <c r="G34374" s="149"/>
      <c r="H34374" s="148"/>
      <c r="I34374"/>
    </row>
    <row r="34375" spans="1:9" x14ac:dyDescent="0.25">
      <c r="A34375"/>
      <c r="B34375"/>
      <c r="C34375"/>
      <c r="D34375"/>
      <c r="E34375" s="148"/>
      <c r="F34375" s="148"/>
      <c r="G34375" s="149"/>
      <c r="H34375" s="148"/>
      <c r="I34375"/>
    </row>
    <row r="34376" spans="1:9" x14ac:dyDescent="0.25">
      <c r="A34376"/>
      <c r="B34376"/>
      <c r="C34376"/>
      <c r="D34376"/>
      <c r="E34376" s="148"/>
      <c r="F34376" s="148"/>
      <c r="G34376" s="149"/>
      <c r="H34376" s="148"/>
      <c r="I34376"/>
    </row>
    <row r="34377" spans="1:9" x14ac:dyDescent="0.25">
      <c r="A34377"/>
      <c r="B34377"/>
      <c r="C34377"/>
      <c r="D34377"/>
      <c r="E34377" s="148"/>
      <c r="F34377" s="148"/>
      <c r="G34377" s="149"/>
      <c r="H34377" s="148"/>
      <c r="I34377"/>
    </row>
    <row r="34378" spans="1:9" x14ac:dyDescent="0.25">
      <c r="A34378"/>
      <c r="B34378"/>
      <c r="C34378"/>
      <c r="D34378"/>
      <c r="E34378" s="148"/>
      <c r="F34378" s="148"/>
      <c r="G34378" s="149"/>
      <c r="H34378" s="148"/>
      <c r="I34378"/>
    </row>
    <row r="34379" spans="1:9" x14ac:dyDescent="0.25">
      <c r="A34379"/>
      <c r="B34379"/>
      <c r="C34379"/>
      <c r="D34379"/>
      <c r="E34379" s="148"/>
      <c r="F34379" s="148"/>
      <c r="G34379" s="149"/>
      <c r="H34379" s="148"/>
      <c r="I34379"/>
    </row>
    <row r="34380" spans="1:9" x14ac:dyDescent="0.25">
      <c r="A34380"/>
      <c r="B34380"/>
      <c r="C34380"/>
      <c r="D34380"/>
      <c r="E34380" s="148"/>
      <c r="F34380" s="148"/>
      <c r="G34380" s="149"/>
      <c r="H34380" s="148"/>
      <c r="I34380"/>
    </row>
    <row r="34381" spans="1:9" x14ac:dyDescent="0.25">
      <c r="A34381"/>
      <c r="B34381"/>
      <c r="C34381"/>
      <c r="D34381"/>
      <c r="E34381" s="148"/>
      <c r="F34381" s="148"/>
      <c r="G34381" s="149"/>
      <c r="H34381" s="148"/>
      <c r="I34381"/>
    </row>
    <row r="34382" spans="1:9" x14ac:dyDescent="0.25">
      <c r="A34382"/>
      <c r="B34382"/>
      <c r="C34382"/>
      <c r="D34382"/>
      <c r="E34382" s="148"/>
      <c r="F34382" s="148"/>
      <c r="G34382" s="149"/>
      <c r="H34382" s="148"/>
      <c r="I34382"/>
    </row>
    <row r="34383" spans="1:9" x14ac:dyDescent="0.25">
      <c r="A34383"/>
      <c r="B34383"/>
      <c r="C34383"/>
      <c r="D34383"/>
      <c r="E34383" s="148"/>
      <c r="F34383" s="148"/>
      <c r="G34383" s="149"/>
      <c r="H34383" s="148"/>
      <c r="I34383"/>
    </row>
    <row r="34384" spans="1:9" x14ac:dyDescent="0.25">
      <c r="A34384"/>
      <c r="B34384"/>
      <c r="C34384"/>
      <c r="D34384"/>
      <c r="E34384" s="148"/>
      <c r="F34384" s="148"/>
      <c r="G34384" s="149"/>
      <c r="H34384" s="148"/>
      <c r="I34384"/>
    </row>
    <row r="34385" spans="1:9" x14ac:dyDescent="0.25">
      <c r="A34385"/>
      <c r="B34385"/>
      <c r="C34385"/>
      <c r="D34385"/>
      <c r="E34385" s="148"/>
      <c r="F34385" s="148"/>
      <c r="G34385" s="149"/>
      <c r="H34385" s="148"/>
      <c r="I34385"/>
    </row>
    <row r="34386" spans="1:9" x14ac:dyDescent="0.25">
      <c r="A34386"/>
      <c r="B34386"/>
      <c r="C34386"/>
      <c r="D34386"/>
      <c r="E34386" s="148"/>
      <c r="F34386" s="148"/>
      <c r="G34386" s="149"/>
      <c r="H34386" s="148"/>
      <c r="I34386"/>
    </row>
    <row r="34387" spans="1:9" x14ac:dyDescent="0.25">
      <c r="A34387"/>
      <c r="B34387"/>
      <c r="C34387"/>
      <c r="D34387"/>
      <c r="E34387" s="148"/>
      <c r="F34387" s="148"/>
      <c r="G34387" s="149"/>
      <c r="H34387" s="148"/>
      <c r="I34387"/>
    </row>
    <row r="34388" spans="1:9" x14ac:dyDescent="0.25">
      <c r="A34388"/>
      <c r="B34388"/>
      <c r="C34388"/>
      <c r="D34388"/>
      <c r="E34388" s="148"/>
      <c r="F34388" s="148"/>
      <c r="G34388" s="149"/>
      <c r="H34388" s="148"/>
      <c r="I34388"/>
    </row>
    <row r="34389" spans="1:9" x14ac:dyDescent="0.25">
      <c r="A34389"/>
      <c r="B34389"/>
      <c r="C34389"/>
      <c r="D34389"/>
      <c r="E34389" s="148"/>
      <c r="F34389" s="148"/>
      <c r="G34389" s="149"/>
      <c r="H34389" s="148"/>
      <c r="I34389"/>
    </row>
    <row r="34390" spans="1:9" x14ac:dyDescent="0.25">
      <c r="A34390"/>
      <c r="B34390"/>
      <c r="C34390"/>
      <c r="D34390"/>
      <c r="E34390" s="148"/>
      <c r="F34390" s="148"/>
      <c r="G34390" s="149"/>
      <c r="H34390" s="148"/>
      <c r="I34390"/>
    </row>
    <row r="34391" spans="1:9" x14ac:dyDescent="0.25">
      <c r="A34391"/>
      <c r="B34391"/>
      <c r="C34391"/>
      <c r="D34391"/>
      <c r="E34391" s="148"/>
      <c r="F34391" s="148"/>
      <c r="G34391" s="149"/>
      <c r="H34391" s="148"/>
      <c r="I34391"/>
    </row>
    <row r="34392" spans="1:9" x14ac:dyDescent="0.25">
      <c r="A34392"/>
      <c r="B34392"/>
      <c r="C34392"/>
      <c r="D34392"/>
      <c r="E34392" s="148"/>
      <c r="F34392" s="148"/>
      <c r="G34392" s="149"/>
      <c r="H34392" s="148"/>
      <c r="I34392"/>
    </row>
    <row r="34393" spans="1:9" x14ac:dyDescent="0.25">
      <c r="A34393"/>
      <c r="B34393"/>
      <c r="C34393"/>
      <c r="D34393"/>
      <c r="E34393" s="148"/>
      <c r="F34393" s="148"/>
      <c r="G34393" s="149"/>
      <c r="H34393" s="148"/>
      <c r="I34393"/>
    </row>
    <row r="34394" spans="1:9" x14ac:dyDescent="0.25">
      <c r="A34394"/>
      <c r="B34394"/>
      <c r="C34394"/>
      <c r="D34394"/>
      <c r="E34394" s="148"/>
      <c r="F34394" s="148"/>
      <c r="G34394" s="149"/>
      <c r="H34394" s="148"/>
      <c r="I34394"/>
    </row>
    <row r="34395" spans="1:9" x14ac:dyDescent="0.25">
      <c r="A34395"/>
      <c r="B34395"/>
      <c r="C34395"/>
      <c r="D34395"/>
      <c r="E34395" s="148"/>
      <c r="F34395" s="148"/>
      <c r="G34395" s="149"/>
      <c r="H34395" s="148"/>
      <c r="I34395"/>
    </row>
    <row r="34396" spans="1:9" x14ac:dyDescent="0.25">
      <c r="A34396"/>
      <c r="B34396"/>
      <c r="C34396"/>
      <c r="D34396"/>
      <c r="E34396" s="148"/>
      <c r="F34396" s="148"/>
      <c r="G34396" s="149"/>
      <c r="H34396" s="148"/>
      <c r="I34396"/>
    </row>
    <row r="34397" spans="1:9" x14ac:dyDescent="0.25">
      <c r="A34397"/>
      <c r="B34397"/>
      <c r="C34397"/>
      <c r="D34397"/>
      <c r="E34397" s="148"/>
      <c r="F34397" s="148"/>
      <c r="G34397" s="149"/>
      <c r="H34397" s="148"/>
      <c r="I34397"/>
    </row>
    <row r="34398" spans="1:9" x14ac:dyDescent="0.25">
      <c r="A34398"/>
      <c r="B34398"/>
      <c r="C34398"/>
      <c r="D34398"/>
      <c r="E34398" s="148"/>
      <c r="F34398" s="148"/>
      <c r="G34398" s="149"/>
      <c r="H34398" s="148"/>
      <c r="I34398"/>
    </row>
    <row r="34399" spans="1:9" x14ac:dyDescent="0.25">
      <c r="A34399"/>
      <c r="B34399"/>
      <c r="C34399"/>
      <c r="D34399"/>
      <c r="E34399" s="148"/>
      <c r="F34399" s="148"/>
      <c r="G34399" s="149"/>
      <c r="H34399" s="148"/>
      <c r="I34399"/>
    </row>
    <row r="34400" spans="1:9" x14ac:dyDescent="0.25">
      <c r="A34400"/>
      <c r="B34400"/>
      <c r="C34400"/>
      <c r="D34400"/>
      <c r="E34400" s="148"/>
      <c r="F34400" s="148"/>
      <c r="G34400" s="149"/>
      <c r="H34400" s="148"/>
      <c r="I34400"/>
    </row>
    <row r="34401" spans="1:9" x14ac:dyDescent="0.25">
      <c r="A34401"/>
      <c r="B34401"/>
      <c r="C34401"/>
      <c r="D34401"/>
      <c r="E34401" s="148"/>
      <c r="F34401" s="148"/>
      <c r="G34401" s="149"/>
      <c r="H34401" s="148"/>
      <c r="I34401"/>
    </row>
    <row r="34402" spans="1:9" x14ac:dyDescent="0.25">
      <c r="A34402"/>
      <c r="B34402"/>
      <c r="C34402"/>
      <c r="D34402"/>
      <c r="E34402" s="148"/>
      <c r="F34402" s="148"/>
      <c r="G34402" s="149"/>
      <c r="H34402" s="148"/>
      <c r="I34402"/>
    </row>
    <row r="34403" spans="1:9" x14ac:dyDescent="0.25">
      <c r="A34403"/>
      <c r="B34403"/>
      <c r="C34403"/>
      <c r="D34403"/>
      <c r="E34403" s="148"/>
      <c r="F34403" s="148"/>
      <c r="G34403" s="149"/>
      <c r="H34403" s="148"/>
      <c r="I34403"/>
    </row>
    <row r="34404" spans="1:9" x14ac:dyDescent="0.25">
      <c r="A34404"/>
      <c r="B34404"/>
      <c r="C34404"/>
      <c r="D34404"/>
      <c r="E34404" s="148"/>
      <c r="F34404" s="148"/>
      <c r="G34404" s="149"/>
      <c r="H34404" s="148"/>
      <c r="I34404"/>
    </row>
    <row r="34405" spans="1:9" x14ac:dyDescent="0.25">
      <c r="A34405"/>
      <c r="B34405"/>
      <c r="C34405"/>
      <c r="D34405"/>
      <c r="E34405" s="148"/>
      <c r="F34405" s="148"/>
      <c r="G34405" s="149"/>
      <c r="H34405" s="148"/>
      <c r="I34405"/>
    </row>
    <row r="34406" spans="1:9" x14ac:dyDescent="0.25">
      <c r="A34406"/>
      <c r="B34406"/>
      <c r="C34406"/>
      <c r="D34406"/>
      <c r="E34406" s="148"/>
      <c r="F34406" s="148"/>
      <c r="G34406" s="149"/>
      <c r="H34406" s="148"/>
      <c r="I34406"/>
    </row>
    <row r="34407" spans="1:9" x14ac:dyDescent="0.25">
      <c r="A34407"/>
      <c r="B34407"/>
      <c r="C34407"/>
      <c r="D34407"/>
      <c r="E34407" s="148"/>
      <c r="F34407" s="148"/>
      <c r="G34407" s="149"/>
      <c r="H34407" s="148"/>
      <c r="I34407"/>
    </row>
    <row r="34408" spans="1:9" x14ac:dyDescent="0.25">
      <c r="A34408"/>
      <c r="B34408"/>
      <c r="C34408"/>
      <c r="D34408"/>
      <c r="E34408" s="148"/>
      <c r="F34408" s="148"/>
      <c r="G34408" s="149"/>
      <c r="H34408" s="148"/>
      <c r="I34408"/>
    </row>
    <row r="34409" spans="1:9" x14ac:dyDescent="0.25">
      <c r="A34409"/>
      <c r="B34409"/>
      <c r="C34409"/>
      <c r="D34409"/>
      <c r="E34409" s="148"/>
      <c r="F34409" s="148"/>
      <c r="G34409" s="149"/>
      <c r="H34409" s="148"/>
      <c r="I34409"/>
    </row>
    <row r="34410" spans="1:9" x14ac:dyDescent="0.25">
      <c r="A34410"/>
      <c r="B34410"/>
      <c r="C34410"/>
      <c r="D34410"/>
      <c r="E34410" s="148"/>
      <c r="F34410" s="148"/>
      <c r="G34410" s="149"/>
      <c r="H34410" s="148"/>
      <c r="I34410"/>
    </row>
    <row r="34411" spans="1:9" x14ac:dyDescent="0.25">
      <c r="A34411"/>
      <c r="B34411"/>
      <c r="C34411"/>
      <c r="D34411"/>
      <c r="E34411" s="148"/>
      <c r="F34411" s="148"/>
      <c r="G34411" s="149"/>
      <c r="H34411" s="148"/>
      <c r="I34411"/>
    </row>
    <row r="34412" spans="1:9" x14ac:dyDescent="0.25">
      <c r="A34412"/>
      <c r="B34412"/>
      <c r="C34412"/>
      <c r="D34412"/>
      <c r="E34412" s="148"/>
      <c r="F34412" s="148"/>
      <c r="G34412" s="149"/>
      <c r="H34412" s="148"/>
      <c r="I34412"/>
    </row>
    <row r="34413" spans="1:9" x14ac:dyDescent="0.25">
      <c r="A34413"/>
      <c r="B34413"/>
      <c r="C34413"/>
      <c r="D34413"/>
      <c r="E34413" s="148"/>
      <c r="F34413" s="148"/>
      <c r="G34413" s="149"/>
      <c r="H34413" s="148"/>
      <c r="I34413"/>
    </row>
    <row r="34414" spans="1:9" x14ac:dyDescent="0.25">
      <c r="A34414"/>
      <c r="B34414"/>
      <c r="C34414"/>
      <c r="D34414"/>
      <c r="E34414" s="148"/>
      <c r="F34414" s="148"/>
      <c r="G34414" s="149"/>
      <c r="H34414" s="148"/>
      <c r="I34414"/>
    </row>
    <row r="34415" spans="1:9" x14ac:dyDescent="0.25">
      <c r="A34415"/>
      <c r="B34415"/>
      <c r="C34415"/>
      <c r="D34415"/>
      <c r="E34415" s="148"/>
      <c r="F34415" s="148"/>
      <c r="G34415" s="149"/>
      <c r="H34415" s="148"/>
      <c r="I34415"/>
    </row>
    <row r="34416" spans="1:9" x14ac:dyDescent="0.25">
      <c r="A34416"/>
      <c r="B34416"/>
      <c r="C34416"/>
      <c r="D34416"/>
      <c r="E34416" s="148"/>
      <c r="F34416" s="148"/>
      <c r="G34416" s="149"/>
      <c r="H34416" s="148"/>
      <c r="I34416"/>
    </row>
    <row r="34417" spans="1:9" x14ac:dyDescent="0.25">
      <c r="A34417"/>
      <c r="B34417"/>
      <c r="C34417"/>
      <c r="D34417"/>
      <c r="E34417" s="148"/>
      <c r="F34417" s="148"/>
      <c r="G34417" s="149"/>
      <c r="H34417" s="148"/>
      <c r="I34417"/>
    </row>
    <row r="34418" spans="1:9" x14ac:dyDescent="0.25">
      <c r="A34418"/>
      <c r="B34418"/>
      <c r="C34418"/>
      <c r="D34418"/>
      <c r="E34418" s="148"/>
      <c r="F34418" s="148"/>
      <c r="G34418" s="149"/>
      <c r="H34418" s="148"/>
      <c r="I34418"/>
    </row>
    <row r="34419" spans="1:9" x14ac:dyDescent="0.25">
      <c r="A34419"/>
      <c r="B34419"/>
      <c r="C34419"/>
      <c r="D34419"/>
      <c r="E34419" s="148"/>
      <c r="F34419" s="148"/>
      <c r="G34419" s="149"/>
      <c r="H34419" s="148"/>
      <c r="I34419"/>
    </row>
    <row r="34420" spans="1:9" x14ac:dyDescent="0.25">
      <c r="A34420"/>
      <c r="B34420"/>
      <c r="C34420"/>
      <c r="D34420"/>
      <c r="E34420" s="148"/>
      <c r="F34420" s="148"/>
      <c r="G34420" s="149"/>
      <c r="H34420" s="148"/>
      <c r="I34420"/>
    </row>
    <row r="34421" spans="1:9" x14ac:dyDescent="0.25">
      <c r="A34421"/>
      <c r="B34421"/>
      <c r="C34421"/>
      <c r="D34421"/>
      <c r="E34421" s="148"/>
      <c r="F34421" s="148"/>
      <c r="G34421" s="149"/>
      <c r="H34421" s="148"/>
      <c r="I34421"/>
    </row>
    <row r="34422" spans="1:9" x14ac:dyDescent="0.25">
      <c r="A34422"/>
      <c r="B34422"/>
      <c r="C34422"/>
      <c r="D34422"/>
      <c r="E34422" s="148"/>
      <c r="F34422" s="148"/>
      <c r="G34422" s="149"/>
      <c r="H34422" s="148"/>
      <c r="I34422"/>
    </row>
    <row r="34423" spans="1:9" x14ac:dyDescent="0.25">
      <c r="A34423"/>
      <c r="B34423"/>
      <c r="C34423"/>
      <c r="D34423"/>
      <c r="E34423" s="148"/>
      <c r="F34423" s="148"/>
      <c r="G34423" s="149"/>
      <c r="H34423" s="148"/>
      <c r="I34423"/>
    </row>
    <row r="34424" spans="1:9" x14ac:dyDescent="0.25">
      <c r="A34424"/>
      <c r="B34424"/>
      <c r="C34424"/>
      <c r="D34424"/>
      <c r="E34424" s="148"/>
      <c r="F34424" s="148"/>
      <c r="G34424" s="149"/>
      <c r="H34424" s="148"/>
      <c r="I34424"/>
    </row>
    <row r="34425" spans="1:9" x14ac:dyDescent="0.25">
      <c r="A34425"/>
      <c r="B34425"/>
      <c r="C34425"/>
      <c r="D34425"/>
      <c r="E34425" s="148"/>
      <c r="F34425" s="148"/>
      <c r="G34425" s="149"/>
      <c r="H34425" s="148"/>
      <c r="I34425"/>
    </row>
    <row r="34426" spans="1:9" x14ac:dyDescent="0.25">
      <c r="A34426"/>
      <c r="B34426"/>
      <c r="C34426"/>
      <c r="D34426"/>
      <c r="E34426" s="148"/>
      <c r="F34426" s="148"/>
      <c r="G34426" s="149"/>
      <c r="H34426" s="148"/>
      <c r="I34426"/>
    </row>
    <row r="34427" spans="1:9" x14ac:dyDescent="0.25">
      <c r="A34427"/>
      <c r="B34427"/>
      <c r="C34427"/>
      <c r="D34427"/>
      <c r="E34427" s="148"/>
      <c r="F34427" s="148"/>
      <c r="G34427" s="149"/>
      <c r="H34427" s="148"/>
      <c r="I34427"/>
    </row>
    <row r="34428" spans="1:9" x14ac:dyDescent="0.25">
      <c r="A34428"/>
      <c r="B34428"/>
      <c r="C34428"/>
      <c r="D34428"/>
      <c r="E34428" s="148"/>
      <c r="F34428" s="148"/>
      <c r="G34428" s="149"/>
      <c r="H34428" s="148"/>
      <c r="I34428"/>
    </row>
    <row r="34429" spans="1:9" x14ac:dyDescent="0.25">
      <c r="A34429"/>
      <c r="B34429"/>
      <c r="C34429"/>
      <c r="D34429"/>
      <c r="E34429" s="148"/>
      <c r="F34429" s="148"/>
      <c r="G34429" s="149"/>
      <c r="H34429" s="148"/>
      <c r="I34429"/>
    </row>
    <row r="34430" spans="1:9" x14ac:dyDescent="0.25">
      <c r="A34430"/>
      <c r="B34430"/>
      <c r="C34430"/>
      <c r="D34430"/>
      <c r="E34430" s="148"/>
      <c r="F34430" s="148"/>
      <c r="G34430" s="149"/>
      <c r="H34430" s="148"/>
      <c r="I34430"/>
    </row>
    <row r="34431" spans="1:9" x14ac:dyDescent="0.25">
      <c r="A34431"/>
      <c r="B34431"/>
      <c r="C34431"/>
      <c r="D34431"/>
      <c r="E34431" s="148"/>
      <c r="F34431" s="148"/>
      <c r="G34431" s="149"/>
      <c r="H34431" s="148"/>
      <c r="I34431"/>
    </row>
    <row r="34432" spans="1:9" x14ac:dyDescent="0.25">
      <c r="A34432"/>
      <c r="B34432"/>
      <c r="C34432"/>
      <c r="D34432"/>
      <c r="E34432" s="148"/>
      <c r="F34432" s="148"/>
      <c r="G34432" s="149"/>
      <c r="H34432" s="148"/>
      <c r="I34432"/>
    </row>
    <row r="34433" spans="1:9" x14ac:dyDescent="0.25">
      <c r="A34433"/>
      <c r="B34433"/>
      <c r="C34433"/>
      <c r="D34433"/>
      <c r="E34433" s="148"/>
      <c r="F34433" s="148"/>
      <c r="G34433" s="149"/>
      <c r="H34433" s="148"/>
      <c r="I34433"/>
    </row>
    <row r="34434" spans="1:9" x14ac:dyDescent="0.25">
      <c r="A34434"/>
      <c r="B34434"/>
      <c r="C34434"/>
      <c r="D34434"/>
      <c r="E34434" s="148"/>
      <c r="F34434" s="148"/>
      <c r="G34434" s="149"/>
      <c r="H34434" s="148"/>
      <c r="I34434"/>
    </row>
    <row r="34435" spans="1:9" x14ac:dyDescent="0.25">
      <c r="A34435"/>
      <c r="B34435"/>
      <c r="C34435"/>
      <c r="D34435"/>
      <c r="E34435" s="148"/>
      <c r="F34435" s="148"/>
      <c r="G34435" s="149"/>
      <c r="H34435" s="148"/>
      <c r="I34435"/>
    </row>
    <row r="34436" spans="1:9" x14ac:dyDescent="0.25">
      <c r="A34436"/>
      <c r="B34436"/>
      <c r="C34436"/>
      <c r="D34436"/>
      <c r="E34436" s="148"/>
      <c r="F34436" s="148"/>
      <c r="G34436" s="149"/>
      <c r="H34436" s="148"/>
      <c r="I34436"/>
    </row>
    <row r="34437" spans="1:9" x14ac:dyDescent="0.25">
      <c r="A34437"/>
      <c r="B34437"/>
      <c r="C34437"/>
      <c r="D34437"/>
      <c r="E34437" s="148"/>
      <c r="F34437" s="148"/>
      <c r="G34437" s="149"/>
      <c r="H34437" s="148"/>
      <c r="I34437"/>
    </row>
    <row r="34438" spans="1:9" x14ac:dyDescent="0.25">
      <c r="A34438"/>
      <c r="B34438"/>
      <c r="C34438"/>
      <c r="D34438"/>
      <c r="E34438" s="148"/>
      <c r="F34438" s="148"/>
      <c r="G34438" s="149"/>
      <c r="H34438" s="148"/>
      <c r="I34438"/>
    </row>
    <row r="34439" spans="1:9" x14ac:dyDescent="0.25">
      <c r="A34439"/>
      <c r="B34439"/>
      <c r="C34439"/>
      <c r="D34439"/>
      <c r="E34439" s="148"/>
      <c r="F34439" s="148"/>
      <c r="G34439" s="149"/>
      <c r="H34439" s="148"/>
      <c r="I34439"/>
    </row>
    <row r="34440" spans="1:9" x14ac:dyDescent="0.25">
      <c r="A34440"/>
      <c r="B34440"/>
      <c r="C34440"/>
      <c r="D34440"/>
      <c r="E34440" s="148"/>
      <c r="F34440" s="148"/>
      <c r="G34440" s="149"/>
      <c r="H34440" s="148"/>
      <c r="I34440"/>
    </row>
    <row r="34441" spans="1:9" x14ac:dyDescent="0.25">
      <c r="A34441"/>
      <c r="B34441"/>
      <c r="C34441"/>
      <c r="D34441"/>
      <c r="E34441" s="148"/>
      <c r="F34441" s="148"/>
      <c r="G34441" s="149"/>
      <c r="H34441" s="148"/>
      <c r="I34441"/>
    </row>
    <row r="34442" spans="1:9" x14ac:dyDescent="0.25">
      <c r="A34442"/>
      <c r="B34442"/>
      <c r="C34442"/>
      <c r="D34442"/>
      <c r="E34442" s="148"/>
      <c r="F34442" s="148"/>
      <c r="G34442" s="149"/>
      <c r="H34442" s="148"/>
      <c r="I34442"/>
    </row>
    <row r="34443" spans="1:9" x14ac:dyDescent="0.25">
      <c r="A34443"/>
      <c r="B34443"/>
      <c r="C34443"/>
      <c r="D34443"/>
      <c r="E34443" s="148"/>
      <c r="F34443" s="148"/>
      <c r="G34443" s="149"/>
      <c r="H34443" s="148"/>
      <c r="I34443"/>
    </row>
    <row r="34444" spans="1:9" x14ac:dyDescent="0.25">
      <c r="A34444"/>
      <c r="B34444"/>
      <c r="C34444"/>
      <c r="D34444"/>
      <c r="E34444" s="148"/>
      <c r="F34444" s="148"/>
      <c r="G34444" s="149"/>
      <c r="H34444" s="148"/>
      <c r="I34444"/>
    </row>
    <row r="34445" spans="1:9" x14ac:dyDescent="0.25">
      <c r="A34445"/>
      <c r="B34445"/>
      <c r="C34445"/>
      <c r="D34445"/>
      <c r="E34445" s="148"/>
      <c r="F34445" s="148"/>
      <c r="G34445" s="149"/>
      <c r="H34445" s="148"/>
      <c r="I34445"/>
    </row>
    <row r="34446" spans="1:9" x14ac:dyDescent="0.25">
      <c r="A34446"/>
      <c r="B34446"/>
      <c r="C34446"/>
      <c r="D34446"/>
      <c r="E34446" s="148"/>
      <c r="F34446" s="148"/>
      <c r="G34446" s="149"/>
      <c r="H34446" s="148"/>
      <c r="I34446"/>
    </row>
    <row r="34447" spans="1:9" x14ac:dyDescent="0.25">
      <c r="A34447"/>
      <c r="B34447"/>
      <c r="C34447"/>
      <c r="D34447"/>
      <c r="E34447" s="148"/>
      <c r="F34447" s="148"/>
      <c r="G34447" s="149"/>
      <c r="H34447" s="148"/>
      <c r="I34447"/>
    </row>
    <row r="34448" spans="1:9" x14ac:dyDescent="0.25">
      <c r="A34448"/>
      <c r="B34448"/>
      <c r="C34448"/>
      <c r="D34448"/>
      <c r="E34448" s="148"/>
      <c r="F34448" s="148"/>
      <c r="G34448" s="149"/>
      <c r="H34448" s="148"/>
      <c r="I34448"/>
    </row>
    <row r="34449" spans="1:9" x14ac:dyDescent="0.25">
      <c r="A34449"/>
      <c r="B34449"/>
      <c r="C34449"/>
      <c r="D34449"/>
      <c r="E34449" s="148"/>
      <c r="F34449" s="148"/>
      <c r="G34449" s="149"/>
      <c r="H34449" s="148"/>
      <c r="I34449"/>
    </row>
    <row r="34450" spans="1:9" x14ac:dyDescent="0.25">
      <c r="A34450"/>
      <c r="B34450"/>
      <c r="C34450"/>
      <c r="D34450"/>
      <c r="E34450" s="148"/>
      <c r="F34450" s="148"/>
      <c r="G34450" s="149"/>
      <c r="H34450" s="148"/>
      <c r="I34450"/>
    </row>
    <row r="34451" spans="1:9" x14ac:dyDescent="0.25">
      <c r="A34451"/>
      <c r="B34451"/>
      <c r="C34451"/>
      <c r="D34451"/>
      <c r="E34451" s="148"/>
      <c r="F34451" s="148"/>
      <c r="G34451" s="149"/>
      <c r="H34451" s="148"/>
      <c r="I34451"/>
    </row>
    <row r="34452" spans="1:9" x14ac:dyDescent="0.25">
      <c r="A34452"/>
      <c r="B34452"/>
      <c r="C34452"/>
      <c r="D34452"/>
      <c r="E34452" s="148"/>
      <c r="F34452" s="148"/>
      <c r="G34452" s="149"/>
      <c r="H34452" s="148"/>
      <c r="I34452"/>
    </row>
    <row r="34453" spans="1:9" x14ac:dyDescent="0.25">
      <c r="A34453"/>
      <c r="B34453"/>
      <c r="C34453"/>
      <c r="D34453"/>
      <c r="E34453" s="148"/>
      <c r="F34453" s="148"/>
      <c r="G34453" s="149"/>
      <c r="H34453" s="148"/>
      <c r="I34453"/>
    </row>
    <row r="34454" spans="1:9" x14ac:dyDescent="0.25">
      <c r="A34454"/>
      <c r="B34454"/>
      <c r="C34454"/>
      <c r="D34454"/>
      <c r="E34454" s="148"/>
      <c r="F34454" s="148"/>
      <c r="G34454" s="149"/>
      <c r="H34454" s="148"/>
      <c r="I34454"/>
    </row>
    <row r="34455" spans="1:9" x14ac:dyDescent="0.25">
      <c r="A34455"/>
      <c r="B34455"/>
      <c r="C34455"/>
      <c r="D34455"/>
      <c r="E34455" s="148"/>
      <c r="F34455" s="148"/>
      <c r="G34455" s="149"/>
      <c r="H34455" s="148"/>
      <c r="I34455"/>
    </row>
    <row r="34456" spans="1:9" x14ac:dyDescent="0.25">
      <c r="A34456"/>
      <c r="B34456"/>
      <c r="C34456"/>
      <c r="D34456"/>
      <c r="E34456" s="148"/>
      <c r="F34456" s="148"/>
      <c r="G34456" s="149"/>
      <c r="H34456" s="148"/>
      <c r="I34456"/>
    </row>
    <row r="34457" spans="1:9" x14ac:dyDescent="0.25">
      <c r="A34457"/>
      <c r="B34457"/>
      <c r="C34457"/>
      <c r="D34457"/>
      <c r="E34457" s="148"/>
      <c r="F34457" s="148"/>
      <c r="G34457" s="149"/>
      <c r="H34457" s="148"/>
      <c r="I34457"/>
    </row>
    <row r="34458" spans="1:9" x14ac:dyDescent="0.25">
      <c r="A34458"/>
      <c r="B34458"/>
      <c r="C34458"/>
      <c r="D34458"/>
      <c r="E34458" s="148"/>
      <c r="F34458" s="148"/>
      <c r="G34458" s="149"/>
      <c r="H34458" s="148"/>
      <c r="I34458"/>
    </row>
    <row r="34459" spans="1:9" x14ac:dyDescent="0.25">
      <c r="A34459"/>
      <c r="B34459"/>
      <c r="C34459"/>
      <c r="D34459"/>
      <c r="E34459" s="148"/>
      <c r="F34459" s="148"/>
      <c r="G34459" s="149"/>
      <c r="H34459" s="148"/>
      <c r="I34459"/>
    </row>
    <row r="34460" spans="1:9" x14ac:dyDescent="0.25">
      <c r="A34460"/>
      <c r="B34460"/>
      <c r="C34460"/>
      <c r="D34460"/>
      <c r="E34460" s="148"/>
      <c r="F34460" s="148"/>
      <c r="G34460" s="149"/>
      <c r="H34460" s="148"/>
      <c r="I34460"/>
    </row>
    <row r="34461" spans="1:9" x14ac:dyDescent="0.25">
      <c r="A34461"/>
      <c r="B34461"/>
      <c r="C34461"/>
      <c r="D34461"/>
      <c r="E34461" s="148"/>
      <c r="F34461" s="148"/>
      <c r="G34461" s="149"/>
      <c r="H34461" s="148"/>
      <c r="I34461"/>
    </row>
    <row r="34462" spans="1:9" x14ac:dyDescent="0.25">
      <c r="A34462"/>
      <c r="B34462"/>
      <c r="C34462"/>
      <c r="D34462"/>
      <c r="E34462" s="148"/>
      <c r="F34462" s="148"/>
      <c r="G34462" s="149"/>
      <c r="H34462" s="148"/>
      <c r="I34462"/>
    </row>
    <row r="34463" spans="1:9" x14ac:dyDescent="0.25">
      <c r="A34463"/>
      <c r="B34463"/>
      <c r="C34463"/>
      <c r="D34463"/>
      <c r="E34463" s="148"/>
      <c r="F34463" s="148"/>
      <c r="G34463" s="149"/>
      <c r="H34463" s="148"/>
      <c r="I34463"/>
    </row>
    <row r="34464" spans="1:9" x14ac:dyDescent="0.25">
      <c r="A34464"/>
      <c r="B34464"/>
      <c r="C34464"/>
      <c r="D34464"/>
      <c r="E34464" s="148"/>
      <c r="F34464" s="148"/>
      <c r="G34464" s="149"/>
      <c r="H34464" s="148"/>
      <c r="I34464"/>
    </row>
    <row r="34465" spans="1:9" x14ac:dyDescent="0.25">
      <c r="A34465"/>
      <c r="B34465"/>
      <c r="C34465"/>
      <c r="D34465"/>
      <c r="E34465" s="148"/>
      <c r="F34465" s="148"/>
      <c r="G34465" s="149"/>
      <c r="H34465" s="148"/>
      <c r="I34465"/>
    </row>
    <row r="34466" spans="1:9" x14ac:dyDescent="0.25">
      <c r="A34466"/>
      <c r="B34466"/>
      <c r="C34466"/>
      <c r="D34466"/>
      <c r="E34466" s="148"/>
      <c r="F34466" s="148"/>
      <c r="G34466" s="149"/>
      <c r="H34466" s="148"/>
      <c r="I34466"/>
    </row>
    <row r="34467" spans="1:9" x14ac:dyDescent="0.25">
      <c r="A34467"/>
      <c r="B34467"/>
      <c r="C34467"/>
      <c r="D34467"/>
      <c r="E34467" s="148"/>
      <c r="F34467" s="148"/>
      <c r="G34467" s="149"/>
      <c r="H34467" s="148"/>
      <c r="I34467"/>
    </row>
    <row r="34468" spans="1:9" x14ac:dyDescent="0.25">
      <c r="A34468"/>
      <c r="B34468"/>
      <c r="C34468"/>
      <c r="D34468"/>
      <c r="E34468" s="148"/>
      <c r="F34468" s="148"/>
      <c r="G34468" s="149"/>
      <c r="H34468" s="148"/>
      <c r="I34468"/>
    </row>
    <row r="34469" spans="1:9" x14ac:dyDescent="0.25">
      <c r="A34469"/>
      <c r="B34469"/>
      <c r="C34469"/>
      <c r="D34469"/>
      <c r="E34469" s="148"/>
      <c r="F34469" s="148"/>
      <c r="G34469" s="149"/>
      <c r="H34469" s="148"/>
      <c r="I34469"/>
    </row>
    <row r="34470" spans="1:9" x14ac:dyDescent="0.25">
      <c r="A34470"/>
      <c r="B34470"/>
      <c r="C34470"/>
      <c r="D34470"/>
      <c r="E34470" s="148"/>
      <c r="F34470" s="148"/>
      <c r="G34470" s="149"/>
      <c r="H34470" s="148"/>
      <c r="I34470"/>
    </row>
    <row r="34471" spans="1:9" x14ac:dyDescent="0.25">
      <c r="A34471"/>
      <c r="B34471"/>
      <c r="C34471"/>
      <c r="D34471"/>
      <c r="E34471" s="148"/>
      <c r="F34471" s="148"/>
      <c r="G34471" s="149"/>
      <c r="H34471" s="148"/>
      <c r="I34471"/>
    </row>
    <row r="34472" spans="1:9" x14ac:dyDescent="0.25">
      <c r="A34472"/>
      <c r="B34472"/>
      <c r="C34472"/>
      <c r="D34472"/>
      <c r="E34472" s="148"/>
      <c r="F34472" s="148"/>
      <c r="G34472" s="149"/>
      <c r="H34472" s="148"/>
      <c r="I34472"/>
    </row>
    <row r="34473" spans="1:9" x14ac:dyDescent="0.25">
      <c r="A34473"/>
      <c r="B34473"/>
      <c r="C34473"/>
      <c r="D34473"/>
      <c r="E34473" s="148"/>
      <c r="F34473" s="148"/>
      <c r="G34473" s="149"/>
      <c r="H34473" s="148"/>
      <c r="I34473"/>
    </row>
    <row r="34474" spans="1:9" x14ac:dyDescent="0.25">
      <c r="A34474"/>
      <c r="B34474"/>
      <c r="C34474"/>
      <c r="D34474"/>
      <c r="E34474" s="148"/>
      <c r="F34474" s="148"/>
      <c r="G34474" s="149"/>
      <c r="H34474" s="148"/>
      <c r="I34474"/>
    </row>
    <row r="34475" spans="1:9" x14ac:dyDescent="0.25">
      <c r="A34475"/>
      <c r="B34475"/>
      <c r="C34475"/>
      <c r="D34475"/>
      <c r="E34475" s="148"/>
      <c r="F34475" s="148"/>
      <c r="G34475" s="149"/>
      <c r="H34475" s="148"/>
      <c r="I34475"/>
    </row>
    <row r="34476" spans="1:9" x14ac:dyDescent="0.25">
      <c r="A34476"/>
      <c r="B34476"/>
      <c r="C34476"/>
      <c r="D34476"/>
      <c r="E34476" s="148"/>
      <c r="F34476" s="148"/>
      <c r="G34476" s="149"/>
      <c r="H34476" s="148"/>
      <c r="I34476"/>
    </row>
    <row r="34477" spans="1:9" x14ac:dyDescent="0.25">
      <c r="A34477"/>
      <c r="B34477"/>
      <c r="C34477"/>
      <c r="D34477"/>
      <c r="E34477" s="148"/>
      <c r="F34477" s="148"/>
      <c r="G34477" s="149"/>
      <c r="H34477" s="148"/>
      <c r="I34477"/>
    </row>
    <row r="34478" spans="1:9" x14ac:dyDescent="0.25">
      <c r="A34478"/>
      <c r="B34478"/>
      <c r="C34478"/>
      <c r="D34478"/>
      <c r="E34478" s="148"/>
      <c r="F34478" s="148"/>
      <c r="G34478" s="149"/>
      <c r="H34478" s="148"/>
      <c r="I34478"/>
    </row>
    <row r="34479" spans="1:9" x14ac:dyDescent="0.25">
      <c r="A34479"/>
      <c r="B34479"/>
      <c r="C34479"/>
      <c r="D34479"/>
      <c r="E34479" s="148"/>
      <c r="F34479" s="148"/>
      <c r="G34479" s="149"/>
      <c r="H34479" s="148"/>
      <c r="I34479"/>
    </row>
    <row r="34480" spans="1:9" x14ac:dyDescent="0.25">
      <c r="A34480"/>
      <c r="B34480"/>
      <c r="C34480"/>
      <c r="D34480"/>
      <c r="E34480" s="148"/>
      <c r="F34480" s="148"/>
      <c r="G34480" s="149"/>
      <c r="H34480" s="148"/>
      <c r="I34480"/>
    </row>
    <row r="34481" spans="1:9" x14ac:dyDescent="0.25">
      <c r="A34481"/>
      <c r="B34481"/>
      <c r="C34481"/>
      <c r="D34481"/>
      <c r="E34481" s="148"/>
      <c r="F34481" s="148"/>
      <c r="G34481" s="149"/>
      <c r="H34481" s="148"/>
      <c r="I34481"/>
    </row>
    <row r="34482" spans="1:9" x14ac:dyDescent="0.25">
      <c r="A34482"/>
      <c r="B34482"/>
      <c r="C34482"/>
      <c r="D34482"/>
      <c r="E34482" s="148"/>
      <c r="F34482" s="148"/>
      <c r="G34482" s="149"/>
      <c r="H34482" s="148"/>
      <c r="I34482"/>
    </row>
    <row r="34483" spans="1:9" x14ac:dyDescent="0.25">
      <c r="A34483"/>
      <c r="B34483"/>
      <c r="C34483"/>
      <c r="D34483"/>
      <c r="E34483" s="148"/>
      <c r="F34483" s="148"/>
      <c r="G34483" s="149"/>
      <c r="H34483" s="148"/>
      <c r="I34483"/>
    </row>
    <row r="34484" spans="1:9" x14ac:dyDescent="0.25">
      <c r="A34484"/>
      <c r="B34484"/>
      <c r="C34484"/>
      <c r="D34484"/>
      <c r="E34484" s="148"/>
      <c r="F34484" s="148"/>
      <c r="G34484" s="149"/>
      <c r="H34484" s="148"/>
      <c r="I34484"/>
    </row>
    <row r="34485" spans="1:9" x14ac:dyDescent="0.25">
      <c r="A34485"/>
      <c r="B34485"/>
      <c r="C34485"/>
      <c r="D34485"/>
      <c r="E34485" s="148"/>
      <c r="F34485" s="148"/>
      <c r="G34485" s="149"/>
      <c r="H34485" s="148"/>
      <c r="I34485"/>
    </row>
    <row r="34486" spans="1:9" x14ac:dyDescent="0.25">
      <c r="A34486"/>
      <c r="B34486"/>
      <c r="C34486"/>
      <c r="D34486"/>
      <c r="E34486" s="148"/>
      <c r="F34486" s="148"/>
      <c r="G34486" s="149"/>
      <c r="H34486" s="148"/>
      <c r="I34486"/>
    </row>
    <row r="34487" spans="1:9" x14ac:dyDescent="0.25">
      <c r="A34487"/>
      <c r="B34487"/>
      <c r="C34487"/>
      <c r="D34487"/>
      <c r="E34487" s="148"/>
      <c r="F34487" s="148"/>
      <c r="G34487" s="149"/>
      <c r="H34487" s="148"/>
      <c r="I34487"/>
    </row>
    <row r="34488" spans="1:9" x14ac:dyDescent="0.25">
      <c r="A34488"/>
      <c r="B34488"/>
      <c r="C34488"/>
      <c r="D34488"/>
      <c r="E34488" s="148"/>
      <c r="F34488" s="148"/>
      <c r="G34488" s="149"/>
      <c r="H34488" s="148"/>
      <c r="I34488"/>
    </row>
    <row r="34489" spans="1:9" x14ac:dyDescent="0.25">
      <c r="A34489"/>
      <c r="B34489"/>
      <c r="C34489"/>
      <c r="D34489"/>
      <c r="E34489" s="148"/>
      <c r="F34489" s="148"/>
      <c r="G34489" s="149"/>
      <c r="H34489" s="148"/>
      <c r="I34489"/>
    </row>
    <row r="34490" spans="1:9" x14ac:dyDescent="0.25">
      <c r="A34490"/>
      <c r="B34490"/>
      <c r="C34490"/>
      <c r="D34490"/>
      <c r="E34490" s="148"/>
      <c r="F34490" s="148"/>
      <c r="G34490" s="149"/>
      <c r="H34490" s="148"/>
      <c r="I34490"/>
    </row>
    <row r="34491" spans="1:9" x14ac:dyDescent="0.25">
      <c r="A34491"/>
      <c r="B34491"/>
      <c r="C34491"/>
      <c r="D34491"/>
      <c r="E34491" s="148"/>
      <c r="F34491" s="148"/>
      <c r="G34491" s="149"/>
      <c r="H34491" s="148"/>
      <c r="I34491"/>
    </row>
    <row r="34492" spans="1:9" x14ac:dyDescent="0.25">
      <c r="A34492"/>
      <c r="B34492"/>
      <c r="C34492"/>
      <c r="D34492"/>
      <c r="E34492" s="148"/>
      <c r="F34492" s="148"/>
      <c r="G34492" s="149"/>
      <c r="H34492" s="148"/>
      <c r="I34492"/>
    </row>
    <row r="34493" spans="1:9" x14ac:dyDescent="0.25">
      <c r="A34493"/>
      <c r="B34493"/>
      <c r="C34493"/>
      <c r="D34493"/>
      <c r="E34493" s="148"/>
      <c r="F34493" s="148"/>
      <c r="G34493" s="149"/>
      <c r="H34493" s="148"/>
      <c r="I34493"/>
    </row>
    <row r="34494" spans="1:9" x14ac:dyDescent="0.25">
      <c r="A34494"/>
      <c r="B34494"/>
      <c r="C34494"/>
      <c r="D34494"/>
      <c r="E34494" s="148"/>
      <c r="F34494" s="148"/>
      <c r="G34494" s="149"/>
      <c r="H34494" s="148"/>
      <c r="I34494"/>
    </row>
    <row r="34495" spans="1:9" x14ac:dyDescent="0.25">
      <c r="A34495"/>
      <c r="B34495"/>
      <c r="C34495"/>
      <c r="D34495"/>
      <c r="E34495" s="148"/>
      <c r="F34495" s="148"/>
      <c r="G34495" s="149"/>
      <c r="H34495" s="148"/>
      <c r="I34495"/>
    </row>
    <row r="34496" spans="1:9" x14ac:dyDescent="0.25">
      <c r="A34496"/>
      <c r="B34496"/>
      <c r="C34496"/>
      <c r="D34496"/>
      <c r="E34496" s="148"/>
      <c r="F34496" s="148"/>
      <c r="G34496" s="149"/>
      <c r="H34496" s="148"/>
      <c r="I34496"/>
    </row>
    <row r="34497" spans="1:9" x14ac:dyDescent="0.25">
      <c r="A34497"/>
      <c r="B34497"/>
      <c r="C34497"/>
      <c r="D34497"/>
      <c r="E34497" s="148"/>
      <c r="F34497" s="148"/>
      <c r="G34497" s="149"/>
      <c r="H34497" s="148"/>
      <c r="I34497"/>
    </row>
    <row r="34498" spans="1:9" x14ac:dyDescent="0.25">
      <c r="A34498"/>
      <c r="B34498"/>
      <c r="C34498"/>
      <c r="D34498"/>
      <c r="E34498" s="148"/>
      <c r="F34498" s="148"/>
      <c r="G34498" s="149"/>
      <c r="H34498" s="148"/>
      <c r="I34498"/>
    </row>
    <row r="34499" spans="1:9" x14ac:dyDescent="0.25">
      <c r="A34499"/>
      <c r="B34499"/>
      <c r="C34499"/>
      <c r="D34499"/>
      <c r="E34499" s="148"/>
      <c r="F34499" s="148"/>
      <c r="G34499" s="149"/>
      <c r="H34499" s="148"/>
      <c r="I34499"/>
    </row>
    <row r="34500" spans="1:9" x14ac:dyDescent="0.25">
      <c r="A34500"/>
      <c r="B34500"/>
      <c r="C34500"/>
      <c r="D34500"/>
      <c r="E34500" s="148"/>
      <c r="F34500" s="148"/>
      <c r="G34500" s="149"/>
      <c r="H34500" s="148"/>
      <c r="I34500"/>
    </row>
    <row r="34501" spans="1:9" x14ac:dyDescent="0.25">
      <c r="A34501"/>
      <c r="B34501"/>
      <c r="C34501"/>
      <c r="D34501"/>
      <c r="E34501" s="148"/>
      <c r="F34501" s="148"/>
      <c r="G34501" s="149"/>
      <c r="H34501" s="148"/>
      <c r="I34501"/>
    </row>
    <row r="34502" spans="1:9" x14ac:dyDescent="0.25">
      <c r="A34502"/>
      <c r="B34502"/>
      <c r="C34502"/>
      <c r="D34502"/>
      <c r="E34502" s="148"/>
      <c r="F34502" s="148"/>
      <c r="G34502" s="149"/>
      <c r="H34502" s="148"/>
      <c r="I34502"/>
    </row>
    <row r="34503" spans="1:9" x14ac:dyDescent="0.25">
      <c r="A34503"/>
      <c r="B34503"/>
      <c r="C34503"/>
      <c r="D34503"/>
      <c r="E34503" s="148"/>
      <c r="F34503" s="148"/>
      <c r="G34503" s="149"/>
      <c r="H34503" s="148"/>
      <c r="I34503"/>
    </row>
    <row r="34504" spans="1:9" x14ac:dyDescent="0.25">
      <c r="A34504"/>
      <c r="B34504"/>
      <c r="C34504"/>
      <c r="D34504"/>
      <c r="E34504" s="148"/>
      <c r="F34504" s="148"/>
      <c r="G34504" s="149"/>
      <c r="H34504" s="148"/>
      <c r="I34504"/>
    </row>
    <row r="34505" spans="1:9" x14ac:dyDescent="0.25">
      <c r="A34505"/>
      <c r="B34505"/>
      <c r="C34505"/>
      <c r="D34505"/>
      <c r="E34505" s="148"/>
      <c r="F34505" s="148"/>
      <c r="G34505" s="149"/>
      <c r="H34505" s="148"/>
      <c r="I34505"/>
    </row>
    <row r="34506" spans="1:9" x14ac:dyDescent="0.25">
      <c r="A34506"/>
      <c r="B34506"/>
      <c r="C34506"/>
      <c r="D34506"/>
      <c r="E34506" s="148"/>
      <c r="F34506" s="148"/>
      <c r="G34506" s="149"/>
      <c r="H34506" s="148"/>
      <c r="I34506"/>
    </row>
    <row r="34507" spans="1:9" x14ac:dyDescent="0.25">
      <c r="A34507"/>
      <c r="B34507"/>
      <c r="C34507"/>
      <c r="D34507"/>
      <c r="E34507" s="148"/>
      <c r="F34507" s="148"/>
      <c r="G34507" s="149"/>
      <c r="H34507" s="148"/>
      <c r="I34507"/>
    </row>
    <row r="34508" spans="1:9" x14ac:dyDescent="0.25">
      <c r="A34508"/>
      <c r="B34508"/>
      <c r="C34508"/>
      <c r="D34508"/>
      <c r="E34508" s="148"/>
      <c r="F34508" s="148"/>
      <c r="G34508" s="149"/>
      <c r="H34508" s="148"/>
      <c r="I34508"/>
    </row>
    <row r="34509" spans="1:9" x14ac:dyDescent="0.25">
      <c r="A34509"/>
      <c r="B34509"/>
      <c r="C34509"/>
      <c r="D34509"/>
      <c r="E34509" s="148"/>
      <c r="F34509" s="148"/>
      <c r="G34509" s="149"/>
      <c r="H34509" s="148"/>
      <c r="I34509"/>
    </row>
    <row r="34510" spans="1:9" x14ac:dyDescent="0.25">
      <c r="A34510"/>
      <c r="B34510"/>
      <c r="C34510"/>
      <c r="D34510"/>
      <c r="E34510" s="148"/>
      <c r="F34510" s="148"/>
      <c r="G34510" s="149"/>
      <c r="H34510" s="148"/>
      <c r="I34510"/>
    </row>
    <row r="34511" spans="1:9" x14ac:dyDescent="0.25">
      <c r="A34511"/>
      <c r="B34511"/>
      <c r="C34511"/>
      <c r="D34511"/>
      <c r="E34511" s="148"/>
      <c r="F34511" s="148"/>
      <c r="G34511" s="149"/>
      <c r="H34511" s="148"/>
      <c r="I34511"/>
    </row>
    <row r="34512" spans="1:9" x14ac:dyDescent="0.25">
      <c r="A34512"/>
      <c r="B34512"/>
      <c r="C34512"/>
      <c r="D34512"/>
      <c r="E34512" s="148"/>
      <c r="F34512" s="148"/>
      <c r="G34512" s="149"/>
      <c r="H34512" s="148"/>
      <c r="I34512"/>
    </row>
    <row r="34513" spans="1:9" x14ac:dyDescent="0.25">
      <c r="A34513"/>
      <c r="B34513"/>
      <c r="C34513"/>
      <c r="D34513"/>
      <c r="E34513" s="148"/>
      <c r="F34513" s="148"/>
      <c r="G34513" s="149"/>
      <c r="H34513" s="148"/>
      <c r="I34513"/>
    </row>
    <row r="34514" spans="1:9" x14ac:dyDescent="0.25">
      <c r="A34514"/>
      <c r="B34514"/>
      <c r="C34514"/>
      <c r="D34514"/>
      <c r="E34514" s="148"/>
      <c r="F34514" s="148"/>
      <c r="G34514" s="149"/>
      <c r="H34514" s="148"/>
      <c r="I34514"/>
    </row>
    <row r="34515" spans="1:9" x14ac:dyDescent="0.25">
      <c r="A34515"/>
      <c r="B34515"/>
      <c r="C34515"/>
      <c r="D34515"/>
      <c r="E34515" s="148"/>
      <c r="F34515" s="148"/>
      <c r="G34515" s="149"/>
      <c r="H34515" s="148"/>
      <c r="I34515"/>
    </row>
    <row r="34516" spans="1:9" x14ac:dyDescent="0.25">
      <c r="A34516"/>
      <c r="B34516"/>
      <c r="C34516"/>
      <c r="D34516"/>
      <c r="E34516" s="148"/>
      <c r="F34516" s="148"/>
      <c r="G34516" s="149"/>
      <c r="H34516" s="148"/>
      <c r="I34516"/>
    </row>
    <row r="34517" spans="1:9" x14ac:dyDescent="0.25">
      <c r="A34517"/>
      <c r="B34517"/>
      <c r="C34517"/>
      <c r="D34517"/>
      <c r="E34517" s="148"/>
      <c r="F34517" s="148"/>
      <c r="G34517" s="149"/>
      <c r="H34517" s="148"/>
      <c r="I34517"/>
    </row>
    <row r="34518" spans="1:9" x14ac:dyDescent="0.25">
      <c r="A34518"/>
      <c r="B34518"/>
      <c r="C34518"/>
      <c r="D34518"/>
      <c r="E34518" s="148"/>
      <c r="F34518" s="148"/>
      <c r="G34518" s="149"/>
      <c r="H34518" s="148"/>
      <c r="I34518"/>
    </row>
    <row r="34519" spans="1:9" x14ac:dyDescent="0.25">
      <c r="A34519"/>
      <c r="B34519"/>
      <c r="C34519"/>
      <c r="D34519"/>
      <c r="E34519" s="148"/>
      <c r="F34519" s="148"/>
      <c r="G34519" s="149"/>
      <c r="H34519" s="148"/>
      <c r="I34519"/>
    </row>
    <row r="34520" spans="1:9" x14ac:dyDescent="0.25">
      <c r="A34520"/>
      <c r="B34520"/>
      <c r="C34520"/>
      <c r="D34520"/>
      <c r="E34520" s="148"/>
      <c r="F34520" s="148"/>
      <c r="G34520" s="149"/>
      <c r="H34520" s="148"/>
      <c r="I34520"/>
    </row>
    <row r="34521" spans="1:9" x14ac:dyDescent="0.25">
      <c r="A34521"/>
      <c r="B34521"/>
      <c r="C34521"/>
      <c r="D34521"/>
      <c r="E34521" s="148"/>
      <c r="F34521" s="148"/>
      <c r="G34521" s="149"/>
      <c r="H34521" s="148"/>
      <c r="I34521"/>
    </row>
    <row r="34522" spans="1:9" x14ac:dyDescent="0.25">
      <c r="A34522"/>
      <c r="B34522"/>
      <c r="C34522"/>
      <c r="D34522"/>
      <c r="E34522" s="148"/>
      <c r="F34522" s="148"/>
      <c r="G34522" s="149"/>
      <c r="H34522" s="148"/>
      <c r="I34522"/>
    </row>
    <row r="34523" spans="1:9" x14ac:dyDescent="0.25">
      <c r="A34523"/>
      <c r="B34523"/>
      <c r="C34523"/>
      <c r="D34523"/>
      <c r="E34523" s="148"/>
      <c r="F34523" s="148"/>
      <c r="G34523" s="149"/>
      <c r="H34523" s="148"/>
      <c r="I34523"/>
    </row>
    <row r="34524" spans="1:9" x14ac:dyDescent="0.25">
      <c r="A34524"/>
      <c r="B34524"/>
      <c r="C34524"/>
      <c r="D34524"/>
      <c r="E34524" s="148"/>
      <c r="F34524" s="148"/>
      <c r="G34524" s="149"/>
      <c r="H34524" s="148"/>
      <c r="I34524"/>
    </row>
    <row r="34525" spans="1:9" x14ac:dyDescent="0.25">
      <c r="A34525"/>
      <c r="B34525"/>
      <c r="C34525"/>
      <c r="D34525"/>
      <c r="E34525" s="148"/>
      <c r="F34525" s="148"/>
      <c r="G34525" s="149"/>
      <c r="H34525" s="148"/>
      <c r="I34525"/>
    </row>
    <row r="34526" spans="1:9" x14ac:dyDescent="0.25">
      <c r="A34526"/>
      <c r="B34526"/>
      <c r="C34526"/>
      <c r="D34526"/>
      <c r="E34526" s="148"/>
      <c r="F34526" s="148"/>
      <c r="G34526" s="149"/>
      <c r="H34526" s="148"/>
      <c r="I34526"/>
    </row>
    <row r="34527" spans="1:9" x14ac:dyDescent="0.25">
      <c r="A34527"/>
      <c r="B34527"/>
      <c r="C34527"/>
      <c r="D34527"/>
      <c r="E34527" s="148"/>
      <c r="F34527" s="148"/>
      <c r="G34527" s="149"/>
      <c r="H34527" s="148"/>
      <c r="I34527"/>
    </row>
    <row r="34528" spans="1:9" x14ac:dyDescent="0.25">
      <c r="A34528"/>
      <c r="B34528"/>
      <c r="C34528"/>
      <c r="D34528"/>
      <c r="E34528" s="148"/>
      <c r="F34528" s="148"/>
      <c r="G34528" s="149"/>
      <c r="H34528" s="148"/>
      <c r="I34528"/>
    </row>
    <row r="34529" spans="1:9" x14ac:dyDescent="0.25">
      <c r="A34529"/>
      <c r="B34529"/>
      <c r="C34529"/>
      <c r="D34529"/>
      <c r="E34529" s="148"/>
      <c r="F34529" s="148"/>
      <c r="G34529" s="149"/>
      <c r="H34529" s="148"/>
      <c r="I34529"/>
    </row>
    <row r="34530" spans="1:9" x14ac:dyDescent="0.25">
      <c r="A34530"/>
      <c r="B34530"/>
      <c r="C34530"/>
      <c r="D34530"/>
      <c r="E34530" s="148"/>
      <c r="F34530" s="148"/>
      <c r="G34530" s="149"/>
      <c r="H34530" s="148"/>
      <c r="I34530"/>
    </row>
    <row r="34531" spans="1:9" x14ac:dyDescent="0.25">
      <c r="A34531"/>
      <c r="B34531"/>
      <c r="C34531"/>
      <c r="D34531"/>
      <c r="E34531" s="148"/>
      <c r="F34531" s="148"/>
      <c r="G34531" s="149"/>
      <c r="H34531" s="148"/>
      <c r="I34531"/>
    </row>
    <row r="34532" spans="1:9" x14ac:dyDescent="0.25">
      <c r="A34532"/>
      <c r="B34532"/>
      <c r="C34532"/>
      <c r="D34532"/>
      <c r="E34532" s="148"/>
      <c r="F34532" s="148"/>
      <c r="G34532" s="149"/>
      <c r="H34532" s="148"/>
      <c r="I34532"/>
    </row>
    <row r="34533" spans="1:9" x14ac:dyDescent="0.25">
      <c r="A34533"/>
      <c r="B34533"/>
      <c r="C34533"/>
      <c r="D34533"/>
      <c r="E34533" s="148"/>
      <c r="F34533" s="148"/>
      <c r="G34533" s="149"/>
      <c r="H34533" s="148"/>
      <c r="I34533"/>
    </row>
    <row r="34534" spans="1:9" x14ac:dyDescent="0.25">
      <c r="A34534"/>
      <c r="B34534"/>
      <c r="C34534"/>
      <c r="D34534"/>
      <c r="E34534" s="148"/>
      <c r="F34534" s="148"/>
      <c r="G34534" s="149"/>
      <c r="H34534" s="148"/>
      <c r="I34534"/>
    </row>
    <row r="34535" spans="1:9" x14ac:dyDescent="0.25">
      <c r="A34535"/>
      <c r="B34535"/>
      <c r="C34535"/>
      <c r="D34535"/>
      <c r="E34535" s="148"/>
      <c r="F34535" s="148"/>
      <c r="G34535" s="149"/>
      <c r="H34535" s="148"/>
      <c r="I34535"/>
    </row>
    <row r="34536" spans="1:9" x14ac:dyDescent="0.25">
      <c r="A34536"/>
      <c r="B34536"/>
      <c r="C34536"/>
      <c r="D34536"/>
      <c r="E34536" s="148"/>
      <c r="F34536" s="148"/>
      <c r="G34536" s="149"/>
      <c r="H34536" s="148"/>
      <c r="I34536"/>
    </row>
    <row r="34537" spans="1:9" x14ac:dyDescent="0.25">
      <c r="A34537"/>
      <c r="B34537"/>
      <c r="C34537"/>
      <c r="D34537"/>
      <c r="E34537" s="148"/>
      <c r="F34537" s="148"/>
      <c r="G34537" s="149"/>
      <c r="H34537" s="148"/>
      <c r="I34537"/>
    </row>
    <row r="34538" spans="1:9" x14ac:dyDescent="0.25">
      <c r="A34538"/>
      <c r="B34538"/>
      <c r="C34538"/>
      <c r="D34538"/>
      <c r="E34538" s="148"/>
      <c r="F34538" s="148"/>
      <c r="G34538" s="149"/>
      <c r="H34538" s="148"/>
      <c r="I34538"/>
    </row>
    <row r="34539" spans="1:9" x14ac:dyDescent="0.25">
      <c r="A34539"/>
      <c r="B34539"/>
      <c r="C34539"/>
      <c r="D34539"/>
      <c r="E34539" s="148"/>
      <c r="F34539" s="148"/>
      <c r="G34539" s="149"/>
      <c r="H34539" s="148"/>
      <c r="I34539"/>
    </row>
    <row r="34540" spans="1:9" x14ac:dyDescent="0.25">
      <c r="A34540"/>
      <c r="B34540"/>
      <c r="C34540"/>
      <c r="D34540"/>
      <c r="E34540" s="148"/>
      <c r="F34540" s="148"/>
      <c r="G34540" s="149"/>
      <c r="H34540" s="148"/>
      <c r="I34540"/>
    </row>
    <row r="34541" spans="1:9" x14ac:dyDescent="0.25">
      <c r="A34541"/>
      <c r="B34541"/>
      <c r="C34541"/>
      <c r="D34541"/>
      <c r="E34541" s="148"/>
      <c r="F34541" s="148"/>
      <c r="G34541" s="149"/>
      <c r="H34541" s="148"/>
      <c r="I34541"/>
    </row>
    <row r="34542" spans="1:9" x14ac:dyDescent="0.25">
      <c r="A34542"/>
      <c r="B34542"/>
      <c r="C34542"/>
      <c r="D34542"/>
      <c r="E34542" s="148"/>
      <c r="F34542" s="148"/>
      <c r="G34542" s="149"/>
      <c r="H34542" s="148"/>
      <c r="I34542"/>
    </row>
    <row r="34543" spans="1:9" x14ac:dyDescent="0.25">
      <c r="A34543"/>
      <c r="B34543"/>
      <c r="C34543"/>
      <c r="D34543"/>
      <c r="E34543" s="148"/>
      <c r="F34543" s="148"/>
      <c r="G34543" s="149"/>
      <c r="H34543" s="148"/>
      <c r="I34543"/>
    </row>
    <row r="34544" spans="1:9" x14ac:dyDescent="0.25">
      <c r="A34544"/>
      <c r="B34544"/>
      <c r="C34544"/>
      <c r="D34544"/>
      <c r="E34544" s="148"/>
      <c r="F34544" s="148"/>
      <c r="G34544" s="149"/>
      <c r="H34544" s="148"/>
      <c r="I34544"/>
    </row>
    <row r="34545" spans="1:9" x14ac:dyDescent="0.25">
      <c r="A34545"/>
      <c r="B34545"/>
      <c r="C34545"/>
      <c r="D34545"/>
      <c r="E34545" s="148"/>
      <c r="F34545" s="148"/>
      <c r="G34545" s="149"/>
      <c r="H34545" s="148"/>
      <c r="I34545"/>
    </row>
    <row r="34546" spans="1:9" x14ac:dyDescent="0.25">
      <c r="A34546"/>
      <c r="B34546"/>
      <c r="C34546"/>
      <c r="D34546"/>
      <c r="E34546" s="148"/>
      <c r="F34546" s="148"/>
      <c r="G34546" s="149"/>
      <c r="H34546" s="148"/>
      <c r="I34546"/>
    </row>
    <row r="34547" spans="1:9" x14ac:dyDescent="0.25">
      <c r="A34547"/>
      <c r="B34547"/>
      <c r="C34547"/>
      <c r="D34547"/>
      <c r="E34547" s="148"/>
      <c r="F34547" s="148"/>
      <c r="G34547" s="149"/>
      <c r="H34547" s="148"/>
      <c r="I34547"/>
    </row>
    <row r="34548" spans="1:9" x14ac:dyDescent="0.25">
      <c r="A34548"/>
      <c r="B34548"/>
      <c r="C34548"/>
      <c r="D34548"/>
      <c r="E34548" s="148"/>
      <c r="F34548" s="148"/>
      <c r="G34548" s="149"/>
      <c r="H34548" s="148"/>
      <c r="I34548"/>
    </row>
    <row r="34549" spans="1:9" x14ac:dyDescent="0.25">
      <c r="A34549"/>
      <c r="B34549"/>
      <c r="C34549"/>
      <c r="D34549"/>
      <c r="E34549" s="148"/>
      <c r="F34549" s="148"/>
      <c r="G34549" s="149"/>
      <c r="H34549" s="148"/>
      <c r="I34549"/>
    </row>
    <row r="34550" spans="1:9" x14ac:dyDescent="0.25">
      <c r="A34550"/>
      <c r="B34550"/>
      <c r="C34550"/>
      <c r="D34550"/>
      <c r="E34550" s="148"/>
      <c r="F34550" s="148"/>
      <c r="G34550" s="149"/>
      <c r="H34550" s="148"/>
      <c r="I34550"/>
    </row>
    <row r="34551" spans="1:9" x14ac:dyDescent="0.25">
      <c r="A34551"/>
      <c r="B34551"/>
      <c r="C34551"/>
      <c r="D34551"/>
      <c r="E34551" s="148"/>
      <c r="F34551" s="148"/>
      <c r="G34551" s="149"/>
      <c r="H34551" s="148"/>
      <c r="I34551"/>
    </row>
    <row r="34552" spans="1:9" x14ac:dyDescent="0.25">
      <c r="A34552"/>
      <c r="B34552"/>
      <c r="C34552"/>
      <c r="D34552"/>
      <c r="E34552" s="148"/>
      <c r="F34552" s="148"/>
      <c r="G34552" s="149"/>
      <c r="H34552" s="148"/>
      <c r="I34552"/>
    </row>
    <row r="34553" spans="1:9" x14ac:dyDescent="0.25">
      <c r="A34553"/>
      <c r="B34553"/>
      <c r="C34553"/>
      <c r="D34553"/>
      <c r="E34553" s="148"/>
      <c r="F34553" s="148"/>
      <c r="G34553" s="149"/>
      <c r="H34553" s="148"/>
      <c r="I34553"/>
    </row>
    <row r="34554" spans="1:9" x14ac:dyDescent="0.25">
      <c r="A34554"/>
      <c r="B34554"/>
      <c r="C34554"/>
      <c r="D34554"/>
      <c r="E34554" s="148"/>
      <c r="F34554" s="148"/>
      <c r="G34554" s="149"/>
      <c r="H34554" s="148"/>
      <c r="I34554"/>
    </row>
    <row r="34555" spans="1:9" x14ac:dyDescent="0.25">
      <c r="A34555"/>
      <c r="B34555"/>
      <c r="C34555"/>
      <c r="D34555"/>
      <c r="E34555" s="148"/>
      <c r="F34555" s="148"/>
      <c r="G34555" s="149"/>
      <c r="H34555" s="148"/>
      <c r="I34555"/>
    </row>
    <row r="34556" spans="1:9" x14ac:dyDescent="0.25">
      <c r="A34556"/>
      <c r="B34556"/>
      <c r="C34556"/>
      <c r="D34556"/>
      <c r="E34556" s="148"/>
      <c r="F34556" s="148"/>
      <c r="G34556" s="149"/>
      <c r="H34556" s="148"/>
      <c r="I34556"/>
    </row>
    <row r="34557" spans="1:9" x14ac:dyDescent="0.25">
      <c r="A34557"/>
      <c r="B34557"/>
      <c r="C34557"/>
      <c r="D34557"/>
      <c r="E34557" s="148"/>
      <c r="F34557" s="148"/>
      <c r="G34557" s="149"/>
      <c r="H34557" s="148"/>
      <c r="I34557"/>
    </row>
    <row r="34558" spans="1:9" x14ac:dyDescent="0.25">
      <c r="A34558"/>
      <c r="B34558"/>
      <c r="C34558"/>
      <c r="D34558"/>
      <c r="E34558" s="148"/>
      <c r="F34558" s="148"/>
      <c r="G34558" s="149"/>
      <c r="H34558" s="148"/>
      <c r="I34558"/>
    </row>
    <row r="34559" spans="1:9" x14ac:dyDescent="0.25">
      <c r="A34559"/>
      <c r="B34559"/>
      <c r="C34559"/>
      <c r="D34559"/>
      <c r="E34559" s="148"/>
      <c r="F34559" s="148"/>
      <c r="G34559" s="149"/>
      <c r="H34559" s="148"/>
      <c r="I34559"/>
    </row>
    <row r="34560" spans="1:9" x14ac:dyDescent="0.25">
      <c r="A34560"/>
      <c r="B34560"/>
      <c r="C34560"/>
      <c r="D34560"/>
      <c r="E34560" s="148"/>
      <c r="F34560" s="148"/>
      <c r="G34560" s="149"/>
      <c r="H34560" s="148"/>
      <c r="I34560"/>
    </row>
    <row r="34561" spans="1:9" x14ac:dyDescent="0.25">
      <c r="A34561"/>
      <c r="B34561"/>
      <c r="C34561"/>
      <c r="D34561"/>
      <c r="E34561" s="148"/>
      <c r="F34561" s="148"/>
      <c r="G34561" s="149"/>
      <c r="H34561" s="148"/>
      <c r="I34561"/>
    </row>
    <row r="34562" spans="1:9" x14ac:dyDescent="0.25">
      <c r="A34562"/>
      <c r="B34562"/>
      <c r="C34562"/>
      <c r="D34562"/>
      <c r="E34562" s="148"/>
      <c r="F34562" s="148"/>
      <c r="G34562" s="149"/>
      <c r="H34562" s="148"/>
      <c r="I34562"/>
    </row>
    <row r="34563" spans="1:9" x14ac:dyDescent="0.25">
      <c r="A34563"/>
      <c r="B34563"/>
      <c r="C34563"/>
      <c r="D34563"/>
      <c r="E34563" s="148"/>
      <c r="F34563" s="148"/>
      <c r="G34563" s="149"/>
      <c r="H34563" s="148"/>
      <c r="I34563"/>
    </row>
    <row r="34564" spans="1:9" x14ac:dyDescent="0.25">
      <c r="A34564"/>
      <c r="B34564"/>
      <c r="C34564"/>
      <c r="D34564"/>
      <c r="E34564" s="148"/>
      <c r="F34564" s="148"/>
      <c r="G34564" s="149"/>
      <c r="H34564" s="148"/>
      <c r="I34564"/>
    </row>
    <row r="34565" spans="1:9" x14ac:dyDescent="0.25">
      <c r="A34565"/>
      <c r="B34565"/>
      <c r="C34565"/>
      <c r="D34565"/>
      <c r="E34565" s="148"/>
      <c r="F34565" s="148"/>
      <c r="G34565" s="149"/>
      <c r="H34565" s="148"/>
      <c r="I34565"/>
    </row>
    <row r="34566" spans="1:9" x14ac:dyDescent="0.25">
      <c r="A34566"/>
      <c r="B34566"/>
      <c r="C34566"/>
      <c r="D34566"/>
      <c r="E34566" s="148"/>
      <c r="F34566" s="148"/>
      <c r="G34566" s="149"/>
      <c r="H34566" s="148"/>
      <c r="I34566"/>
    </row>
    <row r="34567" spans="1:9" x14ac:dyDescent="0.25">
      <c r="A34567"/>
      <c r="B34567"/>
      <c r="C34567"/>
      <c r="D34567"/>
      <c r="E34567" s="148"/>
      <c r="F34567" s="148"/>
      <c r="G34567" s="149"/>
      <c r="H34567" s="148"/>
      <c r="I34567"/>
    </row>
    <row r="34568" spans="1:9" x14ac:dyDescent="0.25">
      <c r="A34568"/>
      <c r="B34568"/>
      <c r="C34568"/>
      <c r="D34568"/>
      <c r="E34568" s="148"/>
      <c r="F34568" s="148"/>
      <c r="G34568" s="149"/>
      <c r="H34568" s="148"/>
      <c r="I34568"/>
    </row>
    <row r="34569" spans="1:9" x14ac:dyDescent="0.25">
      <c r="A34569"/>
      <c r="B34569"/>
      <c r="C34569"/>
      <c r="D34569"/>
      <c r="E34569" s="148"/>
      <c r="F34569" s="148"/>
      <c r="G34569" s="149"/>
      <c r="H34569" s="148"/>
      <c r="I34569"/>
    </row>
    <row r="34570" spans="1:9" x14ac:dyDescent="0.25">
      <c r="A34570"/>
      <c r="B34570"/>
      <c r="C34570"/>
      <c r="D34570"/>
      <c r="E34570" s="148"/>
      <c r="F34570" s="148"/>
      <c r="G34570" s="149"/>
      <c r="H34570" s="148"/>
      <c r="I34570"/>
    </row>
    <row r="34571" spans="1:9" x14ac:dyDescent="0.25">
      <c r="A34571"/>
      <c r="B34571"/>
      <c r="C34571"/>
      <c r="D34571"/>
      <c r="E34571" s="148"/>
      <c r="F34571" s="148"/>
      <c r="G34571" s="149"/>
      <c r="H34571" s="148"/>
      <c r="I34571"/>
    </row>
    <row r="34572" spans="1:9" x14ac:dyDescent="0.25">
      <c r="A34572"/>
      <c r="B34572"/>
      <c r="C34572"/>
      <c r="D34572"/>
      <c r="E34572" s="148"/>
      <c r="F34572" s="148"/>
      <c r="G34572" s="149"/>
      <c r="H34572" s="148"/>
      <c r="I34572"/>
    </row>
    <row r="34573" spans="1:9" x14ac:dyDescent="0.25">
      <c r="A34573"/>
      <c r="B34573"/>
      <c r="C34573"/>
      <c r="D34573"/>
      <c r="E34573" s="148"/>
      <c r="F34573" s="148"/>
      <c r="G34573" s="149"/>
      <c r="H34573" s="148"/>
      <c r="I34573"/>
    </row>
    <row r="34574" spans="1:9" x14ac:dyDescent="0.25">
      <c r="A34574"/>
      <c r="B34574"/>
      <c r="C34574"/>
      <c r="D34574"/>
      <c r="E34574" s="148"/>
      <c r="F34574" s="148"/>
      <c r="G34574" s="149"/>
      <c r="H34574" s="148"/>
      <c r="I34574"/>
    </row>
    <row r="34575" spans="1:9" x14ac:dyDescent="0.25">
      <c r="A34575"/>
      <c r="B34575"/>
      <c r="C34575"/>
      <c r="D34575"/>
      <c r="E34575" s="148"/>
      <c r="F34575" s="148"/>
      <c r="G34575" s="149"/>
      <c r="H34575" s="148"/>
      <c r="I34575"/>
    </row>
    <row r="34576" spans="1:9" x14ac:dyDescent="0.25">
      <c r="A34576"/>
      <c r="B34576"/>
      <c r="C34576"/>
      <c r="D34576"/>
      <c r="E34576" s="148"/>
      <c r="F34576" s="148"/>
      <c r="G34576" s="149"/>
      <c r="H34576" s="148"/>
      <c r="I34576"/>
    </row>
    <row r="34577" spans="1:9" x14ac:dyDescent="0.25">
      <c r="A34577"/>
      <c r="B34577"/>
      <c r="C34577"/>
      <c r="D34577"/>
      <c r="E34577" s="148"/>
      <c r="F34577" s="148"/>
      <c r="G34577" s="149"/>
      <c r="H34577" s="148"/>
      <c r="I34577"/>
    </row>
    <row r="34578" spans="1:9" x14ac:dyDescent="0.25">
      <c r="A34578"/>
      <c r="B34578"/>
      <c r="C34578"/>
      <c r="D34578"/>
      <c r="E34578" s="148"/>
      <c r="F34578" s="148"/>
      <c r="G34578" s="149"/>
      <c r="H34578" s="148"/>
      <c r="I34578"/>
    </row>
    <row r="34579" spans="1:9" x14ac:dyDescent="0.25">
      <c r="A34579"/>
      <c r="B34579"/>
      <c r="C34579"/>
      <c r="D34579"/>
      <c r="E34579" s="148"/>
      <c r="F34579" s="148"/>
      <c r="G34579" s="149"/>
      <c r="H34579" s="148"/>
      <c r="I34579"/>
    </row>
    <row r="34580" spans="1:9" x14ac:dyDescent="0.25">
      <c r="A34580"/>
      <c r="B34580"/>
      <c r="C34580"/>
      <c r="D34580"/>
      <c r="E34580" s="148"/>
      <c r="F34580" s="148"/>
      <c r="G34580" s="149"/>
      <c r="H34580" s="148"/>
      <c r="I34580"/>
    </row>
    <row r="34581" spans="1:9" x14ac:dyDescent="0.25">
      <c r="A34581"/>
      <c r="B34581"/>
      <c r="C34581"/>
      <c r="D34581"/>
      <c r="E34581" s="148"/>
      <c r="F34581" s="148"/>
      <c r="G34581" s="149"/>
      <c r="H34581" s="148"/>
      <c r="I34581"/>
    </row>
    <row r="34582" spans="1:9" x14ac:dyDescent="0.25">
      <c r="A34582"/>
      <c r="B34582"/>
      <c r="C34582"/>
      <c r="D34582"/>
      <c r="E34582" s="148"/>
      <c r="F34582" s="148"/>
      <c r="G34582" s="149"/>
      <c r="H34582" s="148"/>
      <c r="I34582"/>
    </row>
    <row r="34583" spans="1:9" x14ac:dyDescent="0.25">
      <c r="A34583"/>
      <c r="B34583"/>
      <c r="C34583"/>
      <c r="D34583"/>
      <c r="E34583" s="148"/>
      <c r="F34583" s="148"/>
      <c r="G34583" s="149"/>
      <c r="H34583" s="148"/>
      <c r="I34583"/>
    </row>
    <row r="34584" spans="1:9" x14ac:dyDescent="0.25">
      <c r="A34584"/>
      <c r="B34584"/>
      <c r="C34584"/>
      <c r="D34584"/>
      <c r="E34584" s="148"/>
      <c r="F34584" s="148"/>
      <c r="G34584" s="149"/>
      <c r="H34584" s="148"/>
      <c r="I34584"/>
    </row>
    <row r="34585" spans="1:9" x14ac:dyDescent="0.25">
      <c r="A34585"/>
      <c r="B34585"/>
      <c r="C34585"/>
      <c r="D34585"/>
      <c r="E34585" s="148"/>
      <c r="F34585" s="148"/>
      <c r="G34585" s="149"/>
      <c r="H34585" s="148"/>
      <c r="I34585"/>
    </row>
    <row r="34586" spans="1:9" x14ac:dyDescent="0.25">
      <c r="A34586"/>
      <c r="B34586"/>
      <c r="C34586"/>
      <c r="D34586"/>
      <c r="E34586" s="148"/>
      <c r="F34586" s="148"/>
      <c r="G34586" s="149"/>
      <c r="H34586" s="148"/>
      <c r="I34586"/>
    </row>
    <row r="34587" spans="1:9" x14ac:dyDescent="0.25">
      <c r="A34587"/>
      <c r="B34587"/>
      <c r="C34587"/>
      <c r="D34587"/>
      <c r="E34587" s="148"/>
      <c r="F34587" s="148"/>
      <c r="G34587" s="149"/>
      <c r="H34587" s="148"/>
      <c r="I34587"/>
    </row>
    <row r="34588" spans="1:9" x14ac:dyDescent="0.25">
      <c r="A34588"/>
      <c r="B34588"/>
      <c r="C34588"/>
      <c r="D34588"/>
      <c r="E34588" s="148"/>
      <c r="F34588" s="148"/>
      <c r="G34588" s="149"/>
      <c r="H34588" s="148"/>
      <c r="I34588"/>
    </row>
    <row r="34589" spans="1:9" x14ac:dyDescent="0.25">
      <c r="A34589"/>
      <c r="B34589"/>
      <c r="C34589"/>
      <c r="D34589"/>
      <c r="E34589" s="148"/>
      <c r="F34589" s="148"/>
      <c r="G34589" s="149"/>
      <c r="H34589" s="148"/>
      <c r="I34589"/>
    </row>
    <row r="34590" spans="1:9" x14ac:dyDescent="0.25">
      <c r="A34590"/>
      <c r="B34590"/>
      <c r="C34590"/>
      <c r="D34590"/>
      <c r="E34590" s="148"/>
      <c r="F34590" s="148"/>
      <c r="G34590" s="149"/>
      <c r="H34590" s="148"/>
      <c r="I34590"/>
    </row>
    <row r="34591" spans="1:9" x14ac:dyDescent="0.25">
      <c r="A34591"/>
      <c r="B34591"/>
      <c r="C34591"/>
      <c r="D34591"/>
      <c r="E34591" s="148"/>
      <c r="F34591" s="148"/>
      <c r="G34591" s="149"/>
      <c r="H34591" s="148"/>
      <c r="I34591"/>
    </row>
    <row r="34592" spans="1:9" x14ac:dyDescent="0.25">
      <c r="A34592"/>
      <c r="B34592"/>
      <c r="C34592"/>
      <c r="D34592"/>
      <c r="E34592" s="148"/>
      <c r="F34592" s="148"/>
      <c r="G34592" s="149"/>
      <c r="H34592" s="148"/>
      <c r="I34592"/>
    </row>
    <row r="34593" spans="1:9" x14ac:dyDescent="0.25">
      <c r="A34593"/>
      <c r="B34593"/>
      <c r="C34593"/>
      <c r="D34593"/>
      <c r="E34593" s="148"/>
      <c r="F34593" s="148"/>
      <c r="G34593" s="149"/>
      <c r="H34593" s="148"/>
      <c r="I34593"/>
    </row>
    <row r="34594" spans="1:9" x14ac:dyDescent="0.25">
      <c r="A34594"/>
      <c r="B34594"/>
      <c r="C34594"/>
      <c r="D34594"/>
      <c r="E34594" s="148"/>
      <c r="F34594" s="148"/>
      <c r="G34594" s="149"/>
      <c r="H34594" s="148"/>
      <c r="I34594"/>
    </row>
    <row r="34595" spans="1:9" x14ac:dyDescent="0.25">
      <c r="A34595"/>
      <c r="B34595"/>
      <c r="C34595"/>
      <c r="D34595"/>
      <c r="E34595" s="148"/>
      <c r="F34595" s="148"/>
      <c r="G34595" s="149"/>
      <c r="H34595" s="148"/>
      <c r="I34595"/>
    </row>
    <row r="34596" spans="1:9" x14ac:dyDescent="0.25">
      <c r="A34596"/>
      <c r="B34596"/>
      <c r="C34596"/>
      <c r="D34596"/>
      <c r="E34596" s="148"/>
      <c r="F34596" s="148"/>
      <c r="G34596" s="149"/>
      <c r="H34596" s="148"/>
      <c r="I34596"/>
    </row>
    <row r="34597" spans="1:9" x14ac:dyDescent="0.25">
      <c r="A34597"/>
      <c r="B34597"/>
      <c r="C34597"/>
      <c r="D34597"/>
      <c r="E34597" s="148"/>
      <c r="F34597" s="148"/>
      <c r="G34597" s="149"/>
      <c r="H34597" s="148"/>
      <c r="I34597"/>
    </row>
    <row r="34598" spans="1:9" x14ac:dyDescent="0.25">
      <c r="A34598"/>
      <c r="B34598"/>
      <c r="C34598"/>
      <c r="D34598"/>
      <c r="E34598" s="148"/>
      <c r="F34598" s="148"/>
      <c r="G34598" s="149"/>
      <c r="H34598" s="148"/>
      <c r="I34598"/>
    </row>
    <row r="34599" spans="1:9" x14ac:dyDescent="0.25">
      <c r="A34599"/>
      <c r="B34599"/>
      <c r="C34599"/>
      <c r="D34599"/>
      <c r="E34599" s="148"/>
      <c r="F34599" s="148"/>
      <c r="G34599" s="149"/>
      <c r="H34599" s="148"/>
      <c r="I34599"/>
    </row>
    <row r="34600" spans="1:9" x14ac:dyDescent="0.25">
      <c r="A34600"/>
      <c r="B34600"/>
      <c r="C34600"/>
      <c r="D34600"/>
      <c r="E34600" s="148"/>
      <c r="F34600" s="148"/>
      <c r="G34600" s="149"/>
      <c r="H34600" s="148"/>
      <c r="I34600"/>
    </row>
    <row r="34601" spans="1:9" x14ac:dyDescent="0.25">
      <c r="A34601"/>
      <c r="B34601"/>
      <c r="C34601"/>
      <c r="D34601"/>
      <c r="E34601" s="148"/>
      <c r="F34601" s="148"/>
      <c r="G34601" s="149"/>
      <c r="H34601" s="148"/>
      <c r="I34601"/>
    </row>
    <row r="34602" spans="1:9" x14ac:dyDescent="0.25">
      <c r="A34602"/>
      <c r="B34602"/>
      <c r="C34602"/>
      <c r="D34602"/>
      <c r="E34602" s="148"/>
      <c r="F34602" s="148"/>
      <c r="G34602" s="149"/>
      <c r="H34602" s="148"/>
      <c r="I34602"/>
    </row>
    <row r="34603" spans="1:9" x14ac:dyDescent="0.25">
      <c r="A34603"/>
      <c r="B34603"/>
      <c r="C34603"/>
      <c r="D34603"/>
      <c r="E34603" s="148"/>
      <c r="F34603" s="148"/>
      <c r="G34603" s="149"/>
      <c r="H34603" s="148"/>
      <c r="I34603"/>
    </row>
    <row r="34604" spans="1:9" x14ac:dyDescent="0.25">
      <c r="A34604"/>
      <c r="B34604"/>
      <c r="C34604"/>
      <c r="D34604"/>
      <c r="E34604" s="148"/>
      <c r="F34604" s="148"/>
      <c r="G34604" s="149"/>
      <c r="H34604" s="148"/>
      <c r="I34604"/>
    </row>
    <row r="34605" spans="1:9" x14ac:dyDescent="0.25">
      <c r="A34605"/>
      <c r="B34605"/>
      <c r="C34605"/>
      <c r="D34605"/>
      <c r="E34605" s="148"/>
      <c r="F34605" s="148"/>
      <c r="G34605" s="149"/>
      <c r="H34605" s="148"/>
      <c r="I34605"/>
    </row>
    <row r="34606" spans="1:9" x14ac:dyDescent="0.25">
      <c r="A34606"/>
      <c r="B34606"/>
      <c r="C34606"/>
      <c r="D34606"/>
      <c r="E34606" s="148"/>
      <c r="F34606" s="148"/>
      <c r="G34606" s="149"/>
      <c r="H34606" s="148"/>
      <c r="I34606"/>
    </row>
    <row r="34607" spans="1:9" x14ac:dyDescent="0.25">
      <c r="A34607"/>
      <c r="B34607"/>
      <c r="C34607"/>
      <c r="D34607"/>
      <c r="E34607" s="148"/>
      <c r="F34607" s="148"/>
      <c r="G34607" s="149"/>
      <c r="H34607" s="148"/>
      <c r="I34607"/>
    </row>
    <row r="34608" spans="1:9" x14ac:dyDescent="0.25">
      <c r="A34608"/>
      <c r="B34608"/>
      <c r="C34608"/>
      <c r="D34608"/>
      <c r="E34608" s="148"/>
      <c r="F34608" s="148"/>
      <c r="G34608" s="149"/>
      <c r="H34608" s="148"/>
      <c r="I34608"/>
    </row>
    <row r="34609" spans="1:9" x14ac:dyDescent="0.25">
      <c r="A34609"/>
      <c r="B34609"/>
      <c r="C34609"/>
      <c r="D34609"/>
      <c r="E34609" s="148"/>
      <c r="F34609" s="148"/>
      <c r="G34609" s="149"/>
      <c r="H34609" s="148"/>
      <c r="I34609"/>
    </row>
    <row r="34610" spans="1:9" x14ac:dyDescent="0.25">
      <c r="A34610"/>
      <c r="B34610"/>
      <c r="C34610"/>
      <c r="D34610"/>
      <c r="E34610" s="148"/>
      <c r="F34610" s="148"/>
      <c r="G34610" s="149"/>
      <c r="H34610" s="148"/>
      <c r="I34610"/>
    </row>
    <row r="34611" spans="1:9" x14ac:dyDescent="0.25">
      <c r="A34611"/>
      <c r="B34611"/>
      <c r="C34611"/>
      <c r="D34611"/>
      <c r="E34611" s="148"/>
      <c r="F34611" s="148"/>
      <c r="G34611" s="149"/>
      <c r="H34611" s="148"/>
      <c r="I34611"/>
    </row>
    <row r="34612" spans="1:9" x14ac:dyDescent="0.25">
      <c r="A34612"/>
      <c r="B34612"/>
      <c r="C34612"/>
      <c r="D34612"/>
      <c r="E34612" s="148"/>
      <c r="F34612" s="148"/>
      <c r="G34612" s="149"/>
      <c r="H34612" s="148"/>
      <c r="I34612"/>
    </row>
    <row r="34613" spans="1:9" x14ac:dyDescent="0.25">
      <c r="A34613"/>
      <c r="B34613"/>
      <c r="C34613"/>
      <c r="D34613"/>
      <c r="E34613" s="148"/>
      <c r="F34613" s="148"/>
      <c r="G34613" s="149"/>
      <c r="H34613" s="148"/>
      <c r="I34613"/>
    </row>
    <row r="34614" spans="1:9" x14ac:dyDescent="0.25">
      <c r="A34614"/>
      <c r="B34614"/>
      <c r="C34614"/>
      <c r="D34614"/>
      <c r="E34614" s="148"/>
      <c r="F34614" s="148"/>
      <c r="G34614" s="149"/>
      <c r="H34614" s="148"/>
      <c r="I34614"/>
    </row>
    <row r="34615" spans="1:9" x14ac:dyDescent="0.25">
      <c r="A34615"/>
      <c r="B34615"/>
      <c r="C34615"/>
      <c r="D34615"/>
      <c r="E34615" s="148"/>
      <c r="F34615" s="148"/>
      <c r="G34615" s="149"/>
      <c r="H34615" s="148"/>
      <c r="I34615"/>
    </row>
    <row r="34616" spans="1:9" x14ac:dyDescent="0.25">
      <c r="A34616"/>
      <c r="B34616"/>
      <c r="C34616"/>
      <c r="D34616"/>
      <c r="E34616" s="148"/>
      <c r="F34616" s="148"/>
      <c r="G34616" s="149"/>
      <c r="H34616" s="148"/>
      <c r="I34616"/>
    </row>
    <row r="34617" spans="1:9" x14ac:dyDescent="0.25">
      <c r="A34617"/>
      <c r="B34617"/>
      <c r="C34617"/>
      <c r="D34617"/>
      <c r="E34617" s="148"/>
      <c r="F34617" s="148"/>
      <c r="G34617" s="149"/>
      <c r="H34617" s="148"/>
      <c r="I34617"/>
    </row>
    <row r="34618" spans="1:9" x14ac:dyDescent="0.25">
      <c r="A34618"/>
      <c r="B34618"/>
      <c r="C34618"/>
      <c r="D34618"/>
      <c r="E34618" s="148"/>
      <c r="F34618" s="148"/>
      <c r="G34618" s="149"/>
      <c r="H34618" s="148"/>
      <c r="I34618"/>
    </row>
    <row r="34619" spans="1:9" x14ac:dyDescent="0.25">
      <c r="A34619"/>
      <c r="B34619"/>
      <c r="C34619"/>
      <c r="D34619"/>
      <c r="E34619" s="148"/>
      <c r="F34619" s="148"/>
      <c r="G34619" s="149"/>
      <c r="H34619" s="148"/>
      <c r="I34619"/>
    </row>
    <row r="34620" spans="1:9" x14ac:dyDescent="0.25">
      <c r="A34620"/>
      <c r="B34620"/>
      <c r="C34620"/>
      <c r="D34620"/>
      <c r="E34620" s="148"/>
      <c r="F34620" s="148"/>
      <c r="G34620" s="149"/>
      <c r="H34620" s="148"/>
      <c r="I34620"/>
    </row>
    <row r="34621" spans="1:9" x14ac:dyDescent="0.25">
      <c r="A34621"/>
      <c r="B34621"/>
      <c r="C34621"/>
      <c r="D34621"/>
      <c r="E34621" s="148"/>
      <c r="F34621" s="148"/>
      <c r="G34621" s="149"/>
      <c r="H34621" s="148"/>
      <c r="I34621"/>
    </row>
    <row r="34622" spans="1:9" x14ac:dyDescent="0.25">
      <c r="A34622"/>
      <c r="B34622"/>
      <c r="C34622"/>
      <c r="D34622"/>
      <c r="E34622" s="148"/>
      <c r="F34622" s="148"/>
      <c r="G34622" s="149"/>
      <c r="H34622" s="148"/>
      <c r="I34622"/>
    </row>
    <row r="34623" spans="1:9" x14ac:dyDescent="0.25">
      <c r="A34623"/>
      <c r="B34623"/>
      <c r="C34623"/>
      <c r="D34623"/>
      <c r="E34623" s="148"/>
      <c r="F34623" s="148"/>
      <c r="G34623" s="149"/>
      <c r="H34623" s="148"/>
      <c r="I34623"/>
    </row>
    <row r="34624" spans="1:9" x14ac:dyDescent="0.25">
      <c r="A34624"/>
      <c r="B34624"/>
      <c r="C34624"/>
      <c r="D34624"/>
      <c r="E34624" s="148"/>
      <c r="F34624" s="148"/>
      <c r="G34624" s="149"/>
      <c r="H34624" s="148"/>
      <c r="I34624"/>
    </row>
    <row r="34625" spans="1:9" x14ac:dyDescent="0.25">
      <c r="A34625"/>
      <c r="B34625"/>
      <c r="C34625"/>
      <c r="D34625"/>
      <c r="E34625" s="148"/>
      <c r="F34625" s="148"/>
      <c r="G34625" s="149"/>
      <c r="H34625" s="148"/>
      <c r="I34625"/>
    </row>
    <row r="34626" spans="1:9" x14ac:dyDescent="0.25">
      <c r="A34626"/>
      <c r="B34626"/>
      <c r="C34626"/>
      <c r="D34626"/>
      <c r="E34626" s="148"/>
      <c r="F34626" s="148"/>
      <c r="G34626" s="149"/>
      <c r="H34626" s="148"/>
      <c r="I34626"/>
    </row>
    <row r="34627" spans="1:9" x14ac:dyDescent="0.25">
      <c r="A34627"/>
      <c r="B34627"/>
      <c r="C34627"/>
      <c r="D34627"/>
      <c r="E34627" s="148"/>
      <c r="F34627" s="148"/>
      <c r="G34627" s="149"/>
      <c r="H34627" s="148"/>
      <c r="I34627"/>
    </row>
    <row r="34628" spans="1:9" x14ac:dyDescent="0.25">
      <c r="A34628"/>
      <c r="B34628"/>
      <c r="C34628"/>
      <c r="D34628"/>
      <c r="E34628" s="148"/>
      <c r="F34628" s="148"/>
      <c r="G34628" s="149"/>
      <c r="H34628" s="148"/>
      <c r="I34628"/>
    </row>
    <row r="34629" spans="1:9" x14ac:dyDescent="0.25">
      <c r="A34629"/>
      <c r="B34629"/>
      <c r="C34629"/>
      <c r="D34629"/>
      <c r="E34629" s="148"/>
      <c r="F34629" s="148"/>
      <c r="G34629" s="149"/>
      <c r="H34629" s="148"/>
      <c r="I34629"/>
    </row>
    <row r="34630" spans="1:9" x14ac:dyDescent="0.25">
      <c r="A34630"/>
      <c r="B34630"/>
      <c r="C34630"/>
      <c r="D34630"/>
      <c r="E34630" s="148"/>
      <c r="F34630" s="148"/>
      <c r="G34630" s="149"/>
      <c r="H34630" s="148"/>
      <c r="I34630"/>
    </row>
    <row r="34631" spans="1:9" x14ac:dyDescent="0.25">
      <c r="A34631"/>
      <c r="B34631"/>
      <c r="C34631"/>
      <c r="D34631"/>
      <c r="E34631" s="148"/>
      <c r="F34631" s="148"/>
      <c r="G34631" s="149"/>
      <c r="H34631" s="148"/>
      <c r="I34631"/>
    </row>
    <row r="34632" spans="1:9" x14ac:dyDescent="0.25">
      <c r="A34632"/>
      <c r="B34632"/>
      <c r="C34632"/>
      <c r="D34632"/>
      <c r="E34632" s="148"/>
      <c r="F34632" s="148"/>
      <c r="G34632" s="149"/>
      <c r="H34632" s="148"/>
      <c r="I34632"/>
    </row>
    <row r="34633" spans="1:9" x14ac:dyDescent="0.25">
      <c r="A34633"/>
      <c r="B34633"/>
      <c r="C34633"/>
      <c r="D34633"/>
      <c r="E34633" s="148"/>
      <c r="F34633" s="148"/>
      <c r="G34633" s="149"/>
      <c r="H34633" s="148"/>
      <c r="I34633"/>
    </row>
    <row r="34634" spans="1:9" x14ac:dyDescent="0.25">
      <c r="A34634"/>
      <c r="B34634"/>
      <c r="C34634"/>
      <c r="D34634"/>
      <c r="E34634" s="148"/>
      <c r="F34634" s="148"/>
      <c r="G34634" s="149"/>
      <c r="H34634" s="148"/>
      <c r="I34634"/>
    </row>
    <row r="34635" spans="1:9" x14ac:dyDescent="0.25">
      <c r="A34635"/>
      <c r="B34635"/>
      <c r="C34635"/>
      <c r="D34635"/>
      <c r="E34635" s="148"/>
      <c r="F34635" s="148"/>
      <c r="G34635" s="149"/>
      <c r="H34635" s="148"/>
      <c r="I34635"/>
    </row>
    <row r="34636" spans="1:9" x14ac:dyDescent="0.25">
      <c r="A34636"/>
      <c r="B34636"/>
      <c r="C34636"/>
      <c r="D34636"/>
      <c r="E34636" s="148"/>
      <c r="F34636" s="148"/>
      <c r="G34636" s="149"/>
      <c r="H34636" s="148"/>
      <c r="I34636"/>
    </row>
    <row r="34637" spans="1:9" x14ac:dyDescent="0.25">
      <c r="A34637"/>
      <c r="B34637"/>
      <c r="C34637"/>
      <c r="D34637"/>
      <c r="E34637" s="148"/>
      <c r="F34637" s="148"/>
      <c r="G34637" s="149"/>
      <c r="H34637" s="148"/>
      <c r="I34637"/>
    </row>
    <row r="34638" spans="1:9" x14ac:dyDescent="0.25">
      <c r="A34638"/>
      <c r="B34638"/>
      <c r="C34638"/>
      <c r="D34638"/>
      <c r="E34638" s="148"/>
      <c r="F34638" s="148"/>
      <c r="G34638" s="149"/>
      <c r="H34638" s="148"/>
      <c r="I34638"/>
    </row>
    <row r="34639" spans="1:9" x14ac:dyDescent="0.25">
      <c r="A34639"/>
      <c r="B34639"/>
      <c r="C34639"/>
      <c r="D34639"/>
      <c r="E34639" s="148"/>
      <c r="F34639" s="148"/>
      <c r="G34639" s="149"/>
      <c r="H34639" s="148"/>
      <c r="I34639"/>
    </row>
    <row r="34640" spans="1:9" x14ac:dyDescent="0.25">
      <c r="A34640"/>
      <c r="B34640"/>
      <c r="C34640"/>
      <c r="D34640"/>
      <c r="E34640" s="148"/>
      <c r="F34640" s="148"/>
      <c r="G34640" s="149"/>
      <c r="H34640" s="148"/>
      <c r="I34640"/>
    </row>
    <row r="34641" spans="1:9" x14ac:dyDescent="0.25">
      <c r="A34641"/>
      <c r="B34641"/>
      <c r="C34641"/>
      <c r="D34641"/>
      <c r="E34641" s="148"/>
      <c r="F34641" s="148"/>
      <c r="G34641" s="149"/>
      <c r="H34641" s="148"/>
      <c r="I34641"/>
    </row>
    <row r="34642" spans="1:9" x14ac:dyDescent="0.25">
      <c r="A34642"/>
      <c r="B34642"/>
      <c r="C34642"/>
      <c r="D34642"/>
      <c r="E34642" s="148"/>
      <c r="F34642" s="148"/>
      <c r="G34642" s="149"/>
      <c r="H34642" s="148"/>
      <c r="I34642"/>
    </row>
    <row r="34643" spans="1:9" x14ac:dyDescent="0.25">
      <c r="A34643"/>
      <c r="B34643"/>
      <c r="C34643"/>
      <c r="D34643"/>
      <c r="E34643" s="148"/>
      <c r="F34643" s="148"/>
      <c r="G34643" s="149"/>
      <c r="H34643" s="148"/>
      <c r="I34643"/>
    </row>
    <row r="34644" spans="1:9" x14ac:dyDescent="0.25">
      <c r="A34644"/>
      <c r="B34644"/>
      <c r="C34644"/>
      <c r="D34644"/>
      <c r="E34644" s="148"/>
      <c r="F34644" s="148"/>
      <c r="G34644" s="149"/>
      <c r="H34644" s="148"/>
      <c r="I34644"/>
    </row>
    <row r="34645" spans="1:9" x14ac:dyDescent="0.25">
      <c r="A34645"/>
      <c r="B34645"/>
      <c r="C34645"/>
      <c r="D34645"/>
      <c r="E34645" s="148"/>
      <c r="F34645" s="148"/>
      <c r="G34645" s="149"/>
      <c r="H34645" s="148"/>
      <c r="I34645"/>
    </row>
    <row r="34646" spans="1:9" x14ac:dyDescent="0.25">
      <c r="A34646"/>
      <c r="B34646"/>
      <c r="C34646"/>
      <c r="D34646"/>
      <c r="E34646" s="148"/>
      <c r="F34646" s="148"/>
      <c r="G34646" s="149"/>
      <c r="H34646" s="148"/>
      <c r="I34646"/>
    </row>
    <row r="34647" spans="1:9" x14ac:dyDescent="0.25">
      <c r="A34647"/>
      <c r="B34647"/>
      <c r="C34647"/>
      <c r="D34647"/>
      <c r="E34647" s="148"/>
      <c r="F34647" s="148"/>
      <c r="G34647" s="149"/>
      <c r="H34647" s="148"/>
      <c r="I34647"/>
    </row>
    <row r="34648" spans="1:9" x14ac:dyDescent="0.25">
      <c r="A34648"/>
      <c r="B34648"/>
      <c r="C34648"/>
      <c r="D34648"/>
      <c r="E34648" s="148"/>
      <c r="F34648" s="148"/>
      <c r="G34648" s="149"/>
      <c r="H34648" s="148"/>
      <c r="I34648"/>
    </row>
    <row r="34649" spans="1:9" x14ac:dyDescent="0.25">
      <c r="A34649"/>
      <c r="B34649"/>
      <c r="C34649"/>
      <c r="D34649"/>
      <c r="E34649" s="148"/>
      <c r="F34649" s="148"/>
      <c r="G34649" s="149"/>
      <c r="H34649" s="148"/>
      <c r="I34649"/>
    </row>
    <row r="34650" spans="1:9" x14ac:dyDescent="0.25">
      <c r="A34650"/>
      <c r="B34650"/>
      <c r="C34650"/>
      <c r="D34650"/>
      <c r="E34650" s="148"/>
      <c r="F34650" s="148"/>
      <c r="G34650" s="149"/>
      <c r="H34650" s="148"/>
      <c r="I34650"/>
    </row>
    <row r="34651" spans="1:9" x14ac:dyDescent="0.25">
      <c r="A34651"/>
      <c r="B34651"/>
      <c r="C34651"/>
      <c r="D34651"/>
      <c r="E34651" s="148"/>
      <c r="F34651" s="148"/>
      <c r="G34651" s="149"/>
      <c r="H34651" s="148"/>
      <c r="I34651"/>
    </row>
    <row r="34652" spans="1:9" x14ac:dyDescent="0.25">
      <c r="A34652"/>
      <c r="B34652"/>
      <c r="C34652"/>
      <c r="D34652"/>
      <c r="E34652" s="148"/>
      <c r="F34652" s="148"/>
      <c r="G34652" s="149"/>
      <c r="H34652" s="148"/>
      <c r="I34652"/>
    </row>
    <row r="34653" spans="1:9" x14ac:dyDescent="0.25">
      <c r="A34653"/>
      <c r="B34653"/>
      <c r="C34653"/>
      <c r="D34653"/>
      <c r="E34653" s="148"/>
      <c r="F34653" s="148"/>
      <c r="G34653" s="149"/>
      <c r="H34653" s="148"/>
      <c r="I34653"/>
    </row>
    <row r="34654" spans="1:9" x14ac:dyDescent="0.25">
      <c r="A34654"/>
      <c r="B34654"/>
      <c r="C34654"/>
      <c r="D34654"/>
      <c r="E34654" s="148"/>
      <c r="F34654" s="148"/>
      <c r="G34654" s="149"/>
      <c r="H34654" s="148"/>
      <c r="I34654"/>
    </row>
    <row r="34655" spans="1:9" x14ac:dyDescent="0.25">
      <c r="A34655"/>
      <c r="B34655"/>
      <c r="C34655"/>
      <c r="D34655"/>
      <c r="E34655" s="148"/>
      <c r="F34655" s="148"/>
      <c r="G34655" s="149"/>
      <c r="H34655" s="148"/>
      <c r="I34655"/>
    </row>
    <row r="34656" spans="1:9" x14ac:dyDescent="0.25">
      <c r="A34656"/>
      <c r="B34656"/>
      <c r="C34656"/>
      <c r="D34656"/>
      <c r="E34656" s="148"/>
      <c r="F34656" s="148"/>
      <c r="G34656" s="149"/>
      <c r="H34656" s="148"/>
      <c r="I34656"/>
    </row>
    <row r="34657" spans="1:9" x14ac:dyDescent="0.25">
      <c r="A34657"/>
      <c r="B34657"/>
      <c r="C34657"/>
      <c r="D34657"/>
      <c r="E34657" s="148"/>
      <c r="F34657" s="148"/>
      <c r="G34657" s="149"/>
      <c r="H34657" s="148"/>
      <c r="I34657"/>
    </row>
    <row r="34658" spans="1:9" x14ac:dyDescent="0.25">
      <c r="A34658"/>
      <c r="B34658"/>
      <c r="C34658"/>
      <c r="D34658"/>
      <c r="E34658" s="148"/>
      <c r="F34658" s="148"/>
      <c r="G34658" s="149"/>
      <c r="H34658" s="148"/>
      <c r="I34658"/>
    </row>
    <row r="34659" spans="1:9" x14ac:dyDescent="0.25">
      <c r="A34659"/>
      <c r="B34659"/>
      <c r="C34659"/>
      <c r="D34659"/>
      <c r="E34659" s="148"/>
      <c r="F34659" s="148"/>
      <c r="G34659" s="149"/>
      <c r="H34659" s="148"/>
      <c r="I34659"/>
    </row>
    <row r="34660" spans="1:9" x14ac:dyDescent="0.25">
      <c r="A34660"/>
      <c r="B34660"/>
      <c r="C34660"/>
      <c r="D34660"/>
      <c r="E34660" s="148"/>
      <c r="F34660" s="148"/>
      <c r="G34660" s="149"/>
      <c r="H34660" s="148"/>
      <c r="I34660"/>
    </row>
    <row r="34661" spans="1:9" x14ac:dyDescent="0.25">
      <c r="A34661"/>
      <c r="B34661"/>
      <c r="C34661"/>
      <c r="D34661"/>
      <c r="E34661" s="148"/>
      <c r="F34661" s="148"/>
      <c r="G34661" s="149"/>
      <c r="H34661" s="148"/>
      <c r="I34661"/>
    </row>
    <row r="34662" spans="1:9" x14ac:dyDescent="0.25">
      <c r="A34662"/>
      <c r="B34662"/>
      <c r="C34662"/>
      <c r="D34662"/>
      <c r="E34662" s="148"/>
      <c r="F34662" s="148"/>
      <c r="G34662" s="149"/>
      <c r="H34662" s="148"/>
      <c r="I34662"/>
    </row>
    <row r="34663" spans="1:9" x14ac:dyDescent="0.25">
      <c r="A34663"/>
      <c r="B34663"/>
      <c r="C34663"/>
      <c r="D34663"/>
      <c r="E34663" s="148"/>
      <c r="F34663" s="148"/>
      <c r="G34663" s="149"/>
      <c r="H34663" s="148"/>
      <c r="I34663"/>
    </row>
    <row r="34664" spans="1:9" x14ac:dyDescent="0.25">
      <c r="A34664"/>
      <c r="B34664"/>
      <c r="C34664"/>
      <c r="D34664"/>
      <c r="E34664" s="148"/>
      <c r="F34664" s="148"/>
      <c r="G34664" s="149"/>
      <c r="H34664" s="148"/>
      <c r="I34664"/>
    </row>
    <row r="34665" spans="1:9" x14ac:dyDescent="0.25">
      <c r="A34665"/>
      <c r="B34665"/>
      <c r="C34665"/>
      <c r="D34665"/>
      <c r="E34665" s="148"/>
      <c r="F34665" s="148"/>
      <c r="G34665" s="149"/>
      <c r="H34665" s="148"/>
      <c r="I34665"/>
    </row>
    <row r="34666" spans="1:9" x14ac:dyDescent="0.25">
      <c r="A34666"/>
      <c r="B34666"/>
      <c r="C34666"/>
      <c r="D34666"/>
      <c r="E34666" s="148"/>
      <c r="F34666" s="148"/>
      <c r="G34666" s="149"/>
      <c r="H34666" s="148"/>
      <c r="I34666"/>
    </row>
    <row r="34667" spans="1:9" x14ac:dyDescent="0.25">
      <c r="A34667"/>
      <c r="B34667"/>
      <c r="C34667"/>
      <c r="D34667"/>
      <c r="E34667" s="148"/>
      <c r="F34667" s="148"/>
      <c r="G34667" s="149"/>
      <c r="H34667" s="148"/>
      <c r="I34667"/>
    </row>
    <row r="34668" spans="1:9" x14ac:dyDescent="0.25">
      <c r="A34668"/>
      <c r="B34668"/>
      <c r="C34668"/>
      <c r="D34668"/>
      <c r="E34668" s="148"/>
      <c r="F34668" s="148"/>
      <c r="G34668" s="149"/>
      <c r="H34668" s="148"/>
      <c r="I34668"/>
    </row>
    <row r="34669" spans="1:9" x14ac:dyDescent="0.25">
      <c r="A34669"/>
      <c r="B34669"/>
      <c r="C34669"/>
      <c r="D34669"/>
      <c r="E34669" s="148"/>
      <c r="F34669" s="148"/>
      <c r="G34669" s="149"/>
      <c r="H34669" s="148"/>
      <c r="I34669"/>
    </row>
    <row r="34670" spans="1:9" x14ac:dyDescent="0.25">
      <c r="A34670"/>
      <c r="B34670"/>
      <c r="C34670"/>
      <c r="D34670"/>
      <c r="E34670" s="148"/>
      <c r="F34670" s="148"/>
      <c r="G34670" s="149"/>
      <c r="H34670" s="148"/>
      <c r="I34670"/>
    </row>
    <row r="34671" spans="1:9" x14ac:dyDescent="0.25">
      <c r="A34671"/>
      <c r="B34671"/>
      <c r="C34671"/>
      <c r="D34671"/>
      <c r="E34671" s="148"/>
      <c r="F34671" s="148"/>
      <c r="G34671" s="149"/>
      <c r="H34671" s="148"/>
      <c r="I34671"/>
    </row>
    <row r="34672" spans="1:9" x14ac:dyDescent="0.25">
      <c r="A34672"/>
      <c r="B34672"/>
      <c r="C34672"/>
      <c r="D34672"/>
      <c r="E34672" s="148"/>
      <c r="F34672" s="148"/>
      <c r="G34672" s="149"/>
      <c r="H34672" s="148"/>
      <c r="I34672"/>
    </row>
    <row r="34673" spans="1:9" x14ac:dyDescent="0.25">
      <c r="A34673"/>
      <c r="B34673"/>
      <c r="C34673"/>
      <c r="D34673"/>
      <c r="E34673" s="148"/>
      <c r="F34673" s="148"/>
      <c r="G34673" s="149"/>
      <c r="H34673" s="148"/>
      <c r="I34673"/>
    </row>
    <row r="34674" spans="1:9" x14ac:dyDescent="0.25">
      <c r="A34674"/>
      <c r="B34674"/>
      <c r="C34674"/>
      <c r="D34674"/>
      <c r="E34674" s="148"/>
      <c r="F34674" s="148"/>
      <c r="G34674" s="149"/>
      <c r="H34674" s="148"/>
      <c r="I34674"/>
    </row>
    <row r="34675" spans="1:9" x14ac:dyDescent="0.25">
      <c r="A34675"/>
      <c r="B34675"/>
      <c r="C34675"/>
      <c r="D34675"/>
      <c r="E34675" s="148"/>
      <c r="F34675" s="148"/>
      <c r="G34675" s="149"/>
      <c r="H34675" s="148"/>
      <c r="I34675"/>
    </row>
    <row r="34676" spans="1:9" x14ac:dyDescent="0.25">
      <c r="A34676"/>
      <c r="B34676"/>
      <c r="C34676"/>
      <c r="D34676"/>
      <c r="E34676" s="148"/>
      <c r="F34676" s="148"/>
      <c r="G34676" s="149"/>
      <c r="H34676" s="148"/>
      <c r="I34676"/>
    </row>
    <row r="34677" spans="1:9" x14ac:dyDescent="0.25">
      <c r="A34677"/>
      <c r="B34677"/>
      <c r="C34677"/>
      <c r="D34677"/>
      <c r="E34677" s="148"/>
      <c r="F34677" s="148"/>
      <c r="G34677" s="149"/>
      <c r="H34677" s="148"/>
      <c r="I34677"/>
    </row>
    <row r="34678" spans="1:9" x14ac:dyDescent="0.25">
      <c r="A34678"/>
      <c r="B34678"/>
      <c r="C34678"/>
      <c r="D34678"/>
      <c r="E34678" s="148"/>
      <c r="F34678" s="148"/>
      <c r="G34678" s="149"/>
      <c r="H34678" s="148"/>
      <c r="I34678"/>
    </row>
    <row r="34679" spans="1:9" x14ac:dyDescent="0.25">
      <c r="A34679"/>
      <c r="B34679"/>
      <c r="C34679"/>
      <c r="D34679"/>
      <c r="E34679" s="148"/>
      <c r="F34679" s="148"/>
      <c r="G34679" s="149"/>
      <c r="H34679" s="148"/>
      <c r="I34679"/>
    </row>
    <row r="34680" spans="1:9" x14ac:dyDescent="0.25">
      <c r="A34680"/>
      <c r="B34680"/>
      <c r="C34680"/>
      <c r="D34680"/>
      <c r="E34680" s="148"/>
      <c r="F34680" s="148"/>
      <c r="G34680" s="149"/>
      <c r="H34680" s="148"/>
      <c r="I34680"/>
    </row>
    <row r="34681" spans="1:9" x14ac:dyDescent="0.25">
      <c r="A34681"/>
      <c r="B34681"/>
      <c r="C34681"/>
      <c r="D34681"/>
      <c r="E34681" s="148"/>
      <c r="F34681" s="148"/>
      <c r="G34681" s="149"/>
      <c r="H34681" s="148"/>
      <c r="I34681"/>
    </row>
    <row r="34682" spans="1:9" x14ac:dyDescent="0.25">
      <c r="A34682"/>
      <c r="B34682"/>
      <c r="C34682"/>
      <c r="D34682"/>
      <c r="E34682" s="148"/>
      <c r="F34682" s="148"/>
      <c r="G34682" s="149"/>
      <c r="H34682" s="148"/>
      <c r="I34682"/>
    </row>
    <row r="34683" spans="1:9" x14ac:dyDescent="0.25">
      <c r="A34683"/>
      <c r="B34683"/>
      <c r="C34683"/>
      <c r="D34683"/>
      <c r="E34683" s="148"/>
      <c r="F34683" s="148"/>
      <c r="G34683" s="149"/>
      <c r="H34683" s="148"/>
      <c r="I34683"/>
    </row>
    <row r="34684" spans="1:9" x14ac:dyDescent="0.25">
      <c r="A34684"/>
      <c r="B34684"/>
      <c r="C34684"/>
      <c r="D34684"/>
      <c r="E34684" s="148"/>
      <c r="F34684" s="148"/>
      <c r="G34684" s="149"/>
      <c r="H34684" s="148"/>
      <c r="I34684"/>
    </row>
    <row r="34685" spans="1:9" x14ac:dyDescent="0.25">
      <c r="A34685"/>
      <c r="B34685"/>
      <c r="C34685"/>
      <c r="D34685"/>
      <c r="E34685" s="148"/>
      <c r="F34685" s="148"/>
      <c r="G34685" s="149"/>
      <c r="H34685" s="148"/>
      <c r="I34685"/>
    </row>
    <row r="34686" spans="1:9" x14ac:dyDescent="0.25">
      <c r="A34686"/>
      <c r="B34686"/>
      <c r="C34686"/>
      <c r="D34686"/>
      <c r="E34686" s="148"/>
      <c r="F34686" s="148"/>
      <c r="G34686" s="149"/>
      <c r="H34686" s="148"/>
      <c r="I34686"/>
    </row>
    <row r="34687" spans="1:9" x14ac:dyDescent="0.25">
      <c r="A34687"/>
      <c r="B34687"/>
      <c r="C34687"/>
      <c r="D34687"/>
      <c r="E34687" s="148"/>
      <c r="F34687" s="148"/>
      <c r="G34687" s="149"/>
      <c r="H34687" s="148"/>
      <c r="I34687"/>
    </row>
    <row r="34688" spans="1:9" x14ac:dyDescent="0.25">
      <c r="A34688"/>
      <c r="B34688"/>
      <c r="C34688"/>
      <c r="D34688"/>
      <c r="E34688" s="148"/>
      <c r="F34688" s="148"/>
      <c r="G34688" s="149"/>
      <c r="H34688" s="148"/>
      <c r="I34688"/>
    </row>
    <row r="34689" spans="1:9" x14ac:dyDescent="0.25">
      <c r="A34689"/>
      <c r="B34689"/>
      <c r="C34689"/>
      <c r="D34689"/>
      <c r="E34689" s="148"/>
      <c r="F34689" s="148"/>
      <c r="G34689" s="149"/>
      <c r="H34689" s="148"/>
      <c r="I34689"/>
    </row>
    <row r="34690" spans="1:9" x14ac:dyDescent="0.25">
      <c r="A34690"/>
      <c r="B34690"/>
      <c r="C34690"/>
      <c r="D34690"/>
      <c r="E34690" s="148"/>
      <c r="F34690" s="148"/>
      <c r="G34690" s="149"/>
      <c r="H34690" s="148"/>
      <c r="I34690"/>
    </row>
    <row r="34691" spans="1:9" x14ac:dyDescent="0.25">
      <c r="A34691"/>
      <c r="B34691"/>
      <c r="C34691"/>
      <c r="D34691"/>
      <c r="E34691" s="148"/>
      <c r="F34691" s="148"/>
      <c r="G34691" s="149"/>
      <c r="H34691" s="148"/>
      <c r="I34691"/>
    </row>
    <row r="34692" spans="1:9" x14ac:dyDescent="0.25">
      <c r="A34692"/>
      <c r="B34692"/>
      <c r="C34692"/>
      <c r="D34692"/>
      <c r="E34692" s="148"/>
      <c r="F34692" s="148"/>
      <c r="G34692" s="149"/>
      <c r="H34692" s="148"/>
      <c r="I34692"/>
    </row>
    <row r="34693" spans="1:9" x14ac:dyDescent="0.25">
      <c r="A34693"/>
      <c r="B34693"/>
      <c r="C34693"/>
      <c r="D34693"/>
      <c r="E34693" s="148"/>
      <c r="F34693" s="148"/>
      <c r="G34693" s="149"/>
      <c r="H34693" s="148"/>
      <c r="I34693"/>
    </row>
    <row r="34694" spans="1:9" x14ac:dyDescent="0.25">
      <c r="A34694"/>
      <c r="B34694"/>
      <c r="C34694"/>
      <c r="D34694"/>
      <c r="E34694" s="148"/>
      <c r="F34694" s="148"/>
      <c r="G34694" s="149"/>
      <c r="H34694" s="148"/>
      <c r="I34694"/>
    </row>
    <row r="34695" spans="1:9" x14ac:dyDescent="0.25">
      <c r="A34695"/>
      <c r="B34695"/>
      <c r="C34695"/>
      <c r="D34695"/>
      <c r="E34695" s="148"/>
      <c r="F34695" s="148"/>
      <c r="G34695" s="149"/>
      <c r="H34695" s="148"/>
      <c r="I34695"/>
    </row>
    <row r="34696" spans="1:9" x14ac:dyDescent="0.25">
      <c r="A34696"/>
      <c r="B34696"/>
      <c r="C34696"/>
      <c r="D34696"/>
      <c r="E34696" s="148"/>
      <c r="F34696" s="148"/>
      <c r="G34696" s="149"/>
      <c r="H34696" s="148"/>
      <c r="I34696"/>
    </row>
    <row r="34697" spans="1:9" x14ac:dyDescent="0.25">
      <c r="A34697"/>
      <c r="B34697"/>
      <c r="C34697"/>
      <c r="D34697"/>
      <c r="E34697" s="148"/>
      <c r="F34697" s="148"/>
      <c r="G34697" s="149"/>
      <c r="H34697" s="148"/>
      <c r="I34697"/>
    </row>
    <row r="34698" spans="1:9" x14ac:dyDescent="0.25">
      <c r="A34698"/>
      <c r="B34698"/>
      <c r="C34698"/>
      <c r="D34698"/>
      <c r="E34698" s="148"/>
      <c r="F34698" s="148"/>
      <c r="G34698" s="149"/>
      <c r="H34698" s="148"/>
      <c r="I34698"/>
    </row>
    <row r="34699" spans="1:9" x14ac:dyDescent="0.25">
      <c r="A34699"/>
      <c r="B34699"/>
      <c r="C34699"/>
      <c r="D34699"/>
      <c r="E34699" s="148"/>
      <c r="F34699" s="148"/>
      <c r="G34699" s="149"/>
      <c r="H34699" s="148"/>
      <c r="I34699"/>
    </row>
    <row r="34700" spans="1:9" x14ac:dyDescent="0.25">
      <c r="A34700"/>
      <c r="B34700"/>
      <c r="C34700"/>
      <c r="D34700"/>
      <c r="E34700" s="148"/>
      <c r="F34700" s="148"/>
      <c r="G34700" s="149"/>
      <c r="H34700" s="148"/>
      <c r="I34700"/>
    </row>
    <row r="34701" spans="1:9" x14ac:dyDescent="0.25">
      <c r="A34701"/>
      <c r="B34701"/>
      <c r="C34701"/>
      <c r="D34701"/>
      <c r="E34701" s="148"/>
      <c r="F34701" s="148"/>
      <c r="G34701" s="149"/>
      <c r="H34701" s="148"/>
      <c r="I34701"/>
    </row>
    <row r="34702" spans="1:9" x14ac:dyDescent="0.25">
      <c r="A34702"/>
      <c r="B34702"/>
      <c r="C34702"/>
      <c r="D34702"/>
      <c r="E34702" s="148"/>
      <c r="F34702" s="148"/>
      <c r="G34702" s="149"/>
      <c r="H34702" s="148"/>
      <c r="I34702"/>
    </row>
    <row r="34703" spans="1:9" x14ac:dyDescent="0.25">
      <c r="A34703"/>
      <c r="B34703"/>
      <c r="C34703"/>
      <c r="D34703"/>
      <c r="E34703" s="148"/>
      <c r="F34703" s="148"/>
      <c r="G34703" s="149"/>
      <c r="H34703" s="148"/>
      <c r="I34703"/>
    </row>
    <row r="34704" spans="1:9" x14ac:dyDescent="0.25">
      <c r="A34704"/>
      <c r="B34704"/>
      <c r="C34704"/>
      <c r="D34704"/>
      <c r="E34704" s="148"/>
      <c r="F34704" s="148"/>
      <c r="G34704" s="149"/>
      <c r="H34704" s="148"/>
      <c r="I34704"/>
    </row>
    <row r="34705" spans="1:9" x14ac:dyDescent="0.25">
      <c r="A34705"/>
      <c r="B34705"/>
      <c r="C34705"/>
      <c r="D34705"/>
      <c r="E34705" s="148"/>
      <c r="F34705" s="148"/>
      <c r="G34705" s="149"/>
      <c r="H34705" s="148"/>
      <c r="I34705"/>
    </row>
    <row r="34706" spans="1:9" x14ac:dyDescent="0.25">
      <c r="A34706"/>
      <c r="B34706"/>
      <c r="C34706"/>
      <c r="D34706"/>
      <c r="E34706" s="148"/>
      <c r="F34706" s="148"/>
      <c r="G34706" s="149"/>
      <c r="H34706" s="148"/>
      <c r="I34706"/>
    </row>
    <row r="34707" spans="1:9" x14ac:dyDescent="0.25">
      <c r="A34707"/>
      <c r="B34707"/>
      <c r="C34707"/>
      <c r="D34707"/>
      <c r="E34707" s="148"/>
      <c r="F34707" s="148"/>
      <c r="G34707" s="149"/>
      <c r="H34707" s="148"/>
      <c r="I34707"/>
    </row>
    <row r="34708" spans="1:9" x14ac:dyDescent="0.25">
      <c r="A34708"/>
      <c r="B34708"/>
      <c r="C34708"/>
      <c r="D34708"/>
      <c r="E34708" s="148"/>
      <c r="F34708" s="148"/>
      <c r="G34708" s="149"/>
      <c r="H34708" s="148"/>
      <c r="I34708"/>
    </row>
    <row r="34709" spans="1:9" x14ac:dyDescent="0.25">
      <c r="A34709"/>
      <c r="B34709"/>
      <c r="C34709"/>
      <c r="D34709"/>
      <c r="E34709" s="148"/>
      <c r="F34709" s="148"/>
      <c r="G34709" s="149"/>
      <c r="H34709" s="148"/>
      <c r="I34709"/>
    </row>
    <row r="34710" spans="1:9" x14ac:dyDescent="0.25">
      <c r="A34710"/>
      <c r="B34710"/>
      <c r="C34710"/>
      <c r="D34710"/>
      <c r="E34710" s="148"/>
      <c r="F34710" s="148"/>
      <c r="G34710" s="149"/>
      <c r="H34710" s="148"/>
      <c r="I34710"/>
    </row>
    <row r="34711" spans="1:9" x14ac:dyDescent="0.25">
      <c r="A34711"/>
      <c r="B34711"/>
      <c r="C34711"/>
      <c r="D34711"/>
      <c r="E34711" s="148"/>
      <c r="F34711" s="148"/>
      <c r="G34711" s="149"/>
      <c r="H34711" s="148"/>
      <c r="I34711"/>
    </row>
    <row r="34712" spans="1:9" x14ac:dyDescent="0.25">
      <c r="A34712"/>
      <c r="B34712"/>
      <c r="C34712"/>
      <c r="D34712"/>
      <c r="E34712" s="148"/>
      <c r="F34712" s="148"/>
      <c r="G34712" s="149"/>
      <c r="H34712" s="148"/>
      <c r="I34712"/>
    </row>
    <row r="34713" spans="1:9" x14ac:dyDescent="0.25">
      <c r="A34713"/>
      <c r="B34713"/>
      <c r="C34713"/>
      <c r="D34713"/>
      <c r="E34713" s="148"/>
      <c r="F34713" s="148"/>
      <c r="G34713" s="149"/>
      <c r="H34713" s="148"/>
      <c r="I34713"/>
    </row>
    <row r="34714" spans="1:9" x14ac:dyDescent="0.25">
      <c r="A34714"/>
      <c r="B34714"/>
      <c r="C34714"/>
      <c r="D34714"/>
      <c r="E34714" s="148"/>
      <c r="F34714" s="148"/>
      <c r="G34714" s="149"/>
      <c r="H34714" s="148"/>
      <c r="I34714"/>
    </row>
    <row r="34715" spans="1:9" x14ac:dyDescent="0.25">
      <c r="A34715"/>
      <c r="B34715"/>
      <c r="C34715"/>
      <c r="D34715"/>
      <c r="E34715" s="148"/>
      <c r="F34715" s="148"/>
      <c r="G34715" s="149"/>
      <c r="H34715" s="148"/>
      <c r="I34715"/>
    </row>
    <row r="34716" spans="1:9" x14ac:dyDescent="0.25">
      <c r="A34716"/>
      <c r="B34716"/>
      <c r="C34716"/>
      <c r="D34716"/>
      <c r="E34716" s="148"/>
      <c r="F34716" s="148"/>
      <c r="G34716" s="149"/>
      <c r="H34716" s="148"/>
      <c r="I34716"/>
    </row>
    <row r="34717" spans="1:9" x14ac:dyDescent="0.25">
      <c r="A34717"/>
      <c r="B34717"/>
      <c r="C34717"/>
      <c r="D34717"/>
      <c r="E34717" s="148"/>
      <c r="F34717" s="148"/>
      <c r="G34717" s="149"/>
      <c r="H34717" s="148"/>
      <c r="I34717"/>
    </row>
    <row r="34718" spans="1:9" x14ac:dyDescent="0.25">
      <c r="A34718"/>
      <c r="B34718"/>
      <c r="C34718"/>
      <c r="D34718"/>
      <c r="E34718" s="148"/>
      <c r="F34718" s="148"/>
      <c r="G34718" s="149"/>
      <c r="H34718" s="148"/>
      <c r="I34718"/>
    </row>
    <row r="34719" spans="1:9" x14ac:dyDescent="0.25">
      <c r="A34719"/>
      <c r="B34719"/>
      <c r="C34719"/>
      <c r="D34719"/>
      <c r="E34719" s="148"/>
      <c r="F34719" s="148"/>
      <c r="G34719" s="149"/>
      <c r="H34719" s="148"/>
      <c r="I34719"/>
    </row>
    <row r="34720" spans="1:9" x14ac:dyDescent="0.25">
      <c r="A34720"/>
      <c r="B34720"/>
      <c r="C34720"/>
      <c r="D34720"/>
      <c r="E34720" s="148"/>
      <c r="F34720" s="148"/>
      <c r="G34720" s="149"/>
      <c r="H34720" s="148"/>
      <c r="I34720"/>
    </row>
    <row r="34721" spans="1:9" x14ac:dyDescent="0.25">
      <c r="A34721"/>
      <c r="B34721"/>
      <c r="C34721"/>
      <c r="D34721"/>
      <c r="E34721" s="148"/>
      <c r="F34721" s="148"/>
      <c r="G34721" s="149"/>
      <c r="H34721" s="148"/>
      <c r="I34721"/>
    </row>
    <row r="34722" spans="1:9" x14ac:dyDescent="0.25">
      <c r="A34722"/>
      <c r="B34722"/>
      <c r="C34722"/>
      <c r="D34722"/>
      <c r="E34722" s="148"/>
      <c r="F34722" s="148"/>
      <c r="G34722" s="149"/>
      <c r="H34722" s="148"/>
      <c r="I34722"/>
    </row>
    <row r="34723" spans="1:9" x14ac:dyDescent="0.25">
      <c r="A34723"/>
      <c r="B34723"/>
      <c r="C34723"/>
      <c r="D34723"/>
      <c r="E34723" s="148"/>
      <c r="F34723" s="148"/>
      <c r="G34723" s="149"/>
      <c r="H34723" s="148"/>
      <c r="I34723"/>
    </row>
    <row r="34724" spans="1:9" x14ac:dyDescent="0.25">
      <c r="A34724"/>
      <c r="B34724"/>
      <c r="C34724"/>
      <c r="D34724"/>
      <c r="E34724" s="148"/>
      <c r="F34724" s="148"/>
      <c r="G34724" s="149"/>
      <c r="H34724" s="148"/>
      <c r="I34724"/>
    </row>
    <row r="34725" spans="1:9" x14ac:dyDescent="0.25">
      <c r="A34725"/>
      <c r="B34725"/>
      <c r="C34725"/>
      <c r="D34725"/>
      <c r="E34725" s="148"/>
      <c r="F34725" s="148"/>
      <c r="G34725" s="149"/>
      <c r="H34725" s="148"/>
      <c r="I34725"/>
    </row>
    <row r="34726" spans="1:9" x14ac:dyDescent="0.25">
      <c r="A34726"/>
      <c r="B34726"/>
      <c r="C34726"/>
      <c r="D34726"/>
      <c r="E34726" s="148"/>
      <c r="F34726" s="148"/>
      <c r="G34726" s="149"/>
      <c r="H34726" s="148"/>
      <c r="I34726"/>
    </row>
    <row r="34727" spans="1:9" x14ac:dyDescent="0.25">
      <c r="A34727"/>
      <c r="B34727"/>
      <c r="C34727"/>
      <c r="D34727"/>
      <c r="E34727" s="148"/>
      <c r="F34727" s="148"/>
      <c r="G34727" s="149"/>
      <c r="H34727" s="148"/>
      <c r="I34727"/>
    </row>
    <row r="34728" spans="1:9" x14ac:dyDescent="0.25">
      <c r="A34728"/>
      <c r="B34728"/>
      <c r="C34728"/>
      <c r="D34728"/>
      <c r="E34728" s="148"/>
      <c r="F34728" s="148"/>
      <c r="G34728" s="149"/>
      <c r="H34728" s="148"/>
      <c r="I34728"/>
    </row>
    <row r="34729" spans="1:9" x14ac:dyDescent="0.25">
      <c r="A34729"/>
      <c r="B34729"/>
      <c r="C34729"/>
      <c r="D34729"/>
      <c r="E34729" s="148"/>
      <c r="F34729" s="148"/>
      <c r="G34729" s="149"/>
      <c r="H34729" s="148"/>
      <c r="I34729"/>
    </row>
    <row r="34730" spans="1:9" x14ac:dyDescent="0.25">
      <c r="A34730"/>
      <c r="B34730"/>
      <c r="C34730"/>
      <c r="D34730"/>
      <c r="E34730" s="148"/>
      <c r="F34730" s="148"/>
      <c r="G34730" s="149"/>
      <c r="H34730" s="148"/>
      <c r="I34730"/>
    </row>
    <row r="34731" spans="1:9" x14ac:dyDescent="0.25">
      <c r="A34731"/>
      <c r="B34731"/>
      <c r="C34731"/>
      <c r="D34731"/>
      <c r="E34731" s="148"/>
      <c r="F34731" s="148"/>
      <c r="G34731" s="149"/>
      <c r="H34731" s="148"/>
      <c r="I34731"/>
    </row>
    <row r="34732" spans="1:9" x14ac:dyDescent="0.25">
      <c r="A34732"/>
      <c r="B34732"/>
      <c r="C34732"/>
      <c r="D34732"/>
      <c r="E34732" s="148"/>
      <c r="F34732" s="148"/>
      <c r="G34732" s="149"/>
      <c r="H34732" s="148"/>
      <c r="I34732"/>
    </row>
    <row r="34733" spans="1:9" x14ac:dyDescent="0.25">
      <c r="A34733"/>
      <c r="B34733"/>
      <c r="C34733"/>
      <c r="D34733"/>
      <c r="E34733" s="148"/>
      <c r="F34733" s="148"/>
      <c r="G34733" s="149"/>
      <c r="H34733" s="148"/>
      <c r="I34733"/>
    </row>
    <row r="34734" spans="1:9" x14ac:dyDescent="0.25">
      <c r="A34734"/>
      <c r="B34734"/>
      <c r="C34734"/>
      <c r="D34734"/>
      <c r="E34734" s="148"/>
      <c r="F34734" s="148"/>
      <c r="G34734" s="149"/>
      <c r="H34734" s="148"/>
      <c r="I34734"/>
    </row>
    <row r="34735" spans="1:9" x14ac:dyDescent="0.25">
      <c r="A34735"/>
      <c r="B34735"/>
      <c r="C34735"/>
      <c r="D34735"/>
      <c r="E34735" s="148"/>
      <c r="F34735" s="148"/>
      <c r="G34735" s="149"/>
      <c r="H34735" s="148"/>
      <c r="I34735"/>
    </row>
    <row r="34736" spans="1:9" x14ac:dyDescent="0.25">
      <c r="A34736"/>
      <c r="B34736"/>
      <c r="C34736"/>
      <c r="D34736"/>
      <c r="E34736" s="148"/>
      <c r="F34736" s="148"/>
      <c r="G34736" s="149"/>
      <c r="H34736" s="148"/>
      <c r="I34736"/>
    </row>
    <row r="34737" spans="1:9" x14ac:dyDescent="0.25">
      <c r="A34737"/>
      <c r="B34737"/>
      <c r="C34737"/>
      <c r="D34737"/>
      <c r="E34737" s="148"/>
      <c r="F34737" s="148"/>
      <c r="G34737" s="149"/>
      <c r="H34737" s="148"/>
      <c r="I34737"/>
    </row>
    <row r="34738" spans="1:9" x14ac:dyDescent="0.25">
      <c r="A34738"/>
      <c r="B34738"/>
      <c r="C34738"/>
      <c r="D34738"/>
      <c r="E34738" s="148"/>
      <c r="F34738" s="148"/>
      <c r="G34738" s="149"/>
      <c r="H34738" s="148"/>
      <c r="I34738"/>
    </row>
    <row r="34739" spans="1:9" x14ac:dyDescent="0.25">
      <c r="A34739"/>
      <c r="B34739"/>
      <c r="C34739"/>
      <c r="D34739"/>
      <c r="E34739" s="148"/>
      <c r="F34739" s="148"/>
      <c r="G34739" s="149"/>
      <c r="H34739" s="148"/>
      <c r="I34739"/>
    </row>
    <row r="34740" spans="1:9" x14ac:dyDescent="0.25">
      <c r="A34740"/>
      <c r="B34740"/>
      <c r="C34740"/>
      <c r="D34740"/>
      <c r="E34740" s="148"/>
      <c r="F34740" s="148"/>
      <c r="G34740" s="149"/>
      <c r="H34740" s="148"/>
      <c r="I34740"/>
    </row>
    <row r="34741" spans="1:9" x14ac:dyDescent="0.25">
      <c r="A34741"/>
      <c r="B34741"/>
      <c r="C34741"/>
      <c r="D34741"/>
      <c r="E34741" s="148"/>
      <c r="F34741" s="148"/>
      <c r="G34741" s="149"/>
      <c r="H34741" s="148"/>
      <c r="I34741"/>
    </row>
    <row r="34742" spans="1:9" x14ac:dyDescent="0.25">
      <c r="A34742"/>
      <c r="B34742"/>
      <c r="C34742"/>
      <c r="D34742"/>
      <c r="E34742" s="148"/>
      <c r="F34742" s="148"/>
      <c r="G34742" s="149"/>
      <c r="H34742" s="148"/>
      <c r="I34742"/>
    </row>
    <row r="34743" spans="1:9" x14ac:dyDescent="0.25">
      <c r="A34743"/>
      <c r="B34743"/>
      <c r="C34743"/>
      <c r="D34743"/>
      <c r="E34743" s="148"/>
      <c r="F34743" s="148"/>
      <c r="G34743" s="149"/>
      <c r="H34743" s="148"/>
      <c r="I34743"/>
    </row>
    <row r="34744" spans="1:9" x14ac:dyDescent="0.25">
      <c r="A34744"/>
      <c r="B34744"/>
      <c r="C34744"/>
      <c r="D34744"/>
      <c r="E34744" s="148"/>
      <c r="F34744" s="148"/>
      <c r="G34744" s="149"/>
      <c r="H34744" s="148"/>
      <c r="I34744"/>
    </row>
    <row r="34745" spans="1:9" x14ac:dyDescent="0.25">
      <c r="A34745"/>
      <c r="B34745"/>
      <c r="C34745"/>
      <c r="D34745"/>
      <c r="E34745" s="148"/>
      <c r="F34745" s="148"/>
      <c r="G34745" s="149"/>
      <c r="H34745" s="148"/>
      <c r="I34745"/>
    </row>
    <row r="34746" spans="1:9" x14ac:dyDescent="0.25">
      <c r="A34746"/>
      <c r="B34746"/>
      <c r="C34746"/>
      <c r="D34746"/>
      <c r="E34746" s="148"/>
      <c r="F34746" s="148"/>
      <c r="G34746" s="149"/>
      <c r="H34746" s="148"/>
      <c r="I34746"/>
    </row>
    <row r="34747" spans="1:9" x14ac:dyDescent="0.25">
      <c r="A34747"/>
      <c r="B34747"/>
      <c r="C34747"/>
      <c r="D34747"/>
      <c r="E34747" s="148"/>
      <c r="F34747" s="148"/>
      <c r="G34747" s="149"/>
      <c r="H34747" s="148"/>
      <c r="I34747"/>
    </row>
    <row r="34748" spans="1:9" x14ac:dyDescent="0.25">
      <c r="A34748"/>
      <c r="B34748"/>
      <c r="C34748"/>
      <c r="D34748"/>
      <c r="E34748" s="148"/>
      <c r="F34748" s="148"/>
      <c r="G34748" s="149"/>
      <c r="H34748" s="148"/>
      <c r="I34748"/>
    </row>
    <row r="34749" spans="1:9" x14ac:dyDescent="0.25">
      <c r="A34749"/>
      <c r="B34749"/>
      <c r="C34749"/>
      <c r="D34749"/>
      <c r="E34749" s="148"/>
      <c r="F34749" s="148"/>
      <c r="G34749" s="149"/>
      <c r="H34749" s="148"/>
      <c r="I34749"/>
    </row>
    <row r="34750" spans="1:9" x14ac:dyDescent="0.25">
      <c r="A34750"/>
      <c r="B34750"/>
      <c r="C34750"/>
      <c r="D34750"/>
      <c r="E34750" s="148"/>
      <c r="F34750" s="148"/>
      <c r="G34750" s="149"/>
      <c r="H34750" s="148"/>
      <c r="I34750"/>
    </row>
    <row r="34751" spans="1:9" x14ac:dyDescent="0.25">
      <c r="A34751"/>
      <c r="B34751"/>
      <c r="C34751"/>
      <c r="D34751"/>
      <c r="E34751" s="148"/>
      <c r="F34751" s="148"/>
      <c r="G34751" s="149"/>
      <c r="H34751" s="148"/>
      <c r="I34751"/>
    </row>
    <row r="34752" spans="1:9" x14ac:dyDescent="0.25">
      <c r="A34752"/>
      <c r="B34752"/>
      <c r="C34752"/>
      <c r="D34752"/>
      <c r="E34752" s="148"/>
      <c r="F34752" s="148"/>
      <c r="G34752" s="149"/>
      <c r="H34752" s="148"/>
      <c r="I34752"/>
    </row>
    <row r="34753" spans="1:9" x14ac:dyDescent="0.25">
      <c r="A34753"/>
      <c r="B34753"/>
      <c r="C34753"/>
      <c r="D34753"/>
      <c r="E34753" s="148"/>
      <c r="F34753" s="148"/>
      <c r="G34753" s="149"/>
      <c r="H34753" s="148"/>
      <c r="I34753"/>
    </row>
    <row r="34754" spans="1:9" x14ac:dyDescent="0.25">
      <c r="A34754"/>
      <c r="B34754"/>
      <c r="C34754"/>
      <c r="D34754"/>
      <c r="E34754" s="148"/>
      <c r="F34754" s="148"/>
      <c r="G34754" s="149"/>
      <c r="H34754" s="148"/>
      <c r="I34754"/>
    </row>
    <row r="34755" spans="1:9" x14ac:dyDescent="0.25">
      <c r="A34755"/>
      <c r="B34755"/>
      <c r="C34755"/>
      <c r="D34755"/>
      <c r="E34755" s="148"/>
      <c r="F34755" s="148"/>
      <c r="G34755" s="149"/>
      <c r="H34755" s="148"/>
      <c r="I34755"/>
    </row>
    <row r="34756" spans="1:9" x14ac:dyDescent="0.25">
      <c r="A34756"/>
      <c r="B34756"/>
      <c r="C34756"/>
      <c r="D34756"/>
      <c r="E34756" s="148"/>
      <c r="F34756" s="148"/>
      <c r="G34756" s="149"/>
      <c r="H34756" s="148"/>
      <c r="I34756"/>
    </row>
    <row r="34757" spans="1:9" x14ac:dyDescent="0.25">
      <c r="A34757"/>
      <c r="B34757"/>
      <c r="C34757"/>
      <c r="D34757"/>
      <c r="E34757" s="148"/>
      <c r="F34757" s="148"/>
      <c r="G34757" s="149"/>
      <c r="H34757" s="148"/>
      <c r="I34757"/>
    </row>
    <row r="34758" spans="1:9" x14ac:dyDescent="0.25">
      <c r="A34758"/>
      <c r="B34758"/>
      <c r="C34758"/>
      <c r="D34758"/>
      <c r="E34758" s="148"/>
      <c r="F34758" s="148"/>
      <c r="G34758" s="149"/>
      <c r="H34758" s="148"/>
      <c r="I34758"/>
    </row>
    <row r="34759" spans="1:9" x14ac:dyDescent="0.25">
      <c r="A34759"/>
      <c r="B34759"/>
      <c r="C34759"/>
      <c r="D34759"/>
      <c r="E34759" s="148"/>
      <c r="F34759" s="148"/>
      <c r="G34759" s="149"/>
      <c r="H34759" s="148"/>
      <c r="I34759"/>
    </row>
    <row r="34760" spans="1:9" x14ac:dyDescent="0.25">
      <c r="A34760"/>
      <c r="B34760"/>
      <c r="C34760"/>
      <c r="D34760"/>
      <c r="E34760" s="148"/>
      <c r="F34760" s="148"/>
      <c r="G34760" s="149"/>
      <c r="H34760" s="148"/>
      <c r="I34760"/>
    </row>
    <row r="34761" spans="1:9" x14ac:dyDescent="0.25">
      <c r="A34761"/>
      <c r="B34761"/>
      <c r="C34761"/>
      <c r="D34761"/>
      <c r="E34761" s="148"/>
      <c r="F34761" s="148"/>
      <c r="G34761" s="149"/>
      <c r="H34761" s="148"/>
      <c r="I34761"/>
    </row>
    <row r="34762" spans="1:9" x14ac:dyDescent="0.25">
      <c r="A34762"/>
      <c r="B34762"/>
      <c r="C34762"/>
      <c r="D34762"/>
      <c r="E34762" s="148"/>
      <c r="F34762" s="148"/>
      <c r="G34762" s="149"/>
      <c r="H34762" s="148"/>
      <c r="I34762"/>
    </row>
    <row r="34763" spans="1:9" x14ac:dyDescent="0.25">
      <c r="A34763"/>
      <c r="B34763"/>
      <c r="C34763"/>
      <c r="D34763"/>
      <c r="E34763" s="148"/>
      <c r="F34763" s="148"/>
      <c r="G34763" s="149"/>
      <c r="H34763" s="148"/>
      <c r="I34763"/>
    </row>
    <row r="34764" spans="1:9" x14ac:dyDescent="0.25">
      <c r="A34764"/>
      <c r="B34764"/>
      <c r="C34764"/>
      <c r="D34764"/>
      <c r="E34764" s="148"/>
      <c r="F34764" s="148"/>
      <c r="G34764" s="149"/>
      <c r="H34764" s="148"/>
      <c r="I34764"/>
    </row>
    <row r="34765" spans="1:9" x14ac:dyDescent="0.25">
      <c r="A34765"/>
      <c r="B34765"/>
      <c r="C34765"/>
      <c r="D34765"/>
      <c r="E34765" s="148"/>
      <c r="F34765" s="148"/>
      <c r="G34765" s="149"/>
      <c r="H34765" s="148"/>
      <c r="I34765"/>
    </row>
    <row r="34766" spans="1:9" x14ac:dyDescent="0.25">
      <c r="A34766"/>
      <c r="B34766"/>
      <c r="C34766"/>
      <c r="D34766"/>
      <c r="E34766" s="148"/>
      <c r="F34766" s="148"/>
      <c r="G34766" s="149"/>
      <c r="H34766" s="148"/>
      <c r="I34766"/>
    </row>
    <row r="34767" spans="1:9" x14ac:dyDescent="0.25">
      <c r="A34767"/>
      <c r="B34767"/>
      <c r="C34767"/>
      <c r="D34767"/>
      <c r="E34767" s="148"/>
      <c r="F34767" s="148"/>
      <c r="G34767" s="149"/>
      <c r="H34767" s="148"/>
      <c r="I34767"/>
    </row>
    <row r="34768" spans="1:9" x14ac:dyDescent="0.25">
      <c r="A34768"/>
      <c r="B34768"/>
      <c r="C34768"/>
      <c r="D34768"/>
      <c r="E34768" s="148"/>
      <c r="F34768" s="148"/>
      <c r="G34768" s="149"/>
      <c r="H34768" s="148"/>
      <c r="I34768"/>
    </row>
    <row r="34769" spans="1:9" x14ac:dyDescent="0.25">
      <c r="A34769"/>
      <c r="B34769"/>
      <c r="C34769"/>
      <c r="D34769"/>
      <c r="E34769" s="148"/>
      <c r="F34769" s="148"/>
      <c r="G34769" s="149"/>
      <c r="H34769" s="148"/>
      <c r="I34769"/>
    </row>
    <row r="34770" spans="1:9" x14ac:dyDescent="0.25">
      <c r="A34770"/>
      <c r="B34770"/>
      <c r="C34770"/>
      <c r="D34770"/>
      <c r="E34770" s="148"/>
      <c r="F34770" s="148"/>
      <c r="G34770" s="149"/>
      <c r="H34770" s="148"/>
      <c r="I34770"/>
    </row>
    <row r="34771" spans="1:9" x14ac:dyDescent="0.25">
      <c r="A34771"/>
      <c r="B34771"/>
      <c r="C34771"/>
      <c r="D34771"/>
      <c r="E34771" s="148"/>
      <c r="F34771" s="148"/>
      <c r="G34771" s="149"/>
      <c r="H34771" s="148"/>
      <c r="I34771"/>
    </row>
    <row r="34772" spans="1:9" x14ac:dyDescent="0.25">
      <c r="A34772"/>
      <c r="B34772"/>
      <c r="C34772"/>
      <c r="D34772"/>
      <c r="E34772" s="148"/>
      <c r="F34772" s="148"/>
      <c r="G34772" s="149"/>
      <c r="H34772" s="148"/>
      <c r="I34772"/>
    </row>
    <row r="34773" spans="1:9" x14ac:dyDescent="0.25">
      <c r="A34773"/>
      <c r="B34773"/>
      <c r="C34773"/>
      <c r="D34773"/>
      <c r="E34773" s="148"/>
      <c r="F34773" s="148"/>
      <c r="G34773" s="149"/>
      <c r="H34773" s="148"/>
      <c r="I34773"/>
    </row>
    <row r="34774" spans="1:9" x14ac:dyDescent="0.25">
      <c r="A34774"/>
      <c r="B34774"/>
      <c r="C34774"/>
      <c r="D34774"/>
      <c r="E34774" s="148"/>
      <c r="F34774" s="148"/>
      <c r="G34774" s="149"/>
      <c r="H34774" s="148"/>
      <c r="I34774"/>
    </row>
    <row r="34775" spans="1:9" x14ac:dyDescent="0.25">
      <c r="A34775"/>
      <c r="B34775"/>
      <c r="C34775"/>
      <c r="D34775"/>
      <c r="E34775" s="148"/>
      <c r="F34775" s="148"/>
      <c r="G34775" s="149"/>
      <c r="H34775" s="148"/>
      <c r="I34775"/>
    </row>
    <row r="34776" spans="1:9" x14ac:dyDescent="0.25">
      <c r="A34776"/>
      <c r="B34776"/>
      <c r="C34776"/>
      <c r="D34776"/>
      <c r="E34776" s="148"/>
      <c r="F34776" s="148"/>
      <c r="G34776" s="149"/>
      <c r="H34776" s="148"/>
      <c r="I34776"/>
    </row>
    <row r="34777" spans="1:9" x14ac:dyDescent="0.25">
      <c r="A34777"/>
      <c r="B34777"/>
      <c r="C34777"/>
      <c r="D34777"/>
      <c r="E34777" s="148"/>
      <c r="F34777" s="148"/>
      <c r="G34777" s="149"/>
      <c r="H34777" s="148"/>
      <c r="I34777"/>
    </row>
    <row r="34778" spans="1:9" x14ac:dyDescent="0.25">
      <c r="A34778"/>
      <c r="B34778"/>
      <c r="C34778"/>
      <c r="D34778"/>
      <c r="E34778" s="148"/>
      <c r="F34778" s="148"/>
      <c r="G34778" s="149"/>
      <c r="H34778" s="148"/>
      <c r="I34778"/>
    </row>
    <row r="34779" spans="1:9" x14ac:dyDescent="0.25">
      <c r="A34779"/>
      <c r="B34779"/>
      <c r="C34779"/>
      <c r="D34779"/>
      <c r="E34779" s="148"/>
      <c r="F34779" s="148"/>
      <c r="G34779" s="149"/>
      <c r="H34779" s="148"/>
      <c r="I34779"/>
    </row>
    <row r="34780" spans="1:9" x14ac:dyDescent="0.25">
      <c r="A34780"/>
      <c r="B34780"/>
      <c r="C34780"/>
      <c r="D34780"/>
      <c r="E34780" s="148"/>
      <c r="F34780" s="148"/>
      <c r="G34780" s="149"/>
      <c r="H34780" s="148"/>
      <c r="I34780"/>
    </row>
    <row r="34781" spans="1:9" x14ac:dyDescent="0.25">
      <c r="A34781"/>
      <c r="B34781"/>
      <c r="C34781"/>
      <c r="D34781"/>
      <c r="E34781" s="148"/>
      <c r="F34781" s="148"/>
      <c r="G34781" s="149"/>
      <c r="H34781" s="148"/>
      <c r="I34781"/>
    </row>
    <row r="34782" spans="1:9" x14ac:dyDescent="0.25">
      <c r="A34782"/>
      <c r="B34782"/>
      <c r="C34782"/>
      <c r="D34782"/>
      <c r="E34782" s="148"/>
      <c r="F34782" s="148"/>
      <c r="G34782" s="149"/>
      <c r="H34782" s="148"/>
      <c r="I34782"/>
    </row>
    <row r="34783" spans="1:9" x14ac:dyDescent="0.25">
      <c r="A34783"/>
      <c r="B34783"/>
      <c r="C34783"/>
      <c r="D34783"/>
      <c r="E34783" s="148"/>
      <c r="F34783" s="148"/>
      <c r="G34783" s="149"/>
      <c r="H34783" s="148"/>
      <c r="I34783"/>
    </row>
    <row r="34784" spans="1:9" x14ac:dyDescent="0.25">
      <c r="A34784"/>
      <c r="B34784"/>
      <c r="C34784"/>
      <c r="D34784"/>
      <c r="E34784" s="148"/>
      <c r="F34784" s="148"/>
      <c r="G34784" s="149"/>
      <c r="H34784" s="148"/>
      <c r="I34784"/>
    </row>
    <row r="34785" spans="1:9" x14ac:dyDescent="0.25">
      <c r="A34785"/>
      <c r="B34785"/>
      <c r="C34785"/>
      <c r="D34785"/>
      <c r="E34785" s="148"/>
      <c r="F34785" s="148"/>
      <c r="G34785" s="149"/>
      <c r="H34785" s="148"/>
      <c r="I34785"/>
    </row>
    <row r="34786" spans="1:9" x14ac:dyDescent="0.25">
      <c r="A34786"/>
      <c r="B34786"/>
      <c r="C34786"/>
      <c r="D34786"/>
      <c r="E34786" s="148"/>
      <c r="F34786" s="148"/>
      <c r="G34786" s="149"/>
      <c r="H34786" s="148"/>
      <c r="I34786"/>
    </row>
    <row r="34787" spans="1:9" x14ac:dyDescent="0.25">
      <c r="A34787"/>
      <c r="B34787"/>
      <c r="C34787"/>
      <c r="D34787"/>
      <c r="E34787" s="148"/>
      <c r="F34787" s="148"/>
      <c r="G34787" s="149"/>
      <c r="H34787" s="148"/>
      <c r="I34787"/>
    </row>
    <row r="34788" spans="1:9" x14ac:dyDescent="0.25">
      <c r="A34788"/>
      <c r="B34788"/>
      <c r="C34788"/>
      <c r="D34788"/>
      <c r="E34788" s="148"/>
      <c r="F34788" s="148"/>
      <c r="G34788" s="149"/>
      <c r="H34788" s="148"/>
      <c r="I34788"/>
    </row>
    <row r="34789" spans="1:9" x14ac:dyDescent="0.25">
      <c r="A34789"/>
      <c r="B34789"/>
      <c r="C34789"/>
      <c r="D34789"/>
      <c r="E34789" s="148"/>
      <c r="F34789" s="148"/>
      <c r="G34789" s="149"/>
      <c r="H34789" s="148"/>
      <c r="I34789"/>
    </row>
    <row r="34790" spans="1:9" x14ac:dyDescent="0.25">
      <c r="A34790"/>
      <c r="B34790"/>
      <c r="C34790"/>
      <c r="D34790"/>
      <c r="E34790" s="148"/>
      <c r="F34790" s="148"/>
      <c r="G34790" s="149"/>
      <c r="H34790" s="148"/>
      <c r="I34790"/>
    </row>
    <row r="34791" spans="1:9" x14ac:dyDescent="0.25">
      <c r="A34791"/>
      <c r="B34791"/>
      <c r="C34791"/>
      <c r="D34791"/>
      <c r="E34791" s="148"/>
      <c r="F34791" s="148"/>
      <c r="G34791" s="149"/>
      <c r="H34791" s="148"/>
      <c r="I34791"/>
    </row>
    <row r="34792" spans="1:9" x14ac:dyDescent="0.25">
      <c r="A34792"/>
      <c r="B34792"/>
      <c r="C34792"/>
      <c r="D34792"/>
      <c r="E34792" s="148"/>
      <c r="F34792" s="148"/>
      <c r="G34792" s="149"/>
      <c r="H34792" s="148"/>
      <c r="I34792"/>
    </row>
    <row r="34793" spans="1:9" x14ac:dyDescent="0.25">
      <c r="A34793"/>
      <c r="B34793"/>
      <c r="C34793"/>
      <c r="D34793"/>
      <c r="E34793" s="148"/>
      <c r="F34793" s="148"/>
      <c r="G34793" s="149"/>
      <c r="H34793" s="148"/>
      <c r="I34793"/>
    </row>
    <row r="34794" spans="1:9" x14ac:dyDescent="0.25">
      <c r="A34794"/>
      <c r="B34794"/>
      <c r="C34794"/>
      <c r="D34794"/>
      <c r="E34794" s="148"/>
      <c r="F34794" s="148"/>
      <c r="G34794" s="149"/>
      <c r="H34794" s="148"/>
      <c r="I34794"/>
    </row>
    <row r="34795" spans="1:9" x14ac:dyDescent="0.25">
      <c r="A34795"/>
      <c r="B34795"/>
      <c r="C34795"/>
      <c r="D34795"/>
      <c r="E34795" s="148"/>
      <c r="F34795" s="148"/>
      <c r="G34795" s="149"/>
      <c r="H34795" s="148"/>
      <c r="I34795"/>
    </row>
    <row r="34796" spans="1:9" x14ac:dyDescent="0.25">
      <c r="A34796"/>
      <c r="B34796"/>
      <c r="C34796"/>
      <c r="D34796"/>
      <c r="E34796" s="148"/>
      <c r="F34796" s="148"/>
      <c r="G34796" s="149"/>
      <c r="H34796" s="148"/>
      <c r="I34796"/>
    </row>
    <row r="34797" spans="1:9" x14ac:dyDescent="0.25">
      <c r="A34797"/>
      <c r="B34797"/>
      <c r="C34797"/>
      <c r="D34797"/>
      <c r="E34797" s="148"/>
      <c r="F34797" s="148"/>
      <c r="G34797" s="149"/>
      <c r="H34797" s="148"/>
      <c r="I34797"/>
    </row>
    <row r="34798" spans="1:9" x14ac:dyDescent="0.25">
      <c r="A34798"/>
      <c r="B34798"/>
      <c r="C34798"/>
      <c r="D34798"/>
      <c r="E34798" s="148"/>
      <c r="F34798" s="148"/>
      <c r="G34798" s="149"/>
      <c r="H34798" s="148"/>
      <c r="I34798"/>
    </row>
    <row r="34799" spans="1:9" x14ac:dyDescent="0.25">
      <c r="A34799"/>
      <c r="B34799"/>
      <c r="C34799"/>
      <c r="D34799"/>
      <c r="E34799" s="148"/>
      <c r="F34799" s="148"/>
      <c r="G34799" s="149"/>
      <c r="H34799" s="148"/>
      <c r="I34799"/>
    </row>
    <row r="34800" spans="1:9" x14ac:dyDescent="0.25">
      <c r="A34800"/>
      <c r="B34800"/>
      <c r="C34800"/>
      <c r="D34800"/>
      <c r="E34800" s="148"/>
      <c r="F34800" s="148"/>
      <c r="G34800" s="149"/>
      <c r="H34800" s="148"/>
      <c r="I34800"/>
    </row>
    <row r="34801" spans="1:9" x14ac:dyDescent="0.25">
      <c r="A34801"/>
      <c r="B34801"/>
      <c r="C34801"/>
      <c r="D34801"/>
      <c r="E34801" s="148"/>
      <c r="F34801" s="148"/>
      <c r="G34801" s="149"/>
      <c r="H34801" s="148"/>
      <c r="I34801"/>
    </row>
    <row r="34802" spans="1:9" x14ac:dyDescent="0.25">
      <c r="A34802"/>
      <c r="B34802"/>
      <c r="C34802"/>
      <c r="D34802"/>
      <c r="E34802" s="148"/>
      <c r="F34802" s="148"/>
      <c r="G34802" s="149"/>
      <c r="H34802" s="148"/>
      <c r="I34802"/>
    </row>
    <row r="34803" spans="1:9" x14ac:dyDescent="0.25">
      <c r="A34803"/>
      <c r="B34803"/>
      <c r="C34803"/>
      <c r="D34803"/>
      <c r="E34803" s="148"/>
      <c r="F34803" s="148"/>
      <c r="G34803" s="149"/>
      <c r="H34803" s="148"/>
      <c r="I34803"/>
    </row>
    <row r="34804" spans="1:9" x14ac:dyDescent="0.25">
      <c r="A34804"/>
      <c r="B34804"/>
      <c r="C34804"/>
      <c r="D34804"/>
      <c r="E34804" s="148"/>
      <c r="F34804" s="148"/>
      <c r="G34804" s="149"/>
      <c r="H34804" s="148"/>
      <c r="I34804"/>
    </row>
    <row r="34805" spans="1:9" x14ac:dyDescent="0.25">
      <c r="A34805"/>
      <c r="B34805"/>
      <c r="C34805"/>
      <c r="D34805"/>
      <c r="E34805" s="148"/>
      <c r="F34805" s="148"/>
      <c r="G34805" s="149"/>
      <c r="H34805" s="148"/>
      <c r="I34805"/>
    </row>
    <row r="34806" spans="1:9" x14ac:dyDescent="0.25">
      <c r="A34806"/>
      <c r="B34806"/>
      <c r="C34806"/>
      <c r="D34806"/>
      <c r="E34806" s="148"/>
      <c r="F34806" s="148"/>
      <c r="G34806" s="149"/>
      <c r="H34806" s="148"/>
      <c r="I34806"/>
    </row>
    <row r="34807" spans="1:9" x14ac:dyDescent="0.25">
      <c r="A34807"/>
      <c r="B34807"/>
      <c r="C34807"/>
      <c r="D34807"/>
      <c r="E34807" s="148"/>
      <c r="F34807" s="148"/>
      <c r="G34807" s="149"/>
      <c r="H34807" s="148"/>
      <c r="I34807"/>
    </row>
    <row r="34808" spans="1:9" x14ac:dyDescent="0.25">
      <c r="A34808"/>
      <c r="B34808"/>
      <c r="C34808"/>
      <c r="D34808"/>
      <c r="E34808" s="148"/>
      <c r="F34808" s="148"/>
      <c r="G34808" s="149"/>
      <c r="H34808" s="148"/>
      <c r="I34808"/>
    </row>
    <row r="34809" spans="1:9" x14ac:dyDescent="0.25">
      <c r="A34809"/>
      <c r="B34809"/>
      <c r="C34809"/>
      <c r="D34809"/>
      <c r="E34809" s="148"/>
      <c r="F34809" s="148"/>
      <c r="G34809" s="149"/>
      <c r="H34809" s="148"/>
      <c r="I34809"/>
    </row>
    <row r="34810" spans="1:9" x14ac:dyDescent="0.25">
      <c r="A34810"/>
      <c r="B34810"/>
      <c r="C34810"/>
      <c r="D34810"/>
      <c r="E34810" s="148"/>
      <c r="F34810" s="148"/>
      <c r="G34810" s="149"/>
      <c r="H34810" s="148"/>
      <c r="I34810"/>
    </row>
    <row r="34811" spans="1:9" x14ac:dyDescent="0.25">
      <c r="A34811"/>
      <c r="B34811"/>
      <c r="C34811"/>
      <c r="D34811"/>
      <c r="E34811" s="148"/>
      <c r="F34811" s="148"/>
      <c r="G34811" s="149"/>
      <c r="H34811" s="148"/>
      <c r="I34811"/>
    </row>
    <row r="34812" spans="1:9" x14ac:dyDescent="0.25">
      <c r="A34812"/>
      <c r="B34812"/>
      <c r="C34812"/>
      <c r="D34812"/>
      <c r="E34812" s="148"/>
      <c r="F34812" s="148"/>
      <c r="G34812" s="149"/>
      <c r="H34812" s="148"/>
      <c r="I34812"/>
    </row>
    <row r="34813" spans="1:9" x14ac:dyDescent="0.25">
      <c r="A34813"/>
      <c r="B34813"/>
      <c r="C34813"/>
      <c r="D34813"/>
      <c r="E34813" s="148"/>
      <c r="F34813" s="148"/>
      <c r="G34813" s="149"/>
      <c r="H34813" s="148"/>
      <c r="I34813"/>
    </row>
    <row r="34814" spans="1:9" x14ac:dyDescent="0.25">
      <c r="A34814"/>
      <c r="B34814"/>
      <c r="C34814"/>
      <c r="D34814"/>
      <c r="E34814" s="148"/>
      <c r="F34814" s="148"/>
      <c r="G34814" s="149"/>
      <c r="H34814" s="148"/>
      <c r="I34814"/>
    </row>
    <row r="34815" spans="1:9" x14ac:dyDescent="0.25">
      <c r="A34815"/>
      <c r="B34815"/>
      <c r="C34815"/>
      <c r="D34815"/>
      <c r="E34815" s="148"/>
      <c r="F34815" s="148"/>
      <c r="G34815" s="149"/>
      <c r="H34815" s="148"/>
      <c r="I34815"/>
    </row>
    <row r="34816" spans="1:9" x14ac:dyDescent="0.25">
      <c r="A34816"/>
      <c r="B34816"/>
      <c r="C34816"/>
      <c r="D34816"/>
      <c r="E34816" s="148"/>
      <c r="F34816" s="148"/>
      <c r="G34816" s="149"/>
      <c r="H34816" s="148"/>
      <c r="I34816"/>
    </row>
    <row r="34817" spans="1:9" x14ac:dyDescent="0.25">
      <c r="A34817"/>
      <c r="B34817"/>
      <c r="C34817"/>
      <c r="D34817"/>
      <c r="E34817" s="148"/>
      <c r="F34817" s="148"/>
      <c r="G34817" s="149"/>
      <c r="H34817" s="148"/>
      <c r="I34817"/>
    </row>
    <row r="34818" spans="1:9" x14ac:dyDescent="0.25">
      <c r="A34818"/>
      <c r="B34818"/>
      <c r="C34818"/>
      <c r="D34818"/>
      <c r="E34818" s="148"/>
      <c r="F34818" s="148"/>
      <c r="G34818" s="149"/>
      <c r="H34818" s="148"/>
      <c r="I34818"/>
    </row>
    <row r="34819" spans="1:9" x14ac:dyDescent="0.25">
      <c r="A34819"/>
      <c r="B34819"/>
      <c r="C34819"/>
      <c r="D34819"/>
      <c r="E34819" s="148"/>
      <c r="F34819" s="148"/>
      <c r="G34819" s="149"/>
      <c r="H34819" s="148"/>
      <c r="I34819"/>
    </row>
    <row r="34820" spans="1:9" x14ac:dyDescent="0.25">
      <c r="A34820"/>
      <c r="B34820"/>
      <c r="C34820"/>
      <c r="D34820"/>
      <c r="E34820" s="148"/>
      <c r="F34820" s="148"/>
      <c r="G34820" s="149"/>
      <c r="H34820" s="148"/>
      <c r="I34820"/>
    </row>
    <row r="34821" spans="1:9" x14ac:dyDescent="0.25">
      <c r="A34821"/>
      <c r="B34821"/>
      <c r="C34821"/>
      <c r="D34821"/>
      <c r="E34821" s="148"/>
      <c r="F34821" s="148"/>
      <c r="G34821" s="149"/>
      <c r="H34821" s="148"/>
      <c r="I34821"/>
    </row>
    <row r="34822" spans="1:9" x14ac:dyDescent="0.25">
      <c r="A34822"/>
      <c r="B34822"/>
      <c r="C34822"/>
      <c r="D34822"/>
      <c r="E34822" s="148"/>
      <c r="F34822" s="148"/>
      <c r="G34822" s="149"/>
      <c r="H34822" s="148"/>
      <c r="I34822"/>
    </row>
    <row r="34823" spans="1:9" x14ac:dyDescent="0.25">
      <c r="A34823"/>
      <c r="B34823"/>
      <c r="C34823"/>
      <c r="D34823"/>
      <c r="E34823" s="148"/>
      <c r="F34823" s="148"/>
      <c r="G34823" s="149"/>
      <c r="H34823" s="148"/>
      <c r="I34823"/>
    </row>
    <row r="34824" spans="1:9" x14ac:dyDescent="0.25">
      <c r="A34824"/>
      <c r="B34824"/>
      <c r="C34824"/>
      <c r="D34824"/>
      <c r="E34824" s="148"/>
      <c r="F34824" s="148"/>
      <c r="G34824" s="149"/>
      <c r="H34824" s="148"/>
      <c r="I34824"/>
    </row>
    <row r="34825" spans="1:9" x14ac:dyDescent="0.25">
      <c r="A34825"/>
      <c r="B34825"/>
      <c r="C34825"/>
      <c r="D34825"/>
      <c r="E34825" s="148"/>
      <c r="F34825" s="148"/>
      <c r="G34825" s="149"/>
      <c r="H34825" s="148"/>
      <c r="I34825"/>
    </row>
    <row r="34826" spans="1:9" x14ac:dyDescent="0.25">
      <c r="A34826"/>
      <c r="B34826"/>
      <c r="C34826"/>
      <c r="D34826"/>
      <c r="E34826" s="148"/>
      <c r="F34826" s="148"/>
      <c r="G34826" s="149"/>
      <c r="H34826" s="148"/>
      <c r="I34826"/>
    </row>
    <row r="34827" spans="1:9" x14ac:dyDescent="0.25">
      <c r="A34827"/>
      <c r="B34827"/>
      <c r="C34827"/>
      <c r="D34827"/>
      <c r="E34827" s="148"/>
      <c r="F34827" s="148"/>
      <c r="G34827" s="149"/>
      <c r="H34827" s="148"/>
      <c r="I34827"/>
    </row>
    <row r="34828" spans="1:9" x14ac:dyDescent="0.25">
      <c r="A34828"/>
      <c r="B34828"/>
      <c r="C34828"/>
      <c r="D34828"/>
      <c r="E34828" s="148"/>
      <c r="F34828" s="148"/>
      <c r="G34828" s="149"/>
      <c r="H34828" s="148"/>
      <c r="I34828"/>
    </row>
    <row r="34829" spans="1:9" x14ac:dyDescent="0.25">
      <c r="A34829"/>
      <c r="B34829"/>
      <c r="C34829"/>
      <c r="D34829"/>
      <c r="E34829" s="148"/>
      <c r="F34829" s="148"/>
      <c r="G34829" s="149"/>
      <c r="H34829" s="148"/>
      <c r="I34829"/>
    </row>
    <row r="34830" spans="1:9" x14ac:dyDescent="0.25">
      <c r="A34830"/>
      <c r="B34830"/>
      <c r="C34830"/>
      <c r="D34830"/>
      <c r="E34830" s="148"/>
      <c r="F34830" s="148"/>
      <c r="G34830" s="149"/>
      <c r="H34830" s="148"/>
      <c r="I34830"/>
    </row>
    <row r="34831" spans="1:9" x14ac:dyDescent="0.25">
      <c r="A34831"/>
      <c r="B34831"/>
      <c r="C34831"/>
      <c r="D34831"/>
      <c r="E34831" s="148"/>
      <c r="F34831" s="148"/>
      <c r="G34831" s="149"/>
      <c r="H34831" s="148"/>
      <c r="I34831"/>
    </row>
    <row r="34832" spans="1:9" x14ac:dyDescent="0.25">
      <c r="A34832"/>
      <c r="B34832"/>
      <c r="C34832"/>
      <c r="D34832"/>
      <c r="E34832" s="148"/>
      <c r="F34832" s="148"/>
      <c r="G34832" s="149"/>
      <c r="H34832" s="148"/>
      <c r="I34832"/>
    </row>
    <row r="34833" spans="1:9" x14ac:dyDescent="0.25">
      <c r="A34833"/>
      <c r="B34833"/>
      <c r="C34833"/>
      <c r="D34833"/>
      <c r="E34833" s="148"/>
      <c r="F34833" s="148"/>
      <c r="G34833" s="149"/>
      <c r="H34833" s="148"/>
      <c r="I34833"/>
    </row>
    <row r="34834" spans="1:9" x14ac:dyDescent="0.25">
      <c r="A34834"/>
      <c r="B34834"/>
      <c r="C34834"/>
      <c r="D34834"/>
      <c r="E34834" s="148"/>
      <c r="F34834" s="148"/>
      <c r="G34834" s="149"/>
      <c r="H34834" s="148"/>
      <c r="I34834"/>
    </row>
    <row r="34835" spans="1:9" x14ac:dyDescent="0.25">
      <c r="A34835"/>
      <c r="B34835"/>
      <c r="C34835"/>
      <c r="D34835"/>
      <c r="E34835" s="148"/>
      <c r="F34835" s="148"/>
      <c r="G34835" s="149"/>
      <c r="H34835" s="148"/>
      <c r="I34835"/>
    </row>
    <row r="34836" spans="1:9" x14ac:dyDescent="0.25">
      <c r="A34836"/>
      <c r="B34836"/>
      <c r="C34836"/>
      <c r="D34836"/>
      <c r="E34836" s="148"/>
      <c r="F34836" s="148"/>
      <c r="G34836" s="149"/>
      <c r="H34836" s="148"/>
      <c r="I34836"/>
    </row>
    <row r="34837" spans="1:9" x14ac:dyDescent="0.25">
      <c r="A34837"/>
      <c r="B34837"/>
      <c r="C34837"/>
      <c r="D34837"/>
      <c r="E34837" s="148"/>
      <c r="F34837" s="148"/>
      <c r="G34837" s="149"/>
      <c r="H34837" s="148"/>
      <c r="I34837"/>
    </row>
    <row r="34838" spans="1:9" x14ac:dyDescent="0.25">
      <c r="A34838"/>
      <c r="B34838"/>
      <c r="C34838"/>
      <c r="D34838"/>
      <c r="E34838" s="148"/>
      <c r="F34838" s="148"/>
      <c r="G34838" s="149"/>
      <c r="H34838" s="148"/>
      <c r="I34838"/>
    </row>
    <row r="34839" spans="1:9" x14ac:dyDescent="0.25">
      <c r="A34839"/>
      <c r="B34839"/>
      <c r="C34839"/>
      <c r="D34839"/>
      <c r="E34839" s="148"/>
      <c r="F34839" s="148"/>
      <c r="G34839" s="149"/>
      <c r="H34839" s="148"/>
      <c r="I34839"/>
    </row>
    <row r="34840" spans="1:9" x14ac:dyDescent="0.25">
      <c r="A34840"/>
      <c r="B34840"/>
      <c r="C34840"/>
      <c r="D34840"/>
      <c r="E34840" s="148"/>
      <c r="F34840" s="148"/>
      <c r="G34840" s="149"/>
      <c r="H34840" s="148"/>
      <c r="I34840"/>
    </row>
    <row r="34841" spans="1:9" x14ac:dyDescent="0.25">
      <c r="A34841"/>
      <c r="B34841"/>
      <c r="C34841"/>
      <c r="D34841"/>
      <c r="E34841" s="148"/>
      <c r="F34841" s="148"/>
      <c r="G34841" s="149"/>
      <c r="H34841" s="148"/>
      <c r="I34841"/>
    </row>
    <row r="34842" spans="1:9" x14ac:dyDescent="0.25">
      <c r="A34842"/>
      <c r="B34842"/>
      <c r="C34842"/>
      <c r="D34842"/>
      <c r="E34842" s="148"/>
      <c r="F34842" s="148"/>
      <c r="G34842" s="149"/>
      <c r="H34842" s="148"/>
      <c r="I34842"/>
    </row>
    <row r="34843" spans="1:9" x14ac:dyDescent="0.25">
      <c r="A34843"/>
      <c r="B34843"/>
      <c r="C34843"/>
      <c r="D34843"/>
      <c r="E34843" s="148"/>
      <c r="F34843" s="148"/>
      <c r="G34843" s="149"/>
      <c r="H34843" s="148"/>
      <c r="I34843"/>
    </row>
    <row r="34844" spans="1:9" x14ac:dyDescent="0.25">
      <c r="A34844"/>
      <c r="B34844"/>
      <c r="C34844"/>
      <c r="D34844"/>
      <c r="E34844" s="148"/>
      <c r="F34844" s="148"/>
      <c r="G34844" s="149"/>
      <c r="H34844" s="148"/>
      <c r="I34844"/>
    </row>
    <row r="34845" spans="1:9" x14ac:dyDescent="0.25">
      <c r="A34845"/>
      <c r="B34845"/>
      <c r="C34845"/>
      <c r="D34845"/>
      <c r="E34845" s="148"/>
      <c r="F34845" s="148"/>
      <c r="G34845" s="149"/>
      <c r="H34845" s="148"/>
      <c r="I34845"/>
    </row>
    <row r="34846" spans="1:9" x14ac:dyDescent="0.25">
      <c r="A34846"/>
      <c r="B34846"/>
      <c r="C34846"/>
      <c r="D34846"/>
      <c r="E34846" s="148"/>
      <c r="F34846" s="148"/>
      <c r="G34846" s="149"/>
      <c r="H34846" s="148"/>
      <c r="I34846"/>
    </row>
    <row r="34847" spans="1:9" x14ac:dyDescent="0.25">
      <c r="A34847"/>
      <c r="B34847"/>
      <c r="C34847"/>
      <c r="D34847"/>
      <c r="E34847" s="148"/>
      <c r="F34847" s="148"/>
      <c r="G34847" s="149"/>
      <c r="H34847" s="148"/>
      <c r="I34847"/>
    </row>
    <row r="34848" spans="1:9" x14ac:dyDescent="0.25">
      <c r="A34848"/>
      <c r="B34848"/>
      <c r="C34848"/>
      <c r="D34848"/>
      <c r="E34848" s="148"/>
      <c r="F34848" s="148"/>
      <c r="G34848" s="149"/>
      <c r="H34848" s="148"/>
      <c r="I34848"/>
    </row>
    <row r="34849" spans="1:9" x14ac:dyDescent="0.25">
      <c r="A34849"/>
      <c r="B34849"/>
      <c r="C34849"/>
      <c r="D34849"/>
      <c r="E34849" s="148"/>
      <c r="F34849" s="148"/>
      <c r="G34849" s="149"/>
      <c r="H34849" s="148"/>
      <c r="I34849"/>
    </row>
    <row r="34850" spans="1:9" x14ac:dyDescent="0.25">
      <c r="A34850"/>
      <c r="B34850"/>
      <c r="C34850"/>
      <c r="D34850"/>
      <c r="E34850" s="148"/>
      <c r="F34850" s="148"/>
      <c r="G34850" s="149"/>
      <c r="H34850" s="148"/>
      <c r="I34850"/>
    </row>
    <row r="34851" spans="1:9" x14ac:dyDescent="0.25">
      <c r="A34851"/>
      <c r="B34851"/>
      <c r="C34851"/>
      <c r="D34851"/>
      <c r="E34851" s="148"/>
      <c r="F34851" s="148"/>
      <c r="G34851" s="149"/>
      <c r="H34851" s="148"/>
      <c r="I34851"/>
    </row>
    <row r="34852" spans="1:9" x14ac:dyDescent="0.25">
      <c r="A34852"/>
      <c r="B34852"/>
      <c r="C34852"/>
      <c r="D34852"/>
      <c r="E34852" s="148"/>
      <c r="F34852" s="148"/>
      <c r="G34852" s="149"/>
      <c r="H34852" s="148"/>
      <c r="I34852"/>
    </row>
    <row r="34853" spans="1:9" x14ac:dyDescent="0.25">
      <c r="A34853"/>
      <c r="B34853"/>
      <c r="C34853"/>
      <c r="D34853"/>
      <c r="E34853" s="148"/>
      <c r="F34853" s="148"/>
      <c r="G34853" s="149"/>
      <c r="H34853" s="148"/>
      <c r="I34853"/>
    </row>
    <row r="34854" spans="1:9" x14ac:dyDescent="0.25">
      <c r="A34854"/>
      <c r="B34854"/>
      <c r="C34854"/>
      <c r="D34854"/>
      <c r="E34854" s="148"/>
      <c r="F34854" s="148"/>
      <c r="G34854" s="149"/>
      <c r="H34854" s="148"/>
      <c r="I34854"/>
    </row>
    <row r="34855" spans="1:9" x14ac:dyDescent="0.25">
      <c r="A34855"/>
      <c r="B34855"/>
      <c r="C34855"/>
      <c r="D34855"/>
      <c r="E34855" s="148"/>
      <c r="F34855" s="148"/>
      <c r="G34855" s="149"/>
      <c r="H34855" s="148"/>
      <c r="I34855"/>
    </row>
    <row r="34856" spans="1:9" x14ac:dyDescent="0.25">
      <c r="A34856"/>
      <c r="B34856"/>
      <c r="C34856"/>
      <c r="D34856"/>
      <c r="E34856" s="148"/>
      <c r="F34856" s="148"/>
      <c r="G34856" s="149"/>
      <c r="H34856" s="148"/>
      <c r="I34856"/>
    </row>
    <row r="34857" spans="1:9" x14ac:dyDescent="0.25">
      <c r="A34857"/>
      <c r="B34857"/>
      <c r="C34857"/>
      <c r="D34857"/>
      <c r="E34857" s="148"/>
      <c r="F34857" s="148"/>
      <c r="G34857" s="149"/>
      <c r="H34857" s="148"/>
      <c r="I34857"/>
    </row>
    <row r="34858" spans="1:9" x14ac:dyDescent="0.25">
      <c r="A34858"/>
      <c r="B34858"/>
      <c r="C34858"/>
      <c r="D34858"/>
      <c r="E34858" s="148"/>
      <c r="F34858" s="148"/>
      <c r="G34858" s="149"/>
      <c r="H34858" s="148"/>
      <c r="I34858"/>
    </row>
    <row r="34859" spans="1:9" x14ac:dyDescent="0.25">
      <c r="A34859"/>
      <c r="B34859"/>
      <c r="C34859"/>
      <c r="D34859"/>
      <c r="E34859" s="148"/>
      <c r="F34859" s="148"/>
      <c r="G34859" s="149"/>
      <c r="H34859" s="148"/>
      <c r="I34859"/>
    </row>
    <row r="34860" spans="1:9" x14ac:dyDescent="0.25">
      <c r="A34860"/>
      <c r="B34860"/>
      <c r="C34860"/>
      <c r="D34860"/>
      <c r="E34860" s="148"/>
      <c r="F34860" s="148"/>
      <c r="G34860" s="149"/>
      <c r="H34860" s="148"/>
      <c r="I34860"/>
    </row>
    <row r="34861" spans="1:9" x14ac:dyDescent="0.25">
      <c r="A34861"/>
      <c r="B34861"/>
      <c r="C34861"/>
      <c r="D34861"/>
      <c r="E34861" s="148"/>
      <c r="F34861" s="148"/>
      <c r="G34861" s="149"/>
      <c r="H34861" s="148"/>
      <c r="I34861"/>
    </row>
    <row r="34862" spans="1:9" x14ac:dyDescent="0.25">
      <c r="A34862"/>
      <c r="B34862"/>
      <c r="C34862"/>
      <c r="D34862"/>
      <c r="E34862" s="148"/>
      <c r="F34862" s="148"/>
      <c r="G34862" s="149"/>
      <c r="H34862" s="148"/>
      <c r="I34862"/>
    </row>
    <row r="34863" spans="1:9" x14ac:dyDescent="0.25">
      <c r="A34863"/>
      <c r="B34863"/>
      <c r="C34863"/>
      <c r="D34863"/>
      <c r="E34863" s="148"/>
      <c r="F34863" s="148"/>
      <c r="G34863" s="149"/>
      <c r="H34863" s="148"/>
      <c r="I34863"/>
    </row>
    <row r="34864" spans="1:9" x14ac:dyDescent="0.25">
      <c r="A34864"/>
      <c r="B34864"/>
      <c r="C34864"/>
      <c r="D34864"/>
      <c r="E34864" s="148"/>
      <c r="F34864" s="148"/>
      <c r="G34864" s="149"/>
      <c r="H34864" s="148"/>
      <c r="I34864"/>
    </row>
    <row r="34865" spans="1:9" x14ac:dyDescent="0.25">
      <c r="A34865"/>
      <c r="B34865"/>
      <c r="C34865"/>
      <c r="D34865"/>
      <c r="E34865" s="148"/>
      <c r="F34865" s="148"/>
      <c r="G34865" s="149"/>
      <c r="H34865" s="148"/>
      <c r="I34865"/>
    </row>
    <row r="34866" spans="1:9" x14ac:dyDescent="0.25">
      <c r="A34866"/>
      <c r="B34866"/>
      <c r="C34866"/>
      <c r="D34866"/>
      <c r="E34866" s="148"/>
      <c r="F34866" s="148"/>
      <c r="G34866" s="149"/>
      <c r="H34866" s="148"/>
      <c r="I34866"/>
    </row>
    <row r="34867" spans="1:9" x14ac:dyDescent="0.25">
      <c r="A34867"/>
      <c r="B34867"/>
      <c r="C34867"/>
      <c r="D34867"/>
      <c r="E34867" s="148"/>
      <c r="F34867" s="148"/>
      <c r="G34867" s="149"/>
      <c r="H34867" s="148"/>
      <c r="I34867"/>
    </row>
    <row r="34868" spans="1:9" x14ac:dyDescent="0.25">
      <c r="A34868"/>
      <c r="B34868"/>
      <c r="C34868"/>
      <c r="D34868"/>
      <c r="E34868" s="148"/>
      <c r="F34868" s="148"/>
      <c r="G34868" s="149"/>
      <c r="H34868" s="148"/>
      <c r="I34868"/>
    </row>
    <row r="34869" spans="1:9" x14ac:dyDescent="0.25">
      <c r="A34869"/>
      <c r="B34869"/>
      <c r="C34869"/>
      <c r="D34869"/>
      <c r="E34869" s="148"/>
      <c r="F34869" s="148"/>
      <c r="G34869" s="149"/>
      <c r="H34869" s="148"/>
      <c r="I34869"/>
    </row>
    <row r="34870" spans="1:9" x14ac:dyDescent="0.25">
      <c r="A34870"/>
      <c r="B34870"/>
      <c r="C34870"/>
      <c r="D34870"/>
      <c r="E34870" s="148"/>
      <c r="F34870" s="148"/>
      <c r="G34870" s="149"/>
      <c r="H34870" s="148"/>
      <c r="I34870"/>
    </row>
    <row r="34871" spans="1:9" x14ac:dyDescent="0.25">
      <c r="A34871"/>
      <c r="B34871"/>
      <c r="C34871"/>
      <c r="D34871"/>
      <c r="E34871" s="148"/>
      <c r="F34871" s="148"/>
      <c r="G34871" s="149"/>
      <c r="H34871" s="148"/>
      <c r="I34871"/>
    </row>
    <row r="34872" spans="1:9" x14ac:dyDescent="0.25">
      <c r="A34872"/>
      <c r="B34872"/>
      <c r="C34872"/>
      <c r="D34872"/>
      <c r="E34872" s="148"/>
      <c r="F34872" s="148"/>
      <c r="G34872" s="149"/>
      <c r="H34872" s="148"/>
      <c r="I34872"/>
    </row>
    <row r="34873" spans="1:9" x14ac:dyDescent="0.25">
      <c r="A34873"/>
      <c r="B34873"/>
      <c r="C34873"/>
      <c r="D34873"/>
      <c r="E34873" s="148"/>
      <c r="F34873" s="148"/>
      <c r="G34873" s="149"/>
      <c r="H34873" s="148"/>
      <c r="I34873"/>
    </row>
    <row r="34874" spans="1:9" x14ac:dyDescent="0.25">
      <c r="A34874"/>
      <c r="B34874"/>
      <c r="C34874"/>
      <c r="D34874"/>
      <c r="E34874" s="148"/>
      <c r="F34874" s="148"/>
      <c r="G34874" s="149"/>
      <c r="H34874" s="148"/>
      <c r="I34874"/>
    </row>
    <row r="34875" spans="1:9" x14ac:dyDescent="0.25">
      <c r="A34875"/>
      <c r="B34875"/>
      <c r="C34875"/>
      <c r="D34875"/>
      <c r="E34875" s="148"/>
      <c r="F34875" s="148"/>
      <c r="G34875" s="149"/>
      <c r="H34875" s="148"/>
      <c r="I34875"/>
    </row>
    <row r="34876" spans="1:9" x14ac:dyDescent="0.25">
      <c r="A34876"/>
      <c r="B34876"/>
      <c r="C34876"/>
      <c r="D34876"/>
      <c r="E34876" s="148"/>
      <c r="F34876" s="148"/>
      <c r="G34876" s="149"/>
      <c r="H34876" s="148"/>
      <c r="I34876"/>
    </row>
    <row r="34877" spans="1:9" x14ac:dyDescent="0.25">
      <c r="A34877"/>
      <c r="B34877"/>
      <c r="C34877"/>
      <c r="D34877"/>
      <c r="E34877" s="148"/>
      <c r="F34877" s="148"/>
      <c r="G34877" s="149"/>
      <c r="H34877" s="148"/>
      <c r="I34877"/>
    </row>
    <row r="34878" spans="1:9" x14ac:dyDescent="0.25">
      <c r="A34878"/>
      <c r="B34878"/>
      <c r="C34878"/>
      <c r="D34878"/>
      <c r="E34878" s="148"/>
      <c r="F34878" s="148"/>
      <c r="G34878" s="149"/>
      <c r="H34878" s="148"/>
      <c r="I34878"/>
    </row>
    <row r="34879" spans="1:9" x14ac:dyDescent="0.25">
      <c r="A34879"/>
      <c r="B34879"/>
      <c r="C34879"/>
      <c r="D34879"/>
      <c r="E34879" s="148"/>
      <c r="F34879" s="148"/>
      <c r="G34879" s="149"/>
      <c r="H34879" s="148"/>
      <c r="I34879"/>
    </row>
    <row r="34880" spans="1:9" x14ac:dyDescent="0.25">
      <c r="A34880"/>
      <c r="B34880"/>
      <c r="C34880"/>
      <c r="D34880"/>
      <c r="E34880" s="148"/>
      <c r="F34880" s="148"/>
      <c r="G34880" s="149"/>
      <c r="H34880" s="148"/>
      <c r="I34880"/>
    </row>
    <row r="34881" spans="1:9" x14ac:dyDescent="0.25">
      <c r="A34881"/>
      <c r="B34881"/>
      <c r="C34881"/>
      <c r="D34881"/>
      <c r="E34881" s="148"/>
      <c r="F34881" s="148"/>
      <c r="G34881" s="149"/>
      <c r="H34881" s="148"/>
      <c r="I34881"/>
    </row>
    <row r="34882" spans="1:9" x14ac:dyDescent="0.25">
      <c r="A34882"/>
      <c r="B34882"/>
      <c r="C34882"/>
      <c r="D34882"/>
      <c r="E34882" s="148"/>
      <c r="F34882" s="148"/>
      <c r="G34882" s="149"/>
      <c r="H34882" s="148"/>
      <c r="I34882"/>
    </row>
    <row r="34883" spans="1:9" x14ac:dyDescent="0.25">
      <c r="A34883"/>
      <c r="B34883"/>
      <c r="C34883"/>
      <c r="D34883"/>
      <c r="E34883" s="148"/>
      <c r="F34883" s="148"/>
      <c r="G34883" s="149"/>
      <c r="H34883" s="148"/>
      <c r="I34883"/>
    </row>
    <row r="34884" spans="1:9" x14ac:dyDescent="0.25">
      <c r="A34884"/>
      <c r="B34884"/>
      <c r="C34884"/>
      <c r="D34884"/>
      <c r="E34884" s="148"/>
      <c r="F34884" s="148"/>
      <c r="G34884" s="149"/>
      <c r="H34884" s="148"/>
      <c r="I34884"/>
    </row>
    <row r="34885" spans="1:9" x14ac:dyDescent="0.25">
      <c r="A34885"/>
      <c r="B34885"/>
      <c r="C34885"/>
      <c r="D34885"/>
      <c r="E34885" s="148"/>
      <c r="F34885" s="148"/>
      <c r="G34885" s="149"/>
      <c r="H34885" s="148"/>
      <c r="I34885"/>
    </row>
    <row r="34886" spans="1:9" x14ac:dyDescent="0.25">
      <c r="A34886"/>
      <c r="B34886"/>
      <c r="C34886"/>
      <c r="D34886"/>
      <c r="E34886" s="148"/>
      <c r="F34886" s="148"/>
      <c r="G34886" s="149"/>
      <c r="H34886" s="148"/>
      <c r="I34886"/>
    </row>
    <row r="34887" spans="1:9" x14ac:dyDescent="0.25">
      <c r="A34887"/>
      <c r="B34887"/>
      <c r="C34887"/>
      <c r="D34887"/>
      <c r="E34887" s="148"/>
      <c r="F34887" s="148"/>
      <c r="G34887" s="149"/>
      <c r="H34887" s="148"/>
      <c r="I34887"/>
    </row>
    <row r="34888" spans="1:9" x14ac:dyDescent="0.25">
      <c r="A34888"/>
      <c r="B34888"/>
      <c r="C34888"/>
      <c r="D34888"/>
      <c r="E34888" s="148"/>
      <c r="F34888" s="148"/>
      <c r="G34888" s="149"/>
      <c r="H34888" s="148"/>
      <c r="I34888"/>
    </row>
    <row r="34889" spans="1:9" x14ac:dyDescent="0.25">
      <c r="A34889"/>
      <c r="B34889"/>
      <c r="C34889"/>
      <c r="D34889"/>
      <c r="E34889" s="148"/>
      <c r="F34889" s="148"/>
      <c r="G34889" s="149"/>
      <c r="H34889" s="148"/>
      <c r="I34889"/>
    </row>
    <row r="34890" spans="1:9" x14ac:dyDescent="0.25">
      <c r="A34890"/>
      <c r="B34890"/>
      <c r="C34890"/>
      <c r="D34890"/>
      <c r="E34890" s="148"/>
      <c r="F34890" s="148"/>
      <c r="G34890" s="149"/>
      <c r="H34890" s="148"/>
      <c r="I34890"/>
    </row>
    <row r="34891" spans="1:9" x14ac:dyDescent="0.25">
      <c r="A34891"/>
      <c r="B34891"/>
      <c r="C34891"/>
      <c r="D34891"/>
      <c r="E34891" s="148"/>
      <c r="F34891" s="148"/>
      <c r="G34891" s="149"/>
      <c r="H34891" s="148"/>
      <c r="I34891"/>
    </row>
    <row r="34892" spans="1:9" x14ac:dyDescent="0.25">
      <c r="A34892"/>
      <c r="B34892"/>
      <c r="C34892"/>
      <c r="D34892"/>
      <c r="E34892" s="148"/>
      <c r="F34892" s="148"/>
      <c r="G34892" s="149"/>
      <c r="H34892" s="148"/>
      <c r="I34892"/>
    </row>
    <row r="34893" spans="1:9" x14ac:dyDescent="0.25">
      <c r="A34893"/>
      <c r="B34893"/>
      <c r="C34893"/>
      <c r="D34893"/>
      <c r="E34893" s="148"/>
      <c r="F34893" s="148"/>
      <c r="G34893" s="149"/>
      <c r="H34893" s="148"/>
      <c r="I34893"/>
    </row>
    <row r="34894" spans="1:9" x14ac:dyDescent="0.25">
      <c r="A34894"/>
      <c r="B34894"/>
      <c r="C34894"/>
      <c r="D34894"/>
      <c r="E34894" s="148"/>
      <c r="F34894" s="148"/>
      <c r="G34894" s="149"/>
      <c r="H34894" s="148"/>
      <c r="I34894"/>
    </row>
    <row r="34895" spans="1:9" x14ac:dyDescent="0.25">
      <c r="A34895"/>
      <c r="B34895"/>
      <c r="C34895"/>
      <c r="D34895"/>
      <c r="E34895" s="148"/>
      <c r="F34895" s="148"/>
      <c r="G34895" s="149"/>
      <c r="H34895" s="148"/>
      <c r="I34895"/>
    </row>
    <row r="34896" spans="1:9" x14ac:dyDescent="0.25">
      <c r="A34896"/>
      <c r="B34896"/>
      <c r="C34896"/>
      <c r="D34896"/>
      <c r="E34896" s="148"/>
      <c r="F34896" s="148"/>
      <c r="G34896" s="149"/>
      <c r="H34896" s="148"/>
      <c r="I34896"/>
    </row>
    <row r="34897" spans="1:9" x14ac:dyDescent="0.25">
      <c r="A34897"/>
      <c r="B34897"/>
      <c r="C34897"/>
      <c r="D34897"/>
      <c r="E34897" s="148"/>
      <c r="F34897" s="148"/>
      <c r="G34897" s="149"/>
      <c r="H34897" s="148"/>
      <c r="I34897"/>
    </row>
    <row r="34898" spans="1:9" x14ac:dyDescent="0.25">
      <c r="A34898"/>
      <c r="B34898"/>
      <c r="C34898"/>
      <c r="D34898"/>
      <c r="E34898" s="148"/>
      <c r="F34898" s="148"/>
      <c r="G34898" s="149"/>
      <c r="H34898" s="148"/>
      <c r="I34898"/>
    </row>
    <row r="34899" spans="1:9" x14ac:dyDescent="0.25">
      <c r="A34899"/>
      <c r="B34899"/>
      <c r="C34899"/>
      <c r="D34899"/>
      <c r="E34899" s="148"/>
      <c r="F34899" s="148"/>
      <c r="G34899" s="149"/>
      <c r="H34899" s="148"/>
      <c r="I34899"/>
    </row>
    <row r="34900" spans="1:9" x14ac:dyDescent="0.25">
      <c r="A34900"/>
      <c r="B34900"/>
      <c r="C34900"/>
      <c r="D34900"/>
      <c r="E34900" s="148"/>
      <c r="F34900" s="148"/>
      <c r="G34900" s="149"/>
      <c r="H34900" s="148"/>
      <c r="I34900"/>
    </row>
    <row r="34901" spans="1:9" x14ac:dyDescent="0.25">
      <c r="A34901"/>
      <c r="B34901"/>
      <c r="C34901"/>
      <c r="D34901"/>
      <c r="E34901" s="148"/>
      <c r="F34901" s="148"/>
      <c r="G34901" s="149"/>
      <c r="H34901" s="148"/>
      <c r="I34901"/>
    </row>
    <row r="34902" spans="1:9" x14ac:dyDescent="0.25">
      <c r="A34902"/>
      <c r="B34902"/>
      <c r="C34902"/>
      <c r="D34902"/>
      <c r="E34902" s="148"/>
      <c r="F34902" s="148"/>
      <c r="G34902" s="149"/>
      <c r="H34902" s="148"/>
      <c r="I34902"/>
    </row>
    <row r="34903" spans="1:9" x14ac:dyDescent="0.25">
      <c r="A34903"/>
      <c r="B34903"/>
      <c r="C34903"/>
      <c r="D34903"/>
      <c r="E34903" s="148"/>
      <c r="F34903" s="148"/>
      <c r="G34903" s="149"/>
      <c r="H34903" s="148"/>
      <c r="I34903"/>
    </row>
    <row r="34904" spans="1:9" x14ac:dyDescent="0.25">
      <c r="A34904"/>
      <c r="B34904"/>
      <c r="C34904"/>
      <c r="D34904"/>
      <c r="E34904" s="148"/>
      <c r="F34904" s="148"/>
      <c r="G34904" s="149"/>
      <c r="H34904" s="148"/>
      <c r="I34904"/>
    </row>
    <row r="34905" spans="1:9" x14ac:dyDescent="0.25">
      <c r="A34905"/>
      <c r="B34905"/>
      <c r="C34905"/>
      <c r="D34905"/>
      <c r="E34905" s="148"/>
      <c r="F34905" s="148"/>
      <c r="G34905" s="149"/>
      <c r="H34905" s="148"/>
      <c r="I34905"/>
    </row>
    <row r="34906" spans="1:9" x14ac:dyDescent="0.25">
      <c r="A34906"/>
      <c r="B34906"/>
      <c r="C34906"/>
      <c r="D34906"/>
      <c r="E34906" s="148"/>
      <c r="F34906" s="148"/>
      <c r="G34906" s="149"/>
      <c r="H34906" s="148"/>
      <c r="I34906"/>
    </row>
    <row r="34907" spans="1:9" x14ac:dyDescent="0.25">
      <c r="A34907"/>
      <c r="B34907"/>
      <c r="C34907"/>
      <c r="D34907"/>
      <c r="E34907" s="148"/>
      <c r="F34907" s="148"/>
      <c r="G34907" s="149"/>
      <c r="H34907" s="148"/>
      <c r="I34907"/>
    </row>
    <row r="34908" spans="1:9" x14ac:dyDescent="0.25">
      <c r="A34908"/>
      <c r="B34908"/>
      <c r="C34908"/>
      <c r="D34908"/>
      <c r="E34908" s="148"/>
      <c r="F34908" s="148"/>
      <c r="G34908" s="149"/>
      <c r="H34908" s="148"/>
      <c r="I34908"/>
    </row>
    <row r="34909" spans="1:9" x14ac:dyDescent="0.25">
      <c r="A34909"/>
      <c r="B34909"/>
      <c r="C34909"/>
      <c r="D34909"/>
      <c r="E34909" s="148"/>
      <c r="F34909" s="148"/>
      <c r="G34909" s="149"/>
      <c r="H34909" s="148"/>
      <c r="I34909"/>
    </row>
    <row r="34910" spans="1:9" x14ac:dyDescent="0.25">
      <c r="A34910"/>
      <c r="B34910"/>
      <c r="C34910"/>
      <c r="D34910"/>
      <c r="E34910" s="148"/>
      <c r="F34910" s="148"/>
      <c r="G34910" s="149"/>
      <c r="H34910" s="148"/>
      <c r="I34910"/>
    </row>
    <row r="34911" spans="1:9" x14ac:dyDescent="0.25">
      <c r="A34911"/>
      <c r="B34911"/>
      <c r="C34911"/>
      <c r="D34911"/>
      <c r="E34911" s="148"/>
      <c r="F34911" s="148"/>
      <c r="G34911" s="149"/>
      <c r="H34911" s="148"/>
      <c r="I34911"/>
    </row>
    <row r="34912" spans="1:9" x14ac:dyDescent="0.25">
      <c r="A34912"/>
      <c r="B34912"/>
      <c r="C34912"/>
      <c r="D34912"/>
      <c r="E34912" s="148"/>
      <c r="F34912" s="148"/>
      <c r="G34912" s="149"/>
      <c r="H34912" s="148"/>
      <c r="I34912"/>
    </row>
    <row r="34913" spans="1:9" x14ac:dyDescent="0.25">
      <c r="A34913"/>
      <c r="B34913"/>
      <c r="C34913"/>
      <c r="D34913"/>
      <c r="E34913" s="148"/>
      <c r="F34913" s="148"/>
      <c r="G34913" s="149"/>
      <c r="H34913" s="148"/>
      <c r="I34913"/>
    </row>
    <row r="34914" spans="1:9" x14ac:dyDescent="0.25">
      <c r="A34914"/>
      <c r="B34914"/>
      <c r="C34914"/>
      <c r="D34914"/>
      <c r="E34914" s="148"/>
      <c r="F34914" s="148"/>
      <c r="G34914" s="149"/>
      <c r="H34914" s="148"/>
      <c r="I34914"/>
    </row>
    <row r="34915" spans="1:9" x14ac:dyDescent="0.25">
      <c r="A34915"/>
      <c r="B34915"/>
      <c r="C34915"/>
      <c r="D34915"/>
      <c r="E34915" s="148"/>
      <c r="F34915" s="148"/>
      <c r="G34915" s="149"/>
      <c r="H34915" s="148"/>
      <c r="I34915"/>
    </row>
    <row r="34916" spans="1:9" x14ac:dyDescent="0.25">
      <c r="A34916"/>
      <c r="B34916"/>
      <c r="C34916"/>
      <c r="D34916"/>
      <c r="E34916" s="148"/>
      <c r="F34916" s="148"/>
      <c r="G34916" s="149"/>
      <c r="H34916" s="148"/>
      <c r="I34916"/>
    </row>
    <row r="34917" spans="1:9" x14ac:dyDescent="0.25">
      <c r="A34917"/>
      <c r="B34917"/>
      <c r="C34917"/>
      <c r="D34917"/>
      <c r="E34917" s="148"/>
      <c r="F34917" s="148"/>
      <c r="G34917" s="149"/>
      <c r="H34917" s="148"/>
      <c r="I34917"/>
    </row>
    <row r="34918" spans="1:9" x14ac:dyDescent="0.25">
      <c r="A34918"/>
      <c r="B34918"/>
      <c r="C34918"/>
      <c r="D34918"/>
      <c r="E34918" s="148"/>
      <c r="F34918" s="148"/>
      <c r="G34918" s="149"/>
      <c r="H34918" s="148"/>
      <c r="I34918"/>
    </row>
    <row r="34919" spans="1:9" x14ac:dyDescent="0.25">
      <c r="A34919"/>
      <c r="B34919"/>
      <c r="C34919"/>
      <c r="D34919"/>
      <c r="E34919" s="148"/>
      <c r="F34919" s="148"/>
      <c r="G34919" s="149"/>
      <c r="H34919" s="148"/>
      <c r="I34919"/>
    </row>
    <row r="34920" spans="1:9" x14ac:dyDescent="0.25">
      <c r="A34920"/>
      <c r="B34920"/>
      <c r="C34920"/>
      <c r="D34920"/>
      <c r="E34920" s="148"/>
      <c r="F34920" s="148"/>
      <c r="G34920" s="149"/>
      <c r="H34920" s="148"/>
      <c r="I34920"/>
    </row>
    <row r="34921" spans="1:9" x14ac:dyDescent="0.25">
      <c r="A34921"/>
      <c r="B34921"/>
      <c r="C34921"/>
      <c r="D34921"/>
      <c r="E34921" s="148"/>
      <c r="F34921" s="148"/>
      <c r="G34921" s="149"/>
      <c r="H34921" s="148"/>
      <c r="I34921"/>
    </row>
    <row r="34922" spans="1:9" x14ac:dyDescent="0.25">
      <c r="A34922"/>
      <c r="B34922"/>
      <c r="C34922"/>
      <c r="D34922"/>
      <c r="E34922" s="148"/>
      <c r="F34922" s="148"/>
      <c r="G34922" s="149"/>
      <c r="H34922" s="148"/>
      <c r="I34922"/>
    </row>
    <row r="34923" spans="1:9" x14ac:dyDescent="0.25">
      <c r="A34923"/>
      <c r="B34923"/>
      <c r="C34923"/>
      <c r="D34923"/>
      <c r="E34923" s="148"/>
      <c r="F34923" s="148"/>
      <c r="G34923" s="149"/>
      <c r="H34923" s="148"/>
      <c r="I34923"/>
    </row>
    <row r="34924" spans="1:9" x14ac:dyDescent="0.25">
      <c r="A34924"/>
      <c r="B34924"/>
      <c r="C34924"/>
      <c r="D34924"/>
      <c r="E34924" s="148"/>
      <c r="F34924" s="148"/>
      <c r="G34924" s="149"/>
      <c r="H34924" s="148"/>
      <c r="I34924"/>
    </row>
    <row r="34925" spans="1:9" x14ac:dyDescent="0.25">
      <c r="A34925"/>
      <c r="B34925"/>
      <c r="C34925"/>
      <c r="D34925"/>
      <c r="E34925" s="148"/>
      <c r="F34925" s="148"/>
      <c r="G34925" s="149"/>
      <c r="H34925" s="148"/>
      <c r="I34925"/>
    </row>
    <row r="34926" spans="1:9" x14ac:dyDescent="0.25">
      <c r="A34926"/>
      <c r="B34926"/>
      <c r="C34926"/>
      <c r="D34926"/>
      <c r="E34926" s="148"/>
      <c r="F34926" s="148"/>
      <c r="G34926" s="149"/>
      <c r="H34926" s="148"/>
      <c r="I34926"/>
    </row>
    <row r="34927" spans="1:9" x14ac:dyDescent="0.25">
      <c r="A34927"/>
      <c r="B34927"/>
      <c r="C34927"/>
      <c r="D34927"/>
      <c r="E34927" s="148"/>
      <c r="F34927" s="148"/>
      <c r="G34927" s="149"/>
      <c r="H34927" s="148"/>
      <c r="I34927"/>
    </row>
    <row r="34928" spans="1:9" x14ac:dyDescent="0.25">
      <c r="A34928"/>
      <c r="B34928"/>
      <c r="C34928"/>
      <c r="D34928"/>
      <c r="E34928" s="148"/>
      <c r="F34928" s="148"/>
      <c r="G34928" s="149"/>
      <c r="H34928" s="148"/>
      <c r="I34928"/>
    </row>
    <row r="34929" spans="1:9" x14ac:dyDescent="0.25">
      <c r="A34929"/>
      <c r="B34929"/>
      <c r="C34929"/>
      <c r="D34929"/>
      <c r="E34929" s="148"/>
      <c r="F34929" s="148"/>
      <c r="G34929" s="149"/>
      <c r="H34929" s="148"/>
      <c r="I34929"/>
    </row>
    <row r="34930" spans="1:9" x14ac:dyDescent="0.25">
      <c r="A34930"/>
      <c r="B34930"/>
      <c r="C34930"/>
      <c r="D34930"/>
      <c r="E34930" s="148"/>
      <c r="F34930" s="148"/>
      <c r="G34930" s="149"/>
      <c r="H34930" s="148"/>
      <c r="I34930"/>
    </row>
    <row r="34931" spans="1:9" x14ac:dyDescent="0.25">
      <c r="A34931"/>
      <c r="B34931"/>
      <c r="C34931"/>
      <c r="D34931"/>
      <c r="E34931" s="148"/>
      <c r="F34931" s="148"/>
      <c r="G34931" s="149"/>
      <c r="H34931" s="148"/>
      <c r="I34931"/>
    </row>
    <row r="34932" spans="1:9" x14ac:dyDescent="0.25">
      <c r="A34932"/>
      <c r="B34932"/>
      <c r="C34932"/>
      <c r="D34932"/>
      <c r="E34932" s="148"/>
      <c r="F34932" s="148"/>
      <c r="G34932" s="149"/>
      <c r="H34932" s="148"/>
      <c r="I34932"/>
    </row>
    <row r="34933" spans="1:9" x14ac:dyDescent="0.25">
      <c r="A34933"/>
      <c r="B34933"/>
      <c r="C34933"/>
      <c r="D34933"/>
      <c r="E34933" s="148"/>
      <c r="F34933" s="148"/>
      <c r="G34933" s="149"/>
      <c r="H34933" s="148"/>
      <c r="I34933"/>
    </row>
    <row r="34934" spans="1:9" x14ac:dyDescent="0.25">
      <c r="A34934"/>
      <c r="B34934"/>
      <c r="C34934"/>
      <c r="D34934"/>
      <c r="E34934" s="148"/>
      <c r="F34934" s="148"/>
      <c r="G34934" s="149"/>
      <c r="H34934" s="148"/>
      <c r="I34934"/>
    </row>
    <row r="34935" spans="1:9" x14ac:dyDescent="0.25">
      <c r="A34935"/>
      <c r="B34935"/>
      <c r="C34935"/>
      <c r="D34935"/>
      <c r="E34935" s="148"/>
      <c r="F34935" s="148"/>
      <c r="G34935" s="149"/>
      <c r="H34935" s="148"/>
      <c r="I34935"/>
    </row>
    <row r="34936" spans="1:9" x14ac:dyDescent="0.25">
      <c r="A34936"/>
      <c r="B34936"/>
      <c r="C34936"/>
      <c r="D34936"/>
      <c r="E34936" s="148"/>
      <c r="F34936" s="148"/>
      <c r="G34936" s="149"/>
      <c r="H34936" s="148"/>
      <c r="I34936"/>
    </row>
    <row r="34937" spans="1:9" x14ac:dyDescent="0.25">
      <c r="A34937"/>
      <c r="B34937"/>
      <c r="C34937"/>
      <c r="D34937"/>
      <c r="E34937" s="148"/>
      <c r="F34937" s="148"/>
      <c r="G34937" s="149"/>
      <c r="H34937" s="148"/>
      <c r="I34937"/>
    </row>
    <row r="34938" spans="1:9" x14ac:dyDescent="0.25">
      <c r="A34938"/>
      <c r="B34938"/>
      <c r="C34938"/>
      <c r="D34938"/>
      <c r="E34938" s="148"/>
      <c r="F34938" s="148"/>
      <c r="G34938" s="149"/>
      <c r="H34938" s="148"/>
      <c r="I34938"/>
    </row>
    <row r="34939" spans="1:9" x14ac:dyDescent="0.25">
      <c r="A34939"/>
      <c r="B34939"/>
      <c r="C34939"/>
      <c r="D34939"/>
      <c r="E34939" s="148"/>
      <c r="F34939" s="148"/>
      <c r="G34939" s="149"/>
      <c r="H34939" s="148"/>
      <c r="I34939"/>
    </row>
    <row r="34940" spans="1:9" x14ac:dyDescent="0.25">
      <c r="A34940"/>
      <c r="B34940"/>
      <c r="C34940"/>
      <c r="D34940"/>
      <c r="E34940" s="148"/>
      <c r="F34940" s="148"/>
      <c r="G34940" s="149"/>
      <c r="H34940" s="148"/>
      <c r="I34940"/>
    </row>
    <row r="34941" spans="1:9" x14ac:dyDescent="0.25">
      <c r="A34941"/>
      <c r="B34941"/>
      <c r="C34941"/>
      <c r="D34941"/>
      <c r="E34941" s="148"/>
      <c r="F34941" s="148"/>
      <c r="G34941" s="149"/>
      <c r="H34941" s="148"/>
      <c r="I34941"/>
    </row>
    <row r="34942" spans="1:9" x14ac:dyDescent="0.25">
      <c r="A34942"/>
      <c r="B34942"/>
      <c r="C34942"/>
      <c r="D34942"/>
      <c r="E34942" s="148"/>
      <c r="F34942" s="148"/>
      <c r="G34942" s="149"/>
      <c r="H34942" s="148"/>
      <c r="I34942"/>
    </row>
    <row r="34943" spans="1:9" x14ac:dyDescent="0.25">
      <c r="A34943"/>
      <c r="B34943"/>
      <c r="C34943"/>
      <c r="D34943"/>
      <c r="E34943" s="148"/>
      <c r="F34943" s="148"/>
      <c r="G34943" s="149"/>
      <c r="H34943" s="148"/>
      <c r="I34943"/>
    </row>
    <row r="34944" spans="1:9" x14ac:dyDescent="0.25">
      <c r="A34944"/>
      <c r="B34944"/>
      <c r="C34944"/>
      <c r="D34944"/>
      <c r="E34944" s="148"/>
      <c r="F34944" s="148"/>
      <c r="G34944" s="149"/>
      <c r="H34944" s="148"/>
      <c r="I34944"/>
    </row>
    <row r="34945" spans="1:9" x14ac:dyDescent="0.25">
      <c r="A34945"/>
      <c r="B34945"/>
      <c r="C34945"/>
      <c r="D34945"/>
      <c r="E34945" s="148"/>
      <c r="F34945" s="148"/>
      <c r="G34945" s="149"/>
      <c r="H34945" s="148"/>
      <c r="I34945"/>
    </row>
    <row r="34946" spans="1:9" x14ac:dyDescent="0.25">
      <c r="A34946"/>
      <c r="B34946"/>
      <c r="C34946"/>
      <c r="D34946"/>
      <c r="E34946" s="148"/>
      <c r="F34946" s="148"/>
      <c r="G34946" s="149"/>
      <c r="H34946" s="148"/>
      <c r="I34946"/>
    </row>
    <row r="34947" spans="1:9" x14ac:dyDescent="0.25">
      <c r="A34947"/>
      <c r="B34947"/>
      <c r="C34947"/>
      <c r="D34947"/>
      <c r="E34947" s="148"/>
      <c r="F34947" s="148"/>
      <c r="G34947" s="149"/>
      <c r="H34947" s="148"/>
      <c r="I34947"/>
    </row>
    <row r="34948" spans="1:9" x14ac:dyDescent="0.25">
      <c r="A34948"/>
      <c r="B34948"/>
      <c r="C34948"/>
      <c r="D34948"/>
      <c r="E34948" s="148"/>
      <c r="F34948" s="148"/>
      <c r="G34948" s="149"/>
      <c r="H34948" s="148"/>
      <c r="I34948"/>
    </row>
    <row r="34949" spans="1:9" x14ac:dyDescent="0.25">
      <c r="A34949"/>
      <c r="B34949"/>
      <c r="C34949"/>
      <c r="D34949"/>
      <c r="E34949" s="148"/>
      <c r="F34949" s="148"/>
      <c r="G34949" s="149"/>
      <c r="H34949" s="148"/>
      <c r="I34949"/>
    </row>
    <row r="34950" spans="1:9" x14ac:dyDescent="0.25">
      <c r="A34950"/>
      <c r="B34950"/>
      <c r="C34950"/>
      <c r="D34950"/>
      <c r="E34950" s="148"/>
      <c r="F34950" s="148"/>
      <c r="G34950" s="149"/>
      <c r="H34950" s="148"/>
      <c r="I34950"/>
    </row>
    <row r="34951" spans="1:9" x14ac:dyDescent="0.25">
      <c r="A34951"/>
      <c r="B34951"/>
      <c r="C34951"/>
      <c r="D34951"/>
      <c r="E34951" s="148"/>
      <c r="F34951" s="148"/>
      <c r="G34951" s="149"/>
      <c r="H34951" s="148"/>
      <c r="I34951"/>
    </row>
    <row r="34952" spans="1:9" x14ac:dyDescent="0.25">
      <c r="A34952"/>
      <c r="B34952"/>
      <c r="C34952"/>
      <c r="D34952"/>
      <c r="E34952" s="148"/>
      <c r="F34952" s="148"/>
      <c r="G34952" s="149"/>
      <c r="H34952" s="148"/>
      <c r="I34952"/>
    </row>
    <row r="34953" spans="1:9" x14ac:dyDescent="0.25">
      <c r="A34953"/>
      <c r="B34953"/>
      <c r="C34953"/>
      <c r="D34953"/>
      <c r="E34953" s="148"/>
      <c r="F34953" s="148"/>
      <c r="G34953" s="149"/>
      <c r="H34953" s="148"/>
      <c r="I34953"/>
    </row>
    <row r="34954" spans="1:9" x14ac:dyDescent="0.25">
      <c r="A34954"/>
      <c r="B34954"/>
      <c r="C34954"/>
      <c r="D34954"/>
      <c r="E34954" s="148"/>
      <c r="F34954" s="148"/>
      <c r="G34954" s="149"/>
      <c r="H34954" s="148"/>
      <c r="I34954"/>
    </row>
    <row r="34955" spans="1:9" x14ac:dyDescent="0.25">
      <c r="A34955"/>
      <c r="B34955"/>
      <c r="C34955"/>
      <c r="D34955"/>
      <c r="E34955" s="148"/>
      <c r="F34955" s="148"/>
      <c r="G34955" s="149"/>
      <c r="H34955" s="148"/>
      <c r="I34955"/>
    </row>
    <row r="34956" spans="1:9" x14ac:dyDescent="0.25">
      <c r="A34956"/>
      <c r="B34956"/>
      <c r="C34956"/>
      <c r="D34956"/>
      <c r="E34956" s="148"/>
      <c r="F34956" s="148"/>
      <c r="G34956" s="149"/>
      <c r="H34956" s="148"/>
      <c r="I34956"/>
    </row>
    <row r="34957" spans="1:9" x14ac:dyDescent="0.25">
      <c r="A34957"/>
      <c r="B34957"/>
      <c r="C34957"/>
      <c r="D34957"/>
      <c r="E34957" s="148"/>
      <c r="F34957" s="148"/>
      <c r="G34957" s="149"/>
      <c r="H34957" s="148"/>
      <c r="I34957"/>
    </row>
    <row r="34958" spans="1:9" x14ac:dyDescent="0.25">
      <c r="A34958"/>
      <c r="B34958"/>
      <c r="C34958"/>
      <c r="D34958"/>
      <c r="E34958" s="148"/>
      <c r="F34958" s="148"/>
      <c r="G34958" s="149"/>
      <c r="H34958" s="148"/>
      <c r="I34958"/>
    </row>
    <row r="34959" spans="1:9" x14ac:dyDescent="0.25">
      <c r="A34959"/>
      <c r="B34959"/>
      <c r="C34959"/>
      <c r="D34959"/>
      <c r="E34959" s="148"/>
      <c r="F34959" s="148"/>
      <c r="G34959" s="149"/>
      <c r="H34959" s="148"/>
      <c r="I34959"/>
    </row>
    <row r="34960" spans="1:9" x14ac:dyDescent="0.25">
      <c r="A34960"/>
      <c r="B34960"/>
      <c r="C34960"/>
      <c r="D34960"/>
      <c r="E34960" s="148"/>
      <c r="F34960" s="148"/>
      <c r="G34960" s="149"/>
      <c r="H34960" s="148"/>
      <c r="I34960"/>
    </row>
    <row r="34961" spans="1:9" x14ac:dyDescent="0.25">
      <c r="A34961"/>
      <c r="B34961"/>
      <c r="C34961"/>
      <c r="D34961"/>
      <c r="E34961" s="148"/>
      <c r="F34961" s="148"/>
      <c r="G34961" s="149"/>
      <c r="H34961" s="148"/>
      <c r="I34961"/>
    </row>
    <row r="34962" spans="1:9" x14ac:dyDescent="0.25">
      <c r="A34962"/>
      <c r="B34962"/>
      <c r="C34962"/>
      <c r="D34962"/>
      <c r="E34962" s="148"/>
      <c r="F34962" s="148"/>
      <c r="G34962" s="149"/>
      <c r="H34962" s="148"/>
      <c r="I34962"/>
    </row>
    <row r="34963" spans="1:9" x14ac:dyDescent="0.25">
      <c r="A34963"/>
      <c r="B34963"/>
      <c r="C34963"/>
      <c r="D34963"/>
      <c r="E34963" s="148"/>
      <c r="F34963" s="148"/>
      <c r="G34963" s="149"/>
      <c r="H34963" s="148"/>
      <c r="I34963"/>
    </row>
    <row r="34964" spans="1:9" x14ac:dyDescent="0.25">
      <c r="A34964"/>
      <c r="B34964"/>
      <c r="C34964"/>
      <c r="D34964"/>
      <c r="E34964" s="148"/>
      <c r="F34964" s="148"/>
      <c r="G34964" s="149"/>
      <c r="H34964" s="148"/>
      <c r="I34964"/>
    </row>
    <row r="34965" spans="1:9" x14ac:dyDescent="0.25">
      <c r="A34965"/>
      <c r="B34965"/>
      <c r="C34965"/>
      <c r="D34965"/>
      <c r="E34965" s="148"/>
      <c r="F34965" s="148"/>
      <c r="G34965" s="149"/>
      <c r="H34965" s="148"/>
      <c r="I34965"/>
    </row>
    <row r="34966" spans="1:9" x14ac:dyDescent="0.25">
      <c r="A34966"/>
      <c r="B34966"/>
      <c r="C34966"/>
      <c r="D34966"/>
      <c r="E34966" s="148"/>
      <c r="F34966" s="148"/>
      <c r="G34966" s="149"/>
      <c r="H34966" s="148"/>
      <c r="I34966"/>
    </row>
    <row r="34967" spans="1:9" x14ac:dyDescent="0.25">
      <c r="A34967"/>
      <c r="B34967"/>
      <c r="C34967"/>
      <c r="D34967"/>
      <c r="E34967" s="148"/>
      <c r="F34967" s="148"/>
      <c r="G34967" s="149"/>
      <c r="H34967" s="148"/>
      <c r="I34967"/>
    </row>
    <row r="34968" spans="1:9" x14ac:dyDescent="0.25">
      <c r="A34968"/>
      <c r="B34968"/>
      <c r="C34968"/>
      <c r="D34968"/>
      <c r="E34968" s="148"/>
      <c r="F34968" s="148"/>
      <c r="G34968" s="149"/>
      <c r="H34968" s="148"/>
      <c r="I34968"/>
    </row>
    <row r="34969" spans="1:9" x14ac:dyDescent="0.25">
      <c r="A34969"/>
      <c r="B34969"/>
      <c r="C34969"/>
      <c r="D34969"/>
      <c r="E34969" s="148"/>
      <c r="F34969" s="148"/>
      <c r="G34969" s="149"/>
      <c r="H34969" s="148"/>
      <c r="I34969"/>
    </row>
    <row r="34970" spans="1:9" x14ac:dyDescent="0.25">
      <c r="A34970"/>
      <c r="B34970"/>
      <c r="C34970"/>
      <c r="D34970"/>
      <c r="E34970" s="148"/>
      <c r="F34970" s="148"/>
      <c r="G34970" s="149"/>
      <c r="H34970" s="148"/>
      <c r="I34970"/>
    </row>
    <row r="34971" spans="1:9" x14ac:dyDescent="0.25">
      <c r="A34971"/>
      <c r="B34971"/>
      <c r="C34971"/>
      <c r="D34971"/>
      <c r="E34971" s="148"/>
      <c r="F34971" s="148"/>
      <c r="G34971" s="149"/>
      <c r="H34971" s="148"/>
      <c r="I34971"/>
    </row>
    <row r="34972" spans="1:9" x14ac:dyDescent="0.25">
      <c r="A34972"/>
      <c r="B34972"/>
      <c r="C34972"/>
      <c r="D34972"/>
      <c r="E34972" s="148"/>
      <c r="F34972" s="148"/>
      <c r="G34972" s="149"/>
      <c r="H34972" s="148"/>
      <c r="I34972"/>
    </row>
    <row r="34973" spans="1:9" x14ac:dyDescent="0.25">
      <c r="A34973"/>
      <c r="B34973"/>
      <c r="C34973"/>
      <c r="D34973"/>
      <c r="E34973" s="148"/>
      <c r="F34973" s="148"/>
      <c r="G34973" s="149"/>
      <c r="H34973" s="148"/>
      <c r="I34973"/>
    </row>
    <row r="34974" spans="1:9" x14ac:dyDescent="0.25">
      <c r="A34974"/>
      <c r="B34974"/>
      <c r="C34974"/>
      <c r="D34974"/>
      <c r="E34974" s="148"/>
      <c r="F34974" s="148"/>
      <c r="G34974" s="149"/>
      <c r="H34974" s="148"/>
      <c r="I34974"/>
    </row>
    <row r="34975" spans="1:9" x14ac:dyDescent="0.25">
      <c r="A34975"/>
      <c r="B34975"/>
      <c r="C34975"/>
      <c r="D34975"/>
      <c r="E34975" s="148"/>
      <c r="F34975" s="148"/>
      <c r="G34975" s="149"/>
      <c r="H34975" s="148"/>
      <c r="I34975"/>
    </row>
    <row r="34976" spans="1:9" x14ac:dyDescent="0.25">
      <c r="A34976"/>
      <c r="B34976"/>
      <c r="C34976"/>
      <c r="D34976"/>
      <c r="E34976" s="148"/>
      <c r="F34976" s="148"/>
      <c r="G34976" s="149"/>
      <c r="H34976" s="148"/>
      <c r="I34976"/>
    </row>
    <row r="34977" spans="1:9" x14ac:dyDescent="0.25">
      <c r="A34977"/>
      <c r="B34977"/>
      <c r="C34977"/>
      <c r="D34977"/>
      <c r="E34977" s="148"/>
      <c r="F34977" s="148"/>
      <c r="G34977" s="149"/>
      <c r="H34977" s="148"/>
      <c r="I34977"/>
    </row>
    <row r="34978" spans="1:9" x14ac:dyDescent="0.25">
      <c r="A34978"/>
      <c r="B34978"/>
      <c r="C34978"/>
      <c r="D34978"/>
      <c r="E34978" s="148"/>
      <c r="F34978" s="148"/>
      <c r="G34978" s="149"/>
      <c r="H34978" s="148"/>
      <c r="I34978"/>
    </row>
    <row r="34979" spans="1:9" x14ac:dyDescent="0.25">
      <c r="A34979"/>
      <c r="B34979"/>
      <c r="C34979"/>
      <c r="D34979"/>
      <c r="E34979" s="148"/>
      <c r="F34979" s="148"/>
      <c r="G34979" s="149"/>
      <c r="H34979" s="148"/>
      <c r="I34979"/>
    </row>
    <row r="34980" spans="1:9" x14ac:dyDescent="0.25">
      <c r="A34980"/>
      <c r="B34980"/>
      <c r="C34980"/>
      <c r="D34980"/>
      <c r="E34980" s="148"/>
      <c r="F34980" s="148"/>
      <c r="G34980" s="149"/>
      <c r="H34980" s="148"/>
      <c r="I34980"/>
    </row>
    <row r="34981" spans="1:9" x14ac:dyDescent="0.25">
      <c r="A34981"/>
      <c r="B34981"/>
      <c r="C34981"/>
      <c r="D34981"/>
      <c r="E34981" s="148"/>
      <c r="F34981" s="148"/>
      <c r="G34981" s="149"/>
      <c r="H34981" s="148"/>
      <c r="I34981"/>
    </row>
    <row r="34982" spans="1:9" x14ac:dyDescent="0.25">
      <c r="A34982"/>
      <c r="B34982"/>
      <c r="C34982"/>
      <c r="D34982"/>
      <c r="E34982" s="148"/>
      <c r="F34982" s="148"/>
      <c r="G34982" s="149"/>
      <c r="H34982" s="148"/>
      <c r="I34982"/>
    </row>
    <row r="34983" spans="1:9" x14ac:dyDescent="0.25">
      <c r="A34983"/>
      <c r="B34983"/>
      <c r="C34983"/>
      <c r="D34983"/>
      <c r="E34983" s="148"/>
      <c r="F34983" s="148"/>
      <c r="G34983" s="149"/>
      <c r="H34983" s="148"/>
      <c r="I34983"/>
    </row>
    <row r="34984" spans="1:9" x14ac:dyDescent="0.25">
      <c r="A34984"/>
      <c r="B34984"/>
      <c r="C34984"/>
      <c r="D34984"/>
      <c r="E34984" s="148"/>
      <c r="F34984" s="148"/>
      <c r="G34984" s="149"/>
      <c r="H34984" s="148"/>
      <c r="I34984"/>
    </row>
    <row r="34985" spans="1:9" x14ac:dyDescent="0.25">
      <c r="A34985"/>
      <c r="B34985"/>
      <c r="C34985"/>
      <c r="D34985"/>
      <c r="E34985" s="148"/>
      <c r="F34985" s="148"/>
      <c r="G34985" s="149"/>
      <c r="H34985" s="148"/>
      <c r="I34985"/>
    </row>
    <row r="34986" spans="1:9" x14ac:dyDescent="0.25">
      <c r="A34986"/>
      <c r="B34986"/>
      <c r="C34986"/>
      <c r="D34986"/>
      <c r="E34986" s="148"/>
      <c r="F34986" s="148"/>
      <c r="G34986" s="149"/>
      <c r="H34986" s="148"/>
      <c r="I34986"/>
    </row>
    <row r="34987" spans="1:9" x14ac:dyDescent="0.25">
      <c r="A34987"/>
      <c r="B34987"/>
      <c r="C34987"/>
      <c r="D34987"/>
      <c r="E34987" s="148"/>
      <c r="F34987" s="148"/>
      <c r="G34987" s="149"/>
      <c r="H34987" s="148"/>
      <c r="I34987"/>
    </row>
    <row r="34988" spans="1:9" x14ac:dyDescent="0.25">
      <c r="A34988"/>
      <c r="B34988"/>
      <c r="C34988"/>
      <c r="D34988"/>
      <c r="E34988" s="148"/>
      <c r="F34988" s="148"/>
      <c r="G34988" s="149"/>
      <c r="H34988" s="148"/>
      <c r="I34988"/>
    </row>
    <row r="34989" spans="1:9" x14ac:dyDescent="0.25">
      <c r="A34989"/>
      <c r="B34989"/>
      <c r="C34989"/>
      <c r="D34989"/>
      <c r="E34989" s="148"/>
      <c r="F34989" s="148"/>
      <c r="G34989" s="149"/>
      <c r="H34989" s="148"/>
      <c r="I34989"/>
    </row>
    <row r="34990" spans="1:9" x14ac:dyDescent="0.25">
      <c r="A34990"/>
      <c r="B34990"/>
      <c r="C34990"/>
      <c r="D34990"/>
      <c r="E34990" s="148"/>
      <c r="F34990" s="148"/>
      <c r="G34990" s="149"/>
      <c r="H34990" s="148"/>
      <c r="I34990"/>
    </row>
    <row r="34991" spans="1:9" x14ac:dyDescent="0.25">
      <c r="A34991"/>
      <c r="B34991"/>
      <c r="C34991"/>
      <c r="D34991"/>
      <c r="E34991" s="148"/>
      <c r="F34991" s="148"/>
      <c r="G34991" s="149"/>
      <c r="H34991" s="148"/>
      <c r="I34991"/>
    </row>
    <row r="34992" spans="1:9" x14ac:dyDescent="0.25">
      <c r="A34992"/>
      <c r="B34992"/>
      <c r="C34992"/>
      <c r="D34992"/>
      <c r="E34992" s="148"/>
      <c r="F34992" s="148"/>
      <c r="G34992" s="149"/>
      <c r="H34992" s="148"/>
      <c r="I34992"/>
    </row>
    <row r="34993" spans="1:9" x14ac:dyDescent="0.25">
      <c r="A34993"/>
      <c r="B34993"/>
      <c r="C34993"/>
      <c r="D34993"/>
      <c r="E34993" s="148"/>
      <c r="F34993" s="148"/>
      <c r="G34993" s="149"/>
      <c r="H34993" s="148"/>
      <c r="I34993"/>
    </row>
    <row r="34994" spans="1:9" x14ac:dyDescent="0.25">
      <c r="A34994"/>
      <c r="B34994"/>
      <c r="C34994"/>
      <c r="D34994"/>
      <c r="E34994" s="148"/>
      <c r="F34994" s="148"/>
      <c r="G34994" s="149"/>
      <c r="H34994" s="148"/>
      <c r="I34994"/>
    </row>
    <row r="34995" spans="1:9" x14ac:dyDescent="0.25">
      <c r="A34995"/>
      <c r="B34995"/>
      <c r="C34995"/>
      <c r="D34995"/>
      <c r="E34995" s="148"/>
      <c r="F34995" s="148"/>
      <c r="G34995" s="149"/>
      <c r="H34995" s="148"/>
      <c r="I34995"/>
    </row>
    <row r="34996" spans="1:9" x14ac:dyDescent="0.25">
      <c r="A34996"/>
      <c r="B34996"/>
      <c r="C34996"/>
      <c r="D34996"/>
      <c r="E34996" s="148"/>
      <c r="F34996" s="148"/>
      <c r="G34996" s="149"/>
      <c r="H34996" s="148"/>
      <c r="I34996"/>
    </row>
    <row r="34997" spans="1:9" x14ac:dyDescent="0.25">
      <c r="A34997"/>
      <c r="B34997"/>
      <c r="C34997"/>
      <c r="D34997"/>
      <c r="E34997" s="148"/>
      <c r="F34997" s="148"/>
      <c r="G34997" s="149"/>
      <c r="H34997" s="148"/>
      <c r="I34997"/>
    </row>
    <row r="34998" spans="1:9" x14ac:dyDescent="0.25">
      <c r="A34998"/>
      <c r="B34998"/>
      <c r="C34998"/>
      <c r="D34998"/>
      <c r="E34998" s="148"/>
      <c r="F34998" s="148"/>
      <c r="G34998" s="149"/>
      <c r="H34998" s="148"/>
      <c r="I34998"/>
    </row>
    <row r="34999" spans="1:9" x14ac:dyDescent="0.25">
      <c r="A34999"/>
      <c r="B34999"/>
      <c r="C34999"/>
      <c r="D34999"/>
      <c r="E34999" s="148"/>
      <c r="F34999" s="148"/>
      <c r="G34999" s="149"/>
      <c r="H34999" s="148"/>
      <c r="I34999"/>
    </row>
    <row r="35000" spans="1:9" x14ac:dyDescent="0.25">
      <c r="A35000"/>
      <c r="B35000"/>
      <c r="C35000"/>
      <c r="D35000"/>
      <c r="E35000" s="148"/>
      <c r="F35000" s="148"/>
      <c r="G35000" s="149"/>
      <c r="H35000" s="148"/>
      <c r="I35000"/>
    </row>
    <row r="35001" spans="1:9" x14ac:dyDescent="0.25">
      <c r="A35001"/>
      <c r="B35001"/>
      <c r="C35001"/>
      <c r="D35001"/>
      <c r="E35001" s="148"/>
      <c r="F35001" s="148"/>
      <c r="G35001" s="149"/>
      <c r="H35001" s="148"/>
      <c r="I35001"/>
    </row>
    <row r="35002" spans="1:9" x14ac:dyDescent="0.25">
      <c r="A35002"/>
      <c r="B35002"/>
      <c r="C35002"/>
      <c r="D35002"/>
      <c r="E35002" s="148"/>
      <c r="F35002" s="148"/>
      <c r="G35002" s="149"/>
      <c r="H35002" s="148"/>
      <c r="I35002"/>
    </row>
    <row r="35003" spans="1:9" x14ac:dyDescent="0.25">
      <c r="A35003"/>
      <c r="B35003"/>
      <c r="C35003"/>
      <c r="D35003"/>
      <c r="E35003" s="148"/>
      <c r="F35003" s="148"/>
      <c r="G35003" s="149"/>
      <c r="H35003" s="148"/>
      <c r="I35003"/>
    </row>
    <row r="35004" spans="1:9" x14ac:dyDescent="0.25">
      <c r="A35004"/>
      <c r="B35004"/>
      <c r="C35004"/>
      <c r="D35004"/>
      <c r="E35004" s="148"/>
      <c r="F35004" s="148"/>
      <c r="G35004" s="149"/>
      <c r="H35004" s="148"/>
      <c r="I35004"/>
    </row>
    <row r="35005" spans="1:9" x14ac:dyDescent="0.25">
      <c r="A35005"/>
      <c r="B35005"/>
      <c r="C35005"/>
      <c r="D35005"/>
      <c r="E35005" s="148"/>
      <c r="F35005" s="148"/>
      <c r="G35005" s="149"/>
      <c r="H35005" s="148"/>
      <c r="I35005"/>
    </row>
    <row r="35006" spans="1:9" x14ac:dyDescent="0.25">
      <c r="A35006"/>
      <c r="B35006"/>
      <c r="C35006"/>
      <c r="D35006"/>
      <c r="E35006" s="148"/>
      <c r="F35006" s="148"/>
      <c r="G35006" s="149"/>
      <c r="H35006" s="148"/>
      <c r="I35006"/>
    </row>
    <row r="35007" spans="1:9" x14ac:dyDescent="0.25">
      <c r="A35007"/>
      <c r="B35007"/>
      <c r="C35007"/>
      <c r="D35007"/>
      <c r="E35007" s="148"/>
      <c r="F35007" s="148"/>
      <c r="G35007" s="149"/>
      <c r="H35007" s="148"/>
      <c r="I35007"/>
    </row>
    <row r="35008" spans="1:9" x14ac:dyDescent="0.25">
      <c r="A35008"/>
      <c r="B35008"/>
      <c r="C35008"/>
      <c r="D35008"/>
      <c r="E35008" s="148"/>
      <c r="F35008" s="148"/>
      <c r="G35008" s="149"/>
      <c r="H35008" s="148"/>
      <c r="I35008"/>
    </row>
    <row r="35009" spans="1:9" x14ac:dyDescent="0.25">
      <c r="A35009"/>
      <c r="B35009"/>
      <c r="C35009"/>
      <c r="D35009"/>
      <c r="E35009" s="148"/>
      <c r="F35009" s="148"/>
      <c r="G35009" s="149"/>
      <c r="H35009" s="148"/>
      <c r="I35009"/>
    </row>
    <row r="35010" spans="1:9" x14ac:dyDescent="0.25">
      <c r="A35010"/>
      <c r="B35010"/>
      <c r="C35010"/>
      <c r="D35010"/>
      <c r="E35010" s="148"/>
      <c r="F35010" s="148"/>
      <c r="G35010" s="149"/>
      <c r="H35010" s="148"/>
      <c r="I35010"/>
    </row>
    <row r="35011" spans="1:9" x14ac:dyDescent="0.25">
      <c r="A35011"/>
      <c r="B35011"/>
      <c r="C35011"/>
      <c r="D35011"/>
      <c r="E35011" s="148"/>
      <c r="F35011" s="148"/>
      <c r="G35011" s="149"/>
      <c r="H35011" s="148"/>
      <c r="I35011"/>
    </row>
    <row r="35012" spans="1:9" x14ac:dyDescent="0.25">
      <c r="A35012"/>
      <c r="B35012"/>
      <c r="C35012"/>
      <c r="D35012"/>
      <c r="E35012" s="148"/>
      <c r="F35012" s="148"/>
      <c r="G35012" s="149"/>
      <c r="H35012" s="148"/>
      <c r="I35012"/>
    </row>
    <row r="35013" spans="1:9" x14ac:dyDescent="0.25">
      <c r="A35013"/>
      <c r="B35013"/>
      <c r="C35013"/>
      <c r="D35013"/>
      <c r="E35013" s="148"/>
      <c r="F35013" s="148"/>
      <c r="G35013" s="149"/>
      <c r="H35013" s="148"/>
      <c r="I35013"/>
    </row>
    <row r="35014" spans="1:9" x14ac:dyDescent="0.25">
      <c r="A35014"/>
      <c r="B35014"/>
      <c r="C35014"/>
      <c r="D35014"/>
      <c r="E35014" s="148"/>
      <c r="F35014" s="148"/>
      <c r="G35014" s="149"/>
      <c r="H35014" s="148"/>
      <c r="I35014"/>
    </row>
    <row r="35015" spans="1:9" x14ac:dyDescent="0.25">
      <c r="A35015"/>
      <c r="B35015"/>
      <c r="C35015"/>
      <c r="D35015"/>
      <c r="E35015" s="148"/>
      <c r="F35015" s="148"/>
      <c r="G35015" s="149"/>
      <c r="H35015" s="148"/>
      <c r="I35015"/>
    </row>
    <row r="35016" spans="1:9" x14ac:dyDescent="0.25">
      <c r="A35016"/>
      <c r="B35016"/>
      <c r="C35016"/>
      <c r="D35016"/>
      <c r="E35016" s="148"/>
      <c r="F35016" s="148"/>
      <c r="G35016" s="149"/>
      <c r="H35016" s="148"/>
      <c r="I35016"/>
    </row>
    <row r="35017" spans="1:9" x14ac:dyDescent="0.25">
      <c r="A35017"/>
      <c r="B35017"/>
      <c r="C35017"/>
      <c r="D35017"/>
      <c r="E35017" s="148"/>
      <c r="F35017" s="148"/>
      <c r="G35017" s="149"/>
      <c r="H35017" s="148"/>
      <c r="I35017"/>
    </row>
    <row r="35018" spans="1:9" x14ac:dyDescent="0.25">
      <c r="A35018"/>
      <c r="B35018"/>
      <c r="C35018"/>
      <c r="D35018"/>
      <c r="E35018" s="148"/>
      <c r="F35018" s="148"/>
      <c r="G35018" s="149"/>
      <c r="H35018" s="148"/>
      <c r="I35018"/>
    </row>
    <row r="35019" spans="1:9" x14ac:dyDescent="0.25">
      <c r="A35019"/>
      <c r="B35019"/>
      <c r="C35019"/>
      <c r="D35019"/>
      <c r="E35019" s="148"/>
      <c r="F35019" s="148"/>
      <c r="G35019" s="149"/>
      <c r="H35019" s="148"/>
      <c r="I35019"/>
    </row>
    <row r="35020" spans="1:9" x14ac:dyDescent="0.25">
      <c r="A35020"/>
      <c r="B35020"/>
      <c r="C35020"/>
      <c r="D35020"/>
      <c r="E35020" s="148"/>
      <c r="F35020" s="148"/>
      <c r="G35020" s="149"/>
      <c r="H35020" s="148"/>
      <c r="I35020"/>
    </row>
    <row r="35021" spans="1:9" x14ac:dyDescent="0.25">
      <c r="A35021"/>
      <c r="B35021"/>
      <c r="C35021"/>
      <c r="D35021"/>
      <c r="E35021" s="148"/>
      <c r="F35021" s="148"/>
      <c r="G35021" s="149"/>
      <c r="H35021" s="148"/>
      <c r="I35021"/>
    </row>
    <row r="35022" spans="1:9" x14ac:dyDescent="0.25">
      <c r="A35022"/>
      <c r="B35022"/>
      <c r="C35022"/>
      <c r="D35022"/>
      <c r="E35022" s="148"/>
      <c r="F35022" s="148"/>
      <c r="G35022" s="149"/>
      <c r="H35022" s="148"/>
      <c r="I35022"/>
    </row>
    <row r="35023" spans="1:9" x14ac:dyDescent="0.25">
      <c r="A35023"/>
      <c r="B35023"/>
      <c r="C35023"/>
      <c r="D35023"/>
      <c r="E35023" s="148"/>
      <c r="F35023" s="148"/>
      <c r="G35023" s="149"/>
      <c r="H35023" s="148"/>
      <c r="I35023"/>
    </row>
    <row r="35024" spans="1:9" x14ac:dyDescent="0.25">
      <c r="A35024"/>
      <c r="B35024"/>
      <c r="C35024"/>
      <c r="D35024"/>
      <c r="E35024" s="148"/>
      <c r="F35024" s="148"/>
      <c r="G35024" s="149"/>
      <c r="H35024" s="148"/>
      <c r="I35024"/>
    </row>
    <row r="35025" spans="1:9" x14ac:dyDescent="0.25">
      <c r="A35025"/>
      <c r="B35025"/>
      <c r="C35025"/>
      <c r="D35025"/>
      <c r="E35025" s="148"/>
      <c r="F35025" s="148"/>
      <c r="G35025" s="149"/>
      <c r="H35025" s="148"/>
      <c r="I35025"/>
    </row>
    <row r="35026" spans="1:9" x14ac:dyDescent="0.25">
      <c r="A35026"/>
      <c r="B35026"/>
      <c r="C35026"/>
      <c r="D35026"/>
      <c r="E35026" s="148"/>
      <c r="F35026" s="148"/>
      <c r="G35026" s="149"/>
      <c r="H35026" s="148"/>
      <c r="I35026"/>
    </row>
    <row r="35027" spans="1:9" x14ac:dyDescent="0.25">
      <c r="A35027"/>
      <c r="B35027"/>
      <c r="C35027"/>
      <c r="D35027"/>
      <c r="E35027" s="148"/>
      <c r="F35027" s="148"/>
      <c r="G35027" s="149"/>
      <c r="H35027" s="148"/>
      <c r="I35027"/>
    </row>
    <row r="35028" spans="1:9" x14ac:dyDescent="0.25">
      <c r="A35028"/>
      <c r="B35028"/>
      <c r="C35028"/>
      <c r="D35028"/>
      <c r="E35028" s="148"/>
      <c r="F35028" s="148"/>
      <c r="G35028" s="149"/>
      <c r="H35028" s="148"/>
      <c r="I35028"/>
    </row>
    <row r="35029" spans="1:9" x14ac:dyDescent="0.25">
      <c r="A35029"/>
      <c r="B35029"/>
      <c r="C35029"/>
      <c r="D35029"/>
      <c r="E35029" s="148"/>
      <c r="F35029" s="148"/>
      <c r="G35029" s="149"/>
      <c r="H35029" s="148"/>
      <c r="I35029"/>
    </row>
    <row r="35030" spans="1:9" x14ac:dyDescent="0.25">
      <c r="A35030"/>
      <c r="B35030"/>
      <c r="C35030"/>
      <c r="D35030"/>
      <c r="E35030" s="148"/>
      <c r="F35030" s="148"/>
      <c r="G35030" s="149"/>
      <c r="H35030" s="148"/>
      <c r="I35030"/>
    </row>
    <row r="35031" spans="1:9" x14ac:dyDescent="0.25">
      <c r="A35031"/>
      <c r="B35031"/>
      <c r="C35031"/>
      <c r="D35031"/>
      <c r="E35031" s="148"/>
      <c r="F35031" s="148"/>
      <c r="G35031" s="149"/>
      <c r="H35031" s="148"/>
      <c r="I35031"/>
    </row>
    <row r="35032" spans="1:9" x14ac:dyDescent="0.25">
      <c r="A35032"/>
      <c r="B35032"/>
      <c r="C35032"/>
      <c r="D35032"/>
      <c r="E35032" s="148"/>
      <c r="F35032" s="148"/>
      <c r="G35032" s="149"/>
      <c r="H35032" s="148"/>
      <c r="I35032"/>
    </row>
    <row r="35033" spans="1:9" x14ac:dyDescent="0.25">
      <c r="A35033"/>
      <c r="B35033"/>
      <c r="C35033"/>
      <c r="D35033"/>
      <c r="E35033" s="148"/>
      <c r="F35033" s="148"/>
      <c r="G35033" s="149"/>
      <c r="H35033" s="148"/>
      <c r="I35033"/>
    </row>
    <row r="35034" spans="1:9" x14ac:dyDescent="0.25">
      <c r="A35034"/>
      <c r="B35034"/>
      <c r="C35034"/>
      <c r="D35034"/>
      <c r="E35034" s="148"/>
      <c r="F35034" s="148"/>
      <c r="G35034" s="149"/>
      <c r="H35034" s="148"/>
      <c r="I35034"/>
    </row>
    <row r="35035" spans="1:9" x14ac:dyDescent="0.25">
      <c r="A35035"/>
      <c r="B35035"/>
      <c r="C35035"/>
      <c r="D35035"/>
      <c r="E35035" s="148"/>
      <c r="F35035" s="148"/>
      <c r="G35035" s="149"/>
      <c r="H35035" s="148"/>
      <c r="I35035"/>
    </row>
    <row r="35036" spans="1:9" x14ac:dyDescent="0.25">
      <c r="A35036"/>
      <c r="B35036"/>
      <c r="C35036"/>
      <c r="D35036"/>
      <c r="E35036" s="148"/>
      <c r="F35036" s="148"/>
      <c r="G35036" s="149"/>
      <c r="H35036" s="148"/>
      <c r="I35036"/>
    </row>
    <row r="35037" spans="1:9" x14ac:dyDescent="0.25">
      <c r="A35037"/>
      <c r="B35037"/>
      <c r="C35037"/>
      <c r="D35037"/>
      <c r="E35037" s="148"/>
      <c r="F35037" s="148"/>
      <c r="G35037" s="149"/>
      <c r="H35037" s="148"/>
      <c r="I35037"/>
    </row>
    <row r="35038" spans="1:9" x14ac:dyDescent="0.25">
      <c r="A35038"/>
      <c r="B35038"/>
      <c r="C35038"/>
      <c r="D35038"/>
      <c r="E35038" s="148"/>
      <c r="F35038" s="148"/>
      <c r="G35038" s="149"/>
      <c r="H35038" s="148"/>
      <c r="I35038"/>
    </row>
    <row r="35039" spans="1:9" x14ac:dyDescent="0.25">
      <c r="A35039"/>
      <c r="B35039"/>
      <c r="C35039"/>
      <c r="D35039"/>
      <c r="E35039" s="148"/>
      <c r="F35039" s="148"/>
      <c r="G35039" s="149"/>
      <c r="H35039" s="148"/>
      <c r="I35039"/>
    </row>
    <row r="35040" spans="1:9" x14ac:dyDescent="0.25">
      <c r="A35040"/>
      <c r="B35040"/>
      <c r="C35040"/>
      <c r="D35040"/>
      <c r="E35040" s="148"/>
      <c r="F35040" s="148"/>
      <c r="G35040" s="149"/>
      <c r="H35040" s="148"/>
      <c r="I35040"/>
    </row>
    <row r="35041" spans="1:9" x14ac:dyDescent="0.25">
      <c r="A35041"/>
      <c r="B35041"/>
      <c r="C35041"/>
      <c r="D35041"/>
      <c r="E35041" s="148"/>
      <c r="F35041" s="148"/>
      <c r="G35041" s="149"/>
      <c r="H35041" s="148"/>
      <c r="I35041"/>
    </row>
    <row r="35042" spans="1:9" x14ac:dyDescent="0.25">
      <c r="A35042"/>
      <c r="B35042"/>
      <c r="C35042"/>
      <c r="D35042"/>
      <c r="E35042" s="148"/>
      <c r="F35042" s="148"/>
      <c r="G35042" s="149"/>
      <c r="H35042" s="148"/>
      <c r="I35042"/>
    </row>
    <row r="35043" spans="1:9" x14ac:dyDescent="0.25">
      <c r="A35043"/>
      <c r="B35043"/>
      <c r="C35043"/>
      <c r="D35043"/>
      <c r="E35043" s="148"/>
      <c r="F35043" s="148"/>
      <c r="G35043" s="149"/>
      <c r="H35043" s="148"/>
      <c r="I35043"/>
    </row>
    <row r="35044" spans="1:9" x14ac:dyDescent="0.25">
      <c r="A35044"/>
      <c r="B35044"/>
      <c r="C35044"/>
      <c r="D35044"/>
      <c r="E35044" s="148"/>
      <c r="F35044" s="148"/>
      <c r="G35044" s="149"/>
      <c r="H35044" s="148"/>
      <c r="I35044"/>
    </row>
    <row r="35045" spans="1:9" x14ac:dyDescent="0.25">
      <c r="A35045"/>
      <c r="B35045"/>
      <c r="C35045"/>
      <c r="D35045"/>
      <c r="E35045" s="148"/>
      <c r="F35045" s="148"/>
      <c r="G35045" s="149"/>
      <c r="H35045" s="148"/>
      <c r="I35045"/>
    </row>
    <row r="35046" spans="1:9" x14ac:dyDescent="0.25">
      <c r="A35046"/>
      <c r="B35046"/>
      <c r="C35046"/>
      <c r="D35046"/>
      <c r="E35046" s="148"/>
      <c r="F35046" s="148"/>
      <c r="G35046" s="149"/>
      <c r="H35046" s="148"/>
      <c r="I35046"/>
    </row>
    <row r="35047" spans="1:9" x14ac:dyDescent="0.25">
      <c r="A35047"/>
      <c r="B35047"/>
      <c r="C35047"/>
      <c r="D35047"/>
      <c r="E35047" s="148"/>
      <c r="F35047" s="148"/>
      <c r="G35047" s="149"/>
      <c r="H35047" s="148"/>
      <c r="I35047"/>
    </row>
    <row r="35048" spans="1:9" x14ac:dyDescent="0.25">
      <c r="A35048"/>
      <c r="B35048"/>
      <c r="C35048"/>
      <c r="D35048"/>
      <c r="E35048" s="148"/>
      <c r="F35048" s="148"/>
      <c r="G35048" s="149"/>
      <c r="H35048" s="148"/>
      <c r="I35048"/>
    </row>
    <row r="35049" spans="1:9" x14ac:dyDescent="0.25">
      <c r="A35049"/>
      <c r="B35049"/>
      <c r="C35049"/>
      <c r="D35049"/>
      <c r="E35049" s="148"/>
      <c r="F35049" s="148"/>
      <c r="G35049" s="149"/>
      <c r="H35049" s="148"/>
      <c r="I35049"/>
    </row>
    <row r="35050" spans="1:9" x14ac:dyDescent="0.25">
      <c r="A35050"/>
      <c r="B35050"/>
      <c r="C35050"/>
      <c r="D35050"/>
      <c r="E35050" s="148"/>
      <c r="F35050" s="148"/>
      <c r="G35050" s="149"/>
      <c r="H35050" s="148"/>
      <c r="I35050"/>
    </row>
    <row r="35051" spans="1:9" x14ac:dyDescent="0.25">
      <c r="A35051"/>
      <c r="B35051"/>
      <c r="C35051"/>
      <c r="D35051"/>
      <c r="E35051" s="148"/>
      <c r="F35051" s="148"/>
      <c r="G35051" s="149"/>
      <c r="H35051" s="148"/>
      <c r="I35051"/>
    </row>
    <row r="35052" spans="1:9" x14ac:dyDescent="0.25">
      <c r="A35052"/>
      <c r="B35052"/>
      <c r="C35052"/>
      <c r="D35052"/>
      <c r="E35052" s="148"/>
      <c r="F35052" s="148"/>
      <c r="G35052" s="149"/>
      <c r="H35052" s="148"/>
      <c r="I35052"/>
    </row>
    <row r="35053" spans="1:9" x14ac:dyDescent="0.25">
      <c r="A35053"/>
      <c r="B35053"/>
      <c r="C35053"/>
      <c r="D35053"/>
      <c r="E35053" s="148"/>
      <c r="F35053" s="148"/>
      <c r="G35053" s="149"/>
      <c r="H35053" s="148"/>
      <c r="I35053"/>
    </row>
    <row r="35054" spans="1:9" x14ac:dyDescent="0.25">
      <c r="A35054"/>
      <c r="B35054"/>
      <c r="C35054"/>
      <c r="D35054"/>
      <c r="E35054" s="148"/>
      <c r="F35054" s="148"/>
      <c r="G35054" s="149"/>
      <c r="H35054" s="148"/>
      <c r="I35054"/>
    </row>
    <row r="35055" spans="1:9" x14ac:dyDescent="0.25">
      <c r="A35055"/>
      <c r="B35055"/>
      <c r="C35055"/>
      <c r="D35055"/>
      <c r="E35055" s="148"/>
      <c r="F35055" s="148"/>
      <c r="G35055" s="149"/>
      <c r="H35055" s="148"/>
      <c r="I35055"/>
    </row>
    <row r="35056" spans="1:9" x14ac:dyDescent="0.25">
      <c r="A35056"/>
      <c r="B35056"/>
      <c r="C35056"/>
      <c r="D35056"/>
      <c r="E35056" s="148"/>
      <c r="F35056" s="148"/>
      <c r="G35056" s="149"/>
      <c r="H35056" s="148"/>
      <c r="I35056"/>
    </row>
    <row r="35057" spans="1:9" x14ac:dyDescent="0.25">
      <c r="A35057"/>
      <c r="B35057"/>
      <c r="C35057"/>
      <c r="D35057"/>
      <c r="E35057" s="148"/>
      <c r="F35057" s="148"/>
      <c r="G35057" s="149"/>
      <c r="H35057" s="148"/>
      <c r="I35057"/>
    </row>
    <row r="35058" spans="1:9" x14ac:dyDescent="0.25">
      <c r="A35058"/>
      <c r="B35058"/>
      <c r="C35058"/>
      <c r="D35058"/>
      <c r="E35058" s="148"/>
      <c r="F35058" s="148"/>
      <c r="G35058" s="149"/>
      <c r="H35058" s="148"/>
      <c r="I35058"/>
    </row>
    <row r="35059" spans="1:9" x14ac:dyDescent="0.25">
      <c r="A35059"/>
      <c r="B35059"/>
      <c r="C35059"/>
      <c r="D35059"/>
      <c r="E35059" s="148"/>
      <c r="F35059" s="148"/>
      <c r="G35059" s="149"/>
      <c r="H35059" s="148"/>
      <c r="I35059"/>
    </row>
    <row r="35060" spans="1:9" x14ac:dyDescent="0.25">
      <c r="A35060"/>
      <c r="B35060"/>
      <c r="C35060"/>
      <c r="D35060"/>
      <c r="E35060" s="148"/>
      <c r="F35060" s="148"/>
      <c r="G35060" s="149"/>
      <c r="H35060" s="148"/>
      <c r="I35060"/>
    </row>
    <row r="35061" spans="1:9" x14ac:dyDescent="0.25">
      <c r="A35061"/>
      <c r="B35061"/>
      <c r="C35061"/>
      <c r="D35061"/>
      <c r="E35061" s="148"/>
      <c r="F35061" s="148"/>
      <c r="G35061" s="149"/>
      <c r="H35061" s="148"/>
      <c r="I35061"/>
    </row>
    <row r="35062" spans="1:9" x14ac:dyDescent="0.25">
      <c r="A35062"/>
      <c r="B35062"/>
      <c r="C35062"/>
      <c r="D35062"/>
      <c r="E35062" s="148"/>
      <c r="F35062" s="148"/>
      <c r="G35062" s="149"/>
      <c r="H35062" s="148"/>
      <c r="I35062"/>
    </row>
    <row r="35063" spans="1:9" x14ac:dyDescent="0.25">
      <c r="A35063"/>
      <c r="B35063"/>
      <c r="C35063"/>
      <c r="D35063"/>
      <c r="E35063" s="148"/>
      <c r="F35063" s="148"/>
      <c r="G35063" s="149"/>
      <c r="H35063" s="148"/>
      <c r="I35063"/>
    </row>
    <row r="35064" spans="1:9" x14ac:dyDescent="0.25">
      <c r="A35064"/>
      <c r="B35064"/>
      <c r="C35064"/>
      <c r="D35064"/>
      <c r="E35064" s="148"/>
      <c r="F35064" s="148"/>
      <c r="G35064" s="149"/>
      <c r="H35064" s="148"/>
      <c r="I35064"/>
    </row>
    <row r="35065" spans="1:9" x14ac:dyDescent="0.25">
      <c r="A35065"/>
      <c r="B35065"/>
      <c r="C35065"/>
      <c r="D35065"/>
      <c r="E35065" s="148"/>
      <c r="F35065" s="148"/>
      <c r="G35065" s="149"/>
      <c r="H35065" s="148"/>
      <c r="I35065"/>
    </row>
    <row r="35066" spans="1:9" x14ac:dyDescent="0.25">
      <c r="A35066"/>
      <c r="B35066"/>
      <c r="C35066"/>
      <c r="D35066"/>
      <c r="E35066" s="148"/>
      <c r="F35066" s="148"/>
      <c r="G35066" s="149"/>
      <c r="H35066" s="148"/>
      <c r="I35066"/>
    </row>
    <row r="35067" spans="1:9" x14ac:dyDescent="0.25">
      <c r="A35067"/>
      <c r="B35067"/>
      <c r="C35067"/>
      <c r="D35067"/>
      <c r="E35067" s="148"/>
      <c r="F35067" s="148"/>
      <c r="G35067" s="149"/>
      <c r="H35067" s="148"/>
      <c r="I35067"/>
    </row>
    <row r="35068" spans="1:9" x14ac:dyDescent="0.25">
      <c r="A35068"/>
      <c r="B35068"/>
      <c r="C35068"/>
      <c r="D35068"/>
      <c r="E35068" s="148"/>
      <c r="F35068" s="148"/>
      <c r="G35068" s="149"/>
      <c r="H35068" s="148"/>
      <c r="I35068"/>
    </row>
    <row r="35069" spans="1:9" x14ac:dyDescent="0.25">
      <c r="A35069"/>
      <c r="B35069"/>
      <c r="C35069"/>
      <c r="D35069"/>
      <c r="E35069" s="148"/>
      <c r="F35069" s="148"/>
      <c r="G35069" s="149"/>
      <c r="H35069" s="148"/>
      <c r="I35069"/>
    </row>
    <row r="35070" spans="1:9" x14ac:dyDescent="0.25">
      <c r="A35070"/>
      <c r="B35070"/>
      <c r="C35070"/>
      <c r="D35070"/>
      <c r="E35070" s="148"/>
      <c r="F35070" s="148"/>
      <c r="G35070" s="149"/>
      <c r="H35070" s="148"/>
      <c r="I35070"/>
    </row>
    <row r="35071" spans="1:9" x14ac:dyDescent="0.25">
      <c r="A35071"/>
      <c r="B35071"/>
      <c r="C35071"/>
      <c r="D35071"/>
      <c r="E35071" s="148"/>
      <c r="F35071" s="148"/>
      <c r="G35071" s="149"/>
      <c r="H35071" s="148"/>
      <c r="I35071"/>
    </row>
    <row r="35072" spans="1:9" x14ac:dyDescent="0.25">
      <c r="A35072"/>
      <c r="B35072"/>
      <c r="C35072"/>
      <c r="D35072"/>
      <c r="E35072" s="148"/>
      <c r="F35072" s="148"/>
      <c r="G35072" s="149"/>
      <c r="H35072" s="148"/>
      <c r="I35072"/>
    </row>
    <row r="35073" spans="1:9" x14ac:dyDescent="0.25">
      <c r="A35073"/>
      <c r="B35073"/>
      <c r="C35073"/>
      <c r="D35073"/>
      <c r="E35073" s="148"/>
      <c r="F35073" s="148"/>
      <c r="G35073" s="149"/>
      <c r="H35073" s="148"/>
      <c r="I35073"/>
    </row>
    <row r="35074" spans="1:9" x14ac:dyDescent="0.25">
      <c r="A35074"/>
      <c r="B35074"/>
      <c r="C35074"/>
      <c r="D35074"/>
      <c r="E35074" s="148"/>
      <c r="F35074" s="148"/>
      <c r="G35074" s="149"/>
      <c r="H35074" s="148"/>
      <c r="I35074"/>
    </row>
    <row r="35075" spans="1:9" x14ac:dyDescent="0.25">
      <c r="A35075"/>
      <c r="B35075"/>
      <c r="C35075"/>
      <c r="D35075"/>
      <c r="E35075" s="148"/>
      <c r="F35075" s="148"/>
      <c r="G35075" s="149"/>
      <c r="H35075" s="148"/>
      <c r="I35075"/>
    </row>
    <row r="35076" spans="1:9" x14ac:dyDescent="0.25">
      <c r="A35076"/>
      <c r="B35076"/>
      <c r="C35076"/>
      <c r="D35076"/>
      <c r="E35076" s="148"/>
      <c r="F35076" s="148"/>
      <c r="G35076" s="149"/>
      <c r="H35076" s="148"/>
      <c r="I35076"/>
    </row>
    <row r="35077" spans="1:9" x14ac:dyDescent="0.25">
      <c r="A35077"/>
      <c r="B35077"/>
      <c r="C35077"/>
      <c r="D35077"/>
      <c r="E35077" s="148"/>
      <c r="F35077" s="148"/>
      <c r="G35077" s="149"/>
      <c r="H35077" s="148"/>
      <c r="I35077"/>
    </row>
    <row r="35078" spans="1:9" x14ac:dyDescent="0.25">
      <c r="A35078"/>
      <c r="B35078"/>
      <c r="C35078"/>
      <c r="D35078"/>
      <c r="E35078" s="148"/>
      <c r="F35078" s="148"/>
      <c r="G35078" s="149"/>
      <c r="H35078" s="148"/>
      <c r="I35078"/>
    </row>
    <row r="35079" spans="1:9" x14ac:dyDescent="0.25">
      <c r="A35079"/>
      <c r="B35079"/>
      <c r="C35079"/>
      <c r="D35079"/>
      <c r="E35079" s="148"/>
      <c r="F35079" s="148"/>
      <c r="G35079" s="149"/>
      <c r="H35079" s="148"/>
      <c r="I35079"/>
    </row>
    <row r="35080" spans="1:9" x14ac:dyDescent="0.25">
      <c r="A35080"/>
      <c r="B35080"/>
      <c r="C35080"/>
      <c r="D35080"/>
      <c r="E35080" s="148"/>
      <c r="F35080" s="148"/>
      <c r="G35080" s="149"/>
      <c r="H35080" s="148"/>
      <c r="I35080"/>
    </row>
    <row r="35081" spans="1:9" x14ac:dyDescent="0.25">
      <c r="A35081"/>
      <c r="B35081"/>
      <c r="C35081"/>
      <c r="D35081"/>
      <c r="E35081" s="148"/>
      <c r="F35081" s="148"/>
      <c r="G35081" s="149"/>
      <c r="H35081" s="148"/>
      <c r="I35081"/>
    </row>
    <row r="35082" spans="1:9" x14ac:dyDescent="0.25">
      <c r="A35082"/>
      <c r="B35082"/>
      <c r="C35082"/>
      <c r="D35082"/>
      <c r="E35082" s="148"/>
      <c r="F35082" s="148"/>
      <c r="G35082" s="149"/>
      <c r="H35082" s="148"/>
      <c r="I35082"/>
    </row>
    <row r="35083" spans="1:9" x14ac:dyDescent="0.25">
      <c r="A35083"/>
      <c r="B35083"/>
      <c r="C35083"/>
      <c r="D35083"/>
      <c r="E35083" s="148"/>
      <c r="F35083" s="148"/>
      <c r="G35083" s="149"/>
      <c r="H35083" s="148"/>
      <c r="I35083"/>
    </row>
    <row r="35084" spans="1:9" x14ac:dyDescent="0.25">
      <c r="A35084"/>
      <c r="B35084"/>
      <c r="C35084"/>
      <c r="D35084"/>
      <c r="E35084" s="148"/>
      <c r="F35084" s="148"/>
      <c r="G35084" s="149"/>
      <c r="H35084" s="148"/>
      <c r="I35084"/>
    </row>
    <row r="35085" spans="1:9" x14ac:dyDescent="0.25">
      <c r="A35085"/>
      <c r="B35085"/>
      <c r="C35085"/>
      <c r="D35085"/>
      <c r="E35085" s="148"/>
      <c r="F35085" s="148"/>
      <c r="G35085" s="149"/>
      <c r="H35085" s="148"/>
      <c r="I35085"/>
    </row>
    <row r="35086" spans="1:9" x14ac:dyDescent="0.25">
      <c r="A35086"/>
      <c r="B35086"/>
      <c r="C35086"/>
      <c r="D35086"/>
      <c r="E35086" s="148"/>
      <c r="F35086" s="148"/>
      <c r="G35086" s="149"/>
      <c r="H35086" s="148"/>
      <c r="I35086"/>
    </row>
    <row r="35087" spans="1:9" x14ac:dyDescent="0.25">
      <c r="A35087"/>
      <c r="B35087"/>
      <c r="C35087"/>
      <c r="D35087"/>
      <c r="E35087" s="148"/>
      <c r="F35087" s="148"/>
      <c r="G35087" s="149"/>
      <c r="H35087" s="148"/>
      <c r="I35087"/>
    </row>
    <row r="35088" spans="1:9" x14ac:dyDescent="0.25">
      <c r="A35088"/>
      <c r="B35088"/>
      <c r="C35088"/>
      <c r="D35088"/>
      <c r="E35088" s="148"/>
      <c r="F35088" s="148"/>
      <c r="G35088" s="149"/>
      <c r="H35088" s="148"/>
      <c r="I35088"/>
    </row>
    <row r="35089" spans="1:9" x14ac:dyDescent="0.25">
      <c r="A35089"/>
      <c r="B35089"/>
      <c r="C35089"/>
      <c r="D35089"/>
      <c r="E35089" s="148"/>
      <c r="F35089" s="148"/>
      <c r="G35089" s="149"/>
      <c r="H35089" s="148"/>
      <c r="I35089"/>
    </row>
    <row r="35090" spans="1:9" x14ac:dyDescent="0.25">
      <c r="A35090"/>
      <c r="B35090"/>
      <c r="C35090"/>
      <c r="D35090"/>
      <c r="E35090" s="148"/>
      <c r="F35090" s="148"/>
      <c r="G35090" s="149"/>
      <c r="H35090" s="148"/>
      <c r="I35090"/>
    </row>
    <row r="35091" spans="1:9" x14ac:dyDescent="0.25">
      <c r="A35091"/>
      <c r="B35091"/>
      <c r="C35091"/>
      <c r="D35091"/>
      <c r="E35091" s="148"/>
      <c r="F35091" s="148"/>
      <c r="G35091" s="149"/>
      <c r="H35091" s="148"/>
      <c r="I35091"/>
    </row>
    <row r="35092" spans="1:9" x14ac:dyDescent="0.25">
      <c r="A35092"/>
      <c r="B35092"/>
      <c r="C35092"/>
      <c r="D35092"/>
      <c r="E35092" s="148"/>
      <c r="F35092" s="148"/>
      <c r="G35092" s="149"/>
      <c r="H35092" s="148"/>
      <c r="I35092"/>
    </row>
    <row r="35093" spans="1:9" x14ac:dyDescent="0.25">
      <c r="A35093"/>
      <c r="B35093"/>
      <c r="C35093"/>
      <c r="D35093"/>
      <c r="E35093" s="148"/>
      <c r="F35093" s="148"/>
      <c r="G35093" s="149"/>
      <c r="H35093" s="148"/>
      <c r="I35093"/>
    </row>
    <row r="35094" spans="1:9" x14ac:dyDescent="0.25">
      <c r="A35094"/>
      <c r="B35094"/>
      <c r="C35094"/>
      <c r="D35094"/>
      <c r="E35094" s="148"/>
      <c r="F35094" s="148"/>
      <c r="G35094" s="149"/>
      <c r="H35094" s="148"/>
      <c r="I35094"/>
    </row>
    <row r="35095" spans="1:9" x14ac:dyDescent="0.25">
      <c r="A35095"/>
      <c r="B35095"/>
      <c r="C35095"/>
      <c r="D35095"/>
      <c r="E35095" s="148"/>
      <c r="F35095" s="148"/>
      <c r="G35095" s="149"/>
      <c r="H35095" s="148"/>
      <c r="I35095"/>
    </row>
    <row r="35096" spans="1:9" x14ac:dyDescent="0.25">
      <c r="A35096"/>
      <c r="B35096"/>
      <c r="C35096"/>
      <c r="D35096"/>
      <c r="E35096" s="148"/>
      <c r="F35096" s="148"/>
      <c r="G35096" s="149"/>
      <c r="H35096" s="148"/>
      <c r="I35096"/>
    </row>
    <row r="35097" spans="1:9" x14ac:dyDescent="0.25">
      <c r="A35097"/>
      <c r="B35097"/>
      <c r="C35097"/>
      <c r="D35097"/>
      <c r="E35097" s="148"/>
      <c r="F35097" s="148"/>
      <c r="G35097" s="149"/>
      <c r="H35097" s="148"/>
      <c r="I35097"/>
    </row>
    <row r="35098" spans="1:9" x14ac:dyDescent="0.25">
      <c r="A35098"/>
      <c r="B35098"/>
      <c r="C35098"/>
      <c r="D35098"/>
      <c r="E35098" s="148"/>
      <c r="F35098" s="148"/>
      <c r="G35098" s="149"/>
      <c r="H35098" s="148"/>
      <c r="I35098"/>
    </row>
    <row r="35099" spans="1:9" x14ac:dyDescent="0.25">
      <c r="A35099"/>
      <c r="B35099"/>
      <c r="C35099"/>
      <c r="D35099"/>
      <c r="E35099" s="148"/>
      <c r="F35099" s="148"/>
      <c r="G35099" s="149"/>
      <c r="H35099" s="148"/>
      <c r="I35099"/>
    </row>
    <row r="35100" spans="1:9" x14ac:dyDescent="0.25">
      <c r="A35100"/>
      <c r="B35100"/>
      <c r="C35100"/>
      <c r="D35100"/>
      <c r="E35100" s="148"/>
      <c r="F35100" s="148"/>
      <c r="G35100" s="149"/>
      <c r="H35100" s="148"/>
      <c r="I35100"/>
    </row>
    <row r="35101" spans="1:9" x14ac:dyDescent="0.25">
      <c r="A35101"/>
      <c r="B35101"/>
      <c r="C35101"/>
      <c r="D35101"/>
      <c r="E35101" s="148"/>
      <c r="F35101" s="148"/>
      <c r="G35101" s="149"/>
      <c r="H35101" s="148"/>
      <c r="I35101"/>
    </row>
    <row r="35102" spans="1:9" x14ac:dyDescent="0.25">
      <c r="A35102"/>
      <c r="B35102"/>
      <c r="C35102"/>
      <c r="D35102"/>
      <c r="E35102" s="148"/>
      <c r="F35102" s="148"/>
      <c r="G35102" s="149"/>
      <c r="H35102" s="148"/>
      <c r="I35102"/>
    </row>
    <row r="35103" spans="1:9" x14ac:dyDescent="0.25">
      <c r="A35103"/>
      <c r="B35103"/>
      <c r="C35103"/>
      <c r="D35103"/>
      <c r="E35103" s="148"/>
      <c r="F35103" s="148"/>
      <c r="G35103" s="149"/>
      <c r="H35103" s="148"/>
      <c r="I35103"/>
    </row>
    <row r="35104" spans="1:9" x14ac:dyDescent="0.25">
      <c r="A35104"/>
      <c r="B35104"/>
      <c r="C35104"/>
      <c r="D35104"/>
      <c r="E35104" s="148"/>
      <c r="F35104" s="148"/>
      <c r="G35104" s="149"/>
      <c r="H35104" s="148"/>
      <c r="I35104"/>
    </row>
    <row r="35105" spans="1:9" x14ac:dyDescent="0.25">
      <c r="A35105"/>
      <c r="B35105"/>
      <c r="C35105"/>
      <c r="D35105"/>
      <c r="E35105" s="148"/>
      <c r="F35105" s="148"/>
      <c r="G35105" s="149"/>
      <c r="H35105" s="148"/>
      <c r="I35105"/>
    </row>
    <row r="35106" spans="1:9" x14ac:dyDescent="0.25">
      <c r="A35106"/>
      <c r="B35106"/>
      <c r="C35106"/>
      <c r="D35106"/>
      <c r="E35106" s="148"/>
      <c r="F35106" s="148"/>
      <c r="G35106" s="149"/>
      <c r="H35106" s="148"/>
      <c r="I35106"/>
    </row>
    <row r="35107" spans="1:9" x14ac:dyDescent="0.25">
      <c r="A35107"/>
      <c r="B35107"/>
      <c r="C35107"/>
      <c r="D35107"/>
      <c r="E35107" s="148"/>
      <c r="F35107" s="148"/>
      <c r="G35107" s="149"/>
      <c r="H35107" s="148"/>
      <c r="I35107"/>
    </row>
    <row r="35108" spans="1:9" x14ac:dyDescent="0.25">
      <c r="A35108"/>
      <c r="B35108"/>
      <c r="C35108"/>
      <c r="D35108"/>
      <c r="E35108" s="148"/>
      <c r="F35108" s="148"/>
      <c r="G35108" s="149"/>
      <c r="H35108" s="148"/>
      <c r="I35108"/>
    </row>
    <row r="35109" spans="1:9" x14ac:dyDescent="0.25">
      <c r="A35109"/>
      <c r="B35109"/>
      <c r="C35109"/>
      <c r="D35109"/>
      <c r="E35109" s="148"/>
      <c r="F35109" s="148"/>
      <c r="G35109" s="149"/>
      <c r="H35109" s="148"/>
      <c r="I35109"/>
    </row>
    <row r="35110" spans="1:9" x14ac:dyDescent="0.25">
      <c r="A35110"/>
      <c r="B35110"/>
      <c r="C35110"/>
      <c r="D35110"/>
      <c r="E35110" s="148"/>
      <c r="F35110" s="148"/>
      <c r="G35110" s="149"/>
      <c r="H35110" s="148"/>
      <c r="I35110"/>
    </row>
    <row r="35111" spans="1:9" x14ac:dyDescent="0.25">
      <c r="A35111"/>
      <c r="B35111"/>
      <c r="C35111"/>
      <c r="D35111"/>
      <c r="E35111" s="148"/>
      <c r="F35111" s="148"/>
      <c r="G35111" s="149"/>
      <c r="H35111" s="148"/>
      <c r="I35111"/>
    </row>
    <row r="35112" spans="1:9" x14ac:dyDescent="0.25">
      <c r="A35112"/>
      <c r="B35112"/>
      <c r="C35112"/>
      <c r="D35112"/>
      <c r="E35112" s="148"/>
      <c r="F35112" s="148"/>
      <c r="G35112" s="149"/>
      <c r="H35112" s="148"/>
      <c r="I35112"/>
    </row>
    <row r="35113" spans="1:9" x14ac:dyDescent="0.25">
      <c r="A35113"/>
      <c r="B35113"/>
      <c r="C35113"/>
      <c r="D35113"/>
      <c r="E35113" s="148"/>
      <c r="F35113" s="148"/>
      <c r="G35113" s="149"/>
      <c r="H35113" s="148"/>
      <c r="I35113"/>
    </row>
    <row r="35114" spans="1:9" x14ac:dyDescent="0.25">
      <c r="A35114"/>
      <c r="B35114"/>
      <c r="C35114"/>
      <c r="D35114"/>
      <c r="E35114" s="148"/>
      <c r="F35114" s="148"/>
      <c r="G35114" s="149"/>
      <c r="H35114" s="148"/>
      <c r="I35114"/>
    </row>
    <row r="35115" spans="1:9" x14ac:dyDescent="0.25">
      <c r="A35115"/>
      <c r="B35115"/>
      <c r="C35115"/>
      <c r="D35115"/>
      <c r="E35115" s="148"/>
      <c r="F35115" s="148"/>
      <c r="G35115" s="149"/>
      <c r="H35115" s="148"/>
      <c r="I35115"/>
    </row>
    <row r="35116" spans="1:9" x14ac:dyDescent="0.25">
      <c r="A35116"/>
      <c r="B35116"/>
      <c r="C35116"/>
      <c r="D35116"/>
      <c r="E35116" s="148"/>
      <c r="F35116" s="148"/>
      <c r="G35116" s="149"/>
      <c r="H35116" s="148"/>
      <c r="I35116"/>
    </row>
    <row r="35117" spans="1:9" x14ac:dyDescent="0.25">
      <c r="A35117"/>
      <c r="B35117"/>
      <c r="C35117"/>
      <c r="D35117"/>
      <c r="E35117" s="148"/>
      <c r="F35117" s="148"/>
      <c r="G35117" s="149"/>
      <c r="H35117" s="148"/>
      <c r="I35117"/>
    </row>
    <row r="35118" spans="1:9" x14ac:dyDescent="0.25">
      <c r="A35118"/>
      <c r="B35118"/>
      <c r="C35118"/>
      <c r="D35118"/>
      <c r="E35118" s="148"/>
      <c r="F35118" s="148"/>
      <c r="G35118" s="149"/>
      <c r="H35118" s="148"/>
      <c r="I35118"/>
    </row>
    <row r="35119" spans="1:9" x14ac:dyDescent="0.25">
      <c r="A35119"/>
      <c r="B35119"/>
      <c r="C35119"/>
      <c r="D35119"/>
      <c r="E35119" s="148"/>
      <c r="F35119" s="148"/>
      <c r="G35119" s="149"/>
      <c r="H35119" s="148"/>
      <c r="I35119"/>
    </row>
    <row r="35120" spans="1:9" x14ac:dyDescent="0.25">
      <c r="A35120"/>
      <c r="B35120"/>
      <c r="C35120"/>
      <c r="D35120"/>
      <c r="E35120" s="148"/>
      <c r="F35120" s="148"/>
      <c r="G35120" s="149"/>
      <c r="H35120" s="148"/>
      <c r="I35120"/>
    </row>
    <row r="35121" spans="1:9" x14ac:dyDescent="0.25">
      <c r="A35121"/>
      <c r="B35121"/>
      <c r="C35121"/>
      <c r="D35121"/>
      <c r="E35121" s="148"/>
      <c r="F35121" s="148"/>
      <c r="G35121" s="149"/>
      <c r="H35121" s="148"/>
      <c r="I35121"/>
    </row>
    <row r="35122" spans="1:9" x14ac:dyDescent="0.25">
      <c r="A35122"/>
      <c r="B35122"/>
      <c r="C35122"/>
      <c r="D35122"/>
      <c r="E35122" s="148"/>
      <c r="F35122" s="148"/>
      <c r="G35122" s="149"/>
      <c r="H35122" s="148"/>
      <c r="I35122"/>
    </row>
    <row r="35123" spans="1:9" x14ac:dyDescent="0.25">
      <c r="A35123"/>
      <c r="B35123"/>
      <c r="C35123"/>
      <c r="D35123"/>
      <c r="E35123" s="148"/>
      <c r="F35123" s="148"/>
      <c r="G35123" s="149"/>
      <c r="H35123" s="148"/>
      <c r="I35123"/>
    </row>
    <row r="35124" spans="1:9" x14ac:dyDescent="0.25">
      <c r="A35124"/>
      <c r="B35124"/>
      <c r="C35124"/>
      <c r="D35124"/>
      <c r="E35124" s="148"/>
      <c r="F35124" s="148"/>
      <c r="G35124" s="149"/>
      <c r="H35124" s="148"/>
      <c r="I35124"/>
    </row>
    <row r="35125" spans="1:9" x14ac:dyDescent="0.25">
      <c r="A35125"/>
      <c r="B35125"/>
      <c r="C35125"/>
      <c r="D35125"/>
      <c r="E35125" s="148"/>
      <c r="F35125" s="148"/>
      <c r="G35125" s="149"/>
      <c r="H35125" s="148"/>
      <c r="I35125"/>
    </row>
    <row r="35126" spans="1:9" x14ac:dyDescent="0.25">
      <c r="A35126"/>
      <c r="B35126"/>
      <c r="C35126"/>
      <c r="D35126"/>
      <c r="E35126" s="148"/>
      <c r="F35126" s="148"/>
      <c r="G35126" s="149"/>
      <c r="H35126" s="148"/>
      <c r="I35126"/>
    </row>
    <row r="35127" spans="1:9" x14ac:dyDescent="0.25">
      <c r="A35127"/>
      <c r="B35127"/>
      <c r="C35127"/>
      <c r="D35127"/>
      <c r="E35127" s="148"/>
      <c r="F35127" s="148"/>
      <c r="G35127" s="149"/>
      <c r="H35127" s="148"/>
      <c r="I35127"/>
    </row>
    <row r="35128" spans="1:9" x14ac:dyDescent="0.25">
      <c r="A35128"/>
      <c r="B35128"/>
      <c r="C35128"/>
      <c r="D35128"/>
      <c r="E35128" s="148"/>
      <c r="F35128" s="148"/>
      <c r="G35128" s="149"/>
      <c r="H35128" s="148"/>
      <c r="I35128"/>
    </row>
    <row r="35129" spans="1:9" x14ac:dyDescent="0.25">
      <c r="A35129"/>
      <c r="B35129"/>
      <c r="C35129"/>
      <c r="D35129"/>
      <c r="E35129" s="148"/>
      <c r="F35129" s="148"/>
      <c r="G35129" s="149"/>
      <c r="H35129" s="148"/>
      <c r="I35129"/>
    </row>
    <row r="35130" spans="1:9" x14ac:dyDescent="0.25">
      <c r="A35130"/>
      <c r="B35130"/>
      <c r="C35130"/>
      <c r="D35130"/>
      <c r="E35130" s="148"/>
      <c r="F35130" s="148"/>
      <c r="G35130" s="149"/>
      <c r="H35130" s="148"/>
      <c r="I35130"/>
    </row>
    <row r="35131" spans="1:9" x14ac:dyDescent="0.25">
      <c r="A35131"/>
      <c r="B35131"/>
      <c r="C35131"/>
      <c r="D35131"/>
      <c r="E35131" s="148"/>
      <c r="F35131" s="148"/>
      <c r="G35131" s="149"/>
      <c r="H35131" s="148"/>
      <c r="I35131"/>
    </row>
    <row r="35132" spans="1:9" x14ac:dyDescent="0.25">
      <c r="A35132"/>
      <c r="B35132"/>
      <c r="C35132"/>
      <c r="D35132"/>
      <c r="E35132" s="148"/>
      <c r="F35132" s="148"/>
      <c r="G35132" s="149"/>
      <c r="H35132" s="148"/>
      <c r="I35132"/>
    </row>
    <row r="35133" spans="1:9" x14ac:dyDescent="0.25">
      <c r="A35133"/>
      <c r="B35133"/>
      <c r="C35133"/>
      <c r="D35133"/>
      <c r="E35133" s="148"/>
      <c r="F35133" s="148"/>
      <c r="G35133" s="149"/>
      <c r="H35133" s="148"/>
      <c r="I35133"/>
    </row>
    <row r="35134" spans="1:9" x14ac:dyDescent="0.25">
      <c r="A35134"/>
      <c r="B35134"/>
      <c r="C35134"/>
      <c r="D35134"/>
      <c r="E35134" s="148"/>
      <c r="F35134" s="148"/>
      <c r="G35134" s="149"/>
      <c r="H35134" s="148"/>
      <c r="I35134"/>
    </row>
    <row r="35135" spans="1:9" x14ac:dyDescent="0.25">
      <c r="A35135"/>
      <c r="B35135"/>
      <c r="C35135"/>
      <c r="D35135"/>
      <c r="E35135" s="148"/>
      <c r="F35135" s="148"/>
      <c r="G35135" s="149"/>
      <c r="H35135" s="148"/>
      <c r="I35135"/>
    </row>
    <row r="35136" spans="1:9" x14ac:dyDescent="0.25">
      <c r="A35136"/>
      <c r="B35136"/>
      <c r="C35136"/>
      <c r="D35136"/>
      <c r="E35136" s="148"/>
      <c r="F35136" s="148"/>
      <c r="G35136" s="149"/>
      <c r="H35136" s="148"/>
      <c r="I35136"/>
    </row>
    <row r="35137" spans="1:9" x14ac:dyDescent="0.25">
      <c r="A35137"/>
      <c r="B35137"/>
      <c r="C35137"/>
      <c r="D35137"/>
      <c r="E35137" s="148"/>
      <c r="F35137" s="148"/>
      <c r="G35137" s="149"/>
      <c r="H35137" s="148"/>
      <c r="I35137"/>
    </row>
    <row r="35138" spans="1:9" x14ac:dyDescent="0.25">
      <c r="A35138"/>
      <c r="B35138"/>
      <c r="C35138"/>
      <c r="D35138"/>
      <c r="E35138" s="148"/>
      <c r="F35138" s="148"/>
      <c r="G35138" s="149"/>
      <c r="H35138" s="148"/>
      <c r="I35138"/>
    </row>
    <row r="35139" spans="1:9" x14ac:dyDescent="0.25">
      <c r="A35139"/>
      <c r="B35139"/>
      <c r="C35139"/>
      <c r="D35139"/>
      <c r="E35139" s="148"/>
      <c r="F35139" s="148"/>
      <c r="G35139" s="149"/>
      <c r="H35139" s="148"/>
      <c r="I35139"/>
    </row>
    <row r="35140" spans="1:9" x14ac:dyDescent="0.25">
      <c r="A35140"/>
      <c r="B35140"/>
      <c r="C35140"/>
      <c r="D35140"/>
      <c r="E35140" s="148"/>
      <c r="F35140" s="148"/>
      <c r="G35140" s="149"/>
      <c r="H35140" s="148"/>
      <c r="I35140"/>
    </row>
    <row r="35141" spans="1:9" x14ac:dyDescent="0.25">
      <c r="A35141"/>
      <c r="B35141"/>
      <c r="C35141"/>
      <c r="D35141"/>
      <c r="E35141" s="148"/>
      <c r="F35141" s="148"/>
      <c r="G35141" s="149"/>
      <c r="H35141" s="148"/>
      <c r="I35141"/>
    </row>
    <row r="35142" spans="1:9" x14ac:dyDescent="0.25">
      <c r="A35142"/>
      <c r="B35142"/>
      <c r="C35142"/>
      <c r="D35142"/>
      <c r="E35142" s="148"/>
      <c r="F35142" s="148"/>
      <c r="G35142" s="149"/>
      <c r="H35142" s="148"/>
      <c r="I35142"/>
    </row>
    <row r="35143" spans="1:9" x14ac:dyDescent="0.25">
      <c r="A35143"/>
      <c r="B35143"/>
      <c r="C35143"/>
      <c r="D35143"/>
      <c r="E35143" s="148"/>
      <c r="F35143" s="148"/>
      <c r="G35143" s="149"/>
      <c r="H35143" s="148"/>
      <c r="I35143"/>
    </row>
    <row r="35144" spans="1:9" x14ac:dyDescent="0.25">
      <c r="A35144"/>
      <c r="B35144"/>
      <c r="C35144"/>
      <c r="D35144"/>
      <c r="E35144" s="148"/>
      <c r="F35144" s="148"/>
      <c r="G35144" s="149"/>
      <c r="H35144" s="148"/>
      <c r="I35144"/>
    </row>
    <row r="35145" spans="1:9" x14ac:dyDescent="0.25">
      <c r="A35145"/>
      <c r="B35145"/>
      <c r="C35145"/>
      <c r="D35145"/>
      <c r="E35145" s="148"/>
      <c r="F35145" s="148"/>
      <c r="G35145" s="149"/>
      <c r="H35145" s="148"/>
      <c r="I35145"/>
    </row>
    <row r="35146" spans="1:9" x14ac:dyDescent="0.25">
      <c r="A35146"/>
      <c r="B35146"/>
      <c r="C35146"/>
      <c r="D35146"/>
      <c r="E35146" s="148"/>
      <c r="F35146" s="148"/>
      <c r="G35146" s="149"/>
      <c r="H35146" s="148"/>
      <c r="I35146"/>
    </row>
    <row r="35147" spans="1:9" x14ac:dyDescent="0.25">
      <c r="A35147"/>
      <c r="B35147"/>
      <c r="C35147"/>
      <c r="D35147"/>
      <c r="E35147" s="148"/>
      <c r="F35147" s="148"/>
      <c r="G35147" s="149"/>
      <c r="H35147" s="148"/>
      <c r="I35147"/>
    </row>
    <row r="35148" spans="1:9" x14ac:dyDescent="0.25">
      <c r="A35148"/>
      <c r="B35148"/>
      <c r="C35148"/>
      <c r="D35148"/>
      <c r="E35148" s="148"/>
      <c r="F35148" s="148"/>
      <c r="G35148" s="149"/>
      <c r="H35148" s="148"/>
      <c r="I35148"/>
    </row>
    <row r="35149" spans="1:9" x14ac:dyDescent="0.25">
      <c r="A35149"/>
      <c r="B35149"/>
      <c r="C35149"/>
      <c r="D35149"/>
      <c r="E35149" s="148"/>
      <c r="F35149" s="148"/>
      <c r="G35149" s="149"/>
      <c r="H35149" s="148"/>
      <c r="I35149"/>
    </row>
    <row r="35150" spans="1:9" x14ac:dyDescent="0.25">
      <c r="A35150"/>
      <c r="B35150"/>
      <c r="C35150"/>
      <c r="D35150"/>
      <c r="E35150" s="148"/>
      <c r="F35150" s="148"/>
      <c r="G35150" s="149"/>
      <c r="H35150" s="148"/>
      <c r="I35150"/>
    </row>
    <row r="35151" spans="1:9" x14ac:dyDescent="0.25">
      <c r="A35151"/>
      <c r="B35151"/>
      <c r="C35151"/>
      <c r="D35151"/>
      <c r="E35151" s="148"/>
      <c r="F35151" s="148"/>
      <c r="G35151" s="149"/>
      <c r="H35151" s="148"/>
      <c r="I35151"/>
    </row>
    <row r="35152" spans="1:9" x14ac:dyDescent="0.25">
      <c r="A35152"/>
      <c r="B35152"/>
      <c r="C35152"/>
      <c r="D35152"/>
      <c r="E35152" s="148"/>
      <c r="F35152" s="148"/>
      <c r="G35152" s="149"/>
      <c r="H35152" s="148"/>
      <c r="I35152"/>
    </row>
    <row r="35153" spans="1:9" x14ac:dyDescent="0.25">
      <c r="A35153"/>
      <c r="B35153"/>
      <c r="C35153"/>
      <c r="D35153"/>
      <c r="E35153" s="148"/>
      <c r="F35153" s="148"/>
      <c r="G35153" s="149"/>
      <c r="H35153" s="148"/>
      <c r="I35153"/>
    </row>
    <row r="35154" spans="1:9" x14ac:dyDescent="0.25">
      <c r="A35154"/>
      <c r="B35154"/>
      <c r="C35154"/>
      <c r="D35154"/>
      <c r="E35154" s="148"/>
      <c r="F35154" s="148"/>
      <c r="G35154" s="149"/>
      <c r="H35154" s="148"/>
      <c r="I35154"/>
    </row>
    <row r="35155" spans="1:9" x14ac:dyDescent="0.25">
      <c r="A35155"/>
      <c r="B35155"/>
      <c r="C35155"/>
      <c r="D35155"/>
      <c r="E35155" s="148"/>
      <c r="F35155" s="148"/>
      <c r="G35155" s="149"/>
      <c r="H35155" s="148"/>
      <c r="I35155"/>
    </row>
    <row r="35156" spans="1:9" x14ac:dyDescent="0.25">
      <c r="A35156"/>
      <c r="B35156"/>
      <c r="C35156"/>
      <c r="D35156"/>
      <c r="E35156" s="148"/>
      <c r="F35156" s="148"/>
      <c r="G35156" s="149"/>
      <c r="H35156" s="148"/>
      <c r="I35156"/>
    </row>
    <row r="35157" spans="1:9" x14ac:dyDescent="0.25">
      <c r="A35157"/>
      <c r="B35157"/>
      <c r="C35157"/>
      <c r="D35157"/>
      <c r="E35157" s="148"/>
      <c r="F35157" s="148"/>
      <c r="G35157" s="149"/>
      <c r="H35157" s="148"/>
      <c r="I35157"/>
    </row>
    <row r="35158" spans="1:9" x14ac:dyDescent="0.25">
      <c r="A35158"/>
      <c r="B35158"/>
      <c r="C35158"/>
      <c r="D35158"/>
      <c r="E35158" s="148"/>
      <c r="F35158" s="148"/>
      <c r="G35158" s="149"/>
      <c r="H35158" s="148"/>
      <c r="I35158"/>
    </row>
    <row r="35159" spans="1:9" x14ac:dyDescent="0.25">
      <c r="A35159"/>
      <c r="B35159"/>
      <c r="C35159"/>
      <c r="D35159"/>
      <c r="E35159" s="148"/>
      <c r="F35159" s="148"/>
      <c r="G35159" s="149"/>
      <c r="H35159" s="148"/>
      <c r="I35159"/>
    </row>
    <row r="35160" spans="1:9" x14ac:dyDescent="0.25">
      <c r="A35160"/>
      <c r="B35160"/>
      <c r="C35160"/>
      <c r="D35160"/>
      <c r="E35160" s="148"/>
      <c r="F35160" s="148"/>
      <c r="G35160" s="149"/>
      <c r="H35160" s="148"/>
      <c r="I35160"/>
    </row>
    <row r="35161" spans="1:9" x14ac:dyDescent="0.25">
      <c r="A35161"/>
      <c r="B35161"/>
      <c r="C35161"/>
      <c r="D35161"/>
      <c r="E35161" s="148"/>
      <c r="F35161" s="148"/>
      <c r="G35161" s="149"/>
      <c r="H35161" s="148"/>
      <c r="I35161"/>
    </row>
    <row r="35162" spans="1:9" x14ac:dyDescent="0.25">
      <c r="A35162"/>
      <c r="B35162"/>
      <c r="C35162"/>
      <c r="D35162"/>
      <c r="E35162" s="148"/>
      <c r="F35162" s="148"/>
      <c r="G35162" s="149"/>
      <c r="H35162" s="148"/>
      <c r="I35162"/>
    </row>
    <row r="35163" spans="1:9" x14ac:dyDescent="0.25">
      <c r="A35163"/>
      <c r="B35163"/>
      <c r="C35163"/>
      <c r="D35163"/>
      <c r="E35163" s="148"/>
      <c r="F35163" s="148"/>
      <c r="G35163" s="149"/>
      <c r="H35163" s="148"/>
      <c r="I35163"/>
    </row>
    <row r="35164" spans="1:9" x14ac:dyDescent="0.25">
      <c r="A35164"/>
      <c r="B35164"/>
      <c r="C35164"/>
      <c r="D35164"/>
      <c r="E35164" s="148"/>
      <c r="F35164" s="148"/>
      <c r="G35164" s="149"/>
      <c r="H35164" s="148"/>
      <c r="I35164"/>
    </row>
    <row r="35165" spans="1:9" x14ac:dyDescent="0.25">
      <c r="A35165"/>
      <c r="B35165"/>
      <c r="C35165"/>
      <c r="D35165"/>
      <c r="E35165" s="148"/>
      <c r="F35165" s="148"/>
      <c r="G35165" s="149"/>
      <c r="H35165" s="148"/>
      <c r="I35165"/>
    </row>
    <row r="35166" spans="1:9" x14ac:dyDescent="0.25">
      <c r="A35166"/>
      <c r="B35166"/>
      <c r="C35166"/>
      <c r="D35166"/>
      <c r="E35166" s="148"/>
      <c r="F35166" s="148"/>
      <c r="G35166" s="149"/>
      <c r="H35166" s="148"/>
      <c r="I35166"/>
    </row>
    <row r="35167" spans="1:9" x14ac:dyDescent="0.25">
      <c r="A35167"/>
      <c r="B35167"/>
      <c r="C35167"/>
      <c r="D35167"/>
      <c r="E35167" s="148"/>
      <c r="F35167" s="148"/>
      <c r="G35167" s="149"/>
      <c r="H35167" s="148"/>
      <c r="I35167"/>
    </row>
    <row r="35168" spans="1:9" x14ac:dyDescent="0.25">
      <c r="A35168"/>
      <c r="B35168"/>
      <c r="C35168"/>
      <c r="D35168"/>
      <c r="E35168" s="148"/>
      <c r="F35168" s="148"/>
      <c r="G35168" s="149"/>
      <c r="H35168" s="148"/>
      <c r="I35168"/>
    </row>
    <row r="35169" spans="1:9" x14ac:dyDescent="0.25">
      <c r="A35169"/>
      <c r="B35169"/>
      <c r="C35169"/>
      <c r="D35169"/>
      <c r="E35169" s="148"/>
      <c r="F35169" s="148"/>
      <c r="G35169" s="149"/>
      <c r="H35169" s="148"/>
      <c r="I35169"/>
    </row>
    <row r="35170" spans="1:9" x14ac:dyDescent="0.25">
      <c r="A35170"/>
      <c r="B35170"/>
      <c r="C35170"/>
      <c r="D35170"/>
      <c r="E35170" s="148"/>
      <c r="F35170" s="148"/>
      <c r="G35170" s="149"/>
      <c r="H35170" s="148"/>
      <c r="I35170"/>
    </row>
    <row r="35171" spans="1:9" x14ac:dyDescent="0.25">
      <c r="A35171"/>
      <c r="B35171"/>
      <c r="C35171"/>
      <c r="D35171"/>
      <c r="E35171" s="148"/>
      <c r="F35171" s="148"/>
      <c r="G35171" s="149"/>
      <c r="H35171" s="148"/>
      <c r="I35171"/>
    </row>
    <row r="35172" spans="1:9" x14ac:dyDescent="0.25">
      <c r="A35172"/>
      <c r="B35172"/>
      <c r="C35172"/>
      <c r="D35172"/>
      <c r="E35172" s="148"/>
      <c r="F35172" s="148"/>
      <c r="G35172" s="149"/>
      <c r="H35172" s="148"/>
      <c r="I35172"/>
    </row>
    <row r="35173" spans="1:9" x14ac:dyDescent="0.25">
      <c r="A35173"/>
      <c r="B35173"/>
      <c r="C35173"/>
      <c r="D35173"/>
      <c r="E35173" s="148"/>
      <c r="F35173" s="148"/>
      <c r="G35173" s="149"/>
      <c r="H35173" s="148"/>
      <c r="I35173"/>
    </row>
    <row r="35174" spans="1:9" x14ac:dyDescent="0.25">
      <c r="A35174"/>
      <c r="B35174"/>
      <c r="C35174"/>
      <c r="D35174"/>
      <c r="E35174" s="148"/>
      <c r="F35174" s="148"/>
      <c r="G35174" s="149"/>
      <c r="H35174" s="148"/>
      <c r="I35174"/>
    </row>
    <row r="35175" spans="1:9" x14ac:dyDescent="0.25">
      <c r="A35175"/>
      <c r="B35175"/>
      <c r="C35175"/>
      <c r="D35175"/>
      <c r="E35175" s="148"/>
      <c r="F35175" s="148"/>
      <c r="G35175" s="149"/>
      <c r="H35175" s="148"/>
      <c r="I35175"/>
    </row>
    <row r="35176" spans="1:9" x14ac:dyDescent="0.25">
      <c r="A35176"/>
      <c r="B35176"/>
      <c r="C35176"/>
      <c r="D35176"/>
      <c r="E35176" s="148"/>
      <c r="F35176" s="148"/>
      <c r="G35176" s="149"/>
      <c r="H35176" s="148"/>
      <c r="I35176"/>
    </row>
    <row r="35177" spans="1:9" x14ac:dyDescent="0.25">
      <c r="A35177"/>
      <c r="B35177"/>
      <c r="C35177"/>
      <c r="D35177"/>
      <c r="E35177" s="148"/>
      <c r="F35177" s="148"/>
      <c r="G35177" s="149"/>
      <c r="H35177" s="148"/>
      <c r="I35177"/>
    </row>
    <row r="35178" spans="1:9" x14ac:dyDescent="0.25">
      <c r="A35178"/>
      <c r="B35178"/>
      <c r="C35178"/>
      <c r="D35178"/>
      <c r="E35178" s="148"/>
      <c r="F35178" s="148"/>
      <c r="G35178" s="149"/>
      <c r="H35178" s="148"/>
      <c r="I35178"/>
    </row>
    <row r="35179" spans="1:9" x14ac:dyDescent="0.25">
      <c r="A35179"/>
      <c r="B35179"/>
      <c r="C35179"/>
      <c r="D35179"/>
      <c r="E35179" s="148"/>
      <c r="F35179" s="148"/>
      <c r="G35179" s="149"/>
      <c r="H35179" s="148"/>
      <c r="I35179"/>
    </row>
    <row r="35180" spans="1:9" x14ac:dyDescent="0.25">
      <c r="A35180"/>
      <c r="B35180"/>
      <c r="C35180"/>
      <c r="D35180"/>
      <c r="E35180" s="148"/>
      <c r="F35180" s="148"/>
      <c r="G35180" s="149"/>
      <c r="H35180" s="148"/>
      <c r="I35180"/>
    </row>
    <row r="35181" spans="1:9" x14ac:dyDescent="0.25">
      <c r="A35181"/>
      <c r="B35181"/>
      <c r="C35181"/>
      <c r="D35181"/>
      <c r="E35181" s="148"/>
      <c r="F35181" s="148"/>
      <c r="G35181" s="149"/>
      <c r="H35181" s="148"/>
      <c r="I35181"/>
    </row>
    <row r="35182" spans="1:9" x14ac:dyDescent="0.25">
      <c r="A35182"/>
      <c r="B35182"/>
      <c r="C35182"/>
      <c r="D35182"/>
      <c r="E35182" s="148"/>
      <c r="F35182" s="148"/>
      <c r="G35182" s="149"/>
      <c r="H35182" s="148"/>
      <c r="I35182"/>
    </row>
    <row r="35183" spans="1:9" x14ac:dyDescent="0.25">
      <c r="A35183"/>
      <c r="B35183"/>
      <c r="C35183"/>
      <c r="D35183"/>
      <c r="E35183" s="148"/>
      <c r="F35183" s="148"/>
      <c r="G35183" s="149"/>
      <c r="H35183" s="148"/>
      <c r="I35183"/>
    </row>
    <row r="35184" spans="1:9" x14ac:dyDescent="0.25">
      <c r="A35184"/>
      <c r="B35184"/>
      <c r="C35184"/>
      <c r="D35184"/>
      <c r="E35184" s="148"/>
      <c r="F35184" s="148"/>
      <c r="G35184" s="149"/>
      <c r="H35184" s="148"/>
      <c r="I35184"/>
    </row>
    <row r="35185" spans="1:9" x14ac:dyDescent="0.25">
      <c r="A35185"/>
      <c r="B35185"/>
      <c r="C35185"/>
      <c r="D35185"/>
      <c r="E35185" s="148"/>
      <c r="F35185" s="148"/>
      <c r="G35185" s="149"/>
      <c r="H35185" s="148"/>
      <c r="I35185"/>
    </row>
    <row r="35186" spans="1:9" x14ac:dyDescent="0.25">
      <c r="A35186"/>
      <c r="B35186"/>
      <c r="C35186"/>
      <c r="D35186"/>
      <c r="E35186" s="148"/>
      <c r="F35186" s="148"/>
      <c r="G35186" s="149"/>
      <c r="H35186" s="148"/>
      <c r="I35186"/>
    </row>
    <row r="35187" spans="1:9" x14ac:dyDescent="0.25">
      <c r="A35187"/>
      <c r="B35187"/>
      <c r="C35187"/>
      <c r="D35187"/>
      <c r="E35187" s="148"/>
      <c r="F35187" s="148"/>
      <c r="G35187" s="149"/>
      <c r="H35187" s="148"/>
      <c r="I35187"/>
    </row>
    <row r="35188" spans="1:9" x14ac:dyDescent="0.25">
      <c r="A35188"/>
      <c r="B35188"/>
      <c r="C35188"/>
      <c r="D35188"/>
      <c r="E35188" s="148"/>
      <c r="F35188" s="148"/>
      <c r="G35188" s="149"/>
      <c r="H35188" s="148"/>
      <c r="I35188"/>
    </row>
    <row r="35189" spans="1:9" x14ac:dyDescent="0.25">
      <c r="A35189"/>
      <c r="B35189"/>
      <c r="C35189"/>
      <c r="D35189"/>
      <c r="E35189" s="148"/>
      <c r="F35189" s="148"/>
      <c r="G35189" s="149"/>
      <c r="H35189" s="148"/>
      <c r="I35189"/>
    </row>
    <row r="35190" spans="1:9" x14ac:dyDescent="0.25">
      <c r="A35190"/>
      <c r="B35190"/>
      <c r="C35190"/>
      <c r="D35190"/>
      <c r="E35190" s="148"/>
      <c r="F35190" s="148"/>
      <c r="G35190" s="149"/>
      <c r="H35190" s="148"/>
      <c r="I35190"/>
    </row>
    <row r="35191" spans="1:9" x14ac:dyDescent="0.25">
      <c r="A35191"/>
      <c r="B35191"/>
      <c r="C35191"/>
      <c r="D35191"/>
      <c r="E35191" s="148"/>
      <c r="F35191" s="148"/>
      <c r="G35191" s="149"/>
      <c r="H35191" s="148"/>
      <c r="I35191"/>
    </row>
    <row r="35192" spans="1:9" x14ac:dyDescent="0.25">
      <c r="A35192"/>
      <c r="B35192"/>
      <c r="C35192"/>
      <c r="D35192"/>
      <c r="E35192" s="148"/>
      <c r="F35192" s="148"/>
      <c r="G35192" s="149"/>
      <c r="H35192" s="148"/>
      <c r="I35192"/>
    </row>
    <row r="35193" spans="1:9" x14ac:dyDescent="0.25">
      <c r="A35193"/>
      <c r="B35193"/>
      <c r="C35193"/>
      <c r="D35193"/>
      <c r="E35193" s="148"/>
      <c r="F35193" s="148"/>
      <c r="G35193" s="149"/>
      <c r="H35193" s="148"/>
      <c r="I35193"/>
    </row>
    <row r="35194" spans="1:9" x14ac:dyDescent="0.25">
      <c r="A35194"/>
      <c r="B35194"/>
      <c r="C35194"/>
      <c r="D35194"/>
      <c r="E35194" s="148"/>
      <c r="F35194" s="148"/>
      <c r="G35194" s="149"/>
      <c r="H35194" s="148"/>
      <c r="I35194"/>
    </row>
    <row r="35195" spans="1:9" x14ac:dyDescent="0.25">
      <c r="A35195"/>
      <c r="B35195"/>
      <c r="C35195"/>
      <c r="D35195"/>
      <c r="E35195" s="148"/>
      <c r="F35195" s="148"/>
      <c r="G35195" s="149"/>
      <c r="H35195" s="148"/>
      <c r="I35195"/>
    </row>
    <row r="35196" spans="1:9" x14ac:dyDescent="0.25">
      <c r="A35196"/>
      <c r="B35196"/>
      <c r="C35196"/>
      <c r="D35196"/>
      <c r="E35196" s="148"/>
      <c r="F35196" s="148"/>
      <c r="G35196" s="149"/>
      <c r="H35196" s="148"/>
      <c r="I35196"/>
    </row>
    <row r="35197" spans="1:9" x14ac:dyDescent="0.25">
      <c r="A35197"/>
      <c r="B35197"/>
      <c r="C35197"/>
      <c r="D35197"/>
      <c r="E35197" s="148"/>
      <c r="F35197" s="148"/>
      <c r="G35197" s="149"/>
      <c r="H35197" s="148"/>
      <c r="I35197"/>
    </row>
    <row r="35198" spans="1:9" x14ac:dyDescent="0.25">
      <c r="A35198"/>
      <c r="B35198"/>
      <c r="C35198"/>
      <c r="D35198"/>
      <c r="E35198" s="148"/>
      <c r="F35198" s="148"/>
      <c r="G35198" s="149"/>
      <c r="H35198" s="148"/>
      <c r="I35198"/>
    </row>
    <row r="35199" spans="1:9" x14ac:dyDescent="0.25">
      <c r="A35199"/>
      <c r="B35199"/>
      <c r="C35199"/>
      <c r="D35199"/>
      <c r="E35199" s="148"/>
      <c r="F35199" s="148"/>
      <c r="G35199" s="149"/>
      <c r="H35199" s="148"/>
      <c r="I35199"/>
    </row>
    <row r="35200" spans="1:9" x14ac:dyDescent="0.25">
      <c r="A35200"/>
      <c r="B35200"/>
      <c r="C35200"/>
      <c r="D35200"/>
      <c r="E35200" s="148"/>
      <c r="F35200" s="148"/>
      <c r="G35200" s="149"/>
      <c r="H35200" s="148"/>
      <c r="I35200"/>
    </row>
    <row r="35201" spans="1:9" x14ac:dyDescent="0.25">
      <c r="A35201"/>
      <c r="B35201"/>
      <c r="C35201"/>
      <c r="D35201"/>
      <c r="E35201" s="148"/>
      <c r="F35201" s="148"/>
      <c r="G35201" s="149"/>
      <c r="H35201" s="148"/>
      <c r="I35201"/>
    </row>
    <row r="35202" spans="1:9" x14ac:dyDescent="0.25">
      <c r="A35202"/>
      <c r="B35202"/>
      <c r="C35202"/>
      <c r="D35202"/>
      <c r="E35202" s="148"/>
      <c r="F35202" s="148"/>
      <c r="G35202" s="149"/>
      <c r="H35202" s="148"/>
      <c r="I35202"/>
    </row>
    <row r="35203" spans="1:9" x14ac:dyDescent="0.25">
      <c r="A35203"/>
      <c r="B35203"/>
      <c r="C35203"/>
      <c r="D35203"/>
      <c r="E35203" s="148"/>
      <c r="F35203" s="148"/>
      <c r="G35203" s="149"/>
      <c r="H35203" s="148"/>
      <c r="I35203"/>
    </row>
    <row r="35204" spans="1:9" x14ac:dyDescent="0.25">
      <c r="A35204"/>
      <c r="B35204"/>
      <c r="C35204"/>
      <c r="D35204"/>
      <c r="E35204" s="148"/>
      <c r="F35204" s="148"/>
      <c r="G35204" s="149"/>
      <c r="H35204" s="148"/>
      <c r="I35204"/>
    </row>
    <row r="35205" spans="1:9" x14ac:dyDescent="0.25">
      <c r="A35205"/>
      <c r="B35205"/>
      <c r="C35205"/>
      <c r="D35205"/>
      <c r="E35205" s="148"/>
      <c r="F35205" s="148"/>
      <c r="G35205" s="149"/>
      <c r="H35205" s="148"/>
      <c r="I35205"/>
    </row>
    <row r="35206" spans="1:9" x14ac:dyDescent="0.25">
      <c r="A35206"/>
      <c r="B35206"/>
      <c r="C35206"/>
      <c r="D35206"/>
      <c r="E35206" s="148"/>
      <c r="F35206" s="148"/>
      <c r="G35206" s="149"/>
      <c r="H35206" s="148"/>
      <c r="I35206"/>
    </row>
    <row r="35207" spans="1:9" x14ac:dyDescent="0.25">
      <c r="A35207"/>
      <c r="B35207"/>
      <c r="C35207"/>
      <c r="D35207"/>
      <c r="E35207" s="148"/>
      <c r="F35207" s="148"/>
      <c r="G35207" s="149"/>
      <c r="H35207" s="148"/>
      <c r="I35207"/>
    </row>
    <row r="35208" spans="1:9" x14ac:dyDescent="0.25">
      <c r="A35208"/>
      <c r="B35208"/>
      <c r="C35208"/>
      <c r="D35208"/>
      <c r="E35208" s="148"/>
      <c r="F35208" s="148"/>
      <c r="G35208" s="149"/>
      <c r="H35208" s="148"/>
      <c r="I35208"/>
    </row>
    <row r="35209" spans="1:9" x14ac:dyDescent="0.25">
      <c r="A35209"/>
      <c r="B35209"/>
      <c r="C35209"/>
      <c r="D35209"/>
      <c r="E35209" s="148"/>
      <c r="F35209" s="148"/>
      <c r="G35209" s="149"/>
      <c r="H35209" s="148"/>
      <c r="I35209"/>
    </row>
    <row r="35210" spans="1:9" x14ac:dyDescent="0.25">
      <c r="A35210"/>
      <c r="B35210"/>
      <c r="C35210"/>
      <c r="D35210"/>
      <c r="E35210" s="148"/>
      <c r="F35210" s="148"/>
      <c r="G35210" s="149"/>
      <c r="H35210" s="148"/>
      <c r="I35210"/>
    </row>
    <row r="35211" spans="1:9" x14ac:dyDescent="0.25">
      <c r="A35211"/>
      <c r="B35211"/>
      <c r="C35211"/>
      <c r="D35211"/>
      <c r="E35211" s="148"/>
      <c r="F35211" s="148"/>
      <c r="G35211" s="149"/>
      <c r="H35211" s="148"/>
      <c r="I35211"/>
    </row>
    <row r="35212" spans="1:9" x14ac:dyDescent="0.25">
      <c r="A35212"/>
      <c r="B35212"/>
      <c r="C35212"/>
      <c r="D35212"/>
      <c r="E35212" s="148"/>
      <c r="F35212" s="148"/>
      <c r="G35212" s="149"/>
      <c r="H35212" s="148"/>
      <c r="I35212"/>
    </row>
    <row r="35213" spans="1:9" x14ac:dyDescent="0.25">
      <c r="A35213"/>
      <c r="B35213"/>
      <c r="C35213"/>
      <c r="D35213"/>
      <c r="E35213" s="148"/>
      <c r="F35213" s="148"/>
      <c r="G35213" s="149"/>
      <c r="H35213" s="148"/>
      <c r="I35213"/>
    </row>
    <row r="35214" spans="1:9" x14ac:dyDescent="0.25">
      <c r="A35214"/>
      <c r="B35214"/>
      <c r="C35214"/>
      <c r="D35214"/>
      <c r="E35214" s="148"/>
      <c r="F35214" s="148"/>
      <c r="G35214" s="149"/>
      <c r="H35214" s="148"/>
      <c r="I35214"/>
    </row>
    <row r="35215" spans="1:9" x14ac:dyDescent="0.25">
      <c r="A35215"/>
      <c r="B35215"/>
      <c r="C35215"/>
      <c r="D35215"/>
      <c r="E35215" s="148"/>
      <c r="F35215" s="148"/>
      <c r="G35215" s="149"/>
      <c r="H35215" s="148"/>
      <c r="I35215"/>
    </row>
    <row r="35216" spans="1:9" x14ac:dyDescent="0.25">
      <c r="A35216"/>
      <c r="B35216"/>
      <c r="C35216"/>
      <c r="D35216"/>
      <c r="E35216" s="148"/>
      <c r="F35216" s="148"/>
      <c r="G35216" s="149"/>
      <c r="H35216" s="148"/>
      <c r="I35216"/>
    </row>
    <row r="35217" spans="1:9" x14ac:dyDescent="0.25">
      <c r="A35217"/>
      <c r="B35217"/>
      <c r="C35217"/>
      <c r="D35217"/>
      <c r="E35217" s="148"/>
      <c r="F35217" s="148"/>
      <c r="G35217" s="149"/>
      <c r="H35217" s="148"/>
      <c r="I35217"/>
    </row>
    <row r="35218" spans="1:9" x14ac:dyDescent="0.25">
      <c r="A35218"/>
      <c r="B35218"/>
      <c r="C35218"/>
      <c r="D35218"/>
      <c r="E35218" s="148"/>
      <c r="F35218" s="148"/>
      <c r="G35218" s="149"/>
      <c r="H35218" s="148"/>
      <c r="I35218"/>
    </row>
    <row r="35219" spans="1:9" x14ac:dyDescent="0.25">
      <c r="A35219"/>
      <c r="B35219"/>
      <c r="C35219"/>
      <c r="D35219"/>
      <c r="E35219" s="148"/>
      <c r="F35219" s="148"/>
      <c r="G35219" s="149"/>
      <c r="H35219" s="148"/>
      <c r="I35219"/>
    </row>
    <row r="35220" spans="1:9" x14ac:dyDescent="0.25">
      <c r="A35220"/>
      <c r="B35220"/>
      <c r="C35220"/>
      <c r="D35220"/>
      <c r="E35220" s="148"/>
      <c r="F35220" s="148"/>
      <c r="G35220" s="149"/>
      <c r="H35220" s="148"/>
      <c r="I35220"/>
    </row>
    <row r="35221" spans="1:9" x14ac:dyDescent="0.25">
      <c r="A35221"/>
      <c r="B35221"/>
      <c r="C35221"/>
      <c r="D35221"/>
      <c r="E35221" s="148"/>
      <c r="F35221" s="148"/>
      <c r="G35221" s="149"/>
      <c r="H35221" s="148"/>
      <c r="I35221"/>
    </row>
    <row r="35222" spans="1:9" x14ac:dyDescent="0.25">
      <c r="A35222"/>
      <c r="B35222"/>
      <c r="C35222"/>
      <c r="D35222"/>
      <c r="E35222" s="148"/>
      <c r="F35222" s="148"/>
      <c r="G35222" s="149"/>
      <c r="H35222" s="148"/>
      <c r="I35222"/>
    </row>
    <row r="35223" spans="1:9" x14ac:dyDescent="0.25">
      <c r="A35223"/>
      <c r="B35223"/>
      <c r="C35223"/>
      <c r="D35223"/>
      <c r="E35223" s="148"/>
      <c r="F35223" s="148"/>
      <c r="G35223" s="149"/>
      <c r="H35223" s="148"/>
      <c r="I35223"/>
    </row>
    <row r="35224" spans="1:9" x14ac:dyDescent="0.25">
      <c r="A35224"/>
      <c r="B35224"/>
      <c r="C35224"/>
      <c r="D35224"/>
      <c r="E35224" s="148"/>
      <c r="F35224" s="148"/>
      <c r="G35224" s="149"/>
      <c r="H35224" s="148"/>
      <c r="I35224"/>
    </row>
    <row r="35225" spans="1:9" x14ac:dyDescent="0.25">
      <c r="A35225"/>
      <c r="B35225"/>
      <c r="C35225"/>
      <c r="D35225"/>
      <c r="E35225" s="148"/>
      <c r="F35225" s="148"/>
      <c r="G35225" s="149"/>
      <c r="H35225" s="148"/>
      <c r="I35225"/>
    </row>
    <row r="35226" spans="1:9" x14ac:dyDescent="0.25">
      <c r="A35226"/>
      <c r="B35226"/>
      <c r="C35226"/>
      <c r="D35226"/>
      <c r="E35226" s="148"/>
      <c r="F35226" s="148"/>
      <c r="G35226" s="149"/>
      <c r="H35226" s="148"/>
      <c r="I35226"/>
    </row>
    <row r="35227" spans="1:9" x14ac:dyDescent="0.25">
      <c r="A35227"/>
      <c r="B35227"/>
      <c r="C35227"/>
      <c r="D35227"/>
      <c r="E35227" s="148"/>
      <c r="F35227" s="148"/>
      <c r="G35227" s="149"/>
      <c r="H35227" s="148"/>
      <c r="I35227"/>
    </row>
    <row r="35228" spans="1:9" x14ac:dyDescent="0.25">
      <c r="A35228"/>
      <c r="B35228"/>
      <c r="C35228"/>
      <c r="D35228"/>
      <c r="E35228" s="148"/>
      <c r="F35228" s="148"/>
      <c r="G35228" s="149"/>
      <c r="H35228" s="148"/>
      <c r="I35228"/>
    </row>
    <row r="35229" spans="1:9" x14ac:dyDescent="0.25">
      <c r="A35229"/>
      <c r="B35229"/>
      <c r="C35229"/>
      <c r="D35229"/>
      <c r="E35229" s="148"/>
      <c r="F35229" s="148"/>
      <c r="G35229" s="149"/>
      <c r="H35229" s="148"/>
      <c r="I35229"/>
    </row>
    <row r="35230" spans="1:9" x14ac:dyDescent="0.25">
      <c r="A35230"/>
      <c r="B35230"/>
      <c r="C35230"/>
      <c r="D35230"/>
      <c r="E35230" s="148"/>
      <c r="F35230" s="148"/>
      <c r="G35230" s="149"/>
      <c r="H35230" s="148"/>
      <c r="I35230"/>
    </row>
    <row r="35231" spans="1:9" x14ac:dyDescent="0.25">
      <c r="A35231"/>
      <c r="B35231"/>
      <c r="C35231"/>
      <c r="D35231"/>
      <c r="E35231" s="148"/>
      <c r="F35231" s="148"/>
      <c r="G35231" s="149"/>
      <c r="H35231" s="148"/>
      <c r="I35231"/>
    </row>
    <row r="35232" spans="1:9" x14ac:dyDescent="0.25">
      <c r="A35232"/>
      <c r="B35232"/>
      <c r="C35232"/>
      <c r="D35232"/>
      <c r="E35232" s="148"/>
      <c r="F35232" s="148"/>
      <c r="G35232" s="149"/>
      <c r="H35232" s="148"/>
      <c r="I35232"/>
    </row>
    <row r="35233" spans="1:9" x14ac:dyDescent="0.25">
      <c r="A35233"/>
      <c r="B35233"/>
      <c r="C35233"/>
      <c r="D35233"/>
      <c r="E35233" s="148"/>
      <c r="F35233" s="148"/>
      <c r="G35233" s="149"/>
      <c r="H35233" s="148"/>
      <c r="I35233"/>
    </row>
    <row r="35234" spans="1:9" x14ac:dyDescent="0.25">
      <c r="A35234"/>
      <c r="B35234"/>
      <c r="C35234"/>
      <c r="D35234"/>
      <c r="E35234" s="148"/>
      <c r="F35234" s="148"/>
      <c r="G35234" s="149"/>
      <c r="H35234" s="148"/>
      <c r="I35234"/>
    </row>
    <row r="35235" spans="1:9" x14ac:dyDescent="0.25">
      <c r="A35235"/>
      <c r="B35235"/>
      <c r="C35235"/>
      <c r="D35235"/>
      <c r="E35235" s="148"/>
      <c r="F35235" s="148"/>
      <c r="G35235" s="149"/>
      <c r="H35235" s="148"/>
      <c r="I35235"/>
    </row>
    <row r="35236" spans="1:9" x14ac:dyDescent="0.25">
      <c r="A35236"/>
      <c r="B35236"/>
      <c r="C35236"/>
      <c r="D35236"/>
      <c r="E35236" s="148"/>
      <c r="F35236" s="148"/>
      <c r="G35236" s="149"/>
      <c r="H35236" s="148"/>
      <c r="I35236"/>
    </row>
    <row r="35237" spans="1:9" x14ac:dyDescent="0.25">
      <c r="A35237"/>
      <c r="B35237"/>
      <c r="C35237"/>
      <c r="D35237"/>
      <c r="E35237" s="148"/>
      <c r="F35237" s="148"/>
      <c r="G35237" s="149"/>
      <c r="H35237" s="148"/>
      <c r="I35237"/>
    </row>
    <row r="35238" spans="1:9" x14ac:dyDescent="0.25">
      <c r="A35238"/>
      <c r="B35238"/>
      <c r="C35238"/>
      <c r="D35238"/>
      <c r="E35238" s="148"/>
      <c r="F35238" s="148"/>
      <c r="G35238" s="149"/>
      <c r="H35238" s="148"/>
      <c r="I35238"/>
    </row>
    <row r="35239" spans="1:9" x14ac:dyDescent="0.25">
      <c r="A35239"/>
      <c r="B35239"/>
      <c r="C35239"/>
      <c r="D35239"/>
      <c r="E35239" s="148"/>
      <c r="F35239" s="148"/>
      <c r="G35239" s="149"/>
      <c r="H35239" s="148"/>
      <c r="I35239"/>
    </row>
    <row r="35240" spans="1:9" x14ac:dyDescent="0.25">
      <c r="A35240"/>
      <c r="B35240"/>
      <c r="C35240"/>
      <c r="D35240"/>
      <c r="E35240" s="148"/>
      <c r="F35240" s="148"/>
      <c r="G35240" s="149"/>
      <c r="H35240" s="148"/>
      <c r="I35240"/>
    </row>
    <row r="35241" spans="1:9" x14ac:dyDescent="0.25">
      <c r="A35241"/>
      <c r="B35241"/>
      <c r="C35241"/>
      <c r="D35241"/>
      <c r="E35241" s="148"/>
      <c r="F35241" s="148"/>
      <c r="G35241" s="149"/>
      <c r="H35241" s="148"/>
      <c r="I35241"/>
    </row>
    <row r="35242" spans="1:9" x14ac:dyDescent="0.25">
      <c r="A35242"/>
      <c r="B35242"/>
      <c r="C35242"/>
      <c r="D35242"/>
      <c r="E35242" s="148"/>
      <c r="F35242" s="148"/>
      <c r="G35242" s="149"/>
      <c r="H35242" s="148"/>
      <c r="I35242"/>
    </row>
    <row r="35243" spans="1:9" x14ac:dyDescent="0.25">
      <c r="A35243"/>
      <c r="B35243"/>
      <c r="C35243"/>
      <c r="D35243"/>
      <c r="E35243" s="148"/>
      <c r="F35243" s="148"/>
      <c r="G35243" s="149"/>
      <c r="H35243" s="148"/>
      <c r="I35243"/>
    </row>
    <row r="35244" spans="1:9" x14ac:dyDescent="0.25">
      <c r="A35244"/>
      <c r="B35244"/>
      <c r="C35244"/>
      <c r="D35244"/>
      <c r="E35244" s="148"/>
      <c r="F35244" s="148"/>
      <c r="G35244" s="149"/>
      <c r="H35244" s="148"/>
      <c r="I35244"/>
    </row>
    <row r="35245" spans="1:9" x14ac:dyDescent="0.25">
      <c r="A35245"/>
      <c r="B35245"/>
      <c r="C35245"/>
      <c r="D35245"/>
      <c r="E35245" s="148"/>
      <c r="F35245" s="148"/>
      <c r="G35245" s="149"/>
      <c r="H35245" s="148"/>
      <c r="I35245"/>
    </row>
    <row r="35246" spans="1:9" x14ac:dyDescent="0.25">
      <c r="A35246"/>
      <c r="B35246"/>
      <c r="C35246"/>
      <c r="D35246"/>
      <c r="E35246" s="148"/>
      <c r="F35246" s="148"/>
      <c r="G35246" s="149"/>
      <c r="H35246" s="148"/>
      <c r="I35246"/>
    </row>
    <row r="35247" spans="1:9" x14ac:dyDescent="0.25">
      <c r="A35247"/>
      <c r="B35247"/>
      <c r="C35247"/>
      <c r="D35247"/>
      <c r="E35247" s="148"/>
      <c r="F35247" s="148"/>
      <c r="G35247" s="149"/>
      <c r="H35247" s="148"/>
      <c r="I35247"/>
    </row>
    <row r="35248" spans="1:9" x14ac:dyDescent="0.25">
      <c r="A35248"/>
      <c r="B35248"/>
      <c r="C35248"/>
      <c r="D35248"/>
      <c r="E35248" s="148"/>
      <c r="F35248" s="148"/>
      <c r="G35248" s="149"/>
      <c r="H35248" s="148"/>
      <c r="I35248"/>
    </row>
    <row r="35249" spans="1:9" x14ac:dyDescent="0.25">
      <c r="A35249"/>
      <c r="B35249"/>
      <c r="C35249"/>
      <c r="D35249"/>
      <c r="E35249" s="148"/>
      <c r="F35249" s="148"/>
      <c r="G35249" s="149"/>
      <c r="H35249" s="148"/>
      <c r="I35249"/>
    </row>
    <row r="35250" spans="1:9" x14ac:dyDescent="0.25">
      <c r="A35250"/>
      <c r="B35250"/>
      <c r="C35250"/>
      <c r="D35250"/>
      <c r="E35250" s="148"/>
      <c r="F35250" s="148"/>
      <c r="G35250" s="149"/>
      <c r="H35250" s="148"/>
      <c r="I35250"/>
    </row>
    <row r="35251" spans="1:9" x14ac:dyDescent="0.25">
      <c r="A35251"/>
      <c r="B35251"/>
      <c r="C35251"/>
      <c r="D35251"/>
      <c r="E35251" s="148"/>
      <c r="F35251" s="148"/>
      <c r="G35251" s="149"/>
      <c r="H35251" s="148"/>
      <c r="I35251"/>
    </row>
    <row r="35252" spans="1:9" x14ac:dyDescent="0.25">
      <c r="A35252"/>
      <c r="B35252"/>
      <c r="C35252"/>
      <c r="D35252"/>
      <c r="E35252" s="148"/>
      <c r="F35252" s="148"/>
      <c r="G35252" s="149"/>
      <c r="H35252" s="148"/>
      <c r="I35252"/>
    </row>
    <row r="35253" spans="1:9" x14ac:dyDescent="0.25">
      <c r="A35253"/>
      <c r="B35253"/>
      <c r="C35253"/>
      <c r="D35253"/>
      <c r="E35253" s="148"/>
      <c r="F35253" s="148"/>
      <c r="G35253" s="149"/>
      <c r="H35253" s="148"/>
      <c r="I35253"/>
    </row>
    <row r="35254" spans="1:9" x14ac:dyDescent="0.25">
      <c r="A35254"/>
      <c r="B35254"/>
      <c r="C35254"/>
      <c r="D35254"/>
      <c r="E35254" s="148"/>
      <c r="F35254" s="148"/>
      <c r="G35254" s="149"/>
      <c r="H35254" s="148"/>
      <c r="I35254"/>
    </row>
    <row r="35255" spans="1:9" x14ac:dyDescent="0.25">
      <c r="A35255"/>
      <c r="B35255"/>
      <c r="C35255"/>
      <c r="D35255"/>
      <c r="E35255" s="148"/>
      <c r="F35255" s="148"/>
      <c r="G35255" s="149"/>
      <c r="H35255" s="148"/>
      <c r="I35255"/>
    </row>
    <row r="35256" spans="1:9" x14ac:dyDescent="0.25">
      <c r="A35256"/>
      <c r="B35256"/>
      <c r="C35256"/>
      <c r="D35256"/>
      <c r="E35256" s="148"/>
      <c r="F35256" s="148"/>
      <c r="G35256" s="149"/>
      <c r="H35256" s="148"/>
      <c r="I35256"/>
    </row>
    <row r="35257" spans="1:9" x14ac:dyDescent="0.25">
      <c r="A35257"/>
      <c r="B35257"/>
      <c r="C35257"/>
      <c r="D35257"/>
      <c r="E35257" s="148"/>
      <c r="F35257" s="148"/>
      <c r="G35257" s="149"/>
      <c r="H35257" s="148"/>
      <c r="I35257"/>
    </row>
    <row r="35258" spans="1:9" x14ac:dyDescent="0.25">
      <c r="A35258"/>
      <c r="B35258"/>
      <c r="C35258"/>
      <c r="D35258"/>
      <c r="E35258" s="148"/>
      <c r="F35258" s="148"/>
      <c r="G35258" s="149"/>
      <c r="H35258" s="148"/>
      <c r="I35258"/>
    </row>
    <row r="35259" spans="1:9" x14ac:dyDescent="0.25">
      <c r="A35259"/>
      <c r="B35259"/>
      <c r="C35259"/>
      <c r="D35259"/>
      <c r="E35259" s="148"/>
      <c r="F35259" s="148"/>
      <c r="G35259" s="149"/>
      <c r="H35259" s="148"/>
      <c r="I35259"/>
    </row>
    <row r="35260" spans="1:9" x14ac:dyDescent="0.25">
      <c r="A35260"/>
      <c r="B35260"/>
      <c r="C35260"/>
      <c r="D35260"/>
      <c r="E35260" s="148"/>
      <c r="F35260" s="148"/>
      <c r="G35260" s="149"/>
      <c r="H35260" s="148"/>
      <c r="I35260"/>
    </row>
    <row r="35261" spans="1:9" x14ac:dyDescent="0.25">
      <c r="A35261"/>
      <c r="B35261"/>
      <c r="C35261"/>
      <c r="D35261"/>
      <c r="E35261" s="148"/>
      <c r="F35261" s="148"/>
      <c r="G35261" s="149"/>
      <c r="H35261" s="148"/>
      <c r="I35261"/>
    </row>
    <row r="35262" spans="1:9" x14ac:dyDescent="0.25">
      <c r="A35262"/>
      <c r="B35262"/>
      <c r="C35262"/>
      <c r="D35262"/>
      <c r="E35262" s="148"/>
      <c r="F35262" s="148"/>
      <c r="G35262" s="149"/>
      <c r="H35262" s="148"/>
      <c r="I35262"/>
    </row>
    <row r="35263" spans="1:9" x14ac:dyDescent="0.25">
      <c r="A35263"/>
      <c r="B35263"/>
      <c r="C35263"/>
      <c r="D35263"/>
      <c r="E35263" s="148"/>
      <c r="F35263" s="148"/>
      <c r="G35263" s="149"/>
      <c r="H35263" s="148"/>
      <c r="I35263"/>
    </row>
    <row r="35264" spans="1:9" x14ac:dyDescent="0.25">
      <c r="A35264"/>
      <c r="B35264"/>
      <c r="C35264"/>
      <c r="D35264"/>
      <c r="E35264" s="148"/>
      <c r="F35264" s="148"/>
      <c r="G35264" s="149"/>
      <c r="H35264" s="148"/>
      <c r="I35264"/>
    </row>
    <row r="35265" spans="1:9" x14ac:dyDescent="0.25">
      <c r="A35265"/>
      <c r="B35265"/>
      <c r="C35265"/>
      <c r="D35265"/>
      <c r="E35265" s="148"/>
      <c r="F35265" s="148"/>
      <c r="G35265" s="149"/>
      <c r="H35265" s="148"/>
      <c r="I35265"/>
    </row>
    <row r="35266" spans="1:9" x14ac:dyDescent="0.25">
      <c r="A35266"/>
      <c r="B35266"/>
      <c r="C35266"/>
      <c r="D35266"/>
      <c r="E35266" s="148"/>
      <c r="F35266" s="148"/>
      <c r="G35266" s="149"/>
      <c r="H35266" s="148"/>
      <c r="I35266"/>
    </row>
    <row r="35267" spans="1:9" x14ac:dyDescent="0.25">
      <c r="A35267"/>
      <c r="B35267"/>
      <c r="C35267"/>
      <c r="D35267"/>
      <c r="E35267" s="148"/>
      <c r="F35267" s="148"/>
      <c r="G35267" s="149"/>
      <c r="H35267" s="148"/>
      <c r="I35267"/>
    </row>
    <row r="35268" spans="1:9" x14ac:dyDescent="0.25">
      <c r="A35268"/>
      <c r="B35268"/>
      <c r="C35268"/>
      <c r="D35268"/>
      <c r="E35268" s="148"/>
      <c r="F35268" s="148"/>
      <c r="G35268" s="149"/>
      <c r="H35268" s="148"/>
      <c r="I35268"/>
    </row>
    <row r="35269" spans="1:9" x14ac:dyDescent="0.25">
      <c r="A35269"/>
      <c r="B35269"/>
      <c r="C35269"/>
      <c r="D35269"/>
      <c r="E35269" s="148"/>
      <c r="F35269" s="148"/>
      <c r="G35269" s="149"/>
      <c r="H35269" s="148"/>
      <c r="I35269"/>
    </row>
    <row r="35270" spans="1:9" x14ac:dyDescent="0.25">
      <c r="A35270"/>
      <c r="B35270"/>
      <c r="C35270"/>
      <c r="D35270"/>
      <c r="E35270" s="148"/>
      <c r="F35270" s="148"/>
      <c r="G35270" s="149"/>
      <c r="H35270" s="148"/>
      <c r="I35270"/>
    </row>
    <row r="35271" spans="1:9" x14ac:dyDescent="0.25">
      <c r="A35271"/>
      <c r="B35271"/>
      <c r="C35271"/>
      <c r="D35271"/>
      <c r="E35271" s="148"/>
      <c r="F35271" s="148"/>
      <c r="G35271" s="149"/>
      <c r="H35271" s="148"/>
      <c r="I35271"/>
    </row>
    <row r="35272" spans="1:9" x14ac:dyDescent="0.25">
      <c r="A35272"/>
      <c r="B35272"/>
      <c r="C35272"/>
      <c r="D35272"/>
      <c r="E35272" s="148"/>
      <c r="F35272" s="148"/>
      <c r="G35272" s="149"/>
      <c r="H35272" s="148"/>
      <c r="I35272"/>
    </row>
    <row r="35273" spans="1:9" x14ac:dyDescent="0.25">
      <c r="A35273"/>
      <c r="B35273"/>
      <c r="C35273"/>
      <c r="D35273"/>
      <c r="E35273" s="148"/>
      <c r="F35273" s="148"/>
      <c r="G35273" s="149"/>
      <c r="H35273" s="148"/>
      <c r="I35273"/>
    </row>
    <row r="35274" spans="1:9" x14ac:dyDescent="0.25">
      <c r="A35274"/>
      <c r="B35274"/>
      <c r="C35274"/>
      <c r="D35274"/>
      <c r="E35274" s="148"/>
      <c r="F35274" s="148"/>
      <c r="G35274" s="149"/>
      <c r="H35274" s="148"/>
      <c r="I35274"/>
    </row>
    <row r="35275" spans="1:9" x14ac:dyDescent="0.25">
      <c r="A35275"/>
      <c r="B35275"/>
      <c r="C35275"/>
      <c r="D35275"/>
      <c r="E35275" s="148"/>
      <c r="F35275" s="148"/>
      <c r="G35275" s="149"/>
      <c r="H35275" s="148"/>
      <c r="I35275"/>
    </row>
    <row r="35276" spans="1:9" x14ac:dyDescent="0.25">
      <c r="A35276"/>
      <c r="B35276"/>
      <c r="C35276"/>
      <c r="D35276"/>
      <c r="E35276" s="148"/>
      <c r="F35276" s="148"/>
      <c r="G35276" s="149"/>
      <c r="H35276" s="148"/>
      <c r="I35276"/>
    </row>
    <row r="35277" spans="1:9" x14ac:dyDescent="0.25">
      <c r="A35277"/>
      <c r="B35277"/>
      <c r="C35277"/>
      <c r="D35277"/>
      <c r="E35277" s="148"/>
      <c r="F35277" s="148"/>
      <c r="G35277" s="149"/>
      <c r="H35277" s="148"/>
      <c r="I35277"/>
    </row>
    <row r="35278" spans="1:9" x14ac:dyDescent="0.25">
      <c r="A35278"/>
      <c r="B35278"/>
      <c r="C35278"/>
      <c r="D35278"/>
      <c r="E35278" s="148"/>
      <c r="F35278" s="148"/>
      <c r="G35278" s="149"/>
      <c r="H35278" s="148"/>
      <c r="I35278"/>
    </row>
    <row r="35279" spans="1:9" x14ac:dyDescent="0.25">
      <c r="A35279"/>
      <c r="B35279"/>
      <c r="C35279"/>
      <c r="D35279"/>
      <c r="E35279" s="148"/>
      <c r="F35279" s="148"/>
      <c r="G35279" s="149"/>
      <c r="H35279" s="148"/>
      <c r="I35279"/>
    </row>
    <row r="35280" spans="1:9" x14ac:dyDescent="0.25">
      <c r="A35280"/>
      <c r="B35280"/>
      <c r="C35280"/>
      <c r="D35280"/>
      <c r="E35280" s="148"/>
      <c r="F35280" s="148"/>
      <c r="G35280" s="149"/>
      <c r="H35280" s="148"/>
      <c r="I35280"/>
    </row>
    <row r="35281" spans="1:9" x14ac:dyDescent="0.25">
      <c r="A35281"/>
      <c r="B35281"/>
      <c r="C35281"/>
      <c r="D35281"/>
      <c r="E35281" s="148"/>
      <c r="F35281" s="148"/>
      <c r="G35281" s="149"/>
      <c r="H35281" s="148"/>
      <c r="I35281"/>
    </row>
    <row r="35282" spans="1:9" x14ac:dyDescent="0.25">
      <c r="A35282"/>
      <c r="B35282"/>
      <c r="C35282"/>
      <c r="D35282"/>
      <c r="E35282" s="148"/>
      <c r="F35282" s="148"/>
      <c r="G35282" s="149"/>
      <c r="H35282" s="148"/>
      <c r="I35282"/>
    </row>
    <row r="35283" spans="1:9" x14ac:dyDescent="0.25">
      <c r="A35283"/>
      <c r="B35283"/>
      <c r="C35283"/>
      <c r="D35283"/>
      <c r="E35283" s="148"/>
      <c r="F35283" s="148"/>
      <c r="G35283" s="149"/>
      <c r="H35283" s="148"/>
      <c r="I35283"/>
    </row>
    <row r="35284" spans="1:9" x14ac:dyDescent="0.25">
      <c r="A35284"/>
      <c r="B35284"/>
      <c r="C35284"/>
      <c r="D35284"/>
      <c r="E35284" s="148"/>
      <c r="F35284" s="148"/>
      <c r="G35284" s="149"/>
      <c r="H35284" s="148"/>
      <c r="I35284"/>
    </row>
    <row r="35285" spans="1:9" x14ac:dyDescent="0.25">
      <c r="A35285"/>
      <c r="B35285"/>
      <c r="C35285"/>
      <c r="D35285"/>
      <c r="E35285" s="148"/>
      <c r="F35285" s="148"/>
      <c r="G35285" s="149"/>
      <c r="H35285" s="148"/>
      <c r="I35285"/>
    </row>
    <row r="35286" spans="1:9" x14ac:dyDescent="0.25">
      <c r="A35286"/>
      <c r="B35286"/>
      <c r="C35286"/>
      <c r="D35286"/>
      <c r="E35286" s="148"/>
      <c r="F35286" s="148"/>
      <c r="G35286" s="149"/>
      <c r="H35286" s="148"/>
      <c r="I35286"/>
    </row>
    <row r="35287" spans="1:9" x14ac:dyDescent="0.25">
      <c r="A35287"/>
      <c r="B35287"/>
      <c r="C35287"/>
      <c r="D35287"/>
      <c r="E35287" s="148"/>
      <c r="F35287" s="148"/>
      <c r="G35287" s="149"/>
      <c r="H35287" s="148"/>
      <c r="I35287"/>
    </row>
    <row r="35288" spans="1:9" x14ac:dyDescent="0.25">
      <c r="A35288"/>
      <c r="B35288"/>
      <c r="C35288"/>
      <c r="D35288"/>
      <c r="E35288" s="148"/>
      <c r="F35288" s="148"/>
      <c r="G35288" s="149"/>
      <c r="H35288" s="148"/>
      <c r="I35288"/>
    </row>
    <row r="35289" spans="1:9" x14ac:dyDescent="0.25">
      <c r="A35289"/>
      <c r="B35289"/>
      <c r="C35289"/>
      <c r="D35289"/>
      <c r="E35289" s="148"/>
      <c r="F35289" s="148"/>
      <c r="G35289" s="149"/>
      <c r="H35289" s="148"/>
      <c r="I35289"/>
    </row>
    <row r="35290" spans="1:9" x14ac:dyDescent="0.25">
      <c r="A35290"/>
      <c r="B35290"/>
      <c r="C35290"/>
      <c r="D35290"/>
      <c r="E35290" s="148"/>
      <c r="F35290" s="148"/>
      <c r="G35290" s="149"/>
      <c r="H35290" s="148"/>
      <c r="I35290"/>
    </row>
    <row r="35291" spans="1:9" x14ac:dyDescent="0.25">
      <c r="A35291"/>
      <c r="B35291"/>
      <c r="C35291"/>
      <c r="D35291"/>
      <c r="E35291" s="148"/>
      <c r="F35291" s="148"/>
      <c r="G35291" s="149"/>
      <c r="H35291" s="148"/>
      <c r="I35291"/>
    </row>
    <row r="35292" spans="1:9" x14ac:dyDescent="0.25">
      <c r="A35292"/>
      <c r="B35292"/>
      <c r="C35292"/>
      <c r="D35292"/>
      <c r="E35292" s="148"/>
      <c r="F35292" s="148"/>
      <c r="G35292" s="149"/>
      <c r="H35292" s="148"/>
      <c r="I35292"/>
    </row>
    <row r="35293" spans="1:9" x14ac:dyDescent="0.25">
      <c r="A35293"/>
      <c r="B35293"/>
      <c r="C35293"/>
      <c r="D35293"/>
      <c r="E35293" s="148"/>
      <c r="F35293" s="148"/>
      <c r="G35293" s="149"/>
      <c r="H35293" s="148"/>
      <c r="I35293"/>
    </row>
    <row r="35294" spans="1:9" x14ac:dyDescent="0.25">
      <c r="A35294"/>
      <c r="B35294"/>
      <c r="C35294"/>
      <c r="D35294"/>
      <c r="E35294" s="148"/>
      <c r="F35294" s="148"/>
      <c r="G35294" s="149"/>
      <c r="H35294" s="148"/>
      <c r="I35294"/>
    </row>
    <row r="35295" spans="1:9" x14ac:dyDescent="0.25">
      <c r="A35295"/>
      <c r="B35295"/>
      <c r="C35295"/>
      <c r="D35295"/>
      <c r="E35295" s="148"/>
      <c r="F35295" s="148"/>
      <c r="G35295" s="149"/>
      <c r="H35295" s="148"/>
      <c r="I35295"/>
    </row>
    <row r="35296" spans="1:9" x14ac:dyDescent="0.25">
      <c r="A35296"/>
      <c r="B35296"/>
      <c r="C35296"/>
      <c r="D35296"/>
      <c r="E35296" s="148"/>
      <c r="F35296" s="148"/>
      <c r="G35296" s="149"/>
      <c r="H35296" s="148"/>
      <c r="I35296"/>
    </row>
    <row r="35297" spans="1:9" x14ac:dyDescent="0.25">
      <c r="A35297"/>
      <c r="B35297"/>
      <c r="C35297"/>
      <c r="D35297"/>
      <c r="E35297" s="148"/>
      <c r="F35297" s="148"/>
      <c r="G35297" s="149"/>
      <c r="H35297" s="148"/>
      <c r="I35297"/>
    </row>
    <row r="35298" spans="1:9" x14ac:dyDescent="0.25">
      <c r="A35298"/>
      <c r="B35298"/>
      <c r="C35298"/>
      <c r="D35298"/>
      <c r="E35298" s="148"/>
      <c r="F35298" s="148"/>
      <c r="G35298" s="149"/>
      <c r="H35298" s="148"/>
      <c r="I35298"/>
    </row>
    <row r="35299" spans="1:9" x14ac:dyDescent="0.25">
      <c r="A35299"/>
      <c r="B35299"/>
      <c r="C35299"/>
      <c r="D35299"/>
      <c r="E35299" s="148"/>
      <c r="F35299" s="148"/>
      <c r="G35299" s="149"/>
      <c r="H35299" s="148"/>
      <c r="I35299"/>
    </row>
    <row r="35300" spans="1:9" x14ac:dyDescent="0.25">
      <c r="A35300"/>
      <c r="B35300"/>
      <c r="C35300"/>
      <c r="D35300"/>
      <c r="E35300" s="148"/>
      <c r="F35300" s="148"/>
      <c r="G35300" s="149"/>
      <c r="H35300" s="148"/>
      <c r="I35300"/>
    </row>
    <row r="35301" spans="1:9" x14ac:dyDescent="0.25">
      <c r="A35301"/>
      <c r="B35301"/>
      <c r="C35301"/>
      <c r="D35301"/>
      <c r="E35301" s="148"/>
      <c r="F35301" s="148"/>
      <c r="G35301" s="149"/>
      <c r="H35301" s="148"/>
      <c r="I35301"/>
    </row>
    <row r="35302" spans="1:9" x14ac:dyDescent="0.25">
      <c r="A35302"/>
      <c r="B35302"/>
      <c r="C35302"/>
      <c r="D35302"/>
      <c r="E35302" s="148"/>
      <c r="F35302" s="148"/>
      <c r="G35302" s="149"/>
      <c r="H35302" s="148"/>
      <c r="I35302"/>
    </row>
    <row r="35303" spans="1:9" x14ac:dyDescent="0.25">
      <c r="A35303"/>
      <c r="B35303"/>
      <c r="C35303"/>
      <c r="D35303"/>
      <c r="E35303" s="148"/>
      <c r="F35303" s="148"/>
      <c r="G35303" s="149"/>
      <c r="H35303" s="148"/>
      <c r="I35303"/>
    </row>
    <row r="35304" spans="1:9" x14ac:dyDescent="0.25">
      <c r="A35304"/>
      <c r="B35304"/>
      <c r="C35304"/>
      <c r="D35304"/>
      <c r="E35304" s="148"/>
      <c r="F35304" s="148"/>
      <c r="G35304" s="149"/>
      <c r="H35304" s="148"/>
      <c r="I35304"/>
    </row>
    <row r="35305" spans="1:9" x14ac:dyDescent="0.25">
      <c r="A35305"/>
      <c r="B35305"/>
      <c r="C35305"/>
      <c r="D35305"/>
      <c r="E35305" s="148"/>
      <c r="F35305" s="148"/>
      <c r="G35305" s="149"/>
      <c r="H35305" s="148"/>
      <c r="I35305"/>
    </row>
    <row r="35306" spans="1:9" x14ac:dyDescent="0.25">
      <c r="A35306"/>
      <c r="B35306"/>
      <c r="C35306"/>
      <c r="D35306"/>
      <c r="E35306" s="148"/>
      <c r="F35306" s="148"/>
      <c r="G35306" s="149"/>
      <c r="H35306" s="148"/>
      <c r="I35306"/>
    </row>
    <row r="35307" spans="1:9" x14ac:dyDescent="0.25">
      <c r="A35307"/>
      <c r="B35307"/>
      <c r="C35307"/>
      <c r="D35307"/>
      <c r="E35307" s="148"/>
      <c r="F35307" s="148"/>
      <c r="G35307" s="149"/>
      <c r="H35307" s="148"/>
      <c r="I35307"/>
    </row>
    <row r="35308" spans="1:9" x14ac:dyDescent="0.25">
      <c r="A35308"/>
      <c r="B35308"/>
      <c r="C35308"/>
      <c r="D35308"/>
      <c r="E35308" s="148"/>
      <c r="F35308" s="148"/>
      <c r="G35308" s="149"/>
      <c r="H35308" s="148"/>
      <c r="I35308"/>
    </row>
    <row r="35309" spans="1:9" x14ac:dyDescent="0.25">
      <c r="A35309"/>
      <c r="B35309"/>
      <c r="C35309"/>
      <c r="D35309"/>
      <c r="E35309" s="148"/>
      <c r="F35309" s="148"/>
      <c r="G35309" s="149"/>
      <c r="H35309" s="148"/>
      <c r="I35309"/>
    </row>
    <row r="35310" spans="1:9" x14ac:dyDescent="0.25">
      <c r="A35310"/>
      <c r="B35310"/>
      <c r="C35310"/>
      <c r="D35310"/>
      <c r="E35310" s="148"/>
      <c r="F35310" s="148"/>
      <c r="G35310" s="149"/>
      <c r="H35310" s="148"/>
      <c r="I35310"/>
    </row>
    <row r="35311" spans="1:9" x14ac:dyDescent="0.25">
      <c r="A35311"/>
      <c r="B35311"/>
      <c r="C35311"/>
      <c r="D35311"/>
      <c r="E35311" s="148"/>
      <c r="F35311" s="148"/>
      <c r="G35311" s="149"/>
      <c r="H35311" s="148"/>
      <c r="I35311"/>
    </row>
    <row r="35312" spans="1:9" x14ac:dyDescent="0.25">
      <c r="A35312"/>
      <c r="B35312"/>
      <c r="C35312"/>
      <c r="D35312"/>
      <c r="E35312" s="148"/>
      <c r="F35312" s="148"/>
      <c r="G35312" s="149"/>
      <c r="H35312" s="148"/>
      <c r="I35312"/>
    </row>
    <row r="35313" spans="1:9" x14ac:dyDescent="0.25">
      <c r="A35313"/>
      <c r="B35313"/>
      <c r="C35313"/>
      <c r="D35313"/>
      <c r="E35313" s="148"/>
      <c r="F35313" s="148"/>
      <c r="G35313" s="149"/>
      <c r="H35313" s="148"/>
      <c r="I35313"/>
    </row>
    <row r="35314" spans="1:9" x14ac:dyDescent="0.25">
      <c r="A35314"/>
      <c r="B35314"/>
      <c r="C35314"/>
      <c r="D35314"/>
      <c r="E35314" s="148"/>
      <c r="F35314" s="148"/>
      <c r="G35314" s="149"/>
      <c r="H35314" s="148"/>
      <c r="I35314"/>
    </row>
    <row r="35315" spans="1:9" x14ac:dyDescent="0.25">
      <c r="A35315"/>
      <c r="B35315"/>
      <c r="C35315"/>
      <c r="D35315"/>
      <c r="E35315" s="148"/>
      <c r="F35315" s="148"/>
      <c r="G35315" s="149"/>
      <c r="H35315" s="148"/>
      <c r="I35315"/>
    </row>
    <row r="35316" spans="1:9" x14ac:dyDescent="0.25">
      <c r="A35316"/>
      <c r="B35316"/>
      <c r="C35316"/>
      <c r="D35316"/>
      <c r="E35316" s="148"/>
      <c r="F35316" s="148"/>
      <c r="G35316" s="149"/>
      <c r="H35316" s="148"/>
      <c r="I35316"/>
    </row>
    <row r="35317" spans="1:9" x14ac:dyDescent="0.25">
      <c r="A35317"/>
      <c r="B35317"/>
      <c r="C35317"/>
      <c r="D35317"/>
      <c r="E35317" s="148"/>
      <c r="F35317" s="148"/>
      <c r="G35317" s="149"/>
      <c r="H35317" s="148"/>
      <c r="I35317"/>
    </row>
    <row r="35318" spans="1:9" x14ac:dyDescent="0.25">
      <c r="A35318"/>
      <c r="B35318"/>
      <c r="C35318"/>
      <c r="D35318"/>
      <c r="E35318" s="148"/>
      <c r="F35318" s="148"/>
      <c r="G35318" s="149"/>
      <c r="H35318" s="148"/>
      <c r="I35318"/>
    </row>
    <row r="35319" spans="1:9" x14ac:dyDescent="0.25">
      <c r="A35319"/>
      <c r="B35319"/>
      <c r="C35319"/>
      <c r="D35319"/>
      <c r="E35319" s="148"/>
      <c r="F35319" s="148"/>
      <c r="G35319" s="149"/>
      <c r="H35319" s="148"/>
      <c r="I35319"/>
    </row>
    <row r="35320" spans="1:9" x14ac:dyDescent="0.25">
      <c r="A35320"/>
      <c r="B35320"/>
      <c r="C35320"/>
      <c r="D35320"/>
      <c r="E35320" s="148"/>
      <c r="F35320" s="148"/>
      <c r="G35320" s="149"/>
      <c r="H35320" s="148"/>
      <c r="I35320"/>
    </row>
    <row r="35321" spans="1:9" x14ac:dyDescent="0.25">
      <c r="A35321"/>
      <c r="B35321"/>
      <c r="C35321"/>
      <c r="D35321"/>
      <c r="E35321" s="148"/>
      <c r="F35321" s="148"/>
      <c r="G35321" s="149"/>
      <c r="H35321" s="148"/>
      <c r="I35321"/>
    </row>
    <row r="35322" spans="1:9" x14ac:dyDescent="0.25">
      <c r="A35322"/>
      <c r="B35322"/>
      <c r="C35322"/>
      <c r="D35322"/>
      <c r="E35322" s="148"/>
      <c r="F35322" s="148"/>
      <c r="G35322" s="149"/>
      <c r="H35322" s="148"/>
      <c r="I35322"/>
    </row>
    <row r="35323" spans="1:9" x14ac:dyDescent="0.25">
      <c r="A35323"/>
      <c r="B35323"/>
      <c r="C35323"/>
      <c r="D35323"/>
      <c r="E35323" s="148"/>
      <c r="F35323" s="148"/>
      <c r="G35323" s="149"/>
      <c r="H35323" s="148"/>
      <c r="I35323"/>
    </row>
    <row r="35324" spans="1:9" x14ac:dyDescent="0.25">
      <c r="A35324"/>
      <c r="B35324"/>
      <c r="C35324"/>
      <c r="D35324"/>
      <c r="E35324" s="148"/>
      <c r="F35324" s="148"/>
      <c r="G35324" s="149"/>
      <c r="H35324" s="148"/>
      <c r="I35324"/>
    </row>
    <row r="35325" spans="1:9" x14ac:dyDescent="0.25">
      <c r="A35325"/>
      <c r="B35325"/>
      <c r="C35325"/>
      <c r="D35325"/>
      <c r="E35325" s="148"/>
      <c r="F35325" s="148"/>
      <c r="G35325" s="149"/>
      <c r="H35325" s="148"/>
      <c r="I35325"/>
    </row>
    <row r="35326" spans="1:9" x14ac:dyDescent="0.25">
      <c r="A35326"/>
      <c r="B35326"/>
      <c r="C35326"/>
      <c r="D35326"/>
      <c r="E35326" s="148"/>
      <c r="F35326" s="148"/>
      <c r="G35326" s="149"/>
      <c r="H35326" s="148"/>
      <c r="I35326"/>
    </row>
    <row r="35327" spans="1:9" x14ac:dyDescent="0.25">
      <c r="A35327"/>
      <c r="B35327"/>
      <c r="C35327"/>
      <c r="D35327"/>
      <c r="E35327" s="148"/>
      <c r="F35327" s="148"/>
      <c r="G35327" s="149"/>
      <c r="H35327" s="148"/>
      <c r="I35327"/>
    </row>
    <row r="35328" spans="1:9" x14ac:dyDescent="0.25">
      <c r="A35328"/>
      <c r="B35328"/>
      <c r="C35328"/>
      <c r="D35328"/>
      <c r="E35328" s="148"/>
      <c r="F35328" s="148"/>
      <c r="G35328" s="149"/>
      <c r="H35328" s="148"/>
      <c r="I35328"/>
    </row>
    <row r="35329" spans="1:9" x14ac:dyDescent="0.25">
      <c r="A35329"/>
      <c r="B35329"/>
      <c r="C35329"/>
      <c r="D35329"/>
      <c r="E35329" s="148"/>
      <c r="F35329" s="148"/>
      <c r="G35329" s="149"/>
      <c r="H35329" s="148"/>
      <c r="I35329"/>
    </row>
    <row r="35330" spans="1:9" x14ac:dyDescent="0.25">
      <c r="A35330"/>
      <c r="B35330"/>
      <c r="C35330"/>
      <c r="D35330"/>
      <c r="E35330" s="148"/>
      <c r="F35330" s="148"/>
      <c r="G35330" s="149"/>
      <c r="H35330" s="148"/>
      <c r="I35330"/>
    </row>
    <row r="35331" spans="1:9" x14ac:dyDescent="0.25">
      <c r="A35331"/>
      <c r="B35331"/>
      <c r="C35331"/>
      <c r="D35331"/>
      <c r="E35331" s="148"/>
      <c r="F35331" s="148"/>
      <c r="G35331" s="149"/>
      <c r="H35331" s="148"/>
      <c r="I35331"/>
    </row>
    <row r="35332" spans="1:9" x14ac:dyDescent="0.25">
      <c r="A35332"/>
      <c r="B35332"/>
      <c r="C35332"/>
      <c r="D35332"/>
      <c r="E35332" s="148"/>
      <c r="F35332" s="148"/>
      <c r="G35332" s="149"/>
      <c r="H35332" s="148"/>
      <c r="I35332"/>
    </row>
    <row r="35333" spans="1:9" x14ac:dyDescent="0.25">
      <c r="A35333"/>
      <c r="B35333"/>
      <c r="C35333"/>
      <c r="D35333"/>
      <c r="E35333" s="148"/>
      <c r="F35333" s="148"/>
      <c r="G35333" s="149"/>
      <c r="H35333" s="148"/>
      <c r="I35333"/>
    </row>
    <row r="35334" spans="1:9" x14ac:dyDescent="0.25">
      <c r="A35334"/>
      <c r="B35334"/>
      <c r="C35334"/>
      <c r="D35334"/>
      <c r="E35334" s="148"/>
      <c r="F35334" s="148"/>
      <c r="G35334" s="149"/>
      <c r="H35334" s="148"/>
      <c r="I35334"/>
    </row>
    <row r="35335" spans="1:9" x14ac:dyDescent="0.25">
      <c r="A35335"/>
      <c r="B35335"/>
      <c r="C35335"/>
      <c r="D35335"/>
      <c r="E35335" s="148"/>
      <c r="F35335" s="148"/>
      <c r="G35335" s="149"/>
      <c r="H35335" s="148"/>
      <c r="I35335"/>
    </row>
    <row r="35336" spans="1:9" x14ac:dyDescent="0.25">
      <c r="A35336"/>
      <c r="B35336"/>
      <c r="C35336"/>
      <c r="D35336"/>
      <c r="E35336" s="148"/>
      <c r="F35336" s="148"/>
      <c r="G35336" s="149"/>
      <c r="H35336" s="148"/>
      <c r="I35336"/>
    </row>
    <row r="35337" spans="1:9" x14ac:dyDescent="0.25">
      <c r="A35337"/>
      <c r="B35337"/>
      <c r="C35337"/>
      <c r="D35337"/>
      <c r="E35337" s="148"/>
      <c r="F35337" s="148"/>
      <c r="G35337" s="149"/>
      <c r="H35337" s="148"/>
      <c r="I35337"/>
    </row>
    <row r="35338" spans="1:9" x14ac:dyDescent="0.25">
      <c r="A35338"/>
      <c r="B35338"/>
      <c r="C35338"/>
      <c r="D35338"/>
      <c r="E35338" s="148"/>
      <c r="F35338" s="148"/>
      <c r="G35338" s="149"/>
      <c r="H35338" s="148"/>
      <c r="I35338"/>
    </row>
    <row r="35339" spans="1:9" x14ac:dyDescent="0.25">
      <c r="A35339"/>
      <c r="B35339"/>
      <c r="C35339"/>
      <c r="D35339"/>
      <c r="E35339" s="148"/>
      <c r="F35339" s="148"/>
      <c r="G35339" s="149"/>
      <c r="H35339" s="148"/>
      <c r="I35339"/>
    </row>
    <row r="35340" spans="1:9" x14ac:dyDescent="0.25">
      <c r="A35340"/>
      <c r="B35340"/>
      <c r="C35340"/>
      <c r="D35340"/>
      <c r="E35340" s="148"/>
      <c r="F35340" s="148"/>
      <c r="G35340" s="149"/>
      <c r="H35340" s="148"/>
      <c r="I35340"/>
    </row>
    <row r="35341" spans="1:9" x14ac:dyDescent="0.25">
      <c r="A35341"/>
      <c r="B35341"/>
      <c r="C35341"/>
      <c r="D35341"/>
      <c r="E35341" s="148"/>
      <c r="F35341" s="148"/>
      <c r="G35341" s="149"/>
      <c r="H35341" s="148"/>
      <c r="I35341"/>
    </row>
    <row r="35342" spans="1:9" x14ac:dyDescent="0.25">
      <c r="A35342"/>
      <c r="B35342"/>
      <c r="C35342"/>
      <c r="D35342"/>
      <c r="E35342" s="148"/>
      <c r="F35342" s="148"/>
      <c r="G35342" s="149"/>
      <c r="H35342" s="148"/>
      <c r="I35342"/>
    </row>
    <row r="35343" spans="1:9" x14ac:dyDescent="0.25">
      <c r="A35343"/>
      <c r="B35343"/>
      <c r="C35343"/>
      <c r="D35343"/>
      <c r="E35343" s="148"/>
      <c r="F35343" s="148"/>
      <c r="G35343" s="149"/>
      <c r="H35343" s="148"/>
      <c r="I35343"/>
    </row>
    <row r="35344" spans="1:9" x14ac:dyDescent="0.25">
      <c r="A35344"/>
      <c r="B35344"/>
      <c r="C35344"/>
      <c r="D35344"/>
      <c r="E35344" s="148"/>
      <c r="F35344" s="148"/>
      <c r="G35344" s="149"/>
      <c r="H35344" s="148"/>
      <c r="I35344"/>
    </row>
    <row r="35345" spans="1:9" x14ac:dyDescent="0.25">
      <c r="A35345"/>
      <c r="B35345"/>
      <c r="C35345"/>
      <c r="D35345"/>
      <c r="E35345" s="148"/>
      <c r="F35345" s="148"/>
      <c r="G35345" s="149"/>
      <c r="H35345" s="148"/>
      <c r="I35345"/>
    </row>
    <row r="35346" spans="1:9" x14ac:dyDescent="0.25">
      <c r="A35346"/>
      <c r="B35346"/>
      <c r="C35346"/>
      <c r="D35346"/>
      <c r="E35346" s="148"/>
      <c r="F35346" s="148"/>
      <c r="G35346" s="149"/>
      <c r="H35346" s="148"/>
      <c r="I35346"/>
    </row>
    <row r="35347" spans="1:9" x14ac:dyDescent="0.25">
      <c r="A35347"/>
      <c r="B35347"/>
      <c r="C35347"/>
      <c r="D35347"/>
      <c r="E35347" s="148"/>
      <c r="F35347" s="148"/>
      <c r="G35347" s="149"/>
      <c r="H35347" s="148"/>
      <c r="I35347"/>
    </row>
    <row r="35348" spans="1:9" x14ac:dyDescent="0.25">
      <c r="A35348"/>
      <c r="B35348"/>
      <c r="C35348"/>
      <c r="D35348"/>
      <c r="E35348" s="148"/>
      <c r="F35348" s="148"/>
      <c r="G35348" s="149"/>
      <c r="H35348" s="148"/>
      <c r="I35348"/>
    </row>
    <row r="35349" spans="1:9" x14ac:dyDescent="0.25">
      <c r="A35349"/>
      <c r="B35349"/>
      <c r="C35349"/>
      <c r="D35349"/>
      <c r="E35349" s="148"/>
      <c r="F35349" s="148"/>
      <c r="G35349" s="149"/>
      <c r="H35349" s="148"/>
      <c r="I35349"/>
    </row>
    <row r="35350" spans="1:9" x14ac:dyDescent="0.25">
      <c r="A35350"/>
      <c r="B35350"/>
      <c r="C35350"/>
      <c r="D35350"/>
      <c r="E35350" s="148"/>
      <c r="F35350" s="148"/>
      <c r="G35350" s="149"/>
      <c r="H35350" s="148"/>
      <c r="I35350"/>
    </row>
    <row r="35351" spans="1:9" x14ac:dyDescent="0.25">
      <c r="A35351"/>
      <c r="B35351"/>
      <c r="C35351"/>
      <c r="D35351"/>
      <c r="E35351" s="148"/>
      <c r="F35351" s="148"/>
      <c r="G35351" s="149"/>
      <c r="H35351" s="148"/>
      <c r="I35351"/>
    </row>
    <row r="35352" spans="1:9" x14ac:dyDescent="0.25">
      <c r="A35352"/>
      <c r="B35352"/>
      <c r="C35352"/>
      <c r="D35352"/>
      <c r="E35352" s="148"/>
      <c r="F35352" s="148"/>
      <c r="G35352" s="149"/>
      <c r="H35352" s="148"/>
      <c r="I35352"/>
    </row>
    <row r="35353" spans="1:9" x14ac:dyDescent="0.25">
      <c r="A35353"/>
      <c r="B35353"/>
      <c r="C35353"/>
      <c r="D35353"/>
      <c r="E35353" s="148"/>
      <c r="F35353" s="148"/>
      <c r="G35353" s="149"/>
      <c r="H35353" s="148"/>
      <c r="I35353"/>
    </row>
    <row r="35354" spans="1:9" x14ac:dyDescent="0.25">
      <c r="A35354"/>
      <c r="B35354"/>
      <c r="C35354"/>
      <c r="D35354"/>
      <c r="E35354" s="148"/>
      <c r="F35354" s="148"/>
      <c r="G35354" s="149"/>
      <c r="H35354" s="148"/>
      <c r="I35354"/>
    </row>
    <row r="35355" spans="1:9" x14ac:dyDescent="0.25">
      <c r="A35355"/>
      <c r="B35355"/>
      <c r="C35355"/>
      <c r="D35355"/>
      <c r="E35355" s="148"/>
      <c r="F35355" s="148"/>
      <c r="G35355" s="149"/>
      <c r="H35355" s="148"/>
      <c r="I35355"/>
    </row>
    <row r="35356" spans="1:9" x14ac:dyDescent="0.25">
      <c r="A35356"/>
      <c r="B35356"/>
      <c r="C35356"/>
      <c r="D35356"/>
      <c r="E35356" s="148"/>
      <c r="F35356" s="148"/>
      <c r="G35356" s="149"/>
      <c r="H35356" s="148"/>
      <c r="I35356"/>
    </row>
    <row r="35357" spans="1:9" x14ac:dyDescent="0.25">
      <c r="A35357"/>
      <c r="B35357"/>
      <c r="C35357"/>
      <c r="D35357"/>
      <c r="E35357" s="148"/>
      <c r="F35357" s="148"/>
      <c r="G35357" s="149"/>
      <c r="H35357" s="148"/>
      <c r="I35357"/>
    </row>
    <row r="35358" spans="1:9" x14ac:dyDescent="0.25">
      <c r="A35358"/>
      <c r="B35358"/>
      <c r="C35358"/>
      <c r="D35358"/>
      <c r="E35358" s="148"/>
      <c r="F35358" s="148"/>
      <c r="G35358" s="149"/>
      <c r="H35358" s="148"/>
      <c r="I35358"/>
    </row>
    <row r="35359" spans="1:9" x14ac:dyDescent="0.25">
      <c r="A35359"/>
      <c r="B35359"/>
      <c r="C35359"/>
      <c r="D35359"/>
      <c r="E35359" s="148"/>
      <c r="F35359" s="148"/>
      <c r="G35359" s="149"/>
      <c r="H35359" s="148"/>
      <c r="I35359"/>
    </row>
    <row r="35360" spans="1:9" x14ac:dyDescent="0.25">
      <c r="A35360"/>
      <c r="B35360"/>
      <c r="C35360"/>
      <c r="D35360"/>
      <c r="E35360" s="148"/>
      <c r="F35360" s="148"/>
      <c r="G35360" s="149"/>
      <c r="H35360" s="148"/>
      <c r="I35360"/>
    </row>
    <row r="35361" spans="1:9" x14ac:dyDescent="0.25">
      <c r="A35361"/>
      <c r="B35361"/>
      <c r="C35361"/>
      <c r="D35361"/>
      <c r="E35361" s="148"/>
      <c r="F35361" s="148"/>
      <c r="G35361" s="149"/>
      <c r="H35361" s="148"/>
      <c r="I35361"/>
    </row>
    <row r="35362" spans="1:9" x14ac:dyDescent="0.25">
      <c r="A35362"/>
      <c r="B35362"/>
      <c r="C35362"/>
      <c r="D35362"/>
      <c r="E35362" s="148"/>
      <c r="F35362" s="148"/>
      <c r="G35362" s="149"/>
      <c r="H35362" s="148"/>
      <c r="I35362"/>
    </row>
    <row r="35363" spans="1:9" x14ac:dyDescent="0.25">
      <c r="A35363"/>
      <c r="B35363"/>
      <c r="C35363"/>
      <c r="D35363"/>
      <c r="E35363" s="148"/>
      <c r="F35363" s="148"/>
      <c r="G35363" s="149"/>
      <c r="H35363" s="148"/>
      <c r="I35363"/>
    </row>
    <row r="35364" spans="1:9" x14ac:dyDescent="0.25">
      <c r="A35364"/>
      <c r="B35364"/>
      <c r="C35364"/>
      <c r="D35364"/>
      <c r="E35364" s="148"/>
      <c r="F35364" s="148"/>
      <c r="G35364" s="149"/>
      <c r="H35364" s="148"/>
      <c r="I35364"/>
    </row>
    <row r="35365" spans="1:9" x14ac:dyDescent="0.25">
      <c r="A35365"/>
      <c r="B35365"/>
      <c r="C35365"/>
      <c r="D35365"/>
      <c r="E35365" s="148"/>
      <c r="F35365" s="148"/>
      <c r="G35365" s="149"/>
      <c r="H35365" s="148"/>
      <c r="I35365"/>
    </row>
    <row r="35366" spans="1:9" x14ac:dyDescent="0.25">
      <c r="A35366"/>
      <c r="B35366"/>
      <c r="C35366"/>
      <c r="D35366"/>
      <c r="E35366" s="148"/>
      <c r="F35366" s="148"/>
      <c r="G35366" s="149"/>
      <c r="H35366" s="148"/>
      <c r="I35366"/>
    </row>
    <row r="35367" spans="1:9" x14ac:dyDescent="0.25">
      <c r="A35367"/>
      <c r="B35367"/>
      <c r="C35367"/>
      <c r="D35367"/>
      <c r="E35367" s="148"/>
      <c r="F35367" s="148"/>
      <c r="G35367" s="149"/>
      <c r="H35367" s="148"/>
      <c r="I35367"/>
    </row>
    <row r="35368" spans="1:9" x14ac:dyDescent="0.25">
      <c r="A35368"/>
      <c r="B35368"/>
      <c r="C35368"/>
      <c r="D35368"/>
      <c r="E35368" s="148"/>
      <c r="F35368" s="148"/>
      <c r="G35368" s="149"/>
      <c r="H35368" s="148"/>
      <c r="I35368"/>
    </row>
    <row r="35369" spans="1:9" x14ac:dyDescent="0.25">
      <c r="A35369"/>
      <c r="B35369"/>
      <c r="C35369"/>
      <c r="D35369"/>
      <c r="E35369" s="148"/>
      <c r="F35369" s="148"/>
      <c r="G35369" s="149"/>
      <c r="H35369" s="148"/>
      <c r="I35369"/>
    </row>
    <row r="35370" spans="1:9" x14ac:dyDescent="0.25">
      <c r="A35370"/>
      <c r="B35370"/>
      <c r="C35370"/>
      <c r="D35370"/>
      <c r="E35370" s="148"/>
      <c r="F35370" s="148"/>
      <c r="G35370" s="149"/>
      <c r="H35370" s="148"/>
      <c r="I35370"/>
    </row>
    <row r="35371" spans="1:9" x14ac:dyDescent="0.25">
      <c r="A35371"/>
      <c r="B35371"/>
      <c r="C35371"/>
      <c r="D35371"/>
      <c r="E35371" s="148"/>
      <c r="F35371" s="148"/>
      <c r="G35371" s="149"/>
      <c r="H35371" s="148"/>
      <c r="I35371"/>
    </row>
    <row r="35372" spans="1:9" x14ac:dyDescent="0.25">
      <c r="A35372"/>
      <c r="B35372"/>
      <c r="C35372"/>
      <c r="D35372"/>
      <c r="E35372" s="148"/>
      <c r="F35372" s="148"/>
      <c r="G35372" s="149"/>
      <c r="H35372" s="148"/>
      <c r="I35372"/>
    </row>
    <row r="35373" spans="1:9" x14ac:dyDescent="0.25">
      <c r="A35373"/>
      <c r="B35373"/>
      <c r="C35373"/>
      <c r="D35373"/>
      <c r="E35373" s="148"/>
      <c r="F35373" s="148"/>
      <c r="G35373" s="149"/>
      <c r="H35373" s="148"/>
      <c r="I35373"/>
    </row>
    <row r="35374" spans="1:9" x14ac:dyDescent="0.25">
      <c r="A35374"/>
      <c r="B35374"/>
      <c r="C35374"/>
      <c r="D35374"/>
      <c r="E35374" s="148"/>
      <c r="F35374" s="148"/>
      <c r="G35374" s="149"/>
      <c r="H35374" s="148"/>
      <c r="I35374"/>
    </row>
    <row r="35375" spans="1:9" x14ac:dyDescent="0.25">
      <c r="A35375"/>
      <c r="B35375"/>
      <c r="C35375"/>
      <c r="D35375"/>
      <c r="E35375" s="148"/>
      <c r="F35375" s="148"/>
      <c r="G35375" s="149"/>
      <c r="H35375" s="148"/>
      <c r="I35375"/>
    </row>
    <row r="35376" spans="1:9" x14ac:dyDescent="0.25">
      <c r="A35376"/>
      <c r="B35376"/>
      <c r="C35376"/>
      <c r="D35376"/>
      <c r="E35376" s="148"/>
      <c r="F35376" s="148"/>
      <c r="G35376" s="149"/>
      <c r="H35376" s="148"/>
      <c r="I35376"/>
    </row>
    <row r="35377" spans="1:9" x14ac:dyDescent="0.25">
      <c r="A35377"/>
      <c r="B35377"/>
      <c r="C35377"/>
      <c r="D35377"/>
      <c r="E35377" s="148"/>
      <c r="F35377" s="148"/>
      <c r="G35377" s="149"/>
      <c r="H35377" s="148"/>
      <c r="I35377"/>
    </row>
    <row r="35378" spans="1:9" x14ac:dyDescent="0.25">
      <c r="A35378"/>
      <c r="B35378"/>
      <c r="C35378"/>
      <c r="D35378"/>
      <c r="E35378" s="148"/>
      <c r="F35378" s="148"/>
      <c r="G35378" s="149"/>
      <c r="H35378" s="148"/>
      <c r="I35378"/>
    </row>
    <row r="35379" spans="1:9" x14ac:dyDescent="0.25">
      <c r="A35379"/>
      <c r="B35379"/>
      <c r="C35379"/>
      <c r="D35379"/>
      <c r="E35379" s="148"/>
      <c r="F35379" s="148"/>
      <c r="G35379" s="149"/>
      <c r="H35379" s="148"/>
      <c r="I35379"/>
    </row>
    <row r="35380" spans="1:9" x14ac:dyDescent="0.25">
      <c r="A35380"/>
      <c r="B35380"/>
      <c r="C35380"/>
      <c r="D35380"/>
      <c r="E35380" s="148"/>
      <c r="F35380" s="148"/>
      <c r="G35380" s="149"/>
      <c r="H35380" s="148"/>
      <c r="I35380"/>
    </row>
    <row r="35381" spans="1:9" x14ac:dyDescent="0.25">
      <c r="A35381"/>
      <c r="B35381"/>
      <c r="C35381"/>
      <c r="D35381"/>
      <c r="E35381" s="148"/>
      <c r="F35381" s="148"/>
      <c r="G35381" s="149"/>
      <c r="H35381" s="148"/>
      <c r="I35381"/>
    </row>
    <row r="35382" spans="1:9" x14ac:dyDescent="0.25">
      <c r="A35382"/>
      <c r="B35382"/>
      <c r="C35382"/>
      <c r="D35382"/>
      <c r="E35382" s="148"/>
      <c r="F35382" s="148"/>
      <c r="G35382" s="149"/>
      <c r="H35382" s="148"/>
      <c r="I35382"/>
    </row>
    <row r="35383" spans="1:9" x14ac:dyDescent="0.25">
      <c r="A35383"/>
      <c r="B35383"/>
      <c r="C35383"/>
      <c r="D35383"/>
      <c r="E35383" s="148"/>
      <c r="F35383" s="148"/>
      <c r="G35383" s="149"/>
      <c r="H35383" s="148"/>
      <c r="I35383"/>
    </row>
    <row r="35384" spans="1:9" x14ac:dyDescent="0.25">
      <c r="A35384"/>
      <c r="B35384"/>
      <c r="C35384"/>
      <c r="D35384"/>
      <c r="E35384" s="148"/>
      <c r="F35384" s="148"/>
      <c r="G35384" s="149"/>
      <c r="H35384" s="148"/>
      <c r="I35384"/>
    </row>
    <row r="35385" spans="1:9" x14ac:dyDescent="0.25">
      <c r="A35385"/>
      <c r="B35385"/>
      <c r="C35385"/>
      <c r="D35385"/>
      <c r="E35385" s="148"/>
      <c r="F35385" s="148"/>
      <c r="G35385" s="149"/>
      <c r="H35385" s="148"/>
      <c r="I35385"/>
    </row>
    <row r="35386" spans="1:9" x14ac:dyDescent="0.25">
      <c r="A35386"/>
      <c r="B35386"/>
      <c r="C35386"/>
      <c r="D35386"/>
      <c r="E35386" s="148"/>
      <c r="F35386" s="148"/>
      <c r="G35386" s="149"/>
      <c r="H35386" s="148"/>
      <c r="I35386"/>
    </row>
    <row r="35387" spans="1:9" x14ac:dyDescent="0.25">
      <c r="A35387"/>
      <c r="B35387"/>
      <c r="C35387"/>
      <c r="D35387"/>
      <c r="E35387" s="148"/>
      <c r="F35387" s="148"/>
      <c r="G35387" s="149"/>
      <c r="H35387" s="148"/>
      <c r="I35387"/>
    </row>
    <row r="35388" spans="1:9" x14ac:dyDescent="0.25">
      <c r="A35388"/>
      <c r="B35388"/>
      <c r="C35388"/>
      <c r="D35388"/>
      <c r="E35388" s="148"/>
      <c r="F35388" s="148"/>
      <c r="G35388" s="149"/>
      <c r="H35388" s="148"/>
      <c r="I35388"/>
    </row>
    <row r="35389" spans="1:9" x14ac:dyDescent="0.25">
      <c r="A35389"/>
      <c r="B35389"/>
      <c r="C35389"/>
      <c r="D35389"/>
      <c r="E35389" s="148"/>
      <c r="F35389" s="148"/>
      <c r="G35389" s="149"/>
      <c r="H35389" s="148"/>
      <c r="I35389"/>
    </row>
    <row r="35390" spans="1:9" x14ac:dyDescent="0.25">
      <c r="A35390"/>
      <c r="B35390"/>
      <c r="C35390"/>
      <c r="D35390"/>
      <c r="E35390" s="148"/>
      <c r="F35390" s="148"/>
      <c r="G35390" s="149"/>
      <c r="H35390" s="148"/>
      <c r="I35390"/>
    </row>
    <row r="35391" spans="1:9" x14ac:dyDescent="0.25">
      <c r="A35391"/>
      <c r="B35391"/>
      <c r="C35391"/>
      <c r="D35391"/>
      <c r="E35391" s="148"/>
      <c r="F35391" s="148"/>
      <c r="G35391" s="149"/>
      <c r="H35391" s="148"/>
      <c r="I35391"/>
    </row>
    <row r="35392" spans="1:9" x14ac:dyDescent="0.25">
      <c r="A35392"/>
      <c r="B35392"/>
      <c r="C35392"/>
      <c r="D35392"/>
      <c r="E35392" s="148"/>
      <c r="F35392" s="148"/>
      <c r="G35392" s="149"/>
      <c r="H35392" s="148"/>
      <c r="I35392"/>
    </row>
    <row r="35393" spans="1:9" x14ac:dyDescent="0.25">
      <c r="A35393"/>
      <c r="B35393"/>
      <c r="C35393"/>
      <c r="D35393"/>
      <c r="E35393" s="148"/>
      <c r="F35393" s="148"/>
      <c r="G35393" s="149"/>
      <c r="H35393" s="148"/>
      <c r="I35393"/>
    </row>
    <row r="35394" spans="1:9" x14ac:dyDescent="0.25">
      <c r="A35394"/>
      <c r="B35394"/>
      <c r="C35394"/>
      <c r="D35394"/>
      <c r="E35394" s="148"/>
      <c r="F35394" s="148"/>
      <c r="G35394" s="149"/>
      <c r="H35394" s="148"/>
      <c r="I35394"/>
    </row>
    <row r="35395" spans="1:9" x14ac:dyDescent="0.25">
      <c r="A35395"/>
      <c r="B35395"/>
      <c r="C35395"/>
      <c r="D35395"/>
      <c r="E35395" s="148"/>
      <c r="F35395" s="148"/>
      <c r="G35395" s="149"/>
      <c r="H35395" s="148"/>
      <c r="I35395"/>
    </row>
    <row r="35396" spans="1:9" x14ac:dyDescent="0.25">
      <c r="A35396"/>
      <c r="B35396"/>
      <c r="C35396"/>
      <c r="D35396"/>
      <c r="E35396" s="148"/>
      <c r="F35396" s="148"/>
      <c r="G35396" s="149"/>
      <c r="H35396" s="148"/>
      <c r="I35396"/>
    </row>
    <row r="35397" spans="1:9" x14ac:dyDescent="0.25">
      <c r="A35397"/>
      <c r="B35397"/>
      <c r="C35397"/>
      <c r="D35397"/>
      <c r="E35397" s="148"/>
      <c r="F35397" s="148"/>
      <c r="G35397" s="149"/>
      <c r="H35397" s="148"/>
      <c r="I35397"/>
    </row>
    <row r="35398" spans="1:9" x14ac:dyDescent="0.25">
      <c r="A35398"/>
      <c r="B35398"/>
      <c r="C35398"/>
      <c r="D35398"/>
      <c r="E35398" s="148"/>
      <c r="F35398" s="148"/>
      <c r="G35398" s="149"/>
      <c r="H35398" s="148"/>
      <c r="I35398"/>
    </row>
    <row r="35399" spans="1:9" x14ac:dyDescent="0.25">
      <c r="A35399"/>
      <c r="B35399"/>
      <c r="C35399"/>
      <c r="D35399"/>
      <c r="E35399" s="148"/>
      <c r="F35399" s="148"/>
      <c r="G35399" s="149"/>
      <c r="H35399" s="148"/>
      <c r="I35399"/>
    </row>
    <row r="35400" spans="1:9" x14ac:dyDescent="0.25">
      <c r="A35400"/>
      <c r="B35400"/>
      <c r="C35400"/>
      <c r="D35400"/>
      <c r="E35400" s="148"/>
      <c r="F35400" s="148"/>
      <c r="G35400" s="149"/>
      <c r="H35400" s="148"/>
      <c r="I35400"/>
    </row>
    <row r="35401" spans="1:9" x14ac:dyDescent="0.25">
      <c r="A35401"/>
      <c r="B35401"/>
      <c r="C35401"/>
      <c r="D35401"/>
      <c r="E35401" s="148"/>
      <c r="F35401" s="148"/>
      <c r="G35401" s="149"/>
      <c r="H35401" s="148"/>
      <c r="I35401"/>
    </row>
    <row r="35402" spans="1:9" x14ac:dyDescent="0.25">
      <c r="A35402"/>
      <c r="B35402"/>
      <c r="C35402"/>
      <c r="D35402"/>
      <c r="E35402" s="148"/>
      <c r="F35402" s="148"/>
      <c r="G35402" s="149"/>
      <c r="H35402" s="148"/>
      <c r="I35402"/>
    </row>
    <row r="35403" spans="1:9" x14ac:dyDescent="0.25">
      <c r="A35403"/>
      <c r="B35403"/>
      <c r="C35403"/>
      <c r="D35403"/>
      <c r="E35403" s="148"/>
      <c r="F35403" s="148"/>
      <c r="G35403" s="149"/>
      <c r="H35403" s="148"/>
      <c r="I35403"/>
    </row>
    <row r="35404" spans="1:9" x14ac:dyDescent="0.25">
      <c r="A35404"/>
      <c r="B35404"/>
      <c r="C35404"/>
      <c r="D35404"/>
      <c r="E35404" s="148"/>
      <c r="F35404" s="148"/>
      <c r="G35404" s="149"/>
      <c r="H35404" s="148"/>
      <c r="I35404"/>
    </row>
    <row r="35405" spans="1:9" x14ac:dyDescent="0.25">
      <c r="A35405"/>
      <c r="B35405"/>
      <c r="C35405"/>
      <c r="D35405"/>
      <c r="E35405" s="148"/>
      <c r="F35405" s="148"/>
      <c r="G35405" s="149"/>
      <c r="H35405" s="148"/>
      <c r="I35405"/>
    </row>
    <row r="35406" spans="1:9" x14ac:dyDescent="0.25">
      <c r="A35406"/>
      <c r="B35406"/>
      <c r="C35406"/>
      <c r="D35406"/>
      <c r="E35406" s="148"/>
      <c r="F35406" s="148"/>
      <c r="G35406" s="149"/>
      <c r="H35406" s="148"/>
      <c r="I35406"/>
    </row>
    <row r="35407" spans="1:9" x14ac:dyDescent="0.25">
      <c r="A35407"/>
      <c r="B35407"/>
      <c r="C35407"/>
      <c r="D35407"/>
      <c r="E35407" s="148"/>
      <c r="F35407" s="148"/>
      <c r="G35407" s="149"/>
      <c r="H35407" s="148"/>
      <c r="I35407"/>
    </row>
    <row r="35408" spans="1:9" x14ac:dyDescent="0.25">
      <c r="A35408"/>
      <c r="B35408"/>
      <c r="C35408"/>
      <c r="D35408"/>
      <c r="E35408" s="148"/>
      <c r="F35408" s="148"/>
      <c r="G35408" s="149"/>
      <c r="H35408" s="148"/>
      <c r="I35408"/>
    </row>
    <row r="35409" spans="1:9" x14ac:dyDescent="0.25">
      <c r="A35409"/>
      <c r="B35409"/>
      <c r="C35409"/>
      <c r="D35409"/>
      <c r="E35409" s="148"/>
      <c r="F35409" s="148"/>
      <c r="G35409" s="149"/>
      <c r="H35409" s="148"/>
      <c r="I35409"/>
    </row>
    <row r="35410" spans="1:9" x14ac:dyDescent="0.25">
      <c r="A35410"/>
      <c r="B35410"/>
      <c r="C35410"/>
      <c r="D35410"/>
      <c r="E35410" s="148"/>
      <c r="F35410" s="148"/>
      <c r="G35410" s="149"/>
      <c r="H35410" s="148"/>
      <c r="I35410"/>
    </row>
    <row r="35411" spans="1:9" x14ac:dyDescent="0.25">
      <c r="A35411"/>
      <c r="B35411"/>
      <c r="C35411"/>
      <c r="D35411"/>
      <c r="E35411" s="148"/>
      <c r="F35411" s="148"/>
      <c r="G35411" s="149"/>
      <c r="H35411" s="148"/>
      <c r="I35411"/>
    </row>
    <row r="35412" spans="1:9" x14ac:dyDescent="0.25">
      <c r="A35412"/>
      <c r="B35412"/>
      <c r="C35412"/>
      <c r="D35412"/>
      <c r="E35412" s="148"/>
      <c r="F35412" s="148"/>
      <c r="G35412" s="149"/>
      <c r="H35412" s="148"/>
      <c r="I35412"/>
    </row>
    <row r="35413" spans="1:9" x14ac:dyDescent="0.25">
      <c r="A35413"/>
      <c r="B35413"/>
      <c r="C35413"/>
      <c r="D35413"/>
      <c r="E35413" s="148"/>
      <c r="F35413" s="148"/>
      <c r="G35413" s="149"/>
      <c r="H35413" s="148"/>
      <c r="I35413"/>
    </row>
    <row r="35414" spans="1:9" x14ac:dyDescent="0.25">
      <c r="A35414"/>
      <c r="B35414"/>
      <c r="C35414"/>
      <c r="D35414"/>
      <c r="E35414" s="148"/>
      <c r="F35414" s="148"/>
      <c r="G35414" s="149"/>
      <c r="H35414" s="148"/>
      <c r="I35414"/>
    </row>
    <row r="35415" spans="1:9" x14ac:dyDescent="0.25">
      <c r="A35415"/>
      <c r="B35415"/>
      <c r="C35415"/>
      <c r="D35415"/>
      <c r="E35415" s="148"/>
      <c r="F35415" s="148"/>
      <c r="G35415" s="149"/>
      <c r="H35415" s="148"/>
      <c r="I35415"/>
    </row>
    <row r="35416" spans="1:9" x14ac:dyDescent="0.25">
      <c r="A35416"/>
      <c r="B35416"/>
      <c r="C35416"/>
      <c r="D35416"/>
      <c r="E35416" s="148"/>
      <c r="F35416" s="148"/>
      <c r="G35416" s="149"/>
      <c r="H35416" s="148"/>
      <c r="I35416"/>
    </row>
    <row r="35417" spans="1:9" x14ac:dyDescent="0.25">
      <c r="A35417"/>
      <c r="B35417"/>
      <c r="C35417"/>
      <c r="D35417"/>
      <c r="E35417" s="148"/>
      <c r="F35417" s="148"/>
      <c r="G35417" s="149"/>
      <c r="H35417" s="148"/>
      <c r="I35417"/>
    </row>
    <row r="35418" spans="1:9" x14ac:dyDescent="0.25">
      <c r="A35418"/>
      <c r="B35418"/>
      <c r="C35418"/>
      <c r="D35418"/>
      <c r="E35418" s="148"/>
      <c r="F35418" s="148"/>
      <c r="G35418" s="149"/>
      <c r="H35418" s="148"/>
      <c r="I35418"/>
    </row>
    <row r="35419" spans="1:9" x14ac:dyDescent="0.25">
      <c r="A35419"/>
      <c r="B35419"/>
      <c r="C35419"/>
      <c r="D35419"/>
      <c r="E35419" s="148"/>
      <c r="F35419" s="148"/>
      <c r="G35419" s="149"/>
      <c r="H35419" s="148"/>
      <c r="I35419"/>
    </row>
    <row r="35420" spans="1:9" x14ac:dyDescent="0.25">
      <c r="A35420"/>
      <c r="B35420"/>
      <c r="C35420"/>
      <c r="D35420"/>
      <c r="E35420" s="148"/>
      <c r="F35420" s="148"/>
      <c r="G35420" s="149"/>
      <c r="H35420" s="148"/>
      <c r="I35420"/>
    </row>
    <row r="35421" spans="1:9" x14ac:dyDescent="0.25">
      <c r="A35421"/>
      <c r="B35421"/>
      <c r="C35421"/>
      <c r="D35421"/>
      <c r="E35421" s="148"/>
      <c r="F35421" s="148"/>
      <c r="G35421" s="149"/>
      <c r="H35421" s="148"/>
      <c r="I35421"/>
    </row>
    <row r="35422" spans="1:9" x14ac:dyDescent="0.25">
      <c r="A35422"/>
      <c r="B35422"/>
      <c r="C35422"/>
      <c r="D35422"/>
      <c r="E35422" s="148"/>
      <c r="F35422" s="148"/>
      <c r="G35422" s="149"/>
      <c r="H35422" s="148"/>
      <c r="I35422"/>
    </row>
    <row r="35423" spans="1:9" x14ac:dyDescent="0.25">
      <c r="A35423"/>
      <c r="B35423"/>
      <c r="C35423"/>
      <c r="D35423"/>
      <c r="E35423" s="148"/>
      <c r="F35423" s="148"/>
      <c r="G35423" s="149"/>
      <c r="H35423" s="148"/>
      <c r="I35423"/>
    </row>
    <row r="35424" spans="1:9" x14ac:dyDescent="0.25">
      <c r="A35424"/>
      <c r="B35424"/>
      <c r="C35424"/>
      <c r="D35424"/>
      <c r="E35424" s="148"/>
      <c r="F35424" s="148"/>
      <c r="G35424" s="149"/>
      <c r="H35424" s="148"/>
      <c r="I35424"/>
    </row>
    <row r="35425" spans="1:9" x14ac:dyDescent="0.25">
      <c r="A35425"/>
      <c r="B35425"/>
      <c r="C35425"/>
      <c r="D35425"/>
      <c r="E35425" s="148"/>
      <c r="F35425" s="148"/>
      <c r="G35425" s="149"/>
      <c r="H35425" s="148"/>
      <c r="I35425"/>
    </row>
    <row r="35426" spans="1:9" x14ac:dyDescent="0.25">
      <c r="A35426"/>
      <c r="B35426"/>
      <c r="C35426"/>
      <c r="D35426"/>
      <c r="E35426" s="148"/>
      <c r="F35426" s="148"/>
      <c r="G35426" s="149"/>
      <c r="H35426" s="148"/>
      <c r="I35426"/>
    </row>
    <row r="35427" spans="1:9" x14ac:dyDescent="0.25">
      <c r="A35427"/>
      <c r="B35427"/>
      <c r="C35427"/>
      <c r="D35427"/>
      <c r="E35427" s="148"/>
      <c r="F35427" s="148"/>
      <c r="G35427" s="149"/>
      <c r="H35427" s="148"/>
      <c r="I35427"/>
    </row>
    <row r="35428" spans="1:9" x14ac:dyDescent="0.25">
      <c r="A35428"/>
      <c r="B35428"/>
      <c r="C35428"/>
      <c r="D35428"/>
      <c r="E35428" s="148"/>
      <c r="F35428" s="148"/>
      <c r="G35428" s="149"/>
      <c r="H35428" s="148"/>
      <c r="I35428"/>
    </row>
    <row r="35429" spans="1:9" x14ac:dyDescent="0.25">
      <c r="A35429"/>
      <c r="B35429"/>
      <c r="C35429"/>
      <c r="D35429"/>
      <c r="E35429" s="148"/>
      <c r="F35429" s="148"/>
      <c r="G35429" s="149"/>
      <c r="H35429" s="148"/>
      <c r="I35429"/>
    </row>
    <row r="35430" spans="1:9" x14ac:dyDescent="0.25">
      <c r="A35430"/>
      <c r="B35430"/>
      <c r="C35430"/>
      <c r="D35430"/>
      <c r="E35430" s="148"/>
      <c r="F35430" s="148"/>
      <c r="G35430" s="149"/>
      <c r="H35430" s="148"/>
      <c r="I35430"/>
    </row>
    <row r="35431" spans="1:9" x14ac:dyDescent="0.25">
      <c r="A35431"/>
      <c r="B35431"/>
      <c r="C35431"/>
      <c r="D35431"/>
      <c r="E35431" s="148"/>
      <c r="F35431" s="148"/>
      <c r="G35431" s="149"/>
      <c r="H35431" s="148"/>
      <c r="I35431"/>
    </row>
    <row r="35432" spans="1:9" x14ac:dyDescent="0.25">
      <c r="A35432"/>
      <c r="B35432"/>
      <c r="C35432"/>
      <c r="D35432"/>
      <c r="E35432" s="148"/>
      <c r="F35432" s="148"/>
      <c r="G35432" s="149"/>
      <c r="H35432" s="148"/>
      <c r="I35432"/>
    </row>
    <row r="35433" spans="1:9" x14ac:dyDescent="0.25">
      <c r="A35433"/>
      <c r="B35433"/>
      <c r="C35433"/>
      <c r="D35433"/>
      <c r="E35433" s="148"/>
      <c r="F35433" s="148"/>
      <c r="G35433" s="149"/>
      <c r="H35433" s="148"/>
      <c r="I35433"/>
    </row>
    <row r="35434" spans="1:9" x14ac:dyDescent="0.25">
      <c r="A35434"/>
      <c r="B35434"/>
      <c r="C35434"/>
      <c r="D35434"/>
      <c r="E35434" s="148"/>
      <c r="F35434" s="148"/>
      <c r="G35434" s="149"/>
      <c r="H35434" s="148"/>
      <c r="I35434"/>
    </row>
    <row r="35435" spans="1:9" x14ac:dyDescent="0.25">
      <c r="A35435"/>
      <c r="B35435"/>
      <c r="C35435"/>
      <c r="D35435"/>
      <c r="E35435" s="148"/>
      <c r="F35435" s="148"/>
      <c r="G35435" s="149"/>
      <c r="H35435" s="148"/>
      <c r="I35435"/>
    </row>
    <row r="35436" spans="1:9" x14ac:dyDescent="0.25">
      <c r="A35436"/>
      <c r="B35436"/>
      <c r="C35436"/>
      <c r="D35436"/>
      <c r="E35436" s="148"/>
      <c r="F35436" s="148"/>
      <c r="G35436" s="149"/>
      <c r="H35436" s="148"/>
      <c r="I35436"/>
    </row>
    <row r="35437" spans="1:9" x14ac:dyDescent="0.25">
      <c r="A35437"/>
      <c r="B35437"/>
      <c r="C35437"/>
      <c r="D35437"/>
      <c r="E35437" s="148"/>
      <c r="F35437" s="148"/>
      <c r="G35437" s="149"/>
      <c r="H35437" s="148"/>
      <c r="I35437"/>
    </row>
    <row r="35438" spans="1:9" x14ac:dyDescent="0.25">
      <c r="A35438"/>
      <c r="B35438"/>
      <c r="C35438"/>
      <c r="D35438"/>
      <c r="E35438" s="148"/>
      <c r="F35438" s="148"/>
      <c r="G35438" s="149"/>
      <c r="H35438" s="148"/>
      <c r="I35438"/>
    </row>
    <row r="35439" spans="1:9" x14ac:dyDescent="0.25">
      <c r="A35439"/>
      <c r="B35439"/>
      <c r="C35439"/>
      <c r="D35439"/>
      <c r="E35439" s="148"/>
      <c r="F35439" s="148"/>
      <c r="G35439" s="149"/>
      <c r="H35439" s="148"/>
      <c r="I35439"/>
    </row>
    <row r="35440" spans="1:9" x14ac:dyDescent="0.25">
      <c r="A35440"/>
      <c r="B35440"/>
      <c r="C35440"/>
      <c r="D35440"/>
      <c r="E35440" s="148"/>
      <c r="F35440" s="148"/>
      <c r="G35440" s="149"/>
      <c r="H35440" s="148"/>
      <c r="I35440"/>
    </row>
    <row r="35441" spans="1:9" x14ac:dyDescent="0.25">
      <c r="A35441"/>
      <c r="B35441"/>
      <c r="C35441"/>
      <c r="D35441"/>
      <c r="E35441" s="148"/>
      <c r="F35441" s="148"/>
      <c r="G35441" s="149"/>
      <c r="H35441" s="148"/>
      <c r="I35441"/>
    </row>
    <row r="35442" spans="1:9" x14ac:dyDescent="0.25">
      <c r="A35442"/>
      <c r="B35442"/>
      <c r="C35442"/>
      <c r="D35442"/>
      <c r="E35442" s="148"/>
      <c r="F35442" s="148"/>
      <c r="G35442" s="149"/>
      <c r="H35442" s="148"/>
      <c r="I35442"/>
    </row>
    <row r="35443" spans="1:9" x14ac:dyDescent="0.25">
      <c r="A35443"/>
      <c r="B35443"/>
      <c r="C35443"/>
      <c r="D35443"/>
      <c r="E35443" s="148"/>
      <c r="F35443" s="148"/>
      <c r="G35443" s="149"/>
      <c r="H35443" s="148"/>
      <c r="I35443"/>
    </row>
    <row r="35444" spans="1:9" x14ac:dyDescent="0.25">
      <c r="A35444"/>
      <c r="B35444"/>
      <c r="C35444"/>
      <c r="D35444"/>
      <c r="E35444" s="148"/>
      <c r="F35444" s="148"/>
      <c r="G35444" s="149"/>
      <c r="H35444" s="148"/>
      <c r="I35444"/>
    </row>
    <row r="35445" spans="1:9" x14ac:dyDescent="0.25">
      <c r="A35445"/>
      <c r="B35445"/>
      <c r="C35445"/>
      <c r="D35445"/>
      <c r="E35445" s="148"/>
      <c r="F35445" s="148"/>
      <c r="G35445" s="149"/>
      <c r="H35445" s="148"/>
      <c r="I35445"/>
    </row>
    <row r="35446" spans="1:9" x14ac:dyDescent="0.25">
      <c r="A35446"/>
      <c r="B35446"/>
      <c r="C35446"/>
      <c r="D35446"/>
      <c r="E35446" s="148"/>
      <c r="F35446" s="148"/>
      <c r="G35446" s="149"/>
      <c r="H35446" s="148"/>
      <c r="I35446"/>
    </row>
    <row r="35447" spans="1:9" x14ac:dyDescent="0.25">
      <c r="A35447"/>
      <c r="B35447"/>
      <c r="C35447"/>
      <c r="D35447"/>
      <c r="E35447" s="148"/>
      <c r="F35447" s="148"/>
      <c r="G35447" s="149"/>
      <c r="H35447" s="148"/>
      <c r="I35447"/>
    </row>
    <row r="35448" spans="1:9" x14ac:dyDescent="0.25">
      <c r="A35448"/>
      <c r="B35448"/>
      <c r="C35448"/>
      <c r="D35448"/>
      <c r="E35448" s="148"/>
      <c r="F35448" s="148"/>
      <c r="G35448" s="149"/>
      <c r="H35448" s="148"/>
      <c r="I35448"/>
    </row>
    <row r="35449" spans="1:9" x14ac:dyDescent="0.25">
      <c r="A35449"/>
      <c r="B35449"/>
      <c r="C35449"/>
      <c r="D35449"/>
      <c r="E35449" s="148"/>
      <c r="F35449" s="148"/>
      <c r="G35449" s="149"/>
      <c r="H35449" s="148"/>
      <c r="I35449"/>
    </row>
    <row r="35450" spans="1:9" x14ac:dyDescent="0.25">
      <c r="A35450"/>
      <c r="B35450"/>
      <c r="C35450"/>
      <c r="D35450"/>
      <c r="E35450" s="148"/>
      <c r="F35450" s="148"/>
      <c r="G35450" s="149"/>
      <c r="H35450" s="148"/>
      <c r="I35450"/>
    </row>
    <row r="35451" spans="1:9" x14ac:dyDescent="0.25">
      <c r="A35451"/>
      <c r="B35451"/>
      <c r="C35451"/>
      <c r="D35451"/>
      <c r="E35451" s="148"/>
      <c r="F35451" s="148"/>
      <c r="G35451" s="149"/>
      <c r="H35451" s="148"/>
      <c r="I35451"/>
    </row>
    <row r="35452" spans="1:9" x14ac:dyDescent="0.25">
      <c r="A35452"/>
      <c r="B35452"/>
      <c r="C35452"/>
      <c r="D35452"/>
      <c r="E35452" s="148"/>
      <c r="F35452" s="148"/>
      <c r="G35452" s="149"/>
      <c r="H35452" s="148"/>
      <c r="I35452"/>
    </row>
    <row r="35453" spans="1:9" x14ac:dyDescent="0.25">
      <c r="A35453"/>
      <c r="B35453"/>
      <c r="C35453"/>
      <c r="D35453"/>
      <c r="E35453" s="148"/>
      <c r="F35453" s="148"/>
      <c r="G35453" s="149"/>
      <c r="H35453" s="148"/>
      <c r="I35453"/>
    </row>
    <row r="35454" spans="1:9" x14ac:dyDescent="0.25">
      <c r="A35454"/>
      <c r="B35454"/>
      <c r="C35454"/>
      <c r="D35454"/>
      <c r="E35454" s="148"/>
      <c r="F35454" s="148"/>
      <c r="G35454" s="149"/>
      <c r="H35454" s="148"/>
      <c r="I35454"/>
    </row>
    <row r="35455" spans="1:9" x14ac:dyDescent="0.25">
      <c r="A35455"/>
      <c r="B35455"/>
      <c r="C35455"/>
      <c r="D35455"/>
      <c r="E35455" s="148"/>
      <c r="F35455" s="148"/>
      <c r="G35455" s="149"/>
      <c r="H35455" s="148"/>
      <c r="I35455"/>
    </row>
    <row r="35456" spans="1:9" x14ac:dyDescent="0.25">
      <c r="A35456"/>
      <c r="B35456"/>
      <c r="C35456"/>
      <c r="D35456"/>
      <c r="E35456" s="148"/>
      <c r="F35456" s="148"/>
      <c r="G35456" s="149"/>
      <c r="H35456" s="148"/>
      <c r="I35456"/>
    </row>
    <row r="35457" spans="1:9" x14ac:dyDescent="0.25">
      <c r="A35457"/>
      <c r="B35457"/>
      <c r="C35457"/>
      <c r="D35457"/>
      <c r="E35457" s="148"/>
      <c r="F35457" s="148"/>
      <c r="G35457" s="149"/>
      <c r="H35457" s="148"/>
      <c r="I35457"/>
    </row>
    <row r="35458" spans="1:9" x14ac:dyDescent="0.25">
      <c r="A35458"/>
      <c r="B35458"/>
      <c r="C35458"/>
      <c r="D35458"/>
      <c r="E35458" s="148"/>
      <c r="F35458" s="148"/>
      <c r="G35458" s="149"/>
      <c r="H35458" s="148"/>
      <c r="I35458"/>
    </row>
    <row r="35459" spans="1:9" x14ac:dyDescent="0.25">
      <c r="A35459"/>
      <c r="B35459"/>
      <c r="C35459"/>
      <c r="D35459"/>
      <c r="E35459" s="148"/>
      <c r="F35459" s="148"/>
      <c r="G35459" s="149"/>
      <c r="H35459" s="148"/>
      <c r="I35459"/>
    </row>
    <row r="35460" spans="1:9" x14ac:dyDescent="0.25">
      <c r="A35460"/>
      <c r="B35460"/>
      <c r="C35460"/>
      <c r="D35460"/>
      <c r="E35460" s="148"/>
      <c r="F35460" s="148"/>
      <c r="G35460" s="149"/>
      <c r="H35460" s="148"/>
      <c r="I35460"/>
    </row>
    <row r="35461" spans="1:9" x14ac:dyDescent="0.25">
      <c r="A35461"/>
      <c r="B35461"/>
      <c r="C35461"/>
      <c r="D35461"/>
      <c r="E35461" s="148"/>
      <c r="F35461" s="148"/>
      <c r="G35461" s="149"/>
      <c r="H35461" s="148"/>
      <c r="I35461"/>
    </row>
    <row r="35462" spans="1:9" x14ac:dyDescent="0.25">
      <c r="A35462"/>
      <c r="B35462"/>
      <c r="C35462"/>
      <c r="D35462"/>
      <c r="E35462" s="148"/>
      <c r="F35462" s="148"/>
      <c r="G35462" s="149"/>
      <c r="H35462" s="148"/>
      <c r="I35462"/>
    </row>
    <row r="35463" spans="1:9" x14ac:dyDescent="0.25">
      <c r="A35463"/>
      <c r="B35463"/>
      <c r="C35463"/>
      <c r="D35463"/>
      <c r="E35463" s="148"/>
      <c r="F35463" s="148"/>
      <c r="G35463" s="149"/>
      <c r="H35463" s="148"/>
      <c r="I35463"/>
    </row>
    <row r="35464" spans="1:9" x14ac:dyDescent="0.25">
      <c r="A35464"/>
      <c r="B35464"/>
      <c r="C35464"/>
      <c r="D35464"/>
      <c r="E35464" s="148"/>
      <c r="F35464" s="148"/>
      <c r="G35464" s="149"/>
      <c r="H35464" s="148"/>
      <c r="I35464"/>
    </row>
    <row r="35465" spans="1:9" x14ac:dyDescent="0.25">
      <c r="A35465"/>
      <c r="B35465"/>
      <c r="C35465"/>
      <c r="D35465"/>
      <c r="E35465" s="148"/>
      <c r="F35465" s="148"/>
      <c r="G35465" s="149"/>
      <c r="H35465" s="148"/>
      <c r="I35465"/>
    </row>
    <row r="35466" spans="1:9" x14ac:dyDescent="0.25">
      <c r="A35466"/>
      <c r="B35466"/>
      <c r="C35466"/>
      <c r="D35466"/>
      <c r="E35466" s="148"/>
      <c r="F35466" s="148"/>
      <c r="G35466" s="149"/>
      <c r="H35466" s="148"/>
      <c r="I35466"/>
    </row>
    <row r="35467" spans="1:9" x14ac:dyDescent="0.25">
      <c r="A35467"/>
      <c r="B35467"/>
      <c r="C35467"/>
      <c r="D35467"/>
      <c r="E35467" s="148"/>
      <c r="F35467" s="148"/>
      <c r="G35467" s="149"/>
      <c r="H35467" s="148"/>
      <c r="I35467"/>
    </row>
    <row r="35468" spans="1:9" x14ac:dyDescent="0.25">
      <c r="A35468"/>
      <c r="B35468"/>
      <c r="C35468"/>
      <c r="D35468"/>
      <c r="E35468" s="148"/>
      <c r="F35468" s="148"/>
      <c r="G35468" s="149"/>
      <c r="H35468" s="148"/>
      <c r="I35468"/>
    </row>
    <row r="35469" spans="1:9" x14ac:dyDescent="0.25">
      <c r="A35469"/>
      <c r="B35469"/>
      <c r="C35469"/>
      <c r="D35469"/>
      <c r="E35469" s="148"/>
      <c r="F35469" s="148"/>
      <c r="G35469" s="149"/>
      <c r="H35469" s="148"/>
      <c r="I35469"/>
    </row>
    <row r="35470" spans="1:9" x14ac:dyDescent="0.25">
      <c r="A35470"/>
      <c r="B35470"/>
      <c r="C35470"/>
      <c r="D35470"/>
      <c r="E35470" s="148"/>
      <c r="F35470" s="148"/>
      <c r="G35470" s="149"/>
      <c r="H35470" s="148"/>
      <c r="I35470"/>
    </row>
    <row r="35471" spans="1:9" x14ac:dyDescent="0.25">
      <c r="A35471"/>
      <c r="B35471"/>
      <c r="C35471"/>
      <c r="D35471"/>
      <c r="E35471" s="148"/>
      <c r="F35471" s="148"/>
      <c r="G35471" s="149"/>
      <c r="H35471" s="148"/>
      <c r="I35471"/>
    </row>
    <row r="35472" spans="1:9" x14ac:dyDescent="0.25">
      <c r="A35472"/>
      <c r="B35472"/>
      <c r="C35472"/>
      <c r="D35472"/>
      <c r="E35472" s="148"/>
      <c r="F35472" s="148"/>
      <c r="G35472" s="149"/>
      <c r="H35472" s="148"/>
      <c r="I35472"/>
    </row>
    <row r="35473" spans="1:9" x14ac:dyDescent="0.25">
      <c r="A35473"/>
      <c r="B35473"/>
      <c r="C35473"/>
      <c r="D35473"/>
      <c r="E35473" s="148"/>
      <c r="F35473" s="148"/>
      <c r="G35473" s="149"/>
      <c r="H35473" s="148"/>
      <c r="I35473"/>
    </row>
    <row r="35474" spans="1:9" x14ac:dyDescent="0.25">
      <c r="A35474"/>
      <c r="B35474"/>
      <c r="C35474"/>
      <c r="D35474"/>
      <c r="E35474" s="148"/>
      <c r="F35474" s="148"/>
      <c r="G35474" s="149"/>
      <c r="H35474" s="148"/>
      <c r="I35474"/>
    </row>
    <row r="35475" spans="1:9" x14ac:dyDescent="0.25">
      <c r="A35475"/>
      <c r="B35475"/>
      <c r="C35475"/>
      <c r="D35475"/>
      <c r="E35475" s="148"/>
      <c r="F35475" s="148"/>
      <c r="G35475" s="149"/>
      <c r="H35475" s="148"/>
      <c r="I35475"/>
    </row>
    <row r="35476" spans="1:9" x14ac:dyDescent="0.25">
      <c r="A35476"/>
      <c r="B35476"/>
      <c r="C35476"/>
      <c r="D35476"/>
      <c r="E35476" s="148"/>
      <c r="F35476" s="148"/>
      <c r="G35476" s="149"/>
      <c r="H35476" s="148"/>
      <c r="I35476"/>
    </row>
    <row r="35477" spans="1:9" x14ac:dyDescent="0.25">
      <c r="A35477"/>
      <c r="B35477"/>
      <c r="C35477"/>
      <c r="D35477"/>
      <c r="E35477" s="148"/>
      <c r="F35477" s="148"/>
      <c r="G35477" s="149"/>
      <c r="H35477" s="148"/>
      <c r="I35477"/>
    </row>
    <row r="35478" spans="1:9" x14ac:dyDescent="0.25">
      <c r="A35478"/>
      <c r="B35478"/>
      <c r="C35478"/>
      <c r="D35478"/>
      <c r="E35478" s="148"/>
      <c r="F35478" s="148"/>
      <c r="G35478" s="149"/>
      <c r="H35478" s="148"/>
      <c r="I35478"/>
    </row>
    <row r="35479" spans="1:9" x14ac:dyDescent="0.25">
      <c r="A35479"/>
      <c r="B35479"/>
      <c r="C35479"/>
      <c r="D35479"/>
      <c r="E35479" s="148"/>
      <c r="F35479" s="148"/>
      <c r="G35479" s="149"/>
      <c r="H35479" s="148"/>
      <c r="I35479"/>
    </row>
    <row r="35480" spans="1:9" x14ac:dyDescent="0.25">
      <c r="A35480"/>
      <c r="B35480"/>
      <c r="C35480"/>
      <c r="D35480"/>
      <c r="E35480" s="148"/>
      <c r="F35480" s="148"/>
      <c r="G35480" s="149"/>
      <c r="H35480" s="148"/>
      <c r="I35480"/>
    </row>
    <row r="35481" spans="1:9" x14ac:dyDescent="0.25">
      <c r="A35481"/>
      <c r="B35481"/>
      <c r="C35481"/>
      <c r="D35481"/>
      <c r="E35481" s="148"/>
      <c r="F35481" s="148"/>
      <c r="G35481" s="149"/>
      <c r="H35481" s="148"/>
      <c r="I35481"/>
    </row>
    <row r="35482" spans="1:9" x14ac:dyDescent="0.25">
      <c r="A35482"/>
      <c r="B35482"/>
      <c r="C35482"/>
      <c r="D35482"/>
      <c r="E35482" s="148"/>
      <c r="F35482" s="148"/>
      <c r="G35482" s="149"/>
      <c r="H35482" s="148"/>
      <c r="I35482"/>
    </row>
    <row r="35483" spans="1:9" x14ac:dyDescent="0.25">
      <c r="A35483"/>
      <c r="B35483"/>
      <c r="C35483"/>
      <c r="D35483"/>
      <c r="E35483" s="148"/>
      <c r="F35483" s="148"/>
      <c r="G35483" s="149"/>
      <c r="H35483" s="148"/>
      <c r="I35483"/>
    </row>
    <row r="35484" spans="1:9" x14ac:dyDescent="0.25">
      <c r="A35484"/>
      <c r="B35484"/>
      <c r="C35484"/>
      <c r="D35484"/>
      <c r="E35484" s="148"/>
      <c r="F35484" s="148"/>
      <c r="G35484" s="149"/>
      <c r="H35484" s="148"/>
      <c r="I35484"/>
    </row>
    <row r="35485" spans="1:9" x14ac:dyDescent="0.25">
      <c r="A35485"/>
      <c r="B35485"/>
      <c r="C35485"/>
      <c r="D35485"/>
      <c r="E35485" s="148"/>
      <c r="F35485" s="148"/>
      <c r="G35485" s="149"/>
      <c r="H35485" s="148"/>
      <c r="I35485"/>
    </row>
    <row r="35486" spans="1:9" x14ac:dyDescent="0.25">
      <c r="A35486"/>
      <c r="B35486"/>
      <c r="C35486"/>
      <c r="D35486"/>
      <c r="E35486" s="148"/>
      <c r="F35486" s="148"/>
      <c r="G35486" s="149"/>
      <c r="H35486" s="148"/>
      <c r="I35486"/>
    </row>
    <row r="35487" spans="1:9" x14ac:dyDescent="0.25">
      <c r="A35487"/>
      <c r="B35487"/>
      <c r="C35487"/>
      <c r="D35487"/>
      <c r="E35487" s="148"/>
      <c r="F35487" s="148"/>
      <c r="G35487" s="149"/>
      <c r="H35487" s="148"/>
      <c r="I35487"/>
    </row>
    <row r="35488" spans="1:9" x14ac:dyDescent="0.25">
      <c r="A35488"/>
      <c r="B35488"/>
      <c r="C35488"/>
      <c r="D35488"/>
      <c r="E35488" s="148"/>
      <c r="F35488" s="148"/>
      <c r="G35488" s="149"/>
      <c r="H35488" s="148"/>
      <c r="I35488"/>
    </row>
    <row r="35489" spans="1:9" x14ac:dyDescent="0.25">
      <c r="A35489"/>
      <c r="B35489"/>
      <c r="C35489"/>
      <c r="D35489"/>
      <c r="E35489" s="148"/>
      <c r="F35489" s="148"/>
      <c r="G35489" s="149"/>
      <c r="H35489" s="148"/>
      <c r="I35489"/>
    </row>
    <row r="35490" spans="1:9" x14ac:dyDescent="0.25">
      <c r="A35490"/>
      <c r="B35490"/>
      <c r="C35490"/>
      <c r="D35490"/>
      <c r="E35490" s="148"/>
      <c r="F35490" s="148"/>
      <c r="G35490" s="149"/>
      <c r="H35490" s="148"/>
      <c r="I35490"/>
    </row>
    <row r="35491" spans="1:9" x14ac:dyDescent="0.25">
      <c r="A35491"/>
      <c r="B35491"/>
      <c r="C35491"/>
      <c r="D35491"/>
      <c r="E35491" s="148"/>
      <c r="F35491" s="148"/>
      <c r="G35491" s="149"/>
      <c r="H35491" s="148"/>
      <c r="I35491"/>
    </row>
    <row r="35492" spans="1:9" x14ac:dyDescent="0.25">
      <c r="A35492"/>
      <c r="B35492"/>
      <c r="C35492"/>
      <c r="D35492"/>
      <c r="E35492" s="148"/>
      <c r="F35492" s="148"/>
      <c r="G35492" s="149"/>
      <c r="H35492" s="148"/>
      <c r="I35492"/>
    </row>
    <row r="35493" spans="1:9" x14ac:dyDescent="0.25">
      <c r="A35493"/>
      <c r="B35493"/>
      <c r="C35493"/>
      <c r="D35493"/>
      <c r="E35493" s="148"/>
      <c r="F35493" s="148"/>
      <c r="G35493" s="149"/>
      <c r="H35493" s="148"/>
      <c r="I35493"/>
    </row>
    <row r="35494" spans="1:9" x14ac:dyDescent="0.25">
      <c r="A35494"/>
      <c r="B35494"/>
      <c r="C35494"/>
      <c r="D35494"/>
      <c r="E35494" s="148"/>
      <c r="F35494" s="148"/>
      <c r="G35494" s="149"/>
      <c r="H35494" s="148"/>
      <c r="I35494"/>
    </row>
    <row r="35495" spans="1:9" x14ac:dyDescent="0.25">
      <c r="A35495"/>
      <c r="B35495"/>
      <c r="C35495"/>
      <c r="D35495"/>
      <c r="E35495" s="148"/>
      <c r="F35495" s="148"/>
      <c r="G35495" s="149"/>
      <c r="H35495" s="148"/>
      <c r="I35495"/>
    </row>
    <row r="35496" spans="1:9" x14ac:dyDescent="0.25">
      <c r="A35496"/>
      <c r="B35496"/>
      <c r="C35496"/>
      <c r="D35496"/>
      <c r="E35496" s="148"/>
      <c r="F35496" s="148"/>
      <c r="G35496" s="149"/>
      <c r="H35496" s="148"/>
      <c r="I35496"/>
    </row>
    <row r="35497" spans="1:9" x14ac:dyDescent="0.25">
      <c r="A35497"/>
      <c r="B35497"/>
      <c r="C35497"/>
      <c r="D35497"/>
      <c r="E35497" s="148"/>
      <c r="F35497" s="148"/>
      <c r="G35497" s="149"/>
      <c r="H35497" s="148"/>
      <c r="I35497"/>
    </row>
    <row r="35498" spans="1:9" x14ac:dyDescent="0.25">
      <c r="A35498"/>
      <c r="B35498"/>
      <c r="C35498"/>
      <c r="D35498"/>
      <c r="E35498" s="148"/>
      <c r="F35498" s="148"/>
      <c r="G35498" s="149"/>
      <c r="H35498" s="148"/>
      <c r="I35498"/>
    </row>
    <row r="35499" spans="1:9" x14ac:dyDescent="0.25">
      <c r="A35499"/>
      <c r="B35499"/>
      <c r="C35499"/>
      <c r="D35499"/>
      <c r="E35499" s="148"/>
      <c r="F35499" s="148"/>
      <c r="G35499" s="149"/>
      <c r="H35499" s="148"/>
      <c r="I35499"/>
    </row>
    <row r="35500" spans="1:9" x14ac:dyDescent="0.25">
      <c r="A35500"/>
      <c r="B35500"/>
      <c r="C35500"/>
      <c r="D35500"/>
      <c r="E35500" s="148"/>
      <c r="F35500" s="148"/>
      <c r="G35500" s="149"/>
      <c r="H35500" s="148"/>
      <c r="I35500"/>
    </row>
    <row r="35501" spans="1:9" x14ac:dyDescent="0.25">
      <c r="A35501"/>
      <c r="B35501"/>
      <c r="C35501"/>
      <c r="D35501"/>
      <c r="E35501" s="148"/>
      <c r="F35501" s="148"/>
      <c r="G35501" s="149"/>
      <c r="H35501" s="148"/>
      <c r="I35501"/>
    </row>
    <row r="35502" spans="1:9" x14ac:dyDescent="0.25">
      <c r="A35502"/>
      <c r="B35502"/>
      <c r="C35502"/>
      <c r="D35502"/>
      <c r="E35502" s="148"/>
      <c r="F35502" s="148"/>
      <c r="G35502" s="149"/>
      <c r="H35502" s="148"/>
      <c r="I35502"/>
    </row>
    <row r="35503" spans="1:9" x14ac:dyDescent="0.25">
      <c r="A35503"/>
      <c r="B35503"/>
      <c r="C35503"/>
      <c r="D35503"/>
      <c r="E35503" s="148"/>
      <c r="F35503" s="148"/>
      <c r="G35503" s="149"/>
      <c r="H35503" s="148"/>
      <c r="I35503"/>
    </row>
    <row r="35504" spans="1:9" x14ac:dyDescent="0.25">
      <c r="A35504"/>
      <c r="B35504"/>
      <c r="C35504"/>
      <c r="D35504"/>
      <c r="E35504" s="148"/>
      <c r="F35504" s="148"/>
      <c r="G35504" s="149"/>
      <c r="H35504" s="148"/>
      <c r="I35504"/>
    </row>
    <row r="35505" spans="1:9" x14ac:dyDescent="0.25">
      <c r="A35505"/>
      <c r="B35505"/>
      <c r="C35505"/>
      <c r="D35505"/>
      <c r="E35505" s="148"/>
      <c r="F35505" s="148"/>
      <c r="G35505" s="149"/>
      <c r="H35505" s="148"/>
      <c r="I35505"/>
    </row>
    <row r="35506" spans="1:9" x14ac:dyDescent="0.25">
      <c r="A35506"/>
      <c r="B35506"/>
      <c r="C35506"/>
      <c r="D35506"/>
      <c r="E35506" s="148"/>
      <c r="F35506" s="148"/>
      <c r="G35506" s="149"/>
      <c r="H35506" s="148"/>
      <c r="I35506"/>
    </row>
    <row r="35507" spans="1:9" x14ac:dyDescent="0.25">
      <c r="A35507"/>
      <c r="B35507"/>
      <c r="C35507"/>
      <c r="D35507"/>
      <c r="E35507" s="148"/>
      <c r="F35507" s="148"/>
      <c r="G35507" s="149"/>
      <c r="H35507" s="148"/>
      <c r="I35507"/>
    </row>
    <row r="35508" spans="1:9" x14ac:dyDescent="0.25">
      <c r="A35508"/>
      <c r="B35508"/>
      <c r="C35508"/>
      <c r="D35508"/>
      <c r="E35508" s="148"/>
      <c r="F35508" s="148"/>
      <c r="G35508" s="149"/>
      <c r="H35508" s="148"/>
      <c r="I35508"/>
    </row>
    <row r="35509" spans="1:9" x14ac:dyDescent="0.25">
      <c r="A35509"/>
      <c r="B35509"/>
      <c r="C35509"/>
      <c r="D35509"/>
      <c r="E35509" s="148"/>
      <c r="F35509" s="148"/>
      <c r="G35509" s="149"/>
      <c r="H35509" s="148"/>
      <c r="I35509"/>
    </row>
    <row r="35510" spans="1:9" x14ac:dyDescent="0.25">
      <c r="A35510"/>
      <c r="B35510"/>
      <c r="C35510"/>
      <c r="D35510"/>
      <c r="E35510" s="148"/>
      <c r="F35510" s="148"/>
      <c r="G35510" s="149"/>
      <c r="H35510" s="148"/>
      <c r="I35510"/>
    </row>
    <row r="35511" spans="1:9" x14ac:dyDescent="0.25">
      <c r="A35511"/>
      <c r="B35511"/>
      <c r="C35511"/>
      <c r="D35511"/>
      <c r="E35511" s="148"/>
      <c r="F35511" s="148"/>
      <c r="G35511" s="149"/>
      <c r="H35511" s="148"/>
      <c r="I35511"/>
    </row>
    <row r="35512" spans="1:9" x14ac:dyDescent="0.25">
      <c r="A35512"/>
      <c r="B35512"/>
      <c r="C35512"/>
      <c r="D35512"/>
      <c r="E35512" s="148"/>
      <c r="F35512" s="148"/>
      <c r="G35512" s="149"/>
      <c r="H35512" s="148"/>
      <c r="I35512"/>
    </row>
    <row r="35513" spans="1:9" x14ac:dyDescent="0.25">
      <c r="A35513"/>
      <c r="B35513"/>
      <c r="C35513"/>
      <c r="D35513"/>
      <c r="E35513" s="148"/>
      <c r="F35513" s="148"/>
      <c r="G35513" s="149"/>
      <c r="H35513" s="148"/>
      <c r="I35513"/>
    </row>
    <row r="35514" spans="1:9" x14ac:dyDescent="0.25">
      <c r="A35514"/>
      <c r="B35514"/>
      <c r="C35514"/>
      <c r="D35514"/>
      <c r="E35514" s="148"/>
      <c r="F35514" s="148"/>
      <c r="G35514" s="149"/>
      <c r="H35514" s="148"/>
      <c r="I35514"/>
    </row>
    <row r="35515" spans="1:9" x14ac:dyDescent="0.25">
      <c r="A35515"/>
      <c r="B35515"/>
      <c r="C35515"/>
      <c r="D35515"/>
      <c r="E35515" s="148"/>
      <c r="F35515" s="148"/>
      <c r="G35515" s="149"/>
      <c r="H35515" s="148"/>
      <c r="I35515"/>
    </row>
    <row r="35516" spans="1:9" x14ac:dyDescent="0.25">
      <c r="A35516"/>
      <c r="B35516"/>
      <c r="C35516"/>
      <c r="D35516"/>
      <c r="E35516" s="148"/>
      <c r="F35516" s="148"/>
      <c r="G35516" s="149"/>
      <c r="H35516" s="148"/>
      <c r="I35516"/>
    </row>
    <row r="35517" spans="1:9" x14ac:dyDescent="0.25">
      <c r="A35517"/>
      <c r="B35517"/>
      <c r="C35517"/>
      <c r="D35517"/>
      <c r="E35517" s="148"/>
      <c r="F35517" s="148"/>
      <c r="G35517" s="149"/>
      <c r="H35517" s="148"/>
      <c r="I35517"/>
    </row>
    <row r="35518" spans="1:9" x14ac:dyDescent="0.25">
      <c r="A35518"/>
      <c r="B35518"/>
      <c r="C35518"/>
      <c r="D35518"/>
      <c r="E35518" s="148"/>
      <c r="F35518" s="148"/>
      <c r="G35518" s="149"/>
      <c r="H35518" s="148"/>
      <c r="I35518"/>
    </row>
    <row r="35519" spans="1:9" x14ac:dyDescent="0.25">
      <c r="A35519"/>
      <c r="B35519"/>
      <c r="C35519"/>
      <c r="D35519"/>
      <c r="E35519" s="148"/>
      <c r="F35519" s="148"/>
      <c r="G35519" s="149"/>
      <c r="H35519" s="148"/>
      <c r="I35519"/>
    </row>
    <row r="35520" spans="1:9" x14ac:dyDescent="0.25">
      <c r="A35520"/>
      <c r="B35520"/>
      <c r="C35520"/>
      <c r="D35520"/>
      <c r="E35520" s="148"/>
      <c r="F35520" s="148"/>
      <c r="G35520" s="149"/>
      <c r="H35520" s="148"/>
      <c r="I35520"/>
    </row>
    <row r="35521" spans="1:9" x14ac:dyDescent="0.25">
      <c r="A35521"/>
      <c r="B35521"/>
      <c r="C35521"/>
      <c r="D35521"/>
      <c r="E35521" s="148"/>
      <c r="F35521" s="148"/>
      <c r="G35521" s="149"/>
      <c r="H35521" s="148"/>
      <c r="I35521"/>
    </row>
    <row r="35522" spans="1:9" x14ac:dyDescent="0.25">
      <c r="A35522"/>
      <c r="B35522"/>
      <c r="C35522"/>
      <c r="D35522"/>
      <c r="E35522" s="148"/>
      <c r="F35522" s="148"/>
      <c r="G35522" s="149"/>
      <c r="H35522" s="148"/>
      <c r="I35522"/>
    </row>
    <row r="35523" spans="1:9" x14ac:dyDescent="0.25">
      <c r="A35523"/>
      <c r="B35523"/>
      <c r="C35523"/>
      <c r="D35523"/>
      <c r="E35523" s="148"/>
      <c r="F35523" s="148"/>
      <c r="G35523" s="149"/>
      <c r="H35523" s="148"/>
      <c r="I35523"/>
    </row>
    <row r="35524" spans="1:9" x14ac:dyDescent="0.25">
      <c r="A35524"/>
      <c r="B35524"/>
      <c r="C35524"/>
      <c r="D35524"/>
      <c r="E35524" s="148"/>
      <c r="F35524" s="148"/>
      <c r="G35524" s="149"/>
      <c r="H35524" s="148"/>
      <c r="I35524"/>
    </row>
    <row r="35525" spans="1:9" x14ac:dyDescent="0.25">
      <c r="A35525"/>
      <c r="B35525"/>
      <c r="C35525"/>
      <c r="D35525"/>
      <c r="E35525" s="148"/>
      <c r="F35525" s="148"/>
      <c r="G35525" s="149"/>
      <c r="H35525" s="148"/>
      <c r="I35525"/>
    </row>
    <row r="35526" spans="1:9" x14ac:dyDescent="0.25">
      <c r="A35526"/>
      <c r="B35526"/>
      <c r="C35526"/>
      <c r="D35526"/>
      <c r="E35526" s="148"/>
      <c r="F35526" s="148"/>
      <c r="G35526" s="149"/>
      <c r="H35526" s="148"/>
      <c r="I35526"/>
    </row>
    <row r="35527" spans="1:9" x14ac:dyDescent="0.25">
      <c r="A35527"/>
      <c r="B35527"/>
      <c r="C35527"/>
      <c r="D35527"/>
      <c r="E35527" s="148"/>
      <c r="F35527" s="148"/>
      <c r="G35527" s="149"/>
      <c r="H35527" s="148"/>
      <c r="I35527"/>
    </row>
    <row r="35528" spans="1:9" x14ac:dyDescent="0.25">
      <c r="A35528"/>
      <c r="B35528"/>
      <c r="C35528"/>
      <c r="D35528"/>
      <c r="E35528" s="148"/>
      <c r="F35528" s="148"/>
      <c r="G35528" s="149"/>
      <c r="H35528" s="148"/>
      <c r="I35528"/>
    </row>
    <row r="35529" spans="1:9" x14ac:dyDescent="0.25">
      <c r="A35529"/>
      <c r="B35529"/>
      <c r="C35529"/>
      <c r="D35529"/>
      <c r="E35529" s="148"/>
      <c r="F35529" s="148"/>
      <c r="G35529" s="149"/>
      <c r="H35529" s="148"/>
      <c r="I35529"/>
    </row>
    <row r="35530" spans="1:9" x14ac:dyDescent="0.25">
      <c r="A35530"/>
      <c r="B35530"/>
      <c r="C35530"/>
      <c r="D35530"/>
      <c r="E35530" s="148"/>
      <c r="F35530" s="148"/>
      <c r="G35530" s="149"/>
      <c r="H35530" s="148"/>
      <c r="I35530"/>
    </row>
    <row r="35531" spans="1:9" x14ac:dyDescent="0.25">
      <c r="A35531"/>
      <c r="B35531"/>
      <c r="C35531"/>
      <c r="D35531"/>
      <c r="E35531" s="148"/>
      <c r="F35531" s="148"/>
      <c r="G35531" s="149"/>
      <c r="H35531" s="148"/>
      <c r="I35531"/>
    </row>
    <row r="35532" spans="1:9" x14ac:dyDescent="0.25">
      <c r="A35532"/>
      <c r="B35532"/>
      <c r="C35532"/>
      <c r="D35532"/>
      <c r="E35532" s="148"/>
      <c r="F35532" s="148"/>
      <c r="G35532" s="149"/>
      <c r="H35532" s="148"/>
      <c r="I35532"/>
    </row>
    <row r="35533" spans="1:9" x14ac:dyDescent="0.25">
      <c r="A35533"/>
      <c r="B35533"/>
      <c r="C35533"/>
      <c r="D35533"/>
      <c r="E35533" s="148"/>
      <c r="F35533" s="148"/>
      <c r="G35533" s="149"/>
      <c r="H35533" s="148"/>
      <c r="I35533"/>
    </row>
    <row r="35534" spans="1:9" x14ac:dyDescent="0.25">
      <c r="A35534"/>
      <c r="B35534"/>
      <c r="C35534"/>
      <c r="D35534"/>
      <c r="E35534" s="148"/>
      <c r="F35534" s="148"/>
      <c r="G35534" s="149"/>
      <c r="H35534" s="148"/>
      <c r="I35534"/>
    </row>
    <row r="35535" spans="1:9" x14ac:dyDescent="0.25">
      <c r="A35535"/>
      <c r="B35535"/>
      <c r="C35535"/>
      <c r="D35535"/>
      <c r="E35535" s="148"/>
      <c r="F35535" s="148"/>
      <c r="G35535" s="149"/>
      <c r="H35535" s="148"/>
      <c r="I35535"/>
    </row>
    <row r="35536" spans="1:9" x14ac:dyDescent="0.25">
      <c r="A35536"/>
      <c r="B35536"/>
      <c r="C35536"/>
      <c r="D35536"/>
      <c r="E35536" s="148"/>
      <c r="F35536" s="148"/>
      <c r="G35536" s="149"/>
      <c r="H35536" s="148"/>
      <c r="I35536"/>
    </row>
    <row r="35537" spans="1:9" x14ac:dyDescent="0.25">
      <c r="A35537"/>
      <c r="B35537"/>
      <c r="C35537"/>
      <c r="D35537"/>
      <c r="E35537" s="148"/>
      <c r="F35537" s="148"/>
      <c r="G35537" s="149"/>
      <c r="H35537" s="148"/>
      <c r="I35537"/>
    </row>
    <row r="35538" spans="1:9" x14ac:dyDescent="0.25">
      <c r="A35538"/>
      <c r="B35538"/>
      <c r="C35538"/>
      <c r="D35538"/>
      <c r="E35538" s="148"/>
      <c r="F35538" s="148"/>
      <c r="G35538" s="149"/>
      <c r="H35538" s="148"/>
      <c r="I35538"/>
    </row>
    <row r="35539" spans="1:9" x14ac:dyDescent="0.25">
      <c r="A35539"/>
      <c r="B35539"/>
      <c r="C35539"/>
      <c r="D35539"/>
      <c r="E35539" s="148"/>
      <c r="F35539" s="148"/>
      <c r="G35539" s="149"/>
      <c r="H35539" s="148"/>
      <c r="I35539"/>
    </row>
    <row r="35540" spans="1:9" x14ac:dyDescent="0.25">
      <c r="A35540"/>
      <c r="B35540"/>
      <c r="C35540"/>
      <c r="D35540"/>
      <c r="E35540" s="148"/>
      <c r="F35540" s="148"/>
      <c r="G35540" s="149"/>
      <c r="H35540" s="148"/>
      <c r="I35540"/>
    </row>
    <row r="35541" spans="1:9" x14ac:dyDescent="0.25">
      <c r="A35541"/>
      <c r="B35541"/>
      <c r="C35541"/>
      <c r="D35541"/>
      <c r="E35541" s="148"/>
      <c r="F35541" s="148"/>
      <c r="G35541" s="149"/>
      <c r="H35541" s="148"/>
      <c r="I35541"/>
    </row>
    <row r="35542" spans="1:9" x14ac:dyDescent="0.25">
      <c r="A35542"/>
      <c r="B35542"/>
      <c r="C35542"/>
      <c r="D35542"/>
      <c r="E35542" s="148"/>
      <c r="F35542" s="148"/>
      <c r="G35542" s="149"/>
      <c r="H35542" s="148"/>
      <c r="I35542"/>
    </row>
    <row r="35543" spans="1:9" x14ac:dyDescent="0.25">
      <c r="A35543"/>
      <c r="B35543"/>
      <c r="C35543"/>
      <c r="D35543"/>
      <c r="E35543" s="148"/>
      <c r="F35543" s="148"/>
      <c r="G35543" s="149"/>
      <c r="H35543" s="148"/>
      <c r="I35543"/>
    </row>
    <row r="35544" spans="1:9" x14ac:dyDescent="0.25">
      <c r="A35544"/>
      <c r="B35544"/>
      <c r="C35544"/>
      <c r="D35544"/>
      <c r="E35544" s="148"/>
      <c r="F35544" s="148"/>
      <c r="G35544" s="149"/>
      <c r="H35544" s="148"/>
      <c r="I35544"/>
    </row>
    <row r="35545" spans="1:9" x14ac:dyDescent="0.25">
      <c r="A35545"/>
      <c r="B35545"/>
      <c r="C35545"/>
      <c r="D35545"/>
      <c r="E35545" s="148"/>
      <c r="F35545" s="148"/>
      <c r="G35545" s="149"/>
      <c r="H35545" s="148"/>
      <c r="I35545"/>
    </row>
    <row r="35546" spans="1:9" x14ac:dyDescent="0.25">
      <c r="A35546"/>
      <c r="B35546"/>
      <c r="C35546"/>
      <c r="D35546"/>
      <c r="E35546" s="148"/>
      <c r="F35546" s="148"/>
      <c r="G35546" s="149"/>
      <c r="H35546" s="148"/>
      <c r="I35546"/>
    </row>
    <row r="35547" spans="1:9" x14ac:dyDescent="0.25">
      <c r="A35547"/>
      <c r="B35547"/>
      <c r="C35547"/>
      <c r="D35547"/>
      <c r="E35547" s="148"/>
      <c r="F35547" s="148"/>
      <c r="G35547" s="149"/>
      <c r="H35547" s="148"/>
      <c r="I35547"/>
    </row>
    <row r="35548" spans="1:9" x14ac:dyDescent="0.25">
      <c r="A35548"/>
      <c r="B35548"/>
      <c r="C35548"/>
      <c r="D35548"/>
      <c r="E35548" s="148"/>
      <c r="F35548" s="148"/>
      <c r="G35548" s="149"/>
      <c r="H35548" s="148"/>
      <c r="I35548"/>
    </row>
    <row r="35549" spans="1:9" x14ac:dyDescent="0.25">
      <c r="A35549"/>
      <c r="B35549"/>
      <c r="C35549"/>
      <c r="D35549"/>
      <c r="E35549" s="148"/>
      <c r="F35549" s="148"/>
      <c r="G35549" s="149"/>
      <c r="H35549" s="148"/>
      <c r="I35549"/>
    </row>
    <row r="35550" spans="1:9" x14ac:dyDescent="0.25">
      <c r="A35550"/>
      <c r="B35550"/>
      <c r="C35550"/>
      <c r="D35550"/>
      <c r="E35550" s="148"/>
      <c r="F35550" s="148"/>
      <c r="G35550" s="149"/>
      <c r="H35550" s="148"/>
      <c r="I35550"/>
    </row>
    <row r="35551" spans="1:9" x14ac:dyDescent="0.25">
      <c r="A35551"/>
      <c r="B35551"/>
      <c r="C35551"/>
      <c r="D35551"/>
      <c r="E35551" s="148"/>
      <c r="F35551" s="148"/>
      <c r="G35551" s="149"/>
      <c r="H35551" s="148"/>
      <c r="I35551"/>
    </row>
    <row r="35552" spans="1:9" x14ac:dyDescent="0.25">
      <c r="A35552"/>
      <c r="B35552"/>
      <c r="C35552"/>
      <c r="D35552"/>
      <c r="E35552" s="148"/>
      <c r="F35552" s="148"/>
      <c r="G35552" s="149"/>
      <c r="H35552" s="148"/>
      <c r="I35552"/>
    </row>
    <row r="35553" spans="1:9" x14ac:dyDescent="0.25">
      <c r="A35553"/>
      <c r="B35553"/>
      <c r="C35553"/>
      <c r="D35553"/>
      <c r="E35553" s="148"/>
      <c r="F35553" s="148"/>
      <c r="G35553" s="149"/>
      <c r="H35553" s="148"/>
      <c r="I35553"/>
    </row>
    <row r="35554" spans="1:9" x14ac:dyDescent="0.25">
      <c r="A35554"/>
      <c r="B35554"/>
      <c r="C35554"/>
      <c r="D35554"/>
      <c r="E35554" s="148"/>
      <c r="F35554" s="148"/>
      <c r="G35554" s="149"/>
      <c r="H35554" s="148"/>
      <c r="I35554"/>
    </row>
    <row r="35555" spans="1:9" x14ac:dyDescent="0.25">
      <c r="A35555"/>
      <c r="B35555"/>
      <c r="C35555"/>
      <c r="D35555"/>
      <c r="E35555" s="148"/>
      <c r="F35555" s="148"/>
      <c r="G35555" s="149"/>
      <c r="H35555" s="148"/>
      <c r="I35555"/>
    </row>
    <row r="35556" spans="1:9" x14ac:dyDescent="0.25">
      <c r="A35556"/>
      <c r="B35556"/>
      <c r="C35556"/>
      <c r="D35556"/>
      <c r="E35556" s="148"/>
      <c r="F35556" s="148"/>
      <c r="G35556" s="149"/>
      <c r="H35556" s="148"/>
      <c r="I35556"/>
    </row>
    <row r="35557" spans="1:9" x14ac:dyDescent="0.25">
      <c r="A35557"/>
      <c r="B35557"/>
      <c r="C35557"/>
      <c r="D35557"/>
      <c r="E35557" s="148"/>
      <c r="F35557" s="148"/>
      <c r="G35557" s="149"/>
      <c r="H35557" s="148"/>
      <c r="I35557"/>
    </row>
    <row r="35558" spans="1:9" x14ac:dyDescent="0.25">
      <c r="A35558"/>
      <c r="B35558"/>
      <c r="C35558"/>
      <c r="D35558"/>
      <c r="E35558" s="148"/>
      <c r="F35558" s="148"/>
      <c r="G35558" s="149"/>
      <c r="H35558" s="148"/>
      <c r="I35558"/>
    </row>
    <row r="35559" spans="1:9" x14ac:dyDescent="0.25">
      <c r="A35559"/>
      <c r="B35559"/>
      <c r="C35559"/>
      <c r="D35559"/>
      <c r="E35559" s="148"/>
      <c r="F35559" s="148"/>
      <c r="G35559" s="149"/>
      <c r="H35559" s="148"/>
      <c r="I35559"/>
    </row>
    <row r="35560" spans="1:9" x14ac:dyDescent="0.25">
      <c r="A35560"/>
      <c r="B35560"/>
      <c r="C35560"/>
      <c r="D35560"/>
      <c r="E35560" s="148"/>
      <c r="F35560" s="148"/>
      <c r="G35560" s="149"/>
      <c r="H35560" s="148"/>
      <c r="I35560"/>
    </row>
    <row r="35561" spans="1:9" x14ac:dyDescent="0.25">
      <c r="A35561"/>
      <c r="B35561"/>
      <c r="C35561"/>
      <c r="D35561"/>
      <c r="E35561" s="148"/>
      <c r="F35561" s="148"/>
      <c r="G35561" s="149"/>
      <c r="H35561" s="148"/>
      <c r="I35561"/>
    </row>
    <row r="35562" spans="1:9" x14ac:dyDescent="0.25">
      <c r="A35562"/>
      <c r="B35562"/>
      <c r="C35562"/>
      <c r="D35562"/>
      <c r="E35562" s="148"/>
      <c r="F35562" s="148"/>
      <c r="G35562" s="149"/>
      <c r="H35562" s="148"/>
      <c r="I35562"/>
    </row>
    <row r="35563" spans="1:9" x14ac:dyDescent="0.25">
      <c r="A35563"/>
      <c r="B35563"/>
      <c r="C35563"/>
      <c r="D35563"/>
      <c r="E35563" s="148"/>
      <c r="F35563" s="148"/>
      <c r="G35563" s="149"/>
      <c r="H35563" s="148"/>
      <c r="I35563"/>
    </row>
    <row r="35564" spans="1:9" x14ac:dyDescent="0.25">
      <c r="A35564"/>
      <c r="B35564"/>
      <c r="C35564"/>
      <c r="D35564"/>
      <c r="E35564" s="148"/>
      <c r="F35564" s="148"/>
      <c r="G35564" s="149"/>
      <c r="H35564" s="148"/>
      <c r="I35564"/>
    </row>
    <row r="35565" spans="1:9" x14ac:dyDescent="0.25">
      <c r="A35565"/>
      <c r="B35565"/>
      <c r="C35565"/>
      <c r="D35565"/>
      <c r="E35565" s="148"/>
      <c r="F35565" s="148"/>
      <c r="G35565" s="149"/>
      <c r="H35565" s="148"/>
      <c r="I35565"/>
    </row>
    <row r="35566" spans="1:9" x14ac:dyDescent="0.25">
      <c r="A35566"/>
      <c r="B35566"/>
      <c r="C35566"/>
      <c r="D35566"/>
      <c r="E35566" s="148"/>
      <c r="F35566" s="148"/>
      <c r="G35566" s="149"/>
      <c r="H35566" s="148"/>
      <c r="I35566"/>
    </row>
    <row r="35567" spans="1:9" x14ac:dyDescent="0.25">
      <c r="A35567"/>
      <c r="B35567"/>
      <c r="C35567"/>
      <c r="D35567"/>
      <c r="E35567" s="148"/>
      <c r="F35567" s="148"/>
      <c r="G35567" s="149"/>
      <c r="H35567" s="148"/>
      <c r="I35567"/>
    </row>
    <row r="35568" spans="1:9" x14ac:dyDescent="0.25">
      <c r="A35568"/>
      <c r="B35568"/>
      <c r="C35568"/>
      <c r="D35568"/>
      <c r="E35568" s="148"/>
      <c r="F35568" s="148"/>
      <c r="G35568" s="149"/>
      <c r="H35568" s="148"/>
      <c r="I35568"/>
    </row>
    <row r="35569" spans="1:9" x14ac:dyDescent="0.25">
      <c r="A35569"/>
      <c r="B35569"/>
      <c r="C35569"/>
      <c r="D35569"/>
      <c r="E35569" s="148"/>
      <c r="F35569" s="148"/>
      <c r="G35569" s="149"/>
      <c r="H35569" s="148"/>
      <c r="I35569"/>
    </row>
    <row r="35570" spans="1:9" x14ac:dyDescent="0.25">
      <c r="A35570"/>
      <c r="B35570"/>
      <c r="C35570"/>
      <c r="D35570"/>
      <c r="E35570" s="148"/>
      <c r="F35570" s="148"/>
      <c r="G35570" s="149"/>
      <c r="H35570" s="148"/>
      <c r="I35570"/>
    </row>
    <row r="35571" spans="1:9" x14ac:dyDescent="0.25">
      <c r="A35571"/>
      <c r="B35571"/>
      <c r="C35571"/>
      <c r="D35571"/>
      <c r="E35571" s="148"/>
      <c r="F35571" s="148"/>
      <c r="G35571" s="149"/>
      <c r="H35571" s="148"/>
      <c r="I35571"/>
    </row>
    <row r="35572" spans="1:9" x14ac:dyDescent="0.25">
      <c r="A35572"/>
      <c r="B35572"/>
      <c r="C35572"/>
      <c r="D35572"/>
      <c r="E35572" s="148"/>
      <c r="F35572" s="148"/>
      <c r="G35572" s="149"/>
      <c r="H35572" s="148"/>
      <c r="I35572"/>
    </row>
    <row r="35573" spans="1:9" x14ac:dyDescent="0.25">
      <c r="A35573"/>
      <c r="B35573"/>
      <c r="C35573"/>
      <c r="D35573"/>
      <c r="E35573" s="148"/>
      <c r="F35573" s="148"/>
      <c r="G35573" s="149"/>
      <c r="H35573" s="148"/>
      <c r="I35573"/>
    </row>
    <row r="35574" spans="1:9" x14ac:dyDescent="0.25">
      <c r="A35574"/>
      <c r="B35574"/>
      <c r="C35574"/>
      <c r="D35574"/>
      <c r="E35574" s="148"/>
      <c r="F35574" s="148"/>
      <c r="G35574" s="149"/>
      <c r="H35574" s="148"/>
      <c r="I35574"/>
    </row>
    <row r="35575" spans="1:9" x14ac:dyDescent="0.25">
      <c r="A35575"/>
      <c r="B35575"/>
      <c r="C35575"/>
      <c r="D35575"/>
      <c r="E35575" s="148"/>
      <c r="F35575" s="148"/>
      <c r="G35575" s="149"/>
      <c r="H35575" s="148"/>
      <c r="I35575"/>
    </row>
    <row r="35576" spans="1:9" x14ac:dyDescent="0.25">
      <c r="A35576"/>
      <c r="B35576"/>
      <c r="C35576"/>
      <c r="D35576"/>
      <c r="E35576" s="148"/>
      <c r="F35576" s="148"/>
      <c r="G35576" s="149"/>
      <c r="H35576" s="148"/>
      <c r="I35576"/>
    </row>
    <row r="35577" spans="1:9" x14ac:dyDescent="0.25">
      <c r="A35577"/>
      <c r="B35577"/>
      <c r="C35577"/>
      <c r="D35577"/>
      <c r="E35577" s="148"/>
      <c r="F35577" s="148"/>
      <c r="G35577" s="149"/>
      <c r="H35577" s="148"/>
      <c r="I35577"/>
    </row>
    <row r="35578" spans="1:9" x14ac:dyDescent="0.25">
      <c r="A35578"/>
      <c r="B35578"/>
      <c r="C35578"/>
      <c r="D35578"/>
      <c r="E35578" s="148"/>
      <c r="F35578" s="148"/>
      <c r="G35578" s="149"/>
      <c r="H35578" s="148"/>
      <c r="I35578"/>
    </row>
    <row r="35579" spans="1:9" x14ac:dyDescent="0.25">
      <c r="A35579"/>
      <c r="B35579"/>
      <c r="C35579"/>
      <c r="D35579"/>
      <c r="E35579" s="148"/>
      <c r="F35579" s="148"/>
      <c r="G35579" s="149"/>
      <c r="H35579" s="148"/>
      <c r="I35579"/>
    </row>
    <row r="35580" spans="1:9" x14ac:dyDescent="0.25">
      <c r="A35580"/>
      <c r="B35580"/>
      <c r="C35580"/>
      <c r="D35580"/>
      <c r="E35580" s="148"/>
      <c r="F35580" s="148"/>
      <c r="G35580" s="149"/>
      <c r="H35580" s="148"/>
      <c r="I35580"/>
    </row>
    <row r="35581" spans="1:9" x14ac:dyDescent="0.25">
      <c r="A35581"/>
      <c r="B35581"/>
      <c r="C35581"/>
      <c r="D35581"/>
      <c r="E35581" s="148"/>
      <c r="F35581" s="148"/>
      <c r="G35581" s="149"/>
      <c r="H35581" s="148"/>
      <c r="I35581"/>
    </row>
    <row r="35582" spans="1:9" x14ac:dyDescent="0.25">
      <c r="A35582"/>
      <c r="B35582"/>
      <c r="C35582"/>
      <c r="D35582"/>
      <c r="E35582" s="148"/>
      <c r="F35582" s="148"/>
      <c r="G35582" s="149"/>
      <c r="H35582" s="148"/>
      <c r="I35582"/>
    </row>
    <row r="35583" spans="1:9" x14ac:dyDescent="0.25">
      <c r="A35583"/>
      <c r="B35583"/>
      <c r="C35583"/>
      <c r="D35583"/>
      <c r="E35583" s="148"/>
      <c r="F35583" s="148"/>
      <c r="G35583" s="149"/>
      <c r="H35583" s="148"/>
      <c r="I35583"/>
    </row>
    <row r="35584" spans="1:9" x14ac:dyDescent="0.25">
      <c r="A35584"/>
      <c r="B35584"/>
      <c r="C35584"/>
      <c r="D35584"/>
      <c r="E35584" s="148"/>
      <c r="F35584" s="148"/>
      <c r="G35584" s="149"/>
      <c r="H35584" s="148"/>
      <c r="I35584"/>
    </row>
    <row r="35585" spans="1:9" x14ac:dyDescent="0.25">
      <c r="A35585"/>
      <c r="B35585"/>
      <c r="C35585"/>
      <c r="D35585"/>
      <c r="E35585" s="148"/>
      <c r="F35585" s="148"/>
      <c r="G35585" s="149"/>
      <c r="H35585" s="148"/>
      <c r="I35585"/>
    </row>
    <row r="35586" spans="1:9" x14ac:dyDescent="0.25">
      <c r="A35586"/>
      <c r="B35586"/>
      <c r="C35586"/>
      <c r="D35586"/>
      <c r="E35586" s="148"/>
      <c r="F35586" s="148"/>
      <c r="G35586" s="149"/>
      <c r="H35586" s="148"/>
      <c r="I35586"/>
    </row>
    <row r="35587" spans="1:9" x14ac:dyDescent="0.25">
      <c r="A35587"/>
      <c r="B35587"/>
      <c r="C35587"/>
      <c r="D35587"/>
      <c r="E35587" s="148"/>
      <c r="F35587" s="148"/>
      <c r="G35587" s="149"/>
      <c r="H35587" s="148"/>
      <c r="I35587"/>
    </row>
    <row r="35588" spans="1:9" x14ac:dyDescent="0.25">
      <c r="A35588"/>
      <c r="B35588"/>
      <c r="C35588"/>
      <c r="D35588"/>
      <c r="E35588" s="148"/>
      <c r="F35588" s="148"/>
      <c r="G35588" s="149"/>
      <c r="H35588" s="148"/>
      <c r="I35588"/>
    </row>
    <row r="35589" spans="1:9" x14ac:dyDescent="0.25">
      <c r="A35589"/>
      <c r="B35589"/>
      <c r="C35589"/>
      <c r="D35589"/>
      <c r="E35589" s="148"/>
      <c r="F35589" s="148"/>
      <c r="G35589" s="149"/>
      <c r="H35589" s="148"/>
      <c r="I35589"/>
    </row>
    <row r="35590" spans="1:9" x14ac:dyDescent="0.25">
      <c r="A35590"/>
      <c r="B35590"/>
      <c r="C35590"/>
      <c r="D35590"/>
      <c r="E35590" s="148"/>
      <c r="F35590" s="148"/>
      <c r="G35590" s="149"/>
      <c r="H35590" s="148"/>
      <c r="I35590"/>
    </row>
    <row r="35591" spans="1:9" x14ac:dyDescent="0.25">
      <c r="A35591"/>
      <c r="B35591"/>
      <c r="C35591"/>
      <c r="D35591"/>
      <c r="E35591" s="148"/>
      <c r="F35591" s="148"/>
      <c r="G35591" s="149"/>
      <c r="H35591" s="148"/>
      <c r="I35591"/>
    </row>
    <row r="35592" spans="1:9" x14ac:dyDescent="0.25">
      <c r="A35592"/>
      <c r="B35592"/>
      <c r="C35592"/>
      <c r="D35592"/>
      <c r="E35592" s="148"/>
      <c r="F35592" s="148"/>
      <c r="G35592" s="149"/>
      <c r="H35592" s="148"/>
      <c r="I35592"/>
    </row>
    <row r="35593" spans="1:9" x14ac:dyDescent="0.25">
      <c r="A35593"/>
      <c r="B35593"/>
      <c r="C35593"/>
      <c r="D35593"/>
      <c r="E35593" s="148"/>
      <c r="F35593" s="148"/>
      <c r="G35593" s="149"/>
      <c r="H35593" s="148"/>
      <c r="I35593"/>
    </row>
    <row r="35594" spans="1:9" x14ac:dyDescent="0.25">
      <c r="A35594"/>
      <c r="B35594"/>
      <c r="C35594"/>
      <c r="D35594"/>
      <c r="E35594" s="148"/>
      <c r="F35594" s="148"/>
      <c r="G35594" s="149"/>
      <c r="H35594" s="148"/>
      <c r="I35594"/>
    </row>
    <row r="35595" spans="1:9" x14ac:dyDescent="0.25">
      <c r="A35595"/>
      <c r="B35595"/>
      <c r="C35595"/>
      <c r="D35595"/>
      <c r="E35595" s="148"/>
      <c r="F35595" s="148"/>
      <c r="G35595" s="149"/>
      <c r="H35595" s="148"/>
      <c r="I35595"/>
    </row>
    <row r="35596" spans="1:9" x14ac:dyDescent="0.25">
      <c r="A35596"/>
      <c r="B35596"/>
      <c r="C35596"/>
      <c r="D35596"/>
      <c r="E35596" s="148"/>
      <c r="F35596" s="148"/>
      <c r="G35596" s="149"/>
      <c r="H35596" s="148"/>
      <c r="I35596"/>
    </row>
    <row r="35597" spans="1:9" x14ac:dyDescent="0.25">
      <c r="A35597"/>
      <c r="B35597"/>
      <c r="C35597"/>
      <c r="D35597"/>
      <c r="E35597" s="148"/>
      <c r="F35597" s="148"/>
      <c r="G35597" s="149"/>
      <c r="H35597" s="148"/>
      <c r="I35597"/>
    </row>
    <row r="35598" spans="1:9" x14ac:dyDescent="0.25">
      <c r="A35598"/>
      <c r="B35598"/>
      <c r="C35598"/>
      <c r="D35598"/>
      <c r="E35598" s="148"/>
      <c r="F35598" s="148"/>
      <c r="G35598" s="149"/>
      <c r="H35598" s="148"/>
      <c r="I35598"/>
    </row>
    <row r="35599" spans="1:9" x14ac:dyDescent="0.25">
      <c r="A35599"/>
      <c r="B35599"/>
      <c r="C35599"/>
      <c r="D35599"/>
      <c r="E35599" s="148"/>
      <c r="F35599" s="148"/>
      <c r="G35599" s="149"/>
      <c r="H35599" s="148"/>
      <c r="I35599"/>
    </row>
    <row r="35600" spans="1:9" x14ac:dyDescent="0.25">
      <c r="A35600"/>
      <c r="B35600"/>
      <c r="C35600"/>
      <c r="D35600"/>
      <c r="E35600" s="148"/>
      <c r="F35600" s="148"/>
      <c r="G35600" s="149"/>
      <c r="H35600" s="148"/>
      <c r="I35600"/>
    </row>
    <row r="35601" spans="1:9" x14ac:dyDescent="0.25">
      <c r="A35601"/>
      <c r="B35601"/>
      <c r="C35601"/>
      <c r="D35601"/>
      <c r="E35601" s="148"/>
      <c r="F35601" s="148"/>
      <c r="G35601" s="149"/>
      <c r="H35601" s="148"/>
      <c r="I35601"/>
    </row>
    <row r="35602" spans="1:9" x14ac:dyDescent="0.25">
      <c r="A35602"/>
      <c r="B35602"/>
      <c r="C35602"/>
      <c r="D35602"/>
      <c r="E35602" s="148"/>
      <c r="F35602" s="148"/>
      <c r="G35602" s="149"/>
      <c r="H35602" s="148"/>
      <c r="I35602"/>
    </row>
    <row r="35603" spans="1:9" x14ac:dyDescent="0.25">
      <c r="A35603"/>
      <c r="B35603"/>
      <c r="C35603"/>
      <c r="D35603"/>
      <c r="E35603" s="148"/>
      <c r="F35603" s="148"/>
      <c r="G35603" s="149"/>
      <c r="H35603" s="148"/>
      <c r="I35603"/>
    </row>
    <row r="35604" spans="1:9" x14ac:dyDescent="0.25">
      <c r="A35604"/>
      <c r="B35604"/>
      <c r="C35604"/>
      <c r="D35604"/>
      <c r="E35604" s="148"/>
      <c r="F35604" s="148"/>
      <c r="G35604" s="149"/>
      <c r="H35604" s="148"/>
      <c r="I35604"/>
    </row>
    <row r="35605" spans="1:9" x14ac:dyDescent="0.25">
      <c r="A35605"/>
      <c r="B35605"/>
      <c r="C35605"/>
      <c r="D35605"/>
      <c r="E35605" s="148"/>
      <c r="F35605" s="148"/>
      <c r="G35605" s="149"/>
      <c r="H35605" s="148"/>
      <c r="I35605"/>
    </row>
    <row r="35606" spans="1:9" x14ac:dyDescent="0.25">
      <c r="A35606"/>
      <c r="B35606"/>
      <c r="C35606"/>
      <c r="D35606"/>
      <c r="E35606" s="148"/>
      <c r="F35606" s="148"/>
      <c r="G35606" s="149"/>
      <c r="H35606" s="148"/>
      <c r="I35606"/>
    </row>
    <row r="35607" spans="1:9" x14ac:dyDescent="0.25">
      <c r="A35607"/>
      <c r="B35607"/>
      <c r="C35607"/>
      <c r="D35607"/>
      <c r="E35607" s="148"/>
      <c r="F35607" s="148"/>
      <c r="G35607" s="149"/>
      <c r="H35607" s="148"/>
      <c r="I35607"/>
    </row>
    <row r="35608" spans="1:9" x14ac:dyDescent="0.25">
      <c r="A35608"/>
      <c r="B35608"/>
      <c r="C35608"/>
      <c r="D35608"/>
      <c r="E35608" s="148"/>
      <c r="F35608" s="148"/>
      <c r="G35608" s="149"/>
      <c r="H35608" s="148"/>
      <c r="I35608"/>
    </row>
    <row r="35609" spans="1:9" x14ac:dyDescent="0.25">
      <c r="A35609"/>
      <c r="B35609"/>
      <c r="C35609"/>
      <c r="D35609"/>
      <c r="E35609" s="148"/>
      <c r="F35609" s="148"/>
      <c r="G35609" s="149"/>
      <c r="H35609" s="148"/>
      <c r="I35609"/>
    </row>
    <row r="35610" spans="1:9" x14ac:dyDescent="0.25">
      <c r="A35610"/>
      <c r="B35610"/>
      <c r="C35610"/>
      <c r="D35610"/>
      <c r="E35610" s="148"/>
      <c r="F35610" s="148"/>
      <c r="G35610" s="149"/>
      <c r="H35610" s="148"/>
      <c r="I35610"/>
    </row>
    <row r="35611" spans="1:9" x14ac:dyDescent="0.25">
      <c r="A35611"/>
      <c r="B35611"/>
      <c r="C35611"/>
      <c r="D35611"/>
      <c r="E35611" s="148"/>
      <c r="F35611" s="148"/>
      <c r="G35611" s="149"/>
      <c r="H35611" s="148"/>
      <c r="I35611"/>
    </row>
    <row r="35612" spans="1:9" x14ac:dyDescent="0.25">
      <c r="A35612"/>
      <c r="B35612"/>
      <c r="C35612"/>
      <c r="D35612"/>
      <c r="E35612" s="148"/>
      <c r="F35612" s="148"/>
      <c r="G35612" s="149"/>
      <c r="H35612" s="148"/>
      <c r="I35612"/>
    </row>
    <row r="35613" spans="1:9" x14ac:dyDescent="0.25">
      <c r="A35613"/>
      <c r="B35613"/>
      <c r="C35613"/>
      <c r="D35613"/>
      <c r="E35613" s="148"/>
      <c r="F35613" s="148"/>
      <c r="G35613" s="149"/>
      <c r="H35613" s="148"/>
      <c r="I35613"/>
    </row>
    <row r="35614" spans="1:9" x14ac:dyDescent="0.25">
      <c r="A35614"/>
      <c r="B35614"/>
      <c r="C35614"/>
      <c r="D35614"/>
      <c r="E35614" s="148"/>
      <c r="F35614" s="148"/>
      <c r="G35614" s="149"/>
      <c r="H35614" s="148"/>
      <c r="I35614"/>
    </row>
    <row r="35615" spans="1:9" x14ac:dyDescent="0.25">
      <c r="A35615"/>
      <c r="B35615"/>
      <c r="C35615"/>
      <c r="D35615"/>
      <c r="E35615" s="148"/>
      <c r="F35615" s="148"/>
      <c r="G35615" s="149"/>
      <c r="H35615" s="148"/>
      <c r="I35615"/>
    </row>
    <row r="35616" spans="1:9" x14ac:dyDescent="0.25">
      <c r="A35616"/>
      <c r="B35616"/>
      <c r="C35616"/>
      <c r="D35616"/>
      <c r="E35616" s="148"/>
      <c r="F35616" s="148"/>
      <c r="G35616" s="149"/>
      <c r="H35616" s="148"/>
      <c r="I35616"/>
    </row>
    <row r="35617" spans="1:9" x14ac:dyDescent="0.25">
      <c r="A35617"/>
      <c r="B35617"/>
      <c r="C35617"/>
      <c r="D35617"/>
      <c r="E35617" s="148"/>
      <c r="F35617" s="148"/>
      <c r="G35617" s="149"/>
      <c r="H35617" s="148"/>
      <c r="I35617"/>
    </row>
    <row r="35618" spans="1:9" x14ac:dyDescent="0.25">
      <c r="A35618"/>
      <c r="B35618"/>
      <c r="C35618"/>
      <c r="D35618"/>
      <c r="E35618" s="148"/>
      <c r="F35618" s="148"/>
      <c r="G35618" s="149"/>
      <c r="H35618" s="148"/>
      <c r="I35618"/>
    </row>
    <row r="35619" spans="1:9" x14ac:dyDescent="0.25">
      <c r="A35619"/>
      <c r="B35619"/>
      <c r="C35619"/>
      <c r="D35619"/>
      <c r="E35619" s="148"/>
      <c r="F35619" s="148"/>
      <c r="G35619" s="149"/>
      <c r="H35619" s="148"/>
      <c r="I35619"/>
    </row>
    <row r="35620" spans="1:9" x14ac:dyDescent="0.25">
      <c r="A35620"/>
      <c r="B35620"/>
      <c r="C35620"/>
      <c r="D35620"/>
      <c r="E35620" s="148"/>
      <c r="F35620" s="148"/>
      <c r="G35620" s="149"/>
      <c r="H35620" s="148"/>
      <c r="I35620"/>
    </row>
    <row r="35621" spans="1:9" x14ac:dyDescent="0.25">
      <c r="A35621"/>
      <c r="B35621"/>
      <c r="C35621"/>
      <c r="D35621"/>
      <c r="E35621" s="148"/>
      <c r="F35621" s="148"/>
      <c r="G35621" s="149"/>
      <c r="H35621" s="148"/>
      <c r="I35621"/>
    </row>
    <row r="35622" spans="1:9" x14ac:dyDescent="0.25">
      <c r="A35622"/>
      <c r="B35622"/>
      <c r="C35622"/>
      <c r="D35622"/>
      <c r="E35622" s="148"/>
      <c r="F35622" s="148"/>
      <c r="G35622" s="149"/>
      <c r="H35622" s="148"/>
      <c r="I35622"/>
    </row>
    <row r="35623" spans="1:9" x14ac:dyDescent="0.25">
      <c r="A35623"/>
      <c r="B35623"/>
      <c r="C35623"/>
      <c r="D35623"/>
      <c r="E35623" s="148"/>
      <c r="F35623" s="148"/>
      <c r="G35623" s="149"/>
      <c r="H35623" s="148"/>
      <c r="I35623"/>
    </row>
    <row r="35624" spans="1:9" x14ac:dyDescent="0.25">
      <c r="A35624"/>
      <c r="B35624"/>
      <c r="C35624"/>
      <c r="D35624"/>
      <c r="E35624" s="148"/>
      <c r="F35624" s="148"/>
      <c r="G35624" s="149"/>
      <c r="H35624" s="148"/>
      <c r="I35624"/>
    </row>
    <row r="35625" spans="1:9" x14ac:dyDescent="0.25">
      <c r="A35625"/>
      <c r="B35625"/>
      <c r="C35625"/>
      <c r="D35625"/>
      <c r="E35625" s="148"/>
      <c r="F35625" s="148"/>
      <c r="G35625" s="149"/>
      <c r="H35625" s="148"/>
      <c r="I35625"/>
    </row>
    <row r="35626" spans="1:9" x14ac:dyDescent="0.25">
      <c r="A35626"/>
      <c r="B35626"/>
      <c r="C35626"/>
      <c r="D35626"/>
      <c r="E35626" s="148"/>
      <c r="F35626" s="148"/>
      <c r="G35626" s="149"/>
      <c r="H35626" s="148"/>
      <c r="I35626"/>
    </row>
    <row r="35627" spans="1:9" x14ac:dyDescent="0.25">
      <c r="A35627"/>
      <c r="B35627"/>
      <c r="C35627"/>
      <c r="D35627"/>
      <c r="E35627" s="148"/>
      <c r="F35627" s="148"/>
      <c r="G35627" s="149"/>
      <c r="H35627" s="148"/>
      <c r="I35627"/>
    </row>
    <row r="35628" spans="1:9" x14ac:dyDescent="0.25">
      <c r="A35628"/>
      <c r="B35628"/>
      <c r="C35628"/>
      <c r="D35628"/>
      <c r="E35628" s="148"/>
      <c r="F35628" s="148"/>
      <c r="G35628" s="149"/>
      <c r="H35628" s="148"/>
      <c r="I35628"/>
    </row>
    <row r="35629" spans="1:9" x14ac:dyDescent="0.25">
      <c r="A35629"/>
      <c r="B35629"/>
      <c r="C35629"/>
      <c r="D35629"/>
      <c r="E35629" s="148"/>
      <c r="F35629" s="148"/>
      <c r="G35629" s="149"/>
      <c r="H35629" s="148"/>
      <c r="I35629"/>
    </row>
    <row r="35630" spans="1:9" x14ac:dyDescent="0.25">
      <c r="A35630"/>
      <c r="B35630"/>
      <c r="C35630"/>
      <c r="D35630"/>
      <c r="E35630" s="148"/>
      <c r="F35630" s="148"/>
      <c r="G35630" s="149"/>
      <c r="H35630" s="148"/>
      <c r="I35630"/>
    </row>
    <row r="35631" spans="1:9" x14ac:dyDescent="0.25">
      <c r="A35631"/>
      <c r="B35631"/>
      <c r="C35631"/>
      <c r="D35631"/>
      <c r="E35631" s="148"/>
      <c r="F35631" s="148"/>
      <c r="G35631" s="149"/>
      <c r="H35631" s="148"/>
      <c r="I35631"/>
    </row>
    <row r="35632" spans="1:9" x14ac:dyDescent="0.25">
      <c r="A35632"/>
      <c r="B35632"/>
      <c r="C35632"/>
      <c r="D35632"/>
      <c r="E35632" s="148"/>
      <c r="F35632" s="148"/>
      <c r="G35632" s="149"/>
      <c r="H35632" s="148"/>
      <c r="I35632"/>
    </row>
    <row r="35633" spans="1:9" x14ac:dyDescent="0.25">
      <c r="A35633"/>
      <c r="B35633"/>
      <c r="C35633"/>
      <c r="D35633"/>
      <c r="E35633" s="148"/>
      <c r="F35633" s="148"/>
      <c r="G35633" s="149"/>
      <c r="H35633" s="148"/>
      <c r="I35633"/>
    </row>
    <row r="35634" spans="1:9" x14ac:dyDescent="0.25">
      <c r="A35634"/>
      <c r="B35634"/>
      <c r="C35634"/>
      <c r="D35634"/>
      <c r="E35634" s="148"/>
      <c r="F35634" s="148"/>
      <c r="G35634" s="149"/>
      <c r="H35634" s="148"/>
      <c r="I35634"/>
    </row>
    <row r="35635" spans="1:9" x14ac:dyDescent="0.25">
      <c r="A35635"/>
      <c r="B35635"/>
      <c r="C35635"/>
      <c r="D35635"/>
      <c r="E35635" s="148"/>
      <c r="F35635" s="148"/>
      <c r="G35635" s="149"/>
      <c r="H35635" s="148"/>
      <c r="I35635"/>
    </row>
    <row r="35636" spans="1:9" x14ac:dyDescent="0.25">
      <c r="A35636"/>
      <c r="B35636"/>
      <c r="C35636"/>
      <c r="D35636"/>
      <c r="E35636" s="148"/>
      <c r="F35636" s="148"/>
      <c r="G35636" s="149"/>
      <c r="H35636" s="148"/>
      <c r="I35636"/>
    </row>
    <row r="35637" spans="1:9" x14ac:dyDescent="0.25">
      <c r="A35637"/>
      <c r="B35637"/>
      <c r="C35637"/>
      <c r="D35637"/>
      <c r="E35637" s="148"/>
      <c r="F35637" s="148"/>
      <c r="G35637" s="149"/>
      <c r="H35637" s="148"/>
      <c r="I35637"/>
    </row>
    <row r="35638" spans="1:9" x14ac:dyDescent="0.25">
      <c r="A35638"/>
      <c r="B35638"/>
      <c r="C35638"/>
      <c r="D35638"/>
      <c r="E35638" s="148"/>
      <c r="F35638" s="148"/>
      <c r="G35638" s="149"/>
      <c r="H35638" s="148"/>
      <c r="I35638"/>
    </row>
    <row r="35639" spans="1:9" x14ac:dyDescent="0.25">
      <c r="A35639"/>
      <c r="B35639"/>
      <c r="C35639"/>
      <c r="D35639"/>
      <c r="E35639" s="148"/>
      <c r="F35639" s="148"/>
      <c r="G35639" s="149"/>
      <c r="H35639" s="148"/>
      <c r="I35639"/>
    </row>
    <row r="35640" spans="1:9" x14ac:dyDescent="0.25">
      <c r="A35640"/>
      <c r="B35640"/>
      <c r="C35640"/>
      <c r="D35640"/>
      <c r="E35640" s="148"/>
      <c r="F35640" s="148"/>
      <c r="G35640" s="149"/>
      <c r="H35640" s="148"/>
      <c r="I35640"/>
    </row>
    <row r="35641" spans="1:9" x14ac:dyDescent="0.25">
      <c r="A35641"/>
      <c r="B35641"/>
      <c r="C35641"/>
      <c r="D35641"/>
      <c r="E35641" s="148"/>
      <c r="F35641" s="148"/>
      <c r="G35641" s="149"/>
      <c r="H35641" s="148"/>
      <c r="I35641"/>
    </row>
    <row r="35642" spans="1:9" x14ac:dyDescent="0.25">
      <c r="A35642"/>
      <c r="B35642"/>
      <c r="C35642"/>
      <c r="D35642"/>
      <c r="E35642" s="148"/>
      <c r="F35642" s="148"/>
      <c r="G35642" s="149"/>
      <c r="H35642" s="148"/>
      <c r="I35642"/>
    </row>
    <row r="35643" spans="1:9" x14ac:dyDescent="0.25">
      <c r="A35643"/>
      <c r="B35643"/>
      <c r="C35643"/>
      <c r="D35643"/>
      <c r="E35643" s="148"/>
      <c r="F35643" s="148"/>
      <c r="G35643" s="149"/>
      <c r="H35643" s="148"/>
      <c r="I35643"/>
    </row>
    <row r="35644" spans="1:9" x14ac:dyDescent="0.25">
      <c r="A35644"/>
      <c r="B35644"/>
      <c r="C35644"/>
      <c r="D35644"/>
      <c r="E35644" s="148"/>
      <c r="F35644" s="148"/>
      <c r="G35644" s="149"/>
      <c r="H35644" s="148"/>
      <c r="I35644"/>
    </row>
    <row r="35645" spans="1:9" x14ac:dyDescent="0.25">
      <c r="A35645"/>
      <c r="B35645"/>
      <c r="C35645"/>
      <c r="D35645"/>
      <c r="E35645" s="148"/>
      <c r="F35645" s="148"/>
      <c r="G35645" s="149"/>
      <c r="H35645" s="148"/>
      <c r="I35645"/>
    </row>
    <row r="35646" spans="1:9" x14ac:dyDescent="0.25">
      <c r="A35646"/>
      <c r="B35646"/>
      <c r="C35646"/>
      <c r="D35646"/>
      <c r="E35646" s="148"/>
      <c r="F35646" s="148"/>
      <c r="G35646" s="149"/>
      <c r="H35646" s="148"/>
      <c r="I35646"/>
    </row>
    <row r="35647" spans="1:9" x14ac:dyDescent="0.25">
      <c r="A35647"/>
      <c r="B35647"/>
      <c r="C35647"/>
      <c r="D35647"/>
      <c r="E35647" s="148"/>
      <c r="F35647" s="148"/>
      <c r="G35647" s="149"/>
      <c r="H35647" s="148"/>
      <c r="I35647"/>
    </row>
    <row r="35648" spans="1:9" x14ac:dyDescent="0.25">
      <c r="A35648"/>
      <c r="B35648"/>
      <c r="C35648"/>
      <c r="D35648"/>
      <c r="E35648" s="148"/>
      <c r="F35648" s="148"/>
      <c r="G35648" s="149"/>
      <c r="H35648" s="148"/>
      <c r="I35648"/>
    </row>
    <row r="35649" spans="1:9" x14ac:dyDescent="0.25">
      <c r="A35649"/>
      <c r="B35649"/>
      <c r="C35649"/>
      <c r="D35649"/>
      <c r="E35649" s="148"/>
      <c r="F35649" s="148"/>
      <c r="G35649" s="149"/>
      <c r="H35649" s="148"/>
      <c r="I35649"/>
    </row>
    <row r="35650" spans="1:9" x14ac:dyDescent="0.25">
      <c r="A35650"/>
      <c r="B35650"/>
      <c r="C35650"/>
      <c r="D35650"/>
      <c r="E35650" s="148"/>
      <c r="F35650" s="148"/>
      <c r="G35650" s="149"/>
      <c r="H35650" s="148"/>
      <c r="I35650"/>
    </row>
    <row r="35651" spans="1:9" x14ac:dyDescent="0.25">
      <c r="A35651"/>
      <c r="B35651"/>
      <c r="C35651"/>
      <c r="D35651"/>
      <c r="E35651" s="148"/>
      <c r="F35651" s="148"/>
      <c r="G35651" s="149"/>
      <c r="H35651" s="148"/>
      <c r="I35651"/>
    </row>
    <row r="35652" spans="1:9" x14ac:dyDescent="0.25">
      <c r="A35652"/>
      <c r="B35652"/>
      <c r="C35652"/>
      <c r="D35652"/>
      <c r="E35652" s="148"/>
      <c r="F35652" s="148"/>
      <c r="G35652" s="149"/>
      <c r="H35652" s="148"/>
      <c r="I35652"/>
    </row>
    <row r="35653" spans="1:9" x14ac:dyDescent="0.25">
      <c r="A35653"/>
      <c r="B35653"/>
      <c r="C35653"/>
      <c r="D35653"/>
      <c r="E35653" s="148"/>
      <c r="F35653" s="148"/>
      <c r="G35653" s="149"/>
      <c r="H35653" s="148"/>
      <c r="I35653"/>
    </row>
    <row r="35654" spans="1:9" x14ac:dyDescent="0.25">
      <c r="A35654"/>
      <c r="B35654"/>
      <c r="C35654"/>
      <c r="D35654"/>
      <c r="E35654" s="148"/>
      <c r="F35654" s="148"/>
      <c r="G35654" s="149"/>
      <c r="H35654" s="148"/>
      <c r="I35654"/>
    </row>
    <row r="35655" spans="1:9" x14ac:dyDescent="0.25">
      <c r="A35655"/>
      <c r="B35655"/>
      <c r="C35655"/>
      <c r="D35655"/>
      <c r="E35655" s="148"/>
      <c r="F35655" s="148"/>
      <c r="G35655" s="149"/>
      <c r="H35655" s="148"/>
      <c r="I35655"/>
    </row>
    <row r="35656" spans="1:9" x14ac:dyDescent="0.25">
      <c r="A35656"/>
      <c r="B35656"/>
      <c r="C35656"/>
      <c r="D35656"/>
      <c r="E35656" s="148"/>
      <c r="F35656" s="148"/>
      <c r="G35656" s="149"/>
      <c r="H35656" s="148"/>
      <c r="I35656"/>
    </row>
    <row r="35657" spans="1:9" x14ac:dyDescent="0.25">
      <c r="A35657"/>
      <c r="B35657"/>
      <c r="C35657"/>
      <c r="D35657"/>
      <c r="E35657" s="148"/>
      <c r="F35657" s="148"/>
      <c r="G35657" s="149"/>
      <c r="H35657" s="148"/>
      <c r="I35657"/>
    </row>
    <row r="35658" spans="1:9" x14ac:dyDescent="0.25">
      <c r="A35658"/>
      <c r="B35658"/>
      <c r="C35658"/>
      <c r="D35658"/>
      <c r="E35658" s="148"/>
      <c r="F35658" s="148"/>
      <c r="G35658" s="149"/>
      <c r="H35658" s="148"/>
      <c r="I35658"/>
    </row>
    <row r="35659" spans="1:9" x14ac:dyDescent="0.25">
      <c r="A35659"/>
      <c r="B35659"/>
      <c r="C35659"/>
      <c r="D35659"/>
      <c r="E35659" s="148"/>
      <c r="F35659" s="148"/>
      <c r="G35659" s="149"/>
      <c r="H35659" s="148"/>
      <c r="I35659"/>
    </row>
    <row r="35660" spans="1:9" x14ac:dyDescent="0.25">
      <c r="A35660"/>
      <c r="B35660"/>
      <c r="C35660"/>
      <c r="D35660"/>
      <c r="E35660" s="148"/>
      <c r="F35660" s="148"/>
      <c r="G35660" s="149"/>
      <c r="H35660" s="148"/>
      <c r="I35660"/>
    </row>
    <row r="35661" spans="1:9" x14ac:dyDescent="0.25">
      <c r="A35661"/>
      <c r="B35661"/>
      <c r="C35661"/>
      <c r="D35661"/>
      <c r="E35661" s="148"/>
      <c r="F35661" s="148"/>
      <c r="G35661" s="149"/>
      <c r="H35661" s="148"/>
      <c r="I35661"/>
    </row>
    <row r="35662" spans="1:9" x14ac:dyDescent="0.25">
      <c r="A35662"/>
      <c r="B35662"/>
      <c r="C35662"/>
      <c r="D35662"/>
      <c r="E35662" s="148"/>
      <c r="F35662" s="148"/>
      <c r="G35662" s="149"/>
      <c r="H35662" s="148"/>
      <c r="I35662"/>
    </row>
    <row r="35663" spans="1:9" x14ac:dyDescent="0.25">
      <c r="A35663"/>
      <c r="B35663"/>
      <c r="C35663"/>
      <c r="D35663"/>
      <c r="E35663" s="148"/>
      <c r="F35663" s="148"/>
      <c r="G35663" s="149"/>
      <c r="H35663" s="148"/>
      <c r="I35663"/>
    </row>
    <row r="35664" spans="1:9" x14ac:dyDescent="0.25">
      <c r="A35664"/>
      <c r="B35664"/>
      <c r="C35664"/>
      <c r="D35664"/>
      <c r="E35664" s="148"/>
      <c r="F35664" s="148"/>
      <c r="G35664" s="149"/>
      <c r="H35664" s="148"/>
      <c r="I35664"/>
    </row>
    <row r="35665" spans="1:9" x14ac:dyDescent="0.25">
      <c r="A35665"/>
      <c r="B35665"/>
      <c r="C35665"/>
      <c r="D35665"/>
      <c r="E35665" s="148"/>
      <c r="F35665" s="148"/>
      <c r="G35665" s="149"/>
      <c r="H35665" s="148"/>
      <c r="I35665"/>
    </row>
    <row r="35666" spans="1:9" x14ac:dyDescent="0.25">
      <c r="A35666"/>
      <c r="B35666"/>
      <c r="C35666"/>
      <c r="D35666"/>
      <c r="E35666" s="148"/>
      <c r="F35666" s="148"/>
      <c r="G35666" s="149"/>
      <c r="H35666" s="148"/>
      <c r="I35666"/>
    </row>
    <row r="35667" spans="1:9" x14ac:dyDescent="0.25">
      <c r="A35667"/>
      <c r="B35667"/>
      <c r="C35667"/>
      <c r="D35667"/>
      <c r="E35667" s="148"/>
      <c r="F35667" s="148"/>
      <c r="G35667" s="149"/>
      <c r="H35667" s="148"/>
      <c r="I35667"/>
    </row>
    <row r="35668" spans="1:9" x14ac:dyDescent="0.25">
      <c r="A35668"/>
      <c r="B35668"/>
      <c r="C35668"/>
      <c r="D35668"/>
      <c r="E35668" s="148"/>
      <c r="F35668" s="148"/>
      <c r="G35668" s="149"/>
      <c r="H35668" s="148"/>
      <c r="I35668"/>
    </row>
    <row r="35669" spans="1:9" x14ac:dyDescent="0.25">
      <c r="A35669"/>
      <c r="B35669"/>
      <c r="C35669"/>
      <c r="D35669"/>
      <c r="E35669" s="148"/>
      <c r="F35669" s="148"/>
      <c r="G35669" s="149"/>
      <c r="H35669" s="148"/>
      <c r="I35669"/>
    </row>
    <row r="35670" spans="1:9" x14ac:dyDescent="0.25">
      <c r="A35670"/>
      <c r="B35670"/>
      <c r="C35670"/>
      <c r="D35670"/>
      <c r="E35670" s="148"/>
      <c r="F35670" s="148"/>
      <c r="G35670" s="149"/>
      <c r="H35670" s="148"/>
      <c r="I35670"/>
    </row>
    <row r="35671" spans="1:9" x14ac:dyDescent="0.25">
      <c r="A35671"/>
      <c r="B35671"/>
      <c r="C35671"/>
      <c r="D35671"/>
      <c r="E35671" s="148"/>
      <c r="F35671" s="148"/>
      <c r="G35671" s="149"/>
      <c r="H35671" s="148"/>
      <c r="I35671"/>
    </row>
    <row r="35672" spans="1:9" x14ac:dyDescent="0.25">
      <c r="A35672"/>
      <c r="B35672"/>
      <c r="C35672"/>
      <c r="D35672"/>
      <c r="E35672" s="148"/>
      <c r="F35672" s="148"/>
      <c r="G35672" s="149"/>
      <c r="H35672" s="148"/>
      <c r="I35672"/>
    </row>
    <row r="35673" spans="1:9" x14ac:dyDescent="0.25">
      <c r="A35673"/>
      <c r="B35673"/>
      <c r="C35673"/>
      <c r="D35673"/>
      <c r="E35673" s="148"/>
      <c r="F35673" s="148"/>
      <c r="G35673" s="149"/>
      <c r="H35673" s="148"/>
      <c r="I35673"/>
    </row>
    <row r="35674" spans="1:9" x14ac:dyDescent="0.25">
      <c r="A35674"/>
      <c r="B35674"/>
      <c r="C35674"/>
      <c r="D35674"/>
      <c r="E35674" s="148"/>
      <c r="F35674" s="148"/>
      <c r="G35674" s="149"/>
      <c r="H35674" s="148"/>
      <c r="I35674"/>
    </row>
    <row r="35675" spans="1:9" x14ac:dyDescent="0.25">
      <c r="A35675"/>
      <c r="B35675"/>
      <c r="C35675"/>
      <c r="D35675"/>
      <c r="E35675" s="148"/>
      <c r="F35675" s="148"/>
      <c r="G35675" s="149"/>
      <c r="H35675" s="148"/>
      <c r="I35675"/>
    </row>
    <row r="35676" spans="1:9" x14ac:dyDescent="0.25">
      <c r="A35676"/>
      <c r="B35676"/>
      <c r="C35676"/>
      <c r="D35676"/>
      <c r="E35676" s="148"/>
      <c r="F35676" s="148"/>
      <c r="G35676" s="149"/>
      <c r="H35676" s="148"/>
      <c r="I35676"/>
    </row>
    <row r="35677" spans="1:9" x14ac:dyDescent="0.25">
      <c r="A35677"/>
      <c r="B35677"/>
      <c r="C35677"/>
      <c r="D35677"/>
      <c r="E35677" s="148"/>
      <c r="F35677" s="148"/>
      <c r="G35677" s="149"/>
      <c r="H35677" s="148"/>
      <c r="I35677"/>
    </row>
    <row r="35678" spans="1:9" x14ac:dyDescent="0.25">
      <c r="A35678"/>
      <c r="B35678"/>
      <c r="C35678"/>
      <c r="D35678"/>
      <c r="E35678" s="148"/>
      <c r="F35678" s="148"/>
      <c r="G35678" s="149"/>
      <c r="H35678" s="148"/>
      <c r="I35678"/>
    </row>
    <row r="35679" spans="1:9" x14ac:dyDescent="0.25">
      <c r="A35679"/>
      <c r="B35679"/>
      <c r="C35679"/>
      <c r="D35679"/>
      <c r="E35679" s="148"/>
      <c r="F35679" s="148"/>
      <c r="G35679" s="149"/>
      <c r="H35679" s="148"/>
      <c r="I35679"/>
    </row>
    <row r="35680" spans="1:9" x14ac:dyDescent="0.25">
      <c r="A35680"/>
      <c r="B35680"/>
      <c r="C35680"/>
      <c r="D35680"/>
      <c r="E35680" s="148"/>
      <c r="F35680" s="148"/>
      <c r="G35680" s="149"/>
      <c r="H35680" s="148"/>
      <c r="I35680"/>
    </row>
    <row r="35681" spans="1:9" x14ac:dyDescent="0.25">
      <c r="A35681"/>
      <c r="B35681"/>
      <c r="C35681"/>
      <c r="D35681"/>
      <c r="E35681" s="148"/>
      <c r="F35681" s="148"/>
      <c r="G35681" s="149"/>
      <c r="H35681" s="148"/>
      <c r="I35681"/>
    </row>
    <row r="35682" spans="1:9" x14ac:dyDescent="0.25">
      <c r="A35682"/>
      <c r="B35682"/>
      <c r="C35682"/>
      <c r="D35682"/>
      <c r="E35682" s="148"/>
      <c r="F35682" s="148"/>
      <c r="G35682" s="149"/>
      <c r="H35682" s="148"/>
      <c r="I35682"/>
    </row>
    <row r="35683" spans="1:9" x14ac:dyDescent="0.25">
      <c r="A35683"/>
      <c r="B35683"/>
      <c r="C35683"/>
      <c r="D35683"/>
      <c r="E35683" s="148"/>
      <c r="F35683" s="148"/>
      <c r="G35683" s="149"/>
      <c r="H35683" s="148"/>
      <c r="I35683"/>
    </row>
    <row r="35684" spans="1:9" x14ac:dyDescent="0.25">
      <c r="A35684"/>
      <c r="B35684"/>
      <c r="C35684"/>
      <c r="D35684"/>
      <c r="E35684" s="148"/>
      <c r="F35684" s="148"/>
      <c r="G35684" s="149"/>
      <c r="H35684" s="148"/>
      <c r="I35684"/>
    </row>
    <row r="35685" spans="1:9" x14ac:dyDescent="0.25">
      <c r="A35685"/>
      <c r="B35685"/>
      <c r="C35685"/>
      <c r="D35685"/>
      <c r="E35685" s="148"/>
      <c r="F35685" s="148"/>
      <c r="G35685" s="149"/>
      <c r="H35685" s="148"/>
      <c r="I35685"/>
    </row>
    <row r="35686" spans="1:9" x14ac:dyDescent="0.25">
      <c r="A35686"/>
      <c r="B35686"/>
      <c r="C35686"/>
      <c r="D35686"/>
      <c r="E35686" s="148"/>
      <c r="F35686" s="148"/>
      <c r="G35686" s="149"/>
      <c r="H35686" s="148"/>
      <c r="I35686"/>
    </row>
    <row r="35687" spans="1:9" x14ac:dyDescent="0.25">
      <c r="A35687"/>
      <c r="B35687"/>
      <c r="C35687"/>
      <c r="D35687"/>
      <c r="E35687" s="148"/>
      <c r="F35687" s="148"/>
      <c r="G35687" s="149"/>
      <c r="H35687" s="148"/>
      <c r="I35687"/>
    </row>
    <row r="35688" spans="1:9" x14ac:dyDescent="0.25">
      <c r="A35688"/>
      <c r="B35688"/>
      <c r="C35688"/>
      <c r="D35688"/>
      <c r="E35688" s="148"/>
      <c r="F35688" s="148"/>
      <c r="G35688" s="149"/>
      <c r="H35688" s="148"/>
      <c r="I35688"/>
    </row>
    <row r="35689" spans="1:9" x14ac:dyDescent="0.25">
      <c r="A35689"/>
      <c r="B35689"/>
      <c r="C35689"/>
      <c r="D35689"/>
      <c r="E35689" s="148"/>
      <c r="F35689" s="148"/>
      <c r="G35689" s="149"/>
      <c r="H35689" s="148"/>
      <c r="I35689"/>
    </row>
    <row r="35690" spans="1:9" x14ac:dyDescent="0.25">
      <c r="A35690"/>
      <c r="B35690"/>
      <c r="C35690"/>
      <c r="D35690"/>
      <c r="E35690" s="148"/>
      <c r="F35690" s="148"/>
      <c r="G35690" s="149"/>
      <c r="H35690" s="148"/>
      <c r="I35690"/>
    </row>
    <row r="35691" spans="1:9" x14ac:dyDescent="0.25">
      <c r="A35691"/>
      <c r="B35691"/>
      <c r="C35691"/>
      <c r="D35691"/>
      <c r="E35691" s="148"/>
      <c r="F35691" s="148"/>
      <c r="G35691" s="149"/>
      <c r="H35691" s="148"/>
      <c r="I35691"/>
    </row>
    <row r="35692" spans="1:9" x14ac:dyDescent="0.25">
      <c r="A35692"/>
      <c r="B35692"/>
      <c r="C35692"/>
      <c r="D35692"/>
      <c r="E35692" s="148"/>
      <c r="F35692" s="148"/>
      <c r="G35692" s="149"/>
      <c r="H35692" s="148"/>
      <c r="I35692"/>
    </row>
    <row r="35693" spans="1:9" x14ac:dyDescent="0.25">
      <c r="A35693"/>
      <c r="B35693"/>
      <c r="C35693"/>
      <c r="D35693"/>
      <c r="E35693" s="148"/>
      <c r="F35693" s="148"/>
      <c r="G35693" s="149"/>
      <c r="H35693" s="148"/>
      <c r="I35693"/>
    </row>
    <row r="35694" spans="1:9" x14ac:dyDescent="0.25">
      <c r="A35694"/>
      <c r="B35694"/>
      <c r="C35694"/>
      <c r="D35694"/>
      <c r="E35694" s="148"/>
      <c r="F35694" s="148"/>
      <c r="G35694" s="149"/>
      <c r="H35694" s="148"/>
      <c r="I35694"/>
    </row>
    <row r="35695" spans="1:9" x14ac:dyDescent="0.25">
      <c r="A35695"/>
      <c r="B35695"/>
      <c r="C35695"/>
      <c r="D35695"/>
      <c r="E35695" s="148"/>
      <c r="F35695" s="148"/>
      <c r="G35695" s="149"/>
      <c r="H35695" s="148"/>
      <c r="I35695"/>
    </row>
    <row r="35696" spans="1:9" x14ac:dyDescent="0.25">
      <c r="A35696"/>
      <c r="B35696"/>
      <c r="C35696"/>
      <c r="D35696"/>
      <c r="E35696" s="148"/>
      <c r="F35696" s="148"/>
      <c r="G35696" s="149"/>
      <c r="H35696" s="148"/>
      <c r="I35696"/>
    </row>
    <row r="35697" spans="1:9" x14ac:dyDescent="0.25">
      <c r="A35697"/>
      <c r="B35697"/>
      <c r="C35697"/>
      <c r="D35697"/>
      <c r="E35697" s="148"/>
      <c r="F35697" s="148"/>
      <c r="G35697" s="149"/>
      <c r="H35697" s="148"/>
      <c r="I35697"/>
    </row>
    <row r="35698" spans="1:9" x14ac:dyDescent="0.25">
      <c r="A35698"/>
      <c r="B35698"/>
      <c r="C35698"/>
      <c r="D35698"/>
      <c r="E35698" s="148"/>
      <c r="F35698" s="148"/>
      <c r="G35698" s="149"/>
      <c r="H35698" s="148"/>
      <c r="I35698"/>
    </row>
    <row r="35699" spans="1:9" x14ac:dyDescent="0.25">
      <c r="A35699"/>
      <c r="B35699"/>
      <c r="C35699"/>
      <c r="D35699"/>
      <c r="E35699" s="148"/>
      <c r="F35699" s="148"/>
      <c r="G35699" s="149"/>
      <c r="H35699" s="148"/>
      <c r="I35699"/>
    </row>
    <row r="35700" spans="1:9" x14ac:dyDescent="0.25">
      <c r="A35700"/>
      <c r="B35700"/>
      <c r="C35700"/>
      <c r="D35700"/>
      <c r="E35700" s="148"/>
      <c r="F35700" s="148"/>
      <c r="G35700" s="149"/>
      <c r="H35700" s="148"/>
      <c r="I35700"/>
    </row>
    <row r="35701" spans="1:9" x14ac:dyDescent="0.25">
      <c r="A35701"/>
      <c r="B35701"/>
      <c r="C35701"/>
      <c r="D35701"/>
      <c r="E35701" s="148"/>
      <c r="F35701" s="148"/>
      <c r="G35701" s="149"/>
      <c r="H35701" s="148"/>
      <c r="I35701"/>
    </row>
    <row r="35702" spans="1:9" x14ac:dyDescent="0.25">
      <c r="A35702"/>
      <c r="B35702"/>
      <c r="C35702"/>
      <c r="D35702"/>
      <c r="E35702" s="148"/>
      <c r="F35702" s="148"/>
      <c r="G35702" s="149"/>
      <c r="H35702" s="148"/>
      <c r="I35702"/>
    </row>
    <row r="35703" spans="1:9" x14ac:dyDescent="0.25">
      <c r="A35703"/>
      <c r="B35703"/>
      <c r="C35703"/>
      <c r="D35703"/>
      <c r="E35703" s="148"/>
      <c r="F35703" s="148"/>
      <c r="G35703" s="149"/>
      <c r="H35703" s="148"/>
      <c r="I35703"/>
    </row>
    <row r="35704" spans="1:9" x14ac:dyDescent="0.25">
      <c r="A35704"/>
      <c r="B35704"/>
      <c r="C35704"/>
      <c r="D35704"/>
      <c r="E35704" s="148"/>
      <c r="F35704" s="148"/>
      <c r="G35704" s="149"/>
      <c r="H35704" s="148"/>
      <c r="I35704"/>
    </row>
    <row r="35705" spans="1:9" x14ac:dyDescent="0.25">
      <c r="A35705"/>
      <c r="B35705"/>
      <c r="C35705"/>
      <c r="D35705"/>
      <c r="E35705" s="148"/>
      <c r="F35705" s="148"/>
      <c r="G35705" s="149"/>
      <c r="H35705" s="148"/>
      <c r="I35705"/>
    </row>
    <row r="35706" spans="1:9" x14ac:dyDescent="0.25">
      <c r="A35706"/>
      <c r="B35706"/>
      <c r="C35706"/>
      <c r="D35706"/>
      <c r="E35706" s="148"/>
      <c r="F35706" s="148"/>
      <c r="G35706" s="149"/>
      <c r="H35706" s="148"/>
      <c r="I35706"/>
    </row>
    <row r="35707" spans="1:9" x14ac:dyDescent="0.25">
      <c r="A35707"/>
      <c r="B35707"/>
      <c r="C35707"/>
      <c r="D35707"/>
      <c r="E35707" s="148"/>
      <c r="F35707" s="148"/>
      <c r="G35707" s="149"/>
      <c r="H35707" s="148"/>
      <c r="I35707"/>
    </row>
    <row r="35708" spans="1:9" x14ac:dyDescent="0.25">
      <c r="A35708"/>
      <c r="B35708"/>
      <c r="C35708"/>
      <c r="D35708"/>
      <c r="E35708" s="148"/>
      <c r="F35708" s="148"/>
      <c r="G35708" s="149"/>
      <c r="H35708" s="148"/>
      <c r="I35708"/>
    </row>
    <row r="35709" spans="1:9" x14ac:dyDescent="0.25">
      <c r="A35709"/>
      <c r="B35709"/>
      <c r="C35709"/>
      <c r="D35709"/>
      <c r="E35709" s="148"/>
      <c r="F35709" s="148"/>
      <c r="G35709" s="149"/>
      <c r="H35709" s="148"/>
      <c r="I35709"/>
    </row>
    <row r="35710" spans="1:9" x14ac:dyDescent="0.25">
      <c r="A35710"/>
      <c r="B35710"/>
      <c r="C35710"/>
      <c r="D35710"/>
      <c r="E35710" s="148"/>
      <c r="F35710" s="148"/>
      <c r="G35710" s="149"/>
      <c r="H35710" s="148"/>
      <c r="I35710"/>
    </row>
    <row r="35711" spans="1:9" x14ac:dyDescent="0.25">
      <c r="A35711"/>
      <c r="B35711"/>
      <c r="C35711"/>
      <c r="D35711"/>
      <c r="E35711" s="148"/>
      <c r="F35711" s="148"/>
      <c r="G35711" s="149"/>
      <c r="H35711" s="148"/>
      <c r="I35711"/>
    </row>
    <row r="35712" spans="1:9" x14ac:dyDescent="0.25">
      <c r="A35712"/>
      <c r="B35712"/>
      <c r="C35712"/>
      <c r="D35712"/>
      <c r="E35712" s="148"/>
      <c r="F35712" s="148"/>
      <c r="G35712" s="149"/>
      <c r="H35712" s="148"/>
      <c r="I35712"/>
    </row>
    <row r="35713" spans="1:9" x14ac:dyDescent="0.25">
      <c r="A35713"/>
      <c r="B35713"/>
      <c r="C35713"/>
      <c r="D35713"/>
      <c r="E35713" s="148"/>
      <c r="F35713" s="148"/>
      <c r="G35713" s="149"/>
      <c r="H35713" s="148"/>
      <c r="I35713"/>
    </row>
    <row r="35714" spans="1:9" x14ac:dyDescent="0.25">
      <c r="A35714"/>
      <c r="B35714"/>
      <c r="C35714"/>
      <c r="D35714"/>
      <c r="E35714" s="148"/>
      <c r="F35714" s="148"/>
      <c r="G35714" s="149"/>
      <c r="H35714" s="148"/>
      <c r="I35714"/>
    </row>
    <row r="35715" spans="1:9" x14ac:dyDescent="0.25">
      <c r="A35715"/>
      <c r="B35715"/>
      <c r="C35715"/>
      <c r="D35715"/>
      <c r="E35715" s="148"/>
      <c r="F35715" s="148"/>
      <c r="G35715" s="149"/>
      <c r="H35715" s="148"/>
      <c r="I35715"/>
    </row>
    <row r="35716" spans="1:9" x14ac:dyDescent="0.25">
      <c r="A35716"/>
      <c r="B35716"/>
      <c r="C35716"/>
      <c r="D35716"/>
      <c r="E35716" s="148"/>
      <c r="F35716" s="148"/>
      <c r="G35716" s="149"/>
      <c r="H35716" s="148"/>
      <c r="I35716"/>
    </row>
    <row r="35717" spans="1:9" x14ac:dyDescent="0.25">
      <c r="A35717"/>
      <c r="B35717"/>
      <c r="C35717"/>
      <c r="D35717"/>
      <c r="E35717" s="148"/>
      <c r="F35717" s="148"/>
      <c r="G35717" s="149"/>
      <c r="H35717" s="148"/>
      <c r="I35717"/>
    </row>
    <row r="35718" spans="1:9" x14ac:dyDescent="0.25">
      <c r="A35718"/>
      <c r="B35718"/>
      <c r="C35718"/>
      <c r="D35718"/>
      <c r="E35718" s="148"/>
      <c r="F35718" s="148"/>
      <c r="G35718" s="149"/>
      <c r="H35718" s="148"/>
      <c r="I35718"/>
    </row>
    <row r="35719" spans="1:9" x14ac:dyDescent="0.25">
      <c r="A35719"/>
      <c r="B35719"/>
      <c r="C35719"/>
      <c r="D35719"/>
      <c r="E35719" s="148"/>
      <c r="F35719" s="148"/>
      <c r="G35719" s="149"/>
      <c r="H35719" s="148"/>
      <c r="I35719"/>
    </row>
    <row r="35720" spans="1:9" x14ac:dyDescent="0.25">
      <c r="A35720"/>
      <c r="B35720"/>
      <c r="C35720"/>
      <c r="D35720"/>
      <c r="E35720" s="148"/>
      <c r="F35720" s="148"/>
      <c r="G35720" s="149"/>
      <c r="H35720" s="148"/>
      <c r="I35720"/>
    </row>
    <row r="35721" spans="1:9" x14ac:dyDescent="0.25">
      <c r="A35721"/>
      <c r="B35721"/>
      <c r="C35721"/>
      <c r="D35721"/>
      <c r="E35721" s="148"/>
      <c r="F35721" s="148"/>
      <c r="G35721" s="149"/>
      <c r="H35721" s="148"/>
      <c r="I35721"/>
    </row>
    <row r="35722" spans="1:9" x14ac:dyDescent="0.25">
      <c r="A35722"/>
      <c r="B35722"/>
      <c r="C35722"/>
      <c r="D35722"/>
      <c r="E35722" s="148"/>
      <c r="F35722" s="148"/>
      <c r="G35722" s="149"/>
      <c r="H35722" s="148"/>
      <c r="I35722"/>
    </row>
    <row r="35723" spans="1:9" x14ac:dyDescent="0.25">
      <c r="A35723"/>
      <c r="B35723"/>
      <c r="C35723"/>
      <c r="D35723"/>
      <c r="E35723" s="148"/>
      <c r="F35723" s="148"/>
      <c r="G35723" s="149"/>
      <c r="H35723" s="148"/>
      <c r="I35723"/>
    </row>
    <row r="35724" spans="1:9" x14ac:dyDescent="0.25">
      <c r="A35724"/>
      <c r="B35724"/>
      <c r="C35724"/>
      <c r="D35724"/>
      <c r="E35724" s="148"/>
      <c r="F35724" s="148"/>
      <c r="G35724" s="149"/>
      <c r="H35724" s="148"/>
      <c r="I35724"/>
    </row>
    <row r="35725" spans="1:9" x14ac:dyDescent="0.25">
      <c r="A35725"/>
      <c r="B35725"/>
      <c r="C35725"/>
      <c r="D35725"/>
      <c r="E35725" s="148"/>
      <c r="F35725" s="148"/>
      <c r="G35725" s="149"/>
      <c r="H35725" s="148"/>
      <c r="I35725"/>
    </row>
    <row r="35726" spans="1:9" x14ac:dyDescent="0.25">
      <c r="A35726"/>
      <c r="B35726"/>
      <c r="C35726"/>
      <c r="D35726"/>
      <c r="E35726" s="148"/>
      <c r="F35726" s="148"/>
      <c r="G35726" s="149"/>
      <c r="H35726" s="148"/>
      <c r="I35726"/>
    </row>
    <row r="35727" spans="1:9" x14ac:dyDescent="0.25">
      <c r="A35727"/>
      <c r="B35727"/>
      <c r="C35727"/>
      <c r="D35727"/>
      <c r="E35727" s="148"/>
      <c r="F35727" s="148"/>
      <c r="G35727" s="149"/>
      <c r="H35727" s="148"/>
      <c r="I35727"/>
    </row>
    <row r="35728" spans="1:9" x14ac:dyDescent="0.25">
      <c r="A35728"/>
      <c r="B35728"/>
      <c r="C35728"/>
      <c r="D35728"/>
      <c r="E35728" s="148"/>
      <c r="F35728" s="148"/>
      <c r="G35728" s="149"/>
      <c r="H35728" s="148"/>
      <c r="I35728"/>
    </row>
    <row r="35729" spans="1:9" x14ac:dyDescent="0.25">
      <c r="A35729"/>
      <c r="B35729"/>
      <c r="C35729"/>
      <c r="D35729"/>
      <c r="E35729" s="148"/>
      <c r="F35729" s="148"/>
      <c r="G35729" s="149"/>
      <c r="H35729" s="148"/>
      <c r="I35729"/>
    </row>
    <row r="35730" spans="1:9" x14ac:dyDescent="0.25">
      <c r="A35730"/>
      <c r="B35730"/>
      <c r="C35730"/>
      <c r="D35730"/>
      <c r="E35730" s="148"/>
      <c r="F35730" s="148"/>
      <c r="G35730" s="149"/>
      <c r="H35730" s="148"/>
      <c r="I35730"/>
    </row>
    <row r="35731" spans="1:9" x14ac:dyDescent="0.25">
      <c r="A35731"/>
      <c r="B35731"/>
      <c r="C35731"/>
      <c r="D35731"/>
      <c r="E35731" s="148"/>
      <c r="F35731" s="148"/>
      <c r="G35731" s="149"/>
      <c r="H35731" s="148"/>
      <c r="I35731"/>
    </row>
    <row r="35732" spans="1:9" x14ac:dyDescent="0.25">
      <c r="A35732"/>
      <c r="B35732"/>
      <c r="C35732"/>
      <c r="D35732"/>
      <c r="E35732" s="148"/>
      <c r="F35732" s="148"/>
      <c r="G35732" s="149"/>
      <c r="H35732" s="148"/>
      <c r="I35732"/>
    </row>
    <row r="35733" spans="1:9" x14ac:dyDescent="0.25">
      <c r="A35733"/>
      <c r="B35733"/>
      <c r="C35733"/>
      <c r="D35733"/>
      <c r="E35733" s="148"/>
      <c r="F35733" s="148"/>
      <c r="G35733" s="149"/>
      <c r="H35733" s="148"/>
      <c r="I35733"/>
    </row>
    <row r="35734" spans="1:9" x14ac:dyDescent="0.25">
      <c r="A35734"/>
      <c r="B35734"/>
      <c r="C35734"/>
      <c r="D35734"/>
      <c r="E35734" s="148"/>
      <c r="F35734" s="148"/>
      <c r="G35734" s="149"/>
      <c r="H35734" s="148"/>
      <c r="I35734"/>
    </row>
    <row r="35735" spans="1:9" x14ac:dyDescent="0.25">
      <c r="A35735"/>
      <c r="B35735"/>
      <c r="C35735"/>
      <c r="D35735"/>
      <c r="E35735" s="148"/>
      <c r="F35735" s="148"/>
      <c r="G35735" s="149"/>
      <c r="H35735" s="148"/>
      <c r="I35735"/>
    </row>
    <row r="35736" spans="1:9" x14ac:dyDescent="0.25">
      <c r="A35736"/>
      <c r="B35736"/>
      <c r="C35736"/>
      <c r="D35736"/>
      <c r="E35736" s="148"/>
      <c r="F35736" s="148"/>
      <c r="G35736" s="149"/>
      <c r="H35736" s="148"/>
      <c r="I35736"/>
    </row>
    <row r="35737" spans="1:9" x14ac:dyDescent="0.25">
      <c r="A35737"/>
      <c r="B35737"/>
      <c r="C35737"/>
      <c r="D35737"/>
      <c r="E35737" s="148"/>
      <c r="F35737" s="148"/>
      <c r="G35737" s="149"/>
      <c r="H35737" s="148"/>
      <c r="I35737"/>
    </row>
    <row r="35738" spans="1:9" x14ac:dyDescent="0.25">
      <c r="A35738"/>
      <c r="B35738"/>
      <c r="C35738"/>
      <c r="D35738"/>
      <c r="E35738" s="148"/>
      <c r="F35738" s="148"/>
      <c r="G35738" s="149"/>
      <c r="H35738" s="148"/>
      <c r="I35738"/>
    </row>
    <row r="35739" spans="1:9" x14ac:dyDescent="0.25">
      <c r="A35739"/>
      <c r="B35739"/>
      <c r="C35739"/>
      <c r="D35739"/>
      <c r="E35739" s="148"/>
      <c r="F35739" s="148"/>
      <c r="G35739" s="149"/>
      <c r="H35739" s="148"/>
      <c r="I35739"/>
    </row>
    <row r="35740" spans="1:9" x14ac:dyDescent="0.25">
      <c r="A35740"/>
      <c r="B35740"/>
      <c r="C35740"/>
      <c r="D35740"/>
      <c r="E35740" s="148"/>
      <c r="F35740" s="148"/>
      <c r="G35740" s="149"/>
      <c r="H35740" s="148"/>
      <c r="I35740"/>
    </row>
    <row r="35741" spans="1:9" x14ac:dyDescent="0.25">
      <c r="A35741"/>
      <c r="B35741"/>
      <c r="C35741"/>
      <c r="D35741"/>
      <c r="E35741" s="148"/>
      <c r="F35741" s="148"/>
      <c r="G35741" s="149"/>
      <c r="H35741" s="148"/>
      <c r="I35741"/>
    </row>
    <row r="35742" spans="1:9" x14ac:dyDescent="0.25">
      <c r="A35742"/>
      <c r="B35742"/>
      <c r="C35742"/>
      <c r="D35742"/>
      <c r="E35742" s="148"/>
      <c r="F35742" s="148"/>
      <c r="G35742" s="149"/>
      <c r="H35742" s="148"/>
      <c r="I35742"/>
    </row>
    <row r="35743" spans="1:9" x14ac:dyDescent="0.25">
      <c r="A35743"/>
      <c r="B35743"/>
      <c r="C35743"/>
      <c r="D35743"/>
      <c r="E35743" s="148"/>
      <c r="F35743" s="148"/>
      <c r="G35743" s="149"/>
      <c r="H35743" s="148"/>
      <c r="I35743"/>
    </row>
    <row r="35744" spans="1:9" x14ac:dyDescent="0.25">
      <c r="A35744"/>
      <c r="B35744"/>
      <c r="C35744"/>
      <c r="D35744"/>
      <c r="E35744" s="148"/>
      <c r="F35744" s="148"/>
      <c r="G35744" s="149"/>
      <c r="H35744" s="148"/>
      <c r="I35744"/>
    </row>
    <row r="35745" spans="1:9" x14ac:dyDescent="0.25">
      <c r="A35745"/>
      <c r="B35745"/>
      <c r="C35745"/>
      <c r="D35745"/>
      <c r="E35745" s="148"/>
      <c r="F35745" s="148"/>
      <c r="G35745" s="149"/>
      <c r="H35745" s="148"/>
      <c r="I35745"/>
    </row>
    <row r="35746" spans="1:9" x14ac:dyDescent="0.25">
      <c r="A35746"/>
      <c r="B35746"/>
      <c r="C35746"/>
      <c r="D35746"/>
      <c r="E35746" s="148"/>
      <c r="F35746" s="148"/>
      <c r="G35746" s="149"/>
      <c r="H35746" s="148"/>
      <c r="I35746"/>
    </row>
    <row r="35747" spans="1:9" x14ac:dyDescent="0.25">
      <c r="A35747"/>
      <c r="B35747"/>
      <c r="C35747"/>
      <c r="D35747"/>
      <c r="E35747" s="148"/>
      <c r="F35747" s="148"/>
      <c r="G35747" s="149"/>
      <c r="H35747" s="148"/>
      <c r="I35747"/>
    </row>
    <row r="35748" spans="1:9" x14ac:dyDescent="0.25">
      <c r="A35748"/>
      <c r="B35748"/>
      <c r="C35748"/>
      <c r="D35748"/>
      <c r="E35748" s="148"/>
      <c r="F35748" s="148"/>
      <c r="G35748" s="149"/>
      <c r="H35748" s="148"/>
      <c r="I35748"/>
    </row>
    <row r="35749" spans="1:9" x14ac:dyDescent="0.25">
      <c r="A35749"/>
      <c r="B35749"/>
      <c r="C35749"/>
      <c r="D35749"/>
      <c r="E35749" s="148"/>
      <c r="F35749" s="148"/>
      <c r="G35749" s="149"/>
      <c r="H35749" s="148"/>
      <c r="I35749"/>
    </row>
    <row r="35750" spans="1:9" x14ac:dyDescent="0.25">
      <c r="A35750"/>
      <c r="B35750"/>
      <c r="C35750"/>
      <c r="D35750"/>
      <c r="E35750" s="148"/>
      <c r="F35750" s="148"/>
      <c r="G35750" s="149"/>
      <c r="H35750" s="148"/>
      <c r="I35750"/>
    </row>
    <row r="35751" spans="1:9" x14ac:dyDescent="0.25">
      <c r="A35751"/>
      <c r="B35751"/>
      <c r="C35751"/>
      <c r="D35751"/>
      <c r="E35751" s="148"/>
      <c r="F35751" s="148"/>
      <c r="G35751" s="149"/>
      <c r="H35751" s="148"/>
      <c r="I35751"/>
    </row>
    <row r="35752" spans="1:9" x14ac:dyDescent="0.25">
      <c r="A35752"/>
      <c r="B35752"/>
      <c r="C35752"/>
      <c r="D35752"/>
      <c r="E35752" s="148"/>
      <c r="F35752" s="148"/>
      <c r="G35752" s="149"/>
      <c r="H35752" s="148"/>
      <c r="I35752"/>
    </row>
    <row r="35753" spans="1:9" x14ac:dyDescent="0.25">
      <c r="A35753"/>
      <c r="B35753"/>
      <c r="C35753"/>
      <c r="D35753"/>
      <c r="E35753" s="148"/>
      <c r="F35753" s="148"/>
      <c r="G35753" s="149"/>
      <c r="H35753" s="148"/>
      <c r="I35753"/>
    </row>
    <row r="35754" spans="1:9" x14ac:dyDescent="0.25">
      <c r="A35754"/>
      <c r="B35754"/>
      <c r="C35754"/>
      <c r="D35754"/>
      <c r="E35754" s="148"/>
      <c r="F35754" s="148"/>
      <c r="G35754" s="149"/>
      <c r="H35754" s="148"/>
      <c r="I35754"/>
    </row>
    <row r="35755" spans="1:9" x14ac:dyDescent="0.25">
      <c r="A35755"/>
      <c r="B35755"/>
      <c r="C35755"/>
      <c r="D35755"/>
      <c r="E35755" s="148"/>
      <c r="F35755" s="148"/>
      <c r="G35755" s="149"/>
      <c r="H35755" s="148"/>
      <c r="I35755"/>
    </row>
    <row r="35756" spans="1:9" x14ac:dyDescent="0.25">
      <c r="A35756"/>
      <c r="B35756"/>
      <c r="C35756"/>
      <c r="D35756"/>
      <c r="E35756" s="148"/>
      <c r="F35756" s="148"/>
      <c r="G35756" s="149"/>
      <c r="H35756" s="148"/>
      <c r="I35756"/>
    </row>
    <row r="35757" spans="1:9" x14ac:dyDescent="0.25">
      <c r="A35757"/>
      <c r="B35757"/>
      <c r="C35757"/>
      <c r="D35757"/>
      <c r="E35757" s="148"/>
      <c r="F35757" s="148"/>
      <c r="G35757" s="149"/>
      <c r="H35757" s="148"/>
      <c r="I35757"/>
    </row>
    <row r="35758" spans="1:9" x14ac:dyDescent="0.25">
      <c r="A35758"/>
      <c r="B35758"/>
      <c r="C35758"/>
      <c r="D35758"/>
      <c r="E35758" s="148"/>
      <c r="F35758" s="148"/>
      <c r="G35758" s="149"/>
      <c r="H35758" s="148"/>
      <c r="I35758"/>
    </row>
    <row r="35759" spans="1:9" x14ac:dyDescent="0.25">
      <c r="A35759"/>
      <c r="B35759"/>
      <c r="C35759"/>
      <c r="D35759"/>
      <c r="E35759" s="148"/>
      <c r="F35759" s="148"/>
      <c r="G35759" s="149"/>
      <c r="H35759" s="148"/>
      <c r="I35759"/>
    </row>
    <row r="35760" spans="1:9" x14ac:dyDescent="0.25">
      <c r="A35760"/>
      <c r="B35760"/>
      <c r="C35760"/>
      <c r="D35760"/>
      <c r="E35760" s="148"/>
      <c r="F35760" s="148"/>
      <c r="G35760" s="149"/>
      <c r="H35760" s="148"/>
      <c r="I35760"/>
    </row>
    <row r="35761" spans="1:9" x14ac:dyDescent="0.25">
      <c r="A35761"/>
      <c r="B35761"/>
      <c r="C35761"/>
      <c r="D35761"/>
      <c r="E35761" s="148"/>
      <c r="F35761" s="148"/>
      <c r="G35761" s="149"/>
      <c r="H35761" s="148"/>
      <c r="I35761"/>
    </row>
    <row r="35762" spans="1:9" x14ac:dyDescent="0.25">
      <c r="A35762"/>
      <c r="B35762"/>
      <c r="C35762"/>
      <c r="D35762"/>
      <c r="E35762" s="148"/>
      <c r="F35762" s="148"/>
      <c r="G35762" s="149"/>
      <c r="H35762" s="148"/>
      <c r="I35762"/>
    </row>
    <row r="35763" spans="1:9" x14ac:dyDescent="0.25">
      <c r="A35763"/>
      <c r="B35763"/>
      <c r="C35763"/>
      <c r="D35763"/>
      <c r="E35763" s="148"/>
      <c r="F35763" s="148"/>
      <c r="G35763" s="149"/>
      <c r="H35763" s="148"/>
      <c r="I35763"/>
    </row>
    <row r="35764" spans="1:9" x14ac:dyDescent="0.25">
      <c r="A35764"/>
      <c r="B35764"/>
      <c r="C35764"/>
      <c r="D35764"/>
      <c r="E35764" s="148"/>
      <c r="F35764" s="148"/>
      <c r="G35764" s="149"/>
      <c r="H35764" s="148"/>
      <c r="I35764"/>
    </row>
    <row r="35765" spans="1:9" x14ac:dyDescent="0.25">
      <c r="A35765"/>
      <c r="B35765"/>
      <c r="C35765"/>
      <c r="D35765"/>
      <c r="E35765" s="148"/>
      <c r="F35765" s="148"/>
      <c r="G35765" s="149"/>
      <c r="H35765" s="148"/>
      <c r="I35765"/>
    </row>
    <row r="35766" spans="1:9" x14ac:dyDescent="0.25">
      <c r="A35766"/>
      <c r="B35766"/>
      <c r="C35766"/>
      <c r="D35766"/>
      <c r="E35766" s="148"/>
      <c r="F35766" s="148"/>
      <c r="G35766" s="149"/>
      <c r="H35766" s="148"/>
      <c r="I35766"/>
    </row>
    <row r="35767" spans="1:9" x14ac:dyDescent="0.25">
      <c r="A35767"/>
      <c r="B35767"/>
      <c r="C35767"/>
      <c r="D35767"/>
      <c r="E35767" s="148"/>
      <c r="F35767" s="148"/>
      <c r="G35767" s="149"/>
      <c r="H35767" s="148"/>
      <c r="I35767"/>
    </row>
    <row r="35768" spans="1:9" x14ac:dyDescent="0.25">
      <c r="A35768"/>
      <c r="B35768"/>
      <c r="C35768"/>
      <c r="D35768"/>
      <c r="E35768" s="148"/>
      <c r="F35768" s="148"/>
      <c r="G35768" s="149"/>
      <c r="H35768" s="148"/>
      <c r="I35768"/>
    </row>
    <row r="35769" spans="1:9" x14ac:dyDescent="0.25">
      <c r="A35769"/>
      <c r="B35769"/>
      <c r="C35769"/>
      <c r="D35769"/>
      <c r="E35769" s="148"/>
      <c r="F35769" s="148"/>
      <c r="G35769" s="149"/>
      <c r="H35769" s="148"/>
      <c r="I35769"/>
    </row>
    <row r="35770" spans="1:9" x14ac:dyDescent="0.25">
      <c r="A35770"/>
      <c r="B35770"/>
      <c r="C35770"/>
      <c r="D35770"/>
      <c r="E35770" s="148"/>
      <c r="F35770" s="148"/>
      <c r="G35770" s="149"/>
      <c r="H35770" s="148"/>
      <c r="I35770"/>
    </row>
    <row r="35771" spans="1:9" x14ac:dyDescent="0.25">
      <c r="A35771"/>
      <c r="B35771"/>
      <c r="C35771"/>
      <c r="D35771"/>
      <c r="E35771" s="148"/>
      <c r="F35771" s="148"/>
      <c r="G35771" s="149"/>
      <c r="H35771" s="148"/>
      <c r="I35771"/>
    </row>
    <row r="35772" spans="1:9" x14ac:dyDescent="0.25">
      <c r="A35772"/>
      <c r="B35772"/>
      <c r="C35772"/>
      <c r="D35772"/>
      <c r="E35772" s="148"/>
      <c r="F35772" s="148"/>
      <c r="G35772" s="149"/>
      <c r="H35772" s="148"/>
      <c r="I35772"/>
    </row>
    <row r="35773" spans="1:9" x14ac:dyDescent="0.25">
      <c r="A35773"/>
      <c r="B35773"/>
      <c r="C35773"/>
      <c r="D35773"/>
      <c r="E35773" s="148"/>
      <c r="F35773" s="148"/>
      <c r="G35773" s="149"/>
      <c r="H35773" s="148"/>
      <c r="I35773"/>
    </row>
    <row r="35774" spans="1:9" x14ac:dyDescent="0.25">
      <c r="A35774"/>
      <c r="B35774"/>
      <c r="C35774"/>
      <c r="D35774"/>
      <c r="E35774" s="148"/>
      <c r="F35774" s="148"/>
      <c r="G35774" s="149"/>
      <c r="H35774" s="148"/>
      <c r="I35774"/>
    </row>
    <row r="35775" spans="1:9" x14ac:dyDescent="0.25">
      <c r="A35775"/>
      <c r="B35775"/>
      <c r="C35775"/>
      <c r="D35775"/>
      <c r="E35775" s="148"/>
      <c r="F35775" s="148"/>
      <c r="G35775" s="149"/>
      <c r="H35775" s="148"/>
      <c r="I35775"/>
    </row>
    <row r="35776" spans="1:9" x14ac:dyDescent="0.25">
      <c r="A35776"/>
      <c r="B35776"/>
      <c r="C35776"/>
      <c r="D35776"/>
      <c r="E35776" s="148"/>
      <c r="F35776" s="148"/>
      <c r="G35776" s="149"/>
      <c r="H35776" s="148"/>
      <c r="I35776"/>
    </row>
    <row r="35777" spans="1:9" x14ac:dyDescent="0.25">
      <c r="A35777"/>
      <c r="B35777"/>
      <c r="C35777"/>
      <c r="D35777"/>
      <c r="E35777" s="148"/>
      <c r="F35777" s="148"/>
      <c r="G35777" s="149"/>
      <c r="H35777" s="148"/>
      <c r="I35777"/>
    </row>
    <row r="35778" spans="1:9" x14ac:dyDescent="0.25">
      <c r="A35778"/>
      <c r="B35778"/>
      <c r="C35778"/>
      <c r="D35778"/>
      <c r="E35778" s="148"/>
      <c r="F35778" s="148"/>
      <c r="G35778" s="149"/>
      <c r="H35778" s="148"/>
      <c r="I35778"/>
    </row>
    <row r="35779" spans="1:9" x14ac:dyDescent="0.25">
      <c r="A35779"/>
      <c r="B35779"/>
      <c r="C35779"/>
      <c r="D35779"/>
      <c r="E35779" s="148"/>
      <c r="F35779" s="148"/>
      <c r="G35779" s="149"/>
      <c r="H35779" s="148"/>
      <c r="I35779"/>
    </row>
    <row r="35780" spans="1:9" x14ac:dyDescent="0.25">
      <c r="A35780"/>
      <c r="B35780"/>
      <c r="C35780"/>
      <c r="D35780"/>
      <c r="E35780" s="148"/>
      <c r="F35780" s="148"/>
      <c r="G35780" s="149"/>
      <c r="H35780" s="148"/>
      <c r="I35780"/>
    </row>
    <row r="35781" spans="1:9" x14ac:dyDescent="0.25">
      <c r="A35781"/>
      <c r="B35781"/>
      <c r="C35781"/>
      <c r="D35781"/>
      <c r="E35781" s="148"/>
      <c r="F35781" s="148"/>
      <c r="G35781" s="149"/>
      <c r="H35781" s="148"/>
      <c r="I35781"/>
    </row>
    <row r="35782" spans="1:9" x14ac:dyDescent="0.25">
      <c r="A35782"/>
      <c r="B35782"/>
      <c r="C35782"/>
      <c r="D35782"/>
      <c r="E35782" s="148"/>
      <c r="F35782" s="148"/>
      <c r="G35782" s="149"/>
      <c r="H35782" s="148"/>
      <c r="I35782"/>
    </row>
    <row r="35783" spans="1:9" x14ac:dyDescent="0.25">
      <c r="A35783"/>
      <c r="B35783"/>
      <c r="C35783"/>
      <c r="D35783"/>
      <c r="E35783" s="148"/>
      <c r="F35783" s="148"/>
      <c r="G35783" s="149"/>
      <c r="H35783" s="148"/>
      <c r="I35783"/>
    </row>
    <row r="35784" spans="1:9" x14ac:dyDescent="0.25">
      <c r="A35784"/>
      <c r="B35784"/>
      <c r="C35784"/>
      <c r="D35784"/>
      <c r="E35784" s="148"/>
      <c r="F35784" s="148"/>
      <c r="G35784" s="149"/>
      <c r="H35784" s="148"/>
      <c r="I35784"/>
    </row>
    <row r="35785" spans="1:9" x14ac:dyDescent="0.25">
      <c r="A35785"/>
      <c r="B35785"/>
      <c r="C35785"/>
      <c r="D35785"/>
      <c r="E35785" s="148"/>
      <c r="F35785" s="148"/>
      <c r="G35785" s="149"/>
      <c r="H35785" s="148"/>
      <c r="I35785"/>
    </row>
    <row r="35786" spans="1:9" x14ac:dyDescent="0.25">
      <c r="A35786"/>
      <c r="B35786"/>
      <c r="C35786"/>
      <c r="D35786"/>
      <c r="E35786" s="148"/>
      <c r="F35786" s="148"/>
      <c r="G35786" s="149"/>
      <c r="H35786" s="148"/>
      <c r="I35786"/>
    </row>
    <row r="35787" spans="1:9" x14ac:dyDescent="0.25">
      <c r="A35787"/>
      <c r="B35787"/>
      <c r="C35787"/>
      <c r="D35787"/>
      <c r="E35787" s="148"/>
      <c r="F35787" s="148"/>
      <c r="G35787" s="149"/>
      <c r="H35787" s="148"/>
      <c r="I35787"/>
    </row>
    <row r="35788" spans="1:9" x14ac:dyDescent="0.25">
      <c r="A35788"/>
      <c r="B35788"/>
      <c r="C35788"/>
      <c r="D35788"/>
      <c r="E35788" s="148"/>
      <c r="F35788" s="148"/>
      <c r="G35788" s="149"/>
      <c r="H35788" s="148"/>
      <c r="I35788"/>
    </row>
    <row r="35789" spans="1:9" x14ac:dyDescent="0.25">
      <c r="A35789"/>
      <c r="B35789"/>
      <c r="C35789"/>
      <c r="D35789"/>
      <c r="E35789" s="148"/>
      <c r="F35789" s="148"/>
      <c r="G35789" s="149"/>
      <c r="H35789" s="148"/>
      <c r="I35789"/>
    </row>
    <row r="35790" spans="1:9" x14ac:dyDescent="0.25">
      <c r="A35790"/>
      <c r="B35790"/>
      <c r="C35790"/>
      <c r="D35790"/>
      <c r="E35790" s="148"/>
      <c r="F35790" s="148"/>
      <c r="G35790" s="149"/>
      <c r="H35790" s="148"/>
      <c r="I35790"/>
    </row>
    <row r="35791" spans="1:9" x14ac:dyDescent="0.25">
      <c r="A35791"/>
      <c r="B35791"/>
      <c r="C35791"/>
      <c r="D35791"/>
      <c r="E35791" s="148"/>
      <c r="F35791" s="148"/>
      <c r="G35791" s="149"/>
      <c r="H35791" s="148"/>
      <c r="I35791"/>
    </row>
    <row r="35792" spans="1:9" x14ac:dyDescent="0.25">
      <c r="A35792"/>
      <c r="B35792"/>
      <c r="C35792"/>
      <c r="D35792"/>
      <c r="E35792" s="148"/>
      <c r="F35792" s="148"/>
      <c r="G35792" s="149"/>
      <c r="H35792" s="148"/>
      <c r="I35792"/>
    </row>
    <row r="35793" spans="1:9" x14ac:dyDescent="0.25">
      <c r="A35793"/>
      <c r="B35793"/>
      <c r="C35793"/>
      <c r="D35793"/>
      <c r="E35793" s="148"/>
      <c r="F35793" s="148"/>
      <c r="G35793" s="149"/>
      <c r="H35793" s="148"/>
      <c r="I35793"/>
    </row>
    <row r="35794" spans="1:9" x14ac:dyDescent="0.25">
      <c r="A35794"/>
      <c r="B35794"/>
      <c r="C35794"/>
      <c r="D35794"/>
      <c r="E35794" s="148"/>
      <c r="F35794" s="148"/>
      <c r="G35794" s="149"/>
      <c r="H35794" s="148"/>
      <c r="I35794"/>
    </row>
    <row r="35795" spans="1:9" x14ac:dyDescent="0.25">
      <c r="A35795"/>
      <c r="B35795"/>
      <c r="C35795"/>
      <c r="D35795"/>
      <c r="E35795" s="148"/>
      <c r="F35795" s="148"/>
      <c r="G35795" s="149"/>
      <c r="H35795" s="148"/>
      <c r="I35795"/>
    </row>
    <row r="35796" spans="1:9" x14ac:dyDescent="0.25">
      <c r="A35796"/>
      <c r="B35796"/>
      <c r="C35796"/>
      <c r="D35796"/>
      <c r="E35796" s="148"/>
      <c r="F35796" s="148"/>
      <c r="G35796" s="149"/>
      <c r="H35796" s="148"/>
      <c r="I35796"/>
    </row>
    <row r="35797" spans="1:9" x14ac:dyDescent="0.25">
      <c r="A35797"/>
      <c r="B35797"/>
      <c r="C35797"/>
      <c r="D35797"/>
      <c r="E35797" s="148"/>
      <c r="F35797" s="148"/>
      <c r="G35797" s="149"/>
      <c r="H35797" s="148"/>
      <c r="I35797"/>
    </row>
    <row r="35798" spans="1:9" x14ac:dyDescent="0.25">
      <c r="A35798"/>
      <c r="B35798"/>
      <c r="C35798"/>
      <c r="D35798"/>
      <c r="E35798" s="148"/>
      <c r="F35798" s="148"/>
      <c r="G35798" s="149"/>
      <c r="H35798" s="148"/>
      <c r="I35798"/>
    </row>
    <row r="35799" spans="1:9" x14ac:dyDescent="0.25">
      <c r="A35799"/>
      <c r="B35799"/>
      <c r="C35799"/>
      <c r="D35799"/>
      <c r="E35799" s="148"/>
      <c r="F35799" s="148"/>
      <c r="G35799" s="149"/>
      <c r="H35799" s="148"/>
      <c r="I35799"/>
    </row>
    <row r="35800" spans="1:9" x14ac:dyDescent="0.25">
      <c r="A35800"/>
      <c r="B35800"/>
      <c r="C35800"/>
      <c r="D35800"/>
      <c r="E35800" s="148"/>
      <c r="F35800" s="148"/>
      <c r="G35800" s="149"/>
      <c r="H35800" s="148"/>
      <c r="I35800"/>
    </row>
    <row r="35801" spans="1:9" x14ac:dyDescent="0.25">
      <c r="A35801"/>
      <c r="B35801"/>
      <c r="C35801"/>
      <c r="D35801"/>
      <c r="E35801" s="148"/>
      <c r="F35801" s="148"/>
      <c r="G35801" s="149"/>
      <c r="H35801" s="148"/>
      <c r="I35801"/>
    </row>
    <row r="35802" spans="1:9" x14ac:dyDescent="0.25">
      <c r="A35802"/>
      <c r="B35802"/>
      <c r="C35802"/>
      <c r="D35802"/>
      <c r="E35802" s="148"/>
      <c r="F35802" s="148"/>
      <c r="G35802" s="149"/>
      <c r="H35802" s="148"/>
      <c r="I35802"/>
    </row>
    <row r="35803" spans="1:9" x14ac:dyDescent="0.25">
      <c r="A35803"/>
      <c r="B35803"/>
      <c r="C35803"/>
      <c r="D35803"/>
      <c r="E35803" s="148"/>
      <c r="F35803" s="148"/>
      <c r="G35803" s="149"/>
      <c r="H35803" s="148"/>
      <c r="I35803"/>
    </row>
    <row r="35804" spans="1:9" x14ac:dyDescent="0.25">
      <c r="A35804"/>
      <c r="B35804"/>
      <c r="C35804"/>
      <c r="D35804"/>
      <c r="E35804" s="148"/>
      <c r="F35804" s="148"/>
      <c r="G35804" s="149"/>
      <c r="H35804" s="148"/>
      <c r="I35804"/>
    </row>
    <row r="35805" spans="1:9" x14ac:dyDescent="0.25">
      <c r="A35805"/>
      <c r="B35805"/>
      <c r="C35805"/>
      <c r="D35805"/>
      <c r="E35805" s="148"/>
      <c r="F35805" s="148"/>
      <c r="G35805" s="149"/>
      <c r="H35805" s="148"/>
      <c r="I35805"/>
    </row>
    <row r="35806" spans="1:9" x14ac:dyDescent="0.25">
      <c r="A35806"/>
      <c r="B35806"/>
      <c r="C35806"/>
      <c r="D35806"/>
      <c r="E35806" s="148"/>
      <c r="F35806" s="148"/>
      <c r="G35806" s="149"/>
      <c r="H35806" s="148"/>
      <c r="I35806"/>
    </row>
    <row r="35807" spans="1:9" x14ac:dyDescent="0.25">
      <c r="A35807"/>
      <c r="B35807"/>
      <c r="C35807"/>
      <c r="D35807"/>
      <c r="E35807" s="148"/>
      <c r="F35807" s="148"/>
      <c r="G35807" s="149"/>
      <c r="H35807" s="148"/>
      <c r="I35807"/>
    </row>
    <row r="35808" spans="1:9" x14ac:dyDescent="0.25">
      <c r="A35808"/>
      <c r="B35808"/>
      <c r="C35808"/>
      <c r="D35808"/>
      <c r="E35808" s="148"/>
      <c r="F35808" s="148"/>
      <c r="G35808" s="149"/>
      <c r="H35808" s="148"/>
      <c r="I35808"/>
    </row>
    <row r="35809" spans="1:9" x14ac:dyDescent="0.25">
      <c r="A35809"/>
      <c r="B35809"/>
      <c r="C35809"/>
      <c r="D35809"/>
      <c r="E35809" s="148"/>
      <c r="F35809" s="148"/>
      <c r="G35809" s="149"/>
      <c r="H35809" s="148"/>
      <c r="I35809"/>
    </row>
    <row r="35810" spans="1:9" x14ac:dyDescent="0.25">
      <c r="A35810"/>
      <c r="B35810"/>
      <c r="C35810"/>
      <c r="D35810"/>
      <c r="E35810" s="148"/>
      <c r="F35810" s="148"/>
      <c r="G35810" s="149"/>
      <c r="H35810" s="148"/>
      <c r="I35810"/>
    </row>
    <row r="35811" spans="1:9" x14ac:dyDescent="0.25">
      <c r="A35811"/>
      <c r="B35811"/>
      <c r="C35811"/>
      <c r="D35811"/>
      <c r="E35811" s="148"/>
      <c r="F35811" s="148"/>
      <c r="G35811" s="149"/>
      <c r="H35811" s="148"/>
      <c r="I35811"/>
    </row>
    <row r="35812" spans="1:9" x14ac:dyDescent="0.25">
      <c r="A35812"/>
      <c r="B35812"/>
      <c r="C35812"/>
      <c r="D35812"/>
      <c r="E35812" s="148"/>
      <c r="F35812" s="148"/>
      <c r="G35812" s="149"/>
      <c r="H35812" s="148"/>
      <c r="I35812"/>
    </row>
    <row r="35813" spans="1:9" x14ac:dyDescent="0.25">
      <c r="A35813"/>
      <c r="B35813"/>
      <c r="C35813"/>
      <c r="D35813"/>
      <c r="E35813" s="148"/>
      <c r="F35813" s="148"/>
      <c r="G35813" s="149"/>
      <c r="H35813" s="148"/>
      <c r="I35813"/>
    </row>
    <row r="35814" spans="1:9" x14ac:dyDescent="0.25">
      <c r="A35814"/>
      <c r="B35814"/>
      <c r="C35814"/>
      <c r="D35814"/>
      <c r="E35814" s="148"/>
      <c r="F35814" s="148"/>
      <c r="G35814" s="149"/>
      <c r="H35814" s="148"/>
      <c r="I35814"/>
    </row>
    <row r="35815" spans="1:9" x14ac:dyDescent="0.25">
      <c r="A35815"/>
      <c r="B35815"/>
      <c r="C35815"/>
      <c r="D35815"/>
      <c r="E35815" s="148"/>
      <c r="F35815" s="148"/>
      <c r="G35815" s="149"/>
      <c r="H35815" s="148"/>
      <c r="I35815"/>
    </row>
    <row r="35816" spans="1:9" x14ac:dyDescent="0.25">
      <c r="A35816"/>
      <c r="B35816"/>
      <c r="C35816"/>
      <c r="D35816"/>
      <c r="E35816" s="148"/>
      <c r="F35816" s="148"/>
      <c r="G35816" s="149"/>
      <c r="H35816" s="148"/>
      <c r="I35816"/>
    </row>
    <row r="35817" spans="1:9" x14ac:dyDescent="0.25">
      <c r="A35817"/>
      <c r="B35817"/>
      <c r="C35817"/>
      <c r="D35817"/>
      <c r="E35817" s="148"/>
      <c r="F35817" s="148"/>
      <c r="G35817" s="149"/>
      <c r="H35817" s="148"/>
      <c r="I35817"/>
    </row>
    <row r="35818" spans="1:9" x14ac:dyDescent="0.25">
      <c r="A35818"/>
      <c r="B35818"/>
      <c r="C35818"/>
      <c r="D35818"/>
      <c r="E35818" s="148"/>
      <c r="F35818" s="148"/>
      <c r="G35818" s="149"/>
      <c r="H35818" s="148"/>
      <c r="I35818"/>
    </row>
    <row r="35819" spans="1:9" x14ac:dyDescent="0.25">
      <c r="A35819"/>
      <c r="B35819"/>
      <c r="C35819"/>
      <c r="D35819"/>
      <c r="E35819" s="148"/>
      <c r="F35819" s="148"/>
      <c r="G35819" s="149"/>
      <c r="H35819" s="148"/>
      <c r="I35819"/>
    </row>
    <row r="35820" spans="1:9" x14ac:dyDescent="0.25">
      <c r="A35820"/>
      <c r="B35820"/>
      <c r="C35820"/>
      <c r="D35820"/>
      <c r="E35820" s="148"/>
      <c r="F35820" s="148"/>
      <c r="G35820" s="149"/>
      <c r="H35820" s="148"/>
      <c r="I35820"/>
    </row>
    <row r="35821" spans="1:9" x14ac:dyDescent="0.25">
      <c r="A35821"/>
      <c r="B35821"/>
      <c r="C35821"/>
      <c r="D35821"/>
      <c r="E35821" s="148"/>
      <c r="F35821" s="148"/>
      <c r="G35821" s="149"/>
      <c r="H35821" s="148"/>
      <c r="I35821"/>
    </row>
    <row r="35822" spans="1:9" x14ac:dyDescent="0.25">
      <c r="A35822"/>
      <c r="B35822"/>
      <c r="C35822"/>
      <c r="D35822"/>
      <c r="E35822" s="148"/>
      <c r="F35822" s="148"/>
      <c r="G35822" s="149"/>
      <c r="H35822" s="148"/>
      <c r="I35822"/>
    </row>
    <row r="35823" spans="1:9" x14ac:dyDescent="0.25">
      <c r="A35823"/>
      <c r="B35823"/>
      <c r="C35823"/>
      <c r="D35823"/>
      <c r="E35823" s="148"/>
      <c r="F35823" s="148"/>
      <c r="G35823" s="149"/>
      <c r="H35823" s="148"/>
      <c r="I35823"/>
    </row>
    <row r="35824" spans="1:9" x14ac:dyDescent="0.25">
      <c r="A35824"/>
      <c r="B35824"/>
      <c r="C35824"/>
      <c r="D35824"/>
      <c r="E35824" s="148"/>
      <c r="F35824" s="148"/>
      <c r="G35824" s="149"/>
      <c r="H35824" s="148"/>
      <c r="I35824"/>
    </row>
    <row r="35825" spans="1:9" x14ac:dyDescent="0.25">
      <c r="A35825"/>
      <c r="B35825"/>
      <c r="C35825"/>
      <c r="D35825"/>
      <c r="E35825" s="148"/>
      <c r="F35825" s="148"/>
      <c r="G35825" s="149"/>
      <c r="H35825" s="148"/>
      <c r="I35825"/>
    </row>
    <row r="35826" spans="1:9" x14ac:dyDescent="0.25">
      <c r="A35826"/>
      <c r="B35826"/>
      <c r="C35826"/>
      <c r="D35826"/>
      <c r="E35826" s="148"/>
      <c r="F35826" s="148"/>
      <c r="G35826" s="149"/>
      <c r="H35826" s="148"/>
      <c r="I35826"/>
    </row>
    <row r="35827" spans="1:9" x14ac:dyDescent="0.25">
      <c r="A35827"/>
      <c r="B35827"/>
      <c r="C35827"/>
      <c r="D35827"/>
      <c r="E35827" s="148"/>
      <c r="F35827" s="148"/>
      <c r="G35827" s="149"/>
      <c r="H35827" s="148"/>
      <c r="I35827"/>
    </row>
    <row r="35828" spans="1:9" x14ac:dyDescent="0.25">
      <c r="A35828"/>
      <c r="B35828"/>
      <c r="C35828"/>
      <c r="D35828"/>
      <c r="E35828" s="148"/>
      <c r="F35828" s="148"/>
      <c r="G35828" s="149"/>
      <c r="H35828" s="148"/>
      <c r="I35828"/>
    </row>
    <row r="35829" spans="1:9" x14ac:dyDescent="0.25">
      <c r="A35829"/>
      <c r="B35829"/>
      <c r="C35829"/>
      <c r="D35829"/>
      <c r="E35829" s="148"/>
      <c r="F35829" s="148"/>
      <c r="G35829" s="149"/>
      <c r="H35829" s="148"/>
      <c r="I35829"/>
    </row>
    <row r="35830" spans="1:9" x14ac:dyDescent="0.25">
      <c r="A35830"/>
      <c r="B35830"/>
      <c r="C35830"/>
      <c r="D35830"/>
      <c r="E35830" s="148"/>
      <c r="F35830" s="148"/>
      <c r="G35830" s="149"/>
      <c r="H35830" s="148"/>
      <c r="I35830"/>
    </row>
    <row r="35831" spans="1:9" x14ac:dyDescent="0.25">
      <c r="A35831"/>
      <c r="B35831"/>
      <c r="C35831"/>
      <c r="D35831"/>
      <c r="E35831" s="148"/>
      <c r="F35831" s="148"/>
      <c r="G35831" s="149"/>
      <c r="H35831" s="148"/>
      <c r="I35831"/>
    </row>
    <row r="35832" spans="1:9" x14ac:dyDescent="0.25">
      <c r="A35832"/>
      <c r="B35832"/>
      <c r="C35832"/>
      <c r="D35832"/>
      <c r="E35832" s="148"/>
      <c r="F35832" s="148"/>
      <c r="G35832" s="149"/>
      <c r="H35832" s="148"/>
      <c r="I35832"/>
    </row>
    <row r="35833" spans="1:9" x14ac:dyDescent="0.25">
      <c r="A35833"/>
      <c r="B35833"/>
      <c r="C35833"/>
      <c r="D35833"/>
      <c r="E35833" s="148"/>
      <c r="F35833" s="148"/>
      <c r="G35833" s="149"/>
      <c r="H35833" s="148"/>
      <c r="I35833"/>
    </row>
    <row r="35834" spans="1:9" x14ac:dyDescent="0.25">
      <c r="A35834"/>
      <c r="B35834"/>
      <c r="C35834"/>
      <c r="D35834"/>
      <c r="E35834" s="148"/>
      <c r="F35834" s="148"/>
      <c r="G35834" s="149"/>
      <c r="H35834" s="148"/>
      <c r="I35834"/>
    </row>
    <row r="35835" spans="1:9" x14ac:dyDescent="0.25">
      <c r="A35835"/>
      <c r="B35835"/>
      <c r="C35835"/>
      <c r="D35835"/>
      <c r="E35835" s="148"/>
      <c r="F35835" s="148"/>
      <c r="G35835" s="149"/>
      <c r="H35835" s="148"/>
      <c r="I35835"/>
    </row>
    <row r="35836" spans="1:9" x14ac:dyDescent="0.25">
      <c r="A35836"/>
      <c r="B35836"/>
      <c r="C35836"/>
      <c r="D35836"/>
      <c r="E35836" s="148"/>
      <c r="F35836" s="148"/>
      <c r="G35836" s="149"/>
      <c r="H35836" s="148"/>
      <c r="I35836"/>
    </row>
    <row r="35837" spans="1:9" x14ac:dyDescent="0.25">
      <c r="A35837"/>
      <c r="B35837"/>
      <c r="C35837"/>
      <c r="D35837"/>
      <c r="E35837" s="148"/>
      <c r="F35837" s="148"/>
      <c r="G35837" s="149"/>
      <c r="H35837" s="148"/>
      <c r="I35837"/>
    </row>
    <row r="35838" spans="1:9" x14ac:dyDescent="0.25">
      <c r="A35838"/>
      <c r="B35838"/>
      <c r="C35838"/>
      <c r="D35838"/>
      <c r="E35838" s="148"/>
      <c r="F35838" s="148"/>
      <c r="G35838" s="149"/>
      <c r="H35838" s="148"/>
      <c r="I35838"/>
    </row>
    <row r="35839" spans="1:9" x14ac:dyDescent="0.25">
      <c r="A35839"/>
      <c r="B35839"/>
      <c r="C35839"/>
      <c r="D35839"/>
      <c r="E35839" s="148"/>
      <c r="F35839" s="148"/>
      <c r="G35839" s="149"/>
      <c r="H35839" s="148"/>
      <c r="I35839"/>
    </row>
    <row r="35840" spans="1:9" x14ac:dyDescent="0.25">
      <c r="A35840"/>
      <c r="B35840"/>
      <c r="C35840"/>
      <c r="D35840"/>
      <c r="E35840" s="148"/>
      <c r="F35840" s="148"/>
      <c r="G35840" s="149"/>
      <c r="H35840" s="148"/>
      <c r="I35840"/>
    </row>
    <row r="35841" spans="1:9" x14ac:dyDescent="0.25">
      <c r="A35841"/>
      <c r="B35841"/>
      <c r="C35841"/>
      <c r="D35841"/>
      <c r="E35841" s="148"/>
      <c r="F35841" s="148"/>
      <c r="G35841" s="149"/>
      <c r="H35841" s="148"/>
      <c r="I35841"/>
    </row>
    <row r="35842" spans="1:9" x14ac:dyDescent="0.25">
      <c r="A35842"/>
      <c r="B35842"/>
      <c r="C35842"/>
      <c r="D35842"/>
      <c r="E35842" s="148"/>
      <c r="F35842" s="148"/>
      <c r="G35842" s="149"/>
      <c r="H35842" s="148"/>
      <c r="I35842"/>
    </row>
    <row r="35843" spans="1:9" x14ac:dyDescent="0.25">
      <c r="A35843"/>
      <c r="B35843"/>
      <c r="C35843"/>
      <c r="D35843"/>
      <c r="E35843" s="148"/>
      <c r="F35843" s="148"/>
      <c r="G35843" s="149"/>
      <c r="H35843" s="148"/>
      <c r="I35843"/>
    </row>
    <row r="35844" spans="1:9" x14ac:dyDescent="0.25">
      <c r="A35844"/>
      <c r="B35844"/>
      <c r="C35844"/>
      <c r="D35844"/>
      <c r="E35844" s="148"/>
      <c r="F35844" s="148"/>
      <c r="G35844" s="149"/>
      <c r="H35844" s="148"/>
      <c r="I35844"/>
    </row>
    <row r="35845" spans="1:9" x14ac:dyDescent="0.25">
      <c r="A35845"/>
      <c r="B35845"/>
      <c r="C35845"/>
      <c r="D35845"/>
      <c r="E35845" s="148"/>
      <c r="F35845" s="148"/>
      <c r="G35845" s="149"/>
      <c r="H35845" s="148"/>
      <c r="I35845"/>
    </row>
    <row r="35846" spans="1:9" x14ac:dyDescent="0.25">
      <c r="A35846"/>
      <c r="B35846"/>
      <c r="C35846"/>
      <c r="D35846"/>
      <c r="E35846" s="148"/>
      <c r="F35846" s="148"/>
      <c r="G35846" s="149"/>
      <c r="H35846" s="148"/>
      <c r="I35846"/>
    </row>
    <row r="35847" spans="1:9" x14ac:dyDescent="0.25">
      <c r="A35847"/>
      <c r="B35847"/>
      <c r="C35847"/>
      <c r="D35847"/>
      <c r="E35847" s="148"/>
      <c r="F35847" s="148"/>
      <c r="G35847" s="149"/>
      <c r="H35847" s="148"/>
      <c r="I35847"/>
    </row>
    <row r="35848" spans="1:9" x14ac:dyDescent="0.25">
      <c r="A35848"/>
      <c r="B35848"/>
      <c r="C35848"/>
      <c r="D35848"/>
      <c r="E35848" s="148"/>
      <c r="F35848" s="148"/>
      <c r="G35848" s="149"/>
      <c r="H35848" s="148"/>
      <c r="I35848"/>
    </row>
    <row r="35849" spans="1:9" x14ac:dyDescent="0.25">
      <c r="A35849"/>
      <c r="B35849"/>
      <c r="C35849"/>
      <c r="D35849"/>
      <c r="E35849" s="148"/>
      <c r="F35849" s="148"/>
      <c r="G35849" s="149"/>
      <c r="H35849" s="148"/>
      <c r="I35849"/>
    </row>
    <row r="35850" spans="1:9" x14ac:dyDescent="0.25">
      <c r="A35850"/>
      <c r="B35850"/>
      <c r="C35850"/>
      <c r="D35850"/>
      <c r="E35850" s="148"/>
      <c r="F35850" s="148"/>
      <c r="G35850" s="149"/>
      <c r="H35850" s="148"/>
      <c r="I35850"/>
    </row>
    <row r="35851" spans="1:9" x14ac:dyDescent="0.25">
      <c r="A35851"/>
      <c r="B35851"/>
      <c r="C35851"/>
      <c r="D35851"/>
      <c r="E35851" s="148"/>
      <c r="F35851" s="148"/>
      <c r="G35851" s="149"/>
      <c r="H35851" s="148"/>
      <c r="I35851"/>
    </row>
    <row r="35852" spans="1:9" x14ac:dyDescent="0.25">
      <c r="A35852"/>
      <c r="B35852"/>
      <c r="C35852"/>
      <c r="D35852"/>
      <c r="E35852" s="148"/>
      <c r="F35852" s="148"/>
      <c r="G35852" s="149"/>
      <c r="H35852" s="148"/>
      <c r="I35852"/>
    </row>
    <row r="35853" spans="1:9" x14ac:dyDescent="0.25">
      <c r="A35853"/>
      <c r="B35853"/>
      <c r="C35853"/>
      <c r="D35853"/>
      <c r="E35853" s="148"/>
      <c r="F35853" s="148"/>
      <c r="G35853" s="149"/>
      <c r="H35853" s="148"/>
      <c r="I35853"/>
    </row>
    <row r="35854" spans="1:9" x14ac:dyDescent="0.25">
      <c r="A35854"/>
      <c r="B35854"/>
      <c r="C35854"/>
      <c r="D35854"/>
      <c r="E35854" s="148"/>
      <c r="F35854" s="148"/>
      <c r="G35854" s="149"/>
      <c r="H35854" s="148"/>
      <c r="I35854"/>
    </row>
    <row r="35855" spans="1:9" x14ac:dyDescent="0.25">
      <c r="A35855"/>
      <c r="B35855"/>
      <c r="C35855"/>
      <c r="D35855"/>
      <c r="E35855" s="148"/>
      <c r="F35855" s="148"/>
      <c r="G35855" s="149"/>
      <c r="H35855" s="148"/>
      <c r="I35855"/>
    </row>
    <row r="35856" spans="1:9" x14ac:dyDescent="0.25">
      <c r="A35856"/>
      <c r="B35856"/>
      <c r="C35856"/>
      <c r="D35856"/>
      <c r="E35856" s="148"/>
      <c r="F35856" s="148"/>
      <c r="G35856" s="149"/>
      <c r="H35856" s="148"/>
      <c r="I35856"/>
    </row>
    <row r="35857" spans="1:9" x14ac:dyDescent="0.25">
      <c r="A35857"/>
      <c r="B35857"/>
      <c r="C35857"/>
      <c r="D35857"/>
      <c r="E35857" s="148"/>
      <c r="F35857" s="148"/>
      <c r="G35857" s="149"/>
      <c r="H35857" s="148"/>
      <c r="I35857"/>
    </row>
    <row r="35858" spans="1:9" x14ac:dyDescent="0.25">
      <c r="A35858"/>
      <c r="B35858"/>
      <c r="C35858"/>
      <c r="D35858"/>
      <c r="E35858" s="148"/>
      <c r="F35858" s="148"/>
      <c r="G35858" s="149"/>
      <c r="H35858" s="148"/>
      <c r="I35858"/>
    </row>
    <row r="35859" spans="1:9" x14ac:dyDescent="0.25">
      <c r="A35859"/>
      <c r="B35859"/>
      <c r="C35859"/>
      <c r="D35859"/>
      <c r="E35859" s="148"/>
      <c r="F35859" s="148"/>
      <c r="G35859" s="149"/>
      <c r="H35859" s="148"/>
      <c r="I35859"/>
    </row>
    <row r="35860" spans="1:9" x14ac:dyDescent="0.25">
      <c r="A35860"/>
      <c r="B35860"/>
      <c r="C35860"/>
      <c r="D35860"/>
      <c r="E35860" s="148"/>
      <c r="F35860" s="148"/>
      <c r="G35860" s="149"/>
      <c r="H35860" s="148"/>
      <c r="I35860"/>
    </row>
    <row r="35861" spans="1:9" x14ac:dyDescent="0.25">
      <c r="A35861"/>
      <c r="B35861"/>
      <c r="C35861"/>
      <c r="D35861"/>
      <c r="E35861" s="148"/>
      <c r="F35861" s="148"/>
      <c r="G35861" s="149"/>
      <c r="H35861" s="148"/>
      <c r="I35861"/>
    </row>
    <row r="35862" spans="1:9" x14ac:dyDescent="0.25">
      <c r="A35862"/>
      <c r="B35862"/>
      <c r="C35862"/>
      <c r="D35862"/>
      <c r="E35862" s="148"/>
      <c r="F35862" s="148"/>
      <c r="G35862" s="149"/>
      <c r="H35862" s="148"/>
      <c r="I35862"/>
    </row>
    <row r="35863" spans="1:9" x14ac:dyDescent="0.25">
      <c r="A35863"/>
      <c r="B35863"/>
      <c r="C35863"/>
      <c r="D35863"/>
      <c r="E35863" s="148"/>
      <c r="F35863" s="148"/>
      <c r="G35863" s="149"/>
      <c r="H35863" s="148"/>
      <c r="I35863"/>
    </row>
    <row r="35864" spans="1:9" x14ac:dyDescent="0.25">
      <c r="A35864"/>
      <c r="B35864"/>
      <c r="C35864"/>
      <c r="D35864"/>
      <c r="E35864" s="148"/>
      <c r="F35864" s="148"/>
      <c r="G35864" s="149"/>
      <c r="H35864" s="148"/>
      <c r="I35864"/>
    </row>
    <row r="35865" spans="1:9" x14ac:dyDescent="0.25">
      <c r="A35865"/>
      <c r="B35865"/>
      <c r="C35865"/>
      <c r="D35865"/>
      <c r="E35865" s="148"/>
      <c r="F35865" s="148"/>
      <c r="G35865" s="149"/>
      <c r="H35865" s="148"/>
      <c r="I35865"/>
    </row>
    <row r="35866" spans="1:9" x14ac:dyDescent="0.25">
      <c r="A35866"/>
      <c r="B35866"/>
      <c r="C35866"/>
      <c r="D35866"/>
      <c r="E35866" s="148"/>
      <c r="F35866" s="148"/>
      <c r="G35866" s="149"/>
      <c r="H35866" s="148"/>
      <c r="I35866"/>
    </row>
    <row r="35867" spans="1:9" x14ac:dyDescent="0.25">
      <c r="A35867"/>
      <c r="B35867"/>
      <c r="C35867"/>
      <c r="D35867"/>
      <c r="E35867" s="148"/>
      <c r="F35867" s="148"/>
      <c r="G35867" s="149"/>
      <c r="H35867" s="148"/>
      <c r="I35867"/>
    </row>
    <row r="35868" spans="1:9" x14ac:dyDescent="0.25">
      <c r="A35868"/>
      <c r="B35868"/>
      <c r="C35868"/>
      <c r="D35868"/>
      <c r="E35868" s="148"/>
      <c r="F35868" s="148"/>
      <c r="G35868" s="149"/>
      <c r="H35868" s="148"/>
      <c r="I35868"/>
    </row>
    <row r="35869" spans="1:9" x14ac:dyDescent="0.25">
      <c r="A35869"/>
      <c r="B35869"/>
      <c r="C35869"/>
      <c r="D35869"/>
      <c r="E35869" s="148"/>
      <c r="F35869" s="148"/>
      <c r="G35869" s="149"/>
      <c r="H35869" s="148"/>
      <c r="I35869"/>
    </row>
    <row r="35870" spans="1:9" x14ac:dyDescent="0.25">
      <c r="A35870"/>
      <c r="B35870"/>
      <c r="C35870"/>
      <c r="D35870"/>
      <c r="E35870" s="148"/>
      <c r="F35870" s="148"/>
      <c r="G35870" s="149"/>
      <c r="H35870" s="148"/>
      <c r="I35870"/>
    </row>
    <row r="35871" spans="1:9" x14ac:dyDescent="0.25">
      <c r="A35871"/>
      <c r="B35871"/>
      <c r="C35871"/>
      <c r="D35871"/>
      <c r="E35871" s="148"/>
      <c r="F35871" s="148"/>
      <c r="G35871" s="149"/>
      <c r="H35871" s="148"/>
      <c r="I35871"/>
    </row>
    <row r="35872" spans="1:9" x14ac:dyDescent="0.25">
      <c r="A35872"/>
      <c r="B35872"/>
      <c r="C35872"/>
      <c r="D35872"/>
      <c r="E35872" s="148"/>
      <c r="F35872" s="148"/>
      <c r="G35872" s="149"/>
      <c r="H35872" s="148"/>
      <c r="I35872"/>
    </row>
    <row r="35873" spans="1:9" x14ac:dyDescent="0.25">
      <c r="A35873"/>
      <c r="B35873"/>
      <c r="C35873"/>
      <c r="D35873"/>
      <c r="E35873" s="148"/>
      <c r="F35873" s="148"/>
      <c r="G35873" s="149"/>
      <c r="H35873" s="148"/>
      <c r="I35873"/>
    </row>
    <row r="35874" spans="1:9" x14ac:dyDescent="0.25">
      <c r="A35874"/>
      <c r="B35874"/>
      <c r="C35874"/>
      <c r="D35874"/>
      <c r="E35874" s="148"/>
      <c r="F35874" s="148"/>
      <c r="G35874" s="149"/>
      <c r="H35874" s="148"/>
      <c r="I35874"/>
    </row>
    <row r="35875" spans="1:9" x14ac:dyDescent="0.25">
      <c r="A35875"/>
      <c r="B35875"/>
      <c r="C35875"/>
      <c r="D35875"/>
      <c r="E35875" s="148"/>
      <c r="F35875" s="148"/>
      <c r="G35875" s="149"/>
      <c r="H35875" s="148"/>
      <c r="I35875"/>
    </row>
    <row r="35876" spans="1:9" x14ac:dyDescent="0.25">
      <c r="A35876"/>
      <c r="B35876"/>
      <c r="C35876"/>
      <c r="D35876"/>
      <c r="E35876" s="148"/>
      <c r="F35876" s="148"/>
      <c r="G35876" s="149"/>
      <c r="H35876" s="148"/>
      <c r="I35876"/>
    </row>
    <row r="35877" spans="1:9" x14ac:dyDescent="0.25">
      <c r="A35877"/>
      <c r="B35877"/>
      <c r="C35877"/>
      <c r="D35877"/>
      <c r="E35877" s="148"/>
      <c r="F35877" s="148"/>
      <c r="G35877" s="149"/>
      <c r="H35877" s="148"/>
      <c r="I35877"/>
    </row>
    <row r="35878" spans="1:9" x14ac:dyDescent="0.25">
      <c r="A35878"/>
      <c r="B35878"/>
      <c r="C35878"/>
      <c r="D35878"/>
      <c r="E35878" s="148"/>
      <c r="F35878" s="148"/>
      <c r="G35878" s="149"/>
      <c r="H35878" s="148"/>
      <c r="I35878"/>
    </row>
    <row r="35879" spans="1:9" x14ac:dyDescent="0.25">
      <c r="A35879"/>
      <c r="B35879"/>
      <c r="C35879"/>
      <c r="D35879"/>
      <c r="E35879" s="148"/>
      <c r="F35879" s="148"/>
      <c r="G35879" s="149"/>
      <c r="H35879" s="148"/>
      <c r="I35879"/>
    </row>
    <row r="35880" spans="1:9" x14ac:dyDescent="0.25">
      <c r="A35880"/>
      <c r="B35880"/>
      <c r="C35880"/>
      <c r="D35880"/>
      <c r="E35880" s="148"/>
      <c r="F35880" s="148"/>
      <c r="G35880" s="149"/>
      <c r="H35880" s="148"/>
      <c r="I35880"/>
    </row>
    <row r="35881" spans="1:9" x14ac:dyDescent="0.25">
      <c r="A35881"/>
      <c r="B35881"/>
      <c r="C35881"/>
      <c r="D35881"/>
      <c r="E35881" s="148"/>
      <c r="F35881" s="148"/>
      <c r="G35881" s="149"/>
      <c r="H35881" s="148"/>
      <c r="I35881"/>
    </row>
    <row r="35882" spans="1:9" x14ac:dyDescent="0.25">
      <c r="A35882"/>
      <c r="B35882"/>
      <c r="C35882"/>
      <c r="D35882"/>
      <c r="E35882" s="148"/>
      <c r="F35882" s="148"/>
      <c r="G35882" s="149"/>
      <c r="H35882" s="148"/>
      <c r="I35882"/>
    </row>
    <row r="35883" spans="1:9" x14ac:dyDescent="0.25">
      <c r="A35883"/>
      <c r="B35883"/>
      <c r="C35883"/>
      <c r="D35883"/>
      <c r="E35883" s="148"/>
      <c r="F35883" s="148"/>
      <c r="G35883" s="149"/>
      <c r="H35883" s="148"/>
      <c r="I35883"/>
    </row>
    <row r="35884" spans="1:9" x14ac:dyDescent="0.25">
      <c r="A35884"/>
      <c r="B35884"/>
      <c r="C35884"/>
      <c r="D35884"/>
      <c r="E35884" s="148"/>
      <c r="F35884" s="148"/>
      <c r="G35884" s="149"/>
      <c r="H35884" s="148"/>
      <c r="I35884"/>
    </row>
    <row r="35885" spans="1:9" x14ac:dyDescent="0.25">
      <c r="A35885"/>
      <c r="B35885"/>
      <c r="C35885"/>
      <c r="D35885"/>
      <c r="E35885" s="148"/>
      <c r="F35885" s="148"/>
      <c r="G35885" s="149"/>
      <c r="H35885" s="148"/>
      <c r="I35885"/>
    </row>
    <row r="35886" spans="1:9" x14ac:dyDescent="0.25">
      <c r="A35886"/>
      <c r="B35886"/>
      <c r="C35886"/>
      <c r="D35886"/>
      <c r="E35886" s="148"/>
      <c r="F35886" s="148"/>
      <c r="G35886" s="149"/>
      <c r="H35886" s="148"/>
      <c r="I35886"/>
    </row>
    <row r="35887" spans="1:9" x14ac:dyDescent="0.25">
      <c r="A35887"/>
      <c r="B35887"/>
      <c r="C35887"/>
      <c r="D35887"/>
      <c r="E35887" s="148"/>
      <c r="F35887" s="148"/>
      <c r="G35887" s="149"/>
      <c r="H35887" s="148"/>
      <c r="I35887"/>
    </row>
    <row r="35888" spans="1:9" x14ac:dyDescent="0.25">
      <c r="A35888"/>
      <c r="B35888"/>
      <c r="C35888"/>
      <c r="D35888"/>
      <c r="E35888" s="148"/>
      <c r="F35888" s="148"/>
      <c r="G35888" s="149"/>
      <c r="H35888" s="148"/>
      <c r="I35888"/>
    </row>
    <row r="35889" spans="1:9" x14ac:dyDescent="0.25">
      <c r="A35889"/>
      <c r="B35889"/>
      <c r="C35889"/>
      <c r="D35889"/>
      <c r="E35889" s="148"/>
      <c r="F35889" s="148"/>
      <c r="G35889" s="149"/>
      <c r="H35889" s="148"/>
      <c r="I35889"/>
    </row>
    <row r="35890" spans="1:9" x14ac:dyDescent="0.25">
      <c r="A35890"/>
      <c r="B35890"/>
      <c r="C35890"/>
      <c r="D35890"/>
      <c r="E35890" s="148"/>
      <c r="F35890" s="148"/>
      <c r="G35890" s="149"/>
      <c r="H35890" s="148"/>
      <c r="I35890"/>
    </row>
    <row r="35891" spans="1:9" x14ac:dyDescent="0.25">
      <c r="A35891"/>
      <c r="B35891"/>
      <c r="C35891"/>
      <c r="D35891"/>
      <c r="E35891" s="148"/>
      <c r="F35891" s="148"/>
      <c r="G35891" s="149"/>
      <c r="H35891" s="148"/>
      <c r="I35891"/>
    </row>
    <row r="35892" spans="1:9" x14ac:dyDescent="0.25">
      <c r="A35892"/>
      <c r="B35892"/>
      <c r="C35892"/>
      <c r="D35892"/>
      <c r="E35892" s="148"/>
      <c r="F35892" s="148"/>
      <c r="G35892" s="149"/>
      <c r="H35892" s="148"/>
      <c r="I35892"/>
    </row>
    <row r="35893" spans="1:9" x14ac:dyDescent="0.25">
      <c r="A35893"/>
      <c r="B35893"/>
      <c r="C35893"/>
      <c r="D35893"/>
      <c r="E35893" s="148"/>
      <c r="F35893" s="148"/>
      <c r="G35893" s="149"/>
      <c r="H35893" s="148"/>
      <c r="I35893"/>
    </row>
    <row r="35894" spans="1:9" x14ac:dyDescent="0.25">
      <c r="A35894"/>
      <c r="B35894"/>
      <c r="C35894"/>
      <c r="D35894"/>
      <c r="E35894" s="148"/>
      <c r="F35894" s="148"/>
      <c r="G35894" s="149"/>
      <c r="H35894" s="148"/>
      <c r="I35894"/>
    </row>
    <row r="35895" spans="1:9" x14ac:dyDescent="0.25">
      <c r="A35895"/>
      <c r="B35895"/>
      <c r="C35895"/>
      <c r="D35895"/>
      <c r="E35895" s="148"/>
      <c r="F35895" s="148"/>
      <c r="G35895" s="149"/>
      <c r="H35895" s="148"/>
      <c r="I35895"/>
    </row>
    <row r="35896" spans="1:9" x14ac:dyDescent="0.25">
      <c r="A35896"/>
      <c r="B35896"/>
      <c r="C35896"/>
      <c r="D35896"/>
      <c r="E35896" s="148"/>
      <c r="F35896" s="148"/>
      <c r="G35896" s="149"/>
      <c r="H35896" s="148"/>
      <c r="I35896"/>
    </row>
    <row r="35897" spans="1:9" x14ac:dyDescent="0.25">
      <c r="A35897"/>
      <c r="B35897"/>
      <c r="C35897"/>
      <c r="D35897"/>
      <c r="E35897" s="148"/>
      <c r="F35897" s="148"/>
      <c r="G35897" s="149"/>
      <c r="H35897" s="148"/>
      <c r="I35897"/>
    </row>
    <row r="35898" spans="1:9" x14ac:dyDescent="0.25">
      <c r="A35898"/>
      <c r="B35898"/>
      <c r="C35898"/>
      <c r="D35898"/>
      <c r="E35898" s="148"/>
      <c r="F35898" s="148"/>
      <c r="G35898" s="149"/>
      <c r="H35898" s="148"/>
      <c r="I35898"/>
    </row>
    <row r="35899" spans="1:9" x14ac:dyDescent="0.25">
      <c r="A35899"/>
      <c r="B35899"/>
      <c r="C35899"/>
      <c r="D35899"/>
      <c r="E35899" s="148"/>
      <c r="F35899" s="148"/>
      <c r="G35899" s="149"/>
      <c r="H35899" s="148"/>
      <c r="I35899"/>
    </row>
    <row r="35900" spans="1:9" x14ac:dyDescent="0.25">
      <c r="A35900"/>
      <c r="B35900"/>
      <c r="C35900"/>
      <c r="D35900"/>
      <c r="E35900" s="148"/>
      <c r="F35900" s="148"/>
      <c r="G35900" s="149"/>
      <c r="H35900" s="148"/>
      <c r="I35900"/>
    </row>
    <row r="35901" spans="1:9" x14ac:dyDescent="0.25">
      <c r="A35901"/>
      <c r="B35901"/>
      <c r="C35901"/>
      <c r="D35901"/>
      <c r="E35901" s="148"/>
      <c r="F35901" s="148"/>
      <c r="G35901" s="149"/>
      <c r="H35901" s="148"/>
      <c r="I35901"/>
    </row>
    <row r="35902" spans="1:9" x14ac:dyDescent="0.25">
      <c r="A35902"/>
      <c r="B35902"/>
      <c r="C35902"/>
      <c r="D35902"/>
      <c r="E35902" s="148"/>
      <c r="F35902" s="148"/>
      <c r="G35902" s="149"/>
      <c r="H35902" s="148"/>
      <c r="I35902"/>
    </row>
    <row r="35903" spans="1:9" x14ac:dyDescent="0.25">
      <c r="A35903"/>
      <c r="B35903"/>
      <c r="C35903"/>
      <c r="D35903"/>
      <c r="E35903" s="148"/>
      <c r="F35903" s="148"/>
      <c r="G35903" s="149"/>
      <c r="H35903" s="148"/>
      <c r="I35903"/>
    </row>
    <row r="35904" spans="1:9" x14ac:dyDescent="0.25">
      <c r="A35904"/>
      <c r="B35904"/>
      <c r="C35904"/>
      <c r="D35904"/>
      <c r="E35904" s="148"/>
      <c r="F35904" s="148"/>
      <c r="G35904" s="149"/>
      <c r="H35904" s="148"/>
      <c r="I35904"/>
    </row>
    <row r="35905" spans="1:9" x14ac:dyDescent="0.25">
      <c r="A35905"/>
      <c r="B35905"/>
      <c r="C35905"/>
      <c r="D35905"/>
      <c r="E35905" s="148"/>
      <c r="F35905" s="148"/>
      <c r="G35905" s="149"/>
      <c r="H35905" s="148"/>
      <c r="I35905"/>
    </row>
    <row r="35906" spans="1:9" x14ac:dyDescent="0.25">
      <c r="A35906"/>
      <c r="B35906"/>
      <c r="C35906"/>
      <c r="D35906"/>
      <c r="E35906" s="148"/>
      <c r="F35906" s="148"/>
      <c r="G35906" s="149"/>
      <c r="H35906" s="148"/>
      <c r="I35906"/>
    </row>
    <row r="35907" spans="1:9" x14ac:dyDescent="0.25">
      <c r="A35907"/>
      <c r="B35907"/>
      <c r="C35907"/>
      <c r="D35907"/>
      <c r="E35907" s="148"/>
      <c r="F35907" s="148"/>
      <c r="G35907" s="149"/>
      <c r="H35907" s="148"/>
      <c r="I35907"/>
    </row>
    <row r="35908" spans="1:9" x14ac:dyDescent="0.25">
      <c r="A35908"/>
      <c r="B35908"/>
      <c r="C35908"/>
      <c r="D35908"/>
      <c r="E35908" s="148"/>
      <c r="F35908" s="148"/>
      <c r="G35908" s="149"/>
      <c r="H35908" s="148"/>
      <c r="I35908"/>
    </row>
    <row r="35909" spans="1:9" x14ac:dyDescent="0.25">
      <c r="A35909"/>
      <c r="B35909"/>
      <c r="C35909"/>
      <c r="D35909"/>
      <c r="E35909" s="148"/>
      <c r="F35909" s="148"/>
      <c r="G35909" s="149"/>
      <c r="H35909" s="148"/>
      <c r="I35909"/>
    </row>
    <row r="35910" spans="1:9" x14ac:dyDescent="0.25">
      <c r="A35910"/>
      <c r="B35910"/>
      <c r="C35910"/>
      <c r="D35910"/>
      <c r="E35910" s="148"/>
      <c r="F35910" s="148"/>
      <c r="G35910" s="149"/>
      <c r="H35910" s="148"/>
      <c r="I35910"/>
    </row>
    <row r="35911" spans="1:9" x14ac:dyDescent="0.25">
      <c r="A35911"/>
      <c r="B35911"/>
      <c r="C35911"/>
      <c r="D35911"/>
      <c r="E35911" s="148"/>
      <c r="F35911" s="148"/>
      <c r="G35911" s="149"/>
      <c r="H35911" s="148"/>
      <c r="I35911"/>
    </row>
    <row r="35912" spans="1:9" x14ac:dyDescent="0.25">
      <c r="A35912"/>
      <c r="B35912"/>
      <c r="C35912"/>
      <c r="D35912"/>
      <c r="E35912" s="148"/>
      <c r="F35912" s="148"/>
      <c r="G35912" s="149"/>
      <c r="H35912" s="148"/>
      <c r="I35912"/>
    </row>
    <row r="35913" spans="1:9" x14ac:dyDescent="0.25">
      <c r="A35913"/>
      <c r="B35913"/>
      <c r="C35913"/>
      <c r="D35913"/>
      <c r="E35913" s="148"/>
      <c r="F35913" s="148"/>
      <c r="G35913" s="149"/>
      <c r="H35913" s="148"/>
      <c r="I35913"/>
    </row>
    <row r="35914" spans="1:9" x14ac:dyDescent="0.25">
      <c r="A35914"/>
      <c r="B35914"/>
      <c r="C35914"/>
      <c r="D35914"/>
      <c r="E35914" s="148"/>
      <c r="F35914" s="148"/>
      <c r="G35914" s="149"/>
      <c r="H35914" s="148"/>
      <c r="I35914"/>
    </row>
    <row r="35915" spans="1:9" x14ac:dyDescent="0.25">
      <c r="A35915"/>
      <c r="B35915"/>
      <c r="C35915"/>
      <c r="D35915"/>
      <c r="E35915" s="148"/>
      <c r="F35915" s="148"/>
      <c r="G35915" s="149"/>
      <c r="H35915" s="148"/>
      <c r="I35915"/>
    </row>
    <row r="35916" spans="1:9" x14ac:dyDescent="0.25">
      <c r="A35916"/>
      <c r="B35916"/>
      <c r="C35916"/>
      <c r="D35916"/>
      <c r="E35916" s="148"/>
      <c r="F35916" s="148"/>
      <c r="G35916" s="149"/>
      <c r="H35916" s="148"/>
      <c r="I35916"/>
    </row>
    <row r="35917" spans="1:9" x14ac:dyDescent="0.25">
      <c r="A35917"/>
      <c r="B35917"/>
      <c r="C35917"/>
      <c r="D35917"/>
      <c r="E35917" s="148"/>
      <c r="F35917" s="148"/>
      <c r="G35917" s="149"/>
      <c r="H35917" s="148"/>
      <c r="I35917"/>
    </row>
    <row r="35918" spans="1:9" x14ac:dyDescent="0.25">
      <c r="A35918"/>
      <c r="B35918"/>
      <c r="C35918"/>
      <c r="D35918"/>
      <c r="E35918" s="148"/>
      <c r="F35918" s="148"/>
      <c r="G35918" s="149"/>
      <c r="H35918" s="148"/>
      <c r="I35918"/>
    </row>
    <row r="35919" spans="1:9" x14ac:dyDescent="0.25">
      <c r="A35919"/>
      <c r="B35919"/>
      <c r="C35919"/>
      <c r="D35919"/>
      <c r="E35919" s="148"/>
      <c r="F35919" s="148"/>
      <c r="G35919" s="149"/>
      <c r="H35919" s="148"/>
      <c r="I35919"/>
    </row>
    <row r="35920" spans="1:9" x14ac:dyDescent="0.25">
      <c r="A35920"/>
      <c r="B35920"/>
      <c r="C35920"/>
      <c r="D35920"/>
      <c r="E35920" s="148"/>
      <c r="F35920" s="148"/>
      <c r="G35920" s="149"/>
      <c r="H35920" s="148"/>
      <c r="I35920"/>
    </row>
    <row r="35921" spans="1:9" x14ac:dyDescent="0.25">
      <c r="A35921"/>
      <c r="B35921"/>
      <c r="C35921"/>
      <c r="D35921"/>
      <c r="E35921" s="148"/>
      <c r="F35921" s="148"/>
      <c r="G35921" s="149"/>
      <c r="H35921" s="148"/>
      <c r="I35921"/>
    </row>
    <row r="35922" spans="1:9" x14ac:dyDescent="0.25">
      <c r="A35922"/>
      <c r="B35922"/>
      <c r="C35922"/>
      <c r="D35922"/>
      <c r="E35922" s="148"/>
      <c r="F35922" s="148"/>
      <c r="G35922" s="149"/>
      <c r="H35922" s="148"/>
      <c r="I35922"/>
    </row>
    <row r="35923" spans="1:9" x14ac:dyDescent="0.25">
      <c r="A35923"/>
      <c r="B35923"/>
      <c r="C35923"/>
      <c r="D35923"/>
      <c r="E35923" s="148"/>
      <c r="F35923" s="148"/>
      <c r="G35923" s="149"/>
      <c r="H35923" s="148"/>
      <c r="I35923"/>
    </row>
    <row r="35924" spans="1:9" x14ac:dyDescent="0.25">
      <c r="A35924"/>
      <c r="B35924"/>
      <c r="C35924"/>
      <c r="D35924"/>
      <c r="E35924" s="148"/>
      <c r="F35924" s="148"/>
      <c r="G35924" s="149"/>
      <c r="H35924" s="148"/>
      <c r="I35924"/>
    </row>
    <row r="35925" spans="1:9" x14ac:dyDescent="0.25">
      <c r="A35925"/>
      <c r="B35925"/>
      <c r="C35925"/>
      <c r="D35925"/>
      <c r="E35925" s="148"/>
      <c r="F35925" s="148"/>
      <c r="G35925" s="149"/>
      <c r="H35925" s="148"/>
      <c r="I35925"/>
    </row>
    <row r="35926" spans="1:9" x14ac:dyDescent="0.25">
      <c r="A35926"/>
      <c r="B35926"/>
      <c r="C35926"/>
      <c r="D35926"/>
      <c r="E35926" s="148"/>
      <c r="F35926" s="148"/>
      <c r="G35926" s="149"/>
      <c r="H35926" s="148"/>
      <c r="I35926"/>
    </row>
    <row r="35927" spans="1:9" x14ac:dyDescent="0.25">
      <c r="A35927"/>
      <c r="B35927"/>
      <c r="C35927"/>
      <c r="D35927"/>
      <c r="E35927" s="148"/>
      <c r="F35927" s="148"/>
      <c r="G35927" s="149"/>
      <c r="H35927" s="148"/>
      <c r="I35927"/>
    </row>
    <row r="35928" spans="1:9" x14ac:dyDescent="0.25">
      <c r="A35928"/>
      <c r="B35928"/>
      <c r="C35928"/>
      <c r="D35928"/>
      <c r="E35928" s="148"/>
      <c r="F35928" s="148"/>
      <c r="G35928" s="149"/>
      <c r="H35928" s="148"/>
      <c r="I35928"/>
    </row>
    <row r="35929" spans="1:9" x14ac:dyDescent="0.25">
      <c r="A35929"/>
      <c r="B35929"/>
      <c r="C35929"/>
      <c r="D35929"/>
      <c r="E35929" s="148"/>
      <c r="F35929" s="148"/>
      <c r="G35929" s="149"/>
      <c r="H35929" s="148"/>
      <c r="I35929"/>
    </row>
    <row r="35930" spans="1:9" x14ac:dyDescent="0.25">
      <c r="A35930"/>
      <c r="B35930"/>
      <c r="C35930"/>
      <c r="D35930"/>
      <c r="E35930" s="148"/>
      <c r="F35930" s="148"/>
      <c r="G35930" s="149"/>
      <c r="H35930" s="148"/>
      <c r="I35930"/>
    </row>
    <row r="35931" spans="1:9" x14ac:dyDescent="0.25">
      <c r="A35931"/>
      <c r="B35931"/>
      <c r="C35931"/>
      <c r="D35931"/>
      <c r="E35931" s="148"/>
      <c r="F35931" s="148"/>
      <c r="G35931" s="149"/>
      <c r="H35931" s="148"/>
      <c r="I35931"/>
    </row>
    <row r="35932" spans="1:9" x14ac:dyDescent="0.25">
      <c r="A35932"/>
      <c r="B35932"/>
      <c r="C35932"/>
      <c r="D35932"/>
      <c r="E35932" s="148"/>
      <c r="F35932" s="148"/>
      <c r="G35932" s="149"/>
      <c r="H35932" s="148"/>
      <c r="I35932"/>
    </row>
    <row r="35933" spans="1:9" x14ac:dyDescent="0.25">
      <c r="A35933"/>
      <c r="B35933"/>
      <c r="C35933"/>
      <c r="D35933"/>
      <c r="E35933" s="148"/>
      <c r="F35933" s="148"/>
      <c r="G35933" s="149"/>
      <c r="H35933" s="148"/>
      <c r="I35933"/>
    </row>
    <row r="35934" spans="1:9" x14ac:dyDescent="0.25">
      <c r="A35934"/>
      <c r="B35934"/>
      <c r="C35934"/>
      <c r="D35934"/>
      <c r="E35934" s="148"/>
      <c r="F35934" s="148"/>
      <c r="G35934" s="149"/>
      <c r="H35934" s="148"/>
      <c r="I35934"/>
    </row>
    <row r="35935" spans="1:9" x14ac:dyDescent="0.25">
      <c r="A35935"/>
      <c r="B35935"/>
      <c r="C35935"/>
      <c r="D35935"/>
      <c r="E35935" s="148"/>
      <c r="F35935" s="148"/>
      <c r="G35935" s="149"/>
      <c r="H35935" s="148"/>
      <c r="I35935"/>
    </row>
    <row r="35936" spans="1:9" x14ac:dyDescent="0.25">
      <c r="A35936"/>
      <c r="B35936"/>
      <c r="C35936"/>
      <c r="D35936"/>
      <c r="E35936" s="148"/>
      <c r="F35936" s="148"/>
      <c r="G35936" s="149"/>
      <c r="H35936" s="148"/>
      <c r="I35936"/>
    </row>
    <row r="35937" spans="1:9" x14ac:dyDescent="0.25">
      <c r="A35937"/>
      <c r="B35937"/>
      <c r="C35937"/>
      <c r="D35937"/>
      <c r="E35937" s="148"/>
      <c r="F35937" s="148"/>
      <c r="G35937" s="149"/>
      <c r="H35937" s="148"/>
      <c r="I35937"/>
    </row>
    <row r="35938" spans="1:9" x14ac:dyDescent="0.25">
      <c r="A35938"/>
      <c r="B35938"/>
      <c r="C35938"/>
      <c r="D35938"/>
      <c r="E35938" s="148"/>
      <c r="F35938" s="148"/>
      <c r="G35938" s="149"/>
      <c r="H35938" s="148"/>
      <c r="I35938"/>
    </row>
    <row r="35939" spans="1:9" x14ac:dyDescent="0.25">
      <c r="A35939"/>
      <c r="B35939"/>
      <c r="C35939"/>
      <c r="D35939"/>
      <c r="E35939" s="148"/>
      <c r="F35939" s="148"/>
      <c r="G35939" s="149"/>
      <c r="H35939" s="148"/>
      <c r="I35939"/>
    </row>
    <row r="35940" spans="1:9" x14ac:dyDescent="0.25">
      <c r="A35940"/>
      <c r="B35940"/>
      <c r="C35940"/>
      <c r="D35940"/>
      <c r="E35940" s="148"/>
      <c r="F35940" s="148"/>
      <c r="G35940" s="149"/>
      <c r="H35940" s="148"/>
      <c r="I35940"/>
    </row>
    <row r="35941" spans="1:9" x14ac:dyDescent="0.25">
      <c r="A35941"/>
      <c r="B35941"/>
      <c r="C35941"/>
      <c r="D35941"/>
      <c r="E35941" s="148"/>
      <c r="F35941" s="148"/>
      <c r="G35941" s="149"/>
      <c r="H35941" s="148"/>
      <c r="I35941"/>
    </row>
    <row r="35942" spans="1:9" x14ac:dyDescent="0.25">
      <c r="A35942"/>
      <c r="B35942"/>
      <c r="C35942"/>
      <c r="D35942"/>
      <c r="E35942" s="148"/>
      <c r="F35942" s="148"/>
      <c r="G35942" s="149"/>
      <c r="H35942" s="148"/>
      <c r="I35942"/>
    </row>
    <row r="35943" spans="1:9" x14ac:dyDescent="0.25">
      <c r="A35943"/>
      <c r="B35943"/>
      <c r="C35943"/>
      <c r="D35943"/>
      <c r="E35943" s="148"/>
      <c r="F35943" s="148"/>
      <c r="G35943" s="149"/>
      <c r="H35943" s="148"/>
      <c r="I35943"/>
    </row>
    <row r="35944" spans="1:9" x14ac:dyDescent="0.25">
      <c r="A35944"/>
      <c r="B35944"/>
      <c r="C35944"/>
      <c r="D35944"/>
      <c r="E35944" s="148"/>
      <c r="F35944" s="148"/>
      <c r="G35944" s="149"/>
      <c r="H35944" s="148"/>
      <c r="I35944"/>
    </row>
    <row r="35945" spans="1:9" x14ac:dyDescent="0.25">
      <c r="A35945"/>
      <c r="B35945"/>
      <c r="C35945"/>
      <c r="D35945"/>
      <c r="E35945" s="148"/>
      <c r="F35945" s="148"/>
      <c r="G35945" s="149"/>
      <c r="H35945" s="148"/>
      <c r="I35945"/>
    </row>
    <row r="35946" spans="1:9" x14ac:dyDescent="0.25">
      <c r="A35946"/>
      <c r="B35946"/>
      <c r="C35946"/>
      <c r="D35946"/>
      <c r="E35946" s="148"/>
      <c r="F35946" s="148"/>
      <c r="G35946" s="149"/>
      <c r="H35946" s="148"/>
      <c r="I35946"/>
    </row>
    <row r="35947" spans="1:9" x14ac:dyDescent="0.25">
      <c r="A35947"/>
      <c r="B35947"/>
      <c r="C35947"/>
      <c r="D35947"/>
      <c r="E35947" s="148"/>
      <c r="F35947" s="148"/>
      <c r="G35947" s="149"/>
      <c r="H35947" s="148"/>
      <c r="I35947"/>
    </row>
    <row r="35948" spans="1:9" x14ac:dyDescent="0.25">
      <c r="A35948"/>
      <c r="B35948"/>
      <c r="C35948"/>
      <c r="D35948"/>
      <c r="E35948" s="148"/>
      <c r="F35948" s="148"/>
      <c r="G35948" s="149"/>
      <c r="H35948" s="148"/>
      <c r="I35948"/>
    </row>
    <row r="35949" spans="1:9" x14ac:dyDescent="0.25">
      <c r="A35949"/>
      <c r="B35949"/>
      <c r="C35949"/>
      <c r="D35949"/>
      <c r="E35949" s="148"/>
      <c r="F35949" s="148"/>
      <c r="G35949" s="149"/>
      <c r="H35949" s="148"/>
      <c r="I35949"/>
    </row>
    <row r="35950" spans="1:9" x14ac:dyDescent="0.25">
      <c r="A35950"/>
      <c r="B35950"/>
      <c r="C35950"/>
      <c r="D35950"/>
      <c r="E35950" s="148"/>
      <c r="F35950" s="148"/>
      <c r="G35950" s="149"/>
      <c r="H35950" s="148"/>
      <c r="I35950"/>
    </row>
    <row r="35951" spans="1:9" x14ac:dyDescent="0.25">
      <c r="A35951"/>
      <c r="B35951"/>
      <c r="C35951"/>
      <c r="D35951"/>
      <c r="E35951" s="148"/>
      <c r="F35951" s="148"/>
      <c r="G35951" s="149"/>
      <c r="H35951" s="148"/>
      <c r="I35951"/>
    </row>
    <row r="35952" spans="1:9" x14ac:dyDescent="0.25">
      <c r="A35952"/>
      <c r="B35952"/>
      <c r="C35952"/>
      <c r="D35952"/>
      <c r="E35952" s="148"/>
      <c r="F35952" s="148"/>
      <c r="G35952" s="149"/>
      <c r="H35952" s="148"/>
      <c r="I35952"/>
    </row>
    <row r="35953" spans="1:9" x14ac:dyDescent="0.25">
      <c r="A35953"/>
      <c r="B35953"/>
      <c r="C35953"/>
      <c r="D35953"/>
      <c r="E35953" s="148"/>
      <c r="F35953" s="148"/>
      <c r="G35953" s="149"/>
      <c r="H35953" s="148"/>
      <c r="I35953"/>
    </row>
    <row r="35954" spans="1:9" x14ac:dyDescent="0.25">
      <c r="A35954"/>
      <c r="B35954"/>
      <c r="C35954"/>
      <c r="D35954"/>
      <c r="E35954" s="148"/>
      <c r="F35954" s="148"/>
      <c r="G35954" s="149"/>
      <c r="H35954" s="148"/>
      <c r="I35954"/>
    </row>
    <row r="35955" spans="1:9" x14ac:dyDescent="0.25">
      <c r="A35955"/>
      <c r="B35955"/>
      <c r="C35955"/>
      <c r="D35955"/>
      <c r="E35955" s="148"/>
      <c r="F35955" s="148"/>
      <c r="G35955" s="149"/>
      <c r="H35955" s="148"/>
      <c r="I35955"/>
    </row>
    <row r="35956" spans="1:9" x14ac:dyDescent="0.25">
      <c r="A35956"/>
      <c r="B35956"/>
      <c r="C35956"/>
      <c r="D35956"/>
      <c r="E35956" s="148"/>
      <c r="F35956" s="148"/>
      <c r="G35956" s="149"/>
      <c r="H35956" s="148"/>
      <c r="I35956"/>
    </row>
    <row r="35957" spans="1:9" x14ac:dyDescent="0.25">
      <c r="A35957"/>
      <c r="B35957"/>
      <c r="C35957"/>
      <c r="D35957"/>
      <c r="E35957" s="148"/>
      <c r="F35957" s="148"/>
      <c r="G35957" s="149"/>
      <c r="H35957" s="148"/>
      <c r="I35957"/>
    </row>
    <row r="35958" spans="1:9" x14ac:dyDescent="0.25">
      <c r="A35958"/>
      <c r="B35958"/>
      <c r="C35958"/>
      <c r="D35958"/>
      <c r="E35958" s="148"/>
      <c r="F35958" s="148"/>
      <c r="G35958" s="149"/>
      <c r="H35958" s="148"/>
      <c r="I35958"/>
    </row>
    <row r="35959" spans="1:9" x14ac:dyDescent="0.25">
      <c r="A35959"/>
      <c r="B35959"/>
      <c r="C35959"/>
      <c r="D35959"/>
      <c r="E35959" s="148"/>
      <c r="F35959" s="148"/>
      <c r="G35959" s="149"/>
      <c r="H35959" s="148"/>
      <c r="I35959"/>
    </row>
    <row r="35960" spans="1:9" x14ac:dyDescent="0.25">
      <c r="A35960"/>
      <c r="B35960"/>
      <c r="C35960"/>
      <c r="D35960"/>
      <c r="E35960" s="148"/>
      <c r="F35960" s="148"/>
      <c r="G35960" s="149"/>
      <c r="H35960" s="148"/>
      <c r="I35960"/>
    </row>
    <row r="35961" spans="1:9" x14ac:dyDescent="0.25">
      <c r="A35961"/>
      <c r="B35961"/>
      <c r="C35961"/>
      <c r="D35961"/>
      <c r="E35961" s="148"/>
      <c r="F35961" s="148"/>
      <c r="G35961" s="149"/>
      <c r="H35961" s="148"/>
      <c r="I35961"/>
    </row>
    <row r="35962" spans="1:9" x14ac:dyDescent="0.25">
      <c r="A35962"/>
      <c r="B35962"/>
      <c r="C35962"/>
      <c r="D35962"/>
      <c r="E35962" s="148"/>
      <c r="F35962" s="148"/>
      <c r="G35962" s="149"/>
      <c r="H35962" s="148"/>
      <c r="I35962"/>
    </row>
    <row r="35963" spans="1:9" x14ac:dyDescent="0.25">
      <c r="A35963"/>
      <c r="B35963"/>
      <c r="C35963"/>
      <c r="D35963"/>
      <c r="E35963" s="148"/>
      <c r="F35963" s="148"/>
      <c r="G35963" s="149"/>
      <c r="H35963" s="148"/>
      <c r="I35963"/>
    </row>
    <row r="35964" spans="1:9" x14ac:dyDescent="0.25">
      <c r="A35964"/>
      <c r="B35964"/>
      <c r="C35964"/>
      <c r="D35964"/>
      <c r="E35964" s="148"/>
      <c r="F35964" s="148"/>
      <c r="G35964" s="149"/>
      <c r="H35964" s="148"/>
      <c r="I35964"/>
    </row>
    <row r="35965" spans="1:9" x14ac:dyDescent="0.25">
      <c r="A35965"/>
      <c r="B35965"/>
      <c r="C35965"/>
      <c r="D35965"/>
      <c r="E35965" s="148"/>
      <c r="F35965" s="148"/>
      <c r="G35965" s="149"/>
      <c r="H35965" s="148"/>
      <c r="I35965"/>
    </row>
    <row r="35966" spans="1:9" x14ac:dyDescent="0.25">
      <c r="A35966"/>
      <c r="B35966"/>
      <c r="C35966"/>
      <c r="D35966"/>
      <c r="E35966" s="148"/>
      <c r="F35966" s="148"/>
      <c r="G35966" s="149"/>
      <c r="H35966" s="148"/>
      <c r="I35966"/>
    </row>
    <row r="35967" spans="1:9" x14ac:dyDescent="0.25">
      <c r="A35967"/>
      <c r="B35967"/>
      <c r="C35967"/>
      <c r="D35967"/>
      <c r="E35967" s="148"/>
      <c r="F35967" s="148"/>
      <c r="G35967" s="149"/>
      <c r="H35967" s="148"/>
      <c r="I35967"/>
    </row>
    <row r="35968" spans="1:9" x14ac:dyDescent="0.25">
      <c r="A35968"/>
      <c r="B35968"/>
      <c r="C35968"/>
      <c r="D35968"/>
      <c r="E35968" s="148"/>
      <c r="F35968" s="148"/>
      <c r="G35968" s="149"/>
      <c r="H35968" s="148"/>
      <c r="I35968"/>
    </row>
    <row r="35969" spans="1:9" x14ac:dyDescent="0.25">
      <c r="A35969"/>
      <c r="B35969"/>
      <c r="C35969"/>
      <c r="D35969"/>
      <c r="E35969" s="148"/>
      <c r="F35969" s="148"/>
      <c r="G35969" s="149"/>
      <c r="H35969" s="148"/>
      <c r="I35969"/>
    </row>
    <row r="35970" spans="1:9" x14ac:dyDescent="0.25">
      <c r="A35970"/>
      <c r="B35970"/>
      <c r="C35970"/>
      <c r="D35970"/>
      <c r="E35970" s="148"/>
      <c r="F35970" s="148"/>
      <c r="G35970" s="149"/>
      <c r="H35970" s="148"/>
      <c r="I35970"/>
    </row>
    <row r="35971" spans="1:9" x14ac:dyDescent="0.25">
      <c r="A35971"/>
      <c r="B35971"/>
      <c r="C35971"/>
      <c r="D35971"/>
      <c r="E35971" s="148"/>
      <c r="F35971" s="148"/>
      <c r="G35971" s="149"/>
      <c r="H35971" s="148"/>
      <c r="I35971"/>
    </row>
    <row r="35972" spans="1:9" x14ac:dyDescent="0.25">
      <c r="A35972"/>
      <c r="B35972"/>
      <c r="C35972"/>
      <c r="D35972"/>
      <c r="E35972" s="148"/>
      <c r="F35972" s="148"/>
      <c r="G35972" s="149"/>
      <c r="H35972" s="148"/>
      <c r="I35972"/>
    </row>
    <row r="35973" spans="1:9" x14ac:dyDescent="0.25">
      <c r="A35973"/>
      <c r="B35973"/>
      <c r="C35973"/>
      <c r="D35973"/>
      <c r="E35973" s="148"/>
      <c r="F35973" s="148"/>
      <c r="G35973" s="149"/>
      <c r="H35973" s="148"/>
      <c r="I35973"/>
    </row>
    <row r="35974" spans="1:9" x14ac:dyDescent="0.25">
      <c r="A35974"/>
      <c r="B35974"/>
      <c r="C35974"/>
      <c r="D35974"/>
      <c r="E35974" s="148"/>
      <c r="F35974" s="148"/>
      <c r="G35974" s="149"/>
      <c r="H35974" s="148"/>
      <c r="I35974"/>
    </row>
    <row r="35975" spans="1:9" x14ac:dyDescent="0.25">
      <c r="A35975"/>
      <c r="B35975"/>
      <c r="C35975"/>
      <c r="D35975"/>
      <c r="E35975" s="148"/>
      <c r="F35975" s="148"/>
      <c r="G35975" s="149"/>
      <c r="H35975" s="148"/>
      <c r="I35975"/>
    </row>
    <row r="35976" spans="1:9" x14ac:dyDescent="0.25">
      <c r="A35976"/>
      <c r="B35976"/>
      <c r="C35976"/>
      <c r="D35976"/>
      <c r="E35976" s="148"/>
      <c r="F35976" s="148"/>
      <c r="G35976" s="149"/>
      <c r="H35976" s="148"/>
      <c r="I35976"/>
    </row>
    <row r="35977" spans="1:9" x14ac:dyDescent="0.25">
      <c r="A35977"/>
      <c r="B35977"/>
      <c r="C35977"/>
      <c r="D35977"/>
      <c r="E35977" s="148"/>
      <c r="F35977" s="148"/>
      <c r="G35977" s="149"/>
      <c r="H35977" s="148"/>
      <c r="I35977"/>
    </row>
    <row r="35978" spans="1:9" x14ac:dyDescent="0.25">
      <c r="A35978"/>
      <c r="B35978"/>
      <c r="C35978"/>
      <c r="D35978"/>
      <c r="E35978" s="148"/>
      <c r="F35978" s="148"/>
      <c r="G35978" s="149"/>
      <c r="H35978" s="148"/>
      <c r="I35978"/>
    </row>
    <row r="35979" spans="1:9" x14ac:dyDescent="0.25">
      <c r="A35979"/>
      <c r="B35979"/>
      <c r="C35979"/>
      <c r="D35979"/>
      <c r="E35979" s="148"/>
      <c r="F35979" s="148"/>
      <c r="G35979" s="149"/>
      <c r="H35979" s="148"/>
      <c r="I35979"/>
    </row>
    <row r="35980" spans="1:9" x14ac:dyDescent="0.25">
      <c r="A35980"/>
      <c r="B35980"/>
      <c r="C35980"/>
      <c r="D35980"/>
      <c r="E35980" s="148"/>
      <c r="F35980" s="148"/>
      <c r="G35980" s="149"/>
      <c r="H35980" s="148"/>
      <c r="I35980"/>
    </row>
    <row r="35981" spans="1:9" x14ac:dyDescent="0.25">
      <c r="A35981"/>
      <c r="B35981"/>
      <c r="C35981"/>
      <c r="D35981"/>
      <c r="E35981" s="148"/>
      <c r="F35981" s="148"/>
      <c r="G35981" s="149"/>
      <c r="H35981" s="148"/>
      <c r="I35981"/>
    </row>
    <row r="35982" spans="1:9" x14ac:dyDescent="0.25">
      <c r="A35982"/>
      <c r="B35982"/>
      <c r="C35982"/>
      <c r="D35982"/>
      <c r="E35982" s="148"/>
      <c r="F35982" s="148"/>
      <c r="G35982" s="149"/>
      <c r="H35982" s="148"/>
      <c r="I35982"/>
    </row>
    <row r="35983" spans="1:9" x14ac:dyDescent="0.25">
      <c r="A35983"/>
      <c r="B35983"/>
      <c r="C35983"/>
      <c r="D35983"/>
      <c r="E35983" s="148"/>
      <c r="F35983" s="148"/>
      <c r="G35983" s="149"/>
      <c r="H35983" s="148"/>
      <c r="I35983"/>
    </row>
    <row r="35984" spans="1:9" x14ac:dyDescent="0.25">
      <c r="A35984"/>
      <c r="B35984"/>
      <c r="C35984"/>
      <c r="D35984"/>
      <c r="E35984" s="148"/>
      <c r="F35984" s="148"/>
      <c r="G35984" s="149"/>
      <c r="H35984" s="148"/>
      <c r="I35984"/>
    </row>
    <row r="35985" spans="1:9" x14ac:dyDescent="0.25">
      <c r="A35985"/>
      <c r="B35985"/>
      <c r="C35985"/>
      <c r="D35985"/>
      <c r="E35985" s="148"/>
      <c r="F35985" s="148"/>
      <c r="G35985" s="149"/>
      <c r="H35985" s="148"/>
      <c r="I35985"/>
    </row>
    <row r="35986" spans="1:9" x14ac:dyDescent="0.25">
      <c r="A35986"/>
      <c r="B35986"/>
      <c r="C35986"/>
      <c r="D35986"/>
      <c r="E35986" s="148"/>
      <c r="F35986" s="148"/>
      <c r="G35986" s="149"/>
      <c r="H35986" s="148"/>
      <c r="I35986"/>
    </row>
    <row r="35987" spans="1:9" x14ac:dyDescent="0.25">
      <c r="A35987"/>
      <c r="B35987"/>
      <c r="C35987"/>
      <c r="D35987"/>
      <c r="E35987" s="148"/>
      <c r="F35987" s="148"/>
      <c r="G35987" s="149"/>
      <c r="H35987" s="148"/>
      <c r="I35987"/>
    </row>
    <row r="35988" spans="1:9" x14ac:dyDescent="0.25">
      <c r="A35988"/>
      <c r="B35988"/>
      <c r="C35988"/>
      <c r="D35988"/>
      <c r="E35988" s="148"/>
      <c r="F35988" s="148"/>
      <c r="G35988" s="149"/>
      <c r="H35988" s="148"/>
      <c r="I35988"/>
    </row>
    <row r="35989" spans="1:9" x14ac:dyDescent="0.25">
      <c r="A35989"/>
      <c r="B35989"/>
      <c r="C35989"/>
      <c r="D35989"/>
      <c r="E35989" s="148"/>
      <c r="F35989" s="148"/>
      <c r="G35989" s="149"/>
      <c r="H35989" s="148"/>
      <c r="I35989"/>
    </row>
    <row r="35990" spans="1:9" x14ac:dyDescent="0.25">
      <c r="A35990"/>
      <c r="B35990"/>
      <c r="C35990"/>
      <c r="D35990"/>
      <c r="E35990" s="148"/>
      <c r="F35990" s="148"/>
      <c r="G35990" s="149"/>
      <c r="H35990" s="148"/>
      <c r="I35990"/>
    </row>
    <row r="35991" spans="1:9" x14ac:dyDescent="0.25">
      <c r="A35991"/>
      <c r="B35991"/>
      <c r="C35991"/>
      <c r="D35991"/>
      <c r="E35991" s="148"/>
      <c r="F35991" s="148"/>
      <c r="G35991" s="149"/>
      <c r="H35991" s="148"/>
      <c r="I35991"/>
    </row>
    <row r="35992" spans="1:9" x14ac:dyDescent="0.25">
      <c r="A35992"/>
      <c r="B35992"/>
      <c r="C35992"/>
      <c r="D35992"/>
      <c r="E35992" s="148"/>
      <c r="F35992" s="148"/>
      <c r="G35992" s="149"/>
      <c r="H35992" s="148"/>
      <c r="I35992"/>
    </row>
    <row r="35993" spans="1:9" x14ac:dyDescent="0.25">
      <c r="A35993"/>
      <c r="B35993"/>
      <c r="C35993"/>
      <c r="D35993"/>
      <c r="E35993" s="148"/>
      <c r="F35993" s="148"/>
      <c r="G35993" s="149"/>
      <c r="H35993" s="148"/>
      <c r="I35993"/>
    </row>
    <row r="35994" spans="1:9" x14ac:dyDescent="0.25">
      <c r="A35994"/>
      <c r="B35994"/>
      <c r="C35994"/>
      <c r="D35994"/>
      <c r="E35994" s="148"/>
      <c r="F35994" s="148"/>
      <c r="G35994" s="149"/>
      <c r="H35994" s="148"/>
      <c r="I35994"/>
    </row>
    <row r="35995" spans="1:9" x14ac:dyDescent="0.25">
      <c r="A35995"/>
      <c r="B35995"/>
      <c r="C35995"/>
      <c r="D35995"/>
      <c r="E35995" s="148"/>
      <c r="F35995" s="148"/>
      <c r="G35995" s="149"/>
      <c r="H35995" s="148"/>
      <c r="I35995"/>
    </row>
    <row r="35996" spans="1:9" x14ac:dyDescent="0.25">
      <c r="A35996"/>
      <c r="B35996"/>
      <c r="C35996"/>
      <c r="D35996"/>
      <c r="E35996" s="148"/>
      <c r="F35996" s="148"/>
      <c r="G35996" s="149"/>
      <c r="H35996" s="148"/>
      <c r="I35996"/>
    </row>
    <row r="35997" spans="1:9" x14ac:dyDescent="0.25">
      <c r="A35997"/>
      <c r="B35997"/>
      <c r="C35997"/>
      <c r="D35997"/>
      <c r="E35997" s="148"/>
      <c r="F35997" s="148"/>
      <c r="G35997" s="149"/>
      <c r="H35997" s="148"/>
      <c r="I35997"/>
    </row>
    <row r="35998" spans="1:9" x14ac:dyDescent="0.25">
      <c r="A35998"/>
      <c r="B35998"/>
      <c r="C35998"/>
      <c r="D35998"/>
      <c r="E35998" s="148"/>
      <c r="F35998" s="148"/>
      <c r="G35998" s="149"/>
      <c r="H35998" s="148"/>
      <c r="I35998"/>
    </row>
    <row r="35999" spans="1:9" x14ac:dyDescent="0.25">
      <c r="A35999"/>
      <c r="B35999"/>
      <c r="C35999"/>
      <c r="D35999"/>
      <c r="E35999" s="148"/>
      <c r="F35999" s="148"/>
      <c r="G35999" s="149"/>
      <c r="H35999" s="148"/>
      <c r="I35999"/>
    </row>
    <row r="36000" spans="1:9" x14ac:dyDescent="0.25">
      <c r="A36000"/>
      <c r="B36000"/>
      <c r="C36000"/>
      <c r="D36000"/>
      <c r="E36000" s="148"/>
      <c r="F36000" s="148"/>
      <c r="G36000" s="149"/>
      <c r="H36000" s="148"/>
      <c r="I36000"/>
    </row>
    <row r="36001" spans="1:9" x14ac:dyDescent="0.25">
      <c r="A36001"/>
      <c r="B36001"/>
      <c r="C36001"/>
      <c r="D36001"/>
      <c r="E36001" s="148"/>
      <c r="F36001" s="148"/>
      <c r="G36001" s="149"/>
      <c r="H36001" s="148"/>
      <c r="I36001"/>
    </row>
    <row r="36002" spans="1:9" x14ac:dyDescent="0.25">
      <c r="A36002"/>
      <c r="B36002"/>
      <c r="C36002"/>
      <c r="D36002"/>
      <c r="E36002" s="148"/>
      <c r="F36002" s="148"/>
      <c r="G36002" s="149"/>
      <c r="H36002" s="148"/>
      <c r="I36002"/>
    </row>
    <row r="36003" spans="1:9" x14ac:dyDescent="0.25">
      <c r="A36003"/>
      <c r="B36003"/>
      <c r="C36003"/>
      <c r="D36003"/>
      <c r="E36003" s="148"/>
      <c r="F36003" s="148"/>
      <c r="G36003" s="149"/>
      <c r="H36003" s="148"/>
      <c r="I36003"/>
    </row>
    <row r="36004" spans="1:9" x14ac:dyDescent="0.25">
      <c r="A36004"/>
      <c r="B36004"/>
      <c r="C36004"/>
      <c r="D36004"/>
      <c r="E36004" s="148"/>
      <c r="F36004" s="148"/>
      <c r="G36004" s="149"/>
      <c r="H36004" s="148"/>
      <c r="I36004"/>
    </row>
    <row r="36005" spans="1:9" x14ac:dyDescent="0.25">
      <c r="A36005"/>
      <c r="B36005"/>
      <c r="C36005"/>
      <c r="D36005"/>
      <c r="E36005" s="148"/>
      <c r="F36005" s="148"/>
      <c r="G36005" s="149"/>
      <c r="H36005" s="148"/>
      <c r="I36005"/>
    </row>
    <row r="36006" spans="1:9" x14ac:dyDescent="0.25">
      <c r="A36006"/>
      <c r="B36006"/>
      <c r="C36006"/>
      <c r="D36006"/>
      <c r="E36006" s="148"/>
      <c r="F36006" s="148"/>
      <c r="G36006" s="149"/>
      <c r="H36006" s="148"/>
      <c r="I36006"/>
    </row>
    <row r="36007" spans="1:9" x14ac:dyDescent="0.25">
      <c r="A36007"/>
      <c r="B36007"/>
      <c r="C36007"/>
      <c r="D36007"/>
      <c r="E36007" s="148"/>
      <c r="F36007" s="148"/>
      <c r="G36007" s="149"/>
      <c r="H36007" s="148"/>
      <c r="I36007"/>
    </row>
    <row r="36008" spans="1:9" x14ac:dyDescent="0.25">
      <c r="A36008"/>
      <c r="B36008"/>
      <c r="C36008"/>
      <c r="D36008"/>
      <c r="E36008" s="148"/>
      <c r="F36008" s="148"/>
      <c r="G36008" s="149"/>
      <c r="H36008" s="148"/>
      <c r="I36008"/>
    </row>
    <row r="36009" spans="1:9" x14ac:dyDescent="0.25">
      <c r="A36009"/>
      <c r="B36009"/>
      <c r="C36009"/>
      <c r="D36009"/>
      <c r="E36009" s="148"/>
      <c r="F36009" s="148"/>
      <c r="G36009" s="149"/>
      <c r="H36009" s="148"/>
      <c r="I36009"/>
    </row>
    <row r="36010" spans="1:9" x14ac:dyDescent="0.25">
      <c r="A36010"/>
      <c r="B36010"/>
      <c r="C36010"/>
      <c r="D36010"/>
      <c r="E36010" s="148"/>
      <c r="F36010" s="148"/>
      <c r="G36010" s="149"/>
      <c r="H36010" s="148"/>
      <c r="I36010"/>
    </row>
    <row r="36011" spans="1:9" x14ac:dyDescent="0.25">
      <c r="A36011"/>
      <c r="B36011"/>
      <c r="C36011"/>
      <c r="D36011"/>
      <c r="E36011" s="148"/>
      <c r="F36011" s="148"/>
      <c r="G36011" s="149"/>
      <c r="H36011" s="148"/>
      <c r="I36011"/>
    </row>
    <row r="36012" spans="1:9" x14ac:dyDescent="0.25">
      <c r="A36012"/>
      <c r="B36012"/>
      <c r="C36012"/>
      <c r="D36012"/>
      <c r="E36012" s="148"/>
      <c r="F36012" s="148"/>
      <c r="G36012" s="149"/>
      <c r="H36012" s="148"/>
      <c r="I36012"/>
    </row>
    <row r="36013" spans="1:9" x14ac:dyDescent="0.25">
      <c r="A36013"/>
      <c r="B36013"/>
      <c r="C36013"/>
      <c r="D36013"/>
      <c r="E36013" s="148"/>
      <c r="F36013" s="148"/>
      <c r="G36013" s="149"/>
      <c r="H36013" s="148"/>
      <c r="I36013"/>
    </row>
    <row r="36014" spans="1:9" x14ac:dyDescent="0.25">
      <c r="A36014"/>
      <c r="B36014"/>
      <c r="C36014"/>
      <c r="D36014"/>
      <c r="E36014" s="148"/>
      <c r="F36014" s="148"/>
      <c r="G36014" s="149"/>
      <c r="H36014" s="148"/>
      <c r="I36014"/>
    </row>
    <row r="36015" spans="1:9" x14ac:dyDescent="0.25">
      <c r="A36015"/>
      <c r="B36015"/>
      <c r="C36015"/>
      <c r="D36015"/>
      <c r="E36015" s="148"/>
      <c r="F36015" s="148"/>
      <c r="G36015" s="149"/>
      <c r="H36015" s="148"/>
      <c r="I36015"/>
    </row>
    <row r="36016" spans="1:9" x14ac:dyDescent="0.25">
      <c r="A36016"/>
      <c r="B36016"/>
      <c r="C36016"/>
      <c r="D36016"/>
      <c r="E36016" s="148"/>
      <c r="F36016" s="148"/>
      <c r="G36016" s="149"/>
      <c r="H36016" s="148"/>
      <c r="I36016"/>
    </row>
    <row r="36017" spans="1:9" x14ac:dyDescent="0.25">
      <c r="A36017"/>
      <c r="B36017"/>
      <c r="C36017"/>
      <c r="D36017"/>
      <c r="E36017" s="148"/>
      <c r="F36017" s="148"/>
      <c r="G36017" s="149"/>
      <c r="H36017" s="148"/>
      <c r="I36017"/>
    </row>
    <row r="36018" spans="1:9" x14ac:dyDescent="0.25">
      <c r="A36018"/>
      <c r="B36018"/>
      <c r="C36018"/>
      <c r="D36018"/>
      <c r="E36018" s="148"/>
      <c r="F36018" s="148"/>
      <c r="G36018" s="149"/>
      <c r="H36018" s="148"/>
      <c r="I36018"/>
    </row>
    <row r="36019" spans="1:9" x14ac:dyDescent="0.25">
      <c r="A36019"/>
      <c r="B36019"/>
      <c r="C36019"/>
      <c r="D36019"/>
      <c r="E36019" s="148"/>
      <c r="F36019" s="148"/>
      <c r="G36019" s="149"/>
      <c r="H36019" s="148"/>
      <c r="I36019"/>
    </row>
    <row r="36020" spans="1:9" x14ac:dyDescent="0.25">
      <c r="A36020"/>
      <c r="B36020"/>
      <c r="C36020"/>
      <c r="D36020"/>
      <c r="E36020" s="148"/>
      <c r="F36020" s="148"/>
      <c r="G36020" s="149"/>
      <c r="H36020" s="148"/>
      <c r="I36020"/>
    </row>
    <row r="36021" spans="1:9" x14ac:dyDescent="0.25">
      <c r="A36021"/>
      <c r="B36021"/>
      <c r="C36021"/>
      <c r="D36021"/>
      <c r="E36021" s="148"/>
      <c r="F36021" s="148"/>
      <c r="G36021" s="149"/>
      <c r="H36021" s="148"/>
      <c r="I36021"/>
    </row>
    <row r="36022" spans="1:9" x14ac:dyDescent="0.25">
      <c r="A36022"/>
      <c r="B36022"/>
      <c r="C36022"/>
      <c r="D36022"/>
      <c r="E36022" s="148"/>
      <c r="F36022" s="148"/>
      <c r="G36022" s="149"/>
      <c r="H36022" s="148"/>
      <c r="I36022"/>
    </row>
    <row r="36023" spans="1:9" x14ac:dyDescent="0.25">
      <c r="A36023"/>
      <c r="B36023"/>
      <c r="C36023"/>
      <c r="D36023"/>
      <c r="E36023" s="148"/>
      <c r="F36023" s="148"/>
      <c r="G36023" s="149"/>
      <c r="H36023" s="148"/>
      <c r="I36023"/>
    </row>
    <row r="36024" spans="1:9" x14ac:dyDescent="0.25">
      <c r="A36024"/>
      <c r="B36024"/>
      <c r="C36024"/>
      <c r="D36024"/>
      <c r="E36024" s="148"/>
      <c r="F36024" s="148"/>
      <c r="G36024" s="149"/>
      <c r="H36024" s="148"/>
      <c r="I36024"/>
    </row>
    <row r="36025" spans="1:9" x14ac:dyDescent="0.25">
      <c r="A36025"/>
      <c r="B36025"/>
      <c r="C36025"/>
      <c r="D36025"/>
      <c r="E36025" s="148"/>
      <c r="F36025" s="148"/>
      <c r="G36025" s="149"/>
      <c r="H36025" s="148"/>
      <c r="I36025"/>
    </row>
    <row r="36026" spans="1:9" x14ac:dyDescent="0.25">
      <c r="A36026"/>
      <c r="B36026"/>
      <c r="C36026"/>
      <c r="D36026"/>
      <c r="E36026" s="148"/>
      <c r="F36026" s="148"/>
      <c r="G36026" s="149"/>
      <c r="H36026" s="148"/>
      <c r="I36026"/>
    </row>
    <row r="36027" spans="1:9" x14ac:dyDescent="0.25">
      <c r="A36027"/>
      <c r="B36027"/>
      <c r="C36027"/>
      <c r="D36027"/>
      <c r="E36027" s="148"/>
      <c r="F36027" s="148"/>
      <c r="G36027" s="149"/>
      <c r="H36027" s="148"/>
      <c r="I36027"/>
    </row>
    <row r="36028" spans="1:9" x14ac:dyDescent="0.25">
      <c r="A36028"/>
      <c r="B36028"/>
      <c r="C36028"/>
      <c r="D36028"/>
      <c r="E36028" s="148"/>
      <c r="F36028" s="148"/>
      <c r="G36028" s="149"/>
      <c r="H36028" s="148"/>
      <c r="I36028"/>
    </row>
    <row r="36029" spans="1:9" x14ac:dyDescent="0.25">
      <c r="A36029"/>
      <c r="B36029"/>
      <c r="C36029"/>
      <c r="D36029"/>
      <c r="E36029" s="148"/>
      <c r="F36029" s="148"/>
      <c r="G36029" s="149"/>
      <c r="H36029" s="148"/>
      <c r="I36029"/>
    </row>
    <row r="36030" spans="1:9" x14ac:dyDescent="0.25">
      <c r="A36030"/>
      <c r="B36030"/>
      <c r="C36030"/>
      <c r="D36030"/>
      <c r="E36030" s="148"/>
      <c r="F36030" s="148"/>
      <c r="G36030" s="149"/>
      <c r="H36030" s="148"/>
      <c r="I36030"/>
    </row>
    <row r="36031" spans="1:9" x14ac:dyDescent="0.25">
      <c r="A36031"/>
      <c r="B36031"/>
      <c r="C36031"/>
      <c r="D36031"/>
      <c r="E36031" s="148"/>
      <c r="F36031" s="148"/>
      <c r="G36031" s="149"/>
      <c r="H36031" s="148"/>
      <c r="I36031"/>
    </row>
    <row r="36032" spans="1:9" x14ac:dyDescent="0.25">
      <c r="A36032"/>
      <c r="B36032"/>
      <c r="C36032"/>
      <c r="D36032"/>
      <c r="E36032" s="148"/>
      <c r="F36032" s="148"/>
      <c r="G36032" s="149"/>
      <c r="H36032" s="148"/>
      <c r="I36032"/>
    </row>
    <row r="36033" spans="1:9" x14ac:dyDescent="0.25">
      <c r="A36033"/>
      <c r="B36033"/>
      <c r="C36033"/>
      <c r="D36033"/>
      <c r="E36033" s="148"/>
      <c r="F36033" s="148"/>
      <c r="G36033" s="149"/>
      <c r="H36033" s="148"/>
      <c r="I36033"/>
    </row>
    <row r="36034" spans="1:9" x14ac:dyDescent="0.25">
      <c r="A36034"/>
      <c r="B36034"/>
      <c r="C36034"/>
      <c r="D36034"/>
      <c r="E36034" s="148"/>
      <c r="F36034" s="148"/>
      <c r="G36034" s="149"/>
      <c r="H36034" s="148"/>
      <c r="I36034"/>
    </row>
    <row r="36035" spans="1:9" x14ac:dyDescent="0.25">
      <c r="A36035"/>
      <c r="B36035"/>
      <c r="C36035"/>
      <c r="D36035"/>
      <c r="E36035" s="148"/>
      <c r="F36035" s="148"/>
      <c r="G36035" s="149"/>
      <c r="H36035" s="148"/>
      <c r="I36035"/>
    </row>
    <row r="36036" spans="1:9" x14ac:dyDescent="0.25">
      <c r="A36036"/>
      <c r="B36036"/>
      <c r="C36036"/>
      <c r="D36036"/>
      <c r="E36036" s="148"/>
      <c r="F36036" s="148"/>
      <c r="G36036" s="149"/>
      <c r="H36036" s="148"/>
      <c r="I36036"/>
    </row>
    <row r="36037" spans="1:9" x14ac:dyDescent="0.25">
      <c r="A36037"/>
      <c r="B36037"/>
      <c r="C36037"/>
      <c r="D36037"/>
      <c r="E36037" s="148"/>
      <c r="F36037" s="148"/>
      <c r="G36037" s="149"/>
      <c r="H36037" s="148"/>
      <c r="I36037"/>
    </row>
    <row r="36038" spans="1:9" x14ac:dyDescent="0.25">
      <c r="A36038"/>
      <c r="B36038"/>
      <c r="C36038"/>
      <c r="D36038"/>
      <c r="E36038" s="148"/>
      <c r="F36038" s="148"/>
      <c r="G36038" s="149"/>
      <c r="H36038" s="148"/>
      <c r="I36038"/>
    </row>
    <row r="36039" spans="1:9" x14ac:dyDescent="0.25">
      <c r="A36039"/>
      <c r="B36039"/>
      <c r="C36039"/>
      <c r="D36039"/>
      <c r="E36039" s="148"/>
      <c r="F36039" s="148"/>
      <c r="G36039" s="149"/>
      <c r="H36039" s="148"/>
      <c r="I36039"/>
    </row>
    <row r="36040" spans="1:9" x14ac:dyDescent="0.25">
      <c r="A36040"/>
      <c r="B36040"/>
      <c r="C36040"/>
      <c r="D36040"/>
      <c r="E36040" s="148"/>
      <c r="F36040" s="148"/>
      <c r="G36040" s="149"/>
      <c r="H36040" s="148"/>
      <c r="I36040"/>
    </row>
    <row r="36041" spans="1:9" x14ac:dyDescent="0.25">
      <c r="A36041"/>
      <c r="B36041"/>
      <c r="C36041"/>
      <c r="D36041"/>
      <c r="E36041" s="148"/>
      <c r="F36041" s="148"/>
      <c r="G36041" s="149"/>
      <c r="H36041" s="148"/>
      <c r="I36041"/>
    </row>
    <row r="36042" spans="1:9" x14ac:dyDescent="0.25">
      <c r="A36042"/>
      <c r="B36042"/>
      <c r="C36042"/>
      <c r="D36042"/>
      <c r="E36042" s="148"/>
      <c r="F36042" s="148"/>
      <c r="G36042" s="149"/>
      <c r="H36042" s="148"/>
      <c r="I36042"/>
    </row>
    <row r="36043" spans="1:9" x14ac:dyDescent="0.25">
      <c r="A36043"/>
      <c r="B36043"/>
      <c r="C36043"/>
      <c r="D36043"/>
      <c r="E36043" s="148"/>
      <c r="F36043" s="148"/>
      <c r="G36043" s="149"/>
      <c r="H36043" s="148"/>
      <c r="I36043"/>
    </row>
    <row r="36044" spans="1:9" x14ac:dyDescent="0.25">
      <c r="A36044"/>
      <c r="B36044"/>
      <c r="C36044"/>
      <c r="D36044"/>
      <c r="E36044" s="148"/>
      <c r="F36044" s="148"/>
      <c r="G36044" s="149"/>
      <c r="H36044" s="148"/>
      <c r="I36044"/>
    </row>
    <row r="36045" spans="1:9" x14ac:dyDescent="0.25">
      <c r="A36045"/>
      <c r="B36045"/>
      <c r="C36045"/>
      <c r="D36045"/>
      <c r="E36045" s="148"/>
      <c r="F36045" s="148"/>
      <c r="G36045" s="149"/>
      <c r="H36045" s="148"/>
      <c r="I36045"/>
    </row>
    <row r="36046" spans="1:9" x14ac:dyDescent="0.25">
      <c r="A36046"/>
      <c r="B36046"/>
      <c r="C36046"/>
      <c r="D36046"/>
      <c r="E36046" s="148"/>
      <c r="F36046" s="148"/>
      <c r="G36046" s="149"/>
      <c r="H36046" s="148"/>
      <c r="I36046"/>
    </row>
    <row r="36047" spans="1:9" x14ac:dyDescent="0.25">
      <c r="A36047"/>
      <c r="B36047"/>
      <c r="C36047"/>
      <c r="D36047"/>
      <c r="E36047" s="148"/>
      <c r="F36047" s="148"/>
      <c r="G36047" s="149"/>
      <c r="H36047" s="148"/>
      <c r="I36047"/>
    </row>
    <row r="36048" spans="1:9" x14ac:dyDescent="0.25">
      <c r="A36048"/>
      <c r="B36048"/>
      <c r="C36048"/>
      <c r="D36048"/>
      <c r="E36048" s="148"/>
      <c r="F36048" s="148"/>
      <c r="G36048" s="149"/>
      <c r="H36048" s="148"/>
      <c r="I36048"/>
    </row>
    <row r="36049" spans="1:9" x14ac:dyDescent="0.25">
      <c r="A36049"/>
      <c r="B36049"/>
      <c r="C36049"/>
      <c r="D36049"/>
      <c r="E36049" s="148"/>
      <c r="F36049" s="148"/>
      <c r="G36049" s="149"/>
      <c r="H36049" s="148"/>
      <c r="I36049"/>
    </row>
    <row r="36050" spans="1:9" x14ac:dyDescent="0.25">
      <c r="A36050"/>
      <c r="B36050"/>
      <c r="C36050"/>
      <c r="D36050"/>
      <c r="E36050" s="148"/>
      <c r="F36050" s="148"/>
      <c r="G36050" s="149"/>
      <c r="H36050" s="148"/>
      <c r="I36050"/>
    </row>
    <row r="36051" spans="1:9" x14ac:dyDescent="0.25">
      <c r="A36051"/>
      <c r="B36051"/>
      <c r="C36051"/>
      <c r="D36051"/>
      <c r="E36051" s="148"/>
      <c r="F36051" s="148"/>
      <c r="G36051" s="149"/>
      <c r="H36051" s="148"/>
      <c r="I36051"/>
    </row>
    <row r="36052" spans="1:9" x14ac:dyDescent="0.25">
      <c r="A36052"/>
      <c r="B36052"/>
      <c r="C36052"/>
      <c r="D36052"/>
      <c r="E36052" s="148"/>
      <c r="F36052" s="148"/>
      <c r="G36052" s="149"/>
      <c r="H36052" s="148"/>
      <c r="I36052"/>
    </row>
    <row r="36053" spans="1:9" x14ac:dyDescent="0.25">
      <c r="A36053"/>
      <c r="B36053"/>
      <c r="C36053"/>
      <c r="D36053"/>
      <c r="E36053" s="148"/>
      <c r="F36053" s="148"/>
      <c r="G36053" s="149"/>
      <c r="H36053" s="148"/>
      <c r="I36053"/>
    </row>
    <row r="36054" spans="1:9" x14ac:dyDescent="0.25">
      <c r="A36054"/>
      <c r="B36054"/>
      <c r="C36054"/>
      <c r="D36054"/>
      <c r="E36054" s="148"/>
      <c r="F36054" s="148"/>
      <c r="G36054" s="149"/>
      <c r="H36054" s="148"/>
      <c r="I36054"/>
    </row>
    <row r="36055" spans="1:9" x14ac:dyDescent="0.25">
      <c r="A36055"/>
      <c r="B36055"/>
      <c r="C36055"/>
      <c r="D36055"/>
      <c r="E36055" s="148"/>
      <c r="F36055" s="148"/>
      <c r="G36055" s="149"/>
      <c r="H36055" s="148"/>
      <c r="I36055"/>
    </row>
    <row r="36056" spans="1:9" x14ac:dyDescent="0.25">
      <c r="A36056"/>
      <c r="B36056"/>
      <c r="C36056"/>
      <c r="D36056"/>
      <c r="E36056" s="148"/>
      <c r="F36056" s="148"/>
      <c r="G36056" s="149"/>
      <c r="H36056" s="148"/>
      <c r="I36056"/>
    </row>
    <row r="36057" spans="1:9" x14ac:dyDescent="0.25">
      <c r="A36057"/>
      <c r="B36057"/>
      <c r="C36057"/>
      <c r="D36057"/>
      <c r="E36057" s="148"/>
      <c r="F36057" s="148"/>
      <c r="G36057" s="149"/>
      <c r="H36057" s="148"/>
      <c r="I36057"/>
    </row>
    <row r="36058" spans="1:9" x14ac:dyDescent="0.25">
      <c r="A36058"/>
      <c r="B36058"/>
      <c r="C36058"/>
      <c r="D36058"/>
      <c r="E36058" s="148"/>
      <c r="F36058" s="148"/>
      <c r="G36058" s="149"/>
      <c r="H36058" s="148"/>
      <c r="I36058"/>
    </row>
    <row r="36059" spans="1:9" x14ac:dyDescent="0.25">
      <c r="A36059"/>
      <c r="B36059"/>
      <c r="C36059"/>
      <c r="D36059"/>
      <c r="E36059" s="148"/>
      <c r="F36059" s="148"/>
      <c r="G36059" s="149"/>
      <c r="H36059" s="148"/>
      <c r="I36059"/>
    </row>
    <row r="36060" spans="1:9" x14ac:dyDescent="0.25">
      <c r="A36060"/>
      <c r="B36060"/>
      <c r="C36060"/>
      <c r="D36060"/>
      <c r="E36060" s="148"/>
      <c r="F36060" s="148"/>
      <c r="G36060" s="149"/>
      <c r="H36060" s="148"/>
      <c r="I36060"/>
    </row>
    <row r="36061" spans="1:9" x14ac:dyDescent="0.25">
      <c r="A36061"/>
      <c r="B36061"/>
      <c r="C36061"/>
      <c r="D36061"/>
      <c r="E36061" s="148"/>
      <c r="F36061" s="148"/>
      <c r="G36061" s="149"/>
      <c r="H36061" s="148"/>
      <c r="I36061"/>
    </row>
    <row r="36062" spans="1:9" x14ac:dyDescent="0.25">
      <c r="A36062"/>
      <c r="B36062"/>
      <c r="C36062"/>
      <c r="D36062"/>
      <c r="E36062" s="148"/>
      <c r="F36062" s="148"/>
      <c r="G36062" s="149"/>
      <c r="H36062" s="148"/>
      <c r="I36062"/>
    </row>
    <row r="36063" spans="1:9" x14ac:dyDescent="0.25">
      <c r="A36063"/>
      <c r="B36063"/>
      <c r="C36063"/>
      <c r="D36063"/>
      <c r="E36063" s="148"/>
      <c r="F36063" s="148"/>
      <c r="G36063" s="149"/>
      <c r="H36063" s="148"/>
      <c r="I36063"/>
    </row>
    <row r="36064" spans="1:9" x14ac:dyDescent="0.25">
      <c r="A36064"/>
      <c r="B36064"/>
      <c r="C36064"/>
      <c r="D36064"/>
      <c r="E36064" s="148"/>
      <c r="F36064" s="148"/>
      <c r="G36064" s="149"/>
      <c r="H36064" s="148"/>
      <c r="I36064"/>
    </row>
    <row r="36065" spans="1:9" x14ac:dyDescent="0.25">
      <c r="A36065"/>
      <c r="B36065"/>
      <c r="C36065"/>
      <c r="D36065"/>
      <c r="E36065" s="148"/>
      <c r="F36065" s="148"/>
      <c r="G36065" s="149"/>
      <c r="H36065" s="148"/>
      <c r="I36065"/>
    </row>
    <row r="36066" spans="1:9" x14ac:dyDescent="0.25">
      <c r="A36066"/>
      <c r="B36066"/>
      <c r="C36066"/>
      <c r="D36066"/>
      <c r="E36066" s="148"/>
      <c r="F36066" s="148"/>
      <c r="G36066" s="149"/>
      <c r="H36066" s="148"/>
      <c r="I36066"/>
    </row>
    <row r="36067" spans="1:9" x14ac:dyDescent="0.25">
      <c r="A36067"/>
      <c r="B36067"/>
      <c r="C36067"/>
      <c r="D36067"/>
      <c r="E36067" s="148"/>
      <c r="F36067" s="148"/>
      <c r="G36067" s="149"/>
      <c r="H36067" s="148"/>
      <c r="I36067"/>
    </row>
    <row r="36068" spans="1:9" x14ac:dyDescent="0.25">
      <c r="A36068"/>
      <c r="B36068"/>
      <c r="C36068"/>
      <c r="D36068"/>
      <c r="E36068" s="148"/>
      <c r="F36068" s="148"/>
      <c r="G36068" s="149"/>
      <c r="H36068" s="148"/>
      <c r="I36068"/>
    </row>
    <row r="36069" spans="1:9" x14ac:dyDescent="0.25">
      <c r="A36069"/>
      <c r="B36069"/>
      <c r="C36069"/>
      <c r="D36069"/>
      <c r="E36069" s="148"/>
      <c r="F36069" s="148"/>
      <c r="G36069" s="149"/>
      <c r="H36069" s="148"/>
      <c r="I36069"/>
    </row>
    <row r="36070" spans="1:9" x14ac:dyDescent="0.25">
      <c r="A36070"/>
      <c r="B36070"/>
      <c r="C36070"/>
      <c r="D36070"/>
      <c r="E36070" s="148"/>
      <c r="F36070" s="148"/>
      <c r="G36070" s="149"/>
      <c r="H36070" s="148"/>
      <c r="I36070"/>
    </row>
    <row r="36071" spans="1:9" x14ac:dyDescent="0.25">
      <c r="A36071"/>
      <c r="B36071"/>
      <c r="C36071"/>
      <c r="D36071"/>
      <c r="E36071" s="148"/>
      <c r="F36071" s="148"/>
      <c r="G36071" s="149"/>
      <c r="H36071" s="148"/>
      <c r="I36071"/>
    </row>
    <row r="36072" spans="1:9" x14ac:dyDescent="0.25">
      <c r="A36072"/>
      <c r="B36072"/>
      <c r="C36072"/>
      <c r="D36072"/>
      <c r="E36072" s="148"/>
      <c r="F36072" s="148"/>
      <c r="G36072" s="149"/>
      <c r="H36072" s="148"/>
      <c r="I36072"/>
    </row>
    <row r="36073" spans="1:9" x14ac:dyDescent="0.25">
      <c r="A36073"/>
      <c r="B36073"/>
      <c r="C36073"/>
      <c r="D36073"/>
      <c r="E36073" s="148"/>
      <c r="F36073" s="148"/>
      <c r="G36073" s="149"/>
      <c r="H36073" s="148"/>
      <c r="I36073"/>
    </row>
    <row r="36074" spans="1:9" x14ac:dyDescent="0.25">
      <c r="A36074"/>
      <c r="B36074"/>
      <c r="C36074"/>
      <c r="D36074"/>
      <c r="E36074" s="148"/>
      <c r="F36074" s="148"/>
      <c r="G36074" s="149"/>
      <c r="H36074" s="148"/>
      <c r="I36074"/>
    </row>
    <row r="36075" spans="1:9" x14ac:dyDescent="0.25">
      <c r="A36075"/>
      <c r="B36075"/>
      <c r="C36075"/>
      <c r="D36075"/>
      <c r="E36075" s="148"/>
      <c r="F36075" s="148"/>
      <c r="G36075" s="149"/>
      <c r="H36075" s="148"/>
      <c r="I36075"/>
    </row>
    <row r="36076" spans="1:9" x14ac:dyDescent="0.25">
      <c r="A36076"/>
      <c r="B36076"/>
      <c r="C36076"/>
      <c r="D36076"/>
      <c r="E36076" s="148"/>
      <c r="F36076" s="148"/>
      <c r="G36076" s="149"/>
      <c r="H36076" s="148"/>
      <c r="I36076"/>
    </row>
    <row r="36077" spans="1:9" x14ac:dyDescent="0.25">
      <c r="A36077"/>
      <c r="B36077"/>
      <c r="C36077"/>
      <c r="D36077"/>
      <c r="E36077" s="148"/>
      <c r="F36077" s="148"/>
      <c r="G36077" s="149"/>
      <c r="H36077" s="148"/>
      <c r="I36077"/>
    </row>
    <row r="36078" spans="1:9" x14ac:dyDescent="0.25">
      <c r="A36078"/>
      <c r="B36078"/>
      <c r="C36078"/>
      <c r="D36078"/>
      <c r="E36078" s="148"/>
      <c r="F36078" s="148"/>
      <c r="G36078" s="149"/>
      <c r="H36078" s="148"/>
      <c r="I36078"/>
    </row>
    <row r="36079" spans="1:9" x14ac:dyDescent="0.25">
      <c r="A36079"/>
      <c r="B36079"/>
      <c r="C36079"/>
      <c r="D36079"/>
      <c r="E36079" s="148"/>
      <c r="F36079" s="148"/>
      <c r="G36079" s="149"/>
      <c r="H36079" s="148"/>
      <c r="I36079"/>
    </row>
    <row r="36080" spans="1:9" x14ac:dyDescent="0.25">
      <c r="A36080"/>
      <c r="B36080"/>
      <c r="C36080"/>
      <c r="D36080"/>
      <c r="E36080" s="148"/>
      <c r="F36080" s="148"/>
      <c r="G36080" s="149"/>
      <c r="H36080" s="148"/>
      <c r="I36080"/>
    </row>
    <row r="36081" spans="1:9" x14ac:dyDescent="0.25">
      <c r="A36081"/>
      <c r="B36081"/>
      <c r="C36081"/>
      <c r="D36081"/>
      <c r="E36081" s="148"/>
      <c r="F36081" s="148"/>
      <c r="G36081" s="149"/>
      <c r="H36081" s="148"/>
      <c r="I36081"/>
    </row>
    <row r="36082" spans="1:9" x14ac:dyDescent="0.25">
      <c r="A36082"/>
      <c r="B36082"/>
      <c r="C36082"/>
      <c r="D36082"/>
      <c r="E36082" s="148"/>
      <c r="F36082" s="148"/>
      <c r="G36082" s="149"/>
      <c r="H36082" s="148"/>
      <c r="I36082"/>
    </row>
    <row r="36083" spans="1:9" x14ac:dyDescent="0.25">
      <c r="A36083"/>
      <c r="B36083"/>
      <c r="C36083"/>
      <c r="D36083"/>
      <c r="E36083" s="148"/>
      <c r="F36083" s="148"/>
      <c r="G36083" s="149"/>
      <c r="H36083" s="148"/>
      <c r="I36083"/>
    </row>
    <row r="36084" spans="1:9" x14ac:dyDescent="0.25">
      <c r="A36084"/>
      <c r="B36084"/>
      <c r="C36084"/>
      <c r="D36084"/>
      <c r="E36084" s="148"/>
      <c r="F36084" s="148"/>
      <c r="G36084" s="149"/>
      <c r="H36084" s="148"/>
      <c r="I36084"/>
    </row>
    <row r="36085" spans="1:9" x14ac:dyDescent="0.25">
      <c r="A36085"/>
      <c r="B36085"/>
      <c r="C36085"/>
      <c r="D36085"/>
      <c r="E36085" s="148"/>
      <c r="F36085" s="148"/>
      <c r="G36085" s="149"/>
      <c r="H36085" s="148"/>
      <c r="I36085"/>
    </row>
    <row r="36086" spans="1:9" x14ac:dyDescent="0.25">
      <c r="A36086"/>
      <c r="B36086"/>
      <c r="C36086"/>
      <c r="D36086"/>
      <c r="E36086" s="148"/>
      <c r="F36086" s="148"/>
      <c r="G36086" s="149"/>
      <c r="H36086" s="148"/>
      <c r="I36086"/>
    </row>
    <row r="36087" spans="1:9" x14ac:dyDescent="0.25">
      <c r="A36087"/>
      <c r="B36087"/>
      <c r="C36087"/>
      <c r="D36087"/>
      <c r="E36087" s="148"/>
      <c r="F36087" s="148"/>
      <c r="G36087" s="149"/>
      <c r="H36087" s="148"/>
      <c r="I36087"/>
    </row>
    <row r="36088" spans="1:9" x14ac:dyDescent="0.25">
      <c r="A36088"/>
      <c r="B36088"/>
      <c r="C36088"/>
      <c r="D36088"/>
      <c r="E36088" s="148"/>
      <c r="F36088" s="148"/>
      <c r="G36088" s="149"/>
      <c r="H36088" s="148"/>
      <c r="I36088"/>
    </row>
    <row r="36089" spans="1:9" x14ac:dyDescent="0.25">
      <c r="A36089"/>
      <c r="B36089"/>
      <c r="C36089"/>
      <c r="D36089"/>
      <c r="E36089" s="148"/>
      <c r="F36089" s="148"/>
      <c r="G36089" s="149"/>
      <c r="H36089" s="148"/>
      <c r="I36089"/>
    </row>
    <row r="36090" spans="1:9" x14ac:dyDescent="0.25">
      <c r="A36090"/>
      <c r="B36090"/>
      <c r="C36090"/>
      <c r="D36090"/>
      <c r="E36090" s="148"/>
      <c r="F36090" s="148"/>
      <c r="G36090" s="149"/>
      <c r="H36090" s="148"/>
      <c r="I36090"/>
    </row>
    <row r="36091" spans="1:9" x14ac:dyDescent="0.25">
      <c r="A36091"/>
      <c r="B36091"/>
      <c r="C36091"/>
      <c r="D36091"/>
      <c r="E36091" s="148"/>
      <c r="F36091" s="148"/>
      <c r="G36091" s="149"/>
      <c r="H36091" s="148"/>
      <c r="I36091"/>
    </row>
    <row r="36092" spans="1:9" x14ac:dyDescent="0.25">
      <c r="A36092"/>
      <c r="B36092"/>
      <c r="C36092"/>
      <c r="D36092"/>
      <c r="E36092" s="148"/>
      <c r="F36092" s="148"/>
      <c r="G36092" s="149"/>
      <c r="H36092" s="148"/>
      <c r="I36092"/>
    </row>
    <row r="36093" spans="1:9" x14ac:dyDescent="0.25">
      <c r="A36093"/>
      <c r="B36093"/>
      <c r="C36093"/>
      <c r="D36093"/>
      <c r="E36093" s="148"/>
      <c r="F36093" s="148"/>
      <c r="G36093" s="149"/>
      <c r="H36093" s="148"/>
      <c r="I36093"/>
    </row>
    <row r="36094" spans="1:9" x14ac:dyDescent="0.25">
      <c r="A36094"/>
      <c r="B36094"/>
      <c r="C36094"/>
      <c r="D36094"/>
      <c r="E36094" s="148"/>
      <c r="F36094" s="148"/>
      <c r="G36094" s="149"/>
      <c r="H36094" s="148"/>
      <c r="I36094"/>
    </row>
    <row r="36095" spans="1:9" x14ac:dyDescent="0.25">
      <c r="A36095"/>
      <c r="B36095"/>
      <c r="C36095"/>
      <c r="D36095"/>
      <c r="E36095" s="148"/>
      <c r="F36095" s="148"/>
      <c r="G36095" s="149"/>
      <c r="H36095" s="148"/>
      <c r="I36095"/>
    </row>
    <row r="36096" spans="1:9" x14ac:dyDescent="0.25">
      <c r="A36096"/>
      <c r="B36096"/>
      <c r="C36096"/>
      <c r="D36096"/>
      <c r="E36096" s="148"/>
      <c r="F36096" s="148"/>
      <c r="G36096" s="149"/>
      <c r="H36096" s="148"/>
      <c r="I36096"/>
    </row>
    <row r="36097" spans="1:9" x14ac:dyDescent="0.25">
      <c r="A36097"/>
      <c r="B36097"/>
      <c r="C36097"/>
      <c r="D36097"/>
      <c r="E36097" s="148"/>
      <c r="F36097" s="148"/>
      <c r="G36097" s="149"/>
      <c r="H36097" s="148"/>
      <c r="I36097"/>
    </row>
    <row r="36098" spans="1:9" x14ac:dyDescent="0.25">
      <c r="A36098"/>
      <c r="B36098"/>
      <c r="C36098"/>
      <c r="D36098"/>
      <c r="E36098" s="148"/>
      <c r="F36098" s="148"/>
      <c r="G36098" s="149"/>
      <c r="H36098" s="148"/>
      <c r="I36098"/>
    </row>
    <row r="36099" spans="1:9" x14ac:dyDescent="0.25">
      <c r="A36099"/>
      <c r="B36099"/>
      <c r="C36099"/>
      <c r="D36099"/>
      <c r="E36099" s="148"/>
      <c r="F36099" s="148"/>
      <c r="G36099" s="149"/>
      <c r="H36099" s="148"/>
      <c r="I36099"/>
    </row>
    <row r="36100" spans="1:9" x14ac:dyDescent="0.25">
      <c r="A36100"/>
      <c r="B36100"/>
      <c r="C36100"/>
      <c r="D36100"/>
      <c r="E36100" s="148"/>
      <c r="F36100" s="148"/>
      <c r="G36100" s="149"/>
      <c r="H36100" s="148"/>
      <c r="I36100"/>
    </row>
    <row r="36101" spans="1:9" x14ac:dyDescent="0.25">
      <c r="A36101"/>
      <c r="B36101"/>
      <c r="C36101"/>
      <c r="D36101"/>
      <c r="E36101" s="148"/>
      <c r="F36101" s="148"/>
      <c r="G36101" s="149"/>
      <c r="H36101" s="148"/>
      <c r="I36101"/>
    </row>
    <row r="36102" spans="1:9" x14ac:dyDescent="0.25">
      <c r="A36102"/>
      <c r="B36102"/>
      <c r="C36102"/>
      <c r="D36102"/>
      <c r="E36102" s="148"/>
      <c r="F36102" s="148"/>
      <c r="G36102" s="149"/>
      <c r="H36102" s="148"/>
      <c r="I36102"/>
    </row>
    <row r="36103" spans="1:9" x14ac:dyDescent="0.25">
      <c r="A36103"/>
      <c r="B36103"/>
      <c r="C36103"/>
      <c r="D36103"/>
      <c r="E36103" s="148"/>
      <c r="F36103" s="148"/>
      <c r="G36103" s="149"/>
      <c r="H36103" s="148"/>
      <c r="I36103"/>
    </row>
    <row r="36104" spans="1:9" x14ac:dyDescent="0.25">
      <c r="A36104"/>
      <c r="B36104"/>
      <c r="C36104"/>
      <c r="D36104"/>
      <c r="E36104" s="148"/>
      <c r="F36104" s="148"/>
      <c r="G36104" s="149"/>
      <c r="H36104" s="148"/>
      <c r="I36104"/>
    </row>
    <row r="36105" spans="1:9" x14ac:dyDescent="0.25">
      <c r="A36105"/>
      <c r="B36105"/>
      <c r="C36105"/>
      <c r="D36105"/>
      <c r="E36105" s="148"/>
      <c r="F36105" s="148"/>
      <c r="G36105" s="149"/>
      <c r="H36105" s="148"/>
      <c r="I36105"/>
    </row>
    <row r="36106" spans="1:9" x14ac:dyDescent="0.25">
      <c r="A36106"/>
      <c r="B36106"/>
      <c r="C36106"/>
      <c r="D36106"/>
      <c r="E36106" s="148"/>
      <c r="F36106" s="148"/>
      <c r="G36106" s="149"/>
      <c r="H36106" s="148"/>
      <c r="I36106"/>
    </row>
    <row r="36107" spans="1:9" x14ac:dyDescent="0.25">
      <c r="A36107"/>
      <c r="B36107"/>
      <c r="C36107"/>
      <c r="D36107"/>
      <c r="E36107" s="148"/>
      <c r="F36107" s="148"/>
      <c r="G36107" s="149"/>
      <c r="H36107" s="148"/>
      <c r="I36107"/>
    </row>
    <row r="36108" spans="1:9" x14ac:dyDescent="0.25">
      <c r="A36108"/>
      <c r="B36108"/>
      <c r="C36108"/>
      <c r="D36108"/>
      <c r="E36108" s="148"/>
      <c r="F36108" s="148"/>
      <c r="G36108" s="149"/>
      <c r="H36108" s="148"/>
      <c r="I36108"/>
    </row>
    <row r="36109" spans="1:9" x14ac:dyDescent="0.25">
      <c r="A36109"/>
      <c r="B36109"/>
      <c r="C36109"/>
      <c r="D36109"/>
      <c r="E36109" s="148"/>
      <c r="F36109" s="148"/>
      <c r="G36109" s="149"/>
      <c r="H36109" s="148"/>
      <c r="I36109"/>
    </row>
    <row r="36110" spans="1:9" x14ac:dyDescent="0.25">
      <c r="A36110"/>
      <c r="B36110"/>
      <c r="C36110"/>
      <c r="D36110"/>
      <c r="E36110" s="148"/>
      <c r="F36110" s="148"/>
      <c r="G36110" s="149"/>
      <c r="H36110" s="148"/>
      <c r="I36110"/>
    </row>
    <row r="36111" spans="1:9" x14ac:dyDescent="0.25">
      <c r="A36111"/>
      <c r="B36111"/>
      <c r="C36111"/>
      <c r="D36111"/>
      <c r="E36111" s="148"/>
      <c r="F36111" s="148"/>
      <c r="G36111" s="149"/>
      <c r="H36111" s="148"/>
      <c r="I36111"/>
    </row>
    <row r="36112" spans="1:9" x14ac:dyDescent="0.25">
      <c r="A36112"/>
      <c r="B36112"/>
      <c r="C36112"/>
      <c r="D36112"/>
      <c r="E36112" s="148"/>
      <c r="F36112" s="148"/>
      <c r="G36112" s="149"/>
      <c r="H36112" s="148"/>
      <c r="I36112"/>
    </row>
    <row r="36113" spans="1:9" x14ac:dyDescent="0.25">
      <c r="A36113"/>
      <c r="B36113"/>
      <c r="C36113"/>
      <c r="D36113"/>
      <c r="E36113" s="148"/>
      <c r="F36113" s="148"/>
      <c r="G36113" s="149"/>
      <c r="H36113" s="148"/>
      <c r="I36113"/>
    </row>
    <row r="36114" spans="1:9" x14ac:dyDescent="0.25">
      <c r="A36114"/>
      <c r="B36114"/>
      <c r="C36114"/>
      <c r="D36114"/>
      <c r="E36114" s="148"/>
      <c r="F36114" s="148"/>
      <c r="G36114" s="149"/>
      <c r="H36114" s="148"/>
      <c r="I36114"/>
    </row>
    <row r="36115" spans="1:9" x14ac:dyDescent="0.25">
      <c r="A36115"/>
      <c r="B36115"/>
      <c r="C36115"/>
      <c r="D36115"/>
      <c r="E36115" s="148"/>
      <c r="F36115" s="148"/>
      <c r="G36115" s="149"/>
      <c r="H36115" s="148"/>
      <c r="I36115"/>
    </row>
    <row r="36116" spans="1:9" x14ac:dyDescent="0.25">
      <c r="A36116"/>
      <c r="B36116"/>
      <c r="C36116"/>
      <c r="D36116"/>
      <c r="E36116" s="148"/>
      <c r="F36116" s="148"/>
      <c r="G36116" s="149"/>
      <c r="H36116" s="148"/>
      <c r="I36116"/>
    </row>
    <row r="36117" spans="1:9" x14ac:dyDescent="0.25">
      <c r="A36117"/>
      <c r="B36117"/>
      <c r="C36117"/>
      <c r="D36117"/>
      <c r="E36117" s="148"/>
      <c r="F36117" s="148"/>
      <c r="G36117" s="149"/>
      <c r="H36117" s="148"/>
      <c r="I36117"/>
    </row>
    <row r="36118" spans="1:9" x14ac:dyDescent="0.25">
      <c r="A36118"/>
      <c r="B36118"/>
      <c r="C36118"/>
      <c r="D36118"/>
      <c r="E36118" s="148"/>
      <c r="F36118" s="148"/>
      <c r="G36118" s="149"/>
      <c r="H36118" s="148"/>
      <c r="I36118"/>
    </row>
    <row r="36119" spans="1:9" x14ac:dyDescent="0.25">
      <c r="A36119"/>
      <c r="B36119"/>
      <c r="C36119"/>
      <c r="D36119"/>
      <c r="E36119" s="148"/>
      <c r="F36119" s="148"/>
      <c r="G36119" s="149"/>
      <c r="H36119" s="148"/>
      <c r="I36119"/>
    </row>
    <row r="36120" spans="1:9" x14ac:dyDescent="0.25">
      <c r="A36120"/>
      <c r="B36120"/>
      <c r="C36120"/>
      <c r="D36120"/>
      <c r="E36120" s="148"/>
      <c r="F36120" s="148"/>
      <c r="G36120" s="149"/>
      <c r="H36120" s="148"/>
      <c r="I36120"/>
    </row>
    <row r="36121" spans="1:9" x14ac:dyDescent="0.25">
      <c r="A36121"/>
      <c r="B36121"/>
      <c r="C36121"/>
      <c r="D36121"/>
      <c r="E36121" s="148"/>
      <c r="F36121" s="148"/>
      <c r="G36121" s="149"/>
      <c r="H36121" s="148"/>
      <c r="I36121"/>
    </row>
    <row r="36122" spans="1:9" x14ac:dyDescent="0.25">
      <c r="A36122"/>
      <c r="B36122"/>
      <c r="C36122"/>
      <c r="D36122"/>
      <c r="E36122" s="148"/>
      <c r="F36122" s="148"/>
      <c r="G36122" s="149"/>
      <c r="H36122" s="148"/>
      <c r="I36122"/>
    </row>
    <row r="36123" spans="1:9" x14ac:dyDescent="0.25">
      <c r="A36123"/>
      <c r="B36123"/>
      <c r="C36123"/>
      <c r="D36123"/>
      <c r="E36123" s="148"/>
      <c r="F36123" s="148"/>
      <c r="G36123" s="149"/>
      <c r="H36123" s="148"/>
      <c r="I36123"/>
    </row>
    <row r="36124" spans="1:9" x14ac:dyDescent="0.25">
      <c r="A36124"/>
      <c r="B36124"/>
      <c r="C36124"/>
      <c r="D36124"/>
      <c r="E36124" s="148"/>
      <c r="F36124" s="148"/>
      <c r="G36124" s="149"/>
      <c r="H36124" s="148"/>
      <c r="I36124"/>
    </row>
    <row r="36125" spans="1:9" x14ac:dyDescent="0.25">
      <c r="A36125"/>
      <c r="B36125"/>
      <c r="C36125"/>
      <c r="D36125"/>
      <c r="E36125" s="148"/>
      <c r="F36125" s="148"/>
      <c r="G36125" s="149"/>
      <c r="H36125" s="148"/>
      <c r="I36125"/>
    </row>
    <row r="36126" spans="1:9" x14ac:dyDescent="0.25">
      <c r="A36126"/>
      <c r="B36126"/>
      <c r="C36126"/>
      <c r="D36126"/>
      <c r="E36126" s="148"/>
      <c r="F36126" s="148"/>
      <c r="G36126" s="149"/>
      <c r="H36126" s="148"/>
      <c r="I36126"/>
    </row>
    <row r="36127" spans="1:9" x14ac:dyDescent="0.25">
      <c r="A36127"/>
      <c r="B36127"/>
      <c r="C36127"/>
      <c r="D36127"/>
      <c r="E36127" s="148"/>
      <c r="F36127" s="148"/>
      <c r="G36127" s="149"/>
      <c r="H36127" s="148"/>
      <c r="I36127"/>
    </row>
    <row r="36128" spans="1:9" x14ac:dyDescent="0.25">
      <c r="A36128"/>
      <c r="B36128"/>
      <c r="C36128"/>
      <c r="D36128"/>
      <c r="E36128" s="148"/>
      <c r="F36128" s="148"/>
      <c r="G36128" s="149"/>
      <c r="H36128" s="148"/>
      <c r="I36128"/>
    </row>
    <row r="36129" spans="1:9" x14ac:dyDescent="0.25">
      <c r="A36129"/>
      <c r="B36129"/>
      <c r="C36129"/>
      <c r="D36129"/>
      <c r="E36129" s="148"/>
      <c r="F36129" s="148"/>
      <c r="G36129" s="149"/>
      <c r="H36129" s="148"/>
      <c r="I36129"/>
    </row>
    <row r="36130" spans="1:9" x14ac:dyDescent="0.25">
      <c r="A36130"/>
      <c r="B36130"/>
      <c r="C36130"/>
      <c r="D36130"/>
      <c r="E36130" s="148"/>
      <c r="F36130" s="148"/>
      <c r="G36130" s="149"/>
      <c r="H36130" s="148"/>
      <c r="I36130"/>
    </row>
    <row r="36131" spans="1:9" x14ac:dyDescent="0.25">
      <c r="A36131"/>
      <c r="B36131"/>
      <c r="C36131"/>
      <c r="D36131"/>
      <c r="E36131" s="148"/>
      <c r="F36131" s="148"/>
      <c r="G36131" s="149"/>
      <c r="H36131" s="148"/>
      <c r="I36131"/>
    </row>
    <row r="36132" spans="1:9" x14ac:dyDescent="0.25">
      <c r="A36132"/>
      <c r="B36132"/>
      <c r="C36132"/>
      <c r="D36132"/>
      <c r="E36132" s="148"/>
      <c r="F36132" s="148"/>
      <c r="G36132" s="149"/>
      <c r="H36132" s="148"/>
      <c r="I36132"/>
    </row>
    <row r="36133" spans="1:9" x14ac:dyDescent="0.25">
      <c r="A36133"/>
      <c r="B36133"/>
      <c r="C36133"/>
      <c r="D36133"/>
      <c r="E36133" s="148"/>
      <c r="F36133" s="148"/>
      <c r="G36133" s="149"/>
      <c r="H36133" s="148"/>
      <c r="I36133"/>
    </row>
    <row r="36134" spans="1:9" x14ac:dyDescent="0.25">
      <c r="A36134"/>
      <c r="B36134"/>
      <c r="C36134"/>
      <c r="D36134"/>
      <c r="E36134" s="148"/>
      <c r="F36134" s="148"/>
      <c r="G36134" s="149"/>
      <c r="H36134" s="148"/>
      <c r="I36134"/>
    </row>
    <row r="36135" spans="1:9" x14ac:dyDescent="0.25">
      <c r="A36135"/>
      <c r="B36135"/>
      <c r="C36135"/>
      <c r="D36135"/>
      <c r="E36135" s="148"/>
      <c r="F36135" s="148"/>
      <c r="G36135" s="149"/>
      <c r="H36135" s="148"/>
      <c r="I36135"/>
    </row>
    <row r="36136" spans="1:9" x14ac:dyDescent="0.25">
      <c r="A36136"/>
      <c r="B36136"/>
      <c r="C36136"/>
      <c r="D36136"/>
      <c r="E36136" s="148"/>
      <c r="F36136" s="148"/>
      <c r="G36136" s="149"/>
      <c r="H36136" s="148"/>
      <c r="I36136"/>
    </row>
    <row r="36137" spans="1:9" x14ac:dyDescent="0.25">
      <c r="A36137"/>
      <c r="B36137"/>
      <c r="C36137"/>
      <c r="D36137"/>
      <c r="E36137" s="148"/>
      <c r="F36137" s="148"/>
      <c r="G36137" s="149"/>
      <c r="H36137" s="148"/>
      <c r="I36137"/>
    </row>
    <row r="36138" spans="1:9" x14ac:dyDescent="0.25">
      <c r="A36138"/>
      <c r="B36138"/>
      <c r="C36138"/>
      <c r="D36138"/>
      <c r="E36138" s="148"/>
      <c r="F36138" s="148"/>
      <c r="G36138" s="149"/>
      <c r="H36138" s="148"/>
      <c r="I36138"/>
    </row>
    <row r="36139" spans="1:9" x14ac:dyDescent="0.25">
      <c r="A36139"/>
      <c r="B36139"/>
      <c r="C36139"/>
      <c r="D36139"/>
      <c r="E36139" s="148"/>
      <c r="F36139" s="148"/>
      <c r="G36139" s="149"/>
      <c r="H36139" s="148"/>
      <c r="I36139"/>
    </row>
    <row r="36140" spans="1:9" x14ac:dyDescent="0.25">
      <c r="A36140"/>
      <c r="B36140"/>
      <c r="C36140"/>
      <c r="D36140"/>
      <c r="E36140" s="148"/>
      <c r="F36140" s="148"/>
      <c r="G36140" s="149"/>
      <c r="H36140" s="148"/>
      <c r="I36140"/>
    </row>
    <row r="36141" spans="1:9" x14ac:dyDescent="0.25">
      <c r="A36141"/>
      <c r="B36141"/>
      <c r="C36141"/>
      <c r="D36141"/>
      <c r="E36141" s="148"/>
      <c r="F36141" s="148"/>
      <c r="G36141" s="149"/>
      <c r="H36141" s="148"/>
      <c r="I36141"/>
    </row>
    <row r="36142" spans="1:9" x14ac:dyDescent="0.25">
      <c r="A36142"/>
      <c r="B36142"/>
      <c r="C36142"/>
      <c r="D36142"/>
      <c r="E36142" s="148"/>
      <c r="F36142" s="148"/>
      <c r="G36142" s="149"/>
      <c r="H36142" s="148"/>
      <c r="I36142"/>
    </row>
    <row r="36143" spans="1:9" x14ac:dyDescent="0.25">
      <c r="A36143"/>
      <c r="B36143"/>
      <c r="C36143"/>
      <c r="D36143"/>
      <c r="E36143" s="148"/>
      <c r="F36143" s="148"/>
      <c r="G36143" s="149"/>
      <c r="H36143" s="148"/>
      <c r="I36143"/>
    </row>
    <row r="36144" spans="1:9" x14ac:dyDescent="0.25">
      <c r="A36144"/>
      <c r="B36144"/>
      <c r="C36144"/>
      <c r="D36144"/>
      <c r="E36144" s="148"/>
      <c r="F36144" s="148"/>
      <c r="G36144" s="149"/>
      <c r="H36144" s="148"/>
      <c r="I36144"/>
    </row>
    <row r="36145" spans="1:9" x14ac:dyDescent="0.25">
      <c r="A36145"/>
      <c r="B36145"/>
      <c r="C36145"/>
      <c r="D36145"/>
      <c r="E36145" s="148"/>
      <c r="F36145" s="148"/>
      <c r="G36145" s="149"/>
      <c r="H36145" s="148"/>
      <c r="I36145"/>
    </row>
    <row r="36146" spans="1:9" x14ac:dyDescent="0.25">
      <c r="A36146"/>
      <c r="B36146"/>
      <c r="C36146"/>
      <c r="D36146"/>
      <c r="E36146" s="148"/>
      <c r="F36146" s="148"/>
      <c r="G36146" s="149"/>
      <c r="H36146" s="148"/>
      <c r="I36146"/>
    </row>
    <row r="36147" spans="1:9" x14ac:dyDescent="0.25">
      <c r="A36147"/>
      <c r="B36147"/>
      <c r="C36147"/>
      <c r="D36147"/>
      <c r="E36147" s="148"/>
      <c r="F36147" s="148"/>
      <c r="G36147" s="149"/>
      <c r="H36147" s="148"/>
      <c r="I36147"/>
    </row>
    <row r="36148" spans="1:9" x14ac:dyDescent="0.25">
      <c r="A36148"/>
      <c r="B36148"/>
      <c r="C36148"/>
      <c r="D36148"/>
      <c r="E36148" s="148"/>
      <c r="F36148" s="148"/>
      <c r="G36148" s="149"/>
      <c r="H36148" s="148"/>
      <c r="I36148"/>
    </row>
    <row r="36149" spans="1:9" x14ac:dyDescent="0.25">
      <c r="A36149"/>
      <c r="B36149"/>
      <c r="C36149"/>
      <c r="D36149"/>
      <c r="E36149" s="148"/>
      <c r="F36149" s="148"/>
      <c r="G36149" s="149"/>
      <c r="H36149" s="148"/>
      <c r="I36149"/>
    </row>
    <row r="36150" spans="1:9" x14ac:dyDescent="0.25">
      <c r="A36150"/>
      <c r="B36150"/>
      <c r="C36150"/>
      <c r="D36150"/>
      <c r="E36150" s="148"/>
      <c r="F36150" s="148"/>
      <c r="G36150" s="149"/>
      <c r="H36150" s="148"/>
      <c r="I36150"/>
    </row>
    <row r="36151" spans="1:9" x14ac:dyDescent="0.25">
      <c r="A36151"/>
      <c r="B36151"/>
      <c r="C36151"/>
      <c r="D36151"/>
      <c r="E36151" s="148"/>
      <c r="F36151" s="148"/>
      <c r="G36151" s="149"/>
      <c r="H36151" s="148"/>
      <c r="I36151"/>
    </row>
    <row r="36152" spans="1:9" x14ac:dyDescent="0.25">
      <c r="A36152"/>
      <c r="B36152"/>
      <c r="C36152"/>
      <c r="D36152"/>
      <c r="E36152" s="148"/>
      <c r="F36152" s="148"/>
      <c r="G36152" s="149"/>
      <c r="H36152" s="148"/>
      <c r="I36152"/>
    </row>
    <row r="36153" spans="1:9" x14ac:dyDescent="0.25">
      <c r="A36153"/>
      <c r="B36153"/>
      <c r="C36153"/>
      <c r="D36153"/>
      <c r="E36153" s="148"/>
      <c r="F36153" s="148"/>
      <c r="G36153" s="149"/>
      <c r="H36153" s="148"/>
      <c r="I36153"/>
    </row>
    <row r="36154" spans="1:9" x14ac:dyDescent="0.25">
      <c r="A36154"/>
      <c r="B36154"/>
      <c r="C36154"/>
      <c r="D36154"/>
      <c r="E36154" s="148"/>
      <c r="F36154" s="148"/>
      <c r="G36154" s="149"/>
      <c r="H36154" s="148"/>
      <c r="I36154"/>
    </row>
    <row r="36155" spans="1:9" x14ac:dyDescent="0.25">
      <c r="A36155"/>
      <c r="B36155"/>
      <c r="C36155"/>
      <c r="D36155"/>
      <c r="E36155" s="148"/>
      <c r="F36155" s="148"/>
      <c r="G36155" s="149"/>
      <c r="H36155" s="148"/>
      <c r="I36155"/>
    </row>
    <row r="36156" spans="1:9" x14ac:dyDescent="0.25">
      <c r="A36156"/>
      <c r="B36156"/>
      <c r="C36156"/>
      <c r="D36156"/>
      <c r="E36156" s="148"/>
      <c r="F36156" s="148"/>
      <c r="G36156" s="149"/>
      <c r="H36156" s="148"/>
      <c r="I36156"/>
    </row>
    <row r="36157" spans="1:9" x14ac:dyDescent="0.25">
      <c r="A36157"/>
      <c r="B36157"/>
      <c r="C36157"/>
      <c r="D36157"/>
      <c r="E36157" s="148"/>
      <c r="F36157" s="148"/>
      <c r="G36157" s="149"/>
      <c r="H36157" s="148"/>
      <c r="I36157"/>
    </row>
    <row r="36158" spans="1:9" x14ac:dyDescent="0.25">
      <c r="A36158"/>
      <c r="B36158"/>
      <c r="C36158"/>
      <c r="D36158"/>
      <c r="E36158" s="148"/>
      <c r="F36158" s="148"/>
      <c r="G36158" s="149"/>
      <c r="H36158" s="148"/>
      <c r="I36158"/>
    </row>
    <row r="36159" spans="1:9" x14ac:dyDescent="0.25">
      <c r="A36159"/>
      <c r="B36159"/>
      <c r="C36159"/>
      <c r="D36159"/>
      <c r="E36159" s="148"/>
      <c r="F36159" s="148"/>
      <c r="G36159" s="149"/>
      <c r="H36159" s="148"/>
      <c r="I36159"/>
    </row>
    <row r="36160" spans="1:9" x14ac:dyDescent="0.25">
      <c r="A36160"/>
      <c r="B36160"/>
      <c r="C36160"/>
      <c r="D36160"/>
      <c r="E36160" s="148"/>
      <c r="F36160" s="148"/>
      <c r="G36160" s="149"/>
      <c r="H36160" s="148"/>
      <c r="I36160"/>
    </row>
    <row r="36161" spans="1:9" x14ac:dyDescent="0.25">
      <c r="A36161"/>
      <c r="B36161"/>
      <c r="C36161"/>
      <c r="D36161"/>
      <c r="E36161" s="148"/>
      <c r="F36161" s="148"/>
      <c r="G36161" s="149"/>
      <c r="H36161" s="148"/>
      <c r="I36161"/>
    </row>
    <row r="36162" spans="1:9" x14ac:dyDescent="0.25">
      <c r="A36162"/>
      <c r="B36162"/>
      <c r="C36162"/>
      <c r="D36162"/>
      <c r="E36162" s="148"/>
      <c r="F36162" s="148"/>
      <c r="G36162" s="149"/>
      <c r="H36162" s="148"/>
      <c r="I36162"/>
    </row>
    <row r="36163" spans="1:9" x14ac:dyDescent="0.25">
      <c r="A36163"/>
      <c r="B36163"/>
      <c r="C36163"/>
      <c r="D36163"/>
      <c r="E36163" s="148"/>
      <c r="F36163" s="148"/>
      <c r="G36163" s="149"/>
      <c r="H36163" s="148"/>
      <c r="I36163"/>
    </row>
    <row r="36164" spans="1:9" x14ac:dyDescent="0.25">
      <c r="A36164"/>
      <c r="B36164"/>
      <c r="C36164"/>
      <c r="D36164"/>
      <c r="E36164" s="148"/>
      <c r="F36164" s="148"/>
      <c r="G36164" s="149"/>
      <c r="H36164" s="148"/>
      <c r="I36164"/>
    </row>
    <row r="36165" spans="1:9" x14ac:dyDescent="0.25">
      <c r="A36165"/>
      <c r="B36165"/>
      <c r="C36165"/>
      <c r="D36165"/>
      <c r="E36165" s="148"/>
      <c r="F36165" s="148"/>
      <c r="G36165" s="149"/>
      <c r="H36165" s="148"/>
      <c r="I36165"/>
    </row>
    <row r="36166" spans="1:9" x14ac:dyDescent="0.25">
      <c r="A36166"/>
      <c r="B36166"/>
      <c r="C36166"/>
      <c r="D36166"/>
      <c r="E36166" s="148"/>
      <c r="F36166" s="148"/>
      <c r="G36166" s="149"/>
      <c r="H36166" s="148"/>
      <c r="I36166"/>
    </row>
    <row r="36167" spans="1:9" x14ac:dyDescent="0.25">
      <c r="A36167"/>
      <c r="B36167"/>
      <c r="C36167"/>
      <c r="D36167"/>
      <c r="E36167" s="148"/>
      <c r="F36167" s="148"/>
      <c r="G36167" s="149"/>
      <c r="H36167" s="148"/>
      <c r="I36167"/>
    </row>
    <row r="36168" spans="1:9" x14ac:dyDescent="0.25">
      <c r="A36168"/>
      <c r="B36168"/>
      <c r="C36168"/>
      <c r="D36168"/>
      <c r="E36168" s="148"/>
      <c r="F36168" s="148"/>
      <c r="G36168" s="149"/>
      <c r="H36168" s="148"/>
      <c r="I36168"/>
    </row>
    <row r="36169" spans="1:9" x14ac:dyDescent="0.25">
      <c r="A36169"/>
      <c r="B36169"/>
      <c r="C36169"/>
      <c r="D36169"/>
      <c r="E36169" s="148"/>
      <c r="F36169" s="148"/>
      <c r="G36169" s="149"/>
      <c r="H36169" s="148"/>
      <c r="I36169"/>
    </row>
    <row r="36170" spans="1:9" x14ac:dyDescent="0.25">
      <c r="A36170"/>
      <c r="B36170"/>
      <c r="C36170"/>
      <c r="D36170"/>
      <c r="E36170" s="148"/>
      <c r="F36170" s="148"/>
      <c r="G36170" s="149"/>
      <c r="H36170" s="148"/>
      <c r="I36170"/>
    </row>
    <row r="36171" spans="1:9" x14ac:dyDescent="0.25">
      <c r="A36171"/>
      <c r="B36171"/>
      <c r="C36171"/>
      <c r="D36171"/>
      <c r="E36171" s="148"/>
      <c r="F36171" s="148"/>
      <c r="G36171" s="149"/>
      <c r="H36171" s="148"/>
      <c r="I36171"/>
    </row>
    <row r="36172" spans="1:9" x14ac:dyDescent="0.25">
      <c r="A36172"/>
      <c r="B36172"/>
      <c r="C36172"/>
      <c r="D36172"/>
      <c r="E36172" s="148"/>
      <c r="F36172" s="148"/>
      <c r="G36172" s="149"/>
      <c r="H36172" s="148"/>
      <c r="I36172"/>
    </row>
    <row r="36173" spans="1:9" x14ac:dyDescent="0.25">
      <c r="A36173"/>
      <c r="B36173"/>
      <c r="C36173"/>
      <c r="D36173"/>
      <c r="E36173" s="148"/>
      <c r="F36173" s="148"/>
      <c r="G36173" s="149"/>
      <c r="H36173" s="148"/>
      <c r="I36173"/>
    </row>
    <row r="36174" spans="1:9" x14ac:dyDescent="0.25">
      <c r="A36174"/>
      <c r="B36174"/>
      <c r="C36174"/>
      <c r="D36174"/>
      <c r="E36174" s="148"/>
      <c r="F36174" s="148"/>
      <c r="G36174" s="149"/>
      <c r="H36174" s="148"/>
      <c r="I36174"/>
    </row>
    <row r="36175" spans="1:9" x14ac:dyDescent="0.25">
      <c r="A36175"/>
      <c r="B36175"/>
      <c r="C36175"/>
      <c r="D36175"/>
      <c r="E36175" s="148"/>
      <c r="F36175" s="148"/>
      <c r="G36175" s="149"/>
      <c r="H36175" s="148"/>
      <c r="I36175"/>
    </row>
    <row r="36176" spans="1:9" x14ac:dyDescent="0.25">
      <c r="A36176"/>
      <c r="B36176"/>
      <c r="C36176"/>
      <c r="D36176"/>
      <c r="E36176" s="148"/>
      <c r="F36176" s="148"/>
      <c r="G36176" s="149"/>
      <c r="H36176" s="148"/>
      <c r="I36176"/>
    </row>
    <row r="36177" spans="1:9" x14ac:dyDescent="0.25">
      <c r="A36177"/>
      <c r="B36177"/>
      <c r="C36177"/>
      <c r="D36177"/>
      <c r="E36177" s="148"/>
      <c r="F36177" s="148"/>
      <c r="G36177" s="149"/>
      <c r="H36177" s="148"/>
      <c r="I36177"/>
    </row>
    <row r="36178" spans="1:9" x14ac:dyDescent="0.25">
      <c r="A36178"/>
      <c r="B36178"/>
      <c r="C36178"/>
      <c r="D36178"/>
      <c r="E36178" s="148"/>
      <c r="F36178" s="148"/>
      <c r="G36178" s="149"/>
      <c r="H36178" s="148"/>
      <c r="I36178"/>
    </row>
    <row r="36179" spans="1:9" x14ac:dyDescent="0.25">
      <c r="A36179"/>
      <c r="B36179"/>
      <c r="C36179"/>
      <c r="D36179"/>
      <c r="E36179" s="148"/>
      <c r="F36179" s="148"/>
      <c r="G36179" s="149"/>
      <c r="H36179" s="148"/>
      <c r="I36179"/>
    </row>
    <row r="36180" spans="1:9" x14ac:dyDescent="0.25">
      <c r="A36180"/>
      <c r="B36180"/>
      <c r="C36180"/>
      <c r="D36180"/>
      <c r="E36180" s="148"/>
      <c r="F36180" s="148"/>
      <c r="G36180" s="149"/>
      <c r="H36180" s="148"/>
      <c r="I36180"/>
    </row>
    <row r="36181" spans="1:9" x14ac:dyDescent="0.25">
      <c r="A36181"/>
      <c r="B36181"/>
      <c r="C36181"/>
      <c r="D36181"/>
      <c r="E36181" s="148"/>
      <c r="F36181" s="148"/>
      <c r="G36181" s="149"/>
      <c r="H36181" s="148"/>
      <c r="I36181"/>
    </row>
    <row r="36182" spans="1:9" x14ac:dyDescent="0.25">
      <c r="A36182"/>
      <c r="B36182"/>
      <c r="C36182"/>
      <c r="D36182"/>
      <c r="E36182" s="148"/>
      <c r="F36182" s="148"/>
      <c r="G36182" s="149"/>
      <c r="H36182" s="148"/>
      <c r="I36182"/>
    </row>
    <row r="36183" spans="1:9" x14ac:dyDescent="0.25">
      <c r="A36183"/>
      <c r="B36183"/>
      <c r="C36183"/>
      <c r="D36183"/>
      <c r="E36183" s="148"/>
      <c r="F36183" s="148"/>
      <c r="G36183" s="149"/>
      <c r="H36183" s="148"/>
      <c r="I36183"/>
    </row>
    <row r="36184" spans="1:9" x14ac:dyDescent="0.25">
      <c r="A36184"/>
      <c r="B36184"/>
      <c r="C36184"/>
      <c r="D36184"/>
      <c r="E36184" s="148"/>
      <c r="F36184" s="148"/>
      <c r="G36184" s="149"/>
      <c r="H36184" s="148"/>
      <c r="I36184"/>
    </row>
    <row r="36185" spans="1:9" x14ac:dyDescent="0.25">
      <c r="A36185"/>
      <c r="B36185"/>
      <c r="C36185"/>
      <c r="D36185"/>
      <c r="E36185" s="148"/>
      <c r="F36185" s="148"/>
      <c r="G36185" s="149"/>
      <c r="H36185" s="148"/>
      <c r="I36185"/>
    </row>
    <row r="36186" spans="1:9" x14ac:dyDescent="0.25">
      <c r="A36186"/>
      <c r="B36186"/>
      <c r="C36186"/>
      <c r="D36186"/>
      <c r="E36186" s="148"/>
      <c r="F36186" s="148"/>
      <c r="G36186" s="149"/>
      <c r="H36186" s="148"/>
      <c r="I36186"/>
    </row>
    <row r="36187" spans="1:9" x14ac:dyDescent="0.25">
      <c r="A36187"/>
      <c r="B36187"/>
      <c r="C36187"/>
      <c r="D36187"/>
      <c r="E36187" s="148"/>
      <c r="F36187" s="148"/>
      <c r="G36187" s="149"/>
      <c r="H36187" s="148"/>
      <c r="I36187"/>
    </row>
    <row r="36188" spans="1:9" x14ac:dyDescent="0.25">
      <c r="A36188"/>
      <c r="B36188"/>
      <c r="C36188"/>
      <c r="D36188"/>
      <c r="E36188" s="148"/>
      <c r="F36188" s="148"/>
      <c r="G36188" s="149"/>
      <c r="H36188" s="148"/>
      <c r="I36188"/>
    </row>
    <row r="36189" spans="1:9" x14ac:dyDescent="0.25">
      <c r="A36189"/>
      <c r="B36189"/>
      <c r="C36189"/>
      <c r="D36189"/>
      <c r="E36189" s="148"/>
      <c r="F36189" s="148"/>
      <c r="G36189" s="149"/>
      <c r="H36189" s="148"/>
      <c r="I36189"/>
    </row>
    <row r="36190" spans="1:9" x14ac:dyDescent="0.25">
      <c r="A36190"/>
      <c r="B36190"/>
      <c r="C36190"/>
      <c r="D36190"/>
      <c r="E36190" s="148"/>
      <c r="F36190" s="148"/>
      <c r="G36190" s="149"/>
      <c r="H36190" s="148"/>
      <c r="I36190"/>
    </row>
    <row r="36191" spans="1:9" x14ac:dyDescent="0.25">
      <c r="A36191"/>
      <c r="B36191"/>
      <c r="C36191"/>
      <c r="D36191"/>
      <c r="E36191" s="148"/>
      <c r="F36191" s="148"/>
      <c r="G36191" s="149"/>
      <c r="H36191" s="148"/>
      <c r="I36191"/>
    </row>
    <row r="36192" spans="1:9" x14ac:dyDescent="0.25">
      <c r="A36192"/>
      <c r="B36192"/>
      <c r="C36192"/>
      <c r="D36192"/>
      <c r="E36192" s="148"/>
      <c r="F36192" s="148"/>
      <c r="G36192" s="149"/>
      <c r="H36192" s="148"/>
      <c r="I36192"/>
    </row>
    <row r="36193" spans="1:9" x14ac:dyDescent="0.25">
      <c r="A36193"/>
      <c r="B36193"/>
      <c r="C36193"/>
      <c r="D36193"/>
      <c r="E36193" s="148"/>
      <c r="F36193" s="148"/>
      <c r="G36193" s="149"/>
      <c r="H36193" s="148"/>
      <c r="I36193"/>
    </row>
    <row r="36194" spans="1:9" x14ac:dyDescent="0.25">
      <c r="A36194"/>
      <c r="B36194"/>
      <c r="C36194"/>
      <c r="D36194"/>
      <c r="E36194" s="148"/>
      <c r="F36194" s="148"/>
      <c r="G36194" s="149"/>
      <c r="H36194" s="148"/>
      <c r="I36194"/>
    </row>
    <row r="36195" spans="1:9" x14ac:dyDescent="0.25">
      <c r="A36195"/>
      <c r="B36195"/>
      <c r="C36195"/>
      <c r="D36195"/>
      <c r="E36195" s="148"/>
      <c r="F36195" s="148"/>
      <c r="G36195" s="149"/>
      <c r="H36195" s="148"/>
      <c r="I36195"/>
    </row>
    <row r="36196" spans="1:9" x14ac:dyDescent="0.25">
      <c r="A36196"/>
      <c r="B36196"/>
      <c r="C36196"/>
      <c r="D36196"/>
      <c r="E36196" s="148"/>
      <c r="F36196" s="148"/>
      <c r="G36196" s="149"/>
      <c r="H36196" s="148"/>
      <c r="I36196"/>
    </row>
    <row r="36197" spans="1:9" x14ac:dyDescent="0.25">
      <c r="A36197"/>
      <c r="B36197"/>
      <c r="C36197"/>
      <c r="D36197"/>
      <c r="E36197" s="148"/>
      <c r="F36197" s="148"/>
      <c r="G36197" s="149"/>
      <c r="H36197" s="148"/>
      <c r="I36197"/>
    </row>
    <row r="36198" spans="1:9" x14ac:dyDescent="0.25">
      <c r="A36198"/>
      <c r="B36198"/>
      <c r="C36198"/>
      <c r="D36198"/>
      <c r="E36198" s="148"/>
      <c r="F36198" s="148"/>
      <c r="G36198" s="149"/>
      <c r="H36198" s="148"/>
      <c r="I36198"/>
    </row>
    <row r="36199" spans="1:9" x14ac:dyDescent="0.25">
      <c r="A36199"/>
      <c r="B36199"/>
      <c r="C36199"/>
      <c r="D36199"/>
      <c r="E36199" s="148"/>
      <c r="F36199" s="148"/>
      <c r="G36199" s="149"/>
      <c r="H36199" s="148"/>
      <c r="I36199"/>
    </row>
    <row r="36200" spans="1:9" x14ac:dyDescent="0.25">
      <c r="A36200"/>
      <c r="B36200"/>
      <c r="C36200"/>
      <c r="D36200"/>
      <c r="E36200" s="148"/>
      <c r="F36200" s="148"/>
      <c r="G36200" s="149"/>
      <c r="H36200" s="148"/>
      <c r="I36200"/>
    </row>
    <row r="36201" spans="1:9" x14ac:dyDescent="0.25">
      <c r="A36201"/>
      <c r="B36201"/>
      <c r="C36201"/>
      <c r="D36201"/>
      <c r="E36201" s="148"/>
      <c r="F36201" s="148"/>
      <c r="G36201" s="149"/>
      <c r="H36201" s="148"/>
      <c r="I36201"/>
    </row>
    <row r="36202" spans="1:9" x14ac:dyDescent="0.25">
      <c r="A36202"/>
      <c r="B36202"/>
      <c r="C36202"/>
      <c r="D36202"/>
      <c r="E36202" s="148"/>
      <c r="F36202" s="148"/>
      <c r="G36202" s="149"/>
      <c r="H36202" s="148"/>
      <c r="I36202"/>
    </row>
    <row r="36203" spans="1:9" x14ac:dyDescent="0.25">
      <c r="A36203"/>
      <c r="B36203"/>
      <c r="C36203"/>
      <c r="D36203"/>
      <c r="E36203" s="148"/>
      <c r="F36203" s="148"/>
      <c r="G36203" s="149"/>
      <c r="H36203" s="148"/>
      <c r="I36203"/>
    </row>
    <row r="36204" spans="1:9" x14ac:dyDescent="0.25">
      <c r="A36204"/>
      <c r="B36204"/>
      <c r="C36204"/>
      <c r="D36204"/>
      <c r="E36204" s="148"/>
      <c r="F36204" s="148"/>
      <c r="G36204" s="149"/>
      <c r="H36204" s="148"/>
      <c r="I36204"/>
    </row>
    <row r="36205" spans="1:9" x14ac:dyDescent="0.25">
      <c r="A36205"/>
      <c r="B36205"/>
      <c r="C36205"/>
      <c r="D36205"/>
      <c r="E36205" s="148"/>
      <c r="F36205" s="148"/>
      <c r="G36205" s="149"/>
      <c r="H36205" s="148"/>
      <c r="I36205"/>
    </row>
    <row r="36206" spans="1:9" x14ac:dyDescent="0.25">
      <c r="A36206"/>
      <c r="B36206"/>
      <c r="C36206"/>
      <c r="D36206"/>
      <c r="E36206" s="148"/>
      <c r="F36206" s="148"/>
      <c r="G36206" s="149"/>
      <c r="H36206" s="148"/>
      <c r="I36206"/>
    </row>
    <row r="36207" spans="1:9" x14ac:dyDescent="0.25">
      <c r="A36207"/>
      <c r="B36207"/>
      <c r="C36207"/>
      <c r="D36207"/>
      <c r="E36207" s="148"/>
      <c r="F36207" s="148"/>
      <c r="G36207" s="149"/>
      <c r="H36207" s="148"/>
      <c r="I36207"/>
    </row>
    <row r="36208" spans="1:9" x14ac:dyDescent="0.25">
      <c r="A36208"/>
      <c r="B36208"/>
      <c r="C36208"/>
      <c r="D36208"/>
      <c r="E36208" s="148"/>
      <c r="F36208" s="148"/>
      <c r="G36208" s="149"/>
      <c r="H36208" s="148"/>
      <c r="I36208"/>
    </row>
    <row r="36209" spans="1:9" x14ac:dyDescent="0.25">
      <c r="A36209"/>
      <c r="B36209"/>
      <c r="C36209"/>
      <c r="D36209"/>
      <c r="E36209" s="148"/>
      <c r="F36209" s="148"/>
      <c r="G36209" s="149"/>
      <c r="H36209" s="148"/>
      <c r="I36209"/>
    </row>
    <row r="36210" spans="1:9" x14ac:dyDescent="0.25">
      <c r="A36210"/>
      <c r="B36210"/>
      <c r="C36210"/>
      <c r="D36210"/>
      <c r="E36210" s="148"/>
      <c r="F36210" s="148"/>
      <c r="G36210" s="149"/>
      <c r="H36210" s="148"/>
      <c r="I36210"/>
    </row>
    <row r="36211" spans="1:9" x14ac:dyDescent="0.25">
      <c r="A36211"/>
      <c r="B36211"/>
      <c r="C36211"/>
      <c r="D36211"/>
      <c r="E36211" s="148"/>
      <c r="F36211" s="148"/>
      <c r="G36211" s="149"/>
      <c r="H36211" s="148"/>
      <c r="I36211"/>
    </row>
    <row r="36212" spans="1:9" x14ac:dyDescent="0.25">
      <c r="A36212"/>
      <c r="B36212"/>
      <c r="C36212"/>
      <c r="D36212"/>
      <c r="E36212" s="148"/>
      <c r="F36212" s="148"/>
      <c r="G36212" s="149"/>
      <c r="H36212" s="148"/>
      <c r="I36212"/>
    </row>
    <row r="36213" spans="1:9" x14ac:dyDescent="0.25">
      <c r="A36213"/>
      <c r="B36213"/>
      <c r="C36213"/>
      <c r="D36213"/>
      <c r="E36213" s="148"/>
      <c r="F36213" s="148"/>
      <c r="G36213" s="149"/>
      <c r="H36213" s="148"/>
      <c r="I36213"/>
    </row>
    <row r="36214" spans="1:9" x14ac:dyDescent="0.25">
      <c r="A36214"/>
      <c r="B36214"/>
      <c r="C36214"/>
      <c r="D36214"/>
      <c r="E36214" s="148"/>
      <c r="F36214" s="148"/>
      <c r="G36214" s="149"/>
      <c r="H36214" s="148"/>
      <c r="I36214"/>
    </row>
    <row r="36215" spans="1:9" x14ac:dyDescent="0.25">
      <c r="A36215"/>
      <c r="B36215"/>
      <c r="C36215"/>
      <c r="D36215"/>
      <c r="E36215" s="148"/>
      <c r="F36215" s="148"/>
      <c r="G36215" s="149"/>
      <c r="H36215" s="148"/>
      <c r="I36215"/>
    </row>
    <row r="36216" spans="1:9" x14ac:dyDescent="0.25">
      <c r="A36216"/>
      <c r="B36216"/>
      <c r="C36216"/>
      <c r="D36216"/>
      <c r="E36216" s="148"/>
      <c r="F36216" s="148"/>
      <c r="G36216" s="149"/>
      <c r="H36216" s="148"/>
      <c r="I36216"/>
    </row>
    <row r="36217" spans="1:9" x14ac:dyDescent="0.25">
      <c r="A36217"/>
      <c r="B36217"/>
      <c r="C36217"/>
      <c r="D36217"/>
      <c r="E36217" s="148"/>
      <c r="F36217" s="148"/>
      <c r="G36217" s="149"/>
      <c r="H36217" s="148"/>
      <c r="I36217"/>
    </row>
    <row r="36218" spans="1:9" x14ac:dyDescent="0.25">
      <c r="A36218"/>
      <c r="B36218"/>
      <c r="C36218"/>
      <c r="D36218"/>
      <c r="E36218" s="148"/>
      <c r="F36218" s="148"/>
      <c r="G36218" s="149"/>
      <c r="H36218" s="148"/>
      <c r="I36218"/>
    </row>
    <row r="36219" spans="1:9" x14ac:dyDescent="0.25">
      <c r="A36219"/>
      <c r="B36219"/>
      <c r="C36219"/>
      <c r="D36219"/>
      <c r="E36219" s="148"/>
      <c r="F36219" s="148"/>
      <c r="G36219" s="149"/>
      <c r="H36219" s="148"/>
      <c r="I36219"/>
    </row>
    <row r="36220" spans="1:9" x14ac:dyDescent="0.25">
      <c r="A36220"/>
      <c r="B36220"/>
      <c r="C36220"/>
      <c r="D36220"/>
      <c r="E36220" s="148"/>
      <c r="F36220" s="148"/>
      <c r="G36220" s="149"/>
      <c r="H36220" s="148"/>
      <c r="I36220"/>
    </row>
    <row r="36221" spans="1:9" x14ac:dyDescent="0.25">
      <c r="A36221"/>
      <c r="B36221"/>
      <c r="C36221"/>
      <c r="D36221"/>
      <c r="E36221" s="148"/>
      <c r="F36221" s="148"/>
      <c r="G36221" s="149"/>
      <c r="H36221" s="148"/>
      <c r="I36221"/>
    </row>
    <row r="36222" spans="1:9" x14ac:dyDescent="0.25">
      <c r="A36222"/>
      <c r="B36222"/>
      <c r="C36222"/>
      <c r="D36222"/>
      <c r="E36222" s="148"/>
      <c r="F36222" s="148"/>
      <c r="G36222" s="149"/>
      <c r="H36222" s="148"/>
      <c r="I36222"/>
    </row>
    <row r="36223" spans="1:9" x14ac:dyDescent="0.25">
      <c r="A36223"/>
      <c r="B36223"/>
      <c r="C36223"/>
      <c r="D36223"/>
      <c r="E36223" s="148"/>
      <c r="F36223" s="148"/>
      <c r="G36223" s="149"/>
      <c r="H36223" s="148"/>
      <c r="I36223"/>
    </row>
    <row r="36224" spans="1:9" x14ac:dyDescent="0.25">
      <c r="A36224"/>
      <c r="B36224"/>
      <c r="C36224"/>
      <c r="D36224"/>
      <c r="E36224" s="148"/>
      <c r="F36224" s="148"/>
      <c r="G36224" s="149"/>
      <c r="H36224" s="148"/>
      <c r="I36224"/>
    </row>
    <row r="36225" spans="1:9" x14ac:dyDescent="0.25">
      <c r="A36225"/>
      <c r="B36225"/>
      <c r="C36225"/>
      <c r="D36225"/>
      <c r="E36225" s="148"/>
      <c r="F36225" s="148"/>
      <c r="G36225" s="149"/>
      <c r="H36225" s="148"/>
      <c r="I36225"/>
    </row>
    <row r="36226" spans="1:9" x14ac:dyDescent="0.25">
      <c r="A36226"/>
      <c r="B36226"/>
      <c r="C36226"/>
      <c r="D36226"/>
      <c r="E36226" s="148"/>
      <c r="F36226" s="148"/>
      <c r="G36226" s="149"/>
      <c r="H36226" s="148"/>
      <c r="I36226"/>
    </row>
    <row r="36227" spans="1:9" x14ac:dyDescent="0.25">
      <c r="A36227"/>
      <c r="B36227"/>
      <c r="C36227"/>
      <c r="D36227"/>
      <c r="E36227" s="148"/>
      <c r="F36227" s="148"/>
      <c r="G36227" s="149"/>
      <c r="H36227" s="148"/>
      <c r="I36227"/>
    </row>
    <row r="36228" spans="1:9" x14ac:dyDescent="0.25">
      <c r="A36228"/>
      <c r="B36228"/>
      <c r="C36228"/>
      <c r="D36228"/>
      <c r="E36228" s="148"/>
      <c r="F36228" s="148"/>
      <c r="G36228" s="149"/>
      <c r="H36228" s="148"/>
      <c r="I36228"/>
    </row>
    <row r="36229" spans="1:9" x14ac:dyDescent="0.25">
      <c r="A36229"/>
      <c r="B36229"/>
      <c r="C36229"/>
      <c r="D36229"/>
      <c r="E36229" s="148"/>
      <c r="F36229" s="148"/>
      <c r="G36229" s="149"/>
      <c r="H36229" s="148"/>
      <c r="I36229"/>
    </row>
    <row r="36230" spans="1:9" x14ac:dyDescent="0.25">
      <c r="A36230"/>
      <c r="B36230"/>
      <c r="C36230"/>
      <c r="D36230"/>
      <c r="E36230" s="148"/>
      <c r="F36230" s="148"/>
      <c r="G36230" s="149"/>
      <c r="H36230" s="148"/>
      <c r="I36230"/>
    </row>
    <row r="36231" spans="1:9" x14ac:dyDescent="0.25">
      <c r="A36231"/>
      <c r="B36231"/>
      <c r="C36231"/>
      <c r="D36231"/>
      <c r="E36231" s="148"/>
      <c r="F36231" s="148"/>
      <c r="G36231" s="149"/>
      <c r="H36231" s="148"/>
      <c r="I36231"/>
    </row>
    <row r="36232" spans="1:9" x14ac:dyDescent="0.25">
      <c r="A36232"/>
      <c r="B36232"/>
      <c r="C36232"/>
      <c r="D36232"/>
      <c r="E36232" s="148"/>
      <c r="F36232" s="148"/>
      <c r="G36232" s="149"/>
      <c r="H36232" s="148"/>
      <c r="I36232"/>
    </row>
    <row r="36233" spans="1:9" x14ac:dyDescent="0.25">
      <c r="A36233"/>
      <c r="B36233"/>
      <c r="C36233"/>
      <c r="D36233"/>
      <c r="E36233" s="148"/>
      <c r="F36233" s="148"/>
      <c r="G36233" s="149"/>
      <c r="H36233" s="148"/>
      <c r="I36233"/>
    </row>
    <row r="36234" spans="1:9" x14ac:dyDescent="0.25">
      <c r="A36234"/>
      <c r="B36234"/>
      <c r="C36234"/>
      <c r="D36234"/>
      <c r="E36234" s="148"/>
      <c r="F36234" s="148"/>
      <c r="G36234" s="149"/>
      <c r="H36234" s="148"/>
      <c r="I36234"/>
    </row>
    <row r="36235" spans="1:9" x14ac:dyDescent="0.25">
      <c r="A36235"/>
      <c r="B36235"/>
      <c r="C36235"/>
      <c r="D36235"/>
      <c r="E36235" s="148"/>
      <c r="F36235" s="148"/>
      <c r="G36235" s="149"/>
      <c r="H36235" s="148"/>
      <c r="I36235"/>
    </row>
    <row r="36236" spans="1:9" x14ac:dyDescent="0.25">
      <c r="A36236"/>
      <c r="B36236"/>
      <c r="C36236"/>
      <c r="D36236"/>
      <c r="E36236" s="148"/>
      <c r="F36236" s="148"/>
      <c r="G36236" s="149"/>
      <c r="H36236" s="148"/>
      <c r="I36236"/>
    </row>
    <row r="36237" spans="1:9" x14ac:dyDescent="0.25">
      <c r="A36237"/>
      <c r="B36237"/>
      <c r="C36237"/>
      <c r="D36237"/>
      <c r="E36237" s="148"/>
      <c r="F36237" s="148"/>
      <c r="G36237" s="149"/>
      <c r="H36237" s="148"/>
      <c r="I36237"/>
    </row>
    <row r="36238" spans="1:9" x14ac:dyDescent="0.25">
      <c r="A36238"/>
      <c r="B36238"/>
      <c r="C36238"/>
      <c r="D36238"/>
      <c r="E36238" s="148"/>
      <c r="F36238" s="148"/>
      <c r="G36238" s="149"/>
      <c r="H36238" s="148"/>
      <c r="I36238"/>
    </row>
    <row r="36239" spans="1:9" x14ac:dyDescent="0.25">
      <c r="A36239"/>
      <c r="B36239"/>
      <c r="C36239"/>
      <c r="D36239"/>
      <c r="E36239" s="148"/>
      <c r="F36239" s="148"/>
      <c r="G36239" s="149"/>
      <c r="H36239" s="148"/>
      <c r="I36239"/>
    </row>
    <row r="36240" spans="1:9" x14ac:dyDescent="0.25">
      <c r="A36240"/>
      <c r="B36240"/>
      <c r="C36240"/>
      <c r="D36240"/>
      <c r="E36240" s="148"/>
      <c r="F36240" s="148"/>
      <c r="G36240" s="149"/>
      <c r="H36240" s="148"/>
      <c r="I36240"/>
    </row>
    <row r="36241" spans="1:9" x14ac:dyDescent="0.25">
      <c r="A36241"/>
      <c r="B36241"/>
      <c r="C36241"/>
      <c r="D36241"/>
      <c r="E36241" s="148"/>
      <c r="F36241" s="148"/>
      <c r="G36241" s="149"/>
      <c r="H36241" s="148"/>
      <c r="I36241"/>
    </row>
    <row r="36242" spans="1:9" x14ac:dyDescent="0.25">
      <c r="A36242"/>
      <c r="B36242"/>
      <c r="C36242"/>
      <c r="D36242"/>
      <c r="E36242" s="148"/>
      <c r="F36242" s="148"/>
      <c r="G36242" s="149"/>
      <c r="H36242" s="148"/>
      <c r="I36242"/>
    </row>
    <row r="36243" spans="1:9" x14ac:dyDescent="0.25">
      <c r="A36243"/>
      <c r="B36243"/>
      <c r="C36243"/>
      <c r="D36243"/>
      <c r="E36243" s="148"/>
      <c r="F36243" s="148"/>
      <c r="G36243" s="149"/>
      <c r="H36243" s="148"/>
      <c r="I36243"/>
    </row>
    <row r="36244" spans="1:9" x14ac:dyDescent="0.25">
      <c r="A36244"/>
      <c r="B36244"/>
      <c r="C36244"/>
      <c r="D36244"/>
      <c r="E36244" s="148"/>
      <c r="F36244" s="148"/>
      <c r="G36244" s="149"/>
      <c r="H36244" s="148"/>
      <c r="I36244"/>
    </row>
    <row r="36245" spans="1:9" x14ac:dyDescent="0.25">
      <c r="A36245"/>
      <c r="B36245"/>
      <c r="C36245"/>
      <c r="D36245"/>
      <c r="E36245" s="148"/>
      <c r="F36245" s="148"/>
      <c r="G36245" s="149"/>
      <c r="H36245" s="148"/>
      <c r="I36245"/>
    </row>
    <row r="36246" spans="1:9" x14ac:dyDescent="0.25">
      <c r="A36246"/>
      <c r="B36246"/>
      <c r="C36246"/>
      <c r="D36246"/>
      <c r="E36246" s="148"/>
      <c r="F36246" s="148"/>
      <c r="G36246" s="149"/>
      <c r="H36246" s="148"/>
      <c r="I36246"/>
    </row>
    <row r="36247" spans="1:9" x14ac:dyDescent="0.25">
      <c r="A36247"/>
      <c r="B36247"/>
      <c r="C36247"/>
      <c r="D36247"/>
      <c r="E36247" s="148"/>
      <c r="F36247" s="148"/>
      <c r="G36247" s="149"/>
      <c r="H36247" s="148"/>
      <c r="I36247"/>
    </row>
    <row r="36248" spans="1:9" x14ac:dyDescent="0.25">
      <c r="A36248"/>
      <c r="B36248"/>
      <c r="C36248"/>
      <c r="D36248"/>
      <c r="E36248" s="148"/>
      <c r="F36248" s="148"/>
      <c r="G36248" s="149"/>
      <c r="H36248" s="148"/>
      <c r="I36248"/>
    </row>
    <row r="36249" spans="1:9" x14ac:dyDescent="0.25">
      <c r="A36249"/>
      <c r="B36249"/>
      <c r="C36249"/>
      <c r="D36249"/>
      <c r="E36249" s="148"/>
      <c r="F36249" s="148"/>
      <c r="G36249" s="149"/>
      <c r="H36249" s="148"/>
      <c r="I36249"/>
    </row>
    <row r="36250" spans="1:9" x14ac:dyDescent="0.25">
      <c r="A36250"/>
      <c r="B36250"/>
      <c r="C36250"/>
      <c r="D36250"/>
      <c r="E36250" s="148"/>
      <c r="F36250" s="148"/>
      <c r="G36250" s="149"/>
      <c r="H36250" s="148"/>
      <c r="I36250"/>
    </row>
    <row r="36251" spans="1:9" x14ac:dyDescent="0.25">
      <c r="A36251"/>
      <c r="B36251"/>
      <c r="C36251"/>
      <c r="D36251"/>
      <c r="E36251" s="148"/>
      <c r="F36251" s="148"/>
      <c r="G36251" s="149"/>
      <c r="H36251" s="148"/>
      <c r="I36251"/>
    </row>
    <row r="36252" spans="1:9" x14ac:dyDescent="0.25">
      <c r="A36252"/>
      <c r="B36252"/>
      <c r="C36252"/>
      <c r="D36252"/>
      <c r="E36252" s="148"/>
      <c r="F36252" s="148"/>
      <c r="G36252" s="149"/>
      <c r="H36252" s="148"/>
      <c r="I36252"/>
    </row>
    <row r="36253" spans="1:9" x14ac:dyDescent="0.25">
      <c r="A36253"/>
      <c r="B36253"/>
      <c r="C36253"/>
      <c r="D36253"/>
      <c r="E36253" s="148"/>
      <c r="F36253" s="148"/>
      <c r="G36253" s="149"/>
      <c r="H36253" s="148"/>
      <c r="I36253"/>
    </row>
    <row r="36254" spans="1:9" x14ac:dyDescent="0.25">
      <c r="A36254"/>
      <c r="B36254"/>
      <c r="C36254"/>
      <c r="D36254"/>
      <c r="E36254" s="148"/>
      <c r="F36254" s="148"/>
      <c r="G36254" s="149"/>
      <c r="H36254" s="148"/>
      <c r="I36254"/>
    </row>
    <row r="36255" spans="1:9" x14ac:dyDescent="0.25">
      <c r="A36255"/>
      <c r="B36255"/>
      <c r="C36255"/>
      <c r="D36255"/>
      <c r="E36255" s="148"/>
      <c r="F36255" s="148"/>
      <c r="G36255" s="149"/>
      <c r="H36255" s="148"/>
      <c r="I36255"/>
    </row>
    <row r="36256" spans="1:9" x14ac:dyDescent="0.25">
      <c r="A36256"/>
      <c r="B36256"/>
      <c r="C36256"/>
      <c r="D36256"/>
      <c r="E36256" s="148"/>
      <c r="F36256" s="148"/>
      <c r="G36256" s="149"/>
      <c r="H36256" s="148"/>
      <c r="I36256"/>
    </row>
    <row r="36257" spans="1:9" x14ac:dyDescent="0.25">
      <c r="A36257"/>
      <c r="B36257"/>
      <c r="C36257"/>
      <c r="D36257"/>
      <c r="E36257" s="148"/>
      <c r="F36257" s="148"/>
      <c r="G36257" s="149"/>
      <c r="H36257" s="148"/>
      <c r="I36257"/>
    </row>
    <row r="36258" spans="1:9" x14ac:dyDescent="0.25">
      <c r="A36258"/>
      <c r="B36258"/>
      <c r="C36258"/>
      <c r="D36258"/>
      <c r="E36258" s="148"/>
      <c r="F36258" s="148"/>
      <c r="G36258" s="149"/>
      <c r="H36258" s="148"/>
      <c r="I36258"/>
    </row>
    <row r="36259" spans="1:9" x14ac:dyDescent="0.25">
      <c r="A36259"/>
      <c r="B36259"/>
      <c r="C36259"/>
      <c r="D36259"/>
      <c r="E36259" s="148"/>
      <c r="F36259" s="148"/>
      <c r="G36259" s="149"/>
      <c r="H36259" s="148"/>
      <c r="I36259"/>
    </row>
    <row r="36260" spans="1:9" x14ac:dyDescent="0.25">
      <c r="A36260"/>
      <c r="B36260"/>
      <c r="C36260"/>
      <c r="D36260"/>
      <c r="E36260" s="148"/>
      <c r="F36260" s="148"/>
      <c r="G36260" s="149"/>
      <c r="H36260" s="148"/>
      <c r="I36260"/>
    </row>
    <row r="36261" spans="1:9" x14ac:dyDescent="0.25">
      <c r="A36261"/>
      <c r="B36261"/>
      <c r="C36261"/>
      <c r="D36261"/>
      <c r="E36261" s="148"/>
      <c r="F36261" s="148"/>
      <c r="G36261" s="149"/>
      <c r="H36261" s="148"/>
      <c r="I36261"/>
    </row>
    <row r="36262" spans="1:9" x14ac:dyDescent="0.25">
      <c r="A36262"/>
      <c r="B36262"/>
      <c r="C36262"/>
      <c r="D36262"/>
      <c r="E36262" s="148"/>
      <c r="F36262" s="148"/>
      <c r="G36262" s="149"/>
      <c r="H36262" s="148"/>
      <c r="I36262"/>
    </row>
    <row r="36263" spans="1:9" x14ac:dyDescent="0.25">
      <c r="A36263"/>
      <c r="B36263"/>
      <c r="C36263"/>
      <c r="D36263"/>
      <c r="E36263" s="148"/>
      <c r="F36263" s="148"/>
      <c r="G36263" s="149"/>
      <c r="H36263" s="148"/>
      <c r="I36263"/>
    </row>
    <row r="36264" spans="1:9" x14ac:dyDescent="0.25">
      <c r="A36264"/>
      <c r="B36264"/>
      <c r="C36264"/>
      <c r="D36264"/>
      <c r="E36264" s="148"/>
      <c r="F36264" s="148"/>
      <c r="G36264" s="149"/>
      <c r="H36264" s="148"/>
      <c r="I36264"/>
    </row>
    <row r="36265" spans="1:9" x14ac:dyDescent="0.25">
      <c r="A36265"/>
      <c r="B36265"/>
      <c r="C36265"/>
      <c r="D36265"/>
      <c r="E36265" s="148"/>
      <c r="F36265" s="148"/>
      <c r="G36265" s="149"/>
      <c r="H36265" s="148"/>
      <c r="I36265"/>
    </row>
    <row r="36266" spans="1:9" x14ac:dyDescent="0.25">
      <c r="A36266"/>
      <c r="B36266"/>
      <c r="C36266"/>
      <c r="D36266"/>
      <c r="E36266" s="148"/>
      <c r="F36266" s="148"/>
      <c r="G36266" s="149"/>
      <c r="H36266" s="148"/>
      <c r="I36266"/>
    </row>
    <row r="36267" spans="1:9" x14ac:dyDescent="0.25">
      <c r="A36267"/>
      <c r="B36267"/>
      <c r="C36267"/>
      <c r="D36267"/>
      <c r="E36267" s="148"/>
      <c r="F36267" s="148"/>
      <c r="G36267" s="149"/>
      <c r="H36267" s="148"/>
      <c r="I36267"/>
    </row>
    <row r="36268" spans="1:9" x14ac:dyDescent="0.25">
      <c r="A36268"/>
      <c r="B36268"/>
      <c r="C36268"/>
      <c r="D36268"/>
      <c r="E36268" s="148"/>
      <c r="F36268" s="148"/>
      <c r="G36268" s="149"/>
      <c r="H36268" s="148"/>
      <c r="I36268"/>
    </row>
    <row r="36269" spans="1:9" x14ac:dyDescent="0.25">
      <c r="A36269"/>
      <c r="B36269"/>
      <c r="C36269"/>
      <c r="D36269"/>
      <c r="E36269" s="148"/>
      <c r="F36269" s="148"/>
      <c r="G36269" s="149"/>
      <c r="H36269" s="148"/>
      <c r="I36269"/>
    </row>
    <row r="36270" spans="1:9" x14ac:dyDescent="0.25">
      <c r="A36270"/>
      <c r="B36270"/>
      <c r="C36270"/>
      <c r="D36270"/>
      <c r="E36270" s="148"/>
      <c r="F36270" s="148"/>
      <c r="G36270" s="149"/>
      <c r="H36270" s="148"/>
      <c r="I36270"/>
    </row>
    <row r="36271" spans="1:9" x14ac:dyDescent="0.25">
      <c r="A36271"/>
      <c r="B36271"/>
      <c r="C36271"/>
      <c r="D36271"/>
      <c r="E36271" s="148"/>
      <c r="F36271" s="148"/>
      <c r="G36271" s="149"/>
      <c r="H36271" s="148"/>
      <c r="I36271"/>
    </row>
    <row r="36272" spans="1:9" x14ac:dyDescent="0.25">
      <c r="A36272"/>
      <c r="B36272"/>
      <c r="C36272"/>
      <c r="D36272"/>
      <c r="E36272" s="148"/>
      <c r="F36272" s="148"/>
      <c r="G36272" s="149"/>
      <c r="H36272" s="148"/>
      <c r="I36272"/>
    </row>
    <row r="36273" spans="1:9" x14ac:dyDescent="0.25">
      <c r="A36273"/>
      <c r="B36273"/>
      <c r="C36273"/>
      <c r="D36273"/>
      <c r="E36273" s="148"/>
      <c r="F36273" s="148"/>
      <c r="G36273" s="149"/>
      <c r="H36273" s="148"/>
      <c r="I36273"/>
    </row>
    <row r="36274" spans="1:9" x14ac:dyDescent="0.25">
      <c r="A36274"/>
      <c r="B36274"/>
      <c r="C36274"/>
      <c r="D36274"/>
      <c r="E36274" s="148"/>
      <c r="F36274" s="148"/>
      <c r="G36274" s="149"/>
      <c r="H36274" s="148"/>
      <c r="I36274"/>
    </row>
    <row r="36275" spans="1:9" x14ac:dyDescent="0.25">
      <c r="A36275"/>
      <c r="B36275"/>
      <c r="C36275"/>
      <c r="D36275"/>
      <c r="E36275" s="148"/>
      <c r="F36275" s="148"/>
      <c r="G36275" s="149"/>
      <c r="H36275" s="148"/>
      <c r="I36275"/>
    </row>
    <row r="36276" spans="1:9" x14ac:dyDescent="0.25">
      <c r="A36276"/>
      <c r="B36276"/>
      <c r="C36276"/>
      <c r="D36276"/>
      <c r="E36276" s="148"/>
      <c r="F36276" s="148"/>
      <c r="G36276" s="149"/>
      <c r="H36276" s="148"/>
      <c r="I36276"/>
    </row>
    <row r="36277" spans="1:9" x14ac:dyDescent="0.25">
      <c r="A36277"/>
      <c r="B36277"/>
      <c r="C36277"/>
      <c r="D36277"/>
      <c r="E36277" s="148"/>
      <c r="F36277" s="148"/>
      <c r="G36277" s="149"/>
      <c r="H36277" s="148"/>
      <c r="I36277"/>
    </row>
    <row r="36278" spans="1:9" x14ac:dyDescent="0.25">
      <c r="A36278"/>
      <c r="B36278"/>
      <c r="C36278"/>
      <c r="D36278"/>
      <c r="E36278" s="148"/>
      <c r="F36278" s="148"/>
      <c r="G36278" s="149"/>
      <c r="H36278" s="148"/>
      <c r="I36278"/>
    </row>
    <row r="36279" spans="1:9" x14ac:dyDescent="0.25">
      <c r="A36279"/>
      <c r="B36279"/>
      <c r="C36279"/>
      <c r="D36279"/>
      <c r="E36279" s="148"/>
      <c r="F36279" s="148"/>
      <c r="G36279" s="149"/>
      <c r="H36279" s="148"/>
      <c r="I36279"/>
    </row>
    <row r="36280" spans="1:9" x14ac:dyDescent="0.25">
      <c r="A36280"/>
      <c r="B36280"/>
      <c r="C36280"/>
      <c r="D36280"/>
      <c r="E36280" s="148"/>
      <c r="F36280" s="148"/>
      <c r="G36280" s="149"/>
      <c r="H36280" s="148"/>
      <c r="I36280"/>
    </row>
    <row r="36281" spans="1:9" x14ac:dyDescent="0.25">
      <c r="A36281"/>
      <c r="B36281"/>
      <c r="C36281"/>
      <c r="D36281"/>
      <c r="E36281" s="148"/>
      <c r="F36281" s="148"/>
      <c r="G36281" s="149"/>
      <c r="H36281" s="148"/>
      <c r="I36281"/>
    </row>
    <row r="36282" spans="1:9" x14ac:dyDescent="0.25">
      <c r="A36282"/>
      <c r="B36282"/>
      <c r="C36282"/>
      <c r="D36282"/>
      <c r="E36282" s="148"/>
      <c r="F36282" s="148"/>
      <c r="G36282" s="149"/>
      <c r="H36282" s="148"/>
      <c r="I36282"/>
    </row>
    <row r="36283" spans="1:9" x14ac:dyDescent="0.25">
      <c r="A36283"/>
      <c r="B36283"/>
      <c r="C36283"/>
      <c r="D36283"/>
      <c r="E36283" s="148"/>
      <c r="F36283" s="148"/>
      <c r="G36283" s="149"/>
      <c r="H36283" s="148"/>
      <c r="I36283"/>
    </row>
    <row r="36284" spans="1:9" x14ac:dyDescent="0.25">
      <c r="A36284"/>
      <c r="B36284"/>
      <c r="C36284"/>
      <c r="D36284"/>
      <c r="E36284" s="148"/>
      <c r="F36284" s="148"/>
      <c r="G36284" s="149"/>
      <c r="H36284" s="148"/>
      <c r="I36284"/>
    </row>
    <row r="36285" spans="1:9" x14ac:dyDescent="0.25">
      <c r="A36285"/>
      <c r="B36285"/>
      <c r="C36285"/>
      <c r="D36285"/>
      <c r="E36285" s="148"/>
      <c r="F36285" s="148"/>
      <c r="G36285" s="149"/>
      <c r="H36285" s="148"/>
      <c r="I36285"/>
    </row>
    <row r="36286" spans="1:9" x14ac:dyDescent="0.25">
      <c r="A36286"/>
      <c r="B36286"/>
      <c r="C36286"/>
      <c r="D36286"/>
      <c r="E36286" s="148"/>
      <c r="F36286" s="148"/>
      <c r="G36286" s="149"/>
      <c r="H36286" s="148"/>
      <c r="I36286"/>
    </row>
    <row r="36287" spans="1:9" x14ac:dyDescent="0.25">
      <c r="A36287"/>
      <c r="B36287"/>
      <c r="C36287"/>
      <c r="D36287"/>
      <c r="E36287" s="148"/>
      <c r="F36287" s="148"/>
      <c r="G36287" s="149"/>
      <c r="H36287" s="148"/>
      <c r="I36287"/>
    </row>
    <row r="36288" spans="1:9" x14ac:dyDescent="0.25">
      <c r="A36288"/>
      <c r="B36288"/>
      <c r="C36288"/>
      <c r="D36288"/>
      <c r="E36288" s="148"/>
      <c r="F36288" s="148"/>
      <c r="G36288" s="149"/>
      <c r="H36288" s="148"/>
      <c r="I36288"/>
    </row>
    <row r="36289" spans="1:9" x14ac:dyDescent="0.25">
      <c r="A36289"/>
      <c r="B36289"/>
      <c r="C36289"/>
      <c r="D36289"/>
      <c r="E36289" s="148"/>
      <c r="F36289" s="148"/>
      <c r="G36289" s="149"/>
      <c r="H36289" s="148"/>
      <c r="I36289"/>
    </row>
    <row r="36290" spans="1:9" x14ac:dyDescent="0.25">
      <c r="A36290"/>
      <c r="B36290"/>
      <c r="C36290"/>
      <c r="D36290"/>
      <c r="E36290" s="148"/>
      <c r="F36290" s="148"/>
      <c r="G36290" s="149"/>
      <c r="H36290" s="148"/>
      <c r="I36290"/>
    </row>
    <row r="36291" spans="1:9" x14ac:dyDescent="0.25">
      <c r="A36291"/>
      <c r="B36291"/>
      <c r="C36291"/>
      <c r="D36291"/>
      <c r="E36291" s="148"/>
      <c r="F36291" s="148"/>
      <c r="G36291" s="149"/>
      <c r="H36291" s="148"/>
      <c r="I36291"/>
    </row>
    <row r="36292" spans="1:9" x14ac:dyDescent="0.25">
      <c r="A36292"/>
      <c r="B36292"/>
      <c r="C36292"/>
      <c r="D36292"/>
      <c r="E36292" s="148"/>
      <c r="F36292" s="148"/>
      <c r="G36292" s="149"/>
      <c r="H36292" s="148"/>
      <c r="I36292"/>
    </row>
    <row r="36293" spans="1:9" x14ac:dyDescent="0.25">
      <c r="A36293"/>
      <c r="B36293"/>
      <c r="C36293"/>
      <c r="D36293"/>
      <c r="E36293" s="148"/>
      <c r="F36293" s="148"/>
      <c r="G36293" s="149"/>
      <c r="H36293" s="148"/>
      <c r="I36293"/>
    </row>
    <row r="36294" spans="1:9" x14ac:dyDescent="0.25">
      <c r="A36294"/>
      <c r="B36294"/>
      <c r="C36294"/>
      <c r="D36294"/>
      <c r="E36294" s="148"/>
      <c r="F36294" s="148"/>
      <c r="G36294" s="149"/>
      <c r="H36294" s="148"/>
      <c r="I36294"/>
    </row>
    <row r="36295" spans="1:9" x14ac:dyDescent="0.25">
      <c r="A36295"/>
      <c r="B36295"/>
      <c r="C36295"/>
      <c r="D36295"/>
      <c r="E36295" s="148"/>
      <c r="F36295" s="148"/>
      <c r="G36295" s="149"/>
      <c r="H36295" s="148"/>
      <c r="I36295"/>
    </row>
    <row r="36296" spans="1:9" x14ac:dyDescent="0.25">
      <c r="A36296"/>
      <c r="B36296"/>
      <c r="C36296"/>
      <c r="D36296"/>
      <c r="E36296" s="148"/>
      <c r="F36296" s="148"/>
      <c r="G36296" s="149"/>
      <c r="H36296" s="148"/>
      <c r="I36296"/>
    </row>
    <row r="36297" spans="1:9" x14ac:dyDescent="0.25">
      <c r="A36297"/>
      <c r="B36297"/>
      <c r="C36297"/>
      <c r="D36297"/>
      <c r="E36297" s="148"/>
      <c r="F36297" s="148"/>
      <c r="G36297" s="149"/>
      <c r="H36297" s="148"/>
      <c r="I36297"/>
    </row>
    <row r="36298" spans="1:9" x14ac:dyDescent="0.25">
      <c r="A36298"/>
      <c r="B36298"/>
      <c r="C36298"/>
      <c r="D36298"/>
      <c r="E36298" s="148"/>
      <c r="F36298" s="148"/>
      <c r="G36298" s="149"/>
      <c r="H36298" s="148"/>
      <c r="I36298"/>
    </row>
    <row r="36299" spans="1:9" x14ac:dyDescent="0.25">
      <c r="A36299"/>
      <c r="B36299"/>
      <c r="C36299"/>
      <c r="D36299"/>
      <c r="E36299" s="148"/>
      <c r="F36299" s="148"/>
      <c r="G36299" s="149"/>
      <c r="H36299" s="148"/>
      <c r="I36299"/>
    </row>
    <row r="36300" spans="1:9" x14ac:dyDescent="0.25">
      <c r="A36300"/>
      <c r="B36300"/>
      <c r="C36300"/>
      <c r="D36300"/>
      <c r="E36300" s="148"/>
      <c r="F36300" s="148"/>
      <c r="G36300" s="149"/>
      <c r="H36300" s="148"/>
      <c r="I36300"/>
    </row>
    <row r="36301" spans="1:9" x14ac:dyDescent="0.25">
      <c r="A36301"/>
      <c r="B36301"/>
      <c r="C36301"/>
      <c r="D36301"/>
      <c r="E36301" s="148"/>
      <c r="F36301" s="148"/>
      <c r="G36301" s="149"/>
      <c r="H36301" s="148"/>
      <c r="I36301"/>
    </row>
    <row r="36302" spans="1:9" x14ac:dyDescent="0.25">
      <c r="A36302"/>
      <c r="B36302"/>
      <c r="C36302"/>
      <c r="D36302"/>
      <c r="E36302" s="148"/>
      <c r="F36302" s="148"/>
      <c r="G36302" s="149"/>
      <c r="H36302" s="148"/>
      <c r="I36302"/>
    </row>
    <row r="36303" spans="1:9" x14ac:dyDescent="0.25">
      <c r="A36303"/>
      <c r="B36303"/>
      <c r="C36303"/>
      <c r="D36303"/>
      <c r="E36303" s="148"/>
      <c r="F36303" s="148"/>
      <c r="G36303" s="149"/>
      <c r="H36303" s="148"/>
      <c r="I36303"/>
    </row>
    <row r="36304" spans="1:9" x14ac:dyDescent="0.25">
      <c r="A36304"/>
      <c r="B36304"/>
      <c r="C36304"/>
      <c r="D36304"/>
      <c r="E36304" s="148"/>
      <c r="F36304" s="148"/>
      <c r="G36304" s="149"/>
      <c r="H36304" s="148"/>
      <c r="I36304"/>
    </row>
    <row r="36305" spans="1:9" x14ac:dyDescent="0.25">
      <c r="A36305"/>
      <c r="B36305"/>
      <c r="C36305"/>
      <c r="D36305"/>
      <c r="E36305" s="148"/>
      <c r="F36305" s="148"/>
      <c r="G36305" s="149"/>
      <c r="H36305" s="148"/>
      <c r="I36305"/>
    </row>
    <row r="36306" spans="1:9" x14ac:dyDescent="0.25">
      <c r="A36306"/>
      <c r="B36306"/>
      <c r="C36306"/>
      <c r="D36306"/>
      <c r="E36306" s="148"/>
      <c r="F36306" s="148"/>
      <c r="G36306" s="149"/>
      <c r="H36306" s="148"/>
      <c r="I36306"/>
    </row>
    <row r="36307" spans="1:9" x14ac:dyDescent="0.25">
      <c r="A36307"/>
      <c r="B36307"/>
      <c r="C36307"/>
      <c r="D36307"/>
      <c r="E36307" s="148"/>
      <c r="F36307" s="148"/>
      <c r="G36307" s="149"/>
      <c r="H36307" s="148"/>
      <c r="I36307"/>
    </row>
    <row r="36308" spans="1:9" x14ac:dyDescent="0.25">
      <c r="A36308"/>
      <c r="B36308"/>
      <c r="C36308"/>
      <c r="D36308"/>
      <c r="E36308" s="148"/>
      <c r="F36308" s="148"/>
      <c r="G36308" s="149"/>
      <c r="H36308" s="148"/>
      <c r="I36308"/>
    </row>
    <row r="36309" spans="1:9" x14ac:dyDescent="0.25">
      <c r="A36309"/>
      <c r="B36309"/>
      <c r="C36309"/>
      <c r="D36309"/>
      <c r="E36309" s="148"/>
      <c r="F36309" s="148"/>
      <c r="G36309" s="149"/>
      <c r="H36309" s="148"/>
      <c r="I36309"/>
    </row>
    <row r="36310" spans="1:9" x14ac:dyDescent="0.25">
      <c r="A36310"/>
      <c r="B36310"/>
      <c r="C36310"/>
      <c r="D36310"/>
      <c r="E36310" s="148"/>
      <c r="F36310" s="148"/>
      <c r="G36310" s="149"/>
      <c r="H36310" s="148"/>
      <c r="I36310"/>
    </row>
    <row r="36311" spans="1:9" x14ac:dyDescent="0.25">
      <c r="A36311"/>
      <c r="B36311"/>
      <c r="C36311"/>
      <c r="D36311"/>
      <c r="E36311" s="148"/>
      <c r="F36311" s="148"/>
      <c r="G36311" s="149"/>
      <c r="H36311" s="148"/>
      <c r="I36311"/>
    </row>
    <row r="36312" spans="1:9" x14ac:dyDescent="0.25">
      <c r="A36312"/>
      <c r="B36312"/>
      <c r="C36312"/>
      <c r="D36312"/>
      <c r="E36312" s="148"/>
      <c r="F36312" s="148"/>
      <c r="G36312" s="149"/>
      <c r="H36312" s="148"/>
      <c r="I36312"/>
    </row>
    <row r="36313" spans="1:9" x14ac:dyDescent="0.25">
      <c r="A36313"/>
      <c r="B36313"/>
      <c r="C36313"/>
      <c r="D36313"/>
      <c r="E36313" s="148"/>
      <c r="F36313" s="148"/>
      <c r="G36313" s="149"/>
      <c r="H36313" s="148"/>
      <c r="I36313"/>
    </row>
    <row r="36314" spans="1:9" x14ac:dyDescent="0.25">
      <c r="A36314"/>
      <c r="B36314"/>
      <c r="C36314"/>
      <c r="D36314"/>
      <c r="E36314" s="148"/>
      <c r="F36314" s="148"/>
      <c r="G36314" s="149"/>
      <c r="H36314" s="148"/>
      <c r="I36314"/>
    </row>
    <row r="36315" spans="1:9" x14ac:dyDescent="0.25">
      <c r="A36315"/>
      <c r="B36315"/>
      <c r="C36315"/>
      <c r="D36315"/>
      <c r="E36315" s="148"/>
      <c r="F36315" s="148"/>
      <c r="G36315" s="149"/>
      <c r="H36315" s="148"/>
      <c r="I36315"/>
    </row>
    <row r="36316" spans="1:9" x14ac:dyDescent="0.25">
      <c r="A36316"/>
      <c r="B36316"/>
      <c r="C36316"/>
      <c r="D36316"/>
      <c r="E36316" s="148"/>
      <c r="F36316" s="148"/>
      <c r="G36316" s="149"/>
      <c r="H36316" s="148"/>
      <c r="I36316"/>
    </row>
    <row r="36317" spans="1:9" x14ac:dyDescent="0.25">
      <c r="A36317"/>
      <c r="B36317"/>
      <c r="C36317"/>
      <c r="D36317"/>
      <c r="E36317" s="148"/>
      <c r="F36317" s="148"/>
      <c r="G36317" s="149"/>
      <c r="H36317" s="148"/>
      <c r="I36317"/>
    </row>
    <row r="36318" spans="1:9" x14ac:dyDescent="0.25">
      <c r="A36318"/>
      <c r="B36318"/>
      <c r="C36318"/>
      <c r="D36318"/>
      <c r="E36318" s="148"/>
      <c r="F36318" s="148"/>
      <c r="G36318" s="149"/>
      <c r="H36318" s="148"/>
      <c r="I36318"/>
    </row>
    <row r="36319" spans="1:9" x14ac:dyDescent="0.25">
      <c r="A36319"/>
      <c r="B36319"/>
      <c r="C36319"/>
      <c r="D36319"/>
      <c r="E36319" s="148"/>
      <c r="F36319" s="148"/>
      <c r="G36319" s="149"/>
      <c r="H36319" s="148"/>
      <c r="I36319"/>
    </row>
    <row r="36320" spans="1:9" x14ac:dyDescent="0.25">
      <c r="A36320"/>
      <c r="B36320"/>
      <c r="C36320"/>
      <c r="D36320"/>
      <c r="E36320" s="148"/>
      <c r="F36320" s="148"/>
      <c r="G36320" s="149"/>
      <c r="H36320" s="148"/>
      <c r="I36320"/>
    </row>
    <row r="36321" spans="1:9" x14ac:dyDescent="0.25">
      <c r="A36321"/>
      <c r="B36321"/>
      <c r="C36321"/>
      <c r="D36321"/>
      <c r="E36321" s="148"/>
      <c r="F36321" s="148"/>
      <c r="G36321" s="149"/>
      <c r="H36321" s="148"/>
      <c r="I36321"/>
    </row>
    <row r="36322" spans="1:9" x14ac:dyDescent="0.25">
      <c r="A36322"/>
      <c r="B36322"/>
      <c r="C36322"/>
      <c r="D36322"/>
      <c r="E36322" s="148"/>
      <c r="F36322" s="148"/>
      <c r="G36322" s="149"/>
      <c r="H36322" s="148"/>
      <c r="I36322"/>
    </row>
    <row r="36323" spans="1:9" x14ac:dyDescent="0.25">
      <c r="A36323"/>
      <c r="B36323"/>
      <c r="C36323"/>
      <c r="D36323"/>
      <c r="E36323" s="148"/>
      <c r="F36323" s="148"/>
      <c r="G36323" s="149"/>
      <c r="H36323" s="148"/>
      <c r="I36323"/>
    </row>
    <row r="36324" spans="1:9" x14ac:dyDescent="0.25">
      <c r="A36324"/>
      <c r="B36324"/>
      <c r="C36324"/>
      <c r="D36324"/>
      <c r="E36324" s="148"/>
      <c r="F36324" s="148"/>
      <c r="G36324" s="149"/>
      <c r="H36324" s="148"/>
      <c r="I36324"/>
    </row>
    <row r="36325" spans="1:9" x14ac:dyDescent="0.25">
      <c r="A36325"/>
      <c r="B36325"/>
      <c r="C36325"/>
      <c r="D36325"/>
      <c r="E36325" s="148"/>
      <c r="F36325" s="148"/>
      <c r="G36325" s="149"/>
      <c r="H36325" s="148"/>
      <c r="I36325"/>
    </row>
    <row r="36326" spans="1:9" x14ac:dyDescent="0.25">
      <c r="A36326"/>
      <c r="B36326"/>
      <c r="C36326"/>
      <c r="D36326"/>
      <c r="E36326" s="148"/>
      <c r="F36326" s="148"/>
      <c r="G36326" s="149"/>
      <c r="H36326" s="148"/>
      <c r="I36326"/>
    </row>
    <row r="36327" spans="1:9" x14ac:dyDescent="0.25">
      <c r="A36327"/>
      <c r="B36327"/>
      <c r="C36327"/>
      <c r="D36327"/>
      <c r="E36327" s="148"/>
      <c r="F36327" s="148"/>
      <c r="G36327" s="149"/>
      <c r="H36327" s="148"/>
      <c r="I36327"/>
    </row>
    <row r="36328" spans="1:9" x14ac:dyDescent="0.25">
      <c r="A36328"/>
      <c r="B36328"/>
      <c r="C36328"/>
      <c r="D36328"/>
      <c r="E36328" s="148"/>
      <c r="F36328" s="148"/>
      <c r="G36328" s="149"/>
      <c r="H36328" s="148"/>
      <c r="I36328"/>
    </row>
    <row r="36329" spans="1:9" x14ac:dyDescent="0.25">
      <c r="A36329"/>
      <c r="B36329"/>
      <c r="C36329"/>
      <c r="D36329"/>
      <c r="E36329" s="148"/>
      <c r="F36329" s="148"/>
      <c r="G36329" s="149"/>
      <c r="H36329" s="148"/>
      <c r="I36329"/>
    </row>
    <row r="36330" spans="1:9" x14ac:dyDescent="0.25">
      <c r="A36330"/>
      <c r="B36330"/>
      <c r="C36330"/>
      <c r="D36330"/>
      <c r="E36330" s="148"/>
      <c r="F36330" s="148"/>
      <c r="G36330" s="149"/>
      <c r="H36330" s="148"/>
      <c r="I36330"/>
    </row>
    <row r="36331" spans="1:9" x14ac:dyDescent="0.25">
      <c r="A36331"/>
      <c r="B36331"/>
      <c r="C36331"/>
      <c r="D36331"/>
      <c r="E36331" s="148"/>
      <c r="F36331" s="148"/>
      <c r="G36331" s="149"/>
      <c r="H36331" s="148"/>
      <c r="I36331"/>
    </row>
    <row r="36332" spans="1:9" x14ac:dyDescent="0.25">
      <c r="A36332"/>
      <c r="B36332"/>
      <c r="C36332"/>
      <c r="D36332"/>
      <c r="E36332" s="148"/>
      <c r="F36332" s="148"/>
      <c r="G36332" s="149"/>
      <c r="H36332" s="148"/>
      <c r="I36332"/>
    </row>
    <row r="36333" spans="1:9" x14ac:dyDescent="0.25">
      <c r="A36333"/>
      <c r="B36333"/>
      <c r="C36333"/>
      <c r="D36333"/>
      <c r="E36333" s="148"/>
      <c r="F36333" s="148"/>
      <c r="G36333" s="149"/>
      <c r="H36333" s="148"/>
      <c r="I36333"/>
    </row>
    <row r="36334" spans="1:9" x14ac:dyDescent="0.25">
      <c r="A36334"/>
      <c r="B36334"/>
      <c r="C36334"/>
      <c r="D36334"/>
      <c r="E36334" s="148"/>
      <c r="F36334" s="148"/>
      <c r="G36334" s="149"/>
      <c r="H36334" s="148"/>
      <c r="I36334"/>
    </row>
    <row r="36335" spans="1:9" x14ac:dyDescent="0.25">
      <c r="A36335"/>
      <c r="B36335"/>
      <c r="C36335"/>
      <c r="D36335"/>
      <c r="E36335" s="148"/>
      <c r="F36335" s="148"/>
      <c r="G36335" s="149"/>
      <c r="H36335" s="148"/>
      <c r="I36335"/>
    </row>
    <row r="36336" spans="1:9" x14ac:dyDescent="0.25">
      <c r="A36336"/>
      <c r="B36336"/>
      <c r="C36336"/>
      <c r="D36336"/>
      <c r="E36336" s="148"/>
      <c r="F36336" s="148"/>
      <c r="G36336" s="149"/>
      <c r="H36336" s="148"/>
      <c r="I36336"/>
    </row>
    <row r="36337" spans="1:9" x14ac:dyDescent="0.25">
      <c r="A36337"/>
      <c r="B36337"/>
      <c r="C36337"/>
      <c r="D36337"/>
      <c r="E36337" s="148"/>
      <c r="F36337" s="148"/>
      <c r="G36337" s="149"/>
      <c r="H36337" s="148"/>
      <c r="I36337"/>
    </row>
    <row r="36338" spans="1:9" x14ac:dyDescent="0.25">
      <c r="A36338"/>
      <c r="B36338"/>
      <c r="C36338"/>
      <c r="D36338"/>
      <c r="E36338" s="148"/>
      <c r="F36338" s="148"/>
      <c r="G36338" s="149"/>
      <c r="H36338" s="148"/>
      <c r="I36338"/>
    </row>
    <row r="36339" spans="1:9" x14ac:dyDescent="0.25">
      <c r="A36339"/>
      <c r="B36339"/>
      <c r="C36339"/>
      <c r="D36339"/>
      <c r="E36339" s="148"/>
      <c r="F36339" s="148"/>
      <c r="G36339" s="149"/>
      <c r="H36339" s="148"/>
      <c r="I36339"/>
    </row>
    <row r="36340" spans="1:9" x14ac:dyDescent="0.25">
      <c r="A36340"/>
      <c r="B36340"/>
      <c r="C36340"/>
      <c r="D36340"/>
      <c r="E36340" s="148"/>
      <c r="F36340" s="148"/>
      <c r="G36340" s="149"/>
      <c r="H36340" s="148"/>
      <c r="I36340"/>
    </row>
    <row r="36341" spans="1:9" x14ac:dyDescent="0.25">
      <c r="A36341"/>
      <c r="B36341"/>
      <c r="C36341"/>
      <c r="D36341"/>
      <c r="E36341" s="148"/>
      <c r="F36341" s="148"/>
      <c r="G36341" s="149"/>
      <c r="H36341" s="148"/>
      <c r="I36341"/>
    </row>
    <row r="36342" spans="1:9" x14ac:dyDescent="0.25">
      <c r="A36342"/>
      <c r="B36342"/>
      <c r="C36342"/>
      <c r="D36342"/>
      <c r="E36342" s="148"/>
      <c r="F36342" s="148"/>
      <c r="G36342" s="149"/>
      <c r="H36342" s="148"/>
      <c r="I36342"/>
    </row>
    <row r="36343" spans="1:9" x14ac:dyDescent="0.25">
      <c r="A36343"/>
      <c r="B36343"/>
      <c r="C36343"/>
      <c r="D36343"/>
      <c r="E36343" s="148"/>
      <c r="F36343" s="148"/>
      <c r="G36343" s="149"/>
      <c r="H36343" s="148"/>
      <c r="I36343"/>
    </row>
    <row r="36344" spans="1:9" x14ac:dyDescent="0.25">
      <c r="A36344"/>
      <c r="B36344"/>
      <c r="C36344"/>
      <c r="D36344"/>
      <c r="E36344" s="148"/>
      <c r="F36344" s="148"/>
      <c r="G36344" s="149"/>
      <c r="H36344" s="148"/>
      <c r="I36344"/>
    </row>
    <row r="36345" spans="1:9" x14ac:dyDescent="0.25">
      <c r="A36345"/>
      <c r="B36345"/>
      <c r="C36345"/>
      <c r="D36345"/>
      <c r="E36345" s="148"/>
      <c r="F36345" s="148"/>
      <c r="G36345" s="149"/>
      <c r="H36345" s="148"/>
      <c r="I36345"/>
    </row>
    <row r="36346" spans="1:9" x14ac:dyDescent="0.25">
      <c r="A36346"/>
      <c r="B36346"/>
      <c r="C36346"/>
      <c r="D36346"/>
      <c r="E36346" s="148"/>
      <c r="F36346" s="148"/>
      <c r="G36346" s="149"/>
      <c r="H36346" s="148"/>
      <c r="I36346"/>
    </row>
    <row r="36347" spans="1:9" x14ac:dyDescent="0.25">
      <c r="A36347"/>
      <c r="B36347"/>
      <c r="C36347"/>
      <c r="D36347"/>
      <c r="E36347" s="148"/>
      <c r="F36347" s="148"/>
      <c r="G36347" s="149"/>
      <c r="H36347" s="148"/>
      <c r="I36347"/>
    </row>
    <row r="36348" spans="1:9" x14ac:dyDescent="0.25">
      <c r="A36348"/>
      <c r="B36348"/>
      <c r="C36348"/>
      <c r="D36348"/>
      <c r="E36348" s="148"/>
      <c r="F36348" s="148"/>
      <c r="G36348" s="149"/>
      <c r="H36348" s="148"/>
      <c r="I36348"/>
    </row>
    <row r="36349" spans="1:9" x14ac:dyDescent="0.25">
      <c r="A36349"/>
      <c r="B36349"/>
      <c r="C36349"/>
      <c r="D36349"/>
      <c r="E36349" s="148"/>
      <c r="F36349" s="148"/>
      <c r="G36349" s="149"/>
      <c r="H36349" s="148"/>
      <c r="I36349"/>
    </row>
    <row r="36350" spans="1:9" x14ac:dyDescent="0.25">
      <c r="A36350"/>
      <c r="B36350"/>
      <c r="C36350"/>
      <c r="D36350"/>
      <c r="E36350" s="148"/>
      <c r="F36350" s="148"/>
      <c r="G36350" s="149"/>
      <c r="H36350" s="148"/>
      <c r="I36350"/>
    </row>
    <row r="36351" spans="1:9" x14ac:dyDescent="0.25">
      <c r="A36351"/>
      <c r="B36351"/>
      <c r="C36351"/>
      <c r="D36351"/>
      <c r="E36351" s="148"/>
      <c r="F36351" s="148"/>
      <c r="G36351" s="149"/>
      <c r="H36351" s="148"/>
      <c r="I36351"/>
    </row>
    <row r="36352" spans="1:9" x14ac:dyDescent="0.25">
      <c r="A36352"/>
      <c r="B36352"/>
      <c r="C36352"/>
      <c r="D36352"/>
      <c r="E36352" s="148"/>
      <c r="F36352" s="148"/>
      <c r="G36352" s="149"/>
      <c r="H36352" s="148"/>
      <c r="I36352"/>
    </row>
    <row r="36353" spans="1:9" x14ac:dyDescent="0.25">
      <c r="A36353"/>
      <c r="B36353"/>
      <c r="C36353"/>
      <c r="D36353"/>
      <c r="E36353" s="148"/>
      <c r="F36353" s="148"/>
      <c r="G36353" s="149"/>
      <c r="H36353" s="148"/>
      <c r="I36353"/>
    </row>
    <row r="36354" spans="1:9" x14ac:dyDescent="0.25">
      <c r="A36354"/>
      <c r="B36354"/>
      <c r="C36354"/>
      <c r="D36354"/>
      <c r="E36354" s="148"/>
      <c r="F36354" s="148"/>
      <c r="G36354" s="149"/>
      <c r="H36354" s="148"/>
      <c r="I36354"/>
    </row>
    <row r="36355" spans="1:9" x14ac:dyDescent="0.25">
      <c r="A36355"/>
      <c r="B36355"/>
      <c r="C36355"/>
      <c r="D36355"/>
      <c r="E36355" s="148"/>
      <c r="F36355" s="148"/>
      <c r="G36355" s="149"/>
      <c r="H36355" s="148"/>
      <c r="I36355"/>
    </row>
    <row r="36356" spans="1:9" x14ac:dyDescent="0.25">
      <c r="A36356"/>
      <c r="B36356"/>
      <c r="C36356"/>
      <c r="D36356"/>
      <c r="E36356" s="148"/>
      <c r="F36356" s="148"/>
      <c r="G36356" s="149"/>
      <c r="H36356" s="148"/>
      <c r="I36356"/>
    </row>
    <row r="36357" spans="1:9" x14ac:dyDescent="0.25">
      <c r="A36357"/>
      <c r="B36357"/>
      <c r="C36357"/>
      <c r="D36357"/>
      <c r="E36357" s="148"/>
      <c r="F36357" s="148"/>
      <c r="G36357" s="149"/>
      <c r="H36357" s="148"/>
      <c r="I36357"/>
    </row>
    <row r="36358" spans="1:9" x14ac:dyDescent="0.25">
      <c r="A36358"/>
      <c r="B36358"/>
      <c r="C36358"/>
      <c r="D36358"/>
      <c r="E36358" s="148"/>
      <c r="F36358" s="148"/>
      <c r="G36358" s="149"/>
      <c r="H36358" s="148"/>
      <c r="I36358"/>
    </row>
    <row r="36359" spans="1:9" x14ac:dyDescent="0.25">
      <c r="A36359"/>
      <c r="B36359"/>
      <c r="C36359"/>
      <c r="D36359"/>
      <c r="E36359" s="148"/>
      <c r="F36359" s="148"/>
      <c r="G36359" s="149"/>
      <c r="H36359" s="148"/>
      <c r="I36359"/>
    </row>
    <row r="36360" spans="1:9" x14ac:dyDescent="0.25">
      <c r="A36360"/>
      <c r="B36360"/>
      <c r="C36360"/>
      <c r="D36360"/>
      <c r="E36360" s="148"/>
      <c r="F36360" s="148"/>
      <c r="G36360" s="149"/>
      <c r="H36360" s="148"/>
      <c r="I36360"/>
    </row>
    <row r="36361" spans="1:9" x14ac:dyDescent="0.25">
      <c r="A36361"/>
      <c r="B36361"/>
      <c r="C36361"/>
      <c r="D36361"/>
      <c r="E36361" s="148"/>
      <c r="F36361" s="148"/>
      <c r="G36361" s="149"/>
      <c r="H36361" s="148"/>
      <c r="I36361"/>
    </row>
    <row r="36362" spans="1:9" x14ac:dyDescent="0.25">
      <c r="A36362"/>
      <c r="B36362"/>
      <c r="C36362"/>
      <c r="D36362"/>
      <c r="E36362" s="148"/>
      <c r="F36362" s="148"/>
      <c r="G36362" s="149"/>
      <c r="H36362" s="148"/>
      <c r="I36362"/>
    </row>
    <row r="36363" spans="1:9" x14ac:dyDescent="0.25">
      <c r="A36363"/>
      <c r="B36363"/>
      <c r="C36363"/>
      <c r="D36363"/>
      <c r="E36363" s="148"/>
      <c r="F36363" s="148"/>
      <c r="G36363" s="149"/>
      <c r="H36363" s="148"/>
      <c r="I36363"/>
    </row>
    <row r="36364" spans="1:9" x14ac:dyDescent="0.25">
      <c r="A36364"/>
      <c r="B36364"/>
      <c r="C36364"/>
      <c r="D36364"/>
      <c r="E36364" s="148"/>
      <c r="F36364" s="148"/>
      <c r="G36364" s="149"/>
      <c r="H36364" s="148"/>
      <c r="I36364"/>
    </row>
    <row r="36365" spans="1:9" x14ac:dyDescent="0.25">
      <c r="A36365"/>
      <c r="B36365"/>
      <c r="C36365"/>
      <c r="D36365"/>
      <c r="E36365" s="148"/>
      <c r="F36365" s="148"/>
      <c r="G36365" s="149"/>
      <c r="H36365" s="148"/>
      <c r="I36365"/>
    </row>
    <row r="36366" spans="1:9" x14ac:dyDescent="0.25">
      <c r="A36366"/>
      <c r="B36366"/>
      <c r="C36366"/>
      <c r="D36366"/>
      <c r="E36366" s="148"/>
      <c r="F36366" s="148"/>
      <c r="G36366" s="149"/>
      <c r="H36366" s="148"/>
      <c r="I36366"/>
    </row>
    <row r="36367" spans="1:9" x14ac:dyDescent="0.25">
      <c r="A36367"/>
      <c r="B36367"/>
      <c r="C36367"/>
      <c r="D36367"/>
      <c r="E36367" s="148"/>
      <c r="F36367" s="148"/>
      <c r="G36367" s="149"/>
      <c r="H36367" s="148"/>
      <c r="I36367"/>
    </row>
    <row r="36368" spans="1:9" x14ac:dyDescent="0.25">
      <c r="A36368"/>
      <c r="B36368"/>
      <c r="C36368"/>
      <c r="D36368"/>
      <c r="E36368" s="148"/>
      <c r="F36368" s="148"/>
      <c r="G36368" s="149"/>
      <c r="H36368" s="148"/>
      <c r="I36368"/>
    </row>
    <row r="36369" spans="1:9" x14ac:dyDescent="0.25">
      <c r="A36369"/>
      <c r="B36369"/>
      <c r="C36369"/>
      <c r="D36369"/>
      <c r="E36369" s="148"/>
      <c r="F36369" s="148"/>
      <c r="G36369" s="149"/>
      <c r="H36369" s="148"/>
      <c r="I36369"/>
    </row>
    <row r="36370" spans="1:9" x14ac:dyDescent="0.25">
      <c r="A36370"/>
      <c r="B36370"/>
      <c r="C36370"/>
      <c r="D36370"/>
      <c r="E36370" s="148"/>
      <c r="F36370" s="148"/>
      <c r="G36370" s="149"/>
      <c r="H36370" s="148"/>
      <c r="I36370"/>
    </row>
    <row r="36371" spans="1:9" x14ac:dyDescent="0.25">
      <c r="A36371"/>
      <c r="B36371"/>
      <c r="C36371"/>
      <c r="D36371"/>
      <c r="E36371" s="148"/>
      <c r="F36371" s="148"/>
      <c r="G36371" s="149"/>
      <c r="H36371" s="148"/>
      <c r="I36371"/>
    </row>
    <row r="36372" spans="1:9" x14ac:dyDescent="0.25">
      <c r="A36372"/>
      <c r="B36372"/>
      <c r="C36372"/>
      <c r="D36372"/>
      <c r="E36372" s="148"/>
      <c r="F36372" s="148"/>
      <c r="G36372" s="149"/>
      <c r="H36372" s="148"/>
      <c r="I36372"/>
    </row>
    <row r="36373" spans="1:9" x14ac:dyDescent="0.25">
      <c r="A36373"/>
      <c r="B36373"/>
      <c r="C36373"/>
      <c r="D36373"/>
      <c r="E36373" s="148"/>
      <c r="F36373" s="148"/>
      <c r="G36373" s="149"/>
      <c r="H36373" s="148"/>
      <c r="I36373"/>
    </row>
    <row r="36374" spans="1:9" x14ac:dyDescent="0.25">
      <c r="A36374"/>
      <c r="B36374"/>
      <c r="C36374"/>
      <c r="D36374"/>
      <c r="E36374" s="148"/>
      <c r="F36374" s="148"/>
      <c r="G36374" s="149"/>
      <c r="H36374" s="148"/>
      <c r="I36374"/>
    </row>
    <row r="36375" spans="1:9" x14ac:dyDescent="0.25">
      <c r="A36375"/>
      <c r="B36375"/>
      <c r="C36375"/>
      <c r="D36375"/>
      <c r="E36375" s="148"/>
      <c r="F36375" s="148"/>
      <c r="G36375" s="149"/>
      <c r="H36375" s="148"/>
      <c r="I36375"/>
    </row>
    <row r="36376" spans="1:9" x14ac:dyDescent="0.25">
      <c r="A36376"/>
      <c r="B36376"/>
      <c r="C36376"/>
      <c r="D36376"/>
      <c r="E36376" s="148"/>
      <c r="F36376" s="148"/>
      <c r="G36376" s="149"/>
      <c r="H36376" s="148"/>
      <c r="I36376"/>
    </row>
    <row r="36377" spans="1:9" x14ac:dyDescent="0.25">
      <c r="A36377"/>
      <c r="B36377"/>
      <c r="C36377"/>
      <c r="D36377"/>
      <c r="E36377" s="148"/>
      <c r="F36377" s="148"/>
      <c r="G36377" s="149"/>
      <c r="H36377" s="148"/>
      <c r="I36377"/>
    </row>
    <row r="36378" spans="1:9" x14ac:dyDescent="0.25">
      <c r="A36378"/>
      <c r="B36378"/>
      <c r="C36378"/>
      <c r="D36378"/>
      <c r="E36378" s="148"/>
      <c r="F36378" s="148"/>
      <c r="G36378" s="149"/>
      <c r="H36378" s="148"/>
      <c r="I36378"/>
    </row>
    <row r="36379" spans="1:9" x14ac:dyDescent="0.25">
      <c r="A36379"/>
      <c r="B36379"/>
      <c r="C36379"/>
      <c r="D36379"/>
      <c r="E36379" s="148"/>
      <c r="F36379" s="148"/>
      <c r="G36379" s="149"/>
      <c r="H36379" s="148"/>
      <c r="I36379"/>
    </row>
    <row r="36380" spans="1:9" x14ac:dyDescent="0.25">
      <c r="A36380"/>
      <c r="B36380"/>
      <c r="C36380"/>
      <c r="D36380"/>
      <c r="E36380" s="148"/>
      <c r="F36380" s="148"/>
      <c r="G36380" s="149"/>
      <c r="H36380" s="148"/>
      <c r="I36380"/>
    </row>
    <row r="36381" spans="1:9" x14ac:dyDescent="0.25">
      <c r="A36381"/>
      <c r="B36381"/>
      <c r="C36381"/>
      <c r="D36381"/>
      <c r="E36381" s="148"/>
      <c r="F36381" s="148"/>
      <c r="G36381" s="149"/>
      <c r="H36381" s="148"/>
      <c r="I36381"/>
    </row>
    <row r="36382" spans="1:9" x14ac:dyDescent="0.25">
      <c r="A36382"/>
      <c r="B36382"/>
      <c r="C36382"/>
      <c r="D36382"/>
      <c r="E36382" s="148"/>
      <c r="F36382" s="148"/>
      <c r="G36382" s="149"/>
      <c r="H36382" s="148"/>
      <c r="I36382"/>
    </row>
    <row r="36383" spans="1:9" x14ac:dyDescent="0.25">
      <c r="A36383"/>
      <c r="B36383"/>
      <c r="C36383"/>
      <c r="D36383"/>
      <c r="E36383" s="148"/>
      <c r="F36383" s="148"/>
      <c r="G36383" s="149"/>
      <c r="H36383" s="148"/>
      <c r="I36383"/>
    </row>
    <row r="36384" spans="1:9" x14ac:dyDescent="0.25">
      <c r="A36384"/>
      <c r="B36384"/>
      <c r="C36384"/>
      <c r="D36384"/>
      <c r="E36384" s="148"/>
      <c r="F36384" s="148"/>
      <c r="G36384" s="149"/>
      <c r="H36384" s="148"/>
      <c r="I36384"/>
    </row>
    <row r="36385" spans="1:9" x14ac:dyDescent="0.25">
      <c r="A36385"/>
      <c r="B36385"/>
      <c r="C36385"/>
      <c r="D36385"/>
      <c r="E36385" s="148"/>
      <c r="F36385" s="148"/>
      <c r="G36385" s="149"/>
      <c r="H36385" s="148"/>
      <c r="I36385"/>
    </row>
    <row r="36386" spans="1:9" x14ac:dyDescent="0.25">
      <c r="A36386"/>
      <c r="B36386"/>
      <c r="C36386"/>
      <c r="D36386"/>
      <c r="E36386" s="148"/>
      <c r="F36386" s="148"/>
      <c r="G36386" s="149"/>
      <c r="H36386" s="148"/>
      <c r="I36386"/>
    </row>
    <row r="36387" spans="1:9" x14ac:dyDescent="0.25">
      <c r="A36387"/>
      <c r="B36387"/>
      <c r="C36387"/>
      <c r="D36387"/>
      <c r="E36387" s="148"/>
      <c r="F36387" s="148"/>
      <c r="G36387" s="149"/>
      <c r="H36387" s="148"/>
      <c r="I36387"/>
    </row>
    <row r="36388" spans="1:9" x14ac:dyDescent="0.25">
      <c r="A36388"/>
      <c r="B36388"/>
      <c r="C36388"/>
      <c r="D36388"/>
      <c r="E36388" s="148"/>
      <c r="F36388" s="148"/>
      <c r="G36388" s="149"/>
      <c r="H36388" s="148"/>
      <c r="I36388"/>
    </row>
    <row r="36389" spans="1:9" x14ac:dyDescent="0.25">
      <c r="A36389"/>
      <c r="B36389"/>
      <c r="C36389"/>
      <c r="D36389"/>
      <c r="E36389" s="148"/>
      <c r="F36389" s="148"/>
      <c r="G36389" s="149"/>
      <c r="H36389" s="148"/>
      <c r="I36389"/>
    </row>
    <row r="36390" spans="1:9" x14ac:dyDescent="0.25">
      <c r="A36390"/>
      <c r="B36390"/>
      <c r="C36390"/>
      <c r="D36390"/>
      <c r="E36390" s="148"/>
      <c r="F36390" s="148"/>
      <c r="G36390" s="149"/>
      <c r="H36390" s="148"/>
      <c r="I36390"/>
    </row>
    <row r="36391" spans="1:9" x14ac:dyDescent="0.25">
      <c r="A36391"/>
      <c r="B36391"/>
      <c r="C36391"/>
      <c r="D36391"/>
      <c r="E36391" s="148"/>
      <c r="F36391" s="148"/>
      <c r="G36391" s="149"/>
      <c r="H36391" s="148"/>
      <c r="I36391"/>
    </row>
    <row r="36392" spans="1:9" x14ac:dyDescent="0.25">
      <c r="A36392"/>
      <c r="B36392"/>
      <c r="C36392"/>
      <c r="D36392"/>
      <c r="E36392" s="148"/>
      <c r="F36392" s="148"/>
      <c r="G36392" s="149"/>
      <c r="H36392" s="148"/>
      <c r="I36392"/>
    </row>
    <row r="36393" spans="1:9" x14ac:dyDescent="0.25">
      <c r="A36393"/>
      <c r="B36393"/>
      <c r="C36393"/>
      <c r="D36393"/>
      <c r="E36393" s="148"/>
      <c r="F36393" s="148"/>
      <c r="G36393" s="149"/>
      <c r="H36393" s="148"/>
      <c r="I36393"/>
    </row>
    <row r="36394" spans="1:9" x14ac:dyDescent="0.25">
      <c r="A36394"/>
      <c r="B36394"/>
      <c r="C36394"/>
      <c r="D36394"/>
      <c r="E36394" s="148"/>
      <c r="F36394" s="148"/>
      <c r="G36394" s="149"/>
      <c r="H36394" s="148"/>
      <c r="I36394"/>
    </row>
    <row r="36395" spans="1:9" x14ac:dyDescent="0.25">
      <c r="A36395"/>
      <c r="B36395"/>
      <c r="C36395"/>
      <c r="D36395"/>
      <c r="E36395" s="148"/>
      <c r="F36395" s="148"/>
      <c r="G36395" s="149"/>
      <c r="H36395" s="148"/>
      <c r="I36395"/>
    </row>
    <row r="36396" spans="1:9" x14ac:dyDescent="0.25">
      <c r="A36396"/>
      <c r="B36396"/>
      <c r="C36396"/>
      <c r="D36396"/>
      <c r="E36396" s="148"/>
      <c r="F36396" s="148"/>
      <c r="G36396" s="149"/>
      <c r="H36396" s="148"/>
      <c r="I36396"/>
    </row>
    <row r="36397" spans="1:9" x14ac:dyDescent="0.25">
      <c r="A36397"/>
      <c r="B36397"/>
      <c r="C36397"/>
      <c r="D36397"/>
      <c r="E36397" s="148"/>
      <c r="F36397" s="148"/>
      <c r="G36397" s="149"/>
      <c r="H36397" s="148"/>
      <c r="I36397"/>
    </row>
    <row r="36398" spans="1:9" x14ac:dyDescent="0.25">
      <c r="A36398"/>
      <c r="B36398"/>
      <c r="C36398"/>
      <c r="D36398"/>
      <c r="E36398" s="148"/>
      <c r="F36398" s="148"/>
      <c r="G36398" s="149"/>
      <c r="H36398" s="148"/>
      <c r="I36398"/>
    </row>
    <row r="36399" spans="1:9" x14ac:dyDescent="0.25">
      <c r="A36399"/>
      <c r="B36399"/>
      <c r="C36399"/>
      <c r="D36399"/>
      <c r="E36399" s="148"/>
      <c r="F36399" s="148"/>
      <c r="G36399" s="149"/>
      <c r="H36399" s="148"/>
      <c r="I36399"/>
    </row>
    <row r="36400" spans="1:9" x14ac:dyDescent="0.25">
      <c r="A36400"/>
      <c r="B36400"/>
      <c r="C36400"/>
      <c r="D36400"/>
      <c r="E36400" s="148"/>
      <c r="F36400" s="148"/>
      <c r="G36400" s="149"/>
      <c r="H36400" s="148"/>
      <c r="I36400"/>
    </row>
    <row r="36401" spans="1:9" x14ac:dyDescent="0.25">
      <c r="A36401"/>
      <c r="B36401"/>
      <c r="C36401"/>
      <c r="D36401"/>
      <c r="E36401" s="148"/>
      <c r="F36401" s="148"/>
      <c r="G36401" s="149"/>
      <c r="H36401" s="148"/>
      <c r="I36401"/>
    </row>
    <row r="36402" spans="1:9" x14ac:dyDescent="0.25">
      <c r="A36402"/>
      <c r="B36402"/>
      <c r="C36402"/>
      <c r="D36402"/>
      <c r="E36402" s="148"/>
      <c r="F36402" s="148"/>
      <c r="G36402" s="149"/>
      <c r="H36402" s="148"/>
      <c r="I36402"/>
    </row>
    <row r="36403" spans="1:9" x14ac:dyDescent="0.25">
      <c r="A36403"/>
      <c r="B36403"/>
      <c r="C36403"/>
      <c r="D36403"/>
      <c r="E36403" s="148"/>
      <c r="F36403" s="148"/>
      <c r="G36403" s="149"/>
      <c r="H36403" s="148"/>
      <c r="I36403"/>
    </row>
    <row r="36404" spans="1:9" x14ac:dyDescent="0.25">
      <c r="A36404"/>
      <c r="B36404"/>
      <c r="C36404"/>
      <c r="D36404"/>
      <c r="E36404" s="148"/>
      <c r="F36404" s="148"/>
      <c r="G36404" s="149"/>
      <c r="H36404" s="148"/>
      <c r="I36404"/>
    </row>
    <row r="36405" spans="1:9" x14ac:dyDescent="0.25">
      <c r="A36405"/>
      <c r="B36405"/>
      <c r="C36405"/>
      <c r="D36405"/>
      <c r="E36405" s="148"/>
      <c r="F36405" s="148"/>
      <c r="G36405" s="149"/>
      <c r="H36405" s="148"/>
      <c r="I36405"/>
    </row>
    <row r="36406" spans="1:9" x14ac:dyDescent="0.25">
      <c r="A36406"/>
      <c r="B36406"/>
      <c r="C36406"/>
      <c r="D36406"/>
      <c r="E36406" s="148"/>
      <c r="F36406" s="148"/>
      <c r="G36406" s="149"/>
      <c r="H36406" s="148"/>
      <c r="I36406"/>
    </row>
    <row r="36407" spans="1:9" x14ac:dyDescent="0.25">
      <c r="A36407"/>
      <c r="B36407"/>
      <c r="C36407"/>
      <c r="D36407"/>
      <c r="E36407" s="148"/>
      <c r="F36407" s="148"/>
      <c r="G36407" s="149"/>
      <c r="H36407" s="148"/>
      <c r="I36407"/>
    </row>
    <row r="36408" spans="1:9" x14ac:dyDescent="0.25">
      <c r="A36408"/>
      <c r="B36408"/>
      <c r="C36408"/>
      <c r="D36408"/>
      <c r="E36408" s="148"/>
      <c r="F36408" s="148"/>
      <c r="G36408" s="149"/>
      <c r="H36408" s="148"/>
      <c r="I36408"/>
    </row>
    <row r="36409" spans="1:9" x14ac:dyDescent="0.25">
      <c r="A36409"/>
      <c r="B36409"/>
      <c r="C36409"/>
      <c r="D36409"/>
      <c r="E36409" s="148"/>
      <c r="F36409" s="148"/>
      <c r="G36409" s="149"/>
      <c r="H36409" s="148"/>
      <c r="I36409"/>
    </row>
    <row r="36410" spans="1:9" x14ac:dyDescent="0.25">
      <c r="A36410"/>
      <c r="B36410"/>
      <c r="C36410"/>
      <c r="D36410"/>
      <c r="E36410" s="148"/>
      <c r="F36410" s="148"/>
      <c r="G36410" s="149"/>
      <c r="H36410" s="148"/>
      <c r="I36410"/>
    </row>
    <row r="36411" spans="1:9" x14ac:dyDescent="0.25">
      <c r="A36411"/>
      <c r="B36411"/>
      <c r="C36411"/>
      <c r="D36411"/>
      <c r="E36411" s="148"/>
      <c r="F36411" s="148"/>
      <c r="G36411" s="149"/>
      <c r="H36411" s="148"/>
      <c r="I36411"/>
    </row>
    <row r="36412" spans="1:9" x14ac:dyDescent="0.25">
      <c r="A36412"/>
      <c r="B36412"/>
      <c r="C36412"/>
      <c r="D36412"/>
      <c r="E36412" s="148"/>
      <c r="F36412" s="148"/>
      <c r="G36412" s="149"/>
      <c r="H36412" s="148"/>
      <c r="I36412"/>
    </row>
    <row r="36413" spans="1:9" x14ac:dyDescent="0.25">
      <c r="A36413"/>
      <c r="B36413"/>
      <c r="C36413"/>
      <c r="D36413"/>
      <c r="E36413" s="148"/>
      <c r="F36413" s="148"/>
      <c r="G36413" s="149"/>
      <c r="H36413" s="148"/>
      <c r="I36413"/>
    </row>
    <row r="36414" spans="1:9" x14ac:dyDescent="0.25">
      <c r="A36414"/>
      <c r="B36414"/>
      <c r="C36414"/>
      <c r="D36414"/>
      <c r="E36414" s="148"/>
      <c r="F36414" s="148"/>
      <c r="G36414" s="149"/>
      <c r="H36414" s="148"/>
      <c r="I36414"/>
    </row>
    <row r="36415" spans="1:9" x14ac:dyDescent="0.25">
      <c r="A36415"/>
      <c r="B36415"/>
      <c r="C36415"/>
      <c r="D36415"/>
      <c r="E36415" s="148"/>
      <c r="F36415" s="148"/>
      <c r="G36415" s="149"/>
      <c r="H36415" s="148"/>
      <c r="I36415"/>
    </row>
    <row r="36416" spans="1:9" x14ac:dyDescent="0.25">
      <c r="A36416"/>
      <c r="B36416"/>
      <c r="C36416"/>
      <c r="D36416"/>
      <c r="E36416" s="148"/>
      <c r="F36416" s="148"/>
      <c r="G36416" s="149"/>
      <c r="H36416" s="148"/>
      <c r="I36416"/>
    </row>
    <row r="36417" spans="1:9" x14ac:dyDescent="0.25">
      <c r="A36417"/>
      <c r="B36417"/>
      <c r="C36417"/>
      <c r="D36417"/>
      <c r="E36417" s="148"/>
      <c r="F36417" s="148"/>
      <c r="G36417" s="149"/>
      <c r="H36417" s="148"/>
      <c r="I36417"/>
    </row>
    <row r="36418" spans="1:9" x14ac:dyDescent="0.25">
      <c r="A36418"/>
      <c r="B36418"/>
      <c r="C36418"/>
      <c r="D36418"/>
      <c r="E36418" s="148"/>
      <c r="F36418" s="148"/>
      <c r="G36418" s="149"/>
      <c r="H36418" s="148"/>
      <c r="I36418"/>
    </row>
    <row r="36419" spans="1:9" x14ac:dyDescent="0.25">
      <c r="A36419"/>
      <c r="B36419"/>
      <c r="C36419"/>
      <c r="D36419"/>
      <c r="E36419" s="148"/>
      <c r="F36419" s="148"/>
      <c r="G36419" s="149"/>
      <c r="H36419" s="148"/>
      <c r="I36419"/>
    </row>
    <row r="36420" spans="1:9" x14ac:dyDescent="0.25">
      <c r="A36420"/>
      <c r="B36420"/>
      <c r="C36420"/>
      <c r="D36420"/>
      <c r="E36420" s="148"/>
      <c r="F36420" s="148"/>
      <c r="G36420" s="149"/>
      <c r="H36420" s="148"/>
      <c r="I36420"/>
    </row>
    <row r="36421" spans="1:9" x14ac:dyDescent="0.25">
      <c r="A36421"/>
      <c r="B36421"/>
      <c r="C36421"/>
      <c r="D36421"/>
      <c r="E36421" s="148"/>
      <c r="F36421" s="148"/>
      <c r="G36421" s="149"/>
      <c r="H36421" s="148"/>
      <c r="I36421"/>
    </row>
    <row r="36422" spans="1:9" x14ac:dyDescent="0.25">
      <c r="A36422"/>
      <c r="B36422"/>
      <c r="C36422"/>
      <c r="D36422"/>
      <c r="E36422" s="148"/>
      <c r="F36422" s="148"/>
      <c r="G36422" s="149"/>
      <c r="H36422" s="148"/>
      <c r="I36422"/>
    </row>
    <row r="36423" spans="1:9" x14ac:dyDescent="0.25">
      <c r="A36423"/>
      <c r="B36423"/>
      <c r="C36423"/>
      <c r="D36423"/>
      <c r="E36423" s="148"/>
      <c r="F36423" s="148"/>
      <c r="G36423" s="149"/>
      <c r="H36423" s="148"/>
      <c r="I36423"/>
    </row>
    <row r="36424" spans="1:9" x14ac:dyDescent="0.25">
      <c r="A36424"/>
      <c r="B36424"/>
      <c r="C36424"/>
      <c r="D36424"/>
      <c r="E36424" s="148"/>
      <c r="F36424" s="148"/>
      <c r="G36424" s="149"/>
      <c r="H36424" s="148"/>
      <c r="I36424"/>
    </row>
    <row r="36425" spans="1:9" x14ac:dyDescent="0.25">
      <c r="A36425"/>
      <c r="B36425"/>
      <c r="C36425"/>
      <c r="D36425"/>
      <c r="E36425" s="148"/>
      <c r="F36425" s="148"/>
      <c r="G36425" s="149"/>
      <c r="H36425" s="148"/>
      <c r="I36425"/>
    </row>
    <row r="36426" spans="1:9" x14ac:dyDescent="0.25">
      <c r="A36426"/>
      <c r="B36426"/>
      <c r="C36426"/>
      <c r="D36426"/>
      <c r="E36426" s="148"/>
      <c r="F36426" s="148"/>
      <c r="G36426" s="149"/>
      <c r="H36426" s="148"/>
      <c r="I36426"/>
    </row>
    <row r="36427" spans="1:9" x14ac:dyDescent="0.25">
      <c r="A36427"/>
      <c r="B36427"/>
      <c r="C36427"/>
      <c r="D36427"/>
      <c r="E36427" s="148"/>
      <c r="F36427" s="148"/>
      <c r="G36427" s="149"/>
      <c r="H36427" s="148"/>
      <c r="I36427"/>
    </row>
    <row r="36428" spans="1:9" x14ac:dyDescent="0.25">
      <c r="A36428"/>
      <c r="B36428"/>
      <c r="C36428"/>
      <c r="D36428"/>
      <c r="E36428" s="148"/>
      <c r="F36428" s="148"/>
      <c r="G36428" s="149"/>
      <c r="H36428" s="148"/>
      <c r="I36428"/>
    </row>
    <row r="36429" spans="1:9" x14ac:dyDescent="0.25">
      <c r="A36429"/>
      <c r="B36429"/>
      <c r="C36429"/>
      <c r="D36429"/>
      <c r="E36429" s="148"/>
      <c r="F36429" s="148"/>
      <c r="G36429" s="149"/>
      <c r="H36429" s="148"/>
      <c r="I36429"/>
    </row>
    <row r="36430" spans="1:9" x14ac:dyDescent="0.25">
      <c r="A36430"/>
      <c r="B36430"/>
      <c r="C36430"/>
      <c r="D36430"/>
      <c r="E36430" s="148"/>
      <c r="F36430" s="148"/>
      <c r="G36430" s="149"/>
      <c r="H36430" s="148"/>
      <c r="I36430"/>
    </row>
    <row r="36431" spans="1:9" x14ac:dyDescent="0.25">
      <c r="A36431"/>
      <c r="B36431"/>
      <c r="C36431"/>
      <c r="D36431"/>
      <c r="E36431" s="148"/>
      <c r="F36431" s="148"/>
      <c r="G36431" s="149"/>
      <c r="H36431" s="148"/>
      <c r="I36431"/>
    </row>
    <row r="36432" spans="1:9" x14ac:dyDescent="0.25">
      <c r="A36432"/>
      <c r="B36432"/>
      <c r="C36432"/>
      <c r="D36432"/>
      <c r="E36432" s="148"/>
      <c r="F36432" s="148"/>
      <c r="G36432" s="149"/>
      <c r="H36432" s="148"/>
      <c r="I36432"/>
    </row>
    <row r="36433" spans="1:9" x14ac:dyDescent="0.25">
      <c r="A36433"/>
      <c r="B36433"/>
      <c r="C36433"/>
      <c r="D36433"/>
      <c r="E36433" s="148"/>
      <c r="F36433" s="148"/>
      <c r="G36433" s="149"/>
      <c r="H36433" s="148"/>
      <c r="I36433"/>
    </row>
    <row r="36434" spans="1:9" x14ac:dyDescent="0.25">
      <c r="A36434"/>
      <c r="B36434"/>
      <c r="C36434"/>
      <c r="D36434"/>
      <c r="E36434" s="148"/>
      <c r="F36434" s="148"/>
      <c r="G36434" s="149"/>
      <c r="H36434" s="148"/>
      <c r="I36434"/>
    </row>
    <row r="36435" spans="1:9" x14ac:dyDescent="0.25">
      <c r="A36435"/>
      <c r="B36435"/>
      <c r="C36435"/>
      <c r="D36435"/>
      <c r="E36435" s="148"/>
      <c r="F36435" s="148"/>
      <c r="G36435" s="149"/>
      <c r="H36435" s="148"/>
      <c r="I36435"/>
    </row>
    <row r="36436" spans="1:9" x14ac:dyDescent="0.25">
      <c r="A36436"/>
      <c r="B36436"/>
      <c r="C36436"/>
      <c r="D36436"/>
      <c r="E36436" s="148"/>
      <c r="F36436" s="148"/>
      <c r="G36436" s="149"/>
      <c r="H36436" s="148"/>
      <c r="I36436"/>
    </row>
    <row r="36437" spans="1:9" x14ac:dyDescent="0.25">
      <c r="A36437"/>
      <c r="B36437"/>
      <c r="C36437"/>
      <c r="D36437"/>
      <c r="E36437" s="148"/>
      <c r="F36437" s="148"/>
      <c r="G36437" s="149"/>
      <c r="H36437" s="148"/>
      <c r="I36437"/>
    </row>
    <row r="36438" spans="1:9" x14ac:dyDescent="0.25">
      <c r="A36438"/>
      <c r="B36438"/>
      <c r="C36438"/>
      <c r="D36438"/>
      <c r="E36438" s="148"/>
      <c r="F36438" s="148"/>
      <c r="G36438" s="149"/>
      <c r="H36438" s="148"/>
      <c r="I36438"/>
    </row>
    <row r="36439" spans="1:9" x14ac:dyDescent="0.25">
      <c r="A36439"/>
      <c r="B36439"/>
      <c r="C36439"/>
      <c r="D36439"/>
      <c r="E36439" s="148"/>
      <c r="F36439" s="148"/>
      <c r="G36439" s="149"/>
      <c r="H36439" s="148"/>
      <c r="I36439"/>
    </row>
    <row r="36440" spans="1:9" x14ac:dyDescent="0.25">
      <c r="A36440"/>
      <c r="B36440"/>
      <c r="C36440"/>
      <c r="D36440"/>
      <c r="E36440" s="148"/>
      <c r="F36440" s="148"/>
      <c r="G36440" s="149"/>
      <c r="H36440" s="148"/>
      <c r="I36440"/>
    </row>
    <row r="36441" spans="1:9" x14ac:dyDescent="0.25">
      <c r="A36441"/>
      <c r="B36441"/>
      <c r="C36441"/>
      <c r="D36441"/>
      <c r="E36441" s="148"/>
      <c r="F36441" s="148"/>
      <c r="G36441" s="149"/>
      <c r="H36441" s="148"/>
      <c r="I36441"/>
    </row>
    <row r="36442" spans="1:9" x14ac:dyDescent="0.25">
      <c r="A36442"/>
      <c r="B36442"/>
      <c r="C36442"/>
      <c r="D36442"/>
      <c r="E36442" s="148"/>
      <c r="F36442" s="148"/>
      <c r="G36442" s="149"/>
      <c r="H36442" s="148"/>
      <c r="I36442"/>
    </row>
    <row r="36443" spans="1:9" x14ac:dyDescent="0.25">
      <c r="A36443"/>
      <c r="B36443"/>
      <c r="C36443"/>
      <c r="D36443"/>
      <c r="E36443" s="148"/>
      <c r="F36443" s="148"/>
      <c r="G36443" s="149"/>
      <c r="H36443" s="148"/>
      <c r="I36443"/>
    </row>
    <row r="36444" spans="1:9" x14ac:dyDescent="0.25">
      <c r="A36444"/>
      <c r="B36444"/>
      <c r="C36444"/>
      <c r="D36444"/>
      <c r="E36444" s="148"/>
      <c r="F36444" s="148"/>
      <c r="G36444" s="149"/>
      <c r="H36444" s="148"/>
      <c r="I36444"/>
    </row>
    <row r="36445" spans="1:9" x14ac:dyDescent="0.25">
      <c r="A36445"/>
      <c r="B36445"/>
      <c r="C36445"/>
      <c r="D36445"/>
      <c r="E36445" s="148"/>
      <c r="F36445" s="148"/>
      <c r="G36445" s="149"/>
      <c r="H36445" s="148"/>
      <c r="I36445"/>
    </row>
    <row r="36446" spans="1:9" x14ac:dyDescent="0.25">
      <c r="A36446"/>
      <c r="B36446"/>
      <c r="C36446"/>
      <c r="D36446"/>
      <c r="E36446" s="148"/>
      <c r="F36446" s="148"/>
      <c r="G36446" s="149"/>
      <c r="H36446" s="148"/>
      <c r="I36446"/>
    </row>
    <row r="36447" spans="1:9" x14ac:dyDescent="0.25">
      <c r="A36447"/>
      <c r="B36447"/>
      <c r="C36447"/>
      <c r="D36447"/>
      <c r="E36447" s="148"/>
      <c r="F36447" s="148"/>
      <c r="G36447" s="149"/>
      <c r="H36447" s="148"/>
      <c r="I36447"/>
    </row>
    <row r="36448" spans="1:9" x14ac:dyDescent="0.25">
      <c r="A36448"/>
      <c r="B36448"/>
      <c r="C36448"/>
      <c r="D36448"/>
      <c r="E36448" s="148"/>
      <c r="F36448" s="148"/>
      <c r="G36448" s="149"/>
      <c r="H36448" s="148"/>
      <c r="I36448"/>
    </row>
    <row r="36449" spans="1:9" x14ac:dyDescent="0.25">
      <c r="A36449"/>
      <c r="B36449"/>
      <c r="C36449"/>
      <c r="D36449"/>
      <c r="E36449" s="148"/>
      <c r="F36449" s="148"/>
      <c r="G36449" s="149"/>
      <c r="H36449" s="148"/>
      <c r="I36449"/>
    </row>
    <row r="36450" spans="1:9" x14ac:dyDescent="0.25">
      <c r="A36450"/>
      <c r="B36450"/>
      <c r="C36450"/>
      <c r="D36450"/>
      <c r="E36450" s="148"/>
      <c r="F36450" s="148"/>
      <c r="G36450" s="149"/>
      <c r="H36450" s="148"/>
      <c r="I36450"/>
    </row>
    <row r="36451" spans="1:9" x14ac:dyDescent="0.25">
      <c r="A36451"/>
      <c r="B36451"/>
      <c r="C36451"/>
      <c r="D36451"/>
      <c r="E36451" s="148"/>
      <c r="F36451" s="148"/>
      <c r="G36451" s="149"/>
      <c r="H36451" s="148"/>
      <c r="I36451"/>
    </row>
    <row r="36452" spans="1:9" x14ac:dyDescent="0.25">
      <c r="A36452"/>
      <c r="B36452"/>
      <c r="C36452"/>
      <c r="D36452"/>
      <c r="E36452" s="148"/>
      <c r="F36452" s="148"/>
      <c r="G36452" s="149"/>
      <c r="H36452" s="148"/>
      <c r="I36452"/>
    </row>
    <row r="36453" spans="1:9" x14ac:dyDescent="0.25">
      <c r="A36453"/>
      <c r="B36453"/>
      <c r="C36453"/>
      <c r="D36453"/>
      <c r="E36453" s="148"/>
      <c r="F36453" s="148"/>
      <c r="G36453" s="149"/>
      <c r="H36453" s="148"/>
      <c r="I36453"/>
    </row>
    <row r="36454" spans="1:9" x14ac:dyDescent="0.25">
      <c r="A36454"/>
      <c r="B36454"/>
      <c r="C36454"/>
      <c r="D36454"/>
      <c r="E36454" s="148"/>
      <c r="F36454" s="148"/>
      <c r="G36454" s="149"/>
      <c r="H36454" s="148"/>
      <c r="I36454"/>
    </row>
    <row r="36455" spans="1:9" x14ac:dyDescent="0.25">
      <c r="A36455"/>
      <c r="B36455"/>
      <c r="C36455"/>
      <c r="D36455"/>
      <c r="E36455" s="148"/>
      <c r="F36455" s="148"/>
      <c r="G36455" s="149"/>
      <c r="H36455" s="148"/>
      <c r="I36455"/>
    </row>
    <row r="36456" spans="1:9" x14ac:dyDescent="0.25">
      <c r="A36456"/>
      <c r="B36456"/>
      <c r="C36456"/>
      <c r="D36456"/>
      <c r="E36456" s="148"/>
      <c r="F36456" s="148"/>
      <c r="G36456" s="149"/>
      <c r="H36456" s="148"/>
      <c r="I36456"/>
    </row>
    <row r="36457" spans="1:9" x14ac:dyDescent="0.25">
      <c r="A36457"/>
      <c r="B36457"/>
      <c r="C36457"/>
      <c r="D36457"/>
      <c r="E36457" s="148"/>
      <c r="F36457" s="148"/>
      <c r="G36457" s="149"/>
      <c r="H36457" s="148"/>
      <c r="I36457"/>
    </row>
    <row r="36458" spans="1:9" x14ac:dyDescent="0.25">
      <c r="A36458"/>
      <c r="B36458"/>
      <c r="C36458"/>
      <c r="D36458"/>
      <c r="E36458" s="148"/>
      <c r="F36458" s="148"/>
      <c r="G36458" s="149"/>
      <c r="H36458" s="148"/>
      <c r="I36458"/>
    </row>
    <row r="36459" spans="1:9" x14ac:dyDescent="0.25">
      <c r="A36459"/>
      <c r="B36459"/>
      <c r="C36459"/>
      <c r="D36459"/>
      <c r="E36459" s="148"/>
      <c r="F36459" s="148"/>
      <c r="G36459" s="149"/>
      <c r="H36459" s="148"/>
      <c r="I36459"/>
    </row>
    <row r="36460" spans="1:9" x14ac:dyDescent="0.25">
      <c r="A36460"/>
      <c r="B36460"/>
      <c r="C36460"/>
      <c r="D36460"/>
      <c r="E36460" s="148"/>
      <c r="F36460" s="148"/>
      <c r="G36460" s="149"/>
      <c r="H36460" s="148"/>
      <c r="I36460"/>
    </row>
    <row r="36461" spans="1:9" x14ac:dyDescent="0.25">
      <c r="A36461"/>
      <c r="B36461"/>
      <c r="C36461"/>
      <c r="D36461"/>
      <c r="E36461" s="148"/>
      <c r="F36461" s="148"/>
      <c r="G36461" s="149"/>
      <c r="H36461" s="148"/>
      <c r="I36461"/>
    </row>
    <row r="36462" spans="1:9" x14ac:dyDescent="0.25">
      <c r="A36462"/>
      <c r="B36462"/>
      <c r="C36462"/>
      <c r="D36462"/>
      <c r="E36462" s="148"/>
      <c r="F36462" s="148"/>
      <c r="G36462" s="149"/>
      <c r="H36462" s="148"/>
      <c r="I36462"/>
    </row>
    <row r="36463" spans="1:9" x14ac:dyDescent="0.25">
      <c r="A36463"/>
      <c r="B36463"/>
      <c r="C36463"/>
      <c r="D36463"/>
      <c r="E36463" s="148"/>
      <c r="F36463" s="148"/>
      <c r="G36463" s="149"/>
      <c r="H36463" s="148"/>
      <c r="I36463"/>
    </row>
    <row r="36464" spans="1:9" x14ac:dyDescent="0.25">
      <c r="A36464"/>
      <c r="B36464"/>
      <c r="C36464"/>
      <c r="D36464"/>
      <c r="E36464" s="148"/>
      <c r="F36464" s="148"/>
      <c r="G36464" s="149"/>
      <c r="H36464" s="148"/>
      <c r="I36464"/>
    </row>
    <row r="36465" spans="1:9" x14ac:dyDescent="0.25">
      <c r="A36465"/>
      <c r="B36465"/>
      <c r="C36465"/>
      <c r="D36465"/>
      <c r="E36465" s="148"/>
      <c r="F36465" s="148"/>
      <c r="G36465" s="149"/>
      <c r="H36465" s="148"/>
      <c r="I36465"/>
    </row>
    <row r="36466" spans="1:9" x14ac:dyDescent="0.25">
      <c r="A36466"/>
      <c r="B36466"/>
      <c r="C36466"/>
      <c r="D36466"/>
      <c r="E36466" s="148"/>
      <c r="F36466" s="148"/>
      <c r="G36466" s="149"/>
      <c r="H36466" s="148"/>
      <c r="I36466"/>
    </row>
    <row r="36467" spans="1:9" x14ac:dyDescent="0.25">
      <c r="A36467"/>
      <c r="B36467"/>
      <c r="C36467"/>
      <c r="D36467"/>
      <c r="E36467" s="148"/>
      <c r="F36467" s="148"/>
      <c r="G36467" s="149"/>
      <c r="H36467" s="148"/>
      <c r="I36467"/>
    </row>
    <row r="36468" spans="1:9" x14ac:dyDescent="0.25">
      <c r="A36468"/>
      <c r="B36468"/>
      <c r="C36468"/>
      <c r="D36468"/>
      <c r="E36468" s="148"/>
      <c r="F36468" s="148"/>
      <c r="G36468" s="149"/>
      <c r="H36468" s="148"/>
      <c r="I36468"/>
    </row>
    <row r="36469" spans="1:9" x14ac:dyDescent="0.25">
      <c r="A36469"/>
      <c r="B36469"/>
      <c r="C36469"/>
      <c r="D36469"/>
      <c r="E36469" s="148"/>
      <c r="F36469" s="148"/>
      <c r="G36469" s="149"/>
      <c r="H36469" s="148"/>
      <c r="I36469"/>
    </row>
    <row r="36470" spans="1:9" x14ac:dyDescent="0.25">
      <c r="A36470"/>
      <c r="B36470"/>
      <c r="C36470"/>
      <c r="D36470"/>
      <c r="E36470" s="148"/>
      <c r="F36470" s="148"/>
      <c r="G36470" s="149"/>
      <c r="H36470" s="148"/>
      <c r="I36470"/>
    </row>
    <row r="36471" spans="1:9" x14ac:dyDescent="0.25">
      <c r="A36471"/>
      <c r="B36471"/>
      <c r="C36471"/>
      <c r="D36471"/>
      <c r="E36471" s="148"/>
      <c r="F36471" s="148"/>
      <c r="G36471" s="149"/>
      <c r="H36471" s="148"/>
      <c r="I36471"/>
    </row>
    <row r="36472" spans="1:9" x14ac:dyDescent="0.25">
      <c r="A36472"/>
      <c r="B36472"/>
      <c r="C36472"/>
      <c r="D36472"/>
      <c r="E36472" s="148"/>
      <c r="F36472" s="148"/>
      <c r="G36472" s="149"/>
      <c r="H36472" s="148"/>
      <c r="I36472"/>
    </row>
    <row r="36473" spans="1:9" x14ac:dyDescent="0.25">
      <c r="A36473"/>
      <c r="B36473"/>
      <c r="C36473"/>
      <c r="D36473"/>
      <c r="E36473" s="148"/>
      <c r="F36473" s="148"/>
      <c r="G36473" s="149"/>
      <c r="H36473" s="148"/>
      <c r="I36473"/>
    </row>
    <row r="36474" spans="1:9" x14ac:dyDescent="0.25">
      <c r="A36474"/>
      <c r="B36474"/>
      <c r="C36474"/>
      <c r="D36474"/>
      <c r="E36474" s="148"/>
      <c r="F36474" s="148"/>
      <c r="G36474" s="149"/>
      <c r="H36474" s="148"/>
      <c r="I36474"/>
    </row>
    <row r="36475" spans="1:9" x14ac:dyDescent="0.25">
      <c r="A36475"/>
      <c r="B36475"/>
      <c r="C36475"/>
      <c r="D36475"/>
      <c r="E36475" s="148"/>
      <c r="F36475" s="148"/>
      <c r="G36475" s="149"/>
      <c r="H36475" s="148"/>
      <c r="I36475"/>
    </row>
    <row r="36476" spans="1:9" x14ac:dyDescent="0.25">
      <c r="A36476"/>
      <c r="B36476"/>
      <c r="C36476"/>
      <c r="D36476"/>
      <c r="E36476" s="148"/>
      <c r="F36476" s="148"/>
      <c r="G36476" s="149"/>
      <c r="H36476" s="148"/>
      <c r="I36476"/>
    </row>
    <row r="36477" spans="1:9" x14ac:dyDescent="0.25">
      <c r="A36477"/>
      <c r="B36477"/>
      <c r="C36477"/>
      <c r="D36477"/>
      <c r="E36477" s="148"/>
      <c r="F36477" s="148"/>
      <c r="G36477" s="149"/>
      <c r="H36477" s="148"/>
      <c r="I36477"/>
    </row>
    <row r="36478" spans="1:9" x14ac:dyDescent="0.25">
      <c r="A36478"/>
      <c r="B36478"/>
      <c r="C36478"/>
      <c r="D36478"/>
      <c r="E36478" s="148"/>
      <c r="F36478" s="148"/>
      <c r="G36478" s="149"/>
      <c r="H36478" s="148"/>
      <c r="I36478"/>
    </row>
    <row r="36479" spans="1:9" x14ac:dyDescent="0.25">
      <c r="A36479"/>
      <c r="B36479"/>
      <c r="C36479"/>
      <c r="D36479"/>
      <c r="E36479" s="148"/>
      <c r="F36479" s="148"/>
      <c r="G36479" s="149"/>
      <c r="H36479" s="148"/>
      <c r="I36479"/>
    </row>
    <row r="36480" spans="1:9" x14ac:dyDescent="0.25">
      <c r="A36480"/>
      <c r="B36480"/>
      <c r="C36480"/>
      <c r="D36480"/>
      <c r="E36480" s="148"/>
      <c r="F36480" s="148"/>
      <c r="G36480" s="149"/>
      <c r="H36480" s="148"/>
      <c r="I36480"/>
    </row>
    <row r="36481" spans="1:9" x14ac:dyDescent="0.25">
      <c r="A36481"/>
      <c r="B36481"/>
      <c r="C36481"/>
      <c r="D36481"/>
      <c r="E36481" s="148"/>
      <c r="F36481" s="148"/>
      <c r="G36481" s="149"/>
      <c r="H36481" s="148"/>
      <c r="I36481"/>
    </row>
    <row r="36482" spans="1:9" x14ac:dyDescent="0.25">
      <c r="A36482"/>
      <c r="B36482"/>
      <c r="C36482"/>
      <c r="D36482"/>
      <c r="E36482" s="148"/>
      <c r="F36482" s="148"/>
      <c r="G36482" s="149"/>
      <c r="H36482" s="148"/>
      <c r="I36482"/>
    </row>
    <row r="36483" spans="1:9" x14ac:dyDescent="0.25">
      <c r="A36483"/>
      <c r="B36483"/>
      <c r="C36483"/>
      <c r="D36483"/>
      <c r="E36483" s="148"/>
      <c r="F36483" s="148"/>
      <c r="G36483" s="149"/>
      <c r="H36483" s="148"/>
      <c r="I36483"/>
    </row>
    <row r="36484" spans="1:9" x14ac:dyDescent="0.25">
      <c r="A36484"/>
      <c r="B36484"/>
      <c r="C36484"/>
      <c r="D36484"/>
      <c r="E36484" s="148"/>
      <c r="F36484" s="148"/>
      <c r="G36484" s="149"/>
      <c r="H36484" s="148"/>
      <c r="I36484"/>
    </row>
    <row r="36485" spans="1:9" x14ac:dyDescent="0.25">
      <c r="A36485"/>
      <c r="B36485"/>
      <c r="C36485"/>
      <c r="D36485"/>
      <c r="E36485" s="148"/>
      <c r="F36485" s="148"/>
      <c r="G36485" s="149"/>
      <c r="H36485" s="148"/>
      <c r="I36485"/>
    </row>
    <row r="36486" spans="1:9" x14ac:dyDescent="0.25">
      <c r="A36486"/>
      <c r="B36486"/>
      <c r="C36486"/>
      <c r="D36486"/>
      <c r="E36486" s="148"/>
      <c r="F36486" s="148"/>
      <c r="G36486" s="149"/>
      <c r="H36486" s="148"/>
      <c r="I36486"/>
    </row>
    <row r="36487" spans="1:9" x14ac:dyDescent="0.25">
      <c r="A36487"/>
      <c r="B36487"/>
      <c r="C36487"/>
      <c r="D36487"/>
      <c r="E36487" s="148"/>
      <c r="F36487" s="148"/>
      <c r="G36487" s="149"/>
      <c r="H36487" s="148"/>
      <c r="I36487"/>
    </row>
    <row r="36488" spans="1:9" x14ac:dyDescent="0.25">
      <c r="A36488"/>
      <c r="B36488"/>
      <c r="C36488"/>
      <c r="D36488"/>
      <c r="E36488" s="148"/>
      <c r="F36488" s="148"/>
      <c r="G36488" s="149"/>
      <c r="H36488" s="148"/>
      <c r="I36488"/>
    </row>
    <row r="36489" spans="1:9" x14ac:dyDescent="0.25">
      <c r="A36489"/>
      <c r="B36489"/>
      <c r="C36489"/>
      <c r="D36489"/>
      <c r="E36489" s="148"/>
      <c r="F36489" s="148"/>
      <c r="G36489" s="149"/>
      <c r="H36489" s="148"/>
      <c r="I36489"/>
    </row>
    <row r="36490" spans="1:9" x14ac:dyDescent="0.25">
      <c r="A36490"/>
      <c r="B36490"/>
      <c r="C36490"/>
      <c r="D36490"/>
      <c r="E36490" s="148"/>
      <c r="F36490" s="148"/>
      <c r="G36490" s="149"/>
      <c r="H36490" s="148"/>
      <c r="I36490"/>
    </row>
    <row r="36491" spans="1:9" x14ac:dyDescent="0.25">
      <c r="A36491"/>
      <c r="B36491"/>
      <c r="C36491"/>
      <c r="D36491"/>
      <c r="E36491" s="148"/>
      <c r="F36491" s="148"/>
      <c r="G36491" s="149"/>
      <c r="H36491" s="148"/>
      <c r="I36491"/>
    </row>
    <row r="36492" spans="1:9" x14ac:dyDescent="0.25">
      <c r="A36492"/>
      <c r="B36492"/>
      <c r="C36492"/>
      <c r="D36492"/>
      <c r="E36492" s="148"/>
      <c r="F36492" s="148"/>
      <c r="G36492" s="149"/>
      <c r="H36492" s="148"/>
      <c r="I36492"/>
    </row>
    <row r="36493" spans="1:9" x14ac:dyDescent="0.25">
      <c r="A36493"/>
      <c r="B36493"/>
      <c r="C36493"/>
      <c r="D36493"/>
      <c r="E36493" s="148"/>
      <c r="F36493" s="148"/>
      <c r="G36493" s="149"/>
      <c r="H36493" s="148"/>
      <c r="I36493"/>
    </row>
    <row r="36494" spans="1:9" x14ac:dyDescent="0.25">
      <c r="A36494"/>
      <c r="B36494"/>
      <c r="C36494"/>
      <c r="D36494"/>
      <c r="E36494" s="148"/>
      <c r="F36494" s="148"/>
      <c r="G36494" s="149"/>
      <c r="H36494" s="148"/>
      <c r="I36494"/>
    </row>
    <row r="36495" spans="1:9" x14ac:dyDescent="0.25">
      <c r="A36495"/>
      <c r="B36495"/>
      <c r="C36495"/>
      <c r="D36495"/>
      <c r="E36495" s="148"/>
      <c r="F36495" s="148"/>
      <c r="G36495" s="149"/>
      <c r="H36495" s="148"/>
      <c r="I36495"/>
    </row>
    <row r="36496" spans="1:9" x14ac:dyDescent="0.25">
      <c r="A36496"/>
      <c r="B36496"/>
      <c r="C36496"/>
      <c r="D36496"/>
      <c r="E36496" s="148"/>
      <c r="F36496" s="148"/>
      <c r="G36496" s="149"/>
      <c r="H36496" s="148"/>
      <c r="I36496"/>
    </row>
    <row r="36497" spans="1:9" x14ac:dyDescent="0.25">
      <c r="A36497"/>
      <c r="B36497"/>
      <c r="C36497"/>
      <c r="D36497"/>
      <c r="E36497" s="148"/>
      <c r="F36497" s="148"/>
      <c r="G36497" s="149"/>
      <c r="H36497" s="148"/>
      <c r="I36497"/>
    </row>
    <row r="36498" spans="1:9" x14ac:dyDescent="0.25">
      <c r="A36498"/>
      <c r="B36498"/>
      <c r="C36498"/>
      <c r="D36498"/>
      <c r="E36498" s="148"/>
      <c r="F36498" s="148"/>
      <c r="G36498" s="149"/>
      <c r="H36498" s="148"/>
      <c r="I36498"/>
    </row>
    <row r="36499" spans="1:9" x14ac:dyDescent="0.25">
      <c r="A36499"/>
      <c r="B36499"/>
      <c r="C36499"/>
      <c r="D36499"/>
      <c r="E36499" s="148"/>
      <c r="F36499" s="148"/>
      <c r="G36499" s="149"/>
      <c r="H36499" s="148"/>
      <c r="I36499"/>
    </row>
    <row r="36500" spans="1:9" x14ac:dyDescent="0.25">
      <c r="A36500"/>
      <c r="B36500"/>
      <c r="C36500"/>
      <c r="D36500"/>
      <c r="E36500" s="148"/>
      <c r="F36500" s="148"/>
      <c r="G36500" s="149"/>
      <c r="H36500" s="148"/>
      <c r="I36500"/>
    </row>
    <row r="36501" spans="1:9" x14ac:dyDescent="0.25">
      <c r="A36501"/>
      <c r="B36501"/>
      <c r="C36501"/>
      <c r="D36501"/>
      <c r="E36501" s="148"/>
      <c r="F36501" s="148"/>
      <c r="G36501" s="149"/>
      <c r="H36501" s="148"/>
      <c r="I36501"/>
    </row>
    <row r="36502" spans="1:9" x14ac:dyDescent="0.25">
      <c r="A36502"/>
      <c r="B36502"/>
      <c r="C36502"/>
      <c r="D36502"/>
      <c r="E36502" s="148"/>
      <c r="F36502" s="148"/>
      <c r="G36502" s="149"/>
      <c r="H36502" s="148"/>
      <c r="I36502"/>
    </row>
    <row r="36503" spans="1:9" x14ac:dyDescent="0.25">
      <c r="A36503"/>
      <c r="B36503"/>
      <c r="C36503"/>
      <c r="D36503"/>
      <c r="E36503" s="148"/>
      <c r="F36503" s="148"/>
      <c r="G36503" s="149"/>
      <c r="H36503" s="148"/>
      <c r="I36503"/>
    </row>
    <row r="36504" spans="1:9" x14ac:dyDescent="0.25">
      <c r="A36504"/>
      <c r="B36504"/>
      <c r="C36504"/>
      <c r="D36504"/>
      <c r="E36504" s="148"/>
      <c r="F36504" s="148"/>
      <c r="G36504" s="149"/>
      <c r="H36504" s="148"/>
      <c r="I36504"/>
    </row>
    <row r="36505" spans="1:9" x14ac:dyDescent="0.25">
      <c r="A36505"/>
      <c r="B36505"/>
      <c r="C36505"/>
      <c r="D36505"/>
      <c r="E36505" s="148"/>
      <c r="F36505" s="148"/>
      <c r="G36505" s="149"/>
      <c r="H36505" s="148"/>
      <c r="I36505"/>
    </row>
    <row r="36506" spans="1:9" x14ac:dyDescent="0.25">
      <c r="A36506"/>
      <c r="B36506"/>
      <c r="C36506"/>
      <c r="D36506"/>
      <c r="E36506" s="148"/>
      <c r="F36506" s="148"/>
      <c r="G36506" s="149"/>
      <c r="H36506" s="148"/>
      <c r="I36506"/>
    </row>
    <row r="36507" spans="1:9" x14ac:dyDescent="0.25">
      <c r="A36507"/>
      <c r="B36507"/>
      <c r="C36507"/>
      <c r="D36507"/>
      <c r="E36507" s="148"/>
      <c r="F36507" s="148"/>
      <c r="G36507" s="149"/>
      <c r="H36507" s="148"/>
      <c r="I36507"/>
    </row>
    <row r="36508" spans="1:9" x14ac:dyDescent="0.25">
      <c r="A36508"/>
      <c r="B36508"/>
      <c r="C36508"/>
      <c r="D36508"/>
      <c r="E36508" s="148"/>
      <c r="F36508" s="148"/>
      <c r="G36508" s="149"/>
      <c r="H36508" s="148"/>
      <c r="I36508"/>
    </row>
    <row r="36509" spans="1:9" x14ac:dyDescent="0.25">
      <c r="A36509"/>
      <c r="B36509"/>
      <c r="C36509"/>
      <c r="D36509"/>
      <c r="E36509" s="148"/>
      <c r="F36509" s="148"/>
      <c r="G36509" s="149"/>
      <c r="H36509" s="148"/>
      <c r="I36509"/>
    </row>
    <row r="36510" spans="1:9" x14ac:dyDescent="0.25">
      <c r="A36510"/>
      <c r="B36510"/>
      <c r="C36510"/>
      <c r="D36510"/>
      <c r="E36510" s="148"/>
      <c r="F36510" s="148"/>
      <c r="G36510" s="149"/>
      <c r="H36510" s="148"/>
      <c r="I36510"/>
    </row>
    <row r="36511" spans="1:9" x14ac:dyDescent="0.25">
      <c r="A36511"/>
      <c r="B36511"/>
      <c r="C36511"/>
      <c r="D36511"/>
      <c r="E36511" s="148"/>
      <c r="F36511" s="148"/>
      <c r="G36511" s="149"/>
      <c r="H36511" s="148"/>
      <c r="I36511"/>
    </row>
    <row r="36512" spans="1:9" x14ac:dyDescent="0.25">
      <c r="A36512"/>
      <c r="B36512"/>
      <c r="C36512"/>
      <c r="D36512"/>
      <c r="E36512" s="148"/>
      <c r="F36512" s="148"/>
      <c r="G36512" s="149"/>
      <c r="H36512" s="148"/>
      <c r="I36512"/>
    </row>
    <row r="36513" spans="1:9" x14ac:dyDescent="0.25">
      <c r="A36513"/>
      <c r="B36513"/>
      <c r="C36513"/>
      <c r="D36513"/>
      <c r="E36513" s="148"/>
      <c r="F36513" s="148"/>
      <c r="G36513" s="149"/>
      <c r="H36513" s="148"/>
      <c r="I36513"/>
    </row>
    <row r="36514" spans="1:9" x14ac:dyDescent="0.25">
      <c r="A36514"/>
      <c r="B36514"/>
      <c r="C36514"/>
      <c r="D36514"/>
      <c r="E36514" s="148"/>
      <c r="F36514" s="148"/>
      <c r="G36514" s="149"/>
      <c r="H36514" s="148"/>
      <c r="I36514"/>
    </row>
    <row r="36515" spans="1:9" x14ac:dyDescent="0.25">
      <c r="A36515"/>
      <c r="B36515"/>
      <c r="C36515"/>
      <c r="D36515"/>
      <c r="E36515" s="148"/>
      <c r="F36515" s="148"/>
      <c r="G36515" s="149"/>
      <c r="H36515" s="148"/>
      <c r="I36515"/>
    </row>
    <row r="36516" spans="1:9" x14ac:dyDescent="0.25">
      <c r="A36516"/>
      <c r="B36516"/>
      <c r="C36516"/>
      <c r="D36516"/>
      <c r="E36516" s="148"/>
      <c r="F36516" s="148"/>
      <c r="G36516" s="149"/>
      <c r="H36516" s="148"/>
      <c r="I36516"/>
    </row>
    <row r="36517" spans="1:9" x14ac:dyDescent="0.25">
      <c r="A36517"/>
      <c r="B36517"/>
      <c r="C36517"/>
      <c r="D36517"/>
      <c r="E36517" s="148"/>
      <c r="F36517" s="148"/>
      <c r="G36517" s="149"/>
      <c r="H36517" s="148"/>
      <c r="I36517"/>
    </row>
    <row r="36518" spans="1:9" x14ac:dyDescent="0.25">
      <c r="A36518"/>
      <c r="B36518"/>
      <c r="C36518"/>
      <c r="D36518"/>
      <c r="E36518" s="148"/>
      <c r="F36518" s="148"/>
      <c r="G36518" s="149"/>
      <c r="H36518" s="148"/>
      <c r="I36518"/>
    </row>
    <row r="36519" spans="1:9" x14ac:dyDescent="0.25">
      <c r="A36519"/>
      <c r="B36519"/>
      <c r="C36519"/>
      <c r="D36519"/>
      <c r="E36519" s="148"/>
      <c r="F36519" s="148"/>
      <c r="G36519" s="149"/>
      <c r="H36519" s="148"/>
      <c r="I36519"/>
    </row>
    <row r="36520" spans="1:9" x14ac:dyDescent="0.25">
      <c r="A36520"/>
      <c r="B36520"/>
      <c r="C36520"/>
      <c r="D36520"/>
      <c r="E36520" s="148"/>
      <c r="F36520" s="148"/>
      <c r="G36520" s="149"/>
      <c r="H36520" s="148"/>
      <c r="I36520"/>
    </row>
    <row r="36521" spans="1:9" x14ac:dyDescent="0.25">
      <c r="A36521"/>
      <c r="B36521"/>
      <c r="C36521"/>
      <c r="D36521"/>
      <c r="E36521" s="148"/>
      <c r="F36521" s="148"/>
      <c r="G36521" s="149"/>
      <c r="H36521" s="148"/>
      <c r="I36521"/>
    </row>
    <row r="36522" spans="1:9" x14ac:dyDescent="0.25">
      <c r="A36522"/>
      <c r="B36522"/>
      <c r="C36522"/>
      <c r="D36522"/>
      <c r="E36522" s="148"/>
      <c r="F36522" s="148"/>
      <c r="G36522" s="149"/>
      <c r="H36522" s="148"/>
      <c r="I36522"/>
    </row>
    <row r="36523" spans="1:9" x14ac:dyDescent="0.25">
      <c r="A36523"/>
      <c r="B36523"/>
      <c r="C36523"/>
      <c r="D36523"/>
      <c r="E36523" s="148"/>
      <c r="F36523" s="148"/>
      <c r="G36523" s="149"/>
      <c r="H36523" s="148"/>
      <c r="I36523"/>
    </row>
    <row r="36524" spans="1:9" x14ac:dyDescent="0.25">
      <c r="A36524"/>
      <c r="B36524"/>
      <c r="C36524"/>
      <c r="D36524"/>
      <c r="E36524" s="148"/>
      <c r="F36524" s="148"/>
      <c r="G36524" s="149"/>
      <c r="H36524" s="148"/>
      <c r="I36524"/>
    </row>
    <row r="36525" spans="1:9" x14ac:dyDescent="0.25">
      <c r="A36525"/>
      <c r="B36525"/>
      <c r="C36525"/>
      <c r="D36525"/>
      <c r="E36525" s="148"/>
      <c r="F36525" s="148"/>
      <c r="G36525" s="149"/>
      <c r="H36525" s="148"/>
      <c r="I36525"/>
    </row>
    <row r="36526" spans="1:9" x14ac:dyDescent="0.25">
      <c r="A36526"/>
      <c r="B36526"/>
      <c r="C36526"/>
      <c r="D36526"/>
      <c r="E36526" s="148"/>
      <c r="F36526" s="148"/>
      <c r="G36526" s="149"/>
      <c r="H36526" s="148"/>
      <c r="I36526"/>
    </row>
    <row r="36527" spans="1:9" x14ac:dyDescent="0.25">
      <c r="A36527"/>
      <c r="B36527"/>
      <c r="C36527"/>
      <c r="D36527"/>
      <c r="E36527" s="148"/>
      <c r="F36527" s="148"/>
      <c r="G36527" s="149"/>
      <c r="H36527" s="148"/>
      <c r="I36527"/>
    </row>
    <row r="36528" spans="1:9" x14ac:dyDescent="0.25">
      <c r="A36528"/>
      <c r="B36528"/>
      <c r="C36528"/>
      <c r="D36528"/>
      <c r="E36528" s="148"/>
      <c r="F36528" s="148"/>
      <c r="G36528" s="149"/>
      <c r="H36528" s="148"/>
      <c r="I36528"/>
    </row>
    <row r="36529" spans="1:9" x14ac:dyDescent="0.25">
      <c r="A36529"/>
      <c r="B36529"/>
      <c r="C36529"/>
      <c r="D36529"/>
      <c r="E36529" s="148"/>
      <c r="F36529" s="148"/>
      <c r="G36529" s="149"/>
      <c r="H36529" s="148"/>
      <c r="I36529"/>
    </row>
    <row r="36530" spans="1:9" x14ac:dyDescent="0.25">
      <c r="A36530"/>
      <c r="B36530"/>
      <c r="C36530"/>
      <c r="D36530"/>
      <c r="E36530" s="148"/>
      <c r="F36530" s="148"/>
      <c r="G36530" s="149"/>
      <c r="H36530" s="148"/>
      <c r="I36530"/>
    </row>
    <row r="36531" spans="1:9" x14ac:dyDescent="0.25">
      <c r="A36531"/>
      <c r="B36531"/>
      <c r="C36531"/>
      <c r="D36531"/>
      <c r="E36531" s="148"/>
      <c r="F36531" s="148"/>
      <c r="G36531" s="149"/>
      <c r="H36531" s="148"/>
      <c r="I36531"/>
    </row>
    <row r="36532" spans="1:9" x14ac:dyDescent="0.25">
      <c r="A36532"/>
      <c r="B36532"/>
      <c r="C36532"/>
      <c r="D36532"/>
      <c r="E36532" s="148"/>
      <c r="F36532" s="148"/>
      <c r="G36532" s="149"/>
      <c r="H36532" s="148"/>
      <c r="I36532"/>
    </row>
    <row r="36533" spans="1:9" x14ac:dyDescent="0.25">
      <c r="A36533"/>
      <c r="B36533"/>
      <c r="C36533"/>
      <c r="D36533"/>
      <c r="E36533" s="148"/>
      <c r="F36533" s="148"/>
      <c r="G36533" s="149"/>
      <c r="H36533" s="148"/>
      <c r="I36533"/>
    </row>
    <row r="36534" spans="1:9" x14ac:dyDescent="0.25">
      <c r="A36534"/>
      <c r="B36534"/>
      <c r="C36534"/>
      <c r="D36534"/>
      <c r="E36534" s="148"/>
      <c r="F36534" s="148"/>
      <c r="G36534" s="149"/>
      <c r="H36534" s="148"/>
      <c r="I36534"/>
    </row>
    <row r="36535" spans="1:9" x14ac:dyDescent="0.25">
      <c r="A36535"/>
      <c r="B36535"/>
      <c r="C36535"/>
      <c r="D36535"/>
      <c r="E36535" s="148"/>
      <c r="F36535" s="148"/>
      <c r="G36535" s="149"/>
      <c r="H36535" s="148"/>
      <c r="I36535"/>
    </row>
    <row r="36536" spans="1:9" x14ac:dyDescent="0.25">
      <c r="A36536"/>
      <c r="B36536"/>
      <c r="C36536"/>
      <c r="D36536"/>
      <c r="E36536" s="148"/>
      <c r="F36536" s="148"/>
      <c r="G36536" s="149"/>
      <c r="H36536" s="148"/>
      <c r="I36536"/>
    </row>
    <row r="36537" spans="1:9" x14ac:dyDescent="0.25">
      <c r="A36537"/>
      <c r="B36537"/>
      <c r="C36537"/>
      <c r="D36537"/>
      <c r="E36537" s="148"/>
      <c r="F36537" s="148"/>
      <c r="G36537" s="149"/>
      <c r="H36537" s="148"/>
      <c r="I36537"/>
    </row>
    <row r="36538" spans="1:9" x14ac:dyDescent="0.25">
      <c r="A36538"/>
      <c r="B36538"/>
      <c r="C36538"/>
      <c r="D36538"/>
      <c r="E36538" s="148"/>
      <c r="F36538" s="148"/>
      <c r="G36538" s="149"/>
      <c r="H36538" s="148"/>
      <c r="I36538"/>
    </row>
    <row r="36539" spans="1:9" x14ac:dyDescent="0.25">
      <c r="A36539"/>
      <c r="B36539"/>
      <c r="C36539"/>
      <c r="D36539"/>
      <c r="E36539" s="148"/>
      <c r="F36539" s="148"/>
      <c r="G36539" s="149"/>
      <c r="H36539" s="148"/>
      <c r="I36539"/>
    </row>
    <row r="36540" spans="1:9" x14ac:dyDescent="0.25">
      <c r="A36540"/>
      <c r="B36540"/>
      <c r="C36540"/>
      <c r="D36540"/>
      <c r="E36540" s="148"/>
      <c r="F36540" s="148"/>
      <c r="G36540" s="149"/>
      <c r="H36540" s="148"/>
      <c r="I36540"/>
    </row>
    <row r="36541" spans="1:9" x14ac:dyDescent="0.25">
      <c r="A36541"/>
      <c r="B36541"/>
      <c r="C36541"/>
      <c r="D36541"/>
      <c r="E36541" s="148"/>
      <c r="F36541" s="148"/>
      <c r="G36541" s="149"/>
      <c r="H36541" s="148"/>
      <c r="I36541"/>
    </row>
    <row r="36542" spans="1:9" x14ac:dyDescent="0.25">
      <c r="A36542"/>
      <c r="B36542"/>
      <c r="C36542"/>
      <c r="D36542"/>
      <c r="E36542" s="148"/>
      <c r="F36542" s="148"/>
      <c r="G36542" s="149"/>
      <c r="H36542" s="148"/>
      <c r="I36542"/>
    </row>
    <row r="36543" spans="1:9" x14ac:dyDescent="0.25">
      <c r="A36543"/>
      <c r="B36543"/>
      <c r="C36543"/>
      <c r="D36543"/>
      <c r="E36543" s="148"/>
      <c r="F36543" s="148"/>
      <c r="G36543" s="149"/>
      <c r="H36543" s="148"/>
      <c r="I36543"/>
    </row>
    <row r="36544" spans="1:9" x14ac:dyDescent="0.25">
      <c r="A36544"/>
      <c r="B36544"/>
      <c r="C36544"/>
      <c r="D36544"/>
      <c r="E36544" s="148"/>
      <c r="F36544" s="148"/>
      <c r="G36544" s="149"/>
      <c r="H36544" s="148"/>
      <c r="I36544"/>
    </row>
    <row r="36545" spans="1:9" x14ac:dyDescent="0.25">
      <c r="A36545"/>
      <c r="B36545"/>
      <c r="C36545"/>
      <c r="D36545"/>
      <c r="E36545" s="148"/>
      <c r="F36545" s="148"/>
      <c r="G36545" s="149"/>
      <c r="H36545" s="148"/>
      <c r="I36545"/>
    </row>
    <row r="36546" spans="1:9" x14ac:dyDescent="0.25">
      <c r="A36546"/>
      <c r="B36546"/>
      <c r="C36546"/>
      <c r="D36546"/>
      <c r="E36546" s="148"/>
      <c r="F36546" s="148"/>
      <c r="G36546" s="149"/>
      <c r="H36546" s="148"/>
      <c r="I36546"/>
    </row>
    <row r="36547" spans="1:9" x14ac:dyDescent="0.25">
      <c r="A36547"/>
      <c r="B36547"/>
      <c r="C36547"/>
      <c r="D36547"/>
      <c r="E36547" s="148"/>
      <c r="F36547" s="148"/>
      <c r="G36547" s="149"/>
      <c r="H36547" s="148"/>
      <c r="I36547"/>
    </row>
    <row r="36548" spans="1:9" x14ac:dyDescent="0.25">
      <c r="A36548"/>
      <c r="B36548"/>
      <c r="C36548"/>
      <c r="D36548"/>
      <c r="E36548" s="148"/>
      <c r="F36548" s="148"/>
      <c r="G36548" s="149"/>
      <c r="H36548" s="148"/>
      <c r="I36548"/>
    </row>
    <row r="36549" spans="1:9" x14ac:dyDescent="0.25">
      <c r="A36549"/>
      <c r="B36549"/>
      <c r="C36549"/>
      <c r="D36549"/>
      <c r="E36549" s="148"/>
      <c r="F36549" s="148"/>
      <c r="G36549" s="149"/>
      <c r="H36549" s="148"/>
      <c r="I36549"/>
    </row>
    <row r="36550" spans="1:9" x14ac:dyDescent="0.25">
      <c r="A36550"/>
      <c r="B36550"/>
      <c r="C36550"/>
      <c r="D36550"/>
      <c r="E36550" s="148"/>
      <c r="F36550" s="148"/>
      <c r="G36550" s="149"/>
      <c r="H36550" s="148"/>
      <c r="I36550"/>
    </row>
    <row r="36551" spans="1:9" x14ac:dyDescent="0.25">
      <c r="A36551"/>
      <c r="B36551"/>
      <c r="C36551"/>
      <c r="D36551"/>
      <c r="E36551" s="148"/>
      <c r="F36551" s="148"/>
      <c r="G36551" s="149"/>
      <c r="H36551" s="148"/>
      <c r="I36551"/>
    </row>
    <row r="36552" spans="1:9" x14ac:dyDescent="0.25">
      <c r="A36552"/>
      <c r="B36552"/>
      <c r="C36552"/>
      <c r="D36552"/>
      <c r="E36552" s="148"/>
      <c r="F36552" s="148"/>
      <c r="G36552" s="149"/>
      <c r="H36552" s="148"/>
      <c r="I36552"/>
    </row>
    <row r="36553" spans="1:9" x14ac:dyDescent="0.25">
      <c r="A36553"/>
      <c r="B36553"/>
      <c r="C36553"/>
      <c r="D36553"/>
      <c r="E36553" s="148"/>
      <c r="F36553" s="148"/>
      <c r="G36553" s="149"/>
      <c r="H36553" s="148"/>
      <c r="I36553"/>
    </row>
    <row r="36554" spans="1:9" x14ac:dyDescent="0.25">
      <c r="A36554"/>
      <c r="B36554"/>
      <c r="C36554"/>
      <c r="D36554"/>
      <c r="E36554" s="148"/>
      <c r="F36554" s="148"/>
      <c r="G36554" s="149"/>
      <c r="H36554" s="148"/>
      <c r="I36554"/>
    </row>
    <row r="36555" spans="1:9" x14ac:dyDescent="0.25">
      <c r="A36555"/>
      <c r="B36555"/>
      <c r="C36555"/>
      <c r="D36555"/>
      <c r="E36555" s="148"/>
      <c r="F36555" s="148"/>
      <c r="G36555" s="149"/>
      <c r="H36555" s="148"/>
      <c r="I36555"/>
    </row>
    <row r="36556" spans="1:9" x14ac:dyDescent="0.25">
      <c r="A36556"/>
      <c r="B36556"/>
      <c r="C36556"/>
      <c r="D36556"/>
      <c r="E36556" s="148"/>
      <c r="F36556" s="148"/>
      <c r="G36556" s="149"/>
      <c r="H36556" s="148"/>
      <c r="I36556"/>
    </row>
    <row r="36557" spans="1:9" x14ac:dyDescent="0.25">
      <c r="A36557"/>
      <c r="B36557"/>
      <c r="C36557"/>
      <c r="D36557"/>
      <c r="E36557" s="148"/>
      <c r="F36557" s="148"/>
      <c r="G36557" s="149"/>
      <c r="H36557" s="148"/>
      <c r="I36557"/>
    </row>
    <row r="36558" spans="1:9" x14ac:dyDescent="0.25">
      <c r="A36558"/>
      <c r="B36558"/>
      <c r="C36558"/>
      <c r="D36558"/>
      <c r="E36558" s="148"/>
      <c r="F36558" s="148"/>
      <c r="G36558" s="149"/>
      <c r="H36558" s="148"/>
      <c r="I36558"/>
    </row>
    <row r="36559" spans="1:9" x14ac:dyDescent="0.25">
      <c r="A36559"/>
      <c r="B36559"/>
      <c r="C36559"/>
      <c r="D36559"/>
      <c r="E36559" s="148"/>
      <c r="F36559" s="148"/>
      <c r="G36559" s="149"/>
      <c r="H36559" s="148"/>
      <c r="I36559"/>
    </row>
    <row r="36560" spans="1:9" x14ac:dyDescent="0.25">
      <c r="A36560"/>
      <c r="B36560"/>
      <c r="C36560"/>
      <c r="D36560"/>
      <c r="E36560" s="148"/>
      <c r="F36560" s="148"/>
      <c r="G36560" s="149"/>
      <c r="H36560" s="148"/>
      <c r="I36560"/>
    </row>
    <row r="36561" spans="1:9" x14ac:dyDescent="0.25">
      <c r="A36561"/>
      <c r="B36561"/>
      <c r="C36561"/>
      <c r="D36561"/>
      <c r="E36561" s="148"/>
      <c r="F36561" s="148"/>
      <c r="G36561" s="149"/>
      <c r="H36561" s="148"/>
      <c r="I36561"/>
    </row>
    <row r="36562" spans="1:9" x14ac:dyDescent="0.25">
      <c r="A36562"/>
      <c r="B36562"/>
      <c r="C36562"/>
      <c r="D36562"/>
      <c r="E36562" s="148"/>
      <c r="F36562" s="148"/>
      <c r="G36562" s="149"/>
      <c r="H36562" s="148"/>
      <c r="I36562"/>
    </row>
    <row r="36563" spans="1:9" x14ac:dyDescent="0.25">
      <c r="A36563"/>
      <c r="B36563"/>
      <c r="C36563"/>
      <c r="D36563"/>
      <c r="E36563" s="148"/>
      <c r="F36563" s="148"/>
      <c r="G36563" s="149"/>
      <c r="H36563" s="148"/>
      <c r="I36563"/>
    </row>
    <row r="36564" spans="1:9" x14ac:dyDescent="0.25">
      <c r="A36564"/>
      <c r="B36564"/>
      <c r="C36564"/>
      <c r="D36564"/>
      <c r="E36564" s="148"/>
      <c r="F36564" s="148"/>
      <c r="G36564" s="149"/>
      <c r="H36564" s="148"/>
      <c r="I36564"/>
    </row>
    <row r="36565" spans="1:9" x14ac:dyDescent="0.25">
      <c r="A36565"/>
      <c r="B36565"/>
      <c r="C36565"/>
      <c r="D36565"/>
      <c r="E36565" s="148"/>
      <c r="F36565" s="148"/>
      <c r="G36565" s="149"/>
      <c r="H36565" s="148"/>
      <c r="I36565"/>
    </row>
    <row r="36566" spans="1:9" x14ac:dyDescent="0.25">
      <c r="A36566"/>
      <c r="B36566"/>
      <c r="C36566"/>
      <c r="D36566"/>
      <c r="E36566" s="148"/>
      <c r="F36566" s="148"/>
      <c r="G36566" s="149"/>
      <c r="H36566" s="148"/>
      <c r="I36566"/>
    </row>
    <row r="36567" spans="1:9" x14ac:dyDescent="0.25">
      <c r="A36567"/>
      <c r="B36567"/>
      <c r="C36567"/>
      <c r="D36567"/>
      <c r="E36567" s="148"/>
      <c r="F36567" s="148"/>
      <c r="G36567" s="149"/>
      <c r="H36567" s="148"/>
      <c r="I36567"/>
    </row>
    <row r="36568" spans="1:9" x14ac:dyDescent="0.25">
      <c r="A36568"/>
      <c r="B36568"/>
      <c r="C36568"/>
      <c r="D36568"/>
      <c r="E36568" s="148"/>
      <c r="F36568" s="148"/>
      <c r="G36568" s="149"/>
      <c r="H36568" s="148"/>
      <c r="I36568"/>
    </row>
    <row r="36569" spans="1:9" x14ac:dyDescent="0.25">
      <c r="A36569"/>
      <c r="B36569"/>
      <c r="C36569"/>
      <c r="D36569"/>
      <c r="E36569" s="148"/>
      <c r="F36569" s="148"/>
      <c r="G36569" s="149"/>
      <c r="H36569" s="148"/>
      <c r="I36569"/>
    </row>
    <row r="36570" spans="1:9" x14ac:dyDescent="0.25">
      <c r="A36570"/>
      <c r="B36570"/>
      <c r="C36570"/>
      <c r="D36570"/>
      <c r="E36570" s="148"/>
      <c r="F36570" s="148"/>
      <c r="G36570" s="149"/>
      <c r="H36570" s="148"/>
      <c r="I36570"/>
    </row>
    <row r="36571" spans="1:9" x14ac:dyDescent="0.25">
      <c r="A36571"/>
      <c r="B36571"/>
      <c r="C36571"/>
      <c r="D36571"/>
      <c r="E36571" s="148"/>
      <c r="F36571" s="148"/>
      <c r="G36571" s="149"/>
      <c r="H36571" s="148"/>
      <c r="I36571"/>
    </row>
    <row r="36572" spans="1:9" x14ac:dyDescent="0.25">
      <c r="A36572"/>
      <c r="B36572"/>
      <c r="C36572"/>
      <c r="D36572"/>
      <c r="E36572" s="148"/>
      <c r="F36572" s="148"/>
      <c r="G36572" s="149"/>
      <c r="H36572" s="148"/>
      <c r="I36572"/>
    </row>
    <row r="36573" spans="1:9" x14ac:dyDescent="0.25">
      <c r="A36573"/>
      <c r="B36573"/>
      <c r="C36573"/>
      <c r="D36573"/>
      <c r="E36573" s="148"/>
      <c r="F36573" s="148"/>
      <c r="G36573" s="149"/>
      <c r="H36573" s="148"/>
      <c r="I36573"/>
    </row>
    <row r="36574" spans="1:9" x14ac:dyDescent="0.25">
      <c r="A36574"/>
      <c r="B36574"/>
      <c r="C36574"/>
      <c r="D36574"/>
      <c r="E36574" s="148"/>
      <c r="F36574" s="148"/>
      <c r="G36574" s="149"/>
      <c r="H36574" s="148"/>
      <c r="I36574"/>
    </row>
    <row r="36575" spans="1:9" x14ac:dyDescent="0.25">
      <c r="A36575"/>
      <c r="B36575"/>
      <c r="C36575"/>
      <c r="D36575"/>
      <c r="E36575" s="148"/>
      <c r="F36575" s="148"/>
      <c r="G36575" s="149"/>
      <c r="H36575" s="148"/>
      <c r="I36575"/>
    </row>
    <row r="36576" spans="1:9" x14ac:dyDescent="0.25">
      <c r="A36576"/>
      <c r="B36576"/>
      <c r="C36576"/>
      <c r="D36576"/>
      <c r="E36576" s="148"/>
      <c r="F36576" s="148"/>
      <c r="G36576" s="149"/>
      <c r="H36576" s="148"/>
      <c r="I36576"/>
    </row>
    <row r="36577" spans="1:9" x14ac:dyDescent="0.25">
      <c r="A36577"/>
      <c r="B36577"/>
      <c r="C36577"/>
      <c r="D36577"/>
      <c r="E36577" s="148"/>
      <c r="F36577" s="148"/>
      <c r="G36577" s="149"/>
      <c r="H36577" s="148"/>
      <c r="I36577"/>
    </row>
    <row r="36578" spans="1:9" x14ac:dyDescent="0.25">
      <c r="A36578"/>
      <c r="B36578"/>
      <c r="C36578"/>
      <c r="D36578"/>
      <c r="E36578" s="148"/>
      <c r="F36578" s="148"/>
      <c r="G36578" s="149"/>
      <c r="H36578" s="148"/>
      <c r="I36578"/>
    </row>
    <row r="36579" spans="1:9" x14ac:dyDescent="0.25">
      <c r="A36579"/>
      <c r="B36579"/>
      <c r="C36579"/>
      <c r="D36579"/>
      <c r="E36579" s="148"/>
      <c r="F36579" s="148"/>
      <c r="G36579" s="149"/>
      <c r="H36579" s="148"/>
      <c r="I36579"/>
    </row>
    <row r="36580" spans="1:9" x14ac:dyDescent="0.25">
      <c r="A36580"/>
      <c r="B36580"/>
      <c r="C36580"/>
      <c r="D36580"/>
      <c r="E36580" s="148"/>
      <c r="F36580" s="148"/>
      <c r="G36580" s="149"/>
      <c r="H36580" s="148"/>
      <c r="I36580"/>
    </row>
    <row r="36581" spans="1:9" x14ac:dyDescent="0.25">
      <c r="A36581"/>
      <c r="B36581"/>
      <c r="C36581"/>
      <c r="D36581"/>
      <c r="E36581" s="148"/>
      <c r="F36581" s="148"/>
      <c r="G36581" s="149"/>
      <c r="H36581" s="148"/>
      <c r="I36581"/>
    </row>
    <row r="36582" spans="1:9" x14ac:dyDescent="0.25">
      <c r="A36582"/>
      <c r="B36582"/>
      <c r="C36582"/>
      <c r="D36582"/>
      <c r="E36582" s="148"/>
      <c r="F36582" s="148"/>
      <c r="G36582" s="149"/>
      <c r="H36582" s="148"/>
      <c r="I36582"/>
    </row>
    <row r="36583" spans="1:9" x14ac:dyDescent="0.25">
      <c r="A36583"/>
      <c r="B36583"/>
      <c r="C36583"/>
      <c r="D36583"/>
      <c r="E36583" s="148"/>
      <c r="F36583" s="148"/>
      <c r="G36583" s="149"/>
      <c r="H36583" s="148"/>
      <c r="I36583"/>
    </row>
    <row r="36584" spans="1:9" x14ac:dyDescent="0.25">
      <c r="A36584"/>
      <c r="B36584"/>
      <c r="C36584"/>
      <c r="D36584"/>
      <c r="E36584" s="148"/>
      <c r="F36584" s="148"/>
      <c r="G36584" s="149"/>
      <c r="H36584" s="148"/>
      <c r="I36584"/>
    </row>
    <row r="36585" spans="1:9" x14ac:dyDescent="0.25">
      <c r="A36585"/>
      <c r="B36585"/>
      <c r="C36585"/>
      <c r="D36585"/>
      <c r="E36585" s="148"/>
      <c r="F36585" s="148"/>
      <c r="G36585" s="149"/>
      <c r="H36585" s="148"/>
      <c r="I36585"/>
    </row>
    <row r="36586" spans="1:9" x14ac:dyDescent="0.25">
      <c r="A36586"/>
      <c r="B36586"/>
      <c r="C36586"/>
      <c r="D36586"/>
      <c r="E36586" s="148"/>
      <c r="F36586" s="148"/>
      <c r="G36586" s="149"/>
      <c r="H36586" s="148"/>
      <c r="I36586"/>
    </row>
    <row r="36587" spans="1:9" x14ac:dyDescent="0.25">
      <c r="A36587"/>
      <c r="B36587"/>
      <c r="C36587"/>
      <c r="D36587"/>
      <c r="E36587" s="148"/>
      <c r="F36587" s="148"/>
      <c r="G36587" s="149"/>
      <c r="H36587" s="148"/>
      <c r="I36587"/>
    </row>
    <row r="36588" spans="1:9" x14ac:dyDescent="0.25">
      <c r="A36588"/>
      <c r="B36588"/>
      <c r="C36588"/>
      <c r="D36588"/>
      <c r="E36588" s="148"/>
      <c r="F36588" s="148"/>
      <c r="G36588" s="149"/>
      <c r="H36588" s="148"/>
      <c r="I36588"/>
    </row>
    <row r="36589" spans="1:9" x14ac:dyDescent="0.25">
      <c r="A36589"/>
      <c r="B36589"/>
      <c r="C36589"/>
      <c r="D36589"/>
      <c r="E36589" s="148"/>
      <c r="F36589" s="148"/>
      <c r="G36589" s="149"/>
      <c r="H36589" s="148"/>
      <c r="I36589"/>
    </row>
    <row r="36590" spans="1:9" x14ac:dyDescent="0.25">
      <c r="A36590"/>
      <c r="B36590"/>
      <c r="C36590"/>
      <c r="D36590"/>
      <c r="E36590" s="148"/>
      <c r="F36590" s="148"/>
      <c r="G36590" s="149"/>
      <c r="H36590" s="148"/>
      <c r="I36590"/>
    </row>
    <row r="36591" spans="1:9" x14ac:dyDescent="0.25">
      <c r="A36591"/>
      <c r="B36591"/>
      <c r="C36591"/>
      <c r="D36591"/>
      <c r="E36591" s="148"/>
      <c r="F36591" s="148"/>
      <c r="G36591" s="149"/>
      <c r="H36591" s="148"/>
      <c r="I36591"/>
    </row>
    <row r="36592" spans="1:9" x14ac:dyDescent="0.25">
      <c r="A36592"/>
      <c r="B36592"/>
      <c r="C36592"/>
      <c r="D36592"/>
      <c r="E36592" s="148"/>
      <c r="F36592" s="148"/>
      <c r="G36592" s="149"/>
      <c r="H36592" s="148"/>
      <c r="I36592"/>
    </row>
    <row r="36593" spans="1:9" x14ac:dyDescent="0.25">
      <c r="A36593"/>
      <c r="B36593"/>
      <c r="C36593"/>
      <c r="D36593"/>
      <c r="E36593" s="148"/>
      <c r="F36593" s="148"/>
      <c r="G36593" s="149"/>
      <c r="H36593" s="148"/>
      <c r="I36593"/>
    </row>
    <row r="36594" spans="1:9" x14ac:dyDescent="0.25">
      <c r="A36594"/>
      <c r="B36594"/>
      <c r="C36594"/>
      <c r="D36594"/>
      <c r="E36594" s="148"/>
      <c r="F36594" s="148"/>
      <c r="G36594" s="149"/>
      <c r="H36594" s="148"/>
      <c r="I36594"/>
    </row>
    <row r="36595" spans="1:9" x14ac:dyDescent="0.25">
      <c r="A36595"/>
      <c r="B36595"/>
      <c r="C36595"/>
      <c r="D36595"/>
      <c r="E36595" s="148"/>
      <c r="F36595" s="148"/>
      <c r="G36595" s="149"/>
      <c r="H36595" s="148"/>
      <c r="I36595"/>
    </row>
    <row r="36596" spans="1:9" x14ac:dyDescent="0.25">
      <c r="A36596"/>
      <c r="B36596"/>
      <c r="C36596"/>
      <c r="D36596"/>
      <c r="E36596" s="148"/>
      <c r="F36596" s="148"/>
      <c r="G36596" s="149"/>
      <c r="H36596" s="148"/>
      <c r="I36596"/>
    </row>
    <row r="36597" spans="1:9" x14ac:dyDescent="0.25">
      <c r="A36597"/>
      <c r="B36597"/>
      <c r="C36597"/>
      <c r="D36597"/>
      <c r="E36597" s="148"/>
      <c r="F36597" s="148"/>
      <c r="G36597" s="149"/>
      <c r="H36597" s="148"/>
      <c r="I36597"/>
    </row>
    <row r="36598" spans="1:9" x14ac:dyDescent="0.25">
      <c r="A36598"/>
      <c r="B36598"/>
      <c r="C36598"/>
      <c r="D36598"/>
      <c r="E36598" s="148"/>
      <c r="F36598" s="148"/>
      <c r="G36598" s="149"/>
      <c r="H36598" s="148"/>
      <c r="I36598"/>
    </row>
    <row r="36599" spans="1:9" x14ac:dyDescent="0.25">
      <c r="A36599"/>
      <c r="B36599"/>
      <c r="C36599"/>
      <c r="D36599"/>
      <c r="E36599" s="148"/>
      <c r="F36599" s="148"/>
      <c r="G36599" s="149"/>
      <c r="H36599" s="148"/>
      <c r="I36599"/>
    </row>
    <row r="36600" spans="1:9" x14ac:dyDescent="0.25">
      <c r="A36600"/>
      <c r="B36600"/>
      <c r="C36600"/>
      <c r="D36600"/>
      <c r="E36600" s="148"/>
      <c r="F36600" s="148"/>
      <c r="G36600" s="149"/>
      <c r="H36600" s="148"/>
      <c r="I36600"/>
    </row>
    <row r="36601" spans="1:9" x14ac:dyDescent="0.25">
      <c r="A36601"/>
      <c r="B36601"/>
      <c r="C36601"/>
      <c r="D36601"/>
      <c r="E36601" s="148"/>
      <c r="F36601" s="148"/>
      <c r="G36601" s="149"/>
      <c r="H36601" s="148"/>
      <c r="I36601"/>
    </row>
    <row r="36602" spans="1:9" x14ac:dyDescent="0.25">
      <c r="A36602"/>
      <c r="B36602"/>
      <c r="C36602"/>
      <c r="D36602"/>
      <c r="E36602" s="148"/>
      <c r="F36602" s="148"/>
      <c r="G36602" s="149"/>
      <c r="H36602" s="148"/>
      <c r="I36602"/>
    </row>
    <row r="36603" spans="1:9" x14ac:dyDescent="0.25">
      <c r="A36603"/>
      <c r="B36603"/>
      <c r="C36603"/>
      <c r="D36603"/>
      <c r="E36603" s="148"/>
      <c r="F36603" s="148"/>
      <c r="G36603" s="149"/>
      <c r="H36603" s="148"/>
      <c r="I36603"/>
    </row>
    <row r="36604" spans="1:9" x14ac:dyDescent="0.25">
      <c r="A36604"/>
      <c r="B36604"/>
      <c r="C36604"/>
      <c r="D36604"/>
      <c r="E36604" s="148"/>
      <c r="F36604" s="148"/>
      <c r="G36604" s="149"/>
      <c r="H36604" s="148"/>
      <c r="I36604"/>
    </row>
    <row r="36605" spans="1:9" x14ac:dyDescent="0.25">
      <c r="A36605"/>
      <c r="B36605"/>
      <c r="C36605"/>
      <c r="D36605"/>
      <c r="E36605" s="148"/>
      <c r="F36605" s="148"/>
      <c r="G36605" s="149"/>
      <c r="H36605" s="148"/>
      <c r="I36605"/>
    </row>
    <row r="36606" spans="1:9" x14ac:dyDescent="0.25">
      <c r="A36606"/>
      <c r="B36606"/>
      <c r="C36606"/>
      <c r="D36606"/>
      <c r="E36606" s="148"/>
      <c r="F36606" s="148"/>
      <c r="G36606" s="149"/>
      <c r="H36606" s="148"/>
      <c r="I36606"/>
    </row>
    <row r="36607" spans="1:9" x14ac:dyDescent="0.25">
      <c r="A36607"/>
      <c r="B36607"/>
      <c r="C36607"/>
      <c r="D36607"/>
      <c r="E36607" s="148"/>
      <c r="F36607" s="148"/>
      <c r="G36607" s="149"/>
      <c r="H36607" s="148"/>
      <c r="I36607"/>
    </row>
    <row r="36608" spans="1:9" x14ac:dyDescent="0.25">
      <c r="A36608"/>
      <c r="B36608"/>
      <c r="C36608"/>
      <c r="D36608"/>
      <c r="E36608" s="148"/>
      <c r="F36608" s="148"/>
      <c r="G36608" s="149"/>
      <c r="H36608" s="148"/>
      <c r="I36608"/>
    </row>
    <row r="36609" spans="1:9" x14ac:dyDescent="0.25">
      <c r="A36609"/>
      <c r="B36609"/>
      <c r="C36609"/>
      <c r="D36609"/>
      <c r="E36609" s="148"/>
      <c r="F36609" s="148"/>
      <c r="G36609" s="149"/>
      <c r="H36609" s="148"/>
      <c r="I36609"/>
    </row>
    <row r="36610" spans="1:9" x14ac:dyDescent="0.25">
      <c r="A36610"/>
      <c r="B36610"/>
      <c r="C36610"/>
      <c r="D36610"/>
      <c r="E36610" s="148"/>
      <c r="F36610" s="148"/>
      <c r="G36610" s="149"/>
      <c r="H36610" s="148"/>
      <c r="I36610"/>
    </row>
    <row r="36611" spans="1:9" x14ac:dyDescent="0.25">
      <c r="A36611"/>
      <c r="B36611"/>
      <c r="C36611"/>
      <c r="D36611"/>
      <c r="E36611" s="148"/>
      <c r="F36611" s="148"/>
      <c r="G36611" s="149"/>
      <c r="H36611" s="148"/>
      <c r="I36611"/>
    </row>
    <row r="36612" spans="1:9" x14ac:dyDescent="0.25">
      <c r="A36612"/>
      <c r="B36612"/>
      <c r="C36612"/>
      <c r="D36612"/>
      <c r="E36612" s="148"/>
      <c r="F36612" s="148"/>
      <c r="G36612" s="149"/>
      <c r="H36612" s="148"/>
      <c r="I36612"/>
    </row>
    <row r="36613" spans="1:9" x14ac:dyDescent="0.25">
      <c r="A36613"/>
      <c r="B36613"/>
      <c r="C36613"/>
      <c r="D36613"/>
      <c r="E36613" s="148"/>
      <c r="F36613" s="148"/>
      <c r="G36613" s="149"/>
      <c r="H36613" s="148"/>
      <c r="I36613"/>
    </row>
    <row r="36614" spans="1:9" x14ac:dyDescent="0.25">
      <c r="A36614"/>
      <c r="B36614"/>
      <c r="C36614"/>
      <c r="D36614"/>
      <c r="E36614" s="148"/>
      <c r="F36614" s="148"/>
      <c r="G36614" s="149"/>
      <c r="H36614" s="148"/>
      <c r="I36614"/>
    </row>
    <row r="36615" spans="1:9" x14ac:dyDescent="0.25">
      <c r="A36615"/>
      <c r="B36615"/>
      <c r="C36615"/>
      <c r="D36615"/>
      <c r="E36615" s="148"/>
      <c r="F36615" s="148"/>
      <c r="G36615" s="149"/>
      <c r="H36615" s="148"/>
      <c r="I36615"/>
    </row>
    <row r="36616" spans="1:9" x14ac:dyDescent="0.25">
      <c r="A36616"/>
      <c r="B36616"/>
      <c r="C36616"/>
      <c r="D36616"/>
      <c r="E36616" s="148"/>
      <c r="F36616" s="148"/>
      <c r="G36616" s="149"/>
      <c r="H36616" s="148"/>
      <c r="I36616"/>
    </row>
    <row r="36617" spans="1:9" x14ac:dyDescent="0.25">
      <c r="A36617"/>
      <c r="B36617"/>
      <c r="C36617"/>
      <c r="D36617"/>
      <c r="E36617" s="148"/>
      <c r="F36617" s="148"/>
      <c r="G36617" s="149"/>
      <c r="H36617" s="148"/>
      <c r="I36617"/>
    </row>
    <row r="36618" spans="1:9" x14ac:dyDescent="0.25">
      <c r="A36618"/>
      <c r="B36618"/>
      <c r="C36618"/>
      <c r="D36618"/>
      <c r="E36618" s="148"/>
      <c r="F36618" s="148"/>
      <c r="G36618" s="149"/>
      <c r="H36618" s="148"/>
      <c r="I36618"/>
    </row>
    <row r="36619" spans="1:9" x14ac:dyDescent="0.25">
      <c r="A36619"/>
      <c r="B36619"/>
      <c r="C36619"/>
      <c r="D36619"/>
      <c r="E36619" s="148"/>
      <c r="F36619" s="148"/>
      <c r="G36619" s="149"/>
      <c r="H36619" s="148"/>
      <c r="I36619"/>
    </row>
    <row r="36620" spans="1:9" x14ac:dyDescent="0.25">
      <c r="A36620"/>
      <c r="B36620"/>
      <c r="C36620"/>
      <c r="D36620"/>
      <c r="E36620" s="148"/>
      <c r="F36620" s="148"/>
      <c r="G36620" s="149"/>
      <c r="H36620" s="148"/>
      <c r="I36620"/>
    </row>
    <row r="36621" spans="1:9" x14ac:dyDescent="0.25">
      <c r="A36621"/>
      <c r="B36621"/>
      <c r="C36621"/>
      <c r="D36621"/>
      <c r="E36621" s="148"/>
      <c r="F36621" s="148"/>
      <c r="G36621" s="149"/>
      <c r="H36621" s="148"/>
      <c r="I36621"/>
    </row>
    <row r="36622" spans="1:9" x14ac:dyDescent="0.25">
      <c r="A36622"/>
      <c r="B36622"/>
      <c r="C36622"/>
      <c r="D36622"/>
      <c r="E36622" s="148"/>
      <c r="F36622" s="148"/>
      <c r="G36622" s="149"/>
      <c r="H36622" s="148"/>
      <c r="I36622"/>
    </row>
    <row r="36623" spans="1:9" x14ac:dyDescent="0.25">
      <c r="A36623"/>
      <c r="B36623"/>
      <c r="C36623"/>
      <c r="D36623"/>
      <c r="E36623" s="148"/>
      <c r="F36623" s="148"/>
      <c r="G36623" s="149"/>
      <c r="H36623" s="148"/>
      <c r="I36623"/>
    </row>
    <row r="36624" spans="1:9" x14ac:dyDescent="0.25">
      <c r="A36624"/>
      <c r="B36624"/>
      <c r="C36624"/>
      <c r="D36624"/>
      <c r="E36624" s="148"/>
      <c r="F36624" s="148"/>
      <c r="G36624" s="149"/>
      <c r="H36624" s="148"/>
      <c r="I36624"/>
    </row>
    <row r="36625" spans="1:9" x14ac:dyDescent="0.25">
      <c r="A36625"/>
      <c r="B36625"/>
      <c r="C36625"/>
      <c r="D36625"/>
      <c r="E36625" s="148"/>
      <c r="F36625" s="148"/>
      <c r="G36625" s="149"/>
      <c r="H36625" s="148"/>
      <c r="I36625"/>
    </row>
    <row r="36626" spans="1:9" x14ac:dyDescent="0.25">
      <c r="A36626"/>
      <c r="B36626"/>
      <c r="C36626"/>
      <c r="D36626"/>
      <c r="E36626" s="148"/>
      <c r="F36626" s="148"/>
      <c r="G36626" s="149"/>
      <c r="H36626" s="148"/>
      <c r="I36626"/>
    </row>
    <row r="36627" spans="1:9" x14ac:dyDescent="0.25">
      <c r="A36627"/>
      <c r="B36627"/>
      <c r="C36627"/>
      <c r="D36627"/>
      <c r="E36627" s="148"/>
      <c r="F36627" s="148"/>
      <c r="G36627" s="149"/>
      <c r="H36627" s="148"/>
      <c r="I36627"/>
    </row>
    <row r="36628" spans="1:9" x14ac:dyDescent="0.25">
      <c r="A36628"/>
      <c r="B36628"/>
      <c r="C36628"/>
      <c r="D36628"/>
      <c r="E36628" s="148"/>
      <c r="F36628" s="148"/>
      <c r="G36628" s="149"/>
      <c r="H36628" s="148"/>
      <c r="I36628"/>
    </row>
    <row r="36629" spans="1:9" x14ac:dyDescent="0.25">
      <c r="A36629"/>
      <c r="B36629"/>
      <c r="C36629"/>
      <c r="D36629"/>
      <c r="E36629" s="148"/>
      <c r="F36629" s="148"/>
      <c r="G36629" s="149"/>
      <c r="H36629" s="148"/>
      <c r="I36629"/>
    </row>
    <row r="36630" spans="1:9" x14ac:dyDescent="0.25">
      <c r="A36630"/>
      <c r="B36630"/>
      <c r="C36630"/>
      <c r="D36630"/>
      <c r="E36630" s="148"/>
      <c r="F36630" s="148"/>
      <c r="G36630" s="149"/>
      <c r="H36630" s="148"/>
      <c r="I36630"/>
    </row>
    <row r="36631" spans="1:9" x14ac:dyDescent="0.25">
      <c r="A36631"/>
      <c r="B36631"/>
      <c r="C36631"/>
      <c r="D36631"/>
      <c r="E36631" s="148"/>
      <c r="F36631" s="148"/>
      <c r="G36631" s="149"/>
      <c r="H36631" s="148"/>
      <c r="I36631"/>
    </row>
    <row r="36632" spans="1:9" x14ac:dyDescent="0.25">
      <c r="A36632"/>
      <c r="B36632"/>
      <c r="C36632"/>
      <c r="D36632"/>
      <c r="E36632" s="148"/>
      <c r="F36632" s="148"/>
      <c r="G36632" s="149"/>
      <c r="H36632" s="148"/>
      <c r="I36632"/>
    </row>
    <row r="36633" spans="1:9" x14ac:dyDescent="0.25">
      <c r="A36633"/>
      <c r="B36633"/>
      <c r="C36633"/>
      <c r="D36633"/>
      <c r="E36633" s="148"/>
      <c r="F36633" s="148"/>
      <c r="G36633" s="149"/>
      <c r="H36633" s="148"/>
      <c r="I36633"/>
    </row>
    <row r="36634" spans="1:9" x14ac:dyDescent="0.25">
      <c r="A36634"/>
      <c r="B36634"/>
      <c r="C36634"/>
      <c r="D36634"/>
      <c r="E36634" s="148"/>
      <c r="F36634" s="148"/>
      <c r="G36634" s="149"/>
      <c r="H36634" s="148"/>
      <c r="I36634"/>
    </row>
    <row r="36635" spans="1:9" x14ac:dyDescent="0.25">
      <c r="A36635"/>
      <c r="B36635"/>
      <c r="C36635"/>
      <c r="D36635"/>
      <c r="E36635" s="148"/>
      <c r="F36635" s="148"/>
      <c r="G36635" s="149"/>
      <c r="H36635" s="148"/>
      <c r="I36635"/>
    </row>
    <row r="36636" spans="1:9" x14ac:dyDescent="0.25">
      <c r="A36636"/>
      <c r="B36636"/>
      <c r="C36636"/>
      <c r="D36636"/>
      <c r="E36636" s="148"/>
      <c r="F36636" s="148"/>
      <c r="G36636" s="149"/>
      <c r="H36636" s="148"/>
      <c r="I36636"/>
    </row>
    <row r="36637" spans="1:9" x14ac:dyDescent="0.25">
      <c r="A36637"/>
      <c r="B36637"/>
      <c r="C36637"/>
      <c r="D36637"/>
      <c r="E36637" s="148"/>
      <c r="F36637" s="148"/>
      <c r="G36637" s="149"/>
      <c r="H36637" s="148"/>
      <c r="I36637"/>
    </row>
    <row r="36638" spans="1:9" x14ac:dyDescent="0.25">
      <c r="A36638"/>
      <c r="B36638"/>
      <c r="C36638"/>
      <c r="D36638"/>
      <c r="E36638" s="148"/>
      <c r="F36638" s="148"/>
      <c r="G36638" s="149"/>
      <c r="H36638" s="148"/>
      <c r="I36638"/>
    </row>
    <row r="36639" spans="1:9" x14ac:dyDescent="0.25">
      <c r="A36639"/>
      <c r="B36639"/>
      <c r="C36639"/>
      <c r="D36639"/>
      <c r="E36639" s="148"/>
      <c r="F36639" s="148"/>
      <c r="G36639" s="149"/>
      <c r="H36639" s="148"/>
      <c r="I36639"/>
    </row>
    <row r="36640" spans="1:9" x14ac:dyDescent="0.25">
      <c r="A36640"/>
      <c r="B36640"/>
      <c r="C36640"/>
      <c r="D36640"/>
      <c r="E36640" s="148"/>
      <c r="F36640" s="148"/>
      <c r="G36640" s="149"/>
      <c r="H36640" s="148"/>
      <c r="I36640"/>
    </row>
    <row r="36641" spans="1:9" x14ac:dyDescent="0.25">
      <c r="A36641"/>
      <c r="B36641"/>
      <c r="C36641"/>
      <c r="D36641"/>
      <c r="E36641" s="148"/>
      <c r="F36641" s="148"/>
      <c r="G36641" s="149"/>
      <c r="H36641" s="148"/>
      <c r="I36641"/>
    </row>
    <row r="36642" spans="1:9" x14ac:dyDescent="0.25">
      <c r="A36642"/>
      <c r="B36642"/>
      <c r="C36642"/>
      <c r="D36642"/>
      <c r="E36642" s="148"/>
      <c r="F36642" s="148"/>
      <c r="G36642" s="149"/>
      <c r="H36642" s="148"/>
      <c r="I36642"/>
    </row>
    <row r="36643" spans="1:9" x14ac:dyDescent="0.25">
      <c r="A36643"/>
      <c r="B36643"/>
      <c r="C36643"/>
      <c r="D36643"/>
      <c r="E36643" s="148"/>
      <c r="F36643" s="148"/>
      <c r="G36643" s="149"/>
      <c r="H36643" s="148"/>
      <c r="I36643"/>
    </row>
    <row r="36644" spans="1:9" x14ac:dyDescent="0.25">
      <c r="A36644"/>
      <c r="B36644"/>
      <c r="C36644"/>
      <c r="D36644"/>
      <c r="E36644" s="148"/>
      <c r="F36644" s="148"/>
      <c r="G36644" s="149"/>
      <c r="H36644" s="148"/>
      <c r="I36644"/>
    </row>
    <row r="36645" spans="1:9" x14ac:dyDescent="0.25">
      <c r="A36645"/>
      <c r="B36645"/>
      <c r="C36645"/>
      <c r="D36645"/>
      <c r="E36645" s="148"/>
      <c r="F36645" s="148"/>
      <c r="G36645" s="149"/>
      <c r="H36645" s="148"/>
      <c r="I36645"/>
    </row>
    <row r="36646" spans="1:9" x14ac:dyDescent="0.25">
      <c r="A36646"/>
      <c r="B36646"/>
      <c r="C36646"/>
      <c r="D36646"/>
      <c r="E36646" s="148"/>
      <c r="F36646" s="148"/>
      <c r="G36646" s="149"/>
      <c r="H36646" s="148"/>
      <c r="I36646"/>
    </row>
    <row r="36647" spans="1:9" x14ac:dyDescent="0.25">
      <c r="A36647"/>
      <c r="B36647"/>
      <c r="C36647"/>
      <c r="D36647"/>
      <c r="E36647" s="148"/>
      <c r="F36647" s="148"/>
      <c r="G36647" s="149"/>
      <c r="H36647" s="148"/>
      <c r="I36647"/>
    </row>
    <row r="36648" spans="1:9" x14ac:dyDescent="0.25">
      <c r="A36648"/>
      <c r="B36648"/>
      <c r="C36648"/>
      <c r="D36648"/>
      <c r="E36648" s="148"/>
      <c r="F36648" s="148"/>
      <c r="G36648" s="149"/>
      <c r="H36648" s="148"/>
      <c r="I36648"/>
    </row>
    <row r="36649" spans="1:9" x14ac:dyDescent="0.25">
      <c r="A36649"/>
      <c r="B36649"/>
      <c r="C36649"/>
      <c r="D36649"/>
      <c r="E36649" s="148"/>
      <c r="F36649" s="148"/>
      <c r="G36649" s="149"/>
      <c r="H36649" s="148"/>
      <c r="I36649"/>
    </row>
    <row r="36650" spans="1:9" x14ac:dyDescent="0.25">
      <c r="A36650"/>
      <c r="B36650"/>
      <c r="C36650"/>
      <c r="D36650"/>
      <c r="E36650" s="148"/>
      <c r="F36650" s="148"/>
      <c r="G36650" s="149"/>
      <c r="H36650" s="148"/>
      <c r="I36650"/>
    </row>
    <row r="36651" spans="1:9" x14ac:dyDescent="0.25">
      <c r="A36651"/>
      <c r="B36651"/>
      <c r="C36651"/>
      <c r="D36651"/>
      <c r="E36651" s="148"/>
      <c r="F36651" s="148"/>
      <c r="G36651" s="149"/>
      <c r="H36651" s="148"/>
      <c r="I36651"/>
    </row>
    <row r="36652" spans="1:9" x14ac:dyDescent="0.25">
      <c r="A36652"/>
      <c r="B36652"/>
      <c r="C36652"/>
      <c r="D36652"/>
      <c r="E36652" s="148"/>
      <c r="F36652" s="148"/>
      <c r="G36652" s="149"/>
      <c r="H36652" s="148"/>
      <c r="I36652"/>
    </row>
    <row r="36653" spans="1:9" x14ac:dyDescent="0.25">
      <c r="A36653"/>
      <c r="B36653"/>
      <c r="C36653"/>
      <c r="D36653"/>
      <c r="E36653" s="148"/>
      <c r="F36653" s="148"/>
      <c r="G36653" s="149"/>
      <c r="H36653" s="148"/>
      <c r="I36653"/>
    </row>
    <row r="36654" spans="1:9" x14ac:dyDescent="0.25">
      <c r="A36654"/>
      <c r="B36654"/>
      <c r="C36654"/>
      <c r="D36654"/>
      <c r="E36654" s="148"/>
      <c r="F36654" s="148"/>
      <c r="G36654" s="149"/>
      <c r="H36654" s="148"/>
      <c r="I36654"/>
    </row>
    <row r="36655" spans="1:9" x14ac:dyDescent="0.25">
      <c r="A36655"/>
      <c r="B36655"/>
      <c r="C36655"/>
      <c r="D36655"/>
      <c r="E36655" s="148"/>
      <c r="F36655" s="148"/>
      <c r="G36655" s="149"/>
      <c r="H36655" s="148"/>
      <c r="I36655"/>
    </row>
    <row r="36656" spans="1:9" x14ac:dyDescent="0.25">
      <c r="A36656"/>
      <c r="B36656"/>
      <c r="C36656"/>
      <c r="D36656"/>
      <c r="E36656" s="148"/>
      <c r="F36656" s="148"/>
      <c r="G36656" s="149"/>
      <c r="H36656" s="148"/>
      <c r="I36656"/>
    </row>
    <row r="36657" spans="1:9" x14ac:dyDescent="0.25">
      <c r="A36657"/>
      <c r="B36657"/>
      <c r="C36657"/>
      <c r="D36657"/>
      <c r="E36657" s="148"/>
      <c r="F36657" s="148"/>
      <c r="G36657" s="149"/>
      <c r="H36657" s="148"/>
      <c r="I36657"/>
    </row>
    <row r="36658" spans="1:9" x14ac:dyDescent="0.25">
      <c r="A36658"/>
      <c r="B36658"/>
      <c r="C36658"/>
      <c r="D36658"/>
      <c r="E36658" s="148"/>
      <c r="F36658" s="148"/>
      <c r="G36658" s="149"/>
      <c r="H36658" s="148"/>
      <c r="I36658"/>
    </row>
    <row r="36659" spans="1:9" x14ac:dyDescent="0.25">
      <c r="A36659"/>
      <c r="B36659"/>
      <c r="C36659"/>
      <c r="D36659"/>
      <c r="E36659" s="148"/>
      <c r="F36659" s="148"/>
      <c r="G36659" s="149"/>
      <c r="H36659" s="148"/>
      <c r="I36659"/>
    </row>
    <row r="36660" spans="1:9" x14ac:dyDescent="0.25">
      <c r="A36660"/>
      <c r="B36660"/>
      <c r="C36660"/>
      <c r="D36660"/>
      <c r="E36660" s="148"/>
      <c r="F36660" s="148"/>
      <c r="G36660" s="149"/>
      <c r="H36660" s="148"/>
      <c r="I36660"/>
    </row>
    <row r="36661" spans="1:9" x14ac:dyDescent="0.25">
      <c r="A36661"/>
      <c r="B36661"/>
      <c r="C36661"/>
      <c r="D36661"/>
      <c r="E36661" s="148"/>
      <c r="F36661" s="148"/>
      <c r="G36661" s="149"/>
      <c r="H36661" s="148"/>
      <c r="I36661"/>
    </row>
    <row r="36662" spans="1:9" x14ac:dyDescent="0.25">
      <c r="A36662"/>
      <c r="B36662"/>
      <c r="C36662"/>
      <c r="D36662"/>
      <c r="E36662" s="148"/>
      <c r="F36662" s="148"/>
      <c r="G36662" s="149"/>
      <c r="H36662" s="148"/>
      <c r="I36662"/>
    </row>
    <row r="36663" spans="1:9" x14ac:dyDescent="0.25">
      <c r="A36663"/>
      <c r="B36663"/>
      <c r="C36663"/>
      <c r="D36663"/>
      <c r="E36663" s="148"/>
      <c r="F36663" s="148"/>
      <c r="G36663" s="149"/>
      <c r="H36663" s="148"/>
      <c r="I36663"/>
    </row>
    <row r="36664" spans="1:9" x14ac:dyDescent="0.25">
      <c r="A36664"/>
      <c r="B36664"/>
      <c r="C36664"/>
      <c r="D36664"/>
      <c r="E36664" s="148"/>
      <c r="F36664" s="148"/>
      <c r="G36664" s="149"/>
      <c r="H36664" s="148"/>
      <c r="I36664"/>
    </row>
    <row r="36665" spans="1:9" x14ac:dyDescent="0.25">
      <c r="A36665"/>
      <c r="B36665"/>
      <c r="C36665"/>
      <c r="D36665"/>
      <c r="E36665" s="148"/>
      <c r="F36665" s="148"/>
      <c r="G36665" s="149"/>
      <c r="H36665" s="148"/>
      <c r="I36665"/>
    </row>
    <row r="36666" spans="1:9" x14ac:dyDescent="0.25">
      <c r="A36666"/>
      <c r="B36666"/>
      <c r="C36666"/>
      <c r="D36666"/>
      <c r="E36666" s="148"/>
      <c r="F36666" s="148"/>
      <c r="G36666" s="149"/>
      <c r="H36666" s="148"/>
      <c r="I36666"/>
    </row>
    <row r="36667" spans="1:9" x14ac:dyDescent="0.25">
      <c r="A36667"/>
      <c r="B36667"/>
      <c r="C36667"/>
      <c r="D36667"/>
      <c r="E36667" s="148"/>
      <c r="F36667" s="148"/>
      <c r="G36667" s="149"/>
      <c r="H36667" s="148"/>
      <c r="I36667"/>
    </row>
    <row r="36668" spans="1:9" x14ac:dyDescent="0.25">
      <c r="A36668"/>
      <c r="B36668"/>
      <c r="C36668"/>
      <c r="D36668"/>
      <c r="E36668" s="148"/>
      <c r="F36668" s="148"/>
      <c r="G36668" s="149"/>
      <c r="H36668" s="148"/>
      <c r="I36668"/>
    </row>
    <row r="36669" spans="1:9" x14ac:dyDescent="0.25">
      <c r="A36669"/>
      <c r="B36669"/>
      <c r="C36669"/>
      <c r="D36669"/>
      <c r="E36669" s="148"/>
      <c r="F36669" s="148"/>
      <c r="G36669" s="149"/>
      <c r="H36669" s="148"/>
      <c r="I36669"/>
    </row>
    <row r="36670" spans="1:9" x14ac:dyDescent="0.25">
      <c r="A36670"/>
      <c r="B36670"/>
      <c r="C36670"/>
      <c r="D36670"/>
      <c r="E36670" s="148"/>
      <c r="F36670" s="148"/>
      <c r="G36670" s="149"/>
      <c r="H36670" s="148"/>
      <c r="I36670"/>
    </row>
    <row r="36671" spans="1:9" x14ac:dyDescent="0.25">
      <c r="A36671"/>
      <c r="B36671"/>
      <c r="C36671"/>
      <c r="D36671"/>
      <c r="E36671" s="148"/>
      <c r="F36671" s="148"/>
      <c r="G36671" s="149"/>
      <c r="H36671" s="148"/>
      <c r="I36671"/>
    </row>
    <row r="36672" spans="1:9" x14ac:dyDescent="0.25">
      <c r="A36672"/>
      <c r="B36672"/>
      <c r="C36672"/>
      <c r="D36672"/>
      <c r="E36672" s="148"/>
      <c r="F36672" s="148"/>
      <c r="G36672" s="149"/>
      <c r="H36672" s="148"/>
      <c r="I36672"/>
    </row>
    <row r="36673" spans="1:9" x14ac:dyDescent="0.25">
      <c r="A36673"/>
      <c r="B36673"/>
      <c r="C36673"/>
      <c r="D36673"/>
      <c r="E36673" s="148"/>
      <c r="F36673" s="148"/>
      <c r="G36673" s="149"/>
      <c r="H36673" s="148"/>
      <c r="I36673"/>
    </row>
    <row r="36674" spans="1:9" x14ac:dyDescent="0.25">
      <c r="A36674"/>
      <c r="B36674"/>
      <c r="C36674"/>
      <c r="D36674"/>
      <c r="E36674" s="148"/>
      <c r="F36674" s="148"/>
      <c r="G36674" s="149"/>
      <c r="H36674" s="148"/>
      <c r="I36674"/>
    </row>
    <row r="36675" spans="1:9" x14ac:dyDescent="0.25">
      <c r="A36675"/>
      <c r="B36675"/>
      <c r="C36675"/>
      <c r="D36675"/>
      <c r="E36675" s="148"/>
      <c r="F36675" s="148"/>
      <c r="G36675" s="149"/>
      <c r="H36675" s="148"/>
      <c r="I36675"/>
    </row>
    <row r="36676" spans="1:9" x14ac:dyDescent="0.25">
      <c r="A36676"/>
      <c r="B36676"/>
      <c r="C36676"/>
      <c r="D36676"/>
      <c r="E36676" s="148"/>
      <c r="F36676" s="148"/>
      <c r="G36676" s="149"/>
      <c r="H36676" s="148"/>
      <c r="I36676"/>
    </row>
    <row r="36677" spans="1:9" x14ac:dyDescent="0.25">
      <c r="A36677"/>
      <c r="B36677"/>
      <c r="C36677"/>
      <c r="D36677"/>
      <c r="E36677" s="148"/>
      <c r="F36677" s="148"/>
      <c r="G36677" s="149"/>
      <c r="H36677" s="148"/>
      <c r="I36677"/>
    </row>
    <row r="36678" spans="1:9" x14ac:dyDescent="0.25">
      <c r="A36678"/>
      <c r="B36678"/>
      <c r="C36678"/>
      <c r="D36678"/>
      <c r="E36678" s="148"/>
      <c r="F36678" s="148"/>
      <c r="G36678" s="149"/>
      <c r="H36678" s="148"/>
      <c r="I36678"/>
    </row>
    <row r="36679" spans="1:9" x14ac:dyDescent="0.25">
      <c r="A36679"/>
      <c r="B36679"/>
      <c r="C36679"/>
      <c r="D36679"/>
      <c r="E36679" s="148"/>
      <c r="F36679" s="148"/>
      <c r="G36679" s="149"/>
      <c r="H36679" s="148"/>
      <c r="I36679"/>
    </row>
    <row r="36680" spans="1:9" x14ac:dyDescent="0.25">
      <c r="A36680"/>
      <c r="B36680"/>
      <c r="C36680"/>
      <c r="D36680"/>
      <c r="E36680" s="148"/>
      <c r="F36680" s="148"/>
      <c r="G36680" s="149"/>
      <c r="H36680" s="148"/>
      <c r="I36680"/>
    </row>
    <row r="36681" spans="1:9" x14ac:dyDescent="0.25">
      <c r="A36681"/>
      <c r="B36681"/>
      <c r="C36681"/>
      <c r="D36681"/>
      <c r="E36681" s="148"/>
      <c r="F36681" s="148"/>
      <c r="G36681" s="149"/>
      <c r="H36681" s="148"/>
      <c r="I36681"/>
    </row>
    <row r="36682" spans="1:9" x14ac:dyDescent="0.25">
      <c r="A36682"/>
      <c r="B36682"/>
      <c r="C36682"/>
      <c r="D36682"/>
      <c r="E36682" s="148"/>
      <c r="F36682" s="148"/>
      <c r="G36682" s="149"/>
      <c r="H36682" s="148"/>
      <c r="I36682"/>
    </row>
    <row r="36683" spans="1:9" x14ac:dyDescent="0.25">
      <c r="A36683"/>
      <c r="B36683"/>
      <c r="C36683"/>
      <c r="D36683"/>
      <c r="E36683" s="148"/>
      <c r="F36683" s="148"/>
      <c r="G36683" s="149"/>
      <c r="H36683" s="148"/>
      <c r="I36683"/>
    </row>
    <row r="36684" spans="1:9" x14ac:dyDescent="0.25">
      <c r="A36684"/>
      <c r="B36684"/>
      <c r="C36684"/>
      <c r="D36684"/>
      <c r="E36684" s="148"/>
      <c r="F36684" s="148"/>
      <c r="G36684" s="149"/>
      <c r="H36684" s="148"/>
      <c r="I36684"/>
    </row>
    <row r="36685" spans="1:9" x14ac:dyDescent="0.25">
      <c r="A36685"/>
      <c r="B36685"/>
      <c r="C36685"/>
      <c r="D36685"/>
      <c r="E36685" s="148"/>
      <c r="F36685" s="148"/>
      <c r="G36685" s="149"/>
      <c r="H36685" s="148"/>
      <c r="I36685"/>
    </row>
    <row r="36686" spans="1:9" x14ac:dyDescent="0.25">
      <c r="A36686"/>
      <c r="B36686"/>
      <c r="C36686"/>
      <c r="D36686"/>
      <c r="E36686" s="148"/>
      <c r="F36686" s="148"/>
      <c r="G36686" s="149"/>
      <c r="H36686" s="148"/>
      <c r="I36686"/>
    </row>
    <row r="36687" spans="1:9" x14ac:dyDescent="0.25">
      <c r="A36687"/>
      <c r="B36687"/>
      <c r="C36687"/>
      <c r="D36687"/>
      <c r="E36687" s="148"/>
      <c r="F36687" s="148"/>
      <c r="G36687" s="149"/>
      <c r="H36687" s="148"/>
      <c r="I36687"/>
    </row>
    <row r="36688" spans="1:9" x14ac:dyDescent="0.25">
      <c r="A36688"/>
      <c r="B36688"/>
      <c r="C36688"/>
      <c r="D36688"/>
      <c r="E36688" s="148"/>
      <c r="F36688" s="148"/>
      <c r="G36688" s="149"/>
      <c r="H36688" s="148"/>
      <c r="I36688"/>
    </row>
    <row r="36689" spans="1:9" x14ac:dyDescent="0.25">
      <c r="A36689"/>
      <c r="B36689"/>
      <c r="C36689"/>
      <c r="D36689"/>
      <c r="E36689" s="148"/>
      <c r="F36689" s="148"/>
      <c r="G36689" s="149"/>
      <c r="H36689" s="148"/>
      <c r="I36689"/>
    </row>
    <row r="36690" spans="1:9" x14ac:dyDescent="0.25">
      <c r="A36690"/>
      <c r="B36690"/>
      <c r="C36690"/>
      <c r="D36690"/>
      <c r="E36690" s="148"/>
      <c r="F36690" s="148"/>
      <c r="G36690" s="149"/>
      <c r="H36690" s="148"/>
      <c r="I36690"/>
    </row>
    <row r="36691" spans="1:9" x14ac:dyDescent="0.25">
      <c r="A36691"/>
      <c r="B36691"/>
      <c r="C36691"/>
      <c r="D36691"/>
      <c r="E36691" s="148"/>
      <c r="F36691" s="148"/>
      <c r="G36691" s="149"/>
      <c r="H36691" s="148"/>
      <c r="I36691"/>
    </row>
    <row r="36692" spans="1:9" x14ac:dyDescent="0.25">
      <c r="A36692"/>
      <c r="B36692"/>
      <c r="C36692"/>
      <c r="D36692"/>
      <c r="E36692" s="148"/>
      <c r="F36692" s="148"/>
      <c r="G36692" s="149"/>
      <c r="H36692" s="148"/>
      <c r="I36692"/>
    </row>
    <row r="36693" spans="1:9" x14ac:dyDescent="0.25">
      <c r="A36693"/>
      <c r="B36693"/>
      <c r="C36693"/>
      <c r="D36693"/>
      <c r="E36693" s="148"/>
      <c r="F36693" s="148"/>
      <c r="G36693" s="149"/>
      <c r="H36693" s="148"/>
      <c r="I36693"/>
    </row>
    <row r="36694" spans="1:9" x14ac:dyDescent="0.25">
      <c r="A36694"/>
      <c r="B36694"/>
      <c r="C36694"/>
      <c r="D36694"/>
      <c r="E36694" s="148"/>
      <c r="F36694" s="148"/>
      <c r="G36694" s="149"/>
      <c r="H36694" s="148"/>
      <c r="I36694"/>
    </row>
    <row r="36695" spans="1:9" x14ac:dyDescent="0.25">
      <c r="A36695"/>
      <c r="B36695"/>
      <c r="C36695"/>
      <c r="D36695"/>
      <c r="E36695" s="148"/>
      <c r="F36695" s="148"/>
      <c r="G36695" s="149"/>
      <c r="H36695" s="148"/>
      <c r="I36695"/>
    </row>
    <row r="36696" spans="1:9" x14ac:dyDescent="0.25">
      <c r="A36696"/>
      <c r="B36696"/>
      <c r="C36696"/>
      <c r="D36696"/>
      <c r="E36696" s="148"/>
      <c r="F36696" s="148"/>
      <c r="G36696" s="149"/>
      <c r="H36696" s="148"/>
      <c r="I36696"/>
    </row>
    <row r="36697" spans="1:9" x14ac:dyDescent="0.25">
      <c r="A36697"/>
      <c r="B36697"/>
      <c r="C36697"/>
      <c r="D36697"/>
      <c r="E36697" s="148"/>
      <c r="F36697" s="148"/>
      <c r="G36697" s="149"/>
      <c r="H36697" s="148"/>
      <c r="I36697"/>
    </row>
    <row r="36698" spans="1:9" x14ac:dyDescent="0.25">
      <c r="A36698"/>
      <c r="B36698"/>
      <c r="C36698"/>
      <c r="D36698"/>
      <c r="E36698" s="148"/>
      <c r="F36698" s="148"/>
      <c r="G36698" s="149"/>
      <c r="H36698" s="148"/>
      <c r="I36698"/>
    </row>
    <row r="36699" spans="1:9" x14ac:dyDescent="0.25">
      <c r="A36699"/>
      <c r="B36699"/>
      <c r="C36699"/>
      <c r="D36699"/>
      <c r="E36699" s="148"/>
      <c r="F36699" s="148"/>
      <c r="G36699" s="149"/>
      <c r="H36699" s="148"/>
      <c r="I36699"/>
    </row>
    <row r="36700" spans="1:9" x14ac:dyDescent="0.25">
      <c r="A36700"/>
      <c r="B36700"/>
      <c r="C36700"/>
      <c r="D36700"/>
      <c r="E36700" s="148"/>
      <c r="F36700" s="148"/>
      <c r="G36700" s="149"/>
      <c r="H36700" s="148"/>
      <c r="I36700"/>
    </row>
    <row r="36701" spans="1:9" x14ac:dyDescent="0.25">
      <c r="A36701"/>
      <c r="B36701"/>
      <c r="C36701"/>
      <c r="D36701"/>
      <c r="E36701" s="148"/>
      <c r="F36701" s="148"/>
      <c r="G36701" s="149"/>
      <c r="H36701" s="148"/>
      <c r="I36701"/>
    </row>
    <row r="36702" spans="1:9" x14ac:dyDescent="0.25">
      <c r="A36702"/>
      <c r="B36702"/>
      <c r="C36702"/>
      <c r="D36702"/>
      <c r="E36702" s="148"/>
      <c r="F36702" s="148"/>
      <c r="G36702" s="149"/>
      <c r="H36702" s="148"/>
      <c r="I36702"/>
    </row>
    <row r="36703" spans="1:9" x14ac:dyDescent="0.25">
      <c r="A36703"/>
      <c r="B36703"/>
      <c r="C36703"/>
      <c r="D36703"/>
      <c r="E36703" s="148"/>
      <c r="F36703" s="148"/>
      <c r="G36703" s="149"/>
      <c r="H36703" s="148"/>
      <c r="I36703"/>
    </row>
    <row r="36704" spans="1:9" x14ac:dyDescent="0.25">
      <c r="A36704"/>
      <c r="B36704"/>
      <c r="C36704"/>
      <c r="D36704"/>
      <c r="E36704" s="148"/>
      <c r="F36704" s="148"/>
      <c r="G36704" s="149"/>
      <c r="H36704" s="148"/>
      <c r="I36704"/>
    </row>
    <row r="36705" spans="1:9" x14ac:dyDescent="0.25">
      <c r="A36705"/>
      <c r="B36705"/>
      <c r="C36705"/>
      <c r="D36705"/>
      <c r="E36705" s="148"/>
      <c r="F36705" s="148"/>
      <c r="G36705" s="149"/>
      <c r="H36705" s="148"/>
      <c r="I36705"/>
    </row>
    <row r="36706" spans="1:9" x14ac:dyDescent="0.25">
      <c r="A36706"/>
      <c r="B36706"/>
      <c r="C36706"/>
      <c r="D36706"/>
      <c r="E36706" s="148"/>
      <c r="F36706" s="148"/>
      <c r="G36706" s="149"/>
      <c r="H36706" s="148"/>
      <c r="I36706"/>
    </row>
    <row r="36707" spans="1:9" x14ac:dyDescent="0.25">
      <c r="A36707"/>
      <c r="B36707"/>
      <c r="C36707"/>
      <c r="D36707"/>
      <c r="E36707" s="148"/>
      <c r="F36707" s="148"/>
      <c r="G36707" s="149"/>
      <c r="H36707" s="148"/>
      <c r="I36707"/>
    </row>
    <row r="36708" spans="1:9" x14ac:dyDescent="0.25">
      <c r="A36708"/>
      <c r="B36708"/>
      <c r="C36708"/>
      <c r="D36708"/>
      <c r="E36708" s="148"/>
      <c r="F36708" s="148"/>
      <c r="G36708" s="149"/>
      <c r="H36708" s="148"/>
      <c r="I36708"/>
    </row>
    <row r="36709" spans="1:9" x14ac:dyDescent="0.25">
      <c r="A36709"/>
      <c r="B36709"/>
      <c r="C36709"/>
      <c r="D36709"/>
      <c r="E36709" s="148"/>
      <c r="F36709" s="148"/>
      <c r="G36709" s="149"/>
      <c r="H36709" s="148"/>
      <c r="I36709"/>
    </row>
    <row r="36710" spans="1:9" x14ac:dyDescent="0.25">
      <c r="A36710"/>
      <c r="B36710"/>
      <c r="C36710"/>
      <c r="D36710"/>
      <c r="E36710" s="148"/>
      <c r="F36710" s="148"/>
      <c r="G36710" s="149"/>
      <c r="H36710" s="148"/>
      <c r="I36710"/>
    </row>
    <row r="36711" spans="1:9" x14ac:dyDescent="0.25">
      <c r="A36711"/>
      <c r="B36711"/>
      <c r="C36711"/>
      <c r="D36711"/>
      <c r="E36711" s="148"/>
      <c r="F36711" s="148"/>
      <c r="G36711" s="149"/>
      <c r="H36711" s="148"/>
      <c r="I36711"/>
    </row>
    <row r="36712" spans="1:9" x14ac:dyDescent="0.25">
      <c r="A36712"/>
      <c r="B36712"/>
      <c r="C36712"/>
      <c r="D36712"/>
      <c r="E36712" s="148"/>
      <c r="F36712" s="148"/>
      <c r="G36712" s="149"/>
      <c r="H36712" s="148"/>
      <c r="I36712"/>
    </row>
    <row r="36713" spans="1:9" x14ac:dyDescent="0.25">
      <c r="A36713"/>
      <c r="B36713"/>
      <c r="C36713"/>
      <c r="D36713"/>
      <c r="E36713" s="148"/>
      <c r="F36713" s="148"/>
      <c r="G36713" s="149"/>
      <c r="H36713" s="148"/>
      <c r="I36713"/>
    </row>
    <row r="36714" spans="1:9" x14ac:dyDescent="0.25">
      <c r="A36714"/>
      <c r="B36714"/>
      <c r="C36714"/>
      <c r="D36714"/>
      <c r="E36714" s="148"/>
      <c r="F36714" s="148"/>
      <c r="G36714" s="149"/>
      <c r="H36714" s="148"/>
      <c r="I36714"/>
    </row>
    <row r="36715" spans="1:9" x14ac:dyDescent="0.25">
      <c r="A36715"/>
      <c r="B36715"/>
      <c r="C36715"/>
      <c r="D36715"/>
      <c r="E36715" s="148"/>
      <c r="F36715" s="148"/>
      <c r="G36715" s="149"/>
      <c r="H36715" s="148"/>
      <c r="I36715"/>
    </row>
    <row r="36716" spans="1:9" x14ac:dyDescent="0.25">
      <c r="A36716"/>
      <c r="B36716"/>
      <c r="C36716"/>
      <c r="D36716"/>
      <c r="E36716" s="148"/>
      <c r="F36716" s="148"/>
      <c r="G36716" s="149"/>
      <c r="H36716" s="148"/>
      <c r="I36716"/>
    </row>
    <row r="36717" spans="1:9" x14ac:dyDescent="0.25">
      <c r="A36717"/>
      <c r="B36717"/>
      <c r="C36717"/>
      <c r="D36717"/>
      <c r="E36717" s="148"/>
      <c r="F36717" s="148"/>
      <c r="G36717" s="149"/>
      <c r="H36717" s="148"/>
      <c r="I36717"/>
    </row>
    <row r="36718" spans="1:9" x14ac:dyDescent="0.25">
      <c r="A36718"/>
      <c r="B36718"/>
      <c r="C36718"/>
      <c r="D36718"/>
      <c r="E36718" s="148"/>
      <c r="F36718" s="148"/>
      <c r="G36718" s="149"/>
      <c r="H36718" s="148"/>
      <c r="I36718"/>
    </row>
    <row r="36719" spans="1:9" x14ac:dyDescent="0.25">
      <c r="A36719"/>
      <c r="B36719"/>
      <c r="C36719"/>
      <c r="D36719"/>
      <c r="E36719" s="148"/>
      <c r="F36719" s="148"/>
      <c r="G36719" s="149"/>
      <c r="H36719" s="148"/>
      <c r="I36719"/>
    </row>
    <row r="36720" spans="1:9" x14ac:dyDescent="0.25">
      <c r="A36720"/>
      <c r="B36720"/>
      <c r="C36720"/>
      <c r="D36720"/>
      <c r="E36720" s="148"/>
      <c r="F36720" s="148"/>
      <c r="G36720" s="149"/>
      <c r="H36720" s="148"/>
      <c r="I36720"/>
    </row>
    <row r="36721" spans="1:9" x14ac:dyDescent="0.25">
      <c r="A36721"/>
      <c r="B36721"/>
      <c r="C36721"/>
      <c r="D36721"/>
      <c r="E36721" s="148"/>
      <c r="F36721" s="148"/>
      <c r="G36721" s="149"/>
      <c r="H36721" s="148"/>
      <c r="I36721"/>
    </row>
    <row r="36722" spans="1:9" x14ac:dyDescent="0.25">
      <c r="A36722"/>
      <c r="B36722"/>
      <c r="C36722"/>
      <c r="D36722"/>
      <c r="E36722" s="148"/>
      <c r="F36722" s="148"/>
      <c r="G36722" s="149"/>
      <c r="H36722" s="148"/>
      <c r="I36722"/>
    </row>
    <row r="36723" spans="1:9" x14ac:dyDescent="0.25">
      <c r="A36723"/>
      <c r="B36723"/>
      <c r="C36723"/>
      <c r="D36723"/>
      <c r="E36723" s="148"/>
      <c r="F36723" s="148"/>
      <c r="G36723" s="149"/>
      <c r="H36723" s="148"/>
      <c r="I36723"/>
    </row>
    <row r="36724" spans="1:9" x14ac:dyDescent="0.25">
      <c r="A36724"/>
      <c r="B36724"/>
      <c r="C36724"/>
      <c r="D36724"/>
      <c r="E36724" s="148"/>
      <c r="F36724" s="148"/>
      <c r="G36724" s="149"/>
      <c r="H36724" s="148"/>
      <c r="I36724"/>
    </row>
    <row r="36725" spans="1:9" x14ac:dyDescent="0.25">
      <c r="A36725"/>
      <c r="B36725"/>
      <c r="C36725"/>
      <c r="D36725"/>
      <c r="E36725" s="148"/>
      <c r="F36725" s="148"/>
      <c r="G36725" s="149"/>
      <c r="H36725" s="148"/>
      <c r="I36725"/>
    </row>
    <row r="36726" spans="1:9" x14ac:dyDescent="0.25">
      <c r="A36726"/>
      <c r="B36726"/>
      <c r="C36726"/>
      <c r="D36726"/>
      <c r="E36726" s="148"/>
      <c r="F36726" s="148"/>
      <c r="G36726" s="149"/>
      <c r="H36726" s="148"/>
      <c r="I36726"/>
    </row>
    <row r="36727" spans="1:9" x14ac:dyDescent="0.25">
      <c r="A36727"/>
      <c r="B36727"/>
      <c r="C36727"/>
      <c r="D36727"/>
      <c r="E36727" s="148"/>
      <c r="F36727" s="148"/>
      <c r="G36727" s="149"/>
      <c r="H36727" s="148"/>
      <c r="I36727"/>
    </row>
    <row r="36728" spans="1:9" x14ac:dyDescent="0.25">
      <c r="A36728"/>
      <c r="B36728"/>
      <c r="C36728"/>
      <c r="D36728"/>
      <c r="E36728" s="148"/>
      <c r="F36728" s="148"/>
      <c r="G36728" s="149"/>
      <c r="H36728" s="148"/>
      <c r="I36728"/>
    </row>
    <row r="36729" spans="1:9" x14ac:dyDescent="0.25">
      <c r="A36729"/>
      <c r="B36729"/>
      <c r="C36729"/>
      <c r="D36729"/>
      <c r="E36729" s="148"/>
      <c r="F36729" s="148"/>
      <c r="G36729" s="149"/>
      <c r="H36729" s="148"/>
      <c r="I36729"/>
    </row>
    <row r="36730" spans="1:9" x14ac:dyDescent="0.25">
      <c r="A36730"/>
      <c r="B36730"/>
      <c r="C36730"/>
      <c r="D36730"/>
      <c r="E36730" s="148"/>
      <c r="F36730" s="148"/>
      <c r="G36730" s="149"/>
      <c r="H36730" s="148"/>
      <c r="I36730"/>
    </row>
    <row r="36731" spans="1:9" x14ac:dyDescent="0.25">
      <c r="A36731"/>
      <c r="B36731"/>
      <c r="C36731"/>
      <c r="D36731"/>
      <c r="E36731" s="148"/>
      <c r="F36731" s="148"/>
      <c r="G36731" s="149"/>
      <c r="H36731" s="148"/>
      <c r="I36731"/>
    </row>
    <row r="36732" spans="1:9" x14ac:dyDescent="0.25">
      <c r="A36732"/>
      <c r="B36732"/>
      <c r="C36732"/>
      <c r="D36732"/>
      <c r="E36732" s="148"/>
      <c r="F36732" s="148"/>
      <c r="G36732" s="149"/>
      <c r="H36732" s="148"/>
      <c r="I36732"/>
    </row>
    <row r="36733" spans="1:9" x14ac:dyDescent="0.25">
      <c r="A36733"/>
      <c r="B36733"/>
      <c r="C36733"/>
      <c r="D36733"/>
      <c r="E36733" s="148"/>
      <c r="F36733" s="148"/>
      <c r="G36733" s="149"/>
      <c r="H36733" s="148"/>
      <c r="I36733"/>
    </row>
    <row r="36734" spans="1:9" x14ac:dyDescent="0.25">
      <c r="A36734"/>
      <c r="B36734"/>
      <c r="C36734"/>
      <c r="D36734"/>
      <c r="E36734" s="148"/>
      <c r="F36734" s="148"/>
      <c r="G36734" s="149"/>
      <c r="H36734" s="148"/>
      <c r="I36734"/>
    </row>
    <row r="36735" spans="1:9" x14ac:dyDescent="0.25">
      <c r="A36735"/>
      <c r="B36735"/>
      <c r="C36735"/>
      <c r="D36735"/>
      <c r="E36735" s="148"/>
      <c r="F36735" s="148"/>
      <c r="G36735" s="149"/>
      <c r="H36735" s="148"/>
      <c r="I36735"/>
    </row>
    <row r="36736" spans="1:9" x14ac:dyDescent="0.25">
      <c r="A36736"/>
      <c r="B36736"/>
      <c r="C36736"/>
      <c r="D36736"/>
      <c r="E36736" s="148"/>
      <c r="F36736" s="148"/>
      <c r="G36736" s="149"/>
      <c r="H36736" s="148"/>
      <c r="I36736"/>
    </row>
    <row r="36737" spans="1:9" x14ac:dyDescent="0.25">
      <c r="A36737"/>
      <c r="B36737"/>
      <c r="C36737"/>
      <c r="D36737"/>
      <c r="E36737" s="148"/>
      <c r="F36737" s="148"/>
      <c r="G36737" s="149"/>
      <c r="H36737" s="148"/>
      <c r="I36737"/>
    </row>
    <row r="36738" spans="1:9" x14ac:dyDescent="0.25">
      <c r="A36738"/>
      <c r="B36738"/>
      <c r="C36738"/>
      <c r="D36738"/>
      <c r="E36738" s="148"/>
      <c r="F36738" s="148"/>
      <c r="G36738" s="149"/>
      <c r="H36738" s="148"/>
      <c r="I36738"/>
    </row>
    <row r="36739" spans="1:9" x14ac:dyDescent="0.25">
      <c r="A36739"/>
      <c r="B36739"/>
      <c r="C36739"/>
      <c r="D36739"/>
      <c r="E36739" s="148"/>
      <c r="F36739" s="148"/>
      <c r="G36739" s="149"/>
      <c r="H36739" s="148"/>
      <c r="I36739"/>
    </row>
    <row r="36740" spans="1:9" x14ac:dyDescent="0.25">
      <c r="A36740"/>
      <c r="B36740"/>
      <c r="C36740"/>
      <c r="D36740"/>
      <c r="E36740" s="148"/>
      <c r="F36740" s="148"/>
      <c r="G36740" s="149"/>
      <c r="H36740" s="148"/>
      <c r="I36740"/>
    </row>
    <row r="36741" spans="1:9" x14ac:dyDescent="0.25">
      <c r="A36741"/>
      <c r="B36741"/>
      <c r="C36741"/>
      <c r="D36741"/>
      <c r="E36741" s="148"/>
      <c r="F36741" s="148"/>
      <c r="G36741" s="149"/>
      <c r="H36741" s="148"/>
      <c r="I36741"/>
    </row>
    <row r="36742" spans="1:9" x14ac:dyDescent="0.25">
      <c r="A36742"/>
      <c r="B36742"/>
      <c r="C36742"/>
      <c r="D36742"/>
      <c r="E36742" s="148"/>
      <c r="F36742" s="148"/>
      <c r="G36742" s="149"/>
      <c r="H36742" s="148"/>
      <c r="I36742"/>
    </row>
    <row r="36743" spans="1:9" x14ac:dyDescent="0.25">
      <c r="A36743"/>
      <c r="B36743"/>
      <c r="C36743"/>
      <c r="D36743"/>
      <c r="E36743" s="148"/>
      <c r="F36743" s="148"/>
      <c r="G36743" s="149"/>
      <c r="H36743" s="148"/>
      <c r="I36743"/>
    </row>
    <row r="36744" spans="1:9" x14ac:dyDescent="0.25">
      <c r="A36744"/>
      <c r="B36744"/>
      <c r="C36744"/>
      <c r="D36744"/>
      <c r="E36744" s="148"/>
      <c r="F36744" s="148"/>
      <c r="G36744" s="149"/>
      <c r="H36744" s="148"/>
      <c r="I36744"/>
    </row>
    <row r="36745" spans="1:9" x14ac:dyDescent="0.25">
      <c r="A36745"/>
      <c r="B36745"/>
      <c r="C36745"/>
      <c r="D36745"/>
      <c r="E36745" s="148"/>
      <c r="F36745" s="148"/>
      <c r="G36745" s="149"/>
      <c r="H36745" s="148"/>
      <c r="I36745"/>
    </row>
    <row r="36746" spans="1:9" x14ac:dyDescent="0.25">
      <c r="A36746"/>
      <c r="B36746"/>
      <c r="C36746"/>
      <c r="D36746"/>
      <c r="E36746" s="148"/>
      <c r="F36746" s="148"/>
      <c r="G36746" s="149"/>
      <c r="H36746" s="148"/>
      <c r="I36746"/>
    </row>
    <row r="36747" spans="1:9" x14ac:dyDescent="0.25">
      <c r="A36747"/>
      <c r="B36747"/>
      <c r="C36747"/>
      <c r="D36747"/>
      <c r="E36747" s="148"/>
      <c r="F36747" s="148"/>
      <c r="G36747" s="149"/>
      <c r="H36747" s="148"/>
      <c r="I36747"/>
    </row>
    <row r="36748" spans="1:9" x14ac:dyDescent="0.25">
      <c r="A36748"/>
      <c r="B36748"/>
      <c r="C36748"/>
      <c r="D36748"/>
      <c r="E36748" s="148"/>
      <c r="F36748" s="148"/>
      <c r="G36748" s="149"/>
      <c r="H36748" s="148"/>
      <c r="I36748"/>
    </row>
    <row r="36749" spans="1:9" x14ac:dyDescent="0.25">
      <c r="A36749"/>
      <c r="B36749"/>
      <c r="C36749"/>
      <c r="D36749"/>
      <c r="E36749" s="148"/>
      <c r="F36749" s="148"/>
      <c r="G36749" s="149"/>
      <c r="H36749" s="148"/>
      <c r="I36749"/>
    </row>
    <row r="36750" spans="1:9" x14ac:dyDescent="0.25">
      <c r="A36750"/>
      <c r="B36750"/>
      <c r="C36750"/>
      <c r="D36750"/>
      <c r="E36750" s="148"/>
      <c r="F36750" s="148"/>
      <c r="G36750" s="149"/>
      <c r="H36750" s="148"/>
      <c r="I36750"/>
    </row>
    <row r="36751" spans="1:9" x14ac:dyDescent="0.25">
      <c r="A36751"/>
      <c r="B36751"/>
      <c r="C36751"/>
      <c r="D36751"/>
      <c r="E36751" s="148"/>
      <c r="F36751" s="148"/>
      <c r="G36751" s="149"/>
      <c r="H36751" s="148"/>
      <c r="I36751"/>
    </row>
    <row r="36752" spans="1:9" x14ac:dyDescent="0.25">
      <c r="A36752"/>
      <c r="B36752"/>
      <c r="C36752"/>
      <c r="D36752"/>
      <c r="E36752" s="148"/>
      <c r="F36752" s="148"/>
      <c r="G36752" s="149"/>
      <c r="H36752" s="148"/>
      <c r="I36752"/>
    </row>
    <row r="36753" spans="1:9" x14ac:dyDescent="0.25">
      <c r="A36753"/>
      <c r="B36753"/>
      <c r="C36753"/>
      <c r="D36753"/>
      <c r="E36753" s="148"/>
      <c r="F36753" s="148"/>
      <c r="G36753" s="149"/>
      <c r="H36753" s="148"/>
      <c r="I36753"/>
    </row>
    <row r="36754" spans="1:9" x14ac:dyDescent="0.25">
      <c r="A36754"/>
      <c r="B36754"/>
      <c r="C36754"/>
      <c r="D36754"/>
      <c r="E36754" s="148"/>
      <c r="F36754" s="148"/>
      <c r="G36754" s="149"/>
      <c r="H36754" s="148"/>
      <c r="I36754"/>
    </row>
    <row r="36755" spans="1:9" x14ac:dyDescent="0.25">
      <c r="A36755"/>
      <c r="B36755"/>
      <c r="C36755"/>
      <c r="D36755"/>
      <c r="E36755" s="148"/>
      <c r="F36755" s="148"/>
      <c r="G36755" s="149"/>
      <c r="H36755" s="148"/>
      <c r="I36755"/>
    </row>
    <row r="36756" spans="1:9" x14ac:dyDescent="0.25">
      <c r="A36756"/>
      <c r="B36756"/>
      <c r="C36756"/>
      <c r="D36756"/>
      <c r="E36756" s="148"/>
      <c r="F36756" s="148"/>
      <c r="G36756" s="149"/>
      <c r="H36756" s="148"/>
      <c r="I36756"/>
    </row>
    <row r="36757" spans="1:9" x14ac:dyDescent="0.25">
      <c r="A36757"/>
      <c r="B36757"/>
      <c r="C36757"/>
      <c r="D36757"/>
      <c r="E36757" s="148"/>
      <c r="F36757" s="148"/>
      <c r="G36757" s="149"/>
      <c r="H36757" s="148"/>
      <c r="I36757"/>
    </row>
    <row r="36758" spans="1:9" x14ac:dyDescent="0.25">
      <c r="A36758"/>
      <c r="B36758"/>
      <c r="C36758"/>
      <c r="D36758"/>
      <c r="E36758" s="148"/>
      <c r="F36758" s="148"/>
      <c r="G36758" s="149"/>
      <c r="H36758" s="148"/>
      <c r="I36758"/>
    </row>
    <row r="36759" spans="1:9" x14ac:dyDescent="0.25">
      <c r="A36759"/>
      <c r="B36759"/>
      <c r="C36759"/>
      <c r="D36759"/>
      <c r="E36759" s="148"/>
      <c r="F36759" s="148"/>
      <c r="G36759" s="149"/>
      <c r="H36759" s="148"/>
      <c r="I36759"/>
    </row>
    <row r="36760" spans="1:9" x14ac:dyDescent="0.25">
      <c r="A36760"/>
      <c r="B36760"/>
      <c r="C36760"/>
      <c r="D36760"/>
      <c r="E36760" s="148"/>
      <c r="F36760" s="148"/>
      <c r="G36760" s="149"/>
      <c r="H36760" s="148"/>
      <c r="I36760"/>
    </row>
    <row r="36761" spans="1:9" x14ac:dyDescent="0.25">
      <c r="A36761"/>
      <c r="B36761"/>
      <c r="C36761"/>
      <c r="D36761"/>
      <c r="E36761" s="148"/>
      <c r="F36761" s="148"/>
      <c r="G36761" s="149"/>
      <c r="H36761" s="148"/>
      <c r="I36761"/>
    </row>
    <row r="36762" spans="1:9" x14ac:dyDescent="0.25">
      <c r="A36762"/>
      <c r="B36762"/>
      <c r="C36762"/>
      <c r="D36762"/>
      <c r="E36762" s="148"/>
      <c r="F36762" s="148"/>
      <c r="G36762" s="149"/>
      <c r="H36762" s="148"/>
      <c r="I36762"/>
    </row>
    <row r="36763" spans="1:9" x14ac:dyDescent="0.25">
      <c r="A36763"/>
      <c r="B36763"/>
      <c r="C36763"/>
      <c r="D36763"/>
      <c r="E36763" s="148"/>
      <c r="F36763" s="148"/>
      <c r="G36763" s="149"/>
      <c r="H36763" s="148"/>
      <c r="I36763"/>
    </row>
    <row r="36764" spans="1:9" x14ac:dyDescent="0.25">
      <c r="A36764"/>
      <c r="B36764"/>
      <c r="C36764"/>
      <c r="D36764"/>
      <c r="E36764" s="148"/>
      <c r="F36764" s="148"/>
      <c r="G36764" s="149"/>
      <c r="H36764" s="148"/>
      <c r="I36764"/>
    </row>
    <row r="36765" spans="1:9" x14ac:dyDescent="0.25">
      <c r="A36765"/>
      <c r="B36765"/>
      <c r="C36765"/>
      <c r="D36765"/>
      <c r="E36765" s="148"/>
      <c r="F36765" s="148"/>
      <c r="G36765" s="149"/>
      <c r="H36765" s="148"/>
      <c r="I36765"/>
    </row>
    <row r="36766" spans="1:9" x14ac:dyDescent="0.25">
      <c r="A36766"/>
      <c r="B36766"/>
      <c r="C36766"/>
      <c r="D36766"/>
      <c r="E36766" s="148"/>
      <c r="F36766" s="148"/>
      <c r="G36766" s="149"/>
      <c r="H36766" s="148"/>
      <c r="I36766"/>
    </row>
    <row r="36767" spans="1:9" x14ac:dyDescent="0.25">
      <c r="A36767"/>
      <c r="B36767"/>
      <c r="C36767"/>
      <c r="D36767"/>
      <c r="E36767" s="148"/>
      <c r="F36767" s="148"/>
      <c r="G36767" s="149"/>
      <c r="H36767" s="148"/>
      <c r="I36767"/>
    </row>
    <row r="36768" spans="1:9" x14ac:dyDescent="0.25">
      <c r="A36768"/>
      <c r="B36768"/>
      <c r="C36768"/>
      <c r="D36768"/>
      <c r="E36768" s="148"/>
      <c r="F36768" s="148"/>
      <c r="G36768" s="149"/>
      <c r="H36768" s="148"/>
      <c r="I36768"/>
    </row>
    <row r="36769" spans="1:9" x14ac:dyDescent="0.25">
      <c r="A36769"/>
      <c r="B36769"/>
      <c r="C36769"/>
      <c r="D36769"/>
      <c r="E36769" s="148"/>
      <c r="F36769" s="148"/>
      <c r="G36769" s="149"/>
      <c r="H36769" s="148"/>
      <c r="I36769"/>
    </row>
    <row r="36770" spans="1:9" x14ac:dyDescent="0.25">
      <c r="A36770"/>
      <c r="B36770"/>
      <c r="C36770"/>
      <c r="D36770"/>
      <c r="E36770" s="148"/>
      <c r="F36770" s="148"/>
      <c r="G36770" s="149"/>
      <c r="H36770" s="148"/>
      <c r="I36770"/>
    </row>
    <row r="36771" spans="1:9" x14ac:dyDescent="0.25">
      <c r="A36771"/>
      <c r="B36771"/>
      <c r="C36771"/>
      <c r="D36771"/>
      <c r="E36771" s="148"/>
      <c r="F36771" s="148"/>
      <c r="G36771" s="149"/>
      <c r="H36771" s="148"/>
      <c r="I36771"/>
    </row>
    <row r="36772" spans="1:9" x14ac:dyDescent="0.25">
      <c r="A36772"/>
      <c r="B36772"/>
      <c r="C36772"/>
      <c r="D36772"/>
      <c r="E36772" s="148"/>
      <c r="F36772" s="148"/>
      <c r="G36772" s="149"/>
      <c r="H36772" s="148"/>
      <c r="I36772"/>
    </row>
    <row r="36773" spans="1:9" x14ac:dyDescent="0.25">
      <c r="A36773"/>
      <c r="B36773"/>
      <c r="C36773"/>
      <c r="D36773"/>
      <c r="E36773" s="148"/>
      <c r="F36773" s="148"/>
      <c r="G36773" s="149"/>
      <c r="H36773" s="148"/>
      <c r="I36773"/>
    </row>
    <row r="36774" spans="1:9" x14ac:dyDescent="0.25">
      <c r="A36774"/>
      <c r="B36774"/>
      <c r="C36774"/>
      <c r="D36774"/>
      <c r="E36774" s="148"/>
      <c r="F36774" s="148"/>
      <c r="G36774" s="149"/>
      <c r="H36774" s="148"/>
      <c r="I36774"/>
    </row>
    <row r="36775" spans="1:9" x14ac:dyDescent="0.25">
      <c r="A36775"/>
      <c r="B36775"/>
      <c r="C36775"/>
      <c r="D36775"/>
      <c r="E36775" s="148"/>
      <c r="F36775" s="148"/>
      <c r="G36775" s="149"/>
      <c r="H36775" s="148"/>
      <c r="I36775"/>
    </row>
    <row r="36776" spans="1:9" x14ac:dyDescent="0.25">
      <c r="A36776"/>
      <c r="B36776"/>
      <c r="C36776"/>
      <c r="D36776"/>
      <c r="E36776" s="148"/>
      <c r="F36776" s="148"/>
      <c r="G36776" s="149"/>
      <c r="H36776" s="148"/>
      <c r="I36776"/>
    </row>
    <row r="36777" spans="1:9" x14ac:dyDescent="0.25">
      <c r="A36777"/>
      <c r="B36777"/>
      <c r="C36777"/>
      <c r="D36777"/>
      <c r="E36777" s="148"/>
      <c r="F36777" s="148"/>
      <c r="G36777" s="149"/>
      <c r="H36777" s="148"/>
      <c r="I36777"/>
    </row>
    <row r="36778" spans="1:9" x14ac:dyDescent="0.25">
      <c r="A36778"/>
      <c r="B36778"/>
      <c r="C36778"/>
      <c r="D36778"/>
      <c r="E36778" s="148"/>
      <c r="F36778" s="148"/>
      <c r="G36778" s="149"/>
      <c r="H36778" s="148"/>
      <c r="I36778"/>
    </row>
    <row r="36779" spans="1:9" x14ac:dyDescent="0.25">
      <c r="A36779"/>
      <c r="B36779"/>
      <c r="C36779"/>
      <c r="D36779"/>
      <c r="E36779" s="148"/>
      <c r="F36779" s="148"/>
      <c r="G36779" s="149"/>
      <c r="H36779" s="148"/>
      <c r="I36779"/>
    </row>
    <row r="36780" spans="1:9" x14ac:dyDescent="0.25">
      <c r="A36780"/>
      <c r="B36780"/>
      <c r="C36780"/>
      <c r="D36780"/>
      <c r="E36780" s="148"/>
      <c r="F36780" s="148"/>
      <c r="G36780" s="149"/>
      <c r="H36780" s="148"/>
      <c r="I36780"/>
    </row>
    <row r="36781" spans="1:9" x14ac:dyDescent="0.25">
      <c r="A36781"/>
      <c r="B36781"/>
      <c r="C36781"/>
      <c r="D36781"/>
      <c r="E36781" s="148"/>
      <c r="F36781" s="148"/>
      <c r="G36781" s="149"/>
      <c r="H36781" s="148"/>
      <c r="I36781"/>
    </row>
    <row r="36782" spans="1:9" x14ac:dyDescent="0.25">
      <c r="A36782"/>
      <c r="B36782"/>
      <c r="C36782"/>
      <c r="D36782"/>
      <c r="E36782" s="148"/>
      <c r="F36782" s="148"/>
      <c r="G36782" s="149"/>
      <c r="H36782" s="148"/>
      <c r="I36782"/>
    </row>
    <row r="36783" spans="1:9" x14ac:dyDescent="0.25">
      <c r="A36783"/>
      <c r="B36783"/>
      <c r="C36783"/>
      <c r="D36783"/>
      <c r="E36783" s="148"/>
      <c r="F36783" s="148"/>
      <c r="G36783" s="149"/>
      <c r="H36783" s="148"/>
      <c r="I36783"/>
    </row>
    <row r="36784" spans="1:9" x14ac:dyDescent="0.25">
      <c r="A36784"/>
      <c r="B36784"/>
      <c r="C36784"/>
      <c r="D36784"/>
      <c r="E36784" s="148"/>
      <c r="F36784" s="148"/>
      <c r="G36784" s="149"/>
      <c r="H36784" s="148"/>
      <c r="I36784"/>
    </row>
    <row r="36785" spans="1:9" x14ac:dyDescent="0.25">
      <c r="A36785"/>
      <c r="B36785"/>
      <c r="C36785"/>
      <c r="D36785"/>
      <c r="E36785" s="148"/>
      <c r="F36785" s="148"/>
      <c r="G36785" s="149"/>
      <c r="H36785" s="148"/>
      <c r="I36785"/>
    </row>
    <row r="36786" spans="1:9" x14ac:dyDescent="0.25">
      <c r="A36786"/>
      <c r="B36786"/>
      <c r="C36786"/>
      <c r="D36786"/>
      <c r="E36786" s="148"/>
      <c r="F36786" s="148"/>
      <c r="G36786" s="149"/>
      <c r="H36786" s="148"/>
      <c r="I36786"/>
    </row>
    <row r="36787" spans="1:9" x14ac:dyDescent="0.25">
      <c r="A36787"/>
      <c r="B36787"/>
      <c r="C36787"/>
      <c r="D36787"/>
      <c r="E36787" s="148"/>
      <c r="F36787" s="148"/>
      <c r="G36787" s="149"/>
      <c r="H36787" s="148"/>
      <c r="I36787"/>
    </row>
    <row r="36788" spans="1:9" x14ac:dyDescent="0.25">
      <c r="A36788"/>
      <c r="B36788"/>
      <c r="C36788"/>
      <c r="D36788"/>
      <c r="E36788" s="148"/>
      <c r="F36788" s="148"/>
      <c r="G36788" s="149"/>
      <c r="H36788" s="148"/>
      <c r="I36788"/>
    </row>
    <row r="36789" spans="1:9" x14ac:dyDescent="0.25">
      <c r="A36789"/>
      <c r="B36789"/>
      <c r="C36789"/>
      <c r="D36789"/>
      <c r="E36789" s="148"/>
      <c r="F36789" s="148"/>
      <c r="G36789" s="149"/>
      <c r="H36789" s="148"/>
      <c r="I36789"/>
    </row>
    <row r="36790" spans="1:9" x14ac:dyDescent="0.25">
      <c r="A36790"/>
      <c r="B36790"/>
      <c r="C36790"/>
      <c r="D36790"/>
      <c r="E36790" s="148"/>
      <c r="F36790" s="148"/>
      <c r="G36790" s="149"/>
      <c r="H36790" s="148"/>
      <c r="I36790"/>
    </row>
    <row r="36791" spans="1:9" x14ac:dyDescent="0.25">
      <c r="A36791"/>
      <c r="B36791"/>
      <c r="C36791"/>
      <c r="D36791"/>
      <c r="E36791" s="148"/>
      <c r="F36791" s="148"/>
      <c r="G36791" s="149"/>
      <c r="H36791" s="148"/>
      <c r="I36791"/>
    </row>
    <row r="36792" spans="1:9" x14ac:dyDescent="0.25">
      <c r="A36792"/>
      <c r="B36792"/>
      <c r="C36792"/>
      <c r="D36792"/>
      <c r="E36792" s="148"/>
      <c r="F36792" s="148"/>
      <c r="G36792" s="149"/>
      <c r="H36792" s="148"/>
      <c r="I36792"/>
    </row>
    <row r="36793" spans="1:9" x14ac:dyDescent="0.25">
      <c r="A36793"/>
      <c r="B36793"/>
      <c r="C36793"/>
      <c r="D36793"/>
      <c r="E36793" s="148"/>
      <c r="F36793" s="148"/>
      <c r="G36793" s="149"/>
      <c r="H36793" s="148"/>
      <c r="I36793"/>
    </row>
    <row r="36794" spans="1:9" x14ac:dyDescent="0.25">
      <c r="A36794"/>
      <c r="B36794"/>
      <c r="C36794"/>
      <c r="D36794"/>
      <c r="E36794" s="148"/>
      <c r="F36794" s="148"/>
      <c r="G36794" s="149"/>
      <c r="H36794" s="148"/>
      <c r="I36794"/>
    </row>
    <row r="36795" spans="1:9" x14ac:dyDescent="0.25">
      <c r="A36795"/>
      <c r="B36795"/>
      <c r="C36795"/>
      <c r="D36795"/>
      <c r="E36795" s="148"/>
      <c r="F36795" s="148"/>
      <c r="G36795" s="149"/>
      <c r="H36795" s="148"/>
      <c r="I36795"/>
    </row>
    <row r="36796" spans="1:9" x14ac:dyDescent="0.25">
      <c r="A36796"/>
      <c r="B36796"/>
      <c r="C36796"/>
      <c r="D36796"/>
      <c r="E36796" s="148"/>
      <c r="F36796" s="148"/>
      <c r="G36796" s="149"/>
      <c r="H36796" s="148"/>
      <c r="I36796"/>
    </row>
    <row r="36797" spans="1:9" x14ac:dyDescent="0.25">
      <c r="A36797"/>
      <c r="B36797"/>
      <c r="C36797"/>
      <c r="D36797"/>
      <c r="E36797" s="148"/>
      <c r="F36797" s="148"/>
      <c r="G36797" s="149"/>
      <c r="H36797" s="148"/>
      <c r="I36797"/>
    </row>
    <row r="36798" spans="1:9" x14ac:dyDescent="0.25">
      <c r="A36798"/>
      <c r="B36798"/>
      <c r="C36798"/>
      <c r="D36798"/>
      <c r="E36798" s="148"/>
      <c r="F36798" s="148"/>
      <c r="G36798" s="149"/>
      <c r="H36798" s="148"/>
      <c r="I36798"/>
    </row>
    <row r="36799" spans="1:9" x14ac:dyDescent="0.25">
      <c r="A36799"/>
      <c r="B36799"/>
      <c r="C36799"/>
      <c r="D36799"/>
      <c r="E36799" s="148"/>
      <c r="F36799" s="148"/>
      <c r="G36799" s="149"/>
      <c r="H36799" s="148"/>
      <c r="I36799"/>
    </row>
    <row r="36800" spans="1:9" x14ac:dyDescent="0.25">
      <c r="A36800"/>
      <c r="B36800"/>
      <c r="C36800"/>
      <c r="D36800"/>
      <c r="E36800" s="148"/>
      <c r="F36800" s="148"/>
      <c r="G36800" s="149"/>
      <c r="H36800" s="148"/>
      <c r="I36800"/>
    </row>
    <row r="36801" spans="1:9" x14ac:dyDescent="0.25">
      <c r="A36801"/>
      <c r="B36801"/>
      <c r="C36801"/>
      <c r="D36801"/>
      <c r="E36801" s="148"/>
      <c r="F36801" s="148"/>
      <c r="G36801" s="149"/>
      <c r="H36801" s="148"/>
      <c r="I36801"/>
    </row>
    <row r="36802" spans="1:9" x14ac:dyDescent="0.25">
      <c r="A36802"/>
      <c r="B36802"/>
      <c r="C36802"/>
      <c r="D36802"/>
      <c r="E36802" s="148"/>
      <c r="F36802" s="148"/>
      <c r="G36802" s="149"/>
      <c r="H36802" s="148"/>
      <c r="I36802"/>
    </row>
    <row r="36803" spans="1:9" x14ac:dyDescent="0.25">
      <c r="A36803"/>
      <c r="B36803"/>
      <c r="C36803"/>
      <c r="D36803"/>
      <c r="E36803" s="148"/>
      <c r="F36803" s="148"/>
      <c r="G36803" s="149"/>
      <c r="H36803" s="148"/>
      <c r="I36803"/>
    </row>
    <row r="36804" spans="1:9" x14ac:dyDescent="0.25">
      <c r="A36804"/>
      <c r="B36804"/>
      <c r="C36804"/>
      <c r="D36804"/>
      <c r="E36804" s="148"/>
      <c r="F36804" s="148"/>
      <c r="G36804" s="149"/>
      <c r="H36804" s="148"/>
      <c r="I36804"/>
    </row>
    <row r="36805" spans="1:9" x14ac:dyDescent="0.25">
      <c r="A36805"/>
      <c r="B36805"/>
      <c r="C36805"/>
      <c r="D36805"/>
      <c r="E36805" s="148"/>
      <c r="F36805" s="148"/>
      <c r="G36805" s="149"/>
      <c r="H36805" s="148"/>
      <c r="I36805"/>
    </row>
    <row r="36806" spans="1:9" x14ac:dyDescent="0.25">
      <c r="A36806"/>
      <c r="B36806"/>
      <c r="C36806"/>
      <c r="D36806"/>
      <c r="E36806" s="148"/>
      <c r="F36806" s="148"/>
      <c r="G36806" s="149"/>
      <c r="H36806" s="148"/>
      <c r="I36806"/>
    </row>
    <row r="36807" spans="1:9" x14ac:dyDescent="0.25">
      <c r="A36807"/>
      <c r="B36807"/>
      <c r="C36807"/>
      <c r="D36807"/>
      <c r="E36807" s="148"/>
      <c r="F36807" s="148"/>
      <c r="G36807" s="149"/>
      <c r="H36807" s="148"/>
      <c r="I36807"/>
    </row>
    <row r="36808" spans="1:9" x14ac:dyDescent="0.25">
      <c r="A36808"/>
      <c r="B36808"/>
      <c r="C36808"/>
      <c r="D36808"/>
      <c r="E36808" s="148"/>
      <c r="F36808" s="148"/>
      <c r="G36808" s="149"/>
      <c r="H36808" s="148"/>
      <c r="I36808"/>
    </row>
    <row r="36809" spans="1:9" x14ac:dyDescent="0.25">
      <c r="A36809"/>
      <c r="B36809"/>
      <c r="C36809"/>
      <c r="D36809"/>
      <c r="E36809" s="148"/>
      <c r="F36809" s="148"/>
      <c r="G36809" s="149"/>
      <c r="H36809" s="148"/>
      <c r="I36809"/>
    </row>
    <row r="36810" spans="1:9" x14ac:dyDescent="0.25">
      <c r="A36810"/>
      <c r="B36810"/>
      <c r="C36810"/>
      <c r="D36810"/>
      <c r="E36810" s="148"/>
      <c r="F36810" s="148"/>
      <c r="G36810" s="149"/>
      <c r="H36810" s="148"/>
      <c r="I36810"/>
    </row>
    <row r="36811" spans="1:9" x14ac:dyDescent="0.25">
      <c r="A36811"/>
      <c r="B36811"/>
      <c r="C36811"/>
      <c r="D36811"/>
      <c r="E36811" s="148"/>
      <c r="F36811" s="148"/>
      <c r="G36811" s="149"/>
      <c r="H36811" s="148"/>
      <c r="I36811"/>
    </row>
    <row r="36812" spans="1:9" x14ac:dyDescent="0.25">
      <c r="A36812"/>
      <c r="B36812"/>
      <c r="C36812"/>
      <c r="D36812"/>
      <c r="E36812" s="148"/>
      <c r="F36812" s="148"/>
      <c r="G36812" s="149"/>
      <c r="H36812" s="148"/>
      <c r="I36812"/>
    </row>
    <row r="36813" spans="1:9" x14ac:dyDescent="0.25">
      <c r="A36813"/>
      <c r="B36813"/>
      <c r="C36813"/>
      <c r="D36813"/>
      <c r="E36813" s="148"/>
      <c r="F36813" s="148"/>
      <c r="G36813" s="149"/>
      <c r="H36813" s="148"/>
      <c r="I36813"/>
    </row>
    <row r="36814" spans="1:9" x14ac:dyDescent="0.25">
      <c r="A36814"/>
      <c r="B36814"/>
      <c r="C36814"/>
      <c r="D36814"/>
      <c r="E36814" s="148"/>
      <c r="F36814" s="148"/>
      <c r="G36814" s="149"/>
      <c r="H36814" s="148"/>
      <c r="I36814"/>
    </row>
    <row r="36815" spans="1:9" x14ac:dyDescent="0.25">
      <c r="A36815"/>
      <c r="B36815"/>
      <c r="C36815"/>
      <c r="D36815"/>
      <c r="E36815" s="148"/>
      <c r="F36815" s="148"/>
      <c r="G36815" s="149"/>
      <c r="H36815" s="148"/>
      <c r="I36815"/>
    </row>
    <row r="36816" spans="1:9" x14ac:dyDescent="0.25">
      <c r="A36816"/>
      <c r="B36816"/>
      <c r="C36816"/>
      <c r="D36816"/>
      <c r="E36816" s="148"/>
      <c r="F36816" s="148"/>
      <c r="G36816" s="149"/>
      <c r="H36816" s="148"/>
      <c r="I36816"/>
    </row>
    <row r="36817" spans="1:9" x14ac:dyDescent="0.25">
      <c r="A36817"/>
      <c r="B36817"/>
      <c r="C36817"/>
      <c r="D36817"/>
      <c r="E36817" s="148"/>
      <c r="F36817" s="148"/>
      <c r="G36817" s="149"/>
      <c r="H36817" s="148"/>
      <c r="I36817"/>
    </row>
    <row r="36818" spans="1:9" x14ac:dyDescent="0.25">
      <c r="A36818"/>
      <c r="B36818"/>
      <c r="C36818"/>
      <c r="D36818"/>
      <c r="E36818" s="148"/>
      <c r="F36818" s="148"/>
      <c r="G36818" s="149"/>
      <c r="H36818" s="148"/>
      <c r="I36818"/>
    </row>
    <row r="36819" spans="1:9" x14ac:dyDescent="0.25">
      <c r="A36819"/>
      <c r="B36819"/>
      <c r="C36819"/>
      <c r="D36819"/>
      <c r="E36819" s="148"/>
      <c r="F36819" s="148"/>
      <c r="G36819" s="149"/>
      <c r="H36819" s="148"/>
      <c r="I36819"/>
    </row>
    <row r="36820" spans="1:9" x14ac:dyDescent="0.25">
      <c r="A36820"/>
      <c r="B36820"/>
      <c r="C36820"/>
      <c r="D36820"/>
      <c r="E36820" s="148"/>
      <c r="F36820" s="148"/>
      <c r="G36820" s="149"/>
      <c r="H36820" s="148"/>
      <c r="I36820"/>
    </row>
    <row r="36821" spans="1:9" x14ac:dyDescent="0.25">
      <c r="A36821"/>
      <c r="B36821"/>
      <c r="C36821"/>
      <c r="D36821"/>
      <c r="E36821" s="148"/>
      <c r="F36821" s="148"/>
      <c r="G36821" s="149"/>
      <c r="H36821" s="148"/>
      <c r="I36821"/>
    </row>
    <row r="36822" spans="1:9" x14ac:dyDescent="0.25">
      <c r="A36822"/>
      <c r="B36822"/>
      <c r="C36822"/>
      <c r="D36822"/>
      <c r="E36822" s="148"/>
      <c r="F36822" s="148"/>
      <c r="G36822" s="149"/>
      <c r="H36822" s="148"/>
      <c r="I36822"/>
    </row>
    <row r="36823" spans="1:9" x14ac:dyDescent="0.25">
      <c r="A36823"/>
      <c r="B36823"/>
      <c r="C36823"/>
      <c r="D36823"/>
      <c r="E36823" s="148"/>
      <c r="F36823" s="148"/>
      <c r="G36823" s="149"/>
      <c r="H36823" s="148"/>
      <c r="I36823"/>
    </row>
    <row r="36824" spans="1:9" x14ac:dyDescent="0.25">
      <c r="A36824"/>
      <c r="B36824"/>
      <c r="C36824"/>
      <c r="D36824"/>
      <c r="E36824" s="148"/>
      <c r="F36824" s="148"/>
      <c r="G36824" s="149"/>
      <c r="H36824" s="148"/>
      <c r="I36824"/>
    </row>
    <row r="36825" spans="1:9" x14ac:dyDescent="0.25">
      <c r="A36825"/>
      <c r="B36825"/>
      <c r="C36825"/>
      <c r="D36825"/>
      <c r="E36825" s="148"/>
      <c r="F36825" s="148"/>
      <c r="G36825" s="149"/>
      <c r="H36825" s="148"/>
      <c r="I36825"/>
    </row>
    <row r="36826" spans="1:9" x14ac:dyDescent="0.25">
      <c r="A36826"/>
      <c r="B36826"/>
      <c r="C36826"/>
      <c r="D36826"/>
      <c r="E36826" s="148"/>
      <c r="F36826" s="148"/>
      <c r="G36826" s="149"/>
      <c r="H36826" s="148"/>
      <c r="I36826"/>
    </row>
    <row r="36827" spans="1:9" x14ac:dyDescent="0.25">
      <c r="A36827"/>
      <c r="B36827"/>
      <c r="C36827"/>
      <c r="D36827"/>
      <c r="E36827" s="148"/>
      <c r="F36827" s="148"/>
      <c r="G36827" s="149"/>
      <c r="H36827" s="148"/>
      <c r="I36827"/>
    </row>
    <row r="36828" spans="1:9" x14ac:dyDescent="0.25">
      <c r="A36828"/>
      <c r="B36828"/>
      <c r="C36828"/>
      <c r="D36828"/>
      <c r="E36828" s="148"/>
      <c r="F36828" s="148"/>
      <c r="G36828" s="149"/>
      <c r="H36828" s="148"/>
      <c r="I36828"/>
    </row>
    <row r="36829" spans="1:9" x14ac:dyDescent="0.25">
      <c r="A36829"/>
      <c r="B36829"/>
      <c r="C36829"/>
      <c r="D36829"/>
      <c r="E36829" s="148"/>
      <c r="F36829" s="148"/>
      <c r="G36829" s="149"/>
      <c r="H36829" s="148"/>
      <c r="I36829"/>
    </row>
    <row r="36830" spans="1:9" x14ac:dyDescent="0.25">
      <c r="A36830"/>
      <c r="B36830"/>
      <c r="C36830"/>
      <c r="D36830"/>
      <c r="E36830" s="148"/>
      <c r="F36830" s="148"/>
      <c r="G36830" s="149"/>
      <c r="H36830" s="148"/>
      <c r="I36830"/>
    </row>
    <row r="36831" spans="1:9" x14ac:dyDescent="0.25">
      <c r="A36831"/>
      <c r="B36831"/>
      <c r="C36831"/>
      <c r="D36831"/>
      <c r="E36831" s="148"/>
      <c r="F36831" s="148"/>
      <c r="G36831" s="149"/>
      <c r="H36831" s="148"/>
      <c r="I36831"/>
    </row>
    <row r="36832" spans="1:9" x14ac:dyDescent="0.25">
      <c r="A36832"/>
      <c r="B36832"/>
      <c r="C36832"/>
      <c r="D36832"/>
      <c r="E36832" s="148"/>
      <c r="F36832" s="148"/>
      <c r="G36832" s="149"/>
      <c r="H36832" s="148"/>
      <c r="I36832"/>
    </row>
    <row r="36833" spans="1:9" x14ac:dyDescent="0.25">
      <c r="A36833"/>
      <c r="B36833"/>
      <c r="C36833"/>
      <c r="D36833"/>
      <c r="E36833" s="148"/>
      <c r="F36833" s="148"/>
      <c r="G36833" s="149"/>
      <c r="H36833" s="148"/>
      <c r="I36833"/>
    </row>
    <row r="36834" spans="1:9" x14ac:dyDescent="0.25">
      <c r="A36834"/>
      <c r="B36834"/>
      <c r="C36834"/>
      <c r="D36834"/>
      <c r="E36834" s="148"/>
      <c r="F36834" s="148"/>
      <c r="G36834" s="149"/>
      <c r="H36834" s="148"/>
      <c r="I36834"/>
    </row>
    <row r="36835" spans="1:9" x14ac:dyDescent="0.25">
      <c r="A36835"/>
      <c r="B36835"/>
      <c r="C36835"/>
      <c r="D36835"/>
      <c r="E36835" s="148"/>
      <c r="F36835" s="148"/>
      <c r="G36835" s="149"/>
      <c r="H36835" s="148"/>
      <c r="I36835"/>
    </row>
    <row r="36836" spans="1:9" x14ac:dyDescent="0.25">
      <c r="A36836"/>
      <c r="B36836"/>
      <c r="C36836"/>
      <c r="D36836"/>
      <c r="E36836" s="148"/>
      <c r="F36836" s="148"/>
      <c r="G36836" s="149"/>
      <c r="H36836" s="148"/>
      <c r="I36836"/>
    </row>
    <row r="36837" spans="1:9" x14ac:dyDescent="0.25">
      <c r="A36837"/>
      <c r="B36837"/>
      <c r="C36837"/>
      <c r="D36837"/>
      <c r="E36837" s="148"/>
      <c r="F36837" s="148"/>
      <c r="G36837" s="149"/>
      <c r="H36837" s="148"/>
      <c r="I36837"/>
    </row>
    <row r="36838" spans="1:9" x14ac:dyDescent="0.25">
      <c r="A36838"/>
      <c r="B36838"/>
      <c r="C36838"/>
      <c r="D36838"/>
      <c r="E36838" s="148"/>
      <c r="F36838" s="148"/>
      <c r="G36838" s="149"/>
      <c r="H36838" s="148"/>
      <c r="I36838"/>
    </row>
    <row r="36839" spans="1:9" x14ac:dyDescent="0.25">
      <c r="A36839"/>
      <c r="B36839"/>
      <c r="C36839"/>
      <c r="D36839"/>
      <c r="E36839" s="148"/>
      <c r="F36839" s="148"/>
      <c r="G36839" s="149"/>
      <c r="H36839" s="148"/>
      <c r="I36839"/>
    </row>
    <row r="36840" spans="1:9" x14ac:dyDescent="0.25">
      <c r="A36840"/>
      <c r="B36840"/>
      <c r="C36840"/>
      <c r="D36840"/>
      <c r="E36840" s="148"/>
      <c r="F36840" s="148"/>
      <c r="G36840" s="149"/>
      <c r="H36840" s="148"/>
      <c r="I36840"/>
    </row>
    <row r="36841" spans="1:9" x14ac:dyDescent="0.25">
      <c r="A36841"/>
      <c r="B36841"/>
      <c r="C36841"/>
      <c r="D36841"/>
      <c r="E36841" s="148"/>
      <c r="F36841" s="148"/>
      <c r="G36841" s="149"/>
      <c r="H36841" s="148"/>
      <c r="I36841"/>
    </row>
    <row r="36842" spans="1:9" x14ac:dyDescent="0.25">
      <c r="A36842"/>
      <c r="B36842"/>
      <c r="C36842"/>
      <c r="D36842"/>
      <c r="E36842" s="148"/>
      <c r="F36842" s="148"/>
      <c r="G36842" s="149"/>
      <c r="H36842" s="148"/>
      <c r="I36842"/>
    </row>
    <row r="36843" spans="1:9" x14ac:dyDescent="0.25">
      <c r="A36843"/>
      <c r="B36843"/>
      <c r="C36843"/>
      <c r="D36843"/>
      <c r="E36843" s="148"/>
      <c r="F36843" s="148"/>
      <c r="G36843" s="149"/>
      <c r="H36843" s="148"/>
      <c r="I36843"/>
    </row>
    <row r="36844" spans="1:9" x14ac:dyDescent="0.25">
      <c r="A36844"/>
      <c r="B36844"/>
      <c r="C36844"/>
      <c r="D36844"/>
      <c r="E36844" s="148"/>
      <c r="F36844" s="148"/>
      <c r="G36844" s="149"/>
      <c r="H36844" s="148"/>
      <c r="I36844"/>
    </row>
    <row r="36845" spans="1:9" x14ac:dyDescent="0.25">
      <c r="A36845"/>
      <c r="B36845"/>
      <c r="C36845"/>
      <c r="D36845"/>
      <c r="E36845" s="148"/>
      <c r="F36845" s="148"/>
      <c r="G36845" s="149"/>
      <c r="H36845" s="148"/>
      <c r="I36845"/>
    </row>
    <row r="36846" spans="1:9" x14ac:dyDescent="0.25">
      <c r="A36846"/>
      <c r="B36846"/>
      <c r="C36846"/>
      <c r="D36846"/>
      <c r="E36846" s="148"/>
      <c r="F36846" s="148"/>
      <c r="G36846" s="149"/>
      <c r="H36846" s="148"/>
      <c r="I36846"/>
    </row>
    <row r="36847" spans="1:9" x14ac:dyDescent="0.25">
      <c r="A36847"/>
      <c r="B36847"/>
      <c r="C36847"/>
      <c r="D36847"/>
      <c r="E36847" s="148"/>
      <c r="F36847" s="148"/>
      <c r="G36847" s="149"/>
      <c r="H36847" s="148"/>
      <c r="I36847"/>
    </row>
    <row r="36848" spans="1:9" x14ac:dyDescent="0.25">
      <c r="A36848"/>
      <c r="B36848"/>
      <c r="C36848"/>
      <c r="D36848"/>
      <c r="E36848" s="148"/>
      <c r="F36848" s="148"/>
      <c r="G36848" s="149"/>
      <c r="H36848" s="148"/>
      <c r="I36848"/>
    </row>
    <row r="36849" spans="1:9" x14ac:dyDescent="0.25">
      <c r="A36849"/>
      <c r="B36849"/>
      <c r="C36849"/>
      <c r="D36849"/>
      <c r="E36849" s="148"/>
      <c r="F36849" s="148"/>
      <c r="G36849" s="149"/>
      <c r="H36849" s="148"/>
      <c r="I36849"/>
    </row>
    <row r="36850" spans="1:9" x14ac:dyDescent="0.25">
      <c r="A36850"/>
      <c r="B36850"/>
      <c r="C36850"/>
      <c r="D36850"/>
      <c r="E36850" s="148"/>
      <c r="F36850" s="148"/>
      <c r="G36850" s="149"/>
      <c r="H36850" s="148"/>
      <c r="I36850"/>
    </row>
    <row r="36851" spans="1:9" x14ac:dyDescent="0.25">
      <c r="A36851"/>
      <c r="B36851"/>
      <c r="C36851"/>
      <c r="D36851"/>
      <c r="E36851" s="148"/>
      <c r="F36851" s="148"/>
      <c r="G36851" s="149"/>
      <c r="H36851" s="148"/>
      <c r="I36851"/>
    </row>
    <row r="36852" spans="1:9" x14ac:dyDescent="0.25">
      <c r="A36852"/>
      <c r="B36852"/>
      <c r="C36852"/>
      <c r="D36852"/>
      <c r="E36852" s="148"/>
      <c r="F36852" s="148"/>
      <c r="G36852" s="149"/>
      <c r="H36852" s="148"/>
      <c r="I36852"/>
    </row>
    <row r="36853" spans="1:9" x14ac:dyDescent="0.25">
      <c r="A36853"/>
      <c r="B36853"/>
      <c r="C36853"/>
      <c r="D36853"/>
      <c r="E36853" s="148"/>
      <c r="F36853" s="148"/>
      <c r="G36853" s="149"/>
      <c r="H36853" s="148"/>
      <c r="I36853"/>
    </row>
    <row r="36854" spans="1:9" x14ac:dyDescent="0.25">
      <c r="A36854"/>
      <c r="B36854"/>
      <c r="C36854"/>
      <c r="D36854"/>
      <c r="E36854" s="148"/>
      <c r="F36854" s="148"/>
      <c r="G36854" s="149"/>
      <c r="H36854" s="148"/>
      <c r="I36854"/>
    </row>
    <row r="36855" spans="1:9" x14ac:dyDescent="0.25">
      <c r="A36855"/>
      <c r="B36855"/>
      <c r="C36855"/>
      <c r="D36855"/>
      <c r="E36855" s="148"/>
      <c r="F36855" s="148"/>
      <c r="G36855" s="149"/>
      <c r="H36855" s="148"/>
      <c r="I36855"/>
    </row>
    <row r="36856" spans="1:9" x14ac:dyDescent="0.25">
      <c r="A36856"/>
      <c r="B36856"/>
      <c r="C36856"/>
      <c r="D36856"/>
      <c r="E36856" s="148"/>
      <c r="F36856" s="148"/>
      <c r="G36856" s="149"/>
      <c r="H36856" s="148"/>
      <c r="I36856"/>
    </row>
    <row r="36857" spans="1:9" x14ac:dyDescent="0.25">
      <c r="A36857"/>
      <c r="B36857"/>
      <c r="C36857"/>
      <c r="D36857"/>
      <c r="E36857" s="148"/>
      <c r="F36857" s="148"/>
      <c r="G36857" s="149"/>
      <c r="H36857" s="148"/>
      <c r="I36857"/>
    </row>
    <row r="36858" spans="1:9" x14ac:dyDescent="0.25">
      <c r="A36858"/>
      <c r="B36858"/>
      <c r="C36858"/>
      <c r="D36858"/>
      <c r="E36858" s="148"/>
      <c r="F36858" s="148"/>
      <c r="G36858" s="149"/>
      <c r="H36858" s="148"/>
      <c r="I36858"/>
    </row>
    <row r="36859" spans="1:9" x14ac:dyDescent="0.25">
      <c r="A36859"/>
      <c r="B36859"/>
      <c r="C36859"/>
      <c r="D36859"/>
      <c r="E36859" s="148"/>
      <c r="F36859" s="148"/>
      <c r="G36859" s="149"/>
      <c r="H36859" s="148"/>
      <c r="I36859"/>
    </row>
    <row r="36860" spans="1:9" x14ac:dyDescent="0.25">
      <c r="A36860"/>
      <c r="B36860"/>
      <c r="C36860"/>
      <c r="D36860"/>
      <c r="E36860" s="148"/>
      <c r="F36860" s="148"/>
      <c r="G36860" s="149"/>
      <c r="H36860" s="148"/>
      <c r="I36860"/>
    </row>
    <row r="36861" spans="1:9" x14ac:dyDescent="0.25">
      <c r="A36861"/>
      <c r="B36861"/>
      <c r="C36861"/>
      <c r="D36861"/>
      <c r="E36861" s="148"/>
      <c r="F36861" s="148"/>
      <c r="G36861" s="149"/>
      <c r="H36861" s="148"/>
      <c r="I36861"/>
    </row>
    <row r="36862" spans="1:9" x14ac:dyDescent="0.25">
      <c r="A36862"/>
      <c r="B36862"/>
      <c r="C36862"/>
      <c r="D36862"/>
      <c r="E36862" s="148"/>
      <c r="F36862" s="148"/>
      <c r="G36862" s="149"/>
      <c r="H36862" s="148"/>
      <c r="I36862"/>
    </row>
    <row r="36863" spans="1:9" x14ac:dyDescent="0.25">
      <c r="A36863"/>
      <c r="B36863"/>
      <c r="C36863"/>
      <c r="D36863"/>
      <c r="E36863" s="148"/>
      <c r="F36863" s="148"/>
      <c r="G36863" s="149"/>
      <c r="H36863" s="148"/>
      <c r="I36863"/>
    </row>
    <row r="36864" spans="1:9" x14ac:dyDescent="0.25">
      <c r="A36864"/>
      <c r="B36864"/>
      <c r="C36864"/>
      <c r="D36864"/>
      <c r="E36864" s="148"/>
      <c r="F36864" s="148"/>
      <c r="G36864" s="149"/>
      <c r="H36864" s="148"/>
      <c r="I36864"/>
    </row>
    <row r="36865" spans="1:9" x14ac:dyDescent="0.25">
      <c r="A36865"/>
      <c r="B36865"/>
      <c r="C36865"/>
      <c r="D36865"/>
      <c r="E36865" s="148"/>
      <c r="F36865" s="148"/>
      <c r="G36865" s="149"/>
      <c r="H36865" s="148"/>
      <c r="I36865"/>
    </row>
    <row r="36866" spans="1:9" x14ac:dyDescent="0.25">
      <c r="A36866"/>
      <c r="B36866"/>
      <c r="C36866"/>
      <c r="D36866"/>
      <c r="E36866" s="148"/>
      <c r="F36866" s="148"/>
      <c r="G36866" s="149"/>
      <c r="H36866" s="148"/>
      <c r="I36866"/>
    </row>
    <row r="36867" spans="1:9" x14ac:dyDescent="0.25">
      <c r="A36867"/>
      <c r="B36867"/>
      <c r="C36867"/>
      <c r="D36867"/>
      <c r="E36867" s="148"/>
      <c r="F36867" s="148"/>
      <c r="G36867" s="149"/>
      <c r="H36867" s="148"/>
      <c r="I36867"/>
    </row>
    <row r="36868" spans="1:9" x14ac:dyDescent="0.25">
      <c r="A36868"/>
      <c r="B36868"/>
      <c r="C36868"/>
      <c r="D36868"/>
      <c r="E36868" s="148"/>
      <c r="F36868" s="148"/>
      <c r="G36868" s="149"/>
      <c r="H36868" s="148"/>
      <c r="I36868"/>
    </row>
    <row r="36869" spans="1:9" x14ac:dyDescent="0.25">
      <c r="A36869"/>
      <c r="B36869"/>
      <c r="C36869"/>
      <c r="D36869"/>
      <c r="E36869" s="148"/>
      <c r="F36869" s="148"/>
      <c r="G36869" s="149"/>
      <c r="H36869" s="148"/>
      <c r="I36869"/>
    </row>
    <row r="36870" spans="1:9" x14ac:dyDescent="0.25">
      <c r="A36870"/>
      <c r="B36870"/>
      <c r="C36870"/>
      <c r="D36870"/>
      <c r="E36870" s="148"/>
      <c r="F36870" s="148"/>
      <c r="G36870" s="149"/>
      <c r="H36870" s="148"/>
      <c r="I36870"/>
    </row>
    <row r="36871" spans="1:9" x14ac:dyDescent="0.25">
      <c r="A36871"/>
      <c r="B36871"/>
      <c r="C36871"/>
      <c r="D36871"/>
      <c r="E36871" s="148"/>
      <c r="F36871" s="148"/>
      <c r="G36871" s="149"/>
      <c r="H36871" s="148"/>
      <c r="I36871"/>
    </row>
    <row r="36872" spans="1:9" x14ac:dyDescent="0.25">
      <c r="A36872"/>
      <c r="B36872"/>
      <c r="C36872"/>
      <c r="D36872"/>
      <c r="E36872" s="148"/>
      <c r="F36872" s="148"/>
      <c r="G36872" s="149"/>
      <c r="H36872" s="148"/>
      <c r="I36872"/>
    </row>
    <row r="36873" spans="1:9" x14ac:dyDescent="0.25">
      <c r="A36873"/>
      <c r="B36873"/>
      <c r="C36873"/>
      <c r="D36873"/>
      <c r="E36873" s="148"/>
      <c r="F36873" s="148"/>
      <c r="G36873" s="149"/>
      <c r="H36873" s="148"/>
      <c r="I36873"/>
    </row>
    <row r="36874" spans="1:9" x14ac:dyDescent="0.25">
      <c r="A36874"/>
      <c r="B36874"/>
      <c r="C36874"/>
      <c r="D36874"/>
      <c r="E36874" s="148"/>
      <c r="F36874" s="148"/>
      <c r="G36874" s="149"/>
      <c r="H36874" s="148"/>
      <c r="I36874"/>
    </row>
    <row r="36875" spans="1:9" x14ac:dyDescent="0.25">
      <c r="A36875"/>
      <c r="B36875"/>
      <c r="C36875"/>
      <c r="D36875"/>
      <c r="E36875" s="148"/>
      <c r="F36875" s="148"/>
      <c r="G36875" s="149"/>
      <c r="H36875" s="148"/>
      <c r="I36875"/>
    </row>
    <row r="36876" spans="1:9" x14ac:dyDescent="0.25">
      <c r="A36876"/>
      <c r="B36876"/>
      <c r="C36876"/>
      <c r="D36876"/>
      <c r="E36876" s="148"/>
      <c r="F36876" s="148"/>
      <c r="G36876" s="149"/>
      <c r="H36876" s="148"/>
      <c r="I36876"/>
    </row>
    <row r="36877" spans="1:9" x14ac:dyDescent="0.25">
      <c r="A36877"/>
      <c r="B36877"/>
      <c r="C36877"/>
      <c r="D36877"/>
      <c r="E36877" s="148"/>
      <c r="F36877" s="148"/>
      <c r="G36877" s="149"/>
      <c r="H36877" s="148"/>
      <c r="I36877"/>
    </row>
    <row r="36878" spans="1:9" x14ac:dyDescent="0.25">
      <c r="A36878"/>
      <c r="B36878"/>
      <c r="C36878"/>
      <c r="D36878"/>
      <c r="E36878" s="148"/>
      <c r="F36878" s="148"/>
      <c r="G36878" s="149"/>
      <c r="H36878" s="148"/>
      <c r="I36878"/>
    </row>
    <row r="36879" spans="1:9" x14ac:dyDescent="0.25">
      <c r="A36879"/>
      <c r="B36879"/>
      <c r="C36879"/>
      <c r="D36879"/>
      <c r="E36879" s="148"/>
      <c r="F36879" s="148"/>
      <c r="G36879" s="149"/>
      <c r="H36879" s="148"/>
      <c r="I36879"/>
    </row>
    <row r="36880" spans="1:9" x14ac:dyDescent="0.25">
      <c r="A36880"/>
      <c r="B36880"/>
      <c r="C36880"/>
      <c r="D36880"/>
      <c r="E36880" s="148"/>
      <c r="F36880" s="148"/>
      <c r="G36880" s="149"/>
      <c r="H36880" s="148"/>
      <c r="I36880"/>
    </row>
    <row r="36881" spans="1:9" x14ac:dyDescent="0.25">
      <c r="A36881"/>
      <c r="B36881"/>
      <c r="C36881"/>
      <c r="D36881"/>
      <c r="E36881" s="148"/>
      <c r="F36881" s="148"/>
      <c r="G36881" s="149"/>
      <c r="H36881" s="148"/>
      <c r="I36881"/>
    </row>
    <row r="36882" spans="1:9" x14ac:dyDescent="0.25">
      <c r="A36882"/>
      <c r="B36882"/>
      <c r="C36882"/>
      <c r="D36882"/>
      <c r="E36882" s="148"/>
      <c r="F36882" s="148"/>
      <c r="G36882" s="149"/>
      <c r="H36882" s="148"/>
      <c r="I36882"/>
    </row>
    <row r="36883" spans="1:9" x14ac:dyDescent="0.25">
      <c r="A36883"/>
      <c r="B36883"/>
      <c r="C36883"/>
      <c r="D36883"/>
      <c r="E36883" s="148"/>
      <c r="F36883" s="148"/>
      <c r="G36883" s="149"/>
      <c r="H36883" s="148"/>
      <c r="I36883"/>
    </row>
    <row r="36884" spans="1:9" x14ac:dyDescent="0.25">
      <c r="A36884"/>
      <c r="B36884"/>
      <c r="C36884"/>
      <c r="D36884"/>
      <c r="E36884" s="148"/>
      <c r="F36884" s="148"/>
      <c r="G36884" s="149"/>
      <c r="H36884" s="148"/>
      <c r="I36884"/>
    </row>
    <row r="36885" spans="1:9" x14ac:dyDescent="0.25">
      <c r="A36885"/>
      <c r="B36885"/>
      <c r="C36885"/>
      <c r="D36885"/>
      <c r="E36885" s="148"/>
      <c r="F36885" s="148"/>
      <c r="G36885" s="149"/>
      <c r="H36885" s="148"/>
      <c r="I36885"/>
    </row>
    <row r="36886" spans="1:9" x14ac:dyDescent="0.25">
      <c r="A36886"/>
      <c r="B36886"/>
      <c r="C36886"/>
      <c r="D36886"/>
      <c r="E36886" s="148"/>
      <c r="F36886" s="148"/>
      <c r="G36886" s="149"/>
      <c r="H36886" s="148"/>
      <c r="I36886"/>
    </row>
    <row r="36887" spans="1:9" x14ac:dyDescent="0.25">
      <c r="A36887"/>
      <c r="B36887"/>
      <c r="C36887"/>
      <c r="D36887"/>
      <c r="E36887" s="148"/>
      <c r="F36887" s="148"/>
      <c r="G36887" s="149"/>
      <c r="H36887" s="148"/>
      <c r="I36887"/>
    </row>
    <row r="36888" spans="1:9" x14ac:dyDescent="0.25">
      <c r="A36888"/>
      <c r="B36888"/>
      <c r="C36888"/>
      <c r="D36888"/>
      <c r="E36888" s="148"/>
      <c r="F36888" s="148"/>
      <c r="G36888" s="149"/>
      <c r="H36888" s="148"/>
      <c r="I36888"/>
    </row>
    <row r="36889" spans="1:9" x14ac:dyDescent="0.25">
      <c r="A36889"/>
      <c r="B36889"/>
      <c r="C36889"/>
      <c r="D36889"/>
      <c r="E36889" s="148"/>
      <c r="F36889" s="148"/>
      <c r="G36889" s="149"/>
      <c r="H36889" s="148"/>
      <c r="I36889"/>
    </row>
    <row r="36890" spans="1:9" x14ac:dyDescent="0.25">
      <c r="A36890"/>
      <c r="B36890"/>
      <c r="C36890"/>
      <c r="D36890"/>
      <c r="E36890" s="148"/>
      <c r="F36890" s="148"/>
      <c r="G36890" s="149"/>
      <c r="H36890" s="148"/>
      <c r="I36890"/>
    </row>
    <row r="36891" spans="1:9" x14ac:dyDescent="0.25">
      <c r="A36891"/>
      <c r="B36891"/>
      <c r="C36891"/>
      <c r="D36891"/>
      <c r="E36891" s="148"/>
      <c r="F36891" s="148"/>
      <c r="G36891" s="149"/>
      <c r="H36891" s="148"/>
      <c r="I36891"/>
    </row>
    <row r="36892" spans="1:9" x14ac:dyDescent="0.25">
      <c r="A36892"/>
      <c r="B36892"/>
      <c r="C36892"/>
      <c r="D36892"/>
      <c r="E36892" s="148"/>
      <c r="F36892" s="148"/>
      <c r="G36892" s="149"/>
      <c r="H36892" s="148"/>
      <c r="I36892"/>
    </row>
    <row r="36893" spans="1:9" x14ac:dyDescent="0.25">
      <c r="A36893"/>
      <c r="B36893"/>
      <c r="C36893"/>
      <c r="D36893"/>
      <c r="E36893" s="148"/>
      <c r="F36893" s="148"/>
      <c r="G36893" s="149"/>
      <c r="H36893" s="148"/>
      <c r="I36893"/>
    </row>
    <row r="36894" spans="1:9" x14ac:dyDescent="0.25">
      <c r="A36894"/>
      <c r="B36894"/>
      <c r="C36894"/>
      <c r="D36894"/>
      <c r="E36894" s="148"/>
      <c r="F36894" s="148"/>
      <c r="G36894" s="149"/>
      <c r="H36894" s="148"/>
      <c r="I36894"/>
    </row>
    <row r="36895" spans="1:9" x14ac:dyDescent="0.25">
      <c r="A36895"/>
      <c r="B36895"/>
      <c r="C36895"/>
      <c r="D36895"/>
      <c r="E36895" s="148"/>
      <c r="F36895" s="148"/>
      <c r="G36895" s="149"/>
      <c r="H36895" s="148"/>
      <c r="I36895"/>
    </row>
    <row r="36896" spans="1:9" x14ac:dyDescent="0.25">
      <c r="A36896"/>
      <c r="B36896"/>
      <c r="C36896"/>
      <c r="D36896"/>
      <c r="E36896" s="148"/>
      <c r="F36896" s="148"/>
      <c r="G36896" s="149"/>
      <c r="H36896" s="148"/>
      <c r="I36896"/>
    </row>
    <row r="36897" spans="1:9" x14ac:dyDescent="0.25">
      <c r="A36897"/>
      <c r="B36897"/>
      <c r="C36897"/>
      <c r="D36897"/>
      <c r="E36897" s="148"/>
      <c r="F36897" s="148"/>
      <c r="G36897" s="149"/>
      <c r="H36897" s="148"/>
      <c r="I36897"/>
    </row>
    <row r="36898" spans="1:9" x14ac:dyDescent="0.25">
      <c r="A36898"/>
      <c r="B36898"/>
      <c r="C36898"/>
      <c r="D36898"/>
      <c r="E36898" s="148"/>
      <c r="F36898" s="148"/>
      <c r="G36898" s="149"/>
      <c r="H36898" s="148"/>
      <c r="I36898"/>
    </row>
    <row r="36899" spans="1:9" x14ac:dyDescent="0.25">
      <c r="A36899"/>
      <c r="B36899"/>
      <c r="C36899"/>
      <c r="D36899"/>
      <c r="E36899" s="148"/>
      <c r="F36899" s="148"/>
      <c r="G36899" s="149"/>
      <c r="H36899" s="148"/>
      <c r="I36899"/>
    </row>
    <row r="36900" spans="1:9" x14ac:dyDescent="0.25">
      <c r="A36900"/>
      <c r="B36900"/>
      <c r="C36900"/>
      <c r="D36900"/>
      <c r="E36900" s="148"/>
      <c r="F36900" s="148"/>
      <c r="G36900" s="149"/>
      <c r="H36900" s="148"/>
      <c r="I36900"/>
    </row>
    <row r="36901" spans="1:9" x14ac:dyDescent="0.25">
      <c r="A36901"/>
      <c r="B36901"/>
      <c r="C36901"/>
      <c r="D36901"/>
      <c r="E36901" s="148"/>
      <c r="F36901" s="148"/>
      <c r="G36901" s="149"/>
      <c r="H36901" s="148"/>
      <c r="I36901"/>
    </row>
    <row r="36902" spans="1:9" x14ac:dyDescent="0.25">
      <c r="A36902"/>
      <c r="B36902"/>
      <c r="C36902"/>
      <c r="D36902"/>
      <c r="E36902" s="148"/>
      <c r="F36902" s="148"/>
      <c r="G36902" s="149"/>
      <c r="H36902" s="148"/>
      <c r="I36902"/>
    </row>
    <row r="36903" spans="1:9" x14ac:dyDescent="0.25">
      <c r="A36903"/>
      <c r="B36903"/>
      <c r="C36903"/>
      <c r="D36903"/>
      <c r="E36903" s="148"/>
      <c r="F36903" s="148"/>
      <c r="G36903" s="149"/>
      <c r="H36903" s="148"/>
      <c r="I36903"/>
    </row>
    <row r="36904" spans="1:9" x14ac:dyDescent="0.25">
      <c r="A36904"/>
      <c r="B36904"/>
      <c r="C36904"/>
      <c r="D36904"/>
      <c r="E36904" s="148"/>
      <c r="F36904" s="148"/>
      <c r="G36904" s="149"/>
      <c r="H36904" s="148"/>
      <c r="I36904"/>
    </row>
    <row r="36905" spans="1:9" x14ac:dyDescent="0.25">
      <c r="A36905"/>
      <c r="B36905"/>
      <c r="C36905"/>
      <c r="D36905"/>
      <c r="E36905" s="148"/>
      <c r="F36905" s="148"/>
      <c r="G36905" s="149"/>
      <c r="H36905" s="148"/>
      <c r="I36905"/>
    </row>
    <row r="36906" spans="1:9" x14ac:dyDescent="0.25">
      <c r="A36906"/>
      <c r="B36906"/>
      <c r="C36906"/>
      <c r="D36906"/>
      <c r="E36906" s="148"/>
      <c r="F36906" s="148"/>
      <c r="G36906" s="149"/>
      <c r="H36906" s="148"/>
      <c r="I36906"/>
    </row>
    <row r="36907" spans="1:9" x14ac:dyDescent="0.25">
      <c r="A36907"/>
      <c r="B36907"/>
      <c r="C36907"/>
      <c r="D36907"/>
      <c r="E36907" s="148"/>
      <c r="F36907" s="148"/>
      <c r="G36907" s="149"/>
      <c r="H36907" s="148"/>
      <c r="I36907"/>
    </row>
    <row r="36908" spans="1:9" x14ac:dyDescent="0.25">
      <c r="A36908"/>
      <c r="B36908"/>
      <c r="C36908"/>
      <c r="D36908"/>
      <c r="E36908" s="148"/>
      <c r="F36908" s="148"/>
      <c r="G36908" s="149"/>
      <c r="H36908" s="148"/>
      <c r="I36908"/>
    </row>
    <row r="36909" spans="1:9" x14ac:dyDescent="0.25">
      <c r="A36909"/>
      <c r="B36909"/>
      <c r="C36909"/>
      <c r="D36909"/>
      <c r="E36909" s="148"/>
      <c r="F36909" s="148"/>
      <c r="G36909" s="149"/>
      <c r="H36909" s="148"/>
      <c r="I36909"/>
    </row>
    <row r="36910" spans="1:9" x14ac:dyDescent="0.25">
      <c r="A36910"/>
      <c r="B36910"/>
      <c r="C36910"/>
      <c r="D36910"/>
      <c r="E36910" s="148"/>
      <c r="F36910" s="148"/>
      <c r="G36910" s="149"/>
      <c r="H36910" s="148"/>
      <c r="I36910"/>
    </row>
    <row r="36911" spans="1:9" x14ac:dyDescent="0.25">
      <c r="A36911"/>
      <c r="B36911"/>
      <c r="C36911"/>
      <c r="D36911"/>
      <c r="E36911" s="148"/>
      <c r="F36911" s="148"/>
      <c r="G36911" s="149"/>
      <c r="H36911" s="148"/>
      <c r="I36911"/>
    </row>
    <row r="36912" spans="1:9" x14ac:dyDescent="0.25">
      <c r="A36912"/>
      <c r="B36912"/>
      <c r="C36912"/>
      <c r="D36912"/>
      <c r="E36912" s="148"/>
      <c r="F36912" s="148"/>
      <c r="G36912" s="149"/>
      <c r="H36912" s="148"/>
      <c r="I36912"/>
    </row>
    <row r="36913" spans="1:9" x14ac:dyDescent="0.25">
      <c r="A36913"/>
      <c r="B36913"/>
      <c r="C36913"/>
      <c r="D36913"/>
      <c r="E36913" s="148"/>
      <c r="F36913" s="148"/>
      <c r="G36913" s="149"/>
      <c r="H36913" s="148"/>
      <c r="I36913"/>
    </row>
    <row r="36914" spans="1:9" x14ac:dyDescent="0.25">
      <c r="A36914"/>
      <c r="B36914"/>
      <c r="C36914"/>
      <c r="D36914"/>
      <c r="E36914" s="148"/>
      <c r="F36914" s="148"/>
      <c r="G36914" s="149"/>
      <c r="H36914" s="148"/>
      <c r="I36914"/>
    </row>
    <row r="36915" spans="1:9" x14ac:dyDescent="0.25">
      <c r="A36915"/>
      <c r="B36915"/>
      <c r="C36915"/>
      <c r="D36915"/>
      <c r="E36915" s="148"/>
      <c r="F36915" s="148"/>
      <c r="G36915" s="149"/>
      <c r="H36915" s="148"/>
      <c r="I36915"/>
    </row>
    <row r="36916" spans="1:9" x14ac:dyDescent="0.25">
      <c r="A36916"/>
      <c r="B36916"/>
      <c r="C36916"/>
      <c r="D36916"/>
      <c r="E36916" s="148"/>
      <c r="F36916" s="148"/>
      <c r="G36916" s="149"/>
      <c r="H36916" s="148"/>
      <c r="I36916"/>
    </row>
    <row r="36917" spans="1:9" x14ac:dyDescent="0.25">
      <c r="A36917"/>
      <c r="B36917"/>
      <c r="C36917"/>
      <c r="D36917"/>
      <c r="E36917" s="148"/>
      <c r="F36917" s="148"/>
      <c r="G36917" s="149"/>
      <c r="H36917" s="148"/>
      <c r="I36917"/>
    </row>
    <row r="36918" spans="1:9" x14ac:dyDescent="0.25">
      <c r="A36918"/>
      <c r="B36918"/>
      <c r="C36918"/>
      <c r="D36918"/>
      <c r="E36918" s="148"/>
      <c r="F36918" s="148"/>
      <c r="G36918" s="149"/>
      <c r="H36918" s="148"/>
      <c r="I36918"/>
    </row>
    <row r="36919" spans="1:9" x14ac:dyDescent="0.25">
      <c r="A36919"/>
      <c r="B36919"/>
      <c r="C36919"/>
      <c r="D36919"/>
      <c r="E36919" s="148"/>
      <c r="F36919" s="148"/>
      <c r="G36919" s="149"/>
      <c r="H36919" s="148"/>
      <c r="I36919"/>
    </row>
    <row r="36920" spans="1:9" x14ac:dyDescent="0.25">
      <c r="A36920"/>
      <c r="B36920"/>
      <c r="C36920"/>
      <c r="D36920"/>
      <c r="E36920" s="148"/>
      <c r="F36920" s="148"/>
      <c r="G36920" s="149"/>
      <c r="H36920" s="148"/>
      <c r="I36920"/>
    </row>
    <row r="36921" spans="1:9" x14ac:dyDescent="0.25">
      <c r="A36921"/>
      <c r="B36921"/>
      <c r="C36921"/>
      <c r="D36921"/>
      <c r="E36921" s="148"/>
      <c r="F36921" s="148"/>
      <c r="G36921" s="149"/>
      <c r="H36921" s="148"/>
      <c r="I36921"/>
    </row>
    <row r="36922" spans="1:9" x14ac:dyDescent="0.25">
      <c r="A36922"/>
      <c r="B36922"/>
      <c r="C36922"/>
      <c r="D36922"/>
      <c r="E36922" s="148"/>
      <c r="F36922" s="148"/>
      <c r="G36922" s="149"/>
      <c r="H36922" s="148"/>
      <c r="I36922"/>
    </row>
    <row r="36923" spans="1:9" x14ac:dyDescent="0.25">
      <c r="A36923"/>
      <c r="B36923"/>
      <c r="C36923"/>
      <c r="D36923"/>
      <c r="E36923" s="148"/>
      <c r="F36923" s="148"/>
      <c r="G36923" s="149"/>
      <c r="H36923" s="148"/>
      <c r="I36923"/>
    </row>
    <row r="36924" spans="1:9" x14ac:dyDescent="0.25">
      <c r="A36924"/>
      <c r="B36924"/>
      <c r="C36924"/>
      <c r="D36924"/>
      <c r="E36924" s="148"/>
      <c r="F36924" s="148"/>
      <c r="G36924" s="149"/>
      <c r="H36924" s="148"/>
      <c r="I36924"/>
    </row>
    <row r="36925" spans="1:9" x14ac:dyDescent="0.25">
      <c r="A36925"/>
      <c r="B36925"/>
      <c r="C36925"/>
      <c r="D36925"/>
      <c r="E36925" s="148"/>
      <c r="F36925" s="148"/>
      <c r="G36925" s="149"/>
      <c r="H36925" s="148"/>
      <c r="I36925"/>
    </row>
    <row r="36926" spans="1:9" x14ac:dyDescent="0.25">
      <c r="A36926"/>
      <c r="B36926"/>
      <c r="C36926"/>
      <c r="D36926"/>
      <c r="E36926" s="148"/>
      <c r="F36926" s="148"/>
      <c r="G36926" s="149"/>
      <c r="H36926" s="148"/>
      <c r="I36926"/>
    </row>
    <row r="36927" spans="1:9" x14ac:dyDescent="0.25">
      <c r="A36927"/>
      <c r="B36927"/>
      <c r="C36927"/>
      <c r="D36927"/>
      <c r="E36927" s="148"/>
      <c r="F36927" s="148"/>
      <c r="G36927" s="149"/>
      <c r="H36927" s="148"/>
      <c r="I36927"/>
    </row>
    <row r="36928" spans="1:9" x14ac:dyDescent="0.25">
      <c r="A36928"/>
      <c r="B36928"/>
      <c r="C36928"/>
      <c r="D36928"/>
      <c r="E36928" s="148"/>
      <c r="F36928" s="148"/>
      <c r="G36928" s="149"/>
      <c r="H36928" s="148"/>
      <c r="I36928"/>
    </row>
    <row r="36929" spans="1:9" x14ac:dyDescent="0.25">
      <c r="A36929"/>
      <c r="B36929"/>
      <c r="C36929"/>
      <c r="D36929"/>
      <c r="E36929" s="148"/>
      <c r="F36929" s="148"/>
      <c r="G36929" s="149"/>
      <c r="H36929" s="148"/>
      <c r="I36929"/>
    </row>
    <row r="36930" spans="1:9" x14ac:dyDescent="0.25">
      <c r="A36930"/>
      <c r="B36930"/>
      <c r="C36930"/>
      <c r="D36930"/>
      <c r="E36930" s="148"/>
      <c r="F36930" s="148"/>
      <c r="G36930" s="149"/>
      <c r="H36930" s="148"/>
      <c r="I36930"/>
    </row>
    <row r="36931" spans="1:9" x14ac:dyDescent="0.25">
      <c r="A36931"/>
      <c r="B36931"/>
      <c r="C36931"/>
      <c r="D36931"/>
      <c r="E36931" s="148"/>
      <c r="F36931" s="148"/>
      <c r="G36931" s="149"/>
      <c r="H36931" s="148"/>
      <c r="I36931"/>
    </row>
    <row r="36932" spans="1:9" x14ac:dyDescent="0.25">
      <c r="A36932"/>
      <c r="B36932"/>
      <c r="C36932"/>
      <c r="D36932"/>
      <c r="E36932" s="148"/>
      <c r="F36932" s="148"/>
      <c r="G36932" s="149"/>
      <c r="H36932" s="148"/>
      <c r="I36932"/>
    </row>
    <row r="36933" spans="1:9" x14ac:dyDescent="0.25">
      <c r="A36933"/>
      <c r="B36933"/>
      <c r="C36933"/>
      <c r="D36933"/>
      <c r="E36933" s="148"/>
      <c r="F36933" s="148"/>
      <c r="G36933" s="149"/>
      <c r="H36933" s="148"/>
      <c r="I36933"/>
    </row>
    <row r="36934" spans="1:9" x14ac:dyDescent="0.25">
      <c r="A36934"/>
      <c r="B36934"/>
      <c r="C36934"/>
      <c r="D36934"/>
      <c r="E36934" s="148"/>
      <c r="F36934" s="148"/>
      <c r="G36934" s="149"/>
      <c r="H36934" s="148"/>
      <c r="I36934"/>
    </row>
    <row r="36935" spans="1:9" x14ac:dyDescent="0.25">
      <c r="A36935"/>
      <c r="B36935"/>
      <c r="C36935"/>
      <c r="D36935"/>
      <c r="E36935" s="148"/>
      <c r="F36935" s="148"/>
      <c r="G36935" s="149"/>
      <c r="H36935" s="148"/>
      <c r="I36935"/>
    </row>
    <row r="36936" spans="1:9" x14ac:dyDescent="0.25">
      <c r="A36936"/>
      <c r="B36936"/>
      <c r="C36936"/>
      <c r="D36936"/>
      <c r="E36936" s="148"/>
      <c r="F36936" s="148"/>
      <c r="G36936" s="149"/>
      <c r="H36936" s="148"/>
      <c r="I36936"/>
    </row>
    <row r="36937" spans="1:9" x14ac:dyDescent="0.25">
      <c r="A36937"/>
      <c r="B36937"/>
      <c r="C36937"/>
      <c r="D36937"/>
      <c r="E36937" s="148"/>
      <c r="F36937" s="148"/>
      <c r="G36937" s="149"/>
      <c r="H36937" s="148"/>
      <c r="I36937"/>
    </row>
    <row r="36938" spans="1:9" x14ac:dyDescent="0.25">
      <c r="A36938"/>
      <c r="B36938"/>
      <c r="C36938"/>
      <c r="D36938"/>
      <c r="E36938" s="148"/>
      <c r="F36938" s="148"/>
      <c r="G36938" s="149"/>
      <c r="H36938" s="148"/>
      <c r="I36938"/>
    </row>
    <row r="36939" spans="1:9" x14ac:dyDescent="0.25">
      <c r="A36939"/>
      <c r="B36939"/>
      <c r="C36939"/>
      <c r="D36939"/>
      <c r="E36939" s="148"/>
      <c r="F36939" s="148"/>
      <c r="G36939" s="149"/>
      <c r="H36939" s="148"/>
      <c r="I36939"/>
    </row>
    <row r="36940" spans="1:9" x14ac:dyDescent="0.25">
      <c r="A36940"/>
      <c r="B36940"/>
      <c r="C36940"/>
      <c r="D36940"/>
      <c r="E36940" s="148"/>
      <c r="F36940" s="148"/>
      <c r="G36940" s="149"/>
      <c r="H36940" s="148"/>
      <c r="I36940"/>
    </row>
    <row r="36941" spans="1:9" x14ac:dyDescent="0.25">
      <c r="A36941"/>
      <c r="B36941"/>
      <c r="C36941"/>
      <c r="D36941"/>
      <c r="E36941" s="148"/>
      <c r="F36941" s="148"/>
      <c r="G36941" s="149"/>
      <c r="H36941" s="148"/>
      <c r="I36941"/>
    </row>
    <row r="36942" spans="1:9" x14ac:dyDescent="0.25">
      <c r="A36942"/>
      <c r="B36942"/>
      <c r="C36942"/>
      <c r="D36942"/>
      <c r="E36942" s="148"/>
      <c r="F36942" s="148"/>
      <c r="G36942" s="149"/>
      <c r="H36942" s="148"/>
      <c r="I36942"/>
    </row>
    <row r="36943" spans="1:9" x14ac:dyDescent="0.25">
      <c r="A36943"/>
      <c r="B36943"/>
      <c r="C36943"/>
      <c r="D36943"/>
      <c r="E36943" s="148"/>
      <c r="F36943" s="148"/>
      <c r="G36943" s="149"/>
      <c r="H36943" s="148"/>
      <c r="I36943"/>
    </row>
    <row r="36944" spans="1:9" x14ac:dyDescent="0.25">
      <c r="A36944"/>
      <c r="B36944"/>
      <c r="C36944"/>
      <c r="D36944"/>
      <c r="E36944" s="148"/>
      <c r="F36944" s="148"/>
      <c r="G36944" s="149"/>
      <c r="H36944" s="148"/>
      <c r="I36944"/>
    </row>
    <row r="36945" spans="1:9" x14ac:dyDescent="0.25">
      <c r="A36945"/>
      <c r="B36945"/>
      <c r="C36945"/>
      <c r="D36945"/>
      <c r="E36945" s="148"/>
      <c r="F36945" s="148"/>
      <c r="G36945" s="149"/>
      <c r="H36945" s="148"/>
      <c r="I36945"/>
    </row>
    <row r="36946" spans="1:9" x14ac:dyDescent="0.25">
      <c r="A36946"/>
      <c r="B36946"/>
      <c r="C36946"/>
      <c r="D36946"/>
      <c r="E36946" s="148"/>
      <c r="F36946" s="148"/>
      <c r="G36946" s="149"/>
      <c r="H36946" s="148"/>
      <c r="I36946"/>
    </row>
    <row r="36947" spans="1:9" x14ac:dyDescent="0.25">
      <c r="A36947"/>
      <c r="B36947"/>
      <c r="C36947"/>
      <c r="D36947"/>
      <c r="E36947" s="148"/>
      <c r="F36947" s="148"/>
      <c r="G36947" s="149"/>
      <c r="H36947" s="148"/>
      <c r="I36947"/>
    </row>
    <row r="36948" spans="1:9" x14ac:dyDescent="0.25">
      <c r="A36948"/>
      <c r="B36948"/>
      <c r="C36948"/>
      <c r="D36948"/>
      <c r="E36948" s="148"/>
      <c r="F36948" s="148"/>
      <c r="G36948" s="149"/>
      <c r="H36948" s="148"/>
      <c r="I36948"/>
    </row>
    <row r="36949" spans="1:9" x14ac:dyDescent="0.25">
      <c r="A36949"/>
      <c r="B36949"/>
      <c r="C36949"/>
      <c r="D36949"/>
      <c r="E36949" s="148"/>
      <c r="F36949" s="148"/>
      <c r="G36949" s="149"/>
      <c r="H36949" s="148"/>
      <c r="I36949"/>
    </row>
    <row r="36950" spans="1:9" x14ac:dyDescent="0.25">
      <c r="A36950"/>
      <c r="B36950"/>
      <c r="C36950"/>
      <c r="D36950"/>
      <c r="E36950" s="148"/>
      <c r="F36950" s="148"/>
      <c r="G36950" s="149"/>
      <c r="H36950" s="148"/>
      <c r="I36950"/>
    </row>
    <row r="36951" spans="1:9" x14ac:dyDescent="0.25">
      <c r="A36951"/>
      <c r="B36951"/>
      <c r="C36951"/>
      <c r="D36951"/>
      <c r="E36951" s="148"/>
      <c r="F36951" s="148"/>
      <c r="G36951" s="149"/>
      <c r="H36951" s="148"/>
      <c r="I36951"/>
    </row>
    <row r="36952" spans="1:9" x14ac:dyDescent="0.25">
      <c r="A36952"/>
      <c r="B36952"/>
      <c r="C36952"/>
      <c r="D36952"/>
      <c r="E36952" s="148"/>
      <c r="F36952" s="148"/>
      <c r="G36952" s="149"/>
      <c r="H36952" s="148"/>
      <c r="I36952"/>
    </row>
    <row r="36953" spans="1:9" x14ac:dyDescent="0.25">
      <c r="A36953"/>
      <c r="B36953"/>
      <c r="C36953"/>
      <c r="D36953"/>
      <c r="E36953" s="148"/>
      <c r="F36953" s="148"/>
      <c r="G36953" s="149"/>
      <c r="H36953" s="148"/>
      <c r="I36953"/>
    </row>
    <row r="36954" spans="1:9" x14ac:dyDescent="0.25">
      <c r="A36954"/>
      <c r="B36954"/>
      <c r="C36954"/>
      <c r="D36954"/>
      <c r="E36954" s="148"/>
      <c r="F36954" s="148"/>
      <c r="G36954" s="149"/>
      <c r="H36954" s="148"/>
      <c r="I36954"/>
    </row>
    <row r="36955" spans="1:9" x14ac:dyDescent="0.25">
      <c r="A36955"/>
      <c r="B36955"/>
      <c r="C36955"/>
      <c r="D36955"/>
      <c r="E36955" s="148"/>
      <c r="F36955" s="148"/>
      <c r="G36955" s="149"/>
      <c r="H36955" s="148"/>
      <c r="I36955"/>
    </row>
    <row r="36956" spans="1:9" x14ac:dyDescent="0.25">
      <c r="A36956"/>
      <c r="B36956"/>
      <c r="C36956"/>
      <c r="D36956"/>
      <c r="E36956" s="148"/>
      <c r="F36956" s="148"/>
      <c r="G36956" s="149"/>
      <c r="H36956" s="148"/>
      <c r="I36956"/>
    </row>
    <row r="36957" spans="1:9" x14ac:dyDescent="0.25">
      <c r="A36957"/>
      <c r="B36957"/>
      <c r="C36957"/>
      <c r="D36957"/>
      <c r="E36957" s="148"/>
      <c r="F36957" s="148"/>
      <c r="G36957" s="149"/>
      <c r="H36957" s="148"/>
      <c r="I36957"/>
    </row>
    <row r="36958" spans="1:9" x14ac:dyDescent="0.25">
      <c r="A36958"/>
      <c r="B36958"/>
      <c r="C36958"/>
      <c r="D36958"/>
      <c r="E36958" s="148"/>
      <c r="F36958" s="148"/>
      <c r="G36958" s="149"/>
      <c r="H36958" s="148"/>
      <c r="I36958"/>
    </row>
    <row r="36959" spans="1:9" x14ac:dyDescent="0.25">
      <c r="A36959"/>
      <c r="B36959"/>
      <c r="C36959"/>
      <c r="D36959"/>
      <c r="E36959" s="148"/>
      <c r="F36959" s="148"/>
      <c r="G36959" s="149"/>
      <c r="H36959" s="148"/>
      <c r="I36959"/>
    </row>
    <row r="36960" spans="1:9" x14ac:dyDescent="0.25">
      <c r="A36960"/>
      <c r="B36960"/>
      <c r="C36960"/>
      <c r="D36960"/>
      <c r="E36960" s="148"/>
      <c r="F36960" s="148"/>
      <c r="G36960" s="149"/>
      <c r="H36960" s="148"/>
      <c r="I36960"/>
    </row>
    <row r="36961" spans="1:9" x14ac:dyDescent="0.25">
      <c r="A36961"/>
      <c r="B36961"/>
      <c r="C36961"/>
      <c r="D36961"/>
      <c r="E36961" s="148"/>
      <c r="F36961" s="148"/>
      <c r="G36961" s="149"/>
      <c r="H36961" s="148"/>
      <c r="I36961"/>
    </row>
    <row r="36962" spans="1:9" x14ac:dyDescent="0.25">
      <c r="A36962"/>
      <c r="B36962"/>
      <c r="C36962"/>
      <c r="D36962"/>
      <c r="E36962" s="148"/>
      <c r="F36962" s="148"/>
      <c r="G36962" s="149"/>
      <c r="H36962" s="148"/>
      <c r="I36962"/>
    </row>
    <row r="36963" spans="1:9" x14ac:dyDescent="0.25">
      <c r="A36963"/>
      <c r="B36963"/>
      <c r="C36963"/>
      <c r="D36963"/>
      <c r="E36963" s="148"/>
      <c r="F36963" s="148"/>
      <c r="G36963" s="149"/>
      <c r="H36963" s="148"/>
      <c r="I36963"/>
    </row>
    <row r="36964" spans="1:9" x14ac:dyDescent="0.25">
      <c r="A36964"/>
      <c r="B36964"/>
      <c r="C36964"/>
      <c r="D36964"/>
      <c r="E36964" s="148"/>
      <c r="F36964" s="148"/>
      <c r="G36964" s="149"/>
      <c r="H36964" s="148"/>
      <c r="I36964"/>
    </row>
    <row r="36965" spans="1:9" x14ac:dyDescent="0.25">
      <c r="A36965"/>
      <c r="B36965"/>
      <c r="C36965"/>
      <c r="D36965"/>
      <c r="E36965" s="148"/>
      <c r="F36965" s="148"/>
      <c r="G36965" s="149"/>
      <c r="H36965" s="148"/>
      <c r="I36965"/>
    </row>
    <row r="36966" spans="1:9" x14ac:dyDescent="0.25">
      <c r="A36966"/>
      <c r="B36966"/>
      <c r="C36966"/>
      <c r="D36966"/>
      <c r="E36966" s="148"/>
      <c r="F36966" s="148"/>
      <c r="G36966" s="149"/>
      <c r="H36966" s="148"/>
      <c r="I36966"/>
    </row>
    <row r="36967" spans="1:9" x14ac:dyDescent="0.25">
      <c r="A36967"/>
      <c r="B36967"/>
      <c r="C36967"/>
      <c r="D36967"/>
      <c r="E36967" s="148"/>
      <c r="F36967" s="148"/>
      <c r="G36967" s="149"/>
      <c r="H36967" s="148"/>
      <c r="I36967"/>
    </row>
    <row r="36968" spans="1:9" x14ac:dyDescent="0.25">
      <c r="A36968"/>
      <c r="B36968"/>
      <c r="C36968"/>
      <c r="D36968"/>
      <c r="E36968" s="148"/>
      <c r="F36968" s="148"/>
      <c r="G36968" s="149"/>
      <c r="H36968" s="148"/>
      <c r="I36968"/>
    </row>
    <row r="36969" spans="1:9" x14ac:dyDescent="0.25">
      <c r="A36969"/>
      <c r="B36969"/>
      <c r="C36969"/>
      <c r="D36969"/>
      <c r="E36969" s="148"/>
      <c r="F36969" s="148"/>
      <c r="G36969" s="149"/>
      <c r="H36969" s="148"/>
      <c r="I36969"/>
    </row>
    <row r="36970" spans="1:9" x14ac:dyDescent="0.25">
      <c r="A36970"/>
      <c r="B36970"/>
      <c r="C36970"/>
      <c r="D36970"/>
      <c r="E36970" s="148"/>
      <c r="F36970" s="148"/>
      <c r="G36970" s="149"/>
      <c r="H36970" s="148"/>
      <c r="I36970"/>
    </row>
    <row r="36971" spans="1:9" x14ac:dyDescent="0.25">
      <c r="A36971"/>
      <c r="B36971"/>
      <c r="C36971"/>
      <c r="D36971"/>
      <c r="E36971" s="148"/>
      <c r="F36971" s="148"/>
      <c r="G36971" s="149"/>
      <c r="H36971" s="148"/>
      <c r="I36971"/>
    </row>
    <row r="36972" spans="1:9" x14ac:dyDescent="0.25">
      <c r="A36972"/>
      <c r="B36972"/>
      <c r="C36972"/>
      <c r="D36972"/>
      <c r="E36972" s="148"/>
      <c r="F36972" s="148"/>
      <c r="G36972" s="149"/>
      <c r="H36972" s="148"/>
      <c r="I36972"/>
    </row>
    <row r="36973" spans="1:9" x14ac:dyDescent="0.25">
      <c r="A36973"/>
      <c r="B36973"/>
      <c r="C36973"/>
      <c r="D36973"/>
      <c r="E36973" s="148"/>
      <c r="F36973" s="148"/>
      <c r="G36973" s="149"/>
      <c r="H36973" s="148"/>
      <c r="I36973"/>
    </row>
    <row r="36974" spans="1:9" x14ac:dyDescent="0.25">
      <c r="A36974"/>
      <c r="B36974"/>
      <c r="C36974"/>
      <c r="D36974"/>
      <c r="E36974" s="148"/>
      <c r="F36974" s="148"/>
      <c r="G36974" s="149"/>
      <c r="H36974" s="148"/>
      <c r="I36974"/>
    </row>
    <row r="36975" spans="1:9" x14ac:dyDescent="0.25">
      <c r="A36975"/>
      <c r="B36975"/>
      <c r="C36975"/>
      <c r="D36975"/>
      <c r="E36975" s="148"/>
      <c r="F36975" s="148"/>
      <c r="G36975" s="149"/>
      <c r="H36975" s="148"/>
      <c r="I36975"/>
    </row>
    <row r="36976" spans="1:9" x14ac:dyDescent="0.25">
      <c r="A36976"/>
      <c r="B36976"/>
      <c r="C36976"/>
      <c r="D36976"/>
      <c r="E36976" s="148"/>
      <c r="F36976" s="148"/>
      <c r="G36976" s="149"/>
      <c r="H36976" s="148"/>
      <c r="I36976"/>
    </row>
    <row r="36977" spans="1:9" x14ac:dyDescent="0.25">
      <c r="A36977"/>
      <c r="B36977"/>
      <c r="C36977"/>
      <c r="D36977"/>
      <c r="E36977" s="148"/>
      <c r="F36977" s="148"/>
      <c r="G36977" s="149"/>
      <c r="H36977" s="148"/>
      <c r="I36977"/>
    </row>
    <row r="36978" spans="1:9" x14ac:dyDescent="0.25">
      <c r="A36978"/>
      <c r="B36978"/>
      <c r="C36978"/>
      <c r="D36978"/>
      <c r="E36978" s="148"/>
      <c r="F36978" s="148"/>
      <c r="G36978" s="149"/>
      <c r="H36978" s="148"/>
      <c r="I36978"/>
    </row>
    <row r="36979" spans="1:9" x14ac:dyDescent="0.25">
      <c r="A36979"/>
      <c r="B36979"/>
      <c r="C36979"/>
      <c r="D36979"/>
      <c r="E36979" s="148"/>
      <c r="F36979" s="148"/>
      <c r="G36979" s="149"/>
      <c r="H36979" s="148"/>
      <c r="I36979"/>
    </row>
    <row r="36980" spans="1:9" x14ac:dyDescent="0.25">
      <c r="A36980"/>
      <c r="B36980"/>
      <c r="C36980"/>
      <c r="D36980"/>
      <c r="E36980" s="148"/>
      <c r="F36980" s="148"/>
      <c r="G36980" s="149"/>
      <c r="H36980" s="148"/>
      <c r="I36980"/>
    </row>
    <row r="36981" spans="1:9" x14ac:dyDescent="0.25">
      <c r="A36981"/>
      <c r="B36981"/>
      <c r="C36981"/>
      <c r="D36981"/>
      <c r="E36981" s="148"/>
      <c r="F36981" s="148"/>
      <c r="G36981" s="149"/>
      <c r="H36981" s="148"/>
      <c r="I36981"/>
    </row>
    <row r="36982" spans="1:9" x14ac:dyDescent="0.25">
      <c r="A36982"/>
      <c r="B36982"/>
      <c r="C36982"/>
      <c r="D36982"/>
      <c r="E36982" s="148"/>
      <c r="F36982" s="148"/>
      <c r="G36982" s="149"/>
      <c r="H36982" s="148"/>
      <c r="I36982"/>
    </row>
    <row r="36983" spans="1:9" x14ac:dyDescent="0.25">
      <c r="A36983"/>
      <c r="B36983"/>
      <c r="C36983"/>
      <c r="D36983"/>
      <c r="E36983" s="148"/>
      <c r="F36983" s="148"/>
      <c r="G36983" s="149"/>
      <c r="H36983" s="148"/>
      <c r="I36983"/>
    </row>
    <row r="36984" spans="1:9" x14ac:dyDescent="0.25">
      <c r="A36984"/>
      <c r="B36984"/>
      <c r="C36984"/>
      <c r="D36984"/>
      <c r="E36984" s="148"/>
      <c r="F36984" s="148"/>
      <c r="G36984" s="149"/>
      <c r="H36984" s="148"/>
      <c r="I36984"/>
    </row>
    <row r="36985" spans="1:9" x14ac:dyDescent="0.25">
      <c r="A36985"/>
      <c r="B36985"/>
      <c r="C36985"/>
      <c r="D36985"/>
      <c r="E36985" s="148"/>
      <c r="F36985" s="148"/>
      <c r="G36985" s="149"/>
      <c r="H36985" s="148"/>
      <c r="I36985"/>
    </row>
    <row r="36986" spans="1:9" x14ac:dyDescent="0.25">
      <c r="A36986"/>
      <c r="B36986"/>
      <c r="C36986"/>
      <c r="D36986"/>
      <c r="E36986" s="148"/>
      <c r="F36986" s="148"/>
      <c r="G36986" s="149"/>
      <c r="H36986" s="148"/>
      <c r="I36986"/>
    </row>
    <row r="36987" spans="1:9" x14ac:dyDescent="0.25">
      <c r="A36987"/>
      <c r="B36987"/>
      <c r="C36987"/>
      <c r="D36987"/>
      <c r="E36987" s="148"/>
      <c r="F36987" s="148"/>
      <c r="G36987" s="149"/>
      <c r="H36987" s="148"/>
      <c r="I36987"/>
    </row>
    <row r="36988" spans="1:9" x14ac:dyDescent="0.25">
      <c r="A36988"/>
      <c r="B36988"/>
      <c r="C36988"/>
      <c r="D36988"/>
      <c r="E36988" s="148"/>
      <c r="F36988" s="148"/>
      <c r="G36988" s="149"/>
      <c r="H36988" s="148"/>
      <c r="I36988"/>
    </row>
    <row r="36989" spans="1:9" x14ac:dyDescent="0.25">
      <c r="A36989"/>
      <c r="B36989"/>
      <c r="C36989"/>
      <c r="D36989"/>
      <c r="E36989" s="148"/>
      <c r="F36989" s="148"/>
      <c r="G36989" s="149"/>
      <c r="H36989" s="148"/>
      <c r="I36989"/>
    </row>
    <row r="36990" spans="1:9" x14ac:dyDescent="0.25">
      <c r="A36990"/>
      <c r="B36990"/>
      <c r="C36990"/>
      <c r="D36990"/>
      <c r="E36990" s="148"/>
      <c r="F36990" s="148"/>
      <c r="G36990" s="149"/>
      <c r="H36990" s="148"/>
      <c r="I36990"/>
    </row>
    <row r="36991" spans="1:9" x14ac:dyDescent="0.25">
      <c r="A36991"/>
      <c r="B36991"/>
      <c r="C36991"/>
      <c r="D36991"/>
      <c r="E36991" s="148"/>
      <c r="F36991" s="148"/>
      <c r="G36991" s="149"/>
      <c r="H36991" s="148"/>
      <c r="I36991"/>
    </row>
    <row r="36992" spans="1:9" x14ac:dyDescent="0.25">
      <c r="A36992"/>
      <c r="B36992"/>
      <c r="C36992"/>
      <c r="D36992"/>
      <c r="E36992" s="148"/>
      <c r="F36992" s="148"/>
      <c r="G36992" s="149"/>
      <c r="H36992" s="148"/>
      <c r="I36992"/>
    </row>
    <row r="36993" spans="1:9" x14ac:dyDescent="0.25">
      <c r="A36993"/>
      <c r="B36993"/>
      <c r="C36993"/>
      <c r="D36993"/>
      <c r="E36993" s="148"/>
      <c r="F36993" s="148"/>
      <c r="G36993" s="149"/>
      <c r="H36993" s="148"/>
      <c r="I36993"/>
    </row>
    <row r="36994" spans="1:9" x14ac:dyDescent="0.25">
      <c r="A36994"/>
      <c r="B36994"/>
      <c r="C36994"/>
      <c r="D36994"/>
      <c r="E36994" s="148"/>
      <c r="F36994" s="148"/>
      <c r="G36994" s="149"/>
      <c r="H36994" s="148"/>
      <c r="I36994"/>
    </row>
    <row r="36995" spans="1:9" x14ac:dyDescent="0.25">
      <c r="A36995"/>
      <c r="B36995"/>
      <c r="C36995"/>
      <c r="D36995"/>
      <c r="E36995" s="148"/>
      <c r="F36995" s="148"/>
      <c r="G36995" s="149"/>
      <c r="H36995" s="148"/>
      <c r="I36995"/>
    </row>
    <row r="36996" spans="1:9" x14ac:dyDescent="0.25">
      <c r="A36996"/>
      <c r="B36996"/>
      <c r="C36996"/>
      <c r="D36996"/>
      <c r="E36996" s="148"/>
      <c r="F36996" s="148"/>
      <c r="G36996" s="149"/>
      <c r="H36996" s="148"/>
      <c r="I36996"/>
    </row>
    <row r="36997" spans="1:9" x14ac:dyDescent="0.25">
      <c r="A36997"/>
      <c r="B36997"/>
      <c r="C36997"/>
      <c r="D36997"/>
      <c r="E36997" s="148"/>
      <c r="F36997" s="148"/>
      <c r="G36997" s="149"/>
      <c r="H36997" s="148"/>
      <c r="I36997"/>
    </row>
    <row r="36998" spans="1:9" x14ac:dyDescent="0.25">
      <c r="A36998"/>
      <c r="B36998"/>
      <c r="C36998"/>
      <c r="D36998"/>
      <c r="E36998" s="148"/>
      <c r="F36998" s="148"/>
      <c r="G36998" s="149"/>
      <c r="H36998" s="148"/>
      <c r="I36998"/>
    </row>
    <row r="36999" spans="1:9" x14ac:dyDescent="0.25">
      <c r="A36999"/>
      <c r="B36999"/>
      <c r="C36999"/>
      <c r="D36999"/>
      <c r="E36999" s="148"/>
      <c r="F36999" s="148"/>
      <c r="G36999" s="149"/>
      <c r="H36999" s="148"/>
      <c r="I36999"/>
    </row>
    <row r="37000" spans="1:9" x14ac:dyDescent="0.25">
      <c r="A37000"/>
      <c r="B37000"/>
      <c r="C37000"/>
      <c r="D37000"/>
      <c r="E37000" s="148"/>
      <c r="F37000" s="148"/>
      <c r="G37000" s="149"/>
      <c r="H37000" s="148"/>
      <c r="I37000"/>
    </row>
    <row r="37001" spans="1:9" x14ac:dyDescent="0.25">
      <c r="A37001"/>
      <c r="B37001"/>
      <c r="C37001"/>
      <c r="D37001"/>
      <c r="E37001" s="148"/>
      <c r="F37001" s="148"/>
      <c r="G37001" s="149"/>
      <c r="H37001" s="148"/>
      <c r="I37001"/>
    </row>
    <row r="37002" spans="1:9" x14ac:dyDescent="0.25">
      <c r="A37002"/>
      <c r="B37002"/>
      <c r="C37002"/>
      <c r="D37002"/>
      <c r="E37002" s="148"/>
      <c r="F37002" s="148"/>
      <c r="G37002" s="149"/>
      <c r="H37002" s="148"/>
      <c r="I37002"/>
    </row>
    <row r="37003" spans="1:9" x14ac:dyDescent="0.25">
      <c r="A37003"/>
      <c r="B37003"/>
      <c r="C37003"/>
      <c r="D37003"/>
      <c r="E37003" s="148"/>
      <c r="F37003" s="148"/>
      <c r="G37003" s="149"/>
      <c r="H37003" s="148"/>
      <c r="I37003"/>
    </row>
    <row r="37004" spans="1:9" x14ac:dyDescent="0.25">
      <c r="A37004"/>
      <c r="B37004"/>
      <c r="C37004"/>
      <c r="D37004"/>
      <c r="E37004" s="148"/>
      <c r="F37004" s="148"/>
      <c r="G37004" s="149"/>
      <c r="H37004" s="148"/>
      <c r="I37004"/>
    </row>
    <row r="37005" spans="1:9" x14ac:dyDescent="0.25">
      <c r="A37005"/>
      <c r="B37005"/>
      <c r="C37005"/>
      <c r="D37005"/>
      <c r="E37005" s="148"/>
      <c r="F37005" s="148"/>
      <c r="G37005" s="149"/>
      <c r="H37005" s="148"/>
      <c r="I37005"/>
    </row>
    <row r="37006" spans="1:9" x14ac:dyDescent="0.25">
      <c r="A37006"/>
      <c r="B37006"/>
      <c r="C37006"/>
      <c r="D37006"/>
      <c r="E37006" s="148"/>
      <c r="F37006" s="148"/>
      <c r="G37006" s="149"/>
      <c r="H37006" s="148"/>
      <c r="I37006"/>
    </row>
    <row r="37007" spans="1:9" x14ac:dyDescent="0.25">
      <c r="A37007"/>
      <c r="B37007"/>
      <c r="C37007"/>
      <c r="D37007"/>
      <c r="E37007" s="148"/>
      <c r="F37007" s="148"/>
      <c r="G37007" s="149"/>
      <c r="H37007" s="148"/>
      <c r="I37007"/>
    </row>
    <row r="37008" spans="1:9" x14ac:dyDescent="0.25">
      <c r="A37008"/>
      <c r="B37008"/>
      <c r="C37008"/>
      <c r="D37008"/>
      <c r="E37008" s="148"/>
      <c r="F37008" s="148"/>
      <c r="G37008" s="149"/>
      <c r="H37008" s="148"/>
      <c r="I37008"/>
    </row>
    <row r="37009" spans="1:9" x14ac:dyDescent="0.25">
      <c r="A37009"/>
      <c r="B37009"/>
      <c r="C37009"/>
      <c r="D37009"/>
      <c r="E37009" s="148"/>
      <c r="F37009" s="148"/>
      <c r="G37009" s="149"/>
      <c r="H37009" s="148"/>
      <c r="I37009"/>
    </row>
    <row r="37010" spans="1:9" x14ac:dyDescent="0.25">
      <c r="A37010"/>
      <c r="B37010"/>
      <c r="C37010"/>
      <c r="D37010"/>
      <c r="E37010" s="148"/>
      <c r="F37010" s="148"/>
      <c r="G37010" s="149"/>
      <c r="H37010" s="148"/>
      <c r="I37010"/>
    </row>
    <row r="37011" spans="1:9" x14ac:dyDescent="0.25">
      <c r="A37011"/>
      <c r="B37011"/>
      <c r="C37011"/>
      <c r="D37011"/>
      <c r="E37011" s="148"/>
      <c r="F37011" s="148"/>
      <c r="G37011" s="149"/>
      <c r="H37011" s="148"/>
      <c r="I37011"/>
    </row>
    <row r="37012" spans="1:9" x14ac:dyDescent="0.25">
      <c r="A37012"/>
      <c r="B37012"/>
      <c r="C37012"/>
      <c r="D37012"/>
      <c r="E37012" s="148"/>
      <c r="F37012" s="148"/>
      <c r="G37012" s="149"/>
      <c r="H37012" s="148"/>
      <c r="I37012"/>
    </row>
    <row r="37013" spans="1:9" x14ac:dyDescent="0.25">
      <c r="A37013"/>
      <c r="B37013"/>
      <c r="C37013"/>
      <c r="D37013"/>
      <c r="E37013" s="148"/>
      <c r="F37013" s="148"/>
      <c r="G37013" s="149"/>
      <c r="H37013" s="148"/>
      <c r="I37013"/>
    </row>
    <row r="37014" spans="1:9" x14ac:dyDescent="0.25">
      <c r="A37014"/>
      <c r="B37014"/>
      <c r="C37014"/>
      <c r="D37014"/>
      <c r="E37014" s="148"/>
      <c r="F37014" s="148"/>
      <c r="G37014" s="149"/>
      <c r="H37014" s="148"/>
      <c r="I37014"/>
    </row>
    <row r="37015" spans="1:9" x14ac:dyDescent="0.25">
      <c r="A37015"/>
      <c r="B37015"/>
      <c r="C37015"/>
      <c r="D37015"/>
      <c r="E37015" s="148"/>
      <c r="F37015" s="148"/>
      <c r="G37015" s="149"/>
      <c r="H37015" s="148"/>
      <c r="I37015"/>
    </row>
    <row r="37016" spans="1:9" x14ac:dyDescent="0.25">
      <c r="A37016"/>
      <c r="B37016"/>
      <c r="C37016"/>
      <c r="D37016"/>
      <c r="E37016" s="148"/>
      <c r="F37016" s="148"/>
      <c r="G37016" s="149"/>
      <c r="H37016" s="148"/>
      <c r="I37016"/>
    </row>
    <row r="37017" spans="1:9" x14ac:dyDescent="0.25">
      <c r="A37017"/>
      <c r="B37017"/>
      <c r="C37017"/>
      <c r="D37017"/>
      <c r="E37017" s="148"/>
      <c r="F37017" s="148"/>
      <c r="G37017" s="149"/>
      <c r="H37017" s="148"/>
      <c r="I37017"/>
    </row>
    <row r="37018" spans="1:9" x14ac:dyDescent="0.25">
      <c r="A37018"/>
      <c r="B37018"/>
      <c r="C37018"/>
      <c r="D37018"/>
      <c r="E37018" s="148"/>
      <c r="F37018" s="148"/>
      <c r="G37018" s="149"/>
      <c r="H37018" s="148"/>
      <c r="I37018"/>
    </row>
    <row r="37019" spans="1:9" x14ac:dyDescent="0.25">
      <c r="A37019"/>
      <c r="B37019"/>
      <c r="C37019"/>
      <c r="D37019"/>
      <c r="E37019" s="148"/>
      <c r="F37019" s="148"/>
      <c r="G37019" s="149"/>
      <c r="H37019" s="148"/>
      <c r="I37019"/>
    </row>
    <row r="37020" spans="1:9" x14ac:dyDescent="0.25">
      <c r="A37020"/>
      <c r="B37020"/>
      <c r="C37020"/>
      <c r="D37020"/>
      <c r="E37020" s="148"/>
      <c r="F37020" s="148"/>
      <c r="G37020" s="149"/>
      <c r="H37020" s="148"/>
      <c r="I37020"/>
    </row>
    <row r="37021" spans="1:9" x14ac:dyDescent="0.25">
      <c r="A37021"/>
      <c r="B37021"/>
      <c r="C37021"/>
      <c r="D37021"/>
      <c r="E37021" s="148"/>
      <c r="F37021" s="148"/>
      <c r="G37021" s="149"/>
      <c r="H37021" s="148"/>
      <c r="I37021"/>
    </row>
    <row r="37022" spans="1:9" x14ac:dyDescent="0.25">
      <c r="A37022"/>
      <c r="B37022"/>
      <c r="C37022"/>
      <c r="D37022"/>
      <c r="E37022" s="148"/>
      <c r="F37022" s="148"/>
      <c r="G37022" s="149"/>
      <c r="H37022" s="148"/>
      <c r="I37022"/>
    </row>
    <row r="37023" spans="1:9" x14ac:dyDescent="0.25">
      <c r="A37023"/>
      <c r="B37023"/>
      <c r="C37023"/>
      <c r="D37023"/>
      <c r="E37023" s="148"/>
      <c r="F37023" s="148"/>
      <c r="G37023" s="149"/>
      <c r="H37023" s="148"/>
      <c r="I37023"/>
    </row>
    <row r="37024" spans="1:9" x14ac:dyDescent="0.25">
      <c r="A37024"/>
      <c r="B37024"/>
      <c r="C37024"/>
      <c r="D37024"/>
      <c r="E37024" s="148"/>
      <c r="F37024" s="148"/>
      <c r="G37024" s="149"/>
      <c r="H37024" s="148"/>
      <c r="I37024"/>
    </row>
    <row r="37025" spans="1:9" x14ac:dyDescent="0.25">
      <c r="A37025"/>
      <c r="B37025"/>
      <c r="C37025"/>
      <c r="D37025"/>
      <c r="E37025" s="148"/>
      <c r="F37025" s="148"/>
      <c r="G37025" s="149"/>
      <c r="H37025" s="148"/>
      <c r="I37025"/>
    </row>
    <row r="37026" spans="1:9" x14ac:dyDescent="0.25">
      <c r="A37026"/>
      <c r="B37026"/>
      <c r="C37026"/>
      <c r="D37026"/>
      <c r="E37026" s="148"/>
      <c r="F37026" s="148"/>
      <c r="G37026" s="149"/>
      <c r="H37026" s="148"/>
      <c r="I37026"/>
    </row>
    <row r="37027" spans="1:9" x14ac:dyDescent="0.25">
      <c r="A37027"/>
      <c r="B37027"/>
      <c r="C37027"/>
      <c r="D37027"/>
      <c r="E37027" s="148"/>
      <c r="F37027" s="148"/>
      <c r="G37027" s="149"/>
      <c r="H37027" s="148"/>
      <c r="I37027"/>
    </row>
    <row r="37028" spans="1:9" x14ac:dyDescent="0.25">
      <c r="A37028"/>
      <c r="B37028"/>
      <c r="C37028"/>
      <c r="D37028"/>
      <c r="E37028" s="148"/>
      <c r="F37028" s="148"/>
      <c r="G37028" s="149"/>
      <c r="H37028" s="148"/>
      <c r="I37028"/>
    </row>
    <row r="37029" spans="1:9" x14ac:dyDescent="0.25">
      <c r="A37029"/>
      <c r="B37029"/>
      <c r="C37029"/>
      <c r="D37029"/>
      <c r="E37029" s="148"/>
      <c r="F37029" s="148"/>
      <c r="G37029" s="149"/>
      <c r="H37029" s="148"/>
      <c r="I37029"/>
    </row>
    <row r="37030" spans="1:9" x14ac:dyDescent="0.25">
      <c r="A37030"/>
      <c r="B37030"/>
      <c r="C37030"/>
      <c r="D37030"/>
      <c r="E37030" s="148"/>
      <c r="F37030" s="148"/>
      <c r="G37030" s="149"/>
      <c r="H37030" s="148"/>
      <c r="I37030"/>
    </row>
    <row r="37031" spans="1:9" x14ac:dyDescent="0.25">
      <c r="A37031"/>
      <c r="B37031"/>
      <c r="C37031"/>
      <c r="D37031"/>
      <c r="E37031" s="148"/>
      <c r="F37031" s="148"/>
      <c r="G37031" s="149"/>
      <c r="H37031" s="148"/>
      <c r="I37031"/>
    </row>
    <row r="37032" spans="1:9" x14ac:dyDescent="0.25">
      <c r="A37032"/>
      <c r="B37032"/>
      <c r="C37032"/>
      <c r="D37032"/>
      <c r="E37032" s="148"/>
      <c r="F37032" s="148"/>
      <c r="G37032" s="149"/>
      <c r="H37032" s="148"/>
      <c r="I37032"/>
    </row>
    <row r="37033" spans="1:9" x14ac:dyDescent="0.25">
      <c r="A37033"/>
      <c r="B37033"/>
      <c r="C37033"/>
      <c r="D37033"/>
      <c r="E37033" s="148"/>
      <c r="F37033" s="148"/>
      <c r="G37033" s="149"/>
      <c r="H37033" s="148"/>
      <c r="I37033"/>
    </row>
    <row r="37034" spans="1:9" x14ac:dyDescent="0.25">
      <c r="A37034"/>
      <c r="B37034"/>
      <c r="C37034"/>
      <c r="D37034"/>
      <c r="E37034" s="148"/>
      <c r="F37034" s="148"/>
      <c r="G37034" s="149"/>
      <c r="H37034" s="148"/>
      <c r="I37034"/>
    </row>
    <row r="37035" spans="1:9" x14ac:dyDescent="0.25">
      <c r="A37035"/>
      <c r="B37035"/>
      <c r="C37035"/>
      <c r="D37035"/>
      <c r="E37035" s="148"/>
      <c r="F37035" s="148"/>
      <c r="G37035" s="149"/>
      <c r="H37035" s="148"/>
      <c r="I37035"/>
    </row>
    <row r="37036" spans="1:9" x14ac:dyDescent="0.25">
      <c r="A37036"/>
      <c r="B37036"/>
      <c r="C37036"/>
      <c r="D37036"/>
      <c r="E37036" s="148"/>
      <c r="F37036" s="148"/>
      <c r="G37036" s="149"/>
      <c r="H37036" s="148"/>
      <c r="I37036"/>
    </row>
    <row r="37037" spans="1:9" x14ac:dyDescent="0.25">
      <c r="A37037"/>
      <c r="B37037"/>
      <c r="C37037"/>
      <c r="D37037"/>
      <c r="E37037" s="148"/>
      <c r="F37037" s="148"/>
      <c r="G37037" s="149"/>
      <c r="H37037" s="148"/>
      <c r="I37037"/>
    </row>
    <row r="37038" spans="1:9" x14ac:dyDescent="0.25">
      <c r="A37038"/>
      <c r="B37038"/>
      <c r="C37038"/>
      <c r="D37038"/>
      <c r="E37038" s="148"/>
      <c r="F37038" s="148"/>
      <c r="G37038" s="149"/>
      <c r="H37038" s="148"/>
      <c r="I37038"/>
    </row>
    <row r="37039" spans="1:9" x14ac:dyDescent="0.25">
      <c r="A37039"/>
      <c r="B37039"/>
      <c r="C37039"/>
      <c r="D37039"/>
      <c r="E37039" s="148"/>
      <c r="F37039" s="148"/>
      <c r="G37039" s="149"/>
      <c r="H37039" s="148"/>
      <c r="I37039"/>
    </row>
    <row r="37040" spans="1:9" x14ac:dyDescent="0.25">
      <c r="A37040"/>
      <c r="B37040"/>
      <c r="C37040"/>
      <c r="D37040"/>
      <c r="E37040" s="148"/>
      <c r="F37040" s="148"/>
      <c r="G37040" s="149"/>
      <c r="H37040" s="148"/>
      <c r="I37040"/>
    </row>
    <row r="37041" spans="1:9" x14ac:dyDescent="0.25">
      <c r="A37041"/>
      <c r="B37041"/>
      <c r="C37041"/>
      <c r="D37041"/>
      <c r="E37041" s="148"/>
      <c r="F37041" s="148"/>
      <c r="G37041" s="149"/>
      <c r="H37041" s="148"/>
      <c r="I37041"/>
    </row>
    <row r="37042" spans="1:9" x14ac:dyDescent="0.25">
      <c r="A37042"/>
      <c r="B37042"/>
      <c r="C37042"/>
      <c r="D37042"/>
      <c r="E37042" s="148"/>
      <c r="F37042" s="148"/>
      <c r="G37042" s="149"/>
      <c r="H37042" s="148"/>
      <c r="I37042"/>
    </row>
    <row r="37043" spans="1:9" x14ac:dyDescent="0.25">
      <c r="A37043"/>
      <c r="B37043"/>
      <c r="C37043"/>
      <c r="D37043"/>
      <c r="E37043" s="148"/>
      <c r="F37043" s="148"/>
      <c r="G37043" s="149"/>
      <c r="H37043" s="148"/>
      <c r="I37043"/>
    </row>
    <row r="37044" spans="1:9" x14ac:dyDescent="0.25">
      <c r="A37044"/>
      <c r="B37044"/>
      <c r="C37044"/>
      <c r="D37044"/>
      <c r="E37044" s="148"/>
      <c r="F37044" s="148"/>
      <c r="G37044" s="149"/>
      <c r="H37044" s="148"/>
      <c r="I37044"/>
    </row>
    <row r="37045" spans="1:9" x14ac:dyDescent="0.25">
      <c r="A37045"/>
      <c r="B37045"/>
      <c r="C37045"/>
      <c r="D37045"/>
      <c r="E37045" s="148"/>
      <c r="F37045" s="148"/>
      <c r="G37045" s="149"/>
      <c r="H37045" s="148"/>
      <c r="I37045"/>
    </row>
    <row r="37046" spans="1:9" x14ac:dyDescent="0.25">
      <c r="A37046"/>
      <c r="B37046"/>
      <c r="C37046"/>
      <c r="D37046"/>
      <c r="E37046" s="148"/>
      <c r="F37046" s="148"/>
      <c r="G37046" s="149"/>
      <c r="H37046" s="148"/>
      <c r="I37046"/>
    </row>
    <row r="37047" spans="1:9" x14ac:dyDescent="0.25">
      <c r="A37047"/>
      <c r="B37047"/>
      <c r="C37047"/>
      <c r="D37047"/>
      <c r="E37047" s="148"/>
      <c r="F37047" s="148"/>
      <c r="G37047" s="149"/>
      <c r="H37047" s="148"/>
      <c r="I37047"/>
    </row>
    <row r="37048" spans="1:9" x14ac:dyDescent="0.25">
      <c r="A37048"/>
      <c r="B37048"/>
      <c r="C37048"/>
      <c r="D37048"/>
      <c r="E37048" s="148"/>
      <c r="F37048" s="148"/>
      <c r="G37048" s="149"/>
      <c r="H37048" s="148"/>
      <c r="I37048"/>
    </row>
    <row r="37049" spans="1:9" x14ac:dyDescent="0.25">
      <c r="A37049"/>
      <c r="B37049"/>
      <c r="C37049"/>
      <c r="D37049"/>
      <c r="E37049" s="148"/>
      <c r="F37049" s="148"/>
      <c r="G37049" s="149"/>
      <c r="H37049" s="148"/>
      <c r="I37049"/>
    </row>
    <row r="37050" spans="1:9" x14ac:dyDescent="0.25">
      <c r="A37050"/>
      <c r="B37050"/>
      <c r="C37050"/>
      <c r="D37050"/>
      <c r="E37050" s="148"/>
      <c r="F37050" s="148"/>
      <c r="G37050" s="149"/>
      <c r="H37050" s="148"/>
      <c r="I37050"/>
    </row>
    <row r="37051" spans="1:9" x14ac:dyDescent="0.25">
      <c r="A37051"/>
      <c r="B37051"/>
      <c r="C37051"/>
      <c r="D37051"/>
      <c r="E37051" s="148"/>
      <c r="F37051" s="148"/>
      <c r="G37051" s="149"/>
      <c r="H37051" s="148"/>
      <c r="I37051"/>
    </row>
    <row r="37052" spans="1:9" x14ac:dyDescent="0.25">
      <c r="A37052"/>
      <c r="B37052"/>
      <c r="C37052"/>
      <c r="D37052"/>
      <c r="E37052" s="148"/>
      <c r="F37052" s="148"/>
      <c r="G37052" s="149"/>
      <c r="H37052" s="148"/>
      <c r="I37052"/>
    </row>
    <row r="37053" spans="1:9" x14ac:dyDescent="0.25">
      <c r="A37053"/>
      <c r="B37053"/>
      <c r="C37053"/>
      <c r="D37053"/>
      <c r="E37053" s="148"/>
      <c r="F37053" s="148"/>
      <c r="G37053" s="149"/>
      <c r="H37053" s="148"/>
      <c r="I37053"/>
    </row>
    <row r="37054" spans="1:9" x14ac:dyDescent="0.25">
      <c r="A37054"/>
      <c r="B37054"/>
      <c r="C37054"/>
      <c r="D37054"/>
      <c r="E37054" s="148"/>
      <c r="F37054" s="148"/>
      <c r="G37054" s="149"/>
      <c r="H37054" s="148"/>
      <c r="I37054"/>
    </row>
    <row r="37055" spans="1:9" x14ac:dyDescent="0.25">
      <c r="A37055"/>
      <c r="B37055"/>
      <c r="C37055"/>
      <c r="D37055"/>
      <c r="E37055" s="148"/>
      <c r="F37055" s="148"/>
      <c r="G37055" s="149"/>
      <c r="H37055" s="148"/>
      <c r="I37055"/>
    </row>
    <row r="37056" spans="1:9" x14ac:dyDescent="0.25">
      <c r="A37056"/>
      <c r="B37056"/>
      <c r="C37056"/>
      <c r="D37056"/>
      <c r="E37056" s="148"/>
      <c r="F37056" s="148"/>
      <c r="G37056" s="149"/>
      <c r="H37056" s="148"/>
      <c r="I37056"/>
    </row>
    <row r="37057" spans="1:9" x14ac:dyDescent="0.25">
      <c r="A37057"/>
      <c r="B37057"/>
      <c r="C37057"/>
      <c r="D37057"/>
      <c r="E37057" s="148"/>
      <c r="F37057" s="148"/>
      <c r="G37057" s="149"/>
      <c r="H37057" s="148"/>
      <c r="I37057"/>
    </row>
    <row r="37058" spans="1:9" x14ac:dyDescent="0.25">
      <c r="A37058"/>
      <c r="B37058"/>
      <c r="C37058"/>
      <c r="D37058"/>
      <c r="E37058" s="148"/>
      <c r="F37058" s="148"/>
      <c r="G37058" s="149"/>
      <c r="H37058" s="148"/>
      <c r="I37058"/>
    </row>
    <row r="37059" spans="1:9" x14ac:dyDescent="0.25">
      <c r="A37059"/>
      <c r="B37059"/>
      <c r="C37059"/>
      <c r="D37059"/>
      <c r="E37059" s="148"/>
      <c r="F37059" s="148"/>
      <c r="G37059" s="149"/>
      <c r="H37059" s="148"/>
      <c r="I37059"/>
    </row>
    <row r="37060" spans="1:9" x14ac:dyDescent="0.25">
      <c r="A37060"/>
      <c r="B37060"/>
      <c r="C37060"/>
      <c r="D37060"/>
      <c r="E37060" s="148"/>
      <c r="F37060" s="148"/>
      <c r="G37060" s="149"/>
      <c r="H37060" s="148"/>
      <c r="I37060"/>
    </row>
    <row r="37061" spans="1:9" x14ac:dyDescent="0.25">
      <c r="A37061"/>
      <c r="B37061"/>
      <c r="C37061"/>
      <c r="D37061"/>
      <c r="E37061" s="148"/>
      <c r="F37061" s="148"/>
      <c r="G37061" s="149"/>
      <c r="H37061" s="148"/>
      <c r="I37061"/>
    </row>
    <row r="37062" spans="1:9" x14ac:dyDescent="0.25">
      <c r="A37062"/>
      <c r="B37062"/>
      <c r="C37062"/>
      <c r="D37062"/>
      <c r="E37062" s="148"/>
      <c r="F37062" s="148"/>
      <c r="G37062" s="149"/>
      <c r="H37062" s="148"/>
      <c r="I37062"/>
    </row>
    <row r="37063" spans="1:9" x14ac:dyDescent="0.25">
      <c r="A37063"/>
      <c r="B37063"/>
      <c r="C37063"/>
      <c r="D37063"/>
      <c r="E37063" s="148"/>
      <c r="F37063" s="148"/>
      <c r="G37063" s="149"/>
      <c r="H37063" s="148"/>
      <c r="I37063"/>
    </row>
    <row r="37064" spans="1:9" x14ac:dyDescent="0.25">
      <c r="A37064"/>
      <c r="B37064"/>
      <c r="C37064"/>
      <c r="D37064"/>
      <c r="E37064" s="148"/>
      <c r="F37064" s="148"/>
      <c r="G37064" s="149"/>
      <c r="H37064" s="148"/>
      <c r="I37064"/>
    </row>
    <row r="37065" spans="1:9" x14ac:dyDescent="0.25">
      <c r="A37065"/>
      <c r="B37065"/>
      <c r="C37065"/>
      <c r="D37065"/>
      <c r="E37065" s="148"/>
      <c r="F37065" s="148"/>
      <c r="G37065" s="149"/>
      <c r="H37065" s="148"/>
      <c r="I37065"/>
    </row>
    <row r="37066" spans="1:9" x14ac:dyDescent="0.25">
      <c r="A37066"/>
      <c r="B37066"/>
      <c r="C37066"/>
      <c r="D37066"/>
      <c r="E37066" s="148"/>
      <c r="F37066" s="148"/>
      <c r="G37066" s="149"/>
      <c r="H37066" s="148"/>
      <c r="I37066"/>
    </row>
    <row r="37067" spans="1:9" x14ac:dyDescent="0.25">
      <c r="A37067"/>
      <c r="B37067"/>
      <c r="C37067"/>
      <c r="D37067"/>
      <c r="E37067" s="148"/>
      <c r="F37067" s="148"/>
      <c r="G37067" s="149"/>
      <c r="H37067" s="148"/>
      <c r="I37067"/>
    </row>
    <row r="37068" spans="1:9" x14ac:dyDescent="0.25">
      <c r="A37068"/>
      <c r="B37068"/>
      <c r="C37068"/>
      <c r="D37068"/>
      <c r="E37068" s="148"/>
      <c r="F37068" s="148"/>
      <c r="G37068" s="149"/>
      <c r="H37068" s="148"/>
      <c r="I37068"/>
    </row>
    <row r="37069" spans="1:9" x14ac:dyDescent="0.25">
      <c r="A37069"/>
      <c r="B37069"/>
      <c r="C37069"/>
      <c r="D37069"/>
      <c r="E37069" s="148"/>
      <c r="F37069" s="148"/>
      <c r="G37069" s="149"/>
      <c r="H37069" s="148"/>
      <c r="I37069"/>
    </row>
    <row r="37070" spans="1:9" x14ac:dyDescent="0.25">
      <c r="A37070"/>
      <c r="B37070"/>
      <c r="C37070"/>
      <c r="D37070"/>
      <c r="E37070" s="148"/>
      <c r="F37070" s="148"/>
      <c r="G37070" s="149"/>
      <c r="H37070" s="148"/>
      <c r="I37070"/>
    </row>
    <row r="37071" spans="1:9" x14ac:dyDescent="0.25">
      <c r="A37071"/>
      <c r="B37071"/>
      <c r="C37071"/>
      <c r="D37071"/>
      <c r="E37071" s="148"/>
      <c r="F37071" s="148"/>
      <c r="G37071" s="149"/>
      <c r="H37071" s="148"/>
      <c r="I37071"/>
    </row>
    <row r="37072" spans="1:9" x14ac:dyDescent="0.25">
      <c r="A37072"/>
      <c r="B37072"/>
      <c r="C37072"/>
      <c r="D37072"/>
      <c r="E37072" s="148"/>
      <c r="F37072" s="148"/>
      <c r="G37072" s="149"/>
      <c r="H37072" s="148"/>
      <c r="I37072"/>
    </row>
    <row r="37073" spans="1:9" x14ac:dyDescent="0.25">
      <c r="A37073"/>
      <c r="B37073"/>
      <c r="C37073"/>
      <c r="D37073"/>
      <c r="E37073" s="148"/>
      <c r="F37073" s="148"/>
      <c r="G37073" s="149"/>
      <c r="H37073" s="148"/>
      <c r="I37073"/>
    </row>
    <row r="37074" spans="1:9" x14ac:dyDescent="0.25">
      <c r="A37074"/>
      <c r="B37074"/>
      <c r="C37074"/>
      <c r="D37074"/>
      <c r="E37074" s="148"/>
      <c r="F37074" s="148"/>
      <c r="G37074" s="149"/>
      <c r="H37074" s="148"/>
      <c r="I37074"/>
    </row>
    <row r="37075" spans="1:9" x14ac:dyDescent="0.25">
      <c r="A37075"/>
      <c r="B37075"/>
      <c r="C37075"/>
      <c r="D37075"/>
      <c r="E37075" s="148"/>
      <c r="F37075" s="148"/>
      <c r="G37075" s="149"/>
      <c r="H37075" s="148"/>
      <c r="I37075"/>
    </row>
    <row r="37076" spans="1:9" x14ac:dyDescent="0.25">
      <c r="A37076"/>
      <c r="B37076"/>
      <c r="C37076"/>
      <c r="D37076"/>
      <c r="E37076" s="148"/>
      <c r="F37076" s="148"/>
      <c r="G37076" s="149"/>
      <c r="H37076" s="148"/>
      <c r="I37076"/>
    </row>
    <row r="37077" spans="1:9" x14ac:dyDescent="0.25">
      <c r="A37077"/>
      <c r="B37077"/>
      <c r="C37077"/>
      <c r="D37077"/>
      <c r="E37077" s="148"/>
      <c r="F37077" s="148"/>
      <c r="G37077" s="149"/>
      <c r="H37077" s="148"/>
      <c r="I37077"/>
    </row>
    <row r="37078" spans="1:9" x14ac:dyDescent="0.25">
      <c r="A37078"/>
      <c r="B37078"/>
      <c r="C37078"/>
      <c r="D37078"/>
      <c r="E37078" s="148"/>
      <c r="F37078" s="148"/>
      <c r="G37078" s="149"/>
      <c r="H37078" s="148"/>
      <c r="I37078"/>
    </row>
    <row r="37079" spans="1:9" x14ac:dyDescent="0.25">
      <c r="A37079"/>
      <c r="B37079"/>
      <c r="C37079"/>
      <c r="D37079"/>
      <c r="E37079" s="148"/>
      <c r="F37079" s="148"/>
      <c r="G37079" s="149"/>
      <c r="H37079" s="148"/>
      <c r="I37079"/>
    </row>
    <row r="37080" spans="1:9" x14ac:dyDescent="0.25">
      <c r="A37080"/>
      <c r="B37080"/>
      <c r="C37080"/>
      <c r="D37080"/>
      <c r="E37080" s="148"/>
      <c r="F37080" s="148"/>
      <c r="G37080" s="149"/>
      <c r="H37080" s="148"/>
      <c r="I37080"/>
    </row>
    <row r="37081" spans="1:9" x14ac:dyDescent="0.25">
      <c r="A37081"/>
      <c r="B37081"/>
      <c r="C37081"/>
      <c r="D37081"/>
      <c r="E37081" s="148"/>
      <c r="F37081" s="148"/>
      <c r="G37081" s="149"/>
      <c r="H37081" s="148"/>
      <c r="I37081"/>
    </row>
    <row r="37082" spans="1:9" x14ac:dyDescent="0.25">
      <c r="A37082"/>
      <c r="B37082"/>
      <c r="C37082"/>
      <c r="D37082"/>
      <c r="E37082" s="148"/>
      <c r="F37082" s="148"/>
      <c r="G37082" s="149"/>
      <c r="H37082" s="148"/>
      <c r="I37082"/>
    </row>
    <row r="37083" spans="1:9" x14ac:dyDescent="0.25">
      <c r="A37083"/>
      <c r="B37083"/>
      <c r="C37083"/>
      <c r="D37083"/>
      <c r="E37083" s="148"/>
      <c r="F37083" s="148"/>
      <c r="G37083" s="149"/>
      <c r="H37083" s="148"/>
      <c r="I37083"/>
    </row>
    <row r="37084" spans="1:9" x14ac:dyDescent="0.25">
      <c r="A37084"/>
      <c r="B37084"/>
      <c r="C37084"/>
      <c r="D37084"/>
      <c r="E37084" s="148"/>
      <c r="F37084" s="148"/>
      <c r="G37084" s="149"/>
      <c r="H37084" s="148"/>
      <c r="I37084"/>
    </row>
    <row r="37085" spans="1:9" x14ac:dyDescent="0.25">
      <c r="A37085"/>
      <c r="B37085"/>
      <c r="C37085"/>
      <c r="D37085"/>
      <c r="E37085" s="148"/>
      <c r="F37085" s="148"/>
      <c r="G37085" s="149"/>
      <c r="H37085" s="148"/>
      <c r="I37085"/>
    </row>
    <row r="37086" spans="1:9" x14ac:dyDescent="0.25">
      <c r="A37086"/>
      <c r="B37086"/>
      <c r="C37086"/>
      <c r="D37086"/>
      <c r="E37086" s="148"/>
      <c r="F37086" s="148"/>
      <c r="G37086" s="149"/>
      <c r="H37086" s="148"/>
      <c r="I37086"/>
    </row>
    <row r="37087" spans="1:9" x14ac:dyDescent="0.25">
      <c r="A37087"/>
      <c r="B37087"/>
      <c r="C37087"/>
      <c r="D37087"/>
      <c r="E37087" s="148"/>
      <c r="F37087" s="148"/>
      <c r="G37087" s="149"/>
      <c r="H37087" s="148"/>
      <c r="I37087"/>
    </row>
    <row r="37088" spans="1:9" x14ac:dyDescent="0.25">
      <c r="A37088"/>
      <c r="B37088"/>
      <c r="C37088"/>
      <c r="D37088"/>
      <c r="E37088" s="148"/>
      <c r="F37088" s="148"/>
      <c r="G37088" s="149"/>
      <c r="H37088" s="148"/>
      <c r="I37088"/>
    </row>
    <row r="37089" spans="1:9" x14ac:dyDescent="0.25">
      <c r="A37089"/>
      <c r="B37089"/>
      <c r="C37089"/>
      <c r="D37089"/>
      <c r="E37089" s="148"/>
      <c r="F37089" s="148"/>
      <c r="G37089" s="149"/>
      <c r="H37089" s="148"/>
      <c r="I37089"/>
    </row>
    <row r="37090" spans="1:9" x14ac:dyDescent="0.25">
      <c r="A37090"/>
      <c r="B37090"/>
      <c r="C37090"/>
      <c r="D37090"/>
      <c r="E37090" s="148"/>
      <c r="F37090" s="148"/>
      <c r="G37090" s="149"/>
      <c r="H37090" s="148"/>
      <c r="I37090"/>
    </row>
    <row r="37091" spans="1:9" x14ac:dyDescent="0.25">
      <c r="A37091"/>
      <c r="B37091"/>
      <c r="C37091"/>
      <c r="D37091"/>
      <c r="E37091" s="148"/>
      <c r="F37091" s="148"/>
      <c r="G37091" s="149"/>
      <c r="H37091" s="148"/>
      <c r="I37091"/>
    </row>
    <row r="37092" spans="1:9" x14ac:dyDescent="0.25">
      <c r="A37092"/>
      <c r="B37092"/>
      <c r="C37092"/>
      <c r="D37092"/>
      <c r="E37092" s="148"/>
      <c r="F37092" s="148"/>
      <c r="G37092" s="149"/>
      <c r="H37092" s="148"/>
      <c r="I37092"/>
    </row>
    <row r="37093" spans="1:9" x14ac:dyDescent="0.25">
      <c r="A37093"/>
      <c r="B37093"/>
      <c r="C37093"/>
      <c r="D37093"/>
      <c r="E37093" s="148"/>
      <c r="F37093" s="148"/>
      <c r="G37093" s="149"/>
      <c r="H37093" s="148"/>
      <c r="I37093"/>
    </row>
    <row r="37094" spans="1:9" x14ac:dyDescent="0.25">
      <c r="A37094"/>
      <c r="B37094"/>
      <c r="C37094"/>
      <c r="D37094"/>
      <c r="E37094" s="148"/>
      <c r="F37094" s="148"/>
      <c r="G37094" s="149"/>
      <c r="H37094" s="148"/>
      <c r="I37094"/>
    </row>
    <row r="37095" spans="1:9" x14ac:dyDescent="0.25">
      <c r="A37095"/>
      <c r="B37095"/>
      <c r="C37095"/>
      <c r="D37095"/>
      <c r="E37095" s="148"/>
      <c r="F37095" s="148"/>
      <c r="G37095" s="149"/>
      <c r="H37095" s="148"/>
      <c r="I37095"/>
    </row>
    <row r="37096" spans="1:9" x14ac:dyDescent="0.25">
      <c r="A37096"/>
      <c r="B37096"/>
      <c r="C37096"/>
      <c r="D37096"/>
      <c r="E37096" s="148"/>
      <c r="F37096" s="148"/>
      <c r="G37096" s="149"/>
      <c r="H37096" s="148"/>
      <c r="I37096"/>
    </row>
    <row r="37097" spans="1:9" x14ac:dyDescent="0.25">
      <c r="A37097"/>
      <c r="B37097"/>
      <c r="C37097"/>
      <c r="D37097"/>
      <c r="E37097" s="148"/>
      <c r="F37097" s="148"/>
      <c r="G37097" s="149"/>
      <c r="H37097" s="148"/>
      <c r="I37097"/>
    </row>
    <row r="37098" spans="1:9" x14ac:dyDescent="0.25">
      <c r="A37098"/>
      <c r="B37098"/>
      <c r="C37098"/>
      <c r="D37098"/>
      <c r="E37098" s="148"/>
      <c r="F37098" s="148"/>
      <c r="G37098" s="149"/>
      <c r="H37098" s="148"/>
      <c r="I37098"/>
    </row>
    <row r="37099" spans="1:9" x14ac:dyDescent="0.25">
      <c r="A37099"/>
      <c r="B37099"/>
      <c r="C37099"/>
      <c r="D37099"/>
      <c r="E37099" s="148"/>
      <c r="F37099" s="148"/>
      <c r="G37099" s="149"/>
      <c r="H37099" s="148"/>
      <c r="I37099"/>
    </row>
    <row r="37100" spans="1:9" x14ac:dyDescent="0.25">
      <c r="A37100"/>
      <c r="B37100"/>
      <c r="C37100"/>
      <c r="D37100"/>
      <c r="E37100" s="148"/>
      <c r="F37100" s="148"/>
      <c r="G37100" s="149"/>
      <c r="H37100" s="148"/>
      <c r="I37100"/>
    </row>
    <row r="37101" spans="1:9" x14ac:dyDescent="0.25">
      <c r="A37101"/>
      <c r="B37101"/>
      <c r="C37101"/>
      <c r="D37101"/>
      <c r="E37101" s="148"/>
      <c r="F37101" s="148"/>
      <c r="G37101" s="149"/>
      <c r="H37101" s="148"/>
      <c r="I37101"/>
    </row>
    <row r="37102" spans="1:9" x14ac:dyDescent="0.25">
      <c r="A37102"/>
      <c r="B37102"/>
      <c r="C37102"/>
      <c r="D37102"/>
      <c r="E37102" s="148"/>
      <c r="F37102" s="148"/>
      <c r="G37102" s="149"/>
      <c r="H37102" s="148"/>
      <c r="I37102"/>
    </row>
    <row r="37103" spans="1:9" x14ac:dyDescent="0.25">
      <c r="A37103"/>
      <c r="B37103"/>
      <c r="C37103"/>
      <c r="D37103"/>
      <c r="E37103" s="148"/>
      <c r="F37103" s="148"/>
      <c r="G37103" s="149"/>
      <c r="H37103" s="148"/>
      <c r="I37103"/>
    </row>
    <row r="37104" spans="1:9" x14ac:dyDescent="0.25">
      <c r="A37104"/>
      <c r="B37104"/>
      <c r="C37104"/>
      <c r="D37104"/>
      <c r="E37104" s="148"/>
      <c r="F37104" s="148"/>
      <c r="G37104" s="149"/>
      <c r="H37104" s="148"/>
      <c r="I37104"/>
    </row>
    <row r="37105" spans="1:9" x14ac:dyDescent="0.25">
      <c r="A37105"/>
      <c r="B37105"/>
      <c r="C37105"/>
      <c r="D37105"/>
      <c r="E37105" s="148"/>
      <c r="F37105" s="148"/>
      <c r="G37105" s="149"/>
      <c r="H37105" s="148"/>
      <c r="I37105"/>
    </row>
    <row r="37106" spans="1:9" x14ac:dyDescent="0.25">
      <c r="A37106"/>
      <c r="B37106"/>
      <c r="C37106"/>
      <c r="D37106"/>
      <c r="E37106" s="148"/>
      <c r="F37106" s="148"/>
      <c r="G37106" s="149"/>
      <c r="H37106" s="148"/>
      <c r="I37106"/>
    </row>
    <row r="37107" spans="1:9" x14ac:dyDescent="0.25">
      <c r="A37107"/>
      <c r="B37107"/>
      <c r="C37107"/>
      <c r="D37107"/>
      <c r="E37107" s="148"/>
      <c r="F37107" s="148"/>
      <c r="G37107" s="149"/>
      <c r="H37107" s="148"/>
      <c r="I37107"/>
    </row>
    <row r="37108" spans="1:9" x14ac:dyDescent="0.25">
      <c r="A37108"/>
      <c r="B37108"/>
      <c r="C37108"/>
      <c r="D37108"/>
      <c r="E37108" s="148"/>
      <c r="F37108" s="148"/>
      <c r="G37108" s="149"/>
      <c r="H37108" s="148"/>
      <c r="I37108"/>
    </row>
    <row r="37109" spans="1:9" x14ac:dyDescent="0.25">
      <c r="A37109"/>
      <c r="B37109"/>
      <c r="C37109"/>
      <c r="D37109"/>
      <c r="E37109" s="148"/>
      <c r="F37109" s="148"/>
      <c r="G37109" s="149"/>
      <c r="H37109" s="148"/>
      <c r="I37109"/>
    </row>
    <row r="37110" spans="1:9" x14ac:dyDescent="0.25">
      <c r="A37110"/>
      <c r="B37110"/>
      <c r="C37110"/>
      <c r="D37110"/>
      <c r="E37110" s="148"/>
      <c r="F37110" s="148"/>
      <c r="G37110" s="149"/>
      <c r="H37110" s="148"/>
      <c r="I37110"/>
    </row>
    <row r="37111" spans="1:9" x14ac:dyDescent="0.25">
      <c r="A37111"/>
      <c r="B37111"/>
      <c r="C37111"/>
      <c r="D37111"/>
      <c r="E37111" s="148"/>
      <c r="F37111" s="148"/>
      <c r="G37111" s="149"/>
      <c r="H37111" s="148"/>
      <c r="I37111"/>
    </row>
    <row r="37112" spans="1:9" x14ac:dyDescent="0.25">
      <c r="A37112"/>
      <c r="B37112"/>
      <c r="C37112"/>
      <c r="D37112"/>
      <c r="E37112" s="148"/>
      <c r="F37112" s="148"/>
      <c r="G37112" s="149"/>
      <c r="H37112" s="148"/>
      <c r="I37112"/>
    </row>
    <row r="37113" spans="1:9" x14ac:dyDescent="0.25">
      <c r="A37113"/>
      <c r="B37113"/>
      <c r="C37113"/>
      <c r="D37113"/>
      <c r="E37113" s="148"/>
      <c r="F37113" s="148"/>
      <c r="G37113" s="149"/>
      <c r="H37113" s="148"/>
      <c r="I37113"/>
    </row>
    <row r="37114" spans="1:9" x14ac:dyDescent="0.25">
      <c r="A37114"/>
      <c r="B37114"/>
      <c r="C37114"/>
      <c r="D37114"/>
      <c r="E37114" s="148"/>
      <c r="F37114" s="148"/>
      <c r="G37114" s="149"/>
      <c r="H37114" s="148"/>
      <c r="I37114"/>
    </row>
    <row r="37115" spans="1:9" x14ac:dyDescent="0.25">
      <c r="A37115"/>
      <c r="B37115"/>
      <c r="C37115"/>
      <c r="D37115"/>
      <c r="E37115" s="148"/>
      <c r="F37115" s="148"/>
      <c r="G37115" s="149"/>
      <c r="H37115" s="148"/>
      <c r="I37115"/>
    </row>
    <row r="37116" spans="1:9" x14ac:dyDescent="0.25">
      <c r="A37116"/>
      <c r="B37116"/>
      <c r="C37116"/>
      <c r="D37116"/>
      <c r="E37116" s="148"/>
      <c r="F37116" s="148"/>
      <c r="G37116" s="149"/>
      <c r="H37116" s="148"/>
      <c r="I37116"/>
    </row>
    <row r="37117" spans="1:9" x14ac:dyDescent="0.25">
      <c r="A37117"/>
      <c r="B37117"/>
      <c r="C37117"/>
      <c r="D37117"/>
      <c r="E37117" s="148"/>
      <c r="F37117" s="148"/>
      <c r="G37117" s="149"/>
      <c r="H37117" s="148"/>
      <c r="I37117"/>
    </row>
    <row r="37118" spans="1:9" x14ac:dyDescent="0.25">
      <c r="A37118"/>
      <c r="B37118"/>
      <c r="C37118"/>
      <c r="D37118"/>
      <c r="E37118" s="148"/>
      <c r="F37118" s="148"/>
      <c r="G37118" s="149"/>
      <c r="H37118" s="148"/>
      <c r="I37118"/>
    </row>
    <row r="37119" spans="1:9" x14ac:dyDescent="0.25">
      <c r="A37119"/>
      <c r="B37119"/>
      <c r="C37119"/>
      <c r="D37119"/>
      <c r="E37119" s="148"/>
      <c r="F37119" s="148"/>
      <c r="G37119" s="149"/>
      <c r="H37119" s="148"/>
      <c r="I37119"/>
    </row>
    <row r="37120" spans="1:9" x14ac:dyDescent="0.25">
      <c r="A37120"/>
      <c r="B37120"/>
      <c r="C37120"/>
      <c r="D37120"/>
      <c r="E37120" s="148"/>
      <c r="F37120" s="148"/>
      <c r="G37120" s="149"/>
      <c r="H37120" s="148"/>
      <c r="I37120"/>
    </row>
    <row r="37121" spans="1:9" x14ac:dyDescent="0.25">
      <c r="A37121"/>
      <c r="B37121"/>
      <c r="C37121"/>
      <c r="D37121"/>
      <c r="E37121" s="148"/>
      <c r="F37121" s="148"/>
      <c r="G37121" s="149"/>
      <c r="H37121" s="148"/>
      <c r="I37121"/>
    </row>
    <row r="37122" spans="1:9" x14ac:dyDescent="0.25">
      <c r="A37122"/>
      <c r="B37122"/>
      <c r="C37122"/>
      <c r="D37122"/>
      <c r="E37122" s="148"/>
      <c r="F37122" s="148"/>
      <c r="G37122" s="149"/>
      <c r="H37122" s="148"/>
      <c r="I37122"/>
    </row>
    <row r="37123" spans="1:9" x14ac:dyDescent="0.25">
      <c r="A37123"/>
      <c r="B37123"/>
      <c r="C37123"/>
      <c r="D37123"/>
      <c r="E37123" s="148"/>
      <c r="F37123" s="148"/>
      <c r="G37123" s="149"/>
      <c r="H37123" s="148"/>
      <c r="I37123"/>
    </row>
    <row r="37124" spans="1:9" x14ac:dyDescent="0.25">
      <c r="A37124"/>
      <c r="B37124"/>
      <c r="C37124"/>
      <c r="D37124"/>
      <c r="E37124" s="148"/>
      <c r="F37124" s="148"/>
      <c r="G37124" s="149"/>
      <c r="H37124" s="148"/>
      <c r="I37124"/>
    </row>
    <row r="37125" spans="1:9" x14ac:dyDescent="0.25">
      <c r="A37125"/>
      <c r="B37125"/>
      <c r="C37125"/>
      <c r="D37125"/>
      <c r="E37125" s="148"/>
      <c r="F37125" s="148"/>
      <c r="G37125" s="149"/>
      <c r="H37125" s="148"/>
      <c r="I37125"/>
    </row>
    <row r="37126" spans="1:9" x14ac:dyDescent="0.25">
      <c r="A37126"/>
      <c r="B37126"/>
      <c r="C37126"/>
      <c r="D37126"/>
      <c r="E37126" s="148"/>
      <c r="F37126" s="148"/>
      <c r="G37126" s="149"/>
      <c r="H37126" s="148"/>
      <c r="I37126"/>
    </row>
    <row r="37127" spans="1:9" x14ac:dyDescent="0.25">
      <c r="A37127"/>
      <c r="B37127"/>
      <c r="C37127"/>
      <c r="D37127"/>
      <c r="E37127" s="148"/>
      <c r="F37127" s="148"/>
      <c r="G37127" s="149"/>
      <c r="H37127" s="148"/>
      <c r="I37127"/>
    </row>
    <row r="37128" spans="1:9" x14ac:dyDescent="0.25">
      <c r="A37128"/>
      <c r="B37128"/>
      <c r="C37128"/>
      <c r="D37128"/>
      <c r="E37128" s="148"/>
      <c r="F37128" s="148"/>
      <c r="G37128" s="149"/>
      <c r="H37128" s="148"/>
      <c r="I37128"/>
    </row>
    <row r="37129" spans="1:9" x14ac:dyDescent="0.25">
      <c r="A37129"/>
      <c r="B37129"/>
      <c r="C37129"/>
      <c r="D37129"/>
      <c r="E37129" s="148"/>
      <c r="F37129" s="148"/>
      <c r="G37129" s="149"/>
      <c r="H37129" s="148"/>
      <c r="I37129"/>
    </row>
    <row r="37130" spans="1:9" x14ac:dyDescent="0.25">
      <c r="A37130"/>
      <c r="B37130"/>
      <c r="C37130"/>
      <c r="D37130"/>
      <c r="E37130" s="148"/>
      <c r="F37130" s="148"/>
      <c r="G37130" s="149"/>
      <c r="H37130" s="148"/>
      <c r="I37130"/>
    </row>
    <row r="37131" spans="1:9" x14ac:dyDescent="0.25">
      <c r="A37131"/>
      <c r="B37131"/>
      <c r="C37131"/>
      <c r="D37131"/>
      <c r="E37131" s="148"/>
      <c r="F37131" s="148"/>
      <c r="G37131" s="149"/>
      <c r="H37131" s="148"/>
      <c r="I37131"/>
    </row>
    <row r="37132" spans="1:9" x14ac:dyDescent="0.25">
      <c r="A37132"/>
      <c r="B37132"/>
      <c r="C37132"/>
      <c r="D37132"/>
      <c r="E37132" s="148"/>
      <c r="F37132" s="148"/>
      <c r="G37132" s="149"/>
      <c r="H37132" s="148"/>
      <c r="I37132"/>
    </row>
    <row r="37133" spans="1:9" x14ac:dyDescent="0.25">
      <c r="A37133"/>
      <c r="B37133"/>
      <c r="C37133"/>
      <c r="D37133"/>
      <c r="E37133" s="148"/>
      <c r="F37133" s="148"/>
      <c r="G37133" s="149"/>
      <c r="H37133" s="148"/>
      <c r="I37133"/>
    </row>
    <row r="37134" spans="1:9" x14ac:dyDescent="0.25">
      <c r="A37134"/>
      <c r="B37134"/>
      <c r="C37134"/>
      <c r="D37134"/>
      <c r="E37134" s="148"/>
      <c r="F37134" s="148"/>
      <c r="G37134" s="149"/>
      <c r="H37134" s="148"/>
      <c r="I37134"/>
    </row>
    <row r="37135" spans="1:9" x14ac:dyDescent="0.25">
      <c r="A37135"/>
      <c r="B37135"/>
      <c r="C37135"/>
      <c r="D37135"/>
      <c r="E37135" s="148"/>
      <c r="F37135" s="148"/>
      <c r="G37135" s="149"/>
      <c r="H37135" s="148"/>
      <c r="I37135"/>
    </row>
    <row r="37136" spans="1:9" x14ac:dyDescent="0.25">
      <c r="A37136"/>
      <c r="B37136"/>
      <c r="C37136"/>
      <c r="D37136"/>
      <c r="E37136" s="148"/>
      <c r="F37136" s="148"/>
      <c r="G37136" s="149"/>
      <c r="H37136" s="148"/>
      <c r="I37136"/>
    </row>
    <row r="37137" spans="1:9" x14ac:dyDescent="0.25">
      <c r="A37137"/>
      <c r="B37137"/>
      <c r="C37137"/>
      <c r="D37137"/>
      <c r="E37137" s="148"/>
      <c r="F37137" s="148"/>
      <c r="G37137" s="149"/>
      <c r="H37137" s="148"/>
      <c r="I37137"/>
    </row>
    <row r="37138" spans="1:9" x14ac:dyDescent="0.25">
      <c r="A37138"/>
      <c r="B37138"/>
      <c r="C37138"/>
      <c r="D37138"/>
      <c r="E37138" s="148"/>
      <c r="F37138" s="148"/>
      <c r="G37138" s="149"/>
      <c r="H37138" s="148"/>
      <c r="I37138"/>
    </row>
    <row r="37139" spans="1:9" x14ac:dyDescent="0.25">
      <c r="A37139"/>
      <c r="B37139"/>
      <c r="C37139"/>
      <c r="D37139"/>
      <c r="E37139" s="148"/>
      <c r="F37139" s="148"/>
      <c r="G37139" s="149"/>
      <c r="H37139" s="148"/>
      <c r="I37139"/>
    </row>
    <row r="37140" spans="1:9" x14ac:dyDescent="0.25">
      <c r="A37140"/>
      <c r="B37140"/>
      <c r="C37140"/>
      <c r="D37140"/>
      <c r="E37140" s="148"/>
      <c r="F37140" s="148"/>
      <c r="G37140" s="149"/>
      <c r="H37140" s="148"/>
      <c r="I37140"/>
    </row>
    <row r="37141" spans="1:9" x14ac:dyDescent="0.25">
      <c r="A37141"/>
      <c r="B37141"/>
      <c r="C37141"/>
      <c r="D37141"/>
      <c r="E37141" s="148"/>
      <c r="F37141" s="148"/>
      <c r="G37141" s="149"/>
      <c r="H37141" s="148"/>
      <c r="I37141"/>
    </row>
    <row r="37142" spans="1:9" x14ac:dyDescent="0.25">
      <c r="A37142"/>
      <c r="B37142"/>
      <c r="C37142"/>
      <c r="D37142"/>
      <c r="E37142" s="148"/>
      <c r="F37142" s="148"/>
      <c r="G37142" s="149"/>
      <c r="H37142" s="148"/>
      <c r="I37142"/>
    </row>
    <row r="37143" spans="1:9" x14ac:dyDescent="0.25">
      <c r="A37143"/>
      <c r="B37143"/>
      <c r="C37143"/>
      <c r="D37143"/>
      <c r="E37143" s="148"/>
      <c r="F37143" s="148"/>
      <c r="G37143" s="149"/>
      <c r="H37143" s="148"/>
      <c r="I37143"/>
    </row>
    <row r="37144" spans="1:9" x14ac:dyDescent="0.25">
      <c r="A37144"/>
      <c r="B37144"/>
      <c r="C37144"/>
      <c r="D37144"/>
      <c r="E37144" s="148"/>
      <c r="F37144" s="148"/>
      <c r="G37144" s="149"/>
      <c r="H37144" s="148"/>
      <c r="I37144"/>
    </row>
    <row r="37145" spans="1:9" x14ac:dyDescent="0.25">
      <c r="A37145"/>
      <c r="B37145"/>
      <c r="C37145"/>
      <c r="D37145"/>
      <c r="E37145" s="148"/>
      <c r="F37145" s="148"/>
      <c r="G37145" s="149"/>
      <c r="H37145" s="148"/>
      <c r="I37145"/>
    </row>
    <row r="37146" spans="1:9" x14ac:dyDescent="0.25">
      <c r="A37146"/>
      <c r="B37146"/>
      <c r="C37146"/>
      <c r="D37146"/>
      <c r="E37146" s="148"/>
      <c r="F37146" s="148"/>
      <c r="G37146" s="149"/>
      <c r="H37146" s="148"/>
      <c r="I37146"/>
    </row>
    <row r="37147" spans="1:9" x14ac:dyDescent="0.25">
      <c r="A37147"/>
      <c r="B37147"/>
      <c r="C37147"/>
      <c r="D37147"/>
      <c r="E37147" s="148"/>
      <c r="F37147" s="148"/>
      <c r="G37147" s="149"/>
      <c r="H37147" s="148"/>
      <c r="I37147"/>
    </row>
    <row r="37148" spans="1:9" x14ac:dyDescent="0.25">
      <c r="A37148"/>
      <c r="B37148"/>
      <c r="C37148"/>
      <c r="D37148"/>
      <c r="E37148" s="148"/>
      <c r="F37148" s="148"/>
      <c r="G37148" s="149"/>
      <c r="H37148" s="148"/>
      <c r="I37148"/>
    </row>
    <row r="37149" spans="1:9" x14ac:dyDescent="0.25">
      <c r="A37149"/>
      <c r="B37149"/>
      <c r="C37149"/>
      <c r="D37149"/>
      <c r="E37149" s="148"/>
      <c r="F37149" s="148"/>
      <c r="G37149" s="149"/>
      <c r="H37149" s="148"/>
      <c r="I37149"/>
    </row>
    <row r="37150" spans="1:9" x14ac:dyDescent="0.25">
      <c r="A37150"/>
      <c r="B37150"/>
      <c r="C37150"/>
      <c r="D37150"/>
      <c r="E37150" s="148"/>
      <c r="F37150" s="148"/>
      <c r="G37150" s="149"/>
      <c r="H37150" s="148"/>
      <c r="I37150"/>
    </row>
    <row r="37151" spans="1:9" x14ac:dyDescent="0.25">
      <c r="A37151"/>
      <c r="B37151"/>
      <c r="C37151"/>
      <c r="D37151"/>
      <c r="E37151" s="148"/>
      <c r="F37151" s="148"/>
      <c r="G37151" s="149"/>
      <c r="H37151" s="148"/>
      <c r="I37151"/>
    </row>
    <row r="37152" spans="1:9" x14ac:dyDescent="0.25">
      <c r="A37152"/>
      <c r="B37152"/>
      <c r="C37152"/>
      <c r="D37152"/>
      <c r="E37152" s="148"/>
      <c r="F37152" s="148"/>
      <c r="G37152" s="149"/>
      <c r="H37152" s="148"/>
      <c r="I37152"/>
    </row>
    <row r="37153" spans="1:9" x14ac:dyDescent="0.25">
      <c r="A37153"/>
      <c r="B37153"/>
      <c r="C37153"/>
      <c r="D37153"/>
      <c r="E37153" s="148"/>
      <c r="F37153" s="148"/>
      <c r="G37153" s="149"/>
      <c r="H37153" s="148"/>
      <c r="I37153"/>
    </row>
    <row r="37154" spans="1:9" x14ac:dyDescent="0.25">
      <c r="A37154"/>
      <c r="B37154"/>
      <c r="C37154"/>
      <c r="D37154"/>
      <c r="E37154" s="148"/>
      <c r="F37154" s="148"/>
      <c r="G37154" s="149"/>
      <c r="H37154" s="148"/>
      <c r="I37154"/>
    </row>
    <row r="37155" spans="1:9" x14ac:dyDescent="0.25">
      <c r="A37155"/>
      <c r="B37155"/>
      <c r="C37155"/>
      <c r="D37155"/>
      <c r="E37155" s="148"/>
      <c r="F37155" s="148"/>
      <c r="G37155" s="149"/>
      <c r="H37155" s="148"/>
      <c r="I37155"/>
    </row>
    <row r="37156" spans="1:9" x14ac:dyDescent="0.25">
      <c r="A37156"/>
      <c r="B37156"/>
      <c r="C37156"/>
      <c r="D37156"/>
      <c r="E37156" s="148"/>
      <c r="F37156" s="148"/>
      <c r="G37156" s="149"/>
      <c r="H37156" s="148"/>
      <c r="I37156"/>
    </row>
    <row r="37157" spans="1:9" x14ac:dyDescent="0.25">
      <c r="A37157"/>
      <c r="B37157"/>
      <c r="C37157"/>
      <c r="D37157"/>
      <c r="E37157" s="148"/>
      <c r="F37157" s="148"/>
      <c r="G37157" s="149"/>
      <c r="H37157" s="148"/>
      <c r="I37157"/>
    </row>
    <row r="37158" spans="1:9" x14ac:dyDescent="0.25">
      <c r="A37158"/>
      <c r="B37158"/>
      <c r="C37158"/>
      <c r="D37158"/>
      <c r="E37158" s="148"/>
      <c r="F37158" s="148"/>
      <c r="G37158" s="149"/>
      <c r="H37158" s="148"/>
      <c r="I37158"/>
    </row>
    <row r="37159" spans="1:9" x14ac:dyDescent="0.25">
      <c r="A37159"/>
      <c r="B37159"/>
      <c r="C37159"/>
      <c r="D37159"/>
      <c r="E37159" s="148"/>
      <c r="F37159" s="148"/>
      <c r="G37159" s="149"/>
      <c r="H37159" s="148"/>
      <c r="I37159"/>
    </row>
    <row r="37160" spans="1:9" x14ac:dyDescent="0.25">
      <c r="A37160"/>
      <c r="B37160"/>
      <c r="C37160"/>
      <c r="D37160"/>
      <c r="E37160" s="148"/>
      <c r="F37160" s="148"/>
      <c r="G37160" s="149"/>
      <c r="H37160" s="148"/>
      <c r="I37160"/>
    </row>
    <row r="37161" spans="1:9" x14ac:dyDescent="0.25">
      <c r="A37161"/>
      <c r="B37161"/>
      <c r="C37161"/>
      <c r="D37161"/>
      <c r="E37161" s="148"/>
      <c r="F37161" s="148"/>
      <c r="G37161" s="149"/>
      <c r="H37161" s="148"/>
      <c r="I37161"/>
    </row>
    <row r="37162" spans="1:9" x14ac:dyDescent="0.25">
      <c r="A37162"/>
      <c r="B37162"/>
      <c r="C37162"/>
      <c r="D37162"/>
      <c r="E37162" s="148"/>
      <c r="F37162" s="148"/>
      <c r="G37162" s="149"/>
      <c r="H37162" s="148"/>
      <c r="I37162"/>
    </row>
    <row r="37163" spans="1:9" x14ac:dyDescent="0.25">
      <c r="A37163"/>
      <c r="B37163"/>
      <c r="C37163"/>
      <c r="D37163"/>
      <c r="E37163" s="148"/>
      <c r="F37163" s="148"/>
      <c r="G37163" s="149"/>
      <c r="H37163" s="148"/>
      <c r="I37163"/>
    </row>
    <row r="37164" spans="1:9" x14ac:dyDescent="0.25">
      <c r="A37164"/>
      <c r="B37164"/>
      <c r="C37164"/>
      <c r="D37164"/>
      <c r="E37164" s="148"/>
      <c r="F37164" s="148"/>
      <c r="G37164" s="149"/>
      <c r="H37164" s="148"/>
      <c r="I37164"/>
    </row>
    <row r="37165" spans="1:9" x14ac:dyDescent="0.25">
      <c r="A37165"/>
      <c r="B37165"/>
      <c r="C37165"/>
      <c r="D37165"/>
      <c r="E37165" s="148"/>
      <c r="F37165" s="148"/>
      <c r="G37165" s="149"/>
      <c r="H37165" s="148"/>
      <c r="I37165"/>
    </row>
    <row r="37166" spans="1:9" x14ac:dyDescent="0.25">
      <c r="A37166"/>
      <c r="B37166"/>
      <c r="C37166"/>
      <c r="D37166"/>
      <c r="E37166" s="148"/>
      <c r="F37166" s="148"/>
      <c r="G37166" s="149"/>
      <c r="H37166" s="148"/>
      <c r="I37166"/>
    </row>
    <row r="37167" spans="1:9" x14ac:dyDescent="0.25">
      <c r="A37167"/>
      <c r="B37167"/>
      <c r="C37167"/>
      <c r="D37167"/>
      <c r="E37167" s="148"/>
      <c r="F37167" s="148"/>
      <c r="G37167" s="149"/>
      <c r="H37167" s="148"/>
      <c r="I37167"/>
    </row>
    <row r="37168" spans="1:9" x14ac:dyDescent="0.25">
      <c r="A37168"/>
      <c r="B37168"/>
      <c r="C37168"/>
      <c r="D37168"/>
      <c r="E37168" s="148"/>
      <c r="F37168" s="148"/>
      <c r="G37168" s="149"/>
      <c r="H37168" s="148"/>
      <c r="I37168"/>
    </row>
    <row r="37169" spans="1:9" x14ac:dyDescent="0.25">
      <c r="A37169"/>
      <c r="B37169"/>
      <c r="C37169"/>
      <c r="D37169"/>
      <c r="E37169" s="148"/>
      <c r="F37169" s="148"/>
      <c r="G37169" s="149"/>
      <c r="H37169" s="148"/>
      <c r="I37169"/>
    </row>
    <row r="37170" spans="1:9" x14ac:dyDescent="0.25">
      <c r="A37170"/>
      <c r="B37170"/>
      <c r="C37170"/>
      <c r="D37170"/>
      <c r="E37170" s="148"/>
      <c r="F37170" s="148"/>
      <c r="G37170" s="149"/>
      <c r="H37170" s="148"/>
      <c r="I37170"/>
    </row>
    <row r="37171" spans="1:9" x14ac:dyDescent="0.25">
      <c r="A37171"/>
      <c r="B37171"/>
      <c r="C37171"/>
      <c r="D37171"/>
      <c r="E37171" s="148"/>
      <c r="F37171" s="148"/>
      <c r="G37171" s="149"/>
      <c r="H37171" s="148"/>
      <c r="I37171"/>
    </row>
    <row r="37172" spans="1:9" x14ac:dyDescent="0.25">
      <c r="A37172"/>
      <c r="B37172"/>
      <c r="C37172"/>
      <c r="D37172"/>
      <c r="E37172" s="148"/>
      <c r="F37172" s="148"/>
      <c r="G37172" s="149"/>
      <c r="H37172" s="148"/>
      <c r="I37172"/>
    </row>
    <row r="37173" spans="1:9" x14ac:dyDescent="0.25">
      <c r="A37173"/>
      <c r="B37173"/>
      <c r="C37173"/>
      <c r="D37173"/>
      <c r="E37173" s="148"/>
      <c r="F37173" s="148"/>
      <c r="G37173" s="149"/>
      <c r="H37173" s="148"/>
      <c r="I37173"/>
    </row>
    <row r="37174" spans="1:9" x14ac:dyDescent="0.25">
      <c r="A37174"/>
      <c r="B37174"/>
      <c r="C37174"/>
      <c r="D37174"/>
      <c r="E37174" s="148"/>
      <c r="F37174" s="148"/>
      <c r="G37174" s="149"/>
      <c r="H37174" s="148"/>
      <c r="I37174"/>
    </row>
    <row r="37175" spans="1:9" x14ac:dyDescent="0.25">
      <c r="A37175"/>
      <c r="B37175"/>
      <c r="C37175"/>
      <c r="D37175"/>
      <c r="E37175" s="148"/>
      <c r="F37175" s="148"/>
      <c r="G37175" s="149"/>
      <c r="H37175" s="148"/>
      <c r="I37175"/>
    </row>
    <row r="37176" spans="1:9" x14ac:dyDescent="0.25">
      <c r="A37176"/>
      <c r="B37176"/>
      <c r="C37176"/>
      <c r="D37176"/>
      <c r="E37176" s="148"/>
      <c r="F37176" s="148"/>
      <c r="G37176" s="149"/>
      <c r="H37176" s="148"/>
      <c r="I37176"/>
    </row>
    <row r="37177" spans="1:9" x14ac:dyDescent="0.25">
      <c r="A37177"/>
      <c r="B37177"/>
      <c r="C37177"/>
      <c r="D37177"/>
      <c r="E37177" s="148"/>
      <c r="F37177" s="148"/>
      <c r="G37177" s="149"/>
      <c r="H37177" s="148"/>
      <c r="I37177"/>
    </row>
    <row r="37178" spans="1:9" x14ac:dyDescent="0.25">
      <c r="A37178"/>
      <c r="B37178"/>
      <c r="C37178"/>
      <c r="D37178"/>
      <c r="E37178" s="148"/>
      <c r="F37178" s="148"/>
      <c r="G37178" s="149"/>
      <c r="H37178" s="148"/>
      <c r="I37178"/>
    </row>
    <row r="37179" spans="1:9" x14ac:dyDescent="0.25">
      <c r="A37179"/>
      <c r="B37179"/>
      <c r="C37179"/>
      <c r="D37179"/>
      <c r="E37179" s="148"/>
      <c r="F37179" s="148"/>
      <c r="G37179" s="149"/>
      <c r="H37179" s="148"/>
      <c r="I37179"/>
    </row>
    <row r="37180" spans="1:9" x14ac:dyDescent="0.25">
      <c r="A37180"/>
      <c r="B37180"/>
      <c r="C37180"/>
      <c r="D37180"/>
      <c r="E37180" s="148"/>
      <c r="F37180" s="148"/>
      <c r="G37180" s="149"/>
      <c r="H37180" s="148"/>
      <c r="I37180"/>
    </row>
    <row r="37181" spans="1:9" x14ac:dyDescent="0.25">
      <c r="A37181"/>
      <c r="B37181"/>
      <c r="C37181"/>
      <c r="D37181"/>
      <c r="E37181" s="148"/>
      <c r="F37181" s="148"/>
      <c r="G37181" s="149"/>
      <c r="H37181" s="148"/>
      <c r="I37181"/>
    </row>
    <row r="37182" spans="1:9" x14ac:dyDescent="0.25">
      <c r="A37182"/>
      <c r="B37182"/>
      <c r="C37182"/>
      <c r="D37182"/>
      <c r="E37182" s="148"/>
      <c r="F37182" s="148"/>
      <c r="G37182" s="149"/>
      <c r="H37182" s="148"/>
      <c r="I37182"/>
    </row>
    <row r="37183" spans="1:9" x14ac:dyDescent="0.25">
      <c r="A37183"/>
      <c r="B37183"/>
      <c r="C37183"/>
      <c r="D37183"/>
      <c r="E37183" s="148"/>
      <c r="F37183" s="148"/>
      <c r="G37183" s="149"/>
      <c r="H37183" s="148"/>
      <c r="I37183"/>
    </row>
    <row r="37184" spans="1:9" x14ac:dyDescent="0.25">
      <c r="A37184"/>
      <c r="B37184"/>
      <c r="C37184"/>
      <c r="D37184"/>
      <c r="E37184" s="148"/>
      <c r="F37184" s="148"/>
      <c r="G37184" s="149"/>
      <c r="H37184" s="148"/>
      <c r="I37184"/>
    </row>
    <row r="37185" spans="1:9" x14ac:dyDescent="0.25">
      <c r="A37185"/>
      <c r="B37185"/>
      <c r="C37185"/>
      <c r="D37185"/>
      <c r="E37185" s="148"/>
      <c r="F37185" s="148"/>
      <c r="G37185" s="149"/>
      <c r="H37185" s="148"/>
      <c r="I37185"/>
    </row>
    <row r="37186" spans="1:9" x14ac:dyDescent="0.25">
      <c r="A37186"/>
      <c r="B37186"/>
      <c r="C37186"/>
      <c r="D37186"/>
      <c r="E37186" s="148"/>
      <c r="F37186" s="148"/>
      <c r="G37186" s="149"/>
      <c r="H37186" s="148"/>
      <c r="I37186"/>
    </row>
    <row r="37187" spans="1:9" x14ac:dyDescent="0.25">
      <c r="A37187"/>
      <c r="B37187"/>
      <c r="C37187"/>
      <c r="D37187"/>
      <c r="E37187" s="148"/>
      <c r="F37187" s="148"/>
      <c r="G37187" s="149"/>
      <c r="H37187" s="148"/>
      <c r="I37187"/>
    </row>
    <row r="37188" spans="1:9" x14ac:dyDescent="0.25">
      <c r="A37188"/>
      <c r="B37188"/>
      <c r="C37188"/>
      <c r="D37188"/>
      <c r="E37188" s="148"/>
      <c r="F37188" s="148"/>
      <c r="G37188" s="149"/>
      <c r="H37188" s="148"/>
      <c r="I37188"/>
    </row>
    <row r="37189" spans="1:9" x14ac:dyDescent="0.25">
      <c r="A37189"/>
      <c r="B37189"/>
      <c r="C37189"/>
      <c r="D37189"/>
      <c r="E37189" s="148"/>
      <c r="F37189" s="148"/>
      <c r="G37189" s="149"/>
      <c r="H37189" s="148"/>
      <c r="I37189"/>
    </row>
    <row r="37190" spans="1:9" x14ac:dyDescent="0.25">
      <c r="A37190"/>
      <c r="B37190"/>
      <c r="C37190"/>
      <c r="D37190"/>
      <c r="E37190" s="148"/>
      <c r="F37190" s="148"/>
      <c r="G37190" s="149"/>
      <c r="H37190" s="148"/>
      <c r="I37190"/>
    </row>
    <row r="37191" spans="1:9" x14ac:dyDescent="0.25">
      <c r="A37191"/>
      <c r="B37191"/>
      <c r="C37191"/>
      <c r="D37191"/>
      <c r="E37191" s="148"/>
      <c r="F37191" s="148"/>
      <c r="G37191" s="149"/>
      <c r="H37191" s="148"/>
      <c r="I37191"/>
    </row>
    <row r="37192" spans="1:9" x14ac:dyDescent="0.25">
      <c r="A37192"/>
      <c r="B37192"/>
      <c r="C37192"/>
      <c r="D37192"/>
      <c r="E37192" s="148"/>
      <c r="F37192" s="148"/>
      <c r="G37192" s="149"/>
      <c r="H37192" s="148"/>
      <c r="I37192"/>
    </row>
    <row r="37193" spans="1:9" x14ac:dyDescent="0.25">
      <c r="A37193"/>
      <c r="B37193"/>
      <c r="C37193"/>
      <c r="D37193"/>
      <c r="E37193" s="148"/>
      <c r="F37193" s="148"/>
      <c r="G37193" s="149"/>
      <c r="H37193" s="148"/>
      <c r="I37193"/>
    </row>
    <row r="37194" spans="1:9" x14ac:dyDescent="0.25">
      <c r="A37194"/>
      <c r="B37194"/>
      <c r="C37194"/>
      <c r="D37194"/>
      <c r="E37194" s="148"/>
      <c r="F37194" s="148"/>
      <c r="G37194" s="149"/>
      <c r="H37194" s="148"/>
      <c r="I37194"/>
    </row>
    <row r="37195" spans="1:9" x14ac:dyDescent="0.25">
      <c r="A37195"/>
      <c r="B37195"/>
      <c r="C37195"/>
      <c r="D37195"/>
      <c r="E37195" s="148"/>
      <c r="F37195" s="148"/>
      <c r="G37195" s="149"/>
      <c r="H37195" s="148"/>
      <c r="I37195"/>
    </row>
    <row r="37196" spans="1:9" x14ac:dyDescent="0.25">
      <c r="A37196"/>
      <c r="B37196"/>
      <c r="C37196"/>
      <c r="D37196"/>
      <c r="E37196" s="148"/>
      <c r="F37196" s="148"/>
      <c r="G37196" s="149"/>
      <c r="H37196" s="148"/>
      <c r="I37196"/>
    </row>
    <row r="37197" spans="1:9" x14ac:dyDescent="0.25">
      <c r="A37197"/>
      <c r="B37197"/>
      <c r="C37197"/>
      <c r="D37197"/>
      <c r="E37197" s="148"/>
      <c r="F37197" s="148"/>
      <c r="G37197" s="149"/>
      <c r="H37197" s="148"/>
      <c r="I37197"/>
    </row>
    <row r="37198" spans="1:9" x14ac:dyDescent="0.25">
      <c r="A37198"/>
      <c r="B37198"/>
      <c r="C37198"/>
      <c r="D37198"/>
      <c r="E37198" s="148"/>
      <c r="F37198" s="148"/>
      <c r="G37198" s="149"/>
      <c r="H37198" s="148"/>
      <c r="I37198"/>
    </row>
    <row r="37199" spans="1:9" x14ac:dyDescent="0.25">
      <c r="A37199"/>
      <c r="B37199"/>
      <c r="C37199"/>
      <c r="D37199"/>
      <c r="E37199" s="148"/>
      <c r="F37199" s="148"/>
      <c r="G37199" s="149"/>
      <c r="H37199" s="148"/>
      <c r="I37199"/>
    </row>
    <row r="37200" spans="1:9" x14ac:dyDescent="0.25">
      <c r="A37200"/>
      <c r="B37200"/>
      <c r="C37200"/>
      <c r="D37200"/>
      <c r="E37200" s="148"/>
      <c r="F37200" s="148"/>
      <c r="G37200" s="149"/>
      <c r="H37200" s="148"/>
      <c r="I37200"/>
    </row>
    <row r="37201" spans="1:9" x14ac:dyDescent="0.25">
      <c r="A37201"/>
      <c r="B37201"/>
      <c r="C37201"/>
      <c r="D37201"/>
      <c r="E37201" s="148"/>
      <c r="F37201" s="148"/>
      <c r="G37201" s="149"/>
      <c r="H37201" s="148"/>
      <c r="I37201"/>
    </row>
    <row r="37202" spans="1:9" x14ac:dyDescent="0.25">
      <c r="A37202"/>
      <c r="B37202"/>
      <c r="C37202"/>
      <c r="D37202"/>
      <c r="E37202" s="148"/>
      <c r="F37202" s="148"/>
      <c r="G37202" s="149"/>
      <c r="H37202" s="148"/>
      <c r="I37202"/>
    </row>
    <row r="37203" spans="1:9" x14ac:dyDescent="0.25">
      <c r="A37203"/>
      <c r="B37203"/>
      <c r="C37203"/>
      <c r="D37203"/>
      <c r="E37203" s="148"/>
      <c r="F37203" s="148"/>
      <c r="G37203" s="149"/>
      <c r="H37203" s="148"/>
      <c r="I37203"/>
    </row>
    <row r="37204" spans="1:9" x14ac:dyDescent="0.25">
      <c r="A37204"/>
      <c r="B37204"/>
      <c r="C37204"/>
      <c r="D37204"/>
      <c r="E37204" s="148"/>
      <c r="F37204" s="148"/>
      <c r="G37204" s="149"/>
      <c r="H37204" s="148"/>
      <c r="I37204"/>
    </row>
    <row r="37205" spans="1:9" x14ac:dyDescent="0.25">
      <c r="A37205"/>
      <c r="B37205"/>
      <c r="C37205"/>
      <c r="D37205"/>
      <c r="E37205" s="148"/>
      <c r="F37205" s="148"/>
      <c r="G37205" s="149"/>
      <c r="H37205" s="148"/>
      <c r="I37205"/>
    </row>
    <row r="37206" spans="1:9" x14ac:dyDescent="0.25">
      <c r="A37206"/>
      <c r="B37206"/>
      <c r="C37206"/>
      <c r="D37206"/>
      <c r="E37206" s="148"/>
      <c r="F37206" s="148"/>
      <c r="G37206" s="149"/>
      <c r="H37206" s="148"/>
      <c r="I37206"/>
    </row>
    <row r="37207" spans="1:9" x14ac:dyDescent="0.25">
      <c r="A37207"/>
      <c r="B37207"/>
      <c r="C37207"/>
      <c r="D37207"/>
      <c r="E37207" s="148"/>
      <c r="F37207" s="148"/>
      <c r="G37207" s="149"/>
      <c r="H37207" s="148"/>
      <c r="I37207"/>
    </row>
    <row r="37208" spans="1:9" x14ac:dyDescent="0.25">
      <c r="A37208"/>
      <c r="B37208"/>
      <c r="C37208"/>
      <c r="D37208"/>
      <c r="E37208" s="148"/>
      <c r="F37208" s="148"/>
      <c r="G37208" s="149"/>
      <c r="H37208" s="148"/>
      <c r="I37208"/>
    </row>
    <row r="37209" spans="1:9" x14ac:dyDescent="0.25">
      <c r="A37209"/>
      <c r="B37209"/>
      <c r="C37209"/>
      <c r="D37209"/>
      <c r="E37209" s="148"/>
      <c r="F37209" s="148"/>
      <c r="G37209" s="149"/>
      <c r="H37209" s="148"/>
      <c r="I37209"/>
    </row>
    <row r="37210" spans="1:9" x14ac:dyDescent="0.25">
      <c r="A37210"/>
      <c r="B37210"/>
      <c r="C37210"/>
      <c r="D37210"/>
      <c r="E37210" s="148"/>
      <c r="F37210" s="148"/>
      <c r="G37210" s="149"/>
      <c r="H37210" s="148"/>
      <c r="I37210"/>
    </row>
    <row r="37211" spans="1:9" x14ac:dyDescent="0.25">
      <c r="A37211"/>
      <c r="B37211"/>
      <c r="C37211"/>
      <c r="D37211"/>
      <c r="E37211" s="148"/>
      <c r="F37211" s="148"/>
      <c r="G37211" s="149"/>
      <c r="H37211" s="148"/>
      <c r="I37211"/>
    </row>
    <row r="37212" spans="1:9" x14ac:dyDescent="0.25">
      <c r="A37212"/>
      <c r="B37212"/>
      <c r="C37212"/>
      <c r="D37212"/>
      <c r="E37212" s="148"/>
      <c r="F37212" s="148"/>
      <c r="G37212" s="149"/>
      <c r="H37212" s="148"/>
      <c r="I37212"/>
    </row>
    <row r="37213" spans="1:9" x14ac:dyDescent="0.25">
      <c r="A37213"/>
      <c r="B37213"/>
      <c r="C37213"/>
      <c r="D37213"/>
      <c r="E37213" s="148"/>
      <c r="F37213" s="148"/>
      <c r="G37213" s="149"/>
      <c r="H37213" s="148"/>
      <c r="I37213"/>
    </row>
    <row r="37214" spans="1:9" x14ac:dyDescent="0.25">
      <c r="A37214"/>
      <c r="B37214"/>
      <c r="C37214"/>
      <c r="D37214"/>
      <c r="E37214" s="148"/>
      <c r="F37214" s="148"/>
      <c r="G37214" s="149"/>
      <c r="H37214" s="148"/>
      <c r="I37214"/>
    </row>
    <row r="37215" spans="1:9" x14ac:dyDescent="0.25">
      <c r="A37215"/>
      <c r="B37215"/>
      <c r="C37215"/>
      <c r="D37215"/>
      <c r="E37215" s="148"/>
      <c r="F37215" s="148"/>
      <c r="G37215" s="149"/>
      <c r="H37215" s="148"/>
      <c r="I37215"/>
    </row>
    <row r="37216" spans="1:9" x14ac:dyDescent="0.25">
      <c r="A37216"/>
      <c r="B37216"/>
      <c r="C37216"/>
      <c r="D37216"/>
      <c r="E37216" s="148"/>
      <c r="F37216" s="148"/>
      <c r="G37216" s="149"/>
      <c r="H37216" s="148"/>
      <c r="I37216"/>
    </row>
    <row r="37217" spans="1:9" x14ac:dyDescent="0.25">
      <c r="A37217"/>
      <c r="B37217"/>
      <c r="C37217"/>
      <c r="D37217"/>
      <c r="E37217" s="148"/>
      <c r="F37217" s="148"/>
      <c r="G37217" s="149"/>
      <c r="H37217" s="148"/>
      <c r="I37217"/>
    </row>
    <row r="37218" spans="1:9" x14ac:dyDescent="0.25">
      <c r="A37218"/>
      <c r="B37218"/>
      <c r="C37218"/>
      <c r="D37218"/>
      <c r="E37218" s="148"/>
      <c r="F37218" s="148"/>
      <c r="G37218" s="149"/>
      <c r="H37218" s="148"/>
      <c r="I37218"/>
    </row>
    <row r="37219" spans="1:9" x14ac:dyDescent="0.25">
      <c r="A37219"/>
      <c r="B37219"/>
      <c r="C37219"/>
      <c r="D37219"/>
      <c r="E37219" s="148"/>
      <c r="F37219" s="148"/>
      <c r="G37219" s="149"/>
      <c r="H37219" s="148"/>
      <c r="I37219"/>
    </row>
    <row r="37220" spans="1:9" x14ac:dyDescent="0.25">
      <c r="A37220"/>
      <c r="B37220"/>
      <c r="C37220"/>
      <c r="D37220"/>
      <c r="E37220" s="148"/>
      <c r="F37220" s="148"/>
      <c r="G37220" s="149"/>
      <c r="H37220" s="148"/>
      <c r="I37220"/>
    </row>
    <row r="37221" spans="1:9" x14ac:dyDescent="0.25">
      <c r="A37221"/>
      <c r="B37221"/>
      <c r="C37221"/>
      <c r="D37221"/>
      <c r="E37221" s="148"/>
      <c r="F37221" s="148"/>
      <c r="G37221" s="149"/>
      <c r="H37221" s="148"/>
      <c r="I37221"/>
    </row>
    <row r="37222" spans="1:9" x14ac:dyDescent="0.25">
      <c r="A37222"/>
      <c r="B37222"/>
      <c r="C37222"/>
      <c r="D37222"/>
      <c r="E37222" s="148"/>
      <c r="F37222" s="148"/>
      <c r="G37222" s="149"/>
      <c r="H37222" s="148"/>
      <c r="I37222"/>
    </row>
    <row r="37223" spans="1:9" x14ac:dyDescent="0.25">
      <c r="A37223"/>
      <c r="B37223"/>
      <c r="C37223"/>
      <c r="D37223"/>
      <c r="E37223" s="148"/>
      <c r="F37223" s="148"/>
      <c r="G37223" s="149"/>
      <c r="H37223" s="148"/>
      <c r="I37223"/>
    </row>
    <row r="37224" spans="1:9" x14ac:dyDescent="0.25">
      <c r="A37224"/>
      <c r="B37224"/>
      <c r="C37224"/>
      <c r="D37224"/>
      <c r="E37224" s="148"/>
      <c r="F37224" s="148"/>
      <c r="G37224" s="149"/>
      <c r="H37224" s="148"/>
      <c r="I37224"/>
    </row>
    <row r="37225" spans="1:9" x14ac:dyDescent="0.25">
      <c r="A37225"/>
      <c r="B37225"/>
      <c r="C37225"/>
      <c r="D37225"/>
      <c r="E37225" s="148"/>
      <c r="F37225" s="148"/>
      <c r="G37225" s="149"/>
      <c r="H37225" s="148"/>
      <c r="I37225"/>
    </row>
    <row r="37226" spans="1:9" x14ac:dyDescent="0.25">
      <c r="A37226"/>
      <c r="B37226"/>
      <c r="C37226"/>
      <c r="D37226"/>
      <c r="E37226" s="148"/>
      <c r="F37226" s="148"/>
      <c r="G37226" s="149"/>
      <c r="H37226" s="148"/>
      <c r="I37226"/>
    </row>
    <row r="37227" spans="1:9" x14ac:dyDescent="0.25">
      <c r="A37227"/>
      <c r="B37227"/>
      <c r="C37227"/>
      <c r="D37227"/>
      <c r="E37227" s="148"/>
      <c r="F37227" s="148"/>
      <c r="G37227" s="149"/>
      <c r="H37227" s="148"/>
      <c r="I37227"/>
    </row>
    <row r="37228" spans="1:9" x14ac:dyDescent="0.25">
      <c r="A37228"/>
      <c r="B37228"/>
      <c r="C37228"/>
      <c r="D37228"/>
      <c r="E37228" s="148"/>
      <c r="F37228" s="148"/>
      <c r="G37228" s="149"/>
      <c r="H37228" s="148"/>
      <c r="I37228"/>
    </row>
    <row r="37229" spans="1:9" x14ac:dyDescent="0.25">
      <c r="A37229"/>
      <c r="B37229"/>
      <c r="C37229"/>
      <c r="D37229"/>
      <c r="E37229" s="148"/>
      <c r="F37229" s="148"/>
      <c r="G37229" s="149"/>
      <c r="H37229" s="148"/>
      <c r="I37229"/>
    </row>
    <row r="37230" spans="1:9" x14ac:dyDescent="0.25">
      <c r="A37230"/>
      <c r="B37230"/>
      <c r="C37230"/>
      <c r="D37230"/>
      <c r="E37230" s="148"/>
      <c r="F37230" s="148"/>
      <c r="G37230" s="149"/>
      <c r="H37230" s="148"/>
      <c r="I37230"/>
    </row>
    <row r="37231" spans="1:9" x14ac:dyDescent="0.25">
      <c r="A37231"/>
      <c r="B37231"/>
      <c r="C37231"/>
      <c r="D37231"/>
      <c r="E37231" s="148"/>
      <c r="F37231" s="148"/>
      <c r="G37231" s="149"/>
      <c r="H37231" s="148"/>
      <c r="I37231"/>
    </row>
    <row r="37232" spans="1:9" x14ac:dyDescent="0.25">
      <c r="A37232"/>
      <c r="B37232"/>
      <c r="C37232"/>
      <c r="D37232"/>
      <c r="E37232" s="148"/>
      <c r="F37232" s="148"/>
      <c r="G37232" s="149"/>
      <c r="H37232" s="148"/>
      <c r="I37232"/>
    </row>
    <row r="37233" spans="1:9" x14ac:dyDescent="0.25">
      <c r="A37233"/>
      <c r="B37233"/>
      <c r="C37233"/>
      <c r="D37233"/>
      <c r="E37233" s="148"/>
      <c r="F37233" s="148"/>
      <c r="G37233" s="149"/>
      <c r="H37233" s="148"/>
      <c r="I37233"/>
    </row>
    <row r="37234" spans="1:9" x14ac:dyDescent="0.25">
      <c r="A37234"/>
      <c r="B37234"/>
      <c r="C37234"/>
      <c r="D37234"/>
      <c r="E37234" s="148"/>
      <c r="F37234" s="148"/>
      <c r="G37234" s="149"/>
      <c r="H37234" s="148"/>
      <c r="I37234"/>
    </row>
    <row r="37235" spans="1:9" x14ac:dyDescent="0.25">
      <c r="A37235"/>
      <c r="B37235"/>
      <c r="C37235"/>
      <c r="D37235"/>
      <c r="E37235" s="148"/>
      <c r="F37235" s="148"/>
      <c r="G37235" s="149"/>
      <c r="H37235" s="148"/>
      <c r="I37235"/>
    </row>
    <row r="37236" spans="1:9" x14ac:dyDescent="0.25">
      <c r="A37236"/>
      <c r="B37236"/>
      <c r="C37236"/>
      <c r="D37236"/>
      <c r="E37236" s="148"/>
      <c r="F37236" s="148"/>
      <c r="G37236" s="149"/>
      <c r="H37236" s="148"/>
      <c r="I37236"/>
    </row>
    <row r="37237" spans="1:9" x14ac:dyDescent="0.25">
      <c r="A37237"/>
      <c r="B37237"/>
      <c r="C37237"/>
      <c r="D37237"/>
      <c r="E37237" s="148"/>
      <c r="F37237" s="148"/>
      <c r="G37237" s="149"/>
      <c r="H37237" s="148"/>
      <c r="I37237"/>
    </row>
    <row r="37238" spans="1:9" x14ac:dyDescent="0.25">
      <c r="A37238"/>
      <c r="B37238"/>
      <c r="C37238"/>
      <c r="D37238"/>
      <c r="E37238" s="148"/>
      <c r="F37238" s="148"/>
      <c r="G37238" s="149"/>
      <c r="H37238" s="148"/>
      <c r="I37238"/>
    </row>
    <row r="37239" spans="1:9" x14ac:dyDescent="0.25">
      <c r="A37239"/>
      <c r="B37239"/>
      <c r="C37239"/>
      <c r="D37239"/>
      <c r="E37239" s="148"/>
      <c r="F37239" s="148"/>
      <c r="G37239" s="149"/>
      <c r="H37239" s="148"/>
      <c r="I37239"/>
    </row>
    <row r="37240" spans="1:9" x14ac:dyDescent="0.25">
      <c r="A37240"/>
      <c r="B37240"/>
      <c r="C37240"/>
      <c r="D37240"/>
      <c r="E37240" s="148"/>
      <c r="F37240" s="148"/>
      <c r="G37240" s="149"/>
      <c r="H37240" s="148"/>
      <c r="I37240"/>
    </row>
    <row r="37241" spans="1:9" x14ac:dyDescent="0.25">
      <c r="A37241"/>
      <c r="B37241"/>
      <c r="C37241"/>
      <c r="D37241"/>
      <c r="E37241" s="148"/>
      <c r="F37241" s="148"/>
      <c r="G37241" s="149"/>
      <c r="H37241" s="148"/>
      <c r="I37241"/>
    </row>
    <row r="37242" spans="1:9" x14ac:dyDescent="0.25">
      <c r="A37242"/>
      <c r="B37242"/>
      <c r="C37242"/>
      <c r="D37242"/>
      <c r="E37242" s="148"/>
      <c r="F37242" s="148"/>
      <c r="G37242" s="149"/>
      <c r="H37242" s="148"/>
      <c r="I37242"/>
    </row>
    <row r="37243" spans="1:9" x14ac:dyDescent="0.25">
      <c r="A37243"/>
      <c r="B37243"/>
      <c r="C37243"/>
      <c r="D37243"/>
      <c r="E37243" s="148"/>
      <c r="F37243" s="148"/>
      <c r="G37243" s="149"/>
      <c r="H37243" s="148"/>
      <c r="I37243"/>
    </row>
    <row r="37244" spans="1:9" x14ac:dyDescent="0.25">
      <c r="A37244"/>
      <c r="B37244"/>
      <c r="C37244"/>
      <c r="D37244"/>
      <c r="E37244" s="148"/>
      <c r="F37244" s="148"/>
      <c r="G37244" s="149"/>
      <c r="H37244" s="148"/>
      <c r="I37244"/>
    </row>
    <row r="37245" spans="1:9" x14ac:dyDescent="0.25">
      <c r="A37245"/>
      <c r="B37245"/>
      <c r="C37245"/>
      <c r="D37245"/>
      <c r="E37245" s="148"/>
      <c r="F37245" s="148"/>
      <c r="G37245" s="149"/>
      <c r="H37245" s="148"/>
      <c r="I37245"/>
    </row>
    <row r="37246" spans="1:9" x14ac:dyDescent="0.25">
      <c r="A37246"/>
      <c r="B37246"/>
      <c r="C37246"/>
      <c r="D37246"/>
      <c r="E37246" s="148"/>
      <c r="F37246" s="148"/>
      <c r="G37246" s="149"/>
      <c r="H37246" s="148"/>
      <c r="I37246"/>
    </row>
    <row r="37247" spans="1:9" x14ac:dyDescent="0.25">
      <c r="A37247"/>
      <c r="B37247"/>
      <c r="C37247"/>
      <c r="D37247"/>
      <c r="E37247" s="148"/>
      <c r="F37247" s="148"/>
      <c r="G37247" s="149"/>
      <c r="H37247" s="148"/>
      <c r="I37247"/>
    </row>
    <row r="37248" spans="1:9" x14ac:dyDescent="0.25">
      <c r="A37248"/>
      <c r="B37248"/>
      <c r="C37248"/>
      <c r="D37248"/>
      <c r="E37248" s="148"/>
      <c r="F37248" s="148"/>
      <c r="G37248" s="149"/>
      <c r="H37248" s="148"/>
      <c r="I37248"/>
    </row>
    <row r="37249" spans="1:9" x14ac:dyDescent="0.25">
      <c r="A37249"/>
      <c r="B37249"/>
      <c r="C37249"/>
      <c r="D37249"/>
      <c r="E37249" s="148"/>
      <c r="F37249" s="148"/>
      <c r="G37249" s="149"/>
      <c r="H37249" s="148"/>
      <c r="I37249"/>
    </row>
    <row r="37250" spans="1:9" x14ac:dyDescent="0.25">
      <c r="A37250"/>
      <c r="B37250"/>
      <c r="C37250"/>
      <c r="D37250"/>
      <c r="E37250" s="148"/>
      <c r="F37250" s="148"/>
      <c r="G37250" s="149"/>
      <c r="H37250" s="148"/>
      <c r="I37250"/>
    </row>
    <row r="37251" spans="1:9" x14ac:dyDescent="0.25">
      <c r="A37251"/>
      <c r="B37251"/>
      <c r="C37251"/>
      <c r="D37251"/>
      <c r="E37251" s="148"/>
      <c r="F37251" s="148"/>
      <c r="G37251" s="149"/>
      <c r="H37251" s="148"/>
      <c r="I37251"/>
    </row>
    <row r="37252" spans="1:9" x14ac:dyDescent="0.25">
      <c r="A37252"/>
      <c r="B37252"/>
      <c r="C37252"/>
      <c r="D37252"/>
      <c r="E37252" s="148"/>
      <c r="F37252" s="148"/>
      <c r="G37252" s="149"/>
      <c r="H37252" s="148"/>
      <c r="I37252"/>
    </row>
    <row r="37253" spans="1:9" x14ac:dyDescent="0.25">
      <c r="A37253"/>
      <c r="B37253"/>
      <c r="C37253"/>
      <c r="D37253"/>
      <c r="E37253" s="148"/>
      <c r="F37253" s="148"/>
      <c r="G37253" s="149"/>
      <c r="H37253" s="148"/>
      <c r="I37253"/>
    </row>
    <row r="37254" spans="1:9" x14ac:dyDescent="0.25">
      <c r="A37254"/>
      <c r="B37254"/>
      <c r="C37254"/>
      <c r="D37254"/>
      <c r="E37254" s="148"/>
      <c r="F37254" s="148"/>
      <c r="G37254" s="149"/>
      <c r="H37254" s="148"/>
      <c r="I37254"/>
    </row>
    <row r="37255" spans="1:9" x14ac:dyDescent="0.25">
      <c r="A37255"/>
      <c r="B37255"/>
      <c r="C37255"/>
      <c r="D37255"/>
      <c r="E37255" s="148"/>
      <c r="F37255" s="148"/>
      <c r="G37255" s="149"/>
      <c r="H37255" s="148"/>
      <c r="I37255"/>
    </row>
    <row r="37256" spans="1:9" x14ac:dyDescent="0.25">
      <c r="A37256"/>
      <c r="B37256"/>
      <c r="C37256"/>
      <c r="D37256"/>
      <c r="E37256" s="148"/>
      <c r="F37256" s="148"/>
      <c r="G37256" s="149"/>
      <c r="H37256" s="148"/>
      <c r="I37256"/>
    </row>
    <row r="37257" spans="1:9" x14ac:dyDescent="0.25">
      <c r="A37257"/>
      <c r="B37257"/>
      <c r="C37257"/>
      <c r="D37257"/>
      <c r="E37257" s="148"/>
      <c r="F37257" s="148"/>
      <c r="G37257" s="149"/>
      <c r="H37257" s="148"/>
      <c r="I37257"/>
    </row>
    <row r="37258" spans="1:9" x14ac:dyDescent="0.25">
      <c r="A37258"/>
      <c r="B37258"/>
      <c r="C37258"/>
      <c r="D37258"/>
      <c r="E37258" s="148"/>
      <c r="F37258" s="148"/>
      <c r="G37258" s="149"/>
      <c r="H37258" s="148"/>
      <c r="I37258"/>
    </row>
    <row r="37259" spans="1:9" x14ac:dyDescent="0.25">
      <c r="A37259"/>
      <c r="B37259"/>
      <c r="C37259"/>
      <c r="D37259"/>
      <c r="E37259" s="148"/>
      <c r="F37259" s="148"/>
      <c r="G37259" s="149"/>
      <c r="H37259" s="148"/>
      <c r="I37259"/>
    </row>
    <row r="37260" spans="1:9" x14ac:dyDescent="0.25">
      <c r="A37260"/>
      <c r="B37260"/>
      <c r="C37260"/>
      <c r="D37260"/>
      <c r="E37260" s="148"/>
      <c r="F37260" s="148"/>
      <c r="G37260" s="149"/>
      <c r="H37260" s="148"/>
      <c r="I37260"/>
    </row>
    <row r="37261" spans="1:9" x14ac:dyDescent="0.25">
      <c r="A37261"/>
      <c r="B37261"/>
      <c r="C37261"/>
      <c r="D37261"/>
      <c r="E37261" s="148"/>
      <c r="F37261" s="148"/>
      <c r="G37261" s="149"/>
      <c r="H37261" s="148"/>
      <c r="I37261"/>
    </row>
    <row r="37262" spans="1:9" x14ac:dyDescent="0.25">
      <c r="A37262"/>
      <c r="B37262"/>
      <c r="C37262"/>
      <c r="D37262"/>
      <c r="E37262" s="148"/>
      <c r="F37262" s="148"/>
      <c r="G37262" s="149"/>
      <c r="H37262" s="148"/>
      <c r="I37262"/>
    </row>
    <row r="37263" spans="1:9" x14ac:dyDescent="0.25">
      <c r="A37263"/>
      <c r="B37263"/>
      <c r="C37263"/>
      <c r="D37263"/>
      <c r="E37263" s="148"/>
      <c r="F37263" s="148"/>
      <c r="G37263" s="149"/>
      <c r="H37263" s="148"/>
      <c r="I37263"/>
    </row>
    <row r="37264" spans="1:9" x14ac:dyDescent="0.25">
      <c r="A37264"/>
      <c r="B37264"/>
      <c r="C37264"/>
      <c r="D37264"/>
      <c r="E37264" s="148"/>
      <c r="F37264" s="148"/>
      <c r="G37264" s="149"/>
      <c r="H37264" s="148"/>
      <c r="I37264"/>
    </row>
    <row r="37265" spans="1:9" x14ac:dyDescent="0.25">
      <c r="A37265"/>
      <c r="B37265"/>
      <c r="C37265"/>
      <c r="D37265"/>
      <c r="E37265" s="148"/>
      <c r="F37265" s="148"/>
      <c r="G37265" s="149"/>
      <c r="H37265" s="148"/>
      <c r="I37265"/>
    </row>
    <row r="37266" spans="1:9" x14ac:dyDescent="0.25">
      <c r="A37266"/>
      <c r="B37266"/>
      <c r="C37266"/>
      <c r="D37266"/>
      <c r="E37266" s="148"/>
      <c r="F37266" s="148"/>
      <c r="G37266" s="149"/>
      <c r="H37266" s="148"/>
      <c r="I37266"/>
    </row>
    <row r="37267" spans="1:9" x14ac:dyDescent="0.25">
      <c r="A37267"/>
      <c r="B37267"/>
      <c r="C37267"/>
      <c r="D37267"/>
      <c r="E37267" s="148"/>
      <c r="F37267" s="148"/>
      <c r="G37267" s="149"/>
      <c r="H37267" s="148"/>
      <c r="I37267"/>
    </row>
    <row r="37268" spans="1:9" x14ac:dyDescent="0.25">
      <c r="A37268"/>
      <c r="B37268"/>
      <c r="C37268"/>
      <c r="D37268"/>
      <c r="E37268" s="148"/>
      <c r="F37268" s="148"/>
      <c r="G37268" s="149"/>
      <c r="H37268" s="148"/>
      <c r="I37268"/>
    </row>
    <row r="37269" spans="1:9" x14ac:dyDescent="0.25">
      <c r="A37269"/>
      <c r="B37269"/>
      <c r="C37269"/>
      <c r="D37269"/>
      <c r="E37269" s="148"/>
      <c r="F37269" s="148"/>
      <c r="G37269" s="149"/>
      <c r="H37269" s="148"/>
      <c r="I37269"/>
    </row>
    <row r="37270" spans="1:9" x14ac:dyDescent="0.25">
      <c r="A37270"/>
      <c r="B37270"/>
      <c r="C37270"/>
      <c r="D37270"/>
      <c r="E37270" s="148"/>
      <c r="F37270" s="148"/>
      <c r="G37270" s="149"/>
      <c r="H37270" s="148"/>
      <c r="I37270"/>
    </row>
    <row r="37271" spans="1:9" x14ac:dyDescent="0.25">
      <c r="A37271"/>
      <c r="B37271"/>
      <c r="C37271"/>
      <c r="D37271"/>
      <c r="E37271" s="148"/>
      <c r="F37271" s="148"/>
      <c r="G37271" s="149"/>
      <c r="H37271" s="148"/>
      <c r="I37271"/>
    </row>
    <row r="37272" spans="1:9" x14ac:dyDescent="0.25">
      <c r="A37272"/>
      <c r="B37272"/>
      <c r="C37272"/>
      <c r="D37272"/>
      <c r="E37272" s="148"/>
      <c r="F37272" s="148"/>
      <c r="G37272" s="149"/>
      <c r="H37272" s="148"/>
      <c r="I37272"/>
    </row>
    <row r="37273" spans="1:9" x14ac:dyDescent="0.25">
      <c r="A37273"/>
      <c r="B37273"/>
      <c r="C37273"/>
      <c r="D37273"/>
      <c r="E37273" s="148"/>
      <c r="F37273" s="148"/>
      <c r="G37273" s="149"/>
      <c r="H37273" s="148"/>
      <c r="I37273"/>
    </row>
    <row r="37274" spans="1:9" x14ac:dyDescent="0.25">
      <c r="A37274"/>
      <c r="B37274"/>
      <c r="C37274"/>
      <c r="D37274"/>
      <c r="E37274" s="148"/>
      <c r="F37274" s="148"/>
      <c r="G37274" s="149"/>
      <c r="H37274" s="148"/>
      <c r="I37274"/>
    </row>
    <row r="37275" spans="1:9" x14ac:dyDescent="0.25">
      <c r="A37275"/>
      <c r="B37275"/>
      <c r="C37275"/>
      <c r="D37275"/>
      <c r="E37275" s="148"/>
      <c r="F37275" s="148"/>
      <c r="G37275" s="149"/>
      <c r="H37275" s="148"/>
      <c r="I37275"/>
    </row>
    <row r="37276" spans="1:9" x14ac:dyDescent="0.25">
      <c r="A37276"/>
      <c r="B37276"/>
      <c r="C37276"/>
      <c r="D37276"/>
      <c r="E37276" s="148"/>
      <c r="F37276" s="148"/>
      <c r="G37276" s="149"/>
      <c r="H37276" s="148"/>
      <c r="I37276"/>
    </row>
    <row r="37277" spans="1:9" x14ac:dyDescent="0.25">
      <c r="A37277"/>
      <c r="B37277"/>
      <c r="C37277"/>
      <c r="D37277"/>
      <c r="E37277" s="148"/>
      <c r="F37277" s="148"/>
      <c r="G37277" s="149"/>
      <c r="H37277" s="148"/>
      <c r="I37277"/>
    </row>
    <row r="37278" spans="1:9" x14ac:dyDescent="0.25">
      <c r="A37278"/>
      <c r="B37278"/>
      <c r="C37278"/>
      <c r="D37278"/>
      <c r="E37278" s="148"/>
      <c r="F37278" s="148"/>
      <c r="G37278" s="149"/>
      <c r="H37278" s="148"/>
      <c r="I37278"/>
    </row>
    <row r="37279" spans="1:9" x14ac:dyDescent="0.25">
      <c r="A37279"/>
      <c r="B37279"/>
      <c r="C37279"/>
      <c r="D37279"/>
      <c r="E37279" s="148"/>
      <c r="F37279" s="148"/>
      <c r="G37279" s="149"/>
      <c r="H37279" s="148"/>
      <c r="I37279"/>
    </row>
    <row r="37280" spans="1:9" x14ac:dyDescent="0.25">
      <c r="A37280"/>
      <c r="B37280"/>
      <c r="C37280"/>
      <c r="D37280"/>
      <c r="E37280" s="148"/>
      <c r="F37280" s="148"/>
      <c r="G37280" s="149"/>
      <c r="H37280" s="148"/>
      <c r="I37280"/>
    </row>
    <row r="37281" spans="1:9" x14ac:dyDescent="0.25">
      <c r="A37281"/>
      <c r="B37281"/>
      <c r="C37281"/>
      <c r="D37281"/>
      <c r="E37281" s="148"/>
      <c r="F37281" s="148"/>
      <c r="G37281" s="149"/>
      <c r="H37281" s="148"/>
      <c r="I37281"/>
    </row>
    <row r="37282" spans="1:9" x14ac:dyDescent="0.25">
      <c r="A37282"/>
      <c r="B37282"/>
      <c r="C37282"/>
      <c r="D37282"/>
      <c r="E37282" s="148"/>
      <c r="F37282" s="148"/>
      <c r="G37282" s="149"/>
      <c r="H37282" s="148"/>
      <c r="I37282"/>
    </row>
    <row r="37283" spans="1:9" x14ac:dyDescent="0.25">
      <c r="A37283"/>
      <c r="B37283"/>
      <c r="C37283"/>
      <c r="D37283"/>
      <c r="E37283" s="148"/>
      <c r="F37283" s="148"/>
      <c r="G37283" s="149"/>
      <c r="H37283" s="148"/>
      <c r="I37283"/>
    </row>
    <row r="37284" spans="1:9" x14ac:dyDescent="0.25">
      <c r="A37284"/>
      <c r="B37284"/>
      <c r="C37284"/>
      <c r="D37284"/>
      <c r="E37284" s="148"/>
      <c r="F37284" s="148"/>
      <c r="G37284" s="149"/>
      <c r="H37284" s="148"/>
      <c r="I37284"/>
    </row>
    <row r="37285" spans="1:9" x14ac:dyDescent="0.25">
      <c r="A37285"/>
      <c r="B37285"/>
      <c r="C37285"/>
      <c r="D37285"/>
      <c r="E37285" s="148"/>
      <c r="F37285" s="148"/>
      <c r="G37285" s="149"/>
      <c r="H37285" s="148"/>
      <c r="I37285"/>
    </row>
    <row r="37286" spans="1:9" x14ac:dyDescent="0.25">
      <c r="A37286"/>
      <c r="B37286"/>
      <c r="C37286"/>
      <c r="D37286"/>
      <c r="E37286" s="148"/>
      <c r="F37286" s="148"/>
      <c r="G37286" s="149"/>
      <c r="H37286" s="148"/>
      <c r="I37286"/>
    </row>
    <row r="37287" spans="1:9" x14ac:dyDescent="0.25">
      <c r="A37287"/>
      <c r="B37287"/>
      <c r="C37287"/>
      <c r="D37287"/>
      <c r="E37287" s="148"/>
      <c r="F37287" s="148"/>
      <c r="G37287" s="149"/>
      <c r="H37287" s="148"/>
      <c r="I37287"/>
    </row>
    <row r="37288" spans="1:9" x14ac:dyDescent="0.25">
      <c r="A37288"/>
      <c r="B37288"/>
      <c r="C37288"/>
      <c r="D37288"/>
      <c r="E37288" s="148"/>
      <c r="F37288" s="148"/>
      <c r="G37288" s="149"/>
      <c r="H37288" s="148"/>
      <c r="I37288"/>
    </row>
    <row r="37289" spans="1:9" x14ac:dyDescent="0.25">
      <c r="A37289"/>
      <c r="B37289"/>
      <c r="C37289"/>
      <c r="D37289"/>
      <c r="E37289" s="148"/>
      <c r="F37289" s="148"/>
      <c r="G37289" s="149"/>
      <c r="H37289" s="148"/>
      <c r="I37289"/>
    </row>
    <row r="37290" spans="1:9" x14ac:dyDescent="0.25">
      <c r="A37290"/>
      <c r="B37290"/>
      <c r="C37290"/>
      <c r="D37290"/>
      <c r="E37290" s="148"/>
      <c r="F37290" s="148"/>
      <c r="G37290" s="149"/>
      <c r="H37290" s="148"/>
      <c r="I37290"/>
    </row>
    <row r="37291" spans="1:9" x14ac:dyDescent="0.25">
      <c r="A37291"/>
      <c r="B37291"/>
      <c r="C37291"/>
      <c r="D37291"/>
      <c r="E37291" s="148"/>
      <c r="F37291" s="148"/>
      <c r="G37291" s="149"/>
      <c r="H37291" s="148"/>
      <c r="I37291"/>
    </row>
    <row r="37292" spans="1:9" x14ac:dyDescent="0.25">
      <c r="A37292"/>
      <c r="B37292"/>
      <c r="C37292"/>
      <c r="D37292"/>
      <c r="E37292" s="148"/>
      <c r="F37292" s="148"/>
      <c r="G37292" s="149"/>
      <c r="H37292" s="148"/>
      <c r="I37292"/>
    </row>
    <row r="37293" spans="1:9" x14ac:dyDescent="0.25">
      <c r="A37293"/>
      <c r="B37293"/>
      <c r="C37293"/>
      <c r="D37293"/>
      <c r="E37293" s="148"/>
      <c r="F37293" s="148"/>
      <c r="G37293" s="149"/>
      <c r="H37293" s="148"/>
      <c r="I37293"/>
    </row>
    <row r="37294" spans="1:9" x14ac:dyDescent="0.25">
      <c r="A37294"/>
      <c r="B37294"/>
      <c r="C37294"/>
      <c r="D37294"/>
      <c r="E37294" s="148"/>
      <c r="F37294" s="148"/>
      <c r="G37294" s="149"/>
      <c r="H37294" s="148"/>
      <c r="I37294"/>
    </row>
    <row r="37295" spans="1:9" x14ac:dyDescent="0.25">
      <c r="A37295"/>
      <c r="B37295"/>
      <c r="C37295"/>
      <c r="D37295"/>
      <c r="E37295" s="148"/>
      <c r="F37295" s="148"/>
      <c r="G37295" s="149"/>
      <c r="H37295" s="148"/>
      <c r="I37295"/>
    </row>
    <row r="37296" spans="1:9" x14ac:dyDescent="0.25">
      <c r="A37296"/>
      <c r="B37296"/>
      <c r="C37296"/>
      <c r="D37296"/>
      <c r="E37296" s="148"/>
      <c r="F37296" s="148"/>
      <c r="G37296" s="149"/>
      <c r="H37296" s="148"/>
      <c r="I37296"/>
    </row>
    <row r="37297" spans="1:9" x14ac:dyDescent="0.25">
      <c r="A37297"/>
      <c r="B37297"/>
      <c r="C37297"/>
      <c r="D37297"/>
      <c r="E37297" s="148"/>
      <c r="F37297" s="148"/>
      <c r="G37297" s="149"/>
      <c r="H37297" s="148"/>
      <c r="I37297"/>
    </row>
    <row r="37298" spans="1:9" x14ac:dyDescent="0.25">
      <c r="A37298"/>
      <c r="B37298"/>
      <c r="C37298"/>
      <c r="D37298"/>
      <c r="E37298" s="148"/>
      <c r="F37298" s="148"/>
      <c r="G37298" s="149"/>
      <c r="H37298" s="148"/>
      <c r="I37298"/>
    </row>
    <row r="37299" spans="1:9" x14ac:dyDescent="0.25">
      <c r="A37299"/>
      <c r="B37299"/>
      <c r="C37299"/>
      <c r="D37299"/>
      <c r="E37299" s="148"/>
      <c r="F37299" s="148"/>
      <c r="G37299" s="149"/>
      <c r="H37299" s="148"/>
      <c r="I37299"/>
    </row>
    <row r="37300" spans="1:9" x14ac:dyDescent="0.25">
      <c r="A37300"/>
      <c r="B37300"/>
      <c r="C37300"/>
      <c r="D37300"/>
      <c r="E37300" s="148"/>
      <c r="F37300" s="148"/>
      <c r="G37300" s="149"/>
      <c r="H37300" s="148"/>
      <c r="I37300"/>
    </row>
    <row r="37301" spans="1:9" x14ac:dyDescent="0.25">
      <c r="A37301"/>
      <c r="B37301"/>
      <c r="C37301"/>
      <c r="D37301"/>
      <c r="E37301" s="148"/>
      <c r="F37301" s="148"/>
      <c r="G37301" s="149"/>
      <c r="H37301" s="148"/>
      <c r="I37301"/>
    </row>
    <row r="37302" spans="1:9" x14ac:dyDescent="0.25">
      <c r="A37302"/>
      <c r="B37302"/>
      <c r="C37302"/>
      <c r="D37302"/>
      <c r="E37302" s="148"/>
      <c r="F37302" s="148"/>
      <c r="G37302" s="149"/>
      <c r="H37302" s="148"/>
      <c r="I37302"/>
    </row>
    <row r="37303" spans="1:9" x14ac:dyDescent="0.25">
      <c r="A37303"/>
      <c r="B37303"/>
      <c r="C37303"/>
      <c r="D37303"/>
      <c r="E37303" s="148"/>
      <c r="F37303" s="148"/>
      <c r="G37303" s="149"/>
      <c r="H37303" s="148"/>
      <c r="I37303"/>
    </row>
    <row r="37304" spans="1:9" x14ac:dyDescent="0.25">
      <c r="A37304"/>
      <c r="B37304"/>
      <c r="C37304"/>
      <c r="D37304"/>
      <c r="E37304" s="148"/>
      <c r="F37304" s="148"/>
      <c r="G37304" s="149"/>
      <c r="H37304" s="148"/>
      <c r="I37304"/>
    </row>
    <row r="37305" spans="1:9" x14ac:dyDescent="0.25">
      <c r="A37305"/>
      <c r="B37305"/>
      <c r="C37305"/>
      <c r="D37305"/>
      <c r="E37305" s="148"/>
      <c r="F37305" s="148"/>
      <c r="G37305" s="149"/>
      <c r="H37305" s="148"/>
      <c r="I37305"/>
    </row>
    <row r="37306" spans="1:9" x14ac:dyDescent="0.25">
      <c r="A37306"/>
      <c r="B37306"/>
      <c r="C37306"/>
      <c r="D37306"/>
      <c r="E37306" s="148"/>
      <c r="F37306" s="148"/>
      <c r="G37306" s="149"/>
      <c r="H37306" s="148"/>
      <c r="I37306"/>
    </row>
    <row r="37307" spans="1:9" x14ac:dyDescent="0.25">
      <c r="A37307"/>
      <c r="B37307"/>
      <c r="C37307"/>
      <c r="D37307"/>
      <c r="E37307" s="148"/>
      <c r="F37307" s="148"/>
      <c r="G37307" s="149"/>
      <c r="H37307" s="148"/>
      <c r="I37307"/>
    </row>
    <row r="37308" spans="1:9" x14ac:dyDescent="0.25">
      <c r="A37308"/>
      <c r="B37308"/>
      <c r="C37308"/>
      <c r="D37308"/>
      <c r="E37308" s="148"/>
      <c r="F37308" s="148"/>
      <c r="G37308" s="149"/>
      <c r="H37308" s="148"/>
      <c r="I37308"/>
    </row>
    <row r="37309" spans="1:9" x14ac:dyDescent="0.25">
      <c r="A37309"/>
      <c r="B37309"/>
      <c r="C37309"/>
      <c r="D37309"/>
      <c r="E37309" s="148"/>
      <c r="F37309" s="148"/>
      <c r="G37309" s="149"/>
      <c r="H37309" s="148"/>
      <c r="I37309"/>
    </row>
    <row r="37310" spans="1:9" x14ac:dyDescent="0.25">
      <c r="A37310"/>
      <c r="B37310"/>
      <c r="C37310"/>
      <c r="D37310"/>
      <c r="E37310" s="148"/>
      <c r="F37310" s="148"/>
      <c r="G37310" s="149"/>
      <c r="H37310" s="148"/>
      <c r="I37310"/>
    </row>
    <row r="37311" spans="1:9" x14ac:dyDescent="0.25">
      <c r="A37311"/>
      <c r="B37311"/>
      <c r="C37311"/>
      <c r="D37311"/>
      <c r="E37311" s="148"/>
      <c r="F37311" s="148"/>
      <c r="G37311" s="149"/>
      <c r="H37311" s="148"/>
      <c r="I37311"/>
    </row>
    <row r="37312" spans="1:9" x14ac:dyDescent="0.25">
      <c r="A37312"/>
      <c r="B37312"/>
      <c r="C37312"/>
      <c r="D37312"/>
      <c r="E37312" s="148"/>
      <c r="F37312" s="148"/>
      <c r="G37312" s="149"/>
      <c r="H37312" s="148"/>
      <c r="I37312"/>
    </row>
    <row r="37313" spans="1:9" x14ac:dyDescent="0.25">
      <c r="A37313"/>
      <c r="B37313"/>
      <c r="C37313"/>
      <c r="D37313"/>
      <c r="E37313" s="148"/>
      <c r="F37313" s="148"/>
      <c r="G37313" s="149"/>
      <c r="H37313" s="148"/>
      <c r="I37313"/>
    </row>
    <row r="37314" spans="1:9" x14ac:dyDescent="0.25">
      <c r="A37314"/>
      <c r="B37314"/>
      <c r="C37314"/>
      <c r="D37314"/>
      <c r="E37314" s="148"/>
      <c r="F37314" s="148"/>
      <c r="G37314" s="149"/>
      <c r="H37314" s="148"/>
      <c r="I37314"/>
    </row>
    <row r="37315" spans="1:9" x14ac:dyDescent="0.25">
      <c r="A37315"/>
      <c r="B37315"/>
      <c r="C37315"/>
      <c r="D37315"/>
      <c r="E37315" s="148"/>
      <c r="F37315" s="148"/>
      <c r="G37315" s="149"/>
      <c r="H37315" s="148"/>
      <c r="I37315"/>
    </row>
    <row r="37316" spans="1:9" x14ac:dyDescent="0.25">
      <c r="A37316"/>
      <c r="B37316"/>
      <c r="C37316"/>
      <c r="D37316"/>
      <c r="E37316" s="148"/>
      <c r="F37316" s="148"/>
      <c r="G37316" s="149"/>
      <c r="H37316" s="148"/>
      <c r="I37316"/>
    </row>
    <row r="37317" spans="1:9" x14ac:dyDescent="0.25">
      <c r="A37317"/>
      <c r="B37317"/>
      <c r="C37317"/>
      <c r="D37317"/>
      <c r="E37317" s="148"/>
      <c r="F37317" s="148"/>
      <c r="G37317" s="149"/>
      <c r="H37317" s="148"/>
      <c r="I37317"/>
    </row>
    <row r="37318" spans="1:9" x14ac:dyDescent="0.25">
      <c r="A37318"/>
      <c r="B37318"/>
      <c r="C37318"/>
      <c r="D37318"/>
      <c r="E37318" s="148"/>
      <c r="F37318" s="148"/>
      <c r="G37318" s="149"/>
      <c r="H37318" s="148"/>
      <c r="I37318"/>
    </row>
    <row r="37319" spans="1:9" x14ac:dyDescent="0.25">
      <c r="A37319"/>
      <c r="B37319"/>
      <c r="C37319"/>
      <c r="D37319"/>
      <c r="E37319" s="148"/>
      <c r="F37319" s="148"/>
      <c r="G37319" s="149"/>
      <c r="H37319" s="148"/>
      <c r="I37319"/>
    </row>
    <row r="37320" spans="1:9" x14ac:dyDescent="0.25">
      <c r="A37320"/>
      <c r="B37320"/>
      <c r="C37320"/>
      <c r="D37320"/>
      <c r="E37320" s="148"/>
      <c r="F37320" s="148"/>
      <c r="G37320" s="149"/>
      <c r="H37320" s="148"/>
      <c r="I37320"/>
    </row>
    <row r="37321" spans="1:9" x14ac:dyDescent="0.25">
      <c r="A37321"/>
      <c r="B37321"/>
      <c r="C37321"/>
      <c r="D37321"/>
      <c r="E37321" s="148"/>
      <c r="F37321" s="148"/>
      <c r="G37321" s="149"/>
      <c r="H37321" s="148"/>
      <c r="I37321"/>
    </row>
    <row r="37322" spans="1:9" x14ac:dyDescent="0.25">
      <c r="A37322"/>
      <c r="B37322"/>
      <c r="C37322"/>
      <c r="D37322"/>
      <c r="E37322" s="148"/>
      <c r="F37322" s="148"/>
      <c r="G37322" s="149"/>
      <c r="H37322" s="148"/>
      <c r="I37322"/>
    </row>
    <row r="37323" spans="1:9" x14ac:dyDescent="0.25">
      <c r="A37323"/>
      <c r="B37323"/>
      <c r="C37323"/>
      <c r="D37323"/>
      <c r="E37323" s="148"/>
      <c r="F37323" s="148"/>
      <c r="G37323" s="149"/>
      <c r="H37323" s="148"/>
      <c r="I37323"/>
    </row>
    <row r="37324" spans="1:9" x14ac:dyDescent="0.25">
      <c r="A37324"/>
      <c r="B37324"/>
      <c r="C37324"/>
      <c r="D37324"/>
      <c r="E37324" s="148"/>
      <c r="F37324" s="148"/>
      <c r="G37324" s="149"/>
      <c r="H37324" s="148"/>
      <c r="I37324"/>
    </row>
    <row r="37325" spans="1:9" x14ac:dyDescent="0.25">
      <c r="A37325"/>
      <c r="B37325"/>
      <c r="C37325"/>
      <c r="D37325"/>
      <c r="E37325" s="148"/>
      <c r="F37325" s="148"/>
      <c r="G37325" s="149"/>
      <c r="H37325" s="148"/>
      <c r="I37325"/>
    </row>
    <row r="37326" spans="1:9" x14ac:dyDescent="0.25">
      <c r="A37326"/>
      <c r="B37326"/>
      <c r="C37326"/>
      <c r="D37326"/>
      <c r="E37326" s="148"/>
      <c r="F37326" s="148"/>
      <c r="G37326" s="149"/>
      <c r="H37326" s="148"/>
      <c r="I37326"/>
    </row>
    <row r="37327" spans="1:9" x14ac:dyDescent="0.25">
      <c r="A37327"/>
      <c r="B37327"/>
      <c r="C37327"/>
      <c r="D37327"/>
      <c r="E37327" s="148"/>
      <c r="F37327" s="148"/>
      <c r="G37327" s="149"/>
      <c r="H37327" s="148"/>
      <c r="I37327"/>
    </row>
    <row r="37328" spans="1:9" x14ac:dyDescent="0.25">
      <c r="A37328"/>
      <c r="B37328"/>
      <c r="C37328"/>
      <c r="D37328"/>
      <c r="E37328" s="148"/>
      <c r="F37328" s="148"/>
      <c r="G37328" s="149"/>
      <c r="H37328" s="148"/>
      <c r="I37328"/>
    </row>
    <row r="37329" spans="1:9" x14ac:dyDescent="0.25">
      <c r="A37329"/>
      <c r="B37329"/>
      <c r="C37329"/>
      <c r="D37329"/>
      <c r="E37329" s="148"/>
      <c r="F37329" s="148"/>
      <c r="G37329" s="149"/>
      <c r="H37329" s="148"/>
      <c r="I37329"/>
    </row>
    <row r="37330" spans="1:9" x14ac:dyDescent="0.25">
      <c r="A37330"/>
      <c r="B37330"/>
      <c r="C37330"/>
      <c r="D37330"/>
      <c r="E37330" s="148"/>
      <c r="F37330" s="148"/>
      <c r="G37330" s="149"/>
      <c r="H37330" s="148"/>
      <c r="I37330"/>
    </row>
    <row r="37331" spans="1:9" x14ac:dyDescent="0.25">
      <c r="A37331"/>
      <c r="B37331"/>
      <c r="C37331"/>
      <c r="D37331"/>
      <c r="E37331" s="148"/>
      <c r="F37331" s="148"/>
      <c r="G37331" s="149"/>
      <c r="H37331" s="148"/>
      <c r="I37331"/>
    </row>
    <row r="37332" spans="1:9" x14ac:dyDescent="0.25">
      <c r="A37332"/>
      <c r="B37332"/>
      <c r="C37332"/>
      <c r="D37332"/>
      <c r="E37332" s="148"/>
      <c r="F37332" s="148"/>
      <c r="G37332" s="149"/>
      <c r="H37332" s="148"/>
      <c r="I37332"/>
    </row>
    <row r="37333" spans="1:9" x14ac:dyDescent="0.25">
      <c r="A37333"/>
      <c r="B37333"/>
      <c r="C37333"/>
      <c r="D37333"/>
      <c r="E37333" s="148"/>
      <c r="F37333" s="148"/>
      <c r="G37333" s="149"/>
      <c r="H37333" s="148"/>
      <c r="I37333"/>
    </row>
    <row r="37334" spans="1:9" x14ac:dyDescent="0.25">
      <c r="A37334"/>
      <c r="B37334"/>
      <c r="C37334"/>
      <c r="D37334"/>
      <c r="E37334" s="148"/>
      <c r="F37334" s="148"/>
      <c r="G37334" s="149"/>
      <c r="H37334" s="148"/>
      <c r="I37334"/>
    </row>
    <row r="37335" spans="1:9" x14ac:dyDescent="0.25">
      <c r="A37335"/>
      <c r="B37335"/>
      <c r="C37335"/>
      <c r="D37335"/>
      <c r="E37335" s="148"/>
      <c r="F37335" s="148"/>
      <c r="G37335" s="149"/>
      <c r="H37335" s="148"/>
      <c r="I37335"/>
    </row>
    <row r="37336" spans="1:9" x14ac:dyDescent="0.25">
      <c r="A37336"/>
      <c r="B37336"/>
      <c r="C37336"/>
      <c r="D37336"/>
      <c r="E37336" s="148"/>
      <c r="F37336" s="148"/>
      <c r="G37336" s="149"/>
      <c r="H37336" s="148"/>
      <c r="I37336"/>
    </row>
    <row r="37337" spans="1:9" x14ac:dyDescent="0.25">
      <c r="A37337"/>
      <c r="B37337"/>
      <c r="C37337"/>
      <c r="D37337"/>
      <c r="E37337" s="148"/>
      <c r="F37337" s="148"/>
      <c r="G37337" s="149"/>
      <c r="H37337" s="148"/>
      <c r="I37337"/>
    </row>
    <row r="37338" spans="1:9" x14ac:dyDescent="0.25">
      <c r="A37338"/>
      <c r="B37338"/>
      <c r="C37338"/>
      <c r="D37338"/>
      <c r="E37338" s="148"/>
      <c r="F37338" s="148"/>
      <c r="G37338" s="149"/>
      <c r="H37338" s="148"/>
      <c r="I37338"/>
    </row>
    <row r="37339" spans="1:9" x14ac:dyDescent="0.25">
      <c r="A37339"/>
      <c r="B37339"/>
      <c r="C37339"/>
      <c r="D37339"/>
      <c r="E37339" s="148"/>
      <c r="F37339" s="148"/>
      <c r="G37339" s="149"/>
      <c r="H37339" s="148"/>
      <c r="I37339"/>
    </row>
    <row r="37340" spans="1:9" x14ac:dyDescent="0.25">
      <c r="A37340"/>
      <c r="B37340"/>
      <c r="C37340"/>
      <c r="D37340"/>
      <c r="E37340" s="148"/>
      <c r="F37340" s="148"/>
      <c r="G37340" s="149"/>
      <c r="H37340" s="148"/>
      <c r="I37340"/>
    </row>
    <row r="37341" spans="1:9" x14ac:dyDescent="0.25">
      <c r="A37341"/>
      <c r="B37341"/>
      <c r="C37341"/>
      <c r="D37341"/>
      <c r="E37341" s="148"/>
      <c r="F37341" s="148"/>
      <c r="G37341" s="149"/>
      <c r="H37341" s="148"/>
      <c r="I37341"/>
    </row>
    <row r="37342" spans="1:9" x14ac:dyDescent="0.25">
      <c r="A37342"/>
      <c r="B37342"/>
      <c r="C37342"/>
      <c r="D37342"/>
      <c r="E37342" s="148"/>
      <c r="F37342" s="148"/>
      <c r="G37342" s="149"/>
      <c r="H37342" s="148"/>
      <c r="I37342"/>
    </row>
    <row r="37343" spans="1:9" x14ac:dyDescent="0.25">
      <c r="A37343"/>
      <c r="B37343"/>
      <c r="C37343"/>
      <c r="D37343"/>
      <c r="E37343" s="148"/>
      <c r="F37343" s="148"/>
      <c r="G37343" s="149"/>
      <c r="H37343" s="148"/>
      <c r="I37343"/>
    </row>
    <row r="37344" spans="1:9" x14ac:dyDescent="0.25">
      <c r="A37344"/>
      <c r="B37344"/>
      <c r="C37344"/>
      <c r="D37344"/>
      <c r="E37344" s="148"/>
      <c r="F37344" s="148"/>
      <c r="G37344" s="149"/>
      <c r="H37344" s="148"/>
      <c r="I37344"/>
    </row>
    <row r="37345" spans="1:9" x14ac:dyDescent="0.25">
      <c r="A37345"/>
      <c r="B37345"/>
      <c r="C37345"/>
      <c r="D37345"/>
      <c r="E37345" s="148"/>
      <c r="F37345" s="148"/>
      <c r="G37345" s="149"/>
      <c r="H37345" s="148"/>
      <c r="I37345"/>
    </row>
    <row r="37346" spans="1:9" x14ac:dyDescent="0.25">
      <c r="A37346"/>
      <c r="B37346"/>
      <c r="C37346"/>
      <c r="D37346"/>
      <c r="E37346" s="148"/>
      <c r="F37346" s="148"/>
      <c r="G37346" s="149"/>
      <c r="H37346" s="148"/>
      <c r="I37346"/>
    </row>
    <row r="37347" spans="1:9" x14ac:dyDescent="0.25">
      <c r="A37347"/>
      <c r="B37347"/>
      <c r="C37347"/>
      <c r="D37347"/>
      <c r="E37347" s="148"/>
      <c r="F37347" s="148"/>
      <c r="G37347" s="149"/>
      <c r="H37347" s="148"/>
      <c r="I37347"/>
    </row>
    <row r="37348" spans="1:9" x14ac:dyDescent="0.25">
      <c r="A37348"/>
      <c r="B37348"/>
      <c r="C37348"/>
      <c r="D37348"/>
      <c r="E37348" s="148"/>
      <c r="F37348" s="148"/>
      <c r="G37348" s="149"/>
      <c r="H37348" s="148"/>
      <c r="I37348"/>
    </row>
    <row r="37349" spans="1:9" x14ac:dyDescent="0.25">
      <c r="A37349"/>
      <c r="B37349"/>
      <c r="C37349"/>
      <c r="D37349"/>
      <c r="E37349" s="148"/>
      <c r="F37349" s="148"/>
      <c r="G37349" s="149"/>
      <c r="H37349" s="148"/>
      <c r="I37349"/>
    </row>
    <row r="37350" spans="1:9" x14ac:dyDescent="0.25">
      <c r="A37350"/>
      <c r="B37350"/>
      <c r="C37350"/>
      <c r="D37350"/>
      <c r="E37350" s="148"/>
      <c r="F37350" s="148"/>
      <c r="G37350" s="149"/>
      <c r="H37350" s="148"/>
      <c r="I37350"/>
    </row>
    <row r="37351" spans="1:9" x14ac:dyDescent="0.25">
      <c r="A37351"/>
      <c r="B37351"/>
      <c r="C37351"/>
      <c r="D37351"/>
      <c r="E37351" s="148"/>
      <c r="F37351" s="148"/>
      <c r="G37351" s="149"/>
      <c r="H37351" s="148"/>
      <c r="I37351"/>
    </row>
    <row r="37352" spans="1:9" x14ac:dyDescent="0.25">
      <c r="A37352"/>
      <c r="B37352"/>
      <c r="C37352"/>
      <c r="D37352"/>
      <c r="E37352" s="148"/>
      <c r="F37352" s="148"/>
      <c r="G37352" s="149"/>
      <c r="H37352" s="148"/>
      <c r="I37352"/>
    </row>
    <row r="37353" spans="1:9" x14ac:dyDescent="0.25">
      <c r="A37353"/>
      <c r="B37353"/>
      <c r="C37353"/>
      <c r="D37353"/>
      <c r="E37353" s="148"/>
      <c r="F37353" s="148"/>
      <c r="G37353" s="149"/>
      <c r="H37353" s="148"/>
      <c r="I37353"/>
    </row>
    <row r="37354" spans="1:9" x14ac:dyDescent="0.25">
      <c r="A37354"/>
      <c r="B37354"/>
      <c r="C37354"/>
      <c r="D37354"/>
      <c r="E37354" s="148"/>
      <c r="F37354" s="148"/>
      <c r="G37354" s="149"/>
      <c r="H37354" s="148"/>
      <c r="I37354"/>
    </row>
    <row r="37355" spans="1:9" x14ac:dyDescent="0.25">
      <c r="A37355"/>
      <c r="B37355"/>
      <c r="C37355"/>
      <c r="D37355"/>
      <c r="E37355" s="148"/>
      <c r="F37355" s="148"/>
      <c r="G37355" s="149"/>
      <c r="H37355" s="148"/>
      <c r="I37355"/>
    </row>
    <row r="37356" spans="1:9" x14ac:dyDescent="0.25">
      <c r="A37356"/>
      <c r="B37356"/>
      <c r="C37356"/>
      <c r="D37356"/>
      <c r="E37356" s="148"/>
      <c r="F37356" s="148"/>
      <c r="G37356" s="149"/>
      <c r="H37356" s="148"/>
      <c r="I37356"/>
    </row>
    <row r="37357" spans="1:9" x14ac:dyDescent="0.25">
      <c r="A37357"/>
      <c r="B37357"/>
      <c r="C37357"/>
      <c r="D37357"/>
      <c r="E37357" s="148"/>
      <c r="F37357" s="148"/>
      <c r="G37357" s="149"/>
      <c r="H37357" s="148"/>
      <c r="I37357"/>
    </row>
    <row r="37358" spans="1:9" x14ac:dyDescent="0.25">
      <c r="A37358"/>
      <c r="B37358"/>
      <c r="C37358"/>
      <c r="D37358"/>
      <c r="E37358" s="148"/>
      <c r="F37358" s="148"/>
      <c r="G37358" s="149"/>
      <c r="H37358" s="148"/>
      <c r="I37358"/>
    </row>
    <row r="37359" spans="1:9" x14ac:dyDescent="0.25">
      <c r="A37359"/>
      <c r="B37359"/>
      <c r="C37359"/>
      <c r="D37359"/>
      <c r="E37359" s="148"/>
      <c r="F37359" s="148"/>
      <c r="G37359" s="149"/>
      <c r="H37359" s="148"/>
      <c r="I37359"/>
    </row>
    <row r="37360" spans="1:9" x14ac:dyDescent="0.25">
      <c r="A37360"/>
      <c r="B37360"/>
      <c r="C37360"/>
      <c r="D37360"/>
      <c r="E37360" s="148"/>
      <c r="F37360" s="148"/>
      <c r="G37360" s="149"/>
      <c r="H37360" s="148"/>
      <c r="I37360"/>
    </row>
    <row r="37361" spans="1:9" x14ac:dyDescent="0.25">
      <c r="A37361"/>
      <c r="B37361"/>
      <c r="C37361"/>
      <c r="D37361"/>
      <c r="E37361" s="148"/>
      <c r="F37361" s="148"/>
      <c r="G37361" s="149"/>
      <c r="H37361" s="148"/>
      <c r="I37361"/>
    </row>
    <row r="37362" spans="1:9" x14ac:dyDescent="0.25">
      <c r="A37362"/>
      <c r="B37362"/>
      <c r="C37362"/>
      <c r="D37362"/>
      <c r="E37362" s="148"/>
      <c r="F37362" s="148"/>
      <c r="G37362" s="149"/>
      <c r="H37362" s="148"/>
      <c r="I37362"/>
    </row>
    <row r="37363" spans="1:9" x14ac:dyDescent="0.25">
      <c r="A37363"/>
      <c r="B37363"/>
      <c r="C37363"/>
      <c r="D37363"/>
      <c r="E37363" s="148"/>
      <c r="F37363" s="148"/>
      <c r="G37363" s="149"/>
      <c r="H37363" s="148"/>
      <c r="I37363"/>
    </row>
    <row r="37364" spans="1:9" x14ac:dyDescent="0.25">
      <c r="A37364"/>
      <c r="B37364"/>
      <c r="C37364"/>
      <c r="D37364"/>
      <c r="E37364" s="148"/>
      <c r="F37364" s="148"/>
      <c r="G37364" s="149"/>
      <c r="H37364" s="148"/>
      <c r="I37364"/>
    </row>
    <row r="37365" spans="1:9" x14ac:dyDescent="0.25">
      <c r="A37365"/>
      <c r="B37365"/>
      <c r="C37365"/>
      <c r="D37365"/>
      <c r="E37365" s="148"/>
      <c r="F37365" s="148"/>
      <c r="G37365" s="149"/>
      <c r="H37365" s="148"/>
      <c r="I37365"/>
    </row>
    <row r="37366" spans="1:9" x14ac:dyDescent="0.25">
      <c r="A37366"/>
      <c r="B37366"/>
      <c r="C37366"/>
      <c r="D37366"/>
      <c r="E37366" s="148"/>
      <c r="F37366" s="148"/>
      <c r="G37366" s="149"/>
      <c r="H37366" s="148"/>
      <c r="I37366"/>
    </row>
    <row r="37367" spans="1:9" x14ac:dyDescent="0.25">
      <c r="A37367"/>
      <c r="B37367"/>
      <c r="C37367"/>
      <c r="D37367"/>
      <c r="E37367" s="148"/>
      <c r="F37367" s="148"/>
      <c r="G37367" s="149"/>
      <c r="H37367" s="148"/>
      <c r="I37367"/>
    </row>
    <row r="37368" spans="1:9" x14ac:dyDescent="0.25">
      <c r="A37368"/>
      <c r="B37368"/>
      <c r="C37368"/>
      <c r="D37368"/>
      <c r="E37368" s="148"/>
      <c r="F37368" s="148"/>
      <c r="G37368" s="149"/>
      <c r="H37368" s="148"/>
      <c r="I37368"/>
    </row>
    <row r="37369" spans="1:9" x14ac:dyDescent="0.25">
      <c r="A37369"/>
      <c r="B37369"/>
      <c r="C37369"/>
      <c r="D37369"/>
      <c r="E37369" s="148"/>
      <c r="F37369" s="148"/>
      <c r="G37369" s="149"/>
      <c r="H37369" s="148"/>
      <c r="I37369"/>
    </row>
    <row r="37370" spans="1:9" x14ac:dyDescent="0.25">
      <c r="A37370"/>
      <c r="B37370"/>
      <c r="C37370"/>
      <c r="D37370"/>
      <c r="E37370" s="148"/>
      <c r="F37370" s="148"/>
      <c r="G37370" s="149"/>
      <c r="H37370" s="148"/>
      <c r="I37370"/>
    </row>
    <row r="37371" spans="1:9" x14ac:dyDescent="0.25">
      <c r="A37371"/>
      <c r="B37371"/>
      <c r="C37371"/>
      <c r="D37371"/>
      <c r="E37371" s="148"/>
      <c r="F37371" s="148"/>
      <c r="G37371" s="149"/>
      <c r="H37371" s="148"/>
      <c r="I37371"/>
    </row>
    <row r="37372" spans="1:9" x14ac:dyDescent="0.25">
      <c r="A37372"/>
      <c r="B37372"/>
      <c r="C37372"/>
      <c r="D37372"/>
      <c r="E37372" s="148"/>
      <c r="F37372" s="148"/>
      <c r="G37372" s="149"/>
      <c r="H37372" s="148"/>
      <c r="I37372"/>
    </row>
    <row r="37373" spans="1:9" x14ac:dyDescent="0.25">
      <c r="A37373"/>
      <c r="B37373"/>
      <c r="C37373"/>
      <c r="D37373"/>
      <c r="E37373" s="148"/>
      <c r="F37373" s="148"/>
      <c r="G37373" s="149"/>
      <c r="H37373" s="148"/>
      <c r="I37373"/>
    </row>
    <row r="37374" spans="1:9" x14ac:dyDescent="0.25">
      <c r="A37374"/>
      <c r="B37374"/>
      <c r="C37374"/>
      <c r="D37374"/>
      <c r="E37374" s="148"/>
      <c r="F37374" s="148"/>
      <c r="G37374" s="149"/>
      <c r="H37374" s="148"/>
      <c r="I37374"/>
    </row>
    <row r="37375" spans="1:9" x14ac:dyDescent="0.25">
      <c r="A37375"/>
      <c r="B37375"/>
      <c r="C37375"/>
      <c r="D37375"/>
      <c r="E37375" s="148"/>
      <c r="F37375" s="148"/>
      <c r="G37375" s="149"/>
      <c r="H37375" s="148"/>
      <c r="I37375"/>
    </row>
    <row r="37376" spans="1:9" x14ac:dyDescent="0.25">
      <c r="A37376"/>
      <c r="B37376"/>
      <c r="C37376"/>
      <c r="D37376"/>
      <c r="E37376" s="148"/>
      <c r="F37376" s="148"/>
      <c r="G37376" s="149"/>
      <c r="H37376" s="148"/>
      <c r="I37376"/>
    </row>
    <row r="37377" spans="1:9" x14ac:dyDescent="0.25">
      <c r="A37377"/>
      <c r="B37377"/>
      <c r="C37377"/>
      <c r="D37377"/>
      <c r="E37377" s="148"/>
      <c r="F37377" s="148"/>
      <c r="G37377" s="149"/>
      <c r="H37377" s="148"/>
      <c r="I37377"/>
    </row>
    <row r="37378" spans="1:9" x14ac:dyDescent="0.25">
      <c r="A37378"/>
      <c r="B37378"/>
      <c r="C37378"/>
      <c r="D37378"/>
      <c r="E37378" s="148"/>
      <c r="F37378" s="148"/>
      <c r="G37378" s="149"/>
      <c r="H37378" s="148"/>
      <c r="I37378"/>
    </row>
    <row r="37379" spans="1:9" x14ac:dyDescent="0.25">
      <c r="A37379"/>
      <c r="B37379"/>
      <c r="C37379"/>
      <c r="D37379"/>
      <c r="E37379" s="148"/>
      <c r="F37379" s="148"/>
      <c r="G37379" s="149"/>
      <c r="H37379" s="148"/>
      <c r="I37379"/>
    </row>
    <row r="37380" spans="1:9" x14ac:dyDescent="0.25">
      <c r="A37380"/>
      <c r="B37380"/>
      <c r="C37380"/>
      <c r="D37380"/>
      <c r="E37380" s="148"/>
      <c r="F37380" s="148"/>
      <c r="G37380" s="149"/>
      <c r="H37380" s="148"/>
      <c r="I37380"/>
    </row>
    <row r="37381" spans="1:9" x14ac:dyDescent="0.25">
      <c r="A37381"/>
      <c r="B37381"/>
      <c r="C37381"/>
      <c r="D37381"/>
      <c r="E37381" s="148"/>
      <c r="F37381" s="148"/>
      <c r="G37381" s="149"/>
      <c r="H37381" s="148"/>
      <c r="I37381"/>
    </row>
    <row r="37382" spans="1:9" x14ac:dyDescent="0.25">
      <c r="A37382"/>
      <c r="B37382"/>
      <c r="C37382"/>
      <c r="D37382"/>
      <c r="E37382" s="148"/>
      <c r="F37382" s="148"/>
      <c r="G37382" s="149"/>
      <c r="H37382" s="148"/>
      <c r="I37382"/>
    </row>
    <row r="37383" spans="1:9" x14ac:dyDescent="0.25">
      <c r="A37383"/>
      <c r="B37383"/>
      <c r="C37383"/>
      <c r="D37383"/>
      <c r="E37383" s="148"/>
      <c r="F37383" s="148"/>
      <c r="G37383" s="149"/>
      <c r="H37383" s="148"/>
      <c r="I37383"/>
    </row>
    <row r="37384" spans="1:9" x14ac:dyDescent="0.25">
      <c r="A37384"/>
      <c r="B37384"/>
      <c r="C37384"/>
      <c r="D37384"/>
      <c r="E37384" s="148"/>
      <c r="F37384" s="148"/>
      <c r="G37384" s="149"/>
      <c r="H37384" s="148"/>
      <c r="I37384"/>
    </row>
    <row r="37385" spans="1:9" x14ac:dyDescent="0.25">
      <c r="A37385"/>
      <c r="B37385"/>
      <c r="C37385"/>
      <c r="D37385"/>
      <c r="E37385" s="148"/>
      <c r="F37385" s="148"/>
      <c r="G37385" s="149"/>
      <c r="H37385" s="148"/>
      <c r="I37385"/>
    </row>
    <row r="37386" spans="1:9" x14ac:dyDescent="0.25">
      <c r="A37386"/>
      <c r="B37386"/>
      <c r="C37386"/>
      <c r="D37386"/>
      <c r="E37386" s="148"/>
      <c r="F37386" s="148"/>
      <c r="G37386" s="149"/>
      <c r="H37386" s="148"/>
      <c r="I37386"/>
    </row>
    <row r="37387" spans="1:9" x14ac:dyDescent="0.25">
      <c r="A37387"/>
      <c r="B37387"/>
      <c r="C37387"/>
      <c r="D37387"/>
      <c r="E37387" s="148"/>
      <c r="F37387" s="148"/>
      <c r="G37387" s="149"/>
      <c r="H37387" s="148"/>
      <c r="I37387"/>
    </row>
    <row r="37388" spans="1:9" x14ac:dyDescent="0.25">
      <c r="A37388"/>
      <c r="B37388"/>
      <c r="C37388"/>
      <c r="D37388"/>
      <c r="E37388" s="148"/>
      <c r="F37388" s="148"/>
      <c r="G37388" s="149"/>
      <c r="H37388" s="148"/>
      <c r="I37388"/>
    </row>
    <row r="37389" spans="1:9" x14ac:dyDescent="0.25">
      <c r="A37389"/>
      <c r="B37389"/>
      <c r="C37389"/>
      <c r="D37389"/>
      <c r="E37389" s="148"/>
      <c r="F37389" s="148"/>
      <c r="G37389" s="149"/>
      <c r="H37389" s="148"/>
      <c r="I37389"/>
    </row>
    <row r="37390" spans="1:9" x14ac:dyDescent="0.25">
      <c r="A37390"/>
      <c r="B37390"/>
      <c r="C37390"/>
      <c r="D37390"/>
      <c r="E37390" s="148"/>
      <c r="F37390" s="148"/>
      <c r="G37390" s="149"/>
      <c r="H37390" s="148"/>
      <c r="I37390"/>
    </row>
    <row r="37391" spans="1:9" x14ac:dyDescent="0.25">
      <c r="A37391"/>
      <c r="B37391"/>
      <c r="C37391"/>
      <c r="D37391"/>
      <c r="E37391" s="148"/>
      <c r="F37391" s="148"/>
      <c r="G37391" s="149"/>
      <c r="H37391" s="148"/>
      <c r="I37391"/>
    </row>
    <row r="37392" spans="1:9" x14ac:dyDescent="0.25">
      <c r="A37392"/>
      <c r="B37392"/>
      <c r="C37392"/>
      <c r="D37392"/>
      <c r="E37392" s="148"/>
      <c r="F37392" s="148"/>
      <c r="G37392" s="149"/>
      <c r="H37392" s="148"/>
      <c r="I37392"/>
    </row>
    <row r="37393" spans="1:9" x14ac:dyDescent="0.25">
      <c r="A37393"/>
      <c r="B37393"/>
      <c r="C37393"/>
      <c r="D37393"/>
      <c r="E37393" s="148"/>
      <c r="F37393" s="148"/>
      <c r="G37393" s="149"/>
      <c r="H37393" s="148"/>
      <c r="I37393"/>
    </row>
    <row r="37394" spans="1:9" x14ac:dyDescent="0.25">
      <c r="A37394"/>
      <c r="B37394"/>
      <c r="C37394"/>
      <c r="D37394"/>
      <c r="E37394" s="148"/>
      <c r="F37394" s="148"/>
      <c r="G37394" s="149"/>
      <c r="H37394" s="148"/>
      <c r="I37394"/>
    </row>
    <row r="37395" spans="1:9" x14ac:dyDescent="0.25">
      <c r="A37395"/>
      <c r="B37395"/>
      <c r="C37395"/>
      <c r="D37395"/>
      <c r="E37395" s="148"/>
      <c r="F37395" s="148"/>
      <c r="G37395" s="149"/>
      <c r="H37395" s="148"/>
      <c r="I37395"/>
    </row>
    <row r="37396" spans="1:9" x14ac:dyDescent="0.25">
      <c r="A37396"/>
      <c r="B37396"/>
      <c r="C37396"/>
      <c r="D37396"/>
      <c r="E37396" s="148"/>
      <c r="F37396" s="148"/>
      <c r="G37396" s="149"/>
      <c r="H37396" s="148"/>
      <c r="I37396"/>
    </row>
    <row r="37397" spans="1:9" x14ac:dyDescent="0.25">
      <c r="A37397"/>
      <c r="B37397"/>
      <c r="C37397"/>
      <c r="D37397"/>
      <c r="E37397" s="148"/>
      <c r="F37397" s="148"/>
      <c r="G37397" s="149"/>
      <c r="H37397" s="148"/>
      <c r="I37397"/>
    </row>
    <row r="37398" spans="1:9" x14ac:dyDescent="0.25">
      <c r="A37398"/>
      <c r="B37398"/>
      <c r="C37398"/>
      <c r="D37398"/>
      <c r="E37398" s="148"/>
      <c r="F37398" s="148"/>
      <c r="G37398" s="149"/>
      <c r="H37398" s="148"/>
      <c r="I37398"/>
    </row>
    <row r="37399" spans="1:9" x14ac:dyDescent="0.25">
      <c r="A37399"/>
      <c r="B37399"/>
      <c r="C37399"/>
      <c r="D37399"/>
      <c r="E37399" s="148"/>
      <c r="F37399" s="148"/>
      <c r="G37399" s="149"/>
      <c r="H37399" s="148"/>
      <c r="I37399"/>
    </row>
    <row r="37400" spans="1:9" x14ac:dyDescent="0.25">
      <c r="A37400"/>
      <c r="B37400"/>
      <c r="C37400"/>
      <c r="D37400"/>
      <c r="E37400" s="148"/>
      <c r="F37400" s="148"/>
      <c r="G37400" s="149"/>
      <c r="H37400" s="148"/>
      <c r="I37400"/>
    </row>
    <row r="37401" spans="1:9" x14ac:dyDescent="0.25">
      <c r="A37401"/>
      <c r="B37401"/>
      <c r="C37401"/>
      <c r="D37401"/>
      <c r="E37401" s="148"/>
      <c r="F37401" s="148"/>
      <c r="G37401" s="149"/>
      <c r="H37401" s="148"/>
      <c r="I37401"/>
    </row>
    <row r="37402" spans="1:9" x14ac:dyDescent="0.25">
      <c r="A37402"/>
      <c r="B37402"/>
      <c r="C37402"/>
      <c r="D37402"/>
      <c r="E37402" s="148"/>
      <c r="F37402" s="148"/>
      <c r="G37402" s="149"/>
      <c r="H37402" s="148"/>
      <c r="I37402"/>
    </row>
    <row r="37403" spans="1:9" x14ac:dyDescent="0.25">
      <c r="A37403"/>
      <c r="B37403"/>
      <c r="C37403"/>
      <c r="D37403"/>
      <c r="E37403" s="148"/>
      <c r="F37403" s="148"/>
      <c r="G37403" s="149"/>
      <c r="H37403" s="148"/>
      <c r="I37403"/>
    </row>
    <row r="37404" spans="1:9" x14ac:dyDescent="0.25">
      <c r="A37404"/>
      <c r="B37404"/>
      <c r="C37404"/>
      <c r="D37404"/>
      <c r="E37404" s="148"/>
      <c r="F37404" s="148"/>
      <c r="G37404" s="149"/>
      <c r="H37404" s="148"/>
      <c r="I37404"/>
    </row>
    <row r="37405" spans="1:9" x14ac:dyDescent="0.25">
      <c r="A37405"/>
      <c r="B37405"/>
      <c r="C37405"/>
      <c r="D37405"/>
      <c r="E37405" s="148"/>
      <c r="F37405" s="148"/>
      <c r="G37405" s="149"/>
      <c r="H37405" s="148"/>
      <c r="I37405"/>
    </row>
    <row r="37406" spans="1:9" x14ac:dyDescent="0.25">
      <c r="A37406"/>
      <c r="B37406"/>
      <c r="C37406"/>
      <c r="D37406"/>
      <c r="E37406" s="148"/>
      <c r="F37406" s="148"/>
      <c r="G37406" s="149"/>
      <c r="H37406" s="148"/>
      <c r="I37406"/>
    </row>
    <row r="37407" spans="1:9" x14ac:dyDescent="0.25">
      <c r="A37407"/>
      <c r="B37407"/>
      <c r="C37407"/>
      <c r="D37407"/>
      <c r="E37407" s="148"/>
      <c r="F37407" s="148"/>
      <c r="G37407" s="149"/>
      <c r="H37407" s="148"/>
      <c r="I37407"/>
    </row>
    <row r="37408" spans="1:9" x14ac:dyDescent="0.25">
      <c r="A37408"/>
      <c r="B37408"/>
      <c r="C37408"/>
      <c r="D37408"/>
      <c r="E37408" s="148"/>
      <c r="F37408" s="148"/>
      <c r="G37408" s="149"/>
      <c r="H37408" s="148"/>
      <c r="I37408"/>
    </row>
    <row r="37409" spans="1:9" x14ac:dyDescent="0.25">
      <c r="A37409"/>
      <c r="B37409"/>
      <c r="C37409"/>
      <c r="D37409"/>
      <c r="E37409" s="148"/>
      <c r="F37409" s="148"/>
      <c r="G37409" s="149"/>
      <c r="H37409" s="148"/>
      <c r="I37409"/>
    </row>
    <row r="37410" spans="1:9" x14ac:dyDescent="0.25">
      <c r="A37410"/>
      <c r="B37410"/>
      <c r="C37410"/>
      <c r="D37410"/>
      <c r="E37410" s="148"/>
      <c r="F37410" s="148"/>
      <c r="G37410" s="149"/>
      <c r="H37410" s="148"/>
      <c r="I37410"/>
    </row>
    <row r="37411" spans="1:9" x14ac:dyDescent="0.25">
      <c r="A37411"/>
      <c r="B37411"/>
      <c r="C37411"/>
      <c r="D37411"/>
      <c r="E37411" s="148"/>
      <c r="F37411" s="148"/>
      <c r="G37411" s="149"/>
      <c r="H37411" s="148"/>
      <c r="I37411"/>
    </row>
    <row r="37412" spans="1:9" x14ac:dyDescent="0.25">
      <c r="A37412"/>
      <c r="B37412"/>
      <c r="C37412"/>
      <c r="D37412"/>
      <c r="E37412" s="148"/>
      <c r="F37412" s="148"/>
      <c r="G37412" s="149"/>
      <c r="H37412" s="148"/>
      <c r="I37412"/>
    </row>
    <row r="37413" spans="1:9" x14ac:dyDescent="0.25">
      <c r="A37413"/>
      <c r="B37413"/>
      <c r="C37413"/>
      <c r="D37413"/>
      <c r="E37413" s="148"/>
      <c r="F37413" s="148"/>
      <c r="G37413" s="149"/>
      <c r="H37413" s="148"/>
      <c r="I37413"/>
    </row>
    <row r="37414" spans="1:9" x14ac:dyDescent="0.25">
      <c r="A37414"/>
      <c r="B37414"/>
      <c r="C37414"/>
      <c r="D37414"/>
      <c r="E37414" s="148"/>
      <c r="F37414" s="148"/>
      <c r="G37414" s="149"/>
      <c r="H37414" s="148"/>
      <c r="I37414"/>
    </row>
    <row r="37415" spans="1:9" x14ac:dyDescent="0.25">
      <c r="A37415"/>
      <c r="B37415"/>
      <c r="C37415"/>
      <c r="D37415"/>
      <c r="E37415" s="148"/>
      <c r="F37415" s="148"/>
      <c r="G37415" s="149"/>
      <c r="H37415" s="148"/>
      <c r="I37415"/>
    </row>
    <row r="37416" spans="1:9" x14ac:dyDescent="0.25">
      <c r="A37416"/>
      <c r="B37416"/>
      <c r="C37416"/>
      <c r="D37416"/>
      <c r="E37416" s="148"/>
      <c r="F37416" s="148"/>
      <c r="G37416" s="149"/>
      <c r="H37416" s="148"/>
      <c r="I37416"/>
    </row>
    <row r="37417" spans="1:9" x14ac:dyDescent="0.25">
      <c r="A37417"/>
      <c r="B37417"/>
      <c r="C37417"/>
      <c r="D37417"/>
      <c r="E37417" s="148"/>
      <c r="F37417" s="148"/>
      <c r="G37417" s="149"/>
      <c r="H37417" s="148"/>
      <c r="I37417"/>
    </row>
    <row r="37418" spans="1:9" x14ac:dyDescent="0.25">
      <c r="A37418"/>
      <c r="B37418"/>
      <c r="C37418"/>
      <c r="D37418"/>
      <c r="E37418" s="148"/>
      <c r="F37418" s="148"/>
      <c r="G37418" s="149"/>
      <c r="H37418" s="148"/>
      <c r="I37418"/>
    </row>
    <row r="37419" spans="1:9" x14ac:dyDescent="0.25">
      <c r="A37419"/>
      <c r="B37419"/>
      <c r="C37419"/>
      <c r="D37419"/>
      <c r="E37419" s="148"/>
      <c r="F37419" s="148"/>
      <c r="G37419" s="149"/>
      <c r="H37419" s="148"/>
      <c r="I37419"/>
    </row>
    <row r="37420" spans="1:9" x14ac:dyDescent="0.25">
      <c r="A37420"/>
      <c r="B37420"/>
      <c r="C37420"/>
      <c r="D37420"/>
      <c r="E37420" s="148"/>
      <c r="F37420" s="148"/>
      <c r="G37420" s="149"/>
      <c r="H37420" s="148"/>
      <c r="I37420"/>
    </row>
    <row r="37421" spans="1:9" x14ac:dyDescent="0.25">
      <c r="A37421"/>
      <c r="B37421"/>
      <c r="C37421"/>
      <c r="D37421"/>
      <c r="E37421" s="148"/>
      <c r="F37421" s="148"/>
      <c r="G37421" s="149"/>
      <c r="H37421" s="148"/>
      <c r="I37421"/>
    </row>
    <row r="37422" spans="1:9" x14ac:dyDescent="0.25">
      <c r="A37422"/>
      <c r="B37422"/>
      <c r="C37422"/>
      <c r="D37422"/>
      <c r="E37422" s="148"/>
      <c r="F37422" s="148"/>
      <c r="G37422" s="149"/>
      <c r="H37422" s="148"/>
      <c r="I37422"/>
    </row>
    <row r="37423" spans="1:9" x14ac:dyDescent="0.25">
      <c r="A37423"/>
      <c r="B37423"/>
      <c r="C37423"/>
      <c r="D37423"/>
      <c r="E37423" s="148"/>
      <c r="F37423" s="148"/>
      <c r="G37423" s="149"/>
      <c r="H37423" s="148"/>
      <c r="I37423"/>
    </row>
    <row r="37424" spans="1:9" x14ac:dyDescent="0.25">
      <c r="A37424"/>
      <c r="B37424"/>
      <c r="C37424"/>
      <c r="D37424"/>
      <c r="E37424" s="148"/>
      <c r="F37424" s="148"/>
      <c r="G37424" s="149"/>
      <c r="H37424" s="148"/>
      <c r="I37424"/>
    </row>
    <row r="37425" spans="1:9" x14ac:dyDescent="0.25">
      <c r="A37425"/>
      <c r="B37425"/>
      <c r="C37425"/>
      <c r="D37425"/>
      <c r="E37425" s="148"/>
      <c r="F37425" s="148"/>
      <c r="G37425" s="149"/>
      <c r="H37425" s="148"/>
      <c r="I37425"/>
    </row>
    <row r="37426" spans="1:9" x14ac:dyDescent="0.25">
      <c r="A37426"/>
      <c r="B37426"/>
      <c r="C37426"/>
      <c r="D37426"/>
      <c r="E37426" s="148"/>
      <c r="F37426" s="148"/>
      <c r="G37426" s="149"/>
      <c r="H37426" s="148"/>
      <c r="I37426"/>
    </row>
    <row r="37427" spans="1:9" x14ac:dyDescent="0.25">
      <c r="A37427"/>
      <c r="B37427"/>
      <c r="C37427"/>
      <c r="D37427"/>
      <c r="E37427" s="148"/>
      <c r="F37427" s="148"/>
      <c r="G37427" s="149"/>
      <c r="H37427" s="148"/>
      <c r="I37427"/>
    </row>
    <row r="37428" spans="1:9" x14ac:dyDescent="0.25">
      <c r="A37428"/>
      <c r="B37428"/>
      <c r="C37428"/>
      <c r="D37428"/>
      <c r="E37428" s="148"/>
      <c r="F37428" s="148"/>
      <c r="G37428" s="149"/>
      <c r="H37428" s="148"/>
      <c r="I37428"/>
    </row>
    <row r="37429" spans="1:9" x14ac:dyDescent="0.25">
      <c r="A37429"/>
      <c r="B37429"/>
      <c r="C37429"/>
      <c r="D37429"/>
      <c r="E37429" s="148"/>
      <c r="F37429" s="148"/>
      <c r="G37429" s="149"/>
      <c r="H37429" s="148"/>
      <c r="I37429"/>
    </row>
    <row r="37430" spans="1:9" x14ac:dyDescent="0.25">
      <c r="A37430"/>
      <c r="B37430"/>
      <c r="C37430"/>
      <c r="D37430"/>
      <c r="E37430" s="148"/>
      <c r="F37430" s="148"/>
      <c r="G37430" s="149"/>
      <c r="H37430" s="148"/>
      <c r="I37430"/>
    </row>
    <row r="37431" spans="1:9" x14ac:dyDescent="0.25">
      <c r="A37431"/>
      <c r="B37431"/>
      <c r="C37431"/>
      <c r="D37431"/>
      <c r="E37431" s="148"/>
      <c r="F37431" s="148"/>
      <c r="G37431" s="149"/>
      <c r="H37431" s="148"/>
      <c r="I37431"/>
    </row>
    <row r="37432" spans="1:9" x14ac:dyDescent="0.25">
      <c r="A37432"/>
      <c r="B37432"/>
      <c r="C37432"/>
      <c r="D37432"/>
      <c r="E37432" s="148"/>
      <c r="F37432" s="148"/>
      <c r="G37432" s="149"/>
      <c r="H37432" s="148"/>
      <c r="I37432"/>
    </row>
    <row r="37433" spans="1:9" x14ac:dyDescent="0.25">
      <c r="A37433"/>
      <c r="B37433"/>
      <c r="C37433"/>
      <c r="D37433"/>
      <c r="E37433" s="148"/>
      <c r="F37433" s="148"/>
      <c r="G37433" s="149"/>
      <c r="H37433" s="148"/>
      <c r="I37433"/>
    </row>
    <row r="37434" spans="1:9" x14ac:dyDescent="0.25">
      <c r="A37434"/>
      <c r="B37434"/>
      <c r="C37434"/>
      <c r="D37434"/>
      <c r="E37434" s="148"/>
      <c r="F37434" s="148"/>
      <c r="G37434" s="149"/>
      <c r="H37434" s="148"/>
      <c r="I37434"/>
    </row>
    <row r="37435" spans="1:9" x14ac:dyDescent="0.25">
      <c r="A37435"/>
      <c r="B37435"/>
      <c r="C37435"/>
      <c r="D37435"/>
      <c r="E37435" s="148"/>
      <c r="F37435" s="148"/>
      <c r="G37435" s="149"/>
      <c r="H37435" s="148"/>
      <c r="I37435"/>
    </row>
    <row r="37436" spans="1:9" x14ac:dyDescent="0.25">
      <c r="A37436"/>
      <c r="B37436"/>
      <c r="C37436"/>
      <c r="D37436"/>
      <c r="E37436" s="148"/>
      <c r="F37436" s="148"/>
      <c r="G37436" s="149"/>
      <c r="H37436" s="148"/>
      <c r="I37436"/>
    </row>
    <row r="37437" spans="1:9" x14ac:dyDescent="0.25">
      <c r="A37437"/>
      <c r="B37437"/>
      <c r="C37437"/>
      <c r="D37437"/>
      <c r="E37437" s="148"/>
      <c r="F37437" s="148"/>
      <c r="G37437" s="149"/>
      <c r="H37437" s="148"/>
      <c r="I37437"/>
    </row>
    <row r="37438" spans="1:9" x14ac:dyDescent="0.25">
      <c r="A37438"/>
      <c r="B37438"/>
      <c r="C37438"/>
      <c r="D37438"/>
      <c r="E37438" s="148"/>
      <c r="F37438" s="148"/>
      <c r="G37438" s="149"/>
      <c r="H37438" s="148"/>
      <c r="I37438"/>
    </row>
    <row r="37439" spans="1:9" x14ac:dyDescent="0.25">
      <c r="A37439"/>
      <c r="B37439"/>
      <c r="C37439"/>
      <c r="D37439"/>
      <c r="E37439" s="148"/>
      <c r="F37439" s="148"/>
      <c r="G37439" s="149"/>
      <c r="H37439" s="148"/>
      <c r="I37439"/>
    </row>
    <row r="37440" spans="1:9" x14ac:dyDescent="0.25">
      <c r="A37440"/>
      <c r="B37440"/>
      <c r="C37440"/>
      <c r="D37440"/>
      <c r="E37440" s="148"/>
      <c r="F37440" s="148"/>
      <c r="G37440" s="149"/>
      <c r="H37440" s="148"/>
      <c r="I37440"/>
    </row>
    <row r="37441" spans="1:9" x14ac:dyDescent="0.25">
      <c r="A37441"/>
      <c r="B37441"/>
      <c r="C37441"/>
      <c r="D37441"/>
      <c r="E37441" s="148"/>
      <c r="F37441" s="148"/>
      <c r="G37441" s="149"/>
      <c r="H37441" s="148"/>
      <c r="I37441"/>
    </row>
    <row r="37442" spans="1:9" x14ac:dyDescent="0.25">
      <c r="A37442"/>
      <c r="B37442"/>
      <c r="C37442"/>
      <c r="D37442"/>
      <c r="E37442" s="148"/>
      <c r="F37442" s="148"/>
      <c r="G37442" s="149"/>
      <c r="H37442" s="148"/>
      <c r="I37442"/>
    </row>
    <row r="37443" spans="1:9" x14ac:dyDescent="0.25">
      <c r="A37443"/>
      <c r="B37443"/>
      <c r="C37443"/>
      <c r="D37443"/>
      <c r="E37443" s="148"/>
      <c r="F37443" s="148"/>
      <c r="G37443" s="149"/>
      <c r="H37443" s="148"/>
      <c r="I37443"/>
    </row>
    <row r="37444" spans="1:9" x14ac:dyDescent="0.25">
      <c r="A37444"/>
      <c r="B37444"/>
      <c r="C37444"/>
      <c r="D37444"/>
      <c r="E37444" s="148"/>
      <c r="F37444" s="148"/>
      <c r="G37444" s="149"/>
      <c r="H37444" s="148"/>
      <c r="I37444"/>
    </row>
    <row r="37445" spans="1:9" x14ac:dyDescent="0.25">
      <c r="A37445"/>
      <c r="B37445"/>
      <c r="C37445"/>
      <c r="D37445"/>
      <c r="E37445" s="148"/>
      <c r="F37445" s="148"/>
      <c r="G37445" s="149"/>
      <c r="H37445" s="148"/>
      <c r="I37445"/>
    </row>
    <row r="37446" spans="1:9" x14ac:dyDescent="0.25">
      <c r="A37446"/>
      <c r="B37446"/>
      <c r="C37446"/>
      <c r="D37446"/>
      <c r="E37446" s="148"/>
      <c r="F37446" s="148"/>
      <c r="G37446" s="149"/>
      <c r="H37446" s="148"/>
      <c r="I37446"/>
    </row>
    <row r="37447" spans="1:9" x14ac:dyDescent="0.25">
      <c r="A37447"/>
      <c r="B37447"/>
      <c r="C37447"/>
      <c r="D37447"/>
      <c r="E37447" s="148"/>
      <c r="F37447" s="148"/>
      <c r="G37447" s="149"/>
      <c r="H37447" s="148"/>
      <c r="I37447"/>
    </row>
    <row r="37448" spans="1:9" x14ac:dyDescent="0.25">
      <c r="A37448"/>
      <c r="B37448"/>
      <c r="C37448"/>
      <c r="D37448"/>
      <c r="E37448" s="148"/>
      <c r="F37448" s="148"/>
      <c r="G37448" s="149"/>
      <c r="H37448" s="148"/>
      <c r="I37448"/>
    </row>
    <row r="37449" spans="1:9" x14ac:dyDescent="0.25">
      <c r="A37449"/>
      <c r="B37449"/>
      <c r="C37449"/>
      <c r="D37449"/>
      <c r="E37449" s="148"/>
      <c r="F37449" s="148"/>
      <c r="G37449" s="149"/>
      <c r="H37449" s="148"/>
      <c r="I37449"/>
    </row>
    <row r="37450" spans="1:9" x14ac:dyDescent="0.25">
      <c r="A37450"/>
      <c r="B37450"/>
      <c r="C37450"/>
      <c r="D37450"/>
      <c r="E37450" s="148"/>
      <c r="F37450" s="148"/>
      <c r="G37450" s="149"/>
      <c r="H37450" s="148"/>
      <c r="I37450"/>
    </row>
    <row r="37451" spans="1:9" x14ac:dyDescent="0.25">
      <c r="A37451"/>
      <c r="B37451"/>
      <c r="C37451"/>
      <c r="D37451"/>
      <c r="E37451" s="148"/>
      <c r="F37451" s="148"/>
      <c r="G37451" s="149"/>
      <c r="H37451" s="148"/>
      <c r="I37451"/>
    </row>
    <row r="37452" spans="1:9" x14ac:dyDescent="0.25">
      <c r="A37452"/>
      <c r="B37452"/>
      <c r="C37452"/>
      <c r="D37452"/>
      <c r="E37452" s="148"/>
      <c r="F37452" s="148"/>
      <c r="G37452" s="149"/>
      <c r="H37452" s="148"/>
      <c r="I37452"/>
    </row>
    <row r="37453" spans="1:9" x14ac:dyDescent="0.25">
      <c r="A37453"/>
      <c r="B37453"/>
      <c r="C37453"/>
      <c r="D37453"/>
      <c r="E37453" s="148"/>
      <c r="F37453" s="148"/>
      <c r="G37453" s="149"/>
      <c r="H37453" s="148"/>
      <c r="I37453"/>
    </row>
    <row r="37454" spans="1:9" x14ac:dyDescent="0.25">
      <c r="A37454"/>
      <c r="B37454"/>
      <c r="C37454"/>
      <c r="D37454"/>
      <c r="E37454" s="148"/>
      <c r="F37454" s="148"/>
      <c r="G37454" s="149"/>
      <c r="H37454" s="148"/>
      <c r="I37454"/>
    </row>
    <row r="37455" spans="1:9" x14ac:dyDescent="0.25">
      <c r="A37455"/>
      <c r="B37455"/>
      <c r="C37455"/>
      <c r="D37455"/>
      <c r="E37455" s="148"/>
      <c r="F37455" s="148"/>
      <c r="G37455" s="149"/>
      <c r="H37455" s="148"/>
      <c r="I37455"/>
    </row>
    <row r="37456" spans="1:9" x14ac:dyDescent="0.25">
      <c r="A37456"/>
      <c r="B37456"/>
      <c r="C37456"/>
      <c r="D37456"/>
      <c r="E37456" s="148"/>
      <c r="F37456" s="148"/>
      <c r="G37456" s="149"/>
      <c r="H37456" s="148"/>
      <c r="I37456"/>
    </row>
    <row r="37457" spans="1:9" x14ac:dyDescent="0.25">
      <c r="A37457"/>
      <c r="B37457"/>
      <c r="C37457"/>
      <c r="D37457"/>
      <c r="E37457" s="148"/>
      <c r="F37457" s="148"/>
      <c r="G37457" s="149"/>
      <c r="H37457" s="148"/>
      <c r="I37457"/>
    </row>
    <row r="37458" spans="1:9" x14ac:dyDescent="0.25">
      <c r="A37458"/>
      <c r="B37458"/>
      <c r="C37458"/>
      <c r="D37458"/>
      <c r="E37458" s="148"/>
      <c r="F37458" s="148"/>
      <c r="G37458" s="149"/>
      <c r="H37458" s="148"/>
      <c r="I37458"/>
    </row>
    <row r="37459" spans="1:9" x14ac:dyDescent="0.25">
      <c r="A37459"/>
      <c r="B37459"/>
      <c r="C37459"/>
      <c r="D37459"/>
      <c r="E37459" s="148"/>
      <c r="F37459" s="148"/>
      <c r="G37459" s="149"/>
      <c r="H37459" s="148"/>
      <c r="I37459"/>
    </row>
    <row r="37460" spans="1:9" x14ac:dyDescent="0.25">
      <c r="A37460"/>
      <c r="B37460"/>
      <c r="C37460"/>
      <c r="D37460"/>
      <c r="E37460" s="148"/>
      <c r="F37460" s="148"/>
      <c r="G37460" s="149"/>
      <c r="H37460" s="148"/>
      <c r="I37460"/>
    </row>
    <row r="37461" spans="1:9" x14ac:dyDescent="0.25">
      <c r="A37461"/>
      <c r="B37461"/>
      <c r="C37461"/>
      <c r="D37461"/>
      <c r="E37461" s="148"/>
      <c r="F37461" s="148"/>
      <c r="G37461" s="149"/>
      <c r="H37461" s="148"/>
      <c r="I37461"/>
    </row>
    <row r="37462" spans="1:9" x14ac:dyDescent="0.25">
      <c r="A37462"/>
      <c r="B37462"/>
      <c r="C37462"/>
      <c r="D37462"/>
      <c r="E37462" s="148"/>
      <c r="F37462" s="148"/>
      <c r="G37462" s="149"/>
      <c r="H37462" s="148"/>
      <c r="I37462"/>
    </row>
    <row r="37463" spans="1:9" x14ac:dyDescent="0.25">
      <c r="A37463"/>
      <c r="B37463"/>
      <c r="C37463"/>
      <c r="D37463"/>
      <c r="E37463" s="148"/>
      <c r="F37463" s="148"/>
      <c r="G37463" s="149"/>
      <c r="H37463" s="148"/>
      <c r="I37463"/>
    </row>
    <row r="37464" spans="1:9" x14ac:dyDescent="0.25">
      <c r="A37464"/>
      <c r="B37464"/>
      <c r="C37464"/>
      <c r="D37464"/>
      <c r="E37464" s="148"/>
      <c r="F37464" s="148"/>
      <c r="G37464" s="149"/>
      <c r="H37464" s="148"/>
      <c r="I37464"/>
    </row>
    <row r="37465" spans="1:9" x14ac:dyDescent="0.25">
      <c r="A37465"/>
      <c r="B37465"/>
      <c r="C37465"/>
      <c r="D37465"/>
      <c r="E37465" s="148"/>
      <c r="F37465" s="148"/>
      <c r="G37465" s="149"/>
      <c r="H37465" s="148"/>
      <c r="I37465"/>
    </row>
    <row r="37466" spans="1:9" x14ac:dyDescent="0.25">
      <c r="A37466"/>
      <c r="B37466"/>
      <c r="C37466"/>
      <c r="D37466"/>
      <c r="E37466" s="148"/>
      <c r="F37466" s="148"/>
      <c r="G37466" s="149"/>
      <c r="H37466" s="148"/>
      <c r="I37466"/>
    </row>
    <row r="37467" spans="1:9" x14ac:dyDescent="0.25">
      <c r="A37467"/>
      <c r="B37467"/>
      <c r="C37467"/>
      <c r="D37467"/>
      <c r="E37467" s="148"/>
      <c r="F37467" s="148"/>
      <c r="G37467" s="149"/>
      <c r="H37467" s="148"/>
      <c r="I37467"/>
    </row>
    <row r="37468" spans="1:9" x14ac:dyDescent="0.25">
      <c r="A37468"/>
      <c r="B37468"/>
      <c r="C37468"/>
      <c r="D37468"/>
      <c r="E37468" s="148"/>
      <c r="F37468" s="148"/>
      <c r="G37468" s="149"/>
      <c r="H37468" s="148"/>
      <c r="I37468"/>
    </row>
    <row r="37469" spans="1:9" x14ac:dyDescent="0.25">
      <c r="A37469"/>
      <c r="B37469"/>
      <c r="C37469"/>
      <c r="D37469"/>
      <c r="E37469" s="148"/>
      <c r="F37469" s="148"/>
      <c r="G37469" s="149"/>
      <c r="H37469" s="148"/>
      <c r="I37469"/>
    </row>
    <row r="37470" spans="1:9" x14ac:dyDescent="0.25">
      <c r="A37470"/>
      <c r="B37470"/>
      <c r="C37470"/>
      <c r="D37470"/>
      <c r="E37470" s="148"/>
      <c r="F37470" s="148"/>
      <c r="G37470" s="149"/>
      <c r="H37470" s="148"/>
      <c r="I37470"/>
    </row>
    <row r="37471" spans="1:9" x14ac:dyDescent="0.25">
      <c r="A37471"/>
      <c r="B37471"/>
      <c r="C37471"/>
      <c r="D37471"/>
      <c r="E37471" s="148"/>
      <c r="F37471" s="148"/>
      <c r="G37471" s="149"/>
      <c r="H37471" s="148"/>
      <c r="I37471"/>
    </row>
    <row r="37472" spans="1:9" x14ac:dyDescent="0.25">
      <c r="A37472"/>
      <c r="B37472"/>
      <c r="C37472"/>
      <c r="D37472"/>
      <c r="E37472" s="148"/>
      <c r="F37472" s="148"/>
      <c r="G37472" s="149"/>
      <c r="H37472" s="148"/>
      <c r="I37472"/>
    </row>
    <row r="37473" spans="1:9" x14ac:dyDescent="0.25">
      <c r="A37473"/>
      <c r="B37473"/>
      <c r="C37473"/>
      <c r="D37473"/>
      <c r="E37473" s="148"/>
      <c r="F37473" s="148"/>
      <c r="G37473" s="149"/>
      <c r="H37473" s="148"/>
      <c r="I37473"/>
    </row>
    <row r="37474" spans="1:9" x14ac:dyDescent="0.25">
      <c r="A37474"/>
      <c r="B37474"/>
      <c r="C37474"/>
      <c r="D37474"/>
      <c r="E37474" s="148"/>
      <c r="F37474" s="148"/>
      <c r="G37474" s="149"/>
      <c r="H37474" s="148"/>
      <c r="I37474"/>
    </row>
    <row r="37475" spans="1:9" x14ac:dyDescent="0.25">
      <c r="A37475"/>
      <c r="B37475"/>
      <c r="C37475"/>
      <c r="D37475"/>
      <c r="E37475" s="148"/>
      <c r="F37475" s="148"/>
      <c r="G37475" s="149"/>
      <c r="H37475" s="148"/>
      <c r="I37475"/>
    </row>
    <row r="37476" spans="1:9" x14ac:dyDescent="0.25">
      <c r="A37476"/>
      <c r="B37476"/>
      <c r="C37476"/>
      <c r="D37476"/>
      <c r="E37476" s="148"/>
      <c r="F37476" s="148"/>
      <c r="G37476" s="149"/>
      <c r="H37476" s="148"/>
      <c r="I37476"/>
    </row>
    <row r="37477" spans="1:9" x14ac:dyDescent="0.25">
      <c r="A37477"/>
      <c r="B37477"/>
      <c r="C37477"/>
      <c r="D37477"/>
      <c r="E37477" s="148"/>
      <c r="F37477" s="148"/>
      <c r="G37477" s="149"/>
      <c r="H37477" s="148"/>
      <c r="I37477"/>
    </row>
    <row r="37478" spans="1:9" x14ac:dyDescent="0.25">
      <c r="A37478"/>
      <c r="B37478"/>
      <c r="C37478"/>
      <c r="D37478"/>
      <c r="E37478" s="148"/>
      <c r="F37478" s="148"/>
      <c r="G37478" s="149"/>
      <c r="H37478" s="148"/>
      <c r="I37478"/>
    </row>
    <row r="37479" spans="1:9" x14ac:dyDescent="0.25">
      <c r="A37479"/>
      <c r="B37479"/>
      <c r="C37479"/>
      <c r="D37479"/>
      <c r="E37479" s="148"/>
      <c r="F37479" s="148"/>
      <c r="G37479" s="149"/>
      <c r="H37479" s="148"/>
      <c r="I37479"/>
    </row>
    <row r="37480" spans="1:9" x14ac:dyDescent="0.25">
      <c r="A37480"/>
      <c r="B37480"/>
      <c r="C37480"/>
      <c r="D37480"/>
      <c r="E37480" s="148"/>
      <c r="F37480" s="148"/>
      <c r="G37480" s="149"/>
      <c r="H37480" s="148"/>
      <c r="I37480"/>
    </row>
    <row r="37481" spans="1:9" x14ac:dyDescent="0.25">
      <c r="A37481"/>
      <c r="B37481"/>
      <c r="C37481"/>
      <c r="D37481"/>
      <c r="E37481" s="148"/>
      <c r="F37481" s="148"/>
      <c r="G37481" s="149"/>
      <c r="H37481" s="148"/>
      <c r="I37481"/>
    </row>
    <row r="37482" spans="1:9" x14ac:dyDescent="0.25">
      <c r="A37482"/>
      <c r="B37482"/>
      <c r="C37482"/>
      <c r="D37482"/>
      <c r="E37482" s="148"/>
      <c r="F37482" s="148"/>
      <c r="G37482" s="149"/>
      <c r="H37482" s="148"/>
      <c r="I37482"/>
    </row>
    <row r="37483" spans="1:9" x14ac:dyDescent="0.25">
      <c r="A37483"/>
      <c r="B37483"/>
      <c r="C37483"/>
      <c r="D37483"/>
      <c r="E37483" s="148"/>
      <c r="F37483" s="148"/>
      <c r="G37483" s="149"/>
      <c r="H37483" s="148"/>
      <c r="I37483"/>
    </row>
    <row r="37484" spans="1:9" x14ac:dyDescent="0.25">
      <c r="A37484"/>
      <c r="B37484"/>
      <c r="C37484"/>
      <c r="D37484"/>
      <c r="E37484" s="148"/>
      <c r="F37484" s="148"/>
      <c r="G37484" s="149"/>
      <c r="H37484" s="148"/>
      <c r="I37484"/>
    </row>
    <row r="37485" spans="1:9" x14ac:dyDescent="0.25">
      <c r="A37485"/>
      <c r="B37485"/>
      <c r="C37485"/>
      <c r="D37485"/>
      <c r="E37485" s="148"/>
      <c r="F37485" s="148"/>
      <c r="G37485" s="149"/>
      <c r="H37485" s="148"/>
      <c r="I37485"/>
    </row>
    <row r="37486" spans="1:9" x14ac:dyDescent="0.25">
      <c r="A37486"/>
      <c r="B37486"/>
      <c r="C37486"/>
      <c r="D37486"/>
      <c r="E37486" s="148"/>
      <c r="F37486" s="148"/>
      <c r="G37486" s="149"/>
      <c r="H37486" s="148"/>
      <c r="I37486"/>
    </row>
    <row r="37487" spans="1:9" x14ac:dyDescent="0.25">
      <c r="A37487"/>
      <c r="B37487"/>
      <c r="C37487"/>
      <c r="D37487"/>
      <c r="E37487" s="148"/>
      <c r="F37487" s="148"/>
      <c r="G37487" s="149"/>
      <c r="H37487" s="148"/>
      <c r="I37487"/>
    </row>
    <row r="37488" spans="1:9" x14ac:dyDescent="0.25">
      <c r="A37488"/>
      <c r="B37488"/>
      <c r="C37488"/>
      <c r="D37488"/>
      <c r="E37488" s="148"/>
      <c r="F37488" s="148"/>
      <c r="G37488" s="149"/>
      <c r="H37488" s="148"/>
      <c r="I37488"/>
    </row>
    <row r="37489" spans="1:9" x14ac:dyDescent="0.25">
      <c r="A37489"/>
      <c r="B37489"/>
      <c r="C37489"/>
      <c r="D37489"/>
      <c r="E37489" s="148"/>
      <c r="F37489" s="148"/>
      <c r="G37489" s="149"/>
      <c r="H37489" s="148"/>
      <c r="I37489"/>
    </row>
    <row r="37490" spans="1:9" x14ac:dyDescent="0.25">
      <c r="A37490"/>
      <c r="B37490"/>
      <c r="C37490"/>
      <c r="D37490"/>
      <c r="E37490" s="148"/>
      <c r="F37490" s="148"/>
      <c r="G37490" s="149"/>
      <c r="H37490" s="148"/>
      <c r="I37490"/>
    </row>
    <row r="37491" spans="1:9" x14ac:dyDescent="0.25">
      <c r="A37491"/>
      <c r="B37491"/>
      <c r="C37491"/>
      <c r="D37491"/>
      <c r="E37491" s="148"/>
      <c r="F37491" s="148"/>
      <c r="G37491" s="149"/>
      <c r="H37491" s="148"/>
      <c r="I37491"/>
    </row>
    <row r="37492" spans="1:9" x14ac:dyDescent="0.25">
      <c r="A37492"/>
      <c r="B37492"/>
      <c r="C37492"/>
      <c r="D37492"/>
      <c r="E37492" s="148"/>
      <c r="F37492" s="148"/>
      <c r="G37492" s="149"/>
      <c r="H37492" s="148"/>
      <c r="I37492"/>
    </row>
    <row r="37493" spans="1:9" x14ac:dyDescent="0.25">
      <c r="A37493"/>
      <c r="B37493"/>
      <c r="C37493"/>
      <c r="D37493"/>
      <c r="E37493" s="148"/>
      <c r="F37493" s="148"/>
      <c r="G37493" s="149"/>
      <c r="H37493" s="148"/>
      <c r="I37493"/>
    </row>
    <row r="37494" spans="1:9" x14ac:dyDescent="0.25">
      <c r="A37494"/>
      <c r="B37494"/>
      <c r="C37494"/>
      <c r="D37494"/>
      <c r="E37494" s="148"/>
      <c r="F37494" s="148"/>
      <c r="G37494" s="149"/>
      <c r="H37494" s="148"/>
      <c r="I37494"/>
    </row>
    <row r="37495" spans="1:9" x14ac:dyDescent="0.25">
      <c r="A37495"/>
      <c r="B37495"/>
      <c r="C37495"/>
      <c r="D37495"/>
      <c r="E37495" s="148"/>
      <c r="F37495" s="148"/>
      <c r="G37495" s="149"/>
      <c r="H37495" s="148"/>
      <c r="I37495"/>
    </row>
    <row r="37496" spans="1:9" x14ac:dyDescent="0.25">
      <c r="A37496"/>
      <c r="B37496"/>
      <c r="C37496"/>
      <c r="D37496"/>
      <c r="E37496" s="148"/>
      <c r="F37496" s="148"/>
      <c r="G37496" s="149"/>
      <c r="H37496" s="148"/>
      <c r="I37496"/>
    </row>
    <row r="37497" spans="1:9" x14ac:dyDescent="0.25">
      <c r="A37497"/>
      <c r="B37497"/>
      <c r="C37497"/>
      <c r="D37497"/>
      <c r="E37497" s="148"/>
      <c r="F37497" s="148"/>
      <c r="G37497" s="149"/>
      <c r="H37497" s="148"/>
      <c r="I37497"/>
    </row>
    <row r="37498" spans="1:9" x14ac:dyDescent="0.25">
      <c r="A37498"/>
      <c r="B37498"/>
      <c r="C37498"/>
      <c r="D37498"/>
      <c r="E37498" s="148"/>
      <c r="F37498" s="148"/>
      <c r="G37498" s="149"/>
      <c r="H37498" s="148"/>
      <c r="I37498"/>
    </row>
    <row r="37499" spans="1:9" x14ac:dyDescent="0.25">
      <c r="A37499"/>
      <c r="B37499"/>
      <c r="C37499"/>
      <c r="D37499"/>
      <c r="E37499" s="148"/>
      <c r="F37499" s="148"/>
      <c r="G37499" s="149"/>
      <c r="H37499" s="148"/>
      <c r="I37499"/>
    </row>
    <row r="37500" spans="1:9" x14ac:dyDescent="0.25">
      <c r="A37500"/>
      <c r="B37500"/>
      <c r="C37500"/>
      <c r="D37500"/>
      <c r="E37500" s="148"/>
      <c r="F37500" s="148"/>
      <c r="G37500" s="149"/>
      <c r="H37500" s="148"/>
      <c r="I37500"/>
    </row>
    <row r="37501" spans="1:9" x14ac:dyDescent="0.25">
      <c r="A37501"/>
      <c r="B37501"/>
      <c r="C37501"/>
      <c r="D37501"/>
      <c r="E37501" s="148"/>
      <c r="F37501" s="148"/>
      <c r="G37501" s="149"/>
      <c r="H37501" s="148"/>
      <c r="I37501"/>
    </row>
    <row r="37502" spans="1:9" x14ac:dyDescent="0.25">
      <c r="A37502"/>
      <c r="B37502"/>
      <c r="C37502"/>
      <c r="D37502"/>
      <c r="E37502" s="148"/>
      <c r="F37502" s="148"/>
      <c r="G37502" s="149"/>
      <c r="H37502" s="148"/>
      <c r="I37502"/>
    </row>
    <row r="37503" spans="1:9" x14ac:dyDescent="0.25">
      <c r="A37503"/>
      <c r="B37503"/>
      <c r="C37503"/>
      <c r="D37503"/>
      <c r="E37503" s="148"/>
      <c r="F37503" s="148"/>
      <c r="G37503" s="149"/>
      <c r="H37503" s="148"/>
      <c r="I37503"/>
    </row>
    <row r="37504" spans="1:9" x14ac:dyDescent="0.25">
      <c r="A37504"/>
      <c r="B37504"/>
      <c r="C37504"/>
      <c r="D37504"/>
      <c r="E37504" s="148"/>
      <c r="F37504" s="148"/>
      <c r="G37504" s="149"/>
      <c r="H37504" s="148"/>
      <c r="I37504"/>
    </row>
    <row r="37505" spans="1:9" x14ac:dyDescent="0.25">
      <c r="A37505"/>
      <c r="B37505"/>
      <c r="C37505"/>
      <c r="D37505"/>
      <c r="E37505" s="148"/>
      <c r="F37505" s="148"/>
      <c r="G37505" s="149"/>
      <c r="H37505" s="148"/>
      <c r="I37505"/>
    </row>
    <row r="37506" spans="1:9" x14ac:dyDescent="0.25">
      <c r="A37506"/>
      <c r="B37506"/>
      <c r="C37506"/>
      <c r="D37506"/>
      <c r="E37506" s="148"/>
      <c r="F37506" s="148"/>
      <c r="G37506" s="149"/>
      <c r="H37506" s="148"/>
      <c r="I37506"/>
    </row>
    <row r="37507" spans="1:9" x14ac:dyDescent="0.25">
      <c r="A37507"/>
      <c r="B37507"/>
      <c r="C37507"/>
      <c r="D37507"/>
      <c r="E37507" s="148"/>
      <c r="F37507" s="148"/>
      <c r="G37507" s="149"/>
      <c r="H37507" s="148"/>
      <c r="I37507"/>
    </row>
    <row r="37508" spans="1:9" x14ac:dyDescent="0.25">
      <c r="A37508"/>
      <c r="B37508"/>
      <c r="C37508"/>
      <c r="D37508"/>
      <c r="E37508" s="148"/>
      <c r="F37508" s="148"/>
      <c r="G37508" s="149"/>
      <c r="H37508" s="148"/>
      <c r="I37508"/>
    </row>
    <row r="37509" spans="1:9" x14ac:dyDescent="0.25">
      <c r="A37509"/>
      <c r="B37509"/>
      <c r="C37509"/>
      <c r="D37509"/>
      <c r="E37509" s="148"/>
      <c r="F37509" s="148"/>
      <c r="G37509" s="149"/>
      <c r="H37509" s="148"/>
      <c r="I37509"/>
    </row>
    <row r="37510" spans="1:9" x14ac:dyDescent="0.25">
      <c r="A37510"/>
      <c r="B37510"/>
      <c r="C37510"/>
      <c r="D37510"/>
      <c r="E37510" s="148"/>
      <c r="F37510" s="148"/>
      <c r="G37510" s="149"/>
      <c r="H37510" s="148"/>
      <c r="I37510"/>
    </row>
    <row r="37511" spans="1:9" x14ac:dyDescent="0.25">
      <c r="A37511"/>
      <c r="B37511"/>
      <c r="C37511"/>
      <c r="D37511"/>
      <c r="E37511" s="148"/>
      <c r="F37511" s="148"/>
      <c r="G37511" s="149"/>
      <c r="H37511" s="148"/>
      <c r="I37511"/>
    </row>
    <row r="37512" spans="1:9" x14ac:dyDescent="0.25">
      <c r="A37512"/>
      <c r="B37512"/>
      <c r="C37512"/>
      <c r="D37512"/>
      <c r="E37512" s="148"/>
      <c r="F37512" s="148"/>
      <c r="G37512" s="149"/>
      <c r="H37512" s="148"/>
      <c r="I37512"/>
    </row>
    <row r="37513" spans="1:9" x14ac:dyDescent="0.25">
      <c r="A37513"/>
      <c r="B37513"/>
      <c r="C37513"/>
      <c r="D37513"/>
      <c r="E37513" s="148"/>
      <c r="F37513" s="148"/>
      <c r="G37513" s="149"/>
      <c r="H37513" s="148"/>
      <c r="I37513"/>
    </row>
    <row r="37514" spans="1:9" x14ac:dyDescent="0.25">
      <c r="A37514"/>
      <c r="B37514"/>
      <c r="C37514"/>
      <c r="D37514"/>
      <c r="E37514" s="148"/>
      <c r="F37514" s="148"/>
      <c r="G37514" s="149"/>
      <c r="H37514" s="148"/>
      <c r="I37514"/>
    </row>
    <row r="37515" spans="1:9" x14ac:dyDescent="0.25">
      <c r="A37515"/>
      <c r="B37515"/>
      <c r="C37515"/>
      <c r="D37515"/>
      <c r="E37515" s="148"/>
      <c r="F37515" s="148"/>
      <c r="G37515" s="149"/>
      <c r="H37515" s="148"/>
      <c r="I37515"/>
    </row>
    <row r="37516" spans="1:9" x14ac:dyDescent="0.25">
      <c r="A37516"/>
      <c r="B37516"/>
      <c r="C37516"/>
      <c r="D37516"/>
      <c r="E37516" s="148"/>
      <c r="F37516" s="148"/>
      <c r="G37516" s="149"/>
      <c r="H37516" s="148"/>
      <c r="I37516"/>
    </row>
    <row r="37517" spans="1:9" x14ac:dyDescent="0.25">
      <c r="A37517"/>
      <c r="B37517"/>
      <c r="C37517"/>
      <c r="D37517"/>
      <c r="E37517" s="148"/>
      <c r="F37517" s="148"/>
      <c r="G37517" s="149"/>
      <c r="H37517" s="148"/>
      <c r="I37517"/>
    </row>
    <row r="37518" spans="1:9" x14ac:dyDescent="0.25">
      <c r="A37518"/>
      <c r="B37518"/>
      <c r="C37518"/>
      <c r="D37518"/>
      <c r="E37518" s="148"/>
      <c r="F37518" s="148"/>
      <c r="G37518" s="149"/>
      <c r="H37518" s="148"/>
      <c r="I37518"/>
    </row>
    <row r="37519" spans="1:9" x14ac:dyDescent="0.25">
      <c r="A37519"/>
      <c r="B37519"/>
      <c r="C37519"/>
      <c r="D37519"/>
      <c r="E37519" s="148"/>
      <c r="F37519" s="148"/>
      <c r="G37519" s="149"/>
      <c r="H37519" s="148"/>
      <c r="I37519"/>
    </row>
    <row r="37520" spans="1:9" x14ac:dyDescent="0.25">
      <c r="A37520"/>
      <c r="B37520"/>
      <c r="C37520"/>
      <c r="D37520"/>
      <c r="E37520" s="148"/>
      <c r="F37520" s="148"/>
      <c r="G37520" s="149"/>
      <c r="H37520" s="148"/>
      <c r="I37520"/>
    </row>
    <row r="37521" spans="1:9" x14ac:dyDescent="0.25">
      <c r="A37521"/>
      <c r="B37521"/>
      <c r="C37521"/>
      <c r="D37521"/>
      <c r="E37521" s="148"/>
      <c r="F37521" s="148"/>
      <c r="G37521" s="149"/>
      <c r="H37521" s="148"/>
      <c r="I37521"/>
    </row>
    <row r="37522" spans="1:9" x14ac:dyDescent="0.25">
      <c r="A37522"/>
      <c r="B37522"/>
      <c r="C37522"/>
      <c r="D37522"/>
      <c r="E37522" s="148"/>
      <c r="F37522" s="148"/>
      <c r="G37522" s="149"/>
      <c r="H37522" s="148"/>
      <c r="I37522"/>
    </row>
    <row r="37523" spans="1:9" x14ac:dyDescent="0.25">
      <c r="A37523"/>
      <c r="B37523"/>
      <c r="C37523"/>
      <c r="D37523"/>
      <c r="E37523" s="148"/>
      <c r="F37523" s="148"/>
      <c r="G37523" s="149"/>
      <c r="H37523" s="148"/>
      <c r="I37523"/>
    </row>
    <row r="37524" spans="1:9" x14ac:dyDescent="0.25">
      <c r="A37524"/>
      <c r="B37524"/>
      <c r="C37524"/>
      <c r="D37524"/>
      <c r="E37524" s="148"/>
      <c r="F37524" s="148"/>
      <c r="G37524" s="149"/>
      <c r="H37524" s="148"/>
      <c r="I37524"/>
    </row>
    <row r="37525" spans="1:9" x14ac:dyDescent="0.25">
      <c r="A37525"/>
      <c r="B37525"/>
      <c r="C37525"/>
      <c r="D37525"/>
      <c r="E37525" s="148"/>
      <c r="F37525" s="148"/>
      <c r="G37525" s="149"/>
      <c r="H37525" s="148"/>
      <c r="I37525"/>
    </row>
    <row r="37526" spans="1:9" x14ac:dyDescent="0.25">
      <c r="A37526"/>
      <c r="B37526"/>
      <c r="C37526"/>
      <c r="D37526"/>
      <c r="E37526" s="148"/>
      <c r="F37526" s="148"/>
      <c r="G37526" s="149"/>
      <c r="H37526" s="148"/>
      <c r="I37526"/>
    </row>
    <row r="37527" spans="1:9" x14ac:dyDescent="0.25">
      <c r="A37527"/>
      <c r="B37527"/>
      <c r="C37527"/>
      <c r="D37527"/>
      <c r="E37527" s="148"/>
      <c r="F37527" s="148"/>
      <c r="G37527" s="149"/>
      <c r="H37527" s="148"/>
      <c r="I37527"/>
    </row>
    <row r="37528" spans="1:9" x14ac:dyDescent="0.25">
      <c r="A37528"/>
      <c r="B37528"/>
      <c r="C37528"/>
      <c r="D37528"/>
      <c r="E37528" s="148"/>
      <c r="F37528" s="148"/>
      <c r="G37528" s="149"/>
      <c r="H37528" s="148"/>
      <c r="I37528"/>
    </row>
    <row r="37529" spans="1:9" x14ac:dyDescent="0.25">
      <c r="A37529"/>
      <c r="B37529"/>
      <c r="C37529"/>
      <c r="D37529"/>
      <c r="E37529" s="148"/>
      <c r="F37529" s="148"/>
      <c r="G37529" s="149"/>
      <c r="H37529" s="148"/>
      <c r="I37529"/>
    </row>
    <row r="37530" spans="1:9" x14ac:dyDescent="0.25">
      <c r="A37530"/>
      <c r="B37530"/>
      <c r="C37530"/>
      <c r="D37530"/>
      <c r="E37530" s="148"/>
      <c r="F37530" s="148"/>
      <c r="G37530" s="149"/>
      <c r="H37530" s="148"/>
      <c r="I37530"/>
    </row>
    <row r="37531" spans="1:9" x14ac:dyDescent="0.25">
      <c r="A37531"/>
      <c r="B37531"/>
      <c r="C37531"/>
      <c r="D37531"/>
      <c r="E37531" s="148"/>
      <c r="F37531" s="148"/>
      <c r="G37531" s="149"/>
      <c r="H37531" s="148"/>
      <c r="I37531"/>
    </row>
    <row r="37532" spans="1:9" x14ac:dyDescent="0.25">
      <c r="A37532"/>
      <c r="B37532"/>
      <c r="C37532"/>
      <c r="D37532"/>
      <c r="E37532" s="148"/>
      <c r="F37532" s="148"/>
      <c r="G37532" s="149"/>
      <c r="H37532" s="148"/>
      <c r="I37532"/>
    </row>
    <row r="37533" spans="1:9" x14ac:dyDescent="0.25">
      <c r="A37533"/>
      <c r="B37533"/>
      <c r="C37533"/>
      <c r="D37533"/>
      <c r="E37533" s="148"/>
      <c r="F37533" s="148"/>
      <c r="G37533" s="149"/>
      <c r="H37533" s="148"/>
      <c r="I37533"/>
    </row>
    <row r="37534" spans="1:9" x14ac:dyDescent="0.25">
      <c r="A37534"/>
      <c r="B37534"/>
      <c r="C37534"/>
      <c r="D37534"/>
      <c r="E37534" s="148"/>
      <c r="F37534" s="148"/>
      <c r="G37534" s="149"/>
      <c r="H37534" s="148"/>
      <c r="I37534"/>
    </row>
    <row r="37535" spans="1:9" x14ac:dyDescent="0.25">
      <c r="A37535"/>
      <c r="B37535"/>
      <c r="C37535"/>
      <c r="D37535"/>
      <c r="E37535" s="148"/>
      <c r="F37535" s="148"/>
      <c r="G37535" s="149"/>
      <c r="H37535" s="148"/>
      <c r="I37535"/>
    </row>
    <row r="37536" spans="1:9" x14ac:dyDescent="0.25">
      <c r="A37536"/>
      <c r="B37536"/>
      <c r="C37536"/>
      <c r="D37536"/>
      <c r="E37536" s="148"/>
      <c r="F37536" s="148"/>
      <c r="G37536" s="149"/>
      <c r="H37536" s="148"/>
      <c r="I37536"/>
    </row>
    <row r="37537" spans="1:9" x14ac:dyDescent="0.25">
      <c r="A37537"/>
      <c r="B37537"/>
      <c r="C37537"/>
      <c r="D37537"/>
      <c r="E37537" s="148"/>
      <c r="F37537" s="148"/>
      <c r="G37537" s="149"/>
      <c r="H37537" s="148"/>
      <c r="I37537"/>
    </row>
    <row r="37538" spans="1:9" x14ac:dyDescent="0.25">
      <c r="A37538"/>
      <c r="B37538"/>
      <c r="C37538"/>
      <c r="D37538"/>
      <c r="E37538" s="148"/>
      <c r="F37538" s="148"/>
      <c r="G37538" s="149"/>
      <c r="H37538" s="148"/>
      <c r="I37538"/>
    </row>
    <row r="37539" spans="1:9" x14ac:dyDescent="0.25">
      <c r="A37539"/>
      <c r="B37539"/>
      <c r="C37539"/>
      <c r="D37539"/>
      <c r="E37539" s="148"/>
      <c r="F37539" s="148"/>
      <c r="G37539" s="149"/>
      <c r="H37539" s="148"/>
      <c r="I37539"/>
    </row>
    <row r="37540" spans="1:9" x14ac:dyDescent="0.25">
      <c r="A37540"/>
      <c r="B37540"/>
      <c r="C37540"/>
      <c r="D37540"/>
      <c r="E37540" s="148"/>
      <c r="F37540" s="148"/>
      <c r="G37540" s="149"/>
      <c r="H37540" s="148"/>
      <c r="I37540"/>
    </row>
    <row r="37541" spans="1:9" x14ac:dyDescent="0.25">
      <c r="A37541"/>
      <c r="B37541"/>
      <c r="C37541"/>
      <c r="D37541"/>
      <c r="E37541" s="148"/>
      <c r="F37541" s="148"/>
      <c r="G37541" s="149"/>
      <c r="H37541" s="148"/>
      <c r="I37541"/>
    </row>
    <row r="37542" spans="1:9" x14ac:dyDescent="0.25">
      <c r="A37542"/>
      <c r="B37542"/>
      <c r="C37542"/>
      <c r="D37542"/>
      <c r="E37542" s="148"/>
      <c r="F37542" s="148"/>
      <c r="G37542" s="149"/>
      <c r="H37542" s="148"/>
      <c r="I37542"/>
    </row>
    <row r="37543" spans="1:9" x14ac:dyDescent="0.25">
      <c r="A37543"/>
      <c r="B37543"/>
      <c r="C37543"/>
      <c r="D37543"/>
      <c r="E37543" s="148"/>
      <c r="F37543" s="148"/>
      <c r="G37543" s="149"/>
      <c r="H37543" s="148"/>
      <c r="I37543"/>
    </row>
    <row r="37544" spans="1:9" x14ac:dyDescent="0.25">
      <c r="A37544"/>
      <c r="B37544"/>
      <c r="C37544"/>
      <c r="D37544"/>
      <c r="E37544" s="148"/>
      <c r="F37544" s="148"/>
      <c r="G37544" s="149"/>
      <c r="H37544" s="148"/>
      <c r="I37544"/>
    </row>
    <row r="37545" spans="1:9" x14ac:dyDescent="0.25">
      <c r="A37545"/>
      <c r="B37545"/>
      <c r="C37545"/>
      <c r="D37545"/>
      <c r="E37545" s="148"/>
      <c r="F37545" s="148"/>
      <c r="G37545" s="149"/>
      <c r="H37545" s="148"/>
      <c r="I37545"/>
    </row>
    <row r="37546" spans="1:9" x14ac:dyDescent="0.25">
      <c r="A37546"/>
      <c r="B37546"/>
      <c r="C37546"/>
      <c r="D37546"/>
      <c r="E37546" s="148"/>
      <c r="F37546" s="148"/>
      <c r="G37546" s="149"/>
      <c r="H37546" s="148"/>
      <c r="I37546"/>
    </row>
    <row r="37547" spans="1:9" x14ac:dyDescent="0.25">
      <c r="A37547"/>
      <c r="B37547"/>
      <c r="C37547"/>
      <c r="D37547"/>
      <c r="E37547" s="148"/>
      <c r="F37547" s="148"/>
      <c r="G37547" s="149"/>
      <c r="H37547" s="148"/>
      <c r="I37547"/>
    </row>
    <row r="37548" spans="1:9" x14ac:dyDescent="0.25">
      <c r="A37548"/>
      <c r="B37548"/>
      <c r="C37548"/>
      <c r="D37548"/>
      <c r="E37548" s="148"/>
      <c r="F37548" s="148"/>
      <c r="G37548" s="149"/>
      <c r="H37548" s="148"/>
      <c r="I37548"/>
    </row>
    <row r="37549" spans="1:9" x14ac:dyDescent="0.25">
      <c r="A37549"/>
      <c r="B37549"/>
      <c r="C37549"/>
      <c r="D37549"/>
      <c r="E37549" s="148"/>
      <c r="F37549" s="148"/>
      <c r="G37549" s="149"/>
      <c r="H37549" s="148"/>
      <c r="I37549"/>
    </row>
    <row r="37550" spans="1:9" x14ac:dyDescent="0.25">
      <c r="A37550"/>
      <c r="B37550"/>
      <c r="C37550"/>
      <c r="D37550"/>
      <c r="E37550" s="148"/>
      <c r="F37550" s="148"/>
      <c r="G37550" s="149"/>
      <c r="H37550" s="148"/>
      <c r="I37550"/>
    </row>
    <row r="37551" spans="1:9" x14ac:dyDescent="0.25">
      <c r="A37551"/>
      <c r="B37551"/>
      <c r="C37551"/>
      <c r="D37551"/>
      <c r="E37551" s="148"/>
      <c r="F37551" s="148"/>
      <c r="G37551" s="149"/>
      <c r="H37551" s="148"/>
      <c r="I37551"/>
    </row>
    <row r="37552" spans="1:9" x14ac:dyDescent="0.25">
      <c r="A37552"/>
      <c r="B37552"/>
      <c r="C37552"/>
      <c r="D37552"/>
      <c r="E37552" s="148"/>
      <c r="F37552" s="148"/>
      <c r="G37552" s="149"/>
      <c r="H37552" s="148"/>
      <c r="I37552"/>
    </row>
    <row r="37553" spans="1:9" x14ac:dyDescent="0.25">
      <c r="A37553"/>
      <c r="B37553"/>
      <c r="C37553"/>
      <c r="D37553"/>
      <c r="E37553" s="148"/>
      <c r="F37553" s="148"/>
      <c r="G37553" s="149"/>
      <c r="H37553" s="148"/>
      <c r="I37553"/>
    </row>
    <row r="37554" spans="1:9" x14ac:dyDescent="0.25">
      <c r="A37554"/>
      <c r="B37554"/>
      <c r="C37554"/>
      <c r="D37554"/>
      <c r="E37554" s="148"/>
      <c r="F37554" s="148"/>
      <c r="G37554" s="149"/>
      <c r="H37554" s="148"/>
      <c r="I37554"/>
    </row>
    <row r="37555" spans="1:9" x14ac:dyDescent="0.25">
      <c r="A37555"/>
      <c r="B37555"/>
      <c r="C37555"/>
      <c r="D37555"/>
      <c r="E37555" s="148"/>
      <c r="F37555" s="148"/>
      <c r="G37555" s="149"/>
      <c r="H37555" s="148"/>
      <c r="I37555"/>
    </row>
    <row r="37556" spans="1:9" x14ac:dyDescent="0.25">
      <c r="A37556"/>
      <c r="B37556"/>
      <c r="C37556"/>
      <c r="D37556"/>
      <c r="E37556" s="148"/>
      <c r="F37556" s="148"/>
      <c r="G37556" s="149"/>
      <c r="H37556" s="148"/>
      <c r="I37556"/>
    </row>
    <row r="37557" spans="1:9" x14ac:dyDescent="0.25">
      <c r="A37557"/>
      <c r="B37557"/>
      <c r="C37557"/>
      <c r="D37557"/>
      <c r="E37557" s="148"/>
      <c r="F37557" s="148"/>
      <c r="G37557" s="149"/>
      <c r="H37557" s="148"/>
      <c r="I37557"/>
    </row>
    <row r="37558" spans="1:9" x14ac:dyDescent="0.25">
      <c r="A37558"/>
      <c r="B37558"/>
      <c r="C37558"/>
      <c r="D37558"/>
      <c r="E37558" s="148"/>
      <c r="F37558" s="148"/>
      <c r="G37558" s="149"/>
      <c r="H37558" s="148"/>
      <c r="I37558"/>
    </row>
    <row r="37559" spans="1:9" x14ac:dyDescent="0.25">
      <c r="A37559"/>
      <c r="B37559"/>
      <c r="C37559"/>
      <c r="D37559"/>
      <c r="E37559" s="148"/>
      <c r="F37559" s="148"/>
      <c r="G37559" s="149"/>
      <c r="H37559" s="148"/>
      <c r="I37559"/>
    </row>
    <row r="37560" spans="1:9" x14ac:dyDescent="0.25">
      <c r="A37560"/>
      <c r="B37560"/>
      <c r="C37560"/>
      <c r="D37560"/>
      <c r="E37560" s="148"/>
      <c r="F37560" s="148"/>
      <c r="G37560" s="149"/>
      <c r="H37560" s="148"/>
      <c r="I37560"/>
    </row>
    <row r="37561" spans="1:9" x14ac:dyDescent="0.25">
      <c r="A37561"/>
      <c r="B37561"/>
      <c r="C37561"/>
      <c r="D37561"/>
      <c r="E37561" s="148"/>
      <c r="F37561" s="148"/>
      <c r="G37561" s="149"/>
      <c r="H37561" s="148"/>
      <c r="I37561"/>
    </row>
    <row r="37562" spans="1:9" x14ac:dyDescent="0.25">
      <c r="A37562"/>
      <c r="B37562"/>
      <c r="C37562"/>
      <c r="D37562"/>
      <c r="E37562" s="148"/>
      <c r="F37562" s="148"/>
      <c r="G37562" s="149"/>
      <c r="H37562" s="148"/>
      <c r="I37562"/>
    </row>
    <row r="37563" spans="1:9" x14ac:dyDescent="0.25">
      <c r="A37563"/>
      <c r="B37563"/>
      <c r="C37563"/>
      <c r="D37563"/>
      <c r="E37563" s="148"/>
      <c r="F37563" s="148"/>
      <c r="G37563" s="149"/>
      <c r="H37563" s="148"/>
      <c r="I37563"/>
    </row>
    <row r="37564" spans="1:9" x14ac:dyDescent="0.25">
      <c r="A37564"/>
      <c r="B37564"/>
      <c r="C37564"/>
      <c r="D37564"/>
      <c r="E37564" s="148"/>
      <c r="F37564" s="148"/>
      <c r="G37564" s="149"/>
      <c r="H37564" s="148"/>
      <c r="I37564"/>
    </row>
    <row r="37565" spans="1:9" x14ac:dyDescent="0.25">
      <c r="A37565"/>
      <c r="B37565"/>
      <c r="C37565"/>
      <c r="D37565"/>
      <c r="E37565" s="148"/>
      <c r="F37565" s="148"/>
      <c r="G37565" s="149"/>
      <c r="H37565" s="148"/>
      <c r="I37565"/>
    </row>
    <row r="37566" spans="1:9" x14ac:dyDescent="0.25">
      <c r="A37566"/>
      <c r="B37566"/>
      <c r="C37566"/>
      <c r="D37566"/>
      <c r="E37566" s="148"/>
      <c r="F37566" s="148"/>
      <c r="G37566" s="149"/>
      <c r="H37566" s="148"/>
      <c r="I37566"/>
    </row>
    <row r="37567" spans="1:9" x14ac:dyDescent="0.25">
      <c r="A37567"/>
      <c r="B37567"/>
      <c r="C37567"/>
      <c r="D37567"/>
      <c r="E37567" s="148"/>
      <c r="F37567" s="148"/>
      <c r="G37567" s="149"/>
      <c r="H37567" s="148"/>
      <c r="I37567"/>
    </row>
    <row r="37568" spans="1:9" x14ac:dyDescent="0.25">
      <c r="A37568"/>
      <c r="B37568"/>
      <c r="C37568"/>
      <c r="D37568"/>
      <c r="E37568" s="148"/>
      <c r="F37568" s="148"/>
      <c r="G37568" s="149"/>
      <c r="H37568" s="148"/>
      <c r="I37568"/>
    </row>
    <row r="37569" spans="1:9" x14ac:dyDescent="0.25">
      <c r="A37569"/>
      <c r="B37569"/>
      <c r="C37569"/>
      <c r="D37569"/>
      <c r="E37569" s="148"/>
      <c r="F37569" s="148"/>
      <c r="G37569" s="149"/>
      <c r="H37569" s="148"/>
      <c r="I37569"/>
    </row>
    <row r="37570" spans="1:9" x14ac:dyDescent="0.25">
      <c r="A37570"/>
      <c r="B37570"/>
      <c r="C37570"/>
      <c r="D37570"/>
      <c r="E37570" s="148"/>
      <c r="F37570" s="148"/>
      <c r="G37570" s="149"/>
      <c r="H37570" s="148"/>
      <c r="I37570"/>
    </row>
    <row r="37571" spans="1:9" x14ac:dyDescent="0.25">
      <c r="A37571"/>
      <c r="B37571"/>
      <c r="C37571"/>
      <c r="D37571"/>
      <c r="E37571" s="148"/>
      <c r="F37571" s="148"/>
      <c r="G37571" s="149"/>
      <c r="H37571" s="148"/>
      <c r="I37571"/>
    </row>
    <row r="37572" spans="1:9" x14ac:dyDescent="0.25">
      <c r="A37572"/>
      <c r="B37572"/>
      <c r="C37572"/>
      <c r="D37572"/>
      <c r="E37572" s="148"/>
      <c r="F37572" s="148"/>
      <c r="G37572" s="149"/>
      <c r="H37572" s="148"/>
      <c r="I37572"/>
    </row>
    <row r="37573" spans="1:9" x14ac:dyDescent="0.25">
      <c r="A37573"/>
      <c r="B37573"/>
      <c r="C37573"/>
      <c r="D37573"/>
      <c r="E37573" s="148"/>
      <c r="F37573" s="148"/>
      <c r="G37573" s="149"/>
      <c r="H37573" s="148"/>
      <c r="I37573"/>
    </row>
    <row r="37574" spans="1:9" x14ac:dyDescent="0.25">
      <c r="A37574"/>
      <c r="B37574"/>
      <c r="C37574"/>
      <c r="D37574"/>
      <c r="E37574" s="148"/>
      <c r="F37574" s="148"/>
      <c r="G37574" s="149"/>
      <c r="H37574" s="148"/>
      <c r="I37574"/>
    </row>
    <row r="37575" spans="1:9" x14ac:dyDescent="0.25">
      <c r="A37575"/>
      <c r="B37575"/>
      <c r="C37575"/>
      <c r="D37575"/>
      <c r="E37575" s="148"/>
      <c r="F37575" s="148"/>
      <c r="G37575" s="149"/>
      <c r="H37575" s="148"/>
      <c r="I37575"/>
    </row>
    <row r="37576" spans="1:9" x14ac:dyDescent="0.25">
      <c r="A37576"/>
      <c r="B37576"/>
      <c r="C37576"/>
      <c r="D37576"/>
      <c r="E37576" s="148"/>
      <c r="F37576" s="148"/>
      <c r="G37576" s="149"/>
      <c r="H37576" s="148"/>
      <c r="I37576"/>
    </row>
    <row r="37577" spans="1:9" x14ac:dyDescent="0.25">
      <c r="A37577"/>
      <c r="B37577"/>
      <c r="C37577"/>
      <c r="D37577"/>
      <c r="E37577" s="148"/>
      <c r="F37577" s="148"/>
      <c r="G37577" s="149"/>
      <c r="H37577" s="148"/>
      <c r="I37577"/>
    </row>
    <row r="37578" spans="1:9" x14ac:dyDescent="0.25">
      <c r="A37578"/>
      <c r="B37578"/>
      <c r="C37578"/>
      <c r="D37578"/>
      <c r="E37578" s="148"/>
      <c r="F37578" s="148"/>
      <c r="G37578" s="149"/>
      <c r="H37578" s="148"/>
      <c r="I37578"/>
    </row>
    <row r="37579" spans="1:9" x14ac:dyDescent="0.25">
      <c r="A37579"/>
      <c r="B37579"/>
      <c r="C37579"/>
      <c r="D37579"/>
      <c r="E37579" s="148"/>
      <c r="F37579" s="148"/>
      <c r="G37579" s="149"/>
      <c r="H37579" s="148"/>
      <c r="I37579"/>
    </row>
    <row r="37580" spans="1:9" x14ac:dyDescent="0.25">
      <c r="A37580"/>
      <c r="B37580"/>
      <c r="C37580"/>
      <c r="D37580"/>
      <c r="E37580" s="148"/>
      <c r="F37580" s="148"/>
      <c r="G37580" s="149"/>
      <c r="H37580" s="148"/>
      <c r="I37580"/>
    </row>
    <row r="37581" spans="1:9" x14ac:dyDescent="0.25">
      <c r="A37581"/>
      <c r="B37581"/>
      <c r="C37581"/>
      <c r="D37581"/>
      <c r="E37581" s="148"/>
      <c r="F37581" s="148"/>
      <c r="G37581" s="149"/>
      <c r="H37581" s="148"/>
      <c r="I37581"/>
    </row>
    <row r="37582" spans="1:9" x14ac:dyDescent="0.25">
      <c r="A37582"/>
      <c r="B37582"/>
      <c r="C37582"/>
      <c r="D37582"/>
      <c r="E37582" s="148"/>
      <c r="F37582" s="148"/>
      <c r="G37582" s="149"/>
      <c r="H37582" s="148"/>
      <c r="I37582"/>
    </row>
    <row r="37583" spans="1:9" x14ac:dyDescent="0.25">
      <c r="A37583"/>
      <c r="B37583"/>
      <c r="C37583"/>
      <c r="D37583"/>
      <c r="E37583" s="148"/>
      <c r="F37583" s="148"/>
      <c r="G37583" s="149"/>
      <c r="H37583" s="148"/>
      <c r="I37583"/>
    </row>
    <row r="37584" spans="1:9" x14ac:dyDescent="0.25">
      <c r="A37584"/>
      <c r="B37584"/>
      <c r="C37584"/>
      <c r="D37584"/>
      <c r="E37584" s="148"/>
      <c r="F37584" s="148"/>
      <c r="G37584" s="149"/>
      <c r="H37584" s="148"/>
      <c r="I37584"/>
    </row>
    <row r="37585" spans="1:9" x14ac:dyDescent="0.25">
      <c r="A37585"/>
      <c r="B37585"/>
      <c r="C37585"/>
      <c r="D37585"/>
      <c r="E37585" s="148"/>
      <c r="F37585" s="148"/>
      <c r="G37585" s="149"/>
      <c r="H37585" s="148"/>
      <c r="I37585"/>
    </row>
    <row r="37586" spans="1:9" x14ac:dyDescent="0.25">
      <c r="A37586"/>
      <c r="B37586"/>
      <c r="C37586"/>
      <c r="D37586"/>
      <c r="E37586" s="148"/>
      <c r="F37586" s="148"/>
      <c r="G37586" s="149"/>
      <c r="H37586" s="148"/>
      <c r="I37586"/>
    </row>
    <row r="37587" spans="1:9" x14ac:dyDescent="0.25">
      <c r="A37587"/>
      <c r="B37587"/>
      <c r="C37587"/>
      <c r="D37587"/>
      <c r="E37587" s="148"/>
      <c r="F37587" s="148"/>
      <c r="G37587" s="149"/>
      <c r="H37587" s="148"/>
      <c r="I37587"/>
    </row>
    <row r="37588" spans="1:9" x14ac:dyDescent="0.25">
      <c r="A37588"/>
      <c r="B37588"/>
      <c r="C37588"/>
      <c r="D37588"/>
      <c r="E37588" s="148"/>
      <c r="F37588" s="148"/>
      <c r="G37588" s="149"/>
      <c r="H37588" s="148"/>
      <c r="I37588"/>
    </row>
    <row r="37589" spans="1:9" x14ac:dyDescent="0.25">
      <c r="A37589"/>
      <c r="B37589"/>
      <c r="C37589"/>
      <c r="D37589"/>
      <c r="E37589" s="148"/>
      <c r="F37589" s="148"/>
      <c r="G37589" s="149"/>
      <c r="H37589" s="148"/>
      <c r="I37589"/>
    </row>
    <row r="37590" spans="1:9" x14ac:dyDescent="0.25">
      <c r="A37590"/>
      <c r="B37590"/>
      <c r="C37590"/>
      <c r="D37590"/>
      <c r="E37590" s="148"/>
      <c r="F37590" s="148"/>
      <c r="G37590" s="149"/>
      <c r="H37590" s="148"/>
      <c r="I37590"/>
    </row>
    <row r="37591" spans="1:9" x14ac:dyDescent="0.25">
      <c r="A37591"/>
      <c r="B37591"/>
      <c r="C37591"/>
      <c r="D37591"/>
      <c r="E37591" s="148"/>
      <c r="F37591" s="148"/>
      <c r="G37591" s="149"/>
      <c r="H37591" s="148"/>
      <c r="I37591"/>
    </row>
    <row r="37592" spans="1:9" x14ac:dyDescent="0.25">
      <c r="A37592"/>
      <c r="B37592"/>
      <c r="C37592"/>
      <c r="D37592"/>
      <c r="E37592" s="148"/>
      <c r="F37592" s="148"/>
      <c r="G37592" s="149"/>
      <c r="H37592" s="148"/>
      <c r="I37592"/>
    </row>
    <row r="37593" spans="1:9" x14ac:dyDescent="0.25">
      <c r="A37593"/>
      <c r="B37593"/>
      <c r="C37593"/>
      <c r="D37593"/>
      <c r="E37593" s="148"/>
      <c r="F37593" s="148"/>
      <c r="G37593" s="149"/>
      <c r="H37593" s="148"/>
      <c r="I37593"/>
    </row>
    <row r="37594" spans="1:9" x14ac:dyDescent="0.25">
      <c r="A37594"/>
      <c r="B37594"/>
      <c r="C37594"/>
      <c r="D37594"/>
      <c r="E37594" s="148"/>
      <c r="F37594" s="148"/>
      <c r="G37594" s="149"/>
      <c r="H37594" s="148"/>
      <c r="I37594"/>
    </row>
    <row r="37595" spans="1:9" x14ac:dyDescent="0.25">
      <c r="A37595"/>
      <c r="B37595"/>
      <c r="C37595"/>
      <c r="D37595"/>
      <c r="E37595" s="148"/>
      <c r="F37595" s="148"/>
      <c r="G37595" s="149"/>
      <c r="H37595" s="148"/>
      <c r="I37595"/>
    </row>
    <row r="37596" spans="1:9" x14ac:dyDescent="0.25">
      <c r="A37596"/>
      <c r="B37596"/>
      <c r="C37596"/>
      <c r="D37596"/>
      <c r="E37596" s="148"/>
      <c r="F37596" s="148"/>
      <c r="G37596" s="149"/>
      <c r="H37596" s="148"/>
      <c r="I37596"/>
    </row>
    <row r="37597" spans="1:9" x14ac:dyDescent="0.25">
      <c r="A37597"/>
      <c r="B37597"/>
      <c r="C37597"/>
      <c r="D37597"/>
      <c r="E37597" s="148"/>
      <c r="F37597" s="148"/>
      <c r="G37597" s="149"/>
      <c r="H37597" s="148"/>
      <c r="I37597"/>
    </row>
    <row r="37598" spans="1:9" x14ac:dyDescent="0.25">
      <c r="A37598"/>
      <c r="B37598"/>
      <c r="C37598"/>
      <c r="D37598"/>
      <c r="E37598" s="148"/>
      <c r="F37598" s="148"/>
      <c r="G37598" s="149"/>
      <c r="H37598" s="148"/>
      <c r="I37598"/>
    </row>
    <row r="37599" spans="1:9" x14ac:dyDescent="0.25">
      <c r="A37599"/>
      <c r="B37599"/>
      <c r="C37599"/>
      <c r="D37599"/>
      <c r="E37599" s="148"/>
      <c r="F37599" s="148"/>
      <c r="G37599" s="149"/>
      <c r="H37599" s="148"/>
      <c r="I37599"/>
    </row>
    <row r="37600" spans="1:9" x14ac:dyDescent="0.25">
      <c r="A37600"/>
      <c r="B37600"/>
      <c r="C37600"/>
      <c r="D37600"/>
      <c r="E37600" s="148"/>
      <c r="F37600" s="148"/>
      <c r="G37600" s="149"/>
      <c r="H37600" s="148"/>
      <c r="I37600"/>
    </row>
    <row r="37601" spans="1:9" x14ac:dyDescent="0.25">
      <c r="A37601"/>
      <c r="B37601"/>
      <c r="C37601"/>
      <c r="D37601"/>
      <c r="E37601" s="148"/>
      <c r="F37601" s="148"/>
      <c r="G37601" s="149"/>
      <c r="H37601" s="148"/>
      <c r="I37601"/>
    </row>
    <row r="37602" spans="1:9" x14ac:dyDescent="0.25">
      <c r="A37602"/>
      <c r="B37602"/>
      <c r="C37602"/>
      <c r="D37602"/>
      <c r="E37602" s="148"/>
      <c r="F37602" s="148"/>
      <c r="G37602" s="149"/>
      <c r="H37602" s="148"/>
      <c r="I37602"/>
    </row>
    <row r="37603" spans="1:9" x14ac:dyDescent="0.25">
      <c r="A37603"/>
      <c r="B37603"/>
      <c r="C37603"/>
      <c r="D37603"/>
      <c r="E37603" s="148"/>
      <c r="F37603" s="148"/>
      <c r="G37603" s="149"/>
      <c r="H37603" s="148"/>
      <c r="I37603"/>
    </row>
    <row r="37604" spans="1:9" x14ac:dyDescent="0.25">
      <c r="A37604"/>
      <c r="B37604"/>
      <c r="C37604"/>
      <c r="D37604"/>
      <c r="E37604" s="148"/>
      <c r="F37604" s="148"/>
      <c r="G37604" s="149"/>
      <c r="H37604" s="148"/>
      <c r="I37604"/>
    </row>
    <row r="37605" spans="1:9" x14ac:dyDescent="0.25">
      <c r="A37605"/>
      <c r="B37605"/>
      <c r="C37605"/>
      <c r="D37605"/>
      <c r="E37605" s="148"/>
      <c r="F37605" s="148"/>
      <c r="G37605" s="149"/>
      <c r="H37605" s="148"/>
      <c r="I37605"/>
    </row>
    <row r="37606" spans="1:9" x14ac:dyDescent="0.25">
      <c r="A37606"/>
      <c r="B37606"/>
      <c r="C37606"/>
      <c r="D37606"/>
      <c r="E37606" s="148"/>
      <c r="F37606" s="148"/>
      <c r="G37606" s="149"/>
      <c r="H37606" s="148"/>
      <c r="I37606"/>
    </row>
    <row r="37607" spans="1:9" x14ac:dyDescent="0.25">
      <c r="A37607"/>
      <c r="B37607"/>
      <c r="C37607"/>
      <c r="D37607"/>
      <c r="E37607" s="148"/>
      <c r="F37607" s="148"/>
      <c r="G37607" s="149"/>
      <c r="H37607" s="148"/>
      <c r="I37607"/>
    </row>
    <row r="37608" spans="1:9" x14ac:dyDescent="0.25">
      <c r="A37608"/>
      <c r="B37608"/>
      <c r="C37608"/>
      <c r="D37608"/>
      <c r="E37608" s="148"/>
      <c r="F37608" s="148"/>
      <c r="G37608" s="149"/>
      <c r="H37608" s="148"/>
      <c r="I37608"/>
    </row>
    <row r="37609" spans="1:9" x14ac:dyDescent="0.25">
      <c r="A37609"/>
      <c r="B37609"/>
      <c r="C37609"/>
      <c r="D37609"/>
      <c r="E37609" s="148"/>
      <c r="F37609" s="148"/>
      <c r="G37609" s="149"/>
      <c r="H37609" s="148"/>
      <c r="I37609"/>
    </row>
    <row r="37610" spans="1:9" x14ac:dyDescent="0.25">
      <c r="A37610"/>
      <c r="B37610"/>
      <c r="C37610"/>
      <c r="D37610"/>
      <c r="E37610" s="148"/>
      <c r="F37610" s="148"/>
      <c r="G37610" s="149"/>
      <c r="H37610" s="148"/>
      <c r="I37610"/>
    </row>
    <row r="37611" spans="1:9" x14ac:dyDescent="0.25">
      <c r="A37611"/>
      <c r="B37611"/>
      <c r="C37611"/>
      <c r="D37611"/>
      <c r="E37611" s="148"/>
      <c r="F37611" s="148"/>
      <c r="G37611" s="149"/>
      <c r="H37611" s="148"/>
      <c r="I37611"/>
    </row>
    <row r="37612" spans="1:9" x14ac:dyDescent="0.25">
      <c r="A37612"/>
      <c r="B37612"/>
      <c r="C37612"/>
      <c r="D37612"/>
      <c r="E37612" s="148"/>
      <c r="F37612" s="148"/>
      <c r="G37612" s="149"/>
      <c r="H37612" s="148"/>
      <c r="I37612"/>
    </row>
    <row r="37613" spans="1:9" x14ac:dyDescent="0.25">
      <c r="A37613"/>
      <c r="B37613"/>
      <c r="C37613"/>
      <c r="D37613"/>
      <c r="E37613" s="148"/>
      <c r="F37613" s="148"/>
      <c r="G37613" s="149"/>
      <c r="H37613" s="148"/>
      <c r="I37613"/>
    </row>
    <row r="37614" spans="1:9" x14ac:dyDescent="0.25">
      <c r="A37614"/>
      <c r="B37614"/>
      <c r="C37614"/>
      <c r="D37614"/>
      <c r="E37614" s="148"/>
      <c r="F37614" s="148"/>
      <c r="G37614" s="149"/>
      <c r="H37614" s="148"/>
      <c r="I37614"/>
    </row>
    <row r="37615" spans="1:9" x14ac:dyDescent="0.25">
      <c r="A37615"/>
      <c r="B37615"/>
      <c r="C37615"/>
      <c r="D37615"/>
      <c r="E37615" s="148"/>
      <c r="F37615" s="148"/>
      <c r="G37615" s="149"/>
      <c r="H37615" s="148"/>
      <c r="I37615"/>
    </row>
    <row r="37616" spans="1:9" x14ac:dyDescent="0.25">
      <c r="A37616"/>
      <c r="B37616"/>
      <c r="C37616"/>
      <c r="D37616"/>
      <c r="E37616" s="148"/>
      <c r="F37616" s="148"/>
      <c r="G37616" s="149"/>
      <c r="H37616" s="148"/>
      <c r="I37616"/>
    </row>
    <row r="37617" spans="1:9" x14ac:dyDescent="0.25">
      <c r="A37617"/>
      <c r="B37617"/>
      <c r="C37617"/>
      <c r="D37617"/>
      <c r="E37617" s="148"/>
      <c r="F37617" s="148"/>
      <c r="G37617" s="149"/>
      <c r="H37617" s="148"/>
      <c r="I37617"/>
    </row>
    <row r="37618" spans="1:9" x14ac:dyDescent="0.25">
      <c r="A37618"/>
      <c r="B37618"/>
      <c r="C37618"/>
      <c r="D37618"/>
      <c r="E37618" s="148"/>
      <c r="F37618" s="148"/>
      <c r="G37618" s="149"/>
      <c r="H37618" s="148"/>
      <c r="I37618"/>
    </row>
    <row r="37619" spans="1:9" x14ac:dyDescent="0.25">
      <c r="A37619"/>
      <c r="B37619"/>
      <c r="C37619"/>
      <c r="D37619"/>
      <c r="E37619" s="148"/>
      <c r="F37619" s="148"/>
      <c r="G37619" s="149"/>
      <c r="H37619" s="148"/>
      <c r="I37619"/>
    </row>
    <row r="37620" spans="1:9" x14ac:dyDescent="0.25">
      <c r="A37620"/>
      <c r="B37620"/>
      <c r="C37620"/>
      <c r="D37620"/>
      <c r="E37620" s="148"/>
      <c r="F37620" s="148"/>
      <c r="G37620" s="149"/>
      <c r="H37620" s="148"/>
      <c r="I37620"/>
    </row>
    <row r="37621" spans="1:9" x14ac:dyDescent="0.25">
      <c r="A37621"/>
      <c r="B37621"/>
      <c r="C37621"/>
      <c r="D37621"/>
      <c r="E37621" s="148"/>
      <c r="F37621" s="148"/>
      <c r="G37621" s="149"/>
      <c r="H37621" s="148"/>
      <c r="I37621"/>
    </row>
    <row r="37622" spans="1:9" x14ac:dyDescent="0.25">
      <c r="A37622"/>
      <c r="B37622"/>
      <c r="C37622"/>
      <c r="D37622"/>
      <c r="E37622" s="148"/>
      <c r="F37622" s="148"/>
      <c r="G37622" s="149"/>
      <c r="H37622" s="148"/>
      <c r="I37622"/>
    </row>
    <row r="37623" spans="1:9" x14ac:dyDescent="0.25">
      <c r="A37623"/>
      <c r="B37623"/>
      <c r="C37623"/>
      <c r="D37623"/>
      <c r="E37623" s="148"/>
      <c r="F37623" s="148"/>
      <c r="G37623" s="149"/>
      <c r="H37623" s="148"/>
      <c r="I37623"/>
    </row>
    <row r="37624" spans="1:9" x14ac:dyDescent="0.25">
      <c r="A37624"/>
      <c r="B37624"/>
      <c r="C37624"/>
      <c r="D37624"/>
      <c r="E37624" s="148"/>
      <c r="F37624" s="148"/>
      <c r="G37624" s="149"/>
      <c r="H37624" s="148"/>
      <c r="I37624"/>
    </row>
    <row r="37625" spans="1:9" x14ac:dyDescent="0.25">
      <c r="A37625"/>
      <c r="B37625"/>
      <c r="C37625"/>
      <c r="D37625"/>
      <c r="E37625" s="148"/>
      <c r="F37625" s="148"/>
      <c r="G37625" s="149"/>
      <c r="H37625" s="148"/>
      <c r="I37625"/>
    </row>
    <row r="37626" spans="1:9" x14ac:dyDescent="0.25">
      <c r="A37626"/>
      <c r="B37626"/>
      <c r="C37626"/>
      <c r="D37626"/>
      <c r="E37626" s="148"/>
      <c r="F37626" s="148"/>
      <c r="G37626" s="149"/>
      <c r="H37626" s="148"/>
      <c r="I37626"/>
    </row>
    <row r="37627" spans="1:9" x14ac:dyDescent="0.25">
      <c r="A37627"/>
      <c r="B37627"/>
      <c r="C37627"/>
      <c r="D37627"/>
      <c r="E37627" s="148"/>
      <c r="F37627" s="148"/>
      <c r="G37627" s="149"/>
      <c r="H37627" s="148"/>
      <c r="I37627"/>
    </row>
    <row r="37628" spans="1:9" x14ac:dyDescent="0.25">
      <c r="A37628"/>
      <c r="B37628"/>
      <c r="C37628"/>
      <c r="D37628"/>
      <c r="E37628" s="148"/>
      <c r="F37628" s="148"/>
      <c r="G37628" s="149"/>
      <c r="H37628" s="148"/>
      <c r="I37628"/>
    </row>
    <row r="37629" spans="1:9" x14ac:dyDescent="0.25">
      <c r="A37629"/>
      <c r="B37629"/>
      <c r="C37629"/>
      <c r="D37629"/>
      <c r="E37629" s="148"/>
      <c r="F37629" s="148"/>
      <c r="G37629" s="149"/>
      <c r="H37629" s="148"/>
      <c r="I37629"/>
    </row>
    <row r="37630" spans="1:9" x14ac:dyDescent="0.25">
      <c r="A37630"/>
      <c r="B37630"/>
      <c r="C37630"/>
      <c r="D37630"/>
      <c r="E37630" s="148"/>
      <c r="F37630" s="148"/>
      <c r="G37630" s="149"/>
      <c r="H37630" s="148"/>
      <c r="I37630"/>
    </row>
    <row r="37631" spans="1:9" x14ac:dyDescent="0.25">
      <c r="A37631"/>
      <c r="B37631"/>
      <c r="C37631"/>
      <c r="D37631"/>
      <c r="E37631" s="148"/>
      <c r="F37631" s="148"/>
      <c r="G37631" s="149"/>
      <c r="H37631" s="148"/>
      <c r="I37631"/>
    </row>
    <row r="37632" spans="1:9" x14ac:dyDescent="0.25">
      <c r="A37632"/>
      <c r="B37632"/>
      <c r="C37632"/>
      <c r="D37632"/>
      <c r="E37632" s="148"/>
      <c r="F37632" s="148"/>
      <c r="G37632" s="149"/>
      <c r="H37632" s="148"/>
      <c r="I37632"/>
    </row>
    <row r="37633" spans="1:9" x14ac:dyDescent="0.25">
      <c r="A37633"/>
      <c r="B37633"/>
      <c r="C37633"/>
      <c r="D37633"/>
      <c r="E37633" s="148"/>
      <c r="F37633" s="148"/>
      <c r="G37633" s="149"/>
      <c r="H37633" s="148"/>
      <c r="I37633"/>
    </row>
    <row r="37634" spans="1:9" x14ac:dyDescent="0.25">
      <c r="A37634"/>
      <c r="B37634"/>
      <c r="C37634"/>
      <c r="D37634"/>
      <c r="E37634" s="148"/>
      <c r="F37634" s="148"/>
      <c r="G37634" s="149"/>
      <c r="H37634" s="148"/>
      <c r="I37634"/>
    </row>
    <row r="37635" spans="1:9" x14ac:dyDescent="0.25">
      <c r="A37635"/>
      <c r="B37635"/>
      <c r="C37635"/>
      <c r="D37635"/>
      <c r="E37635" s="148"/>
      <c r="F37635" s="148"/>
      <c r="G37635" s="149"/>
      <c r="H37635" s="148"/>
      <c r="I37635"/>
    </row>
    <row r="37636" spans="1:9" x14ac:dyDescent="0.25">
      <c r="A37636"/>
      <c r="B37636"/>
      <c r="C37636"/>
      <c r="D37636"/>
      <c r="E37636" s="148"/>
      <c r="F37636" s="148"/>
      <c r="G37636" s="149"/>
      <c r="H37636" s="148"/>
      <c r="I37636"/>
    </row>
    <row r="37637" spans="1:9" x14ac:dyDescent="0.25">
      <c r="A37637"/>
      <c r="B37637"/>
      <c r="C37637"/>
      <c r="D37637"/>
      <c r="E37637" s="148"/>
      <c r="F37637" s="148"/>
      <c r="G37637" s="149"/>
      <c r="H37637" s="148"/>
      <c r="I37637"/>
    </row>
    <row r="37638" spans="1:9" x14ac:dyDescent="0.25">
      <c r="A37638"/>
      <c r="B37638"/>
      <c r="C37638"/>
      <c r="D37638"/>
      <c r="E37638" s="148"/>
      <c r="F37638" s="148"/>
      <c r="G37638" s="149"/>
      <c r="H37638" s="148"/>
      <c r="I37638"/>
    </row>
    <row r="37639" spans="1:9" x14ac:dyDescent="0.25">
      <c r="A37639"/>
      <c r="B37639"/>
      <c r="C37639"/>
      <c r="D37639"/>
      <c r="E37639" s="148"/>
      <c r="F37639" s="148"/>
      <c r="G37639" s="149"/>
      <c r="H37639" s="148"/>
      <c r="I37639"/>
    </row>
    <row r="37640" spans="1:9" x14ac:dyDescent="0.25">
      <c r="A37640"/>
      <c r="B37640"/>
      <c r="C37640"/>
      <c r="D37640"/>
      <c r="E37640" s="148"/>
      <c r="F37640" s="148"/>
      <c r="G37640" s="149"/>
      <c r="H37640" s="148"/>
      <c r="I37640"/>
    </row>
    <row r="37641" spans="1:9" x14ac:dyDescent="0.25">
      <c r="A37641"/>
      <c r="B37641"/>
      <c r="C37641"/>
      <c r="D37641"/>
      <c r="E37641" s="148"/>
      <c r="F37641" s="148"/>
      <c r="G37641" s="149"/>
      <c r="H37641" s="148"/>
      <c r="I37641"/>
    </row>
    <row r="37642" spans="1:9" x14ac:dyDescent="0.25">
      <c r="A37642"/>
      <c r="B37642"/>
      <c r="C37642"/>
      <c r="D37642"/>
      <c r="E37642" s="148"/>
      <c r="F37642" s="148"/>
      <c r="G37642" s="149"/>
      <c r="H37642" s="148"/>
      <c r="I37642"/>
    </row>
    <row r="37643" spans="1:9" x14ac:dyDescent="0.25">
      <c r="A37643"/>
      <c r="B37643"/>
      <c r="C37643"/>
      <c r="D37643"/>
      <c r="E37643" s="148"/>
      <c r="F37643" s="148"/>
      <c r="G37643" s="149"/>
      <c r="H37643" s="148"/>
      <c r="I37643"/>
    </row>
    <row r="37644" spans="1:9" x14ac:dyDescent="0.25">
      <c r="A37644"/>
      <c r="B37644"/>
      <c r="C37644"/>
      <c r="D37644"/>
      <c r="E37644" s="148"/>
      <c r="F37644" s="148"/>
      <c r="G37644" s="149"/>
      <c r="H37644" s="148"/>
      <c r="I37644"/>
    </row>
    <row r="37645" spans="1:9" x14ac:dyDescent="0.25">
      <c r="A37645"/>
      <c r="B37645"/>
      <c r="C37645"/>
      <c r="D37645"/>
      <c r="E37645" s="148"/>
      <c r="F37645" s="148"/>
      <c r="G37645" s="149"/>
      <c r="H37645" s="148"/>
      <c r="I37645"/>
    </row>
    <row r="37646" spans="1:9" x14ac:dyDescent="0.25">
      <c r="A37646"/>
      <c r="B37646"/>
      <c r="C37646"/>
      <c r="D37646"/>
      <c r="E37646" s="148"/>
      <c r="F37646" s="148"/>
      <c r="G37646" s="149"/>
      <c r="H37646" s="148"/>
      <c r="I37646"/>
    </row>
    <row r="37647" spans="1:9" x14ac:dyDescent="0.25">
      <c r="A37647"/>
      <c r="B37647"/>
      <c r="C37647"/>
      <c r="D37647"/>
      <c r="E37647" s="148"/>
      <c r="F37647" s="148"/>
      <c r="G37647" s="149"/>
      <c r="H37647" s="148"/>
      <c r="I37647"/>
    </row>
    <row r="37648" spans="1:9" x14ac:dyDescent="0.25">
      <c r="A37648"/>
      <c r="B37648"/>
      <c r="C37648"/>
      <c r="D37648"/>
      <c r="E37648" s="148"/>
      <c r="F37648" s="148"/>
      <c r="G37648" s="149"/>
      <c r="H37648" s="148"/>
      <c r="I37648"/>
    </row>
    <row r="37649" spans="1:9" x14ac:dyDescent="0.25">
      <c r="A37649"/>
      <c r="B37649"/>
      <c r="C37649"/>
      <c r="D37649"/>
      <c r="E37649" s="148"/>
      <c r="F37649" s="148"/>
      <c r="G37649" s="149"/>
      <c r="H37649" s="148"/>
      <c r="I37649"/>
    </row>
    <row r="37650" spans="1:9" x14ac:dyDescent="0.25">
      <c r="A37650"/>
      <c r="B37650"/>
      <c r="C37650"/>
      <c r="D37650"/>
      <c r="E37650" s="148"/>
      <c r="F37650" s="148"/>
      <c r="G37650" s="149"/>
      <c r="H37650" s="148"/>
      <c r="I37650"/>
    </row>
    <row r="37651" spans="1:9" x14ac:dyDescent="0.25">
      <c r="A37651"/>
      <c r="B37651"/>
      <c r="C37651"/>
      <c r="D37651"/>
      <c r="E37651" s="148"/>
      <c r="F37651" s="148"/>
      <c r="G37651" s="149"/>
      <c r="H37651" s="148"/>
      <c r="I37651"/>
    </row>
    <row r="37652" spans="1:9" x14ac:dyDescent="0.25">
      <c r="A37652"/>
      <c r="B37652"/>
      <c r="C37652"/>
      <c r="D37652"/>
      <c r="E37652" s="148"/>
      <c r="F37652" s="148"/>
      <c r="G37652" s="149"/>
      <c r="H37652" s="148"/>
      <c r="I37652"/>
    </row>
    <row r="37653" spans="1:9" x14ac:dyDescent="0.25">
      <c r="A37653"/>
      <c r="B37653"/>
      <c r="C37653"/>
      <c r="D37653"/>
      <c r="E37653" s="148"/>
      <c r="F37653" s="148"/>
      <c r="G37653" s="149"/>
      <c r="H37653" s="148"/>
      <c r="I37653"/>
    </row>
    <row r="37654" spans="1:9" x14ac:dyDescent="0.25">
      <c r="A37654"/>
      <c r="B37654"/>
      <c r="C37654"/>
      <c r="D37654"/>
      <c r="E37654" s="148"/>
      <c r="F37654" s="148"/>
      <c r="G37654" s="149"/>
      <c r="H37654" s="148"/>
      <c r="I37654"/>
    </row>
    <row r="37655" spans="1:9" x14ac:dyDescent="0.25">
      <c r="A37655"/>
      <c r="B37655"/>
      <c r="C37655"/>
      <c r="D37655"/>
      <c r="E37655" s="148"/>
      <c r="F37655" s="148"/>
      <c r="G37655" s="149"/>
      <c r="H37655" s="148"/>
      <c r="I37655"/>
    </row>
    <row r="37656" spans="1:9" x14ac:dyDescent="0.25">
      <c r="A37656"/>
      <c r="B37656"/>
      <c r="C37656"/>
      <c r="D37656"/>
      <c r="E37656" s="148"/>
      <c r="F37656" s="148"/>
      <c r="G37656" s="149"/>
      <c r="H37656" s="148"/>
      <c r="I37656"/>
    </row>
    <row r="37657" spans="1:9" x14ac:dyDescent="0.25">
      <c r="A37657"/>
      <c r="B37657"/>
      <c r="C37657"/>
      <c r="D37657"/>
      <c r="E37657" s="148"/>
      <c r="F37657" s="148"/>
      <c r="G37657" s="149"/>
      <c r="H37657" s="148"/>
      <c r="I37657"/>
    </row>
    <row r="37658" spans="1:9" x14ac:dyDescent="0.25">
      <c r="A37658"/>
      <c r="B37658"/>
      <c r="C37658"/>
      <c r="D37658"/>
      <c r="E37658" s="148"/>
      <c r="F37658" s="148"/>
      <c r="G37658" s="149"/>
      <c r="H37658" s="148"/>
      <c r="I37658"/>
    </row>
    <row r="37659" spans="1:9" x14ac:dyDescent="0.25">
      <c r="A37659"/>
      <c r="B37659"/>
      <c r="C37659"/>
      <c r="D37659"/>
      <c r="E37659" s="148"/>
      <c r="F37659" s="148"/>
      <c r="G37659" s="149"/>
      <c r="H37659" s="148"/>
      <c r="I37659"/>
    </row>
    <row r="37660" spans="1:9" x14ac:dyDescent="0.25">
      <c r="A37660"/>
      <c r="B37660"/>
      <c r="C37660"/>
      <c r="D37660"/>
      <c r="E37660" s="148"/>
      <c r="F37660" s="148"/>
      <c r="G37660" s="149"/>
      <c r="H37660" s="148"/>
      <c r="I37660"/>
    </row>
    <row r="37661" spans="1:9" x14ac:dyDescent="0.25">
      <c r="A37661"/>
      <c r="B37661"/>
      <c r="C37661"/>
      <c r="D37661"/>
      <c r="E37661" s="148"/>
      <c r="F37661" s="148"/>
      <c r="G37661" s="149"/>
      <c r="H37661" s="148"/>
      <c r="I37661"/>
    </row>
    <row r="37662" spans="1:9" x14ac:dyDescent="0.25">
      <c r="A37662"/>
      <c r="B37662"/>
      <c r="C37662"/>
      <c r="D37662"/>
      <c r="E37662" s="148"/>
      <c r="F37662" s="148"/>
      <c r="G37662" s="149"/>
      <c r="H37662" s="148"/>
      <c r="I37662"/>
    </row>
    <row r="37663" spans="1:9" x14ac:dyDescent="0.25">
      <c r="A37663"/>
      <c r="B37663"/>
      <c r="C37663"/>
      <c r="D37663"/>
      <c r="E37663" s="148"/>
      <c r="F37663" s="148"/>
      <c r="G37663" s="149"/>
      <c r="H37663" s="148"/>
      <c r="I37663"/>
    </row>
    <row r="37664" spans="1:9" x14ac:dyDescent="0.25">
      <c r="A37664"/>
      <c r="B37664"/>
      <c r="C37664"/>
      <c r="D37664"/>
      <c r="E37664" s="148"/>
      <c r="F37664" s="148"/>
      <c r="G37664" s="149"/>
      <c r="H37664" s="148"/>
      <c r="I37664"/>
    </row>
    <row r="37665" spans="1:9" x14ac:dyDescent="0.25">
      <c r="A37665"/>
      <c r="B37665"/>
      <c r="C37665"/>
      <c r="D37665"/>
      <c r="E37665" s="148"/>
      <c r="F37665" s="148"/>
      <c r="G37665" s="149"/>
      <c r="H37665" s="148"/>
      <c r="I37665"/>
    </row>
    <row r="37666" spans="1:9" x14ac:dyDescent="0.25">
      <c r="A37666"/>
      <c r="B37666"/>
      <c r="C37666"/>
      <c r="D37666"/>
      <c r="E37666" s="148"/>
      <c r="F37666" s="148"/>
      <c r="G37666" s="149"/>
      <c r="H37666" s="148"/>
      <c r="I37666"/>
    </row>
    <row r="37667" spans="1:9" x14ac:dyDescent="0.25">
      <c r="A37667"/>
      <c r="B37667"/>
      <c r="C37667"/>
      <c r="D37667"/>
      <c r="E37667" s="148"/>
      <c r="F37667" s="148"/>
      <c r="G37667" s="149"/>
      <c r="H37667" s="148"/>
      <c r="I37667"/>
    </row>
    <row r="37668" spans="1:9" x14ac:dyDescent="0.25">
      <c r="A37668"/>
      <c r="B37668"/>
      <c r="C37668"/>
      <c r="D37668"/>
      <c r="E37668" s="148"/>
      <c r="F37668" s="148"/>
      <c r="G37668" s="149"/>
      <c r="H37668" s="148"/>
      <c r="I37668"/>
    </row>
    <row r="37669" spans="1:9" x14ac:dyDescent="0.25">
      <c r="A37669"/>
      <c r="B37669"/>
      <c r="C37669"/>
      <c r="D37669"/>
      <c r="E37669" s="148"/>
      <c r="F37669" s="148"/>
      <c r="G37669" s="149"/>
      <c r="H37669" s="148"/>
      <c r="I37669"/>
    </row>
    <row r="37670" spans="1:9" x14ac:dyDescent="0.25">
      <c r="A37670"/>
      <c r="B37670"/>
      <c r="C37670"/>
      <c r="D37670"/>
      <c r="E37670" s="148"/>
      <c r="F37670" s="148"/>
      <c r="G37670" s="149"/>
      <c r="H37670" s="148"/>
      <c r="I37670"/>
    </row>
    <row r="37671" spans="1:9" x14ac:dyDescent="0.25">
      <c r="A37671"/>
      <c r="B37671"/>
      <c r="C37671"/>
      <c r="D37671"/>
      <c r="E37671" s="148"/>
      <c r="F37671" s="148"/>
      <c r="G37671" s="149"/>
      <c r="H37671" s="148"/>
      <c r="I37671"/>
    </row>
    <row r="37672" spans="1:9" x14ac:dyDescent="0.25">
      <c r="A37672"/>
      <c r="B37672"/>
      <c r="C37672"/>
      <c r="D37672"/>
      <c r="E37672" s="148"/>
      <c r="F37672" s="148"/>
      <c r="G37672" s="149"/>
      <c r="H37672" s="148"/>
      <c r="I37672"/>
    </row>
    <row r="37673" spans="1:9" x14ac:dyDescent="0.25">
      <c r="A37673"/>
      <c r="B37673"/>
      <c r="C37673"/>
      <c r="D37673"/>
      <c r="E37673" s="148"/>
      <c r="F37673" s="148"/>
      <c r="G37673" s="149"/>
      <c r="H37673" s="148"/>
      <c r="I37673"/>
    </row>
    <row r="37674" spans="1:9" x14ac:dyDescent="0.25">
      <c r="A37674"/>
      <c r="B37674"/>
      <c r="C37674"/>
      <c r="D37674"/>
      <c r="E37674" s="148"/>
      <c r="F37674" s="148"/>
      <c r="G37674" s="149"/>
      <c r="H37674" s="148"/>
      <c r="I37674"/>
    </row>
    <row r="37675" spans="1:9" x14ac:dyDescent="0.25">
      <c r="A37675"/>
      <c r="B37675"/>
      <c r="C37675"/>
      <c r="D37675"/>
      <c r="E37675" s="148"/>
      <c r="F37675" s="148"/>
      <c r="G37675" s="149"/>
      <c r="H37675" s="148"/>
      <c r="I37675"/>
    </row>
    <row r="37676" spans="1:9" x14ac:dyDescent="0.25">
      <c r="A37676"/>
      <c r="B37676"/>
      <c r="C37676"/>
      <c r="D37676"/>
      <c r="E37676" s="148"/>
      <c r="F37676" s="148"/>
      <c r="G37676" s="149"/>
      <c r="H37676" s="148"/>
      <c r="I37676"/>
    </row>
    <row r="37677" spans="1:9" x14ac:dyDescent="0.25">
      <c r="A37677"/>
      <c r="B37677"/>
      <c r="C37677"/>
      <c r="D37677"/>
      <c r="E37677" s="148"/>
      <c r="F37677" s="148"/>
      <c r="G37677" s="149"/>
      <c r="H37677" s="148"/>
      <c r="I37677"/>
    </row>
    <row r="37678" spans="1:9" x14ac:dyDescent="0.25">
      <c r="A37678"/>
      <c r="B37678"/>
      <c r="C37678"/>
      <c r="D37678"/>
      <c r="E37678" s="148"/>
      <c r="F37678" s="148"/>
      <c r="G37678" s="149"/>
      <c r="H37678" s="148"/>
      <c r="I37678"/>
    </row>
    <row r="37679" spans="1:9" x14ac:dyDescent="0.25">
      <c r="A37679"/>
      <c r="B37679"/>
      <c r="C37679"/>
      <c r="D37679"/>
      <c r="E37679" s="148"/>
      <c r="F37679" s="148"/>
      <c r="G37679" s="149"/>
      <c r="H37679" s="148"/>
      <c r="I37679"/>
    </row>
    <row r="37680" spans="1:9" x14ac:dyDescent="0.25">
      <c r="A37680"/>
      <c r="B37680"/>
      <c r="C37680"/>
      <c r="D37680"/>
      <c r="E37680" s="148"/>
      <c r="F37680" s="148"/>
      <c r="G37680" s="149"/>
      <c r="H37680" s="148"/>
      <c r="I37680"/>
    </row>
    <row r="37681" spans="1:9" x14ac:dyDescent="0.25">
      <c r="A37681"/>
      <c r="B37681"/>
      <c r="C37681"/>
      <c r="D37681"/>
      <c r="E37681" s="148"/>
      <c r="F37681" s="148"/>
      <c r="G37681" s="149"/>
      <c r="H37681" s="148"/>
      <c r="I37681"/>
    </row>
    <row r="37682" spans="1:9" x14ac:dyDescent="0.25">
      <c r="A37682"/>
      <c r="B37682"/>
      <c r="C37682"/>
      <c r="D37682"/>
      <c r="E37682" s="148"/>
      <c r="F37682" s="148"/>
      <c r="G37682" s="149"/>
      <c r="H37682" s="148"/>
      <c r="I37682"/>
    </row>
    <row r="37683" spans="1:9" x14ac:dyDescent="0.25">
      <c r="A37683"/>
      <c r="B37683"/>
      <c r="C37683"/>
      <c r="D37683"/>
      <c r="E37683" s="148"/>
      <c r="F37683" s="148"/>
      <c r="G37683" s="149"/>
      <c r="H37683" s="148"/>
      <c r="I37683"/>
    </row>
    <row r="37684" spans="1:9" x14ac:dyDescent="0.25">
      <c r="A37684"/>
      <c r="B37684"/>
      <c r="C37684"/>
      <c r="D37684"/>
      <c r="E37684" s="148"/>
      <c r="F37684" s="148"/>
      <c r="G37684" s="149"/>
      <c r="H37684" s="148"/>
      <c r="I37684"/>
    </row>
    <row r="37685" spans="1:9" x14ac:dyDescent="0.25">
      <c r="A37685"/>
      <c r="B37685"/>
      <c r="C37685"/>
      <c r="D37685"/>
      <c r="E37685" s="148"/>
      <c r="F37685" s="148"/>
      <c r="G37685" s="149"/>
      <c r="H37685" s="148"/>
      <c r="I37685"/>
    </row>
    <row r="37686" spans="1:9" x14ac:dyDescent="0.25">
      <c r="A37686"/>
      <c r="B37686"/>
      <c r="C37686"/>
      <c r="D37686"/>
      <c r="E37686" s="148"/>
      <c r="F37686" s="148"/>
      <c r="G37686" s="149"/>
      <c r="H37686" s="148"/>
      <c r="I37686"/>
    </row>
    <row r="37687" spans="1:9" x14ac:dyDescent="0.25">
      <c r="A37687"/>
      <c r="B37687"/>
      <c r="C37687"/>
      <c r="D37687"/>
      <c r="E37687" s="148"/>
      <c r="F37687" s="148"/>
      <c r="G37687" s="149"/>
      <c r="H37687" s="148"/>
      <c r="I37687"/>
    </row>
    <row r="37688" spans="1:9" x14ac:dyDescent="0.25">
      <c r="A37688"/>
      <c r="B37688"/>
      <c r="C37688"/>
      <c r="D37688"/>
      <c r="E37688" s="148"/>
      <c r="F37688" s="148"/>
      <c r="G37688" s="149"/>
      <c r="H37688" s="148"/>
      <c r="I37688"/>
    </row>
    <row r="37689" spans="1:9" x14ac:dyDescent="0.25">
      <c r="A37689"/>
      <c r="B37689"/>
      <c r="C37689"/>
      <c r="D37689"/>
      <c r="E37689" s="148"/>
      <c r="F37689" s="148"/>
      <c r="G37689" s="149"/>
      <c r="H37689" s="148"/>
      <c r="I37689"/>
    </row>
    <row r="37690" spans="1:9" x14ac:dyDescent="0.25">
      <c r="A37690"/>
      <c r="B37690"/>
      <c r="C37690"/>
      <c r="D37690"/>
      <c r="E37690" s="148"/>
      <c r="F37690" s="148"/>
      <c r="G37690" s="149"/>
      <c r="H37690" s="148"/>
      <c r="I37690"/>
    </row>
    <row r="37691" spans="1:9" x14ac:dyDescent="0.25">
      <c r="A37691"/>
      <c r="B37691"/>
      <c r="C37691"/>
      <c r="D37691"/>
      <c r="E37691" s="148"/>
      <c r="F37691" s="148"/>
      <c r="G37691" s="149"/>
      <c r="H37691" s="148"/>
      <c r="I37691"/>
    </row>
    <row r="37692" spans="1:9" x14ac:dyDescent="0.25">
      <c r="A37692"/>
      <c r="B37692"/>
      <c r="C37692"/>
      <c r="D37692"/>
      <c r="E37692" s="148"/>
      <c r="F37692" s="148"/>
      <c r="G37692" s="149"/>
      <c r="H37692" s="148"/>
      <c r="I37692"/>
    </row>
    <row r="37693" spans="1:9" x14ac:dyDescent="0.25">
      <c r="A37693"/>
      <c r="B37693"/>
      <c r="C37693"/>
      <c r="D37693"/>
      <c r="E37693" s="148"/>
      <c r="F37693" s="148"/>
      <c r="G37693" s="149"/>
      <c r="H37693" s="148"/>
      <c r="I37693"/>
    </row>
    <row r="37694" spans="1:9" x14ac:dyDescent="0.25">
      <c r="A37694"/>
      <c r="B37694"/>
      <c r="C37694"/>
      <c r="D37694"/>
      <c r="E37694" s="148"/>
      <c r="F37694" s="148"/>
      <c r="G37694" s="149"/>
      <c r="H37694" s="148"/>
      <c r="I37694"/>
    </row>
    <row r="37695" spans="1:9" x14ac:dyDescent="0.25">
      <c r="A37695"/>
      <c r="B37695"/>
      <c r="C37695"/>
      <c r="D37695"/>
      <c r="E37695" s="148"/>
      <c r="F37695" s="148"/>
      <c r="G37695" s="149"/>
      <c r="H37695" s="148"/>
      <c r="I37695"/>
    </row>
    <row r="37696" spans="1:9" x14ac:dyDescent="0.25">
      <c r="A37696"/>
      <c r="B37696"/>
      <c r="C37696"/>
      <c r="D37696"/>
      <c r="E37696" s="148"/>
      <c r="F37696" s="148"/>
      <c r="G37696" s="149"/>
      <c r="H37696" s="148"/>
      <c r="I37696"/>
    </row>
    <row r="37697" spans="1:9" x14ac:dyDescent="0.25">
      <c r="A37697"/>
      <c r="B37697"/>
      <c r="C37697"/>
      <c r="D37697"/>
      <c r="E37697" s="148"/>
      <c r="F37697" s="148"/>
      <c r="G37697" s="149"/>
      <c r="H37697" s="148"/>
      <c r="I37697"/>
    </row>
    <row r="37698" spans="1:9" x14ac:dyDescent="0.25">
      <c r="A37698"/>
      <c r="B37698"/>
      <c r="C37698"/>
      <c r="D37698"/>
      <c r="E37698" s="148"/>
      <c r="F37698" s="148"/>
      <c r="G37698" s="149"/>
      <c r="H37698" s="148"/>
      <c r="I37698"/>
    </row>
    <row r="37699" spans="1:9" x14ac:dyDescent="0.25">
      <c r="A37699"/>
      <c r="B37699"/>
      <c r="C37699"/>
      <c r="D37699"/>
      <c r="E37699" s="148"/>
      <c r="F37699" s="148"/>
      <c r="G37699" s="149"/>
      <c r="H37699" s="148"/>
      <c r="I37699"/>
    </row>
    <row r="37700" spans="1:9" x14ac:dyDescent="0.25">
      <c r="A37700"/>
      <c r="B37700"/>
      <c r="C37700"/>
      <c r="D37700"/>
      <c r="E37700" s="148"/>
      <c r="F37700" s="148"/>
      <c r="G37700" s="149"/>
      <c r="H37700" s="148"/>
      <c r="I37700"/>
    </row>
    <row r="37701" spans="1:9" x14ac:dyDescent="0.25">
      <c r="A37701"/>
      <c r="B37701"/>
      <c r="C37701"/>
      <c r="D37701"/>
      <c r="E37701" s="148"/>
      <c r="F37701" s="148"/>
      <c r="G37701" s="149"/>
      <c r="H37701" s="148"/>
      <c r="I37701"/>
    </row>
    <row r="37702" spans="1:9" x14ac:dyDescent="0.25">
      <c r="A37702"/>
      <c r="B37702"/>
      <c r="C37702"/>
      <c r="D37702"/>
      <c r="E37702" s="148"/>
      <c r="F37702" s="148"/>
      <c r="G37702" s="149"/>
      <c r="H37702" s="148"/>
      <c r="I37702"/>
    </row>
    <row r="37703" spans="1:9" x14ac:dyDescent="0.25">
      <c r="A37703"/>
      <c r="B37703"/>
      <c r="C37703"/>
      <c r="D37703"/>
      <c r="E37703" s="148"/>
      <c r="F37703" s="148"/>
      <c r="G37703" s="149"/>
      <c r="H37703" s="148"/>
      <c r="I37703"/>
    </row>
    <row r="37704" spans="1:9" x14ac:dyDescent="0.25">
      <c r="A37704"/>
      <c r="B37704"/>
      <c r="C37704"/>
      <c r="D37704"/>
      <c r="E37704" s="148"/>
      <c r="F37704" s="148"/>
      <c r="G37704" s="149"/>
      <c r="H37704" s="148"/>
      <c r="I37704"/>
    </row>
    <row r="37705" spans="1:9" x14ac:dyDescent="0.25">
      <c r="A37705"/>
      <c r="B37705"/>
      <c r="C37705"/>
      <c r="D37705"/>
      <c r="E37705" s="148"/>
      <c r="F37705" s="148"/>
      <c r="G37705" s="149"/>
      <c r="H37705" s="148"/>
      <c r="I37705"/>
    </row>
    <row r="37706" spans="1:9" x14ac:dyDescent="0.25">
      <c r="A37706"/>
      <c r="B37706"/>
      <c r="C37706"/>
      <c r="D37706"/>
      <c r="E37706" s="148"/>
      <c r="F37706" s="148"/>
      <c r="G37706" s="149"/>
      <c r="H37706" s="148"/>
      <c r="I37706"/>
    </row>
    <row r="37707" spans="1:9" x14ac:dyDescent="0.25">
      <c r="A37707"/>
      <c r="B37707"/>
      <c r="C37707"/>
      <c r="D37707"/>
      <c r="E37707" s="148"/>
      <c r="F37707" s="148"/>
      <c r="G37707" s="149"/>
      <c r="H37707" s="148"/>
      <c r="I37707"/>
    </row>
    <row r="37708" spans="1:9" x14ac:dyDescent="0.25">
      <c r="A37708"/>
      <c r="B37708"/>
      <c r="C37708"/>
      <c r="D37708"/>
      <c r="E37708" s="148"/>
      <c r="F37708" s="148"/>
      <c r="G37708" s="149"/>
      <c r="H37708" s="148"/>
      <c r="I37708"/>
    </row>
    <row r="37709" spans="1:9" x14ac:dyDescent="0.25">
      <c r="A37709"/>
      <c r="B37709"/>
      <c r="C37709"/>
      <c r="D37709"/>
      <c r="E37709" s="148"/>
      <c r="F37709" s="148"/>
      <c r="G37709" s="149"/>
      <c r="H37709" s="148"/>
      <c r="I37709"/>
    </row>
    <row r="37710" spans="1:9" x14ac:dyDescent="0.25">
      <c r="A37710"/>
      <c r="B37710"/>
      <c r="C37710"/>
      <c r="D37710"/>
      <c r="E37710" s="148"/>
      <c r="F37710" s="148"/>
      <c r="G37710" s="149"/>
      <c r="H37710" s="148"/>
      <c r="I37710"/>
    </row>
    <row r="37711" spans="1:9" x14ac:dyDescent="0.25">
      <c r="A37711"/>
      <c r="B37711"/>
      <c r="C37711"/>
      <c r="D37711"/>
      <c r="E37711" s="148"/>
      <c r="F37711" s="148"/>
      <c r="G37711" s="149"/>
      <c r="H37711" s="148"/>
      <c r="I37711"/>
    </row>
    <row r="37712" spans="1:9" x14ac:dyDescent="0.25">
      <c r="A37712"/>
      <c r="B37712"/>
      <c r="C37712"/>
      <c r="D37712"/>
      <c r="E37712" s="148"/>
      <c r="F37712" s="148"/>
      <c r="G37712" s="149"/>
      <c r="H37712" s="148"/>
      <c r="I37712"/>
    </row>
    <row r="37713" spans="1:9" x14ac:dyDescent="0.25">
      <c r="A37713"/>
      <c r="B37713"/>
      <c r="C37713"/>
      <c r="D37713"/>
      <c r="E37713" s="148"/>
      <c r="F37713" s="148"/>
      <c r="G37713" s="149"/>
      <c r="H37713" s="148"/>
      <c r="I37713"/>
    </row>
    <row r="37714" spans="1:9" x14ac:dyDescent="0.25">
      <c r="A37714"/>
      <c r="B37714"/>
      <c r="C37714"/>
      <c r="D37714"/>
      <c r="E37714" s="148"/>
      <c r="F37714" s="148"/>
      <c r="G37714" s="149"/>
      <c r="H37714" s="148"/>
      <c r="I37714"/>
    </row>
    <row r="37715" spans="1:9" x14ac:dyDescent="0.25">
      <c r="A37715"/>
      <c r="B37715"/>
      <c r="C37715"/>
      <c r="D37715"/>
      <c r="E37715" s="148"/>
      <c r="F37715" s="148"/>
      <c r="G37715" s="149"/>
      <c r="H37715" s="148"/>
      <c r="I37715"/>
    </row>
    <row r="37716" spans="1:9" x14ac:dyDescent="0.25">
      <c r="A37716"/>
      <c r="B37716"/>
      <c r="C37716"/>
      <c r="D37716"/>
      <c r="E37716" s="148"/>
      <c r="F37716" s="148"/>
      <c r="G37716" s="149"/>
      <c r="H37716" s="148"/>
      <c r="I37716"/>
    </row>
    <row r="37717" spans="1:9" x14ac:dyDescent="0.25">
      <c r="A37717"/>
      <c r="B37717"/>
      <c r="C37717"/>
      <c r="D37717"/>
      <c r="E37717" s="148"/>
      <c r="F37717" s="148"/>
      <c r="G37717" s="149"/>
      <c r="H37717" s="148"/>
      <c r="I37717"/>
    </row>
    <row r="37718" spans="1:9" x14ac:dyDescent="0.25">
      <c r="A37718"/>
      <c r="B37718"/>
      <c r="C37718"/>
      <c r="D37718"/>
      <c r="E37718" s="148"/>
      <c r="F37718" s="148"/>
      <c r="G37718" s="149"/>
      <c r="H37718" s="148"/>
      <c r="I37718"/>
    </row>
    <row r="37719" spans="1:9" x14ac:dyDescent="0.25">
      <c r="A37719"/>
      <c r="B37719"/>
      <c r="C37719"/>
      <c r="D37719"/>
      <c r="E37719" s="148"/>
      <c r="F37719" s="148"/>
      <c r="G37719" s="149"/>
      <c r="H37719" s="148"/>
      <c r="I37719"/>
    </row>
    <row r="37720" spans="1:9" x14ac:dyDescent="0.25">
      <c r="A37720"/>
      <c r="B37720"/>
      <c r="C37720"/>
      <c r="D37720"/>
      <c r="E37720" s="148"/>
      <c r="F37720" s="148"/>
      <c r="G37720" s="149"/>
      <c r="H37720" s="148"/>
      <c r="I37720"/>
    </row>
    <row r="37721" spans="1:9" x14ac:dyDescent="0.25">
      <c r="A37721"/>
      <c r="B37721"/>
      <c r="C37721"/>
      <c r="D37721"/>
      <c r="E37721" s="148"/>
      <c r="F37721" s="148"/>
      <c r="G37721" s="149"/>
      <c r="H37721" s="148"/>
      <c r="I37721"/>
    </row>
    <row r="37722" spans="1:9" x14ac:dyDescent="0.25">
      <c r="A37722"/>
      <c r="B37722"/>
      <c r="C37722"/>
      <c r="D37722"/>
      <c r="E37722" s="148"/>
      <c r="F37722" s="148"/>
      <c r="G37722" s="149"/>
      <c r="H37722" s="148"/>
      <c r="I37722"/>
    </row>
    <row r="37723" spans="1:9" x14ac:dyDescent="0.25">
      <c r="A37723"/>
      <c r="B37723"/>
      <c r="C37723"/>
      <c r="D37723"/>
      <c r="E37723" s="148"/>
      <c r="F37723" s="148"/>
      <c r="G37723" s="149"/>
      <c r="H37723" s="148"/>
      <c r="I37723"/>
    </row>
    <row r="37724" spans="1:9" x14ac:dyDescent="0.25">
      <c r="A37724"/>
      <c r="B37724"/>
      <c r="C37724"/>
      <c r="D37724"/>
      <c r="E37724" s="148"/>
      <c r="F37724" s="148"/>
      <c r="G37724" s="149"/>
      <c r="H37724" s="148"/>
      <c r="I37724"/>
    </row>
    <row r="37725" spans="1:9" x14ac:dyDescent="0.25">
      <c r="A37725"/>
      <c r="B37725"/>
      <c r="C37725"/>
      <c r="D37725"/>
      <c r="E37725" s="148"/>
      <c r="F37725" s="148"/>
      <c r="G37725" s="149"/>
      <c r="H37725" s="148"/>
      <c r="I37725"/>
    </row>
    <row r="37726" spans="1:9" x14ac:dyDescent="0.25">
      <c r="A37726"/>
      <c r="B37726"/>
      <c r="C37726"/>
      <c r="D37726"/>
      <c r="E37726" s="148"/>
      <c r="F37726" s="148"/>
      <c r="G37726" s="149"/>
      <c r="H37726" s="148"/>
      <c r="I37726"/>
    </row>
    <row r="37727" spans="1:9" x14ac:dyDescent="0.25">
      <c r="A37727"/>
      <c r="B37727"/>
      <c r="C37727"/>
      <c r="D37727"/>
      <c r="E37727" s="148"/>
      <c r="F37727" s="148"/>
      <c r="G37727" s="149"/>
      <c r="H37727" s="148"/>
      <c r="I37727"/>
    </row>
    <row r="37728" spans="1:9" x14ac:dyDescent="0.25">
      <c r="A37728"/>
      <c r="B37728"/>
      <c r="C37728"/>
      <c r="D37728"/>
      <c r="E37728" s="148"/>
      <c r="F37728" s="148"/>
      <c r="G37728" s="149"/>
      <c r="H37728" s="148"/>
      <c r="I37728"/>
    </row>
    <row r="37729" spans="1:9" x14ac:dyDescent="0.25">
      <c r="A37729"/>
      <c r="B37729"/>
      <c r="C37729"/>
      <c r="D37729"/>
      <c r="E37729" s="148"/>
      <c r="F37729" s="148"/>
      <c r="G37729" s="149"/>
      <c r="H37729" s="148"/>
      <c r="I37729"/>
    </row>
    <row r="37730" spans="1:9" x14ac:dyDescent="0.25">
      <c r="A37730"/>
      <c r="B37730"/>
      <c r="C37730"/>
      <c r="D37730"/>
      <c r="E37730" s="148"/>
      <c r="F37730" s="148"/>
      <c r="G37730" s="149"/>
      <c r="H37730" s="148"/>
      <c r="I37730"/>
    </row>
    <row r="37731" spans="1:9" x14ac:dyDescent="0.25">
      <c r="A37731"/>
      <c r="B37731"/>
      <c r="C37731"/>
      <c r="D37731"/>
      <c r="E37731" s="148"/>
      <c r="F37731" s="148"/>
      <c r="G37731" s="149"/>
      <c r="H37731" s="148"/>
      <c r="I37731"/>
    </row>
    <row r="37732" spans="1:9" x14ac:dyDescent="0.25">
      <c r="A37732"/>
      <c r="B37732"/>
      <c r="C37732"/>
      <c r="D37732"/>
      <c r="E37732" s="148"/>
      <c r="F37732" s="148"/>
      <c r="G37732" s="149"/>
      <c r="H37732" s="148"/>
      <c r="I37732"/>
    </row>
    <row r="37733" spans="1:9" x14ac:dyDescent="0.25">
      <c r="A37733"/>
      <c r="B37733"/>
      <c r="C37733"/>
      <c r="D37733"/>
      <c r="E37733" s="148"/>
      <c r="F37733" s="148"/>
      <c r="G37733" s="149"/>
      <c r="H37733" s="148"/>
      <c r="I37733"/>
    </row>
    <row r="37734" spans="1:9" x14ac:dyDescent="0.25">
      <c r="A37734"/>
      <c r="B37734"/>
      <c r="C37734"/>
      <c r="D37734"/>
      <c r="E37734" s="148"/>
      <c r="F37734" s="148"/>
      <c r="G37734" s="149"/>
      <c r="H37734" s="148"/>
      <c r="I37734"/>
    </row>
    <row r="37735" spans="1:9" x14ac:dyDescent="0.25">
      <c r="A37735"/>
      <c r="B37735"/>
      <c r="C37735"/>
      <c r="D37735"/>
      <c r="E37735" s="148"/>
      <c r="F37735" s="148"/>
      <c r="G37735" s="149"/>
      <c r="H37735" s="148"/>
      <c r="I37735"/>
    </row>
    <row r="37736" spans="1:9" x14ac:dyDescent="0.25">
      <c r="A37736"/>
      <c r="B37736"/>
      <c r="C37736"/>
      <c r="D37736"/>
      <c r="E37736" s="148"/>
      <c r="F37736" s="148"/>
      <c r="G37736" s="149"/>
      <c r="H37736" s="148"/>
      <c r="I37736"/>
    </row>
    <row r="37737" spans="1:9" x14ac:dyDescent="0.25">
      <c r="A37737"/>
      <c r="B37737"/>
      <c r="C37737"/>
      <c r="D37737"/>
      <c r="E37737" s="148"/>
      <c r="F37737" s="148"/>
      <c r="G37737" s="149"/>
      <c r="H37737" s="148"/>
      <c r="I37737"/>
    </row>
    <row r="37738" spans="1:9" x14ac:dyDescent="0.25">
      <c r="A37738"/>
      <c r="B37738"/>
      <c r="C37738"/>
      <c r="D37738"/>
      <c r="E37738" s="148"/>
      <c r="F37738" s="148"/>
      <c r="G37738" s="149"/>
      <c r="H37738" s="148"/>
      <c r="I37738"/>
    </row>
    <row r="37739" spans="1:9" x14ac:dyDescent="0.25">
      <c r="A37739"/>
      <c r="B37739"/>
      <c r="C37739"/>
      <c r="D37739"/>
      <c r="E37739" s="148"/>
      <c r="F37739" s="148"/>
      <c r="G37739" s="149"/>
      <c r="H37739" s="148"/>
      <c r="I37739"/>
    </row>
    <row r="37740" spans="1:9" x14ac:dyDescent="0.25">
      <c r="A37740"/>
      <c r="B37740"/>
      <c r="C37740"/>
      <c r="D37740"/>
      <c r="E37740" s="148"/>
      <c r="F37740" s="148"/>
      <c r="G37740" s="149"/>
      <c r="H37740" s="148"/>
      <c r="I37740"/>
    </row>
    <row r="37741" spans="1:9" x14ac:dyDescent="0.25">
      <c r="A37741"/>
      <c r="B37741"/>
      <c r="C37741"/>
      <c r="D37741"/>
      <c r="E37741" s="148"/>
      <c r="F37741" s="148"/>
      <c r="G37741" s="149"/>
      <c r="H37741" s="148"/>
      <c r="I37741"/>
    </row>
    <row r="37742" spans="1:9" x14ac:dyDescent="0.25">
      <c r="A37742"/>
      <c r="B37742"/>
      <c r="C37742"/>
      <c r="D37742"/>
      <c r="E37742" s="148"/>
      <c r="F37742" s="148"/>
      <c r="G37742" s="149"/>
      <c r="H37742" s="148"/>
      <c r="I37742"/>
    </row>
    <row r="37743" spans="1:9" x14ac:dyDescent="0.25">
      <c r="A37743"/>
      <c r="B37743"/>
      <c r="C37743"/>
      <c r="D37743"/>
      <c r="E37743" s="148"/>
      <c r="F37743" s="148"/>
      <c r="G37743" s="149"/>
      <c r="H37743" s="148"/>
      <c r="I37743"/>
    </row>
    <row r="37744" spans="1:9" x14ac:dyDescent="0.25">
      <c r="A37744"/>
      <c r="B37744"/>
      <c r="C37744"/>
      <c r="D37744"/>
      <c r="E37744" s="148"/>
      <c r="F37744" s="148"/>
      <c r="G37744" s="149"/>
      <c r="H37744" s="148"/>
      <c r="I37744"/>
    </row>
    <row r="37745" spans="1:9" x14ac:dyDescent="0.25">
      <c r="A37745"/>
      <c r="B37745"/>
      <c r="C37745"/>
      <c r="D37745"/>
      <c r="E37745" s="148"/>
      <c r="F37745" s="148"/>
      <c r="G37745" s="149"/>
      <c r="H37745" s="148"/>
      <c r="I37745"/>
    </row>
    <row r="37746" spans="1:9" x14ac:dyDescent="0.25">
      <c r="A37746"/>
      <c r="B37746"/>
      <c r="C37746"/>
      <c r="D37746"/>
      <c r="E37746" s="148"/>
      <c r="F37746" s="148"/>
      <c r="G37746" s="149"/>
      <c r="H37746" s="148"/>
      <c r="I37746"/>
    </row>
    <row r="37747" spans="1:9" x14ac:dyDescent="0.25">
      <c r="A37747"/>
      <c r="B37747"/>
      <c r="C37747"/>
      <c r="D37747"/>
      <c r="E37747" s="148"/>
      <c r="F37747" s="148"/>
      <c r="G37747" s="149"/>
      <c r="H37747" s="148"/>
      <c r="I37747"/>
    </row>
    <row r="37748" spans="1:9" x14ac:dyDescent="0.25">
      <c r="A37748"/>
      <c r="B37748"/>
      <c r="C37748"/>
      <c r="D37748"/>
      <c r="E37748" s="148"/>
      <c r="F37748" s="148"/>
      <c r="G37748" s="149"/>
      <c r="H37748" s="148"/>
      <c r="I37748"/>
    </row>
    <row r="37749" spans="1:9" x14ac:dyDescent="0.25">
      <c r="A37749"/>
      <c r="B37749"/>
      <c r="C37749"/>
      <c r="D37749"/>
      <c r="E37749" s="148"/>
      <c r="F37749" s="148"/>
      <c r="G37749" s="149"/>
      <c r="H37749" s="148"/>
      <c r="I37749"/>
    </row>
    <row r="37750" spans="1:9" x14ac:dyDescent="0.25">
      <c r="A37750"/>
      <c r="B37750"/>
      <c r="C37750"/>
      <c r="D37750"/>
      <c r="E37750" s="148"/>
      <c r="F37750" s="148"/>
      <c r="G37750" s="149"/>
      <c r="H37750" s="148"/>
      <c r="I37750"/>
    </row>
    <row r="37751" spans="1:9" x14ac:dyDescent="0.25">
      <c r="A37751"/>
      <c r="B37751"/>
      <c r="C37751"/>
      <c r="D37751"/>
      <c r="E37751" s="148"/>
      <c r="F37751" s="148"/>
      <c r="G37751" s="149"/>
      <c r="H37751" s="148"/>
      <c r="I37751"/>
    </row>
    <row r="37752" spans="1:9" x14ac:dyDescent="0.25">
      <c r="A37752"/>
      <c r="B37752"/>
      <c r="C37752"/>
      <c r="D37752"/>
      <c r="E37752" s="148"/>
      <c r="F37752" s="148"/>
      <c r="G37752" s="149"/>
      <c r="H37752" s="148"/>
      <c r="I37752"/>
    </row>
    <row r="37753" spans="1:9" x14ac:dyDescent="0.25">
      <c r="A37753"/>
      <c r="B37753"/>
      <c r="C37753"/>
      <c r="D37753"/>
      <c r="E37753" s="148"/>
      <c r="F37753" s="148"/>
      <c r="G37753" s="149"/>
      <c r="H37753" s="148"/>
      <c r="I37753"/>
    </row>
    <row r="37754" spans="1:9" x14ac:dyDescent="0.25">
      <c r="A37754"/>
      <c r="B37754"/>
      <c r="C37754"/>
      <c r="D37754"/>
      <c r="E37754" s="148"/>
      <c r="F37754" s="148"/>
      <c r="G37754" s="149"/>
      <c r="H37754" s="148"/>
      <c r="I37754"/>
    </row>
    <row r="37755" spans="1:9" x14ac:dyDescent="0.25">
      <c r="A37755"/>
      <c r="B37755"/>
      <c r="C37755"/>
      <c r="D37755"/>
      <c r="E37755" s="148"/>
      <c r="F37755" s="148"/>
      <c r="G37755" s="149"/>
      <c r="H37755" s="148"/>
      <c r="I37755"/>
    </row>
    <row r="37756" spans="1:9" x14ac:dyDescent="0.25">
      <c r="A37756"/>
      <c r="B37756"/>
      <c r="C37756"/>
      <c r="D37756"/>
      <c r="E37756" s="148"/>
      <c r="F37756" s="148"/>
      <c r="G37756" s="149"/>
      <c r="H37756" s="148"/>
      <c r="I37756"/>
    </row>
    <row r="37757" spans="1:9" x14ac:dyDescent="0.25">
      <c r="A37757"/>
      <c r="B37757"/>
      <c r="C37757"/>
      <c r="D37757"/>
      <c r="E37757" s="148"/>
      <c r="F37757" s="148"/>
      <c r="G37757" s="149"/>
      <c r="H37757" s="148"/>
      <c r="I37757"/>
    </row>
    <row r="37758" spans="1:9" x14ac:dyDescent="0.25">
      <c r="A37758"/>
      <c r="B37758"/>
      <c r="C37758"/>
      <c r="D37758"/>
      <c r="E37758" s="148"/>
      <c r="F37758" s="148"/>
      <c r="G37758" s="149"/>
      <c r="H37758" s="148"/>
      <c r="I37758"/>
    </row>
    <row r="37759" spans="1:9" x14ac:dyDescent="0.25">
      <c r="A37759"/>
      <c r="B37759"/>
      <c r="C37759"/>
      <c r="D37759"/>
      <c r="E37759" s="148"/>
      <c r="F37759" s="148"/>
      <c r="G37759" s="149"/>
      <c r="H37759" s="148"/>
      <c r="I37759"/>
    </row>
    <row r="37760" spans="1:9" x14ac:dyDescent="0.25">
      <c r="A37760"/>
      <c r="B37760"/>
      <c r="C37760"/>
      <c r="D37760"/>
      <c r="E37760" s="148"/>
      <c r="F37760" s="148"/>
      <c r="G37760" s="149"/>
      <c r="H37760" s="148"/>
      <c r="I37760"/>
    </row>
    <row r="37761" spans="1:9" x14ac:dyDescent="0.25">
      <c r="A37761"/>
      <c r="B37761"/>
      <c r="C37761"/>
      <c r="D37761"/>
      <c r="E37761" s="148"/>
      <c r="F37761" s="148"/>
      <c r="G37761" s="149"/>
      <c r="H37761" s="148"/>
      <c r="I37761"/>
    </row>
    <row r="37762" spans="1:9" x14ac:dyDescent="0.25">
      <c r="A37762"/>
      <c r="B37762"/>
      <c r="C37762"/>
      <c r="D37762"/>
      <c r="E37762" s="148"/>
      <c r="F37762" s="148"/>
      <c r="G37762" s="149"/>
      <c r="H37762" s="148"/>
      <c r="I37762"/>
    </row>
    <row r="37763" spans="1:9" x14ac:dyDescent="0.25">
      <c r="A37763"/>
      <c r="B37763"/>
      <c r="C37763"/>
      <c r="D37763"/>
      <c r="E37763" s="148"/>
      <c r="F37763" s="148"/>
      <c r="G37763" s="149"/>
      <c r="H37763" s="148"/>
      <c r="I37763"/>
    </row>
    <row r="37764" spans="1:9" x14ac:dyDescent="0.25">
      <c r="A37764"/>
      <c r="B37764"/>
      <c r="C37764"/>
      <c r="D37764"/>
      <c r="E37764" s="148"/>
      <c r="F37764" s="148"/>
      <c r="G37764" s="149"/>
      <c r="H37764" s="148"/>
      <c r="I37764"/>
    </row>
    <row r="37765" spans="1:9" x14ac:dyDescent="0.25">
      <c r="A37765"/>
      <c r="B37765"/>
      <c r="C37765"/>
      <c r="D37765"/>
      <c r="E37765" s="148"/>
      <c r="F37765" s="148"/>
      <c r="G37765" s="149"/>
      <c r="H37765" s="148"/>
      <c r="I37765"/>
    </row>
    <row r="37766" spans="1:9" x14ac:dyDescent="0.25">
      <c r="A37766"/>
      <c r="B37766"/>
      <c r="C37766"/>
      <c r="D37766"/>
      <c r="E37766" s="148"/>
      <c r="F37766" s="148"/>
      <c r="G37766" s="149"/>
      <c r="H37766" s="148"/>
      <c r="I37766"/>
    </row>
    <row r="37767" spans="1:9" x14ac:dyDescent="0.25">
      <c r="A37767"/>
      <c r="B37767"/>
      <c r="C37767"/>
      <c r="D37767"/>
      <c r="E37767" s="148"/>
      <c r="F37767" s="148"/>
      <c r="G37767" s="149"/>
      <c r="H37767" s="148"/>
      <c r="I37767"/>
    </row>
    <row r="37768" spans="1:9" x14ac:dyDescent="0.25">
      <c r="A37768"/>
      <c r="B37768"/>
      <c r="C37768"/>
      <c r="D37768"/>
      <c r="E37768" s="148"/>
      <c r="F37768" s="148"/>
      <c r="G37768" s="149"/>
      <c r="H37768" s="148"/>
      <c r="I37768"/>
    </row>
    <row r="37769" spans="1:9" x14ac:dyDescent="0.25">
      <c r="A37769"/>
      <c r="B37769"/>
      <c r="C37769"/>
      <c r="D37769"/>
      <c r="E37769" s="148"/>
      <c r="F37769" s="148"/>
      <c r="G37769" s="149"/>
      <c r="H37769" s="148"/>
      <c r="I37769"/>
    </row>
    <row r="37770" spans="1:9" x14ac:dyDescent="0.25">
      <c r="A37770"/>
      <c r="B37770"/>
      <c r="C37770"/>
      <c r="D37770"/>
      <c r="E37770" s="148"/>
      <c r="F37770" s="148"/>
      <c r="G37770" s="149"/>
      <c r="H37770" s="148"/>
      <c r="I37770"/>
    </row>
    <row r="37771" spans="1:9" x14ac:dyDescent="0.25">
      <c r="A37771"/>
      <c r="B37771"/>
      <c r="C37771"/>
      <c r="D37771"/>
      <c r="E37771" s="148"/>
      <c r="F37771" s="148"/>
      <c r="G37771" s="149"/>
      <c r="H37771" s="148"/>
      <c r="I37771"/>
    </row>
    <row r="37772" spans="1:9" x14ac:dyDescent="0.25">
      <c r="A37772"/>
      <c r="B37772"/>
      <c r="C37772"/>
      <c r="D37772"/>
      <c r="E37772" s="148"/>
      <c r="F37772" s="148"/>
      <c r="G37772" s="149"/>
      <c r="H37772" s="148"/>
      <c r="I37772"/>
    </row>
    <row r="37773" spans="1:9" x14ac:dyDescent="0.25">
      <c r="A37773"/>
      <c r="B37773"/>
      <c r="C37773"/>
      <c r="D37773"/>
      <c r="E37773" s="148"/>
      <c r="F37773" s="148"/>
      <c r="G37773" s="149"/>
      <c r="H37773" s="148"/>
      <c r="I37773"/>
    </row>
    <row r="37774" spans="1:9" x14ac:dyDescent="0.25">
      <c r="A37774"/>
      <c r="B37774"/>
      <c r="C37774"/>
      <c r="D37774"/>
      <c r="E37774" s="148"/>
      <c r="F37774" s="148"/>
      <c r="G37774" s="149"/>
      <c r="H37774" s="148"/>
      <c r="I37774"/>
    </row>
    <row r="37775" spans="1:9" x14ac:dyDescent="0.25">
      <c r="A37775"/>
      <c r="B37775"/>
      <c r="C37775"/>
      <c r="D37775"/>
      <c r="E37775" s="148"/>
      <c r="F37775" s="148"/>
      <c r="G37775" s="149"/>
      <c r="H37775" s="148"/>
      <c r="I37775"/>
    </row>
    <row r="37776" spans="1:9" x14ac:dyDescent="0.25">
      <c r="A37776"/>
      <c r="B37776"/>
      <c r="C37776"/>
      <c r="D37776"/>
      <c r="E37776" s="148"/>
      <c r="F37776" s="148"/>
      <c r="G37776" s="149"/>
      <c r="H37776" s="148"/>
      <c r="I37776"/>
    </row>
    <row r="37777" spans="1:9" x14ac:dyDescent="0.25">
      <c r="A37777"/>
      <c r="B37777"/>
      <c r="C37777"/>
      <c r="D37777"/>
      <c r="E37777" s="148"/>
      <c r="F37777" s="148"/>
      <c r="G37777" s="149"/>
      <c r="H37777" s="148"/>
      <c r="I37777"/>
    </row>
    <row r="37778" spans="1:9" x14ac:dyDescent="0.25">
      <c r="A37778"/>
      <c r="B37778"/>
      <c r="C37778"/>
      <c r="D37778"/>
      <c r="E37778" s="148"/>
      <c r="F37778" s="148"/>
      <c r="G37778" s="149"/>
      <c r="H37778" s="148"/>
      <c r="I37778"/>
    </row>
    <row r="37779" spans="1:9" x14ac:dyDescent="0.25">
      <c r="A37779"/>
      <c r="B37779"/>
      <c r="C37779"/>
      <c r="D37779"/>
      <c r="E37779" s="148"/>
      <c r="F37779" s="148"/>
      <c r="G37779" s="149"/>
      <c r="H37779" s="148"/>
      <c r="I37779"/>
    </row>
    <row r="37780" spans="1:9" x14ac:dyDescent="0.25">
      <c r="A37780"/>
      <c r="B37780"/>
      <c r="C37780"/>
      <c r="D37780"/>
      <c r="E37780" s="148"/>
      <c r="F37780" s="148"/>
      <c r="G37780" s="149"/>
      <c r="H37780" s="148"/>
      <c r="I37780"/>
    </row>
    <row r="37781" spans="1:9" x14ac:dyDescent="0.25">
      <c r="A37781"/>
      <c r="B37781"/>
      <c r="C37781"/>
      <c r="D37781"/>
      <c r="E37781" s="148"/>
      <c r="F37781" s="148"/>
      <c r="G37781" s="149"/>
      <c r="H37781" s="148"/>
      <c r="I37781"/>
    </row>
    <row r="37782" spans="1:9" x14ac:dyDescent="0.25">
      <c r="A37782"/>
      <c r="B37782"/>
      <c r="C37782"/>
      <c r="D37782"/>
      <c r="E37782" s="148"/>
      <c r="F37782" s="148"/>
      <c r="G37782" s="149"/>
      <c r="H37782" s="148"/>
      <c r="I37782"/>
    </row>
    <row r="37783" spans="1:9" x14ac:dyDescent="0.25">
      <c r="A37783"/>
      <c r="B37783"/>
      <c r="C37783"/>
      <c r="D37783"/>
      <c r="E37783" s="148"/>
      <c r="F37783" s="148"/>
      <c r="G37783" s="149"/>
      <c r="H37783" s="148"/>
      <c r="I37783"/>
    </row>
    <row r="37784" spans="1:9" x14ac:dyDescent="0.25">
      <c r="A37784"/>
      <c r="B37784"/>
      <c r="C37784"/>
      <c r="D37784"/>
      <c r="E37784" s="148"/>
      <c r="F37784" s="148"/>
      <c r="G37784" s="149"/>
      <c r="H37784" s="148"/>
      <c r="I37784"/>
    </row>
    <row r="37785" spans="1:9" x14ac:dyDescent="0.25">
      <c r="A37785"/>
      <c r="B37785"/>
      <c r="C37785"/>
      <c r="D37785"/>
      <c r="E37785" s="148"/>
      <c r="F37785" s="148"/>
      <c r="G37785" s="149"/>
      <c r="H37785" s="148"/>
      <c r="I37785"/>
    </row>
    <row r="37786" spans="1:9" x14ac:dyDescent="0.25">
      <c r="A37786"/>
      <c r="B37786"/>
      <c r="C37786"/>
      <c r="D37786"/>
      <c r="E37786" s="148"/>
      <c r="F37786" s="148"/>
      <c r="G37786" s="149"/>
      <c r="H37786" s="148"/>
      <c r="I37786"/>
    </row>
    <row r="37787" spans="1:9" x14ac:dyDescent="0.25">
      <c r="A37787"/>
      <c r="B37787"/>
      <c r="C37787"/>
      <c r="D37787"/>
      <c r="E37787" s="148"/>
      <c r="F37787" s="148"/>
      <c r="G37787" s="149"/>
      <c r="H37787" s="148"/>
      <c r="I37787"/>
    </row>
    <row r="37788" spans="1:9" x14ac:dyDescent="0.25">
      <c r="A37788"/>
      <c r="B37788"/>
      <c r="C37788"/>
      <c r="D37788"/>
      <c r="E37788" s="148"/>
      <c r="F37788" s="148"/>
      <c r="G37788" s="149"/>
      <c r="H37788" s="148"/>
      <c r="I37788"/>
    </row>
    <row r="37789" spans="1:9" x14ac:dyDescent="0.25">
      <c r="A37789"/>
      <c r="B37789"/>
      <c r="C37789"/>
      <c r="D37789"/>
      <c r="E37789" s="148"/>
      <c r="F37789" s="148"/>
      <c r="G37789" s="149"/>
      <c r="H37789" s="148"/>
      <c r="I37789"/>
    </row>
    <row r="37790" spans="1:9" x14ac:dyDescent="0.25">
      <c r="A37790"/>
      <c r="B37790"/>
      <c r="C37790"/>
      <c r="D37790"/>
      <c r="E37790" s="148"/>
      <c r="F37790" s="148"/>
      <c r="G37790" s="149"/>
      <c r="H37790" s="148"/>
      <c r="I37790"/>
    </row>
    <row r="37791" spans="1:9" x14ac:dyDescent="0.25">
      <c r="A37791"/>
      <c r="B37791"/>
      <c r="C37791"/>
      <c r="D37791"/>
      <c r="E37791" s="148"/>
      <c r="F37791" s="148"/>
      <c r="G37791" s="149"/>
      <c r="H37791" s="148"/>
      <c r="I37791"/>
    </row>
    <row r="37792" spans="1:9" x14ac:dyDescent="0.25">
      <c r="A37792"/>
      <c r="B37792"/>
      <c r="C37792"/>
      <c r="D37792"/>
      <c r="E37792" s="148"/>
      <c r="F37792" s="148"/>
      <c r="G37792" s="149"/>
      <c r="H37792" s="148"/>
      <c r="I37792"/>
    </row>
    <row r="37793" spans="1:9" x14ac:dyDescent="0.25">
      <c r="A37793"/>
      <c r="B37793"/>
      <c r="C37793"/>
      <c r="D37793"/>
      <c r="E37793" s="148"/>
      <c r="F37793" s="148"/>
      <c r="G37793" s="149"/>
      <c r="H37793" s="148"/>
      <c r="I37793"/>
    </row>
    <row r="37794" spans="1:9" x14ac:dyDescent="0.25">
      <c r="A37794"/>
      <c r="B37794"/>
      <c r="C37794"/>
      <c r="D37794"/>
      <c r="E37794" s="148"/>
      <c r="F37794" s="148"/>
      <c r="G37794" s="149"/>
      <c r="H37794" s="148"/>
      <c r="I37794"/>
    </row>
    <row r="37795" spans="1:9" x14ac:dyDescent="0.25">
      <c r="A37795"/>
      <c r="B37795"/>
      <c r="C37795"/>
      <c r="D37795"/>
      <c r="E37795" s="148"/>
      <c r="F37795" s="148"/>
      <c r="G37795" s="149"/>
      <c r="H37795" s="148"/>
      <c r="I37795"/>
    </row>
    <row r="37796" spans="1:9" x14ac:dyDescent="0.25">
      <c r="A37796"/>
      <c r="B37796"/>
      <c r="C37796"/>
      <c r="D37796"/>
      <c r="E37796" s="148"/>
      <c r="F37796" s="148"/>
      <c r="G37796" s="149"/>
      <c r="H37796" s="148"/>
      <c r="I37796"/>
    </row>
    <row r="37797" spans="1:9" x14ac:dyDescent="0.25">
      <c r="A37797"/>
      <c r="B37797"/>
      <c r="C37797"/>
      <c r="D37797"/>
      <c r="E37797" s="148"/>
      <c r="F37797" s="148"/>
      <c r="G37797" s="149"/>
      <c r="H37797" s="148"/>
      <c r="I37797"/>
    </row>
    <row r="37798" spans="1:9" x14ac:dyDescent="0.25">
      <c r="A37798"/>
      <c r="B37798"/>
      <c r="C37798"/>
      <c r="D37798"/>
      <c r="E37798" s="148"/>
      <c r="F37798" s="148"/>
      <c r="G37798" s="149"/>
      <c r="H37798" s="148"/>
      <c r="I37798"/>
    </row>
    <row r="37799" spans="1:9" x14ac:dyDescent="0.25">
      <c r="A37799"/>
      <c r="B37799"/>
      <c r="C37799"/>
      <c r="D37799"/>
      <c r="E37799" s="148"/>
      <c r="F37799" s="148"/>
      <c r="G37799" s="149"/>
      <c r="H37799" s="148"/>
      <c r="I37799"/>
    </row>
    <row r="37800" spans="1:9" x14ac:dyDescent="0.25">
      <c r="A37800"/>
      <c r="B37800"/>
      <c r="C37800"/>
      <c r="D37800"/>
      <c r="E37800" s="148"/>
      <c r="F37800" s="148"/>
      <c r="G37800" s="149"/>
      <c r="H37800" s="148"/>
      <c r="I37800"/>
    </row>
    <row r="37801" spans="1:9" x14ac:dyDescent="0.25">
      <c r="A37801"/>
      <c r="B37801"/>
      <c r="C37801"/>
      <c r="D37801"/>
      <c r="E37801" s="148"/>
      <c r="F37801" s="148"/>
      <c r="G37801" s="149"/>
      <c r="H37801" s="148"/>
      <c r="I37801"/>
    </row>
    <row r="37802" spans="1:9" x14ac:dyDescent="0.25">
      <c r="A37802"/>
      <c r="B37802"/>
      <c r="C37802"/>
      <c r="D37802"/>
      <c r="E37802" s="148"/>
      <c r="F37802" s="148"/>
      <c r="G37802" s="149"/>
      <c r="H37802" s="148"/>
      <c r="I37802"/>
    </row>
    <row r="37803" spans="1:9" x14ac:dyDescent="0.25">
      <c r="A37803"/>
      <c r="B37803"/>
      <c r="C37803"/>
      <c r="D37803"/>
      <c r="E37803" s="148"/>
      <c r="F37803" s="148"/>
      <c r="G37803" s="149"/>
      <c r="H37803" s="148"/>
      <c r="I37803"/>
    </row>
    <row r="37804" spans="1:9" x14ac:dyDescent="0.25">
      <c r="A37804"/>
      <c r="B37804"/>
      <c r="C37804"/>
      <c r="D37804"/>
      <c r="E37804" s="148"/>
      <c r="F37804" s="148"/>
      <c r="G37804" s="149"/>
      <c r="H37804" s="148"/>
      <c r="I37804"/>
    </row>
    <row r="37805" spans="1:9" x14ac:dyDescent="0.25">
      <c r="A37805"/>
      <c r="B37805"/>
      <c r="C37805"/>
      <c r="D37805"/>
      <c r="E37805" s="148"/>
      <c r="F37805" s="148"/>
      <c r="G37805" s="149"/>
      <c r="H37805" s="148"/>
      <c r="I37805"/>
    </row>
    <row r="37806" spans="1:9" x14ac:dyDescent="0.25">
      <c r="A37806"/>
      <c r="B37806"/>
      <c r="C37806"/>
      <c r="D37806"/>
      <c r="E37806" s="148"/>
      <c r="F37806" s="148"/>
      <c r="G37806" s="149"/>
      <c r="H37806" s="148"/>
      <c r="I37806"/>
    </row>
    <row r="37807" spans="1:9" x14ac:dyDescent="0.25">
      <c r="A37807"/>
      <c r="B37807"/>
      <c r="C37807"/>
      <c r="D37807"/>
      <c r="E37807" s="148"/>
      <c r="F37807" s="148"/>
      <c r="G37807" s="149"/>
      <c r="H37807" s="148"/>
      <c r="I37807"/>
    </row>
    <row r="37808" spans="1:9" x14ac:dyDescent="0.25">
      <c r="A37808"/>
      <c r="B37808"/>
      <c r="C37808"/>
      <c r="D37808"/>
      <c r="E37808" s="148"/>
      <c r="F37808" s="148"/>
      <c r="G37808" s="149"/>
      <c r="H37808" s="148"/>
      <c r="I37808"/>
    </row>
    <row r="37809" spans="1:9" x14ac:dyDescent="0.25">
      <c r="A37809"/>
      <c r="B37809"/>
      <c r="C37809"/>
      <c r="D37809"/>
      <c r="E37809" s="148"/>
      <c r="F37809" s="148"/>
      <c r="G37809" s="149"/>
      <c r="H37809" s="148"/>
      <c r="I37809"/>
    </row>
    <row r="37810" spans="1:9" x14ac:dyDescent="0.25">
      <c r="A37810"/>
      <c r="B37810"/>
      <c r="C37810"/>
      <c r="D37810"/>
      <c r="E37810" s="148"/>
      <c r="F37810" s="148"/>
      <c r="G37810" s="149"/>
      <c r="H37810" s="148"/>
      <c r="I37810"/>
    </row>
    <row r="37811" spans="1:9" x14ac:dyDescent="0.25">
      <c r="A37811"/>
      <c r="B37811"/>
      <c r="C37811"/>
      <c r="D37811"/>
      <c r="E37811" s="148"/>
      <c r="F37811" s="148"/>
      <c r="G37811" s="149"/>
      <c r="H37811" s="148"/>
      <c r="I37811"/>
    </row>
    <row r="37812" spans="1:9" x14ac:dyDescent="0.25">
      <c r="A37812"/>
      <c r="B37812"/>
      <c r="C37812"/>
      <c r="D37812"/>
      <c r="E37812" s="148"/>
      <c r="F37812" s="148"/>
      <c r="G37812" s="149"/>
      <c r="H37812" s="148"/>
      <c r="I37812"/>
    </row>
    <row r="37813" spans="1:9" x14ac:dyDescent="0.25">
      <c r="A37813"/>
      <c r="B37813"/>
      <c r="C37813"/>
      <c r="D37813"/>
      <c r="E37813" s="148"/>
      <c r="F37813" s="148"/>
      <c r="G37813" s="149"/>
      <c r="H37813" s="148"/>
      <c r="I37813"/>
    </row>
    <row r="37814" spans="1:9" x14ac:dyDescent="0.25">
      <c r="A37814"/>
      <c r="B37814"/>
      <c r="C37814"/>
      <c r="D37814"/>
      <c r="E37814" s="148"/>
      <c r="F37814" s="148"/>
      <c r="G37814" s="149"/>
      <c r="H37814" s="148"/>
      <c r="I37814"/>
    </row>
    <row r="37815" spans="1:9" x14ac:dyDescent="0.25">
      <c r="A37815"/>
      <c r="B37815"/>
      <c r="C37815"/>
      <c r="D37815"/>
      <c r="E37815" s="148"/>
      <c r="F37815" s="148"/>
      <c r="G37815" s="149"/>
      <c r="H37815" s="148"/>
      <c r="I37815"/>
    </row>
    <row r="37816" spans="1:9" x14ac:dyDescent="0.25">
      <c r="A37816"/>
      <c r="B37816"/>
      <c r="C37816"/>
      <c r="D37816"/>
      <c r="E37816" s="148"/>
      <c r="F37816" s="148"/>
      <c r="G37816" s="149"/>
      <c r="H37816" s="148"/>
      <c r="I37816"/>
    </row>
    <row r="37817" spans="1:9" x14ac:dyDescent="0.25">
      <c r="A37817"/>
      <c r="B37817"/>
      <c r="C37817"/>
      <c r="D37817"/>
      <c r="E37817" s="148"/>
      <c r="F37817" s="148"/>
      <c r="G37817" s="149"/>
      <c r="H37817" s="148"/>
      <c r="I37817"/>
    </row>
    <row r="37818" spans="1:9" x14ac:dyDescent="0.25">
      <c r="A37818"/>
      <c r="B37818"/>
      <c r="C37818"/>
      <c r="D37818"/>
      <c r="E37818" s="148"/>
      <c r="F37818" s="148"/>
      <c r="G37818" s="149"/>
      <c r="H37818" s="148"/>
      <c r="I37818"/>
    </row>
    <row r="37819" spans="1:9" x14ac:dyDescent="0.25">
      <c r="A37819"/>
      <c r="B37819"/>
      <c r="C37819"/>
      <c r="D37819"/>
      <c r="E37819" s="148"/>
      <c r="F37819" s="148"/>
      <c r="G37819" s="149"/>
      <c r="H37819" s="148"/>
      <c r="I37819"/>
    </row>
    <row r="37820" spans="1:9" x14ac:dyDescent="0.25">
      <c r="A37820"/>
      <c r="B37820"/>
      <c r="C37820"/>
      <c r="D37820"/>
      <c r="E37820" s="148"/>
      <c r="F37820" s="148"/>
      <c r="G37820" s="149"/>
      <c r="H37820" s="148"/>
      <c r="I37820"/>
    </row>
    <row r="37821" spans="1:9" x14ac:dyDescent="0.25">
      <c r="A37821"/>
      <c r="B37821"/>
      <c r="C37821"/>
      <c r="D37821"/>
      <c r="E37821" s="148"/>
      <c r="F37821" s="148"/>
      <c r="G37821" s="149"/>
      <c r="H37821" s="148"/>
      <c r="I37821"/>
    </row>
    <row r="37822" spans="1:9" x14ac:dyDescent="0.25">
      <c r="A37822"/>
      <c r="B37822"/>
      <c r="C37822"/>
      <c r="D37822"/>
      <c r="E37822" s="148"/>
      <c r="F37822" s="148"/>
      <c r="G37822" s="149"/>
      <c r="H37822" s="148"/>
      <c r="I37822"/>
    </row>
    <row r="37823" spans="1:9" x14ac:dyDescent="0.25">
      <c r="A37823"/>
      <c r="B37823"/>
      <c r="C37823"/>
      <c r="D37823"/>
      <c r="E37823" s="148"/>
      <c r="F37823" s="148"/>
      <c r="G37823" s="149"/>
      <c r="H37823" s="148"/>
      <c r="I37823"/>
    </row>
    <row r="37824" spans="1:9" x14ac:dyDescent="0.25">
      <c r="A37824"/>
      <c r="B37824"/>
      <c r="C37824"/>
      <c r="D37824"/>
      <c r="E37824" s="148"/>
      <c r="F37824" s="148"/>
      <c r="G37824" s="149"/>
      <c r="H37824" s="148"/>
      <c r="I37824"/>
    </row>
    <row r="37825" spans="1:9" x14ac:dyDescent="0.25">
      <c r="A37825"/>
      <c r="B37825"/>
      <c r="C37825"/>
      <c r="D37825"/>
      <c r="E37825" s="148"/>
      <c r="F37825" s="148"/>
      <c r="G37825" s="149"/>
      <c r="H37825" s="148"/>
      <c r="I37825"/>
    </row>
    <row r="37826" spans="1:9" x14ac:dyDescent="0.25">
      <c r="A37826"/>
      <c r="B37826"/>
      <c r="C37826"/>
      <c r="D37826"/>
      <c r="E37826" s="148"/>
      <c r="F37826" s="148"/>
      <c r="G37826" s="149"/>
      <c r="H37826" s="148"/>
      <c r="I37826"/>
    </row>
    <row r="37827" spans="1:9" x14ac:dyDescent="0.25">
      <c r="A37827"/>
      <c r="B37827"/>
      <c r="C37827"/>
      <c r="D37827"/>
      <c r="E37827" s="148"/>
      <c r="F37827" s="148"/>
      <c r="G37827" s="149"/>
      <c r="H37827" s="148"/>
      <c r="I37827"/>
    </row>
    <row r="37828" spans="1:9" x14ac:dyDescent="0.25">
      <c r="A37828"/>
      <c r="B37828"/>
      <c r="C37828"/>
      <c r="D37828"/>
      <c r="E37828" s="148"/>
      <c r="F37828" s="148"/>
      <c r="G37828" s="149"/>
      <c r="H37828" s="148"/>
      <c r="I37828"/>
    </row>
    <row r="37829" spans="1:9" x14ac:dyDescent="0.25">
      <c r="A37829"/>
      <c r="B37829"/>
      <c r="C37829"/>
      <c r="D37829"/>
      <c r="E37829" s="148"/>
      <c r="F37829" s="148"/>
      <c r="G37829" s="149"/>
      <c r="H37829" s="148"/>
      <c r="I37829"/>
    </row>
    <row r="37830" spans="1:9" x14ac:dyDescent="0.25">
      <c r="A37830"/>
      <c r="B37830"/>
      <c r="C37830"/>
      <c r="D37830"/>
      <c r="E37830" s="148"/>
      <c r="F37830" s="148"/>
      <c r="G37830" s="149"/>
      <c r="H37830" s="148"/>
      <c r="I37830"/>
    </row>
    <row r="37831" spans="1:9" x14ac:dyDescent="0.25">
      <c r="A37831"/>
      <c r="B37831"/>
      <c r="C37831"/>
      <c r="D37831"/>
      <c r="E37831" s="148"/>
      <c r="F37831" s="148"/>
      <c r="G37831" s="149"/>
      <c r="H37831" s="148"/>
      <c r="I37831"/>
    </row>
    <row r="37832" spans="1:9" x14ac:dyDescent="0.25">
      <c r="A37832"/>
      <c r="B37832"/>
      <c r="C37832"/>
      <c r="D37832"/>
      <c r="E37832" s="148"/>
      <c r="F37832" s="148"/>
      <c r="G37832" s="149"/>
      <c r="H37832" s="148"/>
      <c r="I37832"/>
    </row>
    <row r="37833" spans="1:9" x14ac:dyDescent="0.25">
      <c r="A37833"/>
      <c r="B37833"/>
      <c r="C37833"/>
      <c r="D37833"/>
      <c r="E37833" s="148"/>
      <c r="F37833" s="148"/>
      <c r="G37833" s="149"/>
      <c r="H37833" s="148"/>
      <c r="I37833"/>
    </row>
    <row r="37834" spans="1:9" x14ac:dyDescent="0.25">
      <c r="A37834"/>
      <c r="B37834"/>
      <c r="C37834"/>
      <c r="D37834"/>
      <c r="E37834" s="148"/>
      <c r="F37834" s="148"/>
      <c r="G37834" s="149"/>
      <c r="H37834" s="148"/>
      <c r="I37834"/>
    </row>
    <row r="37835" spans="1:9" x14ac:dyDescent="0.25">
      <c r="A37835"/>
      <c r="B37835"/>
      <c r="C37835"/>
      <c r="D37835"/>
      <c r="E37835" s="148"/>
      <c r="F37835" s="148"/>
      <c r="G37835" s="149"/>
      <c r="H37835" s="148"/>
      <c r="I37835"/>
    </row>
    <row r="37836" spans="1:9" x14ac:dyDescent="0.25">
      <c r="A37836"/>
      <c r="B37836"/>
      <c r="C37836"/>
      <c r="D37836"/>
      <c r="E37836" s="148"/>
      <c r="F37836" s="148"/>
      <c r="G37836" s="149"/>
      <c r="H37836" s="148"/>
      <c r="I37836"/>
    </row>
    <row r="37837" spans="1:9" x14ac:dyDescent="0.25">
      <c r="A37837"/>
      <c r="B37837"/>
      <c r="C37837"/>
      <c r="D37837"/>
      <c r="E37837" s="148"/>
      <c r="F37837" s="148"/>
      <c r="G37837" s="149"/>
      <c r="H37837" s="148"/>
      <c r="I37837"/>
    </row>
    <row r="37838" spans="1:9" x14ac:dyDescent="0.25">
      <c r="A37838"/>
      <c r="B37838"/>
      <c r="C37838"/>
      <c r="D37838"/>
      <c r="E37838" s="148"/>
      <c r="F37838" s="148"/>
      <c r="G37838" s="149"/>
      <c r="H37838" s="148"/>
      <c r="I37838"/>
    </row>
    <row r="37839" spans="1:9" x14ac:dyDescent="0.25">
      <c r="A37839"/>
      <c r="B37839"/>
      <c r="C37839"/>
      <c r="D37839"/>
      <c r="E37839" s="148"/>
      <c r="F37839" s="148"/>
      <c r="G37839" s="149"/>
      <c r="H37839" s="148"/>
      <c r="I37839"/>
    </row>
    <row r="37840" spans="1:9" x14ac:dyDescent="0.25">
      <c r="A37840"/>
      <c r="B37840"/>
      <c r="C37840"/>
      <c r="D37840"/>
      <c r="E37840" s="148"/>
      <c r="F37840" s="148"/>
      <c r="G37840" s="149"/>
      <c r="H37840" s="148"/>
      <c r="I37840"/>
    </row>
    <row r="37841" spans="1:9" x14ac:dyDescent="0.25">
      <c r="A37841"/>
      <c r="B37841"/>
      <c r="C37841"/>
      <c r="D37841"/>
      <c r="E37841" s="148"/>
      <c r="F37841" s="148"/>
      <c r="G37841" s="149"/>
      <c r="H37841" s="148"/>
      <c r="I37841"/>
    </row>
    <row r="37842" spans="1:9" x14ac:dyDescent="0.25">
      <c r="A37842"/>
      <c r="B37842"/>
      <c r="C37842"/>
      <c r="D37842"/>
      <c r="E37842" s="148"/>
      <c r="F37842" s="148"/>
      <c r="G37842" s="149"/>
      <c r="H37842" s="148"/>
      <c r="I37842"/>
    </row>
    <row r="37843" spans="1:9" x14ac:dyDescent="0.25">
      <c r="A37843"/>
      <c r="B37843"/>
      <c r="C37843"/>
      <c r="D37843"/>
      <c r="E37843" s="148"/>
      <c r="F37843" s="148"/>
      <c r="G37843" s="149"/>
      <c r="H37843" s="148"/>
      <c r="I37843"/>
    </row>
    <row r="37844" spans="1:9" x14ac:dyDescent="0.25">
      <c r="A37844"/>
      <c r="B37844"/>
      <c r="C37844"/>
      <c r="D37844"/>
      <c r="E37844" s="148"/>
      <c r="F37844" s="148"/>
      <c r="G37844" s="149"/>
      <c r="H37844" s="148"/>
      <c r="I37844"/>
    </row>
    <row r="37845" spans="1:9" x14ac:dyDescent="0.25">
      <c r="A37845"/>
      <c r="B37845"/>
      <c r="C37845"/>
      <c r="D37845"/>
      <c r="E37845" s="148"/>
      <c r="F37845" s="148"/>
      <c r="G37845" s="149"/>
      <c r="H37845" s="148"/>
      <c r="I37845"/>
    </row>
    <row r="37846" spans="1:9" x14ac:dyDescent="0.25">
      <c r="A37846"/>
      <c r="B37846"/>
      <c r="C37846"/>
      <c r="D37846"/>
      <c r="E37846" s="148"/>
      <c r="F37846" s="148"/>
      <c r="G37846" s="149"/>
      <c r="H37846" s="148"/>
      <c r="I37846"/>
    </row>
    <row r="37847" spans="1:9" x14ac:dyDescent="0.25">
      <c r="A37847"/>
      <c r="B37847"/>
      <c r="C37847"/>
      <c r="D37847"/>
      <c r="E37847" s="148"/>
      <c r="F37847" s="148"/>
      <c r="G37847" s="149"/>
      <c r="H37847" s="148"/>
      <c r="I37847"/>
    </row>
    <row r="37848" spans="1:9" x14ac:dyDescent="0.25">
      <c r="A37848"/>
      <c r="B37848"/>
      <c r="C37848"/>
      <c r="D37848"/>
      <c r="E37848" s="148"/>
      <c r="F37848" s="148"/>
      <c r="G37848" s="149"/>
      <c r="H37848" s="148"/>
      <c r="I37848"/>
    </row>
    <row r="37849" spans="1:9" x14ac:dyDescent="0.25">
      <c r="A37849"/>
      <c r="B37849"/>
      <c r="C37849"/>
      <c r="D37849"/>
      <c r="E37849" s="148"/>
      <c r="F37849" s="148"/>
      <c r="G37849" s="149"/>
      <c r="H37849" s="148"/>
      <c r="I37849"/>
    </row>
    <row r="37850" spans="1:9" x14ac:dyDescent="0.25">
      <c r="A37850"/>
      <c r="B37850"/>
      <c r="C37850"/>
      <c r="D37850"/>
      <c r="E37850" s="148"/>
      <c r="F37850" s="148"/>
      <c r="G37850" s="149"/>
      <c r="H37850" s="148"/>
      <c r="I37850"/>
    </row>
    <row r="37851" spans="1:9" x14ac:dyDescent="0.25">
      <c r="A37851"/>
      <c r="B37851"/>
      <c r="C37851"/>
      <c r="D37851"/>
      <c r="E37851" s="148"/>
      <c r="F37851" s="148"/>
      <c r="G37851" s="149"/>
      <c r="H37851" s="148"/>
      <c r="I37851"/>
    </row>
    <row r="37852" spans="1:9" x14ac:dyDescent="0.25">
      <c r="A37852"/>
      <c r="B37852"/>
      <c r="C37852"/>
      <c r="D37852"/>
      <c r="E37852" s="148"/>
      <c r="F37852" s="148"/>
      <c r="G37852" s="149"/>
      <c r="H37852" s="148"/>
      <c r="I37852"/>
    </row>
    <row r="37853" spans="1:9" x14ac:dyDescent="0.25">
      <c r="A37853"/>
      <c r="B37853"/>
      <c r="C37853"/>
      <c r="D37853"/>
      <c r="E37853" s="148"/>
      <c r="F37853" s="148"/>
      <c r="G37853" s="149"/>
      <c r="H37853" s="148"/>
      <c r="I37853"/>
    </row>
    <row r="37854" spans="1:9" x14ac:dyDescent="0.25">
      <c r="A37854"/>
      <c r="B37854"/>
      <c r="C37854"/>
      <c r="D37854"/>
      <c r="E37854" s="148"/>
      <c r="F37854" s="148"/>
      <c r="G37854" s="149"/>
      <c r="H37854" s="148"/>
      <c r="I37854"/>
    </row>
    <row r="37855" spans="1:9" x14ac:dyDescent="0.25">
      <c r="A37855"/>
      <c r="B37855"/>
      <c r="C37855"/>
      <c r="D37855"/>
      <c r="E37855" s="148"/>
      <c r="F37855" s="148"/>
      <c r="G37855" s="149"/>
      <c r="H37855" s="148"/>
      <c r="I37855"/>
    </row>
    <row r="37856" spans="1:9" x14ac:dyDescent="0.25">
      <c r="A37856"/>
      <c r="B37856"/>
      <c r="C37856"/>
      <c r="D37856"/>
      <c r="E37856" s="148"/>
      <c r="F37856" s="148"/>
      <c r="G37856" s="149"/>
      <c r="H37856" s="148"/>
      <c r="I37856"/>
    </row>
    <row r="37857" spans="1:9" x14ac:dyDescent="0.25">
      <c r="A37857"/>
      <c r="B37857"/>
      <c r="C37857"/>
      <c r="D37857"/>
      <c r="E37857" s="148"/>
      <c r="F37857" s="148"/>
      <c r="G37857" s="149"/>
      <c r="H37857" s="148"/>
      <c r="I37857"/>
    </row>
    <row r="37858" spans="1:9" x14ac:dyDescent="0.25">
      <c r="A37858"/>
      <c r="B37858"/>
      <c r="C37858"/>
      <c r="D37858"/>
      <c r="E37858" s="148"/>
      <c r="F37858" s="148"/>
      <c r="G37858" s="149"/>
      <c r="H37858" s="148"/>
      <c r="I37858"/>
    </row>
    <row r="37859" spans="1:9" x14ac:dyDescent="0.25">
      <c r="A37859"/>
      <c r="B37859"/>
      <c r="C37859"/>
      <c r="D37859"/>
      <c r="E37859" s="148"/>
      <c r="F37859" s="148"/>
      <c r="G37859" s="149"/>
      <c r="H37859" s="148"/>
      <c r="I37859"/>
    </row>
    <row r="37860" spans="1:9" x14ac:dyDescent="0.25">
      <c r="A37860"/>
      <c r="B37860"/>
      <c r="C37860"/>
      <c r="D37860"/>
      <c r="E37860" s="148"/>
      <c r="F37860" s="148"/>
      <c r="G37860" s="149"/>
      <c r="H37860" s="148"/>
      <c r="I37860"/>
    </row>
    <row r="37861" spans="1:9" x14ac:dyDescent="0.25">
      <c r="A37861"/>
      <c r="B37861"/>
      <c r="C37861"/>
      <c r="D37861"/>
      <c r="E37861" s="148"/>
      <c r="F37861" s="148"/>
      <c r="G37861" s="149"/>
      <c r="H37861" s="148"/>
      <c r="I37861"/>
    </row>
    <row r="37862" spans="1:9" x14ac:dyDescent="0.25">
      <c r="A37862"/>
      <c r="B37862"/>
      <c r="C37862"/>
      <c r="D37862"/>
      <c r="E37862" s="148"/>
      <c r="F37862" s="148"/>
      <c r="G37862" s="149"/>
      <c r="H37862" s="148"/>
      <c r="I37862"/>
    </row>
    <row r="37863" spans="1:9" x14ac:dyDescent="0.25">
      <c r="A37863"/>
      <c r="B37863"/>
      <c r="C37863"/>
      <c r="D37863"/>
      <c r="E37863" s="148"/>
      <c r="F37863" s="148"/>
      <c r="G37863" s="149"/>
      <c r="H37863" s="148"/>
      <c r="I37863"/>
    </row>
    <row r="37864" spans="1:9" x14ac:dyDescent="0.25">
      <c r="A37864"/>
      <c r="B37864"/>
      <c r="C37864"/>
      <c r="D37864"/>
      <c r="E37864" s="148"/>
      <c r="F37864" s="148"/>
      <c r="G37864" s="149"/>
      <c r="H37864" s="148"/>
      <c r="I37864"/>
    </row>
    <row r="37865" spans="1:9" x14ac:dyDescent="0.25">
      <c r="A37865"/>
      <c r="B37865"/>
      <c r="C37865"/>
      <c r="D37865"/>
      <c r="E37865" s="148"/>
      <c r="F37865" s="148"/>
      <c r="G37865" s="149"/>
      <c r="H37865" s="148"/>
      <c r="I37865"/>
    </row>
    <row r="37866" spans="1:9" x14ac:dyDescent="0.25">
      <c r="A37866"/>
      <c r="B37866"/>
      <c r="C37866"/>
      <c r="D37866"/>
      <c r="E37866" s="148"/>
      <c r="F37866" s="148"/>
      <c r="G37866" s="149"/>
      <c r="H37866" s="148"/>
      <c r="I37866"/>
    </row>
    <row r="37867" spans="1:9" x14ac:dyDescent="0.25">
      <c r="A37867"/>
      <c r="B37867"/>
      <c r="C37867"/>
      <c r="D37867"/>
      <c r="E37867" s="148"/>
      <c r="F37867" s="148"/>
      <c r="G37867" s="149"/>
      <c r="H37867" s="148"/>
      <c r="I37867"/>
    </row>
    <row r="37868" spans="1:9" x14ac:dyDescent="0.25">
      <c r="A37868"/>
      <c r="B37868"/>
      <c r="C37868"/>
      <c r="D37868"/>
      <c r="E37868" s="148"/>
      <c r="F37868" s="148"/>
      <c r="G37868" s="149"/>
      <c r="H37868" s="148"/>
      <c r="I37868"/>
    </row>
    <row r="37869" spans="1:9" x14ac:dyDescent="0.25">
      <c r="A37869"/>
      <c r="B37869"/>
      <c r="C37869"/>
      <c r="D37869"/>
      <c r="E37869" s="148"/>
      <c r="F37869" s="148"/>
      <c r="G37869" s="149"/>
      <c r="H37869" s="148"/>
      <c r="I37869"/>
    </row>
    <row r="37870" spans="1:9" x14ac:dyDescent="0.25">
      <c r="A37870"/>
      <c r="B37870"/>
      <c r="C37870"/>
      <c r="D37870"/>
      <c r="E37870" s="148"/>
      <c r="F37870" s="148"/>
      <c r="G37870" s="149"/>
      <c r="H37870" s="148"/>
      <c r="I37870"/>
    </row>
    <row r="37871" spans="1:9" x14ac:dyDescent="0.25">
      <c r="A37871"/>
      <c r="B37871"/>
      <c r="C37871"/>
      <c r="D37871"/>
      <c r="E37871" s="148"/>
      <c r="F37871" s="148"/>
      <c r="G37871" s="149"/>
      <c r="H37871" s="148"/>
      <c r="I37871"/>
    </row>
    <row r="37872" spans="1:9" x14ac:dyDescent="0.25">
      <c r="A37872"/>
      <c r="B37872"/>
      <c r="C37872"/>
      <c r="D37872"/>
      <c r="E37872" s="148"/>
      <c r="F37872" s="148"/>
      <c r="G37872" s="149"/>
      <c r="H37872" s="148"/>
      <c r="I37872"/>
    </row>
    <row r="37873" spans="1:9" x14ac:dyDescent="0.25">
      <c r="A37873"/>
      <c r="B37873"/>
      <c r="C37873"/>
      <c r="D37873"/>
      <c r="E37873" s="148"/>
      <c r="F37873" s="148"/>
      <c r="G37873" s="149"/>
      <c r="H37873" s="148"/>
      <c r="I37873"/>
    </row>
    <row r="37874" spans="1:9" x14ac:dyDescent="0.25">
      <c r="A37874"/>
      <c r="B37874"/>
      <c r="C37874"/>
      <c r="D37874"/>
      <c r="E37874" s="148"/>
      <c r="F37874" s="148"/>
      <c r="G37874" s="149"/>
      <c r="H37874" s="148"/>
      <c r="I37874"/>
    </row>
    <row r="37875" spans="1:9" x14ac:dyDescent="0.25">
      <c r="A37875"/>
      <c r="B37875"/>
      <c r="C37875"/>
      <c r="D37875"/>
      <c r="E37875" s="148"/>
      <c r="F37875" s="148"/>
      <c r="G37875" s="149"/>
      <c r="H37875" s="148"/>
      <c r="I37875"/>
    </row>
    <row r="37876" spans="1:9" x14ac:dyDescent="0.25">
      <c r="A37876"/>
      <c r="B37876"/>
      <c r="C37876"/>
      <c r="D37876"/>
      <c r="E37876" s="148"/>
      <c r="F37876" s="148"/>
      <c r="G37876" s="149"/>
      <c r="H37876" s="148"/>
      <c r="I37876"/>
    </row>
    <row r="37877" spans="1:9" x14ac:dyDescent="0.25">
      <c r="A37877"/>
      <c r="B37877"/>
      <c r="C37877"/>
      <c r="D37877"/>
      <c r="E37877" s="148"/>
      <c r="F37877" s="148"/>
      <c r="G37877" s="149"/>
      <c r="H37877" s="148"/>
      <c r="I37877"/>
    </row>
    <row r="37878" spans="1:9" x14ac:dyDescent="0.25">
      <c r="A37878"/>
      <c r="B37878"/>
      <c r="C37878"/>
      <c r="D37878"/>
      <c r="E37878" s="148"/>
      <c r="F37878" s="148"/>
      <c r="G37878" s="149"/>
      <c r="H37878" s="148"/>
      <c r="I37878"/>
    </row>
    <row r="37879" spans="1:9" x14ac:dyDescent="0.25">
      <c r="A37879"/>
      <c r="B37879"/>
      <c r="C37879"/>
      <c r="D37879"/>
      <c r="E37879" s="148"/>
      <c r="F37879" s="148"/>
      <c r="G37879" s="149"/>
      <c r="H37879" s="148"/>
      <c r="I37879"/>
    </row>
    <row r="37880" spans="1:9" x14ac:dyDescent="0.25">
      <c r="A37880"/>
      <c r="B37880"/>
      <c r="C37880"/>
      <c r="D37880"/>
      <c r="E37880" s="148"/>
      <c r="F37880" s="148"/>
      <c r="G37880" s="149"/>
      <c r="H37880" s="148"/>
      <c r="I37880"/>
    </row>
    <row r="37881" spans="1:9" x14ac:dyDescent="0.25">
      <c r="A37881"/>
      <c r="B37881"/>
      <c r="C37881"/>
      <c r="D37881"/>
      <c r="E37881" s="148"/>
      <c r="F37881" s="148"/>
      <c r="G37881" s="149"/>
      <c r="H37881" s="148"/>
      <c r="I37881"/>
    </row>
    <row r="37882" spans="1:9" x14ac:dyDescent="0.25">
      <c r="A37882"/>
      <c r="B37882"/>
      <c r="C37882"/>
      <c r="D37882"/>
      <c r="E37882" s="148"/>
      <c r="F37882" s="148"/>
      <c r="G37882" s="149"/>
      <c r="H37882" s="148"/>
      <c r="I37882"/>
    </row>
    <row r="37883" spans="1:9" x14ac:dyDescent="0.25">
      <c r="A37883"/>
      <c r="B37883"/>
      <c r="C37883"/>
      <c r="D37883"/>
      <c r="E37883" s="148"/>
      <c r="F37883" s="148"/>
      <c r="G37883" s="149"/>
      <c r="H37883" s="148"/>
      <c r="I37883"/>
    </row>
    <row r="37884" spans="1:9" x14ac:dyDescent="0.25">
      <c r="A37884"/>
      <c r="B37884"/>
      <c r="C37884"/>
      <c r="D37884"/>
      <c r="E37884" s="148"/>
      <c r="F37884" s="148"/>
      <c r="G37884" s="149"/>
      <c r="H37884" s="148"/>
      <c r="I37884"/>
    </row>
    <row r="37885" spans="1:9" x14ac:dyDescent="0.25">
      <c r="A37885"/>
      <c r="B37885"/>
      <c r="C37885"/>
      <c r="D37885"/>
      <c r="E37885" s="148"/>
      <c r="F37885" s="148"/>
      <c r="G37885" s="149"/>
      <c r="H37885" s="148"/>
      <c r="I37885"/>
    </row>
    <row r="37886" spans="1:9" x14ac:dyDescent="0.25">
      <c r="A37886"/>
      <c r="B37886"/>
      <c r="C37886"/>
      <c r="D37886"/>
      <c r="E37886" s="148"/>
      <c r="F37886" s="148"/>
      <c r="G37886" s="149"/>
      <c r="H37886" s="148"/>
      <c r="I37886"/>
    </row>
    <row r="37887" spans="1:9" x14ac:dyDescent="0.25">
      <c r="A37887"/>
      <c r="B37887"/>
      <c r="C37887"/>
      <c r="D37887"/>
      <c r="E37887" s="148"/>
      <c r="F37887" s="148"/>
      <c r="G37887" s="149"/>
      <c r="H37887" s="148"/>
      <c r="I37887"/>
    </row>
    <row r="37888" spans="1:9" x14ac:dyDescent="0.25">
      <c r="A37888"/>
      <c r="B37888"/>
      <c r="C37888"/>
      <c r="D37888"/>
      <c r="E37888" s="148"/>
      <c r="F37888" s="148"/>
      <c r="G37888" s="149"/>
      <c r="H37888" s="148"/>
      <c r="I37888"/>
    </row>
    <row r="37889" spans="1:9" x14ac:dyDescent="0.25">
      <c r="A37889"/>
      <c r="B37889"/>
      <c r="C37889"/>
      <c r="D37889"/>
      <c r="E37889" s="148"/>
      <c r="F37889" s="148"/>
      <c r="G37889" s="149"/>
      <c r="H37889" s="148"/>
      <c r="I37889"/>
    </row>
    <row r="37890" spans="1:9" x14ac:dyDescent="0.25">
      <c r="A37890"/>
      <c r="B37890"/>
      <c r="C37890"/>
      <c r="D37890"/>
      <c r="E37890" s="148"/>
      <c r="F37890" s="148"/>
      <c r="G37890" s="149"/>
      <c r="H37890" s="148"/>
      <c r="I37890"/>
    </row>
    <row r="37891" spans="1:9" x14ac:dyDescent="0.25">
      <c r="A37891"/>
      <c r="B37891"/>
      <c r="C37891"/>
      <c r="D37891"/>
      <c r="E37891" s="148"/>
      <c r="F37891" s="148"/>
      <c r="G37891" s="149"/>
      <c r="H37891" s="148"/>
      <c r="I37891"/>
    </row>
    <row r="37892" spans="1:9" x14ac:dyDescent="0.25">
      <c r="A37892"/>
      <c r="B37892"/>
      <c r="C37892"/>
      <c r="D37892"/>
      <c r="E37892" s="148"/>
      <c r="F37892" s="148"/>
      <c r="G37892" s="149"/>
      <c r="H37892" s="148"/>
      <c r="I37892"/>
    </row>
    <row r="37893" spans="1:9" x14ac:dyDescent="0.25">
      <c r="A37893"/>
      <c r="B37893"/>
      <c r="C37893"/>
      <c r="D37893"/>
      <c r="E37893" s="148"/>
      <c r="F37893" s="148"/>
      <c r="G37893" s="149"/>
      <c r="H37893" s="148"/>
      <c r="I37893"/>
    </row>
    <row r="37894" spans="1:9" x14ac:dyDescent="0.25">
      <c r="A37894"/>
      <c r="B37894"/>
      <c r="C37894"/>
      <c r="D37894"/>
      <c r="E37894" s="148"/>
      <c r="F37894" s="148"/>
      <c r="G37894" s="149"/>
      <c r="H37894" s="148"/>
      <c r="I37894"/>
    </row>
    <row r="37895" spans="1:9" x14ac:dyDescent="0.25">
      <c r="A37895"/>
      <c r="B37895"/>
      <c r="C37895"/>
      <c r="D37895"/>
      <c r="E37895" s="148"/>
      <c r="F37895" s="148"/>
      <c r="G37895" s="149"/>
      <c r="H37895" s="148"/>
      <c r="I37895"/>
    </row>
    <row r="37896" spans="1:9" x14ac:dyDescent="0.25">
      <c r="A37896"/>
      <c r="B37896"/>
      <c r="C37896"/>
      <c r="D37896"/>
      <c r="E37896" s="148"/>
      <c r="F37896" s="148"/>
      <c r="G37896" s="149"/>
      <c r="H37896" s="148"/>
      <c r="I37896"/>
    </row>
    <row r="37897" spans="1:9" x14ac:dyDescent="0.25">
      <c r="A37897"/>
      <c r="B37897"/>
      <c r="C37897"/>
      <c r="D37897"/>
      <c r="E37897" s="148"/>
      <c r="F37897" s="148"/>
      <c r="G37897" s="149"/>
      <c r="H37897" s="148"/>
      <c r="I37897"/>
    </row>
    <row r="37898" spans="1:9" x14ac:dyDescent="0.25">
      <c r="A37898"/>
      <c r="B37898"/>
      <c r="C37898"/>
      <c r="D37898"/>
      <c r="E37898" s="148"/>
      <c r="F37898" s="148"/>
      <c r="G37898" s="149"/>
      <c r="H37898" s="148"/>
      <c r="I37898"/>
    </row>
    <row r="37899" spans="1:9" x14ac:dyDescent="0.25">
      <c r="A37899"/>
      <c r="B37899"/>
      <c r="C37899"/>
      <c r="D37899"/>
      <c r="E37899" s="148"/>
      <c r="F37899" s="148"/>
      <c r="G37899" s="149"/>
      <c r="H37899" s="148"/>
      <c r="I37899"/>
    </row>
    <row r="37900" spans="1:9" x14ac:dyDescent="0.25">
      <c r="A37900"/>
      <c r="B37900"/>
      <c r="C37900"/>
      <c r="D37900"/>
      <c r="E37900" s="148"/>
      <c r="F37900" s="148"/>
      <c r="G37900" s="149"/>
      <c r="H37900" s="148"/>
      <c r="I37900"/>
    </row>
    <row r="37901" spans="1:9" x14ac:dyDescent="0.25">
      <c r="A37901"/>
      <c r="B37901"/>
      <c r="C37901"/>
      <c r="D37901"/>
      <c r="E37901" s="148"/>
      <c r="F37901" s="148"/>
      <c r="G37901" s="149"/>
      <c r="H37901" s="148"/>
      <c r="I37901"/>
    </row>
    <row r="37902" spans="1:9" x14ac:dyDescent="0.25">
      <c r="A37902"/>
      <c r="B37902"/>
      <c r="C37902"/>
      <c r="D37902"/>
      <c r="E37902" s="148"/>
      <c r="F37902" s="148"/>
      <c r="G37902" s="149"/>
      <c r="H37902" s="148"/>
      <c r="I37902"/>
    </row>
    <row r="37903" spans="1:9" x14ac:dyDescent="0.25">
      <c r="A37903"/>
      <c r="B37903"/>
      <c r="C37903"/>
      <c r="D37903"/>
      <c r="E37903" s="148"/>
      <c r="F37903" s="148"/>
      <c r="G37903" s="149"/>
      <c r="H37903" s="148"/>
      <c r="I37903"/>
    </row>
    <row r="37904" spans="1:9" x14ac:dyDescent="0.25">
      <c r="A37904"/>
      <c r="B37904"/>
      <c r="C37904"/>
      <c r="D37904"/>
      <c r="E37904" s="148"/>
      <c r="F37904" s="148"/>
      <c r="G37904" s="149"/>
      <c r="H37904" s="148"/>
      <c r="I37904"/>
    </row>
    <row r="37905" spans="1:9" x14ac:dyDescent="0.25">
      <c r="A37905"/>
      <c r="B37905"/>
      <c r="C37905"/>
      <c r="D37905"/>
      <c r="E37905" s="148"/>
      <c r="F37905" s="148"/>
      <c r="G37905" s="149"/>
      <c r="H37905" s="148"/>
      <c r="I37905"/>
    </row>
    <row r="37906" spans="1:9" x14ac:dyDescent="0.25">
      <c r="A37906"/>
      <c r="B37906"/>
      <c r="C37906"/>
      <c r="D37906"/>
      <c r="E37906" s="148"/>
      <c r="F37906" s="148"/>
      <c r="G37906" s="149"/>
      <c r="H37906" s="148"/>
      <c r="I37906"/>
    </row>
    <row r="37907" spans="1:9" x14ac:dyDescent="0.25">
      <c r="A37907"/>
      <c r="B37907"/>
      <c r="C37907"/>
      <c r="D37907"/>
      <c r="E37907" s="148"/>
      <c r="F37907" s="148"/>
      <c r="G37907" s="149"/>
      <c r="H37907" s="148"/>
      <c r="I37907"/>
    </row>
    <row r="37908" spans="1:9" x14ac:dyDescent="0.25">
      <c r="A37908"/>
      <c r="B37908"/>
      <c r="C37908"/>
      <c r="D37908"/>
      <c r="E37908" s="148"/>
      <c r="F37908" s="148"/>
      <c r="G37908" s="149"/>
      <c r="H37908" s="148"/>
      <c r="I37908"/>
    </row>
    <row r="37909" spans="1:9" x14ac:dyDescent="0.25">
      <c r="A37909"/>
      <c r="B37909"/>
      <c r="C37909"/>
      <c r="D37909"/>
      <c r="E37909" s="148"/>
      <c r="F37909" s="148"/>
      <c r="G37909" s="149"/>
      <c r="H37909" s="148"/>
      <c r="I37909"/>
    </row>
    <row r="37910" spans="1:9" x14ac:dyDescent="0.25">
      <c r="A37910"/>
      <c r="B37910"/>
      <c r="C37910"/>
      <c r="D37910"/>
      <c r="E37910" s="148"/>
      <c r="F37910" s="148"/>
      <c r="G37910" s="149"/>
      <c r="H37910" s="148"/>
      <c r="I37910"/>
    </row>
    <row r="37911" spans="1:9" x14ac:dyDescent="0.25">
      <c r="A37911"/>
      <c r="B37911"/>
      <c r="C37911"/>
      <c r="D37911"/>
      <c r="E37911" s="148"/>
      <c r="F37911" s="148"/>
      <c r="G37911" s="149"/>
      <c r="H37911" s="148"/>
      <c r="I37911"/>
    </row>
    <row r="37912" spans="1:9" x14ac:dyDescent="0.25">
      <c r="A37912"/>
      <c r="B37912"/>
      <c r="C37912"/>
      <c r="D37912"/>
      <c r="E37912" s="148"/>
      <c r="F37912" s="148"/>
      <c r="G37912" s="149"/>
      <c r="H37912" s="148"/>
      <c r="I37912"/>
    </row>
    <row r="37913" spans="1:9" x14ac:dyDescent="0.25">
      <c r="A37913"/>
      <c r="B37913"/>
      <c r="C37913"/>
      <c r="D37913"/>
      <c r="E37913" s="148"/>
      <c r="F37913" s="148"/>
      <c r="G37913" s="149"/>
      <c r="H37913" s="148"/>
      <c r="I37913"/>
    </row>
    <row r="37914" spans="1:9" x14ac:dyDescent="0.25">
      <c r="A37914"/>
      <c r="B37914"/>
      <c r="C37914"/>
      <c r="D37914"/>
      <c r="E37914" s="148"/>
      <c r="F37914" s="148"/>
      <c r="G37914" s="149"/>
      <c r="H37914" s="148"/>
      <c r="I37914"/>
    </row>
    <row r="37915" spans="1:9" x14ac:dyDescent="0.25">
      <c r="A37915"/>
      <c r="B37915"/>
      <c r="C37915"/>
      <c r="D37915"/>
      <c r="E37915" s="148"/>
      <c r="F37915" s="148"/>
      <c r="G37915" s="149"/>
      <c r="H37915" s="148"/>
      <c r="I37915"/>
    </row>
    <row r="37916" spans="1:9" x14ac:dyDescent="0.25">
      <c r="A37916"/>
      <c r="B37916"/>
      <c r="C37916"/>
      <c r="D37916"/>
      <c r="E37916" s="148"/>
      <c r="F37916" s="148"/>
      <c r="G37916" s="149"/>
      <c r="H37916" s="148"/>
      <c r="I37916"/>
    </row>
    <row r="37917" spans="1:9" x14ac:dyDescent="0.25">
      <c r="A37917"/>
      <c r="B37917"/>
      <c r="C37917"/>
      <c r="D37917"/>
      <c r="E37917" s="148"/>
      <c r="F37917" s="148"/>
      <c r="G37917" s="149"/>
      <c r="H37917" s="148"/>
      <c r="I37917"/>
    </row>
    <row r="37918" spans="1:9" x14ac:dyDescent="0.25">
      <c r="A37918"/>
      <c r="B37918"/>
      <c r="C37918"/>
      <c r="D37918"/>
      <c r="E37918" s="148"/>
      <c r="F37918" s="148"/>
      <c r="G37918" s="149"/>
      <c r="H37918" s="148"/>
      <c r="I37918"/>
    </row>
    <row r="37919" spans="1:9" x14ac:dyDescent="0.25">
      <c r="A37919"/>
      <c r="B37919"/>
      <c r="C37919"/>
      <c r="D37919"/>
      <c r="E37919" s="148"/>
      <c r="F37919" s="148"/>
      <c r="G37919" s="149"/>
      <c r="H37919" s="148"/>
      <c r="I37919"/>
    </row>
    <row r="37920" spans="1:9" x14ac:dyDescent="0.25">
      <c r="A37920"/>
      <c r="B37920"/>
      <c r="C37920"/>
      <c r="D37920"/>
      <c r="E37920" s="148"/>
      <c r="F37920" s="148"/>
      <c r="G37920" s="149"/>
      <c r="H37920" s="148"/>
      <c r="I37920"/>
    </row>
    <row r="37921" spans="1:9" x14ac:dyDescent="0.25">
      <c r="A37921"/>
      <c r="B37921"/>
      <c r="C37921"/>
      <c r="D37921"/>
      <c r="E37921" s="148"/>
      <c r="F37921" s="148"/>
      <c r="G37921" s="149"/>
      <c r="H37921" s="148"/>
      <c r="I37921"/>
    </row>
    <row r="37922" spans="1:9" x14ac:dyDescent="0.25">
      <c r="A37922"/>
      <c r="B37922"/>
      <c r="C37922"/>
      <c r="D37922"/>
      <c r="E37922" s="148"/>
      <c r="F37922" s="148"/>
      <c r="G37922" s="149"/>
      <c r="H37922" s="148"/>
      <c r="I37922"/>
    </row>
    <row r="37923" spans="1:9" x14ac:dyDescent="0.25">
      <c r="A37923"/>
      <c r="B37923"/>
      <c r="C37923"/>
      <c r="D37923"/>
      <c r="E37923" s="148"/>
      <c r="F37923" s="148"/>
      <c r="G37923" s="149"/>
      <c r="H37923" s="148"/>
      <c r="I37923"/>
    </row>
    <row r="37924" spans="1:9" x14ac:dyDescent="0.25">
      <c r="A37924"/>
      <c r="B37924"/>
      <c r="C37924"/>
      <c r="D37924"/>
      <c r="E37924" s="148"/>
      <c r="F37924" s="148"/>
      <c r="G37924" s="149"/>
      <c r="H37924" s="148"/>
      <c r="I37924"/>
    </row>
    <row r="37925" spans="1:9" x14ac:dyDescent="0.25">
      <c r="A37925"/>
      <c r="B37925"/>
      <c r="C37925"/>
      <c r="D37925"/>
      <c r="E37925" s="148"/>
      <c r="F37925" s="148"/>
      <c r="G37925" s="149"/>
      <c r="H37925" s="148"/>
      <c r="I37925"/>
    </row>
    <row r="37926" spans="1:9" x14ac:dyDescent="0.25">
      <c r="A37926"/>
      <c r="B37926"/>
      <c r="C37926"/>
      <c r="D37926"/>
      <c r="E37926" s="148"/>
      <c r="F37926" s="148"/>
      <c r="G37926" s="149"/>
      <c r="H37926" s="148"/>
      <c r="I37926"/>
    </row>
    <row r="37927" spans="1:9" x14ac:dyDescent="0.25">
      <c r="A37927"/>
      <c r="B37927"/>
      <c r="C37927"/>
      <c r="D37927"/>
      <c r="E37927" s="148"/>
      <c r="F37927" s="148"/>
      <c r="G37927" s="149"/>
      <c r="H37927" s="148"/>
      <c r="I37927"/>
    </row>
    <row r="37928" spans="1:9" x14ac:dyDescent="0.25">
      <c r="A37928"/>
      <c r="B37928"/>
      <c r="C37928"/>
      <c r="D37928"/>
      <c r="E37928" s="148"/>
      <c r="F37928" s="148"/>
      <c r="G37928" s="149"/>
      <c r="H37928" s="148"/>
      <c r="I37928"/>
    </row>
    <row r="37929" spans="1:9" x14ac:dyDescent="0.25">
      <c r="A37929"/>
      <c r="B37929"/>
      <c r="C37929"/>
      <c r="D37929"/>
      <c r="E37929" s="148"/>
      <c r="F37929" s="148"/>
      <c r="G37929" s="149"/>
      <c r="H37929" s="148"/>
      <c r="I37929"/>
    </row>
    <row r="37930" spans="1:9" x14ac:dyDescent="0.25">
      <c r="A37930"/>
      <c r="B37930"/>
      <c r="C37930"/>
      <c r="D37930"/>
      <c r="E37930" s="148"/>
      <c r="F37930" s="148"/>
      <c r="G37930" s="149"/>
      <c r="H37930" s="148"/>
      <c r="I37930"/>
    </row>
    <row r="37931" spans="1:9" x14ac:dyDescent="0.25">
      <c r="A37931"/>
      <c r="B37931"/>
      <c r="C37931"/>
      <c r="D37931"/>
      <c r="E37931" s="148"/>
      <c r="F37931" s="148"/>
      <c r="G37931" s="149"/>
      <c r="H37931" s="148"/>
      <c r="I37931"/>
    </row>
    <row r="37932" spans="1:9" x14ac:dyDescent="0.25">
      <c r="A37932"/>
      <c r="B37932"/>
      <c r="C37932"/>
      <c r="D37932"/>
      <c r="E37932" s="148"/>
      <c r="F37932" s="148"/>
      <c r="G37932" s="149"/>
      <c r="H37932" s="148"/>
      <c r="I37932"/>
    </row>
    <row r="37933" spans="1:9" x14ac:dyDescent="0.25">
      <c r="A37933"/>
      <c r="B37933"/>
      <c r="C37933"/>
      <c r="D37933"/>
      <c r="E37933" s="148"/>
      <c r="F37933" s="148"/>
      <c r="G37933" s="149"/>
      <c r="H37933" s="148"/>
      <c r="I37933"/>
    </row>
    <row r="37934" spans="1:9" x14ac:dyDescent="0.25">
      <c r="A37934"/>
      <c r="B37934"/>
      <c r="C37934"/>
      <c r="D37934"/>
      <c r="E37934" s="148"/>
      <c r="F37934" s="148"/>
      <c r="G37934" s="149"/>
      <c r="H37934" s="148"/>
      <c r="I37934"/>
    </row>
    <row r="37935" spans="1:9" x14ac:dyDescent="0.25">
      <c r="A37935"/>
      <c r="B37935"/>
      <c r="C37935"/>
      <c r="D37935"/>
      <c r="E37935" s="148"/>
      <c r="F37935" s="148"/>
      <c r="G37935" s="149"/>
      <c r="H37935" s="148"/>
      <c r="I37935"/>
    </row>
    <row r="37936" spans="1:9" x14ac:dyDescent="0.25">
      <c r="A37936"/>
      <c r="B37936"/>
      <c r="C37936"/>
      <c r="D37936"/>
      <c r="E37936" s="148"/>
      <c r="F37936" s="148"/>
      <c r="G37936" s="149"/>
      <c r="H37936" s="148"/>
      <c r="I37936"/>
    </row>
    <row r="37937" spans="1:9" x14ac:dyDescent="0.25">
      <c r="A37937"/>
      <c r="B37937"/>
      <c r="C37937"/>
      <c r="D37937"/>
      <c r="E37937" s="148"/>
      <c r="F37937" s="148"/>
      <c r="G37937" s="149"/>
      <c r="H37937" s="148"/>
      <c r="I37937"/>
    </row>
    <row r="37938" spans="1:9" x14ac:dyDescent="0.25">
      <c r="A37938"/>
      <c r="B37938"/>
      <c r="C37938"/>
      <c r="D37938"/>
      <c r="E37938" s="148"/>
      <c r="F37938" s="148"/>
      <c r="G37938" s="149"/>
      <c r="H37938" s="148"/>
      <c r="I37938"/>
    </row>
    <row r="37939" spans="1:9" x14ac:dyDescent="0.25">
      <c r="A37939"/>
      <c r="B37939"/>
      <c r="C37939"/>
      <c r="D37939"/>
      <c r="E37939" s="148"/>
      <c r="F37939" s="148"/>
      <c r="G37939" s="149"/>
      <c r="H37939" s="148"/>
      <c r="I37939"/>
    </row>
    <row r="37940" spans="1:9" x14ac:dyDescent="0.25">
      <c r="A37940"/>
      <c r="B37940"/>
      <c r="C37940"/>
      <c r="D37940"/>
      <c r="E37940" s="148"/>
      <c r="F37940" s="148"/>
      <c r="G37940" s="149"/>
      <c r="H37940" s="148"/>
      <c r="I37940"/>
    </row>
    <row r="37941" spans="1:9" x14ac:dyDescent="0.25">
      <c r="A37941"/>
      <c r="B37941"/>
      <c r="C37941"/>
      <c r="D37941"/>
      <c r="E37941" s="148"/>
      <c r="F37941" s="148"/>
      <c r="G37941" s="149"/>
      <c r="H37941" s="148"/>
      <c r="I37941"/>
    </row>
    <row r="37942" spans="1:9" x14ac:dyDescent="0.25">
      <c r="A37942"/>
      <c r="B37942"/>
      <c r="C37942"/>
      <c r="D37942"/>
      <c r="E37942" s="148"/>
      <c r="F37942" s="148"/>
      <c r="G37942" s="149"/>
      <c r="H37942" s="148"/>
      <c r="I37942"/>
    </row>
    <row r="37943" spans="1:9" x14ac:dyDescent="0.25">
      <c r="A37943"/>
      <c r="B37943"/>
      <c r="C37943"/>
      <c r="D37943"/>
      <c r="E37943" s="148"/>
      <c r="F37943" s="148"/>
      <c r="G37943" s="149"/>
      <c r="H37943" s="148"/>
      <c r="I37943"/>
    </row>
    <row r="37944" spans="1:9" x14ac:dyDescent="0.25">
      <c r="A37944"/>
      <c r="B37944"/>
      <c r="C37944"/>
      <c r="D37944"/>
      <c r="E37944" s="148"/>
      <c r="F37944" s="148"/>
      <c r="G37944" s="149"/>
      <c r="H37944" s="148"/>
      <c r="I37944"/>
    </row>
    <row r="37945" spans="1:9" x14ac:dyDescent="0.25">
      <c r="A37945"/>
      <c r="B37945"/>
      <c r="C37945"/>
      <c r="D37945"/>
      <c r="E37945" s="148"/>
      <c r="F37945" s="148"/>
      <c r="G37945" s="149"/>
      <c r="H37945" s="148"/>
      <c r="I37945"/>
    </row>
    <row r="37946" spans="1:9" x14ac:dyDescent="0.25">
      <c r="A37946"/>
      <c r="B37946"/>
      <c r="C37946"/>
      <c r="D37946"/>
      <c r="E37946" s="148"/>
      <c r="F37946" s="148"/>
      <c r="G37946" s="149"/>
      <c r="H37946" s="148"/>
      <c r="I37946"/>
    </row>
    <row r="37947" spans="1:9" x14ac:dyDescent="0.25">
      <c r="A37947"/>
      <c r="B37947"/>
      <c r="C37947"/>
      <c r="D37947"/>
      <c r="E37947" s="148"/>
      <c r="F37947" s="148"/>
      <c r="G37947" s="149"/>
      <c r="H37947" s="148"/>
      <c r="I37947"/>
    </row>
    <row r="37948" spans="1:9" x14ac:dyDescent="0.25">
      <c r="A37948"/>
      <c r="B37948"/>
      <c r="C37948"/>
      <c r="D37948"/>
      <c r="E37948" s="148"/>
      <c r="F37948" s="148"/>
      <c r="G37948" s="149"/>
      <c r="H37948" s="148"/>
      <c r="I37948"/>
    </row>
    <row r="37949" spans="1:9" x14ac:dyDescent="0.25">
      <c r="A37949"/>
      <c r="B37949"/>
      <c r="C37949"/>
      <c r="D37949"/>
      <c r="E37949" s="148"/>
      <c r="F37949" s="148"/>
      <c r="G37949" s="149"/>
      <c r="H37949" s="148"/>
      <c r="I37949"/>
    </row>
    <row r="37950" spans="1:9" x14ac:dyDescent="0.25">
      <c r="A37950"/>
      <c r="B37950"/>
      <c r="C37950"/>
      <c r="D37950"/>
      <c r="E37950" s="148"/>
      <c r="F37950" s="148"/>
      <c r="G37950" s="149"/>
      <c r="H37950" s="148"/>
      <c r="I37950"/>
    </row>
    <row r="37951" spans="1:9" x14ac:dyDescent="0.25">
      <c r="A37951"/>
      <c r="B37951"/>
      <c r="C37951"/>
      <c r="D37951"/>
      <c r="E37951" s="148"/>
      <c r="F37951" s="148"/>
      <c r="G37951" s="149"/>
      <c r="H37951" s="148"/>
      <c r="I37951"/>
    </row>
    <row r="37952" spans="1:9" x14ac:dyDescent="0.25">
      <c r="A37952"/>
      <c r="B37952"/>
      <c r="C37952"/>
      <c r="D37952"/>
      <c r="E37952" s="148"/>
      <c r="F37952" s="148"/>
      <c r="G37952" s="149"/>
      <c r="H37952" s="148"/>
      <c r="I37952"/>
    </row>
    <row r="37953" spans="1:9" x14ac:dyDescent="0.25">
      <c r="A37953"/>
      <c r="B37953"/>
      <c r="C37953"/>
      <c r="D37953"/>
      <c r="E37953" s="148"/>
      <c r="F37953" s="148"/>
      <c r="G37953" s="149"/>
      <c r="H37953" s="148"/>
      <c r="I37953"/>
    </row>
    <row r="37954" spans="1:9" x14ac:dyDescent="0.25">
      <c r="A37954"/>
      <c r="B37954"/>
      <c r="C37954"/>
      <c r="D37954"/>
      <c r="E37954" s="148"/>
      <c r="F37954" s="148"/>
      <c r="G37954" s="149"/>
      <c r="H37954" s="148"/>
      <c r="I37954"/>
    </row>
    <row r="37955" spans="1:9" x14ac:dyDescent="0.25">
      <c r="A37955"/>
      <c r="B37955"/>
      <c r="C37955"/>
      <c r="D37955"/>
      <c r="E37955" s="148"/>
      <c r="F37955" s="148"/>
      <c r="G37955" s="149"/>
      <c r="H37955" s="148"/>
      <c r="I37955"/>
    </row>
    <row r="37956" spans="1:9" x14ac:dyDescent="0.25">
      <c r="A37956"/>
      <c r="B37956"/>
      <c r="C37956"/>
      <c r="D37956"/>
      <c r="E37956" s="148"/>
      <c r="F37956" s="148"/>
      <c r="G37956" s="149"/>
      <c r="H37956" s="148"/>
      <c r="I37956"/>
    </row>
    <row r="37957" spans="1:9" x14ac:dyDescent="0.25">
      <c r="A37957"/>
      <c r="B37957"/>
      <c r="C37957"/>
      <c r="D37957"/>
      <c r="E37957" s="148"/>
      <c r="F37957" s="148"/>
      <c r="G37957" s="149"/>
      <c r="H37957" s="148"/>
      <c r="I37957"/>
    </row>
    <row r="37958" spans="1:9" x14ac:dyDescent="0.25">
      <c r="A37958"/>
      <c r="B37958"/>
      <c r="C37958"/>
      <c r="D37958"/>
      <c r="E37958" s="148"/>
      <c r="F37958" s="148"/>
      <c r="G37958" s="149"/>
      <c r="H37958" s="148"/>
      <c r="I37958"/>
    </row>
    <row r="37959" spans="1:9" x14ac:dyDescent="0.25">
      <c r="A37959"/>
      <c r="B37959"/>
      <c r="C37959"/>
      <c r="D37959"/>
      <c r="E37959" s="148"/>
      <c r="F37959" s="148"/>
      <c r="G37959" s="149"/>
      <c r="H37959" s="148"/>
      <c r="I37959"/>
    </row>
    <row r="37960" spans="1:9" x14ac:dyDescent="0.25">
      <c r="A37960"/>
      <c r="B37960"/>
      <c r="C37960"/>
      <c r="D37960"/>
      <c r="E37960" s="148"/>
      <c r="F37960" s="148"/>
      <c r="G37960" s="149"/>
      <c r="H37960" s="148"/>
      <c r="I37960"/>
    </row>
    <row r="37961" spans="1:9" x14ac:dyDescent="0.25">
      <c r="A37961"/>
      <c r="B37961"/>
      <c r="C37961"/>
      <c r="D37961"/>
      <c r="E37961" s="148"/>
      <c r="F37961" s="148"/>
      <c r="G37961" s="149"/>
      <c r="H37961" s="148"/>
      <c r="I37961"/>
    </row>
    <row r="37962" spans="1:9" x14ac:dyDescent="0.25">
      <c r="A37962"/>
      <c r="B37962"/>
      <c r="C37962"/>
      <c r="D37962"/>
      <c r="E37962" s="148"/>
      <c r="F37962" s="148"/>
      <c r="G37962" s="149"/>
      <c r="H37962" s="148"/>
      <c r="I37962"/>
    </row>
    <row r="37963" spans="1:9" x14ac:dyDescent="0.25">
      <c r="A37963"/>
      <c r="B37963"/>
      <c r="C37963"/>
      <c r="D37963"/>
      <c r="E37963" s="148"/>
      <c r="F37963" s="148"/>
      <c r="G37963" s="149"/>
      <c r="H37963" s="148"/>
      <c r="I37963"/>
    </row>
    <row r="37964" spans="1:9" x14ac:dyDescent="0.25">
      <c r="A37964"/>
      <c r="B37964"/>
      <c r="C37964"/>
      <c r="D37964"/>
      <c r="E37964" s="148"/>
      <c r="F37964" s="148"/>
      <c r="G37964" s="149"/>
      <c r="H37964" s="148"/>
      <c r="I37964"/>
    </row>
    <row r="37965" spans="1:9" x14ac:dyDescent="0.25">
      <c r="A37965"/>
      <c r="B37965"/>
      <c r="C37965"/>
      <c r="D37965"/>
      <c r="E37965" s="148"/>
      <c r="F37965" s="148"/>
      <c r="G37965" s="149"/>
      <c r="H37965" s="148"/>
      <c r="I37965"/>
    </row>
    <row r="37966" spans="1:9" x14ac:dyDescent="0.25">
      <c r="A37966"/>
      <c r="B37966"/>
      <c r="C37966"/>
      <c r="D37966"/>
      <c r="E37966" s="148"/>
      <c r="F37966" s="148"/>
      <c r="G37966" s="149"/>
      <c r="H37966" s="148"/>
      <c r="I37966"/>
    </row>
    <row r="37967" spans="1:9" x14ac:dyDescent="0.25">
      <c r="A37967"/>
      <c r="B37967"/>
      <c r="C37967"/>
      <c r="D37967"/>
      <c r="E37967" s="148"/>
      <c r="F37967" s="148"/>
      <c r="G37967" s="149"/>
      <c r="H37967" s="148"/>
      <c r="I37967"/>
    </row>
    <row r="37968" spans="1:9" x14ac:dyDescent="0.25">
      <c r="A37968"/>
      <c r="B37968"/>
      <c r="C37968"/>
      <c r="D37968"/>
      <c r="E37968" s="148"/>
      <c r="F37968" s="148"/>
      <c r="G37968" s="149"/>
      <c r="H37968" s="148"/>
      <c r="I37968"/>
    </row>
    <row r="37969" spans="1:9" x14ac:dyDescent="0.25">
      <c r="A37969"/>
      <c r="B37969"/>
      <c r="C37969"/>
      <c r="D37969"/>
      <c r="E37969" s="148"/>
      <c r="F37969" s="148"/>
      <c r="G37969" s="149"/>
      <c r="H37969" s="148"/>
      <c r="I37969"/>
    </row>
    <row r="37970" spans="1:9" x14ac:dyDescent="0.25">
      <c r="A37970"/>
      <c r="B37970"/>
      <c r="C37970"/>
      <c r="D37970"/>
      <c r="E37970" s="148"/>
      <c r="F37970" s="148"/>
      <c r="G37970" s="149"/>
      <c r="H37970" s="148"/>
      <c r="I37970"/>
    </row>
    <row r="37971" spans="1:9" x14ac:dyDescent="0.25">
      <c r="A37971"/>
      <c r="B37971"/>
      <c r="C37971"/>
      <c r="D37971"/>
      <c r="E37971" s="148"/>
      <c r="F37971" s="148"/>
      <c r="G37971" s="149"/>
      <c r="H37971" s="148"/>
      <c r="I37971"/>
    </row>
    <row r="37972" spans="1:9" x14ac:dyDescent="0.25">
      <c r="A37972"/>
      <c r="B37972"/>
      <c r="C37972"/>
      <c r="D37972"/>
      <c r="E37972" s="148"/>
      <c r="F37972" s="148"/>
      <c r="G37972" s="149"/>
      <c r="H37972" s="148"/>
      <c r="I37972"/>
    </row>
    <row r="37973" spans="1:9" x14ac:dyDescent="0.25">
      <c r="A37973"/>
      <c r="B37973"/>
      <c r="C37973"/>
      <c r="D37973"/>
      <c r="E37973" s="148"/>
      <c r="F37973" s="148"/>
      <c r="G37973" s="149"/>
      <c r="H37973" s="148"/>
      <c r="I37973"/>
    </row>
    <row r="37974" spans="1:9" x14ac:dyDescent="0.25">
      <c r="A37974"/>
      <c r="B37974"/>
      <c r="C37974"/>
      <c r="D37974"/>
      <c r="E37974" s="148"/>
      <c r="F37974" s="148"/>
      <c r="G37974" s="149"/>
      <c r="H37974" s="148"/>
      <c r="I37974"/>
    </row>
    <row r="37975" spans="1:9" x14ac:dyDescent="0.25">
      <c r="A37975"/>
      <c r="B37975"/>
      <c r="C37975"/>
      <c r="D37975"/>
      <c r="E37975" s="148"/>
      <c r="F37975" s="148"/>
      <c r="G37975" s="149"/>
      <c r="H37975" s="148"/>
      <c r="I37975"/>
    </row>
    <row r="37976" spans="1:9" x14ac:dyDescent="0.25">
      <c r="A37976"/>
      <c r="B37976"/>
      <c r="C37976"/>
      <c r="D37976"/>
      <c r="E37976" s="148"/>
      <c r="F37976" s="148"/>
      <c r="G37976" s="149"/>
      <c r="H37976" s="148"/>
      <c r="I37976"/>
    </row>
    <row r="37977" spans="1:9" x14ac:dyDescent="0.25">
      <c r="A37977"/>
      <c r="B37977"/>
      <c r="C37977"/>
      <c r="D37977"/>
      <c r="E37977" s="148"/>
      <c r="F37977" s="148"/>
      <c r="G37977" s="149"/>
      <c r="H37977" s="148"/>
      <c r="I37977"/>
    </row>
    <row r="37978" spans="1:9" x14ac:dyDescent="0.25">
      <c r="A37978"/>
      <c r="B37978"/>
      <c r="C37978"/>
      <c r="D37978"/>
      <c r="E37978" s="148"/>
      <c r="F37978" s="148"/>
      <c r="G37978" s="149"/>
      <c r="H37978" s="148"/>
      <c r="I37978"/>
    </row>
    <row r="37979" spans="1:9" x14ac:dyDescent="0.25">
      <c r="A37979"/>
      <c r="B37979"/>
      <c r="C37979"/>
      <c r="D37979"/>
      <c r="E37979" s="148"/>
      <c r="F37979" s="148"/>
      <c r="G37979" s="149"/>
      <c r="H37979" s="148"/>
      <c r="I37979"/>
    </row>
    <row r="37980" spans="1:9" x14ac:dyDescent="0.25">
      <c r="A37980"/>
      <c r="B37980"/>
      <c r="C37980"/>
      <c r="D37980"/>
      <c r="E37980" s="148"/>
      <c r="F37980" s="148"/>
      <c r="G37980" s="149"/>
      <c r="H37980" s="148"/>
      <c r="I37980"/>
    </row>
    <row r="37981" spans="1:9" x14ac:dyDescent="0.25">
      <c r="A37981"/>
      <c r="B37981"/>
      <c r="C37981"/>
      <c r="D37981"/>
      <c r="E37981" s="148"/>
      <c r="F37981" s="148"/>
      <c r="G37981" s="149"/>
      <c r="H37981" s="148"/>
      <c r="I37981"/>
    </row>
    <row r="37982" spans="1:9" x14ac:dyDescent="0.25">
      <c r="A37982"/>
      <c r="B37982"/>
      <c r="C37982"/>
      <c r="D37982"/>
      <c r="E37982" s="148"/>
      <c r="F37982" s="148"/>
      <c r="G37982" s="149"/>
      <c r="H37982" s="148"/>
      <c r="I37982"/>
    </row>
    <row r="37983" spans="1:9" x14ac:dyDescent="0.25">
      <c r="A37983"/>
      <c r="B37983"/>
      <c r="C37983"/>
      <c r="D37983"/>
      <c r="E37983" s="148"/>
      <c r="F37983" s="148"/>
      <c r="G37983" s="149"/>
      <c r="H37983" s="148"/>
      <c r="I37983"/>
    </row>
    <row r="37984" spans="1:9" x14ac:dyDescent="0.25">
      <c r="A37984"/>
      <c r="B37984"/>
      <c r="C37984"/>
      <c r="D37984"/>
      <c r="E37984" s="148"/>
      <c r="F37984" s="148"/>
      <c r="G37984" s="149"/>
      <c r="H37984" s="148"/>
      <c r="I37984"/>
    </row>
    <row r="37985" spans="1:9" x14ac:dyDescent="0.25">
      <c r="A37985"/>
      <c r="B37985"/>
      <c r="C37985"/>
      <c r="D37985"/>
      <c r="E37985" s="148"/>
      <c r="F37985" s="148"/>
      <c r="G37985" s="149"/>
      <c r="H37985" s="148"/>
      <c r="I37985"/>
    </row>
    <row r="37986" spans="1:9" x14ac:dyDescent="0.25">
      <c r="A37986"/>
      <c r="B37986"/>
      <c r="C37986"/>
      <c r="D37986"/>
      <c r="E37986" s="148"/>
      <c r="F37986" s="148"/>
      <c r="G37986" s="149"/>
      <c r="H37986" s="148"/>
      <c r="I37986"/>
    </row>
    <row r="37987" spans="1:9" x14ac:dyDescent="0.25">
      <c r="A37987"/>
      <c r="B37987"/>
      <c r="C37987"/>
      <c r="D37987"/>
      <c r="E37987" s="148"/>
      <c r="F37987" s="148"/>
      <c r="G37987" s="149"/>
      <c r="H37987" s="148"/>
      <c r="I37987"/>
    </row>
    <row r="37988" spans="1:9" x14ac:dyDescent="0.25">
      <c r="A37988"/>
      <c r="B37988"/>
      <c r="C37988"/>
      <c r="D37988"/>
      <c r="E37988" s="148"/>
      <c r="F37988" s="148"/>
      <c r="G37988" s="149"/>
      <c r="H37988" s="148"/>
      <c r="I37988"/>
    </row>
    <row r="37989" spans="1:9" x14ac:dyDescent="0.25">
      <c r="A37989"/>
      <c r="B37989"/>
      <c r="C37989"/>
      <c r="D37989"/>
      <c r="E37989" s="148"/>
      <c r="F37989" s="148"/>
      <c r="G37989" s="149"/>
      <c r="H37989" s="148"/>
      <c r="I37989"/>
    </row>
    <row r="37990" spans="1:9" x14ac:dyDescent="0.25">
      <c r="A37990"/>
      <c r="B37990"/>
      <c r="C37990"/>
      <c r="D37990"/>
      <c r="E37990" s="148"/>
      <c r="F37990" s="148"/>
      <c r="G37990" s="149"/>
      <c r="H37990" s="148"/>
      <c r="I37990"/>
    </row>
    <row r="37991" spans="1:9" x14ac:dyDescent="0.25">
      <c r="A37991"/>
      <c r="B37991"/>
      <c r="C37991"/>
      <c r="D37991"/>
      <c r="E37991" s="148"/>
      <c r="F37991" s="148"/>
      <c r="G37991" s="149"/>
      <c r="H37991" s="148"/>
      <c r="I37991"/>
    </row>
    <row r="37992" spans="1:9" x14ac:dyDescent="0.25">
      <c r="A37992"/>
      <c r="B37992"/>
      <c r="C37992"/>
      <c r="D37992"/>
      <c r="E37992" s="148"/>
      <c r="F37992" s="148"/>
      <c r="G37992" s="149"/>
      <c r="H37992" s="148"/>
      <c r="I37992"/>
    </row>
    <row r="37993" spans="1:9" x14ac:dyDescent="0.25">
      <c r="A37993"/>
      <c r="B37993"/>
      <c r="C37993"/>
      <c r="D37993"/>
      <c r="E37993" s="148"/>
      <c r="F37993" s="148"/>
      <c r="G37993" s="149"/>
      <c r="H37993" s="148"/>
      <c r="I37993"/>
    </row>
    <row r="37994" spans="1:9" x14ac:dyDescent="0.25">
      <c r="A37994"/>
      <c r="B37994"/>
      <c r="C37994"/>
      <c r="D37994"/>
      <c r="E37994" s="148"/>
      <c r="F37994" s="148"/>
      <c r="G37994" s="149"/>
      <c r="H37994" s="148"/>
      <c r="I37994"/>
    </row>
    <row r="37995" spans="1:9" x14ac:dyDescent="0.25">
      <c r="A37995"/>
      <c r="B37995"/>
      <c r="C37995"/>
      <c r="D37995"/>
      <c r="E37995" s="148"/>
      <c r="F37995" s="148"/>
      <c r="G37995" s="149"/>
      <c r="H37995" s="148"/>
      <c r="I37995"/>
    </row>
    <row r="37996" spans="1:9" x14ac:dyDescent="0.25">
      <c r="A37996"/>
      <c r="B37996"/>
      <c r="C37996"/>
      <c r="D37996"/>
      <c r="E37996" s="148"/>
      <c r="F37996" s="148"/>
      <c r="G37996" s="149"/>
      <c r="H37996" s="148"/>
      <c r="I37996"/>
    </row>
    <row r="37997" spans="1:9" x14ac:dyDescent="0.25">
      <c r="A37997"/>
      <c r="B37997"/>
      <c r="C37997"/>
      <c r="D37997"/>
      <c r="E37997" s="148"/>
      <c r="F37997" s="148"/>
      <c r="G37997" s="149"/>
      <c r="H37997" s="148"/>
      <c r="I37997"/>
    </row>
    <row r="37998" spans="1:9" x14ac:dyDescent="0.25">
      <c r="A37998"/>
      <c r="B37998"/>
      <c r="C37998"/>
      <c r="D37998"/>
      <c r="E37998" s="148"/>
      <c r="F37998" s="148"/>
      <c r="G37998" s="149"/>
      <c r="H37998" s="148"/>
      <c r="I37998"/>
    </row>
    <row r="37999" spans="1:9" x14ac:dyDescent="0.25">
      <c r="A37999"/>
      <c r="B37999"/>
      <c r="C37999"/>
      <c r="D37999"/>
      <c r="E37999" s="148"/>
      <c r="F37999" s="148"/>
      <c r="G37999" s="149"/>
      <c r="H37999" s="148"/>
      <c r="I37999"/>
    </row>
    <row r="38000" spans="1:9" x14ac:dyDescent="0.25">
      <c r="A38000"/>
      <c r="B38000"/>
      <c r="C38000"/>
      <c r="D38000"/>
      <c r="E38000" s="148"/>
      <c r="F38000" s="148"/>
      <c r="G38000" s="149"/>
      <c r="H38000" s="148"/>
      <c r="I38000"/>
    </row>
    <row r="38001" spans="1:9" x14ac:dyDescent="0.25">
      <c r="A38001"/>
      <c r="B38001"/>
      <c r="C38001"/>
      <c r="D38001"/>
      <c r="E38001" s="148"/>
      <c r="F38001" s="148"/>
      <c r="G38001" s="149"/>
      <c r="H38001" s="148"/>
      <c r="I38001"/>
    </row>
    <row r="38002" spans="1:9" x14ac:dyDescent="0.25">
      <c r="A38002"/>
      <c r="B38002"/>
      <c r="C38002"/>
      <c r="D38002"/>
      <c r="E38002" s="148"/>
      <c r="F38002" s="148"/>
      <c r="G38002" s="149"/>
      <c r="H38002" s="148"/>
      <c r="I38002"/>
    </row>
    <row r="38003" spans="1:9" x14ac:dyDescent="0.25">
      <c r="A38003"/>
      <c r="B38003"/>
      <c r="C38003"/>
      <c r="D38003"/>
      <c r="E38003" s="148"/>
      <c r="F38003" s="148"/>
      <c r="G38003" s="149"/>
      <c r="H38003" s="148"/>
      <c r="I38003"/>
    </row>
    <row r="38004" spans="1:9" x14ac:dyDescent="0.25">
      <c r="A38004"/>
      <c r="B38004"/>
      <c r="C38004"/>
      <c r="D38004"/>
      <c r="E38004" s="148"/>
      <c r="F38004" s="148"/>
      <c r="G38004" s="149"/>
      <c r="H38004" s="148"/>
      <c r="I38004"/>
    </row>
    <row r="38005" spans="1:9" x14ac:dyDescent="0.25">
      <c r="A38005"/>
      <c r="B38005"/>
      <c r="C38005"/>
      <c r="D38005"/>
      <c r="E38005" s="148"/>
      <c r="F38005" s="148"/>
      <c r="G38005" s="149"/>
      <c r="H38005" s="148"/>
      <c r="I38005"/>
    </row>
    <row r="38006" spans="1:9" x14ac:dyDescent="0.25">
      <c r="A38006"/>
      <c r="B38006"/>
      <c r="C38006"/>
      <c r="D38006"/>
      <c r="E38006" s="148"/>
      <c r="F38006" s="148"/>
      <c r="G38006" s="149"/>
      <c r="H38006" s="148"/>
      <c r="I38006"/>
    </row>
    <row r="38007" spans="1:9" x14ac:dyDescent="0.25">
      <c r="A38007"/>
      <c r="B38007"/>
      <c r="C38007"/>
      <c r="D38007"/>
      <c r="E38007" s="148"/>
      <c r="F38007" s="148"/>
      <c r="G38007" s="149"/>
      <c r="H38007" s="148"/>
      <c r="I38007"/>
    </row>
    <row r="38008" spans="1:9" x14ac:dyDescent="0.25">
      <c r="A38008"/>
      <c r="B38008"/>
      <c r="C38008"/>
      <c r="D38008"/>
      <c r="E38008" s="148"/>
      <c r="F38008" s="148"/>
      <c r="G38008" s="149"/>
      <c r="H38008" s="148"/>
      <c r="I38008"/>
    </row>
    <row r="38009" spans="1:9" x14ac:dyDescent="0.25">
      <c r="A38009"/>
      <c r="B38009"/>
      <c r="C38009"/>
      <c r="D38009"/>
      <c r="E38009" s="148"/>
      <c r="F38009" s="148"/>
      <c r="G38009" s="149"/>
      <c r="H38009" s="148"/>
      <c r="I38009"/>
    </row>
    <row r="38010" spans="1:9" x14ac:dyDescent="0.25">
      <c r="A38010"/>
      <c r="B38010"/>
      <c r="C38010"/>
      <c r="D38010"/>
      <c r="E38010" s="148"/>
      <c r="F38010" s="148"/>
      <c r="G38010" s="149"/>
      <c r="H38010" s="148"/>
      <c r="I38010"/>
    </row>
    <row r="38011" spans="1:9" x14ac:dyDescent="0.25">
      <c r="A38011"/>
      <c r="B38011"/>
      <c r="C38011"/>
      <c r="D38011"/>
      <c r="E38011" s="148"/>
      <c r="F38011" s="148"/>
      <c r="G38011" s="149"/>
      <c r="H38011" s="148"/>
      <c r="I38011"/>
    </row>
    <row r="38012" spans="1:9" x14ac:dyDescent="0.25">
      <c r="A38012"/>
      <c r="B38012"/>
      <c r="C38012"/>
      <c r="D38012"/>
      <c r="E38012" s="148"/>
      <c r="F38012" s="148"/>
      <c r="G38012" s="149"/>
      <c r="H38012" s="148"/>
      <c r="I38012"/>
    </row>
    <row r="38013" spans="1:9" x14ac:dyDescent="0.25">
      <c r="A38013"/>
      <c r="B38013"/>
      <c r="C38013"/>
      <c r="D38013"/>
      <c r="E38013" s="148"/>
      <c r="F38013" s="148"/>
      <c r="G38013" s="149"/>
      <c r="H38013" s="148"/>
      <c r="I38013"/>
    </row>
    <row r="38014" spans="1:9" x14ac:dyDescent="0.25">
      <c r="A38014"/>
      <c r="B38014"/>
      <c r="C38014"/>
      <c r="D38014"/>
      <c r="E38014" s="148"/>
      <c r="F38014" s="148"/>
      <c r="G38014" s="149"/>
      <c r="H38014" s="148"/>
      <c r="I38014"/>
    </row>
    <row r="38015" spans="1:9" x14ac:dyDescent="0.25">
      <c r="A38015"/>
      <c r="B38015"/>
      <c r="C38015"/>
      <c r="D38015"/>
      <c r="E38015" s="148"/>
      <c r="F38015" s="148"/>
      <c r="G38015" s="149"/>
      <c r="H38015" s="148"/>
      <c r="I38015"/>
    </row>
    <row r="38016" spans="1:9" x14ac:dyDescent="0.25">
      <c r="A38016"/>
      <c r="B38016"/>
      <c r="C38016"/>
      <c r="D38016"/>
      <c r="E38016" s="148"/>
      <c r="F38016" s="148"/>
      <c r="G38016" s="149"/>
      <c r="H38016" s="148"/>
      <c r="I38016"/>
    </row>
    <row r="38017" spans="1:9" x14ac:dyDescent="0.25">
      <c r="A38017"/>
      <c r="B38017"/>
      <c r="C38017"/>
      <c r="D38017"/>
      <c r="E38017" s="148"/>
      <c r="F38017" s="148"/>
      <c r="G38017" s="149"/>
      <c r="H38017" s="148"/>
      <c r="I38017"/>
    </row>
    <row r="38018" spans="1:9" x14ac:dyDescent="0.25">
      <c r="A38018"/>
      <c r="B38018"/>
      <c r="C38018"/>
      <c r="D38018"/>
      <c r="E38018" s="148"/>
      <c r="F38018" s="148"/>
      <c r="G38018" s="149"/>
      <c r="H38018" s="148"/>
      <c r="I38018"/>
    </row>
    <row r="38019" spans="1:9" x14ac:dyDescent="0.25">
      <c r="A38019"/>
      <c r="B38019"/>
      <c r="C38019"/>
      <c r="D38019"/>
      <c r="E38019" s="148"/>
      <c r="F38019" s="148"/>
      <c r="G38019" s="149"/>
      <c r="H38019" s="148"/>
      <c r="I38019"/>
    </row>
    <row r="38020" spans="1:9" x14ac:dyDescent="0.25">
      <c r="A38020"/>
      <c r="B38020"/>
      <c r="C38020"/>
      <c r="D38020"/>
      <c r="E38020" s="148"/>
      <c r="F38020" s="148"/>
      <c r="G38020" s="149"/>
      <c r="H38020" s="148"/>
      <c r="I38020"/>
    </row>
    <row r="38021" spans="1:9" x14ac:dyDescent="0.25">
      <c r="A38021"/>
      <c r="B38021"/>
      <c r="C38021"/>
      <c r="D38021"/>
      <c r="E38021" s="148"/>
      <c r="F38021" s="148"/>
      <c r="G38021" s="149"/>
      <c r="H38021" s="148"/>
      <c r="I38021"/>
    </row>
    <row r="38022" spans="1:9" x14ac:dyDescent="0.25">
      <c r="A38022"/>
      <c r="B38022"/>
      <c r="C38022"/>
      <c r="D38022"/>
      <c r="E38022" s="148"/>
      <c r="F38022" s="148"/>
      <c r="G38022" s="149"/>
      <c r="H38022" s="148"/>
      <c r="I38022"/>
    </row>
    <row r="38023" spans="1:9" x14ac:dyDescent="0.25">
      <c r="A38023"/>
      <c r="B38023"/>
      <c r="C38023"/>
      <c r="D38023"/>
      <c r="E38023" s="148"/>
      <c r="F38023" s="148"/>
      <c r="G38023" s="149"/>
      <c r="H38023" s="148"/>
      <c r="I38023"/>
    </row>
    <row r="38024" spans="1:9" x14ac:dyDescent="0.25">
      <c r="A38024"/>
      <c r="B38024"/>
      <c r="C38024"/>
      <c r="D38024"/>
      <c r="E38024" s="148"/>
      <c r="F38024" s="148"/>
      <c r="G38024" s="149"/>
      <c r="H38024" s="148"/>
      <c r="I38024"/>
    </row>
    <row r="38025" spans="1:9" x14ac:dyDescent="0.25">
      <c r="A38025"/>
      <c r="B38025"/>
      <c r="C38025"/>
      <c r="D38025"/>
      <c r="E38025" s="148"/>
      <c r="F38025" s="148"/>
      <c r="G38025" s="149"/>
      <c r="H38025" s="148"/>
      <c r="I38025"/>
    </row>
    <row r="38026" spans="1:9" x14ac:dyDescent="0.25">
      <c r="A38026"/>
      <c r="B38026"/>
      <c r="C38026"/>
      <c r="D38026"/>
      <c r="E38026" s="148"/>
      <c r="F38026" s="148"/>
      <c r="G38026" s="149"/>
      <c r="H38026" s="148"/>
      <c r="I38026"/>
    </row>
    <row r="38027" spans="1:9" x14ac:dyDescent="0.25">
      <c r="A38027"/>
      <c r="B38027"/>
      <c r="C38027"/>
      <c r="D38027"/>
      <c r="E38027" s="148"/>
      <c r="F38027" s="148"/>
      <c r="G38027" s="149"/>
      <c r="H38027" s="148"/>
      <c r="I38027"/>
    </row>
    <row r="38028" spans="1:9" x14ac:dyDescent="0.25">
      <c r="A38028"/>
      <c r="B38028"/>
      <c r="C38028"/>
      <c r="D38028"/>
      <c r="E38028" s="148"/>
      <c r="F38028" s="148"/>
      <c r="G38028" s="149"/>
      <c r="H38028" s="148"/>
      <c r="I38028"/>
    </row>
    <row r="38029" spans="1:9" x14ac:dyDescent="0.25">
      <c r="A38029"/>
      <c r="B38029"/>
      <c r="C38029"/>
      <c r="D38029"/>
      <c r="E38029" s="148"/>
      <c r="F38029" s="148"/>
      <c r="G38029" s="149"/>
      <c r="H38029" s="148"/>
      <c r="I38029"/>
    </row>
    <row r="38030" spans="1:9" x14ac:dyDescent="0.25">
      <c r="A38030"/>
      <c r="B38030"/>
      <c r="C38030"/>
      <c r="D38030"/>
      <c r="E38030" s="148"/>
      <c r="F38030" s="148"/>
      <c r="G38030" s="149"/>
      <c r="H38030" s="148"/>
      <c r="I38030"/>
    </row>
    <row r="38031" spans="1:9" x14ac:dyDescent="0.25">
      <c r="A38031"/>
      <c r="B38031"/>
      <c r="C38031"/>
      <c r="D38031"/>
      <c r="E38031" s="148"/>
      <c r="F38031" s="148"/>
      <c r="G38031" s="149"/>
      <c r="H38031" s="148"/>
      <c r="I38031"/>
    </row>
    <row r="38032" spans="1:9" x14ac:dyDescent="0.25">
      <c r="A38032"/>
      <c r="B38032"/>
      <c r="C38032"/>
      <c r="D38032"/>
      <c r="E38032" s="148"/>
      <c r="F38032" s="148"/>
      <c r="G38032" s="149"/>
      <c r="H38032" s="148"/>
      <c r="I38032"/>
    </row>
    <row r="38033" spans="1:9" x14ac:dyDescent="0.25">
      <c r="A38033"/>
      <c r="B38033"/>
      <c r="C38033"/>
      <c r="D38033"/>
      <c r="E38033" s="148"/>
      <c r="F38033" s="148"/>
      <c r="G38033" s="149"/>
      <c r="H38033" s="148"/>
      <c r="I38033"/>
    </row>
    <row r="38034" spans="1:9" x14ac:dyDescent="0.25">
      <c r="A38034"/>
      <c r="B38034"/>
      <c r="C38034"/>
      <c r="D38034"/>
      <c r="E38034" s="148"/>
      <c r="F38034" s="148"/>
      <c r="G38034" s="149"/>
      <c r="H38034" s="148"/>
      <c r="I38034"/>
    </row>
    <row r="38035" spans="1:9" x14ac:dyDescent="0.25">
      <c r="A38035"/>
      <c r="B38035"/>
      <c r="C38035"/>
      <c r="D38035"/>
      <c r="E38035" s="148"/>
      <c r="F38035" s="148"/>
      <c r="G38035" s="149"/>
      <c r="H38035" s="148"/>
      <c r="I38035"/>
    </row>
    <row r="38036" spans="1:9" x14ac:dyDescent="0.25">
      <c r="A38036"/>
      <c r="B38036"/>
      <c r="C38036"/>
      <c r="D38036"/>
      <c r="E38036" s="148"/>
      <c r="F38036" s="148"/>
      <c r="G38036" s="149"/>
      <c r="H38036" s="148"/>
      <c r="I38036"/>
    </row>
    <row r="38037" spans="1:9" x14ac:dyDescent="0.25">
      <c r="A38037"/>
      <c r="B38037"/>
      <c r="C38037"/>
      <c r="D38037"/>
      <c r="E38037" s="148"/>
      <c r="F38037" s="148"/>
      <c r="G38037" s="149"/>
      <c r="H38037" s="148"/>
      <c r="I38037"/>
    </row>
    <row r="38038" spans="1:9" x14ac:dyDescent="0.25">
      <c r="A38038"/>
      <c r="B38038"/>
      <c r="C38038"/>
      <c r="D38038"/>
      <c r="E38038" s="148"/>
      <c r="F38038" s="148"/>
      <c r="G38038" s="149"/>
      <c r="H38038" s="148"/>
      <c r="I38038"/>
    </row>
    <row r="38039" spans="1:9" x14ac:dyDescent="0.25">
      <c r="A38039"/>
      <c r="B38039"/>
      <c r="C38039"/>
      <c r="D38039"/>
      <c r="E38039" s="148"/>
      <c r="F38039" s="148"/>
      <c r="G38039" s="149"/>
      <c r="H38039" s="148"/>
      <c r="I38039"/>
    </row>
    <row r="38040" spans="1:9" x14ac:dyDescent="0.25">
      <c r="A38040"/>
      <c r="B38040"/>
      <c r="C38040"/>
      <c r="D38040"/>
      <c r="E38040" s="148"/>
      <c r="F38040" s="148"/>
      <c r="G38040" s="149"/>
      <c r="H38040" s="148"/>
      <c r="I38040"/>
    </row>
    <row r="38041" spans="1:9" x14ac:dyDescent="0.25">
      <c r="A38041"/>
      <c r="B38041"/>
      <c r="C38041"/>
      <c r="D38041"/>
      <c r="E38041" s="148"/>
      <c r="F38041" s="148"/>
      <c r="G38041" s="149"/>
      <c r="H38041" s="148"/>
      <c r="I38041"/>
    </row>
    <row r="38042" spans="1:9" x14ac:dyDescent="0.25">
      <c r="A38042"/>
      <c r="B38042"/>
      <c r="C38042"/>
      <c r="D38042"/>
      <c r="E38042" s="148"/>
      <c r="F38042" s="148"/>
      <c r="G38042" s="149"/>
      <c r="H38042" s="148"/>
      <c r="I38042"/>
    </row>
    <row r="38043" spans="1:9" x14ac:dyDescent="0.25">
      <c r="A38043"/>
      <c r="B38043"/>
      <c r="C38043"/>
      <c r="D38043"/>
      <c r="E38043" s="148"/>
      <c r="F38043" s="148"/>
      <c r="G38043" s="149"/>
      <c r="H38043" s="148"/>
      <c r="I38043"/>
    </row>
    <row r="38044" spans="1:9" x14ac:dyDescent="0.25">
      <c r="A38044"/>
      <c r="B38044"/>
      <c r="C38044"/>
      <c r="D38044"/>
      <c r="E38044" s="148"/>
      <c r="F38044" s="148"/>
      <c r="G38044" s="149"/>
      <c r="H38044" s="148"/>
      <c r="I38044"/>
    </row>
    <row r="38045" spans="1:9" x14ac:dyDescent="0.25">
      <c r="A38045"/>
      <c r="B38045"/>
      <c r="C38045"/>
      <c r="D38045"/>
      <c r="E38045" s="148"/>
      <c r="F38045" s="148"/>
      <c r="G38045" s="149"/>
      <c r="H38045" s="148"/>
      <c r="I38045"/>
    </row>
    <row r="38046" spans="1:9" x14ac:dyDescent="0.25">
      <c r="A38046"/>
      <c r="B38046"/>
      <c r="C38046"/>
      <c r="D38046"/>
      <c r="E38046" s="148"/>
      <c r="F38046" s="148"/>
      <c r="G38046" s="149"/>
      <c r="H38046" s="148"/>
      <c r="I38046"/>
    </row>
    <row r="38047" spans="1:9" x14ac:dyDescent="0.25">
      <c r="A38047"/>
      <c r="B38047"/>
      <c r="C38047"/>
      <c r="D38047"/>
      <c r="E38047" s="148"/>
      <c r="F38047" s="148"/>
      <c r="G38047" s="149"/>
      <c r="H38047" s="148"/>
      <c r="I38047"/>
    </row>
    <row r="38048" spans="1:9" x14ac:dyDescent="0.25">
      <c r="A38048"/>
      <c r="B38048"/>
      <c r="C38048"/>
      <c r="D38048"/>
      <c r="E38048" s="148"/>
      <c r="F38048" s="148"/>
      <c r="G38048" s="149"/>
      <c r="H38048" s="148"/>
      <c r="I38048"/>
    </row>
    <row r="38049" spans="1:9" x14ac:dyDescent="0.25">
      <c r="A38049"/>
      <c r="B38049"/>
      <c r="C38049"/>
      <c r="D38049"/>
      <c r="E38049" s="148"/>
      <c r="F38049" s="148"/>
      <c r="G38049" s="149"/>
      <c r="H38049" s="148"/>
      <c r="I38049"/>
    </row>
    <row r="38050" spans="1:9" x14ac:dyDescent="0.25">
      <c r="A38050"/>
      <c r="B38050"/>
      <c r="C38050"/>
      <c r="D38050"/>
      <c r="E38050" s="148"/>
      <c r="F38050" s="148"/>
      <c r="G38050" s="149"/>
      <c r="H38050" s="148"/>
      <c r="I38050"/>
    </row>
    <row r="38051" spans="1:9" x14ac:dyDescent="0.25">
      <c r="A38051"/>
      <c r="B38051"/>
      <c r="C38051"/>
      <c r="D38051"/>
      <c r="E38051" s="148"/>
      <c r="F38051" s="148"/>
      <c r="G38051" s="149"/>
      <c r="H38051" s="148"/>
      <c r="I38051"/>
    </row>
    <row r="38052" spans="1:9" x14ac:dyDescent="0.25">
      <c r="A38052"/>
      <c r="B38052"/>
      <c r="C38052"/>
      <c r="D38052"/>
      <c r="E38052" s="148"/>
      <c r="F38052" s="148"/>
      <c r="G38052" s="149"/>
      <c r="H38052" s="148"/>
      <c r="I38052"/>
    </row>
    <row r="38053" spans="1:9" x14ac:dyDescent="0.25">
      <c r="A38053"/>
      <c r="B38053"/>
      <c r="C38053"/>
      <c r="D38053"/>
      <c r="E38053" s="148"/>
      <c r="F38053" s="148"/>
      <c r="G38053" s="149"/>
      <c r="H38053" s="148"/>
      <c r="I38053"/>
    </row>
    <row r="38054" spans="1:9" x14ac:dyDescent="0.25">
      <c r="A38054"/>
      <c r="B38054"/>
      <c r="C38054"/>
      <c r="D38054"/>
      <c r="E38054" s="148"/>
      <c r="F38054" s="148"/>
      <c r="G38054" s="149"/>
      <c r="H38054" s="148"/>
      <c r="I38054"/>
    </row>
    <row r="38055" spans="1:9" x14ac:dyDescent="0.25">
      <c r="A38055"/>
      <c r="B38055"/>
      <c r="C38055"/>
      <c r="D38055"/>
      <c r="E38055" s="148"/>
      <c r="F38055" s="148"/>
      <c r="G38055" s="149"/>
      <c r="H38055" s="148"/>
      <c r="I38055"/>
    </row>
    <row r="38056" spans="1:9" x14ac:dyDescent="0.25">
      <c r="A38056"/>
      <c r="B38056"/>
      <c r="C38056"/>
      <c r="D38056"/>
      <c r="E38056" s="148"/>
      <c r="F38056" s="148"/>
      <c r="G38056" s="149"/>
      <c r="H38056" s="148"/>
      <c r="I38056"/>
    </row>
    <row r="38057" spans="1:9" x14ac:dyDescent="0.25">
      <c r="A38057"/>
      <c r="B38057"/>
      <c r="C38057"/>
      <c r="D38057"/>
      <c r="E38057" s="148"/>
      <c r="F38057" s="148"/>
      <c r="G38057" s="149"/>
      <c r="H38057" s="148"/>
      <c r="I38057"/>
    </row>
    <row r="38058" spans="1:9" x14ac:dyDescent="0.25">
      <c r="A38058"/>
      <c r="B38058"/>
      <c r="C38058"/>
      <c r="D38058"/>
      <c r="E38058" s="148"/>
      <c r="F38058" s="148"/>
      <c r="G38058" s="149"/>
      <c r="H38058" s="148"/>
      <c r="I38058"/>
    </row>
    <row r="38059" spans="1:9" x14ac:dyDescent="0.25">
      <c r="A38059"/>
      <c r="B38059"/>
      <c r="C38059"/>
      <c r="D38059"/>
      <c r="E38059" s="148"/>
      <c r="F38059" s="148"/>
      <c r="G38059" s="149"/>
      <c r="H38059" s="148"/>
      <c r="I38059"/>
    </row>
    <row r="38060" spans="1:9" x14ac:dyDescent="0.25">
      <c r="A38060"/>
      <c r="B38060"/>
      <c r="C38060"/>
      <c r="D38060"/>
      <c r="E38060" s="148"/>
      <c r="F38060" s="148"/>
      <c r="G38060" s="149"/>
      <c r="H38060" s="148"/>
      <c r="I38060"/>
    </row>
    <row r="38061" spans="1:9" x14ac:dyDescent="0.25">
      <c r="A38061"/>
      <c r="B38061"/>
      <c r="C38061"/>
      <c r="D38061"/>
      <c r="E38061" s="148"/>
      <c r="F38061" s="148"/>
      <c r="G38061" s="149"/>
      <c r="H38061" s="148"/>
      <c r="I38061"/>
    </row>
    <row r="38062" spans="1:9" x14ac:dyDescent="0.25">
      <c r="A38062"/>
      <c r="B38062"/>
      <c r="C38062"/>
      <c r="D38062"/>
      <c r="E38062" s="148"/>
      <c r="F38062" s="148"/>
      <c r="G38062" s="149"/>
      <c r="H38062" s="148"/>
      <c r="I38062"/>
    </row>
    <row r="38063" spans="1:9" x14ac:dyDescent="0.25">
      <c r="A38063"/>
      <c r="B38063"/>
      <c r="C38063"/>
      <c r="D38063"/>
      <c r="E38063" s="148"/>
      <c r="F38063" s="148"/>
      <c r="G38063" s="149"/>
      <c r="H38063" s="148"/>
      <c r="I38063"/>
    </row>
    <row r="38064" spans="1:9" x14ac:dyDescent="0.25">
      <c r="A38064"/>
      <c r="B38064"/>
      <c r="C38064"/>
      <c r="D38064"/>
      <c r="E38064" s="148"/>
      <c r="F38064" s="148"/>
      <c r="G38064" s="149"/>
      <c r="H38064" s="148"/>
      <c r="I38064"/>
    </row>
    <row r="38065" spans="1:9" x14ac:dyDescent="0.25">
      <c r="A38065"/>
      <c r="B38065"/>
      <c r="C38065"/>
      <c r="D38065"/>
      <c r="E38065" s="148"/>
      <c r="F38065" s="148"/>
      <c r="G38065" s="149"/>
      <c r="H38065" s="148"/>
      <c r="I38065"/>
    </row>
    <row r="38066" spans="1:9" x14ac:dyDescent="0.25">
      <c r="A38066"/>
      <c r="B38066"/>
      <c r="C38066"/>
      <c r="D38066"/>
      <c r="E38066" s="148"/>
      <c r="F38066" s="148"/>
      <c r="G38066" s="149"/>
      <c r="H38066" s="148"/>
      <c r="I38066"/>
    </row>
    <row r="38067" spans="1:9" x14ac:dyDescent="0.25">
      <c r="A38067"/>
      <c r="B38067"/>
      <c r="C38067"/>
      <c r="D38067"/>
      <c r="E38067" s="148"/>
      <c r="F38067" s="148"/>
      <c r="G38067" s="149"/>
      <c r="H38067" s="148"/>
      <c r="I38067"/>
    </row>
    <row r="38068" spans="1:9" x14ac:dyDescent="0.25">
      <c r="A38068"/>
      <c r="B38068"/>
      <c r="C38068"/>
      <c r="D38068"/>
      <c r="E38068" s="148"/>
      <c r="F38068" s="148"/>
      <c r="G38068" s="149"/>
      <c r="H38068" s="148"/>
      <c r="I38068"/>
    </row>
    <row r="38069" spans="1:9" x14ac:dyDescent="0.25">
      <c r="A38069"/>
      <c r="B38069"/>
      <c r="C38069"/>
      <c r="D38069"/>
      <c r="E38069" s="148"/>
      <c r="F38069" s="148"/>
      <c r="G38069" s="149"/>
      <c r="H38069" s="148"/>
      <c r="I38069"/>
    </row>
    <row r="38070" spans="1:9" x14ac:dyDescent="0.25">
      <c r="A38070"/>
      <c r="B38070"/>
      <c r="C38070"/>
      <c r="D38070"/>
      <c r="E38070" s="148"/>
      <c r="F38070" s="148"/>
      <c r="G38070" s="149"/>
      <c r="H38070" s="148"/>
      <c r="I38070"/>
    </row>
    <row r="38071" spans="1:9" x14ac:dyDescent="0.25">
      <c r="A38071"/>
      <c r="B38071"/>
      <c r="C38071"/>
      <c r="D38071"/>
      <c r="E38071" s="148"/>
      <c r="F38071" s="148"/>
      <c r="G38071" s="149"/>
      <c r="H38071" s="148"/>
      <c r="I38071"/>
    </row>
    <row r="38072" spans="1:9" x14ac:dyDescent="0.25">
      <c r="A38072"/>
      <c r="B38072"/>
      <c r="C38072"/>
      <c r="D38072"/>
      <c r="E38072" s="148"/>
      <c r="F38072" s="148"/>
      <c r="G38072" s="149"/>
      <c r="H38072" s="148"/>
      <c r="I38072"/>
    </row>
    <row r="38073" spans="1:9" x14ac:dyDescent="0.25">
      <c r="A38073"/>
      <c r="B38073"/>
      <c r="C38073"/>
      <c r="D38073"/>
      <c r="E38073" s="148"/>
      <c r="F38073" s="148"/>
      <c r="G38073" s="149"/>
      <c r="H38073" s="148"/>
      <c r="I38073"/>
    </row>
    <row r="38074" spans="1:9" x14ac:dyDescent="0.25">
      <c r="A38074"/>
      <c r="B38074"/>
      <c r="C38074"/>
      <c r="D38074"/>
      <c r="E38074" s="148"/>
      <c r="F38074" s="148"/>
      <c r="G38074" s="149"/>
      <c r="H38074" s="148"/>
      <c r="I38074"/>
    </row>
    <row r="38075" spans="1:9" x14ac:dyDescent="0.25">
      <c r="A38075"/>
      <c r="B38075"/>
      <c r="C38075"/>
      <c r="D38075"/>
      <c r="E38075" s="148"/>
      <c r="F38075" s="148"/>
      <c r="G38075" s="149"/>
      <c r="H38075" s="148"/>
      <c r="I38075"/>
    </row>
    <row r="38076" spans="1:9" x14ac:dyDescent="0.25">
      <c r="A38076"/>
      <c r="B38076"/>
      <c r="C38076"/>
      <c r="D38076"/>
      <c r="E38076" s="148"/>
      <c r="F38076" s="148"/>
      <c r="G38076" s="149"/>
      <c r="H38076" s="148"/>
      <c r="I38076"/>
    </row>
    <row r="38077" spans="1:9" x14ac:dyDescent="0.25">
      <c r="A38077"/>
      <c r="B38077"/>
      <c r="C38077"/>
      <c r="D38077"/>
      <c r="E38077" s="148"/>
      <c r="F38077" s="148"/>
      <c r="G38077" s="149"/>
      <c r="H38077" s="148"/>
      <c r="I38077"/>
    </row>
    <row r="38078" spans="1:9" x14ac:dyDescent="0.25">
      <c r="A38078"/>
      <c r="B38078"/>
      <c r="C38078"/>
      <c r="D38078"/>
      <c r="E38078" s="148"/>
      <c r="F38078" s="148"/>
      <c r="G38078" s="149"/>
      <c r="H38078" s="148"/>
      <c r="I38078"/>
    </row>
    <row r="38079" spans="1:9" x14ac:dyDescent="0.25">
      <c r="A38079"/>
      <c r="B38079"/>
      <c r="C38079"/>
      <c r="D38079"/>
      <c r="E38079" s="148"/>
      <c r="F38079" s="148"/>
      <c r="G38079" s="149"/>
      <c r="H38079" s="148"/>
      <c r="I38079"/>
    </row>
    <row r="38080" spans="1:9" x14ac:dyDescent="0.25">
      <c r="A38080"/>
      <c r="B38080"/>
      <c r="C38080"/>
      <c r="D38080"/>
      <c r="E38080" s="148"/>
      <c r="F38080" s="148"/>
      <c r="G38080" s="149"/>
      <c r="H38080" s="148"/>
      <c r="I38080"/>
    </row>
    <row r="38081" spans="1:9" x14ac:dyDescent="0.25">
      <c r="A38081"/>
      <c r="B38081"/>
      <c r="C38081"/>
      <c r="D38081"/>
      <c r="E38081" s="148"/>
      <c r="F38081" s="148"/>
      <c r="G38081" s="149"/>
      <c r="H38081" s="148"/>
      <c r="I38081"/>
    </row>
    <row r="38082" spans="1:9" x14ac:dyDescent="0.25">
      <c r="A38082"/>
      <c r="B38082"/>
      <c r="C38082"/>
      <c r="D38082"/>
      <c r="E38082" s="148"/>
      <c r="F38082" s="148"/>
      <c r="G38082" s="149"/>
      <c r="H38082" s="148"/>
      <c r="I38082"/>
    </row>
    <row r="38083" spans="1:9" x14ac:dyDescent="0.25">
      <c r="A38083"/>
      <c r="B38083"/>
      <c r="C38083"/>
      <c r="D38083"/>
      <c r="E38083" s="148"/>
      <c r="F38083" s="148"/>
      <c r="G38083" s="149"/>
      <c r="H38083" s="148"/>
      <c r="I38083"/>
    </row>
    <row r="38084" spans="1:9" x14ac:dyDescent="0.25">
      <c r="A38084"/>
      <c r="B38084"/>
      <c r="C38084"/>
      <c r="D38084"/>
      <c r="E38084" s="148"/>
      <c r="F38084" s="148"/>
      <c r="G38084" s="149"/>
      <c r="H38084" s="148"/>
      <c r="I38084"/>
    </row>
    <row r="38085" spans="1:9" x14ac:dyDescent="0.25">
      <c r="A38085"/>
      <c r="B38085"/>
      <c r="C38085"/>
      <c r="D38085"/>
      <c r="E38085" s="148"/>
      <c r="F38085" s="148"/>
      <c r="G38085" s="149"/>
      <c r="H38085" s="148"/>
      <c r="I38085"/>
    </row>
    <row r="38086" spans="1:9" x14ac:dyDescent="0.25">
      <c r="A38086"/>
      <c r="B38086"/>
      <c r="C38086"/>
      <c r="D38086"/>
      <c r="E38086" s="148"/>
      <c r="F38086" s="148"/>
      <c r="G38086" s="149"/>
      <c r="H38086" s="148"/>
      <c r="I38086"/>
    </row>
    <row r="38087" spans="1:9" x14ac:dyDescent="0.25">
      <c r="A38087"/>
      <c r="B38087"/>
      <c r="C38087"/>
      <c r="D38087"/>
      <c r="E38087" s="148"/>
      <c r="F38087" s="148"/>
      <c r="G38087" s="149"/>
      <c r="H38087" s="148"/>
      <c r="I38087"/>
    </row>
    <row r="38088" spans="1:9" x14ac:dyDescent="0.25">
      <c r="A38088"/>
      <c r="B38088"/>
      <c r="C38088"/>
      <c r="D38088"/>
      <c r="E38088" s="148"/>
      <c r="F38088" s="148"/>
      <c r="G38088" s="149"/>
      <c r="H38088" s="148"/>
      <c r="I38088"/>
    </row>
    <row r="38089" spans="1:9" x14ac:dyDescent="0.25">
      <c r="A38089"/>
      <c r="B38089"/>
      <c r="C38089"/>
      <c r="D38089"/>
      <c r="E38089" s="148"/>
      <c r="F38089" s="148"/>
      <c r="G38089" s="149"/>
      <c r="H38089" s="148"/>
      <c r="I38089"/>
    </row>
    <row r="38090" spans="1:9" x14ac:dyDescent="0.25">
      <c r="A38090"/>
      <c r="B38090"/>
      <c r="C38090"/>
      <c r="D38090"/>
      <c r="E38090" s="148"/>
      <c r="F38090" s="148"/>
      <c r="G38090" s="149"/>
      <c r="H38090" s="148"/>
      <c r="I38090"/>
    </row>
    <row r="38091" spans="1:9" x14ac:dyDescent="0.25">
      <c r="A38091"/>
      <c r="B38091"/>
      <c r="C38091"/>
      <c r="D38091"/>
      <c r="E38091" s="148"/>
      <c r="F38091" s="148"/>
      <c r="G38091" s="149"/>
      <c r="H38091" s="148"/>
      <c r="I38091"/>
    </row>
    <row r="38092" spans="1:9" x14ac:dyDescent="0.25">
      <c r="A38092"/>
      <c r="B38092"/>
      <c r="C38092"/>
      <c r="D38092"/>
      <c r="E38092" s="148"/>
      <c r="F38092" s="148"/>
      <c r="G38092" s="149"/>
      <c r="H38092" s="148"/>
      <c r="I38092"/>
    </row>
    <row r="38093" spans="1:9" x14ac:dyDescent="0.25">
      <c r="A38093"/>
      <c r="B38093"/>
      <c r="C38093"/>
      <c r="D38093"/>
      <c r="E38093" s="148"/>
      <c r="F38093" s="148"/>
      <c r="G38093" s="149"/>
      <c r="H38093" s="148"/>
      <c r="I38093"/>
    </row>
    <row r="38094" spans="1:9" x14ac:dyDescent="0.25">
      <c r="A38094"/>
      <c r="B38094"/>
      <c r="C38094"/>
      <c r="D38094"/>
      <c r="E38094" s="148"/>
      <c r="F38094" s="148"/>
      <c r="G38094" s="149"/>
      <c r="H38094" s="148"/>
      <c r="I38094"/>
    </row>
    <row r="38095" spans="1:9" x14ac:dyDescent="0.25">
      <c r="A38095"/>
      <c r="B38095"/>
      <c r="C38095"/>
      <c r="D38095"/>
      <c r="E38095" s="148"/>
      <c r="F38095" s="148"/>
      <c r="G38095" s="149"/>
      <c r="H38095" s="148"/>
      <c r="I38095"/>
    </row>
    <row r="38096" spans="1:9" x14ac:dyDescent="0.25">
      <c r="A38096"/>
      <c r="B38096"/>
      <c r="C38096"/>
      <c r="D38096"/>
      <c r="E38096" s="148"/>
      <c r="F38096" s="148"/>
      <c r="G38096" s="149"/>
      <c r="H38096" s="148"/>
      <c r="I38096"/>
    </row>
    <row r="38097" spans="1:9" x14ac:dyDescent="0.25">
      <c r="A38097"/>
      <c r="B38097"/>
      <c r="C38097"/>
      <c r="D38097"/>
      <c r="E38097" s="148"/>
      <c r="F38097" s="148"/>
      <c r="G38097" s="149"/>
      <c r="H38097" s="148"/>
      <c r="I38097"/>
    </row>
    <row r="38098" spans="1:9" x14ac:dyDescent="0.25">
      <c r="A38098"/>
      <c r="B38098"/>
      <c r="C38098"/>
      <c r="D38098"/>
      <c r="E38098" s="148"/>
      <c r="F38098" s="148"/>
      <c r="G38098" s="149"/>
      <c r="H38098" s="148"/>
      <c r="I38098"/>
    </row>
    <row r="38099" spans="1:9" x14ac:dyDescent="0.25">
      <c r="A38099"/>
      <c r="B38099"/>
      <c r="C38099"/>
      <c r="D38099"/>
      <c r="E38099" s="148"/>
      <c r="F38099" s="148"/>
      <c r="G38099" s="149"/>
      <c r="H38099" s="148"/>
      <c r="I38099"/>
    </row>
    <row r="38100" spans="1:9" x14ac:dyDescent="0.25">
      <c r="A38100"/>
      <c r="B38100"/>
      <c r="C38100"/>
      <c r="D38100"/>
      <c r="E38100" s="148"/>
      <c r="F38100" s="148"/>
      <c r="G38100" s="149"/>
      <c r="H38100" s="148"/>
      <c r="I38100"/>
    </row>
    <row r="38101" spans="1:9" x14ac:dyDescent="0.25">
      <c r="A38101"/>
      <c r="B38101"/>
      <c r="C38101"/>
      <c r="D38101"/>
      <c r="E38101" s="148"/>
      <c r="F38101" s="148"/>
      <c r="G38101" s="149"/>
      <c r="H38101" s="148"/>
      <c r="I38101"/>
    </row>
    <row r="38102" spans="1:9" x14ac:dyDescent="0.25">
      <c r="A38102"/>
      <c r="B38102"/>
      <c r="C38102"/>
      <c r="D38102"/>
      <c r="E38102" s="148"/>
      <c r="F38102" s="148"/>
      <c r="G38102" s="149"/>
      <c r="H38102" s="148"/>
      <c r="I38102"/>
    </row>
    <row r="38103" spans="1:9" x14ac:dyDescent="0.25">
      <c r="A38103"/>
      <c r="B38103"/>
      <c r="C38103"/>
      <c r="D38103"/>
      <c r="E38103" s="148"/>
      <c r="F38103" s="148"/>
      <c r="G38103" s="149"/>
      <c r="H38103" s="148"/>
      <c r="I38103"/>
    </row>
    <row r="38104" spans="1:9" x14ac:dyDescent="0.25">
      <c r="A38104"/>
      <c r="B38104"/>
      <c r="C38104"/>
      <c r="D38104"/>
      <c r="E38104" s="148"/>
      <c r="F38104" s="148"/>
      <c r="G38104" s="149"/>
      <c r="H38104" s="148"/>
      <c r="I38104"/>
    </row>
    <row r="38105" spans="1:9" x14ac:dyDescent="0.25">
      <c r="A38105"/>
      <c r="B38105"/>
      <c r="C38105"/>
      <c r="D38105"/>
      <c r="E38105" s="148"/>
      <c r="F38105" s="148"/>
      <c r="G38105" s="149"/>
      <c r="H38105" s="148"/>
      <c r="I38105"/>
    </row>
    <row r="38106" spans="1:9" x14ac:dyDescent="0.25">
      <c r="A38106"/>
      <c r="B38106"/>
      <c r="C38106"/>
      <c r="D38106"/>
      <c r="E38106" s="148"/>
      <c r="F38106" s="148"/>
      <c r="G38106" s="149"/>
      <c r="H38106" s="148"/>
      <c r="I38106"/>
    </row>
    <row r="38107" spans="1:9" x14ac:dyDescent="0.25">
      <c r="A38107"/>
      <c r="B38107"/>
      <c r="C38107"/>
      <c r="D38107"/>
      <c r="E38107" s="148"/>
      <c r="F38107" s="148"/>
      <c r="G38107" s="149"/>
      <c r="H38107" s="148"/>
      <c r="I38107"/>
    </row>
    <row r="38108" spans="1:9" x14ac:dyDescent="0.25">
      <c r="A38108"/>
      <c r="B38108"/>
      <c r="C38108"/>
      <c r="D38108"/>
      <c r="E38108" s="148"/>
      <c r="F38108" s="148"/>
      <c r="G38108" s="149"/>
      <c r="H38108" s="148"/>
      <c r="I38108"/>
    </row>
    <row r="38109" spans="1:9" x14ac:dyDescent="0.25">
      <c r="A38109"/>
      <c r="B38109"/>
      <c r="C38109"/>
      <c r="D38109"/>
      <c r="E38109" s="148"/>
      <c r="F38109" s="148"/>
      <c r="G38109" s="149"/>
      <c r="H38109" s="148"/>
      <c r="I38109"/>
    </row>
    <row r="38110" spans="1:9" x14ac:dyDescent="0.25">
      <c r="A38110"/>
      <c r="B38110"/>
      <c r="C38110"/>
      <c r="D38110"/>
      <c r="E38110" s="148"/>
      <c r="F38110" s="148"/>
      <c r="G38110" s="149"/>
      <c r="H38110" s="148"/>
      <c r="I38110"/>
    </row>
    <row r="38111" spans="1:9" x14ac:dyDescent="0.25">
      <c r="A38111"/>
      <c r="B38111"/>
      <c r="C38111"/>
      <c r="D38111"/>
      <c r="E38111" s="148"/>
      <c r="F38111" s="148"/>
      <c r="G38111" s="149"/>
      <c r="H38111" s="148"/>
      <c r="I38111"/>
    </row>
    <row r="38112" spans="1:9" x14ac:dyDescent="0.25">
      <c r="A38112"/>
      <c r="B38112"/>
      <c r="C38112"/>
      <c r="D38112"/>
      <c r="E38112" s="148"/>
      <c r="F38112" s="148"/>
      <c r="G38112" s="149"/>
      <c r="H38112" s="148"/>
      <c r="I38112"/>
    </row>
    <row r="38113" spans="1:9" x14ac:dyDescent="0.25">
      <c r="A38113"/>
      <c r="B38113"/>
      <c r="C38113"/>
      <c r="D38113"/>
      <c r="E38113" s="148"/>
      <c r="F38113" s="148"/>
      <c r="G38113" s="149"/>
      <c r="H38113" s="148"/>
      <c r="I38113"/>
    </row>
    <row r="38114" spans="1:9" x14ac:dyDescent="0.25">
      <c r="A38114"/>
      <c r="B38114"/>
      <c r="C38114"/>
      <c r="D38114"/>
      <c r="E38114" s="148"/>
      <c r="F38114" s="148"/>
      <c r="G38114" s="149"/>
      <c r="H38114" s="148"/>
      <c r="I38114"/>
    </row>
    <row r="38115" spans="1:9" x14ac:dyDescent="0.25">
      <c r="A38115"/>
      <c r="B38115"/>
      <c r="C38115"/>
      <c r="D38115"/>
      <c r="E38115" s="148"/>
      <c r="F38115" s="148"/>
      <c r="G38115" s="149"/>
      <c r="H38115" s="148"/>
      <c r="I38115"/>
    </row>
    <row r="38116" spans="1:9" x14ac:dyDescent="0.25">
      <c r="A38116"/>
      <c r="B38116"/>
      <c r="C38116"/>
      <c r="D38116"/>
      <c r="E38116" s="148"/>
      <c r="F38116" s="148"/>
      <c r="G38116" s="149"/>
      <c r="H38116" s="148"/>
      <c r="I38116"/>
    </row>
    <row r="38117" spans="1:9" x14ac:dyDescent="0.25">
      <c r="A38117"/>
      <c r="B38117"/>
      <c r="C38117"/>
      <c r="D38117"/>
      <c r="E38117" s="148"/>
      <c r="F38117" s="148"/>
      <c r="G38117" s="149"/>
      <c r="H38117" s="148"/>
      <c r="I38117"/>
    </row>
    <row r="38118" spans="1:9" x14ac:dyDescent="0.25">
      <c r="A38118"/>
      <c r="B38118"/>
      <c r="C38118"/>
      <c r="D38118"/>
      <c r="E38118" s="148"/>
      <c r="F38118" s="148"/>
      <c r="G38118" s="149"/>
      <c r="H38118" s="148"/>
      <c r="I38118"/>
    </row>
    <row r="38119" spans="1:9" x14ac:dyDescent="0.25">
      <c r="A38119"/>
      <c r="B38119"/>
      <c r="C38119"/>
      <c r="D38119"/>
      <c r="E38119" s="148"/>
      <c r="F38119" s="148"/>
      <c r="G38119" s="149"/>
      <c r="H38119" s="148"/>
      <c r="I38119"/>
    </row>
    <row r="38120" spans="1:9" x14ac:dyDescent="0.25">
      <c r="A38120"/>
      <c r="B38120"/>
      <c r="C38120"/>
      <c r="D38120"/>
      <c r="E38120" s="148"/>
      <c r="F38120" s="148"/>
      <c r="G38120" s="149"/>
      <c r="H38120" s="148"/>
      <c r="I38120"/>
    </row>
    <row r="38121" spans="1:9" x14ac:dyDescent="0.25">
      <c r="A38121"/>
      <c r="B38121"/>
      <c r="C38121"/>
      <c r="D38121"/>
      <c r="E38121" s="148"/>
      <c r="F38121" s="148"/>
      <c r="G38121" s="149"/>
      <c r="H38121" s="148"/>
      <c r="I38121"/>
    </row>
    <row r="38122" spans="1:9" x14ac:dyDescent="0.25">
      <c r="A38122"/>
      <c r="B38122"/>
      <c r="C38122"/>
      <c r="D38122"/>
      <c r="E38122" s="148"/>
      <c r="F38122" s="148"/>
      <c r="G38122" s="149"/>
      <c r="H38122" s="148"/>
      <c r="I38122"/>
    </row>
    <row r="38123" spans="1:9" x14ac:dyDescent="0.25">
      <c r="A38123"/>
      <c r="B38123"/>
      <c r="C38123"/>
      <c r="D38123"/>
      <c r="E38123" s="148"/>
      <c r="F38123" s="148"/>
      <c r="G38123" s="149"/>
      <c r="H38123" s="148"/>
      <c r="I38123"/>
    </row>
    <row r="38124" spans="1:9" x14ac:dyDescent="0.25">
      <c r="A38124"/>
      <c r="B38124"/>
      <c r="C38124"/>
      <c r="D38124"/>
      <c r="E38124" s="148"/>
      <c r="F38124" s="148"/>
      <c r="G38124" s="149"/>
      <c r="H38124" s="148"/>
      <c r="I38124"/>
    </row>
    <row r="38125" spans="1:9" x14ac:dyDescent="0.25">
      <c r="A38125"/>
      <c r="B38125"/>
      <c r="C38125"/>
      <c r="D38125"/>
      <c r="E38125" s="148"/>
      <c r="F38125" s="148"/>
      <c r="G38125" s="149"/>
      <c r="H38125" s="148"/>
      <c r="I38125"/>
    </row>
    <row r="38126" spans="1:9" x14ac:dyDescent="0.25">
      <c r="A38126"/>
      <c r="B38126"/>
      <c r="C38126"/>
      <c r="D38126"/>
      <c r="E38126" s="148"/>
      <c r="F38126" s="148"/>
      <c r="G38126" s="149"/>
      <c r="H38126" s="148"/>
      <c r="I38126"/>
    </row>
    <row r="38127" spans="1:9" x14ac:dyDescent="0.25">
      <c r="A38127"/>
      <c r="B38127"/>
      <c r="C38127"/>
      <c r="D38127"/>
      <c r="E38127" s="148"/>
      <c r="F38127" s="148"/>
      <c r="G38127" s="149"/>
      <c r="H38127" s="148"/>
      <c r="I38127"/>
    </row>
    <row r="38128" spans="1:9" x14ac:dyDescent="0.25">
      <c r="A38128"/>
      <c r="B38128"/>
      <c r="C38128"/>
      <c r="D38128"/>
      <c r="E38128" s="148"/>
      <c r="F38128" s="148"/>
      <c r="G38128" s="149"/>
      <c r="H38128" s="148"/>
      <c r="I38128"/>
    </row>
    <row r="38129" spans="1:9" x14ac:dyDescent="0.25">
      <c r="A38129"/>
      <c r="B38129"/>
      <c r="C38129"/>
      <c r="D38129"/>
      <c r="E38129" s="148"/>
      <c r="F38129" s="148"/>
      <c r="G38129" s="149"/>
      <c r="H38129" s="148"/>
      <c r="I38129"/>
    </row>
    <row r="38130" spans="1:9" x14ac:dyDescent="0.25">
      <c r="A38130"/>
      <c r="B38130"/>
      <c r="C38130"/>
      <c r="D38130"/>
      <c r="E38130" s="148"/>
      <c r="F38130" s="148"/>
      <c r="G38130" s="149"/>
      <c r="H38130" s="148"/>
      <c r="I38130"/>
    </row>
    <row r="38131" spans="1:9" x14ac:dyDescent="0.25">
      <c r="A38131"/>
      <c r="B38131"/>
      <c r="C38131"/>
      <c r="D38131"/>
      <c r="E38131" s="148"/>
      <c r="F38131" s="148"/>
      <c r="G38131" s="149"/>
      <c r="H38131" s="148"/>
      <c r="I38131"/>
    </row>
    <row r="38132" spans="1:9" x14ac:dyDescent="0.25">
      <c r="A38132"/>
      <c r="B38132"/>
      <c r="C38132"/>
      <c r="D38132"/>
      <c r="E38132" s="148"/>
      <c r="F38132" s="148"/>
      <c r="G38132" s="149"/>
      <c r="H38132" s="148"/>
      <c r="I38132"/>
    </row>
    <row r="38133" spans="1:9" x14ac:dyDescent="0.25">
      <c r="A38133"/>
      <c r="B38133"/>
      <c r="C38133"/>
      <c r="D38133"/>
      <c r="E38133" s="148"/>
      <c r="F38133" s="148"/>
      <c r="G38133" s="149"/>
      <c r="H38133" s="148"/>
      <c r="I38133"/>
    </row>
    <row r="38134" spans="1:9" x14ac:dyDescent="0.25">
      <c r="A38134"/>
      <c r="B38134"/>
      <c r="C38134"/>
      <c r="D38134"/>
      <c r="E38134" s="148"/>
      <c r="F38134" s="148"/>
      <c r="G38134" s="149"/>
      <c r="H38134" s="148"/>
      <c r="I38134"/>
    </row>
    <row r="38135" spans="1:9" x14ac:dyDescent="0.25">
      <c r="A38135"/>
      <c r="B38135"/>
      <c r="C38135"/>
      <c r="D38135"/>
      <c r="E38135" s="148"/>
      <c r="F38135" s="148"/>
      <c r="G38135" s="149"/>
      <c r="H38135" s="148"/>
      <c r="I38135"/>
    </row>
    <row r="38136" spans="1:9" x14ac:dyDescent="0.25">
      <c r="A38136"/>
      <c r="B38136"/>
      <c r="C38136"/>
      <c r="D38136"/>
      <c r="E38136" s="148"/>
      <c r="F38136" s="148"/>
      <c r="G38136" s="149"/>
      <c r="H38136" s="148"/>
      <c r="I38136"/>
    </row>
    <row r="38137" spans="1:9" x14ac:dyDescent="0.25">
      <c r="A38137"/>
      <c r="B38137"/>
      <c r="C38137"/>
      <c r="D38137"/>
      <c r="E38137" s="148"/>
      <c r="F38137" s="148"/>
      <c r="G38137" s="149"/>
      <c r="H38137" s="148"/>
      <c r="I38137"/>
    </row>
    <row r="38138" spans="1:9" x14ac:dyDescent="0.25">
      <c r="A38138"/>
      <c r="B38138"/>
      <c r="C38138"/>
      <c r="D38138"/>
      <c r="E38138" s="148"/>
      <c r="F38138" s="148"/>
      <c r="G38138" s="149"/>
      <c r="H38138" s="148"/>
      <c r="I38138"/>
    </row>
    <row r="38139" spans="1:9" x14ac:dyDescent="0.25">
      <c r="A38139"/>
      <c r="B38139"/>
      <c r="C38139"/>
      <c r="D38139"/>
      <c r="E38139" s="148"/>
      <c r="F38139" s="148"/>
      <c r="G38139" s="149"/>
      <c r="H38139" s="148"/>
      <c r="I38139"/>
    </row>
    <row r="38140" spans="1:9" x14ac:dyDescent="0.25">
      <c r="A38140"/>
      <c r="B38140"/>
      <c r="C38140"/>
      <c r="D38140"/>
      <c r="E38140" s="148"/>
      <c r="F38140" s="148"/>
      <c r="G38140" s="149"/>
      <c r="H38140" s="148"/>
      <c r="I38140"/>
    </row>
    <row r="38141" spans="1:9" x14ac:dyDescent="0.25">
      <c r="A38141"/>
      <c r="B38141"/>
      <c r="C38141"/>
      <c r="D38141"/>
      <c r="E38141" s="148"/>
      <c r="F38141" s="148"/>
      <c r="G38141" s="149"/>
      <c r="H38141" s="148"/>
      <c r="I38141"/>
    </row>
    <row r="38142" spans="1:9" x14ac:dyDescent="0.25">
      <c r="A38142"/>
      <c r="B38142"/>
      <c r="C38142"/>
      <c r="D38142"/>
      <c r="E38142" s="148"/>
      <c r="F38142" s="148"/>
      <c r="G38142" s="149"/>
      <c r="H38142" s="148"/>
      <c r="I38142"/>
    </row>
    <row r="38143" spans="1:9" x14ac:dyDescent="0.25">
      <c r="A38143"/>
      <c r="B38143"/>
      <c r="C38143"/>
      <c r="D38143"/>
      <c r="E38143" s="148"/>
      <c r="F38143" s="148"/>
      <c r="G38143" s="149"/>
      <c r="H38143" s="148"/>
      <c r="I38143"/>
    </row>
    <row r="38144" spans="1:9" x14ac:dyDescent="0.25">
      <c r="A38144"/>
      <c r="B38144"/>
      <c r="C38144"/>
      <c r="D38144"/>
      <c r="E38144" s="148"/>
      <c r="F38144" s="148"/>
      <c r="G38144" s="149"/>
      <c r="H38144" s="148"/>
      <c r="I38144"/>
    </row>
    <row r="38145" spans="1:9" x14ac:dyDescent="0.25">
      <c r="A38145"/>
      <c r="B38145"/>
      <c r="C38145"/>
      <c r="D38145"/>
      <c r="E38145" s="148"/>
      <c r="F38145" s="148"/>
      <c r="G38145" s="149"/>
      <c r="H38145" s="148"/>
      <c r="I38145"/>
    </row>
    <row r="38146" spans="1:9" x14ac:dyDescent="0.25">
      <c r="A38146"/>
      <c r="B38146"/>
      <c r="C38146"/>
      <c r="D38146"/>
      <c r="E38146" s="148"/>
      <c r="F38146" s="148"/>
      <c r="G38146" s="149"/>
      <c r="H38146" s="148"/>
      <c r="I38146"/>
    </row>
    <row r="38147" spans="1:9" x14ac:dyDescent="0.25">
      <c r="A38147"/>
      <c r="B38147"/>
      <c r="C38147"/>
      <c r="D38147"/>
      <c r="E38147" s="148"/>
      <c r="F38147" s="148"/>
      <c r="G38147" s="149"/>
      <c r="H38147" s="148"/>
      <c r="I38147"/>
    </row>
    <row r="38148" spans="1:9" x14ac:dyDescent="0.25">
      <c r="A38148"/>
      <c r="B38148"/>
      <c r="C38148"/>
      <c r="D38148"/>
      <c r="E38148" s="148"/>
      <c r="F38148" s="148"/>
      <c r="G38148" s="149"/>
      <c r="H38148" s="148"/>
      <c r="I38148"/>
    </row>
    <row r="38149" spans="1:9" x14ac:dyDescent="0.25">
      <c r="A38149"/>
      <c r="B38149"/>
      <c r="C38149"/>
      <c r="D38149"/>
      <c r="E38149" s="148"/>
      <c r="F38149" s="148"/>
      <c r="G38149" s="149"/>
      <c r="H38149" s="148"/>
      <c r="I38149"/>
    </row>
    <row r="38150" spans="1:9" x14ac:dyDescent="0.25">
      <c r="A38150"/>
      <c r="B38150"/>
      <c r="C38150"/>
      <c r="D38150"/>
      <c r="E38150" s="148"/>
      <c r="F38150" s="148"/>
      <c r="G38150" s="149"/>
      <c r="H38150" s="148"/>
      <c r="I38150"/>
    </row>
    <row r="38151" spans="1:9" x14ac:dyDescent="0.25">
      <c r="A38151"/>
      <c r="B38151"/>
      <c r="C38151"/>
      <c r="D38151"/>
      <c r="E38151" s="148"/>
      <c r="F38151" s="148"/>
      <c r="G38151" s="149"/>
      <c r="H38151" s="148"/>
      <c r="I38151"/>
    </row>
    <row r="38152" spans="1:9" x14ac:dyDescent="0.25">
      <c r="A38152"/>
      <c r="B38152"/>
      <c r="C38152"/>
      <c r="D38152"/>
      <c r="E38152" s="148"/>
      <c r="F38152" s="148"/>
      <c r="G38152" s="149"/>
      <c r="H38152" s="148"/>
      <c r="I38152"/>
    </row>
    <row r="38153" spans="1:9" x14ac:dyDescent="0.25">
      <c r="A38153"/>
      <c r="B38153"/>
      <c r="C38153"/>
      <c r="D38153"/>
      <c r="E38153" s="148"/>
      <c r="F38153" s="148"/>
      <c r="G38153" s="149"/>
      <c r="H38153" s="148"/>
      <c r="I38153"/>
    </row>
    <row r="38154" spans="1:9" x14ac:dyDescent="0.25">
      <c r="A38154"/>
      <c r="B38154"/>
      <c r="C38154"/>
      <c r="D38154"/>
      <c r="E38154" s="148"/>
      <c r="F38154" s="148"/>
      <c r="G38154" s="149"/>
      <c r="H38154" s="148"/>
      <c r="I38154"/>
    </row>
    <row r="38155" spans="1:9" x14ac:dyDescent="0.25">
      <c r="A38155"/>
      <c r="B38155"/>
      <c r="C38155"/>
      <c r="D38155"/>
      <c r="E38155" s="148"/>
      <c r="F38155" s="148"/>
      <c r="G38155" s="149"/>
      <c r="H38155" s="148"/>
      <c r="I38155"/>
    </row>
    <row r="38156" spans="1:9" x14ac:dyDescent="0.25">
      <c r="A38156"/>
      <c r="B38156"/>
      <c r="C38156"/>
      <c r="D38156"/>
      <c r="E38156" s="148"/>
      <c r="F38156" s="148"/>
      <c r="G38156" s="149"/>
      <c r="H38156" s="148"/>
      <c r="I38156"/>
    </row>
    <row r="38157" spans="1:9" x14ac:dyDescent="0.25">
      <c r="A38157"/>
      <c r="B38157"/>
      <c r="C38157"/>
      <c r="D38157"/>
      <c r="E38157" s="148"/>
      <c r="F38157" s="148"/>
      <c r="G38157" s="149"/>
      <c r="H38157" s="148"/>
      <c r="I38157"/>
    </row>
    <row r="38158" spans="1:9" x14ac:dyDescent="0.25">
      <c r="A38158"/>
      <c r="B38158"/>
      <c r="C38158"/>
      <c r="D38158"/>
      <c r="E38158" s="148"/>
      <c r="F38158" s="148"/>
      <c r="G38158" s="149"/>
      <c r="H38158" s="148"/>
      <c r="I38158"/>
    </row>
    <row r="38159" spans="1:9" x14ac:dyDescent="0.25">
      <c r="A38159"/>
      <c r="B38159"/>
      <c r="C38159"/>
      <c r="D38159"/>
      <c r="E38159" s="148"/>
      <c r="F38159" s="148"/>
      <c r="G38159" s="149"/>
      <c r="H38159" s="148"/>
      <c r="I38159"/>
    </row>
    <row r="38160" spans="1:9" x14ac:dyDescent="0.25">
      <c r="A38160"/>
      <c r="B38160"/>
      <c r="C38160"/>
      <c r="D38160"/>
      <c r="E38160" s="148"/>
      <c r="F38160" s="148"/>
      <c r="G38160" s="149"/>
      <c r="H38160" s="148"/>
      <c r="I38160"/>
    </row>
    <row r="38161" spans="1:9" x14ac:dyDescent="0.25">
      <c r="A38161"/>
      <c r="B38161"/>
      <c r="C38161"/>
      <c r="D38161"/>
      <c r="E38161" s="148"/>
      <c r="F38161" s="148"/>
      <c r="G38161" s="149"/>
      <c r="H38161" s="148"/>
      <c r="I38161"/>
    </row>
    <row r="38162" spans="1:9" x14ac:dyDescent="0.25">
      <c r="A38162"/>
      <c r="B38162"/>
      <c r="C38162"/>
      <c r="D38162"/>
      <c r="E38162" s="148"/>
      <c r="F38162" s="148"/>
      <c r="G38162" s="149"/>
      <c r="H38162" s="148"/>
      <c r="I38162"/>
    </row>
    <row r="38163" spans="1:9" x14ac:dyDescent="0.25">
      <c r="A38163"/>
      <c r="B38163"/>
      <c r="C38163"/>
      <c r="D38163"/>
      <c r="E38163" s="148"/>
      <c r="F38163" s="148"/>
      <c r="G38163" s="149"/>
      <c r="H38163" s="148"/>
      <c r="I38163"/>
    </row>
    <row r="38164" spans="1:9" x14ac:dyDescent="0.25">
      <c r="A38164"/>
      <c r="B38164"/>
      <c r="C38164"/>
      <c r="D38164"/>
      <c r="E38164" s="148"/>
      <c r="F38164" s="148"/>
      <c r="G38164" s="149"/>
      <c r="H38164" s="148"/>
      <c r="I38164"/>
    </row>
    <row r="38165" spans="1:9" x14ac:dyDescent="0.25">
      <c r="A38165"/>
      <c r="B38165"/>
      <c r="C38165"/>
      <c r="D38165"/>
      <c r="E38165" s="148"/>
      <c r="F38165" s="148"/>
      <c r="G38165" s="149"/>
      <c r="H38165" s="148"/>
      <c r="I38165"/>
    </row>
    <row r="38166" spans="1:9" x14ac:dyDescent="0.25">
      <c r="A38166"/>
      <c r="B38166"/>
      <c r="C38166"/>
      <c r="D38166"/>
      <c r="E38166" s="148"/>
      <c r="F38166" s="148"/>
      <c r="G38166" s="149"/>
      <c r="H38166" s="148"/>
      <c r="I38166"/>
    </row>
    <row r="38167" spans="1:9" x14ac:dyDescent="0.25">
      <c r="A38167"/>
      <c r="B38167"/>
      <c r="C38167"/>
      <c r="D38167"/>
      <c r="E38167" s="148"/>
      <c r="F38167" s="148"/>
      <c r="G38167" s="149"/>
      <c r="H38167" s="148"/>
      <c r="I38167"/>
    </row>
    <row r="38168" spans="1:9" x14ac:dyDescent="0.25">
      <c r="A38168"/>
      <c r="B38168"/>
      <c r="C38168"/>
      <c r="D38168"/>
      <c r="E38168" s="148"/>
      <c r="F38168" s="148"/>
      <c r="G38168" s="149"/>
      <c r="H38168" s="148"/>
      <c r="I38168"/>
    </row>
    <row r="38169" spans="1:9" x14ac:dyDescent="0.25">
      <c r="A38169"/>
      <c r="B38169"/>
      <c r="C38169"/>
      <c r="D38169"/>
      <c r="E38169" s="148"/>
      <c r="F38169" s="148"/>
      <c r="G38169" s="149"/>
      <c r="H38169" s="148"/>
      <c r="I38169"/>
    </row>
    <row r="38170" spans="1:9" x14ac:dyDescent="0.25">
      <c r="A38170"/>
      <c r="B38170"/>
      <c r="C38170"/>
      <c r="D38170"/>
      <c r="E38170" s="148"/>
      <c r="F38170" s="148"/>
      <c r="G38170" s="149"/>
      <c r="H38170" s="148"/>
      <c r="I38170"/>
    </row>
    <row r="38171" spans="1:9" x14ac:dyDescent="0.25">
      <c r="A38171"/>
      <c r="B38171"/>
      <c r="C38171"/>
      <c r="D38171"/>
      <c r="E38171" s="148"/>
      <c r="F38171" s="148"/>
      <c r="G38171" s="149"/>
      <c r="H38171" s="148"/>
      <c r="I38171"/>
    </row>
    <row r="38172" spans="1:9" x14ac:dyDescent="0.25">
      <c r="A38172"/>
      <c r="B38172"/>
      <c r="C38172"/>
      <c r="D38172"/>
      <c r="E38172" s="148"/>
      <c r="F38172" s="148"/>
      <c r="G38172" s="149"/>
      <c r="H38172" s="148"/>
      <c r="I38172"/>
    </row>
    <row r="38173" spans="1:9" x14ac:dyDescent="0.25">
      <c r="A38173"/>
      <c r="B38173"/>
      <c r="C38173"/>
      <c r="D38173"/>
      <c r="E38173" s="148"/>
      <c r="F38173" s="148"/>
      <c r="G38173" s="149"/>
      <c r="H38173" s="148"/>
      <c r="I38173"/>
    </row>
    <row r="38174" spans="1:9" x14ac:dyDescent="0.25">
      <c r="A38174"/>
      <c r="B38174"/>
      <c r="C38174"/>
      <c r="D38174"/>
      <c r="E38174" s="148"/>
      <c r="F38174" s="148"/>
      <c r="G38174" s="149"/>
      <c r="H38174" s="148"/>
      <c r="I38174"/>
    </row>
    <row r="38175" spans="1:9" x14ac:dyDescent="0.25">
      <c r="A38175"/>
      <c r="B38175"/>
      <c r="C38175"/>
      <c r="D38175"/>
      <c r="E38175" s="148"/>
      <c r="F38175" s="148"/>
      <c r="G38175" s="149"/>
      <c r="H38175" s="148"/>
      <c r="I38175"/>
    </row>
    <row r="38176" spans="1:9" x14ac:dyDescent="0.25">
      <c r="A38176"/>
      <c r="B38176"/>
      <c r="C38176"/>
      <c r="D38176"/>
      <c r="E38176" s="148"/>
      <c r="F38176" s="148"/>
      <c r="G38176" s="149"/>
      <c r="H38176" s="148"/>
      <c r="I38176"/>
    </row>
    <row r="38177" spans="1:9" x14ac:dyDescent="0.25">
      <c r="A38177"/>
      <c r="B38177"/>
      <c r="C38177"/>
      <c r="D38177"/>
      <c r="E38177" s="148"/>
      <c r="F38177" s="148"/>
      <c r="G38177" s="149"/>
      <c r="H38177" s="148"/>
      <c r="I38177"/>
    </row>
    <row r="38178" spans="1:9" x14ac:dyDescent="0.25">
      <c r="A38178"/>
      <c r="B38178"/>
      <c r="C38178"/>
      <c r="D38178"/>
      <c r="E38178" s="148"/>
      <c r="F38178" s="148"/>
      <c r="G38178" s="149"/>
      <c r="H38178" s="148"/>
      <c r="I38178"/>
    </row>
    <row r="38179" spans="1:9" x14ac:dyDescent="0.25">
      <c r="A38179"/>
      <c r="B38179"/>
      <c r="C38179"/>
      <c r="D38179"/>
      <c r="E38179" s="148"/>
      <c r="F38179" s="148"/>
      <c r="G38179" s="149"/>
      <c r="H38179" s="148"/>
      <c r="I38179"/>
    </row>
    <row r="38180" spans="1:9" x14ac:dyDescent="0.25">
      <c r="A38180"/>
      <c r="B38180"/>
      <c r="C38180"/>
      <c r="D38180"/>
      <c r="E38180" s="148"/>
      <c r="F38180" s="148"/>
      <c r="G38180" s="149"/>
      <c r="H38180" s="148"/>
      <c r="I38180"/>
    </row>
    <row r="38181" spans="1:9" x14ac:dyDescent="0.25">
      <c r="A38181"/>
      <c r="B38181"/>
      <c r="C38181"/>
      <c r="D38181"/>
      <c r="E38181" s="148"/>
      <c r="F38181" s="148"/>
      <c r="G38181" s="149"/>
      <c r="H38181" s="148"/>
      <c r="I38181"/>
    </row>
    <row r="38182" spans="1:9" x14ac:dyDescent="0.25">
      <c r="A38182"/>
      <c r="B38182"/>
      <c r="C38182"/>
      <c r="D38182"/>
      <c r="E38182" s="148"/>
      <c r="F38182" s="148"/>
      <c r="G38182" s="149"/>
      <c r="H38182" s="148"/>
      <c r="I38182"/>
    </row>
    <row r="38183" spans="1:9" x14ac:dyDescent="0.25">
      <c r="A38183"/>
      <c r="B38183"/>
      <c r="C38183"/>
      <c r="D38183"/>
      <c r="E38183" s="148"/>
      <c r="F38183" s="148"/>
      <c r="G38183" s="149"/>
      <c r="H38183" s="148"/>
      <c r="I38183"/>
    </row>
    <row r="38184" spans="1:9" x14ac:dyDescent="0.25">
      <c r="A38184"/>
      <c r="B38184"/>
      <c r="C38184"/>
      <c r="D38184"/>
      <c r="E38184" s="148"/>
      <c r="F38184" s="148"/>
      <c r="G38184" s="149"/>
      <c r="H38184" s="148"/>
      <c r="I38184"/>
    </row>
    <row r="38185" spans="1:9" x14ac:dyDescent="0.25">
      <c r="A38185"/>
      <c r="B38185"/>
      <c r="C38185"/>
      <c r="D38185"/>
      <c r="E38185" s="148"/>
      <c r="F38185" s="148"/>
      <c r="G38185" s="149"/>
      <c r="H38185" s="148"/>
      <c r="I38185"/>
    </row>
    <row r="38186" spans="1:9" x14ac:dyDescent="0.25">
      <c r="A38186"/>
      <c r="B38186"/>
      <c r="C38186"/>
      <c r="D38186"/>
      <c r="E38186" s="148"/>
      <c r="F38186" s="148"/>
      <c r="G38186" s="149"/>
      <c r="H38186" s="148"/>
      <c r="I38186"/>
    </row>
    <row r="38187" spans="1:9" x14ac:dyDescent="0.25">
      <c r="A38187"/>
      <c r="B38187"/>
      <c r="C38187"/>
      <c r="D38187"/>
      <c r="E38187" s="148"/>
      <c r="F38187" s="148"/>
      <c r="G38187" s="149"/>
      <c r="H38187" s="148"/>
      <c r="I38187"/>
    </row>
    <row r="38188" spans="1:9" x14ac:dyDescent="0.25">
      <c r="A38188"/>
      <c r="B38188"/>
      <c r="C38188"/>
      <c r="D38188"/>
      <c r="E38188" s="148"/>
      <c r="F38188" s="148"/>
      <c r="G38188" s="149"/>
      <c r="H38188" s="148"/>
      <c r="I38188"/>
    </row>
    <row r="38189" spans="1:9" x14ac:dyDescent="0.25">
      <c r="A38189"/>
      <c r="B38189"/>
      <c r="C38189"/>
      <c r="D38189"/>
      <c r="E38189" s="148"/>
      <c r="F38189" s="148"/>
      <c r="G38189" s="149"/>
      <c r="H38189" s="148"/>
      <c r="I38189"/>
    </row>
    <row r="38190" spans="1:9" x14ac:dyDescent="0.25">
      <c r="A38190"/>
      <c r="B38190"/>
      <c r="C38190"/>
      <c r="D38190"/>
      <c r="E38190" s="148"/>
      <c r="F38190" s="148"/>
      <c r="G38190" s="149"/>
      <c r="H38190" s="148"/>
      <c r="I38190"/>
    </row>
    <row r="38191" spans="1:9" x14ac:dyDescent="0.25">
      <c r="A38191"/>
      <c r="B38191"/>
      <c r="C38191"/>
      <c r="D38191"/>
      <c r="E38191" s="148"/>
      <c r="F38191" s="148"/>
      <c r="G38191" s="149"/>
      <c r="H38191" s="148"/>
      <c r="I38191"/>
    </row>
    <row r="38192" spans="1:9" x14ac:dyDescent="0.25">
      <c r="A38192"/>
      <c r="B38192"/>
      <c r="C38192"/>
      <c r="D38192"/>
      <c r="E38192" s="148"/>
      <c r="F38192" s="148"/>
      <c r="G38192" s="149"/>
      <c r="H38192" s="148"/>
      <c r="I38192"/>
    </row>
    <row r="38193" spans="1:9" x14ac:dyDescent="0.25">
      <c r="A38193"/>
      <c r="B38193"/>
      <c r="C38193"/>
      <c r="D38193"/>
      <c r="E38193" s="148"/>
      <c r="F38193" s="148"/>
      <c r="G38193" s="149"/>
      <c r="H38193" s="148"/>
      <c r="I38193"/>
    </row>
    <row r="38194" spans="1:9" x14ac:dyDescent="0.25">
      <c r="A38194"/>
      <c r="B38194"/>
      <c r="C38194"/>
      <c r="D38194"/>
      <c r="E38194" s="148"/>
      <c r="F38194" s="148"/>
      <c r="G38194" s="149"/>
      <c r="H38194" s="148"/>
      <c r="I38194"/>
    </row>
    <row r="38195" spans="1:9" x14ac:dyDescent="0.25">
      <c r="A38195"/>
      <c r="B38195"/>
      <c r="C38195"/>
      <c r="D38195"/>
      <c r="E38195" s="148"/>
      <c r="F38195" s="148"/>
      <c r="G38195" s="149"/>
      <c r="H38195" s="148"/>
      <c r="I38195"/>
    </row>
    <row r="38196" spans="1:9" x14ac:dyDescent="0.25">
      <c r="A38196"/>
      <c r="B38196"/>
      <c r="C38196"/>
      <c r="D38196"/>
      <c r="E38196" s="148"/>
      <c r="F38196" s="148"/>
      <c r="G38196" s="149"/>
      <c r="H38196" s="148"/>
      <c r="I38196"/>
    </row>
    <row r="38197" spans="1:9" x14ac:dyDescent="0.25">
      <c r="A38197"/>
      <c r="B38197"/>
      <c r="C38197"/>
      <c r="D38197"/>
      <c r="E38197" s="148"/>
      <c r="F38197" s="148"/>
      <c r="G38197" s="149"/>
      <c r="H38197" s="148"/>
      <c r="I38197"/>
    </row>
    <row r="38198" spans="1:9" x14ac:dyDescent="0.25">
      <c r="A38198"/>
      <c r="B38198"/>
      <c r="C38198"/>
      <c r="D38198"/>
      <c r="E38198" s="148"/>
      <c r="F38198" s="148"/>
      <c r="G38198" s="149"/>
      <c r="H38198" s="148"/>
      <c r="I38198"/>
    </row>
    <row r="38199" spans="1:9" x14ac:dyDescent="0.25">
      <c r="A38199"/>
      <c r="B38199"/>
      <c r="C38199"/>
      <c r="D38199"/>
      <c r="E38199" s="148"/>
      <c r="F38199" s="148"/>
      <c r="G38199" s="149"/>
      <c r="H38199" s="148"/>
      <c r="I38199"/>
    </row>
    <row r="38200" spans="1:9" x14ac:dyDescent="0.25">
      <c r="A38200"/>
      <c r="B38200"/>
      <c r="C38200"/>
      <c r="D38200"/>
      <c r="E38200" s="148"/>
      <c r="F38200" s="148"/>
      <c r="G38200" s="149"/>
      <c r="H38200" s="148"/>
      <c r="I38200"/>
    </row>
    <row r="38201" spans="1:9" x14ac:dyDescent="0.25">
      <c r="A38201"/>
      <c r="B38201"/>
      <c r="C38201"/>
      <c r="D38201"/>
      <c r="E38201" s="148"/>
      <c r="F38201" s="148"/>
      <c r="G38201" s="149"/>
      <c r="H38201" s="148"/>
      <c r="I38201"/>
    </row>
    <row r="38202" spans="1:9" x14ac:dyDescent="0.25">
      <c r="A38202"/>
      <c r="B38202"/>
      <c r="C38202"/>
      <c r="D38202"/>
      <c r="E38202" s="148"/>
      <c r="F38202" s="148"/>
      <c r="G38202" s="149"/>
      <c r="H38202" s="148"/>
      <c r="I38202"/>
    </row>
    <row r="38203" spans="1:9" x14ac:dyDescent="0.25">
      <c r="A38203"/>
      <c r="B38203"/>
      <c r="C38203"/>
      <c r="D38203"/>
      <c r="E38203" s="148"/>
      <c r="F38203" s="148"/>
      <c r="G38203" s="149"/>
      <c r="H38203" s="148"/>
      <c r="I38203"/>
    </row>
    <row r="38204" spans="1:9" x14ac:dyDescent="0.25">
      <c r="A38204"/>
      <c r="B38204"/>
      <c r="C38204"/>
      <c r="D38204"/>
      <c r="E38204" s="148"/>
      <c r="F38204" s="148"/>
      <c r="G38204" s="149"/>
      <c r="H38204" s="148"/>
      <c r="I38204"/>
    </row>
    <row r="38205" spans="1:9" x14ac:dyDescent="0.25">
      <c r="A38205"/>
      <c r="B38205"/>
      <c r="C38205"/>
      <c r="D38205"/>
      <c r="E38205" s="148"/>
      <c r="F38205" s="148"/>
      <c r="G38205" s="149"/>
      <c r="H38205" s="148"/>
      <c r="I38205"/>
    </row>
    <row r="38206" spans="1:9" x14ac:dyDescent="0.25">
      <c r="A38206"/>
      <c r="B38206"/>
      <c r="C38206"/>
      <c r="D38206"/>
      <c r="E38206" s="148"/>
      <c r="F38206" s="148"/>
      <c r="G38206" s="149"/>
      <c r="H38206" s="148"/>
      <c r="I38206"/>
    </row>
    <row r="38207" spans="1:9" x14ac:dyDescent="0.25">
      <c r="A38207"/>
      <c r="B38207"/>
      <c r="C38207"/>
      <c r="D38207"/>
      <c r="E38207" s="148"/>
      <c r="F38207" s="148"/>
      <c r="G38207" s="149"/>
      <c r="H38207" s="148"/>
      <c r="I38207"/>
    </row>
    <row r="38208" spans="1:9" x14ac:dyDescent="0.25">
      <c r="A38208"/>
      <c r="B38208"/>
      <c r="C38208"/>
      <c r="D38208"/>
      <c r="E38208" s="148"/>
      <c r="F38208" s="148"/>
      <c r="G38208" s="149"/>
      <c r="H38208" s="148"/>
      <c r="I38208"/>
    </row>
    <row r="38209" spans="1:9" x14ac:dyDescent="0.25">
      <c r="A38209"/>
      <c r="B38209"/>
      <c r="C38209"/>
      <c r="D38209"/>
      <c r="E38209" s="148"/>
      <c r="F38209" s="148"/>
      <c r="G38209" s="149"/>
      <c r="H38209" s="148"/>
      <c r="I38209"/>
    </row>
    <row r="38210" spans="1:9" x14ac:dyDescent="0.25">
      <c r="A38210"/>
      <c r="B38210"/>
      <c r="C38210"/>
      <c r="D38210"/>
      <c r="E38210" s="148"/>
      <c r="F38210" s="148"/>
      <c r="G38210" s="149"/>
      <c r="H38210" s="148"/>
      <c r="I38210"/>
    </row>
    <row r="38211" spans="1:9" x14ac:dyDescent="0.25">
      <c r="A38211"/>
      <c r="B38211"/>
      <c r="C38211"/>
      <c r="D38211"/>
      <c r="E38211" s="148"/>
      <c r="F38211" s="148"/>
      <c r="G38211" s="149"/>
      <c r="H38211" s="148"/>
      <c r="I38211"/>
    </row>
    <row r="38212" spans="1:9" x14ac:dyDescent="0.25">
      <c r="A38212"/>
      <c r="B38212"/>
      <c r="C38212"/>
      <c r="D38212"/>
      <c r="E38212" s="148"/>
      <c r="F38212" s="148"/>
      <c r="G38212" s="149"/>
      <c r="H38212" s="148"/>
      <c r="I38212"/>
    </row>
    <row r="38213" spans="1:9" x14ac:dyDescent="0.25">
      <c r="A38213"/>
      <c r="B38213"/>
      <c r="C38213"/>
      <c r="D38213"/>
      <c r="E38213" s="148"/>
      <c r="F38213" s="148"/>
      <c r="G38213" s="149"/>
      <c r="H38213" s="148"/>
      <c r="I38213"/>
    </row>
    <row r="38214" spans="1:9" x14ac:dyDescent="0.25">
      <c r="A38214"/>
      <c r="B38214"/>
      <c r="C38214"/>
      <c r="D38214"/>
      <c r="E38214" s="148"/>
      <c r="F38214" s="148"/>
      <c r="G38214" s="149"/>
      <c r="H38214" s="148"/>
      <c r="I38214"/>
    </row>
    <row r="38215" spans="1:9" x14ac:dyDescent="0.25">
      <c r="A38215"/>
      <c r="B38215"/>
      <c r="C38215"/>
      <c r="D38215"/>
      <c r="E38215" s="148"/>
      <c r="F38215" s="148"/>
      <c r="G38215" s="149"/>
      <c r="H38215" s="148"/>
      <c r="I38215"/>
    </row>
    <row r="38216" spans="1:9" x14ac:dyDescent="0.25">
      <c r="A38216"/>
      <c r="B38216"/>
      <c r="C38216"/>
      <c r="D38216"/>
      <c r="E38216" s="148"/>
      <c r="F38216" s="148"/>
      <c r="G38216" s="149"/>
      <c r="H38216" s="148"/>
      <c r="I38216"/>
    </row>
    <row r="38217" spans="1:9" x14ac:dyDescent="0.25">
      <c r="A38217"/>
      <c r="B38217"/>
      <c r="C38217"/>
      <c r="D38217"/>
      <c r="E38217" s="148"/>
      <c r="F38217" s="148"/>
      <c r="G38217" s="149"/>
      <c r="H38217" s="148"/>
      <c r="I38217"/>
    </row>
    <row r="38218" spans="1:9" x14ac:dyDescent="0.25">
      <c r="A38218"/>
      <c r="B38218"/>
      <c r="C38218"/>
      <c r="D38218"/>
      <c r="E38218" s="148"/>
      <c r="F38218" s="148"/>
      <c r="G38218" s="149"/>
      <c r="H38218" s="148"/>
      <c r="I38218"/>
    </row>
    <row r="38219" spans="1:9" x14ac:dyDescent="0.25">
      <c r="A38219"/>
      <c r="B38219"/>
      <c r="C38219"/>
      <c r="D38219"/>
      <c r="E38219" s="148"/>
      <c r="F38219" s="148"/>
      <c r="G38219" s="149"/>
      <c r="H38219" s="148"/>
      <c r="I38219"/>
    </row>
    <row r="38220" spans="1:9" x14ac:dyDescent="0.25">
      <c r="A38220"/>
      <c r="B38220"/>
      <c r="C38220"/>
      <c r="D38220"/>
      <c r="E38220" s="148"/>
      <c r="F38220" s="148"/>
      <c r="G38220" s="149"/>
      <c r="H38220" s="148"/>
      <c r="I38220"/>
    </row>
    <row r="38221" spans="1:9" x14ac:dyDescent="0.25">
      <c r="A38221"/>
      <c r="B38221"/>
      <c r="C38221"/>
      <c r="D38221"/>
      <c r="E38221" s="148"/>
      <c r="F38221" s="148"/>
      <c r="G38221" s="149"/>
      <c r="H38221" s="148"/>
      <c r="I38221"/>
    </row>
    <row r="38222" spans="1:9" x14ac:dyDescent="0.25">
      <c r="A38222"/>
      <c r="B38222"/>
      <c r="C38222"/>
      <c r="D38222"/>
      <c r="E38222" s="148"/>
      <c r="F38222" s="148"/>
      <c r="G38222" s="149"/>
      <c r="H38222" s="148"/>
      <c r="I38222"/>
    </row>
    <row r="38223" spans="1:9" x14ac:dyDescent="0.25">
      <c r="A38223"/>
      <c r="B38223"/>
      <c r="C38223"/>
      <c r="D38223"/>
      <c r="E38223" s="148"/>
      <c r="F38223" s="148"/>
      <c r="G38223" s="149"/>
      <c r="H38223" s="148"/>
      <c r="I38223"/>
    </row>
    <row r="38224" spans="1:9" x14ac:dyDescent="0.25">
      <c r="A38224"/>
      <c r="B38224"/>
      <c r="C38224"/>
      <c r="D38224"/>
      <c r="E38224" s="148"/>
      <c r="F38224" s="148"/>
      <c r="G38224" s="149"/>
      <c r="H38224" s="148"/>
      <c r="I38224"/>
    </row>
    <row r="38225" spans="1:9" x14ac:dyDescent="0.25">
      <c r="A38225"/>
      <c r="B38225"/>
      <c r="C38225"/>
      <c r="D38225"/>
      <c r="E38225" s="148"/>
      <c r="F38225" s="148"/>
      <c r="G38225" s="149"/>
      <c r="H38225" s="148"/>
      <c r="I38225"/>
    </row>
    <row r="38226" spans="1:9" x14ac:dyDescent="0.25">
      <c r="A38226"/>
      <c r="B38226"/>
      <c r="C38226"/>
      <c r="D38226"/>
      <c r="E38226" s="148"/>
      <c r="F38226" s="148"/>
      <c r="G38226" s="149"/>
      <c r="H38226" s="148"/>
      <c r="I38226"/>
    </row>
    <row r="38227" spans="1:9" x14ac:dyDescent="0.25">
      <c r="A38227"/>
      <c r="B38227"/>
      <c r="C38227"/>
      <c r="D38227"/>
      <c r="E38227" s="148"/>
      <c r="F38227" s="148"/>
      <c r="G38227" s="149"/>
      <c r="H38227" s="148"/>
      <c r="I38227"/>
    </row>
    <row r="38228" spans="1:9" x14ac:dyDescent="0.25">
      <c r="A38228"/>
      <c r="B38228"/>
      <c r="C38228"/>
      <c r="D38228"/>
      <c r="E38228" s="148"/>
      <c r="F38228" s="148"/>
      <c r="G38228" s="149"/>
      <c r="H38228" s="148"/>
      <c r="I38228"/>
    </row>
    <row r="38229" spans="1:9" x14ac:dyDescent="0.25">
      <c r="A38229"/>
      <c r="B38229"/>
      <c r="C38229"/>
      <c r="D38229"/>
      <c r="E38229" s="148"/>
      <c r="F38229" s="148"/>
      <c r="G38229" s="149"/>
      <c r="H38229" s="148"/>
      <c r="I38229"/>
    </row>
    <row r="38230" spans="1:9" x14ac:dyDescent="0.25">
      <c r="A38230"/>
      <c r="B38230"/>
      <c r="C38230"/>
      <c r="D38230"/>
      <c r="E38230" s="148"/>
      <c r="F38230" s="148"/>
      <c r="G38230" s="149"/>
      <c r="H38230" s="148"/>
      <c r="I38230"/>
    </row>
    <row r="38231" spans="1:9" x14ac:dyDescent="0.25">
      <c r="A38231"/>
      <c r="B38231"/>
      <c r="C38231"/>
      <c r="D38231"/>
      <c r="E38231" s="148"/>
      <c r="F38231" s="148"/>
      <c r="G38231" s="149"/>
      <c r="H38231" s="148"/>
      <c r="I38231"/>
    </row>
    <row r="38232" spans="1:9" x14ac:dyDescent="0.25">
      <c r="A38232"/>
      <c r="B38232"/>
      <c r="C38232"/>
      <c r="D38232"/>
      <c r="E38232" s="148"/>
      <c r="F38232" s="148"/>
      <c r="G38232" s="149"/>
      <c r="H38232" s="148"/>
      <c r="I38232"/>
    </row>
    <row r="38233" spans="1:9" x14ac:dyDescent="0.25">
      <c r="A38233"/>
      <c r="B38233"/>
      <c r="C38233"/>
      <c r="D38233"/>
      <c r="E38233" s="148"/>
      <c r="F38233" s="148"/>
      <c r="G38233" s="149"/>
      <c r="H38233" s="148"/>
      <c r="I38233"/>
    </row>
    <row r="38234" spans="1:9" x14ac:dyDescent="0.25">
      <c r="A38234"/>
      <c r="B38234"/>
      <c r="C38234"/>
      <c r="D38234"/>
      <c r="E38234" s="148"/>
      <c r="F38234" s="148"/>
      <c r="G38234" s="149"/>
      <c r="H38234" s="148"/>
      <c r="I38234"/>
    </row>
    <row r="38235" spans="1:9" x14ac:dyDescent="0.25">
      <c r="A38235"/>
      <c r="B38235"/>
      <c r="C38235"/>
      <c r="D38235"/>
      <c r="E38235" s="148"/>
      <c r="F38235" s="148"/>
      <c r="G38235" s="149"/>
      <c r="H38235" s="148"/>
      <c r="I38235"/>
    </row>
    <row r="38236" spans="1:9" x14ac:dyDescent="0.25">
      <c r="A38236"/>
      <c r="B38236"/>
      <c r="C38236"/>
      <c r="D38236"/>
      <c r="E38236" s="148"/>
      <c r="F38236" s="148"/>
      <c r="G38236" s="149"/>
      <c r="H38236" s="148"/>
      <c r="I38236"/>
    </row>
    <row r="38237" spans="1:9" x14ac:dyDescent="0.25">
      <c r="A38237"/>
      <c r="B38237"/>
      <c r="C38237"/>
      <c r="D38237"/>
      <c r="E38237" s="148"/>
      <c r="F38237" s="148"/>
      <c r="G38237" s="149"/>
      <c r="H38237" s="148"/>
      <c r="I38237"/>
    </row>
    <row r="38238" spans="1:9" x14ac:dyDescent="0.25">
      <c r="A38238"/>
      <c r="B38238"/>
      <c r="C38238"/>
      <c r="D38238"/>
      <c r="E38238" s="148"/>
      <c r="F38238" s="148"/>
      <c r="G38238" s="149"/>
      <c r="H38238" s="148"/>
      <c r="I38238"/>
    </row>
    <row r="38239" spans="1:9" x14ac:dyDescent="0.25">
      <c r="A38239"/>
      <c r="B38239"/>
      <c r="C38239"/>
      <c r="D38239"/>
      <c r="E38239" s="148"/>
      <c r="F38239" s="148"/>
      <c r="G38239" s="149"/>
      <c r="H38239" s="148"/>
      <c r="I38239"/>
    </row>
    <row r="38240" spans="1:9" x14ac:dyDescent="0.25">
      <c r="A38240"/>
      <c r="B38240"/>
      <c r="C38240"/>
      <c r="D38240"/>
      <c r="E38240" s="148"/>
      <c r="F38240" s="148"/>
      <c r="G38240" s="149"/>
      <c r="H38240" s="148"/>
      <c r="I38240"/>
    </row>
    <row r="38241" spans="1:9" x14ac:dyDescent="0.25">
      <c r="A38241"/>
      <c r="B38241"/>
      <c r="C38241"/>
      <c r="D38241"/>
      <c r="E38241" s="148"/>
      <c r="F38241" s="148"/>
      <c r="G38241" s="149"/>
      <c r="H38241" s="148"/>
      <c r="I38241"/>
    </row>
    <row r="38242" spans="1:9" x14ac:dyDescent="0.25">
      <c r="A38242"/>
      <c r="B38242"/>
      <c r="C38242"/>
      <c r="D38242"/>
      <c r="E38242" s="148"/>
      <c r="F38242" s="148"/>
      <c r="G38242" s="149"/>
      <c r="H38242" s="148"/>
      <c r="I38242"/>
    </row>
    <row r="38243" spans="1:9" x14ac:dyDescent="0.25">
      <c r="A38243"/>
      <c r="B38243"/>
      <c r="C38243"/>
      <c r="D38243"/>
      <c r="E38243" s="148"/>
      <c r="F38243" s="148"/>
      <c r="G38243" s="149"/>
      <c r="H38243" s="148"/>
      <c r="I38243"/>
    </row>
    <row r="38244" spans="1:9" x14ac:dyDescent="0.25">
      <c r="A38244"/>
      <c r="B38244"/>
      <c r="C38244"/>
      <c r="D38244"/>
      <c r="E38244" s="148"/>
      <c r="F38244" s="148"/>
      <c r="G38244" s="149"/>
      <c r="H38244" s="148"/>
      <c r="I38244"/>
    </row>
    <row r="38245" spans="1:9" x14ac:dyDescent="0.25">
      <c r="A38245"/>
      <c r="B38245"/>
      <c r="C38245"/>
      <c r="D38245"/>
      <c r="E38245" s="148"/>
      <c r="F38245" s="148"/>
      <c r="G38245" s="149"/>
      <c r="H38245" s="148"/>
      <c r="I38245"/>
    </row>
    <row r="38246" spans="1:9" x14ac:dyDescent="0.25">
      <c r="A38246"/>
      <c r="B38246"/>
      <c r="C38246"/>
      <c r="D38246"/>
      <c r="E38246" s="148"/>
      <c r="F38246" s="148"/>
      <c r="G38246" s="149"/>
      <c r="H38246" s="148"/>
      <c r="I38246"/>
    </row>
    <row r="38247" spans="1:9" x14ac:dyDescent="0.25">
      <c r="A38247"/>
      <c r="B38247"/>
      <c r="C38247"/>
      <c r="D38247"/>
      <c r="E38247" s="148"/>
      <c r="F38247" s="148"/>
      <c r="G38247" s="149"/>
      <c r="H38247" s="148"/>
      <c r="I38247"/>
    </row>
    <row r="38248" spans="1:9" x14ac:dyDescent="0.25">
      <c r="A38248"/>
      <c r="B38248"/>
      <c r="C38248"/>
      <c r="D38248"/>
      <c r="E38248" s="148"/>
      <c r="F38248" s="148"/>
      <c r="G38248" s="149"/>
      <c r="H38248" s="148"/>
      <c r="I38248"/>
    </row>
    <row r="38249" spans="1:9" x14ac:dyDescent="0.25">
      <c r="A38249"/>
      <c r="B38249"/>
      <c r="C38249"/>
      <c r="D38249"/>
      <c r="E38249" s="148"/>
      <c r="F38249" s="148"/>
      <c r="G38249" s="149"/>
      <c r="H38249" s="148"/>
      <c r="I38249"/>
    </row>
    <row r="38250" spans="1:9" x14ac:dyDescent="0.25">
      <c r="A38250"/>
      <c r="B38250"/>
      <c r="C38250"/>
      <c r="D38250"/>
      <c r="E38250" s="148"/>
      <c r="F38250" s="148"/>
      <c r="G38250" s="149"/>
      <c r="H38250" s="148"/>
      <c r="I38250"/>
    </row>
    <row r="38251" spans="1:9" x14ac:dyDescent="0.25">
      <c r="A38251"/>
      <c r="B38251"/>
      <c r="C38251"/>
      <c r="D38251"/>
      <c r="E38251" s="148"/>
      <c r="F38251" s="148"/>
      <c r="G38251" s="149"/>
      <c r="H38251" s="148"/>
      <c r="I38251"/>
    </row>
    <row r="38252" spans="1:9" x14ac:dyDescent="0.25">
      <c r="A38252"/>
      <c r="B38252"/>
      <c r="C38252"/>
      <c r="D38252"/>
      <c r="E38252" s="148"/>
      <c r="F38252" s="148"/>
      <c r="G38252" s="149"/>
      <c r="H38252" s="148"/>
      <c r="I38252"/>
    </row>
    <row r="38253" spans="1:9" x14ac:dyDescent="0.25">
      <c r="A38253"/>
      <c r="B38253"/>
      <c r="C38253"/>
      <c r="D38253"/>
      <c r="E38253" s="148"/>
      <c r="F38253" s="148"/>
      <c r="G38253" s="149"/>
      <c r="H38253" s="148"/>
      <c r="I38253"/>
    </row>
    <row r="38254" spans="1:9" x14ac:dyDescent="0.25">
      <c r="A38254"/>
      <c r="B38254"/>
      <c r="C38254"/>
      <c r="D38254"/>
      <c r="E38254" s="148"/>
      <c r="F38254" s="148"/>
      <c r="G38254" s="149"/>
      <c r="H38254" s="148"/>
      <c r="I38254"/>
    </row>
    <row r="38255" spans="1:9" x14ac:dyDescent="0.25">
      <c r="A38255"/>
      <c r="B38255"/>
      <c r="C38255"/>
      <c r="D38255"/>
      <c r="E38255" s="148"/>
      <c r="F38255" s="148"/>
      <c r="G38255" s="149"/>
      <c r="H38255" s="148"/>
      <c r="I38255"/>
    </row>
    <row r="38256" spans="1:9" x14ac:dyDescent="0.25">
      <c r="A38256"/>
      <c r="B38256"/>
      <c r="C38256"/>
      <c r="D38256"/>
      <c r="E38256" s="148"/>
      <c r="F38256" s="148"/>
      <c r="G38256" s="149"/>
      <c r="H38256" s="148"/>
      <c r="I38256"/>
    </row>
    <row r="38257" spans="1:9" x14ac:dyDescent="0.25">
      <c r="A38257"/>
      <c r="B38257"/>
      <c r="C38257"/>
      <c r="D38257"/>
      <c r="E38257" s="148"/>
      <c r="F38257" s="148"/>
      <c r="G38257" s="149"/>
      <c r="H38257" s="148"/>
      <c r="I38257"/>
    </row>
    <row r="38258" spans="1:9" x14ac:dyDescent="0.25">
      <c r="A38258"/>
      <c r="B38258"/>
      <c r="C38258"/>
      <c r="D38258"/>
      <c r="E38258" s="148"/>
      <c r="F38258" s="148"/>
      <c r="G38258" s="149"/>
      <c r="H38258" s="148"/>
      <c r="I38258"/>
    </row>
    <row r="38259" spans="1:9" x14ac:dyDescent="0.25">
      <c r="A38259"/>
      <c r="B38259"/>
      <c r="C38259"/>
      <c r="D38259"/>
      <c r="E38259" s="148"/>
      <c r="F38259" s="148"/>
      <c r="G38259" s="149"/>
      <c r="H38259" s="148"/>
      <c r="I38259"/>
    </row>
    <row r="38260" spans="1:9" x14ac:dyDescent="0.25">
      <c r="A38260"/>
      <c r="B38260"/>
      <c r="C38260"/>
      <c r="D38260"/>
      <c r="E38260" s="148"/>
      <c r="F38260" s="148"/>
      <c r="G38260" s="149"/>
      <c r="H38260" s="148"/>
      <c r="I38260"/>
    </row>
    <row r="38261" spans="1:9" x14ac:dyDescent="0.25">
      <c r="A38261"/>
      <c r="B38261"/>
      <c r="C38261"/>
      <c r="D38261"/>
      <c r="E38261" s="148"/>
      <c r="F38261" s="148"/>
      <c r="G38261" s="149"/>
      <c r="H38261" s="148"/>
      <c r="I38261"/>
    </row>
    <row r="38262" spans="1:9" x14ac:dyDescent="0.25">
      <c r="A38262"/>
      <c r="B38262"/>
      <c r="C38262"/>
      <c r="D38262"/>
      <c r="E38262" s="148"/>
      <c r="F38262" s="148"/>
      <c r="G38262" s="149"/>
      <c r="H38262" s="148"/>
      <c r="I38262"/>
    </row>
    <row r="38263" spans="1:9" x14ac:dyDescent="0.25">
      <c r="A38263"/>
      <c r="B38263"/>
      <c r="C38263"/>
      <c r="D38263"/>
      <c r="E38263" s="148"/>
      <c r="F38263" s="148"/>
      <c r="G38263" s="149"/>
      <c r="H38263" s="148"/>
      <c r="I38263"/>
    </row>
    <row r="38264" spans="1:9" x14ac:dyDescent="0.25">
      <c r="A38264"/>
      <c r="B38264"/>
      <c r="C38264"/>
      <c r="D38264"/>
      <c r="E38264" s="148"/>
      <c r="F38264" s="148"/>
      <c r="G38264" s="149"/>
      <c r="H38264" s="148"/>
      <c r="I38264"/>
    </row>
    <row r="38265" spans="1:9" x14ac:dyDescent="0.25">
      <c r="A38265"/>
      <c r="B38265"/>
      <c r="C38265"/>
      <c r="D38265"/>
      <c r="E38265" s="148"/>
      <c r="F38265" s="148"/>
      <c r="G38265" s="149"/>
      <c r="H38265" s="148"/>
      <c r="I38265"/>
    </row>
    <row r="38266" spans="1:9" x14ac:dyDescent="0.25">
      <c r="A38266"/>
      <c r="B38266"/>
      <c r="C38266"/>
      <c r="D38266"/>
      <c r="E38266" s="148"/>
      <c r="F38266" s="148"/>
      <c r="G38266" s="149"/>
      <c r="H38266" s="148"/>
      <c r="I38266"/>
    </row>
    <row r="38267" spans="1:9" x14ac:dyDescent="0.25">
      <c r="A38267"/>
      <c r="B38267"/>
      <c r="C38267"/>
      <c r="D38267"/>
      <c r="E38267" s="148"/>
      <c r="F38267" s="148"/>
      <c r="G38267" s="149"/>
      <c r="H38267" s="148"/>
      <c r="I38267"/>
    </row>
    <row r="38268" spans="1:9" x14ac:dyDescent="0.25">
      <c r="A38268"/>
      <c r="B38268"/>
      <c r="C38268"/>
      <c r="D38268"/>
      <c r="E38268" s="148"/>
      <c r="F38268" s="148"/>
      <c r="G38268" s="149"/>
      <c r="H38268" s="148"/>
      <c r="I38268"/>
    </row>
    <row r="38269" spans="1:9" x14ac:dyDescent="0.25">
      <c r="A38269"/>
      <c r="B38269"/>
      <c r="C38269"/>
      <c r="D38269"/>
      <c r="E38269" s="148"/>
      <c r="F38269" s="148"/>
      <c r="G38269" s="149"/>
      <c r="H38269" s="148"/>
      <c r="I38269"/>
    </row>
    <row r="38270" spans="1:9" x14ac:dyDescent="0.25">
      <c r="A38270"/>
      <c r="B38270"/>
      <c r="C38270"/>
      <c r="D38270"/>
      <c r="E38270" s="148"/>
      <c r="F38270" s="148"/>
      <c r="G38270" s="149"/>
      <c r="H38270" s="148"/>
      <c r="I38270"/>
    </row>
    <row r="38271" spans="1:9" x14ac:dyDescent="0.25">
      <c r="A38271"/>
      <c r="B38271"/>
      <c r="C38271"/>
      <c r="D38271"/>
      <c r="E38271" s="148"/>
      <c r="F38271" s="148"/>
      <c r="G38271" s="149"/>
      <c r="H38271" s="148"/>
      <c r="I38271"/>
    </row>
    <row r="38272" spans="1:9" x14ac:dyDescent="0.25">
      <c r="A38272"/>
      <c r="B38272"/>
      <c r="C38272"/>
      <c r="D38272"/>
      <c r="E38272" s="148"/>
      <c r="F38272" s="148"/>
      <c r="G38272" s="149"/>
      <c r="H38272" s="148"/>
      <c r="I38272"/>
    </row>
    <row r="38273" spans="1:9" x14ac:dyDescent="0.25">
      <c r="A38273"/>
      <c r="B38273"/>
      <c r="C38273"/>
      <c r="D38273"/>
      <c r="E38273" s="148"/>
      <c r="F38273" s="148"/>
      <c r="G38273" s="149"/>
      <c r="H38273" s="148"/>
      <c r="I38273"/>
    </row>
    <row r="38274" spans="1:9" x14ac:dyDescent="0.25">
      <c r="A38274"/>
      <c r="B38274"/>
      <c r="C38274"/>
      <c r="D38274"/>
      <c r="E38274" s="148"/>
      <c r="F38274" s="148"/>
      <c r="G38274" s="149"/>
      <c r="H38274" s="148"/>
      <c r="I38274"/>
    </row>
    <row r="38275" spans="1:9" x14ac:dyDescent="0.25">
      <c r="A38275"/>
      <c r="B38275"/>
      <c r="C38275"/>
      <c r="D38275"/>
      <c r="E38275" s="148"/>
      <c r="F38275" s="148"/>
      <c r="G38275" s="149"/>
      <c r="H38275" s="148"/>
      <c r="I38275"/>
    </row>
    <row r="38276" spans="1:9" x14ac:dyDescent="0.25">
      <c r="A38276"/>
      <c r="B38276"/>
      <c r="C38276"/>
      <c r="D38276"/>
      <c r="E38276" s="148"/>
      <c r="F38276" s="148"/>
      <c r="G38276" s="149"/>
      <c r="H38276" s="148"/>
      <c r="I38276"/>
    </row>
    <row r="38277" spans="1:9" x14ac:dyDescent="0.25">
      <c r="A38277"/>
      <c r="B38277"/>
      <c r="C38277"/>
      <c r="D38277"/>
      <c r="E38277" s="148"/>
      <c r="F38277" s="148"/>
      <c r="G38277" s="149"/>
      <c r="H38277" s="148"/>
      <c r="I38277"/>
    </row>
    <row r="38278" spans="1:9" x14ac:dyDescent="0.25">
      <c r="A38278"/>
      <c r="B38278"/>
      <c r="C38278"/>
      <c r="D38278"/>
      <c r="E38278" s="148"/>
      <c r="F38278" s="148"/>
      <c r="G38278" s="149"/>
      <c r="H38278" s="148"/>
      <c r="I38278"/>
    </row>
    <row r="38279" spans="1:9" x14ac:dyDescent="0.25">
      <c r="A38279"/>
      <c r="B38279"/>
      <c r="C38279"/>
      <c r="D38279"/>
      <c r="E38279" s="148"/>
      <c r="F38279" s="148"/>
      <c r="G38279" s="149"/>
      <c r="H38279" s="148"/>
      <c r="I38279"/>
    </row>
    <row r="38280" spans="1:9" x14ac:dyDescent="0.25">
      <c r="A38280"/>
      <c r="B38280"/>
      <c r="C38280"/>
      <c r="D38280"/>
      <c r="E38280" s="148"/>
      <c r="F38280" s="148"/>
      <c r="G38280" s="149"/>
      <c r="H38280" s="148"/>
      <c r="I38280"/>
    </row>
    <row r="38281" spans="1:9" x14ac:dyDescent="0.25">
      <c r="A38281"/>
      <c r="B38281"/>
      <c r="C38281"/>
      <c r="D38281"/>
      <c r="E38281" s="148"/>
      <c r="F38281" s="148"/>
      <c r="G38281" s="149"/>
      <c r="H38281" s="148"/>
      <c r="I38281"/>
    </row>
    <row r="38282" spans="1:9" x14ac:dyDescent="0.25">
      <c r="A38282"/>
      <c r="B38282"/>
      <c r="C38282"/>
      <c r="D38282"/>
      <c r="E38282" s="148"/>
      <c r="F38282" s="148"/>
      <c r="G38282" s="149"/>
      <c r="H38282" s="148"/>
      <c r="I38282"/>
    </row>
    <row r="38283" spans="1:9" x14ac:dyDescent="0.25">
      <c r="A38283"/>
      <c r="B38283"/>
      <c r="C38283"/>
      <c r="D38283"/>
      <c r="E38283" s="148"/>
      <c r="F38283" s="148"/>
      <c r="G38283" s="149"/>
      <c r="H38283" s="148"/>
      <c r="I38283"/>
    </row>
    <row r="38284" spans="1:9" x14ac:dyDescent="0.25">
      <c r="A38284"/>
      <c r="B38284"/>
      <c r="C38284"/>
      <c r="D38284"/>
      <c r="E38284" s="148"/>
      <c r="F38284" s="148"/>
      <c r="G38284" s="149"/>
      <c r="H38284" s="148"/>
      <c r="I38284"/>
    </row>
    <row r="38285" spans="1:9" x14ac:dyDescent="0.25">
      <c r="A38285"/>
      <c r="B38285"/>
      <c r="C38285"/>
      <c r="D38285"/>
      <c r="E38285" s="148"/>
      <c r="F38285" s="148"/>
      <c r="G38285" s="149"/>
      <c r="H38285" s="148"/>
      <c r="I38285"/>
    </row>
    <row r="38286" spans="1:9" x14ac:dyDescent="0.25">
      <c r="A38286"/>
      <c r="B38286"/>
      <c r="C38286"/>
      <c r="D38286"/>
      <c r="E38286" s="148"/>
      <c r="F38286" s="148"/>
      <c r="G38286" s="149"/>
      <c r="H38286" s="148"/>
      <c r="I38286"/>
    </row>
    <row r="38287" spans="1:9" x14ac:dyDescent="0.25">
      <c r="A38287"/>
      <c r="B38287"/>
      <c r="C38287"/>
      <c r="D38287"/>
      <c r="E38287" s="148"/>
      <c r="F38287" s="148"/>
      <c r="G38287" s="149"/>
      <c r="H38287" s="148"/>
      <c r="I38287"/>
    </row>
    <row r="38288" spans="1:9" x14ac:dyDescent="0.25">
      <c r="A38288"/>
      <c r="B38288"/>
      <c r="C38288"/>
      <c r="D38288"/>
      <c r="E38288" s="148"/>
      <c r="F38288" s="148"/>
      <c r="G38288" s="149"/>
      <c r="H38288" s="148"/>
      <c r="I38288"/>
    </row>
    <row r="38289" spans="1:9" x14ac:dyDescent="0.25">
      <c r="A38289"/>
      <c r="B38289"/>
      <c r="C38289"/>
      <c r="D38289"/>
      <c r="E38289" s="148"/>
      <c r="F38289" s="148"/>
      <c r="G38289" s="149"/>
      <c r="H38289" s="148"/>
      <c r="I38289"/>
    </row>
    <row r="38290" spans="1:9" x14ac:dyDescent="0.25">
      <c r="A38290"/>
      <c r="B38290"/>
      <c r="C38290"/>
      <c r="D38290"/>
      <c r="E38290" s="148"/>
      <c r="F38290" s="148"/>
      <c r="G38290" s="149"/>
      <c r="H38290" s="148"/>
      <c r="I38290"/>
    </row>
    <row r="38291" spans="1:9" x14ac:dyDescent="0.25">
      <c r="A38291"/>
      <c r="B38291"/>
      <c r="C38291"/>
      <c r="D38291"/>
      <c r="E38291" s="148"/>
      <c r="F38291" s="148"/>
      <c r="G38291" s="149"/>
      <c r="H38291" s="148"/>
      <c r="I38291"/>
    </row>
    <row r="38292" spans="1:9" x14ac:dyDescent="0.25">
      <c r="A38292"/>
      <c r="B38292"/>
      <c r="C38292"/>
      <c r="D38292"/>
      <c r="E38292" s="148"/>
      <c r="F38292" s="148"/>
      <c r="G38292" s="149"/>
      <c r="H38292" s="148"/>
      <c r="I38292"/>
    </row>
    <row r="38293" spans="1:9" x14ac:dyDescent="0.25">
      <c r="A38293"/>
      <c r="B38293"/>
      <c r="C38293"/>
      <c r="D38293"/>
      <c r="E38293" s="148"/>
      <c r="F38293" s="148"/>
      <c r="G38293" s="149"/>
      <c r="H38293" s="148"/>
      <c r="I38293"/>
    </row>
    <row r="38294" spans="1:9" x14ac:dyDescent="0.25">
      <c r="A38294"/>
      <c r="B38294"/>
      <c r="C38294"/>
      <c r="D38294"/>
      <c r="E38294" s="148"/>
      <c r="F38294" s="148"/>
      <c r="G38294" s="149"/>
      <c r="H38294" s="148"/>
      <c r="I38294"/>
    </row>
    <row r="38295" spans="1:9" x14ac:dyDescent="0.25">
      <c r="A38295"/>
      <c r="B38295"/>
      <c r="C38295"/>
      <c r="D38295"/>
      <c r="E38295" s="148"/>
      <c r="F38295" s="148"/>
      <c r="G38295" s="149"/>
      <c r="H38295" s="148"/>
      <c r="I38295"/>
    </row>
    <row r="38296" spans="1:9" x14ac:dyDescent="0.25">
      <c r="A38296"/>
      <c r="B38296"/>
      <c r="C38296"/>
      <c r="D38296"/>
      <c r="E38296" s="148"/>
      <c r="F38296" s="148"/>
      <c r="G38296" s="149"/>
      <c r="H38296" s="148"/>
      <c r="I38296"/>
    </row>
    <row r="38297" spans="1:9" x14ac:dyDescent="0.25">
      <c r="A38297"/>
      <c r="B38297"/>
      <c r="C38297"/>
      <c r="D38297"/>
      <c r="E38297" s="148"/>
      <c r="F38297" s="148"/>
      <c r="G38297" s="149"/>
      <c r="H38297" s="148"/>
      <c r="I38297"/>
    </row>
    <row r="38298" spans="1:9" x14ac:dyDescent="0.25">
      <c r="A38298"/>
      <c r="B38298"/>
      <c r="C38298"/>
      <c r="D38298"/>
      <c r="E38298" s="148"/>
      <c r="F38298" s="148"/>
      <c r="G38298" s="149"/>
      <c r="H38298" s="148"/>
      <c r="I38298"/>
    </row>
    <row r="38299" spans="1:9" x14ac:dyDescent="0.25">
      <c r="A38299"/>
      <c r="B38299"/>
      <c r="C38299"/>
      <c r="D38299"/>
      <c r="E38299" s="148"/>
      <c r="F38299" s="148"/>
      <c r="G38299" s="149"/>
      <c r="H38299" s="148"/>
      <c r="I38299"/>
    </row>
    <row r="38300" spans="1:9" x14ac:dyDescent="0.25">
      <c r="A38300"/>
      <c r="B38300"/>
      <c r="C38300"/>
      <c r="D38300"/>
      <c r="E38300" s="148"/>
      <c r="F38300" s="148"/>
      <c r="G38300" s="149"/>
      <c r="H38300" s="148"/>
      <c r="I38300"/>
    </row>
    <row r="38301" spans="1:9" x14ac:dyDescent="0.25">
      <c r="A38301"/>
      <c r="B38301"/>
      <c r="C38301"/>
      <c r="D38301"/>
      <c r="E38301" s="148"/>
      <c r="F38301" s="148"/>
      <c r="G38301" s="149"/>
      <c r="H38301" s="148"/>
      <c r="I38301"/>
    </row>
    <row r="38302" spans="1:9" x14ac:dyDescent="0.25">
      <c r="A38302"/>
      <c r="B38302"/>
      <c r="C38302"/>
      <c r="D38302"/>
      <c r="E38302" s="148"/>
      <c r="F38302" s="148"/>
      <c r="G38302" s="149"/>
      <c r="H38302" s="148"/>
      <c r="I38302"/>
    </row>
    <row r="38303" spans="1:9" x14ac:dyDescent="0.25">
      <c r="A38303"/>
      <c r="B38303"/>
      <c r="C38303"/>
      <c r="D38303"/>
      <c r="E38303" s="148"/>
      <c r="F38303" s="148"/>
      <c r="G38303" s="149"/>
      <c r="H38303" s="148"/>
      <c r="I38303"/>
    </row>
    <row r="38304" spans="1:9" x14ac:dyDescent="0.25">
      <c r="A38304"/>
      <c r="B38304"/>
      <c r="C38304"/>
      <c r="D38304"/>
      <c r="E38304" s="148"/>
      <c r="F38304" s="148"/>
      <c r="G38304" s="149"/>
      <c r="H38304" s="148"/>
      <c r="I38304"/>
    </row>
    <row r="38305" spans="1:9" x14ac:dyDescent="0.25">
      <c r="A38305"/>
      <c r="B38305"/>
      <c r="C38305"/>
      <c r="D38305"/>
      <c r="E38305" s="148"/>
      <c r="F38305" s="148"/>
      <c r="G38305" s="149"/>
      <c r="H38305" s="148"/>
      <c r="I38305"/>
    </row>
    <row r="38306" spans="1:9" x14ac:dyDescent="0.25">
      <c r="A38306"/>
      <c r="B38306"/>
      <c r="C38306"/>
      <c r="D38306"/>
      <c r="E38306" s="148"/>
      <c r="F38306" s="148"/>
      <c r="G38306" s="149"/>
      <c r="H38306" s="148"/>
      <c r="I38306"/>
    </row>
    <row r="38307" spans="1:9" x14ac:dyDescent="0.25">
      <c r="A38307"/>
      <c r="B38307"/>
      <c r="C38307"/>
      <c r="D38307"/>
      <c r="E38307" s="148"/>
      <c r="F38307" s="148"/>
      <c r="G38307" s="149"/>
      <c r="H38307" s="148"/>
      <c r="I38307"/>
    </row>
    <row r="38308" spans="1:9" x14ac:dyDescent="0.25">
      <c r="A38308"/>
      <c r="B38308"/>
      <c r="C38308"/>
      <c r="D38308"/>
      <c r="E38308" s="148"/>
      <c r="F38308" s="148"/>
      <c r="G38308" s="149"/>
      <c r="H38308" s="148"/>
      <c r="I38308"/>
    </row>
    <row r="38309" spans="1:9" x14ac:dyDescent="0.25">
      <c r="A38309"/>
      <c r="B38309"/>
      <c r="C38309"/>
      <c r="D38309"/>
      <c r="E38309" s="148"/>
      <c r="F38309" s="148"/>
      <c r="G38309" s="149"/>
      <c r="H38309" s="148"/>
      <c r="I38309"/>
    </row>
    <row r="38310" spans="1:9" x14ac:dyDescent="0.25">
      <c r="A38310"/>
      <c r="B38310"/>
      <c r="C38310"/>
      <c r="D38310"/>
      <c r="E38310" s="148"/>
      <c r="F38310" s="148"/>
      <c r="G38310" s="149"/>
      <c r="H38310" s="148"/>
      <c r="I38310"/>
    </row>
    <row r="38311" spans="1:9" x14ac:dyDescent="0.25">
      <c r="A38311"/>
      <c r="B38311"/>
      <c r="C38311"/>
      <c r="D38311"/>
      <c r="E38311" s="148"/>
      <c r="F38311" s="148"/>
      <c r="G38311" s="149"/>
      <c r="H38311" s="148"/>
      <c r="I38311"/>
    </row>
    <row r="38312" spans="1:9" x14ac:dyDescent="0.25">
      <c r="A38312"/>
      <c r="B38312"/>
      <c r="C38312"/>
      <c r="D38312"/>
      <c r="E38312" s="148"/>
      <c r="F38312" s="148"/>
      <c r="G38312" s="149"/>
      <c r="H38312" s="148"/>
      <c r="I38312"/>
    </row>
    <row r="38313" spans="1:9" x14ac:dyDescent="0.25">
      <c r="A38313"/>
      <c r="B38313"/>
      <c r="C38313"/>
      <c r="D38313"/>
      <c r="E38313" s="148"/>
      <c r="F38313" s="148"/>
      <c r="G38313" s="149"/>
      <c r="H38313" s="148"/>
      <c r="I38313"/>
    </row>
    <row r="38314" spans="1:9" x14ac:dyDescent="0.25">
      <c r="A38314"/>
      <c r="B38314"/>
      <c r="C38314"/>
      <c r="D38314"/>
      <c r="E38314" s="148"/>
      <c r="F38314" s="148"/>
      <c r="G38314" s="149"/>
      <c r="H38314" s="148"/>
      <c r="I38314"/>
    </row>
    <row r="38315" spans="1:9" x14ac:dyDescent="0.25">
      <c r="A38315"/>
      <c r="B38315"/>
      <c r="C38315"/>
      <c r="D38315"/>
      <c r="E38315" s="148"/>
      <c r="F38315" s="148"/>
      <c r="G38315" s="149"/>
      <c r="H38315" s="148"/>
      <c r="I38315"/>
    </row>
    <row r="38316" spans="1:9" x14ac:dyDescent="0.25">
      <c r="A38316"/>
      <c r="B38316"/>
      <c r="C38316"/>
      <c r="D38316"/>
      <c r="E38316" s="148"/>
      <c r="F38316" s="148"/>
      <c r="G38316" s="149"/>
      <c r="H38316" s="148"/>
      <c r="I38316"/>
    </row>
    <row r="38317" spans="1:9" x14ac:dyDescent="0.25">
      <c r="A38317"/>
      <c r="B38317"/>
      <c r="C38317"/>
      <c r="D38317"/>
      <c r="E38317" s="148"/>
      <c r="F38317" s="148"/>
      <c r="G38317" s="149"/>
      <c r="H38317" s="148"/>
      <c r="I38317"/>
    </row>
    <row r="38318" spans="1:9" x14ac:dyDescent="0.25">
      <c r="A38318"/>
      <c r="B38318"/>
      <c r="C38318"/>
      <c r="D38318"/>
      <c r="E38318" s="148"/>
      <c r="F38318" s="148"/>
      <c r="G38318" s="149"/>
      <c r="H38318" s="148"/>
      <c r="I38318"/>
    </row>
    <row r="38319" spans="1:9" x14ac:dyDescent="0.25">
      <c r="A38319"/>
      <c r="B38319"/>
      <c r="C38319"/>
      <c r="D38319"/>
      <c r="E38319" s="148"/>
      <c r="F38319" s="148"/>
      <c r="G38319" s="149"/>
      <c r="H38319" s="148"/>
      <c r="I38319"/>
    </row>
    <row r="38320" spans="1:9" x14ac:dyDescent="0.25">
      <c r="A38320"/>
      <c r="B38320"/>
      <c r="C38320"/>
      <c r="D38320"/>
      <c r="E38320" s="148"/>
      <c r="F38320" s="148"/>
      <c r="G38320" s="149"/>
      <c r="H38320" s="148"/>
      <c r="I38320"/>
    </row>
    <row r="38321" spans="1:9" x14ac:dyDescent="0.25">
      <c r="A38321"/>
      <c r="B38321"/>
      <c r="C38321"/>
      <c r="D38321"/>
      <c r="E38321" s="148"/>
      <c r="F38321" s="148"/>
      <c r="G38321" s="149"/>
      <c r="H38321" s="148"/>
      <c r="I38321"/>
    </row>
    <row r="38322" spans="1:9" x14ac:dyDescent="0.25">
      <c r="A38322"/>
      <c r="B38322"/>
      <c r="C38322"/>
      <c r="D38322"/>
      <c r="E38322" s="148"/>
      <c r="F38322" s="148"/>
      <c r="G38322" s="149"/>
      <c r="H38322" s="148"/>
      <c r="I38322"/>
    </row>
    <row r="38323" spans="1:9" x14ac:dyDescent="0.25">
      <c r="A38323"/>
      <c r="B38323"/>
      <c r="C38323"/>
      <c r="D38323"/>
      <c r="E38323" s="148"/>
      <c r="F38323" s="148"/>
      <c r="G38323" s="149"/>
      <c r="H38323" s="148"/>
      <c r="I38323"/>
    </row>
    <row r="38324" spans="1:9" x14ac:dyDescent="0.25">
      <c r="A38324"/>
      <c r="B38324"/>
      <c r="C38324"/>
      <c r="D38324"/>
      <c r="E38324" s="148"/>
      <c r="F38324" s="148"/>
      <c r="G38324" s="149"/>
      <c r="H38324" s="148"/>
      <c r="I38324"/>
    </row>
    <row r="38325" spans="1:9" x14ac:dyDescent="0.25">
      <c r="A38325"/>
      <c r="B38325"/>
      <c r="C38325"/>
      <c r="D38325"/>
      <c r="E38325" s="148"/>
      <c r="F38325" s="148"/>
      <c r="G38325" s="149"/>
      <c r="H38325" s="148"/>
      <c r="I38325"/>
    </row>
    <row r="38326" spans="1:9" x14ac:dyDescent="0.25">
      <c r="A38326"/>
      <c r="B38326"/>
      <c r="C38326"/>
      <c r="D38326"/>
      <c r="E38326" s="148"/>
      <c r="F38326" s="148"/>
      <c r="G38326" s="149"/>
      <c r="H38326" s="148"/>
      <c r="I38326"/>
    </row>
    <row r="38327" spans="1:9" x14ac:dyDescent="0.25">
      <c r="A38327"/>
      <c r="B38327"/>
      <c r="C38327"/>
      <c r="D38327"/>
      <c r="E38327" s="148"/>
      <c r="F38327" s="148"/>
      <c r="G38327" s="149"/>
      <c r="H38327" s="148"/>
      <c r="I38327"/>
    </row>
    <row r="38328" spans="1:9" x14ac:dyDescent="0.25">
      <c r="A38328"/>
      <c r="B38328"/>
      <c r="C38328"/>
      <c r="D38328"/>
      <c r="E38328" s="148"/>
      <c r="F38328" s="148"/>
      <c r="G38328" s="149"/>
      <c r="H38328" s="148"/>
      <c r="I38328"/>
    </row>
    <row r="38329" spans="1:9" x14ac:dyDescent="0.25">
      <c r="A38329"/>
      <c r="B38329"/>
      <c r="C38329"/>
      <c r="D38329"/>
      <c r="E38329" s="148"/>
      <c r="F38329" s="148"/>
      <c r="G38329" s="149"/>
      <c r="H38329" s="148"/>
      <c r="I38329"/>
    </row>
    <row r="38330" spans="1:9" x14ac:dyDescent="0.25">
      <c r="A38330"/>
      <c r="B38330"/>
      <c r="C38330"/>
      <c r="D38330"/>
      <c r="E38330" s="148"/>
      <c r="F38330" s="148"/>
      <c r="G38330" s="149"/>
      <c r="H38330" s="148"/>
      <c r="I38330"/>
    </row>
    <row r="38331" spans="1:9" x14ac:dyDescent="0.25">
      <c r="A38331"/>
      <c r="B38331"/>
      <c r="C38331"/>
      <c r="D38331"/>
      <c r="E38331" s="148"/>
      <c r="F38331" s="148"/>
      <c r="G38331" s="149"/>
      <c r="H38331" s="148"/>
      <c r="I38331"/>
    </row>
    <row r="38332" spans="1:9" x14ac:dyDescent="0.25">
      <c r="A38332"/>
      <c r="B38332"/>
      <c r="C38332"/>
      <c r="D38332"/>
      <c r="E38332" s="148"/>
      <c r="F38332" s="148"/>
      <c r="G38332" s="149"/>
      <c r="H38332" s="148"/>
      <c r="I38332"/>
    </row>
    <row r="38333" spans="1:9" x14ac:dyDescent="0.25">
      <c r="A38333"/>
      <c r="B38333"/>
      <c r="C38333"/>
      <c r="D38333"/>
      <c r="E38333" s="148"/>
      <c r="F38333" s="148"/>
      <c r="G38333" s="149"/>
      <c r="H38333" s="148"/>
      <c r="I38333"/>
    </row>
    <row r="38334" spans="1:9" x14ac:dyDescent="0.25">
      <c r="A38334"/>
      <c r="B38334"/>
      <c r="C38334"/>
      <c r="D38334"/>
      <c r="E38334" s="148"/>
      <c r="F38334" s="148"/>
      <c r="G38334" s="149"/>
      <c r="H38334" s="148"/>
      <c r="I38334"/>
    </row>
    <row r="38335" spans="1:9" x14ac:dyDescent="0.25">
      <c r="A38335"/>
      <c r="B38335"/>
      <c r="C38335"/>
      <c r="D38335"/>
      <c r="E38335" s="148"/>
      <c r="F38335" s="148"/>
      <c r="G38335" s="149"/>
      <c r="H38335" s="148"/>
      <c r="I38335"/>
    </row>
    <row r="38336" spans="1:9" x14ac:dyDescent="0.25">
      <c r="A38336"/>
      <c r="B38336"/>
      <c r="C38336"/>
      <c r="D38336"/>
      <c r="E38336" s="148"/>
      <c r="F38336" s="148"/>
      <c r="G38336" s="149"/>
      <c r="H38336" s="148"/>
      <c r="I38336"/>
    </row>
    <row r="38337" spans="1:9" x14ac:dyDescent="0.25">
      <c r="A38337"/>
      <c r="B38337"/>
      <c r="C38337"/>
      <c r="D38337"/>
      <c r="E38337" s="148"/>
      <c r="F38337" s="148"/>
      <c r="G38337" s="149"/>
      <c r="H38337" s="148"/>
      <c r="I38337"/>
    </row>
    <row r="38338" spans="1:9" x14ac:dyDescent="0.25">
      <c r="A38338"/>
      <c r="B38338"/>
      <c r="C38338"/>
      <c r="D38338"/>
      <c r="E38338" s="148"/>
      <c r="F38338" s="148"/>
      <c r="G38338" s="149"/>
      <c r="H38338" s="148"/>
      <c r="I38338"/>
    </row>
    <row r="38339" spans="1:9" x14ac:dyDescent="0.25">
      <c r="A38339"/>
      <c r="B38339"/>
      <c r="C38339"/>
      <c r="D38339"/>
      <c r="E38339" s="148"/>
      <c r="F38339" s="148"/>
      <c r="G38339" s="149"/>
      <c r="H38339" s="148"/>
      <c r="I38339"/>
    </row>
    <row r="38340" spans="1:9" x14ac:dyDescent="0.25">
      <c r="A38340"/>
      <c r="B38340"/>
      <c r="C38340"/>
      <c r="D38340"/>
      <c r="E38340" s="148"/>
      <c r="F38340" s="148"/>
      <c r="G38340" s="149"/>
      <c r="H38340" s="148"/>
      <c r="I38340"/>
    </row>
    <row r="38341" spans="1:9" x14ac:dyDescent="0.25">
      <c r="A38341"/>
      <c r="B38341"/>
      <c r="C38341"/>
      <c r="D38341"/>
      <c r="E38341" s="148"/>
      <c r="F38341" s="148"/>
      <c r="G38341" s="149"/>
      <c r="H38341" s="148"/>
      <c r="I38341"/>
    </row>
    <row r="38342" spans="1:9" x14ac:dyDescent="0.25">
      <c r="A38342"/>
      <c r="B38342"/>
      <c r="C38342"/>
      <c r="D38342"/>
      <c r="E38342" s="148"/>
      <c r="F38342" s="148"/>
      <c r="G38342" s="149"/>
      <c r="H38342" s="148"/>
      <c r="I38342"/>
    </row>
    <row r="38343" spans="1:9" x14ac:dyDescent="0.25">
      <c r="A38343"/>
      <c r="B38343"/>
      <c r="C38343"/>
      <c r="D38343"/>
      <c r="E38343" s="148"/>
      <c r="F38343" s="148"/>
      <c r="G38343" s="149"/>
      <c r="H38343" s="148"/>
      <c r="I38343"/>
    </row>
    <row r="38344" spans="1:9" x14ac:dyDescent="0.25">
      <c r="A38344"/>
      <c r="B38344"/>
      <c r="C38344"/>
      <c r="D38344"/>
      <c r="E38344" s="148"/>
      <c r="F38344" s="148"/>
      <c r="G38344" s="149"/>
      <c r="H38344" s="148"/>
      <c r="I38344"/>
    </row>
    <row r="38345" spans="1:9" x14ac:dyDescent="0.25">
      <c r="A38345"/>
      <c r="B38345"/>
      <c r="C38345"/>
      <c r="D38345"/>
      <c r="E38345" s="148"/>
      <c r="F38345" s="148"/>
      <c r="G38345" s="149"/>
      <c r="H38345" s="148"/>
      <c r="I38345"/>
    </row>
    <row r="38346" spans="1:9" x14ac:dyDescent="0.25">
      <c r="A38346"/>
      <c r="B38346"/>
      <c r="C38346"/>
      <c r="D38346"/>
      <c r="E38346" s="148"/>
      <c r="F38346" s="148"/>
      <c r="G38346" s="149"/>
      <c r="H38346" s="148"/>
      <c r="I38346"/>
    </row>
    <row r="38347" spans="1:9" x14ac:dyDescent="0.25">
      <c r="A38347"/>
      <c r="B38347"/>
      <c r="C38347"/>
      <c r="D38347"/>
      <c r="E38347" s="148"/>
      <c r="F38347" s="148"/>
      <c r="G38347" s="149"/>
      <c r="H38347" s="148"/>
      <c r="I38347"/>
    </row>
    <row r="38348" spans="1:9" x14ac:dyDescent="0.25">
      <c r="A38348"/>
      <c r="B38348"/>
      <c r="C38348"/>
      <c r="D38348"/>
      <c r="E38348" s="148"/>
      <c r="F38348" s="148"/>
      <c r="G38348" s="149"/>
      <c r="H38348" s="148"/>
      <c r="I38348"/>
    </row>
    <row r="38349" spans="1:9" x14ac:dyDescent="0.25">
      <c r="A38349"/>
      <c r="B38349"/>
      <c r="C38349"/>
      <c r="D38349"/>
      <c r="E38349" s="148"/>
      <c r="F38349" s="148"/>
      <c r="G38349" s="149"/>
      <c r="H38349" s="148"/>
      <c r="I38349"/>
    </row>
    <row r="38350" spans="1:9" x14ac:dyDescent="0.25">
      <c r="A38350"/>
      <c r="B38350"/>
      <c r="C38350"/>
      <c r="D38350"/>
      <c r="E38350" s="148"/>
      <c r="F38350" s="148"/>
      <c r="G38350" s="149"/>
      <c r="H38350" s="148"/>
      <c r="I38350"/>
    </row>
    <row r="38351" spans="1:9" x14ac:dyDescent="0.25">
      <c r="A38351"/>
      <c r="B38351"/>
      <c r="C38351"/>
      <c r="D38351"/>
      <c r="E38351" s="148"/>
      <c r="F38351" s="148"/>
      <c r="G38351" s="149"/>
      <c r="H38351" s="148"/>
      <c r="I38351"/>
    </row>
    <row r="38352" spans="1:9" x14ac:dyDescent="0.25">
      <c r="A38352"/>
      <c r="B38352"/>
      <c r="C38352"/>
      <c r="D38352"/>
      <c r="E38352" s="148"/>
      <c r="F38352" s="148"/>
      <c r="G38352" s="149"/>
      <c r="H38352" s="148"/>
      <c r="I38352"/>
    </row>
    <row r="38353" spans="1:9" x14ac:dyDescent="0.25">
      <c r="A38353"/>
      <c r="B38353"/>
      <c r="C38353"/>
      <c r="D38353"/>
      <c r="E38353" s="148"/>
      <c r="F38353" s="148"/>
      <c r="G38353" s="149"/>
      <c r="H38353" s="148"/>
      <c r="I38353"/>
    </row>
    <row r="38354" spans="1:9" x14ac:dyDescent="0.25">
      <c r="A38354"/>
      <c r="B38354"/>
      <c r="C38354"/>
      <c r="D38354"/>
      <c r="E38354" s="148"/>
      <c r="F38354" s="148"/>
      <c r="G38354" s="149"/>
      <c r="H38354" s="148"/>
      <c r="I38354"/>
    </row>
    <row r="38355" spans="1:9" x14ac:dyDescent="0.25">
      <c r="A38355"/>
      <c r="B38355"/>
      <c r="C38355"/>
      <c r="D38355"/>
      <c r="E38355" s="148"/>
      <c r="F38355" s="148"/>
      <c r="G38355" s="149"/>
      <c r="H38355" s="148"/>
      <c r="I38355"/>
    </row>
    <row r="38356" spans="1:9" x14ac:dyDescent="0.25">
      <c r="A38356"/>
      <c r="B38356"/>
      <c r="C38356"/>
      <c r="D38356"/>
      <c r="E38356" s="148"/>
      <c r="F38356" s="148"/>
      <c r="G38356" s="149"/>
      <c r="H38356" s="148"/>
      <c r="I38356"/>
    </row>
    <row r="38357" spans="1:9" x14ac:dyDescent="0.25">
      <c r="A38357"/>
      <c r="B38357"/>
      <c r="C38357"/>
      <c r="D38357"/>
      <c r="E38357" s="148"/>
      <c r="F38357" s="148"/>
      <c r="G38357" s="149"/>
      <c r="H38357" s="148"/>
      <c r="I38357"/>
    </row>
    <row r="38358" spans="1:9" x14ac:dyDescent="0.25">
      <c r="A38358"/>
      <c r="B38358"/>
      <c r="C38358"/>
      <c r="D38358"/>
      <c r="E38358" s="148"/>
      <c r="F38358" s="148"/>
      <c r="G38358" s="149"/>
      <c r="H38358" s="148"/>
      <c r="I38358"/>
    </row>
    <row r="38359" spans="1:9" x14ac:dyDescent="0.25">
      <c r="A38359"/>
      <c r="B38359"/>
      <c r="C38359"/>
      <c r="D38359"/>
      <c r="E38359" s="148"/>
      <c r="F38359" s="148"/>
      <c r="G38359" s="149"/>
      <c r="H38359" s="148"/>
      <c r="I38359"/>
    </row>
    <row r="38360" spans="1:9" x14ac:dyDescent="0.25">
      <c r="A38360"/>
      <c r="B38360"/>
      <c r="C38360"/>
      <c r="D38360"/>
      <c r="E38360" s="148"/>
      <c r="F38360" s="148"/>
      <c r="G38360" s="149"/>
      <c r="H38360" s="148"/>
      <c r="I38360"/>
    </row>
    <row r="38361" spans="1:9" x14ac:dyDescent="0.25">
      <c r="A38361"/>
      <c r="B38361"/>
      <c r="C38361"/>
      <c r="D38361"/>
      <c r="E38361" s="148"/>
      <c r="F38361" s="148"/>
      <c r="G38361" s="149"/>
      <c r="H38361" s="148"/>
      <c r="I38361"/>
    </row>
    <row r="38362" spans="1:9" x14ac:dyDescent="0.25">
      <c r="A38362"/>
      <c r="B38362"/>
      <c r="C38362"/>
      <c r="D38362"/>
      <c r="E38362" s="148"/>
      <c r="F38362" s="148"/>
      <c r="G38362" s="149"/>
      <c r="H38362" s="148"/>
      <c r="I38362"/>
    </row>
    <row r="38363" spans="1:9" x14ac:dyDescent="0.25">
      <c r="A38363"/>
      <c r="B38363"/>
      <c r="C38363"/>
      <c r="D38363"/>
      <c r="E38363" s="148"/>
      <c r="F38363" s="148"/>
      <c r="G38363" s="149"/>
      <c r="H38363" s="148"/>
      <c r="I38363"/>
    </row>
    <row r="38364" spans="1:9" x14ac:dyDescent="0.25">
      <c r="A38364"/>
      <c r="B38364"/>
      <c r="C38364"/>
      <c r="D38364"/>
      <c r="E38364" s="148"/>
      <c r="F38364" s="148"/>
      <c r="G38364" s="149"/>
      <c r="H38364" s="148"/>
      <c r="I38364"/>
    </row>
    <row r="38365" spans="1:9" x14ac:dyDescent="0.25">
      <c r="A38365"/>
      <c r="B38365"/>
      <c r="C38365"/>
      <c r="D38365"/>
      <c r="E38365" s="148"/>
      <c r="F38365" s="148"/>
      <c r="G38365" s="149"/>
      <c r="H38365" s="148"/>
      <c r="I38365"/>
    </row>
    <row r="38366" spans="1:9" x14ac:dyDescent="0.25">
      <c r="A38366"/>
      <c r="B38366"/>
      <c r="C38366"/>
      <c r="D38366"/>
      <c r="E38366" s="148"/>
      <c r="F38366" s="148"/>
      <c r="G38366" s="149"/>
      <c r="H38366" s="148"/>
      <c r="I38366"/>
    </row>
    <row r="38367" spans="1:9" x14ac:dyDescent="0.25">
      <c r="A38367"/>
      <c r="B38367"/>
      <c r="C38367"/>
      <c r="D38367"/>
      <c r="E38367" s="148"/>
      <c r="F38367" s="148"/>
      <c r="G38367" s="149"/>
      <c r="H38367" s="148"/>
      <c r="I38367"/>
    </row>
    <row r="38368" spans="1:9" x14ac:dyDescent="0.25">
      <c r="A38368"/>
      <c r="B38368"/>
      <c r="C38368"/>
      <c r="D38368"/>
      <c r="E38368" s="148"/>
      <c r="F38368" s="148"/>
      <c r="G38368" s="149"/>
      <c r="H38368" s="148"/>
      <c r="I38368"/>
    </row>
    <row r="38369" spans="1:9" x14ac:dyDescent="0.25">
      <c r="A38369"/>
      <c r="B38369"/>
      <c r="C38369"/>
      <c r="D38369"/>
      <c r="E38369" s="148"/>
      <c r="F38369" s="148"/>
      <c r="G38369" s="149"/>
      <c r="H38369" s="148"/>
      <c r="I38369"/>
    </row>
    <row r="38370" spans="1:9" x14ac:dyDescent="0.25">
      <c r="A38370"/>
      <c r="B38370"/>
      <c r="C38370"/>
      <c r="D38370"/>
      <c r="E38370" s="148"/>
      <c r="F38370" s="148"/>
      <c r="G38370" s="149"/>
      <c r="H38370" s="148"/>
      <c r="I38370"/>
    </row>
    <row r="38371" spans="1:9" x14ac:dyDescent="0.25">
      <c r="A38371"/>
      <c r="B38371"/>
      <c r="C38371"/>
      <c r="D38371"/>
      <c r="E38371" s="148"/>
      <c r="F38371" s="148"/>
      <c r="G38371" s="149"/>
      <c r="H38371" s="148"/>
      <c r="I38371"/>
    </row>
    <row r="38372" spans="1:9" x14ac:dyDescent="0.25">
      <c r="A38372"/>
      <c r="B38372"/>
      <c r="C38372"/>
      <c r="D38372"/>
      <c r="E38372" s="148"/>
      <c r="F38372" s="148"/>
      <c r="G38372" s="149"/>
      <c r="H38372" s="148"/>
      <c r="I38372"/>
    </row>
    <row r="38373" spans="1:9" x14ac:dyDescent="0.25">
      <c r="A38373"/>
      <c r="B38373"/>
      <c r="C38373"/>
      <c r="D38373"/>
      <c r="E38373" s="148"/>
      <c r="F38373" s="148"/>
      <c r="G38373" s="149"/>
      <c r="H38373" s="148"/>
      <c r="I38373"/>
    </row>
    <row r="38374" spans="1:9" x14ac:dyDescent="0.25">
      <c r="A38374"/>
      <c r="B38374"/>
      <c r="C38374"/>
      <c r="D38374"/>
      <c r="E38374" s="148"/>
      <c r="F38374" s="148"/>
      <c r="G38374" s="149"/>
      <c r="H38374" s="148"/>
      <c r="I38374"/>
    </row>
    <row r="38375" spans="1:9" x14ac:dyDescent="0.25">
      <c r="A38375"/>
      <c r="B38375"/>
      <c r="C38375"/>
      <c r="D38375"/>
      <c r="E38375" s="148"/>
      <c r="F38375" s="148"/>
      <c r="G38375" s="149"/>
      <c r="H38375" s="148"/>
      <c r="I38375"/>
    </row>
    <row r="38376" spans="1:9" x14ac:dyDescent="0.25">
      <c r="A38376"/>
      <c r="B38376"/>
      <c r="C38376"/>
      <c r="D38376"/>
      <c r="E38376" s="148"/>
      <c r="F38376" s="148"/>
      <c r="G38376" s="149"/>
      <c r="H38376" s="148"/>
      <c r="I38376"/>
    </row>
    <row r="38377" spans="1:9" x14ac:dyDescent="0.25">
      <c r="A38377"/>
      <c r="B38377"/>
      <c r="C38377"/>
      <c r="D38377"/>
      <c r="E38377" s="148"/>
      <c r="F38377" s="148"/>
      <c r="G38377" s="149"/>
      <c r="H38377" s="148"/>
      <c r="I38377"/>
    </row>
    <row r="38378" spans="1:9" x14ac:dyDescent="0.25">
      <c r="A38378"/>
      <c r="B38378"/>
      <c r="C38378"/>
      <c r="D38378"/>
      <c r="E38378" s="148"/>
      <c r="F38378" s="148"/>
      <c r="G38378" s="149"/>
      <c r="H38378" s="148"/>
      <c r="I38378"/>
    </row>
    <row r="38379" spans="1:9" x14ac:dyDescent="0.25">
      <c r="A38379"/>
      <c r="B38379"/>
      <c r="C38379"/>
      <c r="D38379"/>
      <c r="E38379" s="148"/>
      <c r="F38379" s="148"/>
      <c r="G38379" s="149"/>
      <c r="H38379" s="148"/>
      <c r="I38379"/>
    </row>
    <row r="38380" spans="1:9" x14ac:dyDescent="0.25">
      <c r="A38380"/>
      <c r="B38380"/>
      <c r="C38380"/>
      <c r="D38380"/>
      <c r="E38380" s="148"/>
      <c r="F38380" s="148"/>
      <c r="G38380" s="149"/>
      <c r="H38380" s="148"/>
      <c r="I38380"/>
    </row>
    <row r="38381" spans="1:9" x14ac:dyDescent="0.25">
      <c r="A38381"/>
      <c r="B38381"/>
      <c r="C38381"/>
      <c r="D38381"/>
      <c r="E38381" s="148"/>
      <c r="F38381" s="148"/>
      <c r="G38381" s="149"/>
      <c r="H38381" s="148"/>
      <c r="I38381"/>
    </row>
    <row r="38382" spans="1:9" x14ac:dyDescent="0.25">
      <c r="A38382"/>
      <c r="B38382"/>
      <c r="C38382"/>
      <c r="D38382"/>
      <c r="E38382" s="148"/>
      <c r="F38382" s="148"/>
      <c r="G38382" s="149"/>
      <c r="H38382" s="148"/>
      <c r="I38382"/>
    </row>
    <row r="38383" spans="1:9" x14ac:dyDescent="0.25">
      <c r="A38383"/>
      <c r="B38383"/>
      <c r="C38383"/>
      <c r="D38383"/>
      <c r="E38383" s="148"/>
      <c r="F38383" s="148"/>
      <c r="G38383" s="149"/>
      <c r="H38383" s="148"/>
      <c r="I38383"/>
    </row>
    <row r="38384" spans="1:9" x14ac:dyDescent="0.25">
      <c r="A38384"/>
      <c r="B38384"/>
      <c r="C38384"/>
      <c r="D38384"/>
      <c r="E38384" s="148"/>
      <c r="F38384" s="148"/>
      <c r="G38384" s="149"/>
      <c r="H38384" s="148"/>
      <c r="I38384"/>
    </row>
    <row r="38385" spans="1:9" x14ac:dyDescent="0.25">
      <c r="A38385"/>
      <c r="B38385"/>
      <c r="C38385"/>
      <c r="D38385"/>
      <c r="E38385" s="148"/>
      <c r="F38385" s="148"/>
      <c r="G38385" s="149"/>
      <c r="H38385" s="148"/>
      <c r="I38385"/>
    </row>
    <row r="38386" spans="1:9" x14ac:dyDescent="0.25">
      <c r="A38386"/>
      <c r="B38386"/>
      <c r="C38386"/>
      <c r="D38386"/>
      <c r="E38386" s="148"/>
      <c r="F38386" s="148"/>
      <c r="G38386" s="149"/>
      <c r="H38386" s="148"/>
      <c r="I38386"/>
    </row>
    <row r="38387" spans="1:9" x14ac:dyDescent="0.25">
      <c r="A38387"/>
      <c r="B38387"/>
      <c r="C38387"/>
      <c r="D38387"/>
      <c r="E38387" s="148"/>
      <c r="F38387" s="148"/>
      <c r="G38387" s="149"/>
      <c r="H38387" s="148"/>
      <c r="I38387"/>
    </row>
    <row r="38388" spans="1:9" x14ac:dyDescent="0.25">
      <c r="A38388"/>
      <c r="B38388"/>
      <c r="C38388"/>
      <c r="D38388"/>
      <c r="E38388" s="148"/>
      <c r="F38388" s="148"/>
      <c r="G38388" s="149"/>
      <c r="H38388" s="148"/>
      <c r="I38388"/>
    </row>
    <row r="38389" spans="1:9" x14ac:dyDescent="0.25">
      <c r="A38389"/>
      <c r="B38389"/>
      <c r="C38389"/>
      <c r="D38389"/>
      <c r="E38389" s="148"/>
      <c r="F38389" s="148"/>
      <c r="G38389" s="149"/>
      <c r="H38389" s="148"/>
      <c r="I38389"/>
    </row>
    <row r="38390" spans="1:9" x14ac:dyDescent="0.25">
      <c r="A38390"/>
      <c r="B38390"/>
      <c r="C38390"/>
      <c r="D38390"/>
      <c r="E38390" s="148"/>
      <c r="F38390" s="148"/>
      <c r="G38390" s="149"/>
      <c r="H38390" s="148"/>
      <c r="I38390"/>
    </row>
    <row r="38391" spans="1:9" x14ac:dyDescent="0.25">
      <c r="A38391"/>
      <c r="B38391"/>
      <c r="C38391"/>
      <c r="D38391"/>
      <c r="E38391" s="148"/>
      <c r="F38391" s="148"/>
      <c r="G38391" s="149"/>
      <c r="H38391" s="148"/>
      <c r="I38391"/>
    </row>
    <row r="38392" spans="1:9" x14ac:dyDescent="0.25">
      <c r="A38392"/>
      <c r="B38392"/>
      <c r="C38392"/>
      <c r="D38392"/>
      <c r="E38392" s="148"/>
      <c r="F38392" s="148"/>
      <c r="G38392" s="149"/>
      <c r="H38392" s="148"/>
      <c r="I38392"/>
    </row>
    <row r="38393" spans="1:9" x14ac:dyDescent="0.25">
      <c r="A38393"/>
      <c r="B38393"/>
      <c r="C38393"/>
      <c r="D38393"/>
      <c r="E38393" s="148"/>
      <c r="F38393" s="148"/>
      <c r="G38393" s="149"/>
      <c r="H38393" s="148"/>
      <c r="I38393"/>
    </row>
    <row r="38394" spans="1:9" x14ac:dyDescent="0.25">
      <c r="A38394"/>
      <c r="B38394"/>
      <c r="C38394"/>
      <c r="D38394"/>
      <c r="E38394" s="148"/>
      <c r="F38394" s="148"/>
      <c r="G38394" s="149"/>
      <c r="H38394" s="148"/>
      <c r="I38394"/>
    </row>
    <row r="38395" spans="1:9" x14ac:dyDescent="0.25">
      <c r="A38395"/>
      <c r="B38395"/>
      <c r="C38395"/>
      <c r="D38395"/>
      <c r="E38395" s="148"/>
      <c r="F38395" s="148"/>
      <c r="G38395" s="149"/>
      <c r="H38395" s="148"/>
      <c r="I38395"/>
    </row>
    <row r="38396" spans="1:9" x14ac:dyDescent="0.25">
      <c r="A38396"/>
      <c r="B38396"/>
      <c r="C38396"/>
      <c r="D38396"/>
      <c r="E38396" s="148"/>
      <c r="F38396" s="148"/>
      <c r="G38396" s="149"/>
      <c r="H38396" s="148"/>
      <c r="I38396"/>
    </row>
    <row r="38397" spans="1:9" x14ac:dyDescent="0.25">
      <c r="A38397"/>
      <c r="B38397"/>
      <c r="C38397"/>
      <c r="D38397"/>
      <c r="E38397" s="148"/>
      <c r="F38397" s="148"/>
      <c r="G38397" s="149"/>
      <c r="H38397" s="148"/>
      <c r="I38397"/>
    </row>
    <row r="38398" spans="1:9" x14ac:dyDescent="0.25">
      <c r="A38398"/>
      <c r="B38398"/>
      <c r="C38398"/>
      <c r="D38398"/>
      <c r="E38398" s="148"/>
      <c r="F38398" s="148"/>
      <c r="G38398" s="149"/>
      <c r="H38398" s="148"/>
      <c r="I38398"/>
    </row>
    <row r="38399" spans="1:9" x14ac:dyDescent="0.25">
      <c r="A38399"/>
      <c r="B38399"/>
      <c r="C38399"/>
      <c r="D38399"/>
      <c r="E38399" s="148"/>
      <c r="F38399" s="148"/>
      <c r="G38399" s="149"/>
      <c r="H38399" s="148"/>
      <c r="I38399"/>
    </row>
    <row r="38400" spans="1:9" x14ac:dyDescent="0.25">
      <c r="A38400"/>
      <c r="B38400"/>
      <c r="C38400"/>
      <c r="D38400"/>
      <c r="E38400" s="148"/>
      <c r="F38400" s="148"/>
      <c r="G38400" s="149"/>
      <c r="H38400" s="148"/>
      <c r="I38400"/>
    </row>
    <row r="38401" spans="1:9" x14ac:dyDescent="0.25">
      <c r="A38401"/>
      <c r="B38401"/>
      <c r="C38401"/>
      <c r="D38401"/>
      <c r="E38401" s="148"/>
      <c r="F38401" s="148"/>
      <c r="G38401" s="149"/>
      <c r="H38401" s="148"/>
      <c r="I38401"/>
    </row>
    <row r="38402" spans="1:9" x14ac:dyDescent="0.25">
      <c r="A38402"/>
      <c r="B38402"/>
      <c r="C38402"/>
      <c r="D38402"/>
      <c r="E38402" s="148"/>
      <c r="F38402" s="148"/>
      <c r="G38402" s="149"/>
      <c r="H38402" s="148"/>
      <c r="I38402"/>
    </row>
    <row r="38403" spans="1:9" x14ac:dyDescent="0.25">
      <c r="A38403"/>
      <c r="B38403"/>
      <c r="C38403"/>
      <c r="D38403"/>
      <c r="E38403" s="148"/>
      <c r="F38403" s="148"/>
      <c r="G38403" s="149"/>
      <c r="H38403" s="148"/>
      <c r="I38403"/>
    </row>
    <row r="38404" spans="1:9" x14ac:dyDescent="0.25">
      <c r="A38404"/>
      <c r="B38404"/>
      <c r="C38404"/>
      <c r="D38404"/>
      <c r="E38404" s="148"/>
      <c r="F38404" s="148"/>
      <c r="G38404" s="149"/>
      <c r="H38404" s="148"/>
      <c r="I38404"/>
    </row>
    <row r="38405" spans="1:9" x14ac:dyDescent="0.25">
      <c r="A38405"/>
      <c r="B38405"/>
      <c r="C38405"/>
      <c r="D38405"/>
      <c r="E38405" s="148"/>
      <c r="F38405" s="148"/>
      <c r="G38405" s="149"/>
      <c r="H38405" s="148"/>
      <c r="I38405"/>
    </row>
    <row r="38406" spans="1:9" x14ac:dyDescent="0.25">
      <c r="A38406"/>
      <c r="B38406"/>
      <c r="C38406"/>
      <c r="D38406"/>
      <c r="E38406" s="148"/>
      <c r="F38406" s="148"/>
      <c r="G38406" s="149"/>
      <c r="H38406" s="148"/>
      <c r="I38406"/>
    </row>
    <row r="38407" spans="1:9" x14ac:dyDescent="0.25">
      <c r="A38407"/>
      <c r="B38407"/>
      <c r="C38407"/>
      <c r="D38407"/>
      <c r="E38407" s="148"/>
      <c r="F38407" s="148"/>
      <c r="G38407" s="149"/>
      <c r="H38407" s="148"/>
      <c r="I38407"/>
    </row>
    <row r="38408" spans="1:9" x14ac:dyDescent="0.25">
      <c r="A38408"/>
      <c r="B38408"/>
      <c r="C38408"/>
      <c r="D38408"/>
      <c r="E38408" s="148"/>
      <c r="F38408" s="148"/>
      <c r="G38408" s="149"/>
      <c r="H38408" s="148"/>
      <c r="I38408"/>
    </row>
    <row r="38409" spans="1:9" x14ac:dyDescent="0.25">
      <c r="A38409"/>
      <c r="B38409"/>
      <c r="C38409"/>
      <c r="D38409"/>
      <c r="E38409" s="148"/>
      <c r="F38409" s="148"/>
      <c r="G38409" s="149"/>
      <c r="H38409" s="148"/>
      <c r="I38409"/>
    </row>
    <row r="38410" spans="1:9" x14ac:dyDescent="0.25">
      <c r="A38410"/>
      <c r="B38410"/>
      <c r="C38410"/>
      <c r="D38410"/>
      <c r="E38410" s="148"/>
      <c r="F38410" s="148"/>
      <c r="G38410" s="149"/>
      <c r="H38410" s="148"/>
      <c r="I38410"/>
    </row>
    <row r="38411" spans="1:9" x14ac:dyDescent="0.25">
      <c r="A38411"/>
      <c r="B38411"/>
      <c r="C38411"/>
      <c r="D38411"/>
      <c r="E38411" s="148"/>
      <c r="F38411" s="148"/>
      <c r="G38411" s="149"/>
      <c r="H38411" s="148"/>
      <c r="I38411"/>
    </row>
    <row r="38412" spans="1:9" x14ac:dyDescent="0.25">
      <c r="A38412"/>
      <c r="B38412"/>
      <c r="C38412"/>
      <c r="D38412"/>
      <c r="E38412" s="148"/>
      <c r="F38412" s="148"/>
      <c r="G38412" s="149"/>
      <c r="H38412" s="148"/>
      <c r="I38412"/>
    </row>
    <row r="38413" spans="1:9" x14ac:dyDescent="0.25">
      <c r="A38413"/>
      <c r="B38413"/>
      <c r="C38413"/>
      <c r="D38413"/>
      <c r="E38413" s="148"/>
      <c r="F38413" s="148"/>
      <c r="G38413" s="149"/>
      <c r="H38413" s="148"/>
      <c r="I38413"/>
    </row>
    <row r="38414" spans="1:9" x14ac:dyDescent="0.25">
      <c r="A38414"/>
      <c r="B38414"/>
      <c r="C38414"/>
      <c r="D38414"/>
      <c r="E38414" s="148"/>
      <c r="F38414" s="148"/>
      <c r="G38414" s="149"/>
      <c r="H38414" s="148"/>
      <c r="I38414"/>
    </row>
    <row r="38415" spans="1:9" x14ac:dyDescent="0.25">
      <c r="A38415"/>
      <c r="B38415"/>
      <c r="C38415"/>
      <c r="D38415"/>
      <c r="E38415" s="148"/>
      <c r="F38415" s="148"/>
      <c r="G38415" s="149"/>
      <c r="H38415" s="148"/>
      <c r="I38415"/>
    </row>
    <row r="38416" spans="1:9" x14ac:dyDescent="0.25">
      <c r="A38416"/>
      <c r="B38416"/>
      <c r="C38416"/>
      <c r="D38416"/>
      <c r="E38416" s="148"/>
      <c r="F38416" s="148"/>
      <c r="G38416" s="149"/>
      <c r="H38416" s="148"/>
      <c r="I38416"/>
    </row>
    <row r="38417" spans="1:9" x14ac:dyDescent="0.25">
      <c r="A38417"/>
      <c r="B38417"/>
      <c r="C38417"/>
      <c r="D38417"/>
      <c r="E38417" s="148"/>
      <c r="F38417" s="148"/>
      <c r="G38417" s="149"/>
      <c r="H38417" s="148"/>
      <c r="I38417"/>
    </row>
    <row r="38418" spans="1:9" x14ac:dyDescent="0.25">
      <c r="A38418"/>
      <c r="B38418"/>
      <c r="C38418"/>
      <c r="D38418"/>
      <c r="E38418" s="148"/>
      <c r="F38418" s="148"/>
      <c r="G38418" s="149"/>
      <c r="H38418" s="148"/>
      <c r="I38418"/>
    </row>
    <row r="38419" spans="1:9" x14ac:dyDescent="0.25">
      <c r="A38419"/>
      <c r="B38419"/>
      <c r="C38419"/>
      <c r="D38419"/>
      <c r="E38419" s="148"/>
      <c r="F38419" s="148"/>
      <c r="G38419" s="149"/>
      <c r="H38419" s="148"/>
      <c r="I38419"/>
    </row>
    <row r="38420" spans="1:9" x14ac:dyDescent="0.25">
      <c r="A38420"/>
      <c r="B38420"/>
      <c r="C38420"/>
      <c r="D38420"/>
      <c r="E38420" s="148"/>
      <c r="F38420" s="148"/>
      <c r="G38420" s="149"/>
      <c r="H38420" s="148"/>
      <c r="I38420"/>
    </row>
    <row r="38421" spans="1:9" x14ac:dyDescent="0.25">
      <c r="A38421"/>
      <c r="B38421"/>
      <c r="C38421"/>
      <c r="D38421"/>
      <c r="E38421" s="148"/>
      <c r="F38421" s="148"/>
      <c r="G38421" s="149"/>
      <c r="H38421" s="148"/>
      <c r="I38421"/>
    </row>
    <row r="38422" spans="1:9" x14ac:dyDescent="0.25">
      <c r="A38422"/>
      <c r="B38422"/>
      <c r="C38422"/>
      <c r="D38422"/>
      <c r="E38422" s="148"/>
      <c r="F38422" s="148"/>
      <c r="G38422" s="149"/>
      <c r="H38422" s="148"/>
      <c r="I38422"/>
    </row>
    <row r="38423" spans="1:9" x14ac:dyDescent="0.25">
      <c r="A38423"/>
      <c r="B38423"/>
      <c r="C38423"/>
      <c r="D38423"/>
      <c r="E38423" s="148"/>
      <c r="F38423" s="148"/>
      <c r="G38423" s="149"/>
      <c r="H38423" s="148"/>
      <c r="I38423"/>
    </row>
    <row r="38424" spans="1:9" x14ac:dyDescent="0.25">
      <c r="A38424"/>
      <c r="B38424"/>
      <c r="C38424"/>
      <c r="D38424"/>
      <c r="E38424" s="148"/>
      <c r="F38424" s="148"/>
      <c r="G38424" s="149"/>
      <c r="H38424" s="148"/>
      <c r="I38424"/>
    </row>
    <row r="38425" spans="1:9" x14ac:dyDescent="0.25">
      <c r="A38425"/>
      <c r="B38425"/>
      <c r="C38425"/>
      <c r="D38425"/>
      <c r="E38425" s="148"/>
      <c r="F38425" s="148"/>
      <c r="G38425" s="149"/>
      <c r="H38425" s="148"/>
      <c r="I38425"/>
    </row>
    <row r="38426" spans="1:9" x14ac:dyDescent="0.25">
      <c r="A38426"/>
      <c r="B38426"/>
      <c r="C38426"/>
      <c r="D38426"/>
      <c r="E38426" s="148"/>
      <c r="F38426" s="148"/>
      <c r="G38426" s="149"/>
      <c r="H38426" s="148"/>
      <c r="I38426"/>
    </row>
    <row r="38427" spans="1:9" x14ac:dyDescent="0.25">
      <c r="A38427"/>
      <c r="B38427"/>
      <c r="C38427"/>
      <c r="D38427"/>
      <c r="E38427" s="148"/>
      <c r="F38427" s="148"/>
      <c r="G38427" s="149"/>
      <c r="H38427" s="148"/>
      <c r="I38427"/>
    </row>
    <row r="38428" spans="1:9" x14ac:dyDescent="0.25">
      <c r="A38428"/>
      <c r="B38428"/>
      <c r="C38428"/>
      <c r="D38428"/>
      <c r="E38428" s="148"/>
      <c r="F38428" s="148"/>
      <c r="G38428" s="149"/>
      <c r="H38428" s="148"/>
      <c r="I38428"/>
    </row>
    <row r="38429" spans="1:9" x14ac:dyDescent="0.25">
      <c r="A38429"/>
      <c r="B38429"/>
      <c r="C38429"/>
      <c r="D38429"/>
      <c r="E38429" s="148"/>
      <c r="F38429" s="148"/>
      <c r="G38429" s="149"/>
      <c r="H38429" s="148"/>
      <c r="I38429"/>
    </row>
    <row r="38430" spans="1:9" x14ac:dyDescent="0.25">
      <c r="A38430"/>
      <c r="B38430"/>
      <c r="C38430"/>
      <c r="D38430"/>
      <c r="E38430" s="148"/>
      <c r="F38430" s="148"/>
      <c r="G38430" s="149"/>
      <c r="H38430" s="148"/>
      <c r="I38430"/>
    </row>
    <row r="38431" spans="1:9" x14ac:dyDescent="0.25">
      <c r="A38431"/>
      <c r="B38431"/>
      <c r="C38431"/>
      <c r="D38431"/>
      <c r="E38431" s="148"/>
      <c r="F38431" s="148"/>
      <c r="G38431" s="149"/>
      <c r="H38431" s="148"/>
      <c r="I38431"/>
    </row>
    <row r="38432" spans="1:9" x14ac:dyDescent="0.25">
      <c r="A38432"/>
      <c r="B38432"/>
      <c r="C38432"/>
      <c r="D38432"/>
      <c r="E38432" s="148"/>
      <c r="F38432" s="148"/>
      <c r="G38432" s="149"/>
      <c r="H38432" s="148"/>
      <c r="I38432"/>
    </row>
    <row r="38433" spans="1:9" x14ac:dyDescent="0.25">
      <c r="A38433"/>
      <c r="B38433"/>
      <c r="C38433"/>
      <c r="D38433"/>
      <c r="E38433" s="148"/>
      <c r="F38433" s="148"/>
      <c r="G38433" s="149"/>
      <c r="H38433" s="148"/>
      <c r="I38433"/>
    </row>
    <row r="38434" spans="1:9" x14ac:dyDescent="0.25">
      <c r="A38434"/>
      <c r="B38434"/>
      <c r="C38434"/>
      <c r="D38434"/>
      <c r="E38434" s="148"/>
      <c r="F38434" s="148"/>
      <c r="G38434" s="149"/>
      <c r="H38434" s="148"/>
      <c r="I38434"/>
    </row>
    <row r="38435" spans="1:9" x14ac:dyDescent="0.25">
      <c r="A38435"/>
      <c r="B38435"/>
      <c r="C38435"/>
      <c r="D38435"/>
      <c r="E38435" s="148"/>
      <c r="F38435" s="148"/>
      <c r="G38435" s="149"/>
      <c r="H38435" s="148"/>
      <c r="I38435"/>
    </row>
    <row r="38436" spans="1:9" x14ac:dyDescent="0.25">
      <c r="A38436"/>
      <c r="B38436"/>
      <c r="C38436"/>
      <c r="D38436"/>
      <c r="E38436" s="148"/>
      <c r="F38436" s="148"/>
      <c r="G38436" s="149"/>
      <c r="H38436" s="148"/>
      <c r="I38436"/>
    </row>
    <row r="38437" spans="1:9" x14ac:dyDescent="0.25">
      <c r="A38437"/>
      <c r="B38437"/>
      <c r="C38437"/>
      <c r="D38437"/>
      <c r="E38437" s="148"/>
      <c r="F38437" s="148"/>
      <c r="G38437" s="149"/>
      <c r="H38437" s="148"/>
      <c r="I38437"/>
    </row>
    <row r="38438" spans="1:9" x14ac:dyDescent="0.25">
      <c r="A38438"/>
      <c r="B38438"/>
      <c r="C38438"/>
      <c r="D38438"/>
      <c r="E38438" s="148"/>
      <c r="F38438" s="148"/>
      <c r="G38438" s="149"/>
      <c r="H38438" s="148"/>
      <c r="I38438"/>
    </row>
    <row r="38439" spans="1:9" x14ac:dyDescent="0.25">
      <c r="A38439"/>
      <c r="B38439"/>
      <c r="C38439"/>
      <c r="D38439"/>
      <c r="E38439" s="148"/>
      <c r="F38439" s="148"/>
      <c r="G38439" s="149"/>
      <c r="H38439" s="148"/>
      <c r="I38439"/>
    </row>
    <row r="38440" spans="1:9" x14ac:dyDescent="0.25">
      <c r="A38440"/>
      <c r="B38440"/>
      <c r="C38440"/>
      <c r="D38440"/>
      <c r="E38440" s="148"/>
      <c r="F38440" s="148"/>
      <c r="G38440" s="149"/>
      <c r="H38440" s="148"/>
      <c r="I38440"/>
    </row>
    <row r="38441" spans="1:9" x14ac:dyDescent="0.25">
      <c r="A38441"/>
      <c r="B38441"/>
      <c r="C38441"/>
      <c r="D38441"/>
      <c r="E38441" s="148"/>
      <c r="F38441" s="148"/>
      <c r="G38441" s="149"/>
      <c r="H38441" s="148"/>
      <c r="I38441"/>
    </row>
    <row r="38442" spans="1:9" x14ac:dyDescent="0.25">
      <c r="A38442"/>
      <c r="B38442"/>
      <c r="C38442"/>
      <c r="D38442"/>
      <c r="E38442" s="148"/>
      <c r="F38442" s="148"/>
      <c r="G38442" s="149"/>
      <c r="H38442" s="148"/>
      <c r="I38442"/>
    </row>
    <row r="38443" spans="1:9" x14ac:dyDescent="0.25">
      <c r="A38443"/>
      <c r="B38443"/>
      <c r="C38443"/>
      <c r="D38443"/>
      <c r="E38443" s="148"/>
      <c r="F38443" s="148"/>
      <c r="G38443" s="149"/>
      <c r="H38443" s="148"/>
      <c r="I38443"/>
    </row>
    <row r="38444" spans="1:9" x14ac:dyDescent="0.25">
      <c r="A38444"/>
      <c r="B38444"/>
      <c r="C38444"/>
      <c r="D38444"/>
      <c r="E38444" s="148"/>
      <c r="F38444" s="148"/>
      <c r="G38444" s="149"/>
      <c r="H38444" s="148"/>
      <c r="I38444"/>
    </row>
    <row r="38445" spans="1:9" x14ac:dyDescent="0.25">
      <c r="A38445"/>
      <c r="B38445"/>
      <c r="C38445"/>
      <c r="D38445"/>
      <c r="E38445" s="148"/>
      <c r="F38445" s="148"/>
      <c r="G38445" s="149"/>
      <c r="H38445" s="148"/>
      <c r="I38445"/>
    </row>
    <row r="38446" spans="1:9" x14ac:dyDescent="0.25">
      <c r="A38446"/>
      <c r="B38446"/>
      <c r="C38446"/>
      <c r="D38446"/>
      <c r="E38446" s="148"/>
      <c r="F38446" s="148"/>
      <c r="G38446" s="149"/>
      <c r="H38446" s="148"/>
      <c r="I38446"/>
    </row>
    <row r="38447" spans="1:9" x14ac:dyDescent="0.25">
      <c r="A38447"/>
      <c r="B38447"/>
      <c r="C38447"/>
      <c r="D38447"/>
      <c r="E38447" s="148"/>
      <c r="F38447" s="148"/>
      <c r="G38447" s="149"/>
      <c r="H38447" s="148"/>
      <c r="I38447"/>
    </row>
    <row r="38448" spans="1:9" x14ac:dyDescent="0.25">
      <c r="A38448"/>
      <c r="B38448"/>
      <c r="C38448"/>
      <c r="D38448"/>
      <c r="E38448" s="148"/>
      <c r="F38448" s="148"/>
      <c r="G38448" s="149"/>
      <c r="H38448" s="148"/>
      <c r="I38448"/>
    </row>
    <row r="38449" spans="1:9" x14ac:dyDescent="0.25">
      <c r="A38449"/>
      <c r="B38449"/>
      <c r="C38449"/>
      <c r="D38449"/>
      <c r="E38449" s="148"/>
      <c r="F38449" s="148"/>
      <c r="G38449" s="149"/>
      <c r="H38449" s="148"/>
      <c r="I38449"/>
    </row>
    <row r="38450" spans="1:9" x14ac:dyDescent="0.25">
      <c r="A38450"/>
      <c r="B38450"/>
      <c r="C38450"/>
      <c r="D38450"/>
      <c r="E38450" s="148"/>
      <c r="F38450" s="148"/>
      <c r="G38450" s="149"/>
      <c r="H38450" s="148"/>
      <c r="I38450"/>
    </row>
    <row r="38451" spans="1:9" x14ac:dyDescent="0.25">
      <c r="A38451"/>
      <c r="B38451"/>
      <c r="C38451"/>
      <c r="D38451"/>
      <c r="E38451" s="148"/>
      <c r="F38451" s="148"/>
      <c r="G38451" s="149"/>
      <c r="H38451" s="148"/>
      <c r="I38451"/>
    </row>
    <row r="38452" spans="1:9" x14ac:dyDescent="0.25">
      <c r="A38452"/>
      <c r="B38452"/>
      <c r="C38452"/>
      <c r="D38452"/>
      <c r="E38452" s="148"/>
      <c r="F38452" s="148"/>
      <c r="G38452" s="149"/>
      <c r="H38452" s="148"/>
      <c r="I38452"/>
    </row>
    <row r="38453" spans="1:9" x14ac:dyDescent="0.25">
      <c r="A38453"/>
      <c r="B38453"/>
      <c r="C38453"/>
      <c r="D38453"/>
      <c r="E38453" s="148"/>
      <c r="F38453" s="148"/>
      <c r="G38453" s="149"/>
      <c r="H38453" s="148"/>
      <c r="I38453"/>
    </row>
    <row r="38454" spans="1:9" x14ac:dyDescent="0.25">
      <c r="A38454"/>
      <c r="B38454"/>
      <c r="C38454"/>
      <c r="D38454"/>
      <c r="E38454" s="148"/>
      <c r="F38454" s="148"/>
      <c r="G38454" s="149"/>
      <c r="H38454" s="148"/>
      <c r="I38454"/>
    </row>
    <row r="38455" spans="1:9" x14ac:dyDescent="0.25">
      <c r="A38455"/>
      <c r="B38455"/>
      <c r="C38455"/>
      <c r="D38455"/>
      <c r="E38455" s="148"/>
      <c r="F38455" s="148"/>
      <c r="G38455" s="149"/>
      <c r="H38455" s="148"/>
      <c r="I38455"/>
    </row>
    <row r="38456" spans="1:9" x14ac:dyDescent="0.25">
      <c r="A38456"/>
      <c r="B38456"/>
      <c r="C38456"/>
      <c r="D38456"/>
      <c r="E38456" s="148"/>
      <c r="F38456" s="148"/>
      <c r="G38456" s="149"/>
      <c r="H38456" s="148"/>
      <c r="I38456"/>
    </row>
    <row r="38457" spans="1:9" x14ac:dyDescent="0.25">
      <c r="A38457"/>
      <c r="B38457"/>
      <c r="C38457"/>
      <c r="D38457"/>
      <c r="E38457" s="148"/>
      <c r="F38457" s="148"/>
      <c r="G38457" s="149"/>
      <c r="H38457" s="148"/>
      <c r="I38457"/>
    </row>
    <row r="38458" spans="1:9" x14ac:dyDescent="0.25">
      <c r="A38458"/>
      <c r="B38458"/>
      <c r="C38458"/>
      <c r="D38458"/>
      <c r="E38458" s="148"/>
      <c r="F38458" s="148"/>
      <c r="G38458" s="149"/>
      <c r="H38458" s="148"/>
      <c r="I38458"/>
    </row>
    <row r="38459" spans="1:9" x14ac:dyDescent="0.25">
      <c r="A38459"/>
      <c r="B38459"/>
      <c r="C38459"/>
      <c r="D38459"/>
      <c r="E38459" s="148"/>
      <c r="F38459" s="148"/>
      <c r="G38459" s="149"/>
      <c r="H38459" s="148"/>
      <c r="I38459"/>
    </row>
    <row r="38460" spans="1:9" x14ac:dyDescent="0.25">
      <c r="A38460"/>
      <c r="B38460"/>
      <c r="C38460"/>
      <c r="D38460"/>
      <c r="E38460" s="148"/>
      <c r="F38460" s="148"/>
      <c r="G38460" s="149"/>
      <c r="H38460" s="148"/>
      <c r="I38460"/>
    </row>
    <row r="38461" spans="1:9" x14ac:dyDescent="0.25">
      <c r="A38461"/>
      <c r="B38461"/>
      <c r="C38461"/>
      <c r="D38461"/>
      <c r="E38461" s="148"/>
      <c r="F38461" s="148"/>
      <c r="G38461" s="149"/>
      <c r="H38461" s="148"/>
      <c r="I38461"/>
    </row>
    <row r="38462" spans="1:9" x14ac:dyDescent="0.25">
      <c r="A38462"/>
      <c r="B38462"/>
      <c r="C38462"/>
      <c r="D38462"/>
      <c r="E38462" s="148"/>
      <c r="F38462" s="148"/>
      <c r="G38462" s="149"/>
      <c r="H38462" s="148"/>
      <c r="I38462"/>
    </row>
    <row r="38463" spans="1:9" x14ac:dyDescent="0.25">
      <c r="A38463"/>
      <c r="B38463"/>
      <c r="C38463"/>
      <c r="D38463"/>
      <c r="E38463" s="148"/>
      <c r="F38463" s="148"/>
      <c r="G38463" s="149"/>
      <c r="H38463" s="148"/>
      <c r="I38463"/>
    </row>
    <row r="38464" spans="1:9" x14ac:dyDescent="0.25">
      <c r="A38464"/>
      <c r="B38464"/>
      <c r="C38464"/>
      <c r="D38464"/>
      <c r="E38464" s="148"/>
      <c r="F38464" s="148"/>
      <c r="G38464" s="149"/>
      <c r="H38464" s="148"/>
      <c r="I38464"/>
    </row>
    <row r="38465" spans="1:9" x14ac:dyDescent="0.25">
      <c r="A38465"/>
      <c r="B38465"/>
      <c r="C38465"/>
      <c r="D38465"/>
      <c r="E38465" s="148"/>
      <c r="F38465" s="148"/>
      <c r="G38465" s="149"/>
      <c r="H38465" s="148"/>
      <c r="I38465"/>
    </row>
    <row r="38466" spans="1:9" x14ac:dyDescent="0.25">
      <c r="A38466"/>
      <c r="B38466"/>
      <c r="C38466"/>
      <c r="D38466"/>
      <c r="E38466" s="148"/>
      <c r="F38466" s="148"/>
      <c r="G38466" s="149"/>
      <c r="H38466" s="148"/>
      <c r="I38466"/>
    </row>
    <row r="38467" spans="1:9" x14ac:dyDescent="0.25">
      <c r="A38467"/>
      <c r="B38467"/>
      <c r="C38467"/>
      <c r="D38467"/>
      <c r="E38467" s="148"/>
      <c r="F38467" s="148"/>
      <c r="G38467" s="149"/>
      <c r="H38467" s="148"/>
      <c r="I38467"/>
    </row>
    <row r="38468" spans="1:9" x14ac:dyDescent="0.25">
      <c r="A38468"/>
      <c r="B38468"/>
      <c r="C38468"/>
      <c r="D38468"/>
      <c r="E38468" s="148"/>
      <c r="F38468" s="148"/>
      <c r="G38468" s="149"/>
      <c r="H38468" s="148"/>
      <c r="I38468"/>
    </row>
    <row r="38469" spans="1:9" x14ac:dyDescent="0.25">
      <c r="A38469"/>
      <c r="B38469"/>
      <c r="C38469"/>
      <c r="D38469"/>
      <c r="E38469" s="148"/>
      <c r="F38469" s="148"/>
      <c r="G38469" s="149"/>
      <c r="H38469" s="148"/>
      <c r="I38469"/>
    </row>
    <row r="38470" spans="1:9" x14ac:dyDescent="0.25">
      <c r="A38470"/>
      <c r="B38470"/>
      <c r="C38470"/>
      <c r="D38470"/>
      <c r="E38470" s="148"/>
      <c r="F38470" s="148"/>
      <c r="G38470" s="149"/>
      <c r="H38470" s="148"/>
      <c r="I38470"/>
    </row>
    <row r="38471" spans="1:9" x14ac:dyDescent="0.25">
      <c r="A38471"/>
      <c r="B38471"/>
      <c r="C38471"/>
      <c r="D38471"/>
      <c r="E38471" s="148"/>
      <c r="F38471" s="148"/>
      <c r="G38471" s="149"/>
      <c r="H38471" s="148"/>
      <c r="I38471"/>
    </row>
    <row r="38472" spans="1:9" x14ac:dyDescent="0.25">
      <c r="A38472"/>
      <c r="B38472"/>
      <c r="C38472"/>
      <c r="D38472"/>
      <c r="E38472" s="148"/>
      <c r="F38472" s="148"/>
      <c r="G38472" s="149"/>
      <c r="H38472" s="148"/>
      <c r="I38472"/>
    </row>
    <row r="38473" spans="1:9" x14ac:dyDescent="0.25">
      <c r="A38473"/>
      <c r="B38473"/>
      <c r="C38473"/>
      <c r="D38473"/>
      <c r="E38473" s="148"/>
      <c r="F38473" s="148"/>
      <c r="G38473" s="149"/>
      <c r="H38473" s="148"/>
      <c r="I38473"/>
    </row>
    <row r="38474" spans="1:9" x14ac:dyDescent="0.25">
      <c r="A38474"/>
      <c r="B38474"/>
      <c r="C38474"/>
      <c r="D38474"/>
      <c r="E38474" s="148"/>
      <c r="F38474" s="148"/>
      <c r="G38474" s="149"/>
      <c r="H38474" s="148"/>
      <c r="I38474"/>
    </row>
    <row r="38475" spans="1:9" x14ac:dyDescent="0.25">
      <c r="A38475"/>
      <c r="B38475"/>
      <c r="C38475"/>
      <c r="D38475"/>
      <c r="E38475" s="148"/>
      <c r="F38475" s="148"/>
      <c r="G38475" s="149"/>
      <c r="H38475" s="148"/>
      <c r="I38475"/>
    </row>
    <row r="38476" spans="1:9" x14ac:dyDescent="0.25">
      <c r="A38476"/>
      <c r="B38476"/>
      <c r="C38476"/>
      <c r="D38476"/>
      <c r="E38476" s="148"/>
      <c r="F38476" s="148"/>
      <c r="G38476" s="149"/>
      <c r="H38476" s="148"/>
      <c r="I38476"/>
    </row>
    <row r="38477" spans="1:9" x14ac:dyDescent="0.25">
      <c r="A38477"/>
      <c r="B38477"/>
      <c r="C38477"/>
      <c r="D38477"/>
      <c r="E38477" s="148"/>
      <c r="F38477" s="148"/>
      <c r="G38477" s="149"/>
      <c r="H38477" s="148"/>
      <c r="I38477"/>
    </row>
    <row r="38478" spans="1:9" x14ac:dyDescent="0.25">
      <c r="A38478"/>
      <c r="B38478"/>
      <c r="C38478"/>
      <c r="D38478"/>
      <c r="E38478" s="148"/>
      <c r="F38478" s="148"/>
      <c r="G38478" s="149"/>
      <c r="H38478" s="148"/>
      <c r="I38478"/>
    </row>
    <row r="38479" spans="1:9" x14ac:dyDescent="0.25">
      <c r="A38479"/>
      <c r="B38479"/>
      <c r="C38479"/>
      <c r="D38479"/>
      <c r="E38479" s="148"/>
      <c r="F38479" s="148"/>
      <c r="G38479" s="149"/>
      <c r="H38479" s="148"/>
      <c r="I38479"/>
    </row>
    <row r="38480" spans="1:9" x14ac:dyDescent="0.25">
      <c r="A38480"/>
      <c r="B38480"/>
      <c r="C38480"/>
      <c r="D38480"/>
      <c r="E38480" s="148"/>
      <c r="F38480" s="148"/>
      <c r="G38480" s="149"/>
      <c r="H38480" s="148"/>
      <c r="I38480"/>
    </row>
    <row r="38481" spans="1:9" x14ac:dyDescent="0.25">
      <c r="A38481"/>
      <c r="B38481"/>
      <c r="C38481"/>
      <c r="D38481"/>
      <c r="E38481" s="148"/>
      <c r="F38481" s="148"/>
      <c r="G38481" s="149"/>
      <c r="H38481" s="148"/>
      <c r="I38481"/>
    </row>
    <row r="38482" spans="1:9" x14ac:dyDescent="0.25">
      <c r="A38482"/>
      <c r="B38482"/>
      <c r="C38482"/>
      <c r="D38482"/>
      <c r="E38482" s="148"/>
      <c r="F38482" s="148"/>
      <c r="G38482" s="149"/>
      <c r="H38482" s="148"/>
      <c r="I38482"/>
    </row>
    <row r="38483" spans="1:9" x14ac:dyDescent="0.25">
      <c r="A38483"/>
      <c r="B38483"/>
      <c r="C38483"/>
      <c r="D38483"/>
      <c r="E38483" s="148"/>
      <c r="F38483" s="148"/>
      <c r="G38483" s="149"/>
      <c r="H38483" s="148"/>
      <c r="I38483"/>
    </row>
    <row r="38484" spans="1:9" x14ac:dyDescent="0.25">
      <c r="A38484"/>
      <c r="B38484"/>
      <c r="C38484"/>
      <c r="D38484"/>
      <c r="E38484" s="148"/>
      <c r="F38484" s="148"/>
      <c r="G38484" s="149"/>
      <c r="H38484" s="148"/>
      <c r="I38484"/>
    </row>
    <row r="38485" spans="1:9" x14ac:dyDescent="0.25">
      <c r="A38485"/>
      <c r="B38485"/>
      <c r="C38485"/>
      <c r="D38485"/>
      <c r="E38485" s="148"/>
      <c r="F38485" s="148"/>
      <c r="G38485" s="149"/>
      <c r="H38485" s="148"/>
      <c r="I38485"/>
    </row>
    <row r="38486" spans="1:9" x14ac:dyDescent="0.25">
      <c r="A38486"/>
      <c r="B38486"/>
      <c r="C38486"/>
      <c r="D38486"/>
      <c r="E38486" s="148"/>
      <c r="F38486" s="148"/>
      <c r="G38486" s="149"/>
      <c r="H38486" s="148"/>
      <c r="I38486"/>
    </row>
    <row r="38487" spans="1:9" x14ac:dyDescent="0.25">
      <c r="A38487"/>
      <c r="B38487"/>
      <c r="C38487"/>
      <c r="D38487"/>
      <c r="E38487" s="148"/>
      <c r="F38487" s="148"/>
      <c r="G38487" s="149"/>
      <c r="H38487" s="148"/>
      <c r="I38487"/>
    </row>
    <row r="38488" spans="1:9" x14ac:dyDescent="0.25">
      <c r="A38488"/>
      <c r="B38488"/>
      <c r="C38488"/>
      <c r="D38488"/>
      <c r="E38488" s="148"/>
      <c r="F38488" s="148"/>
      <c r="G38488" s="149"/>
      <c r="H38488" s="148"/>
      <c r="I38488"/>
    </row>
    <row r="38489" spans="1:9" x14ac:dyDescent="0.25">
      <c r="A38489"/>
      <c r="B38489"/>
      <c r="C38489"/>
      <c r="D38489"/>
      <c r="E38489" s="148"/>
      <c r="F38489" s="148"/>
      <c r="G38489" s="149"/>
      <c r="H38489" s="148"/>
      <c r="I38489"/>
    </row>
    <row r="38490" spans="1:9" x14ac:dyDescent="0.25">
      <c r="A38490"/>
      <c r="B38490"/>
      <c r="C38490"/>
      <c r="D38490"/>
      <c r="E38490" s="148"/>
      <c r="F38490" s="148"/>
      <c r="G38490" s="149"/>
      <c r="H38490" s="148"/>
      <c r="I38490"/>
    </row>
    <row r="38491" spans="1:9" x14ac:dyDescent="0.25">
      <c r="A38491"/>
      <c r="B38491"/>
      <c r="C38491"/>
      <c r="D38491"/>
      <c r="E38491" s="148"/>
      <c r="F38491" s="148"/>
      <c r="G38491" s="149"/>
      <c r="H38491" s="148"/>
      <c r="I38491"/>
    </row>
    <row r="38492" spans="1:9" x14ac:dyDescent="0.25">
      <c r="A38492"/>
      <c r="B38492"/>
      <c r="C38492"/>
      <c r="D38492"/>
      <c r="E38492" s="148"/>
      <c r="F38492" s="148"/>
      <c r="G38492" s="149"/>
      <c r="H38492" s="148"/>
      <c r="I38492"/>
    </row>
    <row r="38493" spans="1:9" x14ac:dyDescent="0.25">
      <c r="A38493"/>
      <c r="B38493"/>
      <c r="C38493"/>
      <c r="D38493"/>
      <c r="E38493" s="148"/>
      <c r="F38493" s="148"/>
      <c r="G38493" s="149"/>
      <c r="H38493" s="148"/>
      <c r="I38493"/>
    </row>
    <row r="38494" spans="1:9" x14ac:dyDescent="0.25">
      <c r="A38494"/>
      <c r="B38494"/>
      <c r="C38494"/>
      <c r="D38494"/>
      <c r="E38494" s="148"/>
      <c r="F38494" s="148"/>
      <c r="G38494" s="149"/>
      <c r="H38494" s="148"/>
      <c r="I38494"/>
    </row>
    <row r="38495" spans="1:9" x14ac:dyDescent="0.25">
      <c r="A38495"/>
      <c r="B38495"/>
      <c r="C38495"/>
      <c r="D38495"/>
      <c r="E38495" s="148"/>
      <c r="F38495" s="148"/>
      <c r="G38495" s="149"/>
      <c r="H38495" s="148"/>
      <c r="I38495"/>
    </row>
    <row r="38496" spans="1:9" x14ac:dyDescent="0.25">
      <c r="A38496"/>
      <c r="B38496"/>
      <c r="C38496"/>
      <c r="D38496"/>
      <c r="E38496" s="148"/>
      <c r="F38496" s="148"/>
      <c r="G38496" s="149"/>
      <c r="H38496" s="148"/>
      <c r="I38496"/>
    </row>
    <row r="38497" spans="1:9" x14ac:dyDescent="0.25">
      <c r="A38497"/>
      <c r="B38497"/>
      <c r="C38497"/>
      <c r="D38497"/>
      <c r="E38497" s="148"/>
      <c r="F38497" s="148"/>
      <c r="G38497" s="149"/>
      <c r="H38497" s="148"/>
      <c r="I38497"/>
    </row>
    <row r="38498" spans="1:9" x14ac:dyDescent="0.25">
      <c r="A38498"/>
      <c r="B38498"/>
      <c r="C38498"/>
      <c r="D38498"/>
      <c r="E38498" s="148"/>
      <c r="F38498" s="148"/>
      <c r="G38498" s="149"/>
      <c r="H38498" s="148"/>
      <c r="I38498"/>
    </row>
    <row r="38499" spans="1:9" x14ac:dyDescent="0.25">
      <c r="A38499"/>
      <c r="B38499"/>
      <c r="C38499"/>
      <c r="D38499"/>
      <c r="E38499" s="148"/>
      <c r="F38499" s="148"/>
      <c r="G38499" s="149"/>
      <c r="H38499" s="148"/>
      <c r="I38499"/>
    </row>
    <row r="38500" spans="1:9" x14ac:dyDescent="0.25">
      <c r="A38500"/>
      <c r="B38500"/>
      <c r="C38500"/>
      <c r="D38500"/>
      <c r="E38500" s="148"/>
      <c r="F38500" s="148"/>
      <c r="G38500" s="149"/>
      <c r="H38500" s="148"/>
      <c r="I38500"/>
    </row>
    <row r="38501" spans="1:9" x14ac:dyDescent="0.25">
      <c r="A38501"/>
      <c r="B38501"/>
      <c r="C38501"/>
      <c r="D38501"/>
      <c r="E38501" s="148"/>
      <c r="F38501" s="148"/>
      <c r="G38501" s="149"/>
      <c r="H38501" s="148"/>
      <c r="I38501"/>
    </row>
    <row r="38502" spans="1:9" x14ac:dyDescent="0.25">
      <c r="A38502"/>
      <c r="B38502"/>
      <c r="C38502"/>
      <c r="D38502"/>
      <c r="E38502" s="148"/>
      <c r="F38502" s="148"/>
      <c r="G38502" s="149"/>
      <c r="H38502" s="148"/>
      <c r="I38502"/>
    </row>
    <row r="38503" spans="1:9" x14ac:dyDescent="0.25">
      <c r="A38503"/>
      <c r="B38503"/>
      <c r="C38503"/>
      <c r="D38503"/>
      <c r="E38503" s="148"/>
      <c r="F38503" s="148"/>
      <c r="G38503" s="149"/>
      <c r="H38503" s="148"/>
      <c r="I38503"/>
    </row>
    <row r="38504" spans="1:9" x14ac:dyDescent="0.25">
      <c r="A38504"/>
      <c r="B38504"/>
      <c r="C38504"/>
      <c r="D38504"/>
      <c r="E38504" s="148"/>
      <c r="F38504" s="148"/>
      <c r="G38504" s="149"/>
      <c r="H38504" s="148"/>
      <c r="I38504"/>
    </row>
    <row r="38505" spans="1:9" x14ac:dyDescent="0.25">
      <c r="A38505"/>
      <c r="B38505"/>
      <c r="C38505"/>
      <c r="D38505"/>
      <c r="E38505" s="148"/>
      <c r="F38505" s="148"/>
      <c r="G38505" s="149"/>
      <c r="H38505" s="148"/>
      <c r="I38505"/>
    </row>
    <row r="38506" spans="1:9" x14ac:dyDescent="0.25">
      <c r="A38506"/>
      <c r="B38506"/>
      <c r="C38506"/>
      <c r="D38506"/>
      <c r="E38506" s="148"/>
      <c r="F38506" s="148"/>
      <c r="G38506" s="149"/>
      <c r="H38506" s="148"/>
      <c r="I38506"/>
    </row>
    <row r="38507" spans="1:9" x14ac:dyDescent="0.25">
      <c r="A38507"/>
      <c r="B38507"/>
      <c r="C38507"/>
      <c r="D38507"/>
      <c r="E38507" s="148"/>
      <c r="F38507" s="148"/>
      <c r="G38507" s="149"/>
      <c r="H38507" s="148"/>
      <c r="I38507"/>
    </row>
    <row r="38508" spans="1:9" x14ac:dyDescent="0.25">
      <c r="A38508"/>
      <c r="B38508"/>
      <c r="C38508"/>
      <c r="D38508"/>
      <c r="E38508" s="148"/>
      <c r="F38508" s="148"/>
      <c r="G38508" s="149"/>
      <c r="H38508" s="148"/>
      <c r="I38508"/>
    </row>
    <row r="38509" spans="1:9" x14ac:dyDescent="0.25">
      <c r="A38509"/>
      <c r="B38509"/>
      <c r="C38509"/>
      <c r="D38509"/>
      <c r="E38509" s="148"/>
      <c r="F38509" s="148"/>
      <c r="G38509" s="149"/>
      <c r="H38509" s="148"/>
      <c r="I38509"/>
    </row>
    <row r="38510" spans="1:9" x14ac:dyDescent="0.25">
      <c r="A38510"/>
      <c r="B38510"/>
      <c r="C38510"/>
      <c r="D38510"/>
      <c r="E38510" s="148"/>
      <c r="F38510" s="148"/>
      <c r="G38510" s="149"/>
      <c r="H38510" s="148"/>
      <c r="I38510"/>
    </row>
    <row r="38511" spans="1:9" x14ac:dyDescent="0.25">
      <c r="A38511"/>
      <c r="B38511"/>
      <c r="C38511"/>
      <c r="D38511"/>
      <c r="E38511" s="148"/>
      <c r="F38511" s="148"/>
      <c r="G38511" s="149"/>
      <c r="H38511" s="148"/>
      <c r="I38511"/>
    </row>
    <row r="38512" spans="1:9" x14ac:dyDescent="0.25">
      <c r="A38512"/>
      <c r="B38512"/>
      <c r="C38512"/>
      <c r="D38512"/>
      <c r="E38512" s="148"/>
      <c r="F38512" s="148"/>
      <c r="G38512" s="149"/>
      <c r="H38512" s="148"/>
      <c r="I38512"/>
    </row>
    <row r="38513" spans="1:9" x14ac:dyDescent="0.25">
      <c r="A38513"/>
      <c r="B38513"/>
      <c r="C38513"/>
      <c r="D38513"/>
      <c r="E38513" s="148"/>
      <c r="F38513" s="148"/>
      <c r="G38513" s="149"/>
      <c r="H38513" s="148"/>
      <c r="I38513"/>
    </row>
    <row r="38514" spans="1:9" x14ac:dyDescent="0.25">
      <c r="A38514"/>
      <c r="B38514"/>
      <c r="C38514"/>
      <c r="D38514"/>
      <c r="E38514" s="148"/>
      <c r="F38514" s="148"/>
      <c r="G38514" s="149"/>
      <c r="H38514" s="148"/>
      <c r="I38514"/>
    </row>
    <row r="38515" spans="1:9" x14ac:dyDescent="0.25">
      <c r="A38515"/>
      <c r="B38515"/>
      <c r="C38515"/>
      <c r="D38515"/>
      <c r="E38515" s="148"/>
      <c r="F38515" s="148"/>
      <c r="G38515" s="149"/>
      <c r="H38515" s="148"/>
      <c r="I38515"/>
    </row>
    <row r="38516" spans="1:9" x14ac:dyDescent="0.25">
      <c r="A38516"/>
      <c r="B38516"/>
      <c r="C38516"/>
      <c r="D38516"/>
      <c r="E38516" s="148"/>
      <c r="F38516" s="148"/>
      <c r="G38516" s="149"/>
      <c r="H38516" s="148"/>
      <c r="I38516"/>
    </row>
    <row r="38517" spans="1:9" x14ac:dyDescent="0.25">
      <c r="A38517"/>
      <c r="B38517"/>
      <c r="C38517"/>
      <c r="D38517"/>
      <c r="E38517" s="148"/>
      <c r="F38517" s="148"/>
      <c r="G38517" s="149"/>
      <c r="H38517" s="148"/>
      <c r="I38517"/>
    </row>
    <row r="38518" spans="1:9" x14ac:dyDescent="0.25">
      <c r="A38518"/>
      <c r="B38518"/>
      <c r="C38518"/>
      <c r="D38518"/>
      <c r="E38518" s="148"/>
      <c r="F38518" s="148"/>
      <c r="G38518" s="149"/>
      <c r="H38518" s="148"/>
      <c r="I38518"/>
    </row>
    <row r="38519" spans="1:9" x14ac:dyDescent="0.25">
      <c r="A38519"/>
      <c r="B38519"/>
      <c r="C38519"/>
      <c r="D38519"/>
      <c r="E38519" s="148"/>
      <c r="F38519" s="148"/>
      <c r="G38519" s="149"/>
      <c r="H38519" s="148"/>
      <c r="I38519"/>
    </row>
    <row r="38520" spans="1:9" x14ac:dyDescent="0.25">
      <c r="A38520"/>
      <c r="B38520"/>
      <c r="C38520"/>
      <c r="D38520"/>
      <c r="E38520" s="148"/>
      <c r="F38520" s="148"/>
      <c r="G38520" s="149"/>
      <c r="H38520" s="148"/>
      <c r="I38520"/>
    </row>
    <row r="38521" spans="1:9" x14ac:dyDescent="0.25">
      <c r="A38521"/>
      <c r="B38521"/>
      <c r="C38521"/>
      <c r="D38521"/>
      <c r="E38521" s="148"/>
      <c r="F38521" s="148"/>
      <c r="G38521" s="149"/>
      <c r="H38521" s="148"/>
      <c r="I38521"/>
    </row>
    <row r="38522" spans="1:9" x14ac:dyDescent="0.25">
      <c r="A38522"/>
      <c r="B38522"/>
      <c r="C38522"/>
      <c r="D38522"/>
      <c r="E38522" s="148"/>
      <c r="F38522" s="148"/>
      <c r="G38522" s="149"/>
      <c r="H38522" s="148"/>
      <c r="I38522"/>
    </row>
    <row r="38523" spans="1:9" x14ac:dyDescent="0.25">
      <c r="A38523"/>
      <c r="B38523"/>
      <c r="C38523"/>
      <c r="D38523"/>
      <c r="E38523" s="148"/>
      <c r="F38523" s="148"/>
      <c r="G38523" s="149"/>
      <c r="H38523" s="148"/>
      <c r="I38523"/>
    </row>
    <row r="38524" spans="1:9" x14ac:dyDescent="0.25">
      <c r="A38524"/>
      <c r="B38524"/>
      <c r="C38524"/>
      <c r="D38524"/>
      <c r="E38524" s="148"/>
      <c r="F38524" s="148"/>
      <c r="G38524" s="149"/>
      <c r="H38524" s="148"/>
      <c r="I38524"/>
    </row>
    <row r="38525" spans="1:9" x14ac:dyDescent="0.25">
      <c r="A38525"/>
      <c r="B38525"/>
      <c r="C38525"/>
      <c r="D38525"/>
      <c r="E38525" s="148"/>
      <c r="F38525" s="148"/>
      <c r="G38525" s="149"/>
      <c r="H38525" s="148"/>
      <c r="I38525"/>
    </row>
    <row r="38526" spans="1:9" x14ac:dyDescent="0.25">
      <c r="A38526"/>
      <c r="B38526"/>
      <c r="C38526"/>
      <c r="D38526"/>
      <c r="E38526" s="148"/>
      <c r="F38526" s="148"/>
      <c r="G38526" s="149"/>
      <c r="H38526" s="148"/>
      <c r="I38526"/>
    </row>
    <row r="38527" spans="1:9" x14ac:dyDescent="0.25">
      <c r="A38527"/>
      <c r="B38527"/>
      <c r="C38527"/>
      <c r="D38527"/>
      <c r="E38527" s="148"/>
      <c r="F38527" s="148"/>
      <c r="G38527" s="149"/>
      <c r="H38527" s="148"/>
      <c r="I38527"/>
    </row>
    <row r="38528" spans="1:9" x14ac:dyDescent="0.25">
      <c r="A38528"/>
      <c r="B38528"/>
      <c r="C38528"/>
      <c r="D38528"/>
      <c r="E38528" s="148"/>
      <c r="F38528" s="148"/>
      <c r="G38528" s="149"/>
      <c r="H38528" s="148"/>
      <c r="I38528"/>
    </row>
    <row r="38529" spans="1:9" x14ac:dyDescent="0.25">
      <c r="A38529"/>
      <c r="B38529"/>
      <c r="C38529"/>
      <c r="D38529"/>
      <c r="E38529" s="148"/>
      <c r="F38529" s="148"/>
      <c r="G38529" s="149"/>
      <c r="H38529" s="148"/>
      <c r="I38529"/>
    </row>
    <row r="38530" spans="1:9" x14ac:dyDescent="0.25">
      <c r="A38530"/>
      <c r="B38530"/>
      <c r="C38530"/>
      <c r="D38530"/>
      <c r="E38530" s="148"/>
      <c r="F38530" s="148"/>
      <c r="G38530" s="149"/>
      <c r="H38530" s="148"/>
      <c r="I38530"/>
    </row>
    <row r="38531" spans="1:9" x14ac:dyDescent="0.25">
      <c r="A38531"/>
      <c r="B38531"/>
      <c r="C38531"/>
      <c r="D38531"/>
      <c r="E38531" s="148"/>
      <c r="F38531" s="148"/>
      <c r="G38531" s="149"/>
      <c r="H38531" s="148"/>
      <c r="I38531"/>
    </row>
    <row r="38532" spans="1:9" x14ac:dyDescent="0.25">
      <c r="A38532"/>
      <c r="B38532"/>
      <c r="C38532"/>
      <c r="D38532"/>
      <c r="E38532" s="148"/>
      <c r="F38532" s="148"/>
      <c r="G38532" s="149"/>
      <c r="H38532" s="148"/>
      <c r="I38532"/>
    </row>
    <row r="38533" spans="1:9" x14ac:dyDescent="0.25">
      <c r="A38533"/>
      <c r="B38533"/>
      <c r="C38533"/>
      <c r="D38533"/>
      <c r="E38533" s="148"/>
      <c r="F38533" s="148"/>
      <c r="G38533" s="149"/>
      <c r="H38533" s="148"/>
      <c r="I38533"/>
    </row>
    <row r="38534" spans="1:9" x14ac:dyDescent="0.25">
      <c r="A38534"/>
      <c r="B38534"/>
      <c r="C38534"/>
      <c r="D38534"/>
      <c r="E38534" s="148"/>
      <c r="F38534" s="148"/>
      <c r="G38534" s="149"/>
      <c r="H38534" s="148"/>
      <c r="I38534"/>
    </row>
    <row r="38535" spans="1:9" x14ac:dyDescent="0.25">
      <c r="A38535"/>
      <c r="B38535"/>
      <c r="C38535"/>
      <c r="D38535"/>
      <c r="E38535" s="148"/>
      <c r="F38535" s="148"/>
      <c r="G38535" s="149"/>
      <c r="H38535" s="148"/>
      <c r="I38535"/>
    </row>
    <row r="38536" spans="1:9" x14ac:dyDescent="0.25">
      <c r="A38536"/>
      <c r="B38536"/>
      <c r="C38536"/>
      <c r="D38536"/>
      <c r="E38536" s="148"/>
      <c r="F38536" s="148"/>
      <c r="G38536" s="149"/>
      <c r="H38536" s="148"/>
      <c r="I38536"/>
    </row>
    <row r="38537" spans="1:9" x14ac:dyDescent="0.25">
      <c r="A38537"/>
      <c r="B38537"/>
      <c r="C38537"/>
      <c r="D38537"/>
      <c r="E38537" s="148"/>
      <c r="F38537" s="148"/>
      <c r="G38537" s="149"/>
      <c r="H38537" s="148"/>
      <c r="I38537"/>
    </row>
    <row r="38538" spans="1:9" x14ac:dyDescent="0.25">
      <c r="A38538"/>
      <c r="B38538"/>
      <c r="C38538"/>
      <c r="D38538"/>
      <c r="E38538" s="148"/>
      <c r="F38538" s="148"/>
      <c r="G38538" s="149"/>
      <c r="H38538" s="148"/>
      <c r="I38538"/>
    </row>
    <row r="38539" spans="1:9" x14ac:dyDescent="0.25">
      <c r="A38539"/>
      <c r="B38539"/>
      <c r="C38539"/>
      <c r="D38539"/>
      <c r="E38539" s="148"/>
      <c r="F38539" s="148"/>
      <c r="G38539" s="149"/>
      <c r="H38539" s="148"/>
      <c r="I38539"/>
    </row>
    <row r="38540" spans="1:9" x14ac:dyDescent="0.25">
      <c r="A38540"/>
      <c r="B38540"/>
      <c r="C38540"/>
      <c r="D38540"/>
      <c r="E38540" s="148"/>
      <c r="F38540" s="148"/>
      <c r="G38540" s="149"/>
      <c r="H38540" s="148"/>
      <c r="I38540"/>
    </row>
    <row r="38541" spans="1:9" x14ac:dyDescent="0.25">
      <c r="A38541"/>
      <c r="B38541"/>
      <c r="C38541"/>
      <c r="D38541"/>
      <c r="E38541" s="148"/>
      <c r="F38541" s="148"/>
      <c r="G38541" s="149"/>
      <c r="H38541" s="148"/>
      <c r="I38541"/>
    </row>
    <row r="38542" spans="1:9" x14ac:dyDescent="0.25">
      <c r="A38542"/>
      <c r="B38542"/>
      <c r="C38542"/>
      <c r="D38542"/>
      <c r="E38542" s="148"/>
      <c r="F38542" s="148"/>
      <c r="G38542" s="149"/>
      <c r="H38542" s="148"/>
      <c r="I38542"/>
    </row>
    <row r="38543" spans="1:9" x14ac:dyDescent="0.25">
      <c r="A38543"/>
      <c r="B38543"/>
      <c r="C38543"/>
      <c r="D38543"/>
      <c r="E38543" s="148"/>
      <c r="F38543" s="148"/>
      <c r="G38543" s="149"/>
      <c r="H38543" s="148"/>
      <c r="I38543"/>
    </row>
    <row r="38544" spans="1:9" x14ac:dyDescent="0.25">
      <c r="A38544"/>
      <c r="B38544"/>
      <c r="C38544"/>
      <c r="D38544"/>
      <c r="E38544" s="148"/>
      <c r="F38544" s="148"/>
      <c r="G38544" s="149"/>
      <c r="H38544" s="148"/>
      <c r="I38544"/>
    </row>
    <row r="38545" spans="1:9" x14ac:dyDescent="0.25">
      <c r="A38545"/>
      <c r="B38545"/>
      <c r="C38545"/>
      <c r="D38545"/>
      <c r="E38545" s="148"/>
      <c r="F38545" s="148"/>
      <c r="G38545" s="149"/>
      <c r="H38545" s="148"/>
      <c r="I38545"/>
    </row>
    <row r="38546" spans="1:9" x14ac:dyDescent="0.25">
      <c r="A38546"/>
      <c r="B38546"/>
      <c r="C38546"/>
      <c r="D38546"/>
      <c r="E38546" s="148"/>
      <c r="F38546" s="148"/>
      <c r="G38546" s="149"/>
      <c r="H38546" s="148"/>
      <c r="I38546"/>
    </row>
    <row r="38547" spans="1:9" x14ac:dyDescent="0.25">
      <c r="A38547"/>
      <c r="B38547"/>
      <c r="C38547"/>
      <c r="D38547"/>
      <c r="E38547" s="148"/>
      <c r="F38547" s="148"/>
      <c r="G38547" s="149"/>
      <c r="H38547" s="148"/>
      <c r="I38547"/>
    </row>
    <row r="38548" spans="1:9" x14ac:dyDescent="0.25">
      <c r="A38548"/>
      <c r="B38548"/>
      <c r="C38548"/>
      <c r="D38548"/>
      <c r="E38548" s="148"/>
      <c r="F38548" s="148"/>
      <c r="G38548" s="149"/>
      <c r="H38548" s="148"/>
      <c r="I38548"/>
    </row>
    <row r="38549" spans="1:9" x14ac:dyDescent="0.25">
      <c r="A38549"/>
      <c r="B38549"/>
      <c r="C38549"/>
      <c r="D38549"/>
      <c r="E38549" s="148"/>
      <c r="F38549" s="148"/>
      <c r="G38549" s="149"/>
      <c r="H38549" s="148"/>
      <c r="I38549"/>
    </row>
    <row r="38550" spans="1:9" x14ac:dyDescent="0.25">
      <c r="A38550"/>
      <c r="B38550"/>
      <c r="C38550"/>
      <c r="D38550"/>
      <c r="E38550" s="148"/>
      <c r="F38550" s="148"/>
      <c r="G38550" s="149"/>
      <c r="H38550" s="148"/>
      <c r="I38550"/>
    </row>
    <row r="38551" spans="1:9" x14ac:dyDescent="0.25">
      <c r="A38551"/>
      <c r="B38551"/>
      <c r="C38551"/>
      <c r="D38551"/>
      <c r="E38551" s="148"/>
      <c r="F38551" s="148"/>
      <c r="G38551" s="149"/>
      <c r="H38551" s="148"/>
      <c r="I38551"/>
    </row>
    <row r="38552" spans="1:9" x14ac:dyDescent="0.25">
      <c r="A38552"/>
      <c r="B38552"/>
      <c r="C38552"/>
      <c r="D38552"/>
      <c r="E38552" s="148"/>
      <c r="F38552" s="148"/>
      <c r="G38552" s="149"/>
      <c r="H38552" s="148"/>
      <c r="I38552"/>
    </row>
    <row r="38553" spans="1:9" x14ac:dyDescent="0.25">
      <c r="A38553"/>
      <c r="B38553"/>
      <c r="C38553"/>
      <c r="D38553"/>
      <c r="E38553" s="148"/>
      <c r="F38553" s="148"/>
      <c r="G38553" s="149"/>
      <c r="H38553" s="148"/>
      <c r="I38553"/>
    </row>
    <row r="38554" spans="1:9" x14ac:dyDescent="0.25">
      <c r="A38554"/>
      <c r="B38554"/>
      <c r="C38554"/>
      <c r="D38554"/>
      <c r="E38554" s="148"/>
      <c r="F38554" s="148"/>
      <c r="G38554" s="149"/>
      <c r="H38554" s="148"/>
      <c r="I38554"/>
    </row>
    <row r="38555" spans="1:9" x14ac:dyDescent="0.25">
      <c r="A38555"/>
      <c r="B38555"/>
      <c r="C38555"/>
      <c r="D38555"/>
      <c r="E38555" s="148"/>
      <c r="F38555" s="148"/>
      <c r="G38555" s="149"/>
      <c r="H38555" s="148"/>
      <c r="I38555"/>
    </row>
    <row r="38556" spans="1:9" x14ac:dyDescent="0.25">
      <c r="A38556"/>
      <c r="B38556"/>
      <c r="C38556"/>
      <c r="D38556"/>
      <c r="E38556" s="148"/>
      <c r="F38556" s="148"/>
      <c r="G38556" s="149"/>
      <c r="H38556" s="148"/>
      <c r="I38556"/>
    </row>
    <row r="38557" spans="1:9" x14ac:dyDescent="0.25">
      <c r="A38557"/>
      <c r="B38557"/>
      <c r="C38557"/>
      <c r="D38557"/>
      <c r="E38557" s="148"/>
      <c r="F38557" s="148"/>
      <c r="G38557" s="149"/>
      <c r="H38557" s="148"/>
      <c r="I38557"/>
    </row>
    <row r="38558" spans="1:9" x14ac:dyDescent="0.25">
      <c r="A38558"/>
      <c r="B38558"/>
      <c r="C38558"/>
      <c r="D38558"/>
      <c r="E38558" s="148"/>
      <c r="F38558" s="148"/>
      <c r="G38558" s="149"/>
      <c r="H38558" s="148"/>
      <c r="I38558"/>
    </row>
    <row r="38559" spans="1:9" x14ac:dyDescent="0.25">
      <c r="A38559"/>
      <c r="B38559"/>
      <c r="C38559"/>
      <c r="D38559"/>
      <c r="E38559" s="148"/>
      <c r="F38559" s="148"/>
      <c r="G38559" s="149"/>
      <c r="H38559" s="148"/>
      <c r="I38559"/>
    </row>
    <row r="38560" spans="1:9" x14ac:dyDescent="0.25">
      <c r="A38560"/>
      <c r="B38560"/>
      <c r="C38560"/>
      <c r="D38560"/>
      <c r="E38560" s="148"/>
      <c r="F38560" s="148"/>
      <c r="G38560" s="149"/>
      <c r="H38560" s="148"/>
      <c r="I38560"/>
    </row>
    <row r="38561" spans="1:9" x14ac:dyDescent="0.25">
      <c r="A38561"/>
      <c r="B38561"/>
      <c r="C38561"/>
      <c r="D38561"/>
      <c r="E38561" s="148"/>
      <c r="F38561" s="148"/>
      <c r="G38561" s="149"/>
      <c r="H38561" s="148"/>
      <c r="I38561"/>
    </row>
    <row r="38562" spans="1:9" x14ac:dyDescent="0.25">
      <c r="A38562"/>
      <c r="B38562"/>
      <c r="C38562"/>
      <c r="D38562"/>
      <c r="E38562" s="148"/>
      <c r="F38562" s="148"/>
      <c r="G38562" s="149"/>
      <c r="H38562" s="148"/>
      <c r="I38562"/>
    </row>
    <row r="38563" spans="1:9" x14ac:dyDescent="0.25">
      <c r="A38563"/>
      <c r="B38563"/>
      <c r="C38563"/>
      <c r="D38563"/>
      <c r="E38563" s="148"/>
      <c r="F38563" s="148"/>
      <c r="G38563" s="149"/>
      <c r="H38563" s="148"/>
      <c r="I38563"/>
    </row>
    <row r="38564" spans="1:9" x14ac:dyDescent="0.25">
      <c r="A38564"/>
      <c r="B38564"/>
      <c r="C38564"/>
      <c r="D38564"/>
      <c r="E38564" s="148"/>
      <c r="F38564" s="148"/>
      <c r="G38564" s="149"/>
      <c r="H38564" s="148"/>
      <c r="I38564"/>
    </row>
    <row r="38565" spans="1:9" x14ac:dyDescent="0.25">
      <c r="A38565"/>
      <c r="B38565"/>
      <c r="C38565"/>
      <c r="D38565"/>
      <c r="E38565" s="148"/>
      <c r="F38565" s="148"/>
      <c r="G38565" s="149"/>
      <c r="H38565" s="148"/>
      <c r="I38565"/>
    </row>
    <row r="38566" spans="1:9" x14ac:dyDescent="0.25">
      <c r="A38566"/>
      <c r="B38566"/>
      <c r="C38566"/>
      <c r="D38566"/>
      <c r="E38566" s="148"/>
      <c r="F38566" s="148"/>
      <c r="G38566" s="149"/>
      <c r="H38566" s="148"/>
      <c r="I38566"/>
    </row>
    <row r="38567" spans="1:9" x14ac:dyDescent="0.25">
      <c r="A38567"/>
      <c r="B38567"/>
      <c r="C38567"/>
      <c r="D38567"/>
      <c r="E38567" s="148"/>
      <c r="F38567" s="148"/>
      <c r="G38567" s="149"/>
      <c r="H38567" s="148"/>
      <c r="I38567"/>
    </row>
    <row r="38568" spans="1:9" x14ac:dyDescent="0.25">
      <c r="A38568"/>
      <c r="B38568"/>
      <c r="C38568"/>
      <c r="D38568"/>
      <c r="E38568" s="148"/>
      <c r="F38568" s="148"/>
      <c r="G38568" s="149"/>
      <c r="H38568" s="148"/>
      <c r="I38568"/>
    </row>
    <row r="38569" spans="1:9" x14ac:dyDescent="0.25">
      <c r="A38569"/>
      <c r="B38569"/>
      <c r="C38569"/>
      <c r="D38569"/>
      <c r="E38569" s="148"/>
      <c r="F38569" s="148"/>
      <c r="G38569" s="149"/>
      <c r="H38569" s="148"/>
      <c r="I38569"/>
    </row>
    <row r="38570" spans="1:9" x14ac:dyDescent="0.25">
      <c r="A38570"/>
      <c r="B38570"/>
      <c r="C38570"/>
      <c r="D38570"/>
      <c r="E38570" s="148"/>
      <c r="F38570" s="148"/>
      <c r="G38570" s="149"/>
      <c r="H38570" s="148"/>
      <c r="I38570"/>
    </row>
    <row r="38571" spans="1:9" x14ac:dyDescent="0.25">
      <c r="A38571"/>
      <c r="B38571"/>
      <c r="C38571"/>
      <c r="D38571"/>
      <c r="E38571" s="148"/>
      <c r="F38571" s="148"/>
      <c r="G38571" s="149"/>
      <c r="H38571" s="148"/>
      <c r="I38571"/>
    </row>
    <row r="38572" spans="1:9" x14ac:dyDescent="0.25">
      <c r="A38572"/>
      <c r="B38572"/>
      <c r="C38572"/>
      <c r="D38572"/>
      <c r="E38572" s="148"/>
      <c r="F38572" s="148"/>
      <c r="G38572" s="149"/>
      <c r="H38572" s="148"/>
      <c r="I38572"/>
    </row>
    <row r="38573" spans="1:9" x14ac:dyDescent="0.25">
      <c r="A38573"/>
      <c r="B38573"/>
      <c r="C38573"/>
      <c r="D38573"/>
      <c r="E38573" s="148"/>
      <c r="F38573" s="148"/>
      <c r="G38573" s="149"/>
      <c r="H38573" s="148"/>
      <c r="I38573"/>
    </row>
    <row r="38574" spans="1:9" x14ac:dyDescent="0.25">
      <c r="A38574"/>
      <c r="B38574"/>
      <c r="C38574"/>
      <c r="D38574"/>
      <c r="E38574" s="148"/>
      <c r="F38574" s="148"/>
      <c r="G38574" s="149"/>
      <c r="H38574" s="148"/>
      <c r="I38574"/>
    </row>
    <row r="38575" spans="1:9" x14ac:dyDescent="0.25">
      <c r="A38575"/>
      <c r="B38575"/>
      <c r="C38575"/>
      <c r="D38575"/>
      <c r="E38575" s="148"/>
      <c r="F38575" s="148"/>
      <c r="G38575" s="149"/>
      <c r="H38575" s="148"/>
      <c r="I38575"/>
    </row>
    <row r="38576" spans="1:9" x14ac:dyDescent="0.25">
      <c r="A38576"/>
      <c r="B38576"/>
      <c r="C38576"/>
      <c r="D38576"/>
      <c r="E38576" s="148"/>
      <c r="F38576" s="148"/>
      <c r="G38576" s="149"/>
      <c r="H38576" s="148"/>
      <c r="I38576"/>
    </row>
    <row r="38577" spans="1:9" x14ac:dyDescent="0.25">
      <c r="A38577"/>
      <c r="B38577"/>
      <c r="C38577"/>
      <c r="D38577"/>
      <c r="E38577" s="148"/>
      <c r="F38577" s="148"/>
      <c r="G38577" s="149"/>
      <c r="H38577" s="148"/>
      <c r="I38577"/>
    </row>
    <row r="38578" spans="1:9" x14ac:dyDescent="0.25">
      <c r="A38578"/>
      <c r="B38578"/>
      <c r="C38578"/>
      <c r="D38578"/>
      <c r="E38578" s="148"/>
      <c r="F38578" s="148"/>
      <c r="G38578" s="149"/>
      <c r="H38578" s="148"/>
      <c r="I38578"/>
    </row>
    <row r="38579" spans="1:9" x14ac:dyDescent="0.25">
      <c r="A38579"/>
      <c r="B38579"/>
      <c r="C38579"/>
      <c r="D38579"/>
      <c r="E38579" s="148"/>
      <c r="F38579" s="148"/>
      <c r="G38579" s="149"/>
      <c r="H38579" s="148"/>
      <c r="I38579"/>
    </row>
    <row r="38580" spans="1:9" x14ac:dyDescent="0.25">
      <c r="A38580"/>
      <c r="B38580"/>
      <c r="C38580"/>
      <c r="D38580"/>
      <c r="E38580" s="148"/>
      <c r="F38580" s="148"/>
      <c r="G38580" s="149"/>
      <c r="H38580" s="148"/>
      <c r="I38580"/>
    </row>
    <row r="38581" spans="1:9" x14ac:dyDescent="0.25">
      <c r="A38581"/>
      <c r="B38581"/>
      <c r="C38581"/>
      <c r="D38581"/>
      <c r="E38581" s="148"/>
      <c r="F38581" s="148"/>
      <c r="G38581" s="149"/>
      <c r="H38581" s="148"/>
      <c r="I38581"/>
    </row>
    <row r="38582" spans="1:9" x14ac:dyDescent="0.25">
      <c r="A38582"/>
      <c r="B38582"/>
      <c r="C38582"/>
      <c r="D38582"/>
      <c r="E38582" s="148"/>
      <c r="F38582" s="148"/>
      <c r="G38582" s="149"/>
      <c r="H38582" s="148"/>
      <c r="I38582"/>
    </row>
    <row r="38583" spans="1:9" x14ac:dyDescent="0.25">
      <c r="A38583"/>
      <c r="B38583"/>
      <c r="C38583"/>
      <c r="D38583"/>
      <c r="E38583" s="148"/>
      <c r="F38583" s="148"/>
      <c r="G38583" s="149"/>
      <c r="H38583" s="148"/>
      <c r="I38583"/>
    </row>
    <row r="38584" spans="1:9" x14ac:dyDescent="0.25">
      <c r="A38584"/>
      <c r="B38584"/>
      <c r="C38584"/>
      <c r="D38584"/>
      <c r="E38584" s="148"/>
      <c r="F38584" s="148"/>
      <c r="G38584" s="149"/>
      <c r="H38584" s="148"/>
      <c r="I38584"/>
    </row>
    <row r="38585" spans="1:9" x14ac:dyDescent="0.25">
      <c r="A38585"/>
      <c r="B38585"/>
      <c r="C38585"/>
      <c r="D38585"/>
      <c r="E38585" s="148"/>
      <c r="F38585" s="148"/>
      <c r="G38585" s="149"/>
      <c r="H38585" s="148"/>
      <c r="I38585"/>
    </row>
    <row r="38586" spans="1:9" x14ac:dyDescent="0.25">
      <c r="A38586"/>
      <c r="B38586"/>
      <c r="C38586"/>
      <c r="D38586"/>
      <c r="E38586" s="148"/>
      <c r="F38586" s="148"/>
      <c r="G38586" s="149"/>
      <c r="H38586" s="148"/>
      <c r="I38586"/>
    </row>
    <row r="38587" spans="1:9" x14ac:dyDescent="0.25">
      <c r="A38587"/>
      <c r="B38587"/>
      <c r="C38587"/>
      <c r="D38587"/>
      <c r="E38587" s="148"/>
      <c r="F38587" s="148"/>
      <c r="G38587" s="149"/>
      <c r="H38587" s="148"/>
      <c r="I38587"/>
    </row>
    <row r="38588" spans="1:9" x14ac:dyDescent="0.25">
      <c r="A38588"/>
      <c r="B38588"/>
      <c r="C38588"/>
      <c r="D38588"/>
      <c r="E38588" s="148"/>
      <c r="F38588" s="148"/>
      <c r="G38588" s="149"/>
      <c r="H38588" s="148"/>
      <c r="I38588"/>
    </row>
    <row r="38589" spans="1:9" x14ac:dyDescent="0.25">
      <c r="A38589"/>
      <c r="B38589"/>
      <c r="C38589"/>
      <c r="D38589"/>
      <c r="E38589" s="148"/>
      <c r="F38589" s="148"/>
      <c r="G38589" s="149"/>
      <c r="H38589" s="148"/>
      <c r="I38589"/>
    </row>
    <row r="38590" spans="1:9" x14ac:dyDescent="0.25">
      <c r="A38590"/>
      <c r="B38590"/>
      <c r="C38590"/>
      <c r="D38590"/>
      <c r="E38590" s="148"/>
      <c r="F38590" s="148"/>
      <c r="G38590" s="149"/>
      <c r="H38590" s="148"/>
      <c r="I38590"/>
    </row>
    <row r="38591" spans="1:9" x14ac:dyDescent="0.25">
      <c r="A38591"/>
      <c r="B38591"/>
      <c r="C38591"/>
      <c r="D38591"/>
      <c r="E38591" s="148"/>
      <c r="F38591" s="148"/>
      <c r="G38591" s="149"/>
      <c r="H38591" s="148"/>
      <c r="I38591"/>
    </row>
    <row r="38592" spans="1:9" x14ac:dyDescent="0.25">
      <c r="A38592"/>
      <c r="B38592"/>
      <c r="C38592"/>
      <c r="D38592"/>
      <c r="E38592" s="148"/>
      <c r="F38592" s="148"/>
      <c r="G38592" s="149"/>
      <c r="H38592" s="148"/>
      <c r="I38592"/>
    </row>
    <row r="38593" spans="1:9" x14ac:dyDescent="0.25">
      <c r="A38593"/>
      <c r="B38593"/>
      <c r="C38593"/>
      <c r="D38593"/>
      <c r="E38593" s="148"/>
      <c r="F38593" s="148"/>
      <c r="G38593" s="149"/>
      <c r="H38593" s="148"/>
      <c r="I38593"/>
    </row>
    <row r="38594" spans="1:9" x14ac:dyDescent="0.25">
      <c r="A38594"/>
      <c r="B38594"/>
      <c r="C38594"/>
      <c r="D38594"/>
      <c r="E38594" s="148"/>
      <c r="F38594" s="148"/>
      <c r="G38594" s="149"/>
      <c r="H38594" s="148"/>
      <c r="I38594"/>
    </row>
    <row r="38595" spans="1:9" x14ac:dyDescent="0.25">
      <c r="A38595"/>
      <c r="B38595"/>
      <c r="C38595"/>
      <c r="D38595"/>
      <c r="E38595" s="148"/>
      <c r="F38595" s="148"/>
      <c r="G38595" s="149"/>
      <c r="H38595" s="148"/>
      <c r="I38595"/>
    </row>
    <row r="38596" spans="1:9" x14ac:dyDescent="0.25">
      <c r="A38596"/>
      <c r="B38596"/>
      <c r="C38596"/>
      <c r="D38596"/>
      <c r="E38596" s="148"/>
      <c r="F38596" s="148"/>
      <c r="G38596" s="149"/>
      <c r="H38596" s="148"/>
      <c r="I38596"/>
    </row>
    <row r="38597" spans="1:9" x14ac:dyDescent="0.25">
      <c r="A38597"/>
      <c r="B38597"/>
      <c r="C38597"/>
      <c r="D38597"/>
      <c r="E38597" s="148"/>
      <c r="F38597" s="148"/>
      <c r="G38597" s="149"/>
      <c r="H38597" s="148"/>
      <c r="I38597"/>
    </row>
    <row r="38598" spans="1:9" x14ac:dyDescent="0.25">
      <c r="A38598"/>
      <c r="B38598"/>
      <c r="C38598"/>
      <c r="D38598"/>
      <c r="E38598" s="148"/>
      <c r="F38598" s="148"/>
      <c r="G38598" s="149"/>
      <c r="H38598" s="148"/>
      <c r="I38598"/>
    </row>
    <row r="38599" spans="1:9" x14ac:dyDescent="0.25">
      <c r="A38599"/>
      <c r="B38599"/>
      <c r="C38599"/>
      <c r="D38599"/>
      <c r="E38599" s="148"/>
      <c r="F38599" s="148"/>
      <c r="G38599" s="149"/>
      <c r="H38599" s="148"/>
      <c r="I38599"/>
    </row>
    <row r="38600" spans="1:9" x14ac:dyDescent="0.25">
      <c r="A38600"/>
      <c r="B38600"/>
      <c r="C38600"/>
      <c r="D38600"/>
      <c r="E38600" s="148"/>
      <c r="F38600" s="148"/>
      <c r="G38600" s="149"/>
      <c r="H38600" s="148"/>
      <c r="I38600"/>
    </row>
    <row r="38601" spans="1:9" x14ac:dyDescent="0.25">
      <c r="A38601"/>
      <c r="B38601"/>
      <c r="C38601"/>
      <c r="D38601"/>
      <c r="E38601" s="148"/>
      <c r="F38601" s="148"/>
      <c r="G38601" s="149"/>
      <c r="H38601" s="148"/>
      <c r="I38601"/>
    </row>
    <row r="38602" spans="1:9" x14ac:dyDescent="0.25">
      <c r="A38602"/>
      <c r="B38602"/>
      <c r="C38602"/>
      <c r="D38602"/>
      <c r="E38602" s="148"/>
      <c r="F38602" s="148"/>
      <c r="G38602" s="149"/>
      <c r="H38602" s="148"/>
      <c r="I38602"/>
    </row>
    <row r="38603" spans="1:9" x14ac:dyDescent="0.25">
      <c r="A38603"/>
      <c r="B38603"/>
      <c r="C38603"/>
      <c r="D38603"/>
      <c r="E38603" s="148"/>
      <c r="F38603" s="148"/>
      <c r="G38603" s="149"/>
      <c r="H38603" s="148"/>
      <c r="I38603"/>
    </row>
    <row r="38604" spans="1:9" x14ac:dyDescent="0.25">
      <c r="A38604"/>
      <c r="B38604"/>
      <c r="C38604"/>
      <c r="D38604"/>
      <c r="E38604" s="148"/>
      <c r="F38604" s="148"/>
      <c r="G38604" s="149"/>
      <c r="H38604" s="148"/>
      <c r="I38604"/>
    </row>
    <row r="38605" spans="1:9" x14ac:dyDescent="0.25">
      <c r="A38605"/>
      <c r="B38605"/>
      <c r="C38605"/>
      <c r="D38605"/>
      <c r="E38605" s="148"/>
      <c r="F38605" s="148"/>
      <c r="G38605" s="149"/>
      <c r="H38605" s="148"/>
      <c r="I38605"/>
    </row>
    <row r="38606" spans="1:9" x14ac:dyDescent="0.25">
      <c r="A38606"/>
      <c r="B38606"/>
      <c r="C38606"/>
      <c r="D38606"/>
      <c r="E38606" s="148"/>
      <c r="F38606" s="148"/>
      <c r="G38606" s="149"/>
      <c r="H38606" s="148"/>
      <c r="I38606"/>
    </row>
    <row r="38607" spans="1:9" x14ac:dyDescent="0.25">
      <c r="A38607"/>
      <c r="B38607"/>
      <c r="C38607"/>
      <c r="D38607"/>
      <c r="E38607" s="148"/>
      <c r="F38607" s="148"/>
      <c r="G38607" s="149"/>
      <c r="H38607" s="148"/>
      <c r="I38607"/>
    </row>
    <row r="38608" spans="1:9" x14ac:dyDescent="0.25">
      <c r="A38608"/>
      <c r="B38608"/>
      <c r="C38608"/>
      <c r="D38608"/>
      <c r="E38608" s="148"/>
      <c r="F38608" s="148"/>
      <c r="G38608" s="149"/>
      <c r="H38608" s="148"/>
      <c r="I38608"/>
    </row>
    <row r="38609" spans="1:9" x14ac:dyDescent="0.25">
      <c r="A38609"/>
      <c r="B38609"/>
      <c r="C38609"/>
      <c r="D38609"/>
      <c r="E38609" s="148"/>
      <c r="F38609" s="148"/>
      <c r="G38609" s="149"/>
      <c r="H38609" s="148"/>
      <c r="I38609"/>
    </row>
    <row r="38610" spans="1:9" x14ac:dyDescent="0.25">
      <c r="A38610"/>
      <c r="B38610"/>
      <c r="C38610"/>
      <c r="D38610"/>
      <c r="E38610" s="148"/>
      <c r="F38610" s="148"/>
      <c r="G38610" s="149"/>
      <c r="H38610" s="148"/>
      <c r="I38610"/>
    </row>
    <row r="38611" spans="1:9" x14ac:dyDescent="0.25">
      <c r="A38611"/>
      <c r="B38611"/>
      <c r="C38611"/>
      <c r="D38611"/>
      <c r="E38611" s="148"/>
      <c r="F38611" s="148"/>
      <c r="G38611" s="149"/>
      <c r="H38611" s="148"/>
      <c r="I38611"/>
    </row>
    <row r="38612" spans="1:9" x14ac:dyDescent="0.25">
      <c r="A38612"/>
      <c r="B38612"/>
      <c r="C38612"/>
      <c r="D38612"/>
      <c r="E38612" s="148"/>
      <c r="F38612" s="148"/>
      <c r="G38612" s="149"/>
      <c r="H38612" s="148"/>
      <c r="I38612"/>
    </row>
    <row r="38613" spans="1:9" x14ac:dyDescent="0.25">
      <c r="A38613"/>
      <c r="B38613"/>
      <c r="C38613"/>
      <c r="D38613"/>
      <c r="E38613" s="148"/>
      <c r="F38613" s="148"/>
      <c r="G38613" s="149"/>
      <c r="H38613" s="148"/>
      <c r="I38613"/>
    </row>
    <row r="38614" spans="1:9" x14ac:dyDescent="0.25">
      <c r="A38614"/>
      <c r="B38614"/>
      <c r="C38614"/>
      <c r="D38614"/>
      <c r="E38614" s="148"/>
      <c r="F38614" s="148"/>
      <c r="G38614" s="149"/>
      <c r="H38614" s="148"/>
      <c r="I38614"/>
    </row>
    <row r="38615" spans="1:9" x14ac:dyDescent="0.25">
      <c r="A38615"/>
      <c r="B38615"/>
      <c r="C38615"/>
      <c r="D38615"/>
      <c r="E38615" s="148"/>
      <c r="F38615" s="148"/>
      <c r="G38615" s="149"/>
      <c r="H38615" s="148"/>
      <c r="I38615"/>
    </row>
    <row r="38616" spans="1:9" x14ac:dyDescent="0.25">
      <c r="A38616"/>
      <c r="B38616"/>
      <c r="C38616"/>
      <c r="D38616"/>
      <c r="E38616" s="148"/>
      <c r="F38616" s="148"/>
      <c r="G38616" s="149"/>
      <c r="H38616" s="148"/>
      <c r="I38616"/>
    </row>
    <row r="38617" spans="1:9" x14ac:dyDescent="0.25">
      <c r="A38617"/>
      <c r="B38617"/>
      <c r="C38617"/>
      <c r="D38617"/>
      <c r="E38617" s="148"/>
      <c r="F38617" s="148"/>
      <c r="G38617" s="149"/>
      <c r="H38617" s="148"/>
      <c r="I38617"/>
    </row>
    <row r="38618" spans="1:9" x14ac:dyDescent="0.25">
      <c r="A38618"/>
      <c r="B38618"/>
      <c r="C38618"/>
      <c r="D38618"/>
      <c r="E38618" s="148"/>
      <c r="F38618" s="148"/>
      <c r="G38618" s="149"/>
      <c r="H38618" s="148"/>
      <c r="I38618"/>
    </row>
    <row r="38619" spans="1:9" x14ac:dyDescent="0.25">
      <c r="A38619"/>
      <c r="B38619"/>
      <c r="C38619"/>
      <c r="D38619"/>
      <c r="E38619" s="148"/>
      <c r="F38619" s="148"/>
      <c r="G38619" s="149"/>
      <c r="H38619" s="148"/>
      <c r="I38619"/>
    </row>
    <row r="38620" spans="1:9" x14ac:dyDescent="0.25">
      <c r="A38620"/>
      <c r="B38620"/>
      <c r="C38620"/>
      <c r="D38620"/>
      <c r="E38620" s="148"/>
      <c r="F38620" s="148"/>
      <c r="G38620" s="149"/>
      <c r="H38620" s="148"/>
      <c r="I38620"/>
    </row>
    <row r="38621" spans="1:9" x14ac:dyDescent="0.25">
      <c r="A38621"/>
      <c r="B38621"/>
      <c r="C38621"/>
      <c r="D38621"/>
      <c r="E38621" s="148"/>
      <c r="F38621" s="148"/>
      <c r="G38621" s="149"/>
      <c r="H38621" s="148"/>
      <c r="I38621"/>
    </row>
    <row r="38622" spans="1:9" x14ac:dyDescent="0.25">
      <c r="A38622"/>
      <c r="B38622"/>
      <c r="C38622"/>
      <c r="D38622"/>
      <c r="E38622" s="148"/>
      <c r="F38622" s="148"/>
      <c r="G38622" s="149"/>
      <c r="H38622" s="148"/>
      <c r="I38622"/>
    </row>
    <row r="38623" spans="1:9" x14ac:dyDescent="0.25">
      <c r="A38623"/>
      <c r="B38623"/>
      <c r="C38623"/>
      <c r="D38623"/>
      <c r="E38623" s="148"/>
      <c r="F38623" s="148"/>
      <c r="G38623" s="149"/>
      <c r="H38623" s="148"/>
      <c r="I38623"/>
    </row>
    <row r="38624" spans="1:9" x14ac:dyDescent="0.25">
      <c r="A38624"/>
      <c r="B38624"/>
      <c r="C38624"/>
      <c r="D38624"/>
      <c r="E38624" s="148"/>
      <c r="F38624" s="148"/>
      <c r="G38624" s="149"/>
      <c r="H38624" s="148"/>
      <c r="I38624"/>
    </row>
    <row r="38625" spans="1:9" x14ac:dyDescent="0.25">
      <c r="A38625"/>
      <c r="B38625"/>
      <c r="C38625"/>
      <c r="D38625"/>
      <c r="E38625" s="148"/>
      <c r="F38625" s="148"/>
      <c r="G38625" s="149"/>
      <c r="H38625" s="148"/>
      <c r="I38625"/>
    </row>
    <row r="38626" spans="1:9" x14ac:dyDescent="0.25">
      <c r="A38626"/>
      <c r="B38626"/>
      <c r="C38626"/>
      <c r="D38626"/>
      <c r="E38626" s="148"/>
      <c r="F38626" s="148"/>
      <c r="G38626" s="149"/>
      <c r="H38626" s="148"/>
      <c r="I38626"/>
    </row>
    <row r="38627" spans="1:9" x14ac:dyDescent="0.25">
      <c r="A38627"/>
      <c r="B38627"/>
      <c r="C38627"/>
      <c r="D38627"/>
      <c r="E38627" s="148"/>
      <c r="F38627" s="148"/>
      <c r="G38627" s="149"/>
      <c r="H38627" s="148"/>
      <c r="I38627"/>
    </row>
    <row r="38628" spans="1:9" x14ac:dyDescent="0.25">
      <c r="A38628"/>
      <c r="B38628"/>
      <c r="C38628"/>
      <c r="D38628"/>
      <c r="E38628" s="148"/>
      <c r="F38628" s="148"/>
      <c r="G38628" s="149"/>
      <c r="H38628" s="148"/>
      <c r="I38628"/>
    </row>
    <row r="38629" spans="1:9" x14ac:dyDescent="0.25">
      <c r="A38629"/>
      <c r="B38629"/>
      <c r="C38629"/>
      <c r="D38629"/>
      <c r="E38629" s="148"/>
      <c r="F38629" s="148"/>
      <c r="G38629" s="149"/>
      <c r="H38629" s="148"/>
      <c r="I38629"/>
    </row>
    <row r="38630" spans="1:9" x14ac:dyDescent="0.25">
      <c r="A38630"/>
      <c r="B38630"/>
      <c r="C38630"/>
      <c r="D38630"/>
      <c r="E38630" s="148"/>
      <c r="F38630" s="148"/>
      <c r="G38630" s="149"/>
      <c r="H38630" s="148"/>
      <c r="I38630"/>
    </row>
    <row r="38631" spans="1:9" x14ac:dyDescent="0.25">
      <c r="A38631"/>
      <c r="B38631"/>
      <c r="C38631"/>
      <c r="D38631"/>
      <c r="E38631" s="148"/>
      <c r="F38631" s="148"/>
      <c r="G38631" s="149"/>
      <c r="H38631" s="148"/>
      <c r="I38631"/>
    </row>
    <row r="38632" spans="1:9" x14ac:dyDescent="0.25">
      <c r="A38632"/>
      <c r="B38632"/>
      <c r="C38632"/>
      <c r="D38632"/>
      <c r="E38632" s="148"/>
      <c r="F38632" s="148"/>
      <c r="G38632" s="149"/>
      <c r="H38632" s="148"/>
      <c r="I38632"/>
    </row>
    <row r="38633" spans="1:9" x14ac:dyDescent="0.25">
      <c r="A38633"/>
      <c r="B38633"/>
      <c r="C38633"/>
      <c r="D38633"/>
      <c r="E38633" s="148"/>
      <c r="F38633" s="148"/>
      <c r="G38633" s="149"/>
      <c r="H38633" s="148"/>
      <c r="I38633"/>
    </row>
    <row r="38634" spans="1:9" x14ac:dyDescent="0.25">
      <c r="A38634"/>
      <c r="B38634"/>
      <c r="C38634"/>
      <c r="D38634"/>
      <c r="E38634" s="148"/>
      <c r="F38634" s="148"/>
      <c r="G38634" s="149"/>
      <c r="H38634" s="148"/>
      <c r="I38634"/>
    </row>
    <row r="38635" spans="1:9" x14ac:dyDescent="0.25">
      <c r="A38635"/>
      <c r="B38635"/>
      <c r="C38635"/>
      <c r="D38635"/>
      <c r="E38635" s="148"/>
      <c r="F38635" s="148"/>
      <c r="G38635" s="149"/>
      <c r="H38635" s="148"/>
      <c r="I38635"/>
    </row>
    <row r="38636" spans="1:9" x14ac:dyDescent="0.25">
      <c r="A38636"/>
      <c r="B38636"/>
      <c r="C38636"/>
      <c r="D38636"/>
      <c r="E38636" s="148"/>
      <c r="F38636" s="148"/>
      <c r="G38636" s="149"/>
      <c r="H38636" s="148"/>
      <c r="I38636"/>
    </row>
    <row r="38637" spans="1:9" x14ac:dyDescent="0.25">
      <c r="A38637"/>
      <c r="B38637"/>
      <c r="C38637"/>
      <c r="D38637"/>
      <c r="E38637" s="148"/>
      <c r="F38637" s="148"/>
      <c r="G38637" s="149"/>
      <c r="H38637" s="148"/>
      <c r="I38637"/>
    </row>
    <row r="38638" spans="1:9" x14ac:dyDescent="0.25">
      <c r="A38638"/>
      <c r="B38638"/>
      <c r="C38638"/>
      <c r="D38638"/>
      <c r="E38638" s="148"/>
      <c r="F38638" s="148"/>
      <c r="G38638" s="149"/>
      <c r="H38638" s="148"/>
      <c r="I38638"/>
    </row>
    <row r="38639" spans="1:9" x14ac:dyDescent="0.25">
      <c r="A38639"/>
      <c r="B38639"/>
      <c r="C38639"/>
      <c r="D38639"/>
      <c r="E38639" s="148"/>
      <c r="F38639" s="148"/>
      <c r="G38639" s="149"/>
      <c r="H38639" s="148"/>
      <c r="I38639"/>
    </row>
    <row r="38640" spans="1:9" x14ac:dyDescent="0.25">
      <c r="A38640"/>
      <c r="B38640"/>
      <c r="C38640"/>
      <c r="D38640"/>
      <c r="E38640" s="148"/>
      <c r="F38640" s="148"/>
      <c r="G38640" s="149"/>
      <c r="H38640" s="148"/>
      <c r="I38640"/>
    </row>
    <row r="38641" spans="1:9" x14ac:dyDescent="0.25">
      <c r="A38641"/>
      <c r="B38641"/>
      <c r="C38641"/>
      <c r="D38641"/>
      <c r="E38641" s="148"/>
      <c r="F38641" s="148"/>
      <c r="G38641" s="149"/>
      <c r="H38641" s="148"/>
      <c r="I38641"/>
    </row>
    <row r="38642" spans="1:9" x14ac:dyDescent="0.25">
      <c r="A38642"/>
      <c r="B38642"/>
      <c r="C38642"/>
      <c r="D38642"/>
      <c r="E38642" s="148"/>
      <c r="F38642" s="148"/>
      <c r="G38642" s="149"/>
      <c r="H38642" s="148"/>
      <c r="I38642"/>
    </row>
    <row r="38643" spans="1:9" x14ac:dyDescent="0.25">
      <c r="A38643"/>
      <c r="B38643"/>
      <c r="C38643"/>
      <c r="D38643"/>
      <c r="E38643" s="148"/>
      <c r="F38643" s="148"/>
      <c r="G38643" s="149"/>
      <c r="H38643" s="148"/>
      <c r="I38643"/>
    </row>
    <row r="38644" spans="1:9" x14ac:dyDescent="0.25">
      <c r="A38644"/>
      <c r="B38644"/>
      <c r="C38644"/>
      <c r="D38644"/>
      <c r="E38644" s="148"/>
      <c r="F38644" s="148"/>
      <c r="G38644" s="149"/>
      <c r="H38644" s="148"/>
      <c r="I38644"/>
    </row>
    <row r="38645" spans="1:9" x14ac:dyDescent="0.25">
      <c r="A38645"/>
      <c r="B38645"/>
      <c r="C38645"/>
      <c r="D38645"/>
      <c r="E38645" s="148"/>
      <c r="F38645" s="148"/>
      <c r="G38645" s="149"/>
      <c r="H38645" s="148"/>
      <c r="I38645"/>
    </row>
    <row r="38646" spans="1:9" x14ac:dyDescent="0.25">
      <c r="A38646"/>
      <c r="B38646"/>
      <c r="C38646"/>
      <c r="D38646"/>
      <c r="E38646" s="148"/>
      <c r="F38646" s="148"/>
      <c r="G38646" s="149"/>
      <c r="H38646" s="148"/>
      <c r="I38646"/>
    </row>
    <row r="38647" spans="1:9" x14ac:dyDescent="0.25">
      <c r="A38647"/>
      <c r="B38647"/>
      <c r="C38647"/>
      <c r="D38647"/>
      <c r="E38647" s="148"/>
      <c r="F38647" s="148"/>
      <c r="G38647" s="149"/>
      <c r="H38647" s="148"/>
      <c r="I38647"/>
    </row>
    <row r="38648" spans="1:9" x14ac:dyDescent="0.25">
      <c r="A38648"/>
      <c r="B38648"/>
      <c r="C38648"/>
      <c r="D38648"/>
      <c r="E38648" s="148"/>
      <c r="F38648" s="148"/>
      <c r="G38648" s="149"/>
      <c r="H38648" s="148"/>
      <c r="I38648"/>
    </row>
    <row r="38649" spans="1:9" x14ac:dyDescent="0.25">
      <c r="A38649"/>
      <c r="B38649"/>
      <c r="C38649"/>
      <c r="D38649"/>
      <c r="E38649" s="148"/>
      <c r="F38649" s="148"/>
      <c r="G38649" s="149"/>
      <c r="H38649" s="148"/>
      <c r="I38649"/>
    </row>
    <row r="38650" spans="1:9" x14ac:dyDescent="0.25">
      <c r="A38650"/>
      <c r="B38650"/>
      <c r="C38650"/>
      <c r="D38650"/>
      <c r="E38650" s="148"/>
      <c r="F38650" s="148"/>
      <c r="G38650" s="149"/>
      <c r="H38650" s="148"/>
      <c r="I38650"/>
    </row>
    <row r="38651" spans="1:9" x14ac:dyDescent="0.25">
      <c r="A38651"/>
      <c r="B38651"/>
      <c r="C38651"/>
      <c r="D38651"/>
      <c r="E38651" s="148"/>
      <c r="F38651" s="148"/>
      <c r="G38651" s="149"/>
      <c r="H38651" s="148"/>
      <c r="I38651"/>
    </row>
    <row r="38652" spans="1:9" x14ac:dyDescent="0.25">
      <c r="A38652"/>
      <c r="B38652"/>
      <c r="C38652"/>
      <c r="D38652"/>
      <c r="E38652" s="148"/>
      <c r="F38652" s="148"/>
      <c r="G38652" s="149"/>
      <c r="H38652" s="148"/>
      <c r="I38652"/>
    </row>
    <row r="38653" spans="1:9" x14ac:dyDescent="0.25">
      <c r="A38653"/>
      <c r="B38653"/>
      <c r="C38653"/>
      <c r="D38653"/>
      <c r="E38653" s="148"/>
      <c r="F38653" s="148"/>
      <c r="G38653" s="149"/>
      <c r="H38653" s="148"/>
      <c r="I38653"/>
    </row>
    <row r="38654" spans="1:9" x14ac:dyDescent="0.25">
      <c r="A38654"/>
      <c r="B38654"/>
      <c r="C38654"/>
      <c r="D38654"/>
      <c r="E38654" s="148"/>
      <c r="F38654" s="148"/>
      <c r="G38654" s="149"/>
      <c r="H38654" s="148"/>
      <c r="I38654"/>
    </row>
    <row r="38655" spans="1:9" x14ac:dyDescent="0.25">
      <c r="A38655"/>
      <c r="B38655"/>
      <c r="C38655"/>
      <c r="D38655"/>
      <c r="E38655" s="148"/>
      <c r="F38655" s="148"/>
      <c r="G38655" s="149"/>
      <c r="H38655" s="148"/>
      <c r="I38655"/>
    </row>
    <row r="38656" spans="1:9" x14ac:dyDescent="0.25">
      <c r="A38656"/>
      <c r="B38656"/>
      <c r="C38656"/>
      <c r="D38656"/>
      <c r="E38656" s="148"/>
      <c r="F38656" s="148"/>
      <c r="G38656" s="149"/>
      <c r="H38656" s="148"/>
      <c r="I38656"/>
    </row>
    <row r="38657" spans="1:9" x14ac:dyDescent="0.25">
      <c r="A38657"/>
      <c r="B38657"/>
      <c r="C38657"/>
      <c r="D38657"/>
      <c r="E38657" s="148"/>
      <c r="F38657" s="148"/>
      <c r="G38657" s="149"/>
      <c r="H38657" s="148"/>
      <c r="I38657"/>
    </row>
    <row r="38658" spans="1:9" x14ac:dyDescent="0.25">
      <c r="A38658"/>
      <c r="B38658"/>
      <c r="C38658"/>
      <c r="D38658"/>
      <c r="E38658" s="148"/>
      <c r="F38658" s="148"/>
      <c r="G38658" s="149"/>
      <c r="H38658" s="148"/>
      <c r="I38658"/>
    </row>
    <row r="38659" spans="1:9" x14ac:dyDescent="0.25">
      <c r="A38659"/>
      <c r="B38659"/>
      <c r="C38659"/>
      <c r="D38659"/>
      <c r="E38659" s="148"/>
      <c r="F38659" s="148"/>
      <c r="G38659" s="149"/>
      <c r="H38659" s="148"/>
      <c r="I38659"/>
    </row>
    <row r="38660" spans="1:9" x14ac:dyDescent="0.25">
      <c r="A38660"/>
      <c r="B38660"/>
      <c r="C38660"/>
      <c r="D38660"/>
      <c r="E38660" s="148"/>
      <c r="F38660" s="148"/>
      <c r="G38660" s="149"/>
      <c r="H38660" s="148"/>
      <c r="I38660"/>
    </row>
    <row r="38661" spans="1:9" x14ac:dyDescent="0.25">
      <c r="A38661"/>
      <c r="B38661"/>
      <c r="C38661"/>
      <c r="D38661"/>
      <c r="E38661" s="148"/>
      <c r="F38661" s="148"/>
      <c r="G38661" s="149"/>
      <c r="H38661" s="148"/>
      <c r="I38661"/>
    </row>
    <row r="38662" spans="1:9" x14ac:dyDescent="0.25">
      <c r="A38662"/>
      <c r="B38662"/>
      <c r="C38662"/>
      <c r="D38662"/>
      <c r="E38662" s="148"/>
      <c r="F38662" s="148"/>
      <c r="G38662" s="149"/>
      <c r="H38662" s="148"/>
      <c r="I38662"/>
    </row>
    <row r="38663" spans="1:9" x14ac:dyDescent="0.25">
      <c r="A38663"/>
      <c r="B38663"/>
      <c r="C38663"/>
      <c r="D38663"/>
      <c r="E38663" s="148"/>
      <c r="F38663" s="148"/>
      <c r="G38663" s="149"/>
      <c r="H38663" s="148"/>
      <c r="I38663"/>
    </row>
    <row r="38664" spans="1:9" x14ac:dyDescent="0.25">
      <c r="A38664"/>
      <c r="B38664"/>
      <c r="C38664"/>
      <c r="D38664"/>
      <c r="E38664" s="148"/>
      <c r="F38664" s="148"/>
      <c r="G38664" s="149"/>
      <c r="H38664" s="148"/>
      <c r="I38664"/>
    </row>
    <row r="38665" spans="1:9" x14ac:dyDescent="0.25">
      <c r="A38665"/>
      <c r="B38665"/>
      <c r="C38665"/>
      <c r="D38665"/>
      <c r="E38665" s="148"/>
      <c r="F38665" s="148"/>
      <c r="G38665" s="149"/>
      <c r="H38665" s="148"/>
      <c r="I38665"/>
    </row>
    <row r="38666" spans="1:9" x14ac:dyDescent="0.25">
      <c r="A38666"/>
      <c r="B38666"/>
      <c r="C38666"/>
      <c r="D38666"/>
      <c r="E38666" s="148"/>
      <c r="F38666" s="148"/>
      <c r="G38666" s="149"/>
      <c r="H38666" s="148"/>
      <c r="I38666"/>
    </row>
    <row r="38667" spans="1:9" x14ac:dyDescent="0.25">
      <c r="A38667"/>
      <c r="B38667"/>
      <c r="C38667"/>
      <c r="D38667"/>
      <c r="E38667" s="148"/>
      <c r="F38667" s="148"/>
      <c r="G38667" s="149"/>
      <c r="H38667" s="148"/>
      <c r="I38667"/>
    </row>
    <row r="38668" spans="1:9" x14ac:dyDescent="0.25">
      <c r="A38668"/>
      <c r="B38668"/>
      <c r="C38668"/>
      <c r="D38668"/>
      <c r="E38668" s="148"/>
      <c r="F38668" s="148"/>
      <c r="G38668" s="149"/>
      <c r="H38668" s="148"/>
      <c r="I38668"/>
    </row>
    <row r="38669" spans="1:9" x14ac:dyDescent="0.25">
      <c r="A38669"/>
      <c r="B38669"/>
      <c r="C38669"/>
      <c r="D38669"/>
      <c r="E38669" s="148"/>
      <c r="F38669" s="148"/>
      <c r="G38669" s="149"/>
      <c r="H38669" s="148"/>
      <c r="I38669"/>
    </row>
    <row r="38670" spans="1:9" x14ac:dyDescent="0.25">
      <c r="A38670"/>
      <c r="B38670"/>
      <c r="C38670"/>
      <c r="D38670"/>
      <c r="E38670" s="148"/>
      <c r="F38670" s="148"/>
      <c r="G38670" s="149"/>
      <c r="H38670" s="148"/>
      <c r="I38670"/>
    </row>
    <row r="38671" spans="1:9" x14ac:dyDescent="0.25">
      <c r="A38671"/>
      <c r="B38671"/>
      <c r="C38671"/>
      <c r="D38671"/>
      <c r="E38671" s="148"/>
      <c r="F38671" s="148"/>
      <c r="G38671" s="149"/>
      <c r="H38671" s="148"/>
      <c r="I38671"/>
    </row>
    <row r="38672" spans="1:9" x14ac:dyDescent="0.25">
      <c r="A38672"/>
      <c r="B38672"/>
      <c r="C38672"/>
      <c r="D38672"/>
      <c r="E38672" s="148"/>
      <c r="F38672" s="148"/>
      <c r="G38672" s="149"/>
      <c r="H38672" s="148"/>
      <c r="I38672"/>
    </row>
    <row r="38673" spans="1:9" x14ac:dyDescent="0.25">
      <c r="A38673"/>
      <c r="B38673"/>
      <c r="C38673"/>
      <c r="D38673"/>
      <c r="E38673" s="148"/>
      <c r="F38673" s="148"/>
      <c r="G38673" s="149"/>
      <c r="H38673" s="148"/>
      <c r="I38673"/>
    </row>
    <row r="38674" spans="1:9" x14ac:dyDescent="0.25">
      <c r="A38674"/>
      <c r="B38674"/>
      <c r="C38674"/>
      <c r="D38674"/>
      <c r="E38674" s="148"/>
      <c r="F38674" s="148"/>
      <c r="G38674" s="149"/>
      <c r="H38674" s="148"/>
      <c r="I38674"/>
    </row>
    <row r="38675" spans="1:9" x14ac:dyDescent="0.25">
      <c r="A38675"/>
      <c r="B38675"/>
      <c r="C38675"/>
      <c r="D38675"/>
      <c r="E38675" s="148"/>
      <c r="F38675" s="148"/>
      <c r="G38675" s="149"/>
      <c r="H38675" s="148"/>
      <c r="I38675"/>
    </row>
    <row r="38676" spans="1:9" x14ac:dyDescent="0.25">
      <c r="A38676"/>
      <c r="B38676"/>
      <c r="C38676"/>
      <c r="D38676"/>
      <c r="E38676" s="148"/>
      <c r="F38676" s="148"/>
      <c r="G38676" s="149"/>
      <c r="H38676" s="148"/>
      <c r="I38676"/>
    </row>
    <row r="38677" spans="1:9" x14ac:dyDescent="0.25">
      <c r="A38677"/>
      <c r="B38677"/>
      <c r="C38677"/>
      <c r="D38677"/>
      <c r="E38677" s="148"/>
      <c r="F38677" s="148"/>
      <c r="G38677" s="149"/>
      <c r="H38677" s="148"/>
      <c r="I38677"/>
    </row>
    <row r="38678" spans="1:9" x14ac:dyDescent="0.25">
      <c r="A38678"/>
      <c r="B38678"/>
      <c r="C38678"/>
      <c r="D38678"/>
      <c r="E38678" s="148"/>
      <c r="F38678" s="148"/>
      <c r="G38678" s="149"/>
      <c r="H38678" s="148"/>
      <c r="I38678"/>
    </row>
    <row r="38679" spans="1:9" x14ac:dyDescent="0.25">
      <c r="A38679"/>
      <c r="B38679"/>
      <c r="C38679"/>
      <c r="D38679"/>
      <c r="E38679" s="148"/>
      <c r="F38679" s="148"/>
      <c r="G38679" s="149"/>
      <c r="H38679" s="148"/>
      <c r="I38679"/>
    </row>
    <row r="38680" spans="1:9" x14ac:dyDescent="0.25">
      <c r="A38680"/>
      <c r="B38680"/>
      <c r="C38680"/>
      <c r="D38680"/>
      <c r="E38680" s="148"/>
      <c r="F38680" s="148"/>
      <c r="G38680" s="149"/>
      <c r="H38680" s="148"/>
      <c r="I38680"/>
    </row>
    <row r="38681" spans="1:9" x14ac:dyDescent="0.25">
      <c r="A38681"/>
      <c r="B38681"/>
      <c r="C38681"/>
      <c r="D38681"/>
      <c r="E38681" s="148"/>
      <c r="F38681" s="148"/>
      <c r="G38681" s="149"/>
      <c r="H38681" s="148"/>
      <c r="I38681"/>
    </row>
    <row r="38682" spans="1:9" x14ac:dyDescent="0.25">
      <c r="A38682"/>
      <c r="B38682"/>
      <c r="C38682"/>
      <c r="D38682"/>
      <c r="E38682" s="148"/>
      <c r="F38682" s="148"/>
      <c r="G38682" s="149"/>
      <c r="H38682" s="148"/>
      <c r="I38682"/>
    </row>
    <row r="38683" spans="1:9" x14ac:dyDescent="0.25">
      <c r="A38683"/>
      <c r="B38683"/>
      <c r="C38683"/>
      <c r="D38683"/>
      <c r="E38683" s="148"/>
      <c r="F38683" s="148"/>
      <c r="G38683" s="149"/>
      <c r="H38683" s="148"/>
      <c r="I38683"/>
    </row>
    <row r="38684" spans="1:9" x14ac:dyDescent="0.25">
      <c r="A38684"/>
      <c r="B38684"/>
      <c r="C38684"/>
      <c r="D38684"/>
      <c r="E38684" s="148"/>
      <c r="F38684" s="148"/>
      <c r="G38684" s="149"/>
      <c r="H38684" s="148"/>
      <c r="I38684"/>
    </row>
    <row r="38685" spans="1:9" x14ac:dyDescent="0.25">
      <c r="A38685"/>
      <c r="B38685"/>
      <c r="C38685"/>
      <c r="D38685"/>
      <c r="E38685" s="148"/>
      <c r="F38685" s="148"/>
      <c r="G38685" s="149"/>
      <c r="H38685" s="148"/>
      <c r="I38685"/>
    </row>
    <row r="38686" spans="1:9" x14ac:dyDescent="0.25">
      <c r="A38686"/>
      <c r="B38686"/>
      <c r="C38686"/>
      <c r="D38686"/>
      <c r="E38686" s="148"/>
      <c r="F38686" s="148"/>
      <c r="G38686" s="149"/>
      <c r="H38686" s="148"/>
      <c r="I38686"/>
    </row>
    <row r="38687" spans="1:9" x14ac:dyDescent="0.25">
      <c r="A38687"/>
      <c r="B38687"/>
      <c r="C38687"/>
      <c r="D38687"/>
      <c r="E38687" s="148"/>
      <c r="F38687" s="148"/>
      <c r="G38687" s="149"/>
      <c r="H38687" s="148"/>
      <c r="I38687"/>
    </row>
    <row r="38688" spans="1:9" x14ac:dyDescent="0.25">
      <c r="A38688"/>
      <c r="B38688"/>
      <c r="C38688"/>
      <c r="D38688"/>
      <c r="E38688" s="148"/>
      <c r="F38688" s="148"/>
      <c r="G38688" s="149"/>
      <c r="H38688" s="148"/>
      <c r="I38688"/>
    </row>
    <row r="38689" spans="1:9" x14ac:dyDescent="0.25">
      <c r="A38689"/>
      <c r="B38689"/>
      <c r="C38689"/>
      <c r="D38689"/>
      <c r="E38689" s="148"/>
      <c r="F38689" s="148"/>
      <c r="G38689" s="149"/>
      <c r="H38689" s="148"/>
      <c r="I38689"/>
    </row>
    <row r="38690" spans="1:9" x14ac:dyDescent="0.25">
      <c r="A38690"/>
      <c r="B38690"/>
      <c r="C38690"/>
      <c r="D38690"/>
      <c r="E38690" s="148"/>
      <c r="F38690" s="148"/>
      <c r="G38690" s="149"/>
      <c r="H38690" s="148"/>
      <c r="I38690"/>
    </row>
    <row r="38691" spans="1:9" x14ac:dyDescent="0.25">
      <c r="A38691"/>
      <c r="B38691"/>
      <c r="C38691"/>
      <c r="D38691"/>
      <c r="E38691" s="148"/>
      <c r="F38691" s="148"/>
      <c r="G38691" s="149"/>
      <c r="H38691" s="148"/>
      <c r="I38691"/>
    </row>
    <row r="38692" spans="1:9" x14ac:dyDescent="0.25">
      <c r="A38692"/>
      <c r="B38692"/>
      <c r="C38692"/>
      <c r="D38692"/>
      <c r="E38692" s="148"/>
      <c r="F38692" s="148"/>
      <c r="G38692" s="149"/>
      <c r="H38692" s="148"/>
      <c r="I38692"/>
    </row>
    <row r="38693" spans="1:9" x14ac:dyDescent="0.25">
      <c r="A38693"/>
      <c r="B38693"/>
      <c r="C38693"/>
      <c r="D38693"/>
      <c r="E38693" s="148"/>
      <c r="F38693" s="148"/>
      <c r="G38693" s="149"/>
      <c r="H38693" s="148"/>
      <c r="I38693"/>
    </row>
    <row r="38694" spans="1:9" x14ac:dyDescent="0.25">
      <c r="A38694"/>
      <c r="B38694"/>
      <c r="C38694"/>
      <c r="D38694"/>
      <c r="E38694" s="148"/>
      <c r="F38694" s="148"/>
      <c r="G38694" s="149"/>
      <c r="H38694" s="148"/>
      <c r="I38694"/>
    </row>
    <row r="38695" spans="1:9" x14ac:dyDescent="0.25">
      <c r="A38695"/>
      <c r="B38695"/>
      <c r="C38695"/>
      <c r="D38695"/>
      <c r="E38695" s="148"/>
      <c r="F38695" s="148"/>
      <c r="G38695" s="149"/>
      <c r="H38695" s="148"/>
      <c r="I38695"/>
    </row>
    <row r="38696" spans="1:9" x14ac:dyDescent="0.25">
      <c r="A38696"/>
      <c r="B38696"/>
      <c r="C38696"/>
      <c r="D38696"/>
      <c r="E38696" s="148"/>
      <c r="F38696" s="148"/>
      <c r="G38696" s="149"/>
      <c r="H38696" s="148"/>
      <c r="I38696"/>
    </row>
    <row r="38697" spans="1:9" x14ac:dyDescent="0.25">
      <c r="A38697"/>
      <c r="B38697"/>
      <c r="C38697"/>
      <c r="D38697"/>
      <c r="E38697" s="148"/>
      <c r="F38697" s="148"/>
      <c r="G38697" s="149"/>
      <c r="H38697" s="148"/>
      <c r="I38697"/>
    </row>
    <row r="38698" spans="1:9" x14ac:dyDescent="0.25">
      <c r="A38698"/>
      <c r="B38698"/>
      <c r="C38698"/>
      <c r="D38698"/>
      <c r="E38698" s="148"/>
      <c r="F38698" s="148"/>
      <c r="G38698" s="149"/>
      <c r="H38698" s="148"/>
      <c r="I38698"/>
    </row>
    <row r="38699" spans="1:9" x14ac:dyDescent="0.25">
      <c r="A38699"/>
      <c r="B38699"/>
      <c r="C38699"/>
      <c r="D38699"/>
      <c r="E38699" s="148"/>
      <c r="F38699" s="148"/>
      <c r="G38699" s="149"/>
      <c r="H38699" s="148"/>
      <c r="I38699"/>
    </row>
    <row r="38700" spans="1:9" x14ac:dyDescent="0.25">
      <c r="A38700"/>
      <c r="B38700"/>
      <c r="C38700"/>
      <c r="D38700"/>
      <c r="E38700" s="148"/>
      <c r="F38700" s="148"/>
      <c r="G38700" s="149"/>
      <c r="H38700" s="148"/>
      <c r="I38700"/>
    </row>
    <row r="38701" spans="1:9" x14ac:dyDescent="0.25">
      <c r="A38701"/>
      <c r="B38701"/>
      <c r="C38701"/>
      <c r="D38701"/>
      <c r="E38701" s="148"/>
      <c r="F38701" s="148"/>
      <c r="G38701" s="149"/>
      <c r="H38701" s="148"/>
      <c r="I38701"/>
    </row>
    <row r="38702" spans="1:9" x14ac:dyDescent="0.25">
      <c r="A38702"/>
      <c r="B38702"/>
      <c r="C38702"/>
      <c r="D38702"/>
      <c r="E38702" s="148"/>
      <c r="F38702" s="148"/>
      <c r="G38702" s="149"/>
      <c r="H38702" s="148"/>
      <c r="I38702"/>
    </row>
    <row r="38703" spans="1:9" x14ac:dyDescent="0.25">
      <c r="A38703"/>
      <c r="B38703"/>
      <c r="C38703"/>
      <c r="D38703"/>
      <c r="E38703" s="148"/>
      <c r="F38703" s="148"/>
      <c r="G38703" s="149"/>
      <c r="H38703" s="148"/>
      <c r="I38703"/>
    </row>
    <row r="38704" spans="1:9" x14ac:dyDescent="0.25">
      <c r="A38704"/>
      <c r="B38704"/>
      <c r="C38704"/>
      <c r="D38704"/>
      <c r="E38704" s="148"/>
      <c r="F38704" s="148"/>
      <c r="G38704" s="149"/>
      <c r="H38704" s="148"/>
      <c r="I38704"/>
    </row>
    <row r="38705" spans="1:9" x14ac:dyDescent="0.25">
      <c r="A38705"/>
      <c r="B38705"/>
      <c r="C38705"/>
      <c r="D38705"/>
      <c r="E38705" s="148"/>
      <c r="F38705" s="148"/>
      <c r="G38705" s="149"/>
      <c r="H38705" s="148"/>
      <c r="I38705"/>
    </row>
    <row r="38706" spans="1:9" x14ac:dyDescent="0.25">
      <c r="A38706"/>
      <c r="B38706"/>
      <c r="C38706"/>
      <c r="D38706"/>
      <c r="E38706" s="148"/>
      <c r="F38706" s="148"/>
      <c r="G38706" s="149"/>
      <c r="H38706" s="148"/>
      <c r="I38706"/>
    </row>
    <row r="38707" spans="1:9" x14ac:dyDescent="0.25">
      <c r="A38707"/>
      <c r="B38707"/>
      <c r="C38707"/>
      <c r="D38707"/>
      <c r="E38707" s="148"/>
      <c r="F38707" s="148"/>
      <c r="G38707" s="149"/>
      <c r="H38707" s="148"/>
      <c r="I38707"/>
    </row>
    <row r="38708" spans="1:9" x14ac:dyDescent="0.25">
      <c r="A38708"/>
      <c r="B38708"/>
      <c r="C38708"/>
      <c r="D38708"/>
      <c r="E38708" s="148"/>
      <c r="F38708" s="148"/>
      <c r="G38708" s="149"/>
      <c r="H38708" s="148"/>
      <c r="I38708"/>
    </row>
    <row r="38709" spans="1:9" x14ac:dyDescent="0.25">
      <c r="A38709"/>
      <c r="B38709"/>
      <c r="C38709"/>
      <c r="D38709"/>
      <c r="E38709" s="148"/>
      <c r="F38709" s="148"/>
      <c r="G38709" s="149"/>
      <c r="H38709" s="148"/>
      <c r="I38709"/>
    </row>
    <row r="38710" spans="1:9" x14ac:dyDescent="0.25">
      <c r="A38710"/>
      <c r="B38710"/>
      <c r="C38710"/>
      <c r="D38710"/>
      <c r="E38710" s="148"/>
      <c r="F38710" s="148"/>
      <c r="G38710" s="149"/>
      <c r="H38710" s="148"/>
      <c r="I38710"/>
    </row>
    <row r="38711" spans="1:9" x14ac:dyDescent="0.25">
      <c r="A38711"/>
      <c r="B38711"/>
      <c r="C38711"/>
      <c r="D38711"/>
      <c r="E38711" s="148"/>
      <c r="F38711" s="148"/>
      <c r="G38711" s="149"/>
      <c r="H38711" s="148"/>
      <c r="I38711"/>
    </row>
    <row r="38712" spans="1:9" x14ac:dyDescent="0.25">
      <c r="A38712"/>
      <c r="B38712"/>
      <c r="C38712"/>
      <c r="D38712"/>
      <c r="E38712" s="148"/>
      <c r="F38712" s="148"/>
      <c r="G38712" s="149"/>
      <c r="H38712" s="148"/>
      <c r="I38712"/>
    </row>
    <row r="38713" spans="1:9" x14ac:dyDescent="0.25">
      <c r="A38713"/>
      <c r="B38713"/>
      <c r="C38713"/>
      <c r="D38713"/>
      <c r="E38713" s="148"/>
      <c r="F38713" s="148"/>
      <c r="G38713" s="149"/>
      <c r="H38713" s="148"/>
      <c r="I38713"/>
    </row>
    <row r="38714" spans="1:9" x14ac:dyDescent="0.25">
      <c r="A38714"/>
      <c r="B38714"/>
      <c r="C38714"/>
      <c r="D38714"/>
      <c r="E38714" s="148"/>
      <c r="F38714" s="148"/>
      <c r="G38714" s="149"/>
      <c r="H38714" s="148"/>
      <c r="I38714"/>
    </row>
    <row r="38715" spans="1:9" x14ac:dyDescent="0.25">
      <c r="A38715"/>
      <c r="B38715"/>
      <c r="C38715"/>
      <c r="D38715"/>
      <c r="E38715" s="148"/>
      <c r="F38715" s="148"/>
      <c r="G38715" s="149"/>
      <c r="H38715" s="148"/>
      <c r="I38715"/>
    </row>
    <row r="38716" spans="1:9" x14ac:dyDescent="0.25">
      <c r="A38716"/>
      <c r="B38716"/>
      <c r="C38716"/>
      <c r="D38716"/>
      <c r="E38716" s="148"/>
      <c r="F38716" s="148"/>
      <c r="G38716" s="149"/>
      <c r="H38716" s="148"/>
      <c r="I38716"/>
    </row>
    <row r="38717" spans="1:9" x14ac:dyDescent="0.25">
      <c r="A38717"/>
      <c r="B38717"/>
      <c r="C38717"/>
      <c r="D38717"/>
      <c r="E38717" s="148"/>
      <c r="F38717" s="148"/>
      <c r="G38717" s="149"/>
      <c r="H38717" s="148"/>
      <c r="I38717"/>
    </row>
    <row r="38718" spans="1:9" x14ac:dyDescent="0.25">
      <c r="A38718"/>
      <c r="B38718"/>
      <c r="C38718"/>
      <c r="D38718"/>
      <c r="E38718" s="148"/>
      <c r="F38718" s="148"/>
      <c r="G38718" s="149"/>
      <c r="H38718" s="148"/>
      <c r="I38718"/>
    </row>
    <row r="38719" spans="1:9" x14ac:dyDescent="0.25">
      <c r="A38719"/>
      <c r="B38719"/>
      <c r="C38719"/>
      <c r="D38719"/>
      <c r="E38719" s="148"/>
      <c r="F38719" s="148"/>
      <c r="G38719" s="149"/>
      <c r="H38719" s="148"/>
      <c r="I38719"/>
    </row>
    <row r="38720" spans="1:9" x14ac:dyDescent="0.25">
      <c r="A38720"/>
      <c r="B38720"/>
      <c r="C38720"/>
      <c r="D38720"/>
      <c r="E38720" s="148"/>
      <c r="F38720" s="148"/>
      <c r="G38720" s="149"/>
      <c r="H38720" s="148"/>
      <c r="I38720"/>
    </row>
    <row r="38721" spans="1:9" x14ac:dyDescent="0.25">
      <c r="A38721"/>
      <c r="B38721"/>
      <c r="C38721"/>
      <c r="D38721"/>
      <c r="E38721" s="148"/>
      <c r="F38721" s="148"/>
      <c r="G38721" s="149"/>
      <c r="H38721" s="148"/>
      <c r="I38721"/>
    </row>
    <row r="38722" spans="1:9" x14ac:dyDescent="0.25">
      <c r="A38722"/>
      <c r="B38722"/>
      <c r="C38722"/>
      <c r="D38722"/>
      <c r="E38722" s="148"/>
      <c r="F38722" s="148"/>
      <c r="G38722" s="149"/>
      <c r="H38722" s="148"/>
      <c r="I38722"/>
    </row>
    <row r="38723" spans="1:9" x14ac:dyDescent="0.25">
      <c r="A38723"/>
      <c r="B38723"/>
      <c r="C38723"/>
      <c r="D38723"/>
      <c r="E38723" s="148"/>
      <c r="F38723" s="148"/>
      <c r="G38723" s="149"/>
      <c r="H38723" s="148"/>
      <c r="I38723"/>
    </row>
    <row r="38724" spans="1:9" x14ac:dyDescent="0.25">
      <c r="A38724"/>
      <c r="B38724"/>
      <c r="C38724"/>
      <c r="D38724"/>
      <c r="E38724" s="148"/>
      <c r="F38724" s="148"/>
      <c r="G38724" s="149"/>
      <c r="H38724" s="148"/>
      <c r="I38724"/>
    </row>
    <row r="38725" spans="1:9" x14ac:dyDescent="0.25">
      <c r="A38725"/>
      <c r="B38725"/>
      <c r="C38725"/>
      <c r="D38725"/>
      <c r="E38725" s="148"/>
      <c r="F38725" s="148"/>
      <c r="G38725" s="149"/>
      <c r="H38725" s="148"/>
      <c r="I38725"/>
    </row>
    <row r="38726" spans="1:9" x14ac:dyDescent="0.25">
      <c r="A38726"/>
      <c r="B38726"/>
      <c r="C38726"/>
      <c r="D38726"/>
      <c r="E38726" s="148"/>
      <c r="F38726" s="148"/>
      <c r="G38726" s="149"/>
      <c r="H38726" s="148"/>
      <c r="I38726"/>
    </row>
    <row r="38727" spans="1:9" x14ac:dyDescent="0.25">
      <c r="A38727"/>
      <c r="B38727"/>
      <c r="C38727"/>
      <c r="D38727"/>
      <c r="E38727" s="148"/>
      <c r="F38727" s="148"/>
      <c r="G38727" s="149"/>
      <c r="H38727" s="148"/>
      <c r="I38727"/>
    </row>
    <row r="38728" spans="1:9" x14ac:dyDescent="0.25">
      <c r="A38728"/>
      <c r="B38728"/>
      <c r="C38728"/>
      <c r="D38728"/>
      <c r="E38728" s="148"/>
      <c r="F38728" s="148"/>
      <c r="G38728" s="149"/>
      <c r="H38728" s="148"/>
      <c r="I38728"/>
    </row>
    <row r="38729" spans="1:9" x14ac:dyDescent="0.25">
      <c r="A38729"/>
      <c r="B38729"/>
      <c r="C38729"/>
      <c r="D38729"/>
      <c r="E38729" s="148"/>
      <c r="F38729" s="148"/>
      <c r="G38729" s="149"/>
      <c r="H38729" s="148"/>
      <c r="I38729"/>
    </row>
    <row r="38730" spans="1:9" x14ac:dyDescent="0.25">
      <c r="A38730"/>
      <c r="B38730"/>
      <c r="C38730"/>
      <c r="D38730"/>
      <c r="E38730" s="148"/>
      <c r="F38730" s="148"/>
      <c r="G38730" s="149"/>
      <c r="H38730" s="148"/>
      <c r="I38730"/>
    </row>
    <row r="38731" spans="1:9" x14ac:dyDescent="0.25">
      <c r="A38731"/>
      <c r="B38731"/>
      <c r="C38731"/>
      <c r="D38731"/>
      <c r="E38731" s="148"/>
      <c r="F38731" s="148"/>
      <c r="G38731" s="149"/>
      <c r="H38731" s="148"/>
      <c r="I38731"/>
    </row>
    <row r="38732" spans="1:9" x14ac:dyDescent="0.25">
      <c r="A38732"/>
      <c r="B38732"/>
      <c r="C38732"/>
      <c r="D38732"/>
      <c r="E38732" s="148"/>
      <c r="F38732" s="148"/>
      <c r="G38732" s="149"/>
      <c r="H38732" s="148"/>
      <c r="I38732"/>
    </row>
    <row r="38733" spans="1:9" x14ac:dyDescent="0.25">
      <c r="A38733"/>
      <c r="B38733"/>
      <c r="C38733"/>
      <c r="D38733"/>
      <c r="E38733" s="148"/>
      <c r="F38733" s="148"/>
      <c r="G38733" s="149"/>
      <c r="H38733" s="148"/>
      <c r="I38733"/>
    </row>
    <row r="38734" spans="1:9" x14ac:dyDescent="0.25">
      <c r="A38734"/>
      <c r="B38734"/>
      <c r="C38734"/>
      <c r="D38734"/>
      <c r="E38734" s="148"/>
      <c r="F38734" s="148"/>
      <c r="G38734" s="149"/>
      <c r="H38734" s="148"/>
      <c r="I38734"/>
    </row>
    <row r="38735" spans="1:9" x14ac:dyDescent="0.25">
      <c r="A38735"/>
      <c r="B38735"/>
      <c r="C38735"/>
      <c r="D38735"/>
      <c r="E38735" s="148"/>
      <c r="F38735" s="148"/>
      <c r="G38735" s="149"/>
      <c r="H38735" s="148"/>
      <c r="I38735"/>
    </row>
    <row r="38736" spans="1:9" x14ac:dyDescent="0.25">
      <c r="A38736"/>
      <c r="B38736"/>
      <c r="C38736"/>
      <c r="D38736"/>
      <c r="E38736" s="148"/>
      <c r="F38736" s="148"/>
      <c r="G38736" s="149"/>
      <c r="H38736" s="148"/>
      <c r="I38736"/>
    </row>
    <row r="38737" spans="1:9" x14ac:dyDescent="0.25">
      <c r="A38737"/>
      <c r="B38737"/>
      <c r="C38737"/>
      <c r="D38737"/>
      <c r="E38737" s="148"/>
      <c r="F38737" s="148"/>
      <c r="G38737" s="149"/>
      <c r="H38737" s="148"/>
      <c r="I38737"/>
    </row>
    <row r="38738" spans="1:9" x14ac:dyDescent="0.25">
      <c r="A38738"/>
      <c r="B38738"/>
      <c r="C38738"/>
      <c r="D38738"/>
      <c r="E38738" s="148"/>
      <c r="F38738" s="148"/>
      <c r="G38738" s="149"/>
      <c r="H38738" s="148"/>
      <c r="I38738"/>
    </row>
    <row r="38739" spans="1:9" x14ac:dyDescent="0.25">
      <c r="A38739"/>
      <c r="B38739"/>
      <c r="C38739"/>
      <c r="D38739"/>
      <c r="E38739" s="148"/>
      <c r="F38739" s="148"/>
      <c r="G38739" s="149"/>
      <c r="H38739" s="148"/>
      <c r="I38739"/>
    </row>
    <row r="38740" spans="1:9" x14ac:dyDescent="0.25">
      <c r="A38740"/>
      <c r="B38740"/>
      <c r="C38740"/>
      <c r="D38740"/>
      <c r="E38740" s="148"/>
      <c r="F38740" s="148"/>
      <c r="G38740" s="149"/>
      <c r="H38740" s="148"/>
      <c r="I38740"/>
    </row>
    <row r="38741" spans="1:9" x14ac:dyDescent="0.25">
      <c r="A38741"/>
      <c r="B38741"/>
      <c r="C38741"/>
      <c r="D38741"/>
      <c r="E38741" s="148"/>
      <c r="F38741" s="148"/>
      <c r="G38741" s="149"/>
      <c r="H38741" s="148"/>
      <c r="I38741"/>
    </row>
    <row r="38742" spans="1:9" x14ac:dyDescent="0.25">
      <c r="A38742"/>
      <c r="B38742"/>
      <c r="C38742"/>
      <c r="D38742"/>
      <c r="E38742" s="148"/>
      <c r="F38742" s="148"/>
      <c r="G38742" s="149"/>
      <c r="H38742" s="148"/>
      <c r="I38742"/>
    </row>
    <row r="38743" spans="1:9" x14ac:dyDescent="0.25">
      <c r="A38743"/>
      <c r="B38743"/>
      <c r="C38743"/>
      <c r="D38743"/>
      <c r="E38743" s="148"/>
      <c r="F38743" s="148"/>
      <c r="G38743" s="149"/>
      <c r="H38743" s="148"/>
      <c r="I38743"/>
    </row>
    <row r="38744" spans="1:9" x14ac:dyDescent="0.25">
      <c r="A38744"/>
      <c r="B38744"/>
      <c r="C38744"/>
      <c r="D38744"/>
      <c r="E38744" s="148"/>
      <c r="F38744" s="148"/>
      <c r="G38744" s="149"/>
      <c r="H38744" s="148"/>
      <c r="I38744"/>
    </row>
    <row r="38745" spans="1:9" x14ac:dyDescent="0.25">
      <c r="A38745"/>
      <c r="B38745"/>
      <c r="C38745"/>
      <c r="D38745"/>
      <c r="E38745" s="148"/>
      <c r="F38745" s="148"/>
      <c r="G38745" s="149"/>
      <c r="H38745" s="148"/>
      <c r="I38745"/>
    </row>
    <row r="38746" spans="1:9" x14ac:dyDescent="0.25">
      <c r="A38746"/>
      <c r="B38746"/>
      <c r="C38746"/>
      <c r="D38746"/>
      <c r="E38746" s="148"/>
      <c r="F38746" s="148"/>
      <c r="G38746" s="149"/>
      <c r="H38746" s="148"/>
      <c r="I38746"/>
    </row>
    <row r="38747" spans="1:9" x14ac:dyDescent="0.25">
      <c r="A38747"/>
      <c r="B38747"/>
      <c r="C38747"/>
      <c r="D38747"/>
      <c r="E38747" s="148"/>
      <c r="F38747" s="148"/>
      <c r="G38747" s="149"/>
      <c r="H38747" s="148"/>
      <c r="I38747"/>
    </row>
    <row r="38748" spans="1:9" x14ac:dyDescent="0.25">
      <c r="A38748"/>
      <c r="B38748"/>
      <c r="C38748"/>
      <c r="D38748"/>
      <c r="E38748" s="148"/>
      <c r="F38748" s="148"/>
      <c r="G38748" s="149"/>
      <c r="H38748" s="148"/>
      <c r="I38748"/>
    </row>
    <row r="38749" spans="1:9" x14ac:dyDescent="0.25">
      <c r="A38749"/>
      <c r="B38749"/>
      <c r="C38749"/>
      <c r="D38749"/>
      <c r="E38749" s="148"/>
      <c r="F38749" s="148"/>
      <c r="G38749" s="149"/>
      <c r="H38749" s="148"/>
      <c r="I38749"/>
    </row>
    <row r="38750" spans="1:9" x14ac:dyDescent="0.25">
      <c r="A38750"/>
      <c r="B38750"/>
      <c r="C38750"/>
      <c r="D38750"/>
      <c r="E38750" s="148"/>
      <c r="F38750" s="148"/>
      <c r="G38750" s="149"/>
      <c r="H38750" s="148"/>
      <c r="I38750"/>
    </row>
    <row r="38751" spans="1:9" x14ac:dyDescent="0.25">
      <c r="A38751"/>
      <c r="B38751"/>
      <c r="C38751"/>
      <c r="D38751"/>
      <c r="E38751" s="148"/>
      <c r="F38751" s="148"/>
      <c r="G38751" s="149"/>
      <c r="H38751" s="148"/>
      <c r="I38751"/>
    </row>
    <row r="38752" spans="1:9" x14ac:dyDescent="0.25">
      <c r="A38752"/>
      <c r="B38752"/>
      <c r="C38752"/>
      <c r="D38752"/>
      <c r="E38752" s="148"/>
      <c r="F38752" s="148"/>
      <c r="G38752" s="149"/>
      <c r="H38752" s="148"/>
      <c r="I38752"/>
    </row>
    <row r="38753" spans="1:9" x14ac:dyDescent="0.25">
      <c r="A38753"/>
      <c r="B38753"/>
      <c r="C38753"/>
      <c r="D38753"/>
      <c r="E38753" s="148"/>
      <c r="F38753" s="148"/>
      <c r="G38753" s="149"/>
      <c r="H38753" s="148"/>
      <c r="I38753"/>
    </row>
    <row r="38754" spans="1:9" x14ac:dyDescent="0.25">
      <c r="A38754"/>
      <c r="B38754"/>
      <c r="C38754"/>
      <c r="D38754"/>
      <c r="E38754" s="148"/>
      <c r="F38754" s="148"/>
      <c r="G38754" s="149"/>
      <c r="H38754" s="148"/>
      <c r="I38754"/>
    </row>
    <row r="38755" spans="1:9" x14ac:dyDescent="0.25">
      <c r="A38755"/>
      <c r="B38755"/>
      <c r="C38755"/>
      <c r="D38755"/>
      <c r="E38755" s="148"/>
      <c r="F38755" s="148"/>
      <c r="G38755" s="149"/>
      <c r="H38755" s="148"/>
      <c r="I38755"/>
    </row>
    <row r="38756" spans="1:9" x14ac:dyDescent="0.25">
      <c r="A38756"/>
      <c r="B38756"/>
      <c r="C38756"/>
      <c r="D38756"/>
      <c r="E38756" s="148"/>
      <c r="F38756" s="148"/>
      <c r="G38756" s="149"/>
      <c r="H38756" s="148"/>
      <c r="I38756"/>
    </row>
    <row r="38757" spans="1:9" x14ac:dyDescent="0.25">
      <c r="A38757"/>
      <c r="B38757"/>
      <c r="C38757"/>
      <c r="D38757"/>
      <c r="E38757" s="148"/>
      <c r="F38757" s="148"/>
      <c r="G38757" s="149"/>
      <c r="H38757" s="148"/>
      <c r="I38757"/>
    </row>
    <row r="38758" spans="1:9" x14ac:dyDescent="0.25">
      <c r="A38758"/>
      <c r="B38758"/>
      <c r="C38758"/>
      <c r="D38758"/>
      <c r="E38758" s="148"/>
      <c r="F38758" s="148"/>
      <c r="G38758" s="149"/>
      <c r="H38758" s="148"/>
      <c r="I38758"/>
    </row>
    <row r="38759" spans="1:9" x14ac:dyDescent="0.25">
      <c r="A38759"/>
      <c r="B38759"/>
      <c r="C38759"/>
      <c r="D38759"/>
      <c r="E38759" s="148"/>
      <c r="F38759" s="148"/>
      <c r="G38759" s="149"/>
      <c r="H38759" s="148"/>
      <c r="I38759"/>
    </row>
    <row r="38760" spans="1:9" x14ac:dyDescent="0.25">
      <c r="A38760"/>
      <c r="B38760"/>
      <c r="C38760"/>
      <c r="D38760"/>
      <c r="E38760" s="148"/>
      <c r="F38760" s="148"/>
      <c r="G38760" s="149"/>
      <c r="H38760" s="148"/>
      <c r="I38760"/>
    </row>
    <row r="38761" spans="1:9" x14ac:dyDescent="0.25">
      <c r="A38761"/>
      <c r="B38761"/>
      <c r="C38761"/>
      <c r="D38761"/>
      <c r="E38761" s="148"/>
      <c r="F38761" s="148"/>
      <c r="G38761" s="149"/>
      <c r="H38761" s="148"/>
      <c r="I38761"/>
    </row>
    <row r="38762" spans="1:9" x14ac:dyDescent="0.25">
      <c r="A38762"/>
      <c r="B38762"/>
      <c r="C38762"/>
      <c r="D38762"/>
      <c r="E38762" s="148"/>
      <c r="F38762" s="148"/>
      <c r="G38762" s="149"/>
      <c r="H38762" s="148"/>
      <c r="I38762"/>
    </row>
    <row r="38763" spans="1:9" x14ac:dyDescent="0.25">
      <c r="A38763"/>
      <c r="B38763"/>
      <c r="C38763"/>
      <c r="D38763"/>
      <c r="E38763" s="148"/>
      <c r="F38763" s="148"/>
      <c r="G38763" s="149"/>
      <c r="H38763" s="148"/>
      <c r="I38763"/>
    </row>
    <row r="38764" spans="1:9" x14ac:dyDescent="0.25">
      <c r="A38764"/>
      <c r="B38764"/>
      <c r="C38764"/>
      <c r="D38764"/>
      <c r="E38764" s="148"/>
      <c r="F38764" s="148"/>
      <c r="G38764" s="149"/>
      <c r="H38764" s="148"/>
      <c r="I38764"/>
    </row>
    <row r="38765" spans="1:9" x14ac:dyDescent="0.25">
      <c r="A38765"/>
      <c r="B38765"/>
      <c r="C38765"/>
      <c r="D38765"/>
      <c r="E38765" s="148"/>
      <c r="F38765" s="148"/>
      <c r="G38765" s="149"/>
      <c r="H38765" s="148"/>
      <c r="I38765"/>
    </row>
    <row r="38766" spans="1:9" x14ac:dyDescent="0.25">
      <c r="A38766"/>
      <c r="B38766"/>
      <c r="C38766"/>
      <c r="D38766"/>
      <c r="E38766" s="148"/>
      <c r="F38766" s="148"/>
      <c r="G38766" s="149"/>
      <c r="H38766" s="148"/>
      <c r="I38766"/>
    </row>
    <row r="38767" spans="1:9" x14ac:dyDescent="0.25">
      <c r="A38767"/>
      <c r="B38767"/>
      <c r="C38767"/>
      <c r="D38767"/>
      <c r="E38767" s="148"/>
      <c r="F38767" s="148"/>
      <c r="G38767" s="149"/>
      <c r="H38767" s="148"/>
      <c r="I38767"/>
    </row>
    <row r="38768" spans="1:9" x14ac:dyDescent="0.25">
      <c r="A38768"/>
      <c r="B38768"/>
      <c r="C38768"/>
      <c r="D38768"/>
      <c r="E38768" s="148"/>
      <c r="F38768" s="148"/>
      <c r="G38768" s="149"/>
      <c r="H38768" s="148"/>
      <c r="I38768"/>
    </row>
    <row r="38769" spans="1:9" x14ac:dyDescent="0.25">
      <c r="A38769"/>
      <c r="B38769"/>
      <c r="C38769"/>
      <c r="D38769"/>
      <c r="E38769" s="148"/>
      <c r="F38769" s="148"/>
      <c r="G38769" s="149"/>
      <c r="H38769" s="148"/>
      <c r="I38769"/>
    </row>
    <row r="38770" spans="1:9" x14ac:dyDescent="0.25">
      <c r="A38770"/>
      <c r="B38770"/>
      <c r="C38770"/>
      <c r="D38770"/>
      <c r="E38770" s="148"/>
      <c r="F38770" s="148"/>
      <c r="G38770" s="149"/>
      <c r="H38770" s="148"/>
      <c r="I38770"/>
    </row>
    <row r="38771" spans="1:9" x14ac:dyDescent="0.25">
      <c r="A38771"/>
      <c r="B38771"/>
      <c r="C38771"/>
      <c r="D38771"/>
      <c r="E38771" s="148"/>
      <c r="F38771" s="148"/>
      <c r="G38771" s="149"/>
      <c r="H38771" s="148"/>
      <c r="I38771"/>
    </row>
    <row r="38772" spans="1:9" x14ac:dyDescent="0.25">
      <c r="A38772"/>
      <c r="B38772"/>
      <c r="C38772"/>
      <c r="D38772"/>
      <c r="E38772" s="148"/>
      <c r="F38772" s="148"/>
      <c r="G38772" s="149"/>
      <c r="H38772" s="148"/>
      <c r="I38772"/>
    </row>
    <row r="38773" spans="1:9" x14ac:dyDescent="0.25">
      <c r="A38773"/>
      <c r="B38773"/>
      <c r="C38773"/>
      <c r="D38773"/>
      <c r="E38773" s="148"/>
      <c r="F38773" s="148"/>
      <c r="G38773" s="149"/>
      <c r="H38773" s="148"/>
      <c r="I38773"/>
    </row>
    <row r="38774" spans="1:9" x14ac:dyDescent="0.25">
      <c r="A38774"/>
      <c r="B38774"/>
      <c r="C38774"/>
      <c r="D38774"/>
      <c r="E38774" s="148"/>
      <c r="F38774" s="148"/>
      <c r="G38774" s="149"/>
      <c r="H38774" s="148"/>
      <c r="I38774"/>
    </row>
    <row r="38775" spans="1:9" x14ac:dyDescent="0.25">
      <c r="A38775"/>
      <c r="B38775"/>
      <c r="C38775"/>
      <c r="D38775"/>
      <c r="E38775" s="148"/>
      <c r="F38775" s="148"/>
      <c r="G38775" s="149"/>
      <c r="H38775" s="148"/>
      <c r="I38775"/>
    </row>
    <row r="38776" spans="1:9" x14ac:dyDescent="0.25">
      <c r="A38776"/>
      <c r="B38776"/>
      <c r="C38776"/>
      <c r="D38776"/>
      <c r="E38776" s="148"/>
      <c r="F38776" s="148"/>
      <c r="G38776" s="149"/>
      <c r="H38776" s="148"/>
      <c r="I38776"/>
    </row>
    <row r="38777" spans="1:9" x14ac:dyDescent="0.25">
      <c r="A38777"/>
      <c r="B38777"/>
      <c r="C38777"/>
      <c r="D38777"/>
      <c r="E38777" s="148"/>
      <c r="F38777" s="148"/>
      <c r="G38777" s="149"/>
      <c r="H38777" s="148"/>
      <c r="I38777"/>
    </row>
    <row r="38778" spans="1:9" x14ac:dyDescent="0.25">
      <c r="A38778"/>
      <c r="B38778"/>
      <c r="C38778"/>
      <c r="D38778"/>
      <c r="E38778" s="148"/>
      <c r="F38778" s="148"/>
      <c r="G38778" s="149"/>
      <c r="H38778" s="148"/>
      <c r="I38778"/>
    </row>
    <row r="38779" spans="1:9" x14ac:dyDescent="0.25">
      <c r="A38779"/>
      <c r="B38779"/>
      <c r="C38779"/>
      <c r="D38779"/>
      <c r="E38779" s="148"/>
      <c r="F38779" s="148"/>
      <c r="G38779" s="149"/>
      <c r="H38779" s="148"/>
      <c r="I38779"/>
    </row>
    <row r="38780" spans="1:9" x14ac:dyDescent="0.25">
      <c r="A38780"/>
      <c r="B38780"/>
      <c r="C38780"/>
      <c r="D38780"/>
      <c r="E38780" s="148"/>
      <c r="F38780" s="148"/>
      <c r="G38780" s="149"/>
      <c r="H38780" s="148"/>
      <c r="I38780"/>
    </row>
    <row r="38781" spans="1:9" x14ac:dyDescent="0.25">
      <c r="A38781"/>
      <c r="B38781"/>
      <c r="C38781"/>
      <c r="D38781"/>
      <c r="E38781" s="148"/>
      <c r="F38781" s="148"/>
      <c r="G38781" s="149"/>
      <c r="H38781" s="148"/>
      <c r="I38781"/>
    </row>
    <row r="38782" spans="1:9" x14ac:dyDescent="0.25">
      <c r="A38782"/>
      <c r="B38782"/>
      <c r="C38782"/>
      <c r="D38782"/>
      <c r="E38782" s="148"/>
      <c r="F38782" s="148"/>
      <c r="G38782" s="149"/>
      <c r="H38782" s="148"/>
      <c r="I38782"/>
    </row>
    <row r="38783" spans="1:9" x14ac:dyDescent="0.25">
      <c r="A38783"/>
      <c r="B38783"/>
      <c r="C38783"/>
      <c r="D38783"/>
      <c r="E38783" s="148"/>
      <c r="F38783" s="148"/>
      <c r="G38783" s="149"/>
      <c r="H38783" s="148"/>
      <c r="I38783"/>
    </row>
    <row r="38784" spans="1:9" x14ac:dyDescent="0.25">
      <c r="A38784"/>
      <c r="B38784"/>
      <c r="C38784"/>
      <c r="D38784"/>
      <c r="E38784" s="148"/>
      <c r="F38784" s="148"/>
      <c r="G38784" s="149"/>
      <c r="H38784" s="148"/>
      <c r="I38784"/>
    </row>
    <row r="38785" spans="1:9" x14ac:dyDescent="0.25">
      <c r="A38785"/>
      <c r="B38785"/>
      <c r="C38785"/>
      <c r="D38785"/>
      <c r="E38785" s="148"/>
      <c r="F38785" s="148"/>
      <c r="G38785" s="149"/>
      <c r="H38785" s="148"/>
      <c r="I38785"/>
    </row>
    <row r="38786" spans="1:9" x14ac:dyDescent="0.25">
      <c r="A38786"/>
      <c r="B38786"/>
      <c r="C38786"/>
      <c r="D38786"/>
      <c r="E38786" s="148"/>
      <c r="F38786" s="148"/>
      <c r="G38786" s="149"/>
      <c r="H38786" s="148"/>
      <c r="I38786"/>
    </row>
    <row r="38787" spans="1:9" x14ac:dyDescent="0.25">
      <c r="A38787"/>
      <c r="B38787"/>
      <c r="C38787"/>
      <c r="D38787"/>
      <c r="E38787" s="148"/>
      <c r="F38787" s="148"/>
      <c r="G38787" s="149"/>
      <c r="H38787" s="148"/>
      <c r="I38787"/>
    </row>
    <row r="38788" spans="1:9" x14ac:dyDescent="0.25">
      <c r="A38788"/>
      <c r="B38788"/>
      <c r="C38788"/>
      <c r="D38788"/>
      <c r="E38788" s="148"/>
      <c r="F38788" s="148"/>
      <c r="G38788" s="149"/>
      <c r="H38788" s="148"/>
      <c r="I38788"/>
    </row>
    <row r="38789" spans="1:9" x14ac:dyDescent="0.25">
      <c r="A38789"/>
      <c r="B38789"/>
      <c r="C38789"/>
      <c r="D38789"/>
      <c r="E38789" s="148"/>
      <c r="F38789" s="148"/>
      <c r="G38789" s="149"/>
      <c r="H38789" s="148"/>
      <c r="I38789"/>
    </row>
    <row r="38790" spans="1:9" x14ac:dyDescent="0.25">
      <c r="A38790"/>
      <c r="B38790"/>
      <c r="C38790"/>
      <c r="D38790"/>
      <c r="E38790" s="148"/>
      <c r="F38790" s="148"/>
      <c r="G38790" s="149"/>
      <c r="H38790" s="148"/>
      <c r="I38790"/>
    </row>
    <row r="38791" spans="1:9" x14ac:dyDescent="0.25">
      <c r="A38791"/>
      <c r="B38791"/>
      <c r="C38791"/>
      <c r="D38791"/>
      <c r="E38791" s="148"/>
      <c r="F38791" s="148"/>
      <c r="G38791" s="149"/>
      <c r="H38791" s="148"/>
      <c r="I38791"/>
    </row>
    <row r="38792" spans="1:9" x14ac:dyDescent="0.25">
      <c r="A38792"/>
      <c r="B38792"/>
      <c r="C38792"/>
      <c r="D38792"/>
      <c r="E38792" s="148"/>
      <c r="F38792" s="148"/>
      <c r="G38792" s="149"/>
      <c r="H38792" s="148"/>
      <c r="I38792"/>
    </row>
    <row r="38793" spans="1:9" x14ac:dyDescent="0.25">
      <c r="A38793"/>
      <c r="B38793"/>
      <c r="C38793"/>
      <c r="D38793"/>
      <c r="E38793" s="148"/>
      <c r="F38793" s="148"/>
      <c r="G38793" s="149"/>
      <c r="H38793" s="148"/>
      <c r="I38793"/>
    </row>
    <row r="38794" spans="1:9" x14ac:dyDescent="0.25">
      <c r="A38794"/>
      <c r="B38794"/>
      <c r="C38794"/>
      <c r="D38794"/>
      <c r="E38794" s="148"/>
      <c r="F38794" s="148"/>
      <c r="G38794" s="149"/>
      <c r="H38794" s="148"/>
      <c r="I38794"/>
    </row>
    <row r="38795" spans="1:9" x14ac:dyDescent="0.25">
      <c r="A38795"/>
      <c r="B38795"/>
      <c r="C38795"/>
      <c r="D38795"/>
      <c r="E38795" s="148"/>
      <c r="F38795" s="148"/>
      <c r="G38795" s="149"/>
      <c r="H38795" s="148"/>
      <c r="I38795"/>
    </row>
    <row r="38796" spans="1:9" x14ac:dyDescent="0.25">
      <c r="A38796"/>
      <c r="B38796"/>
      <c r="C38796"/>
      <c r="D38796"/>
      <c r="E38796" s="148"/>
      <c r="F38796" s="148"/>
      <c r="G38796" s="149"/>
      <c r="H38796" s="148"/>
      <c r="I38796"/>
    </row>
    <row r="38797" spans="1:9" x14ac:dyDescent="0.25">
      <c r="A38797"/>
      <c r="B38797"/>
      <c r="C38797"/>
      <c r="D38797"/>
      <c r="E38797" s="148"/>
      <c r="F38797" s="148"/>
      <c r="G38797" s="149"/>
      <c r="H38797" s="148"/>
      <c r="I38797"/>
    </row>
    <row r="38798" spans="1:9" x14ac:dyDescent="0.25">
      <c r="A38798"/>
      <c r="B38798"/>
      <c r="C38798"/>
      <c r="D38798"/>
      <c r="E38798" s="148"/>
      <c r="F38798" s="148"/>
      <c r="G38798" s="149"/>
      <c r="H38798" s="148"/>
      <c r="I38798"/>
    </row>
    <row r="38799" spans="1:9" x14ac:dyDescent="0.25">
      <c r="A38799"/>
      <c r="B38799"/>
      <c r="C38799"/>
      <c r="D38799"/>
      <c r="E38799" s="148"/>
      <c r="F38799" s="148"/>
      <c r="G38799" s="149"/>
      <c r="H38799" s="148"/>
      <c r="I38799"/>
    </row>
    <row r="38800" spans="1:9" x14ac:dyDescent="0.25">
      <c r="A38800"/>
      <c r="B38800"/>
      <c r="C38800"/>
      <c r="D38800"/>
      <c r="E38800" s="148"/>
      <c r="F38800" s="148"/>
      <c r="G38800" s="149"/>
      <c r="H38800" s="148"/>
      <c r="I38800"/>
    </row>
    <row r="38801" spans="1:9" x14ac:dyDescent="0.25">
      <c r="A38801"/>
      <c r="B38801"/>
      <c r="C38801"/>
      <c r="D38801"/>
      <c r="E38801" s="148"/>
      <c r="F38801" s="148"/>
      <c r="G38801" s="149"/>
      <c r="H38801" s="148"/>
      <c r="I38801"/>
    </row>
    <row r="38802" spans="1:9" x14ac:dyDescent="0.25">
      <c r="A38802"/>
      <c r="B38802"/>
      <c r="C38802"/>
      <c r="D38802"/>
      <c r="E38802" s="148"/>
      <c r="F38802" s="148"/>
      <c r="G38802" s="149"/>
      <c r="H38802" s="148"/>
      <c r="I38802"/>
    </row>
    <row r="38803" spans="1:9" x14ac:dyDescent="0.25">
      <c r="A38803"/>
      <c r="B38803"/>
      <c r="C38803"/>
      <c r="D38803"/>
      <c r="E38803" s="148"/>
      <c r="F38803" s="148"/>
      <c r="G38803" s="149"/>
      <c r="H38803" s="148"/>
      <c r="I38803"/>
    </row>
    <row r="38804" spans="1:9" x14ac:dyDescent="0.25">
      <c r="A38804"/>
      <c r="B38804"/>
      <c r="C38804"/>
      <c r="D38804"/>
      <c r="E38804" s="148"/>
      <c r="F38804" s="148"/>
      <c r="G38804" s="149"/>
      <c r="H38804" s="148"/>
      <c r="I38804"/>
    </row>
    <row r="38805" spans="1:9" x14ac:dyDescent="0.25">
      <c r="A38805"/>
      <c r="B38805"/>
      <c r="C38805"/>
      <c r="D38805"/>
      <c r="E38805" s="148"/>
      <c r="F38805" s="148"/>
      <c r="G38805" s="149"/>
      <c r="H38805" s="148"/>
      <c r="I38805"/>
    </row>
    <row r="38806" spans="1:9" x14ac:dyDescent="0.25">
      <c r="A38806"/>
      <c r="B38806"/>
      <c r="C38806"/>
      <c r="D38806"/>
      <c r="E38806" s="148"/>
      <c r="F38806" s="148"/>
      <c r="G38806" s="149"/>
      <c r="H38806" s="148"/>
      <c r="I38806"/>
    </row>
    <row r="38807" spans="1:9" x14ac:dyDescent="0.25">
      <c r="A38807"/>
      <c r="B38807"/>
      <c r="C38807"/>
      <c r="D38807"/>
      <c r="E38807" s="148"/>
      <c r="F38807" s="148"/>
      <c r="G38807" s="149"/>
      <c r="H38807" s="148"/>
      <c r="I38807"/>
    </row>
    <row r="38808" spans="1:9" x14ac:dyDescent="0.25">
      <c r="A38808"/>
      <c r="B38808"/>
      <c r="C38808"/>
      <c r="D38808"/>
      <c r="E38808" s="148"/>
      <c r="F38808" s="148"/>
      <c r="G38808" s="149"/>
      <c r="H38808" s="148"/>
      <c r="I38808"/>
    </row>
    <row r="38809" spans="1:9" x14ac:dyDescent="0.25">
      <c r="A38809"/>
      <c r="B38809"/>
      <c r="C38809"/>
      <c r="D38809"/>
      <c r="E38809" s="148"/>
      <c r="F38809" s="148"/>
      <c r="G38809" s="149"/>
      <c r="H38809" s="148"/>
      <c r="I38809"/>
    </row>
    <row r="38810" spans="1:9" x14ac:dyDescent="0.25">
      <c r="A38810"/>
      <c r="B38810"/>
      <c r="C38810"/>
      <c r="D38810"/>
      <c r="E38810" s="148"/>
      <c r="F38810" s="148"/>
      <c r="G38810" s="149"/>
      <c r="H38810" s="148"/>
      <c r="I38810"/>
    </row>
    <row r="38811" spans="1:9" x14ac:dyDescent="0.25">
      <c r="A38811"/>
      <c r="B38811"/>
      <c r="C38811"/>
      <c r="D38811"/>
      <c r="E38811" s="148"/>
      <c r="F38811" s="148"/>
      <c r="G38811" s="149"/>
      <c r="H38811" s="148"/>
      <c r="I38811"/>
    </row>
    <row r="38812" spans="1:9" x14ac:dyDescent="0.25">
      <c r="A38812"/>
      <c r="B38812"/>
      <c r="C38812"/>
      <c r="D38812"/>
      <c r="E38812" s="148"/>
      <c r="F38812" s="148"/>
      <c r="G38812" s="149"/>
      <c r="H38812" s="148"/>
      <c r="I38812"/>
    </row>
    <row r="38813" spans="1:9" x14ac:dyDescent="0.25">
      <c r="A38813"/>
      <c r="B38813"/>
      <c r="C38813"/>
      <c r="D38813"/>
      <c r="E38813" s="148"/>
      <c r="F38813" s="148"/>
      <c r="G38813" s="149"/>
      <c r="H38813" s="148"/>
      <c r="I38813"/>
    </row>
    <row r="38814" spans="1:9" x14ac:dyDescent="0.25">
      <c r="A38814"/>
      <c r="B38814"/>
      <c r="C38814"/>
      <c r="D38814"/>
      <c r="E38814" s="148"/>
      <c r="F38814" s="148"/>
      <c r="G38814" s="149"/>
      <c r="H38814" s="148"/>
      <c r="I38814"/>
    </row>
    <row r="38815" spans="1:9" x14ac:dyDescent="0.25">
      <c r="A38815"/>
      <c r="B38815"/>
      <c r="C38815"/>
      <c r="D38815"/>
      <c r="E38815" s="148"/>
      <c r="F38815" s="148"/>
      <c r="G38815" s="149"/>
      <c r="H38815" s="148"/>
      <c r="I38815"/>
    </row>
    <row r="38816" spans="1:9" x14ac:dyDescent="0.25">
      <c r="A38816"/>
      <c r="B38816"/>
      <c r="C38816"/>
      <c r="D38816"/>
      <c r="E38816" s="148"/>
      <c r="F38816" s="148"/>
      <c r="G38816" s="149"/>
      <c r="H38816" s="148"/>
      <c r="I38816"/>
    </row>
    <row r="38817" spans="1:9" x14ac:dyDescent="0.25">
      <c r="A38817"/>
      <c r="B38817"/>
      <c r="C38817"/>
      <c r="D38817"/>
      <c r="E38817" s="148"/>
      <c r="F38817" s="148"/>
      <c r="G38817" s="149"/>
      <c r="H38817" s="148"/>
      <c r="I38817"/>
    </row>
    <row r="38818" spans="1:9" x14ac:dyDescent="0.25">
      <c r="A38818"/>
      <c r="B38818"/>
      <c r="C38818"/>
      <c r="D38818"/>
      <c r="E38818" s="148"/>
      <c r="F38818" s="148"/>
      <c r="G38818" s="149"/>
      <c r="H38818" s="148"/>
      <c r="I38818"/>
    </row>
    <row r="38819" spans="1:9" x14ac:dyDescent="0.25">
      <c r="A38819"/>
      <c r="B38819"/>
      <c r="C38819"/>
      <c r="D38819"/>
      <c r="E38819" s="148"/>
      <c r="F38819" s="148"/>
      <c r="G38819" s="149"/>
      <c r="H38819" s="148"/>
      <c r="I38819"/>
    </row>
    <row r="38820" spans="1:9" x14ac:dyDescent="0.25">
      <c r="A38820"/>
      <c r="B38820"/>
      <c r="C38820"/>
      <c r="D38820"/>
      <c r="E38820" s="148"/>
      <c r="F38820" s="148"/>
      <c r="G38820" s="149"/>
      <c r="H38820" s="148"/>
      <c r="I38820"/>
    </row>
    <row r="38821" spans="1:9" x14ac:dyDescent="0.25">
      <c r="A38821"/>
      <c r="B38821"/>
      <c r="C38821"/>
      <c r="D38821"/>
      <c r="E38821" s="148"/>
      <c r="F38821" s="148"/>
      <c r="G38821" s="149"/>
      <c r="H38821" s="148"/>
      <c r="I38821"/>
    </row>
    <row r="38822" spans="1:9" x14ac:dyDescent="0.25">
      <c r="A38822"/>
      <c r="B38822"/>
      <c r="C38822"/>
      <c r="D38822"/>
      <c r="E38822" s="148"/>
      <c r="F38822" s="148"/>
      <c r="G38822" s="149"/>
      <c r="H38822" s="148"/>
      <c r="I38822"/>
    </row>
    <row r="38823" spans="1:9" x14ac:dyDescent="0.25">
      <c r="A38823"/>
      <c r="B38823"/>
      <c r="C38823"/>
      <c r="D38823"/>
      <c r="E38823" s="148"/>
      <c r="F38823" s="148"/>
      <c r="G38823" s="149"/>
      <c r="H38823" s="148"/>
      <c r="I38823"/>
    </row>
    <row r="38824" spans="1:9" x14ac:dyDescent="0.25">
      <c r="A38824"/>
      <c r="B38824"/>
      <c r="C38824"/>
      <c r="D38824"/>
      <c r="E38824" s="148"/>
      <c r="F38824" s="148"/>
      <c r="G38824" s="149"/>
      <c r="H38824" s="148"/>
      <c r="I38824"/>
    </row>
    <row r="38825" spans="1:9" x14ac:dyDescent="0.25">
      <c r="A38825"/>
      <c r="B38825"/>
      <c r="C38825"/>
      <c r="D38825"/>
      <c r="E38825" s="148"/>
      <c r="F38825" s="148"/>
      <c r="G38825" s="149"/>
      <c r="H38825" s="148"/>
      <c r="I38825"/>
    </row>
    <row r="38826" spans="1:9" x14ac:dyDescent="0.25">
      <c r="A38826"/>
      <c r="B38826"/>
      <c r="C38826"/>
      <c r="D38826"/>
      <c r="E38826" s="148"/>
      <c r="F38826" s="148"/>
      <c r="G38826" s="149"/>
      <c r="H38826" s="148"/>
      <c r="I38826"/>
    </row>
    <row r="38827" spans="1:9" x14ac:dyDescent="0.25">
      <c r="A38827"/>
      <c r="B38827"/>
      <c r="C38827"/>
      <c r="D38827"/>
      <c r="E38827" s="148"/>
      <c r="F38827" s="148"/>
      <c r="G38827" s="149"/>
      <c r="H38827" s="148"/>
      <c r="I38827"/>
    </row>
    <row r="38828" spans="1:9" x14ac:dyDescent="0.25">
      <c r="A38828"/>
      <c r="B38828"/>
      <c r="C38828"/>
      <c r="D38828"/>
      <c r="E38828" s="148"/>
      <c r="F38828" s="148"/>
      <c r="G38828" s="149"/>
      <c r="H38828" s="148"/>
      <c r="I38828"/>
    </row>
    <row r="38829" spans="1:9" x14ac:dyDescent="0.25">
      <c r="A38829"/>
      <c r="B38829"/>
      <c r="C38829"/>
      <c r="D38829"/>
      <c r="E38829" s="148"/>
      <c r="F38829" s="148"/>
      <c r="G38829" s="149"/>
      <c r="H38829" s="148"/>
      <c r="I38829"/>
    </row>
    <row r="38830" spans="1:9" x14ac:dyDescent="0.25">
      <c r="A38830"/>
      <c r="B38830"/>
      <c r="C38830"/>
      <c r="D38830"/>
      <c r="E38830" s="148"/>
      <c r="F38830" s="148"/>
      <c r="G38830" s="149"/>
      <c r="H38830" s="148"/>
      <c r="I38830"/>
    </row>
    <row r="38831" spans="1:9" x14ac:dyDescent="0.25">
      <c r="A38831"/>
      <c r="B38831"/>
      <c r="C38831"/>
      <c r="D38831"/>
      <c r="E38831" s="148"/>
      <c r="F38831" s="148"/>
      <c r="G38831" s="149"/>
      <c r="H38831" s="148"/>
      <c r="I38831"/>
    </row>
    <row r="38832" spans="1:9" x14ac:dyDescent="0.25">
      <c r="A38832"/>
      <c r="B38832"/>
      <c r="C38832"/>
      <c r="D38832"/>
      <c r="E38832" s="148"/>
      <c r="F38832" s="148"/>
      <c r="G38832" s="149"/>
      <c r="H38832" s="148"/>
      <c r="I38832"/>
    </row>
    <row r="38833" spans="1:9" x14ac:dyDescent="0.25">
      <c r="A38833"/>
      <c r="B38833"/>
      <c r="C38833"/>
      <c r="D38833"/>
      <c r="E38833" s="148"/>
      <c r="F38833" s="148"/>
      <c r="G38833" s="149"/>
      <c r="H38833" s="148"/>
      <c r="I38833"/>
    </row>
    <row r="38834" spans="1:9" x14ac:dyDescent="0.25">
      <c r="A38834"/>
      <c r="B38834"/>
      <c r="C38834"/>
      <c r="D38834"/>
      <c r="E38834" s="148"/>
      <c r="F38834" s="148"/>
      <c r="G38834" s="149"/>
      <c r="H38834" s="148"/>
      <c r="I38834"/>
    </row>
    <row r="38835" spans="1:9" x14ac:dyDescent="0.25">
      <c r="A38835"/>
      <c r="B38835"/>
      <c r="C38835"/>
      <c r="D38835"/>
      <c r="E38835" s="148"/>
      <c r="F38835" s="148"/>
      <c r="G38835" s="149"/>
      <c r="H38835" s="148"/>
      <c r="I38835"/>
    </row>
    <row r="38836" spans="1:9" x14ac:dyDescent="0.25">
      <c r="A38836"/>
      <c r="B38836"/>
      <c r="C38836"/>
      <c r="D38836"/>
      <c r="E38836" s="148"/>
      <c r="F38836" s="148"/>
      <c r="G38836" s="149"/>
      <c r="H38836" s="148"/>
      <c r="I38836"/>
    </row>
    <row r="38837" spans="1:9" x14ac:dyDescent="0.25">
      <c r="A38837"/>
      <c r="B38837"/>
      <c r="C38837"/>
      <c r="D38837"/>
      <c r="E38837" s="148"/>
      <c r="F38837" s="148"/>
      <c r="G38837" s="149"/>
      <c r="H38837" s="148"/>
      <c r="I38837"/>
    </row>
    <row r="38838" spans="1:9" x14ac:dyDescent="0.25">
      <c r="A38838"/>
      <c r="B38838"/>
      <c r="C38838"/>
      <c r="D38838"/>
      <c r="E38838" s="148"/>
      <c r="F38838" s="148"/>
      <c r="G38838" s="149"/>
      <c r="H38838" s="148"/>
      <c r="I38838"/>
    </row>
    <row r="38839" spans="1:9" x14ac:dyDescent="0.25">
      <c r="A38839"/>
      <c r="B38839"/>
      <c r="C38839"/>
      <c r="D38839"/>
      <c r="E38839" s="148"/>
      <c r="F38839" s="148"/>
      <c r="G38839" s="149"/>
      <c r="H38839" s="148"/>
      <c r="I38839"/>
    </row>
    <row r="38840" spans="1:9" x14ac:dyDescent="0.25">
      <c r="A38840"/>
      <c r="B38840"/>
      <c r="C38840"/>
      <c r="D38840"/>
      <c r="E38840" s="148"/>
      <c r="F38840" s="148"/>
      <c r="G38840" s="149"/>
      <c r="H38840" s="148"/>
      <c r="I38840"/>
    </row>
    <row r="38841" spans="1:9" x14ac:dyDescent="0.25">
      <c r="A38841"/>
      <c r="B38841"/>
      <c r="C38841"/>
      <c r="D38841"/>
      <c r="E38841" s="148"/>
      <c r="F38841" s="148"/>
      <c r="G38841" s="149"/>
      <c r="H38841" s="148"/>
      <c r="I38841"/>
    </row>
    <row r="38842" spans="1:9" x14ac:dyDescent="0.25">
      <c r="A38842"/>
      <c r="B38842"/>
      <c r="C38842"/>
      <c r="D38842"/>
      <c r="E38842" s="148"/>
      <c r="F38842" s="148"/>
      <c r="G38842" s="149"/>
      <c r="H38842" s="148"/>
      <c r="I38842"/>
    </row>
    <row r="38843" spans="1:9" x14ac:dyDescent="0.25">
      <c r="A38843"/>
      <c r="B38843"/>
      <c r="C38843"/>
      <c r="D38843"/>
      <c r="E38843" s="148"/>
      <c r="F38843" s="148"/>
      <c r="G38843" s="149"/>
      <c r="H38843" s="148"/>
      <c r="I38843"/>
    </row>
    <row r="38844" spans="1:9" x14ac:dyDescent="0.25">
      <c r="A38844"/>
      <c r="B38844"/>
      <c r="C38844"/>
      <c r="D38844"/>
      <c r="E38844" s="148"/>
      <c r="F38844" s="148"/>
      <c r="G38844" s="149"/>
      <c r="H38844" s="148"/>
      <c r="I38844"/>
    </row>
    <row r="38845" spans="1:9" x14ac:dyDescent="0.25">
      <c r="A38845"/>
      <c r="B38845"/>
      <c r="C38845"/>
      <c r="D38845"/>
      <c r="E38845" s="148"/>
      <c r="F38845" s="148"/>
      <c r="G38845" s="149"/>
      <c r="H38845" s="148"/>
      <c r="I38845"/>
    </row>
    <row r="38846" spans="1:9" x14ac:dyDescent="0.25">
      <c r="A38846"/>
      <c r="B38846"/>
      <c r="C38846"/>
      <c r="D38846"/>
      <c r="E38846" s="148"/>
      <c r="F38846" s="148"/>
      <c r="G38846" s="149"/>
      <c r="H38846" s="148"/>
      <c r="I38846"/>
    </row>
    <row r="38847" spans="1:9" x14ac:dyDescent="0.25">
      <c r="A38847"/>
      <c r="B38847"/>
      <c r="C38847"/>
      <c r="D38847"/>
      <c r="E38847" s="148"/>
      <c r="F38847" s="148"/>
      <c r="G38847" s="149"/>
      <c r="H38847" s="148"/>
      <c r="I38847"/>
    </row>
    <row r="38848" spans="1:9" x14ac:dyDescent="0.25">
      <c r="A38848"/>
      <c r="B38848"/>
      <c r="C38848"/>
      <c r="D38848"/>
      <c r="E38848" s="148"/>
      <c r="F38848" s="148"/>
      <c r="G38848" s="149"/>
      <c r="H38848" s="148"/>
      <c r="I38848"/>
    </row>
    <row r="38849" spans="1:9" x14ac:dyDescent="0.25">
      <c r="A38849"/>
      <c r="B38849"/>
      <c r="C38849"/>
      <c r="D38849"/>
      <c r="E38849" s="148"/>
      <c r="F38849" s="148"/>
      <c r="G38849" s="149"/>
      <c r="H38849" s="148"/>
      <c r="I38849"/>
    </row>
    <row r="38850" spans="1:9" x14ac:dyDescent="0.25">
      <c r="A38850"/>
      <c r="B38850"/>
      <c r="C38850"/>
      <c r="D38850"/>
      <c r="E38850" s="148"/>
      <c r="F38850" s="148"/>
      <c r="G38850" s="149"/>
      <c r="H38850" s="148"/>
      <c r="I38850"/>
    </row>
    <row r="38851" spans="1:9" x14ac:dyDescent="0.25">
      <c r="A38851"/>
      <c r="B38851"/>
      <c r="C38851"/>
      <c r="D38851"/>
      <c r="E38851" s="148"/>
      <c r="F38851" s="148"/>
      <c r="G38851" s="149"/>
      <c r="H38851" s="148"/>
      <c r="I38851"/>
    </row>
    <row r="38852" spans="1:9" x14ac:dyDescent="0.25">
      <c r="A38852"/>
      <c r="B38852"/>
      <c r="C38852"/>
      <c r="D38852"/>
      <c r="E38852" s="148"/>
      <c r="F38852" s="148"/>
      <c r="G38852" s="149"/>
      <c r="H38852" s="148"/>
      <c r="I38852"/>
    </row>
    <row r="38853" spans="1:9" x14ac:dyDescent="0.25">
      <c r="A38853"/>
      <c r="B38853"/>
      <c r="C38853"/>
      <c r="D38853"/>
      <c r="E38853" s="148"/>
      <c r="F38853" s="148"/>
      <c r="G38853" s="149"/>
      <c r="H38853" s="148"/>
      <c r="I38853"/>
    </row>
    <row r="38854" spans="1:9" x14ac:dyDescent="0.25">
      <c r="A38854"/>
      <c r="B38854"/>
      <c r="C38854"/>
      <c r="D38854"/>
      <c r="E38854" s="148"/>
      <c r="F38854" s="148"/>
      <c r="G38854" s="149"/>
      <c r="H38854" s="148"/>
      <c r="I38854"/>
    </row>
    <row r="38855" spans="1:9" x14ac:dyDescent="0.25">
      <c r="A38855"/>
      <c r="B38855"/>
      <c r="C38855"/>
      <c r="D38855"/>
      <c r="E38855" s="148"/>
      <c r="F38855" s="148"/>
      <c r="G38855" s="149"/>
      <c r="H38855" s="148"/>
      <c r="I38855"/>
    </row>
    <row r="38856" spans="1:9" x14ac:dyDescent="0.25">
      <c r="A38856"/>
      <c r="B38856"/>
      <c r="C38856"/>
      <c r="D38856"/>
      <c r="E38856" s="148"/>
      <c r="F38856" s="148"/>
      <c r="G38856" s="149"/>
      <c r="H38856" s="148"/>
      <c r="I38856"/>
    </row>
    <row r="38857" spans="1:9" x14ac:dyDescent="0.25">
      <c r="A38857"/>
      <c r="B38857"/>
      <c r="C38857"/>
      <c r="D38857"/>
      <c r="E38857" s="148"/>
      <c r="F38857" s="148"/>
      <c r="G38857" s="149"/>
      <c r="H38857" s="148"/>
      <c r="I38857"/>
    </row>
    <row r="38858" spans="1:9" x14ac:dyDescent="0.25">
      <c r="A38858"/>
      <c r="B38858"/>
      <c r="C38858"/>
      <c r="D38858"/>
      <c r="E38858" s="148"/>
      <c r="F38858" s="148"/>
      <c r="G38858" s="149"/>
      <c r="H38858" s="148"/>
      <c r="I38858"/>
    </row>
    <row r="38859" spans="1:9" x14ac:dyDescent="0.25">
      <c r="A38859"/>
      <c r="B38859"/>
      <c r="C38859"/>
      <c r="D38859"/>
      <c r="E38859" s="148"/>
      <c r="F38859" s="148"/>
      <c r="G38859" s="149"/>
      <c r="H38859" s="148"/>
      <c r="I38859"/>
    </row>
    <row r="38860" spans="1:9" x14ac:dyDescent="0.25">
      <c r="A38860"/>
      <c r="B38860"/>
      <c r="C38860"/>
      <c r="D38860"/>
      <c r="E38860" s="148"/>
      <c r="F38860" s="148"/>
      <c r="G38860" s="149"/>
      <c r="H38860" s="148"/>
      <c r="I38860"/>
    </row>
    <row r="38861" spans="1:9" x14ac:dyDescent="0.25">
      <c r="A38861"/>
      <c r="B38861"/>
      <c r="C38861"/>
      <c r="D38861"/>
      <c r="E38861" s="148"/>
      <c r="F38861" s="148"/>
      <c r="G38861" s="149"/>
      <c r="H38861" s="148"/>
      <c r="I38861"/>
    </row>
    <row r="38862" spans="1:9" x14ac:dyDescent="0.25">
      <c r="A38862"/>
      <c r="B38862"/>
      <c r="C38862"/>
      <c r="D38862"/>
      <c r="E38862" s="148"/>
      <c r="F38862" s="148"/>
      <c r="G38862" s="149"/>
      <c r="H38862" s="148"/>
      <c r="I38862"/>
    </row>
    <row r="38863" spans="1:9" x14ac:dyDescent="0.25">
      <c r="A38863"/>
      <c r="B38863"/>
      <c r="C38863"/>
      <c r="D38863"/>
      <c r="E38863" s="148"/>
      <c r="F38863" s="148"/>
      <c r="G38863" s="149"/>
      <c r="H38863" s="148"/>
      <c r="I38863"/>
    </row>
    <row r="38864" spans="1:9" x14ac:dyDescent="0.25">
      <c r="A38864"/>
      <c r="B38864"/>
      <c r="C38864"/>
      <c r="D38864"/>
      <c r="E38864" s="148"/>
      <c r="F38864" s="148"/>
      <c r="G38864" s="149"/>
      <c r="H38864" s="148"/>
      <c r="I38864"/>
    </row>
    <row r="38865" spans="1:9" x14ac:dyDescent="0.25">
      <c r="A38865"/>
      <c r="B38865"/>
      <c r="C38865"/>
      <c r="D38865"/>
      <c r="E38865" s="148"/>
      <c r="F38865" s="148"/>
      <c r="G38865" s="149"/>
      <c r="H38865" s="148"/>
      <c r="I38865"/>
    </row>
    <row r="38866" spans="1:9" x14ac:dyDescent="0.25">
      <c r="A38866"/>
      <c r="B38866"/>
      <c r="C38866"/>
      <c r="D38866"/>
      <c r="E38866" s="148"/>
      <c r="F38866" s="148"/>
      <c r="G38866" s="149"/>
      <c r="H38866" s="148"/>
      <c r="I38866"/>
    </row>
    <row r="38867" spans="1:9" x14ac:dyDescent="0.25">
      <c r="A38867"/>
      <c r="B38867"/>
      <c r="C38867"/>
      <c r="D38867"/>
      <c r="E38867" s="148"/>
      <c r="F38867" s="148"/>
      <c r="G38867" s="149"/>
      <c r="H38867" s="148"/>
      <c r="I38867"/>
    </row>
    <row r="38868" spans="1:9" x14ac:dyDescent="0.25">
      <c r="A38868"/>
      <c r="B38868"/>
      <c r="C38868"/>
      <c r="D38868"/>
      <c r="E38868" s="148"/>
      <c r="F38868" s="148"/>
      <c r="G38868" s="149"/>
      <c r="H38868" s="148"/>
      <c r="I38868"/>
    </row>
    <row r="38869" spans="1:9" x14ac:dyDescent="0.25">
      <c r="A38869"/>
      <c r="B38869"/>
      <c r="C38869"/>
      <c r="D38869"/>
      <c r="E38869" s="148"/>
      <c r="F38869" s="148"/>
      <c r="G38869" s="149"/>
      <c r="H38869" s="148"/>
      <c r="I38869"/>
    </row>
    <row r="38870" spans="1:9" x14ac:dyDescent="0.25">
      <c r="A38870"/>
      <c r="B38870"/>
      <c r="C38870"/>
      <c r="D38870"/>
      <c r="E38870" s="148"/>
      <c r="F38870" s="148"/>
      <c r="G38870" s="149"/>
      <c r="H38870" s="148"/>
      <c r="I38870"/>
    </row>
    <row r="38871" spans="1:9" x14ac:dyDescent="0.25">
      <c r="A38871"/>
      <c r="B38871"/>
      <c r="C38871"/>
      <c r="D38871"/>
      <c r="E38871" s="148"/>
      <c r="F38871" s="148"/>
      <c r="G38871" s="149"/>
      <c r="H38871" s="148"/>
      <c r="I38871"/>
    </row>
    <row r="38872" spans="1:9" x14ac:dyDescent="0.25">
      <c r="A38872"/>
      <c r="B38872"/>
      <c r="C38872"/>
      <c r="D38872"/>
      <c r="E38872" s="148"/>
      <c r="F38872" s="148"/>
      <c r="G38872" s="149"/>
      <c r="H38872" s="148"/>
      <c r="I38872"/>
    </row>
    <row r="38873" spans="1:9" x14ac:dyDescent="0.25">
      <c r="A38873"/>
      <c r="B38873"/>
      <c r="C38873"/>
      <c r="D38873"/>
      <c r="E38873" s="148"/>
      <c r="F38873" s="148"/>
      <c r="G38873" s="149"/>
      <c r="H38873" s="148"/>
      <c r="I38873"/>
    </row>
    <row r="38874" spans="1:9" x14ac:dyDescent="0.25">
      <c r="A38874"/>
      <c r="B38874"/>
      <c r="C38874"/>
      <c r="D38874"/>
      <c r="E38874" s="148"/>
      <c r="F38874" s="148"/>
      <c r="G38874" s="149"/>
      <c r="H38874" s="148"/>
      <c r="I38874"/>
    </row>
    <row r="38875" spans="1:9" x14ac:dyDescent="0.25">
      <c r="A38875"/>
      <c r="B38875"/>
      <c r="C38875"/>
      <c r="D38875"/>
      <c r="E38875" s="148"/>
      <c r="F38875" s="148"/>
      <c r="G38875" s="149"/>
      <c r="H38875" s="148"/>
      <c r="I38875"/>
    </row>
    <row r="38876" spans="1:9" x14ac:dyDescent="0.25">
      <c r="A38876"/>
      <c r="B38876"/>
      <c r="C38876"/>
      <c r="D38876"/>
      <c r="E38876" s="148"/>
      <c r="F38876" s="148"/>
      <c r="G38876" s="149"/>
      <c r="H38876" s="148"/>
      <c r="I38876"/>
    </row>
    <row r="38877" spans="1:9" x14ac:dyDescent="0.25">
      <c r="A38877"/>
      <c r="B38877"/>
      <c r="C38877"/>
      <c r="D38877"/>
      <c r="E38877" s="148"/>
      <c r="F38877" s="148"/>
      <c r="G38877" s="149"/>
      <c r="H38877" s="148"/>
      <c r="I38877"/>
    </row>
    <row r="38878" spans="1:9" x14ac:dyDescent="0.25">
      <c r="A38878"/>
      <c r="B38878"/>
      <c r="C38878"/>
      <c r="D38878"/>
      <c r="E38878" s="148"/>
      <c r="F38878" s="148"/>
      <c r="G38878" s="149"/>
      <c r="H38878" s="148"/>
      <c r="I38878"/>
    </row>
    <row r="38879" spans="1:9" x14ac:dyDescent="0.25">
      <c r="A38879"/>
      <c r="B38879"/>
      <c r="C38879"/>
      <c r="D38879"/>
      <c r="E38879" s="148"/>
      <c r="F38879" s="148"/>
      <c r="G38879" s="149"/>
      <c r="H38879" s="148"/>
      <c r="I38879"/>
    </row>
    <row r="38880" spans="1:9" x14ac:dyDescent="0.25">
      <c r="A38880"/>
      <c r="B38880"/>
      <c r="C38880"/>
      <c r="D38880"/>
      <c r="E38880" s="148"/>
      <c r="F38880" s="148"/>
      <c r="G38880" s="149"/>
      <c r="H38880" s="148"/>
      <c r="I38880"/>
    </row>
    <row r="38881" spans="1:9" x14ac:dyDescent="0.25">
      <c r="A38881"/>
      <c r="B38881"/>
      <c r="C38881"/>
      <c r="D38881"/>
      <c r="E38881" s="148"/>
      <c r="F38881" s="148"/>
      <c r="G38881" s="149"/>
      <c r="H38881" s="148"/>
      <c r="I38881"/>
    </row>
    <row r="38882" spans="1:9" x14ac:dyDescent="0.25">
      <c r="A38882"/>
      <c r="B38882"/>
      <c r="C38882"/>
      <c r="D38882"/>
      <c r="E38882" s="148"/>
      <c r="F38882" s="148"/>
      <c r="G38882" s="149"/>
      <c r="H38882" s="148"/>
      <c r="I38882"/>
    </row>
    <row r="38883" spans="1:9" x14ac:dyDescent="0.25">
      <c r="A38883"/>
      <c r="B38883"/>
      <c r="C38883"/>
      <c r="D38883"/>
      <c r="E38883" s="148"/>
      <c r="F38883" s="148"/>
      <c r="G38883" s="149"/>
      <c r="H38883" s="148"/>
      <c r="I38883"/>
    </row>
    <row r="38884" spans="1:9" x14ac:dyDescent="0.25">
      <c r="A38884"/>
      <c r="B38884"/>
      <c r="C38884"/>
      <c r="D38884"/>
      <c r="E38884" s="148"/>
      <c r="F38884" s="148"/>
      <c r="G38884" s="149"/>
      <c r="H38884" s="148"/>
      <c r="I38884"/>
    </row>
    <row r="38885" spans="1:9" x14ac:dyDescent="0.25">
      <c r="A38885"/>
      <c r="B38885"/>
      <c r="C38885"/>
      <c r="D38885"/>
      <c r="E38885" s="148"/>
      <c r="F38885" s="148"/>
      <c r="G38885" s="149"/>
      <c r="H38885" s="148"/>
      <c r="I38885"/>
    </row>
    <row r="38886" spans="1:9" x14ac:dyDescent="0.25">
      <c r="A38886"/>
      <c r="B38886"/>
      <c r="C38886"/>
      <c r="D38886"/>
      <c r="E38886" s="148"/>
      <c r="F38886" s="148"/>
      <c r="G38886" s="149"/>
      <c r="H38886" s="148"/>
      <c r="I38886"/>
    </row>
    <row r="38887" spans="1:9" x14ac:dyDescent="0.25">
      <c r="A38887"/>
      <c r="B38887"/>
      <c r="C38887"/>
      <c r="D38887"/>
      <c r="E38887" s="148"/>
      <c r="F38887" s="148"/>
      <c r="G38887" s="149"/>
      <c r="H38887" s="148"/>
      <c r="I38887"/>
    </row>
    <row r="38888" spans="1:9" x14ac:dyDescent="0.25">
      <c r="A38888"/>
      <c r="B38888"/>
      <c r="C38888"/>
      <c r="D38888"/>
      <c r="E38888" s="148"/>
      <c r="F38888" s="148"/>
      <c r="G38888" s="149"/>
      <c r="H38888" s="148"/>
      <c r="I38888"/>
    </row>
    <row r="38889" spans="1:9" x14ac:dyDescent="0.25">
      <c r="A38889"/>
      <c r="B38889"/>
      <c r="C38889"/>
      <c r="D38889"/>
      <c r="E38889" s="148"/>
      <c r="F38889" s="148"/>
      <c r="G38889" s="149"/>
      <c r="H38889" s="148"/>
      <c r="I38889"/>
    </row>
    <row r="38890" spans="1:9" x14ac:dyDescent="0.25">
      <c r="A38890"/>
      <c r="B38890"/>
      <c r="C38890"/>
      <c r="D38890"/>
      <c r="E38890" s="148"/>
      <c r="F38890" s="148"/>
      <c r="G38890" s="149"/>
      <c r="H38890" s="148"/>
      <c r="I38890"/>
    </row>
    <row r="38891" spans="1:9" x14ac:dyDescent="0.25">
      <c r="A38891"/>
      <c r="B38891"/>
      <c r="C38891"/>
      <c r="D38891"/>
      <c r="E38891" s="148"/>
      <c r="F38891" s="148"/>
      <c r="G38891" s="149"/>
      <c r="H38891" s="148"/>
      <c r="I38891"/>
    </row>
    <row r="38892" spans="1:9" x14ac:dyDescent="0.25">
      <c r="A38892"/>
      <c r="B38892"/>
      <c r="C38892"/>
      <c r="D38892"/>
      <c r="E38892" s="148"/>
      <c r="F38892" s="148"/>
      <c r="G38892" s="149"/>
      <c r="H38892" s="148"/>
      <c r="I38892"/>
    </row>
    <row r="38893" spans="1:9" x14ac:dyDescent="0.25">
      <c r="A38893"/>
      <c r="B38893"/>
      <c r="C38893"/>
      <c r="D38893"/>
      <c r="E38893" s="148"/>
      <c r="F38893" s="148"/>
      <c r="G38893" s="149"/>
      <c r="H38893" s="148"/>
      <c r="I38893"/>
    </row>
    <row r="38894" spans="1:9" x14ac:dyDescent="0.25">
      <c r="A38894"/>
      <c r="B38894"/>
      <c r="C38894"/>
      <c r="D38894"/>
      <c r="E38894" s="148"/>
      <c r="F38894" s="148"/>
      <c r="G38894" s="149"/>
      <c r="H38894" s="148"/>
      <c r="I38894"/>
    </row>
    <row r="38895" spans="1:9" x14ac:dyDescent="0.25">
      <c r="A38895"/>
      <c r="B38895"/>
      <c r="C38895"/>
      <c r="D38895"/>
      <c r="E38895" s="148"/>
      <c r="F38895" s="148"/>
      <c r="G38895" s="149"/>
      <c r="H38895" s="148"/>
      <c r="I38895"/>
    </row>
    <row r="38896" spans="1:9" x14ac:dyDescent="0.25">
      <c r="A38896"/>
      <c r="B38896"/>
      <c r="C38896"/>
      <c r="D38896"/>
      <c r="E38896" s="148"/>
      <c r="F38896" s="148"/>
      <c r="G38896" s="149"/>
      <c r="H38896" s="148"/>
      <c r="I38896"/>
    </row>
    <row r="38897" spans="1:9" x14ac:dyDescent="0.25">
      <c r="A38897"/>
      <c r="B38897"/>
      <c r="C38897"/>
      <c r="D38897"/>
      <c r="E38897" s="148"/>
      <c r="F38897" s="148"/>
      <c r="G38897" s="149"/>
      <c r="H38897" s="148"/>
      <c r="I38897"/>
    </row>
    <row r="38898" spans="1:9" x14ac:dyDescent="0.25">
      <c r="A38898"/>
      <c r="B38898"/>
      <c r="C38898"/>
      <c r="D38898"/>
      <c r="E38898" s="148"/>
      <c r="F38898" s="148"/>
      <c r="G38898" s="149"/>
      <c r="H38898" s="148"/>
      <c r="I38898"/>
    </row>
    <row r="38899" spans="1:9" x14ac:dyDescent="0.25">
      <c r="A38899"/>
      <c r="B38899"/>
      <c r="C38899"/>
      <c r="D38899"/>
      <c r="E38899" s="148"/>
      <c r="F38899" s="148"/>
      <c r="G38899" s="149"/>
      <c r="H38899" s="148"/>
      <c r="I38899"/>
    </row>
    <row r="38900" spans="1:9" x14ac:dyDescent="0.25">
      <c r="A38900"/>
      <c r="B38900"/>
      <c r="C38900"/>
      <c r="D38900"/>
      <c r="E38900" s="148"/>
      <c r="F38900" s="148"/>
      <c r="G38900" s="149"/>
      <c r="H38900" s="148"/>
      <c r="I38900"/>
    </row>
    <row r="38901" spans="1:9" x14ac:dyDescent="0.25">
      <c r="A38901"/>
      <c r="B38901"/>
      <c r="C38901"/>
      <c r="D38901"/>
      <c r="E38901" s="148"/>
      <c r="F38901" s="148"/>
      <c r="G38901" s="149"/>
      <c r="H38901" s="148"/>
      <c r="I38901"/>
    </row>
    <row r="38902" spans="1:9" x14ac:dyDescent="0.25">
      <c r="A38902"/>
      <c r="B38902"/>
      <c r="C38902"/>
      <c r="D38902"/>
      <c r="E38902" s="148"/>
      <c r="F38902" s="148"/>
      <c r="G38902" s="149"/>
      <c r="H38902" s="148"/>
      <c r="I38902"/>
    </row>
    <row r="38903" spans="1:9" x14ac:dyDescent="0.25">
      <c r="A38903"/>
      <c r="B38903"/>
      <c r="C38903"/>
      <c r="D38903"/>
      <c r="E38903" s="148"/>
      <c r="F38903" s="148"/>
      <c r="G38903" s="149"/>
      <c r="H38903" s="148"/>
      <c r="I38903"/>
    </row>
    <row r="38904" spans="1:9" x14ac:dyDescent="0.25">
      <c r="A38904"/>
      <c r="B38904"/>
      <c r="C38904"/>
      <c r="D38904"/>
      <c r="E38904" s="148"/>
      <c r="F38904" s="148"/>
      <c r="G38904" s="149"/>
      <c r="H38904" s="148"/>
      <c r="I38904"/>
    </row>
    <row r="38905" spans="1:9" x14ac:dyDescent="0.25">
      <c r="A38905"/>
      <c r="B38905"/>
      <c r="C38905"/>
      <c r="D38905"/>
      <c r="E38905" s="148"/>
      <c r="F38905" s="148"/>
      <c r="G38905" s="149"/>
      <c r="H38905" s="148"/>
      <c r="I38905"/>
    </row>
    <row r="38906" spans="1:9" x14ac:dyDescent="0.25">
      <c r="A38906"/>
      <c r="B38906"/>
      <c r="C38906"/>
      <c r="D38906"/>
      <c r="E38906" s="148"/>
      <c r="F38906" s="148"/>
      <c r="G38906" s="149"/>
      <c r="H38906" s="148"/>
      <c r="I38906"/>
    </row>
    <row r="38907" spans="1:9" x14ac:dyDescent="0.25">
      <c r="A38907"/>
      <c r="B38907"/>
      <c r="C38907"/>
      <c r="D38907"/>
      <c r="E38907" s="148"/>
      <c r="F38907" s="148"/>
      <c r="G38907" s="149"/>
      <c r="H38907" s="148"/>
      <c r="I38907"/>
    </row>
    <row r="38908" spans="1:9" x14ac:dyDescent="0.25">
      <c r="A38908"/>
      <c r="B38908"/>
      <c r="C38908"/>
      <c r="D38908"/>
      <c r="E38908" s="148"/>
      <c r="F38908" s="148"/>
      <c r="G38908" s="149"/>
      <c r="H38908" s="148"/>
      <c r="I38908"/>
    </row>
    <row r="38909" spans="1:9" x14ac:dyDescent="0.25">
      <c r="A38909"/>
      <c r="B38909"/>
      <c r="C38909"/>
      <c r="D38909"/>
      <c r="E38909" s="148"/>
      <c r="F38909" s="148"/>
      <c r="G38909" s="149"/>
      <c r="H38909" s="148"/>
      <c r="I38909"/>
    </row>
    <row r="38910" spans="1:9" x14ac:dyDescent="0.25">
      <c r="A38910"/>
      <c r="B38910"/>
      <c r="C38910"/>
      <c r="D38910"/>
      <c r="E38910" s="148"/>
      <c r="F38910" s="148"/>
      <c r="G38910" s="149"/>
      <c r="H38910" s="148"/>
      <c r="I38910"/>
    </row>
    <row r="38911" spans="1:9" x14ac:dyDescent="0.25">
      <c r="A38911"/>
      <c r="B38911"/>
      <c r="C38911"/>
      <c r="D38911"/>
      <c r="E38911" s="148"/>
      <c r="F38911" s="148"/>
      <c r="G38911" s="149"/>
      <c r="H38911" s="148"/>
      <c r="I38911"/>
    </row>
    <row r="38912" spans="1:9" x14ac:dyDescent="0.25">
      <c r="A38912"/>
      <c r="B38912"/>
      <c r="C38912"/>
      <c r="D38912"/>
      <c r="E38912" s="148"/>
      <c r="F38912" s="148"/>
      <c r="G38912" s="149"/>
      <c r="H38912" s="148"/>
      <c r="I38912"/>
    </row>
    <row r="38913" spans="1:9" x14ac:dyDescent="0.25">
      <c r="A38913"/>
      <c r="B38913"/>
      <c r="C38913"/>
      <c r="D38913"/>
      <c r="E38913" s="148"/>
      <c r="F38913" s="148"/>
      <c r="G38913" s="149"/>
      <c r="H38913" s="148"/>
      <c r="I38913"/>
    </row>
    <row r="38914" spans="1:9" x14ac:dyDescent="0.25">
      <c r="A38914"/>
      <c r="B38914"/>
      <c r="C38914"/>
      <c r="D38914"/>
      <c r="E38914" s="148"/>
      <c r="F38914" s="148"/>
      <c r="G38914" s="149"/>
      <c r="H38914" s="148"/>
      <c r="I38914"/>
    </row>
    <row r="38915" spans="1:9" x14ac:dyDescent="0.25">
      <c r="A38915"/>
      <c r="B38915"/>
      <c r="C38915"/>
      <c r="D38915"/>
      <c r="E38915" s="148"/>
      <c r="F38915" s="148"/>
      <c r="G38915" s="149"/>
      <c r="H38915" s="148"/>
      <c r="I38915"/>
    </row>
    <row r="38916" spans="1:9" x14ac:dyDescent="0.25">
      <c r="A38916"/>
      <c r="B38916"/>
      <c r="C38916"/>
      <c r="D38916"/>
      <c r="E38916" s="148"/>
      <c r="F38916" s="148"/>
      <c r="G38916" s="149"/>
      <c r="H38916" s="148"/>
      <c r="I38916"/>
    </row>
    <row r="38917" spans="1:9" x14ac:dyDescent="0.25">
      <c r="A38917"/>
      <c r="B38917"/>
      <c r="C38917"/>
      <c r="D38917"/>
      <c r="E38917" s="148"/>
      <c r="F38917" s="148"/>
      <c r="G38917" s="149"/>
      <c r="H38917" s="148"/>
      <c r="I38917"/>
    </row>
    <row r="38918" spans="1:9" x14ac:dyDescent="0.25">
      <c r="A38918"/>
      <c r="B38918"/>
      <c r="C38918"/>
      <c r="D38918"/>
      <c r="E38918" s="148"/>
      <c r="F38918" s="148"/>
      <c r="G38918" s="149"/>
      <c r="H38918" s="148"/>
      <c r="I38918"/>
    </row>
    <row r="38919" spans="1:9" x14ac:dyDescent="0.25">
      <c r="A38919"/>
      <c r="B38919"/>
      <c r="C38919"/>
      <c r="D38919"/>
      <c r="E38919" s="148"/>
      <c r="F38919" s="148"/>
      <c r="G38919" s="149"/>
      <c r="H38919" s="148"/>
      <c r="I38919"/>
    </row>
    <row r="38920" spans="1:9" x14ac:dyDescent="0.25">
      <c r="A38920"/>
      <c r="B38920"/>
      <c r="C38920"/>
      <c r="D38920"/>
      <c r="E38920" s="148"/>
      <c r="F38920" s="148"/>
      <c r="G38920" s="149"/>
      <c r="H38920" s="148"/>
      <c r="I38920"/>
    </row>
    <row r="38921" spans="1:9" x14ac:dyDescent="0.25">
      <c r="A38921"/>
      <c r="B38921"/>
      <c r="C38921"/>
      <c r="D38921"/>
      <c r="E38921" s="148"/>
      <c r="F38921" s="148"/>
      <c r="G38921" s="149"/>
      <c r="H38921" s="148"/>
      <c r="I38921"/>
    </row>
    <row r="38922" spans="1:9" x14ac:dyDescent="0.25">
      <c r="A38922"/>
      <c r="B38922"/>
      <c r="C38922"/>
      <c r="D38922"/>
      <c r="E38922" s="148"/>
      <c r="F38922" s="148"/>
      <c r="G38922" s="149"/>
      <c r="H38922" s="148"/>
      <c r="I38922"/>
    </row>
    <row r="38923" spans="1:9" x14ac:dyDescent="0.25">
      <c r="A38923"/>
      <c r="B38923"/>
      <c r="C38923"/>
      <c r="D38923"/>
      <c r="E38923" s="148"/>
      <c r="F38923" s="148"/>
      <c r="G38923" s="149"/>
      <c r="H38923" s="148"/>
      <c r="I38923"/>
    </row>
    <row r="38924" spans="1:9" x14ac:dyDescent="0.25">
      <c r="A38924"/>
      <c r="B38924"/>
      <c r="C38924"/>
      <c r="D38924"/>
      <c r="E38924" s="148"/>
      <c r="F38924" s="148"/>
      <c r="G38924" s="149"/>
      <c r="H38924" s="148"/>
      <c r="I38924"/>
    </row>
    <row r="38925" spans="1:9" x14ac:dyDescent="0.25">
      <c r="A38925"/>
      <c r="B38925"/>
      <c r="C38925"/>
      <c r="D38925"/>
      <c r="E38925" s="148"/>
      <c r="F38925" s="148"/>
      <c r="G38925" s="149"/>
      <c r="H38925" s="148"/>
      <c r="I38925"/>
    </row>
    <row r="38926" spans="1:9" x14ac:dyDescent="0.25">
      <c r="A38926"/>
      <c r="B38926"/>
      <c r="C38926"/>
      <c r="D38926"/>
      <c r="E38926" s="148"/>
      <c r="F38926" s="148"/>
      <c r="G38926" s="149"/>
      <c r="H38926" s="148"/>
      <c r="I38926"/>
    </row>
    <row r="38927" spans="1:9" x14ac:dyDescent="0.25">
      <c r="A38927"/>
      <c r="B38927"/>
      <c r="C38927"/>
      <c r="D38927"/>
      <c r="E38927" s="148"/>
      <c r="F38927" s="148"/>
      <c r="G38927" s="149"/>
      <c r="H38927" s="148"/>
      <c r="I38927"/>
    </row>
    <row r="38928" spans="1:9" x14ac:dyDescent="0.25">
      <c r="A38928"/>
      <c r="B38928"/>
      <c r="C38928"/>
      <c r="D38928"/>
      <c r="E38928" s="148"/>
      <c r="F38928" s="148"/>
      <c r="G38928" s="149"/>
      <c r="H38928" s="148"/>
      <c r="I38928"/>
    </row>
    <row r="38929" spans="1:9" x14ac:dyDescent="0.25">
      <c r="A38929"/>
      <c r="B38929"/>
      <c r="C38929"/>
      <c r="D38929"/>
      <c r="E38929" s="148"/>
      <c r="F38929" s="148"/>
      <c r="G38929" s="149"/>
      <c r="H38929" s="148"/>
      <c r="I38929"/>
    </row>
    <row r="38930" spans="1:9" x14ac:dyDescent="0.25">
      <c r="A38930"/>
      <c r="B38930"/>
      <c r="C38930"/>
      <c r="D38930"/>
      <c r="E38930" s="148"/>
      <c r="F38930" s="148"/>
      <c r="G38930" s="149"/>
      <c r="H38930" s="148"/>
      <c r="I38930"/>
    </row>
    <row r="38931" spans="1:9" x14ac:dyDescent="0.25">
      <c r="A38931"/>
      <c r="B38931"/>
      <c r="C38931"/>
      <c r="D38931"/>
      <c r="E38931" s="148"/>
      <c r="F38931" s="148"/>
      <c r="G38931" s="149"/>
      <c r="H38931" s="148"/>
      <c r="I38931"/>
    </row>
    <row r="38932" spans="1:9" x14ac:dyDescent="0.25">
      <c r="A38932"/>
      <c r="B38932"/>
      <c r="C38932"/>
      <c r="D38932"/>
      <c r="E38932" s="148"/>
      <c r="F38932" s="148"/>
      <c r="G38932" s="149"/>
      <c r="H38932" s="148"/>
      <c r="I38932"/>
    </row>
    <row r="38933" spans="1:9" x14ac:dyDescent="0.25">
      <c r="A38933"/>
      <c r="B38933"/>
      <c r="C38933"/>
      <c r="D38933"/>
      <c r="E38933" s="148"/>
      <c r="F38933" s="148"/>
      <c r="G38933" s="149"/>
      <c r="H38933" s="148"/>
      <c r="I38933"/>
    </row>
    <row r="38934" spans="1:9" x14ac:dyDescent="0.25">
      <c r="A38934"/>
      <c r="B38934"/>
      <c r="C38934"/>
      <c r="D38934"/>
      <c r="E38934" s="148"/>
      <c r="F38934" s="148"/>
      <c r="G38934" s="149"/>
      <c r="H38934" s="148"/>
      <c r="I38934"/>
    </row>
    <row r="38935" spans="1:9" x14ac:dyDescent="0.25">
      <c r="A38935"/>
      <c r="B38935"/>
      <c r="C38935"/>
      <c r="D38935"/>
      <c r="E38935" s="148"/>
      <c r="F38935" s="148"/>
      <c r="G38935" s="149"/>
      <c r="H38935" s="148"/>
      <c r="I38935"/>
    </row>
    <row r="38936" spans="1:9" x14ac:dyDescent="0.25">
      <c r="A38936"/>
      <c r="B38936"/>
      <c r="C38936"/>
      <c r="D38936"/>
      <c r="E38936" s="148"/>
      <c r="F38936" s="148"/>
      <c r="G38936" s="149"/>
      <c r="H38936" s="148"/>
      <c r="I38936"/>
    </row>
    <row r="38937" spans="1:9" x14ac:dyDescent="0.25">
      <c r="A38937"/>
      <c r="B38937"/>
      <c r="C38937"/>
      <c r="D38937"/>
      <c r="E38937" s="148"/>
      <c r="F38937" s="148"/>
      <c r="G38937" s="149"/>
      <c r="H38937" s="148"/>
      <c r="I38937"/>
    </row>
    <row r="38938" spans="1:9" x14ac:dyDescent="0.25">
      <c r="A38938"/>
      <c r="B38938"/>
      <c r="C38938"/>
      <c r="D38938"/>
      <c r="E38938" s="148"/>
      <c r="F38938" s="148"/>
      <c r="G38938" s="149"/>
      <c r="H38938" s="148"/>
      <c r="I38938"/>
    </row>
    <row r="38939" spans="1:9" x14ac:dyDescent="0.25">
      <c r="A38939"/>
      <c r="B38939"/>
      <c r="C38939"/>
      <c r="D38939"/>
      <c r="E38939" s="148"/>
      <c r="F38939" s="148"/>
      <c r="G38939" s="149"/>
      <c r="H38939" s="148"/>
      <c r="I38939"/>
    </row>
    <row r="38940" spans="1:9" x14ac:dyDescent="0.25">
      <c r="A38940"/>
      <c r="B38940"/>
      <c r="C38940"/>
      <c r="D38940"/>
      <c r="E38940" s="148"/>
      <c r="F38940" s="148"/>
      <c r="G38940" s="149"/>
      <c r="H38940" s="148"/>
      <c r="I38940"/>
    </row>
    <row r="38941" spans="1:9" x14ac:dyDescent="0.25">
      <c r="A38941"/>
      <c r="B38941"/>
      <c r="C38941"/>
      <c r="D38941"/>
      <c r="E38941" s="148"/>
      <c r="F38941" s="148"/>
      <c r="G38941" s="149"/>
      <c r="H38941" s="148"/>
      <c r="I38941"/>
    </row>
    <row r="38942" spans="1:9" x14ac:dyDescent="0.25">
      <c r="A38942"/>
      <c r="B38942"/>
      <c r="C38942"/>
      <c r="D38942"/>
      <c r="E38942" s="148"/>
      <c r="F38942" s="148"/>
      <c r="G38942" s="149"/>
      <c r="H38942" s="148"/>
      <c r="I38942"/>
    </row>
    <row r="38943" spans="1:9" x14ac:dyDescent="0.25">
      <c r="A38943"/>
      <c r="B38943"/>
      <c r="C38943"/>
      <c r="D38943"/>
      <c r="E38943" s="148"/>
      <c r="F38943" s="148"/>
      <c r="G38943" s="149"/>
      <c r="H38943" s="148"/>
      <c r="I38943"/>
    </row>
    <row r="38944" spans="1:9" x14ac:dyDescent="0.25">
      <c r="A38944"/>
      <c r="B38944"/>
      <c r="C38944"/>
      <c r="D38944"/>
      <c r="E38944" s="148"/>
      <c r="F38944" s="148"/>
      <c r="G38944" s="149"/>
      <c r="H38944" s="148"/>
      <c r="I38944"/>
    </row>
    <row r="38945" spans="1:9" x14ac:dyDescent="0.25">
      <c r="A38945"/>
      <c r="B38945"/>
      <c r="C38945"/>
      <c r="D38945"/>
      <c r="E38945" s="148"/>
      <c r="F38945" s="148"/>
      <c r="G38945" s="149"/>
      <c r="H38945" s="148"/>
      <c r="I38945"/>
    </row>
    <row r="38946" spans="1:9" x14ac:dyDescent="0.25">
      <c r="A38946"/>
      <c r="B38946"/>
      <c r="C38946"/>
      <c r="D38946"/>
      <c r="E38946" s="148"/>
      <c r="F38946" s="148"/>
      <c r="G38946" s="149"/>
      <c r="H38946" s="148"/>
      <c r="I38946"/>
    </row>
    <row r="38947" spans="1:9" x14ac:dyDescent="0.25">
      <c r="A38947"/>
      <c r="B38947"/>
      <c r="C38947"/>
      <c r="D38947"/>
      <c r="E38947" s="148"/>
      <c r="F38947" s="148"/>
      <c r="G38947" s="149"/>
      <c r="H38947" s="148"/>
      <c r="I38947"/>
    </row>
    <row r="38948" spans="1:9" x14ac:dyDescent="0.25">
      <c r="A38948"/>
      <c r="B38948"/>
      <c r="C38948"/>
      <c r="D38948"/>
      <c r="E38948" s="148"/>
      <c r="F38948" s="148"/>
      <c r="G38948" s="149"/>
      <c r="H38948" s="148"/>
      <c r="I38948"/>
    </row>
    <row r="38949" spans="1:9" x14ac:dyDescent="0.25">
      <c r="A38949"/>
      <c r="B38949"/>
      <c r="C38949"/>
      <c r="D38949"/>
      <c r="E38949" s="148"/>
      <c r="F38949" s="148"/>
      <c r="G38949" s="149"/>
      <c r="H38949" s="148"/>
      <c r="I38949"/>
    </row>
    <row r="38950" spans="1:9" x14ac:dyDescent="0.25">
      <c r="A38950"/>
      <c r="B38950"/>
      <c r="C38950"/>
      <c r="D38950"/>
      <c r="E38950" s="148"/>
      <c r="F38950" s="148"/>
      <c r="G38950" s="149"/>
      <c r="H38950" s="148"/>
      <c r="I38950"/>
    </row>
    <row r="38951" spans="1:9" x14ac:dyDescent="0.25">
      <c r="A38951"/>
      <c r="B38951"/>
      <c r="C38951"/>
      <c r="D38951"/>
      <c r="E38951" s="148"/>
      <c r="F38951" s="148"/>
      <c r="G38951" s="149"/>
      <c r="H38951" s="148"/>
      <c r="I38951"/>
    </row>
    <row r="38952" spans="1:9" x14ac:dyDescent="0.25">
      <c r="A38952"/>
      <c r="B38952"/>
      <c r="C38952"/>
      <c r="D38952"/>
      <c r="E38952" s="148"/>
      <c r="F38952" s="148"/>
      <c r="G38952" s="149"/>
      <c r="H38952" s="148"/>
      <c r="I38952"/>
    </row>
    <row r="38953" spans="1:9" x14ac:dyDescent="0.25">
      <c r="A38953"/>
      <c r="B38953"/>
      <c r="C38953"/>
      <c r="D38953"/>
      <c r="E38953" s="148"/>
      <c r="F38953" s="148"/>
      <c r="G38953" s="149"/>
      <c r="H38953" s="148"/>
      <c r="I38953"/>
    </row>
    <row r="38954" spans="1:9" x14ac:dyDescent="0.25">
      <c r="A38954"/>
      <c r="B38954"/>
      <c r="C38954"/>
      <c r="D38954"/>
      <c r="E38954" s="148"/>
      <c r="F38954" s="148"/>
      <c r="G38954" s="149"/>
      <c r="H38954" s="148"/>
      <c r="I38954"/>
    </row>
    <row r="38955" spans="1:9" x14ac:dyDescent="0.25">
      <c r="A38955"/>
      <c r="B38955"/>
      <c r="C38955"/>
      <c r="D38955"/>
      <c r="E38955" s="148"/>
      <c r="F38955" s="148"/>
      <c r="G38955" s="149"/>
      <c r="H38955" s="148"/>
      <c r="I38955"/>
    </row>
    <row r="38956" spans="1:9" x14ac:dyDescent="0.25">
      <c r="A38956"/>
      <c r="B38956"/>
      <c r="C38956"/>
      <c r="D38956"/>
      <c r="E38956" s="148"/>
      <c r="F38956" s="148"/>
      <c r="G38956" s="149"/>
      <c r="H38956" s="148"/>
      <c r="I38956"/>
    </row>
    <row r="38957" spans="1:9" x14ac:dyDescent="0.25">
      <c r="A38957"/>
      <c r="B38957"/>
      <c r="C38957"/>
      <c r="D38957"/>
      <c r="E38957" s="148"/>
      <c r="F38957" s="148"/>
      <c r="G38957" s="149"/>
      <c r="H38957" s="148"/>
      <c r="I38957"/>
    </row>
    <row r="38958" spans="1:9" x14ac:dyDescent="0.25">
      <c r="A38958"/>
      <c r="B38958"/>
      <c r="C38958"/>
      <c r="D38958"/>
      <c r="E38958" s="148"/>
      <c r="F38958" s="148"/>
      <c r="G38958" s="149"/>
      <c r="H38958" s="148"/>
      <c r="I38958"/>
    </row>
    <row r="38959" spans="1:9" x14ac:dyDescent="0.25">
      <c r="A38959"/>
      <c r="B38959"/>
      <c r="C38959"/>
      <c r="D38959"/>
      <c r="E38959" s="148"/>
      <c r="F38959" s="148"/>
      <c r="G38959" s="149"/>
      <c r="H38959" s="148"/>
      <c r="I38959"/>
    </row>
    <row r="38960" spans="1:9" x14ac:dyDescent="0.25">
      <c r="A38960"/>
      <c r="B38960"/>
      <c r="C38960"/>
      <c r="D38960"/>
      <c r="E38960" s="148"/>
      <c r="F38960" s="148"/>
      <c r="G38960" s="149"/>
      <c r="H38960" s="148"/>
      <c r="I38960"/>
    </row>
    <row r="38961" spans="1:9" x14ac:dyDescent="0.25">
      <c r="A38961"/>
      <c r="B38961"/>
      <c r="C38961"/>
      <c r="D38961"/>
      <c r="E38961" s="148"/>
      <c r="F38961" s="148"/>
      <c r="G38961" s="149"/>
      <c r="H38961" s="148"/>
      <c r="I38961"/>
    </row>
    <row r="38962" spans="1:9" x14ac:dyDescent="0.25">
      <c r="A38962"/>
      <c r="B38962"/>
      <c r="C38962"/>
      <c r="D38962"/>
      <c r="E38962" s="148"/>
      <c r="F38962" s="148"/>
      <c r="G38962" s="149"/>
      <c r="H38962" s="148"/>
      <c r="I38962"/>
    </row>
    <row r="38963" spans="1:9" x14ac:dyDescent="0.25">
      <c r="A38963"/>
      <c r="B38963"/>
      <c r="C38963"/>
      <c r="D38963"/>
      <c r="E38963" s="148"/>
      <c r="F38963" s="148"/>
      <c r="G38963" s="149"/>
      <c r="H38963" s="148"/>
      <c r="I38963"/>
    </row>
    <row r="38964" spans="1:9" x14ac:dyDescent="0.25">
      <c r="A38964"/>
      <c r="B38964"/>
      <c r="C38964"/>
      <c r="D38964"/>
      <c r="E38964" s="148"/>
      <c r="F38964" s="148"/>
      <c r="G38964" s="149"/>
      <c r="H38964" s="148"/>
      <c r="I38964"/>
    </row>
    <row r="38965" spans="1:9" x14ac:dyDescent="0.25">
      <c r="A38965"/>
      <c r="B38965"/>
      <c r="C38965"/>
      <c r="D38965"/>
      <c r="E38965" s="148"/>
      <c r="F38965" s="148"/>
      <c r="G38965" s="149"/>
      <c r="H38965" s="148"/>
      <c r="I38965"/>
    </row>
    <row r="38966" spans="1:9" x14ac:dyDescent="0.25">
      <c r="A38966"/>
      <c r="B38966"/>
      <c r="C38966"/>
      <c r="D38966"/>
      <c r="E38966" s="148"/>
      <c r="F38966" s="148"/>
      <c r="G38966" s="149"/>
      <c r="H38966" s="148"/>
      <c r="I38966"/>
    </row>
    <row r="38967" spans="1:9" x14ac:dyDescent="0.25">
      <c r="A38967"/>
      <c r="B38967"/>
      <c r="C38967"/>
      <c r="D38967"/>
      <c r="E38967" s="148"/>
      <c r="F38967" s="148"/>
      <c r="G38967" s="149"/>
      <c r="H38967" s="148"/>
      <c r="I38967"/>
    </row>
    <row r="38968" spans="1:9" x14ac:dyDescent="0.25">
      <c r="A38968"/>
      <c r="B38968"/>
      <c r="C38968"/>
      <c r="D38968"/>
      <c r="E38968" s="148"/>
      <c r="F38968" s="148"/>
      <c r="G38968" s="149"/>
      <c r="H38968" s="148"/>
      <c r="I38968"/>
    </row>
    <row r="38969" spans="1:9" x14ac:dyDescent="0.25">
      <c r="A38969"/>
      <c r="B38969"/>
      <c r="C38969"/>
      <c r="D38969"/>
      <c r="E38969" s="148"/>
      <c r="F38969" s="148"/>
      <c r="G38969" s="149"/>
      <c r="H38969" s="148"/>
      <c r="I38969"/>
    </row>
    <row r="38970" spans="1:9" x14ac:dyDescent="0.25">
      <c r="A38970"/>
      <c r="B38970"/>
      <c r="C38970"/>
      <c r="D38970"/>
      <c r="E38970" s="148"/>
      <c r="F38970" s="148"/>
      <c r="G38970" s="149"/>
      <c r="H38970" s="148"/>
      <c r="I38970"/>
    </row>
    <row r="38971" spans="1:9" x14ac:dyDescent="0.25">
      <c r="A38971"/>
      <c r="B38971"/>
      <c r="C38971"/>
      <c r="D38971"/>
      <c r="E38971" s="148"/>
      <c r="F38971" s="148"/>
      <c r="G38971" s="149"/>
      <c r="H38971" s="148"/>
      <c r="I38971"/>
    </row>
    <row r="38972" spans="1:9" x14ac:dyDescent="0.25">
      <c r="A38972"/>
      <c r="B38972"/>
      <c r="C38972"/>
      <c r="D38972"/>
      <c r="E38972" s="148"/>
      <c r="F38972" s="148"/>
      <c r="G38972" s="149"/>
      <c r="H38972" s="148"/>
      <c r="I38972"/>
    </row>
    <row r="38973" spans="1:9" x14ac:dyDescent="0.25">
      <c r="A38973"/>
      <c r="B38973"/>
      <c r="C38973"/>
      <c r="D38973"/>
      <c r="E38973" s="148"/>
      <c r="F38973" s="148"/>
      <c r="G38973" s="149"/>
      <c r="H38973" s="148"/>
      <c r="I38973"/>
    </row>
    <row r="38974" spans="1:9" x14ac:dyDescent="0.25">
      <c r="A38974"/>
      <c r="B38974"/>
      <c r="C38974"/>
      <c r="D38974"/>
      <c r="E38974" s="148"/>
      <c r="F38974" s="148"/>
      <c r="G38974" s="149"/>
      <c r="H38974" s="148"/>
      <c r="I38974"/>
    </row>
    <row r="38975" spans="1:9" x14ac:dyDescent="0.25">
      <c r="A38975"/>
      <c r="B38975"/>
      <c r="C38975"/>
      <c r="D38975"/>
      <c r="E38975" s="148"/>
      <c r="F38975" s="148"/>
      <c r="G38975" s="149"/>
      <c r="H38975" s="148"/>
      <c r="I38975"/>
    </row>
    <row r="38976" spans="1:9" x14ac:dyDescent="0.25">
      <c r="A38976"/>
      <c r="B38976"/>
      <c r="C38976"/>
      <c r="D38976"/>
      <c r="E38976" s="148"/>
      <c r="F38976" s="148"/>
      <c r="G38976" s="149"/>
      <c r="H38976" s="148"/>
      <c r="I38976"/>
    </row>
    <row r="38977" spans="1:9" x14ac:dyDescent="0.25">
      <c r="A38977"/>
      <c r="B38977"/>
      <c r="C38977"/>
      <c r="D38977"/>
      <c r="E38977" s="148"/>
      <c r="F38977" s="148"/>
      <c r="G38977" s="149"/>
      <c r="H38977" s="148"/>
      <c r="I38977"/>
    </row>
    <row r="38978" spans="1:9" x14ac:dyDescent="0.25">
      <c r="A38978"/>
      <c r="B38978"/>
      <c r="C38978"/>
      <c r="D38978"/>
      <c r="E38978" s="148"/>
      <c r="F38978" s="148"/>
      <c r="G38978" s="149"/>
      <c r="H38978" s="148"/>
      <c r="I38978"/>
    </row>
    <row r="38979" spans="1:9" x14ac:dyDescent="0.25">
      <c r="A38979"/>
      <c r="B38979"/>
      <c r="C38979"/>
      <c r="D38979"/>
      <c r="E38979" s="148"/>
      <c r="F38979" s="148"/>
      <c r="G38979" s="149"/>
      <c r="H38979" s="148"/>
      <c r="I38979"/>
    </row>
    <row r="38980" spans="1:9" x14ac:dyDescent="0.25">
      <c r="A38980"/>
      <c r="B38980"/>
      <c r="C38980"/>
      <c r="D38980"/>
      <c r="E38980" s="148"/>
      <c r="F38980" s="148"/>
      <c r="G38980" s="149"/>
      <c r="H38980" s="148"/>
      <c r="I38980"/>
    </row>
    <row r="38981" spans="1:9" x14ac:dyDescent="0.25">
      <c r="A38981"/>
      <c r="B38981"/>
      <c r="C38981"/>
      <c r="D38981"/>
      <c r="E38981" s="148"/>
      <c r="F38981" s="148"/>
      <c r="G38981" s="149"/>
      <c r="H38981" s="148"/>
      <c r="I38981"/>
    </row>
    <row r="38982" spans="1:9" x14ac:dyDescent="0.25">
      <c r="A38982"/>
      <c r="B38982"/>
      <c r="C38982"/>
      <c r="D38982"/>
      <c r="E38982" s="148"/>
      <c r="F38982" s="148"/>
      <c r="G38982" s="149"/>
      <c r="H38982" s="148"/>
      <c r="I38982"/>
    </row>
    <row r="38983" spans="1:9" x14ac:dyDescent="0.25">
      <c r="A38983"/>
      <c r="B38983"/>
      <c r="C38983"/>
      <c r="D38983"/>
      <c r="E38983" s="148"/>
      <c r="F38983" s="148"/>
      <c r="G38983" s="149"/>
      <c r="H38983" s="148"/>
      <c r="I38983"/>
    </row>
    <row r="38984" spans="1:9" x14ac:dyDescent="0.25">
      <c r="A38984"/>
      <c r="B38984"/>
      <c r="C38984"/>
      <c r="D38984"/>
      <c r="E38984" s="148"/>
      <c r="F38984" s="148"/>
      <c r="G38984" s="149"/>
      <c r="H38984" s="148"/>
      <c r="I38984"/>
    </row>
    <row r="38985" spans="1:9" x14ac:dyDescent="0.25">
      <c r="A38985"/>
      <c r="B38985"/>
      <c r="C38985"/>
      <c r="D38985"/>
      <c r="E38985" s="148"/>
      <c r="F38985" s="148"/>
      <c r="G38985" s="149"/>
      <c r="H38985" s="148"/>
      <c r="I38985"/>
    </row>
    <row r="38986" spans="1:9" x14ac:dyDescent="0.25">
      <c r="A38986"/>
      <c r="B38986"/>
      <c r="C38986"/>
      <c r="D38986"/>
      <c r="E38986" s="148"/>
      <c r="F38986" s="148"/>
      <c r="G38986" s="149"/>
      <c r="H38986" s="148"/>
      <c r="I38986"/>
    </row>
    <row r="38987" spans="1:9" x14ac:dyDescent="0.25">
      <c r="A38987"/>
      <c r="B38987"/>
      <c r="C38987"/>
      <c r="D38987"/>
      <c r="E38987" s="148"/>
      <c r="F38987" s="148"/>
      <c r="G38987" s="149"/>
      <c r="H38987" s="148"/>
      <c r="I38987"/>
    </row>
    <row r="38988" spans="1:9" x14ac:dyDescent="0.25">
      <c r="A38988"/>
      <c r="B38988"/>
      <c r="C38988"/>
      <c r="D38988"/>
      <c r="E38988" s="148"/>
      <c r="F38988" s="148"/>
      <c r="G38988" s="149"/>
      <c r="H38988" s="148"/>
      <c r="I38988"/>
    </row>
    <row r="38989" spans="1:9" x14ac:dyDescent="0.25">
      <c r="A38989"/>
      <c r="B38989"/>
      <c r="C38989"/>
      <c r="D38989"/>
      <c r="E38989" s="148"/>
      <c r="F38989" s="148"/>
      <c r="G38989" s="149"/>
      <c r="H38989" s="148"/>
      <c r="I38989"/>
    </row>
    <row r="38990" spans="1:9" x14ac:dyDescent="0.25">
      <c r="A38990"/>
      <c r="B38990"/>
      <c r="C38990"/>
      <c r="D38990"/>
      <c r="E38990" s="148"/>
      <c r="F38990" s="148"/>
      <c r="G38990" s="149"/>
      <c r="H38990" s="148"/>
      <c r="I38990"/>
    </row>
    <row r="38991" spans="1:9" x14ac:dyDescent="0.25">
      <c r="A38991"/>
      <c r="B38991"/>
      <c r="C38991"/>
      <c r="D38991"/>
      <c r="E38991" s="148"/>
      <c r="F38991" s="148"/>
      <c r="G38991" s="149"/>
      <c r="H38991" s="148"/>
      <c r="I38991"/>
    </row>
    <row r="38992" spans="1:9" x14ac:dyDescent="0.25">
      <c r="A38992"/>
      <c r="B38992"/>
      <c r="C38992"/>
      <c r="D38992"/>
      <c r="E38992" s="148"/>
      <c r="F38992" s="148"/>
      <c r="G38992" s="149"/>
      <c r="H38992" s="148"/>
      <c r="I38992"/>
    </row>
    <row r="38993" spans="1:9" x14ac:dyDescent="0.25">
      <c r="A38993"/>
      <c r="B38993"/>
      <c r="C38993"/>
      <c r="D38993"/>
      <c r="E38993" s="148"/>
      <c r="F38993" s="148"/>
      <c r="G38993" s="149"/>
      <c r="H38993" s="148"/>
      <c r="I38993"/>
    </row>
    <row r="38994" spans="1:9" x14ac:dyDescent="0.25">
      <c r="A38994"/>
      <c r="B38994"/>
      <c r="C38994"/>
      <c r="D38994"/>
      <c r="E38994" s="148"/>
      <c r="F38994" s="148"/>
      <c r="G38994" s="149"/>
      <c r="H38994" s="148"/>
      <c r="I38994"/>
    </row>
    <row r="38995" spans="1:9" x14ac:dyDescent="0.25">
      <c r="A38995"/>
      <c r="B38995"/>
      <c r="C38995"/>
      <c r="D38995"/>
      <c r="E38995" s="148"/>
      <c r="F38995" s="148"/>
      <c r="G38995" s="149"/>
      <c r="H38995" s="148"/>
      <c r="I38995"/>
    </row>
    <row r="38996" spans="1:9" x14ac:dyDescent="0.25">
      <c r="A38996"/>
      <c r="B38996"/>
      <c r="C38996"/>
      <c r="D38996"/>
      <c r="E38996" s="148"/>
      <c r="F38996" s="148"/>
      <c r="G38996" s="149"/>
      <c r="H38996" s="148"/>
      <c r="I38996"/>
    </row>
    <row r="38997" spans="1:9" x14ac:dyDescent="0.25">
      <c r="A38997"/>
      <c r="B38997"/>
      <c r="C38997"/>
      <c r="D38997"/>
      <c r="E38997" s="148"/>
      <c r="F38997" s="148"/>
      <c r="G38997" s="149"/>
      <c r="H38997" s="148"/>
      <c r="I38997"/>
    </row>
    <row r="38998" spans="1:9" x14ac:dyDescent="0.25">
      <c r="A38998"/>
      <c r="B38998"/>
      <c r="C38998"/>
      <c r="D38998"/>
      <c r="E38998" s="148"/>
      <c r="F38998" s="148"/>
      <c r="G38998" s="149"/>
      <c r="H38998" s="148"/>
      <c r="I38998"/>
    </row>
    <row r="38999" spans="1:9" x14ac:dyDescent="0.25">
      <c r="A38999"/>
      <c r="B38999"/>
      <c r="C38999"/>
      <c r="D38999"/>
      <c r="E38999" s="148"/>
      <c r="F38999" s="148"/>
      <c r="G38999" s="149"/>
      <c r="H38999" s="148"/>
      <c r="I38999"/>
    </row>
    <row r="39000" spans="1:9" x14ac:dyDescent="0.25">
      <c r="A39000"/>
      <c r="B39000"/>
      <c r="C39000"/>
      <c r="D39000"/>
      <c r="E39000" s="148"/>
      <c r="F39000" s="148"/>
      <c r="G39000" s="149"/>
      <c r="H39000" s="148"/>
      <c r="I39000"/>
    </row>
    <row r="39001" spans="1:9" x14ac:dyDescent="0.25">
      <c r="A39001"/>
      <c r="B39001"/>
      <c r="C39001"/>
      <c r="D39001"/>
      <c r="E39001" s="148"/>
      <c r="F39001" s="148"/>
      <c r="G39001" s="149"/>
      <c r="H39001" s="148"/>
      <c r="I39001"/>
    </row>
    <row r="39002" spans="1:9" x14ac:dyDescent="0.25">
      <c r="A39002"/>
      <c r="B39002"/>
      <c r="C39002"/>
      <c r="D39002"/>
      <c r="E39002" s="148"/>
      <c r="F39002" s="148"/>
      <c r="G39002" s="149"/>
      <c r="H39002" s="148"/>
      <c r="I39002"/>
    </row>
    <row r="39003" spans="1:9" x14ac:dyDescent="0.25">
      <c r="A39003"/>
      <c r="B39003"/>
      <c r="C39003"/>
      <c r="D39003"/>
      <c r="E39003" s="148"/>
      <c r="F39003" s="148"/>
      <c r="G39003" s="149"/>
      <c r="H39003" s="148"/>
      <c r="I39003"/>
    </row>
    <row r="39004" spans="1:9" x14ac:dyDescent="0.25">
      <c r="A39004"/>
      <c r="B39004"/>
      <c r="C39004"/>
      <c r="D39004"/>
      <c r="E39004" s="148"/>
      <c r="F39004" s="148"/>
      <c r="G39004" s="149"/>
      <c r="H39004" s="148"/>
      <c r="I39004"/>
    </row>
    <row r="39005" spans="1:9" x14ac:dyDescent="0.25">
      <c r="A39005"/>
      <c r="B39005"/>
      <c r="C39005"/>
      <c r="D39005"/>
      <c r="E39005" s="148"/>
      <c r="F39005" s="148"/>
      <c r="G39005" s="149"/>
      <c r="H39005" s="148"/>
      <c r="I39005"/>
    </row>
    <row r="39006" spans="1:9" x14ac:dyDescent="0.25">
      <c r="A39006"/>
      <c r="B39006"/>
      <c r="C39006"/>
      <c r="D39006"/>
      <c r="E39006" s="148"/>
      <c r="F39006" s="148"/>
      <c r="G39006" s="149"/>
      <c r="H39006" s="148"/>
      <c r="I39006"/>
    </row>
    <row r="39007" spans="1:9" x14ac:dyDescent="0.25">
      <c r="A39007"/>
      <c r="B39007"/>
      <c r="C39007"/>
      <c r="D39007"/>
      <c r="E39007" s="148"/>
      <c r="F39007" s="148"/>
      <c r="G39007" s="149"/>
      <c r="H39007" s="148"/>
      <c r="I39007"/>
    </row>
    <row r="39008" spans="1:9" x14ac:dyDescent="0.25">
      <c r="A39008"/>
      <c r="B39008"/>
      <c r="C39008"/>
      <c r="D39008"/>
      <c r="E39008" s="148"/>
      <c r="F39008" s="148"/>
      <c r="G39008" s="149"/>
      <c r="H39008" s="148"/>
      <c r="I39008"/>
    </row>
    <row r="39009" spans="1:9" x14ac:dyDescent="0.25">
      <c r="A39009"/>
      <c r="B39009"/>
      <c r="C39009"/>
      <c r="D39009"/>
      <c r="E39009" s="148"/>
      <c r="F39009" s="148"/>
      <c r="G39009" s="149"/>
      <c r="H39009" s="148"/>
      <c r="I39009"/>
    </row>
    <row r="39010" spans="1:9" x14ac:dyDescent="0.25">
      <c r="A39010"/>
      <c r="B39010"/>
      <c r="C39010"/>
      <c r="D39010"/>
      <c r="E39010" s="148"/>
      <c r="F39010" s="148"/>
      <c r="G39010" s="149"/>
      <c r="H39010" s="148"/>
      <c r="I39010"/>
    </row>
    <row r="39011" spans="1:9" x14ac:dyDescent="0.25">
      <c r="A39011"/>
      <c r="B39011"/>
      <c r="C39011"/>
      <c r="D39011"/>
      <c r="E39011" s="148"/>
      <c r="F39011" s="148"/>
      <c r="G39011" s="149"/>
      <c r="H39011" s="148"/>
      <c r="I39011"/>
    </row>
    <row r="39012" spans="1:9" x14ac:dyDescent="0.25">
      <c r="A39012"/>
      <c r="B39012"/>
      <c r="C39012"/>
      <c r="D39012"/>
      <c r="E39012" s="148"/>
      <c r="F39012" s="148"/>
      <c r="G39012" s="149"/>
      <c r="H39012" s="148"/>
      <c r="I39012"/>
    </row>
    <row r="39013" spans="1:9" x14ac:dyDescent="0.25">
      <c r="A39013"/>
      <c r="B39013"/>
      <c r="C39013"/>
      <c r="D39013"/>
      <c r="E39013" s="148"/>
      <c r="F39013" s="148"/>
      <c r="G39013" s="149"/>
      <c r="H39013" s="148"/>
      <c r="I39013"/>
    </row>
    <row r="39014" spans="1:9" x14ac:dyDescent="0.25">
      <c r="A39014"/>
      <c r="B39014"/>
      <c r="C39014"/>
      <c r="D39014"/>
      <c r="E39014" s="148"/>
      <c r="F39014" s="148"/>
      <c r="G39014" s="149"/>
      <c r="H39014" s="148"/>
      <c r="I39014"/>
    </row>
    <row r="39015" spans="1:9" x14ac:dyDescent="0.25">
      <c r="A39015"/>
      <c r="B39015"/>
      <c r="C39015"/>
      <c r="D39015"/>
      <c r="E39015" s="148"/>
      <c r="F39015" s="148"/>
      <c r="G39015" s="149"/>
      <c r="H39015" s="148"/>
      <c r="I39015"/>
    </row>
    <row r="39016" spans="1:9" x14ac:dyDescent="0.25">
      <c r="A39016"/>
      <c r="B39016"/>
      <c r="C39016"/>
      <c r="D39016"/>
      <c r="E39016" s="148"/>
      <c r="F39016" s="148"/>
      <c r="G39016" s="149"/>
      <c r="H39016" s="148"/>
      <c r="I39016"/>
    </row>
    <row r="39017" spans="1:9" x14ac:dyDescent="0.25">
      <c r="A39017"/>
      <c r="B39017"/>
      <c r="C39017"/>
      <c r="D39017"/>
      <c r="E39017" s="148"/>
      <c r="F39017" s="148"/>
      <c r="G39017" s="149"/>
      <c r="H39017" s="148"/>
      <c r="I39017"/>
    </row>
    <row r="39018" spans="1:9" x14ac:dyDescent="0.25">
      <c r="A39018"/>
      <c r="B39018"/>
      <c r="C39018"/>
      <c r="D39018"/>
      <c r="E39018" s="148"/>
      <c r="F39018" s="148"/>
      <c r="G39018" s="149"/>
      <c r="H39018" s="148"/>
      <c r="I39018"/>
    </row>
    <row r="39019" spans="1:9" x14ac:dyDescent="0.25">
      <c r="A39019"/>
      <c r="B39019"/>
      <c r="C39019"/>
      <c r="D39019"/>
      <c r="E39019" s="148"/>
      <c r="F39019" s="148"/>
      <c r="G39019" s="149"/>
      <c r="H39019" s="148"/>
      <c r="I39019"/>
    </row>
    <row r="39020" spans="1:9" x14ac:dyDescent="0.25">
      <c r="A39020"/>
      <c r="B39020"/>
      <c r="C39020"/>
      <c r="D39020"/>
      <c r="E39020" s="148"/>
      <c r="F39020" s="148"/>
      <c r="G39020" s="149"/>
      <c r="H39020" s="148"/>
      <c r="I39020"/>
    </row>
    <row r="39021" spans="1:9" x14ac:dyDescent="0.25">
      <c r="A39021"/>
      <c r="B39021"/>
      <c r="C39021"/>
      <c r="D39021"/>
      <c r="E39021" s="148"/>
      <c r="F39021" s="148"/>
      <c r="G39021" s="149"/>
      <c r="H39021" s="148"/>
      <c r="I39021"/>
    </row>
    <row r="39022" spans="1:9" x14ac:dyDescent="0.25">
      <c r="A39022"/>
      <c r="B39022"/>
      <c r="C39022"/>
      <c r="D39022"/>
      <c r="E39022" s="148"/>
      <c r="F39022" s="148"/>
      <c r="G39022" s="149"/>
      <c r="H39022" s="148"/>
      <c r="I39022"/>
    </row>
    <row r="39023" spans="1:9" x14ac:dyDescent="0.25">
      <c r="A39023"/>
      <c r="B39023"/>
      <c r="C39023"/>
      <c r="D39023"/>
      <c r="E39023" s="148"/>
      <c r="F39023" s="148"/>
      <c r="G39023" s="149"/>
      <c r="H39023" s="148"/>
      <c r="I39023"/>
    </row>
    <row r="39024" spans="1:9" x14ac:dyDescent="0.25">
      <c r="A39024"/>
      <c r="B39024"/>
      <c r="C39024"/>
      <c r="D39024"/>
      <c r="E39024" s="148"/>
      <c r="F39024" s="148"/>
      <c r="G39024" s="149"/>
      <c r="H39024" s="148"/>
      <c r="I39024"/>
    </row>
    <row r="39025" spans="1:9" x14ac:dyDescent="0.25">
      <c r="A39025"/>
      <c r="B39025"/>
      <c r="C39025"/>
      <c r="D39025"/>
      <c r="E39025" s="148"/>
      <c r="F39025" s="148"/>
      <c r="G39025" s="149"/>
      <c r="H39025" s="148"/>
      <c r="I39025"/>
    </row>
    <row r="39026" spans="1:9" x14ac:dyDescent="0.25">
      <c r="A39026"/>
      <c r="B39026"/>
      <c r="C39026"/>
      <c r="D39026"/>
      <c r="E39026" s="148"/>
      <c r="F39026" s="148"/>
      <c r="G39026" s="149"/>
      <c r="H39026" s="148"/>
      <c r="I39026"/>
    </row>
    <row r="39027" spans="1:9" x14ac:dyDescent="0.25">
      <c r="A39027"/>
      <c r="B39027"/>
      <c r="C39027"/>
      <c r="D39027"/>
      <c r="E39027" s="148"/>
      <c r="F39027" s="148"/>
      <c r="G39027" s="149"/>
      <c r="H39027" s="148"/>
      <c r="I39027"/>
    </row>
    <row r="39028" spans="1:9" x14ac:dyDescent="0.25">
      <c r="A39028"/>
      <c r="B39028"/>
      <c r="C39028"/>
      <c r="D39028"/>
      <c r="E39028" s="148"/>
      <c r="F39028" s="148"/>
      <c r="G39028" s="149"/>
      <c r="H39028" s="148"/>
      <c r="I39028"/>
    </row>
    <row r="39029" spans="1:9" x14ac:dyDescent="0.25">
      <c r="A39029"/>
      <c r="B39029"/>
      <c r="C39029"/>
      <c r="D39029"/>
      <c r="E39029" s="148"/>
      <c r="F39029" s="148"/>
      <c r="G39029" s="149"/>
      <c r="H39029" s="148"/>
      <c r="I39029"/>
    </row>
    <row r="39030" spans="1:9" x14ac:dyDescent="0.25">
      <c r="A39030"/>
      <c r="B39030"/>
      <c r="C39030"/>
      <c r="D39030"/>
      <c r="E39030" s="148"/>
      <c r="F39030" s="148"/>
      <c r="G39030" s="149"/>
      <c r="H39030" s="148"/>
      <c r="I39030"/>
    </row>
    <row r="39031" spans="1:9" x14ac:dyDescent="0.25">
      <c r="A39031"/>
      <c r="B39031"/>
      <c r="C39031"/>
      <c r="D39031"/>
      <c r="E39031" s="148"/>
      <c r="F39031" s="148"/>
      <c r="G39031" s="149"/>
      <c r="H39031" s="148"/>
      <c r="I39031"/>
    </row>
    <row r="39032" spans="1:9" x14ac:dyDescent="0.25">
      <c r="A39032"/>
      <c r="B39032"/>
      <c r="C39032"/>
      <c r="D39032"/>
      <c r="E39032" s="148"/>
      <c r="F39032" s="148"/>
      <c r="G39032" s="149"/>
      <c r="H39032" s="148"/>
      <c r="I39032"/>
    </row>
    <row r="39033" spans="1:9" x14ac:dyDescent="0.25">
      <c r="A39033"/>
      <c r="B39033"/>
      <c r="C39033"/>
      <c r="D39033"/>
      <c r="E39033" s="148"/>
      <c r="F39033" s="148"/>
      <c r="G39033" s="149"/>
      <c r="H39033" s="148"/>
      <c r="I39033"/>
    </row>
    <row r="39034" spans="1:9" x14ac:dyDescent="0.25">
      <c r="A39034"/>
      <c r="B39034"/>
      <c r="C39034"/>
      <c r="D39034"/>
      <c r="E39034" s="148"/>
      <c r="F39034" s="148"/>
      <c r="G39034" s="149"/>
      <c r="H39034" s="148"/>
      <c r="I39034"/>
    </row>
    <row r="39035" spans="1:9" x14ac:dyDescent="0.25">
      <c r="A39035"/>
      <c r="B39035"/>
      <c r="C39035"/>
      <c r="D39035"/>
      <c r="E39035" s="148"/>
      <c r="F39035" s="148"/>
      <c r="G39035" s="149"/>
      <c r="H39035" s="148"/>
      <c r="I39035"/>
    </row>
    <row r="39036" spans="1:9" x14ac:dyDescent="0.25">
      <c r="A39036"/>
      <c r="B39036"/>
      <c r="C39036"/>
      <c r="D39036"/>
      <c r="E39036" s="148"/>
      <c r="F39036" s="148"/>
      <c r="G39036" s="149"/>
      <c r="H39036" s="148"/>
      <c r="I39036"/>
    </row>
    <row r="39037" spans="1:9" x14ac:dyDescent="0.25">
      <c r="A39037"/>
      <c r="B39037"/>
      <c r="C39037"/>
      <c r="D39037"/>
      <c r="E39037" s="148"/>
      <c r="F39037" s="148"/>
      <c r="G39037" s="149"/>
      <c r="H39037" s="148"/>
      <c r="I39037"/>
    </row>
    <row r="39038" spans="1:9" x14ac:dyDescent="0.25">
      <c r="A39038"/>
      <c r="B39038"/>
      <c r="C39038"/>
      <c r="D39038"/>
      <c r="E39038" s="148"/>
      <c r="F39038" s="148"/>
      <c r="G39038" s="149"/>
      <c r="H39038" s="148"/>
      <c r="I39038"/>
    </row>
    <row r="39039" spans="1:9" x14ac:dyDescent="0.25">
      <c r="A39039"/>
      <c r="B39039"/>
      <c r="C39039"/>
      <c r="D39039"/>
      <c r="E39039" s="148"/>
      <c r="F39039" s="148"/>
      <c r="G39039" s="149"/>
      <c r="H39039" s="148"/>
      <c r="I39039"/>
    </row>
    <row r="39040" spans="1:9" x14ac:dyDescent="0.25">
      <c r="A39040"/>
      <c r="B39040"/>
      <c r="C39040"/>
      <c r="D39040"/>
      <c r="E39040" s="148"/>
      <c r="F39040" s="148"/>
      <c r="G39040" s="149"/>
      <c r="H39040" s="148"/>
      <c r="I39040"/>
    </row>
    <row r="39041" spans="1:9" x14ac:dyDescent="0.25">
      <c r="A39041"/>
      <c r="B39041"/>
      <c r="C39041"/>
      <c r="D39041"/>
      <c r="E39041" s="148"/>
      <c r="F39041" s="148"/>
      <c r="G39041" s="149"/>
      <c r="H39041" s="148"/>
      <c r="I39041"/>
    </row>
    <row r="39042" spans="1:9" x14ac:dyDescent="0.25">
      <c r="A39042"/>
      <c r="B39042"/>
      <c r="C39042"/>
      <c r="D39042"/>
      <c r="E39042" s="148"/>
      <c r="F39042" s="148"/>
      <c r="G39042" s="149"/>
      <c r="H39042" s="148"/>
      <c r="I39042"/>
    </row>
    <row r="39043" spans="1:9" x14ac:dyDescent="0.25">
      <c r="A39043"/>
      <c r="B39043"/>
      <c r="C39043"/>
      <c r="D39043"/>
      <c r="E39043" s="148"/>
      <c r="F39043" s="148"/>
      <c r="G39043" s="149"/>
      <c r="H39043" s="148"/>
      <c r="I39043"/>
    </row>
    <row r="39044" spans="1:9" x14ac:dyDescent="0.25">
      <c r="A39044"/>
      <c r="B39044"/>
      <c r="C39044"/>
      <c r="D39044"/>
      <c r="E39044" s="148"/>
      <c r="F39044" s="148"/>
      <c r="G39044" s="149"/>
      <c r="H39044" s="148"/>
      <c r="I39044"/>
    </row>
    <row r="39045" spans="1:9" x14ac:dyDescent="0.25">
      <c r="A39045"/>
      <c r="B39045"/>
      <c r="C39045"/>
      <c r="D39045"/>
      <c r="E39045" s="148"/>
      <c r="F39045" s="148"/>
      <c r="G39045" s="149"/>
      <c r="H39045" s="148"/>
      <c r="I39045"/>
    </row>
    <row r="39046" spans="1:9" x14ac:dyDescent="0.25">
      <c r="A39046"/>
      <c r="B39046"/>
      <c r="C39046"/>
      <c r="D39046"/>
      <c r="E39046" s="148"/>
      <c r="F39046" s="148"/>
      <c r="G39046" s="149"/>
      <c r="H39046" s="148"/>
      <c r="I39046"/>
    </row>
    <row r="39047" spans="1:9" x14ac:dyDescent="0.25">
      <c r="A39047"/>
      <c r="B39047"/>
      <c r="C39047"/>
      <c r="D39047"/>
      <c r="E39047" s="148"/>
      <c r="F39047" s="148"/>
      <c r="G39047" s="149"/>
      <c r="H39047" s="148"/>
      <c r="I39047"/>
    </row>
    <row r="39048" spans="1:9" x14ac:dyDescent="0.25">
      <c r="A39048"/>
      <c r="B39048"/>
      <c r="C39048"/>
      <c r="D39048"/>
      <c r="E39048" s="148"/>
      <c r="F39048" s="148"/>
      <c r="G39048" s="149"/>
      <c r="H39048" s="148"/>
      <c r="I39048"/>
    </row>
    <row r="39049" spans="1:9" x14ac:dyDescent="0.25">
      <c r="A39049"/>
      <c r="B39049"/>
      <c r="C39049"/>
      <c r="D39049"/>
      <c r="E39049" s="148"/>
      <c r="F39049" s="148"/>
      <c r="G39049" s="149"/>
      <c r="H39049" s="148"/>
      <c r="I39049"/>
    </row>
    <row r="39050" spans="1:9" x14ac:dyDescent="0.25">
      <c r="A39050"/>
      <c r="B39050"/>
      <c r="C39050"/>
      <c r="D39050"/>
      <c r="E39050" s="148"/>
      <c r="F39050" s="148"/>
      <c r="G39050" s="149"/>
      <c r="H39050" s="148"/>
      <c r="I39050"/>
    </row>
    <row r="39051" spans="1:9" x14ac:dyDescent="0.25">
      <c r="A39051"/>
      <c r="B39051"/>
      <c r="C39051"/>
      <c r="D39051"/>
      <c r="E39051" s="148"/>
      <c r="F39051" s="148"/>
      <c r="G39051" s="149"/>
      <c r="H39051" s="148"/>
      <c r="I39051"/>
    </row>
    <row r="39052" spans="1:9" x14ac:dyDescent="0.25">
      <c r="A39052"/>
      <c r="B39052"/>
      <c r="C39052"/>
      <c r="D39052"/>
      <c r="E39052" s="148"/>
      <c r="F39052" s="148"/>
      <c r="G39052" s="149"/>
      <c r="H39052" s="148"/>
      <c r="I39052"/>
    </row>
    <row r="39053" spans="1:9" x14ac:dyDescent="0.25">
      <c r="A39053"/>
      <c r="B39053"/>
      <c r="C39053"/>
      <c r="D39053"/>
      <c r="E39053" s="148"/>
      <c r="F39053" s="148"/>
      <c r="G39053" s="149"/>
      <c r="H39053" s="148"/>
      <c r="I39053"/>
    </row>
    <row r="39054" spans="1:9" x14ac:dyDescent="0.25">
      <c r="A39054"/>
      <c r="B39054"/>
      <c r="C39054"/>
      <c r="D39054"/>
      <c r="E39054" s="148"/>
      <c r="F39054" s="148"/>
      <c r="G39054" s="149"/>
      <c r="H39054" s="148"/>
      <c r="I39054"/>
    </row>
    <row r="39055" spans="1:9" x14ac:dyDescent="0.25">
      <c r="A39055"/>
      <c r="B39055"/>
      <c r="C39055"/>
      <c r="D39055"/>
      <c r="E39055" s="148"/>
      <c r="F39055" s="148"/>
      <c r="G39055" s="149"/>
      <c r="H39055" s="148"/>
      <c r="I39055"/>
    </row>
    <row r="39056" spans="1:9" x14ac:dyDescent="0.25">
      <c r="A39056"/>
      <c r="B39056"/>
      <c r="C39056"/>
      <c r="D39056"/>
      <c r="E39056" s="148"/>
      <c r="F39056" s="148"/>
      <c r="G39056" s="149"/>
      <c r="H39056" s="148"/>
      <c r="I39056"/>
    </row>
    <row r="39057" spans="1:9" x14ac:dyDescent="0.25">
      <c r="A39057"/>
      <c r="B39057"/>
      <c r="C39057"/>
      <c r="D39057"/>
      <c r="E39057" s="148"/>
      <c r="F39057" s="148"/>
      <c r="G39057" s="149"/>
      <c r="H39057" s="148"/>
      <c r="I39057"/>
    </row>
    <row r="39058" spans="1:9" x14ac:dyDescent="0.25">
      <c r="A39058"/>
      <c r="B39058"/>
      <c r="C39058"/>
      <c r="D39058"/>
      <c r="E39058" s="148"/>
      <c r="F39058" s="148"/>
      <c r="G39058" s="149"/>
      <c r="H39058" s="148"/>
      <c r="I39058"/>
    </row>
    <row r="39059" spans="1:9" x14ac:dyDescent="0.25">
      <c r="A39059"/>
      <c r="B39059"/>
      <c r="C39059"/>
      <c r="D39059"/>
      <c r="E39059" s="148"/>
      <c r="F39059" s="148"/>
      <c r="G39059" s="149"/>
      <c r="H39059" s="148"/>
      <c r="I39059"/>
    </row>
    <row r="39060" spans="1:9" x14ac:dyDescent="0.25">
      <c r="A39060"/>
      <c r="B39060"/>
      <c r="C39060"/>
      <c r="D39060"/>
      <c r="E39060" s="148"/>
      <c r="F39060" s="148"/>
      <c r="G39060" s="149"/>
      <c r="H39060" s="148"/>
      <c r="I39060"/>
    </row>
    <row r="39061" spans="1:9" x14ac:dyDescent="0.25">
      <c r="A39061"/>
      <c r="B39061"/>
      <c r="C39061"/>
      <c r="D39061"/>
      <c r="E39061" s="148"/>
      <c r="F39061" s="148"/>
      <c r="G39061" s="149"/>
      <c r="H39061" s="148"/>
      <c r="I39061"/>
    </row>
    <row r="39062" spans="1:9" x14ac:dyDescent="0.25">
      <c r="A39062"/>
      <c r="B39062"/>
      <c r="C39062"/>
      <c r="D39062"/>
      <c r="E39062" s="148"/>
      <c r="F39062" s="148"/>
      <c r="G39062" s="149"/>
      <c r="H39062" s="148"/>
      <c r="I39062"/>
    </row>
    <row r="39063" spans="1:9" x14ac:dyDescent="0.25">
      <c r="A39063"/>
      <c r="B39063"/>
      <c r="C39063"/>
      <c r="D39063"/>
      <c r="E39063" s="148"/>
      <c r="F39063" s="148"/>
      <c r="G39063" s="149"/>
      <c r="H39063" s="148"/>
      <c r="I39063"/>
    </row>
    <row r="39064" spans="1:9" x14ac:dyDescent="0.25">
      <c r="A39064"/>
      <c r="B39064"/>
      <c r="C39064"/>
      <c r="D39064"/>
      <c r="E39064" s="148"/>
      <c r="F39064" s="148"/>
      <c r="G39064" s="149"/>
      <c r="H39064" s="148"/>
      <c r="I39064"/>
    </row>
    <row r="39065" spans="1:9" x14ac:dyDescent="0.25">
      <c r="A39065"/>
      <c r="B39065"/>
      <c r="C39065"/>
      <c r="D39065"/>
      <c r="E39065" s="148"/>
      <c r="F39065" s="148"/>
      <c r="G39065" s="149"/>
      <c r="H39065" s="148"/>
      <c r="I39065"/>
    </row>
    <row r="39066" spans="1:9" x14ac:dyDescent="0.25">
      <c r="A39066"/>
      <c r="B39066"/>
      <c r="C39066"/>
      <c r="D39066"/>
      <c r="E39066" s="148"/>
      <c r="F39066" s="148"/>
      <c r="G39066" s="149"/>
      <c r="H39066" s="148"/>
      <c r="I39066"/>
    </row>
    <row r="39067" spans="1:9" x14ac:dyDescent="0.25">
      <c r="A39067"/>
      <c r="B39067"/>
      <c r="C39067"/>
      <c r="D39067"/>
      <c r="E39067" s="148"/>
      <c r="F39067" s="148"/>
      <c r="G39067" s="149"/>
      <c r="H39067" s="148"/>
      <c r="I39067"/>
    </row>
    <row r="39068" spans="1:9" x14ac:dyDescent="0.25">
      <c r="A39068"/>
      <c r="B39068"/>
      <c r="C39068"/>
      <c r="D39068"/>
      <c r="E39068" s="148"/>
      <c r="F39068" s="148"/>
      <c r="G39068" s="149"/>
      <c r="H39068" s="148"/>
      <c r="I39068"/>
    </row>
    <row r="39069" spans="1:9" x14ac:dyDescent="0.25">
      <c r="A39069"/>
      <c r="B39069"/>
      <c r="C39069"/>
      <c r="D39069"/>
      <c r="E39069" s="148"/>
      <c r="F39069" s="148"/>
      <c r="G39069" s="149"/>
      <c r="H39069" s="148"/>
      <c r="I39069"/>
    </row>
    <row r="39070" spans="1:9" x14ac:dyDescent="0.25">
      <c r="A39070"/>
      <c r="B39070"/>
      <c r="C39070"/>
      <c r="D39070"/>
      <c r="E39070" s="148"/>
      <c r="F39070" s="148"/>
      <c r="G39070" s="149"/>
      <c r="H39070" s="148"/>
      <c r="I39070"/>
    </row>
    <row r="39071" spans="1:9" x14ac:dyDescent="0.25">
      <c r="A39071"/>
      <c r="B39071"/>
      <c r="C39071"/>
      <c r="D39071"/>
      <c r="E39071" s="148"/>
      <c r="F39071" s="148"/>
      <c r="G39071" s="149"/>
      <c r="H39071" s="148"/>
      <c r="I39071"/>
    </row>
    <row r="39072" spans="1:9" x14ac:dyDescent="0.25">
      <c r="A39072"/>
      <c r="B39072"/>
      <c r="C39072"/>
      <c r="D39072"/>
      <c r="E39072" s="148"/>
      <c r="F39072" s="148"/>
      <c r="G39072" s="149"/>
      <c r="H39072" s="148"/>
      <c r="I39072"/>
    </row>
    <row r="39073" spans="1:9" x14ac:dyDescent="0.25">
      <c r="A39073"/>
      <c r="B39073"/>
      <c r="C39073"/>
      <c r="D39073"/>
      <c r="E39073" s="148"/>
      <c r="F39073" s="148"/>
      <c r="G39073" s="149"/>
      <c r="H39073" s="148"/>
      <c r="I39073"/>
    </row>
    <row r="39074" spans="1:9" x14ac:dyDescent="0.25">
      <c r="A39074"/>
      <c r="B39074"/>
      <c r="C39074"/>
      <c r="D39074"/>
      <c r="E39074" s="148"/>
      <c r="F39074" s="148"/>
      <c r="G39074" s="149"/>
      <c r="H39074" s="148"/>
      <c r="I39074"/>
    </row>
    <row r="39075" spans="1:9" x14ac:dyDescent="0.25">
      <c r="A39075"/>
      <c r="B39075"/>
      <c r="C39075"/>
      <c r="D39075"/>
      <c r="E39075" s="148"/>
      <c r="F39075" s="148"/>
      <c r="G39075" s="149"/>
      <c r="H39075" s="148"/>
      <c r="I39075"/>
    </row>
    <row r="39076" spans="1:9" x14ac:dyDescent="0.25">
      <c r="A39076"/>
      <c r="B39076"/>
      <c r="C39076"/>
      <c r="D39076"/>
      <c r="E39076" s="148"/>
      <c r="F39076" s="148"/>
      <c r="G39076" s="149"/>
      <c r="H39076" s="148"/>
      <c r="I39076"/>
    </row>
    <row r="39077" spans="1:9" x14ac:dyDescent="0.25">
      <c r="A39077"/>
      <c r="B39077"/>
      <c r="C39077"/>
      <c r="D39077"/>
      <c r="E39077" s="148"/>
      <c r="F39077" s="148"/>
      <c r="G39077" s="149"/>
      <c r="H39077" s="148"/>
      <c r="I39077"/>
    </row>
    <row r="39078" spans="1:9" x14ac:dyDescent="0.25">
      <c r="A39078"/>
      <c r="B39078"/>
      <c r="C39078"/>
      <c r="D39078"/>
      <c r="E39078" s="148"/>
      <c r="F39078" s="148"/>
      <c r="G39078" s="149"/>
      <c r="H39078" s="148"/>
      <c r="I39078"/>
    </row>
    <row r="39079" spans="1:9" x14ac:dyDescent="0.25">
      <c r="A39079"/>
      <c r="B39079"/>
      <c r="C39079"/>
      <c r="D39079"/>
      <c r="E39079" s="148"/>
      <c r="F39079" s="148"/>
      <c r="G39079" s="149"/>
      <c r="H39079" s="148"/>
      <c r="I39079"/>
    </row>
    <row r="39080" spans="1:9" x14ac:dyDescent="0.25">
      <c r="A39080"/>
      <c r="B39080"/>
      <c r="C39080"/>
      <c r="D39080"/>
      <c r="E39080" s="148"/>
      <c r="F39080" s="148"/>
      <c r="G39080" s="149"/>
      <c r="H39080" s="148"/>
      <c r="I39080"/>
    </row>
    <row r="39081" spans="1:9" x14ac:dyDescent="0.25">
      <c r="A39081"/>
      <c r="B39081"/>
      <c r="C39081"/>
      <c r="D39081"/>
      <c r="E39081" s="148"/>
      <c r="F39081" s="148"/>
      <c r="G39081" s="149"/>
      <c r="H39081" s="148"/>
      <c r="I39081"/>
    </row>
    <row r="39082" spans="1:9" x14ac:dyDescent="0.25">
      <c r="A39082"/>
      <c r="B39082"/>
      <c r="C39082"/>
      <c r="D39082"/>
      <c r="E39082" s="148"/>
      <c r="F39082" s="148"/>
      <c r="G39082" s="149"/>
      <c r="H39082" s="148"/>
      <c r="I39082"/>
    </row>
    <row r="39083" spans="1:9" x14ac:dyDescent="0.25">
      <c r="A39083"/>
      <c r="B39083"/>
      <c r="C39083"/>
      <c r="D39083"/>
      <c r="E39083" s="148"/>
      <c r="F39083" s="148"/>
      <c r="G39083" s="149"/>
      <c r="H39083" s="148"/>
      <c r="I39083"/>
    </row>
    <row r="39084" spans="1:9" x14ac:dyDescent="0.25">
      <c r="A39084"/>
      <c r="B39084"/>
      <c r="C39084"/>
      <c r="D39084"/>
      <c r="E39084" s="148"/>
      <c r="F39084" s="148"/>
      <c r="G39084" s="149"/>
      <c r="H39084" s="148"/>
      <c r="I39084"/>
    </row>
    <row r="39085" spans="1:9" x14ac:dyDescent="0.25">
      <c r="A39085"/>
      <c r="B39085"/>
      <c r="C39085"/>
      <c r="D39085"/>
      <c r="E39085" s="148"/>
      <c r="F39085" s="148"/>
      <c r="G39085" s="149"/>
      <c r="H39085" s="148"/>
      <c r="I39085"/>
    </row>
    <row r="39086" spans="1:9" x14ac:dyDescent="0.25">
      <c r="A39086"/>
      <c r="B39086"/>
      <c r="C39086"/>
      <c r="D39086"/>
      <c r="E39086" s="148"/>
      <c r="F39086" s="148"/>
      <c r="G39086" s="149"/>
      <c r="H39086" s="148"/>
      <c r="I39086"/>
    </row>
    <row r="39087" spans="1:9" x14ac:dyDescent="0.25">
      <c r="A39087"/>
      <c r="B39087"/>
      <c r="C39087"/>
      <c r="D39087"/>
      <c r="E39087" s="148"/>
      <c r="F39087" s="148"/>
      <c r="G39087" s="149"/>
      <c r="H39087" s="148"/>
      <c r="I39087"/>
    </row>
    <row r="39088" spans="1:9" x14ac:dyDescent="0.25">
      <c r="A39088"/>
      <c r="B39088"/>
      <c r="C39088"/>
      <c r="D39088"/>
      <c r="E39088" s="148"/>
      <c r="F39088" s="148"/>
      <c r="G39088" s="149"/>
      <c r="H39088" s="148"/>
      <c r="I39088"/>
    </row>
    <row r="39089" spans="1:9" x14ac:dyDescent="0.25">
      <c r="A39089"/>
      <c r="B39089"/>
      <c r="C39089"/>
      <c r="D39089"/>
      <c r="E39089" s="148"/>
      <c r="F39089" s="148"/>
      <c r="G39089" s="149"/>
      <c r="H39089" s="148"/>
      <c r="I39089"/>
    </row>
    <row r="39090" spans="1:9" x14ac:dyDescent="0.25">
      <c r="A39090"/>
      <c r="B39090"/>
      <c r="C39090"/>
      <c r="D39090"/>
      <c r="E39090" s="148"/>
      <c r="F39090" s="148"/>
      <c r="G39090" s="149"/>
      <c r="H39090" s="148"/>
      <c r="I39090"/>
    </row>
    <row r="39091" spans="1:9" x14ac:dyDescent="0.25">
      <c r="A39091"/>
      <c r="B39091"/>
      <c r="C39091"/>
      <c r="D39091"/>
      <c r="E39091" s="148"/>
      <c r="F39091" s="148"/>
      <c r="G39091" s="149"/>
      <c r="H39091" s="148"/>
      <c r="I39091"/>
    </row>
    <row r="39092" spans="1:9" x14ac:dyDescent="0.25">
      <c r="A39092"/>
      <c r="B39092"/>
      <c r="C39092"/>
      <c r="D39092"/>
      <c r="E39092" s="148"/>
      <c r="F39092" s="148"/>
      <c r="G39092" s="149"/>
      <c r="H39092" s="148"/>
      <c r="I39092"/>
    </row>
    <row r="39093" spans="1:9" x14ac:dyDescent="0.25">
      <c r="A39093"/>
      <c r="B39093"/>
      <c r="C39093"/>
      <c r="D39093"/>
      <c r="E39093" s="148"/>
      <c r="F39093" s="148"/>
      <c r="G39093" s="149"/>
      <c r="H39093" s="148"/>
      <c r="I39093"/>
    </row>
    <row r="39094" spans="1:9" x14ac:dyDescent="0.25">
      <c r="A39094"/>
      <c r="B39094"/>
      <c r="C39094"/>
      <c r="D39094"/>
      <c r="E39094" s="148"/>
      <c r="F39094" s="148"/>
      <c r="G39094" s="149"/>
      <c r="H39094" s="148"/>
      <c r="I39094"/>
    </row>
    <row r="39095" spans="1:9" x14ac:dyDescent="0.25">
      <c r="A39095"/>
      <c r="B39095"/>
      <c r="C39095"/>
      <c r="D39095"/>
      <c r="E39095" s="148"/>
      <c r="F39095" s="148"/>
      <c r="G39095" s="149"/>
      <c r="H39095" s="148"/>
      <c r="I39095"/>
    </row>
    <row r="39096" spans="1:9" x14ac:dyDescent="0.25">
      <c r="A39096"/>
      <c r="B39096"/>
      <c r="C39096"/>
      <c r="D39096"/>
      <c r="E39096" s="148"/>
      <c r="F39096" s="148"/>
      <c r="G39096" s="149"/>
      <c r="H39096" s="148"/>
      <c r="I39096"/>
    </row>
    <row r="39097" spans="1:9" x14ac:dyDescent="0.25">
      <c r="A39097"/>
      <c r="B39097"/>
      <c r="C39097"/>
      <c r="D39097"/>
      <c r="E39097" s="148"/>
      <c r="F39097" s="148"/>
      <c r="G39097" s="149"/>
      <c r="H39097" s="148"/>
      <c r="I39097"/>
    </row>
    <row r="39098" spans="1:9" x14ac:dyDescent="0.25">
      <c r="A39098"/>
      <c r="B39098"/>
      <c r="C39098"/>
      <c r="D39098"/>
      <c r="E39098" s="148"/>
      <c r="F39098" s="148"/>
      <c r="G39098" s="149"/>
      <c r="H39098" s="148"/>
      <c r="I39098"/>
    </row>
    <row r="39099" spans="1:9" x14ac:dyDescent="0.25">
      <c r="A39099"/>
      <c r="B39099"/>
      <c r="C39099"/>
      <c r="D39099"/>
      <c r="E39099" s="148"/>
      <c r="F39099" s="148"/>
      <c r="G39099" s="149"/>
      <c r="H39099" s="148"/>
      <c r="I39099"/>
    </row>
    <row r="39100" spans="1:9" x14ac:dyDescent="0.25">
      <c r="A39100"/>
      <c r="B39100"/>
      <c r="C39100"/>
      <c r="D39100"/>
      <c r="E39100" s="148"/>
      <c r="F39100" s="148"/>
      <c r="G39100" s="149"/>
      <c r="H39100" s="148"/>
      <c r="I39100"/>
    </row>
    <row r="39101" spans="1:9" x14ac:dyDescent="0.25">
      <c r="A39101"/>
      <c r="B39101"/>
      <c r="C39101"/>
      <c r="D39101"/>
      <c r="E39101" s="148"/>
      <c r="F39101" s="148"/>
      <c r="G39101" s="149"/>
      <c r="H39101" s="148"/>
      <c r="I39101"/>
    </row>
    <row r="39102" spans="1:9" x14ac:dyDescent="0.25">
      <c r="A39102"/>
      <c r="B39102"/>
      <c r="C39102"/>
      <c r="D39102"/>
      <c r="E39102" s="148"/>
      <c r="F39102" s="148"/>
      <c r="G39102" s="149"/>
      <c r="H39102" s="148"/>
      <c r="I39102"/>
    </row>
    <row r="39103" spans="1:9" x14ac:dyDescent="0.25">
      <c r="A39103"/>
      <c r="B39103"/>
      <c r="C39103"/>
      <c r="D39103"/>
      <c r="E39103" s="148"/>
      <c r="F39103" s="148"/>
      <c r="G39103" s="149"/>
      <c r="H39103" s="148"/>
      <c r="I39103"/>
    </row>
    <row r="39104" spans="1:9" x14ac:dyDescent="0.25">
      <c r="A39104"/>
      <c r="B39104"/>
      <c r="C39104"/>
      <c r="D39104"/>
      <c r="E39104" s="148"/>
      <c r="F39104" s="148"/>
      <c r="G39104" s="149"/>
      <c r="H39104" s="148"/>
      <c r="I39104"/>
    </row>
    <row r="39105" spans="1:9" x14ac:dyDescent="0.25">
      <c r="A39105"/>
      <c r="B39105"/>
      <c r="C39105"/>
      <c r="D39105"/>
      <c r="E39105" s="148"/>
      <c r="F39105" s="148"/>
      <c r="G39105" s="149"/>
      <c r="H39105" s="148"/>
      <c r="I39105"/>
    </row>
    <row r="39106" spans="1:9" x14ac:dyDescent="0.25">
      <c r="A39106"/>
      <c r="B39106"/>
      <c r="C39106"/>
      <c r="D39106"/>
      <c r="E39106" s="148"/>
      <c r="F39106" s="148"/>
      <c r="G39106" s="149"/>
      <c r="H39106" s="148"/>
      <c r="I39106"/>
    </row>
    <row r="39107" spans="1:9" x14ac:dyDescent="0.25">
      <c r="A39107"/>
      <c r="B39107"/>
      <c r="C39107"/>
      <c r="D39107"/>
      <c r="E39107" s="148"/>
      <c r="F39107" s="148"/>
      <c r="G39107" s="149"/>
      <c r="H39107" s="148"/>
      <c r="I39107"/>
    </row>
    <row r="39108" spans="1:9" x14ac:dyDescent="0.25">
      <c r="A39108"/>
      <c r="B39108"/>
      <c r="C39108"/>
      <c r="D39108"/>
      <c r="E39108" s="148"/>
      <c r="F39108" s="148"/>
      <c r="G39108" s="149"/>
      <c r="H39108" s="148"/>
      <c r="I39108"/>
    </row>
    <row r="39109" spans="1:9" x14ac:dyDescent="0.25">
      <c r="A39109"/>
      <c r="B39109"/>
      <c r="C39109"/>
      <c r="D39109"/>
      <c r="E39109" s="148"/>
      <c r="F39109" s="148"/>
      <c r="G39109" s="149"/>
      <c r="H39109" s="148"/>
      <c r="I39109"/>
    </row>
    <row r="39110" spans="1:9" x14ac:dyDescent="0.25">
      <c r="A39110"/>
      <c r="B39110"/>
      <c r="C39110"/>
      <c r="D39110"/>
      <c r="E39110" s="148"/>
      <c r="F39110" s="148"/>
      <c r="G39110" s="149"/>
      <c r="H39110" s="148"/>
      <c r="I39110"/>
    </row>
    <row r="39111" spans="1:9" x14ac:dyDescent="0.25">
      <c r="A39111"/>
      <c r="B39111"/>
      <c r="C39111"/>
      <c r="D39111"/>
      <c r="E39111" s="148"/>
      <c r="F39111" s="148"/>
      <c r="G39111" s="149"/>
      <c r="H39111" s="148"/>
      <c r="I39111"/>
    </row>
    <row r="39112" spans="1:9" x14ac:dyDescent="0.25">
      <c r="A39112"/>
      <c r="B39112"/>
      <c r="C39112"/>
      <c r="D39112"/>
      <c r="E39112" s="148"/>
      <c r="F39112" s="148"/>
      <c r="G39112" s="149"/>
      <c r="H39112" s="148"/>
      <c r="I39112"/>
    </row>
    <row r="39113" spans="1:9" x14ac:dyDescent="0.25">
      <c r="A39113"/>
      <c r="B39113"/>
      <c r="C39113"/>
      <c r="D39113"/>
      <c r="E39113" s="148"/>
      <c r="F39113" s="148"/>
      <c r="G39113" s="149"/>
      <c r="H39113" s="148"/>
      <c r="I39113"/>
    </row>
    <row r="39114" spans="1:9" x14ac:dyDescent="0.25">
      <c r="A39114"/>
      <c r="B39114"/>
      <c r="C39114"/>
      <c r="D39114"/>
      <c r="E39114" s="148"/>
      <c r="F39114" s="148"/>
      <c r="G39114" s="149"/>
      <c r="H39114" s="148"/>
      <c r="I39114"/>
    </row>
    <row r="39115" spans="1:9" x14ac:dyDescent="0.25">
      <c r="A39115"/>
      <c r="B39115"/>
      <c r="C39115"/>
      <c r="D39115"/>
      <c r="E39115" s="148"/>
      <c r="F39115" s="148"/>
      <c r="G39115" s="149"/>
      <c r="H39115" s="148"/>
      <c r="I39115"/>
    </row>
    <row r="39116" spans="1:9" x14ac:dyDescent="0.25">
      <c r="A39116"/>
      <c r="B39116"/>
      <c r="C39116"/>
      <c r="D39116"/>
      <c r="E39116" s="148"/>
      <c r="F39116" s="148"/>
      <c r="G39116" s="149"/>
      <c r="H39116" s="148"/>
      <c r="I39116"/>
    </row>
    <row r="39117" spans="1:9" x14ac:dyDescent="0.25">
      <c r="A39117"/>
      <c r="B39117"/>
      <c r="C39117"/>
      <c r="D39117"/>
      <c r="E39117" s="148"/>
      <c r="F39117" s="148"/>
      <c r="G39117" s="149"/>
      <c r="H39117" s="148"/>
      <c r="I39117"/>
    </row>
    <row r="39118" spans="1:9" x14ac:dyDescent="0.25">
      <c r="A39118"/>
      <c r="B39118"/>
      <c r="C39118"/>
      <c r="D39118"/>
      <c r="E39118" s="148"/>
      <c r="F39118" s="148"/>
      <c r="G39118" s="149"/>
      <c r="H39118" s="148"/>
      <c r="I39118"/>
    </row>
    <row r="39119" spans="1:9" x14ac:dyDescent="0.25">
      <c r="A39119"/>
      <c r="B39119"/>
      <c r="C39119"/>
      <c r="D39119"/>
      <c r="E39119" s="148"/>
      <c r="F39119" s="148"/>
      <c r="G39119" s="149"/>
      <c r="H39119" s="148"/>
      <c r="I39119"/>
    </row>
    <row r="39120" spans="1:9" x14ac:dyDescent="0.25">
      <c r="A39120"/>
      <c r="B39120"/>
      <c r="C39120"/>
      <c r="D39120"/>
      <c r="E39120" s="148"/>
      <c r="F39120" s="148"/>
      <c r="G39120" s="149"/>
      <c r="H39120" s="148"/>
      <c r="I39120"/>
    </row>
    <row r="39121" spans="1:9" x14ac:dyDescent="0.25">
      <c r="A39121"/>
      <c r="B39121"/>
      <c r="C39121"/>
      <c r="D39121"/>
      <c r="E39121" s="148"/>
      <c r="F39121" s="148"/>
      <c r="G39121" s="149"/>
      <c r="H39121" s="148"/>
      <c r="I39121"/>
    </row>
    <row r="39122" spans="1:9" x14ac:dyDescent="0.25">
      <c r="A39122"/>
      <c r="B39122"/>
      <c r="C39122"/>
      <c r="D39122"/>
      <c r="E39122" s="148"/>
      <c r="F39122" s="148"/>
      <c r="G39122" s="149"/>
      <c r="H39122" s="148"/>
      <c r="I39122"/>
    </row>
    <row r="39123" spans="1:9" x14ac:dyDescent="0.25">
      <c r="A39123"/>
      <c r="B39123"/>
      <c r="C39123"/>
      <c r="D39123"/>
      <c r="E39123" s="148"/>
      <c r="F39123" s="148"/>
      <c r="G39123" s="149"/>
      <c r="H39123" s="148"/>
      <c r="I39123"/>
    </row>
    <row r="39124" spans="1:9" x14ac:dyDescent="0.25">
      <c r="A39124"/>
      <c r="B39124"/>
      <c r="C39124"/>
      <c r="D39124"/>
      <c r="E39124" s="148"/>
      <c r="F39124" s="148"/>
      <c r="G39124" s="149"/>
      <c r="H39124" s="148"/>
      <c r="I39124"/>
    </row>
    <row r="39125" spans="1:9" x14ac:dyDescent="0.25">
      <c r="A39125"/>
      <c r="B39125"/>
      <c r="C39125"/>
      <c r="D39125"/>
      <c r="E39125" s="148"/>
      <c r="F39125" s="148"/>
      <c r="G39125" s="149"/>
      <c r="H39125" s="148"/>
      <c r="I39125"/>
    </row>
    <row r="39126" spans="1:9" x14ac:dyDescent="0.25">
      <c r="A39126"/>
      <c r="B39126"/>
      <c r="C39126"/>
      <c r="D39126"/>
      <c r="E39126" s="148"/>
      <c r="F39126" s="148"/>
      <c r="G39126" s="149"/>
      <c r="H39126" s="148"/>
      <c r="I39126"/>
    </row>
    <row r="39127" spans="1:9" x14ac:dyDescent="0.25">
      <c r="A39127"/>
      <c r="B39127"/>
      <c r="C39127"/>
      <c r="D39127"/>
      <c r="E39127" s="148"/>
      <c r="F39127" s="148"/>
      <c r="G39127" s="149"/>
      <c r="H39127" s="148"/>
      <c r="I39127"/>
    </row>
    <row r="39128" spans="1:9" x14ac:dyDescent="0.25">
      <c r="A39128"/>
      <c r="B39128"/>
      <c r="C39128"/>
      <c r="D39128"/>
      <c r="E39128" s="148"/>
      <c r="F39128" s="148"/>
      <c r="G39128" s="149"/>
      <c r="H39128" s="148"/>
      <c r="I39128"/>
    </row>
    <row r="39129" spans="1:9" x14ac:dyDescent="0.25">
      <c r="A39129"/>
      <c r="B39129"/>
      <c r="C39129"/>
      <c r="D39129"/>
      <c r="E39129" s="148"/>
      <c r="F39129" s="148"/>
      <c r="G39129" s="149"/>
      <c r="H39129" s="148"/>
      <c r="I39129"/>
    </row>
    <row r="39130" spans="1:9" x14ac:dyDescent="0.25">
      <c r="A39130"/>
      <c r="B39130"/>
      <c r="C39130"/>
      <c r="D39130"/>
      <c r="E39130" s="148"/>
      <c r="F39130" s="148"/>
      <c r="G39130" s="149"/>
      <c r="H39130" s="148"/>
      <c r="I39130"/>
    </row>
    <row r="39131" spans="1:9" x14ac:dyDescent="0.25">
      <c r="A39131"/>
      <c r="B39131"/>
      <c r="C39131"/>
      <c r="D39131"/>
      <c r="E39131" s="148"/>
      <c r="F39131" s="148"/>
      <c r="G39131" s="149"/>
      <c r="H39131" s="148"/>
      <c r="I39131"/>
    </row>
    <row r="39132" spans="1:9" x14ac:dyDescent="0.25">
      <c r="A39132"/>
      <c r="B39132"/>
      <c r="C39132"/>
      <c r="D39132"/>
      <c r="E39132" s="148"/>
      <c r="F39132" s="148"/>
      <c r="G39132" s="149"/>
      <c r="H39132" s="148"/>
      <c r="I39132"/>
    </row>
    <row r="39133" spans="1:9" x14ac:dyDescent="0.25">
      <c r="A39133"/>
      <c r="B39133"/>
      <c r="C39133"/>
      <c r="D39133"/>
      <c r="E39133" s="148"/>
      <c r="F39133" s="148"/>
      <c r="G39133" s="149"/>
      <c r="H39133" s="148"/>
      <c r="I39133"/>
    </row>
    <row r="39134" spans="1:9" x14ac:dyDescent="0.25">
      <c r="A39134"/>
      <c r="B39134"/>
      <c r="C39134"/>
      <c r="D39134"/>
      <c r="E39134" s="148"/>
      <c r="F39134" s="148"/>
      <c r="G39134" s="149"/>
      <c r="H39134" s="148"/>
      <c r="I39134"/>
    </row>
    <row r="39135" spans="1:9" x14ac:dyDescent="0.25">
      <c r="A39135"/>
      <c r="B39135"/>
      <c r="C39135"/>
      <c r="D39135"/>
      <c r="E39135" s="148"/>
      <c r="F39135" s="148"/>
      <c r="G39135" s="149"/>
      <c r="H39135" s="148"/>
      <c r="I39135"/>
    </row>
    <row r="39136" spans="1:9" x14ac:dyDescent="0.25">
      <c r="A39136"/>
      <c r="B39136"/>
      <c r="C39136"/>
      <c r="D39136"/>
      <c r="E39136" s="148"/>
      <c r="F39136" s="148"/>
      <c r="G39136" s="149"/>
      <c r="H39136" s="148"/>
      <c r="I39136"/>
    </row>
    <row r="39137" spans="1:9" x14ac:dyDescent="0.25">
      <c r="A39137"/>
      <c r="B39137"/>
      <c r="C39137"/>
      <c r="D39137"/>
      <c r="E39137" s="148"/>
      <c r="F39137" s="148"/>
      <c r="G39137" s="149"/>
      <c r="H39137" s="148"/>
      <c r="I39137"/>
    </row>
    <row r="39138" spans="1:9" x14ac:dyDescent="0.25">
      <c r="A39138"/>
      <c r="B39138"/>
      <c r="C39138"/>
      <c r="D39138"/>
      <c r="E39138" s="148"/>
      <c r="F39138" s="148"/>
      <c r="G39138" s="149"/>
      <c r="H39138" s="148"/>
      <c r="I39138"/>
    </row>
    <row r="39139" spans="1:9" x14ac:dyDescent="0.25">
      <c r="A39139"/>
      <c r="B39139"/>
      <c r="C39139"/>
      <c r="D39139"/>
      <c r="E39139" s="148"/>
      <c r="F39139" s="148"/>
      <c r="G39139" s="149"/>
      <c r="H39139" s="148"/>
      <c r="I39139"/>
    </row>
    <row r="39140" spans="1:9" x14ac:dyDescent="0.25">
      <c r="A39140"/>
      <c r="B39140"/>
      <c r="C39140"/>
      <c r="D39140"/>
      <c r="E39140" s="148"/>
      <c r="F39140" s="148"/>
      <c r="G39140" s="149"/>
      <c r="H39140" s="148"/>
      <c r="I39140"/>
    </row>
    <row r="39141" spans="1:9" x14ac:dyDescent="0.25">
      <c r="A39141"/>
      <c r="B39141"/>
      <c r="C39141"/>
      <c r="D39141"/>
      <c r="E39141" s="148"/>
      <c r="F39141" s="148"/>
      <c r="G39141" s="149"/>
      <c r="H39141" s="148"/>
      <c r="I39141"/>
    </row>
    <row r="39142" spans="1:9" x14ac:dyDescent="0.25">
      <c r="A39142"/>
      <c r="B39142"/>
      <c r="C39142"/>
      <c r="D39142"/>
      <c r="E39142" s="148"/>
      <c r="F39142" s="148"/>
      <c r="G39142" s="149"/>
      <c r="H39142" s="148"/>
      <c r="I39142"/>
    </row>
    <row r="39143" spans="1:9" x14ac:dyDescent="0.25">
      <c r="A39143"/>
      <c r="B39143"/>
      <c r="C39143"/>
      <c r="D39143"/>
      <c r="E39143" s="148"/>
      <c r="F39143" s="148"/>
      <c r="G39143" s="149"/>
      <c r="H39143" s="148"/>
      <c r="I39143"/>
    </row>
    <row r="39144" spans="1:9" x14ac:dyDescent="0.25">
      <c r="A39144"/>
      <c r="B39144"/>
      <c r="C39144"/>
      <c r="D39144"/>
      <c r="E39144" s="148"/>
      <c r="F39144" s="148"/>
      <c r="G39144" s="149"/>
      <c r="H39144" s="148"/>
      <c r="I39144"/>
    </row>
    <row r="39145" spans="1:9" x14ac:dyDescent="0.25">
      <c r="A39145"/>
      <c r="B39145"/>
      <c r="C39145"/>
      <c r="D39145"/>
      <c r="E39145" s="148"/>
      <c r="F39145" s="148"/>
      <c r="G39145" s="149"/>
      <c r="H39145" s="148"/>
      <c r="I39145"/>
    </row>
    <row r="39146" spans="1:9" x14ac:dyDescent="0.25">
      <c r="A39146"/>
      <c r="B39146"/>
      <c r="C39146"/>
      <c r="D39146"/>
      <c r="E39146" s="148"/>
      <c r="F39146" s="148"/>
      <c r="G39146" s="149"/>
      <c r="H39146" s="148"/>
      <c r="I39146"/>
    </row>
    <row r="39147" spans="1:9" x14ac:dyDescent="0.25">
      <c r="A39147"/>
      <c r="B39147"/>
      <c r="C39147"/>
      <c r="D39147"/>
      <c r="E39147" s="148"/>
      <c r="F39147" s="148"/>
      <c r="G39147" s="149"/>
      <c r="H39147" s="148"/>
      <c r="I39147"/>
    </row>
    <row r="39148" spans="1:9" x14ac:dyDescent="0.25">
      <c r="A39148"/>
      <c r="B39148"/>
      <c r="C39148"/>
      <c r="D39148"/>
      <c r="E39148" s="148"/>
      <c r="F39148" s="148"/>
      <c r="G39148" s="149"/>
      <c r="H39148" s="148"/>
      <c r="I39148"/>
    </row>
    <row r="39149" spans="1:9" x14ac:dyDescent="0.25">
      <c r="A39149"/>
      <c r="B39149"/>
      <c r="C39149"/>
      <c r="D39149"/>
      <c r="E39149" s="148"/>
      <c r="F39149" s="148"/>
      <c r="G39149" s="149"/>
      <c r="H39149" s="148"/>
      <c r="I39149"/>
    </row>
    <row r="39150" spans="1:9" x14ac:dyDescent="0.25">
      <c r="A39150"/>
      <c r="B39150"/>
      <c r="C39150"/>
      <c r="D39150"/>
      <c r="E39150" s="148"/>
      <c r="F39150" s="148"/>
      <c r="G39150" s="149"/>
      <c r="H39150" s="148"/>
      <c r="I39150"/>
    </row>
    <row r="39151" spans="1:9" x14ac:dyDescent="0.25">
      <c r="A39151"/>
      <c r="B39151"/>
      <c r="C39151"/>
      <c r="D39151"/>
      <c r="E39151" s="148"/>
      <c r="F39151" s="148"/>
      <c r="G39151" s="149"/>
      <c r="H39151" s="148"/>
      <c r="I39151"/>
    </row>
    <row r="39152" spans="1:9" x14ac:dyDescent="0.25">
      <c r="A39152"/>
      <c r="B39152"/>
      <c r="C39152"/>
      <c r="D39152"/>
      <c r="E39152" s="148"/>
      <c r="F39152" s="148"/>
      <c r="G39152" s="149"/>
      <c r="H39152" s="148"/>
      <c r="I39152"/>
    </row>
    <row r="39153" spans="1:9" x14ac:dyDescent="0.25">
      <c r="A39153"/>
      <c r="B39153"/>
      <c r="C39153"/>
      <c r="D39153"/>
      <c r="E39153" s="148"/>
      <c r="F39153" s="148"/>
      <c r="G39153" s="149"/>
      <c r="H39153" s="148"/>
      <c r="I39153"/>
    </row>
    <row r="39154" spans="1:9" x14ac:dyDescent="0.25">
      <c r="A39154"/>
      <c r="B39154"/>
      <c r="C39154"/>
      <c r="D39154"/>
      <c r="E39154" s="148"/>
      <c r="F39154" s="148"/>
      <c r="G39154" s="149"/>
      <c r="H39154" s="148"/>
      <c r="I39154"/>
    </row>
    <row r="39155" spans="1:9" x14ac:dyDescent="0.25">
      <c r="A39155"/>
      <c r="B39155"/>
      <c r="C39155"/>
      <c r="D39155"/>
      <c r="E39155" s="148"/>
      <c r="F39155" s="148"/>
      <c r="G39155" s="149"/>
      <c r="H39155" s="148"/>
      <c r="I39155"/>
    </row>
    <row r="39156" spans="1:9" x14ac:dyDescent="0.25">
      <c r="A39156"/>
      <c r="B39156"/>
      <c r="C39156"/>
      <c r="D39156"/>
      <c r="E39156" s="148"/>
      <c r="F39156" s="148"/>
      <c r="G39156" s="149"/>
      <c r="H39156" s="148"/>
      <c r="I39156"/>
    </row>
    <row r="39157" spans="1:9" x14ac:dyDescent="0.25">
      <c r="A39157"/>
      <c r="B39157"/>
      <c r="C39157"/>
      <c r="D39157"/>
      <c r="E39157" s="148"/>
      <c r="F39157" s="148"/>
      <c r="G39157" s="149"/>
      <c r="H39157" s="148"/>
      <c r="I39157"/>
    </row>
    <row r="39158" spans="1:9" x14ac:dyDescent="0.25">
      <c r="A39158"/>
      <c r="B39158"/>
      <c r="C39158"/>
      <c r="D39158"/>
      <c r="E39158" s="148"/>
      <c r="F39158" s="148"/>
      <c r="G39158" s="149"/>
      <c r="H39158" s="148"/>
      <c r="I39158"/>
    </row>
    <row r="39159" spans="1:9" x14ac:dyDescent="0.25">
      <c r="A39159"/>
      <c r="B39159"/>
      <c r="C39159"/>
      <c r="D39159"/>
      <c r="E39159" s="148"/>
      <c r="F39159" s="148"/>
      <c r="G39159" s="149"/>
      <c r="H39159" s="148"/>
      <c r="I39159"/>
    </row>
    <row r="39160" spans="1:9" x14ac:dyDescent="0.25">
      <c r="A39160"/>
      <c r="B39160"/>
      <c r="C39160"/>
      <c r="D39160"/>
      <c r="E39160" s="148"/>
      <c r="F39160" s="148"/>
      <c r="G39160" s="149"/>
      <c r="H39160" s="148"/>
      <c r="I39160"/>
    </row>
    <row r="39161" spans="1:9" x14ac:dyDescent="0.25">
      <c r="A39161"/>
      <c r="B39161"/>
      <c r="C39161"/>
      <c r="D39161"/>
      <c r="E39161" s="148"/>
      <c r="F39161" s="148"/>
      <c r="G39161" s="149"/>
      <c r="H39161" s="148"/>
      <c r="I39161"/>
    </row>
    <row r="39162" spans="1:9" x14ac:dyDescent="0.25">
      <c r="A39162"/>
      <c r="B39162"/>
      <c r="C39162"/>
      <c r="D39162"/>
      <c r="E39162" s="148"/>
      <c r="F39162" s="148"/>
      <c r="G39162" s="149"/>
      <c r="H39162" s="148"/>
      <c r="I39162"/>
    </row>
    <row r="39163" spans="1:9" x14ac:dyDescent="0.25">
      <c r="A39163"/>
      <c r="B39163"/>
      <c r="C39163"/>
      <c r="D39163"/>
      <c r="E39163" s="148"/>
      <c r="F39163" s="148"/>
      <c r="G39163" s="149"/>
      <c r="H39163" s="148"/>
      <c r="I39163"/>
    </row>
    <row r="39164" spans="1:9" x14ac:dyDescent="0.25">
      <c r="A39164"/>
      <c r="B39164"/>
      <c r="C39164"/>
      <c r="D39164"/>
      <c r="E39164" s="148"/>
      <c r="F39164" s="148"/>
      <c r="G39164" s="149"/>
      <c r="H39164" s="148"/>
      <c r="I39164"/>
    </row>
    <row r="39165" spans="1:9" x14ac:dyDescent="0.25">
      <c r="A39165"/>
      <c r="B39165"/>
      <c r="C39165"/>
      <c r="D39165"/>
      <c r="E39165" s="148"/>
      <c r="F39165" s="148"/>
      <c r="G39165" s="149"/>
      <c r="H39165" s="148"/>
      <c r="I39165"/>
    </row>
    <row r="39166" spans="1:9" x14ac:dyDescent="0.25">
      <c r="A39166"/>
      <c r="B39166"/>
      <c r="C39166"/>
      <c r="D39166"/>
      <c r="E39166" s="148"/>
      <c r="F39166" s="148"/>
      <c r="G39166" s="149"/>
      <c r="H39166" s="148"/>
      <c r="I39166"/>
    </row>
    <row r="39167" spans="1:9" x14ac:dyDescent="0.25">
      <c r="A39167"/>
      <c r="B39167"/>
      <c r="C39167"/>
      <c r="D39167"/>
      <c r="E39167" s="148"/>
      <c r="F39167" s="148"/>
      <c r="G39167" s="149"/>
      <c r="H39167" s="148"/>
      <c r="I39167"/>
    </row>
    <row r="39168" spans="1:9" x14ac:dyDescent="0.25">
      <c r="A39168"/>
      <c r="B39168"/>
      <c r="C39168"/>
      <c r="D39168"/>
      <c r="E39168" s="148"/>
      <c r="F39168" s="148"/>
      <c r="G39168" s="149"/>
      <c r="H39168" s="148"/>
      <c r="I39168"/>
    </row>
    <row r="39169" spans="1:9" x14ac:dyDescent="0.25">
      <c r="A39169"/>
      <c r="B39169"/>
      <c r="C39169"/>
      <c r="D39169"/>
      <c r="E39169" s="148"/>
      <c r="F39169" s="148"/>
      <c r="G39169" s="149"/>
      <c r="H39169" s="148"/>
      <c r="I39169"/>
    </row>
    <row r="39170" spans="1:9" x14ac:dyDescent="0.25">
      <c r="A39170"/>
      <c r="B39170"/>
      <c r="C39170"/>
      <c r="D39170"/>
      <c r="E39170" s="148"/>
      <c r="F39170" s="148"/>
      <c r="G39170" s="149"/>
      <c r="H39170" s="148"/>
      <c r="I39170"/>
    </row>
    <row r="39171" spans="1:9" x14ac:dyDescent="0.25">
      <c r="A39171"/>
      <c r="B39171"/>
      <c r="C39171"/>
      <c r="D39171"/>
      <c r="E39171" s="148"/>
      <c r="F39171" s="148"/>
      <c r="G39171" s="149"/>
      <c r="H39171" s="148"/>
      <c r="I39171"/>
    </row>
    <row r="39172" spans="1:9" x14ac:dyDescent="0.25">
      <c r="A39172"/>
      <c r="B39172"/>
      <c r="C39172"/>
      <c r="D39172"/>
      <c r="E39172" s="148"/>
      <c r="F39172" s="148"/>
      <c r="G39172" s="149"/>
      <c r="H39172" s="148"/>
      <c r="I39172"/>
    </row>
    <row r="39173" spans="1:9" x14ac:dyDescent="0.25">
      <c r="A39173"/>
      <c r="B39173"/>
      <c r="C39173"/>
      <c r="D39173"/>
      <c r="E39173" s="148"/>
      <c r="F39173" s="148"/>
      <c r="G39173" s="149"/>
      <c r="H39173" s="148"/>
      <c r="I39173"/>
    </row>
    <row r="39174" spans="1:9" x14ac:dyDescent="0.25">
      <c r="A39174"/>
      <c r="B39174"/>
      <c r="C39174"/>
      <c r="D39174"/>
      <c r="E39174" s="148"/>
      <c r="F39174" s="148"/>
      <c r="G39174" s="149"/>
      <c r="H39174" s="148"/>
      <c r="I39174"/>
    </row>
    <row r="39175" spans="1:9" x14ac:dyDescent="0.25">
      <c r="A39175"/>
      <c r="B39175"/>
      <c r="C39175"/>
      <c r="D39175"/>
      <c r="E39175" s="148"/>
      <c r="F39175" s="148"/>
      <c r="G39175" s="149"/>
      <c r="H39175" s="148"/>
      <c r="I39175"/>
    </row>
    <row r="39176" spans="1:9" x14ac:dyDescent="0.25">
      <c r="A39176"/>
      <c r="B39176"/>
      <c r="C39176"/>
      <c r="D39176"/>
      <c r="E39176" s="148"/>
      <c r="F39176" s="148"/>
      <c r="G39176" s="149"/>
      <c r="H39176" s="148"/>
      <c r="I39176"/>
    </row>
    <row r="39177" spans="1:9" x14ac:dyDescent="0.25">
      <c r="A39177"/>
      <c r="B39177"/>
      <c r="C39177"/>
      <c r="D39177"/>
      <c r="E39177" s="148"/>
      <c r="F39177" s="148"/>
      <c r="G39177" s="149"/>
      <c r="H39177" s="148"/>
      <c r="I39177"/>
    </row>
    <row r="39178" spans="1:9" x14ac:dyDescent="0.25">
      <c r="A39178"/>
      <c r="B39178"/>
      <c r="C39178"/>
      <c r="D39178"/>
      <c r="E39178" s="148"/>
      <c r="F39178" s="148"/>
      <c r="G39178" s="149"/>
      <c r="H39178" s="148"/>
      <c r="I39178"/>
    </row>
    <row r="39179" spans="1:9" x14ac:dyDescent="0.25">
      <c r="A39179"/>
      <c r="B39179"/>
      <c r="C39179"/>
      <c r="D39179"/>
      <c r="E39179" s="148"/>
      <c r="F39179" s="148"/>
      <c r="G39179" s="149"/>
      <c r="H39179" s="148"/>
      <c r="I39179"/>
    </row>
    <row r="39180" spans="1:9" x14ac:dyDescent="0.25">
      <c r="A39180"/>
      <c r="B39180"/>
      <c r="C39180"/>
      <c r="D39180"/>
      <c r="E39180" s="148"/>
      <c r="F39180" s="148"/>
      <c r="G39180" s="149"/>
      <c r="H39180" s="148"/>
      <c r="I39180"/>
    </row>
    <row r="39181" spans="1:9" x14ac:dyDescent="0.25">
      <c r="A39181"/>
      <c r="B39181"/>
      <c r="C39181"/>
      <c r="D39181"/>
      <c r="E39181" s="148"/>
      <c r="F39181" s="148"/>
      <c r="G39181" s="149"/>
      <c r="H39181" s="148"/>
      <c r="I39181"/>
    </row>
    <row r="39182" spans="1:9" x14ac:dyDescent="0.25">
      <c r="A39182"/>
      <c r="B39182"/>
      <c r="C39182"/>
      <c r="D39182"/>
      <c r="E39182" s="148"/>
      <c r="F39182" s="148"/>
      <c r="G39182" s="149"/>
      <c r="H39182" s="148"/>
      <c r="I39182"/>
    </row>
    <row r="39183" spans="1:9" x14ac:dyDescent="0.25">
      <c r="A39183"/>
      <c r="B39183"/>
      <c r="C39183"/>
      <c r="D39183"/>
      <c r="E39183" s="148"/>
      <c r="F39183" s="148"/>
      <c r="G39183" s="149"/>
      <c r="H39183" s="148"/>
      <c r="I39183"/>
    </row>
    <row r="39184" spans="1:9" x14ac:dyDescent="0.25">
      <c r="A39184"/>
      <c r="B39184"/>
      <c r="C39184"/>
      <c r="D39184"/>
      <c r="E39184" s="148"/>
      <c r="F39184" s="148"/>
      <c r="G39184" s="149"/>
      <c r="H39184" s="148"/>
      <c r="I39184"/>
    </row>
    <row r="39185" spans="1:9" x14ac:dyDescent="0.25">
      <c r="A39185"/>
      <c r="B39185"/>
      <c r="C39185"/>
      <c r="D39185"/>
      <c r="E39185" s="148"/>
      <c r="F39185" s="148"/>
      <c r="G39185" s="149"/>
      <c r="H39185" s="148"/>
      <c r="I39185"/>
    </row>
    <row r="39186" spans="1:9" x14ac:dyDescent="0.25">
      <c r="A39186"/>
      <c r="B39186"/>
      <c r="C39186"/>
      <c r="D39186"/>
      <c r="E39186" s="148"/>
      <c r="F39186" s="148"/>
      <c r="G39186" s="149"/>
      <c r="H39186" s="148"/>
      <c r="I39186"/>
    </row>
    <row r="39187" spans="1:9" x14ac:dyDescent="0.25">
      <c r="A39187"/>
      <c r="B39187"/>
      <c r="C39187"/>
      <c r="D39187"/>
      <c r="E39187" s="148"/>
      <c r="F39187" s="148"/>
      <c r="G39187" s="149"/>
      <c r="H39187" s="148"/>
      <c r="I39187"/>
    </row>
    <row r="39188" spans="1:9" x14ac:dyDescent="0.25">
      <c r="A39188"/>
      <c r="B39188"/>
      <c r="C39188"/>
      <c r="D39188"/>
      <c r="E39188" s="148"/>
      <c r="F39188" s="148"/>
      <c r="G39188" s="149"/>
      <c r="H39188" s="148"/>
      <c r="I39188"/>
    </row>
    <row r="39189" spans="1:9" x14ac:dyDescent="0.25">
      <c r="A39189"/>
      <c r="B39189"/>
      <c r="C39189"/>
      <c r="D39189"/>
      <c r="E39189" s="148"/>
      <c r="F39189" s="148"/>
      <c r="G39189" s="149"/>
      <c r="H39189" s="148"/>
      <c r="I39189"/>
    </row>
    <row r="39190" spans="1:9" x14ac:dyDescent="0.25">
      <c r="A39190"/>
      <c r="B39190"/>
      <c r="C39190"/>
      <c r="D39190"/>
      <c r="E39190" s="148"/>
      <c r="F39190" s="148"/>
      <c r="G39190" s="149"/>
      <c r="H39190" s="148"/>
      <c r="I39190"/>
    </row>
    <row r="39191" spans="1:9" x14ac:dyDescent="0.25">
      <c r="A39191"/>
      <c r="B39191"/>
      <c r="C39191"/>
      <c r="D39191"/>
      <c r="E39191" s="148"/>
      <c r="F39191" s="148"/>
      <c r="G39191" s="149"/>
      <c r="H39191" s="148"/>
      <c r="I39191"/>
    </row>
    <row r="39192" spans="1:9" x14ac:dyDescent="0.25">
      <c r="A39192"/>
      <c r="B39192"/>
      <c r="C39192"/>
      <c r="D39192"/>
      <c r="E39192" s="148"/>
      <c r="F39192" s="148"/>
      <c r="G39192" s="149"/>
      <c r="H39192" s="148"/>
      <c r="I39192"/>
    </row>
    <row r="39193" spans="1:9" x14ac:dyDescent="0.25">
      <c r="A39193"/>
      <c r="B39193"/>
      <c r="C39193"/>
      <c r="D39193"/>
      <c r="E39193" s="148"/>
      <c r="F39193" s="148"/>
      <c r="G39193" s="149"/>
      <c r="H39193" s="148"/>
      <c r="I39193"/>
    </row>
    <row r="39194" spans="1:9" x14ac:dyDescent="0.25">
      <c r="A39194"/>
      <c r="B39194"/>
      <c r="C39194"/>
      <c r="D39194"/>
      <c r="E39194" s="148"/>
      <c r="F39194" s="148"/>
      <c r="G39194" s="149"/>
      <c r="H39194" s="148"/>
      <c r="I39194"/>
    </row>
    <row r="39195" spans="1:9" x14ac:dyDescent="0.25">
      <c r="A39195"/>
      <c r="B39195"/>
      <c r="C39195"/>
      <c r="D39195"/>
      <c r="E39195" s="148"/>
      <c r="F39195" s="148"/>
      <c r="G39195" s="149"/>
      <c r="H39195" s="148"/>
      <c r="I39195"/>
    </row>
    <row r="39196" spans="1:9" x14ac:dyDescent="0.25">
      <c r="A39196"/>
      <c r="B39196"/>
      <c r="C39196"/>
      <c r="D39196"/>
      <c r="E39196" s="148"/>
      <c r="F39196" s="148"/>
      <c r="G39196" s="149"/>
      <c r="H39196" s="148"/>
      <c r="I39196"/>
    </row>
    <row r="39197" spans="1:9" x14ac:dyDescent="0.25">
      <c r="A39197"/>
      <c r="B39197"/>
      <c r="C39197"/>
      <c r="D39197"/>
      <c r="E39197" s="148"/>
      <c r="F39197" s="148"/>
      <c r="G39197" s="149"/>
      <c r="H39197" s="148"/>
      <c r="I39197"/>
    </row>
    <row r="39198" spans="1:9" x14ac:dyDescent="0.25">
      <c r="A39198"/>
      <c r="B39198"/>
      <c r="C39198"/>
      <c r="D39198"/>
      <c r="E39198" s="148"/>
      <c r="F39198" s="148"/>
      <c r="G39198" s="149"/>
      <c r="H39198" s="148"/>
      <c r="I39198"/>
    </row>
    <row r="39199" spans="1:9" x14ac:dyDescent="0.25">
      <c r="A39199"/>
      <c r="B39199"/>
      <c r="C39199"/>
      <c r="D39199"/>
      <c r="E39199" s="148"/>
      <c r="F39199" s="148"/>
      <c r="G39199" s="149"/>
      <c r="H39199" s="148"/>
      <c r="I39199"/>
    </row>
    <row r="39200" spans="1:9" x14ac:dyDescent="0.25">
      <c r="A39200"/>
      <c r="B39200"/>
      <c r="C39200"/>
      <c r="D39200"/>
      <c r="E39200" s="148"/>
      <c r="F39200" s="148"/>
      <c r="G39200" s="149"/>
      <c r="H39200" s="148"/>
      <c r="I39200"/>
    </row>
    <row r="39201" spans="1:9" x14ac:dyDescent="0.25">
      <c r="A39201"/>
      <c r="B39201"/>
      <c r="C39201"/>
      <c r="D39201"/>
      <c r="E39201" s="148"/>
      <c r="F39201" s="148"/>
      <c r="G39201" s="149"/>
      <c r="H39201" s="148"/>
      <c r="I39201"/>
    </row>
    <row r="39202" spans="1:9" x14ac:dyDescent="0.25">
      <c r="A39202"/>
      <c r="B39202"/>
      <c r="C39202"/>
      <c r="D39202"/>
      <c r="E39202" s="148"/>
      <c r="F39202" s="148"/>
      <c r="G39202" s="149"/>
      <c r="H39202" s="148"/>
      <c r="I39202"/>
    </row>
    <row r="39203" spans="1:9" x14ac:dyDescent="0.25">
      <c r="A39203"/>
      <c r="B39203"/>
      <c r="C39203"/>
      <c r="D39203"/>
      <c r="E39203" s="148"/>
      <c r="F39203" s="148"/>
      <c r="G39203" s="149"/>
      <c r="H39203" s="148"/>
      <c r="I39203"/>
    </row>
    <row r="39204" spans="1:9" x14ac:dyDescent="0.25">
      <c r="A39204"/>
      <c r="B39204"/>
      <c r="C39204"/>
      <c r="D39204"/>
      <c r="E39204" s="148"/>
      <c r="F39204" s="148"/>
      <c r="G39204" s="149"/>
      <c r="H39204" s="148"/>
      <c r="I39204"/>
    </row>
    <row r="39205" spans="1:9" x14ac:dyDescent="0.25">
      <c r="A39205"/>
      <c r="B39205"/>
      <c r="C39205"/>
      <c r="D39205"/>
      <c r="E39205" s="148"/>
      <c r="F39205" s="148"/>
      <c r="G39205" s="149"/>
      <c r="H39205" s="148"/>
      <c r="I39205"/>
    </row>
    <row r="39206" spans="1:9" x14ac:dyDescent="0.25">
      <c r="A39206"/>
      <c r="B39206"/>
      <c r="C39206"/>
      <c r="D39206"/>
      <c r="E39206" s="148"/>
      <c r="F39206" s="148"/>
      <c r="G39206" s="149"/>
      <c r="H39206" s="148"/>
      <c r="I39206"/>
    </row>
    <row r="39207" spans="1:9" x14ac:dyDescent="0.25">
      <c r="A39207"/>
      <c r="B39207"/>
      <c r="C39207"/>
      <c r="D39207"/>
      <c r="E39207" s="148"/>
      <c r="F39207" s="148"/>
      <c r="G39207" s="149"/>
      <c r="H39207" s="148"/>
      <c r="I39207"/>
    </row>
    <row r="39208" spans="1:9" x14ac:dyDescent="0.25">
      <c r="A39208"/>
      <c r="B39208"/>
      <c r="C39208"/>
      <c r="D39208"/>
      <c r="E39208" s="148"/>
      <c r="F39208" s="148"/>
      <c r="G39208" s="149"/>
      <c r="H39208" s="148"/>
      <c r="I39208"/>
    </row>
    <row r="39209" spans="1:9" x14ac:dyDescent="0.25">
      <c r="A39209"/>
      <c r="B39209"/>
      <c r="C39209"/>
      <c r="D39209"/>
      <c r="E39209" s="148"/>
      <c r="F39209" s="148"/>
      <c r="G39209" s="149"/>
      <c r="H39209" s="148"/>
      <c r="I39209"/>
    </row>
    <row r="39210" spans="1:9" x14ac:dyDescent="0.25">
      <c r="A39210"/>
      <c r="B39210"/>
      <c r="C39210"/>
      <c r="D39210"/>
      <c r="E39210" s="148"/>
      <c r="F39210" s="148"/>
      <c r="G39210" s="149"/>
      <c r="H39210" s="148"/>
      <c r="I39210"/>
    </row>
    <row r="39211" spans="1:9" x14ac:dyDescent="0.25">
      <c r="A39211"/>
      <c r="B39211"/>
      <c r="C39211"/>
      <c r="D39211"/>
      <c r="E39211" s="148"/>
      <c r="F39211" s="148"/>
      <c r="G39211" s="149"/>
      <c r="H39211" s="148"/>
      <c r="I39211"/>
    </row>
    <row r="39212" spans="1:9" x14ac:dyDescent="0.25">
      <c r="A39212"/>
      <c r="B39212"/>
      <c r="C39212"/>
      <c r="D39212"/>
      <c r="E39212" s="148"/>
      <c r="F39212" s="148"/>
      <c r="G39212" s="149"/>
      <c r="H39212" s="148"/>
      <c r="I39212"/>
    </row>
    <row r="39213" spans="1:9" x14ac:dyDescent="0.25">
      <c r="A39213"/>
      <c r="B39213"/>
      <c r="C39213"/>
      <c r="D39213"/>
      <c r="E39213" s="148"/>
      <c r="F39213" s="148"/>
      <c r="G39213" s="149"/>
      <c r="H39213" s="148"/>
      <c r="I39213"/>
    </row>
    <row r="39214" spans="1:9" x14ac:dyDescent="0.25">
      <c r="A39214"/>
      <c r="B39214"/>
      <c r="C39214"/>
      <c r="D39214"/>
      <c r="E39214" s="148"/>
      <c r="F39214" s="148"/>
      <c r="G39214" s="149"/>
      <c r="H39214" s="148"/>
      <c r="I39214"/>
    </row>
    <row r="39215" spans="1:9" x14ac:dyDescent="0.25">
      <c r="A39215"/>
      <c r="B39215"/>
      <c r="C39215"/>
      <c r="D39215"/>
      <c r="E39215" s="148"/>
      <c r="F39215" s="148"/>
      <c r="G39215" s="149"/>
      <c r="H39215" s="148"/>
      <c r="I39215"/>
    </row>
    <row r="39216" spans="1:9" x14ac:dyDescent="0.25">
      <c r="A39216"/>
      <c r="B39216"/>
      <c r="C39216"/>
      <c r="D39216"/>
      <c r="E39216" s="148"/>
      <c r="F39216" s="148"/>
      <c r="G39216" s="149"/>
      <c r="H39216" s="148"/>
      <c r="I39216"/>
    </row>
    <row r="39217" spans="1:9" x14ac:dyDescent="0.25">
      <c r="A39217"/>
      <c r="B39217"/>
      <c r="C39217"/>
      <c r="D39217"/>
      <c r="E39217" s="148"/>
      <c r="F39217" s="148"/>
      <c r="G39217" s="149"/>
      <c r="H39217" s="148"/>
      <c r="I39217"/>
    </row>
    <row r="39218" spans="1:9" x14ac:dyDescent="0.25">
      <c r="A39218"/>
      <c r="B39218"/>
      <c r="C39218"/>
      <c r="D39218"/>
      <c r="E39218" s="148"/>
      <c r="F39218" s="148"/>
      <c r="G39218" s="149"/>
      <c r="H39218" s="148"/>
      <c r="I39218"/>
    </row>
    <row r="39219" spans="1:9" x14ac:dyDescent="0.25">
      <c r="A39219"/>
      <c r="B39219"/>
      <c r="C39219"/>
      <c r="D39219"/>
      <c r="E39219" s="148"/>
      <c r="F39219" s="148"/>
      <c r="G39219" s="149"/>
      <c r="H39219" s="148"/>
      <c r="I39219"/>
    </row>
    <row r="39220" spans="1:9" x14ac:dyDescent="0.25">
      <c r="A39220"/>
      <c r="B39220"/>
      <c r="C39220"/>
      <c r="D39220"/>
      <c r="E39220" s="148"/>
      <c r="F39220" s="148"/>
      <c r="G39220" s="149"/>
      <c r="H39220" s="148"/>
      <c r="I39220"/>
    </row>
    <row r="39221" spans="1:9" x14ac:dyDescent="0.25">
      <c r="A39221"/>
      <c r="B39221"/>
      <c r="C39221"/>
      <c r="D39221"/>
      <c r="E39221" s="148"/>
      <c r="F39221" s="148"/>
      <c r="G39221" s="149"/>
      <c r="H39221" s="148"/>
      <c r="I39221"/>
    </row>
    <row r="39222" spans="1:9" x14ac:dyDescent="0.25">
      <c r="A39222"/>
      <c r="B39222"/>
      <c r="C39222"/>
      <c r="D39222"/>
      <c r="E39222" s="148"/>
      <c r="F39222" s="148"/>
      <c r="G39222" s="149"/>
      <c r="H39222" s="148"/>
      <c r="I39222"/>
    </row>
    <row r="39223" spans="1:9" x14ac:dyDescent="0.25">
      <c r="A39223"/>
      <c r="B39223"/>
      <c r="C39223"/>
      <c r="D39223"/>
      <c r="E39223" s="148"/>
      <c r="F39223" s="148"/>
      <c r="G39223" s="149"/>
      <c r="H39223" s="148"/>
      <c r="I39223"/>
    </row>
    <row r="39224" spans="1:9" x14ac:dyDescent="0.25">
      <c r="A39224"/>
      <c r="B39224"/>
      <c r="C39224"/>
      <c r="D39224"/>
      <c r="E39224" s="148"/>
      <c r="F39224" s="148"/>
      <c r="G39224" s="149"/>
      <c r="H39224" s="148"/>
      <c r="I39224"/>
    </row>
    <row r="39225" spans="1:9" x14ac:dyDescent="0.25">
      <c r="A39225"/>
      <c r="B39225"/>
      <c r="C39225"/>
      <c r="D39225"/>
      <c r="E39225" s="148"/>
      <c r="F39225" s="148"/>
      <c r="G39225" s="149"/>
      <c r="H39225" s="148"/>
      <c r="I39225"/>
    </row>
    <row r="39226" spans="1:9" x14ac:dyDescent="0.25">
      <c r="A39226"/>
      <c r="B39226"/>
      <c r="C39226"/>
      <c r="D39226"/>
      <c r="E39226" s="148"/>
      <c r="F39226" s="148"/>
      <c r="G39226" s="149"/>
      <c r="H39226" s="148"/>
      <c r="I39226"/>
    </row>
    <row r="39227" spans="1:9" x14ac:dyDescent="0.25">
      <c r="A39227"/>
      <c r="B39227"/>
      <c r="C39227"/>
      <c r="D39227"/>
      <c r="E39227" s="148"/>
      <c r="F39227" s="148"/>
      <c r="G39227" s="149"/>
      <c r="H39227" s="148"/>
      <c r="I39227"/>
    </row>
    <row r="39228" spans="1:9" x14ac:dyDescent="0.25">
      <c r="A39228"/>
      <c r="B39228"/>
      <c r="C39228"/>
      <c r="D39228"/>
      <c r="E39228" s="148"/>
      <c r="F39228" s="148"/>
      <c r="G39228" s="149"/>
      <c r="H39228" s="148"/>
      <c r="I39228"/>
    </row>
    <row r="39229" spans="1:9" x14ac:dyDescent="0.25">
      <c r="A39229"/>
      <c r="B39229"/>
      <c r="C39229"/>
      <c r="D39229"/>
      <c r="E39229" s="148"/>
      <c r="F39229" s="148"/>
      <c r="G39229" s="149"/>
      <c r="H39229" s="148"/>
      <c r="I39229"/>
    </row>
    <row r="39230" spans="1:9" x14ac:dyDescent="0.25">
      <c r="A39230"/>
      <c r="B39230"/>
      <c r="C39230"/>
      <c r="D39230"/>
      <c r="E39230" s="148"/>
      <c r="F39230" s="148"/>
      <c r="G39230" s="149"/>
      <c r="H39230" s="148"/>
      <c r="I39230"/>
    </row>
    <row r="39231" spans="1:9" x14ac:dyDescent="0.25">
      <c r="A39231"/>
      <c r="B39231"/>
      <c r="C39231"/>
      <c r="D39231"/>
      <c r="E39231" s="148"/>
      <c r="F39231" s="148"/>
      <c r="G39231" s="149"/>
      <c r="H39231" s="148"/>
      <c r="I39231"/>
    </row>
    <row r="39232" spans="1:9" x14ac:dyDescent="0.25">
      <c r="A39232"/>
      <c r="B39232"/>
      <c r="C39232"/>
      <c r="D39232"/>
      <c r="E39232" s="148"/>
      <c r="F39232" s="148"/>
      <c r="G39232" s="149"/>
      <c r="H39232" s="148"/>
      <c r="I39232"/>
    </row>
    <row r="39233" spans="1:9" x14ac:dyDescent="0.25">
      <c r="A39233"/>
      <c r="B39233"/>
      <c r="C39233"/>
      <c r="D39233"/>
      <c r="E39233" s="148"/>
      <c r="F39233" s="148"/>
      <c r="G39233" s="149"/>
      <c r="H39233" s="148"/>
      <c r="I39233"/>
    </row>
    <row r="39234" spans="1:9" x14ac:dyDescent="0.25">
      <c r="A39234"/>
      <c r="B39234"/>
      <c r="C39234"/>
      <c r="D39234"/>
      <c r="E39234" s="148"/>
      <c r="F39234" s="148"/>
      <c r="G39234" s="149"/>
      <c r="H39234" s="148"/>
      <c r="I39234"/>
    </row>
    <row r="39235" spans="1:9" x14ac:dyDescent="0.25">
      <c r="A39235"/>
      <c r="B39235"/>
      <c r="C39235"/>
      <c r="D39235"/>
      <c r="E39235" s="148"/>
      <c r="F39235" s="148"/>
      <c r="G39235" s="149"/>
      <c r="H39235" s="148"/>
      <c r="I39235"/>
    </row>
    <row r="39236" spans="1:9" x14ac:dyDescent="0.25">
      <c r="A39236"/>
      <c r="B39236"/>
      <c r="C39236"/>
      <c r="D39236"/>
      <c r="E39236" s="148"/>
      <c r="F39236" s="148"/>
      <c r="G39236" s="149"/>
      <c r="H39236" s="148"/>
      <c r="I39236"/>
    </row>
    <row r="39237" spans="1:9" x14ac:dyDescent="0.25">
      <c r="A39237"/>
      <c r="B39237"/>
      <c r="C39237"/>
      <c r="D39237"/>
      <c r="E39237" s="148"/>
      <c r="F39237" s="148"/>
      <c r="G39237" s="149"/>
      <c r="H39237" s="148"/>
      <c r="I39237"/>
    </row>
    <row r="39238" spans="1:9" x14ac:dyDescent="0.25">
      <c r="A39238"/>
      <c r="B39238"/>
      <c r="C39238"/>
      <c r="D39238"/>
      <c r="E39238" s="148"/>
      <c r="F39238" s="148"/>
      <c r="G39238" s="149"/>
      <c r="H39238" s="148"/>
      <c r="I39238"/>
    </row>
    <row r="39239" spans="1:9" x14ac:dyDescent="0.25">
      <c r="A39239"/>
      <c r="B39239"/>
      <c r="C39239"/>
      <c r="D39239"/>
      <c r="E39239" s="148"/>
      <c r="F39239" s="148"/>
      <c r="G39239" s="149"/>
      <c r="H39239" s="148"/>
      <c r="I39239"/>
    </row>
    <row r="39240" spans="1:9" x14ac:dyDescent="0.25">
      <c r="A39240"/>
      <c r="B39240"/>
      <c r="C39240"/>
      <c r="D39240"/>
      <c r="E39240" s="148"/>
      <c r="F39240" s="148"/>
      <c r="G39240" s="149"/>
      <c r="H39240" s="148"/>
      <c r="I39240"/>
    </row>
    <row r="39241" spans="1:9" x14ac:dyDescent="0.25">
      <c r="A39241"/>
      <c r="B39241"/>
      <c r="C39241"/>
      <c r="D39241"/>
      <c r="E39241" s="148"/>
      <c r="F39241" s="148"/>
      <c r="G39241" s="149"/>
      <c r="H39241" s="148"/>
      <c r="I39241"/>
    </row>
    <row r="39242" spans="1:9" x14ac:dyDescent="0.25">
      <c r="A39242"/>
      <c r="B39242"/>
      <c r="C39242"/>
      <c r="D39242"/>
      <c r="E39242" s="148"/>
      <c r="F39242" s="148"/>
      <c r="G39242" s="149"/>
      <c r="H39242" s="148"/>
      <c r="I39242"/>
    </row>
    <row r="39243" spans="1:9" x14ac:dyDescent="0.25">
      <c r="A39243"/>
      <c r="B39243"/>
      <c r="C39243"/>
      <c r="D39243"/>
      <c r="E39243" s="148"/>
      <c r="F39243" s="148"/>
      <c r="G39243" s="149"/>
      <c r="H39243" s="148"/>
      <c r="I39243"/>
    </row>
    <row r="39244" spans="1:9" x14ac:dyDescent="0.25">
      <c r="A39244"/>
      <c r="B39244"/>
      <c r="C39244"/>
      <c r="D39244"/>
      <c r="E39244" s="148"/>
      <c r="F39244" s="148"/>
      <c r="G39244" s="149"/>
      <c r="H39244" s="148"/>
      <c r="I39244"/>
    </row>
    <row r="39245" spans="1:9" x14ac:dyDescent="0.25">
      <c r="A39245"/>
      <c r="B39245"/>
      <c r="C39245"/>
      <c r="D39245"/>
      <c r="E39245" s="148"/>
      <c r="F39245" s="148"/>
      <c r="G39245" s="149"/>
      <c r="H39245" s="148"/>
      <c r="I39245"/>
    </row>
    <row r="39246" spans="1:9" x14ac:dyDescent="0.25">
      <c r="A39246"/>
      <c r="B39246"/>
      <c r="C39246"/>
      <c r="D39246"/>
      <c r="E39246" s="148"/>
      <c r="F39246" s="148"/>
      <c r="G39246" s="149"/>
      <c r="H39246" s="148"/>
      <c r="I39246"/>
    </row>
    <row r="39247" spans="1:9" x14ac:dyDescent="0.25">
      <c r="A39247"/>
      <c r="B39247"/>
      <c r="C39247"/>
      <c r="D39247"/>
      <c r="E39247" s="148"/>
      <c r="F39247" s="148"/>
      <c r="G39247" s="149"/>
      <c r="H39247" s="148"/>
      <c r="I39247"/>
    </row>
    <row r="39248" spans="1:9" x14ac:dyDescent="0.25">
      <c r="A39248"/>
      <c r="B39248"/>
      <c r="C39248"/>
      <c r="D39248"/>
      <c r="E39248" s="148"/>
      <c r="F39248" s="148"/>
      <c r="G39248" s="149"/>
      <c r="H39248" s="148"/>
      <c r="I39248"/>
    </row>
    <row r="39249" spans="1:9" x14ac:dyDescent="0.25">
      <c r="A39249"/>
      <c r="B39249"/>
      <c r="C39249"/>
      <c r="D39249"/>
      <c r="E39249" s="148"/>
      <c r="F39249" s="148"/>
      <c r="G39249" s="149"/>
      <c r="H39249" s="148"/>
      <c r="I39249"/>
    </row>
    <row r="39250" spans="1:9" x14ac:dyDescent="0.25">
      <c r="A39250"/>
      <c r="B39250"/>
      <c r="C39250"/>
      <c r="D39250"/>
      <c r="E39250" s="148"/>
      <c r="F39250" s="148"/>
      <c r="G39250" s="149"/>
      <c r="H39250" s="148"/>
      <c r="I39250"/>
    </row>
    <row r="39251" spans="1:9" x14ac:dyDescent="0.25">
      <c r="A39251"/>
      <c r="B39251"/>
      <c r="C39251"/>
      <c r="D39251"/>
      <c r="E39251" s="148"/>
      <c r="F39251" s="148"/>
      <c r="G39251" s="149"/>
      <c r="H39251" s="148"/>
      <c r="I39251"/>
    </row>
    <row r="39252" spans="1:9" x14ac:dyDescent="0.25">
      <c r="A39252"/>
      <c r="B39252"/>
      <c r="C39252"/>
      <c r="D39252"/>
      <c r="E39252" s="148"/>
      <c r="F39252" s="148"/>
      <c r="G39252" s="149"/>
      <c r="H39252" s="148"/>
      <c r="I39252"/>
    </row>
    <row r="39253" spans="1:9" x14ac:dyDescent="0.25">
      <c r="A39253"/>
      <c r="B39253"/>
      <c r="C39253"/>
      <c r="D39253"/>
      <c r="E39253" s="148"/>
      <c r="F39253" s="148"/>
      <c r="G39253" s="149"/>
      <c r="H39253" s="148"/>
      <c r="I39253"/>
    </row>
    <row r="39254" spans="1:9" x14ac:dyDescent="0.25">
      <c r="A39254"/>
      <c r="B39254"/>
      <c r="C39254"/>
      <c r="D39254"/>
      <c r="E39254" s="148"/>
      <c r="F39254" s="148"/>
      <c r="G39254" s="149"/>
      <c r="H39254" s="148"/>
      <c r="I39254"/>
    </row>
    <row r="39255" spans="1:9" x14ac:dyDescent="0.25">
      <c r="A39255"/>
      <c r="B39255"/>
      <c r="C39255"/>
      <c r="D39255"/>
      <c r="E39255" s="148"/>
      <c r="F39255" s="148"/>
      <c r="G39255" s="149"/>
      <c r="H39255" s="148"/>
      <c r="I39255"/>
    </row>
    <row r="39256" spans="1:9" x14ac:dyDescent="0.25">
      <c r="A39256"/>
      <c r="B39256"/>
      <c r="C39256"/>
      <c r="D39256"/>
      <c r="E39256" s="148"/>
      <c r="F39256" s="148"/>
      <c r="G39256" s="149"/>
      <c r="H39256" s="148"/>
      <c r="I39256"/>
    </row>
    <row r="39257" spans="1:9" x14ac:dyDescent="0.25">
      <c r="A39257"/>
      <c r="B39257"/>
      <c r="C39257"/>
      <c r="D39257"/>
      <c r="E39257" s="148"/>
      <c r="F39257" s="148"/>
      <c r="G39257" s="149"/>
      <c r="H39257" s="148"/>
      <c r="I39257"/>
    </row>
    <row r="39258" spans="1:9" x14ac:dyDescent="0.25">
      <c r="A39258"/>
      <c r="B39258"/>
      <c r="C39258"/>
      <c r="D39258"/>
      <c r="E39258" s="148"/>
      <c r="F39258" s="148"/>
      <c r="G39258" s="149"/>
      <c r="H39258" s="148"/>
      <c r="I39258"/>
    </row>
    <row r="39259" spans="1:9" x14ac:dyDescent="0.25">
      <c r="A39259"/>
      <c r="B39259"/>
      <c r="C39259"/>
      <c r="D39259"/>
      <c r="E39259" s="148"/>
      <c r="F39259" s="148"/>
      <c r="G39259" s="149"/>
      <c r="H39259" s="148"/>
      <c r="I39259"/>
    </row>
    <row r="39260" spans="1:9" x14ac:dyDescent="0.25">
      <c r="A39260"/>
      <c r="B39260"/>
      <c r="C39260"/>
      <c r="D39260"/>
      <c r="E39260" s="148"/>
      <c r="F39260" s="148"/>
      <c r="G39260" s="149"/>
      <c r="H39260" s="148"/>
      <c r="I39260"/>
    </row>
    <row r="39261" spans="1:9" x14ac:dyDescent="0.25">
      <c r="A39261"/>
      <c r="B39261"/>
      <c r="C39261"/>
      <c r="D39261"/>
      <c r="E39261" s="148"/>
      <c r="F39261" s="148"/>
      <c r="G39261" s="149"/>
      <c r="H39261" s="148"/>
      <c r="I39261"/>
    </row>
    <row r="39262" spans="1:9" x14ac:dyDescent="0.25">
      <c r="A39262"/>
      <c r="B39262"/>
      <c r="C39262"/>
      <c r="D39262"/>
      <c r="E39262" s="148"/>
      <c r="F39262" s="148"/>
      <c r="G39262" s="149"/>
      <c r="H39262" s="148"/>
      <c r="I39262"/>
    </row>
    <row r="39263" spans="1:9" x14ac:dyDescent="0.25">
      <c r="A39263"/>
      <c r="B39263"/>
      <c r="C39263"/>
      <c r="D39263"/>
      <c r="E39263" s="148"/>
      <c r="F39263" s="148"/>
      <c r="G39263" s="149"/>
      <c r="H39263" s="148"/>
      <c r="I39263"/>
    </row>
    <row r="39264" spans="1:9" x14ac:dyDescent="0.25">
      <c r="A39264"/>
      <c r="B39264"/>
      <c r="C39264"/>
      <c r="D39264"/>
      <c r="E39264" s="148"/>
      <c r="F39264" s="148"/>
      <c r="G39264" s="149"/>
      <c r="H39264" s="148"/>
      <c r="I39264"/>
    </row>
    <row r="39265" spans="1:9" x14ac:dyDescent="0.25">
      <c r="A39265"/>
      <c r="B39265"/>
      <c r="C39265"/>
      <c r="D39265"/>
      <c r="E39265" s="148"/>
      <c r="F39265" s="148"/>
      <c r="G39265" s="149"/>
      <c r="H39265" s="148"/>
      <c r="I39265"/>
    </row>
    <row r="39266" spans="1:9" x14ac:dyDescent="0.25">
      <c r="A39266"/>
      <c r="B39266"/>
      <c r="C39266"/>
      <c r="D39266"/>
      <c r="E39266" s="148"/>
      <c r="F39266" s="148"/>
      <c r="G39266" s="149"/>
      <c r="H39266" s="148"/>
      <c r="I39266"/>
    </row>
    <row r="39267" spans="1:9" x14ac:dyDescent="0.25">
      <c r="A39267"/>
      <c r="B39267"/>
      <c r="C39267"/>
      <c r="D39267"/>
      <c r="E39267" s="148"/>
      <c r="F39267" s="148"/>
      <c r="G39267" s="149"/>
      <c r="H39267" s="148"/>
      <c r="I39267"/>
    </row>
    <row r="39268" spans="1:9" x14ac:dyDescent="0.25">
      <c r="A39268"/>
      <c r="B39268"/>
      <c r="C39268"/>
      <c r="D39268"/>
      <c r="E39268" s="148"/>
      <c r="F39268" s="148"/>
      <c r="G39268" s="149"/>
      <c r="H39268" s="148"/>
      <c r="I39268"/>
    </row>
    <row r="39269" spans="1:9" x14ac:dyDescent="0.25">
      <c r="A39269"/>
      <c r="B39269"/>
      <c r="C39269"/>
      <c r="D39269"/>
      <c r="E39269" s="148"/>
      <c r="F39269" s="148"/>
      <c r="G39269" s="149"/>
      <c r="H39269" s="148"/>
      <c r="I39269"/>
    </row>
    <row r="39270" spans="1:9" x14ac:dyDescent="0.25">
      <c r="A39270"/>
      <c r="B39270"/>
      <c r="C39270"/>
      <c r="D39270"/>
      <c r="E39270" s="148"/>
      <c r="F39270" s="148"/>
      <c r="G39270" s="149"/>
      <c r="H39270" s="148"/>
      <c r="I39270"/>
    </row>
    <row r="39271" spans="1:9" x14ac:dyDescent="0.25">
      <c r="A39271"/>
      <c r="B39271"/>
      <c r="C39271"/>
      <c r="D39271"/>
      <c r="E39271" s="148"/>
      <c r="F39271" s="148"/>
      <c r="G39271" s="149"/>
      <c r="H39271" s="148"/>
      <c r="I39271"/>
    </row>
    <row r="39272" spans="1:9" x14ac:dyDescent="0.25">
      <c r="A39272"/>
      <c r="B39272"/>
      <c r="C39272"/>
      <c r="D39272"/>
      <c r="E39272" s="148"/>
      <c r="F39272" s="148"/>
      <c r="G39272" s="149"/>
      <c r="H39272" s="148"/>
      <c r="I39272"/>
    </row>
    <row r="39273" spans="1:9" x14ac:dyDescent="0.25">
      <c r="A39273"/>
      <c r="B39273"/>
      <c r="C39273"/>
      <c r="D39273"/>
      <c r="E39273" s="148"/>
      <c r="F39273" s="148"/>
      <c r="G39273" s="149"/>
      <c r="H39273" s="148"/>
      <c r="I39273"/>
    </row>
    <row r="39274" spans="1:9" x14ac:dyDescent="0.25">
      <c r="A39274"/>
      <c r="B39274"/>
      <c r="C39274"/>
      <c r="D39274"/>
      <c r="E39274" s="148"/>
      <c r="F39274" s="148"/>
      <c r="G39274" s="149"/>
      <c r="H39274" s="148"/>
      <c r="I39274"/>
    </row>
    <row r="39275" spans="1:9" x14ac:dyDescent="0.25">
      <c r="A39275"/>
      <c r="B39275"/>
      <c r="C39275"/>
      <c r="D39275"/>
      <c r="E39275" s="148"/>
      <c r="F39275" s="148"/>
      <c r="G39275" s="149"/>
      <c r="H39275" s="148"/>
      <c r="I39275"/>
    </row>
    <row r="39276" spans="1:9" x14ac:dyDescent="0.25">
      <c r="A39276"/>
      <c r="B39276"/>
      <c r="C39276"/>
      <c r="D39276"/>
      <c r="E39276" s="148"/>
      <c r="F39276" s="148"/>
      <c r="G39276" s="149"/>
      <c r="H39276" s="148"/>
      <c r="I39276"/>
    </row>
    <row r="39277" spans="1:9" x14ac:dyDescent="0.25">
      <c r="A39277"/>
      <c r="B39277"/>
      <c r="C39277"/>
      <c r="D39277"/>
      <c r="E39277" s="148"/>
      <c r="F39277" s="148"/>
      <c r="G39277" s="149"/>
      <c r="H39277" s="148"/>
      <c r="I39277"/>
    </row>
    <row r="39278" spans="1:9" x14ac:dyDescent="0.25">
      <c r="A39278"/>
      <c r="B39278"/>
      <c r="C39278"/>
      <c r="D39278"/>
      <c r="E39278" s="148"/>
      <c r="F39278" s="148"/>
      <c r="G39278" s="149"/>
      <c r="H39278" s="148"/>
      <c r="I39278"/>
    </row>
    <row r="39279" spans="1:9" x14ac:dyDescent="0.25">
      <c r="A39279"/>
      <c r="B39279"/>
      <c r="C39279"/>
      <c r="D39279"/>
      <c r="E39279" s="148"/>
      <c r="F39279" s="148"/>
      <c r="G39279" s="149"/>
      <c r="H39279" s="148"/>
      <c r="I39279"/>
    </row>
    <row r="39280" spans="1:9" x14ac:dyDescent="0.25">
      <c r="A39280"/>
      <c r="B39280"/>
      <c r="C39280"/>
      <c r="D39280"/>
      <c r="E39280" s="148"/>
      <c r="F39280" s="148"/>
      <c r="G39280" s="149"/>
      <c r="H39280" s="148"/>
      <c r="I39280"/>
    </row>
    <row r="39281" spans="1:9" x14ac:dyDescent="0.25">
      <c r="A39281"/>
      <c r="B39281"/>
      <c r="C39281"/>
      <c r="D39281"/>
      <c r="E39281" s="148"/>
      <c r="F39281" s="148"/>
      <c r="G39281" s="149"/>
      <c r="H39281" s="148"/>
      <c r="I39281"/>
    </row>
    <row r="39282" spans="1:9" x14ac:dyDescent="0.25">
      <c r="A39282"/>
      <c r="B39282"/>
      <c r="C39282"/>
      <c r="D39282"/>
      <c r="E39282" s="148"/>
      <c r="F39282" s="148"/>
      <c r="G39282" s="149"/>
      <c r="H39282" s="148"/>
      <c r="I39282"/>
    </row>
    <row r="39283" spans="1:9" x14ac:dyDescent="0.25">
      <c r="A39283"/>
      <c r="B39283"/>
      <c r="C39283"/>
      <c r="D39283"/>
      <c r="E39283" s="148"/>
      <c r="F39283" s="148"/>
      <c r="G39283" s="149"/>
      <c r="H39283" s="148"/>
      <c r="I39283"/>
    </row>
    <row r="39284" spans="1:9" x14ac:dyDescent="0.25">
      <c r="A39284"/>
      <c r="B39284"/>
      <c r="C39284"/>
      <c r="D39284"/>
      <c r="E39284" s="148"/>
      <c r="F39284" s="148"/>
      <c r="G39284" s="149"/>
      <c r="H39284" s="148"/>
      <c r="I39284"/>
    </row>
    <row r="39285" spans="1:9" x14ac:dyDescent="0.25">
      <c r="A39285"/>
      <c r="B39285"/>
      <c r="C39285"/>
      <c r="D39285"/>
      <c r="E39285" s="148"/>
      <c r="F39285" s="148"/>
      <c r="G39285" s="149"/>
      <c r="H39285" s="148"/>
      <c r="I39285"/>
    </row>
    <row r="39286" spans="1:9" x14ac:dyDescent="0.25">
      <c r="A39286"/>
      <c r="B39286"/>
      <c r="C39286"/>
      <c r="D39286"/>
      <c r="E39286" s="148"/>
      <c r="F39286" s="148"/>
      <c r="G39286" s="149"/>
      <c r="H39286" s="148"/>
      <c r="I39286"/>
    </row>
    <row r="39287" spans="1:9" x14ac:dyDescent="0.25">
      <c r="A39287"/>
      <c r="B39287"/>
      <c r="C39287"/>
      <c r="D39287"/>
      <c r="E39287" s="148"/>
      <c r="F39287" s="148"/>
      <c r="G39287" s="149"/>
      <c r="H39287" s="148"/>
      <c r="I39287"/>
    </row>
    <row r="39288" spans="1:9" x14ac:dyDescent="0.25">
      <c r="A39288"/>
      <c r="B39288"/>
      <c r="C39288"/>
      <c r="D39288"/>
      <c r="E39288" s="148"/>
      <c r="F39288" s="148"/>
      <c r="G39288" s="149"/>
      <c r="H39288" s="148"/>
      <c r="I39288"/>
    </row>
    <row r="39289" spans="1:9" x14ac:dyDescent="0.25">
      <c r="A39289"/>
      <c r="B39289"/>
      <c r="C39289"/>
      <c r="D39289"/>
      <c r="E39289" s="148"/>
      <c r="F39289" s="148"/>
      <c r="G39289" s="149"/>
      <c r="H39289" s="148"/>
      <c r="I39289"/>
    </row>
    <row r="39290" spans="1:9" x14ac:dyDescent="0.25">
      <c r="A39290"/>
      <c r="B39290"/>
      <c r="C39290"/>
      <c r="D39290"/>
      <c r="E39290" s="148"/>
      <c r="F39290" s="148"/>
      <c r="G39290" s="149"/>
      <c r="H39290" s="148"/>
      <c r="I39290"/>
    </row>
    <row r="39291" spans="1:9" x14ac:dyDescent="0.25">
      <c r="A39291"/>
      <c r="B39291"/>
      <c r="C39291"/>
      <c r="D39291"/>
      <c r="E39291" s="148"/>
      <c r="F39291" s="148"/>
      <c r="G39291" s="149"/>
      <c r="H39291" s="148"/>
      <c r="I39291"/>
    </row>
    <row r="39292" spans="1:9" x14ac:dyDescent="0.25">
      <c r="A39292"/>
      <c r="B39292"/>
      <c r="C39292"/>
      <c r="D39292"/>
      <c r="E39292" s="148"/>
      <c r="F39292" s="148"/>
      <c r="G39292" s="149"/>
      <c r="H39292" s="148"/>
      <c r="I39292"/>
    </row>
    <row r="39293" spans="1:9" x14ac:dyDescent="0.25">
      <c r="A39293"/>
      <c r="B39293"/>
      <c r="C39293"/>
      <c r="D39293"/>
      <c r="E39293" s="148"/>
      <c r="F39293" s="148"/>
      <c r="G39293" s="149"/>
      <c r="H39293" s="148"/>
      <c r="I39293"/>
    </row>
    <row r="39294" spans="1:9" x14ac:dyDescent="0.25">
      <c r="A39294"/>
      <c r="B39294"/>
      <c r="C39294"/>
      <c r="D39294"/>
      <c r="E39294" s="148"/>
      <c r="F39294" s="148"/>
      <c r="G39294" s="149"/>
      <c r="H39294" s="148"/>
      <c r="I39294"/>
    </row>
    <row r="39295" spans="1:9" x14ac:dyDescent="0.25">
      <c r="A39295"/>
      <c r="B39295"/>
      <c r="C39295"/>
      <c r="D39295"/>
      <c r="E39295" s="148"/>
      <c r="F39295" s="148"/>
      <c r="G39295" s="149"/>
      <c r="H39295" s="148"/>
      <c r="I39295"/>
    </row>
    <row r="39296" spans="1:9" x14ac:dyDescent="0.25">
      <c r="A39296"/>
      <c r="B39296"/>
      <c r="C39296"/>
      <c r="D39296"/>
      <c r="E39296" s="148"/>
      <c r="F39296" s="148"/>
      <c r="G39296" s="149"/>
      <c r="H39296" s="148"/>
      <c r="I39296"/>
    </row>
    <row r="39297" spans="1:9" x14ac:dyDescent="0.25">
      <c r="A39297"/>
      <c r="B39297"/>
      <c r="C39297"/>
      <c r="D39297"/>
      <c r="E39297" s="148"/>
      <c r="F39297" s="148"/>
      <c r="G39297" s="149"/>
      <c r="H39297" s="148"/>
      <c r="I39297"/>
    </row>
    <row r="39298" spans="1:9" x14ac:dyDescent="0.25">
      <c r="A39298"/>
      <c r="B39298"/>
      <c r="C39298"/>
      <c r="D39298"/>
      <c r="E39298" s="148"/>
      <c r="F39298" s="148"/>
      <c r="G39298" s="149"/>
      <c r="H39298" s="148"/>
      <c r="I39298"/>
    </row>
    <row r="39299" spans="1:9" x14ac:dyDescent="0.25">
      <c r="A39299"/>
      <c r="B39299"/>
      <c r="C39299"/>
      <c r="D39299"/>
      <c r="E39299" s="148"/>
      <c r="F39299" s="148"/>
      <c r="G39299" s="149"/>
      <c r="H39299" s="148"/>
      <c r="I39299"/>
    </row>
    <row r="39300" spans="1:9" x14ac:dyDescent="0.25">
      <c r="A39300"/>
      <c r="B39300"/>
      <c r="C39300"/>
      <c r="D39300"/>
      <c r="E39300" s="148"/>
      <c r="F39300" s="148"/>
      <c r="G39300" s="149"/>
      <c r="H39300" s="148"/>
      <c r="I39300"/>
    </row>
    <row r="39301" spans="1:9" x14ac:dyDescent="0.25">
      <c r="A39301"/>
      <c r="B39301"/>
      <c r="C39301"/>
      <c r="D39301"/>
      <c r="E39301" s="148"/>
      <c r="F39301" s="148"/>
      <c r="G39301" s="149"/>
      <c r="H39301" s="148"/>
      <c r="I39301"/>
    </row>
    <row r="39302" spans="1:9" x14ac:dyDescent="0.25">
      <c r="A39302"/>
      <c r="B39302"/>
      <c r="C39302"/>
      <c r="D39302"/>
      <c r="E39302" s="148"/>
      <c r="F39302" s="148"/>
      <c r="G39302" s="149"/>
      <c r="H39302" s="148"/>
      <c r="I39302"/>
    </row>
    <row r="39303" spans="1:9" x14ac:dyDescent="0.25">
      <c r="A39303"/>
      <c r="B39303"/>
      <c r="C39303"/>
      <c r="D39303"/>
      <c r="E39303" s="148"/>
      <c r="F39303" s="148"/>
      <c r="G39303" s="149"/>
      <c r="H39303" s="148"/>
      <c r="I39303"/>
    </row>
    <row r="39304" spans="1:9" x14ac:dyDescent="0.25">
      <c r="A39304"/>
      <c r="B39304"/>
      <c r="C39304"/>
      <c r="D39304"/>
      <c r="E39304" s="148"/>
      <c r="F39304" s="148"/>
      <c r="G39304" s="149"/>
      <c r="H39304" s="148"/>
      <c r="I39304"/>
    </row>
    <row r="39305" spans="1:9" x14ac:dyDescent="0.25">
      <c r="A39305"/>
      <c r="B39305"/>
      <c r="C39305"/>
      <c r="D39305"/>
      <c r="E39305" s="148"/>
      <c r="F39305" s="148"/>
      <c r="G39305" s="149"/>
      <c r="H39305" s="148"/>
      <c r="I39305"/>
    </row>
    <row r="39306" spans="1:9" x14ac:dyDescent="0.25">
      <c r="A39306"/>
      <c r="B39306"/>
      <c r="C39306"/>
      <c r="D39306"/>
      <c r="E39306" s="148"/>
      <c r="F39306" s="148"/>
      <c r="G39306" s="149"/>
      <c r="H39306" s="148"/>
      <c r="I39306"/>
    </row>
    <row r="39307" spans="1:9" x14ac:dyDescent="0.25">
      <c r="A39307"/>
      <c r="B39307"/>
      <c r="C39307"/>
      <c r="D39307"/>
      <c r="E39307" s="148"/>
      <c r="F39307" s="148"/>
      <c r="G39307" s="149"/>
      <c r="H39307" s="148"/>
      <c r="I39307"/>
    </row>
    <row r="39308" spans="1:9" x14ac:dyDescent="0.25">
      <c r="A39308"/>
      <c r="B39308"/>
      <c r="C39308"/>
      <c r="D39308"/>
      <c r="E39308" s="148"/>
      <c r="F39308" s="148"/>
      <c r="G39308" s="149"/>
      <c r="H39308" s="148"/>
      <c r="I39308"/>
    </row>
    <row r="39309" spans="1:9" x14ac:dyDescent="0.25">
      <c r="A39309"/>
      <c r="B39309"/>
      <c r="C39309"/>
      <c r="D39309"/>
      <c r="E39309" s="148"/>
      <c r="F39309" s="148"/>
      <c r="G39309" s="149"/>
      <c r="H39309" s="148"/>
      <c r="I39309"/>
    </row>
    <row r="39310" spans="1:9" x14ac:dyDescent="0.25">
      <c r="A39310"/>
      <c r="B39310"/>
      <c r="C39310"/>
      <c r="D39310"/>
      <c r="E39310" s="148"/>
      <c r="F39310" s="148"/>
      <c r="G39310" s="149"/>
      <c r="H39310" s="148"/>
      <c r="I39310"/>
    </row>
    <row r="39311" spans="1:9" x14ac:dyDescent="0.25">
      <c r="A39311"/>
      <c r="B39311"/>
      <c r="C39311"/>
      <c r="D39311"/>
      <c r="E39311" s="148"/>
      <c r="F39311" s="148"/>
      <c r="G39311" s="149"/>
      <c r="H39311" s="148"/>
      <c r="I39311"/>
    </row>
    <row r="39312" spans="1:9" x14ac:dyDescent="0.25">
      <c r="A39312"/>
      <c r="B39312"/>
      <c r="C39312"/>
      <c r="D39312"/>
      <c r="E39312" s="148"/>
      <c r="F39312" s="148"/>
      <c r="G39312" s="149"/>
      <c r="H39312" s="148"/>
      <c r="I39312"/>
    </row>
    <row r="39313" spans="1:9" x14ac:dyDescent="0.25">
      <c r="A39313"/>
      <c r="B39313"/>
      <c r="C39313"/>
      <c r="D39313"/>
      <c r="E39313" s="148"/>
      <c r="F39313" s="148"/>
      <c r="G39313" s="149"/>
      <c r="H39313" s="148"/>
      <c r="I39313"/>
    </row>
    <row r="39314" spans="1:9" x14ac:dyDescent="0.25">
      <c r="A39314"/>
      <c r="B39314"/>
      <c r="C39314"/>
      <c r="D39314"/>
      <c r="E39314" s="148"/>
      <c r="F39314" s="148"/>
      <c r="G39314" s="149"/>
      <c r="H39314" s="148"/>
      <c r="I39314"/>
    </row>
    <row r="39315" spans="1:9" x14ac:dyDescent="0.25">
      <c r="A39315"/>
      <c r="B39315"/>
      <c r="C39315"/>
      <c r="D39315"/>
      <c r="E39315" s="148"/>
      <c r="F39315" s="148"/>
      <c r="G39315" s="149"/>
      <c r="H39315" s="148"/>
      <c r="I39315"/>
    </row>
    <row r="39316" spans="1:9" x14ac:dyDescent="0.25">
      <c r="A39316"/>
      <c r="B39316"/>
      <c r="C39316"/>
      <c r="D39316"/>
      <c r="E39316" s="148"/>
      <c r="F39316" s="148"/>
      <c r="G39316" s="149"/>
      <c r="H39316" s="148"/>
      <c r="I39316"/>
    </row>
    <row r="39317" spans="1:9" x14ac:dyDescent="0.25">
      <c r="A39317"/>
      <c r="B39317"/>
      <c r="C39317"/>
      <c r="D39317"/>
      <c r="E39317" s="148"/>
      <c r="F39317" s="148"/>
      <c r="G39317" s="149"/>
      <c r="H39317" s="148"/>
      <c r="I39317"/>
    </row>
    <row r="39318" spans="1:9" x14ac:dyDescent="0.25">
      <c r="A39318"/>
      <c r="B39318"/>
      <c r="C39318"/>
      <c r="D39318"/>
      <c r="E39318" s="148"/>
      <c r="F39318" s="148"/>
      <c r="G39318" s="149"/>
      <c r="H39318" s="148"/>
      <c r="I39318"/>
    </row>
    <row r="39319" spans="1:9" x14ac:dyDescent="0.25">
      <c r="A39319"/>
      <c r="B39319"/>
      <c r="C39319"/>
      <c r="D39319"/>
      <c r="E39319" s="148"/>
      <c r="F39319" s="148"/>
      <c r="G39319" s="149"/>
      <c r="H39319" s="148"/>
      <c r="I39319"/>
    </row>
    <row r="39320" spans="1:9" x14ac:dyDescent="0.25">
      <c r="A39320"/>
      <c r="B39320"/>
      <c r="C39320"/>
      <c r="D39320"/>
      <c r="E39320" s="148"/>
      <c r="F39320" s="148"/>
      <c r="G39320" s="149"/>
      <c r="H39320" s="148"/>
      <c r="I39320"/>
    </row>
    <row r="39321" spans="1:9" x14ac:dyDescent="0.25">
      <c r="A39321"/>
      <c r="B39321"/>
      <c r="C39321"/>
      <c r="D39321"/>
      <c r="E39321" s="148"/>
      <c r="F39321" s="148"/>
      <c r="G39321" s="149"/>
      <c r="H39321" s="148"/>
      <c r="I39321"/>
    </row>
    <row r="39322" spans="1:9" x14ac:dyDescent="0.25">
      <c r="A39322"/>
      <c r="B39322"/>
      <c r="C39322"/>
      <c r="D39322"/>
      <c r="E39322" s="148"/>
      <c r="F39322" s="148"/>
      <c r="G39322" s="149"/>
      <c r="H39322" s="148"/>
      <c r="I39322"/>
    </row>
    <row r="39323" spans="1:9" x14ac:dyDescent="0.25">
      <c r="A39323"/>
      <c r="B39323"/>
      <c r="C39323"/>
      <c r="D39323"/>
      <c r="E39323" s="148"/>
      <c r="F39323" s="148"/>
      <c r="G39323" s="149"/>
      <c r="H39323" s="148"/>
      <c r="I39323"/>
    </row>
    <row r="39324" spans="1:9" x14ac:dyDescent="0.25">
      <c r="A39324"/>
      <c r="B39324"/>
      <c r="C39324"/>
      <c r="D39324"/>
      <c r="E39324" s="148"/>
      <c r="F39324" s="148"/>
      <c r="G39324" s="149"/>
      <c r="H39324" s="148"/>
      <c r="I39324"/>
    </row>
    <row r="39325" spans="1:9" x14ac:dyDescent="0.25">
      <c r="A39325"/>
      <c r="B39325"/>
      <c r="C39325"/>
      <c r="D39325"/>
      <c r="E39325" s="148"/>
      <c r="F39325" s="148"/>
      <c r="G39325" s="149"/>
      <c r="H39325" s="148"/>
      <c r="I39325"/>
    </row>
    <row r="39326" spans="1:9" x14ac:dyDescent="0.25">
      <c r="A39326"/>
      <c r="B39326"/>
      <c r="C39326"/>
      <c r="D39326"/>
      <c r="E39326" s="148"/>
      <c r="F39326" s="148"/>
      <c r="G39326" s="149"/>
      <c r="H39326" s="148"/>
      <c r="I39326"/>
    </row>
    <row r="39327" spans="1:9" x14ac:dyDescent="0.25">
      <c r="A39327"/>
      <c r="B39327"/>
      <c r="C39327"/>
      <c r="D39327"/>
      <c r="E39327" s="148"/>
      <c r="F39327" s="148"/>
      <c r="G39327" s="149"/>
      <c r="H39327" s="148"/>
      <c r="I39327"/>
    </row>
    <row r="39328" spans="1:9" x14ac:dyDescent="0.25">
      <c r="A39328"/>
      <c r="B39328"/>
      <c r="C39328"/>
      <c r="D39328"/>
      <c r="E39328" s="148"/>
      <c r="F39328" s="148"/>
      <c r="G39328" s="149"/>
      <c r="H39328" s="148"/>
      <c r="I39328"/>
    </row>
    <row r="39329" spans="1:9" x14ac:dyDescent="0.25">
      <c r="A39329"/>
      <c r="B39329"/>
      <c r="C39329"/>
      <c r="D39329"/>
      <c r="E39329" s="148"/>
      <c r="F39329" s="148"/>
      <c r="G39329" s="149"/>
      <c r="H39329" s="148"/>
      <c r="I39329"/>
    </row>
    <row r="39330" spans="1:9" x14ac:dyDescent="0.25">
      <c r="A39330"/>
      <c r="B39330"/>
      <c r="C39330"/>
      <c r="D39330"/>
      <c r="E39330" s="148"/>
      <c r="F39330" s="148"/>
      <c r="G39330" s="149"/>
      <c r="H39330" s="148"/>
      <c r="I39330"/>
    </row>
    <row r="39331" spans="1:9" x14ac:dyDescent="0.25">
      <c r="A39331"/>
      <c r="B39331"/>
      <c r="C39331"/>
      <c r="D39331"/>
      <c r="E39331" s="148"/>
      <c r="F39331" s="148"/>
      <c r="G39331" s="149"/>
      <c r="H39331" s="148"/>
      <c r="I39331"/>
    </row>
    <row r="39332" spans="1:9" x14ac:dyDescent="0.25">
      <c r="A39332"/>
      <c r="B39332"/>
      <c r="C39332"/>
      <c r="D39332"/>
      <c r="E39332" s="148"/>
      <c r="F39332" s="148"/>
      <c r="G39332" s="149"/>
      <c r="H39332" s="148"/>
      <c r="I39332"/>
    </row>
    <row r="39333" spans="1:9" x14ac:dyDescent="0.25">
      <c r="A39333"/>
      <c r="B39333"/>
      <c r="C39333"/>
      <c r="D39333"/>
      <c r="E39333" s="148"/>
      <c r="F39333" s="148"/>
      <c r="G39333" s="149"/>
      <c r="H39333" s="148"/>
      <c r="I39333"/>
    </row>
    <row r="39334" spans="1:9" x14ac:dyDescent="0.25">
      <c r="A39334"/>
      <c r="B39334"/>
      <c r="C39334"/>
      <c r="D39334"/>
      <c r="E39334" s="148"/>
      <c r="F39334" s="148"/>
      <c r="G39334" s="149"/>
      <c r="H39334" s="148"/>
      <c r="I39334"/>
    </row>
    <row r="39335" spans="1:9" x14ac:dyDescent="0.25">
      <c r="A39335"/>
      <c r="B39335"/>
      <c r="C39335"/>
      <c r="D39335"/>
      <c r="E39335" s="148"/>
      <c r="F39335" s="148"/>
      <c r="G39335" s="149"/>
      <c r="H39335" s="148"/>
      <c r="I39335"/>
    </row>
    <row r="39336" spans="1:9" x14ac:dyDescent="0.25">
      <c r="A39336"/>
      <c r="B39336"/>
      <c r="C39336"/>
      <c r="D39336"/>
      <c r="E39336" s="148"/>
      <c r="F39336" s="148"/>
      <c r="G39336" s="149"/>
      <c r="H39336" s="148"/>
      <c r="I39336"/>
    </row>
    <row r="39337" spans="1:9" x14ac:dyDescent="0.25">
      <c r="A39337"/>
      <c r="B39337"/>
      <c r="C39337"/>
      <c r="D39337"/>
      <c r="E39337" s="148"/>
      <c r="F39337" s="148"/>
      <c r="G39337" s="149"/>
      <c r="H39337" s="148"/>
      <c r="I39337"/>
    </row>
    <row r="39338" spans="1:9" x14ac:dyDescent="0.25">
      <c r="A39338"/>
      <c r="B39338"/>
      <c r="C39338"/>
      <c r="D39338"/>
      <c r="E39338" s="148"/>
      <c r="F39338" s="148"/>
      <c r="G39338" s="149"/>
      <c r="H39338" s="148"/>
      <c r="I39338"/>
    </row>
    <row r="39339" spans="1:9" x14ac:dyDescent="0.25">
      <c r="A39339"/>
      <c r="B39339"/>
      <c r="C39339"/>
      <c r="D39339"/>
      <c r="E39339" s="148"/>
      <c r="F39339" s="148"/>
      <c r="G39339" s="149"/>
      <c r="H39339" s="148"/>
      <c r="I39339"/>
    </row>
    <row r="39340" spans="1:9" x14ac:dyDescent="0.25">
      <c r="A39340"/>
      <c r="B39340"/>
      <c r="C39340"/>
      <c r="D39340"/>
      <c r="E39340" s="148"/>
      <c r="F39340" s="148"/>
      <c r="G39340" s="149"/>
      <c r="H39340" s="148"/>
      <c r="I39340"/>
    </row>
    <row r="39341" spans="1:9" x14ac:dyDescent="0.25">
      <c r="A39341"/>
      <c r="B39341"/>
      <c r="C39341"/>
      <c r="D39341"/>
      <c r="E39341" s="148"/>
      <c r="F39341" s="148"/>
      <c r="G39341" s="149"/>
      <c r="H39341" s="148"/>
      <c r="I39341"/>
    </row>
    <row r="39342" spans="1:9" x14ac:dyDescent="0.25">
      <c r="A39342"/>
      <c r="B39342"/>
      <c r="C39342"/>
      <c r="D39342"/>
      <c r="E39342" s="148"/>
      <c r="F39342" s="148"/>
      <c r="G39342" s="149"/>
      <c r="H39342" s="148"/>
      <c r="I39342"/>
    </row>
    <row r="39343" spans="1:9" x14ac:dyDescent="0.25">
      <c r="A39343"/>
      <c r="B39343"/>
      <c r="C39343"/>
      <c r="D39343"/>
      <c r="E39343" s="148"/>
      <c r="F39343" s="148"/>
      <c r="G39343" s="149"/>
      <c r="H39343" s="148"/>
      <c r="I39343"/>
    </row>
    <row r="39344" spans="1:9" x14ac:dyDescent="0.25">
      <c r="A39344"/>
      <c r="B39344"/>
      <c r="C39344"/>
      <c r="D39344"/>
      <c r="E39344" s="148"/>
      <c r="F39344" s="148"/>
      <c r="G39344" s="149"/>
      <c r="H39344" s="148"/>
      <c r="I39344"/>
    </row>
    <row r="39345" spans="1:9" x14ac:dyDescent="0.25">
      <c r="A39345"/>
      <c r="B39345"/>
      <c r="C39345"/>
      <c r="D39345"/>
      <c r="E39345" s="148"/>
      <c r="F39345" s="148"/>
      <c r="G39345" s="149"/>
      <c r="H39345" s="148"/>
      <c r="I39345"/>
    </row>
    <row r="39346" spans="1:9" x14ac:dyDescent="0.25">
      <c r="A39346"/>
      <c r="B39346"/>
      <c r="C39346"/>
      <c r="D39346"/>
      <c r="E39346" s="148"/>
      <c r="F39346" s="148"/>
      <c r="G39346" s="149"/>
      <c r="H39346" s="148"/>
      <c r="I39346"/>
    </row>
    <row r="39347" spans="1:9" x14ac:dyDescent="0.25">
      <c r="A39347"/>
      <c r="B39347"/>
      <c r="C39347"/>
      <c r="D39347"/>
      <c r="E39347" s="148"/>
      <c r="F39347" s="148"/>
      <c r="G39347" s="149"/>
      <c r="H39347" s="148"/>
      <c r="I39347"/>
    </row>
    <row r="39348" spans="1:9" x14ac:dyDescent="0.25">
      <c r="A39348"/>
      <c r="B39348"/>
      <c r="C39348"/>
      <c r="D39348"/>
      <c r="E39348" s="148"/>
      <c r="F39348" s="148"/>
      <c r="G39348" s="149"/>
      <c r="H39348" s="148"/>
      <c r="I39348"/>
    </row>
    <row r="39349" spans="1:9" x14ac:dyDescent="0.25">
      <c r="A39349"/>
      <c r="B39349"/>
      <c r="C39349"/>
      <c r="D39349"/>
      <c r="E39349" s="148"/>
      <c r="F39349" s="148"/>
      <c r="G39349" s="149"/>
      <c r="H39349" s="148"/>
      <c r="I39349"/>
    </row>
    <row r="39350" spans="1:9" x14ac:dyDescent="0.25">
      <c r="A39350"/>
      <c r="B39350"/>
      <c r="C39350"/>
      <c r="D39350"/>
      <c r="E39350" s="148"/>
      <c r="F39350" s="148"/>
      <c r="G39350" s="149"/>
      <c r="H39350" s="148"/>
      <c r="I39350"/>
    </row>
    <row r="39351" spans="1:9" x14ac:dyDescent="0.25">
      <c r="A39351"/>
      <c r="B39351"/>
      <c r="C39351"/>
      <c r="D39351"/>
      <c r="E39351" s="148"/>
      <c r="F39351" s="148"/>
      <c r="G39351" s="149"/>
      <c r="H39351" s="148"/>
      <c r="I39351"/>
    </row>
    <row r="39352" spans="1:9" x14ac:dyDescent="0.25">
      <c r="A39352"/>
      <c r="B39352"/>
      <c r="C39352"/>
      <c r="D39352"/>
      <c r="E39352" s="148"/>
      <c r="F39352" s="148"/>
      <c r="G39352" s="149"/>
      <c r="H39352" s="148"/>
      <c r="I39352"/>
    </row>
    <row r="39353" spans="1:9" x14ac:dyDescent="0.25">
      <c r="A39353"/>
      <c r="B39353"/>
      <c r="C39353"/>
      <c r="D39353"/>
      <c r="E39353" s="148"/>
      <c r="F39353" s="148"/>
      <c r="G39353" s="149"/>
      <c r="H39353" s="148"/>
      <c r="I39353"/>
    </row>
    <row r="39354" spans="1:9" x14ac:dyDescent="0.25">
      <c r="A39354"/>
      <c r="B39354"/>
      <c r="C39354"/>
      <c r="D39354"/>
      <c r="E39354" s="148"/>
      <c r="F39354" s="148"/>
      <c r="G39354" s="149"/>
      <c r="H39354" s="148"/>
      <c r="I39354"/>
    </row>
    <row r="39355" spans="1:9" x14ac:dyDescent="0.25">
      <c r="A39355"/>
      <c r="B39355"/>
      <c r="C39355"/>
      <c r="D39355"/>
      <c r="E39355" s="148"/>
      <c r="F39355" s="148"/>
      <c r="G39355" s="149"/>
      <c r="H39355" s="148"/>
      <c r="I39355"/>
    </row>
    <row r="39356" spans="1:9" x14ac:dyDescent="0.25">
      <c r="A39356"/>
      <c r="B39356"/>
      <c r="C39356"/>
      <c r="D39356"/>
      <c r="E39356" s="148"/>
      <c r="F39356" s="148"/>
      <c r="G39356" s="149"/>
      <c r="H39356" s="148"/>
      <c r="I39356"/>
    </row>
    <row r="39357" spans="1:9" x14ac:dyDescent="0.25">
      <c r="A39357"/>
      <c r="B39357"/>
      <c r="C39357"/>
      <c r="D39357"/>
      <c r="E39357" s="148"/>
      <c r="F39357" s="148"/>
      <c r="G39357" s="149"/>
      <c r="H39357" s="148"/>
      <c r="I39357"/>
    </row>
    <row r="39358" spans="1:9" x14ac:dyDescent="0.25">
      <c r="A39358"/>
      <c r="B39358"/>
      <c r="C39358"/>
      <c r="D39358"/>
      <c r="E39358" s="148"/>
      <c r="F39358" s="148"/>
      <c r="G39358" s="149"/>
      <c r="H39358" s="148"/>
      <c r="I39358"/>
    </row>
    <row r="39359" spans="1:9" x14ac:dyDescent="0.25">
      <c r="A39359"/>
      <c r="B39359"/>
      <c r="C39359"/>
      <c r="D39359"/>
      <c r="E39359" s="148"/>
      <c r="F39359" s="148"/>
      <c r="G39359" s="149"/>
      <c r="H39359" s="148"/>
      <c r="I39359"/>
    </row>
    <row r="39360" spans="1:9" x14ac:dyDescent="0.25">
      <c r="A39360"/>
      <c r="B39360"/>
      <c r="C39360"/>
      <c r="D39360"/>
      <c r="E39360" s="148"/>
      <c r="F39360" s="148"/>
      <c r="G39360" s="149"/>
      <c r="H39360" s="148"/>
      <c r="I39360"/>
    </row>
    <row r="39361" spans="1:9" x14ac:dyDescent="0.25">
      <c r="A39361"/>
      <c r="B39361"/>
      <c r="C39361"/>
      <c r="D39361"/>
      <c r="E39361" s="148"/>
      <c r="F39361" s="148"/>
      <c r="G39361" s="149"/>
      <c r="H39361" s="148"/>
      <c r="I39361"/>
    </row>
    <row r="39362" spans="1:9" x14ac:dyDescent="0.25">
      <c r="A39362"/>
      <c r="B39362"/>
      <c r="C39362"/>
      <c r="D39362"/>
      <c r="E39362" s="148"/>
      <c r="F39362" s="148"/>
      <c r="G39362" s="149"/>
      <c r="H39362" s="148"/>
      <c r="I39362"/>
    </row>
    <row r="39363" spans="1:9" x14ac:dyDescent="0.25">
      <c r="A39363"/>
      <c r="B39363"/>
      <c r="C39363"/>
      <c r="D39363"/>
      <c r="E39363" s="148"/>
      <c r="F39363" s="148"/>
      <c r="G39363" s="149"/>
      <c r="H39363" s="148"/>
      <c r="I39363"/>
    </row>
    <row r="39364" spans="1:9" x14ac:dyDescent="0.25">
      <c r="A39364"/>
      <c r="B39364"/>
      <c r="C39364"/>
      <c r="D39364"/>
      <c r="E39364" s="148"/>
      <c r="F39364" s="148"/>
      <c r="G39364" s="149"/>
      <c r="H39364" s="148"/>
      <c r="I39364"/>
    </row>
    <row r="39365" spans="1:9" x14ac:dyDescent="0.25">
      <c r="A39365"/>
      <c r="B39365"/>
      <c r="C39365"/>
      <c r="D39365"/>
      <c r="E39365" s="148"/>
      <c r="F39365" s="148"/>
      <c r="G39365" s="149"/>
      <c r="H39365" s="148"/>
      <c r="I39365"/>
    </row>
    <row r="39366" spans="1:9" x14ac:dyDescent="0.25">
      <c r="A39366"/>
      <c r="B39366"/>
      <c r="C39366"/>
      <c r="D39366"/>
      <c r="E39366" s="148"/>
      <c r="F39366" s="148"/>
      <c r="G39366" s="149"/>
      <c r="H39366" s="148"/>
      <c r="I39366"/>
    </row>
    <row r="39367" spans="1:9" x14ac:dyDescent="0.25">
      <c r="A39367"/>
      <c r="B39367"/>
      <c r="C39367"/>
      <c r="D39367"/>
      <c r="E39367" s="148"/>
      <c r="F39367" s="148"/>
      <c r="G39367" s="149"/>
      <c r="H39367" s="148"/>
      <c r="I39367"/>
    </row>
    <row r="39368" spans="1:9" x14ac:dyDescent="0.25">
      <c r="A39368"/>
      <c r="B39368"/>
      <c r="C39368"/>
      <c r="D39368"/>
      <c r="E39368" s="148"/>
      <c r="F39368" s="148"/>
      <c r="G39368" s="149"/>
      <c r="H39368" s="148"/>
      <c r="I39368"/>
    </row>
    <row r="39369" spans="1:9" x14ac:dyDescent="0.25">
      <c r="A39369"/>
      <c r="B39369"/>
      <c r="C39369"/>
      <c r="D39369"/>
      <c r="E39369" s="148"/>
      <c r="F39369" s="148"/>
      <c r="G39369" s="149"/>
      <c r="H39369" s="148"/>
      <c r="I39369"/>
    </row>
    <row r="39370" spans="1:9" x14ac:dyDescent="0.25">
      <c r="A39370"/>
      <c r="B39370"/>
      <c r="C39370"/>
      <c r="D39370"/>
      <c r="E39370" s="148"/>
      <c r="F39370" s="148"/>
      <c r="G39370" s="149"/>
      <c r="H39370" s="148"/>
      <c r="I39370"/>
    </row>
    <row r="39371" spans="1:9" x14ac:dyDescent="0.25">
      <c r="A39371"/>
      <c r="B39371"/>
      <c r="C39371"/>
      <c r="D39371"/>
      <c r="E39371" s="148"/>
      <c r="F39371" s="148"/>
      <c r="G39371" s="149"/>
      <c r="H39371" s="148"/>
      <c r="I39371"/>
    </row>
    <row r="39372" spans="1:9" x14ac:dyDescent="0.25">
      <c r="A39372"/>
      <c r="B39372"/>
      <c r="C39372"/>
      <c r="D39372"/>
      <c r="E39372" s="148"/>
      <c r="F39372" s="148"/>
      <c r="G39372" s="149"/>
      <c r="H39372" s="148"/>
      <c r="I39372"/>
    </row>
    <row r="39373" spans="1:9" x14ac:dyDescent="0.25">
      <c r="A39373"/>
      <c r="B39373"/>
      <c r="C39373"/>
      <c r="D39373"/>
      <c r="E39373" s="148"/>
      <c r="F39373" s="148"/>
      <c r="G39373" s="149"/>
      <c r="H39373" s="148"/>
      <c r="I39373"/>
    </row>
    <row r="39374" spans="1:9" x14ac:dyDescent="0.25">
      <c r="A39374"/>
      <c r="B39374"/>
      <c r="C39374"/>
      <c r="D39374"/>
      <c r="E39374" s="148"/>
      <c r="F39374" s="148"/>
      <c r="G39374" s="149"/>
      <c r="H39374" s="148"/>
      <c r="I39374"/>
    </row>
    <row r="39375" spans="1:9" x14ac:dyDescent="0.25">
      <c r="A39375"/>
      <c r="B39375"/>
      <c r="C39375"/>
      <c r="D39375"/>
      <c r="E39375" s="148"/>
      <c r="F39375" s="148"/>
      <c r="G39375" s="149"/>
      <c r="H39375" s="148"/>
      <c r="I39375"/>
    </row>
    <row r="39376" spans="1:9" x14ac:dyDescent="0.25">
      <c r="A39376"/>
      <c r="B39376"/>
      <c r="C39376"/>
      <c r="D39376"/>
      <c r="E39376" s="148"/>
      <c r="F39376" s="148"/>
      <c r="G39376" s="149"/>
      <c r="H39376" s="148"/>
      <c r="I39376"/>
    </row>
    <row r="39377" spans="1:9" x14ac:dyDescent="0.25">
      <c r="A39377"/>
      <c r="B39377"/>
      <c r="C39377"/>
      <c r="D39377"/>
      <c r="E39377" s="148"/>
      <c r="F39377" s="148"/>
      <c r="G39377" s="149"/>
      <c r="H39377" s="148"/>
      <c r="I39377"/>
    </row>
    <row r="39378" spans="1:9" x14ac:dyDescent="0.25">
      <c r="A39378"/>
      <c r="B39378"/>
      <c r="C39378"/>
      <c r="D39378"/>
      <c r="E39378" s="148"/>
      <c r="F39378" s="148"/>
      <c r="G39378" s="149"/>
      <c r="H39378" s="148"/>
      <c r="I39378"/>
    </row>
    <row r="39379" spans="1:9" x14ac:dyDescent="0.25">
      <c r="A39379"/>
      <c r="B39379"/>
      <c r="C39379"/>
      <c r="D39379"/>
      <c r="E39379" s="148"/>
      <c r="F39379" s="148"/>
      <c r="G39379" s="149"/>
      <c r="H39379" s="148"/>
      <c r="I39379"/>
    </row>
    <row r="39380" spans="1:9" x14ac:dyDescent="0.25">
      <c r="A39380"/>
      <c r="B39380"/>
      <c r="C39380"/>
      <c r="D39380"/>
      <c r="E39380" s="148"/>
      <c r="F39380" s="148"/>
      <c r="G39380" s="149"/>
      <c r="H39380" s="148"/>
      <c r="I39380"/>
    </row>
    <row r="39381" spans="1:9" x14ac:dyDescent="0.25">
      <c r="A39381"/>
      <c r="B39381"/>
      <c r="C39381"/>
      <c r="D39381"/>
      <c r="E39381" s="148"/>
      <c r="F39381" s="148"/>
      <c r="G39381" s="149"/>
      <c r="H39381" s="148"/>
      <c r="I39381"/>
    </row>
    <row r="39382" spans="1:9" x14ac:dyDescent="0.25">
      <c r="A39382"/>
      <c r="B39382"/>
      <c r="C39382"/>
      <c r="D39382"/>
      <c r="E39382" s="148"/>
      <c r="F39382" s="148"/>
      <c r="G39382" s="149"/>
      <c r="H39382" s="148"/>
      <c r="I39382"/>
    </row>
    <row r="39383" spans="1:9" x14ac:dyDescent="0.25">
      <c r="A39383"/>
      <c r="B39383"/>
      <c r="C39383"/>
      <c r="D39383"/>
      <c r="E39383" s="148"/>
      <c r="F39383" s="148"/>
      <c r="G39383" s="149"/>
      <c r="H39383" s="148"/>
      <c r="I39383"/>
    </row>
    <row r="39384" spans="1:9" x14ac:dyDescent="0.25">
      <c r="A39384"/>
      <c r="B39384"/>
      <c r="C39384"/>
      <c r="D39384"/>
      <c r="E39384" s="148"/>
      <c r="F39384" s="148"/>
      <c r="G39384" s="149"/>
      <c r="H39384" s="148"/>
      <c r="I39384"/>
    </row>
    <row r="39385" spans="1:9" x14ac:dyDescent="0.25">
      <c r="A39385"/>
      <c r="B39385"/>
      <c r="C39385"/>
      <c r="D39385"/>
      <c r="E39385" s="148"/>
      <c r="F39385" s="148"/>
      <c r="G39385" s="149"/>
      <c r="H39385" s="148"/>
      <c r="I39385"/>
    </row>
    <row r="39386" spans="1:9" x14ac:dyDescent="0.25">
      <c r="A39386"/>
      <c r="B39386"/>
      <c r="C39386"/>
      <c r="D39386"/>
      <c r="E39386" s="148"/>
      <c r="F39386" s="148"/>
      <c r="G39386" s="149"/>
      <c r="H39386" s="148"/>
      <c r="I39386"/>
    </row>
    <row r="39387" spans="1:9" x14ac:dyDescent="0.25">
      <c r="A39387"/>
      <c r="B39387"/>
      <c r="C39387"/>
      <c r="D39387"/>
      <c r="E39387" s="148"/>
      <c r="F39387" s="148"/>
      <c r="G39387" s="149"/>
      <c r="H39387" s="148"/>
      <c r="I39387"/>
    </row>
    <row r="39388" spans="1:9" x14ac:dyDescent="0.25">
      <c r="A39388"/>
      <c r="B39388"/>
      <c r="C39388"/>
      <c r="D39388"/>
      <c r="E39388" s="148"/>
      <c r="F39388" s="148"/>
      <c r="G39388" s="149"/>
      <c r="H39388" s="148"/>
      <c r="I39388"/>
    </row>
    <row r="39389" spans="1:9" x14ac:dyDescent="0.25">
      <c r="A39389"/>
      <c r="B39389"/>
      <c r="C39389"/>
      <c r="D39389"/>
      <c r="E39389" s="148"/>
      <c r="F39389" s="148"/>
      <c r="G39389" s="149"/>
      <c r="H39389" s="148"/>
      <c r="I39389"/>
    </row>
    <row r="39390" spans="1:9" x14ac:dyDescent="0.25">
      <c r="A39390"/>
      <c r="B39390"/>
      <c r="C39390"/>
      <c r="D39390"/>
      <c r="E39390" s="148"/>
      <c r="F39390" s="148"/>
      <c r="G39390" s="149"/>
      <c r="H39390" s="148"/>
      <c r="I39390"/>
    </row>
    <row r="39391" spans="1:9" x14ac:dyDescent="0.25">
      <c r="A39391"/>
      <c r="B39391"/>
      <c r="C39391"/>
      <c r="D39391"/>
      <c r="E39391" s="148"/>
      <c r="F39391" s="148"/>
      <c r="G39391" s="149"/>
      <c r="H39391" s="148"/>
      <c r="I39391"/>
    </row>
    <row r="39392" spans="1:9" x14ac:dyDescent="0.25">
      <c r="A39392"/>
      <c r="B39392"/>
      <c r="C39392"/>
      <c r="D39392"/>
      <c r="E39392" s="148"/>
      <c r="F39392" s="148"/>
      <c r="G39392" s="149"/>
      <c r="H39392" s="148"/>
      <c r="I39392"/>
    </row>
    <row r="39393" spans="1:9" x14ac:dyDescent="0.25">
      <c r="A39393"/>
      <c r="B39393"/>
      <c r="C39393"/>
      <c r="D39393"/>
      <c r="E39393" s="148"/>
      <c r="F39393" s="148"/>
      <c r="G39393" s="149"/>
      <c r="H39393" s="148"/>
      <c r="I39393"/>
    </row>
    <row r="39394" spans="1:9" x14ac:dyDescent="0.25">
      <c r="A39394"/>
      <c r="B39394"/>
      <c r="C39394"/>
      <c r="D39394"/>
      <c r="E39394" s="148"/>
      <c r="F39394" s="148"/>
      <c r="G39394" s="149"/>
      <c r="H39394" s="148"/>
      <c r="I39394"/>
    </row>
    <row r="39395" spans="1:9" x14ac:dyDescent="0.25">
      <c r="A39395"/>
      <c r="B39395"/>
      <c r="C39395"/>
      <c r="D39395"/>
      <c r="E39395" s="148"/>
      <c r="F39395" s="148"/>
      <c r="G39395" s="149"/>
      <c r="H39395" s="148"/>
      <c r="I39395"/>
    </row>
    <row r="39396" spans="1:9" x14ac:dyDescent="0.25">
      <c r="A39396"/>
      <c r="B39396"/>
      <c r="C39396"/>
      <c r="D39396"/>
      <c r="E39396" s="148"/>
      <c r="F39396" s="148"/>
      <c r="G39396" s="149"/>
      <c r="H39396" s="148"/>
      <c r="I39396"/>
    </row>
    <row r="39397" spans="1:9" x14ac:dyDescent="0.25">
      <c r="A39397"/>
      <c r="B39397"/>
      <c r="C39397"/>
      <c r="D39397"/>
      <c r="E39397" s="148"/>
      <c r="F39397" s="148"/>
      <c r="G39397" s="149"/>
      <c r="H39397" s="148"/>
      <c r="I39397"/>
    </row>
    <row r="39398" spans="1:9" x14ac:dyDescent="0.25">
      <c r="A39398"/>
      <c r="B39398"/>
      <c r="C39398"/>
      <c r="D39398"/>
      <c r="E39398" s="148"/>
      <c r="F39398" s="148"/>
      <c r="G39398" s="149"/>
      <c r="H39398" s="148"/>
      <c r="I39398"/>
    </row>
    <row r="39399" spans="1:9" x14ac:dyDescent="0.25">
      <c r="A39399"/>
      <c r="B39399"/>
      <c r="C39399"/>
      <c r="D39399"/>
      <c r="E39399" s="148"/>
      <c r="F39399" s="148"/>
      <c r="G39399" s="149"/>
      <c r="H39399" s="148"/>
      <c r="I39399"/>
    </row>
    <row r="39400" spans="1:9" x14ac:dyDescent="0.25">
      <c r="A39400"/>
      <c r="B39400"/>
      <c r="C39400"/>
      <c r="D39400"/>
      <c r="E39400" s="148"/>
      <c r="F39400" s="148"/>
      <c r="G39400" s="149"/>
      <c r="H39400" s="148"/>
      <c r="I39400"/>
    </row>
    <row r="39401" spans="1:9" x14ac:dyDescent="0.25">
      <c r="A39401"/>
      <c r="B39401"/>
      <c r="C39401"/>
      <c r="D39401"/>
      <c r="E39401" s="148"/>
      <c r="F39401" s="148"/>
      <c r="G39401" s="149"/>
      <c r="H39401" s="148"/>
      <c r="I39401"/>
    </row>
    <row r="39402" spans="1:9" x14ac:dyDescent="0.25">
      <c r="A39402"/>
      <c r="B39402"/>
      <c r="C39402"/>
      <c r="D39402"/>
      <c r="E39402" s="148"/>
      <c r="F39402" s="148"/>
      <c r="G39402" s="149"/>
      <c r="H39402" s="148"/>
      <c r="I39402"/>
    </row>
    <row r="39403" spans="1:9" x14ac:dyDescent="0.25">
      <c r="A39403"/>
      <c r="B39403"/>
      <c r="C39403"/>
      <c r="D39403"/>
      <c r="E39403" s="148"/>
      <c r="F39403" s="148"/>
      <c r="G39403" s="149"/>
      <c r="H39403" s="148"/>
      <c r="I39403"/>
    </row>
    <row r="39404" spans="1:9" x14ac:dyDescent="0.25">
      <c r="A39404"/>
      <c r="B39404"/>
      <c r="C39404"/>
      <c r="D39404"/>
      <c r="E39404" s="148"/>
      <c r="F39404" s="148"/>
      <c r="G39404" s="149"/>
      <c r="H39404" s="148"/>
      <c r="I39404"/>
    </row>
    <row r="39405" spans="1:9" x14ac:dyDescent="0.25">
      <c r="A39405"/>
      <c r="B39405"/>
      <c r="C39405"/>
      <c r="D39405"/>
      <c r="E39405" s="148"/>
      <c r="F39405" s="148"/>
      <c r="G39405" s="149"/>
      <c r="H39405" s="148"/>
      <c r="I39405"/>
    </row>
    <row r="39406" spans="1:9" x14ac:dyDescent="0.25">
      <c r="A39406"/>
      <c r="B39406"/>
      <c r="C39406"/>
      <c r="D39406"/>
      <c r="E39406" s="148"/>
      <c r="F39406" s="148"/>
      <c r="G39406" s="149"/>
      <c r="H39406" s="148"/>
      <c r="I39406"/>
    </row>
    <row r="39407" spans="1:9" x14ac:dyDescent="0.25">
      <c r="A39407"/>
      <c r="B39407"/>
      <c r="C39407"/>
      <c r="D39407"/>
      <c r="E39407" s="148"/>
      <c r="F39407" s="148"/>
      <c r="G39407" s="149"/>
      <c r="H39407" s="148"/>
      <c r="I39407"/>
    </row>
    <row r="39408" spans="1:9" x14ac:dyDescent="0.25">
      <c r="A39408"/>
      <c r="B39408"/>
      <c r="C39408"/>
      <c r="D39408"/>
      <c r="E39408" s="148"/>
      <c r="F39408" s="148"/>
      <c r="G39408" s="149"/>
      <c r="H39408" s="148"/>
      <c r="I39408"/>
    </row>
    <row r="39409" spans="1:9" x14ac:dyDescent="0.25">
      <c r="A39409"/>
      <c r="B39409"/>
      <c r="C39409"/>
      <c r="D39409"/>
      <c r="E39409" s="148"/>
      <c r="F39409" s="148"/>
      <c r="G39409" s="149"/>
      <c r="H39409" s="148"/>
      <c r="I39409"/>
    </row>
    <row r="39410" spans="1:9" x14ac:dyDescent="0.25">
      <c r="A39410"/>
      <c r="B39410"/>
      <c r="C39410"/>
      <c r="D39410"/>
      <c r="E39410" s="148"/>
      <c r="F39410" s="148"/>
      <c r="G39410" s="149"/>
      <c r="H39410" s="148"/>
      <c r="I39410"/>
    </row>
    <row r="39411" spans="1:9" x14ac:dyDescent="0.25">
      <c r="A39411"/>
      <c r="B39411"/>
      <c r="C39411"/>
      <c r="D39411"/>
      <c r="E39411" s="148"/>
      <c r="F39411" s="148"/>
      <c r="G39411" s="149"/>
      <c r="H39411" s="148"/>
      <c r="I39411"/>
    </row>
    <row r="39412" spans="1:9" x14ac:dyDescent="0.25">
      <c r="A39412"/>
      <c r="B39412"/>
      <c r="C39412"/>
      <c r="D39412"/>
      <c r="E39412" s="148"/>
      <c r="F39412" s="148"/>
      <c r="G39412" s="149"/>
      <c r="H39412" s="148"/>
      <c r="I39412"/>
    </row>
    <row r="39413" spans="1:9" x14ac:dyDescent="0.25">
      <c r="A39413"/>
      <c r="B39413"/>
      <c r="C39413"/>
      <c r="D39413"/>
      <c r="E39413" s="148"/>
      <c r="F39413" s="148"/>
      <c r="G39413" s="149"/>
      <c r="H39413" s="148"/>
      <c r="I39413"/>
    </row>
    <row r="39414" spans="1:9" x14ac:dyDescent="0.25">
      <c r="A39414"/>
      <c r="B39414"/>
      <c r="C39414"/>
      <c r="D39414"/>
      <c r="E39414" s="148"/>
      <c r="F39414" s="148"/>
      <c r="G39414" s="149"/>
      <c r="H39414" s="148"/>
      <c r="I39414"/>
    </row>
    <row r="39415" spans="1:9" x14ac:dyDescent="0.25">
      <c r="A39415"/>
      <c r="B39415"/>
      <c r="C39415"/>
      <c r="D39415"/>
      <c r="E39415" s="148"/>
      <c r="F39415" s="148"/>
      <c r="G39415" s="149"/>
      <c r="H39415" s="148"/>
      <c r="I39415"/>
    </row>
    <row r="39416" spans="1:9" x14ac:dyDescent="0.25">
      <c r="A39416"/>
      <c r="B39416"/>
      <c r="C39416"/>
      <c r="D39416"/>
      <c r="E39416" s="148"/>
      <c r="F39416" s="148"/>
      <c r="G39416" s="149"/>
      <c r="H39416" s="148"/>
      <c r="I39416"/>
    </row>
    <row r="39417" spans="1:9" x14ac:dyDescent="0.25">
      <c r="A39417"/>
      <c r="B39417"/>
      <c r="C39417"/>
      <c r="D39417"/>
      <c r="E39417" s="148"/>
      <c r="F39417" s="148"/>
      <c r="G39417" s="149"/>
      <c r="H39417" s="148"/>
      <c r="I39417"/>
    </row>
    <row r="39418" spans="1:9" x14ac:dyDescent="0.25">
      <c r="A39418"/>
      <c r="B39418"/>
      <c r="C39418"/>
      <c r="D39418"/>
      <c r="E39418" s="148"/>
      <c r="F39418" s="148"/>
      <c r="G39418" s="149"/>
      <c r="H39418" s="148"/>
      <c r="I39418"/>
    </row>
    <row r="39419" spans="1:9" x14ac:dyDescent="0.25">
      <c r="A39419"/>
      <c r="B39419"/>
      <c r="C39419"/>
      <c r="D39419"/>
      <c r="E39419" s="148"/>
      <c r="F39419" s="148"/>
      <c r="G39419" s="149"/>
      <c r="H39419" s="148"/>
      <c r="I39419"/>
    </row>
    <row r="39420" spans="1:9" x14ac:dyDescent="0.25">
      <c r="A39420"/>
      <c r="B39420"/>
      <c r="C39420"/>
      <c r="D39420"/>
      <c r="E39420" s="148"/>
      <c r="F39420" s="148"/>
      <c r="G39420" s="149"/>
      <c r="H39420" s="148"/>
      <c r="I39420"/>
    </row>
    <row r="39421" spans="1:9" x14ac:dyDescent="0.25">
      <c r="A39421"/>
      <c r="B39421"/>
      <c r="C39421"/>
      <c r="D39421"/>
      <c r="E39421" s="148"/>
      <c r="F39421" s="148"/>
      <c r="G39421" s="149"/>
      <c r="H39421" s="148"/>
      <c r="I39421"/>
    </row>
    <row r="39422" spans="1:9" x14ac:dyDescent="0.25">
      <c r="A39422"/>
      <c r="B39422"/>
      <c r="C39422"/>
      <c r="D39422"/>
      <c r="E39422" s="148"/>
      <c r="F39422" s="148"/>
      <c r="G39422" s="149"/>
      <c r="H39422" s="148"/>
      <c r="I39422"/>
    </row>
    <row r="39423" spans="1:9" x14ac:dyDescent="0.25">
      <c r="A39423"/>
      <c r="B39423"/>
      <c r="C39423"/>
      <c r="D39423"/>
      <c r="E39423" s="148"/>
      <c r="F39423" s="148"/>
      <c r="G39423" s="149"/>
      <c r="H39423" s="148"/>
      <c r="I39423"/>
    </row>
    <row r="39424" spans="1:9" x14ac:dyDescent="0.25">
      <c r="A39424"/>
      <c r="B39424"/>
      <c r="C39424"/>
      <c r="D39424"/>
      <c r="E39424" s="148"/>
      <c r="F39424" s="148"/>
      <c r="G39424" s="149"/>
      <c r="H39424" s="148"/>
      <c r="I39424"/>
    </row>
    <row r="39425" spans="1:9" x14ac:dyDescent="0.25">
      <c r="A39425"/>
      <c r="B39425"/>
      <c r="C39425"/>
      <c r="D39425"/>
      <c r="E39425" s="148"/>
      <c r="F39425" s="148"/>
      <c r="G39425" s="149"/>
      <c r="H39425" s="148"/>
      <c r="I39425"/>
    </row>
    <row r="39426" spans="1:9" x14ac:dyDescent="0.25">
      <c r="A39426"/>
      <c r="B39426"/>
      <c r="C39426"/>
      <c r="D39426"/>
      <c r="E39426" s="148"/>
      <c r="F39426" s="148"/>
      <c r="G39426" s="149"/>
      <c r="H39426" s="148"/>
      <c r="I39426"/>
    </row>
    <row r="39427" spans="1:9" x14ac:dyDescent="0.25">
      <c r="A39427"/>
      <c r="B39427"/>
      <c r="C39427"/>
      <c r="D39427"/>
      <c r="E39427" s="148"/>
      <c r="F39427" s="148"/>
      <c r="G39427" s="149"/>
      <c r="H39427" s="148"/>
      <c r="I39427"/>
    </row>
    <row r="39428" spans="1:9" x14ac:dyDescent="0.25">
      <c r="A39428"/>
      <c r="B39428"/>
      <c r="C39428"/>
      <c r="D39428"/>
      <c r="E39428" s="148"/>
      <c r="F39428" s="148"/>
      <c r="G39428" s="149"/>
      <c r="H39428" s="148"/>
      <c r="I39428"/>
    </row>
    <row r="39429" spans="1:9" x14ac:dyDescent="0.25">
      <c r="A39429"/>
      <c r="B39429"/>
      <c r="C39429"/>
      <c r="D39429"/>
      <c r="E39429" s="148"/>
      <c r="F39429" s="148"/>
      <c r="G39429" s="149"/>
      <c r="H39429" s="148"/>
      <c r="I39429"/>
    </row>
    <row r="39430" spans="1:9" x14ac:dyDescent="0.25">
      <c r="A39430"/>
      <c r="B39430"/>
      <c r="C39430"/>
      <c r="D39430"/>
      <c r="E39430" s="148"/>
      <c r="F39430" s="148"/>
      <c r="G39430" s="149"/>
      <c r="H39430" s="148"/>
      <c r="I39430"/>
    </row>
    <row r="39431" spans="1:9" x14ac:dyDescent="0.25">
      <c r="A39431"/>
      <c r="B39431"/>
      <c r="C39431"/>
      <c r="D39431"/>
      <c r="E39431" s="148"/>
      <c r="F39431" s="148"/>
      <c r="G39431" s="149"/>
      <c r="H39431" s="148"/>
      <c r="I39431"/>
    </row>
    <row r="39432" spans="1:9" x14ac:dyDescent="0.25">
      <c r="A39432"/>
      <c r="B39432"/>
      <c r="C39432"/>
      <c r="D39432"/>
      <c r="E39432" s="148"/>
      <c r="F39432" s="148"/>
      <c r="G39432" s="149"/>
      <c r="H39432" s="148"/>
      <c r="I39432"/>
    </row>
    <row r="39433" spans="1:9" x14ac:dyDescent="0.25">
      <c r="A39433"/>
      <c r="B39433"/>
      <c r="C39433"/>
      <c r="D39433"/>
      <c r="E39433" s="148"/>
      <c r="F39433" s="148"/>
      <c r="G39433" s="149"/>
      <c r="H39433" s="148"/>
      <c r="I39433"/>
    </row>
    <row r="39434" spans="1:9" x14ac:dyDescent="0.25">
      <c r="A39434"/>
      <c r="B39434"/>
      <c r="C39434"/>
      <c r="D39434"/>
      <c r="E39434" s="148"/>
      <c r="F39434" s="148"/>
      <c r="G39434" s="149"/>
      <c r="H39434" s="148"/>
      <c r="I39434"/>
    </row>
    <row r="39435" spans="1:9" x14ac:dyDescent="0.25">
      <c r="A39435"/>
      <c r="B39435"/>
      <c r="C39435"/>
      <c r="D39435"/>
      <c r="E39435" s="148"/>
      <c r="F39435" s="148"/>
      <c r="G39435" s="149"/>
      <c r="H39435" s="148"/>
      <c r="I39435"/>
    </row>
    <row r="39436" spans="1:9" x14ac:dyDescent="0.25">
      <c r="A39436"/>
      <c r="B39436"/>
      <c r="C39436"/>
      <c r="D39436"/>
      <c r="E39436" s="148"/>
      <c r="F39436" s="148"/>
      <c r="G39436" s="149"/>
      <c r="H39436" s="148"/>
      <c r="I39436"/>
    </row>
    <row r="39437" spans="1:9" x14ac:dyDescent="0.25">
      <c r="A39437"/>
      <c r="B39437"/>
      <c r="C39437"/>
      <c r="D39437"/>
      <c r="E39437" s="148"/>
      <c r="F39437" s="148"/>
      <c r="G39437" s="149"/>
      <c r="H39437" s="148"/>
      <c r="I39437"/>
    </row>
    <row r="39438" spans="1:9" x14ac:dyDescent="0.25">
      <c r="A39438"/>
      <c r="B39438"/>
      <c r="C39438"/>
      <c r="D39438"/>
      <c r="E39438" s="148"/>
      <c r="F39438" s="148"/>
      <c r="G39438" s="149"/>
      <c r="H39438" s="148"/>
      <c r="I39438"/>
    </row>
    <row r="39439" spans="1:9" x14ac:dyDescent="0.25">
      <c r="A39439"/>
      <c r="B39439"/>
      <c r="C39439"/>
      <c r="D39439"/>
      <c r="E39439" s="148"/>
      <c r="F39439" s="148"/>
      <c r="G39439" s="149"/>
      <c r="H39439" s="148"/>
      <c r="I39439"/>
    </row>
    <row r="39440" spans="1:9" x14ac:dyDescent="0.25">
      <c r="A39440"/>
      <c r="B39440"/>
      <c r="C39440"/>
      <c r="D39440"/>
      <c r="E39440" s="148"/>
      <c r="F39440" s="148"/>
      <c r="G39440" s="149"/>
      <c r="H39440" s="148"/>
      <c r="I39440"/>
    </row>
    <row r="39441" spans="1:9" x14ac:dyDescent="0.25">
      <c r="A39441"/>
      <c r="B39441"/>
      <c r="C39441"/>
      <c r="D39441"/>
      <c r="E39441" s="148"/>
      <c r="F39441" s="148"/>
      <c r="G39441" s="149"/>
      <c r="H39441" s="148"/>
      <c r="I39441"/>
    </row>
    <row r="39442" spans="1:9" x14ac:dyDescent="0.25">
      <c r="A39442"/>
      <c r="B39442"/>
      <c r="C39442"/>
      <c r="D39442"/>
      <c r="E39442" s="148"/>
      <c r="F39442" s="148"/>
      <c r="G39442" s="149"/>
      <c r="H39442" s="148"/>
      <c r="I39442"/>
    </row>
    <row r="39443" spans="1:9" x14ac:dyDescent="0.25">
      <c r="A39443"/>
      <c r="B39443"/>
      <c r="C39443"/>
      <c r="D39443"/>
      <c r="E39443" s="148"/>
      <c r="F39443" s="148"/>
      <c r="G39443" s="149"/>
      <c r="H39443" s="148"/>
      <c r="I39443"/>
    </row>
    <row r="39444" spans="1:9" x14ac:dyDescent="0.25">
      <c r="A39444"/>
      <c r="B39444"/>
      <c r="C39444"/>
      <c r="D39444"/>
      <c r="E39444" s="148"/>
      <c r="F39444" s="148"/>
      <c r="G39444" s="149"/>
      <c r="H39444" s="148"/>
      <c r="I39444"/>
    </row>
    <row r="39445" spans="1:9" x14ac:dyDescent="0.25">
      <c r="A39445"/>
      <c r="B39445"/>
      <c r="C39445"/>
      <c r="D39445"/>
      <c r="E39445" s="148"/>
      <c r="F39445" s="148"/>
      <c r="G39445" s="149"/>
      <c r="H39445" s="148"/>
      <c r="I39445"/>
    </row>
    <row r="39446" spans="1:9" x14ac:dyDescent="0.25">
      <c r="A39446"/>
      <c r="B39446"/>
      <c r="C39446"/>
      <c r="D39446"/>
      <c r="E39446" s="148"/>
      <c r="F39446" s="148"/>
      <c r="G39446" s="149"/>
      <c r="H39446" s="148"/>
      <c r="I39446"/>
    </row>
    <row r="39447" spans="1:9" x14ac:dyDescent="0.25">
      <c r="A39447"/>
      <c r="B39447"/>
      <c r="C39447"/>
      <c r="D39447"/>
      <c r="E39447" s="148"/>
      <c r="F39447" s="148"/>
      <c r="G39447" s="149"/>
      <c r="H39447" s="148"/>
      <c r="I39447"/>
    </row>
    <row r="39448" spans="1:9" x14ac:dyDescent="0.25">
      <c r="A39448"/>
      <c r="B39448"/>
      <c r="C39448"/>
      <c r="D39448"/>
      <c r="E39448" s="148"/>
      <c r="F39448" s="148"/>
      <c r="G39448" s="149"/>
      <c r="H39448" s="148"/>
      <c r="I39448"/>
    </row>
    <row r="39449" spans="1:9" x14ac:dyDescent="0.25">
      <c r="A39449"/>
      <c r="B39449"/>
      <c r="C39449"/>
      <c r="D39449"/>
      <c r="E39449" s="148"/>
      <c r="F39449" s="148"/>
      <c r="G39449" s="149"/>
      <c r="H39449" s="148"/>
      <c r="I39449"/>
    </row>
    <row r="39450" spans="1:9" x14ac:dyDescent="0.25">
      <c r="A39450"/>
      <c r="B39450"/>
      <c r="C39450"/>
      <c r="D39450"/>
      <c r="E39450" s="148"/>
      <c r="F39450" s="148"/>
      <c r="G39450" s="149"/>
      <c r="H39450" s="148"/>
      <c r="I39450"/>
    </row>
    <row r="39451" spans="1:9" x14ac:dyDescent="0.25">
      <c r="A39451"/>
      <c r="B39451"/>
      <c r="C39451"/>
      <c r="D39451"/>
      <c r="E39451" s="148"/>
      <c r="F39451" s="148"/>
      <c r="G39451" s="149"/>
      <c r="H39451" s="148"/>
      <c r="I39451"/>
    </row>
    <row r="39452" spans="1:9" x14ac:dyDescent="0.25">
      <c r="A39452"/>
      <c r="B39452"/>
      <c r="C39452"/>
      <c r="D39452"/>
      <c r="E39452" s="148"/>
      <c r="F39452" s="148"/>
      <c r="G39452" s="149"/>
      <c r="H39452" s="148"/>
      <c r="I39452"/>
    </row>
    <row r="39453" spans="1:9" x14ac:dyDescent="0.25">
      <c r="A39453"/>
      <c r="B39453"/>
      <c r="C39453"/>
      <c r="D39453"/>
      <c r="E39453" s="148"/>
      <c r="F39453" s="148"/>
      <c r="G39453" s="149"/>
      <c r="H39453" s="148"/>
      <c r="I39453"/>
    </row>
    <row r="39454" spans="1:9" x14ac:dyDescent="0.25">
      <c r="A39454"/>
      <c r="B39454"/>
      <c r="C39454"/>
      <c r="D39454"/>
      <c r="E39454" s="148"/>
      <c r="F39454" s="148"/>
      <c r="G39454" s="149"/>
      <c r="H39454" s="148"/>
      <c r="I39454"/>
    </row>
    <row r="39455" spans="1:9" x14ac:dyDescent="0.25">
      <c r="A39455"/>
      <c r="B39455"/>
      <c r="C39455"/>
      <c r="D39455"/>
      <c r="E39455" s="148"/>
      <c r="F39455" s="148"/>
      <c r="G39455" s="149"/>
      <c r="H39455" s="148"/>
      <c r="I39455"/>
    </row>
    <row r="39456" spans="1:9" x14ac:dyDescent="0.25">
      <c r="A39456"/>
      <c r="B39456"/>
      <c r="C39456"/>
      <c r="D39456"/>
      <c r="E39456" s="148"/>
      <c r="F39456" s="148"/>
      <c r="G39456" s="149"/>
      <c r="H39456" s="148"/>
      <c r="I39456"/>
    </row>
    <row r="39457" spans="1:9" x14ac:dyDescent="0.25">
      <c r="A39457"/>
      <c r="B39457"/>
      <c r="C39457"/>
      <c r="D39457"/>
      <c r="E39457" s="148"/>
      <c r="F39457" s="148"/>
      <c r="G39457" s="149"/>
      <c r="H39457" s="148"/>
      <c r="I39457"/>
    </row>
    <row r="39458" spans="1:9" x14ac:dyDescent="0.25">
      <c r="A39458"/>
      <c r="B39458"/>
      <c r="C39458"/>
      <c r="D39458"/>
      <c r="E39458" s="148"/>
      <c r="F39458" s="148"/>
      <c r="G39458" s="149"/>
      <c r="H39458" s="148"/>
      <c r="I39458"/>
    </row>
    <row r="39459" spans="1:9" x14ac:dyDescent="0.25">
      <c r="A39459"/>
      <c r="B39459"/>
      <c r="C39459"/>
      <c r="D39459"/>
      <c r="E39459" s="148"/>
      <c r="F39459" s="148"/>
      <c r="G39459" s="149"/>
      <c r="H39459" s="148"/>
      <c r="I39459"/>
    </row>
    <row r="39460" spans="1:9" x14ac:dyDescent="0.25">
      <c r="A39460"/>
      <c r="B39460"/>
      <c r="C39460"/>
      <c r="D39460"/>
      <c r="E39460" s="148"/>
      <c r="F39460" s="148"/>
      <c r="G39460" s="149"/>
      <c r="H39460" s="148"/>
      <c r="I39460"/>
    </row>
    <row r="39461" spans="1:9" x14ac:dyDescent="0.25">
      <c r="A39461"/>
      <c r="B39461"/>
      <c r="C39461"/>
      <c r="D39461"/>
      <c r="E39461" s="148"/>
      <c r="F39461" s="148"/>
      <c r="G39461" s="149"/>
      <c r="H39461" s="148"/>
      <c r="I39461"/>
    </row>
    <row r="39462" spans="1:9" x14ac:dyDescent="0.25">
      <c r="A39462"/>
      <c r="B39462"/>
      <c r="C39462"/>
      <c r="D39462"/>
      <c r="E39462" s="148"/>
      <c r="F39462" s="148"/>
      <c r="G39462" s="149"/>
      <c r="H39462" s="148"/>
      <c r="I39462"/>
    </row>
    <row r="39463" spans="1:9" x14ac:dyDescent="0.25">
      <c r="A39463"/>
      <c r="B39463"/>
      <c r="C39463"/>
      <c r="D39463"/>
      <c r="E39463" s="148"/>
      <c r="F39463" s="148"/>
      <c r="G39463" s="149"/>
      <c r="H39463" s="148"/>
      <c r="I39463"/>
    </row>
    <row r="39464" spans="1:9" x14ac:dyDescent="0.25">
      <c r="A39464"/>
      <c r="B39464"/>
      <c r="C39464"/>
      <c r="D39464"/>
      <c r="E39464" s="148"/>
      <c r="F39464" s="148"/>
      <c r="G39464" s="149"/>
      <c r="H39464" s="148"/>
      <c r="I39464"/>
    </row>
    <row r="39465" spans="1:9" x14ac:dyDescent="0.25">
      <c r="A39465"/>
      <c r="B39465"/>
      <c r="C39465"/>
      <c r="D39465"/>
      <c r="E39465" s="148"/>
      <c r="F39465" s="148"/>
      <c r="G39465" s="149"/>
      <c r="H39465" s="148"/>
      <c r="I39465"/>
    </row>
    <row r="39466" spans="1:9" x14ac:dyDescent="0.25">
      <c r="A39466"/>
      <c r="B39466"/>
      <c r="C39466"/>
      <c r="D39466"/>
      <c r="E39466" s="148"/>
      <c r="F39466" s="148"/>
      <c r="G39466" s="149"/>
      <c r="H39466" s="148"/>
      <c r="I39466"/>
    </row>
    <row r="39467" spans="1:9" x14ac:dyDescent="0.25">
      <c r="A39467"/>
      <c r="B39467"/>
      <c r="C39467"/>
      <c r="D39467"/>
      <c r="E39467" s="148"/>
      <c r="F39467" s="148"/>
      <c r="G39467" s="149"/>
      <c r="H39467" s="148"/>
      <c r="I39467"/>
    </row>
    <row r="39468" spans="1:9" x14ac:dyDescent="0.25">
      <c r="A39468"/>
      <c r="B39468"/>
      <c r="C39468"/>
      <c r="D39468"/>
      <c r="E39468" s="148"/>
      <c r="F39468" s="148"/>
      <c r="G39468" s="149"/>
      <c r="H39468" s="148"/>
      <c r="I39468"/>
    </row>
    <row r="39469" spans="1:9" x14ac:dyDescent="0.25">
      <c r="A39469"/>
      <c r="B39469"/>
      <c r="C39469"/>
      <c r="D39469"/>
      <c r="E39469" s="148"/>
      <c r="F39469" s="148"/>
      <c r="G39469" s="149"/>
      <c r="H39469" s="148"/>
      <c r="I39469"/>
    </row>
    <row r="39470" spans="1:9" x14ac:dyDescent="0.25">
      <c r="A39470"/>
      <c r="B39470"/>
      <c r="C39470"/>
      <c r="D39470"/>
      <c r="E39470" s="148"/>
      <c r="F39470" s="148"/>
      <c r="G39470" s="149"/>
      <c r="H39470" s="148"/>
      <c r="I39470"/>
    </row>
    <row r="39471" spans="1:9" x14ac:dyDescent="0.25">
      <c r="A39471"/>
      <c r="B39471"/>
      <c r="C39471"/>
      <c r="D39471"/>
      <c r="E39471" s="148"/>
      <c r="F39471" s="148"/>
      <c r="G39471" s="149"/>
      <c r="H39471" s="148"/>
      <c r="I39471"/>
    </row>
    <row r="39472" spans="1:9" x14ac:dyDescent="0.25">
      <c r="A39472"/>
      <c r="B39472"/>
      <c r="C39472"/>
      <c r="D39472"/>
      <c r="E39472" s="148"/>
      <c r="F39472" s="148"/>
      <c r="G39472" s="149"/>
      <c r="H39472" s="148"/>
      <c r="I39472"/>
    </row>
    <row r="39473" spans="1:9" x14ac:dyDescent="0.25">
      <c r="A39473"/>
      <c r="B39473"/>
      <c r="C39473"/>
      <c r="D39473"/>
      <c r="E39473" s="148"/>
      <c r="F39473" s="148"/>
      <c r="G39473" s="149"/>
      <c r="H39473" s="148"/>
      <c r="I39473"/>
    </row>
    <row r="39474" spans="1:9" x14ac:dyDescent="0.25">
      <c r="A39474"/>
      <c r="B39474"/>
      <c r="C39474"/>
      <c r="D39474"/>
      <c r="E39474" s="148"/>
      <c r="F39474" s="148"/>
      <c r="G39474" s="149"/>
      <c r="H39474" s="148"/>
      <c r="I39474"/>
    </row>
    <row r="39475" spans="1:9" x14ac:dyDescent="0.25">
      <c r="A39475"/>
      <c r="B39475"/>
      <c r="C39475"/>
      <c r="D39475"/>
      <c r="E39475" s="148"/>
      <c r="F39475" s="148"/>
      <c r="G39475" s="149"/>
      <c r="H39475" s="148"/>
      <c r="I39475"/>
    </row>
    <row r="39476" spans="1:9" x14ac:dyDescent="0.25">
      <c r="A39476"/>
      <c r="B39476"/>
      <c r="C39476"/>
      <c r="D39476"/>
      <c r="E39476" s="148"/>
      <c r="F39476" s="148"/>
      <c r="G39476" s="149"/>
      <c r="H39476" s="148"/>
      <c r="I39476"/>
    </row>
    <row r="39477" spans="1:9" x14ac:dyDescent="0.25">
      <c r="A39477"/>
      <c r="B39477"/>
      <c r="C39477"/>
      <c r="D39477"/>
      <c r="E39477" s="148"/>
      <c r="F39477" s="148"/>
      <c r="G39477" s="149"/>
      <c r="H39477" s="148"/>
      <c r="I39477"/>
    </row>
    <row r="39478" spans="1:9" x14ac:dyDescent="0.25">
      <c r="A39478"/>
      <c r="B39478"/>
      <c r="C39478"/>
      <c r="D39478"/>
      <c r="E39478" s="148"/>
      <c r="F39478" s="148"/>
      <c r="G39478" s="149"/>
      <c r="H39478" s="148"/>
      <c r="I39478"/>
    </row>
    <row r="39479" spans="1:9" x14ac:dyDescent="0.25">
      <c r="A39479"/>
      <c r="B39479"/>
      <c r="C39479"/>
      <c r="D39479"/>
      <c r="E39479" s="148"/>
      <c r="F39479" s="148"/>
      <c r="G39479" s="149"/>
      <c r="H39479" s="148"/>
      <c r="I39479"/>
    </row>
    <row r="39480" spans="1:9" x14ac:dyDescent="0.25">
      <c r="A39480"/>
      <c r="B39480"/>
      <c r="C39480"/>
      <c r="D39480"/>
      <c r="E39480" s="148"/>
      <c r="F39480" s="148"/>
      <c r="G39480" s="149"/>
      <c r="H39480" s="148"/>
      <c r="I39480"/>
    </row>
    <row r="39481" spans="1:9" x14ac:dyDescent="0.25">
      <c r="A39481"/>
      <c r="B39481"/>
      <c r="C39481"/>
      <c r="D39481"/>
      <c r="E39481" s="148"/>
      <c r="F39481" s="148"/>
      <c r="G39481" s="149"/>
      <c r="H39481" s="148"/>
      <c r="I39481"/>
    </row>
    <row r="39482" spans="1:9" x14ac:dyDescent="0.25">
      <c r="A39482"/>
      <c r="B39482"/>
      <c r="C39482"/>
      <c r="D39482"/>
      <c r="E39482" s="148"/>
      <c r="F39482" s="148"/>
      <c r="G39482" s="149"/>
      <c r="H39482" s="148"/>
      <c r="I39482"/>
    </row>
    <row r="39483" spans="1:9" x14ac:dyDescent="0.25">
      <c r="A39483"/>
      <c r="B39483"/>
      <c r="C39483"/>
      <c r="D39483"/>
      <c r="E39483" s="148"/>
      <c r="F39483" s="148"/>
      <c r="G39483" s="149"/>
      <c r="H39483" s="148"/>
      <c r="I39483"/>
    </row>
    <row r="39484" spans="1:9" x14ac:dyDescent="0.25">
      <c r="A39484"/>
      <c r="B39484"/>
      <c r="C39484"/>
      <c r="D39484"/>
      <c r="E39484" s="148"/>
      <c r="F39484" s="148"/>
      <c r="G39484" s="149"/>
      <c r="H39484" s="148"/>
      <c r="I39484"/>
    </row>
    <row r="39485" spans="1:9" x14ac:dyDescent="0.25">
      <c r="A39485"/>
      <c r="B39485"/>
      <c r="C39485"/>
      <c r="D39485"/>
      <c r="E39485" s="148"/>
      <c r="F39485" s="148"/>
      <c r="G39485" s="149"/>
      <c r="H39485" s="148"/>
      <c r="I39485"/>
    </row>
    <row r="39486" spans="1:9" x14ac:dyDescent="0.25">
      <c r="A39486"/>
      <c r="B39486"/>
      <c r="C39486"/>
      <c r="D39486"/>
      <c r="E39486" s="148"/>
      <c r="F39486" s="148"/>
      <c r="G39486" s="149"/>
      <c r="H39486" s="148"/>
      <c r="I39486"/>
    </row>
    <row r="39487" spans="1:9" x14ac:dyDescent="0.25">
      <c r="A39487"/>
      <c r="B39487"/>
      <c r="C39487"/>
      <c r="D39487"/>
      <c r="E39487" s="148"/>
      <c r="F39487" s="148"/>
      <c r="G39487" s="149"/>
      <c r="H39487" s="148"/>
      <c r="I39487"/>
    </row>
    <row r="39488" spans="1:9" x14ac:dyDescent="0.25">
      <c r="A39488"/>
      <c r="B39488"/>
      <c r="C39488"/>
      <c r="D39488"/>
      <c r="E39488" s="148"/>
      <c r="F39488" s="148"/>
      <c r="G39488" s="149"/>
      <c r="H39488" s="148"/>
      <c r="I39488"/>
    </row>
    <row r="39489" spans="1:9" x14ac:dyDescent="0.25">
      <c r="A39489"/>
      <c r="B39489"/>
      <c r="C39489"/>
      <c r="D39489"/>
      <c r="E39489" s="148"/>
      <c r="F39489" s="148"/>
      <c r="G39489" s="149"/>
      <c r="H39489" s="148"/>
      <c r="I39489"/>
    </row>
    <row r="39490" spans="1:9" x14ac:dyDescent="0.25">
      <c r="A39490"/>
      <c r="B39490"/>
      <c r="C39490"/>
      <c r="D39490"/>
      <c r="E39490" s="148"/>
      <c r="F39490" s="148"/>
      <c r="G39490" s="149"/>
      <c r="H39490" s="148"/>
      <c r="I39490"/>
    </row>
    <row r="39491" spans="1:9" x14ac:dyDescent="0.25">
      <c r="A39491"/>
      <c r="B39491"/>
      <c r="C39491"/>
      <c r="D39491"/>
      <c r="E39491" s="148"/>
      <c r="F39491" s="148"/>
      <c r="G39491" s="149"/>
      <c r="H39491" s="148"/>
      <c r="I39491"/>
    </row>
    <row r="39492" spans="1:9" x14ac:dyDescent="0.25">
      <c r="A39492"/>
      <c r="B39492"/>
      <c r="C39492"/>
      <c r="D39492"/>
      <c r="E39492" s="148"/>
      <c r="F39492" s="148"/>
      <c r="G39492" s="149"/>
      <c r="H39492" s="148"/>
      <c r="I39492"/>
    </row>
    <row r="39493" spans="1:9" x14ac:dyDescent="0.25">
      <c r="A39493"/>
      <c r="B39493"/>
      <c r="C39493"/>
      <c r="D39493"/>
      <c r="E39493" s="148"/>
      <c r="F39493" s="148"/>
      <c r="G39493" s="149"/>
      <c r="H39493" s="148"/>
      <c r="I39493"/>
    </row>
    <row r="39494" spans="1:9" x14ac:dyDescent="0.25">
      <c r="A39494"/>
      <c r="B39494"/>
      <c r="C39494"/>
      <c r="D39494"/>
      <c r="E39494" s="148"/>
      <c r="F39494" s="148"/>
      <c r="G39494" s="149"/>
      <c r="H39494" s="148"/>
      <c r="I39494"/>
    </row>
    <row r="39495" spans="1:9" x14ac:dyDescent="0.25">
      <c r="A39495"/>
      <c r="B39495"/>
      <c r="C39495"/>
      <c r="D39495"/>
      <c r="E39495" s="148"/>
      <c r="F39495" s="148"/>
      <c r="G39495" s="149"/>
      <c r="H39495" s="148"/>
      <c r="I39495"/>
    </row>
    <row r="39496" spans="1:9" x14ac:dyDescent="0.25">
      <c r="A39496"/>
      <c r="B39496"/>
      <c r="C39496"/>
      <c r="D39496"/>
      <c r="E39496" s="148"/>
      <c r="F39496" s="148"/>
      <c r="G39496" s="149"/>
      <c r="H39496" s="148"/>
      <c r="I39496"/>
    </row>
    <row r="39497" spans="1:9" x14ac:dyDescent="0.25">
      <c r="A39497"/>
      <c r="B39497"/>
      <c r="C39497"/>
      <c r="D39497"/>
      <c r="E39497" s="148"/>
      <c r="F39497" s="148"/>
      <c r="G39497" s="149"/>
      <c r="H39497" s="148"/>
      <c r="I39497"/>
    </row>
    <row r="39498" spans="1:9" x14ac:dyDescent="0.25">
      <c r="A39498"/>
      <c r="B39498"/>
      <c r="C39498"/>
      <c r="D39498"/>
      <c r="E39498" s="148"/>
      <c r="F39498" s="148"/>
      <c r="G39498" s="149"/>
      <c r="H39498" s="148"/>
      <c r="I39498"/>
    </row>
    <row r="39499" spans="1:9" x14ac:dyDescent="0.25">
      <c r="A39499"/>
      <c r="B39499"/>
      <c r="C39499"/>
      <c r="D39499"/>
      <c r="E39499" s="148"/>
      <c r="F39499" s="148"/>
      <c r="G39499" s="149"/>
      <c r="H39499" s="148"/>
      <c r="I39499"/>
    </row>
    <row r="39500" spans="1:9" x14ac:dyDescent="0.25">
      <c r="A39500"/>
      <c r="B39500"/>
      <c r="C39500"/>
      <c r="D39500"/>
      <c r="E39500" s="148"/>
      <c r="F39500" s="148"/>
      <c r="G39500" s="149"/>
      <c r="H39500" s="148"/>
      <c r="I39500"/>
    </row>
    <row r="39501" spans="1:9" x14ac:dyDescent="0.25">
      <c r="A39501"/>
      <c r="B39501"/>
      <c r="C39501"/>
      <c r="D39501"/>
      <c r="E39501" s="148"/>
      <c r="F39501" s="148"/>
      <c r="G39501" s="149"/>
      <c r="H39501" s="148"/>
      <c r="I39501"/>
    </row>
    <row r="39502" spans="1:9" x14ac:dyDescent="0.25">
      <c r="A39502"/>
      <c r="B39502"/>
      <c r="C39502"/>
      <c r="D39502"/>
      <c r="E39502" s="148"/>
      <c r="F39502" s="148"/>
      <c r="G39502" s="149"/>
      <c r="H39502" s="148"/>
      <c r="I39502"/>
    </row>
    <row r="39503" spans="1:9" x14ac:dyDescent="0.25">
      <c r="A39503"/>
      <c r="B39503"/>
      <c r="C39503"/>
      <c r="D39503"/>
      <c r="E39503" s="148"/>
      <c r="F39503" s="148"/>
      <c r="G39503" s="149"/>
      <c r="H39503" s="148"/>
      <c r="I39503"/>
    </row>
    <row r="39504" spans="1:9" x14ac:dyDescent="0.25">
      <c r="A39504"/>
      <c r="B39504"/>
      <c r="C39504"/>
      <c r="D39504"/>
      <c r="E39504" s="148"/>
      <c r="F39504" s="148"/>
      <c r="G39504" s="149"/>
      <c r="H39504" s="148"/>
      <c r="I39504"/>
    </row>
    <row r="39505" spans="1:9" x14ac:dyDescent="0.25">
      <c r="A39505"/>
      <c r="B39505"/>
      <c r="C39505"/>
      <c r="D39505"/>
      <c r="E39505" s="148"/>
      <c r="F39505" s="148"/>
      <c r="G39505" s="149"/>
      <c r="H39505" s="148"/>
      <c r="I39505"/>
    </row>
    <row r="39506" spans="1:9" x14ac:dyDescent="0.25">
      <c r="A39506"/>
      <c r="B39506"/>
      <c r="C39506"/>
      <c r="D39506"/>
      <c r="E39506" s="148"/>
      <c r="F39506" s="148"/>
      <c r="G39506" s="149"/>
      <c r="H39506" s="148"/>
      <c r="I39506"/>
    </row>
    <row r="39507" spans="1:9" x14ac:dyDescent="0.25">
      <c r="A39507"/>
      <c r="B39507"/>
      <c r="C39507"/>
      <c r="D39507"/>
      <c r="E39507" s="148"/>
      <c r="F39507" s="148"/>
      <c r="G39507" s="149"/>
      <c r="H39507" s="148"/>
      <c r="I39507"/>
    </row>
    <row r="39508" spans="1:9" x14ac:dyDescent="0.25">
      <c r="A39508"/>
      <c r="B39508"/>
      <c r="C39508"/>
      <c r="D39508"/>
      <c r="E39508" s="148"/>
      <c r="F39508" s="148"/>
      <c r="G39508" s="149"/>
      <c r="H39508" s="148"/>
      <c r="I39508"/>
    </row>
    <row r="39509" spans="1:9" x14ac:dyDescent="0.25">
      <c r="A39509"/>
      <c r="B39509"/>
      <c r="C39509"/>
      <c r="D39509"/>
      <c r="E39509" s="148"/>
      <c r="F39509" s="148"/>
      <c r="G39509" s="149"/>
      <c r="H39509" s="148"/>
      <c r="I39509"/>
    </row>
    <row r="39510" spans="1:9" x14ac:dyDescent="0.25">
      <c r="A39510"/>
      <c r="B39510"/>
      <c r="C39510"/>
      <c r="D39510"/>
      <c r="E39510" s="148"/>
      <c r="F39510" s="148"/>
      <c r="G39510" s="149"/>
      <c r="H39510" s="148"/>
      <c r="I39510"/>
    </row>
    <row r="39511" spans="1:9" x14ac:dyDescent="0.25">
      <c r="A39511"/>
      <c r="B39511"/>
      <c r="C39511"/>
      <c r="D39511"/>
      <c r="E39511" s="148"/>
      <c r="F39511" s="148"/>
      <c r="G39511" s="149"/>
      <c r="H39511" s="148"/>
      <c r="I39511"/>
    </row>
    <row r="39512" spans="1:9" x14ac:dyDescent="0.25">
      <c r="A39512"/>
      <c r="B39512"/>
      <c r="C39512"/>
      <c r="D39512"/>
      <c r="E39512" s="148"/>
      <c r="F39512" s="148"/>
      <c r="G39512" s="149"/>
      <c r="H39512" s="148"/>
      <c r="I39512"/>
    </row>
    <row r="39513" spans="1:9" x14ac:dyDescent="0.25">
      <c r="A39513"/>
      <c r="B39513"/>
      <c r="C39513"/>
      <c r="D39513"/>
      <c r="E39513" s="148"/>
      <c r="F39513" s="148"/>
      <c r="G39513" s="149"/>
      <c r="H39513" s="148"/>
      <c r="I39513"/>
    </row>
    <row r="39514" spans="1:9" x14ac:dyDescent="0.25">
      <c r="A39514"/>
      <c r="B39514"/>
      <c r="C39514"/>
      <c r="D39514"/>
      <c r="E39514" s="148"/>
      <c r="F39514" s="148"/>
      <c r="G39514" s="149"/>
      <c r="H39514" s="148"/>
      <c r="I39514"/>
    </row>
    <row r="39515" spans="1:9" x14ac:dyDescent="0.25">
      <c r="A39515"/>
      <c r="B39515"/>
      <c r="C39515"/>
      <c r="D39515"/>
      <c r="E39515" s="148"/>
      <c r="F39515" s="148"/>
      <c r="G39515" s="149"/>
      <c r="H39515" s="148"/>
      <c r="I39515"/>
    </row>
    <row r="39516" spans="1:9" x14ac:dyDescent="0.25">
      <c r="A39516"/>
      <c r="B39516"/>
      <c r="C39516"/>
      <c r="D39516"/>
      <c r="E39516" s="148"/>
      <c r="F39516" s="148"/>
      <c r="G39516" s="149"/>
      <c r="H39516" s="148"/>
      <c r="I39516"/>
    </row>
    <row r="39517" spans="1:9" x14ac:dyDescent="0.25">
      <c r="A39517"/>
      <c r="B39517"/>
      <c r="C39517"/>
      <c r="D39517"/>
      <c r="E39517" s="148"/>
      <c r="F39517" s="148"/>
      <c r="G39517" s="149"/>
      <c r="H39517" s="148"/>
      <c r="I39517"/>
    </row>
    <row r="39518" spans="1:9" x14ac:dyDescent="0.25">
      <c r="A39518"/>
      <c r="B39518"/>
      <c r="C39518"/>
      <c r="D39518"/>
      <c r="E39518" s="148"/>
      <c r="F39518" s="148"/>
      <c r="G39518" s="149"/>
      <c r="H39518" s="148"/>
      <c r="I39518"/>
    </row>
    <row r="39519" spans="1:9" x14ac:dyDescent="0.25">
      <c r="A39519"/>
      <c r="B39519"/>
      <c r="C39519"/>
      <c r="D39519"/>
      <c r="E39519" s="148"/>
      <c r="F39519" s="148"/>
      <c r="G39519" s="149"/>
      <c r="H39519" s="148"/>
      <c r="I39519"/>
    </row>
    <row r="39520" spans="1:9" x14ac:dyDescent="0.25">
      <c r="A39520"/>
      <c r="B39520"/>
      <c r="C39520"/>
      <c r="D39520"/>
      <c r="E39520" s="148"/>
      <c r="F39520" s="148"/>
      <c r="G39520" s="149"/>
      <c r="H39520" s="148"/>
      <c r="I39520"/>
    </row>
    <row r="39521" spans="1:9" x14ac:dyDescent="0.25">
      <c r="A39521"/>
      <c r="B39521"/>
      <c r="C39521"/>
      <c r="D39521"/>
      <c r="E39521" s="148"/>
      <c r="F39521" s="148"/>
      <c r="G39521" s="149"/>
      <c r="H39521" s="148"/>
      <c r="I39521"/>
    </row>
    <row r="39522" spans="1:9" x14ac:dyDescent="0.25">
      <c r="A39522"/>
      <c r="B39522"/>
      <c r="C39522"/>
      <c r="D39522"/>
      <c r="E39522" s="148"/>
      <c r="F39522" s="148"/>
      <c r="G39522" s="149"/>
      <c r="H39522" s="148"/>
      <c r="I39522"/>
    </row>
    <row r="39523" spans="1:9" x14ac:dyDescent="0.25">
      <c r="A39523"/>
      <c r="B39523"/>
      <c r="C39523"/>
      <c r="D39523"/>
      <c r="E39523" s="148"/>
      <c r="F39523" s="148"/>
      <c r="G39523" s="149"/>
      <c r="H39523" s="148"/>
      <c r="I39523"/>
    </row>
    <row r="39524" spans="1:9" x14ac:dyDescent="0.25">
      <c r="A39524"/>
      <c r="B39524"/>
      <c r="C39524"/>
      <c r="D39524"/>
      <c r="E39524" s="148"/>
      <c r="F39524" s="148"/>
      <c r="G39524" s="149"/>
      <c r="H39524" s="148"/>
      <c r="I39524"/>
    </row>
    <row r="39525" spans="1:9" x14ac:dyDescent="0.25">
      <c r="A39525"/>
      <c r="B39525"/>
      <c r="C39525"/>
      <c r="D39525"/>
      <c r="E39525" s="148"/>
      <c r="F39525" s="148"/>
      <c r="G39525" s="149"/>
      <c r="H39525" s="148"/>
      <c r="I39525"/>
    </row>
    <row r="39526" spans="1:9" x14ac:dyDescent="0.25">
      <c r="A39526"/>
      <c r="B39526"/>
      <c r="C39526"/>
      <c r="D39526"/>
      <c r="E39526" s="148"/>
      <c r="F39526" s="148"/>
      <c r="G39526" s="149"/>
      <c r="H39526" s="148"/>
      <c r="I39526"/>
    </row>
    <row r="39527" spans="1:9" x14ac:dyDescent="0.25">
      <c r="A39527"/>
      <c r="B39527"/>
      <c r="C39527"/>
      <c r="D39527"/>
      <c r="E39527" s="148"/>
      <c r="F39527" s="148"/>
      <c r="G39527" s="149"/>
      <c r="H39527" s="148"/>
      <c r="I39527"/>
    </row>
    <row r="39528" spans="1:9" x14ac:dyDescent="0.25">
      <c r="A39528"/>
      <c r="B39528"/>
      <c r="C39528"/>
      <c r="D39528"/>
      <c r="E39528" s="148"/>
      <c r="F39528" s="148"/>
      <c r="G39528" s="149"/>
      <c r="H39528" s="148"/>
      <c r="I39528"/>
    </row>
    <row r="39529" spans="1:9" x14ac:dyDescent="0.25">
      <c r="A39529"/>
      <c r="B39529"/>
      <c r="C39529"/>
      <c r="D39529"/>
      <c r="E39529" s="148"/>
      <c r="F39529" s="148"/>
      <c r="G39529" s="149"/>
      <c r="H39529" s="148"/>
      <c r="I39529"/>
    </row>
    <row r="39530" spans="1:9" x14ac:dyDescent="0.25">
      <c r="A39530"/>
      <c r="B39530"/>
      <c r="C39530"/>
      <c r="D39530"/>
      <c r="E39530" s="148"/>
      <c r="F39530" s="148"/>
      <c r="G39530" s="149"/>
      <c r="H39530" s="148"/>
      <c r="I39530"/>
    </row>
    <row r="39531" spans="1:9" x14ac:dyDescent="0.25">
      <c r="A39531"/>
      <c r="B39531"/>
      <c r="C39531"/>
      <c r="D39531"/>
      <c r="E39531" s="148"/>
      <c r="F39531" s="148"/>
      <c r="G39531" s="149"/>
      <c r="H39531" s="148"/>
      <c r="I39531"/>
    </row>
    <row r="39532" spans="1:9" x14ac:dyDescent="0.25">
      <c r="A39532"/>
      <c r="B39532"/>
      <c r="C39532"/>
      <c r="D39532"/>
      <c r="E39532" s="148"/>
      <c r="F39532" s="148"/>
      <c r="G39532" s="149"/>
      <c r="H39532" s="148"/>
      <c r="I39532"/>
    </row>
    <row r="39533" spans="1:9" x14ac:dyDescent="0.25">
      <c r="A39533"/>
      <c r="B39533"/>
      <c r="C39533"/>
      <c r="D39533"/>
      <c r="E39533" s="148"/>
      <c r="F39533" s="148"/>
      <c r="G39533" s="149"/>
      <c r="H39533" s="148"/>
      <c r="I39533"/>
    </row>
    <row r="39534" spans="1:9" x14ac:dyDescent="0.25">
      <c r="A39534"/>
      <c r="B39534"/>
      <c r="C39534"/>
      <c r="D39534"/>
      <c r="E39534" s="148"/>
      <c r="F39534" s="148"/>
      <c r="G39534" s="149"/>
      <c r="H39534" s="148"/>
      <c r="I39534"/>
    </row>
    <row r="39535" spans="1:9" x14ac:dyDescent="0.25">
      <c r="A39535"/>
      <c r="B39535"/>
      <c r="C39535"/>
      <c r="D39535"/>
      <c r="E39535" s="148"/>
      <c r="F39535" s="148"/>
      <c r="G39535" s="149"/>
      <c r="H39535" s="148"/>
      <c r="I39535"/>
    </row>
    <row r="39536" spans="1:9" x14ac:dyDescent="0.25">
      <c r="A39536"/>
      <c r="B39536"/>
      <c r="C39536"/>
      <c r="D39536"/>
      <c r="E39536" s="148"/>
      <c r="F39536" s="148"/>
      <c r="G39536" s="149"/>
      <c r="H39536" s="148"/>
      <c r="I39536"/>
    </row>
    <row r="39537" spans="1:9" x14ac:dyDescent="0.25">
      <c r="A39537"/>
      <c r="B39537"/>
      <c r="C39537"/>
      <c r="D39537"/>
      <c r="E39537" s="148"/>
      <c r="F39537" s="148"/>
      <c r="G39537" s="149"/>
      <c r="H39537" s="148"/>
      <c r="I39537"/>
    </row>
    <row r="39538" spans="1:9" x14ac:dyDescent="0.25">
      <c r="A39538"/>
      <c r="B39538"/>
      <c r="C39538"/>
      <c r="D39538"/>
      <c r="E39538" s="148"/>
      <c r="F39538" s="148"/>
      <c r="G39538" s="149"/>
      <c r="H39538" s="148"/>
      <c r="I39538"/>
    </row>
    <row r="39539" spans="1:9" x14ac:dyDescent="0.25">
      <c r="A39539"/>
      <c r="B39539"/>
      <c r="C39539"/>
      <c r="D39539"/>
      <c r="E39539" s="148"/>
      <c r="F39539" s="148"/>
      <c r="G39539" s="149"/>
      <c r="H39539" s="148"/>
      <c r="I39539"/>
    </row>
    <row r="39540" spans="1:9" x14ac:dyDescent="0.25">
      <c r="A39540"/>
      <c r="B39540"/>
      <c r="C39540"/>
      <c r="D39540"/>
      <c r="E39540" s="148"/>
      <c r="F39540" s="148"/>
      <c r="G39540" s="149"/>
      <c r="H39540" s="148"/>
      <c r="I39540"/>
    </row>
    <row r="39541" spans="1:9" x14ac:dyDescent="0.25">
      <c r="A39541"/>
      <c r="B39541"/>
      <c r="C39541"/>
      <c r="D39541"/>
      <c r="E39541" s="148"/>
      <c r="F39541" s="148"/>
      <c r="G39541" s="149"/>
      <c r="H39541" s="148"/>
      <c r="I39541"/>
    </row>
    <row r="39542" spans="1:9" x14ac:dyDescent="0.25">
      <c r="A39542"/>
      <c r="B39542"/>
      <c r="C39542"/>
      <c r="D39542"/>
      <c r="E39542" s="148"/>
      <c r="F39542" s="148"/>
      <c r="G39542" s="149"/>
      <c r="H39542" s="148"/>
      <c r="I39542"/>
    </row>
    <row r="39543" spans="1:9" x14ac:dyDescent="0.25">
      <c r="A39543"/>
      <c r="B39543"/>
      <c r="C39543"/>
      <c r="D39543"/>
      <c r="E39543" s="148"/>
      <c r="F39543" s="148"/>
      <c r="G39543" s="149"/>
      <c r="H39543" s="148"/>
      <c r="I39543"/>
    </row>
    <row r="39544" spans="1:9" x14ac:dyDescent="0.25">
      <c r="A39544"/>
      <c r="B39544"/>
      <c r="C39544"/>
      <c r="D39544"/>
      <c r="E39544" s="148"/>
      <c r="F39544" s="148"/>
      <c r="G39544" s="149"/>
      <c r="H39544" s="148"/>
      <c r="I39544"/>
    </row>
    <row r="39545" spans="1:9" x14ac:dyDescent="0.25">
      <c r="A39545"/>
      <c r="B39545"/>
      <c r="C39545"/>
      <c r="D39545"/>
      <c r="E39545" s="148"/>
      <c r="F39545" s="148"/>
      <c r="G39545" s="149"/>
      <c r="H39545" s="148"/>
      <c r="I39545"/>
    </row>
    <row r="39546" spans="1:9" x14ac:dyDescent="0.25">
      <c r="A39546"/>
      <c r="B39546"/>
      <c r="C39546"/>
      <c r="D39546"/>
      <c r="E39546" s="148"/>
      <c r="F39546" s="148"/>
      <c r="G39546" s="149"/>
      <c r="H39546" s="148"/>
      <c r="I39546"/>
    </row>
    <row r="39547" spans="1:9" x14ac:dyDescent="0.25">
      <c r="A39547"/>
      <c r="B39547"/>
      <c r="C39547"/>
      <c r="D39547"/>
      <c r="E39547" s="148"/>
      <c r="F39547" s="148"/>
      <c r="G39547" s="149"/>
      <c r="H39547" s="148"/>
      <c r="I39547"/>
    </row>
    <row r="39548" spans="1:9" x14ac:dyDescent="0.25">
      <c r="A39548"/>
      <c r="B39548"/>
      <c r="C39548"/>
      <c r="D39548"/>
      <c r="E39548" s="148"/>
      <c r="F39548" s="148"/>
      <c r="G39548" s="149"/>
      <c r="H39548" s="148"/>
      <c r="I39548"/>
    </row>
    <row r="39549" spans="1:9" x14ac:dyDescent="0.25">
      <c r="A39549"/>
      <c r="B39549"/>
      <c r="C39549"/>
      <c r="D39549"/>
      <c r="E39549" s="148"/>
      <c r="F39549" s="148"/>
      <c r="G39549" s="149"/>
      <c r="H39549" s="148"/>
      <c r="I39549"/>
    </row>
    <row r="39550" spans="1:9" x14ac:dyDescent="0.25">
      <c r="A39550"/>
      <c r="B39550"/>
      <c r="C39550"/>
      <c r="D39550"/>
      <c r="E39550" s="148"/>
      <c r="F39550" s="148"/>
      <c r="G39550" s="149"/>
      <c r="H39550" s="148"/>
      <c r="I39550"/>
    </row>
    <row r="39551" spans="1:9" x14ac:dyDescent="0.25">
      <c r="A39551"/>
      <c r="B39551"/>
      <c r="C39551"/>
      <c r="D39551"/>
      <c r="E39551" s="148"/>
      <c r="F39551" s="148"/>
      <c r="G39551" s="149"/>
      <c r="H39551" s="148"/>
      <c r="I39551"/>
    </row>
    <row r="39552" spans="1:9" x14ac:dyDescent="0.25">
      <c r="A39552"/>
      <c r="B39552"/>
      <c r="C39552"/>
      <c r="D39552"/>
      <c r="E39552" s="148"/>
      <c r="F39552" s="148"/>
      <c r="G39552" s="149"/>
      <c r="H39552" s="148"/>
      <c r="I39552"/>
    </row>
    <row r="39553" spans="1:9" x14ac:dyDescent="0.25">
      <c r="A39553"/>
      <c r="B39553"/>
      <c r="C39553"/>
      <c r="D39553"/>
      <c r="E39553" s="148"/>
      <c r="F39553" s="148"/>
      <c r="G39553" s="149"/>
      <c r="H39553" s="148"/>
      <c r="I39553"/>
    </row>
    <row r="39554" spans="1:9" x14ac:dyDescent="0.25">
      <c r="A39554"/>
      <c r="B39554"/>
      <c r="C39554"/>
      <c r="D39554"/>
      <c r="E39554" s="148"/>
      <c r="F39554" s="148"/>
      <c r="G39554" s="149"/>
      <c r="H39554" s="148"/>
      <c r="I39554"/>
    </row>
    <row r="39555" spans="1:9" x14ac:dyDescent="0.25">
      <c r="A39555"/>
      <c r="B39555"/>
      <c r="C39555"/>
      <c r="D39555"/>
      <c r="E39555" s="148"/>
      <c r="F39555" s="148"/>
      <c r="G39555" s="149"/>
      <c r="H39555" s="148"/>
      <c r="I39555"/>
    </row>
    <row r="39556" spans="1:9" x14ac:dyDescent="0.25">
      <c r="A39556"/>
      <c r="B39556"/>
      <c r="C39556"/>
      <c r="D39556"/>
      <c r="E39556" s="148"/>
      <c r="F39556" s="148"/>
      <c r="G39556" s="149"/>
      <c r="H39556" s="148"/>
      <c r="I39556"/>
    </row>
    <row r="39557" spans="1:9" x14ac:dyDescent="0.25">
      <c r="A39557"/>
      <c r="B39557"/>
      <c r="C39557"/>
      <c r="D39557"/>
      <c r="E39557" s="148"/>
      <c r="F39557" s="148"/>
      <c r="G39557" s="149"/>
      <c r="H39557" s="148"/>
      <c r="I39557"/>
    </row>
    <row r="39558" spans="1:9" x14ac:dyDescent="0.25">
      <c r="A39558"/>
      <c r="B39558"/>
      <c r="C39558"/>
      <c r="D39558"/>
      <c r="E39558" s="148"/>
      <c r="F39558" s="148"/>
      <c r="G39558" s="149"/>
      <c r="H39558" s="148"/>
      <c r="I39558"/>
    </row>
    <row r="39559" spans="1:9" x14ac:dyDescent="0.25">
      <c r="A39559"/>
      <c r="B39559"/>
      <c r="C39559"/>
      <c r="D39559"/>
      <c r="E39559" s="148"/>
      <c r="F39559" s="148"/>
      <c r="G39559" s="149"/>
      <c r="H39559" s="148"/>
      <c r="I39559"/>
    </row>
    <row r="39560" spans="1:9" x14ac:dyDescent="0.25">
      <c r="A39560"/>
      <c r="B39560"/>
      <c r="C39560"/>
      <c r="D39560"/>
      <c r="E39560" s="148"/>
      <c r="F39560" s="148"/>
      <c r="G39560" s="149"/>
      <c r="H39560" s="148"/>
      <c r="I39560"/>
    </row>
    <row r="39561" spans="1:9" x14ac:dyDescent="0.25">
      <c r="A39561"/>
      <c r="B39561"/>
      <c r="C39561"/>
      <c r="D39561"/>
      <c r="E39561" s="148"/>
      <c r="F39561" s="148"/>
      <c r="G39561" s="149"/>
      <c r="H39561" s="148"/>
      <c r="I39561"/>
    </row>
    <row r="39562" spans="1:9" x14ac:dyDescent="0.25">
      <c r="A39562"/>
      <c r="B39562"/>
      <c r="C39562"/>
      <c r="D39562"/>
      <c r="E39562" s="148"/>
      <c r="F39562" s="148"/>
      <c r="G39562" s="149"/>
      <c r="H39562" s="148"/>
      <c r="I39562"/>
    </row>
    <row r="39563" spans="1:9" x14ac:dyDescent="0.25">
      <c r="A39563"/>
      <c r="B39563"/>
      <c r="C39563"/>
      <c r="D39563"/>
      <c r="E39563" s="148"/>
      <c r="F39563" s="148"/>
      <c r="G39563" s="149"/>
      <c r="H39563" s="148"/>
      <c r="I39563"/>
    </row>
    <row r="39564" spans="1:9" x14ac:dyDescent="0.25">
      <c r="A39564"/>
      <c r="B39564"/>
      <c r="C39564"/>
      <c r="D39564"/>
      <c r="E39564" s="148"/>
      <c r="F39564" s="148"/>
      <c r="G39564" s="149"/>
      <c r="H39564" s="148"/>
      <c r="I39564"/>
    </row>
    <row r="39565" spans="1:9" x14ac:dyDescent="0.25">
      <c r="A39565"/>
      <c r="B39565"/>
      <c r="C39565"/>
      <c r="D39565"/>
      <c r="E39565" s="148"/>
      <c r="F39565" s="148"/>
      <c r="G39565" s="149"/>
      <c r="H39565" s="148"/>
      <c r="I39565"/>
    </row>
    <row r="39566" spans="1:9" x14ac:dyDescent="0.25">
      <c r="A39566"/>
      <c r="B39566"/>
      <c r="C39566"/>
      <c r="D39566"/>
      <c r="E39566" s="148"/>
      <c r="F39566" s="148"/>
      <c r="G39566" s="149"/>
      <c r="H39566" s="148"/>
      <c r="I39566"/>
    </row>
    <row r="39567" spans="1:9" x14ac:dyDescent="0.25">
      <c r="A39567"/>
      <c r="B39567"/>
      <c r="C39567"/>
      <c r="D39567"/>
      <c r="E39567" s="148"/>
      <c r="F39567" s="148"/>
      <c r="G39567" s="149"/>
      <c r="H39567" s="148"/>
      <c r="I39567"/>
    </row>
    <row r="39568" spans="1:9" x14ac:dyDescent="0.25">
      <c r="A39568"/>
      <c r="B39568"/>
      <c r="C39568"/>
      <c r="D39568"/>
      <c r="E39568" s="148"/>
      <c r="F39568" s="148"/>
      <c r="G39568" s="149"/>
      <c r="H39568" s="148"/>
      <c r="I39568"/>
    </row>
    <row r="39569" spans="1:9" x14ac:dyDescent="0.25">
      <c r="A39569"/>
      <c r="B39569"/>
      <c r="C39569"/>
      <c r="D39569"/>
      <c r="E39569" s="148"/>
      <c r="F39569" s="148"/>
      <c r="G39569" s="149"/>
      <c r="H39569" s="148"/>
      <c r="I39569"/>
    </row>
    <row r="39570" spans="1:9" x14ac:dyDescent="0.25">
      <c r="A39570"/>
      <c r="B39570"/>
      <c r="C39570"/>
      <c r="D39570"/>
      <c r="E39570" s="148"/>
      <c r="F39570" s="148"/>
      <c r="G39570" s="149"/>
      <c r="H39570" s="148"/>
      <c r="I39570"/>
    </row>
    <row r="39571" spans="1:9" x14ac:dyDescent="0.25">
      <c r="A39571"/>
      <c r="B39571"/>
      <c r="C39571"/>
      <c r="D39571"/>
      <c r="E39571" s="148"/>
      <c r="F39571" s="148"/>
      <c r="G39571" s="149"/>
      <c r="H39571" s="148"/>
      <c r="I39571"/>
    </row>
    <row r="39572" spans="1:9" x14ac:dyDescent="0.25">
      <c r="A39572"/>
      <c r="B39572"/>
      <c r="C39572"/>
      <c r="D39572"/>
      <c r="E39572" s="148"/>
      <c r="F39572" s="148"/>
      <c r="G39572" s="149"/>
      <c r="H39572" s="148"/>
      <c r="I39572"/>
    </row>
    <row r="39573" spans="1:9" x14ac:dyDescent="0.25">
      <c r="A39573"/>
      <c r="B39573"/>
      <c r="C39573"/>
      <c r="D39573"/>
      <c r="E39573" s="148"/>
      <c r="F39573" s="148"/>
      <c r="G39573" s="149"/>
      <c r="H39573" s="148"/>
      <c r="I39573"/>
    </row>
    <row r="39574" spans="1:9" x14ac:dyDescent="0.25">
      <c r="A39574"/>
      <c r="B39574"/>
      <c r="C39574"/>
      <c r="D39574"/>
      <c r="E39574" s="148"/>
      <c r="F39574" s="148"/>
      <c r="G39574" s="149"/>
      <c r="H39574" s="148"/>
      <c r="I39574"/>
    </row>
    <row r="39575" spans="1:9" x14ac:dyDescent="0.25">
      <c r="A39575"/>
      <c r="B39575"/>
      <c r="C39575"/>
      <c r="D39575"/>
      <c r="E39575" s="148"/>
      <c r="F39575" s="148"/>
      <c r="G39575" s="149"/>
      <c r="H39575" s="148"/>
      <c r="I39575"/>
    </row>
    <row r="39576" spans="1:9" x14ac:dyDescent="0.25">
      <c r="A39576"/>
      <c r="B39576"/>
      <c r="C39576"/>
      <c r="D39576"/>
      <c r="E39576" s="148"/>
      <c r="F39576" s="148"/>
      <c r="G39576" s="149"/>
      <c r="H39576" s="148"/>
      <c r="I39576"/>
    </row>
    <row r="39577" spans="1:9" x14ac:dyDescent="0.25">
      <c r="A39577"/>
      <c r="B39577"/>
      <c r="C39577"/>
      <c r="D39577"/>
      <c r="E39577" s="148"/>
      <c r="F39577" s="148"/>
      <c r="G39577" s="149"/>
      <c r="H39577" s="148"/>
      <c r="I39577"/>
    </row>
    <row r="39578" spans="1:9" x14ac:dyDescent="0.25">
      <c r="A39578"/>
      <c r="B39578"/>
      <c r="C39578"/>
      <c r="D39578"/>
      <c r="E39578" s="148"/>
      <c r="F39578" s="148"/>
      <c r="G39578" s="149"/>
      <c r="H39578" s="148"/>
      <c r="I39578"/>
    </row>
    <row r="39579" spans="1:9" x14ac:dyDescent="0.25">
      <c r="A39579"/>
      <c r="B39579"/>
      <c r="C39579"/>
      <c r="D39579"/>
      <c r="E39579" s="148"/>
      <c r="F39579" s="148"/>
      <c r="G39579" s="149"/>
      <c r="H39579" s="148"/>
      <c r="I39579"/>
    </row>
    <row r="39580" spans="1:9" x14ac:dyDescent="0.25">
      <c r="A39580"/>
      <c r="B39580"/>
      <c r="C39580"/>
      <c r="D39580"/>
      <c r="E39580" s="148"/>
      <c r="F39580" s="148"/>
      <c r="G39580" s="149"/>
      <c r="H39580" s="148"/>
      <c r="I39580"/>
    </row>
    <row r="39581" spans="1:9" x14ac:dyDescent="0.25">
      <c r="A39581"/>
      <c r="B39581"/>
      <c r="C39581"/>
      <c r="D39581"/>
      <c r="E39581" s="148"/>
      <c r="F39581" s="148"/>
      <c r="G39581" s="149"/>
      <c r="H39581" s="148"/>
      <c r="I39581"/>
    </row>
    <row r="39582" spans="1:9" x14ac:dyDescent="0.25">
      <c r="A39582"/>
      <c r="B39582"/>
      <c r="C39582"/>
      <c r="D39582"/>
      <c r="E39582" s="148"/>
      <c r="F39582" s="148"/>
      <c r="G39582" s="149"/>
      <c r="H39582" s="148"/>
      <c r="I39582"/>
    </row>
    <row r="39583" spans="1:9" x14ac:dyDescent="0.25">
      <c r="A39583"/>
      <c r="B39583"/>
      <c r="C39583"/>
      <c r="D39583"/>
      <c r="E39583" s="148"/>
      <c r="F39583" s="148"/>
      <c r="G39583" s="149"/>
      <c r="H39583" s="148"/>
      <c r="I39583"/>
    </row>
    <row r="39584" spans="1:9" x14ac:dyDescent="0.25">
      <c r="A39584"/>
      <c r="B39584"/>
      <c r="C39584"/>
      <c r="D39584"/>
      <c r="E39584" s="148"/>
      <c r="F39584" s="148"/>
      <c r="G39584" s="149"/>
      <c r="H39584" s="148"/>
      <c r="I39584"/>
    </row>
    <row r="39585" spans="1:9" x14ac:dyDescent="0.25">
      <c r="A39585"/>
      <c r="B39585"/>
      <c r="C39585"/>
      <c r="D39585"/>
      <c r="E39585" s="148"/>
      <c r="F39585" s="148"/>
      <c r="G39585" s="149"/>
      <c r="H39585" s="148"/>
      <c r="I39585"/>
    </row>
    <row r="39586" spans="1:9" x14ac:dyDescent="0.25">
      <c r="A39586"/>
      <c r="B39586"/>
      <c r="C39586"/>
      <c r="D39586"/>
      <c r="E39586" s="148"/>
      <c r="F39586" s="148"/>
      <c r="G39586" s="149"/>
      <c r="H39586" s="148"/>
      <c r="I39586"/>
    </row>
    <row r="39587" spans="1:9" x14ac:dyDescent="0.25">
      <c r="A39587"/>
      <c r="B39587"/>
      <c r="C39587"/>
      <c r="D39587"/>
      <c r="E39587" s="148"/>
      <c r="F39587" s="148"/>
      <c r="G39587" s="149"/>
      <c r="H39587" s="148"/>
      <c r="I39587"/>
    </row>
    <row r="39588" spans="1:9" x14ac:dyDescent="0.25">
      <c r="A39588"/>
      <c r="B39588"/>
      <c r="C39588"/>
      <c r="D39588"/>
      <c r="E39588" s="148"/>
      <c r="F39588" s="148"/>
      <c r="G39588" s="149"/>
      <c r="H39588" s="148"/>
      <c r="I39588"/>
    </row>
    <row r="39589" spans="1:9" x14ac:dyDescent="0.25">
      <c r="A39589"/>
      <c r="B39589"/>
      <c r="C39589"/>
      <c r="D39589"/>
      <c r="E39589" s="148"/>
      <c r="F39589" s="148"/>
      <c r="G39589" s="149"/>
      <c r="H39589" s="148"/>
      <c r="I39589"/>
    </row>
    <row r="39590" spans="1:9" x14ac:dyDescent="0.25">
      <c r="A39590"/>
      <c r="B39590"/>
      <c r="C39590"/>
      <c r="D39590"/>
      <c r="E39590" s="148"/>
      <c r="F39590" s="148"/>
      <c r="G39590" s="149"/>
      <c r="H39590" s="148"/>
      <c r="I39590"/>
    </row>
    <row r="39591" spans="1:9" x14ac:dyDescent="0.25">
      <c r="A39591"/>
      <c r="B39591"/>
      <c r="C39591"/>
      <c r="D39591"/>
      <c r="E39591" s="148"/>
      <c r="F39591" s="148"/>
      <c r="G39591" s="149"/>
      <c r="H39591" s="148"/>
      <c r="I39591"/>
    </row>
    <row r="39592" spans="1:9" x14ac:dyDescent="0.25">
      <c r="A39592"/>
      <c r="B39592"/>
      <c r="C39592"/>
      <c r="D39592"/>
      <c r="E39592" s="148"/>
      <c r="F39592" s="148"/>
      <c r="G39592" s="149"/>
      <c r="H39592" s="148"/>
      <c r="I39592"/>
    </row>
    <row r="39593" spans="1:9" x14ac:dyDescent="0.25">
      <c r="A39593"/>
      <c r="B39593"/>
      <c r="C39593"/>
      <c r="D39593"/>
      <c r="E39593" s="148"/>
      <c r="F39593" s="148"/>
      <c r="G39593" s="149"/>
      <c r="H39593" s="148"/>
      <c r="I39593"/>
    </row>
    <row r="39594" spans="1:9" x14ac:dyDescent="0.25">
      <c r="A39594"/>
      <c r="B39594"/>
      <c r="C39594"/>
      <c r="D39594"/>
      <c r="E39594" s="148"/>
      <c r="F39594" s="148"/>
      <c r="G39594" s="149"/>
      <c r="H39594" s="148"/>
      <c r="I39594"/>
    </row>
    <row r="39595" spans="1:9" x14ac:dyDescent="0.25">
      <c r="A39595"/>
      <c r="B39595"/>
      <c r="C39595"/>
      <c r="D39595"/>
      <c r="E39595" s="148"/>
      <c r="F39595" s="148"/>
      <c r="G39595" s="149"/>
      <c r="H39595" s="148"/>
      <c r="I39595"/>
    </row>
    <row r="39596" spans="1:9" x14ac:dyDescent="0.25">
      <c r="A39596"/>
      <c r="B39596"/>
      <c r="C39596"/>
      <c r="D39596"/>
      <c r="E39596" s="148"/>
      <c r="F39596" s="148"/>
      <c r="G39596" s="149"/>
      <c r="H39596" s="148"/>
      <c r="I39596"/>
    </row>
    <row r="39597" spans="1:9" x14ac:dyDescent="0.25">
      <c r="A39597"/>
      <c r="B39597"/>
      <c r="C39597"/>
      <c r="D39597"/>
      <c r="E39597" s="148"/>
      <c r="F39597" s="148"/>
      <c r="G39597" s="149"/>
      <c r="H39597" s="148"/>
      <c r="I39597"/>
    </row>
    <row r="39598" spans="1:9" x14ac:dyDescent="0.25">
      <c r="A39598"/>
      <c r="B39598"/>
      <c r="C39598"/>
      <c r="D39598"/>
      <c r="E39598" s="148"/>
      <c r="F39598" s="148"/>
      <c r="G39598" s="149"/>
      <c r="H39598" s="148"/>
      <c r="I39598"/>
    </row>
    <row r="39599" spans="1:9" x14ac:dyDescent="0.25">
      <c r="A39599"/>
      <c r="B39599"/>
      <c r="C39599"/>
      <c r="D39599"/>
      <c r="E39599" s="148"/>
      <c r="F39599" s="148"/>
      <c r="G39599" s="149"/>
      <c r="H39599" s="148"/>
      <c r="I39599"/>
    </row>
    <row r="39600" spans="1:9" x14ac:dyDescent="0.25">
      <c r="A39600"/>
      <c r="B39600"/>
      <c r="C39600"/>
      <c r="D39600"/>
      <c r="E39600" s="148"/>
      <c r="F39600" s="148"/>
      <c r="G39600" s="149"/>
      <c r="H39600" s="148"/>
      <c r="I39600"/>
    </row>
    <row r="39601" spans="1:9" x14ac:dyDescent="0.25">
      <c r="A39601"/>
      <c r="B39601"/>
      <c r="C39601"/>
      <c r="D39601"/>
      <c r="E39601" s="148"/>
      <c r="F39601" s="148"/>
      <c r="G39601" s="149"/>
      <c r="H39601" s="148"/>
      <c r="I39601"/>
    </row>
    <row r="39602" spans="1:9" x14ac:dyDescent="0.25">
      <c r="A39602"/>
      <c r="B39602"/>
      <c r="C39602"/>
      <c r="D39602"/>
      <c r="E39602" s="148"/>
      <c r="F39602" s="148"/>
      <c r="G39602" s="149"/>
      <c r="H39602" s="148"/>
      <c r="I39602"/>
    </row>
    <row r="39603" spans="1:9" x14ac:dyDescent="0.25">
      <c r="A39603"/>
      <c r="B39603"/>
      <c r="C39603"/>
      <c r="D39603"/>
      <c r="E39603" s="148"/>
      <c r="F39603" s="148"/>
      <c r="G39603" s="149"/>
      <c r="H39603" s="148"/>
      <c r="I39603"/>
    </row>
    <row r="39604" spans="1:9" x14ac:dyDescent="0.25">
      <c r="A39604"/>
      <c r="B39604"/>
      <c r="C39604"/>
      <c r="D39604"/>
      <c r="E39604" s="148"/>
      <c r="F39604" s="148"/>
      <c r="G39604" s="149"/>
      <c r="H39604" s="148"/>
      <c r="I39604"/>
    </row>
    <row r="39605" spans="1:9" x14ac:dyDescent="0.25">
      <c r="A39605"/>
      <c r="B39605"/>
      <c r="C39605"/>
      <c r="D39605"/>
      <c r="E39605" s="148"/>
      <c r="F39605" s="148"/>
      <c r="G39605" s="149"/>
      <c r="H39605" s="148"/>
      <c r="I39605"/>
    </row>
    <row r="39606" spans="1:9" x14ac:dyDescent="0.25">
      <c r="A39606"/>
      <c r="B39606"/>
      <c r="C39606"/>
      <c r="D39606"/>
      <c r="E39606" s="148"/>
      <c r="F39606" s="148"/>
      <c r="G39606" s="149"/>
      <c r="H39606" s="148"/>
      <c r="I39606"/>
    </row>
    <row r="39607" spans="1:9" x14ac:dyDescent="0.25">
      <c r="A39607"/>
      <c r="B39607"/>
      <c r="C39607"/>
      <c r="D39607"/>
      <c r="E39607" s="148"/>
      <c r="F39607" s="148"/>
      <c r="G39607" s="149"/>
      <c r="H39607" s="148"/>
      <c r="I39607"/>
    </row>
    <row r="39608" spans="1:9" x14ac:dyDescent="0.25">
      <c r="A39608"/>
      <c r="B39608"/>
      <c r="C39608"/>
      <c r="D39608"/>
      <c r="E39608" s="148"/>
      <c r="F39608" s="148"/>
      <c r="G39608" s="149"/>
      <c r="H39608" s="148"/>
      <c r="I39608"/>
    </row>
    <row r="39609" spans="1:9" x14ac:dyDescent="0.25">
      <c r="A39609"/>
      <c r="B39609"/>
      <c r="C39609"/>
      <c r="D39609"/>
      <c r="E39609" s="148"/>
      <c r="F39609" s="148"/>
      <c r="G39609" s="149"/>
      <c r="H39609" s="148"/>
      <c r="I39609"/>
    </row>
    <row r="39610" spans="1:9" x14ac:dyDescent="0.25">
      <c r="A39610"/>
      <c r="B39610"/>
      <c r="C39610"/>
      <c r="D39610"/>
      <c r="E39610" s="148"/>
      <c r="F39610" s="148"/>
      <c r="G39610" s="149"/>
      <c r="H39610" s="148"/>
      <c r="I39610"/>
    </row>
    <row r="39611" spans="1:9" x14ac:dyDescent="0.25">
      <c r="A39611"/>
      <c r="B39611"/>
      <c r="C39611"/>
      <c r="D39611"/>
      <c r="E39611" s="148"/>
      <c r="F39611" s="148"/>
      <c r="G39611" s="149"/>
      <c r="H39611" s="148"/>
      <c r="I39611"/>
    </row>
    <row r="39612" spans="1:9" x14ac:dyDescent="0.25">
      <c r="A39612"/>
      <c r="B39612"/>
      <c r="C39612"/>
      <c r="D39612"/>
      <c r="E39612" s="148"/>
      <c r="F39612" s="148"/>
      <c r="G39612" s="149"/>
      <c r="H39612" s="148"/>
      <c r="I39612"/>
    </row>
    <row r="39613" spans="1:9" x14ac:dyDescent="0.25">
      <c r="A39613"/>
      <c r="B39613"/>
      <c r="C39613"/>
      <c r="D39613"/>
      <c r="E39613" s="148"/>
      <c r="F39613" s="148"/>
      <c r="G39613" s="149"/>
      <c r="H39613" s="148"/>
      <c r="I39613"/>
    </row>
    <row r="39614" spans="1:9" x14ac:dyDescent="0.25">
      <c r="A39614"/>
      <c r="B39614"/>
      <c r="C39614"/>
      <c r="D39614"/>
      <c r="E39614" s="148"/>
      <c r="F39614" s="148"/>
      <c r="G39614" s="149"/>
      <c r="H39614" s="148"/>
      <c r="I39614"/>
    </row>
    <row r="39615" spans="1:9" x14ac:dyDescent="0.25">
      <c r="A39615"/>
      <c r="B39615"/>
      <c r="C39615"/>
      <c r="D39615"/>
      <c r="E39615" s="148"/>
      <c r="F39615" s="148"/>
      <c r="G39615" s="149"/>
      <c r="H39615" s="148"/>
      <c r="I39615"/>
    </row>
    <row r="39616" spans="1:9" x14ac:dyDescent="0.25">
      <c r="A39616"/>
      <c r="B39616"/>
      <c r="C39616"/>
      <c r="D39616"/>
      <c r="E39616" s="148"/>
      <c r="F39616" s="148"/>
      <c r="G39616" s="149"/>
      <c r="H39616" s="148"/>
      <c r="I39616"/>
    </row>
    <row r="39617" spans="1:9" x14ac:dyDescent="0.25">
      <c r="A39617"/>
      <c r="B39617"/>
      <c r="C39617"/>
      <c r="D39617"/>
      <c r="E39617" s="148"/>
      <c r="F39617" s="148"/>
      <c r="G39617" s="149"/>
      <c r="H39617" s="148"/>
      <c r="I39617"/>
    </row>
    <row r="39618" spans="1:9" x14ac:dyDescent="0.25">
      <c r="A39618"/>
      <c r="B39618"/>
      <c r="C39618"/>
      <c r="D39618"/>
      <c r="E39618" s="148"/>
      <c r="F39618" s="148"/>
      <c r="G39618" s="149"/>
      <c r="H39618" s="148"/>
      <c r="I39618"/>
    </row>
    <row r="39619" spans="1:9" x14ac:dyDescent="0.25">
      <c r="A39619"/>
      <c r="B39619"/>
      <c r="C39619"/>
      <c r="D39619"/>
      <c r="E39619" s="148"/>
      <c r="F39619" s="148"/>
      <c r="G39619" s="149"/>
      <c r="H39619" s="148"/>
      <c r="I39619"/>
    </row>
    <row r="39620" spans="1:9" x14ac:dyDescent="0.25">
      <c r="A39620"/>
      <c r="B39620"/>
      <c r="C39620"/>
      <c r="D39620"/>
      <c r="E39620" s="148"/>
      <c r="F39620" s="148"/>
      <c r="G39620" s="149"/>
      <c r="H39620" s="148"/>
      <c r="I39620"/>
    </row>
    <row r="39621" spans="1:9" x14ac:dyDescent="0.25">
      <c r="A39621"/>
      <c r="B39621"/>
      <c r="C39621"/>
      <c r="D39621"/>
      <c r="E39621" s="148"/>
      <c r="F39621" s="148"/>
      <c r="G39621" s="149"/>
      <c r="H39621" s="148"/>
      <c r="I39621"/>
    </row>
    <row r="39622" spans="1:9" x14ac:dyDescent="0.25">
      <c r="A39622"/>
      <c r="B39622"/>
      <c r="C39622"/>
      <c r="D39622"/>
      <c r="E39622" s="148"/>
      <c r="F39622" s="148"/>
      <c r="G39622" s="149"/>
      <c r="H39622" s="148"/>
      <c r="I39622"/>
    </row>
    <row r="39623" spans="1:9" x14ac:dyDescent="0.25">
      <c r="A39623"/>
      <c r="B39623"/>
      <c r="C39623"/>
      <c r="D39623"/>
      <c r="E39623" s="148"/>
      <c r="F39623" s="148"/>
      <c r="G39623" s="149"/>
      <c r="H39623" s="148"/>
      <c r="I39623"/>
    </row>
    <row r="39624" spans="1:9" x14ac:dyDescent="0.25">
      <c r="A39624"/>
      <c r="B39624"/>
      <c r="C39624"/>
      <c r="D39624"/>
      <c r="E39624" s="148"/>
      <c r="F39624" s="148"/>
      <c r="G39624" s="149"/>
      <c r="H39624" s="148"/>
      <c r="I39624"/>
    </row>
    <row r="39625" spans="1:9" x14ac:dyDescent="0.25">
      <c r="A39625"/>
      <c r="B39625"/>
      <c r="C39625"/>
      <c r="D39625"/>
      <c r="E39625" s="148"/>
      <c r="F39625" s="148"/>
      <c r="G39625" s="149"/>
      <c r="H39625" s="148"/>
      <c r="I39625"/>
    </row>
    <row r="39626" spans="1:9" x14ac:dyDescent="0.25">
      <c r="A39626"/>
      <c r="B39626"/>
      <c r="C39626"/>
      <c r="D39626"/>
      <c r="E39626" s="148"/>
      <c r="F39626" s="148"/>
      <c r="G39626" s="149"/>
      <c r="H39626" s="148"/>
      <c r="I39626"/>
    </row>
    <row r="39627" spans="1:9" x14ac:dyDescent="0.25">
      <c r="A39627"/>
      <c r="B39627"/>
      <c r="C39627"/>
      <c r="D39627"/>
      <c r="E39627" s="148"/>
      <c r="F39627" s="148"/>
      <c r="G39627" s="149"/>
      <c r="H39627" s="148"/>
      <c r="I39627"/>
    </row>
    <row r="39628" spans="1:9" x14ac:dyDescent="0.25">
      <c r="A39628"/>
      <c r="B39628"/>
      <c r="C39628"/>
      <c r="D39628"/>
      <c r="E39628" s="148"/>
      <c r="F39628" s="148"/>
      <c r="G39628" s="149"/>
      <c r="H39628" s="148"/>
      <c r="I39628"/>
    </row>
    <row r="39629" spans="1:9" x14ac:dyDescent="0.25">
      <c r="A39629"/>
      <c r="B39629"/>
      <c r="C39629"/>
      <c r="D39629"/>
      <c r="E39629" s="148"/>
      <c r="F39629" s="148"/>
      <c r="G39629" s="149"/>
      <c r="H39629" s="148"/>
      <c r="I39629"/>
    </row>
    <row r="39630" spans="1:9" x14ac:dyDescent="0.25">
      <c r="A39630"/>
      <c r="B39630"/>
      <c r="C39630"/>
      <c r="D39630"/>
      <c r="E39630" s="148"/>
      <c r="F39630" s="148"/>
      <c r="G39630" s="149"/>
      <c r="H39630" s="148"/>
      <c r="I39630"/>
    </row>
    <row r="39631" spans="1:9" x14ac:dyDescent="0.25">
      <c r="A39631"/>
      <c r="B39631"/>
      <c r="C39631"/>
      <c r="D39631"/>
      <c r="E39631" s="148"/>
      <c r="F39631" s="148"/>
      <c r="G39631" s="149"/>
      <c r="H39631" s="148"/>
      <c r="I39631"/>
    </row>
    <row r="39632" spans="1:9" x14ac:dyDescent="0.25">
      <c r="A39632"/>
      <c r="B39632"/>
      <c r="C39632"/>
      <c r="D39632"/>
      <c r="E39632" s="148"/>
      <c r="F39632" s="148"/>
      <c r="G39632" s="149"/>
      <c r="H39632" s="148"/>
      <c r="I39632"/>
    </row>
    <row r="39633" spans="1:9" x14ac:dyDescent="0.25">
      <c r="A39633"/>
      <c r="B39633"/>
      <c r="C39633"/>
      <c r="D39633"/>
      <c r="E39633" s="148"/>
      <c r="F39633" s="148"/>
      <c r="G39633" s="149"/>
      <c r="H39633" s="148"/>
      <c r="I39633"/>
    </row>
    <row r="39634" spans="1:9" x14ac:dyDescent="0.25">
      <c r="A39634"/>
      <c r="B39634"/>
      <c r="C39634"/>
      <c r="D39634"/>
      <c r="E39634" s="148"/>
      <c r="F39634" s="148"/>
      <c r="G39634" s="149"/>
      <c r="H39634" s="148"/>
      <c r="I39634"/>
    </row>
    <row r="39635" spans="1:9" x14ac:dyDescent="0.25">
      <c r="A39635"/>
      <c r="B39635"/>
      <c r="C39635"/>
      <c r="D39635"/>
      <c r="E39635" s="148"/>
      <c r="F39635" s="148"/>
      <c r="G39635" s="149"/>
      <c r="H39635" s="148"/>
      <c r="I39635"/>
    </row>
    <row r="39636" spans="1:9" x14ac:dyDescent="0.25">
      <c r="A39636"/>
      <c r="B39636"/>
      <c r="C39636"/>
      <c r="D39636"/>
      <c r="E39636" s="148"/>
      <c r="F39636" s="148"/>
      <c r="G39636" s="149"/>
      <c r="H39636" s="148"/>
      <c r="I39636"/>
    </row>
    <row r="39637" spans="1:9" x14ac:dyDescent="0.25">
      <c r="A39637"/>
      <c r="B39637"/>
      <c r="C39637"/>
      <c r="D39637"/>
      <c r="E39637" s="148"/>
      <c r="F39637" s="148"/>
      <c r="G39637" s="149"/>
      <c r="H39637" s="148"/>
      <c r="I39637"/>
    </row>
    <row r="39638" spans="1:9" x14ac:dyDescent="0.25">
      <c r="A39638"/>
      <c r="B39638"/>
      <c r="C39638"/>
      <c r="D39638"/>
      <c r="E39638" s="148"/>
      <c r="F39638" s="148"/>
      <c r="G39638" s="149"/>
      <c r="H39638" s="148"/>
      <c r="I39638"/>
    </row>
    <row r="39639" spans="1:9" x14ac:dyDescent="0.25">
      <c r="A39639"/>
      <c r="B39639"/>
      <c r="C39639"/>
      <c r="D39639"/>
      <c r="E39639" s="148"/>
      <c r="F39639" s="148"/>
      <c r="G39639" s="149"/>
      <c r="H39639" s="148"/>
      <c r="I39639"/>
    </row>
    <row r="39640" spans="1:9" x14ac:dyDescent="0.25">
      <c r="A39640"/>
      <c r="B39640"/>
      <c r="C39640"/>
      <c r="D39640"/>
      <c r="E39640" s="148"/>
      <c r="F39640" s="148"/>
      <c r="G39640" s="149"/>
      <c r="H39640" s="148"/>
      <c r="I39640"/>
    </row>
    <row r="39641" spans="1:9" x14ac:dyDescent="0.25">
      <c r="A39641"/>
      <c r="B39641"/>
      <c r="C39641"/>
      <c r="D39641"/>
      <c r="E39641" s="148"/>
      <c r="F39641" s="148"/>
      <c r="G39641" s="149"/>
      <c r="H39641" s="148"/>
      <c r="I39641"/>
    </row>
    <row r="39642" spans="1:9" x14ac:dyDescent="0.25">
      <c r="A39642"/>
      <c r="B39642"/>
      <c r="C39642"/>
      <c r="D39642"/>
      <c r="E39642" s="148"/>
      <c r="F39642" s="148"/>
      <c r="G39642" s="149"/>
      <c r="H39642" s="148"/>
      <c r="I39642"/>
    </row>
    <row r="39643" spans="1:9" x14ac:dyDescent="0.25">
      <c r="A39643"/>
      <c r="B39643"/>
      <c r="C39643"/>
      <c r="D39643"/>
      <c r="E39643" s="148"/>
      <c r="F39643" s="148"/>
      <c r="G39643" s="149"/>
      <c r="H39643" s="148"/>
      <c r="I39643"/>
    </row>
    <row r="39644" spans="1:9" x14ac:dyDescent="0.25">
      <c r="A39644"/>
      <c r="B39644"/>
      <c r="C39644"/>
      <c r="D39644"/>
      <c r="E39644" s="148"/>
      <c r="F39644" s="148"/>
      <c r="G39644" s="149"/>
      <c r="H39644" s="148"/>
      <c r="I39644"/>
    </row>
    <row r="39645" spans="1:9" x14ac:dyDescent="0.25">
      <c r="A39645"/>
      <c r="B39645"/>
      <c r="C39645"/>
      <c r="D39645"/>
      <c r="E39645" s="148"/>
      <c r="F39645" s="148"/>
      <c r="G39645" s="149"/>
      <c r="H39645" s="148"/>
      <c r="I39645"/>
    </row>
    <row r="39646" spans="1:9" x14ac:dyDescent="0.25">
      <c r="A39646"/>
      <c r="B39646"/>
      <c r="C39646"/>
      <c r="D39646"/>
      <c r="E39646" s="148"/>
      <c r="F39646" s="148"/>
      <c r="G39646" s="149"/>
      <c r="H39646" s="148"/>
      <c r="I39646"/>
    </row>
    <row r="39647" spans="1:9" x14ac:dyDescent="0.25">
      <c r="A39647"/>
      <c r="B39647"/>
      <c r="C39647"/>
      <c r="D39647"/>
      <c r="E39647" s="148"/>
      <c r="F39647" s="148"/>
      <c r="G39647" s="149"/>
      <c r="H39647" s="148"/>
      <c r="I39647"/>
    </row>
    <row r="39648" spans="1:9" x14ac:dyDescent="0.25">
      <c r="A39648"/>
      <c r="B39648"/>
      <c r="C39648"/>
      <c r="D39648"/>
      <c r="E39648" s="148"/>
      <c r="F39648" s="148"/>
      <c r="G39648" s="149"/>
      <c r="H39648" s="148"/>
      <c r="I39648"/>
    </row>
    <row r="39649" spans="1:9" x14ac:dyDescent="0.25">
      <c r="A39649"/>
      <c r="B39649"/>
      <c r="C39649"/>
      <c r="D39649"/>
      <c r="E39649" s="148"/>
      <c r="F39649" s="148"/>
      <c r="G39649" s="149"/>
      <c r="H39649" s="148"/>
      <c r="I39649"/>
    </row>
    <row r="39650" spans="1:9" x14ac:dyDescent="0.25">
      <c r="A39650"/>
      <c r="B39650"/>
      <c r="C39650"/>
      <c r="D39650"/>
      <c r="E39650" s="148"/>
      <c r="F39650" s="148"/>
      <c r="G39650" s="149"/>
      <c r="H39650" s="148"/>
      <c r="I39650"/>
    </row>
    <row r="39651" spans="1:9" x14ac:dyDescent="0.25">
      <c r="A39651"/>
      <c r="B39651"/>
      <c r="C39651"/>
      <c r="D39651"/>
      <c r="E39651" s="148"/>
      <c r="F39651" s="148"/>
      <c r="G39651" s="149"/>
      <c r="H39651" s="148"/>
      <c r="I39651"/>
    </row>
    <row r="39652" spans="1:9" x14ac:dyDescent="0.25">
      <c r="A39652"/>
      <c r="B39652"/>
      <c r="C39652"/>
      <c r="D39652"/>
      <c r="E39652" s="148"/>
      <c r="F39652" s="148"/>
      <c r="G39652" s="149"/>
      <c r="H39652" s="148"/>
      <c r="I39652"/>
    </row>
    <row r="39653" spans="1:9" x14ac:dyDescent="0.25">
      <c r="A39653"/>
      <c r="B39653"/>
      <c r="C39653"/>
      <c r="D39653"/>
      <c r="E39653" s="148"/>
      <c r="F39653" s="148"/>
      <c r="G39653" s="149"/>
      <c r="H39653" s="148"/>
      <c r="I39653"/>
    </row>
    <row r="39654" spans="1:9" x14ac:dyDescent="0.25">
      <c r="A39654"/>
      <c r="B39654"/>
      <c r="C39654"/>
      <c r="D39654"/>
      <c r="E39654" s="148"/>
      <c r="F39654" s="148"/>
      <c r="G39654" s="149"/>
      <c r="H39654" s="148"/>
      <c r="I39654"/>
    </row>
    <row r="39655" spans="1:9" x14ac:dyDescent="0.25">
      <c r="A39655"/>
      <c r="B39655"/>
      <c r="C39655"/>
      <c r="D39655"/>
      <c r="E39655" s="148"/>
      <c r="F39655" s="148"/>
      <c r="G39655" s="149"/>
      <c r="H39655" s="148"/>
      <c r="I39655"/>
    </row>
    <row r="39656" spans="1:9" x14ac:dyDescent="0.25">
      <c r="A39656"/>
      <c r="B39656"/>
      <c r="C39656"/>
      <c r="D39656"/>
      <c r="E39656" s="148"/>
      <c r="F39656" s="148"/>
      <c r="G39656" s="149"/>
      <c r="H39656" s="148"/>
      <c r="I39656"/>
    </row>
    <row r="39657" spans="1:9" x14ac:dyDescent="0.25">
      <c r="A39657"/>
      <c r="B39657"/>
      <c r="C39657"/>
      <c r="D39657"/>
      <c r="E39657" s="148"/>
      <c r="F39657" s="148"/>
      <c r="G39657" s="149"/>
      <c r="H39657" s="148"/>
      <c r="I39657"/>
    </row>
    <row r="39658" spans="1:9" x14ac:dyDescent="0.25">
      <c r="A39658"/>
      <c r="B39658"/>
      <c r="C39658"/>
      <c r="D39658"/>
      <c r="E39658" s="148"/>
      <c r="F39658" s="148"/>
      <c r="G39658" s="149"/>
      <c r="H39658" s="148"/>
      <c r="I39658"/>
    </row>
    <row r="39659" spans="1:9" x14ac:dyDescent="0.25">
      <c r="A39659"/>
      <c r="B39659"/>
      <c r="C39659"/>
      <c r="D39659"/>
      <c r="E39659" s="148"/>
      <c r="F39659" s="148"/>
      <c r="G39659" s="149"/>
      <c r="H39659" s="148"/>
      <c r="I39659"/>
    </row>
    <row r="39660" spans="1:9" x14ac:dyDescent="0.25">
      <c r="A39660"/>
      <c r="B39660"/>
      <c r="C39660"/>
      <c r="D39660"/>
      <c r="E39660" s="148"/>
      <c r="F39660" s="148"/>
      <c r="G39660" s="149"/>
      <c r="H39660" s="148"/>
      <c r="I39660"/>
    </row>
    <row r="39661" spans="1:9" x14ac:dyDescent="0.25">
      <c r="A39661"/>
      <c r="B39661"/>
      <c r="C39661"/>
      <c r="D39661"/>
      <c r="E39661" s="148"/>
      <c r="F39661" s="148"/>
      <c r="G39661" s="149"/>
      <c r="H39661" s="148"/>
      <c r="I39661"/>
    </row>
    <row r="39662" spans="1:9" x14ac:dyDescent="0.25">
      <c r="A39662"/>
      <c r="B39662"/>
      <c r="C39662"/>
      <c r="D39662"/>
      <c r="E39662" s="148"/>
      <c r="F39662" s="148"/>
      <c r="G39662" s="149"/>
      <c r="H39662" s="148"/>
      <c r="I39662"/>
    </row>
    <row r="39663" spans="1:9" x14ac:dyDescent="0.25">
      <c r="A39663"/>
      <c r="B39663"/>
      <c r="C39663"/>
      <c r="D39663"/>
      <c r="E39663" s="148"/>
      <c r="F39663" s="148"/>
      <c r="G39663" s="149"/>
      <c r="H39663" s="148"/>
      <c r="I39663"/>
    </row>
    <row r="39664" spans="1:9" x14ac:dyDescent="0.25">
      <c r="A39664"/>
      <c r="B39664"/>
      <c r="C39664"/>
      <c r="D39664"/>
      <c r="E39664" s="148"/>
      <c r="F39664" s="148"/>
      <c r="G39664" s="149"/>
      <c r="H39664" s="148"/>
      <c r="I39664"/>
    </row>
    <row r="39665" spans="1:9" x14ac:dyDescent="0.25">
      <c r="A39665"/>
      <c r="B39665"/>
      <c r="C39665"/>
      <c r="D39665"/>
      <c r="E39665" s="148"/>
      <c r="F39665" s="148"/>
      <c r="G39665" s="149"/>
      <c r="H39665" s="148"/>
      <c r="I39665"/>
    </row>
    <row r="39666" spans="1:9" x14ac:dyDescent="0.25">
      <c r="A39666"/>
      <c r="B39666"/>
      <c r="C39666"/>
      <c r="D39666"/>
      <c r="E39666" s="148"/>
      <c r="F39666" s="148"/>
      <c r="G39666" s="149"/>
      <c r="H39666" s="148"/>
      <c r="I39666"/>
    </row>
    <row r="39667" spans="1:9" x14ac:dyDescent="0.25">
      <c r="A39667"/>
      <c r="B39667"/>
      <c r="C39667"/>
      <c r="D39667"/>
      <c r="E39667" s="148"/>
      <c r="F39667" s="148"/>
      <c r="G39667" s="149"/>
      <c r="H39667" s="148"/>
      <c r="I39667"/>
    </row>
    <row r="39668" spans="1:9" x14ac:dyDescent="0.25">
      <c r="A39668"/>
      <c r="B39668"/>
      <c r="C39668"/>
      <c r="D39668"/>
      <c r="E39668" s="148"/>
      <c r="F39668" s="148"/>
      <c r="G39668" s="149"/>
      <c r="H39668" s="148"/>
      <c r="I39668"/>
    </row>
    <row r="39669" spans="1:9" x14ac:dyDescent="0.25">
      <c r="A39669"/>
      <c r="B39669"/>
      <c r="C39669"/>
      <c r="D39669"/>
      <c r="E39669" s="148"/>
      <c r="F39669" s="148"/>
      <c r="G39669" s="149"/>
      <c r="H39669" s="148"/>
      <c r="I39669"/>
    </row>
    <row r="39670" spans="1:9" x14ac:dyDescent="0.25">
      <c r="A39670"/>
      <c r="B39670"/>
      <c r="C39670"/>
      <c r="D39670"/>
      <c r="E39670" s="148"/>
      <c r="F39670" s="148"/>
      <c r="G39670" s="149"/>
      <c r="H39670" s="148"/>
      <c r="I39670"/>
    </row>
    <row r="39671" spans="1:9" x14ac:dyDescent="0.25">
      <c r="A39671"/>
      <c r="B39671"/>
      <c r="C39671"/>
      <c r="D39671"/>
      <c r="E39671" s="148"/>
      <c r="F39671" s="148"/>
      <c r="G39671" s="149"/>
      <c r="H39671" s="148"/>
      <c r="I39671"/>
    </row>
    <row r="39672" spans="1:9" x14ac:dyDescent="0.25">
      <c r="A39672"/>
      <c r="B39672"/>
      <c r="C39672"/>
      <c r="D39672"/>
      <c r="E39672" s="148"/>
      <c r="F39672" s="148"/>
      <c r="G39672" s="149"/>
      <c r="H39672" s="148"/>
      <c r="I39672"/>
    </row>
    <row r="39673" spans="1:9" x14ac:dyDescent="0.25">
      <c r="A39673"/>
      <c r="B39673"/>
      <c r="C39673"/>
      <c r="D39673"/>
      <c r="E39673" s="148"/>
      <c r="F39673" s="148"/>
      <c r="G39673" s="149"/>
      <c r="H39673" s="148"/>
      <c r="I39673"/>
    </row>
    <row r="39674" spans="1:9" x14ac:dyDescent="0.25">
      <c r="A39674"/>
      <c r="B39674"/>
      <c r="C39674"/>
      <c r="D39674"/>
      <c r="E39674" s="148"/>
      <c r="F39674" s="148"/>
      <c r="G39674" s="149"/>
      <c r="H39674" s="148"/>
      <c r="I39674"/>
    </row>
    <row r="39675" spans="1:9" x14ac:dyDescent="0.25">
      <c r="A39675"/>
      <c r="B39675"/>
      <c r="C39675"/>
      <c r="D39675"/>
      <c r="E39675" s="148"/>
      <c r="F39675" s="148"/>
      <c r="G39675" s="149"/>
      <c r="H39675" s="148"/>
      <c r="I39675"/>
    </row>
    <row r="39676" spans="1:9" x14ac:dyDescent="0.25">
      <c r="A39676"/>
      <c r="B39676"/>
      <c r="C39676"/>
      <c r="D39676"/>
      <c r="E39676" s="148"/>
      <c r="F39676" s="148"/>
      <c r="G39676" s="149"/>
      <c r="H39676" s="148"/>
      <c r="I39676"/>
    </row>
    <row r="39677" spans="1:9" x14ac:dyDescent="0.25">
      <c r="A39677"/>
      <c r="B39677"/>
      <c r="C39677"/>
      <c r="D39677"/>
      <c r="E39677" s="148"/>
      <c r="F39677" s="148"/>
      <c r="G39677" s="149"/>
      <c r="H39677" s="148"/>
      <c r="I39677"/>
    </row>
    <row r="39678" spans="1:9" x14ac:dyDescent="0.25">
      <c r="A39678"/>
      <c r="B39678"/>
      <c r="C39678"/>
      <c r="D39678"/>
      <c r="E39678" s="148"/>
      <c r="F39678" s="148"/>
      <c r="G39678" s="149"/>
      <c r="H39678" s="148"/>
      <c r="I39678"/>
    </row>
    <row r="39679" spans="1:9" x14ac:dyDescent="0.25">
      <c r="A39679"/>
      <c r="B39679"/>
      <c r="C39679"/>
      <c r="D39679"/>
      <c r="E39679" s="148"/>
      <c r="F39679" s="148"/>
      <c r="G39679" s="149"/>
      <c r="H39679" s="148"/>
      <c r="I39679"/>
    </row>
    <row r="39680" spans="1:9" x14ac:dyDescent="0.25">
      <c r="A39680"/>
      <c r="B39680"/>
      <c r="C39680"/>
      <c r="D39680"/>
      <c r="E39680" s="148"/>
      <c r="F39680" s="148"/>
      <c r="G39680" s="149"/>
      <c r="H39680" s="148"/>
      <c r="I39680"/>
    </row>
    <row r="39681" spans="1:9" x14ac:dyDescent="0.25">
      <c r="A39681"/>
      <c r="B39681"/>
      <c r="C39681"/>
      <c r="D39681"/>
      <c r="E39681" s="148"/>
      <c r="F39681" s="148"/>
      <c r="G39681" s="149"/>
      <c r="H39681" s="148"/>
      <c r="I39681"/>
    </row>
    <row r="39682" spans="1:9" x14ac:dyDescent="0.25">
      <c r="A39682"/>
      <c r="B39682"/>
      <c r="C39682"/>
      <c r="D39682"/>
      <c r="E39682" s="148"/>
      <c r="F39682" s="148"/>
      <c r="G39682" s="149"/>
      <c r="H39682" s="148"/>
      <c r="I39682"/>
    </row>
    <row r="39683" spans="1:9" x14ac:dyDescent="0.25">
      <c r="A39683"/>
      <c r="B39683"/>
      <c r="C39683"/>
      <c r="D39683"/>
      <c r="E39683" s="148"/>
      <c r="F39683" s="148"/>
      <c r="G39683" s="149"/>
      <c r="H39683" s="148"/>
      <c r="I39683"/>
    </row>
    <row r="39684" spans="1:9" x14ac:dyDescent="0.25">
      <c r="A39684"/>
      <c r="B39684"/>
      <c r="C39684"/>
      <c r="D39684"/>
      <c r="E39684" s="148"/>
      <c r="F39684" s="148"/>
      <c r="G39684" s="149"/>
      <c r="H39684" s="148"/>
      <c r="I39684"/>
    </row>
    <row r="39685" spans="1:9" x14ac:dyDescent="0.25">
      <c r="A39685"/>
      <c r="B39685"/>
      <c r="C39685"/>
      <c r="D39685"/>
      <c r="E39685" s="148"/>
      <c r="F39685" s="148"/>
      <c r="G39685" s="149"/>
      <c r="H39685" s="148"/>
      <c r="I39685"/>
    </row>
    <row r="39686" spans="1:9" x14ac:dyDescent="0.25">
      <c r="A39686"/>
      <c r="B39686"/>
      <c r="C39686"/>
      <c r="D39686"/>
      <c r="E39686" s="148"/>
      <c r="F39686" s="148"/>
      <c r="G39686" s="149"/>
      <c r="H39686" s="148"/>
      <c r="I39686"/>
    </row>
    <row r="39687" spans="1:9" x14ac:dyDescent="0.25">
      <c r="A39687"/>
      <c r="B39687"/>
      <c r="C39687"/>
      <c r="D39687"/>
      <c r="E39687" s="148"/>
      <c r="F39687" s="148"/>
      <c r="G39687" s="149"/>
      <c r="H39687" s="148"/>
      <c r="I39687"/>
    </row>
    <row r="39688" spans="1:9" x14ac:dyDescent="0.25">
      <c r="A39688"/>
      <c r="B39688"/>
      <c r="C39688"/>
      <c r="D39688"/>
      <c r="E39688" s="148"/>
      <c r="F39688" s="148"/>
      <c r="G39688" s="149"/>
      <c r="H39688" s="148"/>
      <c r="I39688"/>
    </row>
    <row r="39689" spans="1:9" x14ac:dyDescent="0.25">
      <c r="A39689"/>
      <c r="B39689"/>
      <c r="C39689"/>
      <c r="D39689"/>
      <c r="E39689" s="148"/>
      <c r="F39689" s="148"/>
      <c r="G39689" s="149"/>
      <c r="H39689" s="148"/>
      <c r="I39689"/>
    </row>
    <row r="39690" spans="1:9" x14ac:dyDescent="0.25">
      <c r="A39690"/>
      <c r="B39690"/>
      <c r="C39690"/>
      <c r="D39690"/>
      <c r="E39690" s="148"/>
      <c r="F39690" s="148"/>
      <c r="G39690" s="149"/>
      <c r="H39690" s="148"/>
      <c r="I39690"/>
    </row>
    <row r="39691" spans="1:9" x14ac:dyDescent="0.25">
      <c r="A39691"/>
      <c r="B39691"/>
      <c r="C39691"/>
      <c r="D39691"/>
      <c r="E39691" s="148"/>
      <c r="F39691" s="148"/>
      <c r="G39691" s="149"/>
      <c r="H39691" s="148"/>
      <c r="I39691"/>
    </row>
    <row r="39692" spans="1:9" x14ac:dyDescent="0.25">
      <c r="A39692"/>
      <c r="B39692"/>
      <c r="C39692"/>
      <c r="D39692"/>
      <c r="E39692" s="148"/>
      <c r="F39692" s="148"/>
      <c r="G39692" s="149"/>
      <c r="H39692" s="148"/>
      <c r="I39692"/>
    </row>
    <row r="39693" spans="1:9" x14ac:dyDescent="0.25">
      <c r="A39693"/>
      <c r="B39693"/>
      <c r="C39693"/>
      <c r="D39693"/>
      <c r="E39693" s="148"/>
      <c r="F39693" s="148"/>
      <c r="G39693" s="149"/>
      <c r="H39693" s="148"/>
      <c r="I39693"/>
    </row>
    <row r="39694" spans="1:9" x14ac:dyDescent="0.25">
      <c r="A39694"/>
      <c r="B39694"/>
      <c r="C39694"/>
      <c r="D39694"/>
      <c r="E39694" s="148"/>
      <c r="F39694" s="148"/>
      <c r="G39694" s="149"/>
      <c r="H39694" s="148"/>
      <c r="I39694"/>
    </row>
    <row r="39695" spans="1:9" x14ac:dyDescent="0.25">
      <c r="A39695"/>
      <c r="B39695"/>
      <c r="C39695"/>
      <c r="D39695"/>
      <c r="E39695" s="148"/>
      <c r="F39695" s="148"/>
      <c r="G39695" s="149"/>
      <c r="H39695" s="148"/>
      <c r="I39695"/>
    </row>
    <row r="39696" spans="1:9" x14ac:dyDescent="0.25">
      <c r="A39696"/>
      <c r="B39696"/>
      <c r="C39696"/>
      <c r="D39696"/>
      <c r="E39696" s="148"/>
      <c r="F39696" s="148"/>
      <c r="G39696" s="149"/>
      <c r="H39696" s="148"/>
      <c r="I39696"/>
    </row>
    <row r="39697" spans="1:9" x14ac:dyDescent="0.25">
      <c r="A39697"/>
      <c r="B39697"/>
      <c r="C39697"/>
      <c r="D39697"/>
      <c r="E39697" s="148"/>
      <c r="F39697" s="148"/>
      <c r="G39697" s="149"/>
      <c r="H39697" s="148"/>
      <c r="I39697"/>
    </row>
    <row r="39698" spans="1:9" x14ac:dyDescent="0.25">
      <c r="A39698"/>
      <c r="B39698"/>
      <c r="C39698"/>
      <c r="D39698"/>
      <c r="E39698" s="148"/>
      <c r="F39698" s="148"/>
      <c r="G39698" s="149"/>
      <c r="H39698" s="148"/>
      <c r="I39698"/>
    </row>
    <row r="39699" spans="1:9" x14ac:dyDescent="0.25">
      <c r="A39699"/>
      <c r="B39699"/>
      <c r="C39699"/>
      <c r="D39699"/>
      <c r="E39699" s="148"/>
      <c r="F39699" s="148"/>
      <c r="G39699" s="149"/>
      <c r="H39699" s="148"/>
      <c r="I39699"/>
    </row>
    <row r="39700" spans="1:9" x14ac:dyDescent="0.25">
      <c r="A39700"/>
      <c r="B39700"/>
      <c r="C39700"/>
      <c r="D39700"/>
      <c r="E39700" s="148"/>
      <c r="F39700" s="148"/>
      <c r="G39700" s="149"/>
      <c r="H39700" s="148"/>
      <c r="I39700"/>
    </row>
    <row r="39701" spans="1:9" x14ac:dyDescent="0.25">
      <c r="A39701"/>
      <c r="B39701"/>
      <c r="C39701"/>
      <c r="D39701"/>
      <c r="E39701" s="148"/>
      <c r="F39701" s="148"/>
      <c r="G39701" s="149"/>
      <c r="H39701" s="148"/>
      <c r="I39701"/>
    </row>
    <row r="39702" spans="1:9" x14ac:dyDescent="0.25">
      <c r="A39702"/>
      <c r="B39702"/>
      <c r="C39702"/>
      <c r="D39702"/>
      <c r="E39702" s="148"/>
      <c r="F39702" s="148"/>
      <c r="G39702" s="149"/>
      <c r="H39702" s="148"/>
      <c r="I39702"/>
    </row>
    <row r="39703" spans="1:9" x14ac:dyDescent="0.25">
      <c r="A39703"/>
      <c r="B39703"/>
      <c r="C39703"/>
      <c r="D39703"/>
      <c r="E39703" s="148"/>
      <c r="F39703" s="148"/>
      <c r="G39703" s="149"/>
      <c r="H39703" s="148"/>
      <c r="I39703"/>
    </row>
    <row r="39704" spans="1:9" x14ac:dyDescent="0.25">
      <c r="A39704"/>
      <c r="B39704"/>
      <c r="C39704"/>
      <c r="D39704"/>
      <c r="E39704" s="148"/>
      <c r="F39704" s="148"/>
      <c r="G39704" s="149"/>
      <c r="H39704" s="148"/>
      <c r="I39704"/>
    </row>
    <row r="39705" spans="1:9" x14ac:dyDescent="0.25">
      <c r="A39705"/>
      <c r="B39705"/>
      <c r="C39705"/>
      <c r="D39705"/>
      <c r="E39705" s="148"/>
      <c r="F39705" s="148"/>
      <c r="G39705" s="149"/>
      <c r="H39705" s="148"/>
      <c r="I39705"/>
    </row>
    <row r="39706" spans="1:9" x14ac:dyDescent="0.25">
      <c r="A39706"/>
      <c r="B39706"/>
      <c r="C39706"/>
      <c r="D39706"/>
      <c r="E39706" s="148"/>
      <c r="F39706" s="148"/>
      <c r="G39706" s="149"/>
      <c r="H39706" s="148"/>
      <c r="I39706"/>
    </row>
    <row r="39707" spans="1:9" x14ac:dyDescent="0.25">
      <c r="A39707"/>
      <c r="B39707"/>
      <c r="C39707"/>
      <c r="D39707"/>
      <c r="E39707" s="148"/>
      <c r="F39707" s="148"/>
      <c r="G39707" s="149"/>
      <c r="H39707" s="148"/>
      <c r="I39707"/>
    </row>
    <row r="39708" spans="1:9" x14ac:dyDescent="0.25">
      <c r="A39708"/>
      <c r="B39708"/>
      <c r="C39708"/>
      <c r="D39708"/>
      <c r="E39708" s="148"/>
      <c r="F39708" s="148"/>
      <c r="G39708" s="149"/>
      <c r="H39708" s="148"/>
      <c r="I39708"/>
    </row>
    <row r="39709" spans="1:9" x14ac:dyDescent="0.25">
      <c r="A39709"/>
      <c r="B39709"/>
      <c r="C39709"/>
      <c r="D39709"/>
      <c r="E39709" s="148"/>
      <c r="F39709" s="148"/>
      <c r="G39709" s="149"/>
      <c r="H39709" s="148"/>
      <c r="I39709"/>
    </row>
    <row r="39710" spans="1:9" x14ac:dyDescent="0.25">
      <c r="A39710"/>
      <c r="B39710"/>
      <c r="C39710"/>
      <c r="D39710"/>
      <c r="E39710" s="148"/>
      <c r="F39710" s="148"/>
      <c r="G39710" s="149"/>
      <c r="H39710" s="148"/>
      <c r="I39710"/>
    </row>
    <row r="39711" spans="1:9" x14ac:dyDescent="0.25">
      <c r="A39711"/>
      <c r="B39711"/>
      <c r="C39711"/>
      <c r="D39711"/>
      <c r="E39711" s="148"/>
      <c r="F39711" s="148"/>
      <c r="G39711" s="149"/>
      <c r="H39711" s="148"/>
      <c r="I39711"/>
    </row>
    <row r="39712" spans="1:9" x14ac:dyDescent="0.25">
      <c r="A39712"/>
      <c r="B39712"/>
      <c r="C39712"/>
      <c r="D39712"/>
      <c r="E39712" s="148"/>
      <c r="F39712" s="148"/>
      <c r="G39712" s="149"/>
      <c r="H39712" s="148"/>
      <c r="I39712"/>
    </row>
    <row r="39713" spans="1:9" x14ac:dyDescent="0.25">
      <c r="A39713"/>
      <c r="B39713"/>
      <c r="C39713"/>
      <c r="D39713"/>
      <c r="E39713" s="148"/>
      <c r="F39713" s="148"/>
      <c r="G39713" s="149"/>
      <c r="H39713" s="148"/>
      <c r="I39713"/>
    </row>
    <row r="39714" spans="1:9" x14ac:dyDescent="0.25">
      <c r="A39714"/>
      <c r="B39714"/>
      <c r="C39714"/>
      <c r="D39714"/>
      <c r="E39714" s="148"/>
      <c r="F39714" s="148"/>
      <c r="G39714" s="149"/>
      <c r="H39714" s="148"/>
      <c r="I39714"/>
    </row>
    <row r="39715" spans="1:9" x14ac:dyDescent="0.25">
      <c r="A39715"/>
      <c r="B39715"/>
      <c r="C39715"/>
      <c r="D39715"/>
      <c r="E39715" s="148"/>
      <c r="F39715" s="148"/>
      <c r="G39715" s="149"/>
      <c r="H39715" s="148"/>
      <c r="I39715"/>
    </row>
    <row r="39716" spans="1:9" x14ac:dyDescent="0.25">
      <c r="A39716"/>
      <c r="B39716"/>
      <c r="C39716"/>
      <c r="D39716"/>
      <c r="E39716" s="148"/>
      <c r="F39716" s="148"/>
      <c r="G39716" s="149"/>
      <c r="H39716" s="148"/>
      <c r="I39716"/>
    </row>
    <row r="39717" spans="1:9" x14ac:dyDescent="0.25">
      <c r="A39717"/>
      <c r="B39717"/>
      <c r="C39717"/>
      <c r="D39717"/>
      <c r="E39717" s="148"/>
      <c r="F39717" s="148"/>
      <c r="G39717" s="149"/>
      <c r="H39717" s="148"/>
      <c r="I39717"/>
    </row>
    <row r="39718" spans="1:9" x14ac:dyDescent="0.25">
      <c r="A39718"/>
      <c r="B39718"/>
      <c r="C39718"/>
      <c r="D39718"/>
      <c r="E39718" s="148"/>
      <c r="F39718" s="148"/>
      <c r="G39718" s="149"/>
      <c r="H39718" s="148"/>
      <c r="I39718"/>
    </row>
    <row r="39719" spans="1:9" x14ac:dyDescent="0.25">
      <c r="A39719"/>
      <c r="B39719"/>
      <c r="C39719"/>
      <c r="D39719"/>
      <c r="E39719" s="148"/>
      <c r="F39719" s="148"/>
      <c r="G39719" s="149"/>
      <c r="H39719" s="148"/>
      <c r="I39719"/>
    </row>
    <row r="39720" spans="1:9" x14ac:dyDescent="0.25">
      <c r="A39720"/>
      <c r="B39720"/>
      <c r="C39720"/>
      <c r="D39720"/>
      <c r="E39720" s="148"/>
      <c r="F39720" s="148"/>
      <c r="G39720" s="149"/>
      <c r="H39720" s="148"/>
      <c r="I39720"/>
    </row>
    <row r="39721" spans="1:9" x14ac:dyDescent="0.25">
      <c r="A39721"/>
      <c r="B39721"/>
      <c r="C39721"/>
      <c r="D39721"/>
      <c r="E39721" s="148"/>
      <c r="F39721" s="148"/>
      <c r="G39721" s="149"/>
      <c r="H39721" s="148"/>
      <c r="I39721"/>
    </row>
    <row r="39722" spans="1:9" x14ac:dyDescent="0.25">
      <c r="A39722"/>
      <c r="B39722"/>
      <c r="C39722"/>
      <c r="D39722"/>
      <c r="E39722" s="148"/>
      <c r="F39722" s="148"/>
      <c r="G39722" s="149"/>
      <c r="H39722" s="148"/>
      <c r="I39722"/>
    </row>
    <row r="39723" spans="1:9" x14ac:dyDescent="0.25">
      <c r="A39723"/>
      <c r="B39723"/>
      <c r="C39723"/>
      <c r="D39723"/>
      <c r="E39723" s="148"/>
      <c r="F39723" s="148"/>
      <c r="G39723" s="149"/>
      <c r="H39723" s="148"/>
      <c r="I39723"/>
    </row>
    <row r="39724" spans="1:9" x14ac:dyDescent="0.25">
      <c r="A39724"/>
      <c r="B39724"/>
      <c r="C39724"/>
      <c r="D39724"/>
      <c r="E39724" s="148"/>
      <c r="F39724" s="148"/>
      <c r="G39724" s="149"/>
      <c r="H39724" s="148"/>
      <c r="I39724"/>
    </row>
    <row r="39725" spans="1:9" x14ac:dyDescent="0.25">
      <c r="A39725"/>
      <c r="B39725"/>
      <c r="C39725"/>
      <c r="D39725"/>
      <c r="E39725" s="148"/>
      <c r="F39725" s="148"/>
      <c r="G39725" s="149"/>
      <c r="H39725" s="148"/>
      <c r="I39725"/>
    </row>
    <row r="39726" spans="1:9" x14ac:dyDescent="0.25">
      <c r="A39726"/>
      <c r="B39726"/>
      <c r="C39726"/>
      <c r="D39726"/>
      <c r="E39726" s="148"/>
      <c r="F39726" s="148"/>
      <c r="G39726" s="149"/>
      <c r="H39726" s="148"/>
      <c r="I39726"/>
    </row>
    <row r="39727" spans="1:9" x14ac:dyDescent="0.25">
      <c r="A39727"/>
      <c r="B39727"/>
      <c r="C39727"/>
      <c r="D39727"/>
      <c r="E39727" s="148"/>
      <c r="F39727" s="148"/>
      <c r="G39727" s="149"/>
      <c r="H39727" s="148"/>
      <c r="I39727"/>
    </row>
    <row r="39728" spans="1:9" x14ac:dyDescent="0.25">
      <c r="A39728"/>
      <c r="B39728"/>
      <c r="C39728"/>
      <c r="D39728"/>
      <c r="E39728" s="148"/>
      <c r="F39728" s="148"/>
      <c r="G39728" s="149"/>
      <c r="H39728" s="148"/>
      <c r="I39728"/>
    </row>
    <row r="39729" spans="1:9" x14ac:dyDescent="0.25">
      <c r="A39729"/>
      <c r="B39729"/>
      <c r="C39729"/>
      <c r="D39729"/>
      <c r="E39729" s="148"/>
      <c r="F39729" s="148"/>
      <c r="G39729" s="149"/>
      <c r="H39729" s="148"/>
      <c r="I39729"/>
    </row>
    <row r="39730" spans="1:9" x14ac:dyDescent="0.25">
      <c r="A39730"/>
      <c r="B39730"/>
      <c r="C39730"/>
      <c r="D39730"/>
      <c r="E39730" s="148"/>
      <c r="F39730" s="148"/>
      <c r="G39730" s="149"/>
      <c r="H39730" s="148"/>
      <c r="I39730"/>
    </row>
    <row r="39731" spans="1:9" x14ac:dyDescent="0.25">
      <c r="A39731"/>
      <c r="B39731"/>
      <c r="C39731"/>
      <c r="D39731"/>
      <c r="E39731" s="148"/>
      <c r="F39731" s="148"/>
      <c r="G39731" s="149"/>
      <c r="H39731" s="148"/>
      <c r="I39731"/>
    </row>
    <row r="39732" spans="1:9" x14ac:dyDescent="0.25">
      <c r="A39732"/>
      <c r="B39732"/>
      <c r="C39732"/>
      <c r="D39732"/>
      <c r="E39732" s="148"/>
      <c r="F39732" s="148"/>
      <c r="G39732" s="149"/>
      <c r="H39732" s="148"/>
      <c r="I39732"/>
    </row>
    <row r="39733" spans="1:9" x14ac:dyDescent="0.25">
      <c r="A39733"/>
      <c r="B39733"/>
      <c r="C39733"/>
      <c r="D39733"/>
      <c r="E39733" s="148"/>
      <c r="F39733" s="148"/>
      <c r="G39733" s="149"/>
      <c r="H39733" s="148"/>
      <c r="I39733"/>
    </row>
    <row r="39734" spans="1:9" x14ac:dyDescent="0.25">
      <c r="A39734"/>
      <c r="B39734"/>
      <c r="C39734"/>
      <c r="D39734"/>
      <c r="E39734" s="148"/>
      <c r="F39734" s="148"/>
      <c r="G39734" s="149"/>
      <c r="H39734" s="148"/>
      <c r="I39734"/>
    </row>
    <row r="39735" spans="1:9" x14ac:dyDescent="0.25">
      <c r="A39735"/>
      <c r="B39735"/>
      <c r="C39735"/>
      <c r="D39735"/>
      <c r="E39735" s="148"/>
      <c r="F39735" s="148"/>
      <c r="G39735" s="149"/>
      <c r="H39735" s="148"/>
      <c r="I39735"/>
    </row>
    <row r="39736" spans="1:9" x14ac:dyDescent="0.25">
      <c r="A39736"/>
      <c r="B39736"/>
      <c r="C39736"/>
      <c r="D39736"/>
      <c r="E39736" s="148"/>
      <c r="F39736" s="148"/>
      <c r="G39736" s="149"/>
      <c r="H39736" s="148"/>
      <c r="I39736"/>
    </row>
    <row r="39737" spans="1:9" x14ac:dyDescent="0.25">
      <c r="A39737"/>
      <c r="B39737"/>
      <c r="C39737"/>
      <c r="D39737"/>
      <c r="E39737" s="148"/>
      <c r="F39737" s="148"/>
      <c r="G39737" s="149"/>
      <c r="H39737" s="148"/>
      <c r="I39737"/>
    </row>
    <row r="39738" spans="1:9" x14ac:dyDescent="0.25">
      <c r="A39738"/>
      <c r="B39738"/>
      <c r="C39738"/>
      <c r="D39738"/>
      <c r="E39738" s="148"/>
      <c r="F39738" s="148"/>
      <c r="G39738" s="149"/>
      <c r="H39738" s="148"/>
      <c r="I39738"/>
    </row>
    <row r="39739" spans="1:9" x14ac:dyDescent="0.25">
      <c r="A39739"/>
      <c r="B39739"/>
      <c r="C39739"/>
      <c r="D39739"/>
      <c r="E39739" s="148"/>
      <c r="F39739" s="148"/>
      <c r="G39739" s="149"/>
      <c r="H39739" s="148"/>
      <c r="I39739"/>
    </row>
    <row r="39740" spans="1:9" x14ac:dyDescent="0.25">
      <c r="A39740"/>
      <c r="B39740"/>
      <c r="C39740"/>
      <c r="D39740"/>
      <c r="E39740" s="148"/>
      <c r="F39740" s="148"/>
      <c r="G39740" s="149"/>
      <c r="H39740" s="148"/>
      <c r="I39740"/>
    </row>
    <row r="39741" spans="1:9" x14ac:dyDescent="0.25">
      <c r="A39741"/>
      <c r="B39741"/>
      <c r="C39741"/>
      <c r="D39741"/>
      <c r="E39741" s="148"/>
      <c r="F39741" s="148"/>
      <c r="G39741" s="149"/>
      <c r="H39741" s="148"/>
      <c r="I39741"/>
    </row>
    <row r="39742" spans="1:9" x14ac:dyDescent="0.25">
      <c r="A39742"/>
      <c r="B39742"/>
      <c r="C39742"/>
      <c r="D39742"/>
      <c r="E39742" s="148"/>
      <c r="F39742" s="148"/>
      <c r="G39742" s="149"/>
      <c r="H39742" s="148"/>
      <c r="I39742"/>
    </row>
    <row r="39743" spans="1:9" x14ac:dyDescent="0.25">
      <c r="A39743"/>
      <c r="B39743"/>
      <c r="C39743"/>
      <c r="D39743"/>
      <c r="E39743" s="148"/>
      <c r="F39743" s="148"/>
      <c r="G39743" s="149"/>
      <c r="H39743" s="148"/>
      <c r="I39743"/>
    </row>
    <row r="39744" spans="1:9" x14ac:dyDescent="0.25">
      <c r="A39744"/>
      <c r="B39744"/>
      <c r="C39744"/>
      <c r="D39744"/>
      <c r="E39744" s="148"/>
      <c r="F39744" s="148"/>
      <c r="G39744" s="149"/>
      <c r="H39744" s="148"/>
      <c r="I39744"/>
    </row>
    <row r="39745" spans="1:9" x14ac:dyDescent="0.25">
      <c r="A39745"/>
      <c r="B39745"/>
      <c r="C39745"/>
      <c r="D39745"/>
      <c r="E39745" s="148"/>
      <c r="F39745" s="148"/>
      <c r="G39745" s="149"/>
      <c r="H39745" s="148"/>
      <c r="I39745"/>
    </row>
    <row r="39746" spans="1:9" x14ac:dyDescent="0.25">
      <c r="A39746"/>
      <c r="B39746"/>
      <c r="C39746"/>
      <c r="D39746"/>
      <c r="E39746" s="148"/>
      <c r="F39746" s="148"/>
      <c r="G39746" s="149"/>
      <c r="H39746" s="148"/>
      <c r="I39746"/>
    </row>
    <row r="39747" spans="1:9" x14ac:dyDescent="0.25">
      <c r="A39747"/>
      <c r="B39747"/>
      <c r="C39747"/>
      <c r="D39747"/>
      <c r="E39747" s="148"/>
      <c r="F39747" s="148"/>
      <c r="G39747" s="149"/>
      <c r="H39747" s="148"/>
      <c r="I39747"/>
    </row>
    <row r="39748" spans="1:9" x14ac:dyDescent="0.25">
      <c r="A39748"/>
      <c r="B39748"/>
      <c r="C39748"/>
      <c r="D39748"/>
      <c r="E39748" s="148"/>
      <c r="F39748" s="148"/>
      <c r="G39748" s="149"/>
      <c r="H39748" s="148"/>
      <c r="I39748"/>
    </row>
    <row r="39749" spans="1:9" x14ac:dyDescent="0.25">
      <c r="A39749"/>
      <c r="B39749"/>
      <c r="C39749"/>
      <c r="D39749"/>
      <c r="E39749" s="148"/>
      <c r="F39749" s="148"/>
      <c r="G39749" s="149"/>
      <c r="H39749" s="148"/>
      <c r="I39749"/>
    </row>
    <row r="39750" spans="1:9" x14ac:dyDescent="0.25">
      <c r="A39750"/>
      <c r="B39750"/>
      <c r="C39750"/>
      <c r="D39750"/>
      <c r="E39750" s="148"/>
      <c r="F39750" s="148"/>
      <c r="G39750" s="149"/>
      <c r="H39750" s="148"/>
      <c r="I39750"/>
    </row>
    <row r="39751" spans="1:9" x14ac:dyDescent="0.25">
      <c r="A39751"/>
      <c r="B39751"/>
      <c r="C39751"/>
      <c r="D39751"/>
      <c r="E39751" s="148"/>
      <c r="F39751" s="148"/>
      <c r="G39751" s="149"/>
      <c r="H39751" s="148"/>
      <c r="I39751"/>
    </row>
    <row r="39752" spans="1:9" x14ac:dyDescent="0.25">
      <c r="A39752"/>
      <c r="B39752"/>
      <c r="C39752"/>
      <c r="D39752"/>
      <c r="E39752" s="148"/>
      <c r="F39752" s="148"/>
      <c r="G39752" s="149"/>
      <c r="H39752" s="148"/>
      <c r="I39752"/>
    </row>
    <row r="39753" spans="1:9" x14ac:dyDescent="0.25">
      <c r="A39753"/>
      <c r="B39753"/>
      <c r="C39753"/>
      <c r="D39753"/>
      <c r="E39753" s="148"/>
      <c r="F39753" s="148"/>
      <c r="G39753" s="149"/>
      <c r="H39753" s="148"/>
      <c r="I39753"/>
    </row>
    <row r="39754" spans="1:9" x14ac:dyDescent="0.25">
      <c r="A39754"/>
      <c r="B39754"/>
      <c r="C39754"/>
      <c r="D39754"/>
      <c r="E39754" s="148"/>
      <c r="F39754" s="148"/>
      <c r="G39754" s="149"/>
      <c r="H39754" s="148"/>
      <c r="I39754"/>
    </row>
    <row r="39755" spans="1:9" x14ac:dyDescent="0.25">
      <c r="A39755"/>
      <c r="B39755"/>
      <c r="C39755"/>
      <c r="D39755"/>
      <c r="E39755" s="148"/>
      <c r="F39755" s="148"/>
      <c r="G39755" s="149"/>
      <c r="H39755" s="148"/>
      <c r="I39755"/>
    </row>
    <row r="39756" spans="1:9" x14ac:dyDescent="0.25">
      <c r="A39756"/>
      <c r="B39756"/>
      <c r="C39756"/>
      <c r="D39756"/>
      <c r="E39756" s="148"/>
      <c r="F39756" s="148"/>
      <c r="G39756" s="149"/>
      <c r="H39756" s="148"/>
      <c r="I39756"/>
    </row>
    <row r="39757" spans="1:9" x14ac:dyDescent="0.25">
      <c r="A39757"/>
      <c r="B39757"/>
      <c r="C39757"/>
      <c r="D39757"/>
      <c r="E39757" s="148"/>
      <c r="F39757" s="148"/>
      <c r="G39757" s="149"/>
      <c r="H39757" s="148"/>
      <c r="I39757"/>
    </row>
    <row r="39758" spans="1:9" x14ac:dyDescent="0.25">
      <c r="A39758"/>
      <c r="B39758"/>
      <c r="C39758"/>
      <c r="D39758"/>
      <c r="E39758" s="148"/>
      <c r="F39758" s="148"/>
      <c r="G39758" s="149"/>
      <c r="H39758" s="148"/>
      <c r="I39758"/>
    </row>
    <row r="39759" spans="1:9" x14ac:dyDescent="0.25">
      <c r="A39759"/>
      <c r="B39759"/>
      <c r="C39759"/>
      <c r="D39759"/>
      <c r="E39759" s="148"/>
      <c r="F39759" s="148"/>
      <c r="G39759" s="149"/>
      <c r="H39759" s="148"/>
      <c r="I39759"/>
    </row>
    <row r="39760" spans="1:9" x14ac:dyDescent="0.25">
      <c r="A39760"/>
      <c r="B39760"/>
      <c r="C39760"/>
      <c r="D39760"/>
      <c r="E39760" s="148"/>
      <c r="F39760" s="148"/>
      <c r="G39760" s="149"/>
      <c r="H39760" s="148"/>
      <c r="I39760"/>
    </row>
    <row r="39761" spans="1:9" x14ac:dyDescent="0.25">
      <c r="A39761"/>
      <c r="B39761"/>
      <c r="C39761"/>
      <c r="D39761"/>
      <c r="E39761" s="148"/>
      <c r="F39761" s="148"/>
      <c r="G39761" s="149"/>
      <c r="H39761" s="148"/>
      <c r="I39761"/>
    </row>
    <row r="39762" spans="1:9" x14ac:dyDescent="0.25">
      <c r="A39762"/>
      <c r="B39762"/>
      <c r="C39762"/>
      <c r="D39762"/>
      <c r="E39762" s="148"/>
      <c r="F39762" s="148"/>
      <c r="G39762" s="149"/>
      <c r="H39762" s="148"/>
      <c r="I39762"/>
    </row>
    <row r="39763" spans="1:9" x14ac:dyDescent="0.25">
      <c r="A39763"/>
      <c r="B39763"/>
      <c r="C39763"/>
      <c r="D39763"/>
      <c r="E39763" s="148"/>
      <c r="F39763" s="148"/>
      <c r="G39763" s="149"/>
      <c r="H39763" s="148"/>
      <c r="I39763"/>
    </row>
    <row r="39764" spans="1:9" x14ac:dyDescent="0.25">
      <c r="A39764"/>
      <c r="B39764"/>
      <c r="C39764"/>
      <c r="D39764"/>
      <c r="E39764" s="148"/>
      <c r="F39764" s="148"/>
      <c r="G39764" s="149"/>
      <c r="H39764" s="148"/>
      <c r="I39764"/>
    </row>
    <row r="39765" spans="1:9" x14ac:dyDescent="0.25">
      <c r="A39765"/>
      <c r="B39765"/>
      <c r="C39765"/>
      <c r="D39765"/>
      <c r="E39765" s="148"/>
      <c r="F39765" s="148"/>
      <c r="G39765" s="149"/>
      <c r="H39765" s="148"/>
      <c r="I39765"/>
    </row>
    <row r="39766" spans="1:9" x14ac:dyDescent="0.25">
      <c r="A39766"/>
      <c r="B39766"/>
      <c r="C39766"/>
      <c r="D39766"/>
      <c r="E39766" s="148"/>
      <c r="F39766" s="148"/>
      <c r="G39766" s="149"/>
      <c r="H39766" s="148"/>
      <c r="I39766"/>
    </row>
    <row r="39767" spans="1:9" x14ac:dyDescent="0.25">
      <c r="A39767"/>
      <c r="B39767"/>
      <c r="C39767"/>
      <c r="D39767"/>
      <c r="E39767" s="148"/>
      <c r="F39767" s="148"/>
      <c r="G39767" s="149"/>
      <c r="H39767" s="148"/>
      <c r="I39767"/>
    </row>
    <row r="39768" spans="1:9" x14ac:dyDescent="0.25">
      <c r="A39768"/>
      <c r="B39768"/>
      <c r="C39768"/>
      <c r="D39768"/>
      <c r="E39768" s="148"/>
      <c r="F39768" s="148"/>
      <c r="G39768" s="149"/>
      <c r="H39768" s="148"/>
      <c r="I39768"/>
    </row>
    <row r="39769" spans="1:9" x14ac:dyDescent="0.25">
      <c r="A39769"/>
      <c r="B39769"/>
      <c r="C39769"/>
      <c r="D39769"/>
      <c r="E39769" s="148"/>
      <c r="F39769" s="148"/>
      <c r="G39769" s="149"/>
      <c r="H39769" s="148"/>
      <c r="I39769"/>
    </row>
    <row r="39770" spans="1:9" x14ac:dyDescent="0.25">
      <c r="A39770"/>
      <c r="B39770"/>
      <c r="C39770"/>
      <c r="D39770"/>
      <c r="E39770" s="148"/>
      <c r="F39770" s="148"/>
      <c r="G39770" s="149"/>
      <c r="H39770" s="148"/>
      <c r="I39770"/>
    </row>
    <row r="39771" spans="1:9" x14ac:dyDescent="0.25">
      <c r="A39771"/>
      <c r="B39771"/>
      <c r="C39771"/>
      <c r="D39771"/>
      <c r="E39771" s="148"/>
      <c r="F39771" s="148"/>
      <c r="G39771" s="149"/>
      <c r="H39771" s="148"/>
      <c r="I39771"/>
    </row>
    <row r="39772" spans="1:9" x14ac:dyDescent="0.25">
      <c r="A39772"/>
      <c r="B39772"/>
      <c r="C39772"/>
      <c r="D39772"/>
      <c r="E39772" s="148"/>
      <c r="F39772" s="148"/>
      <c r="G39772" s="149"/>
      <c r="H39772" s="148"/>
      <c r="I39772"/>
    </row>
    <row r="39773" spans="1:9" x14ac:dyDescent="0.25">
      <c r="A39773"/>
      <c r="B39773"/>
      <c r="C39773"/>
      <c r="D39773"/>
      <c r="E39773" s="148"/>
      <c r="F39773" s="148"/>
      <c r="G39773" s="149"/>
      <c r="H39773" s="148"/>
      <c r="I39773"/>
    </row>
    <row r="39774" spans="1:9" x14ac:dyDescent="0.25">
      <c r="A39774"/>
      <c r="B39774"/>
      <c r="C39774"/>
      <c r="D39774"/>
      <c r="E39774" s="148"/>
      <c r="F39774" s="148"/>
      <c r="G39774" s="149"/>
      <c r="H39774" s="148"/>
      <c r="I39774"/>
    </row>
    <row r="39775" spans="1:9" x14ac:dyDescent="0.25">
      <c r="A39775"/>
      <c r="B39775"/>
      <c r="C39775"/>
      <c r="D39775"/>
      <c r="E39775" s="148"/>
      <c r="F39775" s="148"/>
      <c r="G39775" s="149"/>
      <c r="H39775" s="148"/>
      <c r="I39775"/>
    </row>
    <row r="39776" spans="1:9" x14ac:dyDescent="0.25">
      <c r="A39776"/>
      <c r="B39776"/>
      <c r="C39776"/>
      <c r="D39776"/>
      <c r="E39776" s="148"/>
      <c r="F39776" s="148"/>
      <c r="G39776" s="149"/>
      <c r="H39776" s="148"/>
      <c r="I39776"/>
    </row>
    <row r="39777" spans="1:9" x14ac:dyDescent="0.25">
      <c r="A39777"/>
      <c r="B39777"/>
      <c r="C39777"/>
      <c r="D39777"/>
      <c r="E39777" s="148"/>
      <c r="F39777" s="148"/>
      <c r="G39777" s="149"/>
      <c r="H39777" s="148"/>
      <c r="I39777"/>
    </row>
    <row r="39778" spans="1:9" x14ac:dyDescent="0.25">
      <c r="A39778"/>
      <c r="B39778"/>
      <c r="C39778"/>
      <c r="D39778"/>
      <c r="E39778" s="148"/>
      <c r="F39778" s="148"/>
      <c r="G39778" s="149"/>
      <c r="H39778" s="148"/>
      <c r="I39778"/>
    </row>
    <row r="39779" spans="1:9" x14ac:dyDescent="0.25">
      <c r="A39779"/>
      <c r="B39779"/>
      <c r="C39779"/>
      <c r="D39779"/>
      <c r="E39779" s="148"/>
      <c r="F39779" s="148"/>
      <c r="G39779" s="149"/>
      <c r="H39779" s="148"/>
      <c r="I39779"/>
    </row>
    <row r="39780" spans="1:9" x14ac:dyDescent="0.25">
      <c r="A39780"/>
      <c r="B39780"/>
      <c r="C39780"/>
      <c r="D39780"/>
      <c r="E39780" s="148"/>
      <c r="F39780" s="148"/>
      <c r="G39780" s="149"/>
      <c r="H39780" s="148"/>
      <c r="I39780"/>
    </row>
    <row r="39781" spans="1:9" x14ac:dyDescent="0.25">
      <c r="A39781"/>
      <c r="B39781"/>
      <c r="C39781"/>
      <c r="D39781"/>
      <c r="E39781" s="148"/>
      <c r="F39781" s="148"/>
      <c r="G39781" s="149"/>
      <c r="H39781" s="148"/>
      <c r="I39781"/>
    </row>
    <row r="39782" spans="1:9" x14ac:dyDescent="0.25">
      <c r="A39782"/>
      <c r="B39782"/>
      <c r="C39782"/>
      <c r="D39782"/>
      <c r="E39782" s="148"/>
      <c r="F39782" s="148"/>
      <c r="G39782" s="149"/>
      <c r="H39782" s="148"/>
      <c r="I39782"/>
    </row>
    <row r="39783" spans="1:9" x14ac:dyDescent="0.25">
      <c r="A39783"/>
      <c r="B39783"/>
      <c r="C39783"/>
      <c r="D39783"/>
      <c r="E39783" s="148"/>
      <c r="F39783" s="148"/>
      <c r="G39783" s="149"/>
      <c r="H39783" s="148"/>
      <c r="I39783"/>
    </row>
    <row r="39784" spans="1:9" x14ac:dyDescent="0.25">
      <c r="A39784"/>
      <c r="B39784"/>
      <c r="C39784"/>
      <c r="D39784"/>
      <c r="E39784" s="148"/>
      <c r="F39784" s="148"/>
      <c r="G39784" s="149"/>
      <c r="H39784" s="148"/>
      <c r="I39784"/>
    </row>
    <row r="39785" spans="1:9" x14ac:dyDescent="0.25">
      <c r="A39785"/>
      <c r="B39785"/>
      <c r="C39785"/>
      <c r="D39785"/>
      <c r="E39785" s="148"/>
      <c r="F39785" s="148"/>
      <c r="G39785" s="149"/>
      <c r="H39785" s="148"/>
      <c r="I39785"/>
    </row>
    <row r="39786" spans="1:9" x14ac:dyDescent="0.25">
      <c r="A39786"/>
      <c r="B39786"/>
      <c r="C39786"/>
      <c r="D39786"/>
      <c r="E39786" s="148"/>
      <c r="F39786" s="148"/>
      <c r="G39786" s="149"/>
      <c r="H39786" s="148"/>
      <c r="I39786"/>
    </row>
    <row r="39787" spans="1:9" x14ac:dyDescent="0.25">
      <c r="A39787"/>
      <c r="B39787"/>
      <c r="C39787"/>
      <c r="D39787"/>
      <c r="E39787" s="148"/>
      <c r="F39787" s="148"/>
      <c r="G39787" s="149"/>
      <c r="H39787" s="148"/>
      <c r="I39787"/>
    </row>
    <row r="39788" spans="1:9" x14ac:dyDescent="0.25">
      <c r="A39788"/>
      <c r="B39788"/>
      <c r="C39788"/>
      <c r="D39788"/>
      <c r="E39788" s="148"/>
      <c r="F39788" s="148"/>
      <c r="G39788" s="149"/>
      <c r="H39788" s="148"/>
      <c r="I39788"/>
    </row>
    <row r="39789" spans="1:9" x14ac:dyDescent="0.25">
      <c r="A39789"/>
      <c r="B39789"/>
      <c r="C39789"/>
      <c r="D39789"/>
      <c r="E39789" s="148"/>
      <c r="F39789" s="148"/>
      <c r="G39789" s="149"/>
      <c r="H39789" s="148"/>
      <c r="I39789"/>
    </row>
    <row r="39790" spans="1:9" x14ac:dyDescent="0.25">
      <c r="A39790"/>
      <c r="B39790"/>
      <c r="C39790"/>
      <c r="D39790"/>
      <c r="E39790" s="148"/>
      <c r="F39790" s="148"/>
      <c r="G39790" s="149"/>
      <c r="H39790" s="148"/>
      <c r="I39790"/>
    </row>
    <row r="39791" spans="1:9" x14ac:dyDescent="0.25">
      <c r="A39791"/>
      <c r="B39791"/>
      <c r="C39791"/>
      <c r="D39791"/>
      <c r="E39791" s="148"/>
      <c r="F39791" s="148"/>
      <c r="G39791" s="149"/>
      <c r="H39791" s="148"/>
      <c r="I39791"/>
    </row>
    <row r="39792" spans="1:9" x14ac:dyDescent="0.25">
      <c r="A39792"/>
      <c r="B39792"/>
      <c r="C39792"/>
      <c r="D39792"/>
      <c r="E39792" s="148"/>
      <c r="F39792" s="148"/>
      <c r="G39792" s="149"/>
      <c r="H39792" s="148"/>
      <c r="I39792"/>
    </row>
    <row r="39793" spans="1:9" x14ac:dyDescent="0.25">
      <c r="A39793"/>
      <c r="B39793"/>
      <c r="C39793"/>
      <c r="D39793"/>
      <c r="E39793" s="148"/>
      <c r="F39793" s="148"/>
      <c r="G39793" s="149"/>
      <c r="H39793" s="148"/>
      <c r="I39793"/>
    </row>
    <row r="39794" spans="1:9" x14ac:dyDescent="0.25">
      <c r="A39794"/>
      <c r="B39794"/>
      <c r="C39794"/>
      <c r="D39794"/>
      <c r="E39794" s="148"/>
      <c r="F39794" s="148"/>
      <c r="G39794" s="149"/>
      <c r="H39794" s="148"/>
      <c r="I39794"/>
    </row>
    <row r="39795" spans="1:9" x14ac:dyDescent="0.25">
      <c r="A39795"/>
      <c r="B39795"/>
      <c r="C39795"/>
      <c r="D39795"/>
      <c r="E39795" s="148"/>
      <c r="F39795" s="148"/>
      <c r="G39795" s="149"/>
      <c r="H39795" s="148"/>
      <c r="I39795"/>
    </row>
    <row r="39796" spans="1:9" x14ac:dyDescent="0.25">
      <c r="A39796"/>
      <c r="B39796"/>
      <c r="C39796"/>
      <c r="D39796"/>
      <c r="E39796" s="148"/>
      <c r="F39796" s="148"/>
      <c r="G39796" s="149"/>
      <c r="H39796" s="148"/>
      <c r="I39796"/>
    </row>
    <row r="39797" spans="1:9" x14ac:dyDescent="0.25">
      <c r="A39797"/>
      <c r="B39797"/>
      <c r="C39797"/>
      <c r="D39797"/>
      <c r="E39797" s="148"/>
      <c r="F39797" s="148"/>
      <c r="G39797" s="149"/>
      <c r="H39797" s="148"/>
      <c r="I39797"/>
    </row>
    <row r="39798" spans="1:9" x14ac:dyDescent="0.25">
      <c r="A39798"/>
      <c r="B39798"/>
      <c r="C39798"/>
      <c r="D39798"/>
      <c r="E39798" s="148"/>
      <c r="F39798" s="148"/>
      <c r="G39798" s="149"/>
      <c r="H39798" s="148"/>
      <c r="I39798"/>
    </row>
    <row r="39799" spans="1:9" x14ac:dyDescent="0.25">
      <c r="A39799"/>
      <c r="B39799"/>
      <c r="C39799"/>
      <c r="D39799"/>
      <c r="E39799" s="148"/>
      <c r="F39799" s="148"/>
      <c r="G39799" s="149"/>
      <c r="H39799" s="148"/>
      <c r="I39799"/>
    </row>
    <row r="39800" spans="1:9" x14ac:dyDescent="0.25">
      <c r="A39800"/>
      <c r="B39800"/>
      <c r="C39800"/>
      <c r="D39800"/>
      <c r="E39800" s="148"/>
      <c r="F39800" s="148"/>
      <c r="G39800" s="149"/>
      <c r="H39800" s="148"/>
      <c r="I39800"/>
    </row>
    <row r="39801" spans="1:9" x14ac:dyDescent="0.25">
      <c r="A39801"/>
      <c r="B39801"/>
      <c r="C39801"/>
      <c r="D39801"/>
      <c r="E39801" s="148"/>
      <c r="F39801" s="148"/>
      <c r="G39801" s="149"/>
      <c r="H39801" s="148"/>
      <c r="I39801"/>
    </row>
    <row r="39802" spans="1:9" x14ac:dyDescent="0.25">
      <c r="A39802"/>
      <c r="B39802"/>
      <c r="C39802"/>
      <c r="D39802"/>
      <c r="E39802" s="148"/>
      <c r="F39802" s="148"/>
      <c r="G39802" s="149"/>
      <c r="H39802" s="148"/>
      <c r="I39802"/>
    </row>
    <row r="39803" spans="1:9" x14ac:dyDescent="0.25">
      <c r="A39803"/>
      <c r="B39803"/>
      <c r="C39803"/>
      <c r="D39803"/>
      <c r="E39803" s="148"/>
      <c r="F39803" s="148"/>
      <c r="G39803" s="149"/>
      <c r="H39803" s="148"/>
      <c r="I39803"/>
    </row>
    <row r="39804" spans="1:9" x14ac:dyDescent="0.25">
      <c r="A39804"/>
      <c r="B39804"/>
      <c r="C39804"/>
      <c r="D39804"/>
      <c r="E39804" s="148"/>
      <c r="F39804" s="148"/>
      <c r="G39804" s="149"/>
      <c r="H39804" s="148"/>
      <c r="I39804"/>
    </row>
    <row r="39805" spans="1:9" x14ac:dyDescent="0.25">
      <c r="A39805"/>
      <c r="B39805"/>
      <c r="C39805"/>
      <c r="D39805"/>
      <c r="E39805" s="148"/>
      <c r="F39805" s="148"/>
      <c r="G39805" s="149"/>
      <c r="H39805" s="148"/>
      <c r="I39805"/>
    </row>
    <row r="39806" spans="1:9" x14ac:dyDescent="0.25">
      <c r="A39806"/>
      <c r="B39806"/>
      <c r="C39806"/>
      <c r="D39806"/>
      <c r="E39806" s="148"/>
      <c r="F39806" s="148"/>
      <c r="G39806" s="149"/>
      <c r="H39806" s="148"/>
      <c r="I39806"/>
    </row>
    <row r="39807" spans="1:9" x14ac:dyDescent="0.25">
      <c r="A39807"/>
      <c r="B39807"/>
      <c r="C39807"/>
      <c r="D39807"/>
      <c r="E39807" s="148"/>
      <c r="F39807" s="148"/>
      <c r="G39807" s="149"/>
      <c r="H39807" s="148"/>
      <c r="I39807"/>
    </row>
    <row r="39808" spans="1:9" x14ac:dyDescent="0.25">
      <c r="A39808"/>
      <c r="B39808"/>
      <c r="C39808"/>
      <c r="D39808"/>
      <c r="E39808" s="148"/>
      <c r="F39808" s="148"/>
      <c r="G39808" s="149"/>
      <c r="H39808" s="148"/>
      <c r="I39808"/>
    </row>
    <row r="39809" spans="1:9" x14ac:dyDescent="0.25">
      <c r="A39809"/>
      <c r="B39809"/>
      <c r="C39809"/>
      <c r="D39809"/>
      <c r="E39809" s="148"/>
      <c r="F39809" s="148"/>
      <c r="G39809" s="149"/>
      <c r="H39809" s="148"/>
      <c r="I39809"/>
    </row>
    <row r="39810" spans="1:9" x14ac:dyDescent="0.25">
      <c r="A39810"/>
      <c r="B39810"/>
      <c r="C39810"/>
      <c r="D39810"/>
      <c r="E39810" s="148"/>
      <c r="F39810" s="148"/>
      <c r="G39810" s="149"/>
      <c r="H39810" s="148"/>
      <c r="I39810"/>
    </row>
    <row r="39811" spans="1:9" x14ac:dyDescent="0.25">
      <c r="A39811"/>
      <c r="B39811"/>
      <c r="C39811"/>
      <c r="D39811"/>
      <c r="E39811" s="148"/>
      <c r="F39811" s="148"/>
      <c r="G39811" s="149"/>
      <c r="H39811" s="148"/>
      <c r="I39811"/>
    </row>
    <row r="39812" spans="1:9" x14ac:dyDescent="0.25">
      <c r="A39812"/>
      <c r="B39812"/>
      <c r="C39812"/>
      <c r="D39812"/>
      <c r="E39812" s="148"/>
      <c r="F39812" s="148"/>
      <c r="G39812" s="149"/>
      <c r="H39812" s="148"/>
      <c r="I39812"/>
    </row>
    <row r="39813" spans="1:9" x14ac:dyDescent="0.25">
      <c r="A39813"/>
      <c r="B39813"/>
      <c r="C39813"/>
      <c r="D39813"/>
      <c r="E39813" s="148"/>
      <c r="F39813" s="148"/>
      <c r="G39813" s="149"/>
      <c r="H39813" s="148"/>
      <c r="I39813"/>
    </row>
    <row r="39814" spans="1:9" x14ac:dyDescent="0.25">
      <c r="A39814"/>
      <c r="B39814"/>
      <c r="C39814"/>
      <c r="D39814"/>
      <c r="E39814" s="148"/>
      <c r="F39814" s="148"/>
      <c r="G39814" s="149"/>
      <c r="H39814" s="148"/>
      <c r="I39814"/>
    </row>
    <row r="39815" spans="1:9" x14ac:dyDescent="0.25">
      <c r="A39815"/>
      <c r="B39815"/>
      <c r="C39815"/>
      <c r="D39815"/>
      <c r="E39815" s="148"/>
      <c r="F39815" s="148"/>
      <c r="G39815" s="149"/>
      <c r="H39815" s="148"/>
      <c r="I39815"/>
    </row>
    <row r="39816" spans="1:9" x14ac:dyDescent="0.25">
      <c r="A39816"/>
      <c r="B39816"/>
      <c r="C39816"/>
      <c r="D39816"/>
      <c r="E39816" s="148"/>
      <c r="F39816" s="148"/>
      <c r="G39816" s="149"/>
      <c r="H39816" s="148"/>
      <c r="I39816"/>
    </row>
    <row r="39817" spans="1:9" x14ac:dyDescent="0.25">
      <c r="A39817"/>
      <c r="B39817"/>
      <c r="C39817"/>
      <c r="D39817"/>
      <c r="E39817" s="148"/>
      <c r="F39817" s="148"/>
      <c r="G39817" s="149"/>
      <c r="H39817" s="148"/>
      <c r="I39817"/>
    </row>
    <row r="39818" spans="1:9" x14ac:dyDescent="0.25">
      <c r="A39818"/>
      <c r="B39818"/>
      <c r="C39818"/>
      <c r="D39818"/>
      <c r="E39818" s="148"/>
      <c r="F39818" s="148"/>
      <c r="G39818" s="149"/>
      <c r="H39818" s="148"/>
      <c r="I39818"/>
    </row>
    <row r="39819" spans="1:9" x14ac:dyDescent="0.25">
      <c r="A39819"/>
      <c r="B39819"/>
      <c r="C39819"/>
      <c r="D39819"/>
      <c r="E39819" s="148"/>
      <c r="F39819" s="148"/>
      <c r="G39819" s="149"/>
      <c r="H39819" s="148"/>
      <c r="I39819"/>
    </row>
    <row r="39820" spans="1:9" x14ac:dyDescent="0.25">
      <c r="A39820"/>
      <c r="B39820"/>
      <c r="C39820"/>
      <c r="D39820"/>
      <c r="E39820" s="148"/>
      <c r="F39820" s="148"/>
      <c r="G39820" s="149"/>
      <c r="H39820" s="148"/>
      <c r="I39820"/>
    </row>
    <row r="39821" spans="1:9" x14ac:dyDescent="0.25">
      <c r="A39821"/>
      <c r="B39821"/>
      <c r="C39821"/>
      <c r="D39821"/>
      <c r="E39821" s="148"/>
      <c r="F39821" s="148"/>
      <c r="G39821" s="149"/>
      <c r="H39821" s="148"/>
      <c r="I39821"/>
    </row>
    <row r="39822" spans="1:9" x14ac:dyDescent="0.25">
      <c r="A39822"/>
      <c r="B39822"/>
      <c r="C39822"/>
      <c r="D39822"/>
      <c r="E39822" s="148"/>
      <c r="F39822" s="148"/>
      <c r="G39822" s="149"/>
      <c r="H39822" s="148"/>
      <c r="I39822"/>
    </row>
    <row r="39823" spans="1:9" x14ac:dyDescent="0.25">
      <c r="A39823"/>
      <c r="B39823"/>
      <c r="C39823"/>
      <c r="D39823"/>
      <c r="E39823" s="148"/>
      <c r="F39823" s="148"/>
      <c r="G39823" s="149"/>
      <c r="H39823" s="148"/>
      <c r="I39823"/>
    </row>
    <row r="39824" spans="1:9" x14ac:dyDescent="0.25">
      <c r="A39824"/>
      <c r="B39824"/>
      <c r="C39824"/>
      <c r="D39824"/>
      <c r="E39824" s="148"/>
      <c r="F39824" s="148"/>
      <c r="G39824" s="149"/>
      <c r="H39824" s="148"/>
      <c r="I39824"/>
    </row>
    <row r="39825" spans="1:9" x14ac:dyDescent="0.25">
      <c r="A39825"/>
      <c r="B39825"/>
      <c r="C39825"/>
      <c r="D39825"/>
      <c r="E39825" s="148"/>
      <c r="F39825" s="148"/>
      <c r="G39825" s="149"/>
      <c r="H39825" s="148"/>
      <c r="I39825"/>
    </row>
    <row r="39826" spans="1:9" x14ac:dyDescent="0.25">
      <c r="A39826"/>
      <c r="B39826"/>
      <c r="C39826"/>
      <c r="D39826"/>
      <c r="E39826" s="148"/>
      <c r="F39826" s="148"/>
      <c r="G39826" s="149"/>
      <c r="H39826" s="148"/>
      <c r="I39826"/>
    </row>
    <row r="39827" spans="1:9" x14ac:dyDescent="0.25">
      <c r="A39827"/>
      <c r="B39827"/>
      <c r="C39827"/>
      <c r="D39827"/>
      <c r="E39827" s="148"/>
      <c r="F39827" s="148"/>
      <c r="G39827" s="149"/>
      <c r="H39827" s="148"/>
      <c r="I39827"/>
    </row>
    <row r="39828" spans="1:9" x14ac:dyDescent="0.25">
      <c r="A39828"/>
      <c r="B39828"/>
      <c r="C39828"/>
      <c r="D39828"/>
      <c r="E39828" s="148"/>
      <c r="F39828" s="148"/>
      <c r="G39828" s="149"/>
      <c r="H39828" s="148"/>
      <c r="I39828"/>
    </row>
    <row r="39829" spans="1:9" x14ac:dyDescent="0.25">
      <c r="A39829"/>
      <c r="B39829"/>
      <c r="C39829"/>
      <c r="D39829"/>
      <c r="E39829" s="148"/>
      <c r="F39829" s="148"/>
      <c r="G39829" s="149"/>
      <c r="H39829" s="148"/>
      <c r="I39829"/>
    </row>
    <row r="39830" spans="1:9" x14ac:dyDescent="0.25">
      <c r="A39830"/>
      <c r="B39830"/>
      <c r="C39830"/>
      <c r="D39830"/>
      <c r="E39830" s="148"/>
      <c r="F39830" s="148"/>
      <c r="G39830" s="149"/>
      <c r="H39830" s="148"/>
      <c r="I39830"/>
    </row>
    <row r="39831" spans="1:9" x14ac:dyDescent="0.25">
      <c r="A39831"/>
      <c r="B39831"/>
      <c r="C39831"/>
      <c r="D39831"/>
      <c r="E39831" s="148"/>
      <c r="F39831" s="148"/>
      <c r="G39831" s="149"/>
      <c r="H39831" s="148"/>
      <c r="I39831"/>
    </row>
    <row r="39832" spans="1:9" x14ac:dyDescent="0.25">
      <c r="A39832"/>
      <c r="B39832"/>
      <c r="C39832"/>
      <c r="D39832"/>
      <c r="E39832" s="148"/>
      <c r="F39832" s="148"/>
      <c r="G39832" s="149"/>
      <c r="H39832" s="148"/>
      <c r="I39832"/>
    </row>
    <row r="39833" spans="1:9" x14ac:dyDescent="0.25">
      <c r="A39833"/>
      <c r="B39833"/>
      <c r="C39833"/>
      <c r="D39833"/>
      <c r="E39833" s="148"/>
      <c r="F39833" s="148"/>
      <c r="G39833" s="149"/>
      <c r="H39833" s="148"/>
      <c r="I39833"/>
    </row>
    <row r="39834" spans="1:9" x14ac:dyDescent="0.25">
      <c r="A39834"/>
      <c r="B39834"/>
      <c r="C39834"/>
      <c r="D39834"/>
      <c r="E39834" s="148"/>
      <c r="F39834" s="148"/>
      <c r="G39834" s="149"/>
      <c r="H39834" s="148"/>
      <c r="I39834"/>
    </row>
    <row r="39835" spans="1:9" x14ac:dyDescent="0.25">
      <c r="A39835"/>
      <c r="B39835"/>
      <c r="C39835"/>
      <c r="D39835"/>
      <c r="E39835" s="148"/>
      <c r="F39835" s="148"/>
      <c r="G39835" s="149"/>
      <c r="H39835" s="148"/>
      <c r="I39835"/>
    </row>
    <row r="39836" spans="1:9" x14ac:dyDescent="0.25">
      <c r="A39836"/>
      <c r="B39836"/>
      <c r="C39836"/>
      <c r="D39836"/>
      <c r="E39836" s="148"/>
      <c r="F39836" s="148"/>
      <c r="G39836" s="149"/>
      <c r="H39836" s="148"/>
      <c r="I39836"/>
    </row>
    <row r="39837" spans="1:9" x14ac:dyDescent="0.25">
      <c r="A39837"/>
      <c r="B39837"/>
      <c r="C39837"/>
      <c r="D39837"/>
      <c r="E39837" s="148"/>
      <c r="F39837" s="148"/>
      <c r="G39837" s="149"/>
      <c r="H39837" s="148"/>
      <c r="I39837"/>
    </row>
    <row r="39838" spans="1:9" x14ac:dyDescent="0.25">
      <c r="A39838"/>
      <c r="B39838"/>
      <c r="C39838"/>
      <c r="D39838"/>
      <c r="E39838" s="148"/>
      <c r="F39838" s="148"/>
      <c r="G39838" s="149"/>
      <c r="H39838" s="148"/>
      <c r="I39838"/>
    </row>
    <row r="39839" spans="1:9" x14ac:dyDescent="0.25">
      <c r="A39839"/>
      <c r="B39839"/>
      <c r="C39839"/>
      <c r="D39839"/>
      <c r="E39839" s="148"/>
      <c r="F39839" s="148"/>
      <c r="G39839" s="149"/>
      <c r="H39839" s="148"/>
      <c r="I39839"/>
    </row>
    <row r="39840" spans="1:9" x14ac:dyDescent="0.25">
      <c r="A39840"/>
      <c r="B39840"/>
      <c r="C39840"/>
      <c r="D39840"/>
      <c r="E39840" s="148"/>
      <c r="F39840" s="148"/>
      <c r="G39840" s="149"/>
      <c r="H39840" s="148"/>
      <c r="I39840"/>
    </row>
    <row r="39841" spans="1:9" x14ac:dyDescent="0.25">
      <c r="A39841"/>
      <c r="B39841"/>
      <c r="C39841"/>
      <c r="D39841"/>
      <c r="E39841" s="148"/>
      <c r="F39841" s="148"/>
      <c r="G39841" s="149"/>
      <c r="H39841" s="148"/>
      <c r="I39841"/>
    </row>
    <row r="39842" spans="1:9" x14ac:dyDescent="0.25">
      <c r="A39842"/>
      <c r="B39842"/>
      <c r="C39842"/>
      <c r="D39842"/>
      <c r="E39842" s="148"/>
      <c r="F39842" s="148"/>
      <c r="G39842" s="149"/>
      <c r="H39842" s="148"/>
      <c r="I39842"/>
    </row>
    <row r="39843" spans="1:9" x14ac:dyDescent="0.25">
      <c r="A39843"/>
      <c r="B39843"/>
      <c r="C39843"/>
      <c r="D39843"/>
      <c r="E39843" s="148"/>
      <c r="F39843" s="148"/>
      <c r="G39843" s="149"/>
      <c r="H39843" s="148"/>
      <c r="I39843"/>
    </row>
    <row r="39844" spans="1:9" x14ac:dyDescent="0.25">
      <c r="A39844"/>
      <c r="B39844"/>
      <c r="C39844"/>
      <c r="D39844"/>
      <c r="E39844" s="148"/>
      <c r="F39844" s="148"/>
      <c r="G39844" s="149"/>
      <c r="H39844" s="148"/>
      <c r="I39844"/>
    </row>
    <row r="39845" spans="1:9" x14ac:dyDescent="0.25">
      <c r="A39845"/>
      <c r="B39845"/>
      <c r="C39845"/>
      <c r="D39845"/>
      <c r="E39845" s="148"/>
      <c r="F39845" s="148"/>
      <c r="G39845" s="149"/>
      <c r="H39845" s="148"/>
      <c r="I39845"/>
    </row>
    <row r="39846" spans="1:9" x14ac:dyDescent="0.25">
      <c r="A39846"/>
      <c r="B39846"/>
      <c r="C39846"/>
      <c r="D39846"/>
      <c r="E39846" s="148"/>
      <c r="F39846" s="148"/>
      <c r="G39846" s="149"/>
      <c r="H39846" s="148"/>
      <c r="I39846"/>
    </row>
    <row r="39847" spans="1:9" x14ac:dyDescent="0.25">
      <c r="A39847"/>
      <c r="B39847"/>
      <c r="C39847"/>
      <c r="D39847"/>
      <c r="E39847" s="148"/>
      <c r="F39847" s="148"/>
      <c r="G39847" s="149"/>
      <c r="H39847" s="148"/>
      <c r="I39847"/>
    </row>
    <row r="39848" spans="1:9" x14ac:dyDescent="0.25">
      <c r="A39848"/>
      <c r="B39848"/>
      <c r="C39848"/>
      <c r="D39848"/>
      <c r="E39848" s="148"/>
      <c r="F39848" s="148"/>
      <c r="G39848" s="149"/>
      <c r="H39848" s="148"/>
      <c r="I39848"/>
    </row>
    <row r="39849" spans="1:9" x14ac:dyDescent="0.25">
      <c r="A39849"/>
      <c r="B39849"/>
      <c r="C39849"/>
      <c r="D39849"/>
      <c r="E39849" s="148"/>
      <c r="F39849" s="148"/>
      <c r="G39849" s="149"/>
      <c r="H39849" s="148"/>
      <c r="I39849"/>
    </row>
    <row r="39850" spans="1:9" x14ac:dyDescent="0.25">
      <c r="A39850"/>
      <c r="B39850"/>
      <c r="C39850"/>
      <c r="D39850"/>
      <c r="E39850" s="148"/>
      <c r="F39850" s="148"/>
      <c r="G39850" s="149"/>
      <c r="H39850" s="148"/>
      <c r="I39850"/>
    </row>
    <row r="39851" spans="1:9" x14ac:dyDescent="0.25">
      <c r="A39851"/>
      <c r="B39851"/>
      <c r="C39851"/>
      <c r="D39851"/>
      <c r="E39851" s="148"/>
      <c r="F39851" s="148"/>
      <c r="G39851" s="149"/>
      <c r="H39851" s="148"/>
      <c r="I39851"/>
    </row>
    <row r="39852" spans="1:9" x14ac:dyDescent="0.25">
      <c r="A39852"/>
      <c r="B39852"/>
      <c r="C39852"/>
      <c r="D39852"/>
      <c r="E39852" s="148"/>
      <c r="F39852" s="148"/>
      <c r="G39852" s="149"/>
      <c r="H39852" s="148"/>
      <c r="I39852"/>
    </row>
    <row r="39853" spans="1:9" x14ac:dyDescent="0.25">
      <c r="A39853"/>
      <c r="B39853"/>
      <c r="C39853"/>
      <c r="D39853"/>
      <c r="E39853" s="148"/>
      <c r="F39853" s="148"/>
      <c r="G39853" s="149"/>
      <c r="H39853" s="148"/>
      <c r="I39853"/>
    </row>
    <row r="39854" spans="1:9" x14ac:dyDescent="0.25">
      <c r="A39854"/>
      <c r="B39854"/>
      <c r="C39854"/>
      <c r="D39854"/>
      <c r="E39854" s="148"/>
      <c r="F39854" s="148"/>
      <c r="G39854" s="149"/>
      <c r="H39854" s="148"/>
      <c r="I39854"/>
    </row>
    <row r="39855" spans="1:9" x14ac:dyDescent="0.25">
      <c r="A39855"/>
      <c r="B39855"/>
      <c r="C39855"/>
      <c r="D39855"/>
      <c r="E39855" s="148"/>
      <c r="F39855" s="148"/>
      <c r="G39855" s="149"/>
      <c r="H39855" s="148"/>
      <c r="I39855"/>
    </row>
    <row r="39856" spans="1:9" x14ac:dyDescent="0.25">
      <c r="A39856"/>
      <c r="B39856"/>
      <c r="C39856"/>
      <c r="D39856"/>
      <c r="E39856" s="148"/>
      <c r="F39856" s="148"/>
      <c r="G39856" s="149"/>
      <c r="H39856" s="148"/>
      <c r="I39856"/>
    </row>
    <row r="39857" spans="1:9" x14ac:dyDescent="0.25">
      <c r="A39857"/>
      <c r="B39857"/>
      <c r="C39857"/>
      <c r="D39857"/>
      <c r="E39857" s="148"/>
      <c r="F39857" s="148"/>
      <c r="G39857" s="149"/>
      <c r="H39857" s="148"/>
      <c r="I39857"/>
    </row>
    <row r="39858" spans="1:9" x14ac:dyDescent="0.25">
      <c r="A39858"/>
      <c r="B39858"/>
      <c r="C39858"/>
      <c r="D39858"/>
      <c r="E39858" s="148"/>
      <c r="F39858" s="148"/>
      <c r="G39858" s="149"/>
      <c r="H39858" s="148"/>
      <c r="I39858"/>
    </row>
    <row r="39859" spans="1:9" x14ac:dyDescent="0.25">
      <c r="A39859"/>
      <c r="B39859"/>
      <c r="C39859"/>
      <c r="D39859"/>
      <c r="E39859" s="148"/>
      <c r="F39859" s="148"/>
      <c r="G39859" s="149"/>
      <c r="H39859" s="148"/>
      <c r="I39859"/>
    </row>
    <row r="39860" spans="1:9" x14ac:dyDescent="0.25">
      <c r="A39860"/>
      <c r="B39860"/>
      <c r="C39860"/>
      <c r="D39860"/>
      <c r="E39860" s="148"/>
      <c r="F39860" s="148"/>
      <c r="G39860" s="149"/>
      <c r="H39860" s="148"/>
      <c r="I39860"/>
    </row>
    <row r="39861" spans="1:9" x14ac:dyDescent="0.25">
      <c r="A39861"/>
      <c r="B39861"/>
      <c r="C39861"/>
      <c r="D39861"/>
      <c r="E39861" s="148"/>
      <c r="F39861" s="148"/>
      <c r="G39861" s="149"/>
      <c r="H39861" s="148"/>
      <c r="I39861"/>
    </row>
    <row r="39862" spans="1:9" x14ac:dyDescent="0.25">
      <c r="A39862"/>
      <c r="B39862"/>
      <c r="C39862"/>
      <c r="D39862"/>
      <c r="E39862" s="148"/>
      <c r="F39862" s="148"/>
      <c r="G39862" s="149"/>
      <c r="H39862" s="148"/>
      <c r="I39862"/>
    </row>
    <row r="39863" spans="1:9" x14ac:dyDescent="0.25">
      <c r="A39863"/>
      <c r="B39863"/>
      <c r="C39863"/>
      <c r="D39863"/>
      <c r="E39863" s="148"/>
      <c r="F39863" s="148"/>
      <c r="G39863" s="149"/>
      <c r="H39863" s="148"/>
      <c r="I39863"/>
    </row>
    <row r="39864" spans="1:9" x14ac:dyDescent="0.25">
      <c r="A39864"/>
      <c r="B39864"/>
      <c r="C39864"/>
      <c r="D39864"/>
      <c r="E39864" s="148"/>
      <c r="F39864" s="148"/>
      <c r="G39864" s="149"/>
      <c r="H39864" s="148"/>
      <c r="I39864"/>
    </row>
    <row r="39865" spans="1:9" x14ac:dyDescent="0.25">
      <c r="A39865"/>
      <c r="B39865"/>
      <c r="C39865"/>
      <c r="D39865"/>
      <c r="E39865" s="148"/>
      <c r="F39865" s="148"/>
      <c r="G39865" s="149"/>
      <c r="H39865" s="148"/>
      <c r="I39865"/>
    </row>
    <row r="39866" spans="1:9" x14ac:dyDescent="0.25">
      <c r="A39866"/>
      <c r="B39866"/>
      <c r="C39866"/>
      <c r="D39866"/>
      <c r="E39866" s="148"/>
      <c r="F39866" s="148"/>
      <c r="G39866" s="149"/>
      <c r="H39866" s="148"/>
      <c r="I39866"/>
    </row>
    <row r="39867" spans="1:9" x14ac:dyDescent="0.25">
      <c r="A39867"/>
      <c r="B39867"/>
      <c r="C39867"/>
      <c r="D39867"/>
      <c r="E39867" s="148"/>
      <c r="F39867" s="148"/>
      <c r="G39867" s="149"/>
      <c r="H39867" s="148"/>
      <c r="I39867"/>
    </row>
    <row r="39868" spans="1:9" x14ac:dyDescent="0.25">
      <c r="A39868"/>
      <c r="B39868"/>
      <c r="C39868"/>
      <c r="D39868"/>
      <c r="E39868" s="148"/>
      <c r="F39868" s="148"/>
      <c r="G39868" s="149"/>
      <c r="H39868" s="148"/>
      <c r="I39868"/>
    </row>
    <row r="39869" spans="1:9" x14ac:dyDescent="0.25">
      <c r="A39869"/>
      <c r="B39869"/>
      <c r="C39869"/>
      <c r="D39869"/>
      <c r="E39869" s="148"/>
      <c r="F39869" s="148"/>
      <c r="G39869" s="149"/>
      <c r="H39869" s="148"/>
      <c r="I39869"/>
    </row>
    <row r="39870" spans="1:9" x14ac:dyDescent="0.25">
      <c r="A39870"/>
      <c r="B39870"/>
      <c r="C39870"/>
      <c r="D39870"/>
      <c r="E39870" s="148"/>
      <c r="F39870" s="148"/>
      <c r="G39870" s="149"/>
      <c r="H39870" s="148"/>
      <c r="I39870"/>
    </row>
    <row r="39871" spans="1:9" x14ac:dyDescent="0.25">
      <c r="A39871"/>
      <c r="B39871"/>
      <c r="C39871"/>
      <c r="D39871"/>
      <c r="E39871" s="148"/>
      <c r="F39871" s="148"/>
      <c r="G39871" s="149"/>
      <c r="H39871" s="148"/>
      <c r="I39871"/>
    </row>
    <row r="39872" spans="1:9" x14ac:dyDescent="0.25">
      <c r="A39872"/>
      <c r="B39872"/>
      <c r="C39872"/>
      <c r="D39872"/>
      <c r="E39872" s="148"/>
      <c r="F39872" s="148"/>
      <c r="G39872" s="149"/>
      <c r="H39872" s="148"/>
      <c r="I39872"/>
    </row>
    <row r="39873" spans="1:9" x14ac:dyDescent="0.25">
      <c r="A39873"/>
      <c r="B39873"/>
      <c r="C39873"/>
      <c r="D39873"/>
      <c r="E39873" s="148"/>
      <c r="F39873" s="148"/>
      <c r="G39873" s="149"/>
      <c r="H39873" s="148"/>
      <c r="I39873"/>
    </row>
    <row r="39874" spans="1:9" x14ac:dyDescent="0.25">
      <c r="A39874"/>
      <c r="B39874"/>
      <c r="C39874"/>
      <c r="D39874"/>
      <c r="E39874" s="148"/>
      <c r="F39874" s="148"/>
      <c r="G39874" s="149"/>
      <c r="H39874" s="148"/>
      <c r="I39874"/>
    </row>
    <row r="39875" spans="1:9" x14ac:dyDescent="0.25">
      <c r="A39875"/>
      <c r="B39875"/>
      <c r="C39875"/>
      <c r="D39875"/>
      <c r="E39875" s="148"/>
      <c r="F39875" s="148"/>
      <c r="G39875" s="149"/>
      <c r="H39875" s="148"/>
      <c r="I39875"/>
    </row>
    <row r="39876" spans="1:9" x14ac:dyDescent="0.25">
      <c r="A39876"/>
      <c r="B39876"/>
      <c r="C39876"/>
      <c r="D39876"/>
      <c r="E39876" s="148"/>
      <c r="F39876" s="148"/>
      <c r="G39876" s="149"/>
      <c r="H39876" s="148"/>
      <c r="I39876"/>
    </row>
    <row r="39877" spans="1:9" x14ac:dyDescent="0.25">
      <c r="A39877"/>
      <c r="B39877"/>
      <c r="C39877"/>
      <c r="D39877"/>
      <c r="E39877" s="148"/>
      <c r="F39877" s="148"/>
      <c r="G39877" s="149"/>
      <c r="H39877" s="148"/>
      <c r="I39877"/>
    </row>
    <row r="39878" spans="1:9" x14ac:dyDescent="0.25">
      <c r="A39878"/>
      <c r="B39878"/>
      <c r="C39878"/>
      <c r="D39878"/>
      <c r="E39878" s="148"/>
      <c r="F39878" s="148"/>
      <c r="G39878" s="149"/>
      <c r="H39878" s="148"/>
      <c r="I39878"/>
    </row>
    <row r="39879" spans="1:9" x14ac:dyDescent="0.25">
      <c r="A39879"/>
      <c r="B39879"/>
      <c r="C39879"/>
      <c r="D39879"/>
      <c r="E39879" s="148"/>
      <c r="F39879" s="148"/>
      <c r="G39879" s="149"/>
      <c r="H39879" s="148"/>
      <c r="I39879"/>
    </row>
    <row r="39880" spans="1:9" x14ac:dyDescent="0.25">
      <c r="A39880"/>
      <c r="B39880"/>
      <c r="C39880"/>
      <c r="D39880"/>
      <c r="E39880" s="148"/>
      <c r="F39880" s="148"/>
      <c r="G39880" s="149"/>
      <c r="H39880" s="148"/>
      <c r="I39880"/>
    </row>
    <row r="39881" spans="1:9" x14ac:dyDescent="0.25">
      <c r="A39881"/>
      <c r="B39881"/>
      <c r="C39881"/>
      <c r="D39881"/>
      <c r="E39881" s="148"/>
      <c r="F39881" s="148"/>
      <c r="G39881" s="149"/>
      <c r="H39881" s="148"/>
      <c r="I39881"/>
    </row>
    <row r="39882" spans="1:9" x14ac:dyDescent="0.25">
      <c r="A39882"/>
      <c r="B39882"/>
      <c r="C39882"/>
      <c r="D39882"/>
      <c r="E39882" s="148"/>
      <c r="F39882" s="148"/>
      <c r="G39882" s="149"/>
      <c r="H39882" s="148"/>
      <c r="I39882"/>
    </row>
    <row r="39883" spans="1:9" x14ac:dyDescent="0.25">
      <c r="A39883"/>
      <c r="B39883"/>
      <c r="C39883"/>
      <c r="D39883"/>
      <c r="E39883" s="148"/>
      <c r="F39883" s="148"/>
      <c r="G39883" s="149"/>
      <c r="H39883" s="148"/>
      <c r="I39883"/>
    </row>
    <row r="39884" spans="1:9" x14ac:dyDescent="0.25">
      <c r="A39884"/>
      <c r="B39884"/>
      <c r="C39884"/>
      <c r="D39884"/>
      <c r="E39884" s="148"/>
      <c r="F39884" s="148"/>
      <c r="G39884" s="149"/>
      <c r="H39884" s="148"/>
      <c r="I39884"/>
    </row>
    <row r="39885" spans="1:9" x14ac:dyDescent="0.25">
      <c r="A39885"/>
      <c r="B39885"/>
      <c r="C39885"/>
      <c r="D39885"/>
      <c r="E39885" s="148"/>
      <c r="F39885" s="148"/>
      <c r="G39885" s="149"/>
      <c r="H39885" s="148"/>
      <c r="I39885"/>
    </row>
    <row r="39886" spans="1:9" x14ac:dyDescent="0.25">
      <c r="A39886"/>
      <c r="B39886"/>
      <c r="C39886"/>
      <c r="D39886"/>
      <c r="E39886" s="148"/>
      <c r="F39886" s="148"/>
      <c r="G39886" s="149"/>
      <c r="H39886" s="148"/>
      <c r="I39886"/>
    </row>
    <row r="39887" spans="1:9" x14ac:dyDescent="0.25">
      <c r="A39887"/>
      <c r="B39887"/>
      <c r="C39887"/>
      <c r="D39887"/>
      <c r="E39887" s="148"/>
      <c r="F39887" s="148"/>
      <c r="G39887" s="149"/>
      <c r="H39887" s="148"/>
      <c r="I39887"/>
    </row>
    <row r="39888" spans="1:9" x14ac:dyDescent="0.25">
      <c r="A39888"/>
      <c r="B39888"/>
      <c r="C39888"/>
      <c r="D39888"/>
      <c r="E39888" s="148"/>
      <c r="F39888" s="148"/>
      <c r="G39888" s="149"/>
      <c r="H39888" s="148"/>
      <c r="I39888"/>
    </row>
    <row r="39889" spans="1:9" x14ac:dyDescent="0.25">
      <c r="A39889"/>
      <c r="B39889"/>
      <c r="C39889"/>
      <c r="D39889"/>
      <c r="E39889" s="148"/>
      <c r="F39889" s="148"/>
      <c r="G39889" s="149"/>
      <c r="H39889" s="148"/>
      <c r="I39889"/>
    </row>
    <row r="39890" spans="1:9" x14ac:dyDescent="0.25">
      <c r="A39890"/>
      <c r="B39890"/>
      <c r="C39890"/>
      <c r="D39890"/>
      <c r="E39890" s="148"/>
      <c r="F39890" s="148"/>
      <c r="G39890" s="149"/>
      <c r="H39890" s="148"/>
      <c r="I39890"/>
    </row>
    <row r="39891" spans="1:9" x14ac:dyDescent="0.25">
      <c r="A39891"/>
      <c r="B39891"/>
      <c r="C39891"/>
      <c r="D39891"/>
      <c r="E39891" s="148"/>
      <c r="F39891" s="148"/>
      <c r="G39891" s="149"/>
      <c r="H39891" s="148"/>
      <c r="I39891"/>
    </row>
    <row r="39892" spans="1:9" x14ac:dyDescent="0.25">
      <c r="A39892"/>
      <c r="B39892"/>
      <c r="C39892"/>
      <c r="D39892"/>
      <c r="E39892" s="148"/>
      <c r="F39892" s="148"/>
      <c r="G39892" s="149"/>
      <c r="H39892" s="148"/>
      <c r="I39892"/>
    </row>
    <row r="39893" spans="1:9" x14ac:dyDescent="0.25">
      <c r="A39893"/>
      <c r="B39893"/>
      <c r="C39893"/>
      <c r="D39893"/>
      <c r="E39893" s="148"/>
      <c r="F39893" s="148"/>
      <c r="G39893" s="149"/>
      <c r="H39893" s="148"/>
      <c r="I39893"/>
    </row>
    <row r="39894" spans="1:9" x14ac:dyDescent="0.25">
      <c r="A39894"/>
      <c r="B39894"/>
      <c r="C39894"/>
      <c r="D39894"/>
      <c r="E39894" s="148"/>
      <c r="F39894" s="148"/>
      <c r="G39894" s="149"/>
      <c r="H39894" s="148"/>
      <c r="I39894"/>
    </row>
    <row r="39895" spans="1:9" x14ac:dyDescent="0.25">
      <c r="A39895"/>
      <c r="B39895"/>
      <c r="C39895"/>
      <c r="D39895"/>
      <c r="E39895" s="148"/>
      <c r="F39895" s="148"/>
      <c r="G39895" s="149"/>
      <c r="H39895" s="148"/>
      <c r="I39895"/>
    </row>
    <row r="39896" spans="1:9" x14ac:dyDescent="0.25">
      <c r="A39896"/>
      <c r="B39896"/>
      <c r="C39896"/>
      <c r="D39896"/>
      <c r="E39896" s="148"/>
      <c r="F39896" s="148"/>
      <c r="G39896" s="149"/>
      <c r="H39896" s="148"/>
      <c r="I39896"/>
    </row>
    <row r="39897" spans="1:9" x14ac:dyDescent="0.25">
      <c r="A39897"/>
      <c r="B39897"/>
      <c r="C39897"/>
      <c r="D39897"/>
      <c r="E39897" s="148"/>
      <c r="F39897" s="148"/>
      <c r="G39897" s="149"/>
      <c r="H39897" s="148"/>
      <c r="I39897"/>
    </row>
    <row r="39898" spans="1:9" x14ac:dyDescent="0.25">
      <c r="A39898"/>
      <c r="B39898"/>
      <c r="C39898"/>
      <c r="D39898"/>
      <c r="E39898" s="148"/>
      <c r="F39898" s="148"/>
      <c r="G39898" s="149"/>
      <c r="H39898" s="148"/>
      <c r="I39898"/>
    </row>
    <row r="39899" spans="1:9" x14ac:dyDescent="0.25">
      <c r="A39899"/>
      <c r="B39899"/>
      <c r="C39899"/>
      <c r="D39899"/>
      <c r="E39899" s="148"/>
      <c r="F39899" s="148"/>
      <c r="G39899" s="149"/>
      <c r="H39899" s="148"/>
      <c r="I39899"/>
    </row>
    <row r="39900" spans="1:9" x14ac:dyDescent="0.25">
      <c r="A39900"/>
      <c r="B39900"/>
      <c r="C39900"/>
      <c r="D39900"/>
      <c r="E39900" s="148"/>
      <c r="F39900" s="148"/>
      <c r="G39900" s="149"/>
      <c r="H39900" s="148"/>
      <c r="I39900"/>
    </row>
    <row r="39901" spans="1:9" x14ac:dyDescent="0.25">
      <c r="A39901"/>
      <c r="B39901"/>
      <c r="C39901"/>
      <c r="D39901"/>
      <c r="E39901" s="148"/>
      <c r="F39901" s="148"/>
      <c r="G39901" s="149"/>
      <c r="H39901" s="148"/>
      <c r="I39901"/>
    </row>
    <row r="39902" spans="1:9" x14ac:dyDescent="0.25">
      <c r="A39902"/>
      <c r="B39902"/>
      <c r="C39902"/>
      <c r="D39902"/>
      <c r="E39902" s="148"/>
      <c r="F39902" s="148"/>
      <c r="G39902" s="149"/>
      <c r="H39902" s="148"/>
      <c r="I39902"/>
    </row>
    <row r="39903" spans="1:9" x14ac:dyDescent="0.25">
      <c r="A39903"/>
      <c r="B39903"/>
      <c r="C39903"/>
      <c r="D39903"/>
      <c r="E39903" s="148"/>
      <c r="F39903" s="148"/>
      <c r="G39903" s="149"/>
      <c r="H39903" s="148"/>
      <c r="I39903"/>
    </row>
    <row r="39904" spans="1:9" x14ac:dyDescent="0.25">
      <c r="A39904"/>
      <c r="B39904"/>
      <c r="C39904"/>
      <c r="D39904"/>
      <c r="E39904" s="148"/>
      <c r="F39904" s="148"/>
      <c r="G39904" s="149"/>
      <c r="H39904" s="148"/>
      <c r="I39904"/>
    </row>
    <row r="39905" spans="1:9" x14ac:dyDescent="0.25">
      <c r="A39905"/>
      <c r="B39905"/>
      <c r="C39905"/>
      <c r="D39905"/>
      <c r="E39905" s="148"/>
      <c r="F39905" s="148"/>
      <c r="G39905" s="149"/>
      <c r="H39905" s="148"/>
      <c r="I39905"/>
    </row>
    <row r="39906" spans="1:9" x14ac:dyDescent="0.25">
      <c r="A39906"/>
      <c r="B39906"/>
      <c r="C39906"/>
      <c r="D39906"/>
      <c r="E39906" s="148"/>
      <c r="F39906" s="148"/>
      <c r="G39906" s="149"/>
      <c r="H39906" s="148"/>
      <c r="I39906"/>
    </row>
    <row r="39907" spans="1:9" x14ac:dyDescent="0.25">
      <c r="A39907"/>
      <c r="B39907"/>
      <c r="C39907"/>
      <c r="D39907"/>
      <c r="E39907" s="148"/>
      <c r="F39907" s="148"/>
      <c r="G39907" s="149"/>
      <c r="H39907" s="148"/>
      <c r="I39907"/>
    </row>
    <row r="39908" spans="1:9" x14ac:dyDescent="0.25">
      <c r="A39908"/>
      <c r="B39908"/>
      <c r="C39908"/>
      <c r="D39908"/>
      <c r="E39908" s="148"/>
      <c r="F39908" s="148"/>
      <c r="G39908" s="149"/>
      <c r="H39908" s="148"/>
      <c r="I39908"/>
    </row>
    <row r="39909" spans="1:9" x14ac:dyDescent="0.25">
      <c r="A39909"/>
      <c r="B39909"/>
      <c r="C39909"/>
      <c r="D39909"/>
      <c r="E39909" s="148"/>
      <c r="F39909" s="148"/>
      <c r="G39909" s="149"/>
      <c r="H39909" s="148"/>
      <c r="I39909"/>
    </row>
    <row r="39910" spans="1:9" x14ac:dyDescent="0.25">
      <c r="A39910"/>
      <c r="B39910"/>
      <c r="C39910"/>
      <c r="D39910"/>
      <c r="E39910" s="148"/>
      <c r="F39910" s="148"/>
      <c r="G39910" s="149"/>
      <c r="H39910" s="148"/>
      <c r="I39910"/>
    </row>
    <row r="39911" spans="1:9" x14ac:dyDescent="0.25">
      <c r="A39911"/>
      <c r="B39911"/>
      <c r="C39911"/>
      <c r="D39911"/>
      <c r="E39911" s="148"/>
      <c r="F39911" s="148"/>
      <c r="G39911" s="149"/>
      <c r="H39911" s="148"/>
      <c r="I39911"/>
    </row>
    <row r="39912" spans="1:9" x14ac:dyDescent="0.25">
      <c r="A39912"/>
      <c r="B39912"/>
      <c r="C39912"/>
      <c r="D39912"/>
      <c r="E39912" s="148"/>
      <c r="F39912" s="148"/>
      <c r="G39912" s="149"/>
      <c r="H39912" s="148"/>
      <c r="I39912"/>
    </row>
    <row r="39913" spans="1:9" x14ac:dyDescent="0.25">
      <c r="A39913"/>
      <c r="B39913"/>
      <c r="C39913"/>
      <c r="D39913"/>
      <c r="E39913" s="148"/>
      <c r="F39913" s="148"/>
      <c r="G39913" s="149"/>
      <c r="H39913" s="148"/>
      <c r="I39913"/>
    </row>
    <row r="39914" spans="1:9" x14ac:dyDescent="0.25">
      <c r="A39914"/>
      <c r="B39914"/>
      <c r="C39914"/>
      <c r="D39914"/>
      <c r="E39914" s="148"/>
      <c r="F39914" s="148"/>
      <c r="G39914" s="149"/>
      <c r="H39914" s="148"/>
      <c r="I39914"/>
    </row>
    <row r="39915" spans="1:9" x14ac:dyDescent="0.25">
      <c r="A39915"/>
      <c r="B39915"/>
      <c r="C39915"/>
      <c r="D39915"/>
      <c r="E39915" s="148"/>
      <c r="F39915" s="148"/>
      <c r="G39915" s="149"/>
      <c r="H39915" s="148"/>
      <c r="I39915"/>
    </row>
    <row r="39916" spans="1:9" x14ac:dyDescent="0.25">
      <c r="A39916"/>
      <c r="B39916"/>
      <c r="C39916"/>
      <c r="D39916"/>
      <c r="E39916" s="148"/>
      <c r="F39916" s="148"/>
      <c r="G39916" s="149"/>
      <c r="H39916" s="148"/>
      <c r="I39916"/>
    </row>
    <row r="39917" spans="1:9" x14ac:dyDescent="0.25">
      <c r="A39917"/>
      <c r="B39917"/>
      <c r="C39917"/>
      <c r="D39917"/>
      <c r="E39917" s="148"/>
      <c r="F39917" s="148"/>
      <c r="G39917" s="149"/>
      <c r="H39917" s="148"/>
      <c r="I39917"/>
    </row>
    <row r="39918" spans="1:9" x14ac:dyDescent="0.25">
      <c r="A39918"/>
      <c r="B39918"/>
      <c r="C39918"/>
      <c r="D39918"/>
      <c r="E39918" s="148"/>
      <c r="F39918" s="148"/>
      <c r="G39918" s="149"/>
      <c r="H39918" s="148"/>
      <c r="I39918"/>
    </row>
    <row r="39919" spans="1:9" x14ac:dyDescent="0.25">
      <c r="A39919"/>
      <c r="B39919"/>
      <c r="C39919"/>
      <c r="D39919"/>
      <c r="E39919" s="148"/>
      <c r="F39919" s="148"/>
      <c r="G39919" s="149"/>
      <c r="H39919" s="148"/>
      <c r="I39919"/>
    </row>
    <row r="39920" spans="1:9" x14ac:dyDescent="0.25">
      <c r="A39920"/>
      <c r="B39920"/>
      <c r="C39920"/>
      <c r="D39920"/>
      <c r="E39920" s="148"/>
      <c r="F39920" s="148"/>
      <c r="G39920" s="149"/>
      <c r="H39920" s="148"/>
      <c r="I39920"/>
    </row>
    <row r="39921" spans="1:9" x14ac:dyDescent="0.25">
      <c r="A39921"/>
      <c r="B39921"/>
      <c r="C39921"/>
      <c r="D39921"/>
      <c r="E39921" s="148"/>
      <c r="F39921" s="148"/>
      <c r="G39921" s="149"/>
      <c r="H39921" s="148"/>
      <c r="I39921"/>
    </row>
    <row r="39922" spans="1:9" x14ac:dyDescent="0.25">
      <c r="A39922"/>
      <c r="B39922"/>
      <c r="C39922"/>
      <c r="D39922"/>
      <c r="E39922" s="148"/>
      <c r="F39922" s="148"/>
      <c r="G39922" s="149"/>
      <c r="H39922" s="148"/>
      <c r="I39922"/>
    </row>
    <row r="39923" spans="1:9" x14ac:dyDescent="0.25">
      <c r="A39923"/>
      <c r="B39923"/>
      <c r="C39923"/>
      <c r="D39923"/>
      <c r="E39923" s="148"/>
      <c r="F39923" s="148"/>
      <c r="G39923" s="149"/>
      <c r="H39923" s="148"/>
      <c r="I39923"/>
    </row>
    <row r="39924" spans="1:9" x14ac:dyDescent="0.25">
      <c r="A39924"/>
      <c r="B39924"/>
      <c r="C39924"/>
      <c r="D39924"/>
      <c r="E39924" s="148"/>
      <c r="F39924" s="148"/>
      <c r="G39924" s="149"/>
      <c r="H39924" s="148"/>
      <c r="I39924"/>
    </row>
    <row r="39925" spans="1:9" x14ac:dyDescent="0.25">
      <c r="A39925"/>
      <c r="B39925"/>
      <c r="C39925"/>
      <c r="D39925"/>
      <c r="E39925" s="148"/>
      <c r="F39925" s="148"/>
      <c r="G39925" s="149"/>
      <c r="H39925" s="148"/>
      <c r="I39925"/>
    </row>
    <row r="39926" spans="1:9" x14ac:dyDescent="0.25">
      <c r="A39926"/>
      <c r="B39926"/>
      <c r="C39926"/>
      <c r="D39926"/>
      <c r="E39926" s="148"/>
      <c r="F39926" s="148"/>
      <c r="G39926" s="149"/>
      <c r="H39926" s="148"/>
      <c r="I39926"/>
    </row>
    <row r="39927" spans="1:9" x14ac:dyDescent="0.25">
      <c r="A39927"/>
      <c r="B39927"/>
      <c r="C39927"/>
      <c r="D39927"/>
      <c r="E39927" s="148"/>
      <c r="F39927" s="148"/>
      <c r="G39927" s="149"/>
      <c r="H39927" s="148"/>
      <c r="I39927"/>
    </row>
    <row r="39928" spans="1:9" x14ac:dyDescent="0.25">
      <c r="A39928"/>
      <c r="B39928"/>
      <c r="C39928"/>
      <c r="D39928"/>
      <c r="E39928" s="148"/>
      <c r="F39928" s="148"/>
      <c r="G39928" s="149"/>
      <c r="H39928" s="148"/>
      <c r="I39928"/>
    </row>
    <row r="39929" spans="1:9" x14ac:dyDescent="0.25">
      <c r="A39929"/>
      <c r="B39929"/>
      <c r="C39929"/>
      <c r="D39929"/>
      <c r="E39929" s="148"/>
      <c r="F39929" s="148"/>
      <c r="G39929" s="149"/>
      <c r="H39929" s="148"/>
      <c r="I39929"/>
    </row>
    <row r="39930" spans="1:9" x14ac:dyDescent="0.25">
      <c r="A39930"/>
      <c r="B39930"/>
      <c r="C39930"/>
      <c r="D39930"/>
      <c r="E39930" s="148"/>
      <c r="F39930" s="148"/>
      <c r="G39930" s="149"/>
      <c r="H39930" s="148"/>
      <c r="I39930"/>
    </row>
    <row r="39931" spans="1:9" x14ac:dyDescent="0.25">
      <c r="A39931"/>
      <c r="B39931"/>
      <c r="C39931"/>
      <c r="D39931"/>
      <c r="E39931" s="148"/>
      <c r="F39931" s="148"/>
      <c r="G39931" s="149"/>
      <c r="H39931" s="148"/>
      <c r="I39931"/>
    </row>
    <row r="39932" spans="1:9" x14ac:dyDescent="0.25">
      <c r="A39932"/>
      <c r="B39932"/>
      <c r="C39932"/>
      <c r="D39932"/>
      <c r="E39932" s="148"/>
      <c r="F39932" s="148"/>
      <c r="G39932" s="149"/>
      <c r="H39932" s="148"/>
      <c r="I39932"/>
    </row>
    <row r="39933" spans="1:9" x14ac:dyDescent="0.25">
      <c r="A39933"/>
      <c r="B39933"/>
      <c r="C39933"/>
      <c r="D39933"/>
      <c r="E39933" s="148"/>
      <c r="F39933" s="148"/>
      <c r="G39933" s="149"/>
      <c r="H39933" s="148"/>
      <c r="I39933"/>
    </row>
    <row r="39934" spans="1:9" x14ac:dyDescent="0.25">
      <c r="A39934"/>
      <c r="B39934"/>
      <c r="C39934"/>
      <c r="D39934"/>
      <c r="E39934" s="148"/>
      <c r="F39934" s="148"/>
      <c r="G39934" s="149"/>
      <c r="H39934" s="148"/>
      <c r="I39934"/>
    </row>
    <row r="39935" spans="1:9" x14ac:dyDescent="0.25">
      <c r="A39935"/>
      <c r="B39935"/>
      <c r="C39935"/>
      <c r="D39935"/>
      <c r="E39935" s="148"/>
      <c r="F39935" s="148"/>
      <c r="G39935" s="149"/>
      <c r="H39935" s="148"/>
      <c r="I39935"/>
    </row>
    <row r="39936" spans="1:9" x14ac:dyDescent="0.25">
      <c r="A39936"/>
      <c r="B39936"/>
      <c r="C39936"/>
      <c r="D39936"/>
      <c r="E39936" s="148"/>
      <c r="F39936" s="148"/>
      <c r="G39936" s="149"/>
      <c r="H39936" s="148"/>
      <c r="I39936"/>
    </row>
    <row r="39937" spans="1:9" x14ac:dyDescent="0.25">
      <c r="A39937"/>
      <c r="B39937"/>
      <c r="C39937"/>
      <c r="D39937"/>
      <c r="E39937" s="148"/>
      <c r="F39937" s="148"/>
      <c r="G39937" s="149"/>
      <c r="H39937" s="148"/>
      <c r="I39937"/>
    </row>
    <row r="39938" spans="1:9" x14ac:dyDescent="0.25">
      <c r="A39938"/>
      <c r="B39938"/>
      <c r="C39938"/>
      <c r="D39938"/>
      <c r="E39938" s="148"/>
      <c r="F39938" s="148"/>
      <c r="G39938" s="149"/>
      <c r="H39938" s="148"/>
      <c r="I39938"/>
    </row>
    <row r="39939" spans="1:9" x14ac:dyDescent="0.25">
      <c r="A39939"/>
      <c r="B39939"/>
      <c r="C39939"/>
      <c r="D39939"/>
      <c r="E39939" s="148"/>
      <c r="F39939" s="148"/>
      <c r="G39939" s="149"/>
      <c r="H39939" s="148"/>
      <c r="I39939"/>
    </row>
    <row r="39940" spans="1:9" x14ac:dyDescent="0.25">
      <c r="A39940"/>
      <c r="B39940"/>
      <c r="C39940"/>
      <c r="D39940"/>
      <c r="E39940" s="148"/>
      <c r="F39940" s="148"/>
      <c r="G39940" s="149"/>
      <c r="H39940" s="148"/>
      <c r="I39940"/>
    </row>
    <row r="39941" spans="1:9" x14ac:dyDescent="0.25">
      <c r="A39941"/>
      <c r="B39941"/>
      <c r="C39941"/>
      <c r="D39941"/>
      <c r="E39941" s="148"/>
      <c r="F39941" s="148"/>
      <c r="G39941" s="149"/>
      <c r="H39941" s="148"/>
      <c r="I39941"/>
    </row>
    <row r="39942" spans="1:9" x14ac:dyDescent="0.25">
      <c r="A39942"/>
      <c r="B39942"/>
      <c r="C39942"/>
      <c r="D39942"/>
      <c r="E39942" s="148"/>
      <c r="F39942" s="148"/>
      <c r="G39942" s="149"/>
      <c r="H39942" s="148"/>
      <c r="I39942"/>
    </row>
    <row r="39943" spans="1:9" x14ac:dyDescent="0.25">
      <c r="A39943"/>
      <c r="B39943"/>
      <c r="C39943"/>
      <c r="D39943"/>
      <c r="E39943" s="148"/>
      <c r="F39943" s="148"/>
      <c r="G39943" s="149"/>
      <c r="H39943" s="148"/>
      <c r="I39943"/>
    </row>
    <row r="39944" spans="1:9" x14ac:dyDescent="0.25">
      <c r="A39944"/>
      <c r="B39944"/>
      <c r="C39944"/>
      <c r="D39944"/>
      <c r="E39944" s="148"/>
      <c r="F39944" s="148"/>
      <c r="G39944" s="149"/>
      <c r="H39944" s="148"/>
      <c r="I39944"/>
    </row>
    <row r="39945" spans="1:9" x14ac:dyDescent="0.25">
      <c r="A39945"/>
      <c r="B39945"/>
      <c r="C39945"/>
      <c r="D39945"/>
      <c r="E39945" s="148"/>
      <c r="F39945" s="148"/>
      <c r="G39945" s="149"/>
      <c r="H39945" s="148"/>
      <c r="I39945"/>
    </row>
    <row r="39946" spans="1:9" x14ac:dyDescent="0.25">
      <c r="A39946"/>
      <c r="B39946"/>
      <c r="C39946"/>
      <c r="D39946"/>
      <c r="E39946" s="148"/>
      <c r="F39946" s="148"/>
      <c r="G39946" s="149"/>
      <c r="H39946" s="148"/>
      <c r="I39946"/>
    </row>
    <row r="39947" spans="1:9" x14ac:dyDescent="0.25">
      <c r="A39947"/>
      <c r="B39947"/>
      <c r="C39947"/>
      <c r="D39947"/>
      <c r="E39947" s="148"/>
      <c r="F39947" s="148"/>
      <c r="G39947" s="149"/>
      <c r="H39947" s="148"/>
      <c r="I39947"/>
    </row>
    <row r="39948" spans="1:9" x14ac:dyDescent="0.25">
      <c r="A39948"/>
      <c r="B39948"/>
      <c r="C39948"/>
      <c r="D39948"/>
      <c r="E39948" s="148"/>
      <c r="F39948" s="148"/>
      <c r="G39948" s="149"/>
      <c r="H39948" s="148"/>
      <c r="I39948"/>
    </row>
    <row r="39949" spans="1:9" x14ac:dyDescent="0.25">
      <c r="A39949"/>
      <c r="B39949"/>
      <c r="C39949"/>
      <c r="D39949"/>
      <c r="E39949" s="148"/>
      <c r="F39949" s="148"/>
      <c r="G39949" s="149"/>
      <c r="H39949" s="148"/>
      <c r="I39949"/>
    </row>
    <row r="39950" spans="1:9" x14ac:dyDescent="0.25">
      <c r="A39950"/>
      <c r="B39950"/>
      <c r="C39950"/>
      <c r="D39950"/>
      <c r="E39950" s="148"/>
      <c r="F39950" s="148"/>
      <c r="G39950" s="149"/>
      <c r="H39950" s="148"/>
      <c r="I39950"/>
    </row>
    <row r="39951" spans="1:9" x14ac:dyDescent="0.25">
      <c r="A39951"/>
      <c r="B39951"/>
      <c r="C39951"/>
      <c r="D39951"/>
      <c r="E39951" s="148"/>
      <c r="F39951" s="148"/>
      <c r="G39951" s="149"/>
      <c r="H39951" s="148"/>
      <c r="I39951"/>
    </row>
    <row r="39952" spans="1:9" x14ac:dyDescent="0.25">
      <c r="A39952"/>
      <c r="B39952"/>
      <c r="C39952"/>
      <c r="D39952"/>
      <c r="E39952" s="148"/>
      <c r="F39952" s="148"/>
      <c r="G39952" s="149"/>
      <c r="H39952" s="148"/>
      <c r="I39952"/>
    </row>
    <row r="39953" spans="1:9" x14ac:dyDescent="0.25">
      <c r="A39953"/>
      <c r="B39953"/>
      <c r="C39953"/>
      <c r="D39953"/>
      <c r="E39953" s="148"/>
      <c r="F39953" s="148"/>
      <c r="G39953" s="149"/>
      <c r="H39953" s="148"/>
      <c r="I39953"/>
    </row>
    <row r="39954" spans="1:9" x14ac:dyDescent="0.25">
      <c r="A39954"/>
      <c r="B39954"/>
      <c r="C39954"/>
      <c r="D39954"/>
      <c r="E39954" s="148"/>
      <c r="F39954" s="148"/>
      <c r="G39954" s="149"/>
      <c r="H39954" s="148"/>
      <c r="I39954"/>
    </row>
    <row r="39955" spans="1:9" x14ac:dyDescent="0.25">
      <c r="A39955"/>
      <c r="B39955"/>
      <c r="C39955"/>
      <c r="D39955"/>
      <c r="E39955" s="148"/>
      <c r="F39955" s="148"/>
      <c r="G39955" s="149"/>
      <c r="H39955" s="148"/>
      <c r="I39955"/>
    </row>
    <row r="39956" spans="1:9" x14ac:dyDescent="0.25">
      <c r="A39956"/>
      <c r="B39956"/>
      <c r="C39956"/>
      <c r="D39956"/>
      <c r="E39956" s="148"/>
      <c r="F39956" s="148"/>
      <c r="G39956" s="149"/>
      <c r="H39956" s="148"/>
      <c r="I39956"/>
    </row>
    <row r="39957" spans="1:9" x14ac:dyDescent="0.25">
      <c r="A39957"/>
      <c r="B39957"/>
      <c r="C39957"/>
      <c r="D39957"/>
      <c r="E39957" s="148"/>
      <c r="F39957" s="148"/>
      <c r="G39957" s="149"/>
      <c r="H39957" s="148"/>
      <c r="I39957"/>
    </row>
    <row r="39958" spans="1:9" x14ac:dyDescent="0.25">
      <c r="A39958"/>
      <c r="B39958"/>
      <c r="C39958"/>
      <c r="D39958"/>
      <c r="E39958" s="148"/>
      <c r="F39958" s="148"/>
      <c r="G39958" s="149"/>
      <c r="H39958" s="148"/>
      <c r="I39958"/>
    </row>
    <row r="39959" spans="1:9" x14ac:dyDescent="0.25">
      <c r="A39959"/>
      <c r="B39959"/>
      <c r="C39959"/>
      <c r="D39959"/>
      <c r="E39959" s="148"/>
      <c r="F39959" s="148"/>
      <c r="G39959" s="149"/>
      <c r="H39959" s="148"/>
      <c r="I39959"/>
    </row>
    <row r="39960" spans="1:9" x14ac:dyDescent="0.25">
      <c r="A39960"/>
      <c r="B39960"/>
      <c r="C39960"/>
      <c r="D39960"/>
      <c r="E39960" s="148"/>
      <c r="F39960" s="148"/>
      <c r="G39960" s="149"/>
      <c r="H39960" s="148"/>
      <c r="I39960"/>
    </row>
    <row r="39961" spans="1:9" x14ac:dyDescent="0.25">
      <c r="A39961"/>
      <c r="B39961"/>
      <c r="C39961"/>
      <c r="D39961"/>
      <c r="E39961" s="148"/>
      <c r="F39961" s="148"/>
      <c r="G39961" s="149"/>
      <c r="H39961" s="148"/>
      <c r="I39961"/>
    </row>
    <row r="39962" spans="1:9" x14ac:dyDescent="0.25">
      <c r="A39962"/>
      <c r="B39962"/>
      <c r="C39962"/>
      <c r="D39962"/>
      <c r="E39962" s="148"/>
      <c r="F39962" s="148"/>
      <c r="G39962" s="149"/>
      <c r="H39962" s="148"/>
      <c r="I39962"/>
    </row>
    <row r="39963" spans="1:9" x14ac:dyDescent="0.25">
      <c r="A39963"/>
      <c r="B39963"/>
      <c r="C39963"/>
      <c r="D39963"/>
      <c r="E39963" s="148"/>
      <c r="F39963" s="148"/>
      <c r="G39963" s="149"/>
      <c r="H39963" s="148"/>
      <c r="I39963"/>
    </row>
    <row r="39964" spans="1:9" x14ac:dyDescent="0.25">
      <c r="A39964"/>
      <c r="B39964"/>
      <c r="C39964"/>
      <c r="D39964"/>
      <c r="E39964" s="148"/>
      <c r="F39964" s="148"/>
      <c r="G39964" s="149"/>
      <c r="H39964" s="148"/>
      <c r="I39964"/>
    </row>
    <row r="39965" spans="1:9" x14ac:dyDescent="0.25">
      <c r="A39965"/>
      <c r="B39965"/>
      <c r="C39965"/>
      <c r="D39965"/>
      <c r="E39965" s="148"/>
      <c r="F39965" s="148"/>
      <c r="G39965" s="149"/>
      <c r="H39965" s="148"/>
      <c r="I39965"/>
    </row>
    <row r="39966" spans="1:9" x14ac:dyDescent="0.25">
      <c r="A39966"/>
      <c r="B39966"/>
      <c r="C39966"/>
      <c r="D39966"/>
      <c r="E39966" s="148"/>
      <c r="F39966" s="148"/>
      <c r="G39966" s="149"/>
      <c r="H39966" s="148"/>
      <c r="I39966"/>
    </row>
    <row r="39967" spans="1:9" x14ac:dyDescent="0.25">
      <c r="A39967"/>
      <c r="B39967"/>
      <c r="C39967"/>
      <c r="D39967"/>
      <c r="E39967" s="148"/>
      <c r="F39967" s="148"/>
      <c r="G39967" s="149"/>
      <c r="H39967" s="148"/>
      <c r="I39967"/>
    </row>
    <row r="39968" spans="1:9" x14ac:dyDescent="0.25">
      <c r="A39968"/>
      <c r="B39968"/>
      <c r="C39968"/>
      <c r="D39968"/>
      <c r="E39968" s="148"/>
      <c r="F39968" s="148"/>
      <c r="G39968" s="149"/>
      <c r="H39968" s="148"/>
      <c r="I39968"/>
    </row>
    <row r="39969" spans="1:9" x14ac:dyDescent="0.25">
      <c r="A39969"/>
      <c r="B39969"/>
      <c r="C39969"/>
      <c r="D39969"/>
      <c r="E39969" s="148"/>
      <c r="F39969" s="148"/>
      <c r="G39969" s="149"/>
      <c r="H39969" s="148"/>
      <c r="I39969"/>
    </row>
    <row r="39970" spans="1:9" x14ac:dyDescent="0.25">
      <c r="A39970"/>
      <c r="B39970"/>
      <c r="C39970"/>
      <c r="D39970"/>
      <c r="E39970" s="148"/>
      <c r="F39970" s="148"/>
      <c r="G39970" s="149"/>
      <c r="H39970" s="148"/>
      <c r="I39970"/>
    </row>
    <row r="39971" spans="1:9" x14ac:dyDescent="0.25">
      <c r="A39971"/>
      <c r="B39971"/>
      <c r="C39971"/>
      <c r="D39971"/>
      <c r="E39971" s="148"/>
      <c r="F39971" s="148"/>
      <c r="G39971" s="149"/>
      <c r="H39971" s="148"/>
      <c r="I39971"/>
    </row>
    <row r="39972" spans="1:9" x14ac:dyDescent="0.25">
      <c r="A39972"/>
      <c r="B39972"/>
      <c r="C39972"/>
      <c r="D39972"/>
      <c r="E39972" s="148"/>
      <c r="F39972" s="148"/>
      <c r="G39972" s="149"/>
      <c r="H39972" s="148"/>
      <c r="I39972"/>
    </row>
    <row r="39973" spans="1:9" x14ac:dyDescent="0.25">
      <c r="A39973"/>
      <c r="B39973"/>
      <c r="C39973"/>
      <c r="D39973"/>
      <c r="E39973" s="148"/>
      <c r="F39973" s="148"/>
      <c r="G39973" s="149"/>
      <c r="H39973" s="148"/>
      <c r="I39973"/>
    </row>
    <row r="39974" spans="1:9" x14ac:dyDescent="0.25">
      <c r="A39974"/>
      <c r="B39974"/>
      <c r="C39974"/>
      <c r="D39974"/>
      <c r="E39974" s="148"/>
      <c r="F39974" s="148"/>
      <c r="G39974" s="149"/>
      <c r="H39974" s="148"/>
      <c r="I39974"/>
    </row>
    <row r="39975" spans="1:9" x14ac:dyDescent="0.25">
      <c r="A39975"/>
      <c r="B39975"/>
      <c r="C39975"/>
      <c r="D39975"/>
      <c r="E39975" s="148"/>
      <c r="F39975" s="148"/>
      <c r="G39975" s="149"/>
      <c r="H39975" s="148"/>
      <c r="I39975"/>
    </row>
    <row r="39976" spans="1:9" x14ac:dyDescent="0.25">
      <c r="A39976"/>
      <c r="B39976"/>
      <c r="C39976"/>
      <c r="D39976"/>
      <c r="E39976" s="148"/>
      <c r="F39976" s="148"/>
      <c r="G39976" s="149"/>
      <c r="H39976" s="148"/>
      <c r="I39976"/>
    </row>
    <row r="39977" spans="1:9" x14ac:dyDescent="0.25">
      <c r="A39977"/>
      <c r="B39977"/>
      <c r="C39977"/>
      <c r="D39977"/>
      <c r="E39977" s="148"/>
      <c r="F39977" s="148"/>
      <c r="G39977" s="149"/>
      <c r="H39977" s="148"/>
      <c r="I39977"/>
    </row>
    <row r="39978" spans="1:9" x14ac:dyDescent="0.25">
      <c r="A39978"/>
      <c r="B39978"/>
      <c r="C39978"/>
      <c r="D39978"/>
      <c r="E39978" s="148"/>
      <c r="F39978" s="148"/>
      <c r="G39978" s="149"/>
      <c r="H39978" s="148"/>
      <c r="I39978"/>
    </row>
    <row r="39979" spans="1:9" x14ac:dyDescent="0.25">
      <c r="A39979"/>
      <c r="B39979"/>
      <c r="C39979"/>
      <c r="D39979"/>
      <c r="E39979" s="148"/>
      <c r="F39979" s="148"/>
      <c r="G39979" s="149"/>
      <c r="H39979" s="148"/>
      <c r="I39979"/>
    </row>
    <row r="39980" spans="1:9" x14ac:dyDescent="0.25">
      <c r="A39980"/>
      <c r="B39980"/>
      <c r="C39980"/>
      <c r="D39980"/>
      <c r="E39980" s="148"/>
      <c r="F39980" s="148"/>
      <c r="G39980" s="149"/>
      <c r="H39980" s="148"/>
      <c r="I39980"/>
    </row>
    <row r="39981" spans="1:9" x14ac:dyDescent="0.25">
      <c r="A39981"/>
      <c r="B39981"/>
      <c r="C39981"/>
      <c r="D39981"/>
      <c r="E39981" s="148"/>
      <c r="F39981" s="148"/>
      <c r="G39981" s="149"/>
      <c r="H39981" s="148"/>
      <c r="I39981"/>
    </row>
    <row r="39982" spans="1:9" x14ac:dyDescent="0.25">
      <c r="A39982"/>
      <c r="B39982"/>
      <c r="C39982"/>
      <c r="D39982"/>
      <c r="E39982" s="148"/>
      <c r="F39982" s="148"/>
      <c r="G39982" s="149"/>
      <c r="H39982" s="148"/>
      <c r="I39982"/>
    </row>
    <row r="39983" spans="1:9" x14ac:dyDescent="0.25">
      <c r="A39983"/>
      <c r="B39983"/>
      <c r="C39983"/>
      <c r="D39983"/>
      <c r="E39983" s="148"/>
      <c r="F39983" s="148"/>
      <c r="G39983" s="149"/>
      <c r="H39983" s="148"/>
      <c r="I39983"/>
    </row>
    <row r="39984" spans="1:9" x14ac:dyDescent="0.25">
      <c r="A39984"/>
      <c r="B39984"/>
      <c r="C39984"/>
      <c r="D39984"/>
      <c r="E39984" s="148"/>
      <c r="F39984" s="148"/>
      <c r="G39984" s="149"/>
      <c r="H39984" s="148"/>
      <c r="I39984"/>
    </row>
    <row r="39985" spans="1:9" x14ac:dyDescent="0.25">
      <c r="A39985"/>
      <c r="B39985"/>
      <c r="C39985"/>
      <c r="D39985"/>
      <c r="E39985" s="148"/>
      <c r="F39985" s="148"/>
      <c r="G39985" s="149"/>
      <c r="H39985" s="148"/>
      <c r="I39985"/>
    </row>
    <row r="39986" spans="1:9" x14ac:dyDescent="0.25">
      <c r="A39986"/>
      <c r="B39986"/>
      <c r="C39986"/>
      <c r="D39986"/>
      <c r="E39986" s="148"/>
      <c r="F39986" s="148"/>
      <c r="G39986" s="149"/>
      <c r="H39986" s="148"/>
      <c r="I39986"/>
    </row>
    <row r="39987" spans="1:9" x14ac:dyDescent="0.25">
      <c r="A39987"/>
      <c r="B39987"/>
      <c r="C39987"/>
      <c r="D39987"/>
      <c r="E39987" s="148"/>
      <c r="F39987" s="148"/>
      <c r="G39987" s="149"/>
      <c r="H39987" s="148"/>
      <c r="I39987"/>
    </row>
    <row r="39988" spans="1:9" x14ac:dyDescent="0.25">
      <c r="A39988"/>
      <c r="B39988"/>
      <c r="C39988"/>
      <c r="D39988"/>
      <c r="E39988" s="148"/>
      <c r="F39988" s="148"/>
      <c r="G39988" s="149"/>
      <c r="H39988" s="148"/>
      <c r="I39988"/>
    </row>
    <row r="39989" spans="1:9" x14ac:dyDescent="0.25">
      <c r="A39989"/>
      <c r="B39989"/>
      <c r="C39989"/>
      <c r="D39989"/>
      <c r="E39989" s="148"/>
      <c r="F39989" s="148"/>
      <c r="G39989" s="149"/>
      <c r="H39989" s="148"/>
      <c r="I39989"/>
    </row>
    <row r="39990" spans="1:9" x14ac:dyDescent="0.25">
      <c r="A39990"/>
      <c r="B39990"/>
      <c r="C39990"/>
      <c r="D39990"/>
      <c r="E39990" s="148"/>
      <c r="F39990" s="148"/>
      <c r="G39990" s="149"/>
      <c r="H39990" s="148"/>
      <c r="I39990"/>
    </row>
    <row r="39991" spans="1:9" x14ac:dyDescent="0.25">
      <c r="A39991"/>
      <c r="B39991"/>
      <c r="C39991"/>
      <c r="D39991"/>
      <c r="E39991" s="148"/>
      <c r="F39991" s="148"/>
      <c r="G39991" s="149"/>
      <c r="H39991" s="148"/>
      <c r="I39991"/>
    </row>
    <row r="39992" spans="1:9" x14ac:dyDescent="0.25">
      <c r="A39992"/>
      <c r="B39992"/>
      <c r="C39992"/>
      <c r="D39992"/>
      <c r="E39992" s="148"/>
      <c r="F39992" s="148"/>
      <c r="G39992" s="149"/>
      <c r="H39992" s="148"/>
      <c r="I39992"/>
    </row>
    <row r="39993" spans="1:9" x14ac:dyDescent="0.25">
      <c r="A39993"/>
      <c r="B39993"/>
      <c r="C39993"/>
      <c r="D39993"/>
      <c r="E39993" s="148"/>
      <c r="F39993" s="148"/>
      <c r="G39993" s="149"/>
      <c r="H39993" s="148"/>
      <c r="I39993"/>
    </row>
    <row r="39994" spans="1:9" x14ac:dyDescent="0.25">
      <c r="A39994"/>
      <c r="B39994"/>
      <c r="C39994"/>
      <c r="D39994"/>
      <c r="E39994" s="148"/>
      <c r="F39994" s="148"/>
      <c r="G39994" s="149"/>
      <c r="H39994" s="148"/>
      <c r="I39994"/>
    </row>
    <row r="39995" spans="1:9" x14ac:dyDescent="0.25">
      <c r="A39995"/>
      <c r="B39995"/>
      <c r="C39995"/>
      <c r="D39995"/>
      <c r="E39995" s="148"/>
      <c r="F39995" s="148"/>
      <c r="G39995" s="149"/>
      <c r="H39995" s="148"/>
      <c r="I39995"/>
    </row>
    <row r="39996" spans="1:9" x14ac:dyDescent="0.25">
      <c r="A39996"/>
      <c r="B39996"/>
      <c r="C39996"/>
      <c r="D39996"/>
      <c r="E39996" s="148"/>
      <c r="F39996" s="148"/>
      <c r="G39996" s="149"/>
      <c r="H39996" s="148"/>
      <c r="I39996"/>
    </row>
    <row r="39997" spans="1:9" x14ac:dyDescent="0.25">
      <c r="A39997"/>
      <c r="B39997"/>
      <c r="C39997"/>
      <c r="D39997"/>
      <c r="E39997" s="148"/>
      <c r="F39997" s="148"/>
      <c r="G39997" s="149"/>
      <c r="H39997" s="148"/>
      <c r="I39997"/>
    </row>
    <row r="39998" spans="1:9" x14ac:dyDescent="0.25">
      <c r="A39998"/>
      <c r="B39998"/>
      <c r="C39998"/>
      <c r="D39998"/>
      <c r="E39998" s="148"/>
      <c r="F39998" s="148"/>
      <c r="G39998" s="149"/>
      <c r="H39998" s="148"/>
      <c r="I39998"/>
    </row>
    <row r="39999" spans="1:9" x14ac:dyDescent="0.25">
      <c r="A39999"/>
      <c r="B39999"/>
      <c r="C39999"/>
      <c r="D39999"/>
      <c r="E39999" s="148"/>
      <c r="F39999" s="148"/>
      <c r="G39999" s="149"/>
      <c r="H39999" s="148"/>
      <c r="I39999"/>
    </row>
    <row r="40000" spans="1:9" x14ac:dyDescent="0.25">
      <c r="A40000"/>
      <c r="B40000"/>
      <c r="C40000"/>
      <c r="D40000"/>
      <c r="E40000" s="148"/>
      <c r="F40000" s="148"/>
      <c r="G40000" s="149"/>
      <c r="H40000" s="148"/>
      <c r="I40000"/>
    </row>
    <row r="40001" spans="1:9" x14ac:dyDescent="0.25">
      <c r="A40001"/>
      <c r="B40001"/>
      <c r="C40001"/>
      <c r="D40001"/>
      <c r="E40001" s="148"/>
      <c r="F40001" s="148"/>
      <c r="G40001" s="149"/>
      <c r="H40001" s="148"/>
      <c r="I40001"/>
    </row>
    <row r="40002" spans="1:9" x14ac:dyDescent="0.25">
      <c r="A40002"/>
      <c r="B40002"/>
      <c r="C40002"/>
      <c r="D40002"/>
      <c r="E40002" s="148"/>
      <c r="F40002" s="148"/>
      <c r="G40002" s="149"/>
      <c r="H40002" s="148"/>
      <c r="I40002"/>
    </row>
    <row r="40003" spans="1:9" x14ac:dyDescent="0.25">
      <c r="A40003"/>
      <c r="B40003"/>
      <c r="C40003"/>
      <c r="D40003"/>
      <c r="E40003" s="148"/>
      <c r="F40003" s="148"/>
      <c r="G40003" s="149"/>
      <c r="H40003" s="148"/>
      <c r="I40003"/>
    </row>
    <row r="40004" spans="1:9" x14ac:dyDescent="0.25">
      <c r="A40004"/>
      <c r="B40004"/>
      <c r="C40004"/>
      <c r="D40004"/>
      <c r="E40004" s="148"/>
      <c r="F40004" s="148"/>
      <c r="G40004" s="149"/>
      <c r="H40004" s="148"/>
      <c r="I40004"/>
    </row>
    <row r="40005" spans="1:9" x14ac:dyDescent="0.25">
      <c r="A40005"/>
      <c r="B40005"/>
      <c r="C40005"/>
      <c r="D40005"/>
      <c r="E40005" s="148"/>
      <c r="F40005" s="148"/>
      <c r="G40005" s="149"/>
      <c r="H40005" s="148"/>
      <c r="I40005"/>
    </row>
    <row r="40006" spans="1:9" x14ac:dyDescent="0.25">
      <c r="A40006"/>
      <c r="B40006"/>
      <c r="C40006"/>
      <c r="D40006"/>
      <c r="E40006" s="148"/>
      <c r="F40006" s="148"/>
      <c r="G40006" s="149"/>
      <c r="H40006" s="148"/>
      <c r="I40006"/>
    </row>
    <row r="40007" spans="1:9" x14ac:dyDescent="0.25">
      <c r="A40007"/>
      <c r="B40007"/>
      <c r="C40007"/>
      <c r="D40007"/>
      <c r="E40007" s="148"/>
      <c r="F40007" s="148"/>
      <c r="G40007" s="149"/>
      <c r="H40007" s="148"/>
      <c r="I40007"/>
    </row>
    <row r="40008" spans="1:9" x14ac:dyDescent="0.25">
      <c r="A40008"/>
      <c r="B40008"/>
      <c r="C40008"/>
      <c r="D40008"/>
      <c r="E40008" s="148"/>
      <c r="F40008" s="148"/>
      <c r="G40008" s="149"/>
      <c r="H40008" s="148"/>
      <c r="I40008"/>
    </row>
    <row r="40009" spans="1:9" x14ac:dyDescent="0.25">
      <c r="A40009"/>
      <c r="B40009"/>
      <c r="C40009"/>
      <c r="D40009"/>
      <c r="E40009" s="148"/>
      <c r="F40009" s="148"/>
      <c r="G40009" s="149"/>
      <c r="H40009" s="148"/>
      <c r="I40009"/>
    </row>
    <row r="40010" spans="1:9" x14ac:dyDescent="0.25">
      <c r="A40010"/>
      <c r="B40010"/>
      <c r="C40010"/>
      <c r="D40010"/>
      <c r="E40010" s="148"/>
      <c r="F40010" s="148"/>
      <c r="G40010" s="149"/>
      <c r="H40010" s="148"/>
      <c r="I40010"/>
    </row>
    <row r="40011" spans="1:9" x14ac:dyDescent="0.25">
      <c r="A40011"/>
      <c r="B40011"/>
      <c r="C40011"/>
      <c r="D40011"/>
      <c r="E40011" s="148"/>
      <c r="F40011" s="148"/>
      <c r="G40011" s="149"/>
      <c r="H40011" s="148"/>
      <c r="I40011"/>
    </row>
    <row r="40012" spans="1:9" x14ac:dyDescent="0.25">
      <c r="A40012"/>
      <c r="B40012"/>
      <c r="C40012"/>
      <c r="D40012"/>
      <c r="E40012" s="148"/>
      <c r="F40012" s="148"/>
      <c r="G40012" s="149"/>
      <c r="H40012" s="148"/>
      <c r="I40012"/>
    </row>
    <row r="40013" spans="1:9" x14ac:dyDescent="0.25">
      <c r="A40013"/>
      <c r="B40013"/>
      <c r="C40013"/>
      <c r="D40013"/>
      <c r="E40013" s="148"/>
      <c r="F40013" s="148"/>
      <c r="G40013" s="149"/>
      <c r="H40013" s="148"/>
      <c r="I40013"/>
    </row>
    <row r="40014" spans="1:9" x14ac:dyDescent="0.25">
      <c r="A40014"/>
      <c r="B40014"/>
      <c r="C40014"/>
      <c r="D40014"/>
      <c r="E40014" s="148"/>
      <c r="F40014" s="148"/>
      <c r="G40014" s="149"/>
      <c r="H40014" s="148"/>
      <c r="I40014"/>
    </row>
    <row r="40015" spans="1:9" x14ac:dyDescent="0.25">
      <c r="A40015"/>
      <c r="B40015"/>
      <c r="C40015"/>
      <c r="D40015"/>
      <c r="E40015" s="148"/>
      <c r="F40015" s="148"/>
      <c r="G40015" s="149"/>
      <c r="H40015" s="148"/>
      <c r="I40015"/>
    </row>
    <row r="40016" spans="1:9" x14ac:dyDescent="0.25">
      <c r="A40016"/>
      <c r="B40016"/>
      <c r="C40016"/>
      <c r="D40016"/>
      <c r="E40016" s="148"/>
      <c r="F40016" s="148"/>
      <c r="G40016" s="149"/>
      <c r="H40016" s="148"/>
      <c r="I40016"/>
    </row>
    <row r="40017" spans="1:9" x14ac:dyDescent="0.25">
      <c r="A40017"/>
      <c r="B40017"/>
      <c r="C40017"/>
      <c r="D40017"/>
      <c r="E40017" s="148"/>
      <c r="F40017" s="148"/>
      <c r="G40017" s="149"/>
      <c r="H40017" s="148"/>
      <c r="I40017"/>
    </row>
    <row r="40018" spans="1:9" x14ac:dyDescent="0.25">
      <c r="A40018"/>
      <c r="B40018"/>
      <c r="C40018"/>
      <c r="D40018"/>
      <c r="E40018" s="148"/>
      <c r="F40018" s="148"/>
      <c r="G40018" s="149"/>
      <c r="H40018" s="148"/>
      <c r="I40018"/>
    </row>
    <row r="40019" spans="1:9" x14ac:dyDescent="0.25">
      <c r="A40019"/>
      <c r="B40019"/>
      <c r="C40019"/>
      <c r="D40019"/>
      <c r="E40019" s="148"/>
      <c r="F40019" s="148"/>
      <c r="G40019" s="149"/>
      <c r="H40019" s="148"/>
      <c r="I40019"/>
    </row>
    <row r="40020" spans="1:9" x14ac:dyDescent="0.25">
      <c r="A40020"/>
      <c r="B40020"/>
      <c r="C40020"/>
      <c r="D40020"/>
      <c r="E40020" s="148"/>
      <c r="F40020" s="148"/>
      <c r="G40020" s="149"/>
      <c r="H40020" s="148"/>
      <c r="I40020"/>
    </row>
    <row r="40021" spans="1:9" x14ac:dyDescent="0.25">
      <c r="A40021"/>
      <c r="B40021"/>
      <c r="C40021"/>
      <c r="D40021"/>
      <c r="E40021" s="148"/>
      <c r="F40021" s="148"/>
      <c r="G40021" s="149"/>
      <c r="H40021" s="148"/>
      <c r="I40021"/>
    </row>
    <row r="40022" spans="1:9" x14ac:dyDescent="0.25">
      <c r="A40022"/>
      <c r="B40022"/>
      <c r="C40022"/>
      <c r="D40022"/>
      <c r="E40022" s="148"/>
      <c r="F40022" s="148"/>
      <c r="G40022" s="149"/>
      <c r="H40022" s="148"/>
      <c r="I40022"/>
    </row>
    <row r="40023" spans="1:9" x14ac:dyDescent="0.25">
      <c r="A40023"/>
      <c r="B40023"/>
      <c r="C40023"/>
      <c r="D40023"/>
      <c r="E40023" s="148"/>
      <c r="F40023" s="148"/>
      <c r="G40023" s="149"/>
      <c r="H40023" s="148"/>
      <c r="I40023"/>
    </row>
    <row r="40024" spans="1:9" x14ac:dyDescent="0.25">
      <c r="A40024"/>
      <c r="B40024"/>
      <c r="C40024"/>
      <c r="D40024"/>
      <c r="E40024" s="148"/>
      <c r="F40024" s="148"/>
      <c r="G40024" s="149"/>
      <c r="H40024" s="148"/>
      <c r="I40024"/>
    </row>
    <row r="40025" spans="1:9" x14ac:dyDescent="0.25">
      <c r="A40025"/>
      <c r="B40025"/>
      <c r="C40025"/>
      <c r="D40025"/>
      <c r="E40025" s="148"/>
      <c r="F40025" s="148"/>
      <c r="G40025" s="149"/>
      <c r="H40025" s="148"/>
      <c r="I40025"/>
    </row>
    <row r="40026" spans="1:9" x14ac:dyDescent="0.25">
      <c r="A40026"/>
      <c r="B40026"/>
      <c r="C40026"/>
      <c r="D40026"/>
      <c r="E40026" s="148"/>
      <c r="F40026" s="148"/>
      <c r="G40026" s="149"/>
      <c r="H40026" s="148"/>
      <c r="I40026"/>
    </row>
    <row r="40027" spans="1:9" x14ac:dyDescent="0.25">
      <c r="A40027"/>
      <c r="B40027"/>
      <c r="C40027"/>
      <c r="D40027"/>
      <c r="E40027" s="148"/>
      <c r="F40027" s="148"/>
      <c r="G40027" s="149"/>
      <c r="H40027" s="148"/>
      <c r="I40027"/>
    </row>
    <row r="40028" spans="1:9" x14ac:dyDescent="0.25">
      <c r="A40028"/>
      <c r="B40028"/>
      <c r="C40028"/>
      <c r="D40028"/>
      <c r="E40028" s="148"/>
      <c r="F40028" s="148"/>
      <c r="G40028" s="149"/>
      <c r="H40028" s="148"/>
      <c r="I40028"/>
    </row>
    <row r="40029" spans="1:9" x14ac:dyDescent="0.25">
      <c r="A40029"/>
      <c r="B40029"/>
      <c r="C40029"/>
      <c r="D40029"/>
      <c r="E40029" s="148"/>
      <c r="F40029" s="148"/>
      <c r="G40029" s="149"/>
      <c r="H40029" s="148"/>
      <c r="I40029"/>
    </row>
    <row r="40030" spans="1:9" x14ac:dyDescent="0.25">
      <c r="A40030"/>
      <c r="B40030"/>
      <c r="C40030"/>
      <c r="D40030"/>
      <c r="E40030" s="148"/>
      <c r="F40030" s="148"/>
      <c r="G40030" s="149"/>
      <c r="H40030" s="148"/>
      <c r="I40030"/>
    </row>
    <row r="40031" spans="1:9" x14ac:dyDescent="0.25">
      <c r="A40031"/>
      <c r="B40031"/>
      <c r="C40031"/>
      <c r="D40031"/>
      <c r="E40031" s="148"/>
      <c r="F40031" s="148"/>
      <c r="G40031" s="149"/>
      <c r="H40031" s="148"/>
      <c r="I40031"/>
    </row>
    <row r="40032" spans="1:9" x14ac:dyDescent="0.25">
      <c r="A40032"/>
      <c r="B40032"/>
      <c r="C40032"/>
      <c r="D40032"/>
      <c r="E40032" s="148"/>
      <c r="F40032" s="148"/>
      <c r="G40032" s="149"/>
      <c r="H40032" s="148"/>
      <c r="I40032"/>
    </row>
    <row r="40033" spans="1:9" x14ac:dyDescent="0.25">
      <c r="A40033"/>
      <c r="B40033"/>
      <c r="C40033"/>
      <c r="D40033"/>
      <c r="E40033" s="148"/>
      <c r="F40033" s="148"/>
      <c r="G40033" s="149"/>
      <c r="H40033" s="148"/>
      <c r="I40033"/>
    </row>
    <row r="40034" spans="1:9" x14ac:dyDescent="0.25">
      <c r="A40034"/>
      <c r="B40034"/>
      <c r="C40034"/>
      <c r="D40034"/>
      <c r="E40034" s="148"/>
      <c r="F40034" s="148"/>
      <c r="G40034" s="149"/>
      <c r="H40034" s="148"/>
      <c r="I40034"/>
    </row>
    <row r="40035" spans="1:9" x14ac:dyDescent="0.25">
      <c r="A40035"/>
      <c r="B40035"/>
      <c r="C40035"/>
      <c r="D40035"/>
      <c r="E40035" s="148"/>
      <c r="F40035" s="148"/>
      <c r="G40035" s="149"/>
      <c r="H40035" s="148"/>
      <c r="I40035"/>
    </row>
    <row r="40036" spans="1:9" x14ac:dyDescent="0.25">
      <c r="A40036"/>
      <c r="B40036"/>
      <c r="C40036"/>
      <c r="D40036"/>
      <c r="E40036" s="148"/>
      <c r="F40036" s="148"/>
      <c r="G40036" s="149"/>
      <c r="H40036" s="148"/>
      <c r="I40036"/>
    </row>
    <row r="40037" spans="1:9" x14ac:dyDescent="0.25">
      <c r="A40037"/>
      <c r="B40037"/>
      <c r="C40037"/>
      <c r="D40037"/>
      <c r="E40037" s="148"/>
      <c r="F40037" s="148"/>
      <c r="G40037" s="149"/>
      <c r="H40037" s="148"/>
      <c r="I40037"/>
    </row>
    <row r="40038" spans="1:9" x14ac:dyDescent="0.25">
      <c r="A40038"/>
      <c r="B40038"/>
      <c r="C40038"/>
      <c r="D40038"/>
      <c r="E40038" s="148"/>
      <c r="F40038" s="148"/>
      <c r="G40038" s="149"/>
      <c r="H40038" s="148"/>
      <c r="I40038"/>
    </row>
    <row r="40039" spans="1:9" x14ac:dyDescent="0.25">
      <c r="A40039"/>
      <c r="B40039"/>
      <c r="C40039"/>
      <c r="D40039"/>
      <c r="E40039" s="148"/>
      <c r="F40039" s="148"/>
      <c r="G40039" s="149"/>
      <c r="H40039" s="148"/>
      <c r="I40039"/>
    </row>
    <row r="40040" spans="1:9" x14ac:dyDescent="0.25">
      <c r="A40040"/>
      <c r="B40040"/>
      <c r="C40040"/>
      <c r="D40040"/>
      <c r="E40040" s="148"/>
      <c r="F40040" s="148"/>
      <c r="G40040" s="149"/>
      <c r="H40040" s="148"/>
      <c r="I40040"/>
    </row>
    <row r="40041" spans="1:9" x14ac:dyDescent="0.25">
      <c r="A40041"/>
      <c r="B40041"/>
      <c r="C40041"/>
      <c r="D40041"/>
      <c r="E40041" s="148"/>
      <c r="F40041" s="148"/>
      <c r="G40041" s="149"/>
      <c r="H40041" s="148"/>
      <c r="I40041"/>
    </row>
    <row r="40042" spans="1:9" x14ac:dyDescent="0.25">
      <c r="A40042"/>
      <c r="B40042"/>
      <c r="C40042"/>
      <c r="D40042"/>
      <c r="E40042" s="148"/>
      <c r="F40042" s="148"/>
      <c r="G40042" s="149"/>
      <c r="H40042" s="148"/>
      <c r="I40042"/>
    </row>
    <row r="40043" spans="1:9" x14ac:dyDescent="0.25">
      <c r="A40043"/>
      <c r="B40043"/>
      <c r="C40043"/>
      <c r="D40043"/>
      <c r="E40043" s="148"/>
      <c r="F40043" s="148"/>
      <c r="G40043" s="149"/>
      <c r="H40043" s="148"/>
      <c r="I40043"/>
    </row>
    <row r="40044" spans="1:9" x14ac:dyDescent="0.25">
      <c r="A40044"/>
      <c r="B40044"/>
      <c r="C40044"/>
      <c r="D40044"/>
      <c r="E40044" s="148"/>
      <c r="F40044" s="148"/>
      <c r="G40044" s="149"/>
      <c r="H40044" s="148"/>
      <c r="I40044"/>
    </row>
    <row r="40045" spans="1:9" x14ac:dyDescent="0.25">
      <c r="A40045"/>
      <c r="B40045"/>
      <c r="C40045"/>
      <c r="D40045"/>
      <c r="E40045" s="148"/>
      <c r="F40045" s="148"/>
      <c r="G40045" s="149"/>
      <c r="H40045" s="148"/>
      <c r="I40045"/>
    </row>
    <row r="40046" spans="1:9" x14ac:dyDescent="0.25">
      <c r="A40046"/>
      <c r="B40046"/>
      <c r="C40046"/>
      <c r="D40046"/>
      <c r="E40046" s="148"/>
      <c r="F40046" s="148"/>
      <c r="G40046" s="149"/>
      <c r="H40046" s="148"/>
      <c r="I40046"/>
    </row>
    <row r="40047" spans="1:9" x14ac:dyDescent="0.25">
      <c r="A40047"/>
      <c r="B40047"/>
      <c r="C40047"/>
      <c r="D40047"/>
      <c r="E40047" s="148"/>
      <c r="F40047" s="148"/>
      <c r="G40047" s="149"/>
      <c r="H40047" s="148"/>
      <c r="I40047"/>
    </row>
    <row r="40048" spans="1:9" x14ac:dyDescent="0.25">
      <c r="A40048"/>
      <c r="B40048"/>
      <c r="C40048"/>
      <c r="D40048"/>
      <c r="E40048" s="148"/>
      <c r="F40048" s="148"/>
      <c r="G40048" s="149"/>
      <c r="H40048" s="148"/>
      <c r="I40048"/>
    </row>
    <row r="40049" spans="1:9" x14ac:dyDescent="0.25">
      <c r="A40049"/>
      <c r="B40049"/>
      <c r="C40049"/>
      <c r="D40049"/>
      <c r="E40049" s="148"/>
      <c r="F40049" s="148"/>
      <c r="G40049" s="149"/>
      <c r="H40049" s="148"/>
      <c r="I40049"/>
    </row>
    <row r="40050" spans="1:9" x14ac:dyDescent="0.25">
      <c r="A40050"/>
      <c r="B40050"/>
      <c r="C40050"/>
      <c r="D40050"/>
      <c r="E40050" s="148"/>
      <c r="F40050" s="148"/>
      <c r="G40050" s="149"/>
      <c r="H40050" s="148"/>
      <c r="I40050"/>
    </row>
    <row r="40051" spans="1:9" x14ac:dyDescent="0.25">
      <c r="A40051"/>
      <c r="B40051"/>
      <c r="C40051"/>
      <c r="D40051"/>
      <c r="E40051" s="148"/>
      <c r="F40051" s="148"/>
      <c r="G40051" s="149"/>
      <c r="H40051" s="148"/>
      <c r="I40051"/>
    </row>
    <row r="40052" spans="1:9" x14ac:dyDescent="0.25">
      <c r="A40052"/>
      <c r="B40052"/>
      <c r="C40052"/>
      <c r="D40052"/>
      <c r="E40052" s="148"/>
      <c r="F40052" s="148"/>
      <c r="G40052" s="149"/>
      <c r="H40052" s="148"/>
      <c r="I40052"/>
    </row>
    <row r="40053" spans="1:9" x14ac:dyDescent="0.25">
      <c r="A40053"/>
      <c r="B40053"/>
      <c r="C40053"/>
      <c r="D40053"/>
      <c r="E40053" s="148"/>
      <c r="F40053" s="148"/>
      <c r="G40053" s="149"/>
      <c r="H40053" s="148"/>
      <c r="I40053"/>
    </row>
    <row r="40054" spans="1:9" x14ac:dyDescent="0.25">
      <c r="A40054"/>
      <c r="B40054"/>
      <c r="C40054"/>
      <c r="D40054"/>
      <c r="E40054" s="148"/>
      <c r="F40054" s="148"/>
      <c r="G40054" s="149"/>
      <c r="H40054" s="148"/>
      <c r="I40054"/>
    </row>
    <row r="40055" spans="1:9" x14ac:dyDescent="0.25">
      <c r="A40055"/>
      <c r="B40055"/>
      <c r="C40055"/>
      <c r="D40055"/>
      <c r="E40055" s="148"/>
      <c r="F40055" s="148"/>
      <c r="G40055" s="149"/>
      <c r="H40055" s="148"/>
      <c r="I40055"/>
    </row>
    <row r="40056" spans="1:9" x14ac:dyDescent="0.25">
      <c r="A40056"/>
      <c r="B40056"/>
      <c r="C40056"/>
      <c r="D40056"/>
      <c r="E40056" s="148"/>
      <c r="F40056" s="148"/>
      <c r="G40056" s="149"/>
      <c r="H40056" s="148"/>
      <c r="I40056"/>
    </row>
    <row r="40057" spans="1:9" x14ac:dyDescent="0.25">
      <c r="A40057"/>
      <c r="B40057"/>
      <c r="C40057"/>
      <c r="D40057"/>
      <c r="E40057" s="148"/>
      <c r="F40057" s="148"/>
      <c r="G40057" s="149"/>
      <c r="H40057" s="148"/>
      <c r="I40057"/>
    </row>
    <row r="40058" spans="1:9" x14ac:dyDescent="0.25">
      <c r="A40058"/>
      <c r="B40058"/>
      <c r="C40058"/>
      <c r="D40058"/>
      <c r="E40058" s="148"/>
      <c r="F40058" s="148"/>
      <c r="G40058" s="149"/>
      <c r="H40058" s="148"/>
      <c r="I40058"/>
    </row>
    <row r="40059" spans="1:9" x14ac:dyDescent="0.25">
      <c r="A40059"/>
      <c r="B40059"/>
      <c r="C40059"/>
      <c r="D40059"/>
      <c r="E40059" s="148"/>
      <c r="F40059" s="148"/>
      <c r="G40059" s="149"/>
      <c r="H40059" s="148"/>
      <c r="I40059"/>
    </row>
    <row r="40060" spans="1:9" x14ac:dyDescent="0.25">
      <c r="A40060"/>
      <c r="B40060"/>
      <c r="C40060"/>
      <c r="D40060"/>
      <c r="E40060" s="148"/>
      <c r="F40060" s="148"/>
      <c r="G40060" s="149"/>
      <c r="H40060" s="148"/>
      <c r="I40060"/>
    </row>
    <row r="40061" spans="1:9" x14ac:dyDescent="0.25">
      <c r="A40061"/>
      <c r="B40061"/>
      <c r="C40061"/>
      <c r="D40061"/>
      <c r="E40061" s="148"/>
      <c r="F40061" s="148"/>
      <c r="G40061" s="149"/>
      <c r="H40061" s="148"/>
      <c r="I40061"/>
    </row>
    <row r="40062" spans="1:9" x14ac:dyDescent="0.25">
      <c r="A40062"/>
      <c r="B40062"/>
      <c r="C40062"/>
      <c r="D40062"/>
      <c r="E40062" s="148"/>
      <c r="F40062" s="148"/>
      <c r="G40062" s="149"/>
      <c r="H40062" s="148"/>
      <c r="I40062"/>
    </row>
    <row r="40063" spans="1:9" x14ac:dyDescent="0.25">
      <c r="A40063"/>
      <c r="B40063"/>
      <c r="C40063"/>
      <c r="D40063"/>
      <c r="E40063" s="148"/>
      <c r="F40063" s="148"/>
      <c r="G40063" s="149"/>
      <c r="H40063" s="148"/>
      <c r="I40063"/>
    </row>
    <row r="40064" spans="1:9" x14ac:dyDescent="0.25">
      <c r="A40064"/>
      <c r="B40064"/>
      <c r="C40064"/>
      <c r="D40064"/>
      <c r="E40064" s="148"/>
      <c r="F40064" s="148"/>
      <c r="G40064" s="149"/>
      <c r="H40064" s="148"/>
      <c r="I40064"/>
    </row>
    <row r="40065" spans="1:9" x14ac:dyDescent="0.25">
      <c r="A40065"/>
      <c r="B40065"/>
      <c r="C40065"/>
      <c r="D40065"/>
      <c r="E40065" s="148"/>
      <c r="F40065" s="148"/>
      <c r="G40065" s="149"/>
      <c r="H40065" s="148"/>
      <c r="I40065"/>
    </row>
    <row r="40066" spans="1:9" x14ac:dyDescent="0.25">
      <c r="A40066"/>
      <c r="B40066"/>
      <c r="C40066"/>
      <c r="D40066"/>
      <c r="E40066" s="148"/>
      <c r="F40066" s="148"/>
      <c r="G40066" s="149"/>
      <c r="H40066" s="148"/>
      <c r="I40066"/>
    </row>
    <row r="40067" spans="1:9" x14ac:dyDescent="0.25">
      <c r="A40067"/>
      <c r="B40067"/>
      <c r="C40067"/>
      <c r="D40067"/>
      <c r="E40067" s="148"/>
      <c r="F40067" s="148"/>
      <c r="G40067" s="149"/>
      <c r="H40067" s="148"/>
      <c r="I40067"/>
    </row>
    <row r="40068" spans="1:9" x14ac:dyDescent="0.25">
      <c r="A40068"/>
      <c r="B40068"/>
      <c r="C40068"/>
      <c r="D40068"/>
      <c r="E40068" s="148"/>
      <c r="F40068" s="148"/>
      <c r="G40068" s="149"/>
      <c r="H40068" s="148"/>
      <c r="I40068"/>
    </row>
    <row r="40069" spans="1:9" x14ac:dyDescent="0.25">
      <c r="A40069"/>
      <c r="B40069"/>
      <c r="C40069"/>
      <c r="D40069"/>
      <c r="E40069" s="148"/>
      <c r="F40069" s="148"/>
      <c r="G40069" s="149"/>
      <c r="H40069" s="148"/>
      <c r="I40069"/>
    </row>
    <row r="40070" spans="1:9" x14ac:dyDescent="0.25">
      <c r="A40070"/>
      <c r="B40070"/>
      <c r="C40070"/>
      <c r="D40070"/>
      <c r="E40070" s="148"/>
      <c r="F40070" s="148"/>
      <c r="G40070" s="149"/>
      <c r="H40070" s="148"/>
      <c r="I40070"/>
    </row>
    <row r="40071" spans="1:9" x14ac:dyDescent="0.25">
      <c r="A40071"/>
      <c r="B40071"/>
      <c r="C40071"/>
      <c r="D40071"/>
      <c r="E40071" s="148"/>
      <c r="F40071" s="148"/>
      <c r="G40071" s="149"/>
      <c r="H40071" s="148"/>
      <c r="I40071"/>
    </row>
    <row r="40072" spans="1:9" x14ac:dyDescent="0.25">
      <c r="A40072"/>
      <c r="B40072"/>
      <c r="C40072"/>
      <c r="D40072"/>
      <c r="E40072" s="148"/>
      <c r="F40072" s="148"/>
      <c r="G40072" s="149"/>
      <c r="H40072" s="148"/>
      <c r="I40072"/>
    </row>
    <row r="40073" spans="1:9" x14ac:dyDescent="0.25">
      <c r="A40073"/>
      <c r="B40073"/>
      <c r="C40073"/>
      <c r="D40073"/>
      <c r="E40073" s="148"/>
      <c r="F40073" s="148"/>
      <c r="G40073" s="149"/>
      <c r="H40073" s="148"/>
      <c r="I40073"/>
    </row>
    <row r="40074" spans="1:9" x14ac:dyDescent="0.25">
      <c r="A40074"/>
      <c r="B40074"/>
      <c r="C40074"/>
      <c r="D40074"/>
      <c r="E40074" s="148"/>
      <c r="F40074" s="148"/>
      <c r="G40074" s="149"/>
      <c r="H40074" s="148"/>
      <c r="I40074"/>
    </row>
    <row r="40075" spans="1:9" x14ac:dyDescent="0.25">
      <c r="A40075"/>
      <c r="B40075"/>
      <c r="C40075"/>
      <c r="D40075"/>
      <c r="E40075" s="148"/>
      <c r="F40075" s="148"/>
      <c r="G40075" s="149"/>
      <c r="H40075" s="148"/>
      <c r="I40075"/>
    </row>
    <row r="40076" spans="1:9" x14ac:dyDescent="0.25">
      <c r="A40076"/>
      <c r="B40076"/>
      <c r="C40076"/>
      <c r="D40076"/>
      <c r="E40076" s="148"/>
      <c r="F40076" s="148"/>
      <c r="G40076" s="149"/>
      <c r="H40076" s="148"/>
      <c r="I40076"/>
    </row>
    <row r="40077" spans="1:9" x14ac:dyDescent="0.25">
      <c r="A40077"/>
      <c r="B40077"/>
      <c r="C40077"/>
      <c r="D40077"/>
      <c r="E40077" s="148"/>
      <c r="F40077" s="148"/>
      <c r="G40077" s="149"/>
      <c r="H40077" s="148"/>
      <c r="I40077"/>
    </row>
    <row r="40078" spans="1:9" x14ac:dyDescent="0.25">
      <c r="A40078"/>
      <c r="B40078"/>
      <c r="C40078"/>
      <c r="D40078"/>
      <c r="E40078" s="148"/>
      <c r="F40078" s="148"/>
      <c r="G40078" s="149"/>
      <c r="H40078" s="148"/>
      <c r="I40078"/>
    </row>
    <row r="40079" spans="1:9" x14ac:dyDescent="0.25">
      <c r="A40079"/>
      <c r="B40079"/>
      <c r="C40079"/>
      <c r="D40079"/>
      <c r="E40079" s="148"/>
      <c r="F40079" s="148"/>
      <c r="G40079" s="149"/>
      <c r="H40079" s="148"/>
      <c r="I40079"/>
    </row>
    <row r="40080" spans="1:9" x14ac:dyDescent="0.25">
      <c r="A40080"/>
      <c r="B40080"/>
      <c r="C40080"/>
      <c r="D40080"/>
      <c r="E40080" s="148"/>
      <c r="F40080" s="148"/>
      <c r="G40080" s="149"/>
      <c r="H40080" s="148"/>
      <c r="I40080"/>
    </row>
    <row r="40081" spans="1:9" x14ac:dyDescent="0.25">
      <c r="A40081"/>
      <c r="B40081"/>
      <c r="C40081"/>
      <c r="D40081"/>
      <c r="E40081" s="148"/>
      <c r="F40081" s="148"/>
      <c r="G40081" s="149"/>
      <c r="H40081" s="148"/>
      <c r="I40081"/>
    </row>
    <row r="40082" spans="1:9" x14ac:dyDescent="0.25">
      <c r="A40082"/>
      <c r="B40082"/>
      <c r="C40082"/>
      <c r="D40082"/>
      <c r="E40082" s="148"/>
      <c r="F40082" s="148"/>
      <c r="G40082" s="149"/>
      <c r="H40082" s="148"/>
      <c r="I40082"/>
    </row>
    <row r="40083" spans="1:9" x14ac:dyDescent="0.25">
      <c r="A40083"/>
      <c r="B40083"/>
      <c r="C40083"/>
      <c r="D40083"/>
      <c r="E40083" s="148"/>
      <c r="F40083" s="148"/>
      <c r="G40083" s="149"/>
      <c r="H40083" s="148"/>
      <c r="I40083"/>
    </row>
    <row r="40084" spans="1:9" x14ac:dyDescent="0.25">
      <c r="A40084"/>
      <c r="B40084"/>
      <c r="C40084"/>
      <c r="D40084"/>
      <c r="E40084" s="148"/>
      <c r="F40084" s="148"/>
      <c r="G40084" s="149"/>
      <c r="H40084" s="148"/>
      <c r="I40084"/>
    </row>
    <row r="40085" spans="1:9" x14ac:dyDescent="0.25">
      <c r="A40085"/>
      <c r="B40085"/>
      <c r="C40085"/>
      <c r="D40085"/>
      <c r="E40085" s="148"/>
      <c r="F40085" s="148"/>
      <c r="G40085" s="149"/>
      <c r="H40085" s="148"/>
      <c r="I40085"/>
    </row>
    <row r="40086" spans="1:9" x14ac:dyDescent="0.25">
      <c r="A40086"/>
      <c r="B40086"/>
      <c r="C40086"/>
      <c r="D40086"/>
      <c r="E40086" s="148"/>
      <c r="F40086" s="148"/>
      <c r="G40086" s="149"/>
      <c r="H40086" s="148"/>
      <c r="I40086"/>
    </row>
    <row r="40087" spans="1:9" x14ac:dyDescent="0.25">
      <c r="A40087"/>
      <c r="B40087"/>
      <c r="C40087"/>
      <c r="D40087"/>
      <c r="E40087" s="148"/>
      <c r="F40087" s="148"/>
      <c r="G40087" s="149"/>
      <c r="H40087" s="148"/>
      <c r="I40087"/>
    </row>
    <row r="40088" spans="1:9" x14ac:dyDescent="0.25">
      <c r="A40088"/>
      <c r="B40088"/>
      <c r="C40088"/>
      <c r="D40088"/>
      <c r="E40088" s="148"/>
      <c r="F40088" s="148"/>
      <c r="G40088" s="149"/>
      <c r="H40088" s="148"/>
      <c r="I40088"/>
    </row>
    <row r="40089" spans="1:9" x14ac:dyDescent="0.25">
      <c r="A40089"/>
      <c r="B40089"/>
      <c r="C40089"/>
      <c r="D40089"/>
      <c r="E40089" s="148"/>
      <c r="F40089" s="148"/>
      <c r="G40089" s="149"/>
      <c r="H40089" s="148"/>
      <c r="I40089"/>
    </row>
    <row r="40090" spans="1:9" x14ac:dyDescent="0.25">
      <c r="A40090"/>
      <c r="B40090"/>
      <c r="C40090"/>
      <c r="D40090"/>
      <c r="E40090" s="148"/>
      <c r="F40090" s="148"/>
      <c r="G40090" s="149"/>
      <c r="H40090" s="148"/>
      <c r="I40090"/>
    </row>
    <row r="40091" spans="1:9" x14ac:dyDescent="0.25">
      <c r="A40091"/>
      <c r="B40091"/>
      <c r="C40091"/>
      <c r="D40091"/>
      <c r="E40091" s="148"/>
      <c r="F40091" s="148"/>
      <c r="G40091" s="149"/>
      <c r="H40091" s="148"/>
      <c r="I40091"/>
    </row>
    <row r="40092" spans="1:9" x14ac:dyDescent="0.25">
      <c r="A40092"/>
      <c r="B40092"/>
      <c r="C40092"/>
      <c r="D40092"/>
      <c r="E40092" s="148"/>
      <c r="F40092" s="148"/>
      <c r="G40092" s="149"/>
      <c r="H40092" s="148"/>
      <c r="I40092"/>
    </row>
    <row r="40093" spans="1:9" x14ac:dyDescent="0.25">
      <c r="A40093"/>
      <c r="B40093"/>
      <c r="C40093"/>
      <c r="D40093"/>
      <c r="E40093" s="148"/>
      <c r="F40093" s="148"/>
      <c r="G40093" s="149"/>
      <c r="H40093" s="148"/>
      <c r="I40093"/>
    </row>
    <row r="40094" spans="1:9" x14ac:dyDescent="0.25">
      <c r="A40094"/>
      <c r="B40094"/>
      <c r="C40094"/>
      <c r="D40094"/>
      <c r="E40094" s="148"/>
      <c r="F40094" s="148"/>
      <c r="G40094" s="149"/>
      <c r="H40094" s="148"/>
      <c r="I40094"/>
    </row>
    <row r="40095" spans="1:9" x14ac:dyDescent="0.25">
      <c r="A40095"/>
      <c r="B40095"/>
      <c r="C40095"/>
      <c r="D40095"/>
      <c r="E40095" s="148"/>
      <c r="F40095" s="148"/>
      <c r="G40095" s="149"/>
      <c r="H40095" s="148"/>
      <c r="I40095"/>
    </row>
    <row r="40096" spans="1:9" x14ac:dyDescent="0.25">
      <c r="A40096"/>
      <c r="B40096"/>
      <c r="C40096"/>
      <c r="D40096"/>
      <c r="E40096" s="148"/>
      <c r="F40096" s="148"/>
      <c r="G40096" s="149"/>
      <c r="H40096" s="148"/>
      <c r="I40096"/>
    </row>
    <row r="40097" spans="1:9" x14ac:dyDescent="0.25">
      <c r="A40097"/>
      <c r="B40097"/>
      <c r="C40097"/>
      <c r="D40097"/>
      <c r="E40097" s="148"/>
      <c r="F40097" s="148"/>
      <c r="G40097" s="149"/>
      <c r="H40097" s="148"/>
      <c r="I40097"/>
    </row>
    <row r="40098" spans="1:9" x14ac:dyDescent="0.25">
      <c r="A40098"/>
      <c r="B40098"/>
      <c r="C40098"/>
      <c r="D40098"/>
      <c r="E40098" s="148"/>
      <c r="F40098" s="148"/>
      <c r="G40098" s="149"/>
      <c r="H40098" s="148"/>
      <c r="I40098"/>
    </row>
    <row r="40099" spans="1:9" x14ac:dyDescent="0.25">
      <c r="A40099"/>
      <c r="B40099"/>
      <c r="C40099"/>
      <c r="D40099"/>
      <c r="E40099" s="148"/>
      <c r="F40099" s="148"/>
      <c r="G40099" s="149"/>
      <c r="H40099" s="148"/>
      <c r="I40099"/>
    </row>
    <row r="40100" spans="1:9" x14ac:dyDescent="0.25">
      <c r="A40100"/>
      <c r="B40100"/>
      <c r="C40100"/>
      <c r="D40100"/>
      <c r="E40100" s="148"/>
      <c r="F40100" s="148"/>
      <c r="G40100" s="149"/>
      <c r="H40100" s="148"/>
      <c r="I40100"/>
    </row>
    <row r="40101" spans="1:9" x14ac:dyDescent="0.25">
      <c r="A40101"/>
      <c r="B40101"/>
      <c r="C40101"/>
      <c r="D40101"/>
      <c r="E40101" s="148"/>
      <c r="F40101" s="148"/>
      <c r="G40101" s="149"/>
      <c r="H40101" s="148"/>
      <c r="I40101"/>
    </row>
    <row r="40102" spans="1:9" x14ac:dyDescent="0.25">
      <c r="A40102"/>
      <c r="B40102"/>
      <c r="C40102"/>
      <c r="D40102"/>
      <c r="E40102" s="148"/>
      <c r="F40102" s="148"/>
      <c r="G40102" s="149"/>
      <c r="H40102" s="148"/>
      <c r="I40102"/>
    </row>
    <row r="40103" spans="1:9" x14ac:dyDescent="0.25">
      <c r="A40103"/>
      <c r="B40103"/>
      <c r="C40103"/>
      <c r="D40103"/>
      <c r="E40103" s="148"/>
      <c r="F40103" s="148"/>
      <c r="G40103" s="149"/>
      <c r="H40103" s="148"/>
      <c r="I40103"/>
    </row>
    <row r="40104" spans="1:9" x14ac:dyDescent="0.25">
      <c r="A40104"/>
      <c r="B40104"/>
      <c r="C40104"/>
      <c r="D40104"/>
      <c r="E40104" s="148"/>
      <c r="F40104" s="148"/>
      <c r="G40104" s="149"/>
      <c r="H40104" s="148"/>
      <c r="I40104"/>
    </row>
    <row r="40105" spans="1:9" x14ac:dyDescent="0.25">
      <c r="A40105"/>
      <c r="B40105"/>
      <c r="C40105"/>
      <c r="D40105"/>
      <c r="E40105" s="148"/>
      <c r="F40105" s="148"/>
      <c r="G40105" s="149"/>
      <c r="H40105" s="148"/>
      <c r="I40105"/>
    </row>
    <row r="40106" spans="1:9" x14ac:dyDescent="0.25">
      <c r="A40106"/>
      <c r="B40106"/>
      <c r="C40106"/>
      <c r="D40106"/>
      <c r="E40106" s="148"/>
      <c r="F40106" s="148"/>
      <c r="G40106" s="149"/>
      <c r="H40106" s="148"/>
      <c r="I40106"/>
    </row>
    <row r="40107" spans="1:9" x14ac:dyDescent="0.25">
      <c r="A40107"/>
      <c r="B40107"/>
      <c r="C40107"/>
      <c r="D40107"/>
      <c r="E40107" s="148"/>
      <c r="F40107" s="148"/>
      <c r="G40107" s="149"/>
      <c r="H40107" s="148"/>
      <c r="I40107"/>
    </row>
    <row r="40108" spans="1:9" x14ac:dyDescent="0.25">
      <c r="A40108"/>
      <c r="B40108"/>
      <c r="C40108"/>
      <c r="D40108"/>
      <c r="E40108" s="148"/>
      <c r="F40108" s="148"/>
      <c r="G40108" s="149"/>
      <c r="H40108" s="148"/>
      <c r="I40108"/>
    </row>
    <row r="40109" spans="1:9" x14ac:dyDescent="0.25">
      <c r="A40109"/>
      <c r="B40109"/>
      <c r="C40109"/>
      <c r="D40109"/>
      <c r="E40109" s="148"/>
      <c r="F40109" s="148"/>
      <c r="G40109" s="149"/>
      <c r="H40109" s="148"/>
      <c r="I40109"/>
    </row>
    <row r="40110" spans="1:9" x14ac:dyDescent="0.25">
      <c r="A40110"/>
      <c r="B40110"/>
      <c r="C40110"/>
      <c r="D40110"/>
      <c r="E40110" s="148"/>
      <c r="F40110" s="148"/>
      <c r="G40110" s="149"/>
      <c r="H40110" s="148"/>
      <c r="I40110"/>
    </row>
    <row r="40111" spans="1:9" x14ac:dyDescent="0.25">
      <c r="A40111"/>
      <c r="B40111"/>
      <c r="C40111"/>
      <c r="D40111"/>
      <c r="E40111" s="148"/>
      <c r="F40111" s="148"/>
      <c r="G40111" s="149"/>
      <c r="H40111" s="148"/>
      <c r="I40111"/>
    </row>
    <row r="40112" spans="1:9" x14ac:dyDescent="0.25">
      <c r="A40112"/>
      <c r="B40112"/>
      <c r="C40112"/>
      <c r="D40112"/>
      <c r="E40112" s="148"/>
      <c r="F40112" s="148"/>
      <c r="G40112" s="149"/>
      <c r="H40112" s="148"/>
      <c r="I40112"/>
    </row>
    <row r="40113" spans="1:9" x14ac:dyDescent="0.25">
      <c r="A40113"/>
      <c r="B40113"/>
      <c r="C40113"/>
      <c r="D40113"/>
      <c r="E40113" s="148"/>
      <c r="F40113" s="148"/>
      <c r="G40113" s="149"/>
      <c r="H40113" s="148"/>
      <c r="I40113"/>
    </row>
    <row r="40114" spans="1:9" x14ac:dyDescent="0.25">
      <c r="A40114"/>
      <c r="B40114"/>
      <c r="C40114"/>
      <c r="D40114"/>
      <c r="E40114" s="148"/>
      <c r="F40114" s="148"/>
      <c r="G40114" s="149"/>
      <c r="H40114" s="148"/>
      <c r="I40114"/>
    </row>
    <row r="40115" spans="1:9" x14ac:dyDescent="0.25">
      <c r="A40115"/>
      <c r="B40115"/>
      <c r="C40115"/>
      <c r="D40115"/>
      <c r="E40115" s="148"/>
      <c r="F40115" s="148"/>
      <c r="G40115" s="149"/>
      <c r="H40115" s="148"/>
      <c r="I40115"/>
    </row>
    <row r="40116" spans="1:9" x14ac:dyDescent="0.25">
      <c r="A40116"/>
      <c r="B40116"/>
      <c r="C40116"/>
      <c r="D40116"/>
      <c r="E40116" s="148"/>
      <c r="F40116" s="148"/>
      <c r="G40116" s="149"/>
      <c r="H40116" s="148"/>
      <c r="I40116"/>
    </row>
    <row r="40117" spans="1:9" x14ac:dyDescent="0.25">
      <c r="A40117"/>
      <c r="B40117"/>
      <c r="C40117"/>
      <c r="D40117"/>
      <c r="E40117" s="148"/>
      <c r="F40117" s="148"/>
      <c r="G40117" s="149"/>
      <c r="H40117" s="148"/>
      <c r="I40117"/>
    </row>
    <row r="40118" spans="1:9" x14ac:dyDescent="0.25">
      <c r="A40118"/>
      <c r="B40118"/>
      <c r="C40118"/>
      <c r="D40118"/>
      <c r="E40118" s="148"/>
      <c r="F40118" s="148"/>
      <c r="G40118" s="149"/>
      <c r="H40118" s="148"/>
      <c r="I40118"/>
    </row>
    <row r="40119" spans="1:9" x14ac:dyDescent="0.25">
      <c r="A40119"/>
      <c r="B40119"/>
      <c r="C40119"/>
      <c r="D40119"/>
      <c r="E40119" s="148"/>
      <c r="F40119" s="148"/>
      <c r="G40119" s="149"/>
      <c r="H40119" s="148"/>
      <c r="I40119"/>
    </row>
    <row r="40120" spans="1:9" x14ac:dyDescent="0.25">
      <c r="A40120"/>
      <c r="B40120"/>
      <c r="C40120"/>
      <c r="D40120"/>
      <c r="E40120" s="148"/>
      <c r="F40120" s="148"/>
      <c r="G40120" s="149"/>
      <c r="H40120" s="148"/>
      <c r="I40120"/>
    </row>
    <row r="40121" spans="1:9" x14ac:dyDescent="0.25">
      <c r="A40121"/>
      <c r="B40121"/>
      <c r="C40121"/>
      <c r="D40121"/>
      <c r="E40121" s="148"/>
      <c r="F40121" s="148"/>
      <c r="G40121" s="149"/>
      <c r="H40121" s="148"/>
      <c r="I40121"/>
    </row>
    <row r="40122" spans="1:9" x14ac:dyDescent="0.25">
      <c r="A40122"/>
      <c r="B40122"/>
      <c r="C40122"/>
      <c r="D40122"/>
      <c r="E40122" s="148"/>
      <c r="F40122" s="148"/>
      <c r="G40122" s="149"/>
      <c r="H40122" s="148"/>
      <c r="I40122"/>
    </row>
    <row r="40123" spans="1:9" x14ac:dyDescent="0.25">
      <c r="A40123"/>
      <c r="B40123"/>
      <c r="C40123"/>
      <c r="D40123"/>
      <c r="E40123" s="148"/>
      <c r="F40123" s="148"/>
      <c r="G40123" s="149"/>
      <c r="H40123" s="148"/>
      <c r="I40123"/>
    </row>
    <row r="40124" spans="1:9" x14ac:dyDescent="0.25">
      <c r="A40124"/>
      <c r="B40124"/>
      <c r="C40124"/>
      <c r="D40124"/>
      <c r="E40124" s="148"/>
      <c r="F40124" s="148"/>
      <c r="G40124" s="149"/>
      <c r="H40124" s="148"/>
      <c r="I40124"/>
    </row>
    <row r="40125" spans="1:9" x14ac:dyDescent="0.25">
      <c r="A40125"/>
      <c r="B40125"/>
      <c r="C40125"/>
      <c r="D40125"/>
      <c r="E40125" s="148"/>
      <c r="F40125" s="148"/>
      <c r="G40125" s="149"/>
      <c r="H40125" s="148"/>
      <c r="I40125"/>
    </row>
    <row r="40126" spans="1:9" x14ac:dyDescent="0.25">
      <c r="A40126"/>
      <c r="B40126"/>
      <c r="C40126"/>
      <c r="D40126"/>
      <c r="E40126" s="148"/>
      <c r="F40126" s="148"/>
      <c r="G40126" s="149"/>
      <c r="H40126" s="148"/>
      <c r="I40126"/>
    </row>
    <row r="40127" spans="1:9" x14ac:dyDescent="0.25">
      <c r="A40127"/>
      <c r="B40127"/>
      <c r="C40127"/>
      <c r="D40127"/>
      <c r="E40127" s="148"/>
      <c r="F40127" s="148"/>
      <c r="G40127" s="149"/>
      <c r="H40127" s="148"/>
      <c r="I40127"/>
    </row>
    <row r="40128" spans="1:9" x14ac:dyDescent="0.25">
      <c r="A40128"/>
      <c r="B40128"/>
      <c r="C40128"/>
      <c r="D40128"/>
      <c r="E40128" s="148"/>
      <c r="F40128" s="148"/>
      <c r="G40128" s="149"/>
      <c r="H40128" s="148"/>
      <c r="I40128"/>
    </row>
    <row r="40129" spans="1:9" x14ac:dyDescent="0.25">
      <c r="A40129"/>
      <c r="B40129"/>
      <c r="C40129"/>
      <c r="D40129"/>
      <c r="E40129" s="148"/>
      <c r="F40129" s="148"/>
      <c r="G40129" s="149"/>
      <c r="H40129" s="148"/>
      <c r="I40129"/>
    </row>
    <row r="40130" spans="1:9" x14ac:dyDescent="0.25">
      <c r="A40130"/>
      <c r="B40130"/>
      <c r="C40130"/>
      <c r="D40130"/>
      <c r="E40130" s="148"/>
      <c r="F40130" s="148"/>
      <c r="G40130" s="149"/>
      <c r="H40130" s="148"/>
      <c r="I40130"/>
    </row>
    <row r="40131" spans="1:9" x14ac:dyDescent="0.25">
      <c r="A40131"/>
      <c r="B40131"/>
      <c r="C40131"/>
      <c r="D40131"/>
      <c r="E40131" s="148"/>
      <c r="F40131" s="148"/>
      <c r="G40131" s="149"/>
      <c r="H40131" s="148"/>
      <c r="I40131"/>
    </row>
    <row r="40132" spans="1:9" x14ac:dyDescent="0.25">
      <c r="A40132"/>
      <c r="B40132"/>
      <c r="C40132"/>
      <c r="D40132"/>
      <c r="E40132" s="148"/>
      <c r="F40132" s="148"/>
      <c r="G40132" s="149"/>
      <c r="H40132" s="148"/>
      <c r="I40132"/>
    </row>
    <row r="40133" spans="1:9" x14ac:dyDescent="0.25">
      <c r="A40133"/>
      <c r="B40133"/>
      <c r="C40133"/>
      <c r="D40133"/>
      <c r="E40133" s="148"/>
      <c r="F40133" s="148"/>
      <c r="G40133" s="149"/>
      <c r="H40133" s="148"/>
      <c r="I40133"/>
    </row>
    <row r="40134" spans="1:9" x14ac:dyDescent="0.25">
      <c r="A40134"/>
      <c r="B40134"/>
      <c r="C40134"/>
      <c r="D40134"/>
      <c r="E40134" s="148"/>
      <c r="F40134" s="148"/>
      <c r="G40134" s="149"/>
      <c r="H40134" s="148"/>
      <c r="I40134"/>
    </row>
    <row r="40135" spans="1:9" x14ac:dyDescent="0.25">
      <c r="A40135"/>
      <c r="B40135"/>
      <c r="C40135"/>
      <c r="D40135"/>
      <c r="E40135" s="148"/>
      <c r="F40135" s="148"/>
      <c r="G40135" s="149"/>
      <c r="H40135" s="148"/>
      <c r="I40135"/>
    </row>
    <row r="40136" spans="1:9" x14ac:dyDescent="0.25">
      <c r="A40136"/>
      <c r="B40136"/>
      <c r="C40136"/>
      <c r="D40136"/>
      <c r="E40136" s="148"/>
      <c r="F40136" s="148"/>
      <c r="G40136" s="149"/>
      <c r="H40136" s="148"/>
      <c r="I40136"/>
    </row>
    <row r="40137" spans="1:9" x14ac:dyDescent="0.25">
      <c r="A40137"/>
      <c r="B40137"/>
      <c r="C40137"/>
      <c r="D40137"/>
      <c r="E40137" s="148"/>
      <c r="F40137" s="148"/>
      <c r="G40137" s="149"/>
      <c r="H40137" s="148"/>
      <c r="I40137"/>
    </row>
    <row r="40138" spans="1:9" x14ac:dyDescent="0.25">
      <c r="A40138"/>
      <c r="B40138"/>
      <c r="C40138"/>
      <c r="D40138"/>
      <c r="E40138" s="148"/>
      <c r="F40138" s="148"/>
      <c r="G40138" s="149"/>
      <c r="H40138" s="148"/>
      <c r="I40138"/>
    </row>
    <row r="40139" spans="1:9" x14ac:dyDescent="0.25">
      <c r="A40139"/>
      <c r="B40139"/>
      <c r="C40139"/>
      <c r="D40139"/>
      <c r="E40139" s="148"/>
      <c r="F40139" s="148"/>
      <c r="G40139" s="149"/>
      <c r="H40139" s="148"/>
      <c r="I40139"/>
    </row>
    <row r="40140" spans="1:9" x14ac:dyDescent="0.25">
      <c r="A40140"/>
      <c r="B40140"/>
      <c r="C40140"/>
      <c r="D40140"/>
      <c r="E40140" s="148"/>
      <c r="F40140" s="148"/>
      <c r="G40140" s="149"/>
      <c r="H40140" s="148"/>
      <c r="I40140"/>
    </row>
    <row r="40141" spans="1:9" x14ac:dyDescent="0.25">
      <c r="A40141"/>
      <c r="B40141"/>
      <c r="C40141"/>
      <c r="D40141"/>
      <c r="E40141" s="148"/>
      <c r="F40141" s="148"/>
      <c r="G40141" s="149"/>
      <c r="H40141" s="148"/>
      <c r="I40141"/>
    </row>
    <row r="40142" spans="1:9" x14ac:dyDescent="0.25">
      <c r="A40142"/>
      <c r="B40142"/>
      <c r="C40142"/>
      <c r="D40142"/>
      <c r="E40142" s="148"/>
      <c r="F40142" s="148"/>
      <c r="G40142" s="149"/>
      <c r="H40142" s="148"/>
      <c r="I40142"/>
    </row>
    <row r="40143" spans="1:9" x14ac:dyDescent="0.25">
      <c r="A40143"/>
      <c r="B40143"/>
      <c r="C40143"/>
      <c r="D40143"/>
      <c r="E40143" s="148"/>
      <c r="F40143" s="148"/>
      <c r="G40143" s="149"/>
      <c r="H40143" s="148"/>
      <c r="I40143"/>
    </row>
    <row r="40144" spans="1:9" x14ac:dyDescent="0.25">
      <c r="A40144"/>
      <c r="B40144"/>
      <c r="C40144"/>
      <c r="D40144"/>
      <c r="E40144" s="148"/>
      <c r="F40144" s="148"/>
      <c r="G40144" s="149"/>
      <c r="H40144" s="148"/>
      <c r="I40144"/>
    </row>
    <row r="40145" spans="1:9" x14ac:dyDescent="0.25">
      <c r="A40145"/>
      <c r="B40145"/>
      <c r="C40145"/>
      <c r="D40145"/>
      <c r="E40145" s="148"/>
      <c r="F40145" s="148"/>
      <c r="G40145" s="149"/>
      <c r="H40145" s="148"/>
      <c r="I40145"/>
    </row>
    <row r="40146" spans="1:9" x14ac:dyDescent="0.25">
      <c r="A40146"/>
      <c r="B40146"/>
      <c r="C40146"/>
      <c r="D40146"/>
      <c r="E40146" s="148"/>
      <c r="F40146" s="148"/>
      <c r="G40146" s="149"/>
      <c r="H40146" s="148"/>
      <c r="I40146"/>
    </row>
    <row r="40147" spans="1:9" x14ac:dyDescent="0.25">
      <c r="A40147"/>
      <c r="B40147"/>
      <c r="C40147"/>
      <c r="D40147"/>
      <c r="E40147" s="148"/>
      <c r="F40147" s="148"/>
      <c r="G40147" s="149"/>
      <c r="H40147" s="148"/>
      <c r="I40147"/>
    </row>
    <row r="40148" spans="1:9" x14ac:dyDescent="0.25">
      <c r="A40148"/>
      <c r="B40148"/>
      <c r="C40148"/>
      <c r="D40148"/>
      <c r="E40148" s="148"/>
      <c r="F40148" s="148"/>
      <c r="G40148" s="149"/>
      <c r="H40148" s="148"/>
      <c r="I40148"/>
    </row>
    <row r="40149" spans="1:9" x14ac:dyDescent="0.25">
      <c r="A40149"/>
      <c r="B40149"/>
      <c r="C40149"/>
      <c r="D40149"/>
      <c r="E40149" s="148"/>
      <c r="F40149" s="148"/>
      <c r="G40149" s="149"/>
      <c r="H40149" s="148"/>
      <c r="I40149"/>
    </row>
    <row r="40150" spans="1:9" x14ac:dyDescent="0.25">
      <c r="A40150"/>
      <c r="B40150"/>
      <c r="C40150"/>
      <c r="D40150"/>
      <c r="E40150" s="148"/>
      <c r="F40150" s="148"/>
      <c r="G40150" s="149"/>
      <c r="H40150" s="148"/>
      <c r="I40150"/>
    </row>
    <row r="40151" spans="1:9" x14ac:dyDescent="0.25">
      <c r="A40151"/>
      <c r="B40151"/>
      <c r="C40151"/>
      <c r="D40151"/>
      <c r="E40151" s="148"/>
      <c r="F40151" s="148"/>
      <c r="G40151" s="149"/>
      <c r="H40151" s="148"/>
      <c r="I40151"/>
    </row>
    <row r="40152" spans="1:9" x14ac:dyDescent="0.25">
      <c r="A40152"/>
      <c r="B40152"/>
      <c r="C40152"/>
      <c r="D40152"/>
      <c r="E40152" s="148"/>
      <c r="F40152" s="148"/>
      <c r="G40152" s="149"/>
      <c r="H40152" s="148"/>
      <c r="I40152"/>
    </row>
    <row r="40153" spans="1:9" x14ac:dyDescent="0.25">
      <c r="A40153"/>
      <c r="B40153"/>
      <c r="C40153"/>
      <c r="D40153"/>
      <c r="E40153" s="148"/>
      <c r="F40153" s="148"/>
      <c r="G40153" s="149"/>
      <c r="H40153" s="148"/>
      <c r="I40153"/>
    </row>
    <row r="40154" spans="1:9" x14ac:dyDescent="0.25">
      <c r="A40154"/>
      <c r="B40154"/>
      <c r="C40154"/>
      <c r="D40154"/>
      <c r="E40154" s="148"/>
      <c r="F40154" s="148"/>
      <c r="G40154" s="149"/>
      <c r="H40154" s="148"/>
      <c r="I40154"/>
    </row>
    <row r="40155" spans="1:9" x14ac:dyDescent="0.25">
      <c r="A40155"/>
      <c r="B40155"/>
      <c r="C40155"/>
      <c r="D40155"/>
      <c r="E40155" s="148"/>
      <c r="F40155" s="148"/>
      <c r="G40155" s="149"/>
      <c r="H40155" s="148"/>
      <c r="I40155"/>
    </row>
    <row r="40156" spans="1:9" x14ac:dyDescent="0.25">
      <c r="A40156"/>
      <c r="B40156"/>
      <c r="C40156"/>
      <c r="D40156"/>
      <c r="E40156" s="148"/>
      <c r="F40156" s="148"/>
      <c r="G40156" s="149"/>
      <c r="H40156" s="148"/>
      <c r="I40156"/>
    </row>
    <row r="40157" spans="1:9" x14ac:dyDescent="0.25">
      <c r="A40157"/>
      <c r="B40157"/>
      <c r="C40157"/>
      <c r="D40157"/>
      <c r="E40157" s="148"/>
      <c r="F40157" s="148"/>
      <c r="G40157" s="149"/>
      <c r="H40157" s="148"/>
      <c r="I40157"/>
    </row>
    <row r="40158" spans="1:9" x14ac:dyDescent="0.25">
      <c r="A40158"/>
      <c r="B40158"/>
      <c r="C40158"/>
      <c r="D40158"/>
      <c r="E40158" s="148"/>
      <c r="F40158" s="148"/>
      <c r="G40158" s="149"/>
      <c r="H40158" s="148"/>
      <c r="I40158"/>
    </row>
    <row r="40159" spans="1:9" x14ac:dyDescent="0.25">
      <c r="A40159"/>
      <c r="B40159"/>
      <c r="C40159"/>
      <c r="D40159"/>
      <c r="E40159" s="148"/>
      <c r="F40159" s="148"/>
      <c r="G40159" s="149"/>
      <c r="H40159" s="148"/>
      <c r="I40159"/>
    </row>
    <row r="40160" spans="1:9" x14ac:dyDescent="0.25">
      <c r="A40160"/>
      <c r="B40160"/>
      <c r="C40160"/>
      <c r="D40160"/>
      <c r="E40160" s="148"/>
      <c r="F40160" s="148"/>
      <c r="G40160" s="149"/>
      <c r="H40160" s="148"/>
      <c r="I40160"/>
    </row>
    <row r="40161" spans="1:9" x14ac:dyDescent="0.25">
      <c r="A40161"/>
      <c r="B40161"/>
      <c r="C40161"/>
      <c r="D40161"/>
      <c r="E40161" s="148"/>
      <c r="F40161" s="148"/>
      <c r="G40161" s="149"/>
      <c r="H40161" s="148"/>
      <c r="I40161"/>
    </row>
    <row r="40162" spans="1:9" x14ac:dyDescent="0.25">
      <c r="A40162"/>
      <c r="B40162"/>
      <c r="C40162"/>
      <c r="D40162"/>
      <c r="E40162" s="148"/>
      <c r="F40162" s="148"/>
      <c r="G40162" s="149"/>
      <c r="H40162" s="148"/>
      <c r="I40162"/>
    </row>
    <row r="40163" spans="1:9" x14ac:dyDescent="0.25">
      <c r="A40163"/>
      <c r="B40163"/>
      <c r="C40163"/>
      <c r="D40163"/>
      <c r="E40163" s="148"/>
      <c r="F40163" s="148"/>
      <c r="G40163" s="149"/>
      <c r="H40163" s="148"/>
      <c r="I40163"/>
    </row>
    <row r="40164" spans="1:9" x14ac:dyDescent="0.25">
      <c r="A40164"/>
      <c r="B40164"/>
      <c r="C40164"/>
      <c r="D40164"/>
      <c r="E40164" s="148"/>
      <c r="F40164" s="148"/>
      <c r="G40164" s="149"/>
      <c r="H40164" s="148"/>
      <c r="I40164"/>
    </row>
    <row r="40165" spans="1:9" x14ac:dyDescent="0.25">
      <c r="A40165"/>
      <c r="B40165"/>
      <c r="C40165"/>
      <c r="D40165"/>
      <c r="E40165" s="148"/>
      <c r="F40165" s="148"/>
      <c r="G40165" s="149"/>
      <c r="H40165" s="148"/>
      <c r="I40165"/>
    </row>
    <row r="40166" spans="1:9" x14ac:dyDescent="0.25">
      <c r="A40166"/>
      <c r="B40166"/>
      <c r="C40166"/>
      <c r="D40166"/>
      <c r="E40166" s="148"/>
      <c r="F40166" s="148"/>
      <c r="G40166" s="149"/>
      <c r="H40166" s="148"/>
      <c r="I40166"/>
    </row>
    <row r="40167" spans="1:9" x14ac:dyDescent="0.25">
      <c r="A40167"/>
      <c r="B40167"/>
      <c r="C40167"/>
      <c r="D40167"/>
      <c r="E40167" s="148"/>
      <c r="F40167" s="148"/>
      <c r="G40167" s="149"/>
      <c r="H40167" s="148"/>
      <c r="I40167"/>
    </row>
    <row r="40168" spans="1:9" x14ac:dyDescent="0.25">
      <c r="A40168"/>
      <c r="B40168"/>
      <c r="C40168"/>
      <c r="D40168"/>
      <c r="E40168" s="148"/>
      <c r="F40168" s="148"/>
      <c r="G40168" s="149"/>
      <c r="H40168" s="148"/>
      <c r="I40168"/>
    </row>
    <row r="40169" spans="1:9" x14ac:dyDescent="0.25">
      <c r="A40169"/>
      <c r="B40169"/>
      <c r="C40169"/>
      <c r="D40169"/>
      <c r="E40169" s="148"/>
      <c r="F40169" s="148"/>
      <c r="G40169" s="149"/>
      <c r="H40169" s="148"/>
      <c r="I40169"/>
    </row>
    <row r="40170" spans="1:9" x14ac:dyDescent="0.25">
      <c r="A40170"/>
      <c r="B40170"/>
      <c r="C40170"/>
      <c r="D40170"/>
      <c r="E40170" s="148"/>
      <c r="F40170" s="148"/>
      <c r="G40170" s="149"/>
      <c r="H40170" s="148"/>
      <c r="I40170"/>
    </row>
    <row r="40171" spans="1:9" x14ac:dyDescent="0.25">
      <c r="A40171"/>
      <c r="B40171"/>
      <c r="C40171"/>
      <c r="D40171"/>
      <c r="E40171" s="148"/>
      <c r="F40171" s="148"/>
      <c r="G40171" s="149"/>
      <c r="H40171" s="148"/>
      <c r="I40171"/>
    </row>
    <row r="40172" spans="1:9" x14ac:dyDescent="0.25">
      <c r="A40172"/>
      <c r="B40172"/>
      <c r="C40172"/>
      <c r="D40172"/>
      <c r="E40172" s="148"/>
      <c r="F40172" s="148"/>
      <c r="G40172" s="149"/>
      <c r="H40172" s="148"/>
      <c r="I40172"/>
    </row>
    <row r="40173" spans="1:9" x14ac:dyDescent="0.25">
      <c r="A40173"/>
      <c r="B40173"/>
      <c r="C40173"/>
      <c r="D40173"/>
      <c r="E40173" s="148"/>
      <c r="F40173" s="148"/>
      <c r="G40173" s="149"/>
      <c r="H40173" s="148"/>
      <c r="I40173"/>
    </row>
    <row r="40174" spans="1:9" x14ac:dyDescent="0.25">
      <c r="A40174"/>
      <c r="B40174"/>
      <c r="C40174"/>
      <c r="D40174"/>
      <c r="E40174" s="148"/>
      <c r="F40174" s="148"/>
      <c r="G40174" s="149"/>
      <c r="H40174" s="148"/>
      <c r="I40174"/>
    </row>
    <row r="40175" spans="1:9" x14ac:dyDescent="0.25">
      <c r="A40175"/>
      <c r="B40175"/>
      <c r="C40175"/>
      <c r="D40175"/>
      <c r="E40175" s="148"/>
      <c r="F40175" s="148"/>
      <c r="G40175" s="149"/>
      <c r="H40175" s="148"/>
      <c r="I40175"/>
    </row>
    <row r="40176" spans="1:9" x14ac:dyDescent="0.25">
      <c r="A40176"/>
      <c r="B40176"/>
      <c r="C40176"/>
      <c r="D40176"/>
      <c r="E40176" s="148"/>
      <c r="F40176" s="148"/>
      <c r="G40176" s="149"/>
      <c r="H40176" s="148"/>
      <c r="I40176"/>
    </row>
    <row r="40177" spans="1:9" x14ac:dyDescent="0.25">
      <c r="A40177"/>
      <c r="B40177"/>
      <c r="C40177"/>
      <c r="D40177"/>
      <c r="E40177" s="148"/>
      <c r="F40177" s="148"/>
      <c r="G40177" s="149"/>
      <c r="H40177" s="148"/>
      <c r="I40177"/>
    </row>
    <row r="40178" spans="1:9" x14ac:dyDescent="0.25">
      <c r="A40178"/>
      <c r="B40178"/>
      <c r="C40178"/>
      <c r="D40178"/>
      <c r="E40178" s="148"/>
      <c r="F40178" s="148"/>
      <c r="G40178" s="149"/>
      <c r="H40178" s="148"/>
      <c r="I40178"/>
    </row>
    <row r="40179" spans="1:9" x14ac:dyDescent="0.25">
      <c r="A40179"/>
      <c r="B40179"/>
      <c r="C40179"/>
      <c r="D40179"/>
      <c r="E40179" s="148"/>
      <c r="F40179" s="148"/>
      <c r="G40179" s="149"/>
      <c r="H40179" s="148"/>
      <c r="I40179"/>
    </row>
    <row r="40180" spans="1:9" x14ac:dyDescent="0.25">
      <c r="A40180"/>
      <c r="B40180"/>
      <c r="C40180"/>
      <c r="D40180"/>
      <c r="E40180" s="148"/>
      <c r="F40180" s="148"/>
      <c r="G40180" s="149"/>
      <c r="H40180" s="148"/>
      <c r="I40180"/>
    </row>
    <row r="40181" spans="1:9" x14ac:dyDescent="0.25">
      <c r="A40181"/>
      <c r="B40181"/>
      <c r="C40181"/>
      <c r="D40181"/>
      <c r="E40181" s="148"/>
      <c r="F40181" s="148"/>
      <c r="G40181" s="149"/>
      <c r="H40181" s="148"/>
      <c r="I40181"/>
    </row>
    <row r="40182" spans="1:9" x14ac:dyDescent="0.25">
      <c r="A40182"/>
      <c r="B40182"/>
      <c r="C40182"/>
      <c r="D40182"/>
      <c r="E40182" s="148"/>
      <c r="F40182" s="148"/>
      <c r="G40182" s="149"/>
      <c r="H40182" s="148"/>
      <c r="I40182"/>
    </row>
    <row r="40183" spans="1:9" x14ac:dyDescent="0.25">
      <c r="A40183"/>
      <c r="B40183"/>
      <c r="C40183"/>
      <c r="D40183"/>
      <c r="E40183" s="148"/>
      <c r="F40183" s="148"/>
      <c r="G40183" s="149"/>
      <c r="H40183" s="148"/>
      <c r="I40183"/>
    </row>
    <row r="40184" spans="1:9" x14ac:dyDescent="0.25">
      <c r="A40184"/>
      <c r="B40184"/>
      <c r="C40184"/>
      <c r="D40184"/>
      <c r="E40184" s="148"/>
      <c r="F40184" s="148"/>
      <c r="G40184" s="149"/>
      <c r="H40184" s="148"/>
      <c r="I40184"/>
    </row>
    <row r="40185" spans="1:9" x14ac:dyDescent="0.25">
      <c r="A40185"/>
      <c r="B40185"/>
      <c r="C40185"/>
      <c r="D40185"/>
      <c r="E40185" s="148"/>
      <c r="F40185" s="148"/>
      <c r="G40185" s="149"/>
      <c r="H40185" s="148"/>
      <c r="I40185"/>
    </row>
    <row r="40186" spans="1:9" x14ac:dyDescent="0.25">
      <c r="A40186"/>
      <c r="B40186"/>
      <c r="C40186"/>
      <c r="D40186"/>
      <c r="E40186" s="148"/>
      <c r="F40186" s="148"/>
      <c r="G40186" s="149"/>
      <c r="H40186" s="148"/>
      <c r="I40186"/>
    </row>
    <row r="40187" spans="1:9" x14ac:dyDescent="0.25">
      <c r="A40187"/>
      <c r="B40187"/>
      <c r="C40187"/>
      <c r="D40187"/>
      <c r="E40187" s="148"/>
      <c r="F40187" s="148"/>
      <c r="G40187" s="149"/>
      <c r="H40187" s="148"/>
      <c r="I40187"/>
    </row>
    <row r="40188" spans="1:9" x14ac:dyDescent="0.25">
      <c r="A40188"/>
      <c r="B40188"/>
      <c r="C40188"/>
      <c r="D40188"/>
      <c r="E40188" s="148"/>
      <c r="F40188" s="148"/>
      <c r="G40188" s="149"/>
      <c r="H40188" s="148"/>
      <c r="I40188"/>
    </row>
    <row r="40189" spans="1:9" x14ac:dyDescent="0.25">
      <c r="A40189"/>
      <c r="B40189"/>
      <c r="C40189"/>
      <c r="D40189"/>
      <c r="E40189" s="148"/>
      <c r="F40189" s="148"/>
      <c r="G40189" s="149"/>
      <c r="H40189" s="148"/>
      <c r="I40189"/>
    </row>
    <row r="40190" spans="1:9" x14ac:dyDescent="0.25">
      <c r="A40190"/>
      <c r="B40190"/>
      <c r="C40190"/>
      <c r="D40190"/>
      <c r="E40190" s="148"/>
      <c r="F40190" s="148"/>
      <c r="G40190" s="149"/>
      <c r="H40190" s="148"/>
      <c r="I40190"/>
    </row>
    <row r="40191" spans="1:9" x14ac:dyDescent="0.25">
      <c r="A40191"/>
      <c r="B40191"/>
      <c r="C40191"/>
      <c r="D40191"/>
      <c r="E40191" s="148"/>
      <c r="F40191" s="148"/>
      <c r="G40191" s="149"/>
      <c r="H40191" s="148"/>
      <c r="I40191"/>
    </row>
    <row r="40192" spans="1:9" x14ac:dyDescent="0.25">
      <c r="A40192"/>
      <c r="B40192"/>
      <c r="C40192"/>
      <c r="D40192"/>
      <c r="E40192" s="148"/>
      <c r="F40192" s="148"/>
      <c r="G40192" s="149"/>
      <c r="H40192" s="148"/>
      <c r="I40192"/>
    </row>
    <row r="40193" spans="1:9" x14ac:dyDescent="0.25">
      <c r="A40193"/>
      <c r="B40193"/>
      <c r="C40193"/>
      <c r="D40193"/>
      <c r="E40193" s="148"/>
      <c r="F40193" s="148"/>
      <c r="G40193" s="149"/>
      <c r="H40193" s="148"/>
      <c r="I40193"/>
    </row>
    <row r="40194" spans="1:9" x14ac:dyDescent="0.25">
      <c r="A40194"/>
      <c r="B40194"/>
      <c r="C40194"/>
      <c r="D40194"/>
      <c r="E40194" s="148"/>
      <c r="F40194" s="148"/>
      <c r="G40194" s="149"/>
      <c r="H40194" s="148"/>
      <c r="I40194"/>
    </row>
    <row r="40195" spans="1:9" x14ac:dyDescent="0.25">
      <c r="A40195"/>
      <c r="B40195"/>
      <c r="C40195"/>
      <c r="D40195"/>
      <c r="E40195" s="148"/>
      <c r="F40195" s="148"/>
      <c r="G40195" s="149"/>
      <c r="H40195" s="148"/>
      <c r="I40195"/>
    </row>
    <row r="40196" spans="1:9" x14ac:dyDescent="0.25">
      <c r="A40196"/>
      <c r="B40196"/>
      <c r="C40196"/>
      <c r="D40196"/>
      <c r="E40196" s="148"/>
      <c r="F40196" s="148"/>
      <c r="G40196" s="149"/>
      <c r="H40196" s="148"/>
      <c r="I40196"/>
    </row>
    <row r="40197" spans="1:9" x14ac:dyDescent="0.25">
      <c r="A40197"/>
      <c r="B40197"/>
      <c r="C40197"/>
      <c r="D40197"/>
      <c r="E40197" s="148"/>
      <c r="F40197" s="148"/>
      <c r="G40197" s="149"/>
      <c r="H40197" s="148"/>
      <c r="I40197"/>
    </row>
    <row r="40198" spans="1:9" x14ac:dyDescent="0.25">
      <c r="A40198"/>
      <c r="B40198"/>
      <c r="C40198"/>
      <c r="D40198"/>
      <c r="E40198" s="148"/>
      <c r="F40198" s="148"/>
      <c r="G40198" s="149"/>
      <c r="H40198" s="148"/>
      <c r="I40198"/>
    </row>
    <row r="40199" spans="1:9" x14ac:dyDescent="0.25">
      <c r="A40199"/>
      <c r="B40199"/>
      <c r="C40199"/>
      <c r="D40199"/>
      <c r="E40199" s="148"/>
      <c r="F40199" s="148"/>
      <c r="G40199" s="149"/>
      <c r="H40199" s="148"/>
      <c r="I40199"/>
    </row>
    <row r="40200" spans="1:9" x14ac:dyDescent="0.25">
      <c r="A40200"/>
      <c r="B40200"/>
      <c r="C40200"/>
      <c r="D40200"/>
      <c r="E40200" s="148"/>
      <c r="F40200" s="148"/>
      <c r="G40200" s="149"/>
      <c r="H40200" s="148"/>
      <c r="I40200"/>
    </row>
    <row r="40201" spans="1:9" x14ac:dyDescent="0.25">
      <c r="A40201"/>
      <c r="B40201"/>
      <c r="C40201"/>
      <c r="D40201"/>
      <c r="E40201" s="148"/>
      <c r="F40201" s="148"/>
      <c r="G40201" s="149"/>
      <c r="H40201" s="148"/>
      <c r="I40201"/>
    </row>
    <row r="40202" spans="1:9" x14ac:dyDescent="0.25">
      <c r="A40202"/>
      <c r="B40202"/>
      <c r="C40202"/>
      <c r="D40202"/>
      <c r="E40202" s="148"/>
      <c r="F40202" s="148"/>
      <c r="G40202" s="149"/>
      <c r="H40202" s="148"/>
      <c r="I40202"/>
    </row>
    <row r="40203" spans="1:9" x14ac:dyDescent="0.25">
      <c r="A40203"/>
      <c r="B40203"/>
      <c r="C40203"/>
      <c r="D40203"/>
      <c r="E40203" s="148"/>
      <c r="F40203" s="148"/>
      <c r="G40203" s="149"/>
      <c r="H40203" s="148"/>
      <c r="I40203"/>
    </row>
    <row r="40204" spans="1:9" x14ac:dyDescent="0.25">
      <c r="A40204"/>
      <c r="B40204"/>
      <c r="C40204"/>
      <c r="D40204"/>
      <c r="E40204" s="148"/>
      <c r="F40204" s="148"/>
      <c r="G40204" s="149"/>
      <c r="H40204" s="148"/>
      <c r="I40204"/>
    </row>
    <row r="40205" spans="1:9" x14ac:dyDescent="0.25">
      <c r="A40205"/>
      <c r="B40205"/>
      <c r="C40205"/>
      <c r="D40205"/>
      <c r="E40205" s="148"/>
      <c r="F40205" s="148"/>
      <c r="G40205" s="149"/>
      <c r="H40205" s="148"/>
      <c r="I40205"/>
    </row>
    <row r="40206" spans="1:9" x14ac:dyDescent="0.25">
      <c r="A40206"/>
      <c r="B40206"/>
      <c r="C40206"/>
      <c r="D40206"/>
      <c r="E40206" s="148"/>
      <c r="F40206" s="148"/>
      <c r="G40206" s="149"/>
      <c r="H40206" s="148"/>
      <c r="I40206"/>
    </row>
    <row r="40207" spans="1:9" x14ac:dyDescent="0.25">
      <c r="A40207"/>
      <c r="B40207"/>
      <c r="C40207"/>
      <c r="D40207"/>
      <c r="E40207" s="148"/>
      <c r="F40207" s="148"/>
      <c r="G40207" s="149"/>
      <c r="H40207" s="148"/>
      <c r="I40207"/>
    </row>
    <row r="40208" spans="1:9" x14ac:dyDescent="0.25">
      <c r="A40208"/>
      <c r="B40208"/>
      <c r="C40208"/>
      <c r="D40208"/>
      <c r="E40208" s="148"/>
      <c r="F40208" s="148"/>
      <c r="G40208" s="149"/>
      <c r="H40208" s="148"/>
      <c r="I40208"/>
    </row>
    <row r="40209" spans="1:9" x14ac:dyDescent="0.25">
      <c r="A40209"/>
      <c r="B40209"/>
      <c r="C40209"/>
      <c r="D40209"/>
      <c r="E40209" s="148"/>
      <c r="F40209" s="148"/>
      <c r="G40209" s="149"/>
      <c r="H40209" s="148"/>
      <c r="I40209"/>
    </row>
    <row r="40210" spans="1:9" x14ac:dyDescent="0.25">
      <c r="A40210"/>
      <c r="B40210"/>
      <c r="C40210"/>
      <c r="D40210"/>
      <c r="E40210" s="148"/>
      <c r="F40210" s="148"/>
      <c r="G40210" s="149"/>
      <c r="H40210" s="148"/>
      <c r="I40210"/>
    </row>
    <row r="40211" spans="1:9" x14ac:dyDescent="0.25">
      <c r="A40211"/>
      <c r="B40211"/>
      <c r="C40211"/>
      <c r="D40211"/>
      <c r="E40211" s="148"/>
      <c r="F40211" s="148"/>
      <c r="G40211" s="149"/>
      <c r="H40211" s="148"/>
      <c r="I40211"/>
    </row>
    <row r="40212" spans="1:9" x14ac:dyDescent="0.25">
      <c r="A40212"/>
      <c r="B40212"/>
      <c r="C40212"/>
      <c r="D40212"/>
      <c r="E40212" s="148"/>
      <c r="F40212" s="148"/>
      <c r="G40212" s="149"/>
      <c r="H40212" s="148"/>
      <c r="I40212"/>
    </row>
    <row r="40213" spans="1:9" x14ac:dyDescent="0.25">
      <c r="A40213"/>
      <c r="B40213"/>
      <c r="C40213"/>
      <c r="D40213"/>
      <c r="E40213" s="148"/>
      <c r="F40213" s="148"/>
      <c r="G40213" s="149"/>
      <c r="H40213" s="148"/>
      <c r="I40213"/>
    </row>
    <row r="40214" spans="1:9" x14ac:dyDescent="0.25">
      <c r="A40214"/>
      <c r="B40214"/>
      <c r="C40214"/>
      <c r="D40214"/>
      <c r="E40214" s="148"/>
      <c r="F40214" s="148"/>
      <c r="G40214" s="149"/>
      <c r="H40214" s="148"/>
      <c r="I40214"/>
    </row>
    <row r="40215" spans="1:9" x14ac:dyDescent="0.25">
      <c r="A40215"/>
      <c r="B40215"/>
      <c r="C40215"/>
      <c r="D40215"/>
      <c r="E40215" s="148"/>
      <c r="F40215" s="148"/>
      <c r="G40215" s="149"/>
      <c r="H40215" s="148"/>
      <c r="I40215"/>
    </row>
    <row r="40216" spans="1:9" x14ac:dyDescent="0.25">
      <c r="A40216"/>
      <c r="B40216"/>
      <c r="C40216"/>
      <c r="D40216"/>
      <c r="E40216" s="148"/>
      <c r="F40216" s="148"/>
      <c r="G40216" s="149"/>
      <c r="H40216" s="148"/>
      <c r="I40216"/>
    </row>
    <row r="40217" spans="1:9" x14ac:dyDescent="0.25">
      <c r="A40217"/>
      <c r="B40217"/>
      <c r="C40217"/>
      <c r="D40217"/>
      <c r="E40217" s="148"/>
      <c r="F40217" s="148"/>
      <c r="G40217" s="149"/>
      <c r="H40217" s="148"/>
      <c r="I40217"/>
    </row>
    <row r="40218" spans="1:9" x14ac:dyDescent="0.25">
      <c r="A40218"/>
      <c r="B40218"/>
      <c r="C40218"/>
      <c r="D40218"/>
      <c r="E40218" s="148"/>
      <c r="F40218" s="148"/>
      <c r="G40218" s="149"/>
      <c r="H40218" s="148"/>
      <c r="I40218"/>
    </row>
    <row r="40219" spans="1:9" x14ac:dyDescent="0.25">
      <c r="A40219"/>
      <c r="B40219"/>
      <c r="C40219"/>
      <c r="D40219"/>
      <c r="E40219" s="148"/>
      <c r="F40219" s="148"/>
      <c r="G40219" s="149"/>
      <c r="H40219" s="148"/>
      <c r="I40219"/>
    </row>
    <row r="40220" spans="1:9" x14ac:dyDescent="0.25">
      <c r="A40220"/>
      <c r="B40220"/>
      <c r="C40220"/>
      <c r="D40220"/>
      <c r="E40220" s="148"/>
      <c r="F40220" s="148"/>
      <c r="G40220" s="149"/>
      <c r="H40220" s="148"/>
      <c r="I40220"/>
    </row>
    <row r="40221" spans="1:9" x14ac:dyDescent="0.25">
      <c r="A40221"/>
      <c r="B40221"/>
      <c r="C40221"/>
      <c r="D40221"/>
      <c r="E40221" s="148"/>
      <c r="F40221" s="148"/>
      <c r="G40221" s="149"/>
      <c r="H40221" s="148"/>
      <c r="I40221"/>
    </row>
    <row r="40222" spans="1:9" x14ac:dyDescent="0.25">
      <c r="A40222"/>
      <c r="B40222"/>
      <c r="C40222"/>
      <c r="D40222"/>
      <c r="E40222" s="148"/>
      <c r="F40222" s="148"/>
      <c r="G40222" s="149"/>
      <c r="H40222" s="148"/>
      <c r="I40222"/>
    </row>
    <row r="40223" spans="1:9" x14ac:dyDescent="0.25">
      <c r="A40223"/>
      <c r="B40223"/>
      <c r="C40223"/>
      <c r="D40223"/>
      <c r="E40223" s="148"/>
      <c r="F40223" s="148"/>
      <c r="G40223" s="149"/>
      <c r="H40223" s="148"/>
      <c r="I40223"/>
    </row>
    <row r="40224" spans="1:9" x14ac:dyDescent="0.25">
      <c r="A40224"/>
      <c r="B40224"/>
      <c r="C40224"/>
      <c r="D40224"/>
      <c r="E40224" s="148"/>
      <c r="F40224" s="148"/>
      <c r="G40224" s="149"/>
      <c r="H40224" s="148"/>
      <c r="I40224"/>
    </row>
    <row r="40225" spans="1:9" x14ac:dyDescent="0.25">
      <c r="A40225"/>
      <c r="B40225"/>
      <c r="C40225"/>
      <c r="D40225"/>
      <c r="E40225" s="148"/>
      <c r="F40225" s="148"/>
      <c r="G40225" s="149"/>
      <c r="H40225" s="148"/>
      <c r="I40225"/>
    </row>
    <row r="40226" spans="1:9" x14ac:dyDescent="0.25">
      <c r="A40226"/>
      <c r="B40226"/>
      <c r="C40226"/>
      <c r="D40226"/>
      <c r="E40226" s="148"/>
      <c r="F40226" s="148"/>
      <c r="G40226" s="149"/>
      <c r="H40226" s="148"/>
      <c r="I40226"/>
    </row>
    <row r="40227" spans="1:9" x14ac:dyDescent="0.25">
      <c r="A40227"/>
      <c r="B40227"/>
      <c r="C40227"/>
      <c r="D40227"/>
      <c r="E40227" s="148"/>
      <c r="F40227" s="148"/>
      <c r="G40227" s="149"/>
      <c r="H40227" s="148"/>
      <c r="I40227"/>
    </row>
    <row r="40228" spans="1:9" x14ac:dyDescent="0.25">
      <c r="A40228"/>
      <c r="B40228"/>
      <c r="C40228"/>
      <c r="D40228"/>
      <c r="E40228" s="148"/>
      <c r="F40228" s="148"/>
      <c r="G40228" s="149"/>
      <c r="H40228" s="148"/>
      <c r="I40228"/>
    </row>
    <row r="40229" spans="1:9" x14ac:dyDescent="0.25">
      <c r="A40229"/>
      <c r="B40229"/>
      <c r="C40229"/>
      <c r="D40229"/>
      <c r="E40229" s="148"/>
      <c r="F40229" s="148"/>
      <c r="G40229" s="149"/>
      <c r="H40229" s="148"/>
      <c r="I40229"/>
    </row>
    <row r="40230" spans="1:9" x14ac:dyDescent="0.25">
      <c r="A40230"/>
      <c r="B40230"/>
      <c r="C40230"/>
      <c r="D40230"/>
      <c r="E40230" s="148"/>
      <c r="F40230" s="148"/>
      <c r="G40230" s="149"/>
      <c r="H40230" s="148"/>
      <c r="I40230"/>
    </row>
    <row r="40231" spans="1:9" x14ac:dyDescent="0.25">
      <c r="A40231"/>
      <c r="B40231"/>
      <c r="C40231"/>
      <c r="D40231"/>
      <c r="E40231" s="148"/>
      <c r="F40231" s="148"/>
      <c r="G40231" s="149"/>
      <c r="H40231" s="148"/>
      <c r="I40231"/>
    </row>
    <row r="40232" spans="1:9" x14ac:dyDescent="0.25">
      <c r="A40232"/>
      <c r="B40232"/>
      <c r="C40232"/>
      <c r="D40232"/>
      <c r="E40232" s="148"/>
      <c r="F40232" s="148"/>
      <c r="G40232" s="149"/>
      <c r="H40232" s="148"/>
      <c r="I40232"/>
    </row>
    <row r="40233" spans="1:9" x14ac:dyDescent="0.25">
      <c r="A40233"/>
      <c r="B40233"/>
      <c r="C40233"/>
      <c r="D40233"/>
      <c r="E40233" s="148"/>
      <c r="F40233" s="148"/>
      <c r="G40233" s="149"/>
      <c r="H40233" s="148"/>
      <c r="I40233"/>
    </row>
    <row r="40234" spans="1:9" x14ac:dyDescent="0.25">
      <c r="A40234"/>
      <c r="B40234"/>
      <c r="C40234"/>
      <c r="D40234"/>
      <c r="E40234" s="148"/>
      <c r="F40234" s="148"/>
      <c r="G40234" s="149"/>
      <c r="H40234" s="148"/>
      <c r="I40234"/>
    </row>
    <row r="40235" spans="1:9" x14ac:dyDescent="0.25">
      <c r="A40235"/>
      <c r="B40235"/>
      <c r="C40235"/>
      <c r="D40235"/>
      <c r="E40235" s="148"/>
      <c r="F40235" s="148"/>
      <c r="G40235" s="149"/>
      <c r="H40235" s="148"/>
      <c r="I40235"/>
    </row>
    <row r="40236" spans="1:9" x14ac:dyDescent="0.25">
      <c r="A40236"/>
      <c r="B40236"/>
      <c r="C40236"/>
      <c r="D40236"/>
      <c r="E40236" s="148"/>
      <c r="F40236" s="148"/>
      <c r="G40236" s="149"/>
      <c r="H40236" s="148"/>
      <c r="I40236"/>
    </row>
    <row r="40237" spans="1:9" x14ac:dyDescent="0.25">
      <c r="A40237"/>
      <c r="B40237"/>
      <c r="C40237"/>
      <c r="D40237"/>
      <c r="E40237" s="148"/>
      <c r="F40237" s="148"/>
      <c r="G40237" s="149"/>
      <c r="H40237" s="148"/>
      <c r="I40237"/>
    </row>
    <row r="40238" spans="1:9" x14ac:dyDescent="0.25">
      <c r="A40238"/>
      <c r="B40238"/>
      <c r="C40238"/>
      <c r="D40238"/>
      <c r="E40238" s="148"/>
      <c r="F40238" s="148"/>
      <c r="G40238" s="149"/>
      <c r="H40238" s="148"/>
      <c r="I40238"/>
    </row>
    <row r="40239" spans="1:9" x14ac:dyDescent="0.25">
      <c r="A40239"/>
      <c r="B40239"/>
      <c r="C40239"/>
      <c r="D40239"/>
      <c r="E40239" s="148"/>
      <c r="F40239" s="148"/>
      <c r="G40239" s="149"/>
      <c r="H40239" s="148"/>
      <c r="I40239"/>
    </row>
    <row r="40240" spans="1:9" x14ac:dyDescent="0.25">
      <c r="A40240"/>
      <c r="B40240"/>
      <c r="C40240"/>
      <c r="D40240"/>
      <c r="E40240" s="148"/>
      <c r="F40240" s="148"/>
      <c r="G40240" s="149"/>
      <c r="H40240" s="148"/>
      <c r="I40240"/>
    </row>
    <row r="40241" spans="1:9" x14ac:dyDescent="0.25">
      <c r="A40241"/>
      <c r="B40241"/>
      <c r="C40241"/>
      <c r="D40241"/>
      <c r="E40241" s="148"/>
      <c r="F40241" s="148"/>
      <c r="G40241" s="149"/>
      <c r="H40241" s="148"/>
      <c r="I40241"/>
    </row>
    <row r="40242" spans="1:9" x14ac:dyDescent="0.25">
      <c r="A40242"/>
      <c r="B40242"/>
      <c r="C40242"/>
      <c r="D40242"/>
      <c r="E40242" s="148"/>
      <c r="F40242" s="148"/>
      <c r="G40242" s="149"/>
      <c r="H40242" s="148"/>
      <c r="I40242"/>
    </row>
    <row r="40243" spans="1:9" x14ac:dyDescent="0.25">
      <c r="A40243"/>
      <c r="B40243"/>
      <c r="C40243"/>
      <c r="D40243"/>
      <c r="E40243" s="148"/>
      <c r="F40243" s="148"/>
      <c r="G40243" s="149"/>
      <c r="H40243" s="148"/>
      <c r="I40243"/>
    </row>
    <row r="40244" spans="1:9" x14ac:dyDescent="0.25">
      <c r="A40244"/>
      <c r="B40244"/>
      <c r="C40244"/>
      <c r="D40244"/>
      <c r="E40244" s="148"/>
      <c r="F40244" s="148"/>
      <c r="G40244" s="149"/>
      <c r="H40244" s="148"/>
      <c r="I40244"/>
    </row>
    <row r="40245" spans="1:9" x14ac:dyDescent="0.25">
      <c r="A40245"/>
      <c r="B40245"/>
      <c r="C40245"/>
      <c r="D40245"/>
      <c r="E40245" s="148"/>
      <c r="F40245" s="148"/>
      <c r="G40245" s="149"/>
      <c r="H40245" s="148"/>
      <c r="I40245"/>
    </row>
    <row r="40246" spans="1:9" x14ac:dyDescent="0.25">
      <c r="A40246"/>
      <c r="B40246"/>
      <c r="C40246"/>
      <c r="D40246"/>
      <c r="E40246" s="148"/>
      <c r="F40246" s="148"/>
      <c r="G40246" s="149"/>
      <c r="H40246" s="148"/>
      <c r="I40246"/>
    </row>
    <row r="40247" spans="1:9" x14ac:dyDescent="0.25">
      <c r="A40247"/>
      <c r="B40247"/>
      <c r="C40247"/>
      <c r="D40247"/>
      <c r="E40247" s="148"/>
      <c r="F40247" s="148"/>
      <c r="G40247" s="149"/>
      <c r="H40247" s="148"/>
      <c r="I40247"/>
    </row>
    <row r="40248" spans="1:9" x14ac:dyDescent="0.25">
      <c r="A40248"/>
      <c r="B40248"/>
      <c r="C40248"/>
      <c r="D40248"/>
      <c r="E40248" s="148"/>
      <c r="F40248" s="148"/>
      <c r="G40248" s="149"/>
      <c r="H40248" s="148"/>
      <c r="I40248"/>
    </row>
    <row r="40249" spans="1:9" x14ac:dyDescent="0.25">
      <c r="A40249"/>
      <c r="B40249"/>
      <c r="C40249"/>
      <c r="D40249"/>
      <c r="E40249" s="148"/>
      <c r="F40249" s="148"/>
      <c r="G40249" s="149"/>
      <c r="H40249" s="148"/>
      <c r="I40249"/>
    </row>
    <row r="40250" spans="1:9" x14ac:dyDescent="0.25">
      <c r="A40250"/>
      <c r="B40250"/>
      <c r="C40250"/>
      <c r="D40250"/>
      <c r="E40250" s="148"/>
      <c r="F40250" s="148"/>
      <c r="G40250" s="149"/>
      <c r="H40250" s="148"/>
      <c r="I40250"/>
    </row>
    <row r="40251" spans="1:9" x14ac:dyDescent="0.25">
      <c r="A40251"/>
      <c r="B40251"/>
      <c r="C40251"/>
      <c r="D40251"/>
      <c r="E40251" s="148"/>
      <c r="F40251" s="148"/>
      <c r="G40251" s="149"/>
      <c r="H40251" s="148"/>
      <c r="I40251"/>
    </row>
    <row r="40252" spans="1:9" x14ac:dyDescent="0.25">
      <c r="A40252"/>
      <c r="B40252"/>
      <c r="C40252"/>
      <c r="D40252"/>
      <c r="E40252" s="148"/>
      <c r="F40252" s="148"/>
      <c r="G40252" s="149"/>
      <c r="H40252" s="148"/>
      <c r="I40252"/>
    </row>
    <row r="40253" spans="1:9" x14ac:dyDescent="0.25">
      <c r="A40253"/>
      <c r="B40253"/>
      <c r="C40253"/>
      <c r="D40253"/>
      <c r="E40253" s="148"/>
      <c r="F40253" s="148"/>
      <c r="G40253" s="149"/>
      <c r="H40253" s="148"/>
      <c r="I40253"/>
    </row>
    <row r="40254" spans="1:9" x14ac:dyDescent="0.25">
      <c r="A40254"/>
      <c r="B40254"/>
      <c r="C40254"/>
      <c r="D40254"/>
      <c r="E40254" s="148"/>
      <c r="F40254" s="148"/>
      <c r="G40254" s="149"/>
      <c r="H40254" s="148"/>
      <c r="I40254"/>
    </row>
    <row r="40255" spans="1:9" x14ac:dyDescent="0.25">
      <c r="A40255"/>
      <c r="B40255"/>
      <c r="C40255"/>
      <c r="D40255"/>
      <c r="E40255" s="148"/>
      <c r="F40255" s="148"/>
      <c r="G40255" s="149"/>
      <c r="H40255" s="148"/>
      <c r="I40255"/>
    </row>
    <row r="40256" spans="1:9" x14ac:dyDescent="0.25">
      <c r="A40256"/>
      <c r="B40256"/>
      <c r="C40256"/>
      <c r="D40256"/>
      <c r="E40256" s="148"/>
      <c r="F40256" s="148"/>
      <c r="G40256" s="149"/>
      <c r="H40256" s="148"/>
      <c r="I40256"/>
    </row>
    <row r="40257" spans="1:9" x14ac:dyDescent="0.25">
      <c r="A40257"/>
      <c r="B40257"/>
      <c r="C40257"/>
      <c r="D40257"/>
      <c r="E40257" s="148"/>
      <c r="F40257" s="148"/>
      <c r="G40257" s="149"/>
      <c r="H40257" s="148"/>
      <c r="I40257"/>
    </row>
    <row r="40258" spans="1:9" x14ac:dyDescent="0.25">
      <c r="A40258"/>
      <c r="B40258"/>
      <c r="C40258"/>
      <c r="D40258"/>
      <c r="E40258" s="148"/>
      <c r="F40258" s="148"/>
      <c r="G40258" s="149"/>
      <c r="H40258" s="148"/>
      <c r="I40258"/>
    </row>
    <row r="40259" spans="1:9" x14ac:dyDescent="0.25">
      <c r="A40259"/>
      <c r="B40259"/>
      <c r="C40259"/>
      <c r="D40259"/>
      <c r="E40259" s="148"/>
      <c r="F40259" s="148"/>
      <c r="G40259" s="149"/>
      <c r="H40259" s="148"/>
      <c r="I40259"/>
    </row>
    <row r="40260" spans="1:9" x14ac:dyDescent="0.25">
      <c r="A40260"/>
      <c r="B40260"/>
      <c r="C40260"/>
      <c r="D40260"/>
      <c r="E40260" s="148"/>
      <c r="F40260" s="148"/>
      <c r="G40260" s="149"/>
      <c r="H40260" s="148"/>
      <c r="I40260"/>
    </row>
    <row r="40261" spans="1:9" x14ac:dyDescent="0.25">
      <c r="A40261"/>
      <c r="B40261"/>
      <c r="C40261"/>
      <c r="D40261"/>
      <c r="E40261" s="148"/>
      <c r="F40261" s="148"/>
      <c r="G40261" s="149"/>
      <c r="H40261" s="148"/>
      <c r="I40261"/>
    </row>
    <row r="40262" spans="1:9" x14ac:dyDescent="0.25">
      <c r="A40262"/>
      <c r="B40262"/>
      <c r="C40262"/>
      <c r="D40262"/>
      <c r="E40262" s="148"/>
      <c r="F40262" s="148"/>
      <c r="G40262" s="149"/>
      <c r="H40262" s="148"/>
      <c r="I40262"/>
    </row>
    <row r="40263" spans="1:9" x14ac:dyDescent="0.25">
      <c r="A40263"/>
      <c r="B40263"/>
      <c r="C40263"/>
      <c r="D40263"/>
      <c r="E40263" s="148"/>
      <c r="F40263" s="148"/>
      <c r="G40263" s="149"/>
      <c r="H40263" s="148"/>
      <c r="I40263"/>
    </row>
    <row r="40264" spans="1:9" x14ac:dyDescent="0.25">
      <c r="A40264"/>
      <c r="B40264"/>
      <c r="C40264"/>
      <c r="D40264"/>
      <c r="E40264" s="148"/>
      <c r="F40264" s="148"/>
      <c r="G40264" s="149"/>
      <c r="H40264" s="148"/>
      <c r="I40264"/>
    </row>
    <row r="40265" spans="1:9" x14ac:dyDescent="0.25">
      <c r="A40265"/>
      <c r="B40265"/>
      <c r="C40265"/>
      <c r="D40265"/>
      <c r="E40265" s="148"/>
      <c r="F40265" s="148"/>
      <c r="G40265" s="149"/>
      <c r="H40265" s="148"/>
      <c r="I40265"/>
    </row>
    <row r="40266" spans="1:9" x14ac:dyDescent="0.25">
      <c r="A40266"/>
      <c r="B40266"/>
      <c r="C40266"/>
      <c r="D40266"/>
      <c r="E40266" s="148"/>
      <c r="F40266" s="148"/>
      <c r="G40266" s="149"/>
      <c r="H40266" s="148"/>
      <c r="I40266"/>
    </row>
    <row r="40267" spans="1:9" x14ac:dyDescent="0.25">
      <c r="A40267"/>
      <c r="B40267"/>
      <c r="C40267"/>
      <c r="D40267"/>
      <c r="E40267" s="148"/>
      <c r="F40267" s="148"/>
      <c r="G40267" s="149"/>
      <c r="H40267" s="148"/>
      <c r="I40267"/>
    </row>
    <row r="40268" spans="1:9" x14ac:dyDescent="0.25">
      <c r="A40268"/>
      <c r="B40268"/>
      <c r="C40268"/>
      <c r="D40268"/>
      <c r="E40268" s="148"/>
      <c r="F40268" s="148"/>
      <c r="G40268" s="149"/>
      <c r="H40268" s="148"/>
      <c r="I40268"/>
    </row>
    <row r="40269" spans="1:9" x14ac:dyDescent="0.25">
      <c r="A40269"/>
      <c r="B40269"/>
      <c r="C40269"/>
      <c r="D40269"/>
      <c r="E40269" s="148"/>
      <c r="F40269" s="148"/>
      <c r="G40269" s="149"/>
      <c r="H40269" s="148"/>
      <c r="I40269"/>
    </row>
    <row r="40270" spans="1:9" x14ac:dyDescent="0.25">
      <c r="A40270"/>
      <c r="B40270"/>
      <c r="C40270"/>
      <c r="D40270"/>
      <c r="E40270" s="148"/>
      <c r="F40270" s="148"/>
      <c r="G40270" s="149"/>
      <c r="H40270" s="148"/>
      <c r="I40270"/>
    </row>
    <row r="40271" spans="1:9" x14ac:dyDescent="0.25">
      <c r="A40271"/>
      <c r="B40271"/>
      <c r="C40271"/>
      <c r="D40271"/>
      <c r="E40271" s="148"/>
      <c r="F40271" s="148"/>
      <c r="G40271" s="149"/>
      <c r="H40271" s="148"/>
      <c r="I40271"/>
    </row>
    <row r="40272" spans="1:9" x14ac:dyDescent="0.25">
      <c r="A40272"/>
      <c r="B40272"/>
      <c r="C40272"/>
      <c r="D40272"/>
      <c r="E40272" s="148"/>
      <c r="F40272" s="148"/>
      <c r="G40272" s="149"/>
      <c r="H40272" s="148"/>
      <c r="I40272"/>
    </row>
    <row r="40273" spans="1:9" x14ac:dyDescent="0.25">
      <c r="A40273"/>
      <c r="B40273"/>
      <c r="C40273"/>
      <c r="D40273"/>
      <c r="E40273" s="148"/>
      <c r="F40273" s="148"/>
      <c r="G40273" s="149"/>
      <c r="H40273" s="148"/>
      <c r="I40273"/>
    </row>
    <row r="40274" spans="1:9" x14ac:dyDescent="0.25">
      <c r="A40274"/>
      <c r="B40274"/>
      <c r="C40274"/>
      <c r="D40274"/>
      <c r="E40274" s="148"/>
      <c r="F40274" s="148"/>
      <c r="G40274" s="149"/>
      <c r="H40274" s="148"/>
      <c r="I40274"/>
    </row>
    <row r="40275" spans="1:9" x14ac:dyDescent="0.25">
      <c r="A40275"/>
      <c r="B40275"/>
      <c r="C40275"/>
      <c r="D40275"/>
      <c r="E40275" s="148"/>
      <c r="F40275" s="148"/>
      <c r="G40275" s="149"/>
      <c r="H40275" s="148"/>
      <c r="I40275"/>
    </row>
    <row r="40276" spans="1:9" x14ac:dyDescent="0.25">
      <c r="A40276"/>
      <c r="B40276"/>
      <c r="C40276"/>
      <c r="D40276"/>
      <c r="E40276" s="148"/>
      <c r="F40276" s="148"/>
      <c r="G40276" s="149"/>
      <c r="H40276" s="148"/>
      <c r="I40276"/>
    </row>
    <row r="40277" spans="1:9" x14ac:dyDescent="0.25">
      <c r="A40277"/>
      <c r="B40277"/>
      <c r="C40277"/>
      <c r="D40277"/>
      <c r="E40277" s="148"/>
      <c r="F40277" s="148"/>
      <c r="G40277" s="149"/>
      <c r="H40277" s="148"/>
      <c r="I40277"/>
    </row>
    <row r="40278" spans="1:9" x14ac:dyDescent="0.25">
      <c r="A40278"/>
      <c r="B40278"/>
      <c r="C40278"/>
      <c r="D40278"/>
      <c r="E40278" s="148"/>
      <c r="F40278" s="148"/>
      <c r="G40278" s="149"/>
      <c r="H40278" s="148"/>
      <c r="I40278"/>
    </row>
    <row r="40279" spans="1:9" x14ac:dyDescent="0.25">
      <c r="A40279"/>
      <c r="B40279"/>
      <c r="C40279"/>
      <c r="D40279"/>
      <c r="E40279" s="148"/>
      <c r="F40279" s="148"/>
      <c r="G40279" s="149"/>
      <c r="H40279" s="148"/>
      <c r="I40279"/>
    </row>
    <row r="40280" spans="1:9" x14ac:dyDescent="0.25">
      <c r="A40280"/>
      <c r="B40280"/>
      <c r="C40280"/>
      <c r="D40280"/>
      <c r="E40280" s="148"/>
      <c r="F40280" s="148"/>
      <c r="G40280" s="149"/>
      <c r="H40280" s="148"/>
      <c r="I40280"/>
    </row>
    <row r="40281" spans="1:9" x14ac:dyDescent="0.25">
      <c r="A40281"/>
      <c r="B40281"/>
      <c r="C40281"/>
      <c r="D40281"/>
      <c r="E40281" s="148"/>
      <c r="F40281" s="148"/>
      <c r="G40281" s="149"/>
      <c r="H40281" s="148"/>
      <c r="I40281"/>
    </row>
    <row r="40282" spans="1:9" x14ac:dyDescent="0.25">
      <c r="A40282"/>
      <c r="B40282"/>
      <c r="C40282"/>
      <c r="D40282"/>
      <c r="E40282" s="148"/>
      <c r="F40282" s="148"/>
      <c r="G40282" s="149"/>
      <c r="H40282" s="148"/>
      <c r="I40282"/>
    </row>
    <row r="40283" spans="1:9" x14ac:dyDescent="0.25">
      <c r="A40283"/>
      <c r="B40283"/>
      <c r="C40283"/>
      <c r="D40283"/>
      <c r="E40283" s="148"/>
      <c r="F40283" s="148"/>
      <c r="G40283" s="149"/>
      <c r="H40283" s="148"/>
      <c r="I40283"/>
    </row>
    <row r="40284" spans="1:9" x14ac:dyDescent="0.25">
      <c r="A40284"/>
      <c r="B40284"/>
      <c r="C40284"/>
      <c r="D40284"/>
      <c r="E40284" s="148"/>
      <c r="F40284" s="148"/>
      <c r="G40284" s="149"/>
      <c r="H40284" s="148"/>
      <c r="I40284"/>
    </row>
    <row r="40285" spans="1:9" x14ac:dyDescent="0.25">
      <c r="A40285"/>
      <c r="B40285"/>
      <c r="C40285"/>
      <c r="D40285"/>
      <c r="E40285" s="148"/>
      <c r="F40285" s="148"/>
      <c r="G40285" s="149"/>
      <c r="H40285" s="148"/>
      <c r="I40285"/>
    </row>
    <row r="40286" spans="1:9" x14ac:dyDescent="0.25">
      <c r="A40286"/>
      <c r="B40286"/>
      <c r="C40286"/>
      <c r="D40286"/>
      <c r="E40286" s="148"/>
      <c r="F40286" s="148"/>
      <c r="G40286" s="149"/>
      <c r="H40286" s="148"/>
      <c r="I40286"/>
    </row>
    <row r="40287" spans="1:9" x14ac:dyDescent="0.25">
      <c r="A40287"/>
      <c r="B40287"/>
      <c r="C40287"/>
      <c r="D40287"/>
      <c r="E40287" s="148"/>
      <c r="F40287" s="148"/>
      <c r="G40287" s="149"/>
      <c r="H40287" s="148"/>
      <c r="I40287"/>
    </row>
    <row r="40288" spans="1:9" x14ac:dyDescent="0.25">
      <c r="A40288"/>
      <c r="B40288"/>
      <c r="C40288"/>
      <c r="D40288"/>
      <c r="E40288" s="148"/>
      <c r="F40288" s="148"/>
      <c r="G40288" s="149"/>
      <c r="H40288" s="148"/>
      <c r="I40288"/>
    </row>
    <row r="40289" spans="1:9" x14ac:dyDescent="0.25">
      <c r="A40289"/>
      <c r="B40289"/>
      <c r="C40289"/>
      <c r="D40289"/>
      <c r="E40289" s="148"/>
      <c r="F40289" s="148"/>
      <c r="G40289" s="149"/>
      <c r="H40289" s="148"/>
      <c r="I40289"/>
    </row>
    <row r="40290" spans="1:9" x14ac:dyDescent="0.25">
      <c r="A40290"/>
      <c r="B40290"/>
      <c r="C40290"/>
      <c r="D40290"/>
      <c r="E40290" s="148"/>
      <c r="F40290" s="148"/>
      <c r="G40290" s="149"/>
      <c r="H40290" s="148"/>
      <c r="I40290"/>
    </row>
    <row r="40291" spans="1:9" x14ac:dyDescent="0.25">
      <c r="A40291"/>
      <c r="B40291"/>
      <c r="C40291"/>
      <c r="D40291"/>
      <c r="E40291" s="148"/>
      <c r="F40291" s="148"/>
      <c r="G40291" s="149"/>
      <c r="H40291" s="148"/>
      <c r="I40291"/>
    </row>
    <row r="40292" spans="1:9" x14ac:dyDescent="0.25">
      <c r="A40292"/>
      <c r="B40292"/>
      <c r="C40292"/>
      <c r="D40292"/>
      <c r="E40292" s="148"/>
      <c r="F40292" s="148"/>
      <c r="G40292" s="149"/>
      <c r="H40292" s="148"/>
      <c r="I40292"/>
    </row>
    <row r="40293" spans="1:9" x14ac:dyDescent="0.25">
      <c r="A40293"/>
      <c r="B40293"/>
      <c r="C40293"/>
      <c r="D40293"/>
      <c r="E40293" s="148"/>
      <c r="F40293" s="148"/>
      <c r="G40293" s="149"/>
      <c r="H40293" s="148"/>
      <c r="I40293"/>
    </row>
    <row r="40294" spans="1:9" x14ac:dyDescent="0.25">
      <c r="A40294"/>
      <c r="B40294"/>
      <c r="C40294"/>
      <c r="D40294"/>
      <c r="E40294" s="148"/>
      <c r="F40294" s="148"/>
      <c r="G40294" s="149"/>
      <c r="H40294" s="148"/>
      <c r="I40294"/>
    </row>
    <row r="40295" spans="1:9" x14ac:dyDescent="0.25">
      <c r="A40295"/>
      <c r="B40295"/>
      <c r="C40295"/>
      <c r="D40295"/>
      <c r="E40295" s="148"/>
      <c r="F40295" s="148"/>
      <c r="G40295" s="149"/>
      <c r="H40295" s="148"/>
      <c r="I40295"/>
    </row>
    <row r="40296" spans="1:9" x14ac:dyDescent="0.25">
      <c r="A40296"/>
      <c r="B40296"/>
      <c r="C40296"/>
      <c r="D40296"/>
      <c r="E40296" s="148"/>
      <c r="F40296" s="148"/>
      <c r="G40296" s="149"/>
      <c r="H40296" s="148"/>
      <c r="I40296"/>
    </row>
    <row r="40297" spans="1:9" x14ac:dyDescent="0.25">
      <c r="A40297"/>
      <c r="B40297"/>
      <c r="C40297"/>
      <c r="D40297"/>
      <c r="E40297" s="148"/>
      <c r="F40297" s="148"/>
      <c r="G40297" s="149"/>
      <c r="H40297" s="148"/>
      <c r="I40297"/>
    </row>
    <row r="40298" spans="1:9" x14ac:dyDescent="0.25">
      <c r="A40298"/>
      <c r="B40298"/>
      <c r="C40298"/>
      <c r="D40298"/>
      <c r="E40298" s="148"/>
      <c r="F40298" s="148"/>
      <c r="G40298" s="149"/>
      <c r="H40298" s="148"/>
      <c r="I40298"/>
    </row>
    <row r="40299" spans="1:9" x14ac:dyDescent="0.25">
      <c r="A40299"/>
      <c r="B40299"/>
      <c r="C40299"/>
      <c r="D40299"/>
      <c r="E40299" s="148"/>
      <c r="F40299" s="148"/>
      <c r="G40299" s="149"/>
      <c r="H40299" s="148"/>
      <c r="I40299"/>
    </row>
    <row r="40300" spans="1:9" x14ac:dyDescent="0.25">
      <c r="A40300"/>
      <c r="B40300"/>
      <c r="C40300"/>
      <c r="D40300"/>
      <c r="E40300" s="148"/>
      <c r="F40300" s="148"/>
      <c r="G40300" s="149"/>
      <c r="H40300" s="148"/>
      <c r="I40300"/>
    </row>
    <row r="40301" spans="1:9" x14ac:dyDescent="0.25">
      <c r="A40301"/>
      <c r="B40301"/>
      <c r="C40301"/>
      <c r="D40301"/>
      <c r="E40301" s="148"/>
      <c r="F40301" s="148"/>
      <c r="G40301" s="149"/>
      <c r="H40301" s="148"/>
      <c r="I40301"/>
    </row>
    <row r="40302" spans="1:9" x14ac:dyDescent="0.25">
      <c r="A40302"/>
      <c r="B40302"/>
      <c r="C40302"/>
      <c r="D40302"/>
      <c r="E40302" s="148"/>
      <c r="F40302" s="148"/>
      <c r="G40302" s="149"/>
      <c r="H40302" s="148"/>
      <c r="I40302"/>
    </row>
    <row r="40303" spans="1:9" x14ac:dyDescent="0.25">
      <c r="A40303"/>
      <c r="B40303"/>
      <c r="C40303"/>
      <c r="D40303"/>
      <c r="E40303" s="148"/>
      <c r="F40303" s="148"/>
      <c r="G40303" s="149"/>
      <c r="H40303" s="148"/>
      <c r="I40303"/>
    </row>
    <row r="40304" spans="1:9" x14ac:dyDescent="0.25">
      <c r="A40304"/>
      <c r="B40304"/>
      <c r="C40304"/>
      <c r="D40304"/>
      <c r="E40304" s="148"/>
      <c r="F40304" s="148"/>
      <c r="G40304" s="149"/>
      <c r="H40304" s="148"/>
      <c r="I40304"/>
    </row>
    <row r="40305" spans="1:9" x14ac:dyDescent="0.25">
      <c r="A40305"/>
      <c r="B40305"/>
      <c r="C40305"/>
      <c r="D40305"/>
      <c r="E40305" s="148"/>
      <c r="F40305" s="148"/>
      <c r="G40305" s="149"/>
      <c r="H40305" s="148"/>
      <c r="I40305"/>
    </row>
    <row r="40306" spans="1:9" x14ac:dyDescent="0.25">
      <c r="A40306"/>
      <c r="B40306"/>
      <c r="C40306"/>
      <c r="D40306"/>
      <c r="E40306" s="148"/>
      <c r="F40306" s="148"/>
      <c r="G40306" s="149"/>
      <c r="H40306" s="148"/>
      <c r="I40306"/>
    </row>
    <row r="40307" spans="1:9" x14ac:dyDescent="0.25">
      <c r="A40307"/>
      <c r="B40307"/>
      <c r="C40307"/>
      <c r="D40307"/>
      <c r="E40307" s="148"/>
      <c r="F40307" s="148"/>
      <c r="G40307" s="149"/>
      <c r="H40307" s="148"/>
      <c r="I40307"/>
    </row>
    <row r="40308" spans="1:9" x14ac:dyDescent="0.25">
      <c r="A40308"/>
      <c r="B40308"/>
      <c r="C40308"/>
      <c r="D40308"/>
      <c r="E40308" s="148"/>
      <c r="F40308" s="148"/>
      <c r="G40308" s="149"/>
      <c r="H40308" s="148"/>
      <c r="I40308"/>
    </row>
    <row r="40309" spans="1:9" x14ac:dyDescent="0.25">
      <c r="A40309"/>
      <c r="B40309"/>
      <c r="C40309"/>
      <c r="D40309"/>
      <c r="E40309" s="148"/>
      <c r="F40309" s="148"/>
      <c r="G40309" s="149"/>
      <c r="H40309" s="148"/>
      <c r="I40309"/>
    </row>
    <row r="40310" spans="1:9" x14ac:dyDescent="0.25">
      <c r="A40310"/>
      <c r="B40310"/>
      <c r="C40310"/>
      <c r="D40310"/>
      <c r="E40310" s="148"/>
      <c r="F40310" s="148"/>
      <c r="G40310" s="149"/>
      <c r="H40310" s="148"/>
      <c r="I40310"/>
    </row>
    <row r="40311" spans="1:9" x14ac:dyDescent="0.25">
      <c r="A40311"/>
      <c r="B40311"/>
      <c r="C40311"/>
      <c r="D40311"/>
      <c r="E40311" s="148"/>
      <c r="F40311" s="148"/>
      <c r="G40311" s="149"/>
      <c r="H40311" s="148"/>
      <c r="I40311"/>
    </row>
    <row r="40312" spans="1:9" x14ac:dyDescent="0.25">
      <c r="A40312"/>
      <c r="B40312"/>
      <c r="C40312"/>
      <c r="D40312"/>
      <c r="E40312" s="148"/>
      <c r="F40312" s="148"/>
      <c r="G40312" s="149"/>
      <c r="H40312" s="148"/>
      <c r="I40312"/>
    </row>
    <row r="40313" spans="1:9" x14ac:dyDescent="0.25">
      <c r="A40313"/>
      <c r="B40313"/>
      <c r="C40313"/>
      <c r="D40313"/>
      <c r="E40313" s="148"/>
      <c r="F40313" s="148"/>
      <c r="G40313" s="149"/>
      <c r="H40313" s="148"/>
      <c r="I40313"/>
    </row>
    <row r="40314" spans="1:9" x14ac:dyDescent="0.25">
      <c r="A40314"/>
      <c r="B40314"/>
      <c r="C40314"/>
      <c r="D40314"/>
      <c r="E40314" s="148"/>
      <c r="F40314" s="148"/>
      <c r="G40314" s="149"/>
      <c r="H40314" s="148"/>
      <c r="I40314"/>
    </row>
    <row r="40315" spans="1:9" x14ac:dyDescent="0.25">
      <c r="A40315"/>
      <c r="B40315"/>
      <c r="C40315"/>
      <c r="D40315"/>
      <c r="E40315" s="148"/>
      <c r="F40315" s="148"/>
      <c r="G40315" s="149"/>
      <c r="H40315" s="148"/>
      <c r="I40315"/>
    </row>
    <row r="40316" spans="1:9" x14ac:dyDescent="0.25">
      <c r="A40316"/>
      <c r="B40316"/>
      <c r="C40316"/>
      <c r="D40316"/>
      <c r="E40316" s="148"/>
      <c r="F40316" s="148"/>
      <c r="G40316" s="149"/>
      <c r="H40316" s="148"/>
      <c r="I40316"/>
    </row>
    <row r="40317" spans="1:9" x14ac:dyDescent="0.25">
      <c r="A40317"/>
      <c r="B40317"/>
      <c r="C40317"/>
      <c r="D40317"/>
      <c r="E40317" s="148"/>
      <c r="F40317" s="148"/>
      <c r="G40317" s="149"/>
      <c r="H40317" s="148"/>
      <c r="I40317"/>
    </row>
    <row r="40318" spans="1:9" x14ac:dyDescent="0.25">
      <c r="A40318"/>
      <c r="B40318"/>
      <c r="C40318"/>
      <c r="D40318"/>
      <c r="E40318" s="148"/>
      <c r="F40318" s="148"/>
      <c r="G40318" s="149"/>
      <c r="H40318" s="148"/>
      <c r="I40318"/>
    </row>
    <row r="40319" spans="1:9" x14ac:dyDescent="0.25">
      <c r="A40319"/>
      <c r="B40319"/>
      <c r="C40319"/>
      <c r="D40319"/>
      <c r="E40319" s="148"/>
      <c r="F40319" s="148"/>
      <c r="G40319" s="149"/>
      <c r="H40319" s="148"/>
      <c r="I40319"/>
    </row>
    <row r="40320" spans="1:9" x14ac:dyDescent="0.25">
      <c r="A40320"/>
      <c r="B40320"/>
      <c r="C40320"/>
      <c r="D40320"/>
      <c r="E40320" s="148"/>
      <c r="F40320" s="148"/>
      <c r="G40320" s="149"/>
      <c r="H40320" s="148"/>
      <c r="I40320"/>
    </row>
    <row r="40321" spans="1:9" x14ac:dyDescent="0.25">
      <c r="A40321"/>
      <c r="B40321"/>
      <c r="C40321"/>
      <c r="D40321"/>
      <c r="E40321" s="148"/>
      <c r="F40321" s="148"/>
      <c r="G40321" s="149"/>
      <c r="H40321" s="148"/>
      <c r="I40321"/>
    </row>
    <row r="40322" spans="1:9" x14ac:dyDescent="0.25">
      <c r="A40322"/>
      <c r="B40322"/>
      <c r="C40322"/>
      <c r="D40322"/>
      <c r="E40322" s="148"/>
      <c r="F40322" s="148"/>
      <c r="G40322" s="149"/>
      <c r="H40322" s="148"/>
      <c r="I40322"/>
    </row>
    <row r="40323" spans="1:9" x14ac:dyDescent="0.25">
      <c r="A40323"/>
      <c r="B40323"/>
      <c r="C40323"/>
      <c r="D40323"/>
      <c r="E40323" s="148"/>
      <c r="F40323" s="148"/>
      <c r="G40323" s="149"/>
      <c r="H40323" s="148"/>
      <c r="I40323"/>
    </row>
    <row r="40324" spans="1:9" x14ac:dyDescent="0.25">
      <c r="A40324"/>
      <c r="B40324"/>
      <c r="C40324"/>
      <c r="D40324"/>
      <c r="E40324" s="148"/>
      <c r="F40324" s="148"/>
      <c r="G40324" s="149"/>
      <c r="H40324" s="148"/>
      <c r="I40324"/>
    </row>
    <row r="40325" spans="1:9" x14ac:dyDescent="0.25">
      <c r="A40325"/>
      <c r="B40325"/>
      <c r="C40325"/>
      <c r="D40325"/>
      <c r="E40325" s="148"/>
      <c r="F40325" s="148"/>
      <c r="G40325" s="149"/>
      <c r="H40325" s="148"/>
      <c r="I40325"/>
    </row>
    <row r="40326" spans="1:9" x14ac:dyDescent="0.25">
      <c r="A40326"/>
      <c r="B40326"/>
      <c r="C40326"/>
      <c r="D40326"/>
      <c r="E40326" s="148"/>
      <c r="F40326" s="148"/>
      <c r="G40326" s="149"/>
      <c r="H40326" s="148"/>
      <c r="I40326"/>
    </row>
    <row r="40327" spans="1:9" x14ac:dyDescent="0.25">
      <c r="A40327"/>
      <c r="B40327"/>
      <c r="C40327"/>
      <c r="D40327"/>
      <c r="E40327" s="148"/>
      <c r="F40327" s="148"/>
      <c r="G40327" s="149"/>
      <c r="H40327" s="148"/>
      <c r="I40327"/>
    </row>
    <row r="40328" spans="1:9" x14ac:dyDescent="0.25">
      <c r="A40328"/>
      <c r="B40328"/>
      <c r="C40328"/>
      <c r="D40328"/>
      <c r="E40328" s="148"/>
      <c r="F40328" s="148"/>
      <c r="G40328" s="149"/>
      <c r="H40328" s="148"/>
      <c r="I40328"/>
    </row>
    <row r="40329" spans="1:9" x14ac:dyDescent="0.25">
      <c r="A40329"/>
      <c r="B40329"/>
      <c r="C40329"/>
      <c r="D40329"/>
      <c r="E40329" s="148"/>
      <c r="F40329" s="148"/>
      <c r="G40329" s="149"/>
      <c r="H40329" s="148"/>
      <c r="I40329"/>
    </row>
    <row r="40330" spans="1:9" x14ac:dyDescent="0.25">
      <c r="A40330"/>
      <c r="B40330"/>
      <c r="C40330"/>
      <c r="D40330"/>
      <c r="E40330" s="148"/>
      <c r="F40330" s="148"/>
      <c r="G40330" s="149"/>
      <c r="H40330" s="148"/>
      <c r="I40330"/>
    </row>
    <row r="40331" spans="1:9" x14ac:dyDescent="0.25">
      <c r="A40331"/>
      <c r="B40331"/>
      <c r="C40331"/>
      <c r="D40331"/>
      <c r="E40331" s="148"/>
      <c r="F40331" s="148"/>
      <c r="G40331" s="149"/>
      <c r="H40331" s="148"/>
      <c r="I40331"/>
    </row>
    <row r="40332" spans="1:9" x14ac:dyDescent="0.25">
      <c r="A40332"/>
      <c r="B40332"/>
      <c r="C40332"/>
      <c r="D40332"/>
      <c r="E40332" s="148"/>
      <c r="F40332" s="148"/>
      <c r="G40332" s="149"/>
      <c r="H40332" s="148"/>
      <c r="I40332"/>
    </row>
    <row r="40333" spans="1:9" x14ac:dyDescent="0.25">
      <c r="A40333"/>
      <c r="B40333"/>
      <c r="C40333"/>
      <c r="D40333"/>
      <c r="E40333" s="148"/>
      <c r="F40333" s="148"/>
      <c r="G40333" s="149"/>
      <c r="H40333" s="148"/>
      <c r="I40333"/>
    </row>
    <row r="40334" spans="1:9" x14ac:dyDescent="0.25">
      <c r="A40334"/>
      <c r="B40334"/>
      <c r="C40334"/>
      <c r="D40334"/>
      <c r="E40334" s="148"/>
      <c r="F40334" s="148"/>
      <c r="G40334" s="149"/>
      <c r="H40334" s="148"/>
      <c r="I40334"/>
    </row>
    <row r="40335" spans="1:9" x14ac:dyDescent="0.25">
      <c r="A40335"/>
      <c r="B40335"/>
      <c r="C40335"/>
      <c r="D40335"/>
      <c r="E40335" s="148"/>
      <c r="F40335" s="148"/>
      <c r="G40335" s="149"/>
      <c r="H40335" s="148"/>
      <c r="I40335"/>
    </row>
    <row r="40336" spans="1:9" x14ac:dyDescent="0.25">
      <c r="A40336"/>
      <c r="B40336"/>
      <c r="C40336"/>
      <c r="D40336"/>
      <c r="E40336" s="148"/>
      <c r="F40336" s="148"/>
      <c r="G40336" s="149"/>
      <c r="H40336" s="148"/>
      <c r="I40336"/>
    </row>
    <row r="40337" spans="1:9" x14ac:dyDescent="0.25">
      <c r="A40337"/>
      <c r="B40337"/>
      <c r="C40337"/>
      <c r="D40337"/>
      <c r="E40337" s="148"/>
      <c r="F40337" s="148"/>
      <c r="G40337" s="149"/>
      <c r="H40337" s="148"/>
      <c r="I40337"/>
    </row>
    <row r="40338" spans="1:9" x14ac:dyDescent="0.25">
      <c r="A40338"/>
      <c r="B40338"/>
      <c r="C40338"/>
      <c r="D40338"/>
      <c r="E40338" s="148"/>
      <c r="F40338" s="148"/>
      <c r="G40338" s="149"/>
      <c r="H40338" s="148"/>
      <c r="I40338"/>
    </row>
    <row r="40339" spans="1:9" x14ac:dyDescent="0.25">
      <c r="A40339"/>
      <c r="B40339"/>
      <c r="C40339"/>
      <c r="D40339"/>
      <c r="E40339" s="148"/>
      <c r="F40339" s="148"/>
      <c r="G40339" s="149"/>
      <c r="H40339" s="148"/>
      <c r="I40339"/>
    </row>
    <row r="40340" spans="1:9" x14ac:dyDescent="0.25">
      <c r="A40340"/>
      <c r="B40340"/>
      <c r="C40340"/>
      <c r="D40340"/>
      <c r="E40340" s="148"/>
      <c r="F40340" s="148"/>
      <c r="G40340" s="149"/>
      <c r="H40340" s="148"/>
      <c r="I40340"/>
    </row>
    <row r="40341" spans="1:9" x14ac:dyDescent="0.25">
      <c r="A40341"/>
      <c r="B40341"/>
      <c r="C40341"/>
      <c r="D40341"/>
      <c r="E40341" s="148"/>
      <c r="F40341" s="148"/>
      <c r="G40341" s="149"/>
      <c r="H40341" s="148"/>
      <c r="I40341"/>
    </row>
    <row r="40342" spans="1:9" x14ac:dyDescent="0.25">
      <c r="A40342"/>
      <c r="B40342"/>
      <c r="C40342"/>
      <c r="D40342"/>
      <c r="E40342" s="148"/>
      <c r="F40342" s="148"/>
      <c r="G40342" s="149"/>
      <c r="H40342" s="148"/>
      <c r="I40342"/>
    </row>
    <row r="40343" spans="1:9" x14ac:dyDescent="0.25">
      <c r="A40343"/>
      <c r="B40343"/>
      <c r="C40343"/>
      <c r="D40343"/>
      <c r="E40343" s="148"/>
      <c r="F40343" s="148"/>
      <c r="G40343" s="149"/>
      <c r="H40343" s="148"/>
      <c r="I40343"/>
    </row>
    <row r="40344" spans="1:9" x14ac:dyDescent="0.25">
      <c r="A40344"/>
      <c r="B40344"/>
      <c r="C40344"/>
      <c r="D40344"/>
      <c r="E40344" s="148"/>
      <c r="F40344" s="148"/>
      <c r="G40344" s="149"/>
      <c r="H40344" s="148"/>
      <c r="I40344"/>
    </row>
    <row r="40345" spans="1:9" x14ac:dyDescent="0.25">
      <c r="A40345"/>
      <c r="B40345"/>
      <c r="C40345"/>
      <c r="D40345"/>
      <c r="E40345" s="148"/>
      <c r="F40345" s="148"/>
      <c r="G40345" s="149"/>
      <c r="H40345" s="148"/>
      <c r="I40345"/>
    </row>
    <row r="40346" spans="1:9" x14ac:dyDescent="0.25">
      <c r="A40346"/>
      <c r="B40346"/>
      <c r="C40346"/>
      <c r="D40346"/>
      <c r="E40346" s="148"/>
      <c r="F40346" s="148"/>
      <c r="G40346" s="149"/>
      <c r="H40346" s="148"/>
      <c r="I40346"/>
    </row>
    <row r="40347" spans="1:9" x14ac:dyDescent="0.25">
      <c r="A40347"/>
      <c r="B40347"/>
      <c r="C40347"/>
      <c r="D40347"/>
      <c r="E40347" s="148"/>
      <c r="F40347" s="148"/>
      <c r="G40347" s="149"/>
      <c r="H40347" s="148"/>
      <c r="I40347"/>
    </row>
    <row r="40348" spans="1:9" x14ac:dyDescent="0.25">
      <c r="A40348"/>
      <c r="B40348"/>
      <c r="C40348"/>
      <c r="D40348"/>
      <c r="E40348" s="148"/>
      <c r="F40348" s="148"/>
      <c r="G40348" s="149"/>
      <c r="H40348" s="148"/>
      <c r="I40348"/>
    </row>
    <row r="40349" spans="1:9" x14ac:dyDescent="0.25">
      <c r="A40349"/>
      <c r="B40349"/>
      <c r="C40349"/>
      <c r="D40349"/>
      <c r="E40349" s="148"/>
      <c r="F40349" s="148"/>
      <c r="G40349" s="149"/>
      <c r="H40349" s="148"/>
      <c r="I40349"/>
    </row>
    <row r="40350" spans="1:9" x14ac:dyDescent="0.25">
      <c r="A40350"/>
      <c r="B40350"/>
      <c r="C40350"/>
      <c r="D40350"/>
      <c r="E40350" s="148"/>
      <c r="F40350" s="148"/>
      <c r="G40350" s="149"/>
      <c r="H40350" s="148"/>
      <c r="I40350"/>
    </row>
    <row r="40351" spans="1:9" x14ac:dyDescent="0.25">
      <c r="A40351"/>
      <c r="B40351"/>
      <c r="C40351"/>
      <c r="D40351"/>
      <c r="E40351" s="148"/>
      <c r="F40351" s="148"/>
      <c r="G40351" s="149"/>
      <c r="H40351" s="148"/>
      <c r="I40351"/>
    </row>
    <row r="40352" spans="1:9" x14ac:dyDescent="0.25">
      <c r="A40352"/>
      <c r="B40352"/>
      <c r="C40352"/>
      <c r="D40352"/>
      <c r="E40352" s="148"/>
      <c r="F40352" s="148"/>
      <c r="G40352" s="149"/>
      <c r="H40352" s="148"/>
      <c r="I40352"/>
    </row>
    <row r="40353" spans="1:9" x14ac:dyDescent="0.25">
      <c r="A40353"/>
      <c r="B40353"/>
      <c r="C40353"/>
      <c r="D40353"/>
      <c r="E40353" s="148"/>
      <c r="F40353" s="148"/>
      <c r="G40353" s="149"/>
      <c r="H40353" s="148"/>
      <c r="I40353"/>
    </row>
    <row r="40354" spans="1:9" x14ac:dyDescent="0.25">
      <c r="A40354"/>
      <c r="B40354"/>
      <c r="C40354"/>
      <c r="D40354"/>
      <c r="E40354" s="148"/>
      <c r="F40354" s="148"/>
      <c r="G40354" s="149"/>
      <c r="H40354" s="148"/>
      <c r="I40354"/>
    </row>
    <row r="40355" spans="1:9" x14ac:dyDescent="0.25">
      <c r="A40355"/>
      <c r="B40355"/>
      <c r="C40355"/>
      <c r="D40355"/>
      <c r="E40355" s="148"/>
      <c r="F40355" s="148"/>
      <c r="G40355" s="149"/>
      <c r="H40355" s="148"/>
      <c r="I40355"/>
    </row>
    <row r="40356" spans="1:9" x14ac:dyDescent="0.25">
      <c r="A40356"/>
      <c r="B40356"/>
      <c r="C40356"/>
      <c r="D40356"/>
      <c r="E40356" s="148"/>
      <c r="F40356" s="148"/>
      <c r="G40356" s="149"/>
      <c r="H40356" s="148"/>
      <c r="I40356"/>
    </row>
    <row r="40357" spans="1:9" x14ac:dyDescent="0.25">
      <c r="A40357"/>
      <c r="B40357"/>
      <c r="C40357"/>
      <c r="D40357"/>
      <c r="E40357" s="148"/>
      <c r="F40357" s="148"/>
      <c r="G40357" s="149"/>
      <c r="H40357" s="148"/>
      <c r="I40357"/>
    </row>
    <row r="40358" spans="1:9" x14ac:dyDescent="0.25">
      <c r="A40358"/>
      <c r="B40358"/>
      <c r="C40358"/>
      <c r="D40358"/>
      <c r="E40358" s="148"/>
      <c r="F40358" s="148"/>
      <c r="G40358" s="149"/>
      <c r="H40358" s="148"/>
      <c r="I40358"/>
    </row>
    <row r="40359" spans="1:9" x14ac:dyDescent="0.25">
      <c r="A40359"/>
      <c r="B40359"/>
      <c r="C40359"/>
      <c r="D40359"/>
      <c r="E40359" s="148"/>
      <c r="F40359" s="148"/>
      <c r="G40359" s="149"/>
      <c r="H40359" s="148"/>
      <c r="I40359"/>
    </row>
    <row r="40360" spans="1:9" x14ac:dyDescent="0.25">
      <c r="A40360"/>
      <c r="B40360"/>
      <c r="C40360"/>
      <c r="D40360"/>
      <c r="E40360" s="148"/>
      <c r="F40360" s="148"/>
      <c r="G40360" s="149"/>
      <c r="H40360" s="148"/>
      <c r="I40360"/>
    </row>
    <row r="40361" spans="1:9" x14ac:dyDescent="0.25">
      <c r="A40361"/>
      <c r="B40361"/>
      <c r="C40361"/>
      <c r="D40361"/>
      <c r="E40361" s="148"/>
      <c r="F40361" s="148"/>
      <c r="G40361" s="149"/>
      <c r="H40361" s="148"/>
      <c r="I40361"/>
    </row>
    <row r="40362" spans="1:9" x14ac:dyDescent="0.25">
      <c r="A40362"/>
      <c r="B40362"/>
      <c r="C40362"/>
      <c r="D40362"/>
      <c r="E40362" s="148"/>
      <c r="F40362" s="148"/>
      <c r="G40362" s="149"/>
      <c r="H40362" s="148"/>
      <c r="I40362"/>
    </row>
    <row r="40363" spans="1:9" x14ac:dyDescent="0.25">
      <c r="A40363"/>
      <c r="B40363"/>
      <c r="C40363"/>
      <c r="D40363"/>
      <c r="E40363" s="148"/>
      <c r="F40363" s="148"/>
      <c r="G40363" s="149"/>
      <c r="H40363" s="148"/>
      <c r="I40363"/>
    </row>
    <row r="40364" spans="1:9" x14ac:dyDescent="0.25">
      <c r="A40364"/>
      <c r="B40364"/>
      <c r="C40364"/>
      <c r="D40364"/>
      <c r="E40364" s="148"/>
      <c r="F40364" s="148"/>
      <c r="G40364" s="149"/>
      <c r="H40364" s="148"/>
      <c r="I40364"/>
    </row>
    <row r="40365" spans="1:9" x14ac:dyDescent="0.25">
      <c r="A40365"/>
      <c r="B40365"/>
      <c r="C40365"/>
      <c r="D40365"/>
      <c r="E40365" s="148"/>
      <c r="F40365" s="148"/>
      <c r="G40365" s="149"/>
      <c r="H40365" s="148"/>
      <c r="I40365"/>
    </row>
    <row r="40366" spans="1:9" x14ac:dyDescent="0.25">
      <c r="A40366"/>
      <c r="B40366"/>
      <c r="C40366"/>
      <c r="D40366"/>
      <c r="E40366" s="148"/>
      <c r="F40366" s="148"/>
      <c r="G40366" s="149"/>
      <c r="H40366" s="148"/>
      <c r="I40366"/>
    </row>
    <row r="40367" spans="1:9" x14ac:dyDescent="0.25">
      <c r="A40367"/>
      <c r="B40367"/>
      <c r="C40367"/>
      <c r="D40367"/>
      <c r="E40367" s="148"/>
      <c r="F40367" s="148"/>
      <c r="G40367" s="149"/>
      <c r="H40367" s="148"/>
      <c r="I40367"/>
    </row>
    <row r="40368" spans="1:9" x14ac:dyDescent="0.25">
      <c r="A40368"/>
      <c r="B40368"/>
      <c r="C40368"/>
      <c r="D40368"/>
      <c r="E40368" s="148"/>
      <c r="F40368" s="148"/>
      <c r="G40368" s="149"/>
      <c r="H40368" s="148"/>
      <c r="I40368"/>
    </row>
    <row r="40369" spans="1:9" x14ac:dyDescent="0.25">
      <c r="A40369"/>
      <c r="B40369"/>
      <c r="C40369"/>
      <c r="D40369"/>
      <c r="E40369" s="148"/>
      <c r="F40369" s="148"/>
      <c r="G40369" s="149"/>
      <c r="H40369" s="148"/>
      <c r="I40369"/>
    </row>
    <row r="40370" spans="1:9" x14ac:dyDescent="0.25">
      <c r="A40370"/>
      <c r="B40370"/>
      <c r="C40370"/>
      <c r="D40370"/>
      <c r="E40370" s="148"/>
      <c r="F40370" s="148"/>
      <c r="G40370" s="149"/>
      <c r="H40370" s="148"/>
      <c r="I40370"/>
    </row>
    <row r="40371" spans="1:9" x14ac:dyDescent="0.25">
      <c r="A40371"/>
      <c r="B40371"/>
      <c r="C40371"/>
      <c r="D40371"/>
      <c r="E40371" s="148"/>
      <c r="F40371" s="148"/>
      <c r="G40371" s="149"/>
      <c r="H40371" s="148"/>
      <c r="I40371"/>
    </row>
    <row r="40372" spans="1:9" x14ac:dyDescent="0.25">
      <c r="A40372"/>
      <c r="B40372"/>
      <c r="C40372"/>
      <c r="D40372"/>
      <c r="E40372" s="148"/>
      <c r="F40372" s="148"/>
      <c r="G40372" s="149"/>
      <c r="H40372" s="148"/>
      <c r="I40372"/>
    </row>
    <row r="40373" spans="1:9" x14ac:dyDescent="0.25">
      <c r="A40373"/>
      <c r="B40373"/>
      <c r="C40373"/>
      <c r="D40373"/>
      <c r="E40373" s="148"/>
      <c r="F40373" s="148"/>
      <c r="G40373" s="149"/>
      <c r="H40373" s="148"/>
      <c r="I40373"/>
    </row>
    <row r="40374" spans="1:9" x14ac:dyDescent="0.25">
      <c r="A40374"/>
      <c r="B40374"/>
      <c r="C40374"/>
      <c r="D40374"/>
      <c r="E40374" s="148"/>
      <c r="F40374" s="148"/>
      <c r="G40374" s="149"/>
      <c r="H40374" s="148"/>
      <c r="I40374"/>
    </row>
    <row r="40375" spans="1:9" x14ac:dyDescent="0.25">
      <c r="A40375"/>
      <c r="B40375"/>
      <c r="C40375"/>
      <c r="D40375"/>
      <c r="E40375" s="148"/>
      <c r="F40375" s="148"/>
      <c r="G40375" s="149"/>
      <c r="H40375" s="148"/>
      <c r="I40375"/>
    </row>
    <row r="40376" spans="1:9" x14ac:dyDescent="0.25">
      <c r="A40376"/>
      <c r="B40376"/>
      <c r="C40376"/>
      <c r="D40376"/>
      <c r="E40376" s="148"/>
      <c r="F40376" s="148"/>
      <c r="G40376" s="149"/>
      <c r="H40376" s="148"/>
      <c r="I40376"/>
    </row>
    <row r="40377" spans="1:9" x14ac:dyDescent="0.25">
      <c r="A40377"/>
      <c r="B40377"/>
      <c r="C40377"/>
      <c r="D40377"/>
      <c r="E40377" s="148"/>
      <c r="F40377" s="148"/>
      <c r="G40377" s="149"/>
      <c r="H40377" s="148"/>
      <c r="I40377"/>
    </row>
    <row r="40378" spans="1:9" x14ac:dyDescent="0.25">
      <c r="A40378"/>
      <c r="B40378"/>
      <c r="C40378"/>
      <c r="D40378"/>
      <c r="E40378" s="148"/>
      <c r="F40378" s="148"/>
      <c r="G40378" s="149"/>
      <c r="H40378" s="148"/>
      <c r="I40378"/>
    </row>
    <row r="40379" spans="1:9" x14ac:dyDescent="0.25">
      <c r="A40379"/>
      <c r="B40379"/>
      <c r="C40379"/>
      <c r="D40379"/>
      <c r="E40379" s="148"/>
      <c r="F40379" s="148"/>
      <c r="G40379" s="149"/>
      <c r="H40379" s="148"/>
      <c r="I40379"/>
    </row>
    <row r="40380" spans="1:9" x14ac:dyDescent="0.25">
      <c r="A40380"/>
      <c r="B40380"/>
      <c r="C40380"/>
      <c r="D40380"/>
      <c r="E40380" s="148"/>
      <c r="F40380" s="148"/>
      <c r="G40380" s="149"/>
      <c r="H40380" s="148"/>
      <c r="I40380"/>
    </row>
    <row r="40381" spans="1:9" x14ac:dyDescent="0.25">
      <c r="A40381"/>
      <c r="B40381"/>
      <c r="C40381"/>
      <c r="D40381"/>
      <c r="E40381" s="148"/>
      <c r="F40381" s="148"/>
      <c r="G40381" s="149"/>
      <c r="H40381" s="148"/>
      <c r="I40381"/>
    </row>
    <row r="40382" spans="1:9" x14ac:dyDescent="0.25">
      <c r="A40382"/>
      <c r="B40382"/>
      <c r="C40382"/>
      <c r="D40382"/>
      <c r="E40382" s="148"/>
      <c r="F40382" s="148"/>
      <c r="G40382" s="149"/>
      <c r="H40382" s="148"/>
      <c r="I40382"/>
    </row>
    <row r="40383" spans="1:9" x14ac:dyDescent="0.25">
      <c r="A40383"/>
      <c r="B40383"/>
      <c r="C40383"/>
      <c r="D40383"/>
      <c r="E40383" s="148"/>
      <c r="F40383" s="148"/>
      <c r="G40383" s="149"/>
      <c r="H40383" s="148"/>
      <c r="I40383"/>
    </row>
    <row r="40384" spans="1:9" x14ac:dyDescent="0.25">
      <c r="A40384"/>
      <c r="B40384"/>
      <c r="C40384"/>
      <c r="D40384"/>
      <c r="E40384" s="148"/>
      <c r="F40384" s="148"/>
      <c r="G40384" s="149"/>
      <c r="H40384" s="148"/>
      <c r="I40384"/>
    </row>
    <row r="40385" spans="1:9" x14ac:dyDescent="0.25">
      <c r="A40385"/>
      <c r="B40385"/>
      <c r="C40385"/>
      <c r="D40385"/>
      <c r="E40385" s="148"/>
      <c r="F40385" s="148"/>
      <c r="G40385" s="149"/>
      <c r="H40385" s="148"/>
      <c r="I40385"/>
    </row>
    <row r="40386" spans="1:9" x14ac:dyDescent="0.25">
      <c r="A40386"/>
      <c r="B40386"/>
      <c r="C40386"/>
      <c r="D40386"/>
      <c r="E40386" s="148"/>
      <c r="F40386" s="148"/>
      <c r="G40386" s="149"/>
      <c r="H40386" s="148"/>
      <c r="I40386"/>
    </row>
    <row r="40387" spans="1:9" x14ac:dyDescent="0.25">
      <c r="A40387"/>
      <c r="B40387"/>
      <c r="C40387"/>
      <c r="D40387"/>
      <c r="E40387" s="148"/>
      <c r="F40387" s="148"/>
      <c r="G40387" s="149"/>
      <c r="H40387" s="148"/>
      <c r="I40387"/>
    </row>
    <row r="40388" spans="1:9" x14ac:dyDescent="0.25">
      <c r="A40388"/>
      <c r="B40388"/>
      <c r="C40388"/>
      <c r="D40388"/>
      <c r="E40388" s="148"/>
      <c r="F40388" s="148"/>
      <c r="G40388" s="149"/>
      <c r="H40388" s="148"/>
      <c r="I40388"/>
    </row>
    <row r="40389" spans="1:9" x14ac:dyDescent="0.25">
      <c r="A40389"/>
      <c r="B40389"/>
      <c r="C40389"/>
      <c r="D40389"/>
      <c r="E40389" s="148"/>
      <c r="F40389" s="148"/>
      <c r="G40389" s="149"/>
      <c r="H40389" s="148"/>
      <c r="I40389"/>
    </row>
    <row r="40390" spans="1:9" x14ac:dyDescent="0.25">
      <c r="A40390"/>
      <c r="B40390"/>
      <c r="C40390"/>
      <c r="D40390"/>
      <c r="E40390" s="148"/>
      <c r="F40390" s="148"/>
      <c r="G40390" s="149"/>
      <c r="H40390" s="148"/>
      <c r="I40390"/>
    </row>
    <row r="40391" spans="1:9" x14ac:dyDescent="0.25">
      <c r="A40391"/>
      <c r="B40391"/>
      <c r="C40391"/>
      <c r="D40391"/>
      <c r="E40391" s="148"/>
      <c r="F40391" s="148"/>
      <c r="G40391" s="149"/>
      <c r="H40391" s="148"/>
      <c r="I40391"/>
    </row>
    <row r="40392" spans="1:9" x14ac:dyDescent="0.25">
      <c r="A40392"/>
      <c r="B40392"/>
      <c r="C40392"/>
      <c r="D40392"/>
      <c r="E40392" s="148"/>
      <c r="F40392" s="148"/>
      <c r="G40392" s="149"/>
      <c r="H40392" s="148"/>
      <c r="I40392"/>
    </row>
    <row r="40393" spans="1:9" x14ac:dyDescent="0.25">
      <c r="A40393"/>
      <c r="B40393"/>
      <c r="C40393"/>
      <c r="D40393"/>
      <c r="E40393" s="148"/>
      <c r="F40393" s="148"/>
      <c r="G40393" s="149"/>
      <c r="H40393" s="148"/>
      <c r="I40393"/>
    </row>
    <row r="40394" spans="1:9" x14ac:dyDescent="0.25">
      <c r="A40394"/>
      <c r="B40394"/>
      <c r="C40394"/>
      <c r="D40394"/>
      <c r="E40394" s="148"/>
      <c r="F40394" s="148"/>
      <c r="G40394" s="149"/>
      <c r="H40394" s="148"/>
      <c r="I40394"/>
    </row>
    <row r="40395" spans="1:9" x14ac:dyDescent="0.25">
      <c r="A40395"/>
      <c r="B40395"/>
      <c r="C40395"/>
      <c r="D40395"/>
      <c r="E40395" s="148"/>
      <c r="F40395" s="148"/>
      <c r="G40395" s="149"/>
      <c r="H40395" s="148"/>
      <c r="I40395"/>
    </row>
    <row r="40396" spans="1:9" x14ac:dyDescent="0.25">
      <c r="A40396"/>
      <c r="B40396"/>
      <c r="C40396"/>
      <c r="D40396"/>
      <c r="E40396" s="148"/>
      <c r="F40396" s="148"/>
      <c r="G40396" s="149"/>
      <c r="H40396" s="148"/>
      <c r="I40396"/>
    </row>
    <row r="40397" spans="1:9" x14ac:dyDescent="0.25">
      <c r="A40397"/>
      <c r="B40397"/>
      <c r="C40397"/>
      <c r="D40397"/>
      <c r="E40397" s="148"/>
      <c r="F40397" s="148"/>
      <c r="G40397" s="149"/>
      <c r="H40397" s="148"/>
      <c r="I40397"/>
    </row>
    <row r="40398" spans="1:9" x14ac:dyDescent="0.25">
      <c r="A40398"/>
      <c r="B40398"/>
      <c r="C40398"/>
      <c r="D40398"/>
      <c r="E40398" s="148"/>
      <c r="F40398" s="148"/>
      <c r="G40398" s="149"/>
      <c r="H40398" s="148"/>
      <c r="I40398"/>
    </row>
    <row r="40399" spans="1:9" x14ac:dyDescent="0.25">
      <c r="A40399"/>
      <c r="B40399"/>
      <c r="C40399"/>
      <c r="D40399"/>
      <c r="E40399" s="148"/>
      <c r="F40399" s="148"/>
      <c r="G40399" s="149"/>
      <c r="H40399" s="148"/>
      <c r="I40399"/>
    </row>
    <row r="40400" spans="1:9" x14ac:dyDescent="0.25">
      <c r="A40400"/>
      <c r="B40400"/>
      <c r="C40400"/>
      <c r="D40400"/>
      <c r="E40400" s="148"/>
      <c r="F40400" s="148"/>
      <c r="G40400" s="149"/>
      <c r="H40400" s="148"/>
      <c r="I40400"/>
    </row>
    <row r="40401" spans="1:9" x14ac:dyDescent="0.25">
      <c r="A40401"/>
      <c r="B40401"/>
      <c r="C40401"/>
      <c r="D40401"/>
      <c r="E40401" s="148"/>
      <c r="F40401" s="148"/>
      <c r="G40401" s="149"/>
      <c r="H40401" s="148"/>
      <c r="I40401"/>
    </row>
    <row r="40402" spans="1:9" x14ac:dyDescent="0.25">
      <c r="A40402"/>
      <c r="B40402"/>
      <c r="C40402"/>
      <c r="D40402"/>
      <c r="E40402" s="148"/>
      <c r="F40402" s="148"/>
      <c r="G40402" s="149"/>
      <c r="H40402" s="148"/>
      <c r="I40402"/>
    </row>
    <row r="40403" spans="1:9" x14ac:dyDescent="0.25">
      <c r="A40403"/>
      <c r="B40403"/>
      <c r="C40403"/>
      <c r="D40403"/>
      <c r="E40403" s="148"/>
      <c r="F40403" s="148"/>
      <c r="G40403" s="149"/>
      <c r="H40403" s="148"/>
      <c r="I40403"/>
    </row>
    <row r="40404" spans="1:9" x14ac:dyDescent="0.25">
      <c r="A40404"/>
      <c r="B40404"/>
      <c r="C40404"/>
      <c r="D40404"/>
      <c r="E40404" s="148"/>
      <c r="F40404" s="148"/>
      <c r="G40404" s="149"/>
      <c r="H40404" s="148"/>
      <c r="I40404"/>
    </row>
    <row r="40405" spans="1:9" x14ac:dyDescent="0.25">
      <c r="A40405"/>
      <c r="B40405"/>
      <c r="C40405"/>
      <c r="D40405"/>
      <c r="E40405" s="148"/>
      <c r="F40405" s="148"/>
      <c r="G40405" s="149"/>
      <c r="H40405" s="148"/>
      <c r="I40405"/>
    </row>
    <row r="40406" spans="1:9" x14ac:dyDescent="0.25">
      <c r="A40406"/>
      <c r="B40406"/>
      <c r="C40406"/>
      <c r="D40406"/>
      <c r="E40406" s="148"/>
      <c r="F40406" s="148"/>
      <c r="G40406" s="149"/>
      <c r="H40406" s="148"/>
      <c r="I40406"/>
    </row>
    <row r="40407" spans="1:9" x14ac:dyDescent="0.25">
      <c r="A40407"/>
      <c r="B40407"/>
      <c r="C40407"/>
      <c r="D40407"/>
      <c r="E40407" s="148"/>
      <c r="F40407" s="148"/>
      <c r="G40407" s="149"/>
      <c r="H40407" s="148"/>
      <c r="I40407"/>
    </row>
    <row r="40408" spans="1:9" x14ac:dyDescent="0.25">
      <c r="A40408"/>
      <c r="B40408"/>
      <c r="C40408"/>
      <c r="D40408"/>
      <c r="E40408" s="148"/>
      <c r="F40408" s="148"/>
      <c r="G40408" s="149"/>
      <c r="H40408" s="148"/>
      <c r="I40408"/>
    </row>
    <row r="40409" spans="1:9" x14ac:dyDescent="0.25">
      <c r="A40409"/>
      <c r="B40409"/>
      <c r="C40409"/>
      <c r="D40409"/>
      <c r="E40409" s="148"/>
      <c r="F40409" s="148"/>
      <c r="G40409" s="149"/>
      <c r="H40409" s="148"/>
      <c r="I40409"/>
    </row>
    <row r="40410" spans="1:9" x14ac:dyDescent="0.25">
      <c r="A40410"/>
      <c r="B40410"/>
      <c r="C40410"/>
      <c r="D40410"/>
      <c r="E40410" s="148"/>
      <c r="F40410" s="148"/>
      <c r="G40410" s="149"/>
      <c r="H40410" s="148"/>
      <c r="I40410"/>
    </row>
    <row r="40411" spans="1:9" x14ac:dyDescent="0.25">
      <c r="A40411"/>
      <c r="B40411"/>
      <c r="C40411"/>
      <c r="D40411"/>
      <c r="E40411" s="148"/>
      <c r="F40411" s="148"/>
      <c r="G40411" s="149"/>
      <c r="H40411" s="148"/>
      <c r="I40411"/>
    </row>
    <row r="40412" spans="1:9" x14ac:dyDescent="0.25">
      <c r="A40412"/>
      <c r="B40412"/>
      <c r="C40412"/>
      <c r="D40412"/>
      <c r="E40412" s="148"/>
      <c r="F40412" s="148"/>
      <c r="G40412" s="149"/>
      <c r="H40412" s="148"/>
      <c r="I40412"/>
    </row>
    <row r="40413" spans="1:9" x14ac:dyDescent="0.25">
      <c r="A40413"/>
      <c r="B40413"/>
      <c r="C40413"/>
      <c r="D40413"/>
      <c r="E40413" s="148"/>
      <c r="F40413" s="148"/>
      <c r="G40413" s="149"/>
      <c r="H40413" s="148"/>
      <c r="I40413"/>
    </row>
    <row r="40414" spans="1:9" x14ac:dyDescent="0.25">
      <c r="A40414"/>
      <c r="B40414"/>
      <c r="C40414"/>
      <c r="D40414"/>
      <c r="E40414" s="148"/>
      <c r="F40414" s="148"/>
      <c r="G40414" s="149"/>
      <c r="H40414" s="148"/>
      <c r="I40414"/>
    </row>
    <row r="40415" spans="1:9" x14ac:dyDescent="0.25">
      <c r="A40415"/>
      <c r="B40415"/>
      <c r="C40415"/>
      <c r="D40415"/>
      <c r="E40415" s="148"/>
      <c r="F40415" s="148"/>
      <c r="G40415" s="149"/>
      <c r="H40415" s="148"/>
      <c r="I40415"/>
    </row>
    <row r="40416" spans="1:9" x14ac:dyDescent="0.25">
      <c r="A40416"/>
      <c r="B40416"/>
      <c r="C40416"/>
      <c r="D40416"/>
      <c r="E40416" s="148"/>
      <c r="F40416" s="148"/>
      <c r="G40416" s="149"/>
      <c r="H40416" s="148"/>
      <c r="I40416"/>
    </row>
    <row r="40417" spans="1:9" x14ac:dyDescent="0.25">
      <c r="A40417"/>
      <c r="B40417"/>
      <c r="C40417"/>
      <c r="D40417"/>
      <c r="E40417" s="148"/>
      <c r="F40417" s="148"/>
      <c r="G40417" s="149"/>
      <c r="H40417" s="148"/>
      <c r="I40417"/>
    </row>
    <row r="40418" spans="1:9" x14ac:dyDescent="0.25">
      <c r="A40418"/>
      <c r="B40418"/>
      <c r="C40418"/>
      <c r="D40418"/>
      <c r="E40418" s="148"/>
      <c r="F40418" s="148"/>
      <c r="G40418" s="149"/>
      <c r="H40418" s="148"/>
      <c r="I40418"/>
    </row>
    <row r="40419" spans="1:9" x14ac:dyDescent="0.25">
      <c r="A40419"/>
      <c r="B40419"/>
      <c r="C40419"/>
      <c r="D40419"/>
      <c r="E40419" s="148"/>
      <c r="F40419" s="148"/>
      <c r="G40419" s="149"/>
      <c r="H40419" s="148"/>
      <c r="I40419"/>
    </row>
    <row r="40420" spans="1:9" x14ac:dyDescent="0.25">
      <c r="A40420"/>
      <c r="B40420"/>
      <c r="C40420"/>
      <c r="D40420"/>
      <c r="E40420" s="148"/>
      <c r="F40420" s="148"/>
      <c r="G40420" s="149"/>
      <c r="H40420" s="148"/>
      <c r="I40420"/>
    </row>
    <row r="40421" spans="1:9" x14ac:dyDescent="0.25">
      <c r="A40421"/>
      <c r="B40421"/>
      <c r="C40421"/>
      <c r="D40421"/>
      <c r="E40421" s="148"/>
      <c r="F40421" s="148"/>
      <c r="G40421" s="149"/>
      <c r="H40421" s="148"/>
      <c r="I40421"/>
    </row>
    <row r="40422" spans="1:9" x14ac:dyDescent="0.25">
      <c r="A40422"/>
      <c r="B40422"/>
      <c r="C40422"/>
      <c r="D40422"/>
      <c r="E40422" s="148"/>
      <c r="F40422" s="148"/>
      <c r="G40422" s="149"/>
      <c r="H40422" s="148"/>
      <c r="I40422"/>
    </row>
    <row r="40423" spans="1:9" x14ac:dyDescent="0.25">
      <c r="A40423"/>
      <c r="B40423"/>
      <c r="C40423"/>
      <c r="D40423"/>
      <c r="E40423" s="148"/>
      <c r="F40423" s="148"/>
      <c r="G40423" s="149"/>
      <c r="H40423" s="148"/>
      <c r="I40423"/>
    </row>
    <row r="40424" spans="1:9" x14ac:dyDescent="0.25">
      <c r="A40424"/>
      <c r="B40424"/>
      <c r="C40424"/>
      <c r="D40424"/>
      <c r="E40424" s="148"/>
      <c r="F40424" s="148"/>
      <c r="G40424" s="149"/>
      <c r="H40424" s="148"/>
      <c r="I40424"/>
    </row>
    <row r="40425" spans="1:9" x14ac:dyDescent="0.25">
      <c r="A40425"/>
      <c r="B40425"/>
      <c r="C40425"/>
      <c r="D40425"/>
      <c r="E40425" s="148"/>
      <c r="F40425" s="148"/>
      <c r="G40425" s="149"/>
      <c r="H40425" s="148"/>
      <c r="I40425"/>
    </row>
    <row r="40426" spans="1:9" x14ac:dyDescent="0.25">
      <c r="A40426"/>
      <c r="B40426"/>
      <c r="C40426"/>
      <c r="D40426"/>
      <c r="E40426" s="148"/>
      <c r="F40426" s="148"/>
      <c r="G40426" s="149"/>
      <c r="H40426" s="148"/>
      <c r="I40426"/>
    </row>
    <row r="40427" spans="1:9" x14ac:dyDescent="0.25">
      <c r="A40427"/>
      <c r="B40427"/>
      <c r="C40427"/>
      <c r="D40427"/>
      <c r="E40427" s="148"/>
      <c r="F40427" s="148"/>
      <c r="G40427" s="149"/>
      <c r="H40427" s="148"/>
      <c r="I40427"/>
    </row>
    <row r="40428" spans="1:9" x14ac:dyDescent="0.25">
      <c r="A40428"/>
      <c r="B40428"/>
      <c r="C40428"/>
      <c r="D40428"/>
      <c r="E40428" s="148"/>
      <c r="F40428" s="148"/>
      <c r="G40428" s="149"/>
      <c r="H40428" s="148"/>
      <c r="I40428"/>
    </row>
    <row r="40429" spans="1:9" x14ac:dyDescent="0.25">
      <c r="A40429"/>
      <c r="B40429"/>
      <c r="C40429"/>
      <c r="D40429"/>
      <c r="E40429" s="148"/>
      <c r="F40429" s="148"/>
      <c r="G40429" s="149"/>
      <c r="H40429" s="148"/>
      <c r="I40429"/>
    </row>
    <row r="40430" spans="1:9" x14ac:dyDescent="0.25">
      <c r="A40430"/>
      <c r="B40430"/>
      <c r="C40430"/>
      <c r="D40430"/>
      <c r="E40430" s="148"/>
      <c r="F40430" s="148"/>
      <c r="G40430" s="149"/>
      <c r="H40430" s="148"/>
      <c r="I40430"/>
    </row>
    <row r="40431" spans="1:9" x14ac:dyDescent="0.25">
      <c r="A40431"/>
      <c r="B40431"/>
      <c r="C40431"/>
      <c r="D40431"/>
      <c r="E40431" s="148"/>
      <c r="F40431" s="148"/>
      <c r="G40431" s="149"/>
      <c r="H40431" s="148"/>
      <c r="I40431"/>
    </row>
    <row r="40432" spans="1:9" x14ac:dyDescent="0.25">
      <c r="A40432"/>
      <c r="B40432"/>
      <c r="C40432"/>
      <c r="D40432"/>
      <c r="E40432" s="148"/>
      <c r="F40432" s="148"/>
      <c r="G40432" s="149"/>
      <c r="H40432" s="148"/>
      <c r="I40432"/>
    </row>
    <row r="40433" spans="1:9" x14ac:dyDescent="0.25">
      <c r="A40433"/>
      <c r="B40433"/>
      <c r="C40433"/>
      <c r="D40433"/>
      <c r="E40433" s="148"/>
      <c r="F40433" s="148"/>
      <c r="G40433" s="149"/>
      <c r="H40433" s="148"/>
      <c r="I40433"/>
    </row>
    <row r="40434" spans="1:9" x14ac:dyDescent="0.25">
      <c r="A40434"/>
      <c r="B40434"/>
      <c r="C40434"/>
      <c r="D40434"/>
      <c r="E40434" s="148"/>
      <c r="F40434" s="148"/>
      <c r="G40434" s="149"/>
      <c r="H40434" s="148"/>
      <c r="I40434"/>
    </row>
    <row r="40435" spans="1:9" x14ac:dyDescent="0.25">
      <c r="A40435"/>
      <c r="B40435"/>
      <c r="C40435"/>
      <c r="D40435"/>
      <c r="E40435" s="148"/>
      <c r="F40435" s="148"/>
      <c r="G40435" s="149"/>
      <c r="H40435" s="148"/>
      <c r="I40435"/>
    </row>
    <row r="40436" spans="1:9" x14ac:dyDescent="0.25">
      <c r="A40436"/>
      <c r="B40436"/>
      <c r="C40436"/>
      <c r="D40436"/>
      <c r="E40436" s="148"/>
      <c r="F40436" s="148"/>
      <c r="G40436" s="149"/>
      <c r="H40436" s="148"/>
      <c r="I40436"/>
    </row>
    <row r="40437" spans="1:9" x14ac:dyDescent="0.25">
      <c r="A40437"/>
      <c r="B40437"/>
      <c r="C40437"/>
      <c r="D40437"/>
      <c r="E40437" s="148"/>
      <c r="F40437" s="148"/>
      <c r="G40437" s="149"/>
      <c r="H40437" s="148"/>
      <c r="I40437"/>
    </row>
    <row r="40438" spans="1:9" x14ac:dyDescent="0.25">
      <c r="A40438"/>
      <c r="B40438"/>
      <c r="C40438"/>
      <c r="D40438"/>
      <c r="E40438" s="148"/>
      <c r="F40438" s="148"/>
      <c r="G40438" s="149"/>
      <c r="H40438" s="148"/>
      <c r="I40438"/>
    </row>
    <row r="40439" spans="1:9" x14ac:dyDescent="0.25">
      <c r="A40439"/>
      <c r="B40439"/>
      <c r="C40439"/>
      <c r="D40439"/>
      <c r="E40439" s="148"/>
      <c r="F40439" s="148"/>
      <c r="G40439" s="149"/>
      <c r="H40439" s="148"/>
      <c r="I40439"/>
    </row>
    <row r="40440" spans="1:9" x14ac:dyDescent="0.25">
      <c r="A40440"/>
      <c r="B40440"/>
      <c r="C40440"/>
      <c r="D40440"/>
      <c r="E40440" s="148"/>
      <c r="F40440" s="148"/>
      <c r="G40440" s="149"/>
      <c r="H40440" s="148"/>
      <c r="I40440"/>
    </row>
    <row r="40441" spans="1:9" x14ac:dyDescent="0.25">
      <c r="A40441"/>
      <c r="B40441"/>
      <c r="C40441"/>
      <c r="D40441"/>
      <c r="E40441" s="148"/>
      <c r="F40441" s="148"/>
      <c r="G40441" s="149"/>
      <c r="H40441" s="148"/>
      <c r="I40441"/>
    </row>
    <row r="40442" spans="1:9" x14ac:dyDescent="0.25">
      <c r="A40442"/>
      <c r="B40442"/>
      <c r="C40442"/>
      <c r="D40442"/>
      <c r="E40442" s="148"/>
      <c r="F40442" s="148"/>
      <c r="G40442" s="149"/>
      <c r="H40442" s="148"/>
      <c r="I40442"/>
    </row>
    <row r="40443" spans="1:9" x14ac:dyDescent="0.25">
      <c r="A40443"/>
      <c r="B40443"/>
      <c r="C40443"/>
      <c r="D40443"/>
      <c r="E40443" s="148"/>
      <c r="F40443" s="148"/>
      <c r="G40443" s="149"/>
      <c r="H40443" s="148"/>
      <c r="I40443"/>
    </row>
    <row r="40444" spans="1:9" x14ac:dyDescent="0.25">
      <c r="A40444"/>
      <c r="B40444"/>
      <c r="C40444"/>
      <c r="D40444"/>
      <c r="E40444" s="148"/>
      <c r="F40444" s="148"/>
      <c r="G40444" s="149"/>
      <c r="H40444" s="148"/>
      <c r="I40444"/>
    </row>
    <row r="40445" spans="1:9" x14ac:dyDescent="0.25">
      <c r="A40445"/>
      <c r="B40445"/>
      <c r="C40445"/>
      <c r="D40445"/>
      <c r="E40445" s="148"/>
      <c r="F40445" s="148"/>
      <c r="G40445" s="149"/>
      <c r="H40445" s="148"/>
      <c r="I40445"/>
    </row>
    <row r="40446" spans="1:9" x14ac:dyDescent="0.25">
      <c r="A40446"/>
      <c r="B40446"/>
      <c r="C40446"/>
      <c r="D40446"/>
      <c r="E40446" s="148"/>
      <c r="F40446" s="148"/>
      <c r="G40446" s="149"/>
      <c r="H40446" s="148"/>
      <c r="I40446"/>
    </row>
    <row r="40447" spans="1:9" x14ac:dyDescent="0.25">
      <c r="A40447"/>
      <c r="B40447"/>
      <c r="C40447"/>
      <c r="D40447"/>
      <c r="E40447" s="148"/>
      <c r="F40447" s="148"/>
      <c r="G40447" s="149"/>
      <c r="H40447" s="148"/>
      <c r="I40447"/>
    </row>
    <row r="40448" spans="1:9" x14ac:dyDescent="0.25">
      <c r="A40448"/>
      <c r="B40448"/>
      <c r="C40448"/>
      <c r="D40448"/>
      <c r="E40448" s="148"/>
      <c r="F40448" s="148"/>
      <c r="G40448" s="149"/>
      <c r="H40448" s="148"/>
      <c r="I40448"/>
    </row>
    <row r="40449" spans="1:9" x14ac:dyDescent="0.25">
      <c r="A40449"/>
      <c r="B40449"/>
      <c r="C40449"/>
      <c r="D40449"/>
      <c r="E40449" s="148"/>
      <c r="F40449" s="148"/>
      <c r="G40449" s="149"/>
      <c r="H40449" s="148"/>
      <c r="I40449"/>
    </row>
    <row r="40450" spans="1:9" x14ac:dyDescent="0.25">
      <c r="A40450"/>
      <c r="B40450"/>
      <c r="C40450"/>
      <c r="D40450"/>
      <c r="E40450" s="148"/>
      <c r="F40450" s="148"/>
      <c r="G40450" s="149"/>
      <c r="H40450" s="148"/>
      <c r="I40450"/>
    </row>
    <row r="40451" spans="1:9" x14ac:dyDescent="0.25">
      <c r="A40451"/>
      <c r="B40451"/>
      <c r="C40451"/>
      <c r="D40451"/>
      <c r="E40451" s="148"/>
      <c r="F40451" s="148"/>
      <c r="G40451" s="149"/>
      <c r="H40451" s="148"/>
      <c r="I40451"/>
    </row>
    <row r="40452" spans="1:9" x14ac:dyDescent="0.25">
      <c r="A40452"/>
      <c r="B40452"/>
      <c r="C40452"/>
      <c r="D40452"/>
      <c r="E40452" s="148"/>
      <c r="F40452" s="148"/>
      <c r="G40452" s="149"/>
      <c r="H40452" s="148"/>
      <c r="I40452"/>
    </row>
    <row r="40453" spans="1:9" x14ac:dyDescent="0.25">
      <c r="A40453"/>
      <c r="B40453"/>
      <c r="C40453"/>
      <c r="D40453"/>
      <c r="E40453" s="148"/>
      <c r="F40453" s="148"/>
      <c r="G40453" s="149"/>
      <c r="H40453" s="148"/>
      <c r="I40453"/>
    </row>
    <row r="40454" spans="1:9" x14ac:dyDescent="0.25">
      <c r="A40454"/>
      <c r="B40454"/>
      <c r="C40454"/>
      <c r="D40454"/>
      <c r="E40454" s="148"/>
      <c r="F40454" s="148"/>
      <c r="G40454" s="149"/>
      <c r="H40454" s="148"/>
      <c r="I40454"/>
    </row>
    <row r="40455" spans="1:9" x14ac:dyDescent="0.25">
      <c r="A40455"/>
      <c r="B40455"/>
      <c r="C40455"/>
      <c r="D40455"/>
      <c r="E40455" s="148"/>
      <c r="F40455" s="148"/>
      <c r="G40455" s="149"/>
      <c r="H40455" s="148"/>
      <c r="I40455"/>
    </row>
    <row r="40456" spans="1:9" x14ac:dyDescent="0.25">
      <c r="A40456"/>
      <c r="B40456"/>
      <c r="C40456"/>
      <c r="D40456"/>
      <c r="E40456" s="148"/>
      <c r="F40456" s="148"/>
      <c r="G40456" s="149"/>
      <c r="H40456" s="148"/>
      <c r="I40456"/>
    </row>
    <row r="40457" spans="1:9" x14ac:dyDescent="0.25">
      <c r="A40457"/>
      <c r="B40457"/>
      <c r="C40457"/>
      <c r="D40457"/>
      <c r="E40457" s="148"/>
      <c r="F40457" s="148"/>
      <c r="G40457" s="149"/>
      <c r="H40457" s="148"/>
      <c r="I40457"/>
    </row>
    <row r="40458" spans="1:9" x14ac:dyDescent="0.25">
      <c r="A40458"/>
      <c r="B40458"/>
      <c r="C40458"/>
      <c r="D40458"/>
      <c r="E40458" s="148"/>
      <c r="F40458" s="148"/>
      <c r="G40458" s="149"/>
      <c r="H40458" s="148"/>
      <c r="I40458"/>
    </row>
    <row r="40459" spans="1:9" x14ac:dyDescent="0.25">
      <c r="A40459"/>
      <c r="B40459"/>
      <c r="C40459"/>
      <c r="D40459"/>
      <c r="E40459" s="148"/>
      <c r="F40459" s="148"/>
      <c r="G40459" s="149"/>
      <c r="H40459" s="148"/>
      <c r="I40459"/>
    </row>
    <row r="40460" spans="1:9" x14ac:dyDescent="0.25">
      <c r="A40460"/>
      <c r="B40460"/>
      <c r="C40460"/>
      <c r="D40460"/>
      <c r="E40460" s="148"/>
      <c r="F40460" s="148"/>
      <c r="G40460" s="149"/>
      <c r="H40460" s="148"/>
      <c r="I40460"/>
    </row>
    <row r="40461" spans="1:9" x14ac:dyDescent="0.25">
      <c r="A40461"/>
      <c r="B40461"/>
      <c r="C40461"/>
      <c r="D40461"/>
      <c r="E40461" s="148"/>
      <c r="F40461" s="148"/>
      <c r="G40461" s="149"/>
      <c r="H40461" s="148"/>
      <c r="I40461"/>
    </row>
    <row r="40462" spans="1:9" x14ac:dyDescent="0.25">
      <c r="A40462"/>
      <c r="B40462"/>
      <c r="C40462"/>
      <c r="D40462"/>
      <c r="E40462" s="148"/>
      <c r="F40462" s="148"/>
      <c r="G40462" s="149"/>
      <c r="H40462" s="148"/>
      <c r="I40462"/>
    </row>
    <row r="40463" spans="1:9" x14ac:dyDescent="0.25">
      <c r="A40463"/>
      <c r="B40463"/>
      <c r="C40463"/>
      <c r="D40463"/>
      <c r="E40463" s="148"/>
      <c r="F40463" s="148"/>
      <c r="G40463" s="149"/>
      <c r="H40463" s="148"/>
      <c r="I40463"/>
    </row>
    <row r="40464" spans="1:9" x14ac:dyDescent="0.25">
      <c r="A40464"/>
      <c r="B40464"/>
      <c r="C40464"/>
      <c r="D40464"/>
      <c r="E40464" s="148"/>
      <c r="F40464" s="148"/>
      <c r="G40464" s="149"/>
      <c r="H40464" s="148"/>
      <c r="I40464"/>
    </row>
    <row r="40465" spans="1:9" x14ac:dyDescent="0.25">
      <c r="A40465"/>
      <c r="B40465"/>
      <c r="C40465"/>
      <c r="D40465"/>
      <c r="E40465" s="148"/>
      <c r="F40465" s="148"/>
      <c r="G40465" s="149"/>
      <c r="H40465" s="148"/>
      <c r="I40465"/>
    </row>
    <row r="40466" spans="1:9" x14ac:dyDescent="0.25">
      <c r="A40466"/>
      <c r="B40466"/>
      <c r="C40466"/>
      <c r="D40466"/>
      <c r="E40466" s="148"/>
      <c r="F40466" s="148"/>
      <c r="G40466" s="149"/>
      <c r="H40466" s="148"/>
      <c r="I40466"/>
    </row>
    <row r="40467" spans="1:9" x14ac:dyDescent="0.25">
      <c r="A40467"/>
      <c r="B40467"/>
      <c r="C40467"/>
      <c r="D40467"/>
      <c r="E40467" s="148"/>
      <c r="F40467" s="148"/>
      <c r="G40467" s="149"/>
      <c r="H40467" s="148"/>
      <c r="I40467"/>
    </row>
    <row r="40468" spans="1:9" x14ac:dyDescent="0.25">
      <c r="A40468"/>
      <c r="B40468"/>
      <c r="C40468"/>
      <c r="D40468"/>
      <c r="E40468" s="148"/>
      <c r="F40468" s="148"/>
      <c r="G40468" s="149"/>
      <c r="H40468" s="148"/>
      <c r="I40468"/>
    </row>
    <row r="40469" spans="1:9" x14ac:dyDescent="0.25">
      <c r="A40469"/>
      <c r="B40469"/>
      <c r="C40469"/>
      <c r="D40469"/>
      <c r="E40469" s="148"/>
      <c r="F40469" s="148"/>
      <c r="G40469" s="149"/>
      <c r="H40469" s="148"/>
      <c r="I40469"/>
    </row>
    <row r="40470" spans="1:9" x14ac:dyDescent="0.25">
      <c r="A40470"/>
      <c r="B40470"/>
      <c r="C40470"/>
      <c r="D40470"/>
      <c r="E40470" s="148"/>
      <c r="F40470" s="148"/>
      <c r="G40470" s="149"/>
      <c r="H40470" s="148"/>
      <c r="I40470"/>
    </row>
    <row r="40471" spans="1:9" x14ac:dyDescent="0.25">
      <c r="A40471"/>
      <c r="B40471"/>
      <c r="C40471"/>
      <c r="D40471"/>
      <c r="E40471" s="148"/>
      <c r="F40471" s="148"/>
      <c r="G40471" s="149"/>
      <c r="H40471" s="148"/>
      <c r="I40471"/>
    </row>
    <row r="40472" spans="1:9" x14ac:dyDescent="0.25">
      <c r="A40472"/>
      <c r="B40472"/>
      <c r="C40472"/>
      <c r="D40472"/>
      <c r="E40472" s="148"/>
      <c r="F40472" s="148"/>
      <c r="G40472" s="149"/>
      <c r="H40472" s="148"/>
      <c r="I40472"/>
    </row>
    <row r="40473" spans="1:9" x14ac:dyDescent="0.25">
      <c r="A40473"/>
      <c r="B40473"/>
      <c r="C40473"/>
      <c r="D40473"/>
      <c r="E40473" s="148"/>
      <c r="F40473" s="148"/>
      <c r="G40473" s="149"/>
      <c r="H40473" s="148"/>
      <c r="I40473"/>
    </row>
    <row r="40474" spans="1:9" x14ac:dyDescent="0.25">
      <c r="A40474"/>
      <c r="B40474"/>
      <c r="C40474"/>
      <c r="D40474"/>
      <c r="E40474" s="148"/>
      <c r="F40474" s="148"/>
      <c r="G40474" s="149"/>
      <c r="H40474" s="148"/>
      <c r="I40474"/>
    </row>
    <row r="40475" spans="1:9" x14ac:dyDescent="0.25">
      <c r="A40475"/>
      <c r="B40475"/>
      <c r="C40475"/>
      <c r="D40475"/>
      <c r="E40475" s="148"/>
      <c r="F40475" s="148"/>
      <c r="G40475" s="149"/>
      <c r="H40475" s="148"/>
      <c r="I40475"/>
    </row>
    <row r="40476" spans="1:9" x14ac:dyDescent="0.25">
      <c r="A40476"/>
      <c r="B40476"/>
      <c r="C40476"/>
      <c r="D40476"/>
      <c r="E40476" s="148"/>
      <c r="F40476" s="148"/>
      <c r="G40476" s="149"/>
      <c r="H40476" s="148"/>
      <c r="I40476"/>
    </row>
    <row r="40477" spans="1:9" x14ac:dyDescent="0.25">
      <c r="A40477"/>
      <c r="B40477"/>
      <c r="C40477"/>
      <c r="D40477"/>
      <c r="E40477" s="148"/>
      <c r="F40477" s="148"/>
      <c r="G40477" s="149"/>
      <c r="H40477" s="148"/>
      <c r="I40477"/>
    </row>
    <row r="40478" spans="1:9" x14ac:dyDescent="0.25">
      <c r="A40478"/>
      <c r="B40478"/>
      <c r="C40478"/>
      <c r="D40478"/>
      <c r="E40478" s="148"/>
      <c r="F40478" s="148"/>
      <c r="G40478" s="149"/>
      <c r="H40478" s="148"/>
      <c r="I40478"/>
    </row>
    <row r="40479" spans="1:9" x14ac:dyDescent="0.25">
      <c r="A40479"/>
      <c r="B40479"/>
      <c r="C40479"/>
      <c r="D40479"/>
      <c r="E40479" s="148"/>
      <c r="F40479" s="148"/>
      <c r="G40479" s="149"/>
      <c r="H40479" s="148"/>
      <c r="I40479"/>
    </row>
    <row r="40480" spans="1:9" x14ac:dyDescent="0.25">
      <c r="A40480"/>
      <c r="B40480"/>
      <c r="C40480"/>
      <c r="D40480"/>
      <c r="E40480" s="148"/>
      <c r="F40480" s="148"/>
      <c r="G40480" s="149"/>
      <c r="H40480" s="148"/>
      <c r="I40480"/>
    </row>
    <row r="40481" spans="1:9" x14ac:dyDescent="0.25">
      <c r="A40481"/>
      <c r="B40481"/>
      <c r="C40481"/>
      <c r="D40481"/>
      <c r="E40481" s="148"/>
      <c r="F40481" s="148"/>
      <c r="G40481" s="149"/>
      <c r="H40481" s="148"/>
      <c r="I40481"/>
    </row>
    <row r="40482" spans="1:9" x14ac:dyDescent="0.25">
      <c r="A40482"/>
      <c r="B40482"/>
      <c r="C40482"/>
      <c r="D40482"/>
      <c r="E40482" s="148"/>
      <c r="F40482" s="148"/>
      <c r="G40482" s="149"/>
      <c r="H40482" s="148"/>
      <c r="I40482"/>
    </row>
    <row r="40483" spans="1:9" x14ac:dyDescent="0.25">
      <c r="A40483"/>
      <c r="B40483"/>
      <c r="C40483"/>
      <c r="D40483"/>
      <c r="E40483" s="148"/>
      <c r="F40483" s="148"/>
      <c r="G40483" s="149"/>
      <c r="H40483" s="148"/>
      <c r="I40483"/>
    </row>
    <row r="40484" spans="1:9" x14ac:dyDescent="0.25">
      <c r="A40484"/>
      <c r="B40484"/>
      <c r="C40484"/>
      <c r="D40484"/>
      <c r="E40484" s="148"/>
      <c r="F40484" s="148"/>
      <c r="G40484" s="149"/>
      <c r="H40484" s="148"/>
      <c r="I40484"/>
    </row>
    <row r="40485" spans="1:9" x14ac:dyDescent="0.25">
      <c r="A40485"/>
      <c r="B40485"/>
      <c r="C40485"/>
      <c r="D40485"/>
      <c r="E40485" s="148"/>
      <c r="F40485" s="148"/>
      <c r="G40485" s="149"/>
      <c r="H40485" s="148"/>
      <c r="I40485"/>
    </row>
    <row r="40486" spans="1:9" x14ac:dyDescent="0.25">
      <c r="A40486"/>
      <c r="B40486"/>
      <c r="C40486"/>
      <c r="D40486"/>
      <c r="E40486" s="148"/>
      <c r="F40486" s="148"/>
      <c r="G40486" s="149"/>
      <c r="H40486" s="148"/>
      <c r="I40486"/>
    </row>
    <row r="40487" spans="1:9" x14ac:dyDescent="0.25">
      <c r="A40487"/>
      <c r="B40487"/>
      <c r="C40487"/>
      <c r="D40487"/>
      <c r="E40487" s="148"/>
      <c r="F40487" s="148"/>
      <c r="G40487" s="149"/>
      <c r="H40487" s="148"/>
      <c r="I40487"/>
    </row>
    <row r="40488" spans="1:9" x14ac:dyDescent="0.25">
      <c r="A40488"/>
      <c r="B40488"/>
      <c r="C40488"/>
      <c r="D40488"/>
      <c r="E40488" s="148"/>
      <c r="F40488" s="148"/>
      <c r="G40488" s="149"/>
      <c r="H40488" s="148"/>
      <c r="I40488"/>
    </row>
    <row r="40489" spans="1:9" x14ac:dyDescent="0.25">
      <c r="A40489"/>
      <c r="B40489"/>
      <c r="C40489"/>
      <c r="D40489"/>
      <c r="E40489" s="148"/>
      <c r="F40489" s="148"/>
      <c r="G40489" s="149"/>
      <c r="H40489" s="148"/>
      <c r="I40489"/>
    </row>
    <row r="40490" spans="1:9" x14ac:dyDescent="0.25">
      <c r="A40490"/>
      <c r="B40490"/>
      <c r="C40490"/>
      <c r="D40490"/>
      <c r="E40490" s="148"/>
      <c r="F40490" s="148"/>
      <c r="G40490" s="149"/>
      <c r="H40490" s="148"/>
      <c r="I40490"/>
    </row>
    <row r="40491" spans="1:9" x14ac:dyDescent="0.25">
      <c r="A40491"/>
      <c r="B40491"/>
      <c r="C40491"/>
      <c r="D40491"/>
      <c r="E40491" s="148"/>
      <c r="F40491" s="148"/>
      <c r="G40491" s="149"/>
      <c r="H40491" s="148"/>
      <c r="I40491"/>
    </row>
    <row r="40492" spans="1:9" x14ac:dyDescent="0.25">
      <c r="A40492"/>
      <c r="B40492"/>
      <c r="C40492"/>
      <c r="D40492"/>
      <c r="E40492" s="148"/>
      <c r="F40492" s="148"/>
      <c r="G40492" s="149"/>
      <c r="H40492" s="148"/>
      <c r="I40492"/>
    </row>
    <row r="40493" spans="1:9" x14ac:dyDescent="0.25">
      <c r="A40493"/>
      <c r="B40493"/>
      <c r="C40493"/>
      <c r="D40493"/>
      <c r="E40493" s="148"/>
      <c r="F40493" s="148"/>
      <c r="G40493" s="149"/>
      <c r="H40493" s="148"/>
      <c r="I40493"/>
    </row>
    <row r="40494" spans="1:9" x14ac:dyDescent="0.25">
      <c r="A40494"/>
      <c r="B40494"/>
      <c r="C40494"/>
      <c r="D40494"/>
      <c r="E40494" s="148"/>
      <c r="F40494" s="148"/>
      <c r="G40494" s="149"/>
      <c r="H40494" s="148"/>
      <c r="I40494"/>
    </row>
    <row r="40495" spans="1:9" x14ac:dyDescent="0.25">
      <c r="A40495"/>
      <c r="B40495"/>
      <c r="C40495"/>
      <c r="D40495"/>
      <c r="E40495" s="148"/>
      <c r="F40495" s="148"/>
      <c r="G40495" s="149"/>
      <c r="H40495" s="148"/>
      <c r="I40495"/>
    </row>
    <row r="40496" spans="1:9" x14ac:dyDescent="0.25">
      <c r="A40496"/>
      <c r="B40496"/>
      <c r="C40496"/>
      <c r="D40496"/>
      <c r="E40496" s="148"/>
      <c r="F40496" s="148"/>
      <c r="G40496" s="149"/>
      <c r="H40496" s="148"/>
      <c r="I40496"/>
    </row>
    <row r="40497" spans="1:9" x14ac:dyDescent="0.25">
      <c r="A40497"/>
      <c r="B40497"/>
      <c r="C40497"/>
      <c r="D40497"/>
      <c r="E40497" s="148"/>
      <c r="F40497" s="148"/>
      <c r="G40497" s="149"/>
      <c r="H40497" s="148"/>
      <c r="I40497"/>
    </row>
    <row r="40498" spans="1:9" x14ac:dyDescent="0.25">
      <c r="A40498"/>
      <c r="B40498"/>
      <c r="C40498"/>
      <c r="D40498"/>
      <c r="E40498" s="148"/>
      <c r="F40498" s="148"/>
      <c r="G40498" s="149"/>
      <c r="H40498" s="148"/>
      <c r="I40498"/>
    </row>
    <row r="40499" spans="1:9" x14ac:dyDescent="0.25">
      <c r="A40499"/>
      <c r="B40499"/>
      <c r="C40499"/>
      <c r="D40499"/>
      <c r="E40499" s="148"/>
      <c r="F40499" s="148"/>
      <c r="G40499" s="149"/>
      <c r="H40499" s="148"/>
      <c r="I40499"/>
    </row>
    <row r="40500" spans="1:9" x14ac:dyDescent="0.25">
      <c r="A40500"/>
      <c r="B40500"/>
      <c r="C40500"/>
      <c r="D40500"/>
      <c r="E40500" s="148"/>
      <c r="F40500" s="148"/>
      <c r="G40500" s="149"/>
      <c r="H40500" s="148"/>
      <c r="I40500"/>
    </row>
    <row r="40501" spans="1:9" x14ac:dyDescent="0.25">
      <c r="A40501"/>
      <c r="B40501"/>
      <c r="C40501"/>
      <c r="D40501"/>
      <c r="E40501" s="148"/>
      <c r="F40501" s="148"/>
      <c r="G40501" s="149"/>
      <c r="H40501" s="148"/>
      <c r="I40501"/>
    </row>
    <row r="40502" spans="1:9" x14ac:dyDescent="0.25">
      <c r="A40502"/>
      <c r="B40502"/>
      <c r="C40502"/>
      <c r="D40502"/>
      <c r="E40502" s="148"/>
      <c r="F40502" s="148"/>
      <c r="G40502" s="149"/>
      <c r="H40502" s="148"/>
      <c r="I40502"/>
    </row>
    <row r="40503" spans="1:9" x14ac:dyDescent="0.25">
      <c r="A40503"/>
      <c r="B40503"/>
      <c r="C40503"/>
      <c r="D40503"/>
      <c r="E40503" s="148"/>
      <c r="F40503" s="148"/>
      <c r="G40503" s="149"/>
      <c r="H40503" s="148"/>
      <c r="I40503"/>
    </row>
    <row r="40504" spans="1:9" x14ac:dyDescent="0.25">
      <c r="A40504"/>
      <c r="B40504"/>
      <c r="C40504"/>
      <c r="D40504"/>
      <c r="E40504" s="148"/>
      <c r="F40504" s="148"/>
      <c r="G40504" s="149"/>
      <c r="H40504" s="148"/>
      <c r="I40504"/>
    </row>
    <row r="40505" spans="1:9" x14ac:dyDescent="0.25">
      <c r="A40505"/>
      <c r="B40505"/>
      <c r="C40505"/>
      <c r="D40505"/>
      <c r="E40505" s="148"/>
      <c r="F40505" s="148"/>
      <c r="G40505" s="149"/>
      <c r="H40505" s="148"/>
      <c r="I40505"/>
    </row>
    <row r="40506" spans="1:9" x14ac:dyDescent="0.25">
      <c r="A40506"/>
      <c r="B40506"/>
      <c r="C40506"/>
      <c r="D40506"/>
      <c r="E40506" s="148"/>
      <c r="F40506" s="148"/>
      <c r="G40506" s="149"/>
      <c r="H40506" s="148"/>
      <c r="I40506"/>
    </row>
    <row r="40507" spans="1:9" x14ac:dyDescent="0.25">
      <c r="A40507"/>
      <c r="B40507"/>
      <c r="C40507"/>
      <c r="D40507"/>
      <c r="E40507" s="148"/>
      <c r="F40507" s="148"/>
      <c r="G40507" s="149"/>
      <c r="H40507" s="148"/>
      <c r="I40507"/>
    </row>
    <row r="40508" spans="1:9" x14ac:dyDescent="0.25">
      <c r="A40508"/>
      <c r="B40508"/>
      <c r="C40508"/>
      <c r="D40508"/>
      <c r="E40508" s="148"/>
      <c r="F40508" s="148"/>
      <c r="G40508" s="149"/>
      <c r="H40508" s="148"/>
      <c r="I40508"/>
    </row>
    <row r="40509" spans="1:9" x14ac:dyDescent="0.25">
      <c r="A40509"/>
      <c r="B40509"/>
      <c r="C40509"/>
      <c r="D40509"/>
      <c r="E40509" s="148"/>
      <c r="F40509" s="148"/>
      <c r="G40509" s="149"/>
      <c r="H40509" s="148"/>
      <c r="I40509"/>
    </row>
    <row r="40510" spans="1:9" x14ac:dyDescent="0.25">
      <c r="A40510"/>
      <c r="B40510"/>
      <c r="C40510"/>
      <c r="D40510"/>
      <c r="E40510" s="148"/>
      <c r="F40510" s="148"/>
      <c r="G40510" s="149"/>
      <c r="H40510" s="148"/>
      <c r="I40510"/>
    </row>
    <row r="40511" spans="1:9" x14ac:dyDescent="0.25">
      <c r="A40511"/>
      <c r="B40511"/>
      <c r="C40511"/>
      <c r="D40511"/>
      <c r="E40511" s="148"/>
      <c r="F40511" s="148"/>
      <c r="G40511" s="149"/>
      <c r="H40511" s="148"/>
      <c r="I40511"/>
    </row>
    <row r="40512" spans="1:9" x14ac:dyDescent="0.25">
      <c r="A40512"/>
      <c r="B40512"/>
      <c r="C40512"/>
      <c r="D40512"/>
      <c r="E40512" s="148"/>
      <c r="F40512" s="148"/>
      <c r="G40512" s="149"/>
      <c r="H40512" s="148"/>
      <c r="I40512"/>
    </row>
    <row r="40513" spans="1:9" x14ac:dyDescent="0.25">
      <c r="A40513"/>
      <c r="B40513"/>
      <c r="C40513"/>
      <c r="D40513"/>
      <c r="E40513" s="148"/>
      <c r="F40513" s="148"/>
      <c r="G40513" s="149"/>
      <c r="H40513" s="148"/>
      <c r="I40513"/>
    </row>
    <row r="40514" spans="1:9" x14ac:dyDescent="0.25">
      <c r="A40514"/>
      <c r="B40514"/>
      <c r="C40514"/>
      <c r="D40514"/>
      <c r="E40514" s="148"/>
      <c r="F40514" s="148"/>
      <c r="G40514" s="149"/>
      <c r="H40514" s="148"/>
      <c r="I40514"/>
    </row>
    <row r="40515" spans="1:9" x14ac:dyDescent="0.25">
      <c r="A40515"/>
      <c r="B40515"/>
      <c r="C40515"/>
      <c r="D40515"/>
      <c r="E40515" s="148"/>
      <c r="F40515" s="148"/>
      <c r="G40515" s="149"/>
      <c r="H40515" s="148"/>
      <c r="I40515"/>
    </row>
    <row r="40516" spans="1:9" x14ac:dyDescent="0.25">
      <c r="A40516"/>
      <c r="B40516"/>
      <c r="C40516"/>
      <c r="D40516"/>
      <c r="E40516" s="148"/>
      <c r="F40516" s="148"/>
      <c r="G40516" s="149"/>
      <c r="H40516" s="148"/>
      <c r="I40516"/>
    </row>
    <row r="40517" spans="1:9" x14ac:dyDescent="0.25">
      <c r="A40517"/>
      <c r="B40517"/>
      <c r="C40517"/>
      <c r="D40517"/>
      <c r="E40517" s="148"/>
      <c r="F40517" s="148"/>
      <c r="G40517" s="149"/>
      <c r="H40517" s="148"/>
      <c r="I40517"/>
    </row>
    <row r="40518" spans="1:9" x14ac:dyDescent="0.25">
      <c r="A40518"/>
      <c r="B40518"/>
      <c r="C40518"/>
      <c r="D40518"/>
      <c r="E40518" s="148"/>
      <c r="F40518" s="148"/>
      <c r="G40518" s="149"/>
      <c r="H40518" s="148"/>
      <c r="I40518"/>
    </row>
    <row r="40519" spans="1:9" x14ac:dyDescent="0.25">
      <c r="A40519"/>
      <c r="B40519"/>
      <c r="C40519"/>
      <c r="D40519"/>
      <c r="E40519" s="148"/>
      <c r="F40519" s="148"/>
      <c r="G40519" s="149"/>
      <c r="H40519" s="148"/>
      <c r="I40519"/>
    </row>
    <row r="40520" spans="1:9" x14ac:dyDescent="0.25">
      <c r="A40520"/>
      <c r="B40520"/>
      <c r="C40520"/>
      <c r="D40520"/>
      <c r="E40520" s="148"/>
      <c r="F40520" s="148"/>
      <c r="G40520" s="149"/>
      <c r="H40520" s="148"/>
      <c r="I40520"/>
    </row>
    <row r="40521" spans="1:9" x14ac:dyDescent="0.25">
      <c r="A40521"/>
      <c r="B40521"/>
      <c r="C40521"/>
      <c r="D40521"/>
      <c r="E40521" s="148"/>
      <c r="F40521" s="148"/>
      <c r="G40521" s="149"/>
      <c r="H40521" s="148"/>
      <c r="I40521"/>
    </row>
    <row r="40522" spans="1:9" x14ac:dyDescent="0.25">
      <c r="A40522"/>
      <c r="B40522"/>
      <c r="C40522"/>
      <c r="D40522"/>
      <c r="E40522" s="148"/>
      <c r="F40522" s="148"/>
      <c r="G40522" s="149"/>
      <c r="H40522" s="148"/>
      <c r="I40522"/>
    </row>
    <row r="40523" spans="1:9" x14ac:dyDescent="0.25">
      <c r="A40523"/>
      <c r="B40523"/>
      <c r="C40523"/>
      <c r="D40523"/>
      <c r="E40523" s="148"/>
      <c r="F40523" s="148"/>
      <c r="G40523" s="149"/>
      <c r="H40523" s="148"/>
      <c r="I40523"/>
    </row>
    <row r="40524" spans="1:9" x14ac:dyDescent="0.25">
      <c r="A40524"/>
      <c r="B40524"/>
      <c r="C40524"/>
      <c r="D40524"/>
      <c r="E40524" s="148"/>
      <c r="F40524" s="148"/>
      <c r="G40524" s="149"/>
      <c r="H40524" s="148"/>
      <c r="I40524"/>
    </row>
    <row r="40525" spans="1:9" x14ac:dyDescent="0.25">
      <c r="A40525"/>
      <c r="B40525"/>
      <c r="C40525"/>
      <c r="D40525"/>
      <c r="E40525" s="148"/>
      <c r="F40525" s="148"/>
      <c r="G40525" s="149"/>
      <c r="H40525" s="148"/>
      <c r="I40525"/>
    </row>
    <row r="40526" spans="1:9" x14ac:dyDescent="0.25">
      <c r="A40526"/>
      <c r="B40526"/>
      <c r="C40526"/>
      <c r="D40526"/>
      <c r="E40526" s="148"/>
      <c r="F40526" s="148"/>
      <c r="G40526" s="149"/>
      <c r="H40526" s="148"/>
      <c r="I40526"/>
    </row>
    <row r="40527" spans="1:9" x14ac:dyDescent="0.25">
      <c r="A40527"/>
      <c r="B40527"/>
      <c r="C40527"/>
      <c r="D40527"/>
      <c r="E40527" s="148"/>
      <c r="F40527" s="148"/>
      <c r="G40527" s="149"/>
      <c r="H40527" s="148"/>
      <c r="I40527"/>
    </row>
    <row r="40528" spans="1:9" x14ac:dyDescent="0.25">
      <c r="A40528"/>
      <c r="B40528"/>
      <c r="C40528"/>
      <c r="D40528"/>
      <c r="E40528" s="148"/>
      <c r="F40528" s="148"/>
      <c r="G40528" s="149"/>
      <c r="H40528" s="148"/>
      <c r="I40528"/>
    </row>
    <row r="40529" spans="1:9" x14ac:dyDescent="0.25">
      <c r="A40529"/>
      <c r="B40529"/>
      <c r="C40529"/>
      <c r="D40529"/>
      <c r="E40529" s="148"/>
      <c r="F40529" s="148"/>
      <c r="G40529" s="149"/>
      <c r="H40529" s="148"/>
      <c r="I40529"/>
    </row>
    <row r="40530" spans="1:9" x14ac:dyDescent="0.25">
      <c r="A40530"/>
      <c r="B40530"/>
      <c r="C40530"/>
      <c r="D40530"/>
      <c r="E40530" s="148"/>
      <c r="F40530" s="148"/>
      <c r="G40530" s="149"/>
      <c r="H40530" s="148"/>
      <c r="I40530"/>
    </row>
    <row r="40531" spans="1:9" x14ac:dyDescent="0.25">
      <c r="A40531"/>
      <c r="B40531"/>
      <c r="C40531"/>
      <c r="D40531"/>
      <c r="E40531" s="148"/>
      <c r="F40531" s="148"/>
      <c r="G40531" s="149"/>
      <c r="H40531" s="148"/>
      <c r="I40531"/>
    </row>
    <row r="40532" spans="1:9" x14ac:dyDescent="0.25">
      <c r="A40532"/>
      <c r="B40532"/>
      <c r="C40532"/>
      <c r="D40532"/>
      <c r="E40532" s="148"/>
      <c r="F40532" s="148"/>
      <c r="G40532" s="149"/>
      <c r="H40532" s="148"/>
      <c r="I40532"/>
    </row>
    <row r="40533" spans="1:9" x14ac:dyDescent="0.25">
      <c r="A40533"/>
      <c r="B40533"/>
      <c r="C40533"/>
      <c r="D40533"/>
      <c r="E40533" s="148"/>
      <c r="F40533" s="148"/>
      <c r="G40533" s="149"/>
      <c r="H40533" s="148"/>
      <c r="I40533"/>
    </row>
    <row r="40534" spans="1:9" x14ac:dyDescent="0.25">
      <c r="A40534"/>
      <c r="B40534"/>
      <c r="C40534"/>
      <c r="D40534"/>
      <c r="E40534" s="148"/>
      <c r="F40534" s="148"/>
      <c r="G40534" s="149"/>
      <c r="H40534" s="148"/>
      <c r="I40534"/>
    </row>
    <row r="40535" spans="1:9" x14ac:dyDescent="0.25">
      <c r="A40535"/>
      <c r="B40535"/>
      <c r="C40535"/>
      <c r="D40535"/>
      <c r="E40535" s="148"/>
      <c r="F40535" s="148"/>
      <c r="G40535" s="149"/>
      <c r="H40535" s="148"/>
      <c r="I40535"/>
    </row>
    <row r="40536" spans="1:9" x14ac:dyDescent="0.25">
      <c r="A40536"/>
      <c r="B40536"/>
      <c r="C40536"/>
      <c r="D40536"/>
      <c r="E40536" s="148"/>
      <c r="F40536" s="148"/>
      <c r="G40536" s="149"/>
      <c r="H40536" s="148"/>
      <c r="I40536"/>
    </row>
    <row r="40537" spans="1:9" x14ac:dyDescent="0.25">
      <c r="A40537"/>
      <c r="B40537"/>
      <c r="C40537"/>
      <c r="D40537"/>
      <c r="E40537" s="148"/>
      <c r="F40537" s="148"/>
      <c r="G40537" s="149"/>
      <c r="H40537" s="148"/>
      <c r="I40537"/>
    </row>
    <row r="40538" spans="1:9" x14ac:dyDescent="0.25">
      <c r="A40538"/>
      <c r="B40538"/>
      <c r="C40538"/>
      <c r="D40538"/>
      <c r="E40538" s="148"/>
      <c r="F40538" s="148"/>
      <c r="G40538" s="149"/>
      <c r="H40538" s="148"/>
      <c r="I40538"/>
    </row>
    <row r="40539" spans="1:9" x14ac:dyDescent="0.25">
      <c r="A40539"/>
      <c r="B40539"/>
      <c r="C40539"/>
      <c r="D40539"/>
      <c r="E40539" s="148"/>
      <c r="F40539" s="148"/>
      <c r="G40539" s="149"/>
      <c r="H40539" s="148"/>
      <c r="I40539"/>
    </row>
    <row r="40540" spans="1:9" x14ac:dyDescent="0.25">
      <c r="A40540"/>
      <c r="B40540"/>
      <c r="C40540"/>
      <c r="D40540"/>
      <c r="E40540" s="148"/>
      <c r="F40540" s="148"/>
      <c r="G40540" s="149"/>
      <c r="H40540" s="148"/>
      <c r="I40540"/>
    </row>
    <row r="40541" spans="1:9" x14ac:dyDescent="0.25">
      <c r="A40541"/>
      <c r="B40541"/>
      <c r="C40541"/>
      <c r="D40541"/>
      <c r="E40541" s="148"/>
      <c r="F40541" s="148"/>
      <c r="G40541" s="149"/>
      <c r="H40541" s="148"/>
      <c r="I40541"/>
    </row>
    <row r="40542" spans="1:9" x14ac:dyDescent="0.25">
      <c r="A40542"/>
      <c r="B40542"/>
      <c r="C40542"/>
      <c r="D40542"/>
      <c r="E40542" s="148"/>
      <c r="F40542" s="148"/>
      <c r="G40542" s="149"/>
      <c r="H40542" s="148"/>
      <c r="I40542"/>
    </row>
    <row r="40543" spans="1:9" x14ac:dyDescent="0.25">
      <c r="A40543"/>
      <c r="B40543"/>
      <c r="C40543"/>
      <c r="D40543"/>
      <c r="E40543" s="148"/>
      <c r="F40543" s="148"/>
      <c r="G40543" s="149"/>
      <c r="H40543" s="148"/>
      <c r="I40543"/>
    </row>
    <row r="40544" spans="1:9" x14ac:dyDescent="0.25">
      <c r="A40544"/>
      <c r="B40544"/>
      <c r="C40544"/>
      <c r="D40544"/>
      <c r="E40544" s="148"/>
      <c r="F40544" s="148"/>
      <c r="G40544" s="149"/>
      <c r="H40544" s="148"/>
      <c r="I40544"/>
    </row>
    <row r="40545" spans="1:9" x14ac:dyDescent="0.25">
      <c r="A40545"/>
      <c r="B40545"/>
      <c r="C40545"/>
      <c r="D40545"/>
      <c r="E40545" s="148"/>
      <c r="F40545" s="148"/>
      <c r="G40545" s="149"/>
      <c r="H40545" s="148"/>
      <c r="I40545"/>
    </row>
    <row r="40546" spans="1:9" x14ac:dyDescent="0.25">
      <c r="A40546"/>
      <c r="B40546"/>
      <c r="C40546"/>
      <c r="D40546"/>
      <c r="E40546" s="148"/>
      <c r="F40546" s="148"/>
      <c r="G40546" s="149"/>
      <c r="H40546" s="148"/>
      <c r="I40546"/>
    </row>
    <row r="40547" spans="1:9" x14ac:dyDescent="0.25">
      <c r="A40547"/>
      <c r="B40547"/>
      <c r="C40547"/>
      <c r="D40547"/>
      <c r="E40547" s="148"/>
      <c r="F40547" s="148"/>
      <c r="G40547" s="149"/>
      <c r="H40547" s="148"/>
      <c r="I40547"/>
    </row>
    <row r="40548" spans="1:9" x14ac:dyDescent="0.25">
      <c r="A40548"/>
      <c r="B40548"/>
      <c r="C40548"/>
      <c r="D40548"/>
      <c r="E40548" s="148"/>
      <c r="F40548" s="148"/>
      <c r="G40548" s="149"/>
      <c r="H40548" s="148"/>
      <c r="I40548"/>
    </row>
    <row r="40549" spans="1:9" x14ac:dyDescent="0.25">
      <c r="A40549"/>
      <c r="B40549"/>
      <c r="C40549"/>
      <c r="D40549"/>
      <c r="E40549" s="148"/>
      <c r="F40549" s="148"/>
      <c r="G40549" s="149"/>
      <c r="H40549" s="148"/>
      <c r="I40549"/>
    </row>
    <row r="40550" spans="1:9" x14ac:dyDescent="0.25">
      <c r="A40550"/>
      <c r="B40550"/>
      <c r="C40550"/>
      <c r="D40550"/>
      <c r="E40550" s="148"/>
      <c r="F40550" s="148"/>
      <c r="G40550" s="149"/>
      <c r="H40550" s="148"/>
      <c r="I40550"/>
    </row>
    <row r="40551" spans="1:9" x14ac:dyDescent="0.25">
      <c r="A40551"/>
      <c r="B40551"/>
      <c r="C40551"/>
      <c r="D40551"/>
      <c r="E40551" s="148"/>
      <c r="F40551" s="148"/>
      <c r="G40551" s="149"/>
      <c r="H40551" s="148"/>
      <c r="I40551"/>
    </row>
    <row r="40552" spans="1:9" x14ac:dyDescent="0.25">
      <c r="A40552"/>
      <c r="B40552"/>
      <c r="C40552"/>
      <c r="D40552"/>
      <c r="E40552" s="148"/>
      <c r="F40552" s="148"/>
      <c r="G40552" s="149"/>
      <c r="H40552" s="148"/>
      <c r="I40552"/>
    </row>
    <row r="40553" spans="1:9" x14ac:dyDescent="0.25">
      <c r="A40553"/>
      <c r="B40553"/>
      <c r="C40553"/>
      <c r="D40553"/>
      <c r="E40553" s="148"/>
      <c r="F40553" s="148"/>
      <c r="G40553" s="149"/>
      <c r="H40553" s="148"/>
      <c r="I40553"/>
    </row>
    <row r="40554" spans="1:9" x14ac:dyDescent="0.25">
      <c r="A40554"/>
      <c r="B40554"/>
      <c r="C40554"/>
      <c r="D40554"/>
      <c r="E40554" s="148"/>
      <c r="F40554" s="148"/>
      <c r="G40554" s="149"/>
      <c r="H40554" s="148"/>
      <c r="I40554"/>
    </row>
    <row r="40555" spans="1:9" x14ac:dyDescent="0.25">
      <c r="A40555"/>
      <c r="B40555"/>
      <c r="C40555"/>
      <c r="D40555"/>
      <c r="E40555" s="148"/>
      <c r="F40555" s="148"/>
      <c r="G40555" s="149"/>
      <c r="H40555" s="148"/>
      <c r="I40555"/>
    </row>
    <row r="40556" spans="1:9" x14ac:dyDescent="0.25">
      <c r="A40556"/>
      <c r="B40556"/>
      <c r="C40556"/>
      <c r="D40556"/>
      <c r="E40556" s="148"/>
      <c r="F40556" s="148"/>
      <c r="G40556" s="149"/>
      <c r="H40556" s="148"/>
      <c r="I40556"/>
    </row>
    <row r="40557" spans="1:9" x14ac:dyDescent="0.25">
      <c r="A40557"/>
      <c r="B40557"/>
      <c r="C40557"/>
      <c r="D40557"/>
      <c r="E40557" s="148"/>
      <c r="F40557" s="148"/>
      <c r="G40557" s="149"/>
      <c r="H40557" s="148"/>
      <c r="I40557"/>
    </row>
    <row r="40558" spans="1:9" x14ac:dyDescent="0.25">
      <c r="A40558"/>
      <c r="B40558"/>
      <c r="C40558"/>
      <c r="D40558"/>
      <c r="E40558" s="148"/>
      <c r="F40558" s="148"/>
      <c r="G40558" s="149"/>
      <c r="H40558" s="148"/>
      <c r="I40558"/>
    </row>
    <row r="40559" spans="1:9" x14ac:dyDescent="0.25">
      <c r="A40559"/>
      <c r="B40559"/>
      <c r="C40559"/>
      <c r="D40559"/>
      <c r="E40559" s="148"/>
      <c r="F40559" s="148"/>
      <c r="G40559" s="149"/>
      <c r="H40559" s="148"/>
      <c r="I40559"/>
    </row>
    <row r="40560" spans="1:9" x14ac:dyDescent="0.25">
      <c r="A40560"/>
      <c r="B40560"/>
      <c r="C40560"/>
      <c r="D40560"/>
      <c r="E40560" s="148"/>
      <c r="F40560" s="148"/>
      <c r="G40560" s="149"/>
      <c r="H40560" s="148"/>
      <c r="I40560"/>
    </row>
    <row r="40561" spans="1:9" x14ac:dyDescent="0.25">
      <c r="A40561"/>
      <c r="B40561"/>
      <c r="C40561"/>
      <c r="D40561"/>
      <c r="E40561" s="148"/>
      <c r="F40561" s="148"/>
      <c r="G40561" s="149"/>
      <c r="H40561" s="148"/>
      <c r="I40561"/>
    </row>
    <row r="40562" spans="1:9" x14ac:dyDescent="0.25">
      <c r="A40562"/>
      <c r="B40562"/>
      <c r="C40562"/>
      <c r="D40562"/>
      <c r="E40562" s="148"/>
      <c r="F40562" s="148"/>
      <c r="G40562" s="149"/>
      <c r="H40562" s="148"/>
      <c r="I40562"/>
    </row>
    <row r="40563" spans="1:9" x14ac:dyDescent="0.25">
      <c r="A40563"/>
      <c r="B40563"/>
      <c r="C40563"/>
      <c r="D40563"/>
      <c r="E40563" s="148"/>
      <c r="F40563" s="148"/>
      <c r="G40563" s="149"/>
      <c r="H40563" s="148"/>
      <c r="I40563"/>
    </row>
    <row r="40564" spans="1:9" x14ac:dyDescent="0.25">
      <c r="A40564"/>
      <c r="B40564"/>
      <c r="C40564"/>
      <c r="D40564"/>
      <c r="E40564" s="148"/>
      <c r="F40564" s="148"/>
      <c r="G40564" s="149"/>
      <c r="H40564" s="148"/>
      <c r="I40564"/>
    </row>
    <row r="40565" spans="1:9" x14ac:dyDescent="0.25">
      <c r="A40565"/>
      <c r="B40565"/>
      <c r="C40565"/>
      <c r="D40565"/>
      <c r="E40565" s="148"/>
      <c r="F40565" s="148"/>
      <c r="G40565" s="149"/>
      <c r="H40565" s="148"/>
      <c r="I40565"/>
    </row>
    <row r="40566" spans="1:9" x14ac:dyDescent="0.25">
      <c r="A40566"/>
      <c r="B40566"/>
      <c r="C40566"/>
      <c r="D40566"/>
      <c r="E40566" s="148"/>
      <c r="F40566" s="148"/>
      <c r="G40566" s="149"/>
      <c r="H40566" s="148"/>
      <c r="I40566"/>
    </row>
    <row r="40567" spans="1:9" x14ac:dyDescent="0.25">
      <c r="A40567"/>
      <c r="B40567"/>
      <c r="C40567"/>
      <c r="D40567"/>
      <c r="E40567" s="148"/>
      <c r="F40567" s="148"/>
      <c r="G40567" s="149"/>
      <c r="H40567" s="148"/>
      <c r="I40567"/>
    </row>
    <row r="40568" spans="1:9" x14ac:dyDescent="0.25">
      <c r="A40568"/>
      <c r="B40568"/>
      <c r="C40568"/>
      <c r="D40568"/>
      <c r="E40568" s="148"/>
      <c r="F40568" s="148"/>
      <c r="G40568" s="149"/>
      <c r="H40568" s="148"/>
      <c r="I40568"/>
    </row>
    <row r="40569" spans="1:9" x14ac:dyDescent="0.25">
      <c r="A40569"/>
      <c r="B40569"/>
      <c r="C40569"/>
      <c r="D40569"/>
      <c r="E40569" s="148"/>
      <c r="F40569" s="148"/>
      <c r="G40569" s="149"/>
      <c r="H40569" s="148"/>
      <c r="I40569"/>
    </row>
    <row r="40570" spans="1:9" x14ac:dyDescent="0.25">
      <c r="A40570"/>
      <c r="B40570"/>
      <c r="C40570"/>
      <c r="D40570"/>
      <c r="E40570" s="148"/>
      <c r="F40570" s="148"/>
      <c r="G40570" s="149"/>
      <c r="H40570" s="148"/>
      <c r="I40570"/>
    </row>
    <row r="40571" spans="1:9" x14ac:dyDescent="0.25">
      <c r="A40571"/>
      <c r="B40571"/>
      <c r="C40571"/>
      <c r="D40571"/>
      <c r="E40571" s="148"/>
      <c r="F40571" s="148"/>
      <c r="G40571" s="149"/>
      <c r="H40571" s="148"/>
      <c r="I40571"/>
    </row>
    <row r="40572" spans="1:9" x14ac:dyDescent="0.25">
      <c r="A40572"/>
      <c r="B40572"/>
      <c r="C40572"/>
      <c r="D40572"/>
      <c r="E40572" s="148"/>
      <c r="F40572" s="148"/>
      <c r="G40572" s="149"/>
      <c r="H40572" s="148"/>
      <c r="I40572"/>
    </row>
    <row r="40573" spans="1:9" x14ac:dyDescent="0.25">
      <c r="A40573"/>
      <c r="B40573"/>
      <c r="C40573"/>
      <c r="D40573"/>
      <c r="E40573" s="148"/>
      <c r="F40573" s="148"/>
      <c r="G40573" s="149"/>
      <c r="H40573" s="148"/>
      <c r="I40573"/>
    </row>
    <row r="40574" spans="1:9" x14ac:dyDescent="0.25">
      <c r="A40574"/>
      <c r="B40574"/>
      <c r="C40574"/>
      <c r="D40574"/>
      <c r="E40574" s="148"/>
      <c r="F40574" s="148"/>
      <c r="G40574" s="149"/>
      <c r="H40574" s="148"/>
      <c r="I40574"/>
    </row>
    <row r="40575" spans="1:9" x14ac:dyDescent="0.25">
      <c r="A40575"/>
      <c r="B40575"/>
      <c r="C40575"/>
      <c r="D40575"/>
      <c r="E40575" s="148"/>
      <c r="F40575" s="148"/>
      <c r="G40575" s="149"/>
      <c r="H40575" s="148"/>
      <c r="I40575"/>
    </row>
    <row r="40576" spans="1:9" x14ac:dyDescent="0.25">
      <c r="A40576"/>
      <c r="B40576"/>
      <c r="C40576"/>
      <c r="D40576"/>
      <c r="E40576" s="148"/>
      <c r="F40576" s="148"/>
      <c r="G40576" s="149"/>
      <c r="H40576" s="148"/>
      <c r="I40576"/>
    </row>
    <row r="40577" spans="1:9" x14ac:dyDescent="0.25">
      <c r="A40577"/>
      <c r="B40577"/>
      <c r="C40577"/>
      <c r="D40577"/>
      <c r="E40577" s="148"/>
      <c r="F40577" s="148"/>
      <c r="G40577" s="149"/>
      <c r="H40577" s="148"/>
      <c r="I40577"/>
    </row>
    <row r="40578" spans="1:9" x14ac:dyDescent="0.25">
      <c r="A40578"/>
      <c r="B40578"/>
      <c r="C40578"/>
      <c r="D40578"/>
      <c r="E40578" s="148"/>
      <c r="F40578" s="148"/>
      <c r="G40578" s="149"/>
      <c r="H40578" s="148"/>
      <c r="I40578"/>
    </row>
    <row r="40579" spans="1:9" x14ac:dyDescent="0.25">
      <c r="A40579"/>
      <c r="B40579"/>
      <c r="C40579"/>
      <c r="D40579"/>
      <c r="E40579" s="148"/>
      <c r="F40579" s="148"/>
      <c r="G40579" s="149"/>
      <c r="H40579" s="148"/>
      <c r="I40579"/>
    </row>
    <row r="40580" spans="1:9" x14ac:dyDescent="0.25">
      <c r="A40580"/>
      <c r="B40580"/>
      <c r="C40580"/>
      <c r="D40580"/>
      <c r="E40580" s="148"/>
      <c r="F40580" s="148"/>
      <c r="G40580" s="149"/>
      <c r="H40580" s="148"/>
      <c r="I40580"/>
    </row>
    <row r="40581" spans="1:9" x14ac:dyDescent="0.25">
      <c r="A40581"/>
      <c r="B40581"/>
      <c r="C40581"/>
      <c r="D40581"/>
      <c r="E40581" s="148"/>
      <c r="F40581" s="148"/>
      <c r="G40581" s="149"/>
      <c r="H40581" s="148"/>
      <c r="I40581"/>
    </row>
    <row r="40582" spans="1:9" x14ac:dyDescent="0.25">
      <c r="A40582"/>
      <c r="B40582"/>
      <c r="C40582"/>
      <c r="D40582"/>
      <c r="E40582" s="148"/>
      <c r="F40582" s="148"/>
      <c r="G40582" s="149"/>
      <c r="H40582" s="148"/>
      <c r="I40582"/>
    </row>
    <row r="40583" spans="1:9" x14ac:dyDescent="0.25">
      <c r="A40583"/>
      <c r="B40583"/>
      <c r="C40583"/>
      <c r="D40583"/>
      <c r="E40583" s="148"/>
      <c r="F40583" s="148"/>
      <c r="G40583" s="149"/>
      <c r="H40583" s="148"/>
      <c r="I40583"/>
    </row>
    <row r="40584" spans="1:9" x14ac:dyDescent="0.25">
      <c r="A40584"/>
      <c r="B40584"/>
      <c r="C40584"/>
      <c r="D40584"/>
      <c r="E40584" s="148"/>
      <c r="F40584" s="148"/>
      <c r="G40584" s="149"/>
      <c r="H40584" s="148"/>
      <c r="I40584"/>
    </row>
    <row r="40585" spans="1:9" x14ac:dyDescent="0.25">
      <c r="A40585"/>
      <c r="B40585"/>
      <c r="C40585"/>
      <c r="D40585"/>
      <c r="E40585" s="148"/>
      <c r="F40585" s="148"/>
      <c r="G40585" s="149"/>
      <c r="H40585" s="148"/>
      <c r="I40585"/>
    </row>
    <row r="40586" spans="1:9" x14ac:dyDescent="0.25">
      <c r="A40586"/>
      <c r="B40586"/>
      <c r="C40586"/>
      <c r="D40586"/>
      <c r="E40586" s="148"/>
      <c r="F40586" s="148"/>
      <c r="G40586" s="149"/>
      <c r="H40586" s="148"/>
      <c r="I40586"/>
    </row>
    <row r="40587" spans="1:9" x14ac:dyDescent="0.25">
      <c r="A40587"/>
      <c r="B40587"/>
      <c r="C40587"/>
      <c r="D40587"/>
      <c r="E40587" s="148"/>
      <c r="F40587" s="148"/>
      <c r="G40587" s="149"/>
      <c r="H40587" s="148"/>
      <c r="I40587"/>
    </row>
    <row r="40588" spans="1:9" x14ac:dyDescent="0.25">
      <c r="A40588"/>
      <c r="B40588"/>
      <c r="C40588"/>
      <c r="D40588"/>
      <c r="E40588" s="148"/>
      <c r="F40588" s="148"/>
      <c r="G40588" s="149"/>
      <c r="H40588" s="148"/>
      <c r="I40588"/>
    </row>
    <row r="40589" spans="1:9" x14ac:dyDescent="0.25">
      <c r="A40589"/>
      <c r="B40589"/>
      <c r="C40589"/>
      <c r="D40589"/>
      <c r="E40589" s="148"/>
      <c r="F40589" s="148"/>
      <c r="G40589" s="149"/>
      <c r="H40589" s="148"/>
      <c r="I40589"/>
    </row>
    <row r="40590" spans="1:9" x14ac:dyDescent="0.25">
      <c r="A40590"/>
      <c r="B40590"/>
      <c r="C40590"/>
      <c r="D40590"/>
      <c r="E40590" s="148"/>
      <c r="F40590" s="148"/>
      <c r="G40590" s="149"/>
      <c r="H40590" s="148"/>
      <c r="I40590"/>
    </row>
    <row r="40591" spans="1:9" x14ac:dyDescent="0.25">
      <c r="A40591"/>
      <c r="B40591"/>
      <c r="C40591"/>
      <c r="D40591"/>
      <c r="E40591" s="148"/>
      <c r="F40591" s="148"/>
      <c r="G40591" s="149"/>
      <c r="H40591" s="148"/>
      <c r="I40591"/>
    </row>
    <row r="40592" spans="1:9" x14ac:dyDescent="0.25">
      <c r="A40592"/>
      <c r="B40592"/>
      <c r="C40592"/>
      <c r="D40592"/>
      <c r="E40592" s="148"/>
      <c r="F40592" s="148"/>
      <c r="G40592" s="149"/>
      <c r="H40592" s="148"/>
      <c r="I40592"/>
    </row>
    <row r="40593" spans="1:9" x14ac:dyDescent="0.25">
      <c r="A40593"/>
      <c r="B40593"/>
      <c r="C40593"/>
      <c r="D40593"/>
      <c r="E40593" s="148"/>
      <c r="F40593" s="148"/>
      <c r="G40593" s="149"/>
      <c r="H40593" s="148"/>
      <c r="I40593"/>
    </row>
    <row r="40594" spans="1:9" x14ac:dyDescent="0.25">
      <c r="A40594"/>
      <c r="B40594"/>
      <c r="C40594"/>
      <c r="D40594"/>
      <c r="E40594" s="148"/>
      <c r="F40594" s="148"/>
      <c r="G40594" s="149"/>
      <c r="H40594" s="148"/>
      <c r="I40594"/>
    </row>
    <row r="40595" spans="1:9" x14ac:dyDescent="0.25">
      <c r="A40595"/>
      <c r="B40595"/>
      <c r="C40595"/>
      <c r="D40595"/>
      <c r="E40595" s="148"/>
      <c r="F40595" s="148"/>
      <c r="G40595" s="149"/>
      <c r="H40595" s="148"/>
      <c r="I40595"/>
    </row>
    <row r="40596" spans="1:9" x14ac:dyDescent="0.25">
      <c r="A40596"/>
      <c r="B40596"/>
      <c r="C40596"/>
      <c r="D40596"/>
      <c r="E40596" s="148"/>
      <c r="F40596" s="148"/>
      <c r="G40596" s="149"/>
      <c r="H40596" s="148"/>
      <c r="I40596"/>
    </row>
    <row r="40597" spans="1:9" x14ac:dyDescent="0.25">
      <c r="A40597"/>
      <c r="B40597"/>
      <c r="C40597"/>
      <c r="D40597"/>
      <c r="E40597" s="148"/>
      <c r="F40597" s="148"/>
      <c r="G40597" s="149"/>
      <c r="H40597" s="148"/>
      <c r="I40597"/>
    </row>
    <row r="40598" spans="1:9" x14ac:dyDescent="0.25">
      <c r="A40598"/>
      <c r="B40598"/>
      <c r="C40598"/>
      <c r="D40598"/>
      <c r="E40598" s="148"/>
      <c r="F40598" s="148"/>
      <c r="G40598" s="149"/>
      <c r="H40598" s="148"/>
      <c r="I40598"/>
    </row>
    <row r="40599" spans="1:9" x14ac:dyDescent="0.25">
      <c r="A40599"/>
      <c r="B40599"/>
      <c r="C40599"/>
      <c r="D40599"/>
      <c r="E40599" s="148"/>
      <c r="F40599" s="148"/>
      <c r="G40599" s="149"/>
      <c r="H40599" s="148"/>
      <c r="I40599"/>
    </row>
    <row r="40600" spans="1:9" x14ac:dyDescent="0.25">
      <c r="A40600"/>
      <c r="B40600"/>
      <c r="C40600"/>
      <c r="D40600"/>
      <c r="E40600" s="148"/>
      <c r="F40600" s="148"/>
      <c r="G40600" s="149"/>
      <c r="H40600" s="148"/>
      <c r="I40600"/>
    </row>
    <row r="40601" spans="1:9" x14ac:dyDescent="0.25">
      <c r="A40601"/>
      <c r="B40601"/>
      <c r="C40601"/>
      <c r="D40601"/>
      <c r="E40601" s="148"/>
      <c r="F40601" s="148"/>
      <c r="G40601" s="149"/>
      <c r="H40601" s="148"/>
      <c r="I40601"/>
    </row>
    <row r="40602" spans="1:9" x14ac:dyDescent="0.25">
      <c r="A40602"/>
      <c r="B40602"/>
      <c r="C40602"/>
      <c r="D40602"/>
      <c r="E40602" s="148"/>
      <c r="F40602" s="148"/>
      <c r="G40602" s="149"/>
      <c r="H40602" s="148"/>
      <c r="I40602"/>
    </row>
    <row r="40603" spans="1:9" x14ac:dyDescent="0.25">
      <c r="A40603"/>
      <c r="B40603"/>
      <c r="C40603"/>
      <c r="D40603"/>
      <c r="E40603" s="148"/>
      <c r="F40603" s="148"/>
      <c r="G40603" s="149"/>
      <c r="H40603" s="148"/>
      <c r="I40603"/>
    </row>
    <row r="40604" spans="1:9" x14ac:dyDescent="0.25">
      <c r="A40604"/>
      <c r="B40604"/>
      <c r="C40604"/>
      <c r="D40604"/>
      <c r="E40604" s="148"/>
      <c r="F40604" s="148"/>
      <c r="G40604" s="149"/>
      <c r="H40604" s="148"/>
      <c r="I40604"/>
    </row>
    <row r="40605" spans="1:9" x14ac:dyDescent="0.25">
      <c r="A40605"/>
      <c r="B40605"/>
      <c r="C40605"/>
      <c r="D40605"/>
      <c r="E40605" s="148"/>
      <c r="F40605" s="148"/>
      <c r="G40605" s="149"/>
      <c r="H40605" s="148"/>
      <c r="I40605"/>
    </row>
    <row r="40606" spans="1:9" x14ac:dyDescent="0.25">
      <c r="A40606"/>
      <c r="B40606"/>
      <c r="C40606"/>
      <c r="D40606"/>
      <c r="E40606" s="148"/>
      <c r="F40606" s="148"/>
      <c r="G40606" s="149"/>
      <c r="H40606" s="148"/>
      <c r="I40606"/>
    </row>
    <row r="40607" spans="1:9" x14ac:dyDescent="0.25">
      <c r="A40607"/>
      <c r="B40607"/>
      <c r="C40607"/>
      <c r="D40607"/>
      <c r="E40607" s="148"/>
      <c r="F40607" s="148"/>
      <c r="G40607" s="149"/>
      <c r="H40607" s="148"/>
      <c r="I40607"/>
    </row>
    <row r="40608" spans="1:9" x14ac:dyDescent="0.25">
      <c r="A40608"/>
      <c r="B40608"/>
      <c r="C40608"/>
      <c r="D40608"/>
      <c r="E40608" s="148"/>
      <c r="F40608" s="148"/>
      <c r="G40608" s="149"/>
      <c r="H40608" s="148"/>
      <c r="I40608"/>
    </row>
    <row r="40609" spans="1:9" x14ac:dyDescent="0.25">
      <c r="A40609"/>
      <c r="B40609"/>
      <c r="C40609"/>
      <c r="D40609"/>
      <c r="E40609" s="148"/>
      <c r="F40609" s="148"/>
      <c r="G40609" s="149"/>
      <c r="H40609" s="148"/>
      <c r="I40609"/>
    </row>
    <row r="40610" spans="1:9" x14ac:dyDescent="0.25">
      <c r="A40610"/>
      <c r="B40610"/>
      <c r="C40610"/>
      <c r="D40610"/>
      <c r="E40610" s="148"/>
      <c r="F40610" s="148"/>
      <c r="G40610" s="149"/>
      <c r="H40610" s="148"/>
      <c r="I40610"/>
    </row>
    <row r="40611" spans="1:9" x14ac:dyDescent="0.25">
      <c r="A40611"/>
      <c r="B40611"/>
      <c r="C40611"/>
      <c r="D40611"/>
      <c r="E40611" s="148"/>
      <c r="F40611" s="148"/>
      <c r="G40611" s="149"/>
      <c r="H40611" s="148"/>
      <c r="I40611"/>
    </row>
    <row r="40612" spans="1:9" x14ac:dyDescent="0.25">
      <c r="A40612"/>
      <c r="B40612"/>
      <c r="C40612"/>
      <c r="D40612"/>
      <c r="E40612" s="148"/>
      <c r="F40612" s="148"/>
      <c r="G40612" s="149"/>
      <c r="H40612" s="148"/>
      <c r="I40612"/>
    </row>
    <row r="40613" spans="1:9" x14ac:dyDescent="0.25">
      <c r="A40613"/>
      <c r="B40613"/>
      <c r="C40613"/>
      <c r="D40613"/>
      <c r="E40613" s="148"/>
      <c r="F40613" s="148"/>
      <c r="G40613" s="149"/>
      <c r="H40613" s="148"/>
      <c r="I40613"/>
    </row>
    <row r="40614" spans="1:9" x14ac:dyDescent="0.25">
      <c r="A40614"/>
      <c r="B40614"/>
      <c r="C40614"/>
      <c r="D40614"/>
      <c r="E40614" s="148"/>
      <c r="F40614" s="148"/>
      <c r="G40614" s="149"/>
      <c r="H40614" s="148"/>
      <c r="I40614"/>
    </row>
    <row r="40615" spans="1:9" x14ac:dyDescent="0.25">
      <c r="A40615"/>
      <c r="B40615"/>
      <c r="C40615"/>
      <c r="D40615"/>
      <c r="E40615" s="148"/>
      <c r="F40615" s="148"/>
      <c r="G40615" s="149"/>
      <c r="H40615" s="148"/>
      <c r="I40615"/>
    </row>
    <row r="40616" spans="1:9" x14ac:dyDescent="0.25">
      <c r="A40616"/>
      <c r="B40616"/>
      <c r="C40616"/>
      <c r="D40616"/>
      <c r="E40616" s="148"/>
      <c r="F40616" s="148"/>
      <c r="G40616" s="149"/>
      <c r="H40616" s="148"/>
      <c r="I40616"/>
    </row>
    <row r="40617" spans="1:9" x14ac:dyDescent="0.25">
      <c r="A40617"/>
      <c r="B40617"/>
      <c r="C40617"/>
      <c r="D40617"/>
      <c r="E40617" s="148"/>
      <c r="F40617" s="148"/>
      <c r="G40617" s="149"/>
      <c r="H40617" s="148"/>
      <c r="I40617"/>
    </row>
    <row r="40618" spans="1:9" x14ac:dyDescent="0.25">
      <c r="A40618"/>
      <c r="B40618"/>
      <c r="C40618"/>
      <c r="D40618"/>
      <c r="E40618" s="148"/>
      <c r="F40618" s="148"/>
      <c r="G40618" s="149"/>
      <c r="H40618" s="148"/>
      <c r="I40618"/>
    </row>
    <row r="40619" spans="1:9" x14ac:dyDescent="0.25">
      <c r="A40619"/>
      <c r="B40619"/>
      <c r="C40619"/>
      <c r="D40619"/>
      <c r="E40619" s="148"/>
      <c r="F40619" s="148"/>
      <c r="G40619" s="149"/>
      <c r="H40619" s="148"/>
      <c r="I40619"/>
    </row>
    <row r="40620" spans="1:9" x14ac:dyDescent="0.25">
      <c r="A40620"/>
      <c r="B40620"/>
      <c r="C40620"/>
      <c r="D40620"/>
      <c r="E40620" s="148"/>
      <c r="F40620" s="148"/>
      <c r="G40620" s="149"/>
      <c r="H40620" s="148"/>
      <c r="I40620"/>
    </row>
    <row r="40621" spans="1:9" x14ac:dyDescent="0.25">
      <c r="A40621"/>
      <c r="B40621"/>
      <c r="C40621"/>
      <c r="D40621"/>
      <c r="E40621" s="148"/>
      <c r="F40621" s="148"/>
      <c r="G40621" s="149"/>
      <c r="H40621" s="148"/>
      <c r="I40621"/>
    </row>
    <row r="40622" spans="1:9" x14ac:dyDescent="0.25">
      <c r="A40622"/>
      <c r="B40622"/>
      <c r="C40622"/>
      <c r="D40622"/>
      <c r="E40622" s="148"/>
      <c r="F40622" s="148"/>
      <c r="G40622" s="149"/>
      <c r="H40622" s="148"/>
      <c r="I40622"/>
    </row>
    <row r="40623" spans="1:9" x14ac:dyDescent="0.25">
      <c r="A40623"/>
      <c r="B40623"/>
      <c r="C40623"/>
      <c r="D40623"/>
      <c r="E40623" s="148"/>
      <c r="F40623" s="148"/>
      <c r="G40623" s="149"/>
      <c r="H40623" s="148"/>
      <c r="I40623"/>
    </row>
    <row r="40624" spans="1:9" x14ac:dyDescent="0.25">
      <c r="A40624"/>
      <c r="B40624"/>
      <c r="C40624"/>
      <c r="D40624"/>
      <c r="E40624" s="148"/>
      <c r="F40624" s="148"/>
      <c r="G40624" s="149"/>
      <c r="H40624" s="148"/>
      <c r="I40624"/>
    </row>
    <row r="40625" spans="1:9" x14ac:dyDescent="0.25">
      <c r="A40625"/>
      <c r="B40625"/>
      <c r="C40625"/>
      <c r="D40625"/>
      <c r="E40625" s="148"/>
      <c r="F40625" s="148"/>
      <c r="G40625" s="149"/>
      <c r="H40625" s="148"/>
      <c r="I40625"/>
    </row>
    <row r="40626" spans="1:9" x14ac:dyDescent="0.25">
      <c r="A40626"/>
      <c r="B40626"/>
      <c r="C40626"/>
      <c r="D40626"/>
      <c r="E40626" s="148"/>
      <c r="F40626" s="148"/>
      <c r="G40626" s="149"/>
      <c r="H40626" s="148"/>
      <c r="I40626"/>
    </row>
    <row r="40627" spans="1:9" x14ac:dyDescent="0.25">
      <c r="A40627"/>
      <c r="B40627"/>
      <c r="C40627"/>
      <c r="D40627"/>
      <c r="E40627" s="148"/>
      <c r="F40627" s="148"/>
      <c r="G40627" s="149"/>
      <c r="H40627" s="148"/>
      <c r="I40627"/>
    </row>
    <row r="40628" spans="1:9" x14ac:dyDescent="0.25">
      <c r="A40628"/>
      <c r="B40628"/>
      <c r="C40628"/>
      <c r="D40628"/>
      <c r="E40628" s="148"/>
      <c r="F40628" s="148"/>
      <c r="G40628" s="149"/>
      <c r="H40628" s="148"/>
      <c r="I40628"/>
    </row>
    <row r="40629" spans="1:9" x14ac:dyDescent="0.25">
      <c r="A40629"/>
      <c r="B40629"/>
      <c r="C40629"/>
      <c r="D40629"/>
      <c r="E40629" s="148"/>
      <c r="F40629" s="148"/>
      <c r="G40629" s="149"/>
      <c r="H40629" s="148"/>
      <c r="I40629"/>
    </row>
    <row r="40630" spans="1:9" x14ac:dyDescent="0.25">
      <c r="A40630"/>
      <c r="B40630"/>
      <c r="C40630"/>
      <c r="D40630"/>
      <c r="E40630" s="148"/>
      <c r="F40630" s="148"/>
      <c r="G40630" s="149"/>
      <c r="H40630" s="148"/>
      <c r="I40630"/>
    </row>
    <row r="40631" spans="1:9" x14ac:dyDescent="0.25">
      <c r="A40631"/>
      <c r="B40631"/>
      <c r="C40631"/>
      <c r="D40631"/>
      <c r="E40631" s="148"/>
      <c r="F40631" s="148"/>
      <c r="G40631" s="149"/>
      <c r="H40631" s="148"/>
      <c r="I40631"/>
    </row>
    <row r="40632" spans="1:9" x14ac:dyDescent="0.25">
      <c r="A40632"/>
      <c r="B40632"/>
      <c r="C40632"/>
      <c r="D40632"/>
      <c r="E40632" s="148"/>
      <c r="F40632" s="148"/>
      <c r="G40632" s="149"/>
      <c r="H40632" s="148"/>
      <c r="I40632"/>
    </row>
    <row r="40633" spans="1:9" x14ac:dyDescent="0.25">
      <c r="A40633"/>
      <c r="B40633"/>
      <c r="C40633"/>
      <c r="D40633"/>
      <c r="E40633" s="148"/>
      <c r="F40633" s="148"/>
      <c r="G40633" s="149"/>
      <c r="H40633" s="148"/>
      <c r="I40633"/>
    </row>
    <row r="40634" spans="1:9" x14ac:dyDescent="0.25">
      <c r="A40634"/>
      <c r="B40634"/>
      <c r="C40634"/>
      <c r="D40634"/>
      <c r="E40634" s="148"/>
      <c r="F40634" s="148"/>
      <c r="G40634" s="149"/>
      <c r="H40634" s="148"/>
      <c r="I40634"/>
    </row>
    <row r="40635" spans="1:9" x14ac:dyDescent="0.25">
      <c r="A40635"/>
      <c r="B40635"/>
      <c r="C40635"/>
      <c r="D40635"/>
      <c r="E40635" s="148"/>
      <c r="F40635" s="148"/>
      <c r="G40635" s="149"/>
      <c r="H40635" s="148"/>
      <c r="I40635"/>
    </row>
    <row r="40636" spans="1:9" x14ac:dyDescent="0.25">
      <c r="A40636"/>
      <c r="B40636"/>
      <c r="C40636"/>
      <c r="D40636"/>
      <c r="E40636" s="148"/>
      <c r="F40636" s="148"/>
      <c r="G40636" s="149"/>
      <c r="H40636" s="148"/>
      <c r="I40636"/>
    </row>
    <row r="40637" spans="1:9" x14ac:dyDescent="0.25">
      <c r="A40637"/>
      <c r="B40637"/>
      <c r="C40637"/>
      <c r="D40637"/>
      <c r="E40637" s="148"/>
      <c r="F40637" s="148"/>
      <c r="G40637" s="149"/>
      <c r="H40637" s="148"/>
      <c r="I40637"/>
    </row>
    <row r="40638" spans="1:9" x14ac:dyDescent="0.25">
      <c r="A40638"/>
      <c r="B40638"/>
      <c r="C40638"/>
      <c r="D40638"/>
      <c r="E40638" s="148"/>
      <c r="F40638" s="148"/>
      <c r="G40638" s="149"/>
      <c r="H40638" s="148"/>
      <c r="I40638"/>
    </row>
    <row r="40639" spans="1:9" x14ac:dyDescent="0.25">
      <c r="A40639"/>
      <c r="B40639"/>
      <c r="C40639"/>
      <c r="D40639"/>
      <c r="E40639" s="148"/>
      <c r="F40639" s="148"/>
      <c r="G40639" s="149"/>
      <c r="H40639" s="148"/>
      <c r="I40639"/>
    </row>
    <row r="40640" spans="1:9" x14ac:dyDescent="0.25">
      <c r="A40640"/>
      <c r="B40640"/>
      <c r="C40640"/>
      <c r="D40640"/>
      <c r="E40640" s="148"/>
      <c r="F40640" s="148"/>
      <c r="G40640" s="149"/>
      <c r="H40640" s="148"/>
      <c r="I40640"/>
    </row>
    <row r="40641" spans="1:9" x14ac:dyDescent="0.25">
      <c r="A40641"/>
      <c r="B40641"/>
      <c r="C40641"/>
      <c r="D40641"/>
      <c r="E40641" s="148"/>
      <c r="F40641" s="148"/>
      <c r="G40641" s="149"/>
      <c r="H40641" s="148"/>
      <c r="I40641"/>
    </row>
    <row r="40642" spans="1:9" x14ac:dyDescent="0.25">
      <c r="A40642"/>
      <c r="B40642"/>
      <c r="C40642"/>
      <c r="D40642"/>
      <c r="E40642" s="148"/>
      <c r="F40642" s="148"/>
      <c r="G40642" s="149"/>
      <c r="H40642" s="148"/>
      <c r="I40642"/>
    </row>
    <row r="40643" spans="1:9" x14ac:dyDescent="0.25">
      <c r="A40643"/>
      <c r="B40643"/>
      <c r="C40643"/>
      <c r="D40643"/>
      <c r="E40643" s="148"/>
      <c r="F40643" s="148"/>
      <c r="G40643" s="149"/>
      <c r="H40643" s="148"/>
      <c r="I40643"/>
    </row>
    <row r="40644" spans="1:9" x14ac:dyDescent="0.25">
      <c r="A40644"/>
      <c r="B40644"/>
      <c r="C40644"/>
      <c r="D40644"/>
      <c r="E40644" s="148"/>
      <c r="F40644" s="148"/>
      <c r="G40644" s="149"/>
      <c r="H40644" s="148"/>
      <c r="I40644"/>
    </row>
    <row r="40645" spans="1:9" x14ac:dyDescent="0.25">
      <c r="A40645"/>
      <c r="B40645"/>
      <c r="C40645"/>
      <c r="D40645"/>
      <c r="E40645" s="148"/>
      <c r="F40645" s="148"/>
      <c r="G40645" s="149"/>
      <c r="H40645" s="148"/>
      <c r="I40645"/>
    </row>
    <row r="40646" spans="1:9" x14ac:dyDescent="0.25">
      <c r="A40646"/>
      <c r="B40646"/>
      <c r="C40646"/>
      <c r="D40646"/>
      <c r="E40646" s="148"/>
      <c r="F40646" s="148"/>
      <c r="G40646" s="149"/>
      <c r="H40646" s="148"/>
      <c r="I40646"/>
    </row>
    <row r="40647" spans="1:9" x14ac:dyDescent="0.25">
      <c r="A40647"/>
      <c r="B40647"/>
      <c r="C40647"/>
      <c r="D40647"/>
      <c r="E40647" s="148"/>
      <c r="F40647" s="148"/>
      <c r="G40647" s="149"/>
      <c r="H40647" s="148"/>
      <c r="I40647"/>
    </row>
    <row r="40648" spans="1:9" x14ac:dyDescent="0.25">
      <c r="A40648"/>
      <c r="B40648"/>
      <c r="C40648"/>
      <c r="D40648"/>
      <c r="E40648" s="148"/>
      <c r="F40648" s="148"/>
      <c r="G40648" s="149"/>
      <c r="H40648" s="148"/>
      <c r="I40648"/>
    </row>
    <row r="40649" spans="1:9" x14ac:dyDescent="0.25">
      <c r="A40649"/>
      <c r="B40649"/>
      <c r="C40649"/>
      <c r="D40649"/>
      <c r="E40649" s="148"/>
      <c r="F40649" s="148"/>
      <c r="G40649" s="149"/>
      <c r="H40649" s="148"/>
      <c r="I40649"/>
    </row>
    <row r="40650" spans="1:9" x14ac:dyDescent="0.25">
      <c r="A40650"/>
      <c r="B40650"/>
      <c r="C40650"/>
      <c r="D40650"/>
      <c r="E40650" s="148"/>
      <c r="F40650" s="148"/>
      <c r="G40650" s="149"/>
      <c r="H40650" s="148"/>
      <c r="I40650"/>
    </row>
    <row r="40651" spans="1:9" x14ac:dyDescent="0.25">
      <c r="A40651"/>
      <c r="B40651"/>
      <c r="C40651"/>
      <c r="D40651"/>
      <c r="E40651" s="148"/>
      <c r="F40651" s="148"/>
      <c r="G40651" s="149"/>
      <c r="H40651" s="148"/>
      <c r="I40651"/>
    </row>
    <row r="40652" spans="1:9" x14ac:dyDescent="0.25">
      <c r="A40652"/>
      <c r="B40652"/>
      <c r="C40652"/>
      <c r="D40652"/>
      <c r="E40652" s="148"/>
      <c r="F40652" s="148"/>
      <c r="G40652" s="149"/>
      <c r="H40652" s="148"/>
      <c r="I40652"/>
    </row>
    <row r="40653" spans="1:9" x14ac:dyDescent="0.25">
      <c r="A40653"/>
      <c r="B40653"/>
      <c r="C40653"/>
      <c r="D40653"/>
      <c r="E40653" s="148"/>
      <c r="F40653" s="148"/>
      <c r="G40653" s="149"/>
      <c r="H40653" s="148"/>
      <c r="I40653"/>
    </row>
    <row r="40654" spans="1:9" x14ac:dyDescent="0.25">
      <c r="A40654"/>
      <c r="B40654"/>
      <c r="C40654"/>
      <c r="D40654"/>
      <c r="E40654" s="148"/>
      <c r="F40654" s="148"/>
      <c r="G40654" s="149"/>
      <c r="H40654" s="148"/>
      <c r="I40654"/>
    </row>
    <row r="40655" spans="1:9" x14ac:dyDescent="0.25">
      <c r="A40655"/>
      <c r="B40655"/>
      <c r="C40655"/>
      <c r="D40655"/>
      <c r="E40655" s="148"/>
      <c r="F40655" s="148"/>
      <c r="G40655" s="149"/>
      <c r="H40655" s="148"/>
      <c r="I40655"/>
    </row>
    <row r="40656" spans="1:9" x14ac:dyDescent="0.25">
      <c r="A40656"/>
      <c r="B40656"/>
      <c r="C40656"/>
      <c r="D40656"/>
      <c r="E40656" s="148"/>
      <c r="F40656" s="148"/>
      <c r="G40656" s="149"/>
      <c r="H40656" s="148"/>
      <c r="I40656"/>
    </row>
    <row r="40657" spans="1:9" x14ac:dyDescent="0.25">
      <c r="A40657"/>
      <c r="B40657"/>
      <c r="C40657"/>
      <c r="D40657"/>
      <c r="E40657" s="148"/>
      <c r="F40657" s="148"/>
      <c r="G40657" s="149"/>
      <c r="H40657" s="148"/>
      <c r="I40657"/>
    </row>
    <row r="40658" spans="1:9" x14ac:dyDescent="0.25">
      <c r="A40658"/>
      <c r="B40658"/>
      <c r="C40658"/>
      <c r="D40658"/>
      <c r="E40658" s="148"/>
      <c r="F40658" s="148"/>
      <c r="G40658" s="149"/>
      <c r="H40658" s="148"/>
      <c r="I40658"/>
    </row>
    <row r="40659" spans="1:9" x14ac:dyDescent="0.25">
      <c r="A40659"/>
      <c r="B40659"/>
      <c r="C40659"/>
      <c r="D40659"/>
      <c r="E40659" s="148"/>
      <c r="F40659" s="148"/>
      <c r="G40659" s="149"/>
      <c r="H40659" s="148"/>
      <c r="I40659"/>
    </row>
    <row r="40660" spans="1:9" x14ac:dyDescent="0.25">
      <c r="A40660"/>
      <c r="B40660"/>
      <c r="C40660"/>
      <c r="D40660"/>
      <c r="E40660" s="148"/>
      <c r="F40660" s="148"/>
      <c r="G40660" s="149"/>
      <c r="H40660" s="148"/>
      <c r="I40660"/>
    </row>
    <row r="40661" spans="1:9" x14ac:dyDescent="0.25">
      <c r="A40661"/>
      <c r="B40661"/>
      <c r="C40661"/>
      <c r="D40661"/>
      <c r="E40661" s="148"/>
      <c r="F40661" s="148"/>
      <c r="G40661" s="149"/>
      <c r="H40661" s="148"/>
      <c r="I40661"/>
    </row>
    <row r="40662" spans="1:9" x14ac:dyDescent="0.25">
      <c r="A40662"/>
      <c r="B40662"/>
      <c r="C40662"/>
      <c r="D40662"/>
      <c r="E40662" s="148"/>
      <c r="F40662" s="148"/>
      <c r="G40662" s="149"/>
      <c r="H40662" s="148"/>
      <c r="I40662"/>
    </row>
    <row r="40663" spans="1:9" x14ac:dyDescent="0.25">
      <c r="A40663"/>
      <c r="B40663"/>
      <c r="C40663"/>
      <c r="D40663"/>
      <c r="E40663" s="148"/>
      <c r="F40663" s="148"/>
      <c r="G40663" s="149"/>
      <c r="H40663" s="148"/>
      <c r="I40663"/>
    </row>
    <row r="40664" spans="1:9" x14ac:dyDescent="0.25">
      <c r="A40664"/>
      <c r="B40664"/>
      <c r="C40664"/>
      <c r="D40664"/>
      <c r="E40664" s="148"/>
      <c r="F40664" s="148"/>
      <c r="G40664" s="149"/>
      <c r="H40664" s="148"/>
      <c r="I40664"/>
    </row>
    <row r="40665" spans="1:9" x14ac:dyDescent="0.25">
      <c r="A40665"/>
      <c r="B40665"/>
      <c r="C40665"/>
      <c r="D40665"/>
      <c r="E40665" s="148"/>
      <c r="F40665" s="148"/>
      <c r="G40665" s="149"/>
      <c r="H40665" s="148"/>
      <c r="I40665"/>
    </row>
    <row r="40666" spans="1:9" x14ac:dyDescent="0.25">
      <c r="A40666"/>
      <c r="B40666"/>
      <c r="C40666"/>
      <c r="D40666"/>
      <c r="E40666" s="148"/>
      <c r="F40666" s="148"/>
      <c r="G40666" s="149"/>
      <c r="H40666" s="148"/>
      <c r="I40666"/>
    </row>
    <row r="40667" spans="1:9" x14ac:dyDescent="0.25">
      <c r="A40667"/>
      <c r="B40667"/>
      <c r="C40667"/>
      <c r="D40667"/>
      <c r="E40667" s="148"/>
      <c r="F40667" s="148"/>
      <c r="G40667" s="149"/>
      <c r="H40667" s="148"/>
      <c r="I40667"/>
    </row>
    <row r="40668" spans="1:9" x14ac:dyDescent="0.25">
      <c r="A40668"/>
      <c r="B40668"/>
      <c r="C40668"/>
      <c r="D40668"/>
      <c r="E40668" s="148"/>
      <c r="F40668" s="148"/>
      <c r="G40668" s="149"/>
      <c r="H40668" s="148"/>
      <c r="I40668"/>
    </row>
    <row r="40669" spans="1:9" x14ac:dyDescent="0.25">
      <c r="A40669"/>
      <c r="B40669"/>
      <c r="C40669"/>
      <c r="D40669"/>
      <c r="E40669" s="148"/>
      <c r="F40669" s="148"/>
      <c r="G40669" s="149"/>
      <c r="H40669" s="148"/>
      <c r="I40669"/>
    </row>
    <row r="40670" spans="1:9" x14ac:dyDescent="0.25">
      <c r="A40670"/>
      <c r="B40670"/>
      <c r="C40670"/>
      <c r="D40670"/>
      <c r="E40670" s="148"/>
      <c r="F40670" s="148"/>
      <c r="G40670" s="149"/>
      <c r="H40670" s="148"/>
      <c r="I40670"/>
    </row>
    <row r="40671" spans="1:9" x14ac:dyDescent="0.25">
      <c r="A40671"/>
      <c r="B40671"/>
      <c r="C40671"/>
      <c r="D40671"/>
      <c r="E40671" s="148"/>
      <c r="F40671" s="148"/>
      <c r="G40671" s="149"/>
      <c r="H40671" s="148"/>
      <c r="I40671"/>
    </row>
    <row r="40672" spans="1:9" x14ac:dyDescent="0.25">
      <c r="A40672"/>
      <c r="B40672"/>
      <c r="C40672"/>
      <c r="D40672"/>
      <c r="E40672" s="148"/>
      <c r="F40672" s="148"/>
      <c r="G40672" s="149"/>
      <c r="H40672" s="148"/>
      <c r="I40672"/>
    </row>
    <row r="40673" spans="1:9" x14ac:dyDescent="0.25">
      <c r="A40673"/>
      <c r="B40673"/>
      <c r="C40673"/>
      <c r="D40673"/>
      <c r="E40673" s="148"/>
      <c r="F40673" s="148"/>
      <c r="G40673" s="149"/>
      <c r="H40673" s="148"/>
      <c r="I40673"/>
    </row>
    <row r="40674" spans="1:9" x14ac:dyDescent="0.25">
      <c r="A40674"/>
      <c r="B40674"/>
      <c r="C40674"/>
      <c r="D40674"/>
      <c r="E40674" s="148"/>
      <c r="F40674" s="148"/>
      <c r="G40674" s="149"/>
      <c r="H40674" s="148"/>
      <c r="I40674"/>
    </row>
    <row r="40675" spans="1:9" x14ac:dyDescent="0.25">
      <c r="A40675"/>
      <c r="B40675"/>
      <c r="C40675"/>
      <c r="D40675"/>
      <c r="E40675" s="148"/>
      <c r="F40675" s="148"/>
      <c r="G40675" s="149"/>
      <c r="H40675" s="148"/>
      <c r="I40675"/>
    </row>
    <row r="40676" spans="1:9" x14ac:dyDescent="0.25">
      <c r="A40676"/>
      <c r="B40676"/>
      <c r="C40676"/>
      <c r="D40676"/>
      <c r="E40676" s="148"/>
      <c r="F40676" s="148"/>
      <c r="G40676" s="149"/>
      <c r="H40676" s="148"/>
      <c r="I40676"/>
    </row>
    <row r="40677" spans="1:9" x14ac:dyDescent="0.25">
      <c r="A40677"/>
      <c r="B40677"/>
      <c r="C40677"/>
      <c r="D40677"/>
      <c r="E40677" s="148"/>
      <c r="F40677" s="148"/>
      <c r="G40677" s="149"/>
      <c r="H40677" s="148"/>
      <c r="I40677"/>
    </row>
    <row r="40678" spans="1:9" x14ac:dyDescent="0.25">
      <c r="A40678"/>
      <c r="B40678"/>
      <c r="C40678"/>
      <c r="D40678"/>
      <c r="E40678" s="148"/>
      <c r="F40678" s="148"/>
      <c r="G40678" s="149"/>
      <c r="H40678" s="148"/>
      <c r="I40678"/>
    </row>
    <row r="40679" spans="1:9" x14ac:dyDescent="0.25">
      <c r="A40679"/>
      <c r="B40679"/>
      <c r="C40679"/>
      <c r="D40679"/>
      <c r="E40679" s="148"/>
      <c r="F40679" s="148"/>
      <c r="G40679" s="149"/>
      <c r="H40679" s="148"/>
      <c r="I40679"/>
    </row>
    <row r="40680" spans="1:9" x14ac:dyDescent="0.25">
      <c r="A40680"/>
      <c r="B40680"/>
      <c r="C40680"/>
      <c r="D40680"/>
      <c r="E40680" s="148"/>
      <c r="F40680" s="148"/>
      <c r="G40680" s="149"/>
      <c r="H40680" s="148"/>
      <c r="I40680"/>
    </row>
    <row r="40681" spans="1:9" x14ac:dyDescent="0.25">
      <c r="A40681"/>
      <c r="B40681"/>
      <c r="C40681"/>
      <c r="D40681"/>
      <c r="E40681" s="148"/>
      <c r="F40681" s="148"/>
      <c r="G40681" s="149"/>
      <c r="H40681" s="148"/>
      <c r="I40681"/>
    </row>
    <row r="40682" spans="1:9" x14ac:dyDescent="0.25">
      <c r="A40682"/>
      <c r="B40682"/>
      <c r="C40682"/>
      <c r="D40682"/>
      <c r="E40682" s="148"/>
      <c r="F40682" s="148"/>
      <c r="G40682" s="149"/>
      <c r="H40682" s="148"/>
      <c r="I40682"/>
    </row>
    <row r="40683" spans="1:9" x14ac:dyDescent="0.25">
      <c r="A40683"/>
      <c r="B40683"/>
      <c r="C40683"/>
      <c r="D40683"/>
      <c r="E40683" s="148"/>
      <c r="F40683" s="148"/>
      <c r="G40683" s="149"/>
      <c r="H40683" s="148"/>
      <c r="I40683"/>
    </row>
    <row r="40684" spans="1:9" x14ac:dyDescent="0.25">
      <c r="A40684"/>
      <c r="B40684"/>
      <c r="C40684"/>
      <c r="D40684"/>
      <c r="E40684" s="148"/>
      <c r="F40684" s="148"/>
      <c r="G40684" s="149"/>
      <c r="H40684" s="148"/>
      <c r="I40684"/>
    </row>
    <row r="40685" spans="1:9" x14ac:dyDescent="0.25">
      <c r="A40685"/>
      <c r="B40685"/>
      <c r="C40685"/>
      <c r="D40685"/>
      <c r="E40685" s="148"/>
      <c r="F40685" s="148"/>
      <c r="G40685" s="149"/>
      <c r="H40685" s="148"/>
      <c r="I40685"/>
    </row>
    <row r="40686" spans="1:9" x14ac:dyDescent="0.25">
      <c r="A40686"/>
      <c r="B40686"/>
      <c r="C40686"/>
      <c r="D40686"/>
      <c r="E40686" s="148"/>
      <c r="F40686" s="148"/>
      <c r="G40686" s="149"/>
      <c r="H40686" s="148"/>
      <c r="I40686"/>
    </row>
    <row r="40687" spans="1:9" x14ac:dyDescent="0.25">
      <c r="A40687"/>
      <c r="B40687"/>
      <c r="C40687"/>
      <c r="D40687"/>
      <c r="E40687" s="148"/>
      <c r="F40687" s="148"/>
      <c r="G40687" s="149"/>
      <c r="H40687" s="148"/>
      <c r="I40687"/>
    </row>
    <row r="40688" spans="1:9" x14ac:dyDescent="0.25">
      <c r="A40688"/>
      <c r="B40688"/>
      <c r="C40688"/>
      <c r="D40688"/>
      <c r="E40688" s="148"/>
      <c r="F40688" s="148"/>
      <c r="G40688" s="149"/>
      <c r="H40688" s="148"/>
      <c r="I40688"/>
    </row>
    <row r="40689" spans="1:9" x14ac:dyDescent="0.25">
      <c r="A40689"/>
      <c r="B40689"/>
      <c r="C40689"/>
      <c r="D40689"/>
      <c r="E40689" s="148"/>
      <c r="F40689" s="148"/>
      <c r="G40689" s="149"/>
      <c r="H40689" s="148"/>
      <c r="I40689"/>
    </row>
    <row r="40690" spans="1:9" x14ac:dyDescent="0.25">
      <c r="A40690"/>
      <c r="B40690"/>
      <c r="C40690"/>
      <c r="D40690"/>
      <c r="E40690" s="148"/>
      <c r="F40690" s="148"/>
      <c r="G40690" s="149"/>
      <c r="H40690" s="148"/>
      <c r="I40690"/>
    </row>
    <row r="40691" spans="1:9" x14ac:dyDescent="0.25">
      <c r="A40691"/>
      <c r="B40691"/>
      <c r="C40691"/>
      <c r="D40691"/>
      <c r="E40691" s="148"/>
      <c r="F40691" s="148"/>
      <c r="G40691" s="149"/>
      <c r="H40691" s="148"/>
      <c r="I40691"/>
    </row>
    <row r="40692" spans="1:9" x14ac:dyDescent="0.25">
      <c r="A40692"/>
      <c r="B40692"/>
      <c r="C40692"/>
      <c r="D40692"/>
      <c r="E40692" s="148"/>
      <c r="F40692" s="148"/>
      <c r="G40692" s="149"/>
      <c r="H40692" s="148"/>
      <c r="I40692"/>
    </row>
    <row r="40693" spans="1:9" x14ac:dyDescent="0.25">
      <c r="A40693"/>
      <c r="B40693"/>
      <c r="C40693"/>
      <c r="D40693"/>
      <c r="E40693" s="148"/>
      <c r="F40693" s="148"/>
      <c r="G40693" s="149"/>
      <c r="H40693" s="148"/>
      <c r="I40693"/>
    </row>
    <row r="40694" spans="1:9" x14ac:dyDescent="0.25">
      <c r="A40694"/>
      <c r="B40694"/>
      <c r="C40694"/>
      <c r="D40694"/>
      <c r="E40694" s="148"/>
      <c r="F40694" s="148"/>
      <c r="G40694" s="149"/>
      <c r="H40694" s="148"/>
      <c r="I40694"/>
    </row>
    <row r="40695" spans="1:9" x14ac:dyDescent="0.25">
      <c r="A40695"/>
      <c r="B40695"/>
      <c r="C40695"/>
      <c r="D40695"/>
      <c r="E40695" s="148"/>
      <c r="F40695" s="148"/>
      <c r="G40695" s="149"/>
      <c r="H40695" s="148"/>
      <c r="I40695"/>
    </row>
    <row r="40696" spans="1:9" x14ac:dyDescent="0.25">
      <c r="A40696"/>
      <c r="B40696"/>
      <c r="C40696"/>
      <c r="D40696"/>
      <c r="E40696" s="148"/>
      <c r="F40696" s="148"/>
      <c r="G40696" s="149"/>
      <c r="H40696" s="148"/>
      <c r="I40696"/>
    </row>
    <row r="40697" spans="1:9" x14ac:dyDescent="0.25">
      <c r="A40697"/>
      <c r="B40697"/>
      <c r="C40697"/>
      <c r="D40697"/>
      <c r="E40697" s="148"/>
      <c r="F40697" s="148"/>
      <c r="G40697" s="149"/>
      <c r="H40697" s="148"/>
      <c r="I40697"/>
    </row>
    <row r="40698" spans="1:9" x14ac:dyDescent="0.25">
      <c r="A40698"/>
      <c r="B40698"/>
      <c r="C40698"/>
      <c r="D40698"/>
      <c r="E40698" s="148"/>
      <c r="F40698" s="148"/>
      <c r="G40698" s="149"/>
      <c r="H40698" s="148"/>
      <c r="I40698"/>
    </row>
    <row r="40699" spans="1:9" x14ac:dyDescent="0.25">
      <c r="A40699"/>
      <c r="B40699"/>
      <c r="C40699"/>
      <c r="D40699"/>
      <c r="E40699" s="148"/>
      <c r="F40699" s="148"/>
      <c r="G40699" s="149"/>
      <c r="H40699" s="148"/>
      <c r="I40699"/>
    </row>
    <row r="40700" spans="1:9" x14ac:dyDescent="0.25">
      <c r="A40700"/>
      <c r="B40700"/>
      <c r="C40700"/>
      <c r="D40700"/>
      <c r="E40700" s="148"/>
      <c r="F40700" s="148"/>
      <c r="G40700" s="149"/>
      <c r="H40700" s="148"/>
      <c r="I40700"/>
    </row>
    <row r="40701" spans="1:9" x14ac:dyDescent="0.25">
      <c r="A40701"/>
      <c r="B40701"/>
      <c r="C40701"/>
      <c r="D40701"/>
      <c r="E40701" s="148"/>
      <c r="F40701" s="148"/>
      <c r="G40701" s="149"/>
      <c r="H40701" s="148"/>
      <c r="I40701"/>
    </row>
    <row r="40702" spans="1:9" x14ac:dyDescent="0.25">
      <c r="A40702"/>
      <c r="B40702"/>
      <c r="C40702"/>
      <c r="D40702"/>
      <c r="E40702" s="148"/>
      <c r="F40702" s="148"/>
      <c r="G40702" s="149"/>
      <c r="H40702" s="148"/>
      <c r="I40702"/>
    </row>
    <row r="40703" spans="1:9" x14ac:dyDescent="0.25">
      <c r="A40703"/>
      <c r="B40703"/>
      <c r="C40703"/>
      <c r="D40703"/>
      <c r="E40703" s="148"/>
      <c r="F40703" s="148"/>
      <c r="G40703" s="149"/>
      <c r="H40703" s="148"/>
      <c r="I40703"/>
    </row>
    <row r="40704" spans="1:9" x14ac:dyDescent="0.25">
      <c r="A40704"/>
      <c r="B40704"/>
      <c r="C40704"/>
      <c r="D40704"/>
      <c r="E40704" s="148"/>
      <c r="F40704" s="148"/>
      <c r="G40704" s="149"/>
      <c r="H40704" s="148"/>
      <c r="I40704"/>
    </row>
    <row r="40705" spans="1:9" x14ac:dyDescent="0.25">
      <c r="A40705"/>
      <c r="B40705"/>
      <c r="C40705"/>
      <c r="D40705"/>
      <c r="E40705" s="148"/>
      <c r="F40705" s="148"/>
      <c r="G40705" s="149"/>
      <c r="H40705" s="148"/>
      <c r="I40705"/>
    </row>
    <row r="40706" spans="1:9" x14ac:dyDescent="0.25">
      <c r="A40706"/>
      <c r="B40706"/>
      <c r="C40706"/>
      <c r="D40706"/>
      <c r="E40706" s="148"/>
      <c r="F40706" s="148"/>
      <c r="G40706" s="149"/>
      <c r="H40706" s="148"/>
      <c r="I40706"/>
    </row>
    <row r="40707" spans="1:9" x14ac:dyDescent="0.25">
      <c r="A40707"/>
      <c r="B40707"/>
      <c r="C40707"/>
      <c r="D40707"/>
      <c r="E40707" s="148"/>
      <c r="F40707" s="148"/>
      <c r="G40707" s="149"/>
      <c r="H40707" s="148"/>
      <c r="I40707"/>
    </row>
    <row r="40708" spans="1:9" x14ac:dyDescent="0.25">
      <c r="A40708"/>
      <c r="B40708"/>
      <c r="C40708"/>
      <c r="D40708"/>
      <c r="E40708" s="148"/>
      <c r="F40708" s="148"/>
      <c r="G40708" s="149"/>
      <c r="H40708" s="148"/>
      <c r="I40708"/>
    </row>
    <row r="40709" spans="1:9" x14ac:dyDescent="0.25">
      <c r="A40709"/>
      <c r="B40709"/>
      <c r="C40709"/>
      <c r="D40709"/>
      <c r="E40709" s="148"/>
      <c r="F40709" s="148"/>
      <c r="G40709" s="149"/>
      <c r="H40709" s="148"/>
      <c r="I40709"/>
    </row>
    <row r="40710" spans="1:9" x14ac:dyDescent="0.25">
      <c r="A40710"/>
      <c r="B40710"/>
      <c r="C40710"/>
      <c r="D40710"/>
      <c r="E40710" s="148"/>
      <c r="F40710" s="148"/>
      <c r="G40710" s="149"/>
      <c r="H40710" s="148"/>
      <c r="I40710"/>
    </row>
    <row r="40711" spans="1:9" x14ac:dyDescent="0.25">
      <c r="A40711"/>
      <c r="B40711"/>
      <c r="C40711"/>
      <c r="D40711"/>
      <c r="E40711" s="148"/>
      <c r="F40711" s="148"/>
      <c r="G40711" s="149"/>
      <c r="H40711" s="148"/>
      <c r="I40711"/>
    </row>
    <row r="40712" spans="1:9" x14ac:dyDescent="0.25">
      <c r="A40712"/>
      <c r="B40712"/>
      <c r="C40712"/>
      <c r="D40712"/>
      <c r="E40712" s="148"/>
      <c r="F40712" s="148"/>
      <c r="G40712" s="149"/>
      <c r="H40712" s="148"/>
      <c r="I40712"/>
    </row>
    <row r="40713" spans="1:9" x14ac:dyDescent="0.25">
      <c r="A40713"/>
      <c r="B40713"/>
      <c r="C40713"/>
      <c r="D40713"/>
      <c r="E40713" s="148"/>
      <c r="F40713" s="148"/>
      <c r="G40713" s="149"/>
      <c r="H40713" s="148"/>
      <c r="I40713"/>
    </row>
    <row r="40714" spans="1:9" x14ac:dyDescent="0.25">
      <c r="A40714"/>
      <c r="B40714"/>
      <c r="C40714"/>
      <c r="D40714"/>
      <c r="E40714" s="148"/>
      <c r="F40714" s="148"/>
      <c r="G40714" s="149"/>
      <c r="H40714" s="148"/>
      <c r="I40714"/>
    </row>
    <row r="40715" spans="1:9" x14ac:dyDescent="0.25">
      <c r="A40715"/>
      <c r="B40715"/>
      <c r="C40715"/>
      <c r="D40715"/>
      <c r="E40715" s="148"/>
      <c r="F40715" s="148"/>
      <c r="G40715" s="149"/>
      <c r="H40715" s="148"/>
      <c r="I40715"/>
    </row>
    <row r="40716" spans="1:9" x14ac:dyDescent="0.25">
      <c r="A40716"/>
      <c r="B40716"/>
      <c r="C40716"/>
      <c r="D40716"/>
      <c r="E40716" s="148"/>
      <c r="F40716" s="148"/>
      <c r="G40716" s="149"/>
      <c r="H40716" s="148"/>
      <c r="I40716"/>
    </row>
    <row r="40717" spans="1:9" x14ac:dyDescent="0.25">
      <c r="A40717"/>
      <c r="B40717"/>
      <c r="C40717"/>
      <c r="D40717"/>
      <c r="E40717" s="148"/>
      <c r="F40717" s="148"/>
      <c r="G40717" s="149"/>
      <c r="H40717" s="148"/>
      <c r="I40717"/>
    </row>
    <row r="40718" spans="1:9" x14ac:dyDescent="0.25">
      <c r="A40718"/>
      <c r="B40718"/>
      <c r="C40718"/>
      <c r="D40718"/>
      <c r="E40718" s="148"/>
      <c r="F40718" s="148"/>
      <c r="G40718" s="149"/>
      <c r="H40718" s="148"/>
      <c r="I40718"/>
    </row>
    <row r="40719" spans="1:9" x14ac:dyDescent="0.25">
      <c r="A40719"/>
      <c r="B40719"/>
      <c r="C40719"/>
      <c r="D40719"/>
      <c r="E40719" s="148"/>
      <c r="F40719" s="148"/>
      <c r="G40719" s="149"/>
      <c r="H40719" s="148"/>
      <c r="I40719"/>
    </row>
    <row r="40720" spans="1:9" x14ac:dyDescent="0.25">
      <c r="A40720"/>
      <c r="B40720"/>
      <c r="C40720"/>
      <c r="D40720"/>
      <c r="E40720" s="148"/>
      <c r="F40720" s="148"/>
      <c r="G40720" s="149"/>
      <c r="H40720" s="148"/>
      <c r="I40720"/>
    </row>
    <row r="40721" spans="1:9" x14ac:dyDescent="0.25">
      <c r="A40721"/>
      <c r="B40721"/>
      <c r="C40721"/>
      <c r="D40721"/>
      <c r="E40721" s="148"/>
      <c r="F40721" s="148"/>
      <c r="G40721" s="149"/>
      <c r="H40721" s="148"/>
      <c r="I40721"/>
    </row>
    <row r="40722" spans="1:9" x14ac:dyDescent="0.25">
      <c r="A40722"/>
      <c r="B40722"/>
      <c r="C40722"/>
      <c r="D40722"/>
      <c r="E40722" s="148"/>
      <c r="F40722" s="148"/>
      <c r="G40722" s="149"/>
      <c r="H40722" s="148"/>
      <c r="I40722"/>
    </row>
    <row r="40723" spans="1:9" x14ac:dyDescent="0.25">
      <c r="A40723"/>
      <c r="B40723"/>
      <c r="C40723"/>
      <c r="D40723"/>
      <c r="E40723" s="148"/>
      <c r="F40723" s="148"/>
      <c r="G40723" s="149"/>
      <c r="H40723" s="148"/>
      <c r="I40723"/>
    </row>
    <row r="40724" spans="1:9" x14ac:dyDescent="0.25">
      <c r="A40724"/>
      <c r="B40724"/>
      <c r="C40724"/>
      <c r="D40724"/>
      <c r="E40724" s="148"/>
      <c r="F40724" s="148"/>
      <c r="G40724" s="149"/>
      <c r="H40724" s="148"/>
      <c r="I40724"/>
    </row>
    <row r="40725" spans="1:9" x14ac:dyDescent="0.25">
      <c r="A40725"/>
      <c r="B40725"/>
      <c r="C40725"/>
      <c r="D40725"/>
      <c r="E40725" s="148"/>
      <c r="F40725" s="148"/>
      <c r="G40725" s="149"/>
      <c r="H40725" s="148"/>
      <c r="I40725"/>
    </row>
    <row r="40726" spans="1:9" x14ac:dyDescent="0.25">
      <c r="A40726"/>
      <c r="B40726"/>
      <c r="C40726"/>
      <c r="D40726"/>
      <c r="E40726" s="148"/>
      <c r="F40726" s="148"/>
      <c r="G40726" s="149"/>
      <c r="H40726" s="148"/>
      <c r="I40726"/>
    </row>
    <row r="40727" spans="1:9" x14ac:dyDescent="0.25">
      <c r="A40727"/>
      <c r="B40727"/>
      <c r="C40727"/>
      <c r="D40727"/>
      <c r="E40727" s="148"/>
      <c r="F40727" s="148"/>
      <c r="G40727" s="149"/>
      <c r="H40727" s="148"/>
      <c r="I40727"/>
    </row>
    <row r="40728" spans="1:9" x14ac:dyDescent="0.25">
      <c r="A40728"/>
      <c r="B40728"/>
      <c r="C40728"/>
      <c r="D40728"/>
      <c r="E40728" s="148"/>
      <c r="F40728" s="148"/>
      <c r="G40728" s="149"/>
      <c r="H40728" s="148"/>
      <c r="I40728"/>
    </row>
    <row r="40729" spans="1:9" x14ac:dyDescent="0.25">
      <c r="A40729"/>
      <c r="B40729"/>
      <c r="C40729"/>
      <c r="D40729"/>
      <c r="E40729" s="148"/>
      <c r="F40729" s="148"/>
      <c r="G40729" s="149"/>
      <c r="H40729" s="148"/>
      <c r="I40729"/>
    </row>
    <row r="40730" spans="1:9" x14ac:dyDescent="0.25">
      <c r="A40730"/>
      <c r="B40730"/>
      <c r="C40730"/>
      <c r="D40730"/>
      <c r="E40730" s="148"/>
      <c r="F40730" s="148"/>
      <c r="G40730" s="149"/>
      <c r="H40730" s="148"/>
      <c r="I40730"/>
    </row>
    <row r="40731" spans="1:9" x14ac:dyDescent="0.25">
      <c r="A40731"/>
      <c r="B40731"/>
      <c r="C40731"/>
      <c r="D40731"/>
      <c r="E40731" s="148"/>
      <c r="F40731" s="148"/>
      <c r="G40731" s="149"/>
      <c r="H40731" s="148"/>
      <c r="I40731"/>
    </row>
    <row r="40732" spans="1:9" x14ac:dyDescent="0.25">
      <c r="A40732"/>
      <c r="B40732"/>
      <c r="C40732"/>
      <c r="D40732"/>
      <c r="E40732" s="148"/>
      <c r="F40732" s="148"/>
      <c r="G40732" s="149"/>
      <c r="H40732" s="148"/>
      <c r="I40732"/>
    </row>
    <row r="40733" spans="1:9" x14ac:dyDescent="0.25">
      <c r="A40733"/>
      <c r="B40733"/>
      <c r="C40733"/>
      <c r="D40733"/>
      <c r="E40733" s="148"/>
      <c r="F40733" s="148"/>
      <c r="G40733" s="149"/>
      <c r="H40733" s="148"/>
      <c r="I40733"/>
    </row>
    <row r="40734" spans="1:9" x14ac:dyDescent="0.25">
      <c r="A40734"/>
      <c r="B40734"/>
      <c r="C40734"/>
      <c r="D40734"/>
      <c r="E40734" s="148"/>
      <c r="F40734" s="148"/>
      <c r="G40734" s="149"/>
      <c r="H40734" s="148"/>
      <c r="I40734"/>
    </row>
    <row r="40735" spans="1:9" x14ac:dyDescent="0.25">
      <c r="A40735"/>
      <c r="B40735"/>
      <c r="C40735"/>
      <c r="D40735"/>
      <c r="E40735" s="148"/>
      <c r="F40735" s="148"/>
      <c r="G40735" s="149"/>
      <c r="H40735" s="148"/>
      <c r="I40735"/>
    </row>
    <row r="40736" spans="1:9" x14ac:dyDescent="0.25">
      <c r="A40736"/>
      <c r="B40736"/>
      <c r="C40736"/>
      <c r="D40736"/>
      <c r="E40736" s="148"/>
      <c r="F40736" s="148"/>
      <c r="G40736" s="149"/>
      <c r="H40736" s="148"/>
      <c r="I40736"/>
    </row>
    <row r="40737" spans="1:9" x14ac:dyDescent="0.25">
      <c r="A40737"/>
      <c r="B40737"/>
      <c r="C40737"/>
      <c r="D40737"/>
      <c r="E40737" s="148"/>
      <c r="F40737" s="148"/>
      <c r="G40737" s="149"/>
      <c r="H40737" s="148"/>
      <c r="I40737"/>
    </row>
    <row r="40738" spans="1:9" x14ac:dyDescent="0.25">
      <c r="A40738"/>
      <c r="B40738"/>
      <c r="C40738"/>
      <c r="D40738"/>
      <c r="E40738" s="148"/>
      <c r="F40738" s="148"/>
      <c r="G40738" s="149"/>
      <c r="H40738" s="148"/>
      <c r="I40738"/>
    </row>
    <row r="40739" spans="1:9" x14ac:dyDescent="0.25">
      <c r="A40739"/>
      <c r="B40739"/>
      <c r="C40739"/>
      <c r="D40739"/>
      <c r="E40739" s="148"/>
      <c r="F40739" s="148"/>
      <c r="G40739" s="149"/>
      <c r="H40739" s="148"/>
      <c r="I40739"/>
    </row>
    <row r="40740" spans="1:9" x14ac:dyDescent="0.25">
      <c r="A40740"/>
      <c r="B40740"/>
      <c r="C40740"/>
      <c r="D40740"/>
      <c r="E40740" s="148"/>
      <c r="F40740" s="148"/>
      <c r="G40740" s="149"/>
      <c r="H40740" s="148"/>
      <c r="I40740"/>
    </row>
    <row r="40741" spans="1:9" x14ac:dyDescent="0.25">
      <c r="A40741"/>
      <c r="B40741"/>
      <c r="C40741"/>
      <c r="D40741"/>
      <c r="E40741" s="148"/>
      <c r="F40741" s="148"/>
      <c r="G40741" s="149"/>
      <c r="H40741" s="148"/>
      <c r="I40741"/>
    </row>
    <row r="40742" spans="1:9" x14ac:dyDescent="0.25">
      <c r="A40742"/>
      <c r="B40742"/>
      <c r="C40742"/>
      <c r="D40742"/>
      <c r="E40742" s="148"/>
      <c r="F40742" s="148"/>
      <c r="G40742" s="149"/>
      <c r="H40742" s="148"/>
      <c r="I40742"/>
    </row>
    <row r="40743" spans="1:9" x14ac:dyDescent="0.25">
      <c r="A40743"/>
      <c r="B40743"/>
      <c r="C40743"/>
      <c r="D40743"/>
      <c r="E40743" s="148"/>
      <c r="F40743" s="148"/>
      <c r="G40743" s="149"/>
      <c r="H40743" s="148"/>
      <c r="I40743"/>
    </row>
    <row r="40744" spans="1:9" x14ac:dyDescent="0.25">
      <c r="A40744"/>
      <c r="B40744"/>
      <c r="C40744"/>
      <c r="D40744"/>
      <c r="E40744" s="148"/>
      <c r="F40744" s="148"/>
      <c r="G40744" s="149"/>
      <c r="H40744" s="148"/>
      <c r="I40744"/>
    </row>
    <row r="40745" spans="1:9" x14ac:dyDescent="0.25">
      <c r="A40745"/>
      <c r="B40745"/>
      <c r="C40745"/>
      <c r="D40745"/>
      <c r="E40745" s="148"/>
      <c r="F40745" s="148"/>
      <c r="G40745" s="149"/>
      <c r="H40745" s="148"/>
      <c r="I40745"/>
    </row>
    <row r="40746" spans="1:9" x14ac:dyDescent="0.25">
      <c r="A40746"/>
      <c r="B40746"/>
      <c r="C40746"/>
      <c r="D40746"/>
      <c r="E40746" s="148"/>
      <c r="F40746" s="148"/>
      <c r="G40746" s="149"/>
      <c r="H40746" s="148"/>
      <c r="I40746"/>
    </row>
    <row r="40747" spans="1:9" x14ac:dyDescent="0.25">
      <c r="A40747"/>
      <c r="B40747"/>
      <c r="C40747"/>
      <c r="D40747"/>
      <c r="E40747" s="148"/>
      <c r="F40747" s="148"/>
      <c r="G40747" s="149"/>
      <c r="H40747" s="148"/>
      <c r="I40747"/>
    </row>
    <row r="40748" spans="1:9" x14ac:dyDescent="0.25">
      <c r="A40748"/>
      <c r="B40748"/>
      <c r="C40748"/>
      <c r="D40748"/>
      <c r="E40748" s="148"/>
      <c r="F40748" s="148"/>
      <c r="G40748" s="149"/>
      <c r="H40748" s="148"/>
      <c r="I40748"/>
    </row>
    <row r="40749" spans="1:9" x14ac:dyDescent="0.25">
      <c r="A40749"/>
      <c r="B40749"/>
      <c r="C40749"/>
      <c r="D40749"/>
      <c r="E40749" s="148"/>
      <c r="F40749" s="148"/>
      <c r="G40749" s="149"/>
      <c r="H40749" s="148"/>
      <c r="I40749"/>
    </row>
    <row r="40750" spans="1:9" x14ac:dyDescent="0.25">
      <c r="A40750"/>
      <c r="B40750"/>
      <c r="C40750"/>
      <c r="D40750"/>
      <c r="E40750" s="148"/>
      <c r="F40750" s="148"/>
      <c r="G40750" s="149"/>
      <c r="H40750" s="148"/>
      <c r="I40750"/>
    </row>
    <row r="40751" spans="1:9" x14ac:dyDescent="0.25">
      <c r="A40751"/>
      <c r="B40751"/>
      <c r="C40751"/>
      <c r="D40751"/>
      <c r="E40751" s="148"/>
      <c r="F40751" s="148"/>
      <c r="G40751" s="149"/>
      <c r="H40751" s="148"/>
      <c r="I40751"/>
    </row>
    <row r="40752" spans="1:9" x14ac:dyDescent="0.25">
      <c r="A40752"/>
      <c r="B40752"/>
      <c r="C40752"/>
      <c r="D40752"/>
      <c r="E40752" s="148"/>
      <c r="F40752" s="148"/>
      <c r="G40752" s="149"/>
      <c r="H40752" s="148"/>
      <c r="I40752"/>
    </row>
    <row r="40753" spans="1:9" x14ac:dyDescent="0.25">
      <c r="A40753"/>
      <c r="B40753"/>
      <c r="C40753"/>
      <c r="D40753"/>
      <c r="E40753" s="148"/>
      <c r="F40753" s="148"/>
      <c r="G40753" s="149"/>
      <c r="H40753" s="148"/>
      <c r="I40753"/>
    </row>
    <row r="40754" spans="1:9" x14ac:dyDescent="0.25">
      <c r="A40754"/>
      <c r="B40754"/>
      <c r="C40754"/>
      <c r="D40754"/>
      <c r="E40754" s="148"/>
      <c r="F40754" s="148"/>
      <c r="G40754" s="149"/>
      <c r="H40754" s="148"/>
      <c r="I40754"/>
    </row>
    <row r="40755" spans="1:9" x14ac:dyDescent="0.25">
      <c r="A40755"/>
      <c r="B40755"/>
      <c r="C40755"/>
      <c r="D40755"/>
      <c r="E40755" s="148"/>
      <c r="F40755" s="148"/>
      <c r="G40755" s="149"/>
      <c r="H40755" s="148"/>
      <c r="I40755"/>
    </row>
    <row r="40756" spans="1:9" x14ac:dyDescent="0.25">
      <c r="A40756"/>
      <c r="B40756"/>
      <c r="C40756"/>
      <c r="D40756"/>
      <c r="E40756" s="148"/>
      <c r="F40756" s="148"/>
      <c r="G40756" s="149"/>
      <c r="H40756" s="148"/>
      <c r="I40756"/>
    </row>
    <row r="40757" spans="1:9" x14ac:dyDescent="0.25">
      <c r="A40757"/>
      <c r="B40757"/>
      <c r="C40757"/>
      <c r="D40757"/>
      <c r="E40757" s="148"/>
      <c r="F40757" s="148"/>
      <c r="G40757" s="149"/>
      <c r="H40757" s="148"/>
      <c r="I40757"/>
    </row>
    <row r="40758" spans="1:9" x14ac:dyDescent="0.25">
      <c r="A40758"/>
      <c r="B40758"/>
      <c r="C40758"/>
      <c r="D40758"/>
      <c r="E40758" s="148"/>
      <c r="F40758" s="148"/>
      <c r="G40758" s="149"/>
      <c r="H40758" s="148"/>
      <c r="I40758"/>
    </row>
    <row r="40759" spans="1:9" x14ac:dyDescent="0.25">
      <c r="A40759"/>
      <c r="B40759"/>
      <c r="C40759"/>
      <c r="D40759"/>
      <c r="E40759" s="148"/>
      <c r="F40759" s="148"/>
      <c r="G40759" s="149"/>
      <c r="H40759" s="148"/>
      <c r="I40759"/>
    </row>
    <row r="40760" spans="1:9" x14ac:dyDescent="0.25">
      <c r="A40760"/>
      <c r="B40760"/>
      <c r="C40760"/>
      <c r="D40760"/>
      <c r="E40760" s="148"/>
      <c r="F40760" s="148"/>
      <c r="G40760" s="149"/>
      <c r="H40760" s="148"/>
      <c r="I40760"/>
    </row>
    <row r="40761" spans="1:9" x14ac:dyDescent="0.25">
      <c r="A40761"/>
      <c r="B40761"/>
      <c r="C40761"/>
      <c r="D40761"/>
      <c r="E40761" s="148"/>
      <c r="F40761" s="148"/>
      <c r="G40761" s="149"/>
      <c r="H40761" s="148"/>
      <c r="I40761"/>
    </row>
    <row r="40762" spans="1:9" x14ac:dyDescent="0.25">
      <c r="A40762"/>
      <c r="B40762"/>
      <c r="C40762"/>
      <c r="D40762"/>
      <c r="E40762" s="148"/>
      <c r="F40762" s="148"/>
      <c r="G40762" s="149"/>
      <c r="H40762" s="148"/>
      <c r="I40762"/>
    </row>
    <row r="40763" spans="1:9" x14ac:dyDescent="0.25">
      <c r="A40763"/>
      <c r="B40763"/>
      <c r="C40763"/>
      <c r="D40763"/>
      <c r="E40763" s="148"/>
      <c r="F40763" s="148"/>
      <c r="G40763" s="149"/>
      <c r="H40763" s="148"/>
      <c r="I40763"/>
    </row>
    <row r="40764" spans="1:9" x14ac:dyDescent="0.25">
      <c r="A40764"/>
      <c r="B40764"/>
      <c r="C40764"/>
      <c r="D40764"/>
      <c r="E40764" s="148"/>
      <c r="F40764" s="148"/>
      <c r="G40764" s="149"/>
      <c r="H40764" s="148"/>
      <c r="I40764"/>
    </row>
    <row r="40765" spans="1:9" x14ac:dyDescent="0.25">
      <c r="A40765"/>
      <c r="B40765"/>
      <c r="C40765"/>
      <c r="D40765"/>
      <c r="E40765" s="148"/>
      <c r="F40765" s="148"/>
      <c r="G40765" s="149"/>
      <c r="H40765" s="148"/>
      <c r="I40765"/>
    </row>
    <row r="40766" spans="1:9" x14ac:dyDescent="0.25">
      <c r="A40766"/>
      <c r="B40766"/>
      <c r="C40766"/>
      <c r="D40766"/>
      <c r="E40766" s="148"/>
      <c r="F40766" s="148"/>
      <c r="G40766" s="149"/>
      <c r="H40766" s="148"/>
      <c r="I40766"/>
    </row>
    <row r="40767" spans="1:9" x14ac:dyDescent="0.25">
      <c r="A40767"/>
      <c r="B40767"/>
      <c r="C40767"/>
      <c r="D40767"/>
      <c r="E40767" s="148"/>
      <c r="F40767" s="148"/>
      <c r="G40767" s="149"/>
      <c r="H40767" s="148"/>
      <c r="I40767"/>
    </row>
    <row r="40768" spans="1:9" x14ac:dyDescent="0.25">
      <c r="A40768"/>
      <c r="B40768"/>
      <c r="C40768"/>
      <c r="D40768"/>
      <c r="E40768" s="148"/>
      <c r="F40768" s="148"/>
      <c r="G40768" s="149"/>
      <c r="H40768" s="148"/>
      <c r="I40768"/>
    </row>
    <row r="40769" spans="1:9" x14ac:dyDescent="0.25">
      <c r="A40769"/>
      <c r="B40769"/>
      <c r="C40769"/>
      <c r="D40769"/>
      <c r="E40769" s="148"/>
      <c r="F40769" s="148"/>
      <c r="G40769" s="149"/>
      <c r="H40769" s="148"/>
      <c r="I40769"/>
    </row>
    <row r="40770" spans="1:9" x14ac:dyDescent="0.25">
      <c r="A40770"/>
      <c r="B40770"/>
      <c r="C40770"/>
      <c r="D40770"/>
      <c r="E40770" s="148"/>
      <c r="F40770" s="148"/>
      <c r="G40770" s="149"/>
      <c r="H40770" s="148"/>
      <c r="I40770"/>
    </row>
    <row r="40771" spans="1:9" x14ac:dyDescent="0.25">
      <c r="A40771"/>
      <c r="B40771"/>
      <c r="C40771"/>
      <c r="D40771"/>
      <c r="E40771" s="148"/>
      <c r="F40771" s="148"/>
      <c r="G40771" s="149"/>
      <c r="H40771" s="148"/>
      <c r="I40771"/>
    </row>
    <row r="40772" spans="1:9" x14ac:dyDescent="0.25">
      <c r="A40772"/>
      <c r="B40772"/>
      <c r="C40772"/>
      <c r="D40772"/>
      <c r="E40772" s="148"/>
      <c r="F40772" s="148"/>
      <c r="G40772" s="149"/>
      <c r="H40772" s="148"/>
      <c r="I40772"/>
    </row>
    <row r="40773" spans="1:9" x14ac:dyDescent="0.25">
      <c r="A40773"/>
      <c r="B40773"/>
      <c r="C40773"/>
      <c r="D40773"/>
      <c r="E40773" s="148"/>
      <c r="F40773" s="148"/>
      <c r="G40773" s="149"/>
      <c r="H40773" s="148"/>
      <c r="I40773"/>
    </row>
    <row r="40774" spans="1:9" x14ac:dyDescent="0.25">
      <c r="A40774"/>
      <c r="B40774"/>
      <c r="C40774"/>
      <c r="D40774"/>
      <c r="E40774" s="148"/>
      <c r="F40774" s="148"/>
      <c r="G40774" s="149"/>
      <c r="H40774" s="148"/>
      <c r="I40774"/>
    </row>
    <row r="40775" spans="1:9" x14ac:dyDescent="0.25">
      <c r="A40775"/>
      <c r="B40775"/>
      <c r="C40775"/>
      <c r="D40775"/>
      <c r="E40775" s="148"/>
      <c r="F40775" s="148"/>
      <c r="G40775" s="149"/>
      <c r="H40775" s="148"/>
      <c r="I40775"/>
    </row>
    <row r="40776" spans="1:9" x14ac:dyDescent="0.25">
      <c r="A40776"/>
      <c r="B40776"/>
      <c r="C40776"/>
      <c r="D40776"/>
      <c r="E40776" s="148"/>
      <c r="F40776" s="148"/>
      <c r="G40776" s="149"/>
      <c r="H40776" s="148"/>
      <c r="I40776"/>
    </row>
    <row r="40777" spans="1:9" x14ac:dyDescent="0.25">
      <c r="A40777"/>
      <c r="B40777"/>
      <c r="C40777"/>
      <c r="D40777"/>
      <c r="E40777" s="148"/>
      <c r="F40777" s="148"/>
      <c r="G40777" s="149"/>
      <c r="H40777" s="148"/>
      <c r="I40777"/>
    </row>
    <row r="40778" spans="1:9" x14ac:dyDescent="0.25">
      <c r="A40778"/>
      <c r="B40778"/>
      <c r="C40778"/>
      <c r="D40778"/>
      <c r="E40778" s="148"/>
      <c r="F40778" s="148"/>
      <c r="G40778" s="149"/>
      <c r="H40778" s="148"/>
      <c r="I40778"/>
    </row>
    <row r="40779" spans="1:9" x14ac:dyDescent="0.25">
      <c r="A40779"/>
      <c r="B40779"/>
      <c r="C40779"/>
      <c r="D40779"/>
      <c r="E40779" s="148"/>
      <c r="F40779" s="148"/>
      <c r="G40779" s="149"/>
      <c r="H40779" s="148"/>
      <c r="I40779"/>
    </row>
    <row r="40780" spans="1:9" x14ac:dyDescent="0.25">
      <c r="A40780"/>
      <c r="B40780"/>
      <c r="C40780"/>
      <c r="D40780"/>
      <c r="E40780" s="148"/>
      <c r="F40780" s="148"/>
      <c r="G40780" s="149"/>
      <c r="H40780" s="148"/>
      <c r="I40780"/>
    </row>
    <row r="40781" spans="1:9" x14ac:dyDescent="0.25">
      <c r="A40781"/>
      <c r="B40781"/>
      <c r="C40781"/>
      <c r="D40781"/>
      <c r="E40781" s="148"/>
      <c r="F40781" s="148"/>
      <c r="G40781" s="149"/>
      <c r="H40781" s="148"/>
      <c r="I40781"/>
    </row>
    <row r="40782" spans="1:9" x14ac:dyDescent="0.25">
      <c r="A40782"/>
      <c r="B40782"/>
      <c r="C40782"/>
      <c r="D40782"/>
      <c r="E40782" s="148"/>
      <c r="F40782" s="148"/>
      <c r="G40782" s="149"/>
      <c r="H40782" s="148"/>
      <c r="I40782"/>
    </row>
    <row r="40783" spans="1:9" x14ac:dyDescent="0.25">
      <c r="A40783"/>
      <c r="B40783"/>
      <c r="C40783"/>
      <c r="D40783"/>
      <c r="E40783" s="148"/>
      <c r="F40783" s="148"/>
      <c r="G40783" s="149"/>
      <c r="H40783" s="148"/>
      <c r="I40783"/>
    </row>
    <row r="40784" spans="1:9" x14ac:dyDescent="0.25">
      <c r="A40784"/>
      <c r="B40784"/>
      <c r="C40784"/>
      <c r="D40784"/>
      <c r="E40784" s="148"/>
      <c r="F40784" s="148"/>
      <c r="G40784" s="149"/>
      <c r="H40784" s="148"/>
      <c r="I40784"/>
    </row>
    <row r="40785" spans="1:9" x14ac:dyDescent="0.25">
      <c r="A40785"/>
      <c r="B40785"/>
      <c r="C40785"/>
      <c r="D40785"/>
      <c r="E40785" s="148"/>
      <c r="F40785" s="148"/>
      <c r="G40785" s="149"/>
      <c r="H40785" s="148"/>
      <c r="I40785"/>
    </row>
    <row r="40786" spans="1:9" x14ac:dyDescent="0.25">
      <c r="A40786"/>
      <c r="B40786"/>
      <c r="C40786"/>
      <c r="D40786"/>
      <c r="E40786" s="148"/>
      <c r="F40786" s="148"/>
      <c r="G40786" s="149"/>
      <c r="H40786" s="148"/>
      <c r="I40786"/>
    </row>
    <row r="40787" spans="1:9" x14ac:dyDescent="0.25">
      <c r="A40787"/>
      <c r="B40787"/>
      <c r="C40787"/>
      <c r="D40787"/>
      <c r="E40787" s="148"/>
      <c r="F40787" s="148"/>
      <c r="G40787" s="149"/>
      <c r="H40787" s="148"/>
      <c r="I40787"/>
    </row>
    <row r="40788" spans="1:9" x14ac:dyDescent="0.25">
      <c r="A40788"/>
      <c r="B40788"/>
      <c r="C40788"/>
      <c r="D40788"/>
      <c r="E40788" s="148"/>
      <c r="F40788" s="148"/>
      <c r="G40788" s="149"/>
      <c r="H40788" s="148"/>
      <c r="I40788"/>
    </row>
    <row r="40789" spans="1:9" x14ac:dyDescent="0.25">
      <c r="A40789"/>
      <c r="B40789"/>
      <c r="C40789"/>
      <c r="D40789"/>
      <c r="E40789" s="148"/>
      <c r="F40789" s="148"/>
      <c r="G40789" s="149"/>
      <c r="H40789" s="148"/>
      <c r="I40789"/>
    </row>
    <row r="40790" spans="1:9" x14ac:dyDescent="0.25">
      <c r="A40790"/>
      <c r="B40790"/>
      <c r="C40790"/>
      <c r="D40790"/>
      <c r="E40790" s="148"/>
      <c r="F40790" s="148"/>
      <c r="G40790" s="149"/>
      <c r="H40790" s="148"/>
      <c r="I40790"/>
    </row>
    <row r="40791" spans="1:9" x14ac:dyDescent="0.25">
      <c r="A40791"/>
      <c r="B40791"/>
      <c r="C40791"/>
      <c r="D40791"/>
      <c r="E40791" s="148"/>
      <c r="F40791" s="148"/>
      <c r="G40791" s="149"/>
      <c r="H40791" s="148"/>
      <c r="I40791"/>
    </row>
    <row r="40792" spans="1:9" x14ac:dyDescent="0.25">
      <c r="A40792"/>
      <c r="B40792"/>
      <c r="C40792"/>
      <c r="D40792"/>
      <c r="E40792" s="148"/>
      <c r="F40792" s="148"/>
      <c r="G40792" s="149"/>
      <c r="H40792" s="148"/>
      <c r="I40792"/>
    </row>
    <row r="40793" spans="1:9" x14ac:dyDescent="0.25">
      <c r="A40793"/>
      <c r="B40793"/>
      <c r="C40793"/>
      <c r="D40793"/>
      <c r="E40793" s="148"/>
      <c r="F40793" s="148"/>
      <c r="G40793" s="149"/>
      <c r="H40793" s="148"/>
      <c r="I40793"/>
    </row>
    <row r="40794" spans="1:9" x14ac:dyDescent="0.25">
      <c r="A40794"/>
      <c r="B40794"/>
      <c r="C40794"/>
      <c r="D40794"/>
      <c r="E40794" s="148"/>
      <c r="F40794" s="148"/>
      <c r="G40794" s="149"/>
      <c r="H40794" s="148"/>
      <c r="I40794"/>
    </row>
    <row r="40795" spans="1:9" x14ac:dyDescent="0.25">
      <c r="A40795"/>
      <c r="B40795"/>
      <c r="C40795"/>
      <c r="D40795"/>
      <c r="E40795" s="148"/>
      <c r="F40795" s="148"/>
      <c r="G40795" s="149"/>
      <c r="H40795" s="148"/>
      <c r="I40795"/>
    </row>
    <row r="40796" spans="1:9" x14ac:dyDescent="0.25">
      <c r="A40796"/>
      <c r="B40796"/>
      <c r="C40796"/>
      <c r="D40796"/>
      <c r="E40796" s="148"/>
      <c r="F40796" s="148"/>
      <c r="G40796" s="149"/>
      <c r="H40796" s="148"/>
      <c r="I40796"/>
    </row>
    <row r="40797" spans="1:9" x14ac:dyDescent="0.25">
      <c r="A40797"/>
      <c r="B40797"/>
      <c r="C40797"/>
      <c r="D40797"/>
      <c r="E40797" s="148"/>
      <c r="F40797" s="148"/>
      <c r="G40797" s="149"/>
      <c r="H40797" s="148"/>
      <c r="I40797"/>
    </row>
    <row r="40798" spans="1:9" x14ac:dyDescent="0.25">
      <c r="A40798"/>
      <c r="B40798"/>
      <c r="C40798"/>
      <c r="D40798"/>
      <c r="E40798" s="148"/>
      <c r="F40798" s="148"/>
      <c r="G40798" s="149"/>
      <c r="H40798" s="148"/>
      <c r="I40798"/>
    </row>
    <row r="40799" spans="1:9" x14ac:dyDescent="0.25">
      <c r="A40799"/>
      <c r="B40799"/>
      <c r="C40799"/>
      <c r="D40799"/>
      <c r="E40799" s="148"/>
      <c r="F40799" s="148"/>
      <c r="G40799" s="149"/>
      <c r="H40799" s="148"/>
      <c r="I40799"/>
    </row>
    <row r="40800" spans="1:9" x14ac:dyDescent="0.25">
      <c r="A40800"/>
      <c r="B40800"/>
      <c r="C40800"/>
      <c r="D40800"/>
      <c r="E40800" s="148"/>
      <c r="F40800" s="148"/>
      <c r="G40800" s="149"/>
      <c r="H40800" s="148"/>
      <c r="I40800"/>
    </row>
    <row r="40801" spans="1:9" x14ac:dyDescent="0.25">
      <c r="A40801"/>
      <c r="B40801"/>
      <c r="C40801"/>
      <c r="D40801"/>
      <c r="E40801" s="148"/>
      <c r="F40801" s="148"/>
      <c r="G40801" s="149"/>
      <c r="H40801" s="148"/>
      <c r="I40801"/>
    </row>
    <row r="40802" spans="1:9" x14ac:dyDescent="0.25">
      <c r="A40802"/>
      <c r="B40802"/>
      <c r="C40802"/>
      <c r="D40802"/>
      <c r="E40802" s="148"/>
      <c r="F40802" s="148"/>
      <c r="G40802" s="149"/>
      <c r="H40802" s="148"/>
      <c r="I40802"/>
    </row>
    <row r="40803" spans="1:9" x14ac:dyDescent="0.25">
      <c r="A40803"/>
      <c r="B40803"/>
      <c r="C40803"/>
      <c r="D40803"/>
      <c r="E40803" s="148"/>
      <c r="F40803" s="148"/>
      <c r="G40803" s="149"/>
      <c r="H40803" s="148"/>
      <c r="I40803"/>
    </row>
    <row r="40804" spans="1:9" x14ac:dyDescent="0.25">
      <c r="A40804"/>
      <c r="B40804"/>
      <c r="C40804"/>
      <c r="D40804"/>
      <c r="E40804" s="148"/>
      <c r="F40804" s="148"/>
      <c r="G40804" s="149"/>
      <c r="H40804" s="148"/>
      <c r="I40804"/>
    </row>
    <row r="40805" spans="1:9" x14ac:dyDescent="0.25">
      <c r="A40805"/>
      <c r="B40805"/>
      <c r="C40805"/>
      <c r="D40805"/>
      <c r="E40805" s="148"/>
      <c r="F40805" s="148"/>
      <c r="G40805" s="149"/>
      <c r="H40805" s="148"/>
      <c r="I40805"/>
    </row>
    <row r="40806" spans="1:9" x14ac:dyDescent="0.25">
      <c r="A40806"/>
      <c r="B40806"/>
      <c r="C40806"/>
      <c r="D40806"/>
      <c r="E40806" s="148"/>
      <c r="F40806" s="148"/>
      <c r="G40806" s="149"/>
      <c r="H40806" s="148"/>
      <c r="I40806"/>
    </row>
    <row r="40807" spans="1:9" x14ac:dyDescent="0.25">
      <c r="A40807"/>
      <c r="B40807"/>
      <c r="C40807"/>
      <c r="D40807"/>
      <c r="E40807" s="148"/>
      <c r="F40807" s="148"/>
      <c r="G40807" s="149"/>
      <c r="H40807" s="148"/>
      <c r="I40807"/>
    </row>
    <row r="40808" spans="1:9" x14ac:dyDescent="0.25">
      <c r="A40808"/>
      <c r="B40808"/>
      <c r="C40808"/>
      <c r="D40808"/>
      <c r="E40808" s="148"/>
      <c r="F40808" s="148"/>
      <c r="G40808" s="149"/>
      <c r="H40808" s="148"/>
      <c r="I40808"/>
    </row>
    <row r="40809" spans="1:9" x14ac:dyDescent="0.25">
      <c r="A40809"/>
      <c r="B40809"/>
      <c r="C40809"/>
      <c r="D40809"/>
      <c r="E40809" s="148"/>
      <c r="F40809" s="148"/>
      <c r="G40809" s="149"/>
      <c r="H40809" s="148"/>
      <c r="I40809"/>
    </row>
    <row r="40810" spans="1:9" x14ac:dyDescent="0.25">
      <c r="A40810"/>
      <c r="B40810"/>
      <c r="C40810"/>
      <c r="D40810"/>
      <c r="E40810" s="148"/>
      <c r="F40810" s="148"/>
      <c r="G40810" s="149"/>
      <c r="H40810" s="148"/>
      <c r="I40810"/>
    </row>
    <row r="40811" spans="1:9" x14ac:dyDescent="0.25">
      <c r="A40811"/>
      <c r="B40811"/>
      <c r="C40811"/>
      <c r="D40811"/>
      <c r="E40811" s="148"/>
      <c r="F40811" s="148"/>
      <c r="G40811" s="149"/>
      <c r="H40811" s="148"/>
      <c r="I40811"/>
    </row>
    <row r="40812" spans="1:9" x14ac:dyDescent="0.25">
      <c r="A40812"/>
      <c r="B40812"/>
      <c r="C40812"/>
      <c r="D40812"/>
      <c r="E40812" s="148"/>
      <c r="F40812" s="148"/>
      <c r="G40812" s="149"/>
      <c r="H40812" s="148"/>
      <c r="I40812"/>
    </row>
    <row r="40813" spans="1:9" x14ac:dyDescent="0.25">
      <c r="A40813"/>
      <c r="B40813"/>
      <c r="C40813"/>
      <c r="D40813"/>
      <c r="E40813" s="148"/>
      <c r="F40813" s="148"/>
      <c r="G40813" s="149"/>
      <c r="H40813" s="148"/>
      <c r="I40813"/>
    </row>
    <row r="40814" spans="1:9" x14ac:dyDescent="0.25">
      <c r="A40814"/>
      <c r="B40814"/>
      <c r="C40814"/>
      <c r="D40814"/>
      <c r="E40814" s="148"/>
      <c r="F40814" s="148"/>
      <c r="G40814" s="149"/>
      <c r="H40814" s="148"/>
      <c r="I40814"/>
    </row>
    <row r="40815" spans="1:9" x14ac:dyDescent="0.25">
      <c r="A40815"/>
      <c r="B40815"/>
      <c r="C40815"/>
      <c r="D40815"/>
      <c r="E40815" s="148"/>
      <c r="F40815" s="148"/>
      <c r="G40815" s="149"/>
      <c r="H40815" s="148"/>
      <c r="I40815"/>
    </row>
    <row r="40816" spans="1:9" x14ac:dyDescent="0.25">
      <c r="A40816"/>
      <c r="B40816"/>
      <c r="C40816"/>
      <c r="D40816"/>
      <c r="E40816" s="148"/>
      <c r="F40816" s="148"/>
      <c r="G40816" s="149"/>
      <c r="H40816" s="148"/>
      <c r="I40816"/>
    </row>
    <row r="40817" spans="1:9" x14ac:dyDescent="0.25">
      <c r="A40817"/>
      <c r="B40817"/>
      <c r="C40817"/>
      <c r="D40817"/>
      <c r="E40817" s="148"/>
      <c r="F40817" s="148"/>
      <c r="G40817" s="149"/>
      <c r="H40817" s="148"/>
      <c r="I40817"/>
    </row>
    <row r="40818" spans="1:9" x14ac:dyDescent="0.25">
      <c r="A40818"/>
      <c r="B40818"/>
      <c r="C40818"/>
      <c r="D40818"/>
      <c r="E40818" s="148"/>
      <c r="F40818" s="148"/>
      <c r="G40818" s="149"/>
      <c r="H40818" s="148"/>
      <c r="I40818"/>
    </row>
    <row r="40819" spans="1:9" x14ac:dyDescent="0.25">
      <c r="A40819"/>
      <c r="B40819"/>
      <c r="C40819"/>
      <c r="D40819"/>
      <c r="E40819" s="148"/>
      <c r="F40819" s="148"/>
      <c r="G40819" s="149"/>
      <c r="H40819" s="148"/>
      <c r="I40819"/>
    </row>
    <row r="40820" spans="1:9" x14ac:dyDescent="0.25">
      <c r="A40820"/>
      <c r="B40820"/>
      <c r="C40820"/>
      <c r="D40820"/>
      <c r="E40820" s="148"/>
      <c r="F40820" s="148"/>
      <c r="G40820" s="149"/>
      <c r="H40820" s="148"/>
      <c r="I40820"/>
    </row>
    <row r="40821" spans="1:9" x14ac:dyDescent="0.25">
      <c r="A40821"/>
      <c r="B40821"/>
      <c r="C40821"/>
      <c r="D40821"/>
      <c r="E40821" s="148"/>
      <c r="F40821" s="148"/>
      <c r="G40821" s="149"/>
      <c r="H40821" s="148"/>
      <c r="I40821"/>
    </row>
    <row r="40822" spans="1:9" x14ac:dyDescent="0.25">
      <c r="A40822"/>
      <c r="B40822"/>
      <c r="C40822"/>
      <c r="D40822"/>
      <c r="E40822" s="148"/>
      <c r="F40822" s="148"/>
      <c r="G40822" s="149"/>
      <c r="H40822" s="148"/>
      <c r="I40822"/>
    </row>
    <row r="40823" spans="1:9" x14ac:dyDescent="0.25">
      <c r="A40823"/>
      <c r="B40823"/>
      <c r="C40823"/>
      <c r="D40823"/>
      <c r="E40823" s="148"/>
      <c r="F40823" s="148"/>
      <c r="G40823" s="149"/>
      <c r="H40823" s="148"/>
      <c r="I40823"/>
    </row>
    <row r="40824" spans="1:9" x14ac:dyDescent="0.25">
      <c r="A40824"/>
      <c r="B40824"/>
      <c r="C40824"/>
      <c r="D40824"/>
      <c r="E40824" s="148"/>
      <c r="F40824" s="148"/>
      <c r="G40824" s="149"/>
      <c r="H40824" s="148"/>
      <c r="I40824"/>
    </row>
    <row r="40825" spans="1:9" x14ac:dyDescent="0.25">
      <c r="A40825"/>
      <c r="B40825"/>
      <c r="C40825"/>
      <c r="D40825"/>
      <c r="E40825" s="148"/>
      <c r="F40825" s="148"/>
      <c r="G40825" s="149"/>
      <c r="H40825" s="148"/>
      <c r="I40825"/>
    </row>
    <row r="40826" spans="1:9" x14ac:dyDescent="0.25">
      <c r="A40826"/>
      <c r="B40826"/>
      <c r="C40826"/>
      <c r="D40826"/>
      <c r="E40826" s="148"/>
      <c r="F40826" s="148"/>
      <c r="G40826" s="149"/>
      <c r="H40826" s="148"/>
      <c r="I40826"/>
    </row>
    <row r="40827" spans="1:9" x14ac:dyDescent="0.25">
      <c r="A40827"/>
      <c r="B40827"/>
      <c r="C40827"/>
      <c r="D40827"/>
      <c r="E40827" s="148"/>
      <c r="F40827" s="148"/>
      <c r="G40827" s="149"/>
      <c r="H40827" s="148"/>
      <c r="I40827"/>
    </row>
    <row r="40828" spans="1:9" x14ac:dyDescent="0.25">
      <c r="A40828"/>
      <c r="B40828"/>
      <c r="C40828"/>
      <c r="D40828"/>
      <c r="E40828" s="148"/>
      <c r="F40828" s="148"/>
      <c r="G40828" s="149"/>
      <c r="H40828" s="148"/>
      <c r="I40828"/>
    </row>
    <row r="40829" spans="1:9" x14ac:dyDescent="0.25">
      <c r="A40829"/>
      <c r="B40829"/>
      <c r="C40829"/>
      <c r="D40829"/>
      <c r="E40829" s="148"/>
      <c r="F40829" s="148"/>
      <c r="G40829" s="149"/>
      <c r="H40829" s="148"/>
      <c r="I40829"/>
    </row>
    <row r="40830" spans="1:9" x14ac:dyDescent="0.25">
      <c r="A40830"/>
      <c r="B40830"/>
      <c r="C40830"/>
      <c r="D40830"/>
      <c r="E40830" s="148"/>
      <c r="F40830" s="148"/>
      <c r="G40830" s="149"/>
      <c r="H40830" s="148"/>
      <c r="I40830"/>
    </row>
    <row r="40831" spans="1:9" x14ac:dyDescent="0.25">
      <c r="A40831"/>
      <c r="B40831"/>
      <c r="C40831"/>
      <c r="D40831"/>
      <c r="E40831" s="148"/>
      <c r="F40831" s="148"/>
      <c r="G40831" s="149"/>
      <c r="H40831" s="148"/>
      <c r="I40831"/>
    </row>
    <row r="40832" spans="1:9" x14ac:dyDescent="0.25">
      <c r="A40832"/>
      <c r="B40832"/>
      <c r="C40832"/>
      <c r="D40832"/>
      <c r="E40832" s="148"/>
      <c r="F40832" s="148"/>
      <c r="G40832" s="149"/>
      <c r="H40832" s="148"/>
      <c r="I40832"/>
    </row>
    <row r="40833" spans="1:9" x14ac:dyDescent="0.25">
      <c r="A40833"/>
      <c r="B40833"/>
      <c r="C40833"/>
      <c r="D40833"/>
      <c r="E40833" s="148"/>
      <c r="F40833" s="148"/>
      <c r="G40833" s="149"/>
      <c r="H40833" s="148"/>
      <c r="I40833"/>
    </row>
    <row r="40834" spans="1:9" x14ac:dyDescent="0.25">
      <c r="A40834"/>
      <c r="B40834"/>
      <c r="C40834"/>
      <c r="D40834"/>
      <c r="E40834" s="148"/>
      <c r="F40834" s="148"/>
      <c r="G40834" s="149"/>
      <c r="H40834" s="148"/>
      <c r="I40834"/>
    </row>
    <row r="40835" spans="1:9" x14ac:dyDescent="0.25">
      <c r="A40835"/>
      <c r="B40835"/>
      <c r="C40835"/>
      <c r="D40835"/>
      <c r="E40835" s="148"/>
      <c r="F40835" s="148"/>
      <c r="G40835" s="149"/>
      <c r="H40835" s="148"/>
      <c r="I40835"/>
    </row>
    <row r="40836" spans="1:9" x14ac:dyDescent="0.25">
      <c r="A40836"/>
      <c r="B40836"/>
      <c r="C40836"/>
      <c r="D40836"/>
      <c r="E40836" s="148"/>
      <c r="F40836" s="148"/>
      <c r="G40836" s="149"/>
      <c r="H40836" s="148"/>
      <c r="I40836"/>
    </row>
    <row r="40837" spans="1:9" x14ac:dyDescent="0.25">
      <c r="A40837"/>
      <c r="B40837"/>
      <c r="C40837"/>
      <c r="D40837"/>
      <c r="E40837" s="148"/>
      <c r="F40837" s="148"/>
      <c r="G40837" s="149"/>
      <c r="H40837" s="148"/>
      <c r="I40837"/>
    </row>
    <row r="40838" spans="1:9" x14ac:dyDescent="0.25">
      <c r="A40838"/>
      <c r="B40838"/>
      <c r="C40838"/>
      <c r="D40838"/>
      <c r="E40838" s="148"/>
      <c r="F40838" s="148"/>
      <c r="G40838" s="149"/>
      <c r="H40838" s="148"/>
      <c r="I40838"/>
    </row>
    <row r="40839" spans="1:9" x14ac:dyDescent="0.25">
      <c r="A40839"/>
      <c r="B40839"/>
      <c r="C40839"/>
      <c r="D40839"/>
      <c r="E40839" s="148"/>
      <c r="F40839" s="148"/>
      <c r="G40839" s="149"/>
      <c r="H40839" s="148"/>
      <c r="I40839"/>
    </row>
    <row r="40840" spans="1:9" x14ac:dyDescent="0.25">
      <c r="A40840"/>
      <c r="B40840"/>
      <c r="C40840"/>
      <c r="D40840"/>
      <c r="E40840" s="148"/>
      <c r="F40840" s="148"/>
      <c r="G40840" s="149"/>
      <c r="H40840" s="148"/>
      <c r="I40840"/>
    </row>
    <row r="40841" spans="1:9" x14ac:dyDescent="0.25">
      <c r="A40841"/>
      <c r="B40841"/>
      <c r="C40841"/>
      <c r="D40841"/>
      <c r="E40841" s="148"/>
      <c r="F40841" s="148"/>
      <c r="G40841" s="149"/>
      <c r="H40841" s="148"/>
      <c r="I40841"/>
    </row>
    <row r="40842" spans="1:9" x14ac:dyDescent="0.25">
      <c r="A40842"/>
      <c r="B40842"/>
      <c r="C40842"/>
      <c r="D40842"/>
      <c r="E40842" s="148"/>
      <c r="F40842" s="148"/>
      <c r="G40842" s="149"/>
      <c r="H40842" s="148"/>
      <c r="I40842"/>
    </row>
    <row r="40843" spans="1:9" x14ac:dyDescent="0.25">
      <c r="A40843"/>
      <c r="B40843"/>
      <c r="C40843"/>
      <c r="D40843"/>
      <c r="E40843" s="148"/>
      <c r="F40843" s="148"/>
      <c r="G40843" s="149"/>
      <c r="H40843" s="148"/>
      <c r="I40843"/>
    </row>
    <row r="40844" spans="1:9" x14ac:dyDescent="0.25">
      <c r="A40844"/>
      <c r="B40844"/>
      <c r="C40844"/>
      <c r="D40844"/>
      <c r="E40844" s="148"/>
      <c r="F40844" s="148"/>
      <c r="G40844" s="149"/>
      <c r="H40844" s="148"/>
      <c r="I40844"/>
    </row>
    <row r="40845" spans="1:9" x14ac:dyDescent="0.25">
      <c r="A40845"/>
      <c r="B40845"/>
      <c r="C40845"/>
      <c r="D40845"/>
      <c r="E40845" s="148"/>
      <c r="F40845" s="148"/>
      <c r="G40845" s="149"/>
      <c r="H40845" s="148"/>
      <c r="I40845"/>
    </row>
    <row r="40846" spans="1:9" x14ac:dyDescent="0.25">
      <c r="A40846"/>
      <c r="B40846"/>
      <c r="C40846"/>
      <c r="D40846"/>
      <c r="E40846" s="148"/>
      <c r="F40846" s="148"/>
      <c r="G40846" s="149"/>
      <c r="H40846" s="148"/>
      <c r="I40846"/>
    </row>
    <row r="40847" spans="1:9" x14ac:dyDescent="0.25">
      <c r="A40847"/>
      <c r="B40847"/>
      <c r="C40847"/>
      <c r="D40847"/>
      <c r="E40847" s="148"/>
      <c r="F40847" s="148"/>
      <c r="G40847" s="149"/>
      <c r="H40847" s="148"/>
      <c r="I40847"/>
    </row>
    <row r="40848" spans="1:9" x14ac:dyDescent="0.25">
      <c r="A40848"/>
      <c r="B40848"/>
      <c r="C40848"/>
      <c r="D40848"/>
      <c r="E40848" s="148"/>
      <c r="F40848" s="148"/>
      <c r="G40848" s="149"/>
      <c r="H40848" s="148"/>
      <c r="I40848"/>
    </row>
    <row r="40849" spans="1:9" x14ac:dyDescent="0.25">
      <c r="A40849"/>
      <c r="B40849"/>
      <c r="C40849"/>
      <c r="D40849"/>
      <c r="E40849" s="148"/>
      <c r="F40849" s="148"/>
      <c r="G40849" s="149"/>
      <c r="H40849" s="148"/>
      <c r="I40849"/>
    </row>
    <row r="40850" spans="1:9" x14ac:dyDescent="0.25">
      <c r="A40850"/>
      <c r="B40850"/>
      <c r="C40850"/>
      <c r="D40850"/>
      <c r="E40850" s="148"/>
      <c r="F40850" s="148"/>
      <c r="G40850" s="149"/>
      <c r="H40850" s="148"/>
      <c r="I40850"/>
    </row>
    <row r="40851" spans="1:9" x14ac:dyDescent="0.25">
      <c r="A40851"/>
      <c r="B40851"/>
      <c r="C40851"/>
      <c r="D40851"/>
      <c r="E40851" s="148"/>
      <c r="F40851" s="148"/>
      <c r="G40851" s="149"/>
      <c r="H40851" s="148"/>
      <c r="I40851"/>
    </row>
    <row r="40852" spans="1:9" x14ac:dyDescent="0.25">
      <c r="A40852"/>
      <c r="B40852"/>
      <c r="C40852"/>
      <c r="D40852"/>
      <c r="E40852" s="148"/>
      <c r="F40852" s="148"/>
      <c r="G40852" s="149"/>
      <c r="H40852" s="148"/>
      <c r="I40852"/>
    </row>
    <row r="40853" spans="1:9" x14ac:dyDescent="0.25">
      <c r="A40853"/>
      <c r="B40853"/>
      <c r="C40853"/>
      <c r="D40853"/>
      <c r="E40853" s="148"/>
      <c r="F40853" s="148"/>
      <c r="G40853" s="149"/>
      <c r="H40853" s="148"/>
      <c r="I40853"/>
    </row>
    <row r="40854" spans="1:9" x14ac:dyDescent="0.25">
      <c r="A40854"/>
      <c r="B40854"/>
      <c r="C40854"/>
      <c r="D40854"/>
      <c r="E40854" s="148"/>
      <c r="F40854" s="148"/>
      <c r="G40854" s="149"/>
      <c r="H40854" s="148"/>
      <c r="I40854"/>
    </row>
    <row r="40855" spans="1:9" x14ac:dyDescent="0.25">
      <c r="A40855"/>
      <c r="B40855"/>
      <c r="C40855"/>
      <c r="D40855"/>
      <c r="E40855" s="148"/>
      <c r="F40855" s="148"/>
      <c r="G40855" s="149"/>
      <c r="H40855" s="148"/>
      <c r="I40855"/>
    </row>
    <row r="40856" spans="1:9" x14ac:dyDescent="0.25">
      <c r="A40856"/>
      <c r="B40856"/>
      <c r="C40856"/>
      <c r="D40856"/>
      <c r="E40856" s="148"/>
      <c r="F40856" s="148"/>
      <c r="G40856" s="149"/>
      <c r="H40856" s="148"/>
      <c r="I40856"/>
    </row>
    <row r="40857" spans="1:9" x14ac:dyDescent="0.25">
      <c r="A40857"/>
      <c r="B40857"/>
      <c r="C40857"/>
      <c r="D40857"/>
      <c r="E40857" s="148"/>
      <c r="F40857" s="148"/>
      <c r="G40857" s="149"/>
      <c r="H40857" s="148"/>
      <c r="I40857"/>
    </row>
    <row r="40858" spans="1:9" x14ac:dyDescent="0.25">
      <c r="A40858"/>
      <c r="B40858"/>
      <c r="C40858"/>
      <c r="D40858"/>
      <c r="E40858" s="148"/>
      <c r="F40858" s="148"/>
      <c r="G40858" s="149"/>
      <c r="H40858" s="148"/>
      <c r="I40858"/>
    </row>
    <row r="40859" spans="1:9" x14ac:dyDescent="0.25">
      <c r="A40859"/>
      <c r="B40859"/>
      <c r="C40859"/>
      <c r="D40859"/>
      <c r="E40859" s="148"/>
      <c r="F40859" s="148"/>
      <c r="G40859" s="149"/>
      <c r="H40859" s="148"/>
      <c r="I40859"/>
    </row>
    <row r="40860" spans="1:9" x14ac:dyDescent="0.25">
      <c r="A40860"/>
      <c r="B40860"/>
      <c r="C40860"/>
      <c r="D40860"/>
      <c r="E40860" s="148"/>
      <c r="F40860" s="148"/>
      <c r="G40860" s="149"/>
      <c r="H40860" s="148"/>
      <c r="I40860"/>
    </row>
    <row r="40861" spans="1:9" x14ac:dyDescent="0.25">
      <c r="A40861"/>
      <c r="B40861"/>
      <c r="C40861"/>
      <c r="D40861"/>
      <c r="E40861" s="148"/>
      <c r="F40861" s="148"/>
      <c r="G40861" s="149"/>
      <c r="H40861" s="148"/>
      <c r="I40861"/>
    </row>
    <row r="40862" spans="1:9" x14ac:dyDescent="0.25">
      <c r="A40862"/>
      <c r="B40862"/>
      <c r="C40862"/>
      <c r="D40862"/>
      <c r="E40862" s="148"/>
      <c r="F40862" s="148"/>
      <c r="G40862" s="149"/>
      <c r="H40862" s="148"/>
      <c r="I40862"/>
    </row>
    <row r="40863" spans="1:9" x14ac:dyDescent="0.25">
      <c r="A40863"/>
      <c r="B40863"/>
      <c r="C40863"/>
      <c r="D40863"/>
      <c r="E40863" s="148"/>
      <c r="F40863" s="148"/>
      <c r="G40863" s="149"/>
      <c r="H40863" s="148"/>
      <c r="I40863"/>
    </row>
    <row r="40864" spans="1:9" x14ac:dyDescent="0.25">
      <c r="A40864"/>
      <c r="B40864"/>
      <c r="C40864"/>
      <c r="D40864"/>
      <c r="E40864" s="148"/>
      <c r="F40864" s="148"/>
      <c r="G40864" s="149"/>
      <c r="H40864" s="148"/>
      <c r="I40864"/>
    </row>
    <row r="40865" spans="1:9" x14ac:dyDescent="0.25">
      <c r="A40865"/>
      <c r="B40865"/>
      <c r="C40865"/>
      <c r="D40865"/>
      <c r="E40865" s="148"/>
      <c r="F40865" s="148"/>
      <c r="G40865" s="149"/>
      <c r="H40865" s="148"/>
      <c r="I40865"/>
    </row>
    <row r="40866" spans="1:9" x14ac:dyDescent="0.25">
      <c r="A40866"/>
      <c r="B40866"/>
      <c r="C40866"/>
      <c r="D40866"/>
      <c r="E40866" s="148"/>
      <c r="F40866" s="148"/>
      <c r="G40866" s="149"/>
      <c r="H40866" s="148"/>
      <c r="I40866"/>
    </row>
    <row r="40867" spans="1:9" x14ac:dyDescent="0.25">
      <c r="A40867"/>
      <c r="B40867"/>
      <c r="C40867"/>
      <c r="D40867"/>
      <c r="E40867" s="148"/>
      <c r="F40867" s="148"/>
      <c r="G40867" s="149"/>
      <c r="H40867" s="148"/>
      <c r="I40867"/>
    </row>
    <row r="40868" spans="1:9" x14ac:dyDescent="0.25">
      <c r="A40868"/>
      <c r="B40868"/>
      <c r="C40868"/>
      <c r="D40868"/>
      <c r="E40868" s="148"/>
      <c r="F40868" s="148"/>
      <c r="G40868" s="149"/>
      <c r="H40868" s="148"/>
      <c r="I40868"/>
    </row>
    <row r="40869" spans="1:9" x14ac:dyDescent="0.25">
      <c r="A40869"/>
      <c r="B40869"/>
      <c r="C40869"/>
      <c r="D40869"/>
      <c r="E40869" s="148"/>
      <c r="F40869" s="148"/>
      <c r="G40869" s="149"/>
      <c r="H40869" s="148"/>
      <c r="I40869"/>
    </row>
    <row r="40870" spans="1:9" x14ac:dyDescent="0.25">
      <c r="A40870"/>
      <c r="B40870"/>
      <c r="C40870"/>
      <c r="D40870"/>
      <c r="E40870" s="148"/>
      <c r="F40870" s="148"/>
      <c r="G40870" s="149"/>
      <c r="H40870" s="148"/>
      <c r="I40870"/>
    </row>
    <row r="40871" spans="1:9" x14ac:dyDescent="0.25">
      <c r="A40871"/>
      <c r="B40871"/>
      <c r="C40871"/>
      <c r="D40871"/>
      <c r="E40871" s="148"/>
      <c r="F40871" s="148"/>
      <c r="G40871" s="149"/>
      <c r="H40871" s="148"/>
      <c r="I40871"/>
    </row>
    <row r="40872" spans="1:9" x14ac:dyDescent="0.25">
      <c r="A40872"/>
      <c r="B40872"/>
      <c r="C40872"/>
      <c r="D40872"/>
      <c r="E40872" s="148"/>
      <c r="F40872" s="148"/>
      <c r="G40872" s="149"/>
      <c r="H40872" s="148"/>
      <c r="I40872"/>
    </row>
    <row r="40873" spans="1:9" x14ac:dyDescent="0.25">
      <c r="A40873"/>
      <c r="B40873"/>
      <c r="C40873"/>
      <c r="D40873"/>
      <c r="E40873" s="148"/>
      <c r="F40873" s="148"/>
      <c r="G40873" s="149"/>
      <c r="H40873" s="148"/>
      <c r="I40873"/>
    </row>
    <row r="40874" spans="1:9" x14ac:dyDescent="0.25">
      <c r="A40874"/>
      <c r="B40874"/>
      <c r="C40874"/>
      <c r="D40874"/>
      <c r="E40874" s="148"/>
      <c r="F40874" s="148"/>
      <c r="G40874" s="149"/>
      <c r="H40874" s="148"/>
      <c r="I40874"/>
    </row>
    <row r="40875" spans="1:9" x14ac:dyDescent="0.25">
      <c r="A40875"/>
      <c r="B40875"/>
      <c r="C40875"/>
      <c r="D40875"/>
      <c r="E40875" s="148"/>
      <c r="F40875" s="148"/>
      <c r="G40875" s="149"/>
      <c r="H40875" s="148"/>
      <c r="I40875"/>
    </row>
    <row r="40876" spans="1:9" x14ac:dyDescent="0.25">
      <c r="A40876"/>
      <c r="B40876"/>
      <c r="C40876"/>
      <c r="D40876"/>
      <c r="E40876" s="148"/>
      <c r="F40876" s="148"/>
      <c r="G40876" s="149"/>
      <c r="H40876" s="148"/>
      <c r="I40876"/>
    </row>
    <row r="40877" spans="1:9" x14ac:dyDescent="0.25">
      <c r="A40877"/>
      <c r="B40877"/>
      <c r="C40877"/>
      <c r="D40877"/>
      <c r="E40877" s="148"/>
      <c r="F40877" s="148"/>
      <c r="G40877" s="149"/>
      <c r="H40877" s="148"/>
      <c r="I40877"/>
    </row>
    <row r="40878" spans="1:9" x14ac:dyDescent="0.25">
      <c r="A40878"/>
      <c r="B40878"/>
      <c r="C40878"/>
      <c r="D40878"/>
      <c r="E40878" s="148"/>
      <c r="F40878" s="148"/>
      <c r="G40878" s="149"/>
      <c r="H40878" s="148"/>
      <c r="I40878"/>
    </row>
    <row r="40879" spans="1:9" x14ac:dyDescent="0.25">
      <c r="A40879"/>
      <c r="B40879"/>
      <c r="C40879"/>
      <c r="D40879"/>
      <c r="E40879" s="148"/>
      <c r="F40879" s="148"/>
      <c r="G40879" s="149"/>
      <c r="H40879" s="148"/>
      <c r="I40879"/>
    </row>
    <row r="40880" spans="1:9" x14ac:dyDescent="0.25">
      <c r="A40880"/>
      <c r="B40880"/>
      <c r="C40880"/>
      <c r="D40880"/>
      <c r="E40880" s="148"/>
      <c r="F40880" s="148"/>
      <c r="G40880" s="149"/>
      <c r="H40880" s="148"/>
      <c r="I40880"/>
    </row>
    <row r="40881" spans="1:9" x14ac:dyDescent="0.25">
      <c r="A40881"/>
      <c r="B40881"/>
      <c r="C40881"/>
      <c r="D40881"/>
      <c r="E40881" s="148"/>
      <c r="F40881" s="148"/>
      <c r="G40881" s="149"/>
      <c r="H40881" s="148"/>
      <c r="I40881"/>
    </row>
    <row r="40882" spans="1:9" x14ac:dyDescent="0.25">
      <c r="A40882"/>
      <c r="B40882"/>
      <c r="C40882"/>
      <c r="D40882"/>
      <c r="E40882" s="148"/>
      <c r="F40882" s="148"/>
      <c r="G40882" s="149"/>
      <c r="H40882" s="148"/>
      <c r="I40882"/>
    </row>
    <row r="40883" spans="1:9" x14ac:dyDescent="0.25">
      <c r="A40883"/>
      <c r="B40883"/>
      <c r="C40883"/>
      <c r="D40883"/>
      <c r="E40883" s="148"/>
      <c r="F40883" s="148"/>
      <c r="G40883" s="149"/>
      <c r="H40883" s="148"/>
      <c r="I40883"/>
    </row>
    <row r="40884" spans="1:9" x14ac:dyDescent="0.25">
      <c r="A40884"/>
      <c r="B40884"/>
      <c r="C40884"/>
      <c r="D40884"/>
      <c r="E40884" s="148"/>
      <c r="F40884" s="148"/>
      <c r="G40884" s="149"/>
      <c r="H40884" s="148"/>
      <c r="I40884"/>
    </row>
    <row r="40885" spans="1:9" x14ac:dyDescent="0.25">
      <c r="A40885"/>
      <c r="B40885"/>
      <c r="C40885"/>
      <c r="D40885"/>
      <c r="E40885" s="148"/>
      <c r="F40885" s="148"/>
      <c r="G40885" s="149"/>
      <c r="H40885" s="148"/>
      <c r="I40885"/>
    </row>
    <row r="40886" spans="1:9" x14ac:dyDescent="0.25">
      <c r="A40886"/>
      <c r="B40886"/>
      <c r="C40886"/>
      <c r="D40886"/>
      <c r="E40886" s="148"/>
      <c r="F40886" s="148"/>
      <c r="G40886" s="149"/>
      <c r="H40886" s="148"/>
      <c r="I40886"/>
    </row>
    <row r="40887" spans="1:9" x14ac:dyDescent="0.25">
      <c r="A40887"/>
      <c r="B40887"/>
      <c r="C40887"/>
      <c r="D40887"/>
      <c r="E40887" s="148"/>
      <c r="F40887" s="148"/>
      <c r="G40887" s="149"/>
      <c r="H40887" s="148"/>
      <c r="I40887"/>
    </row>
    <row r="40888" spans="1:9" x14ac:dyDescent="0.25">
      <c r="A40888"/>
      <c r="B40888"/>
      <c r="C40888"/>
      <c r="D40888"/>
      <c r="E40888" s="148"/>
      <c r="F40888" s="148"/>
      <c r="G40888" s="149"/>
      <c r="H40888" s="148"/>
      <c r="I40888"/>
    </row>
    <row r="40889" spans="1:9" x14ac:dyDescent="0.25">
      <c r="A40889"/>
      <c r="B40889"/>
      <c r="C40889"/>
      <c r="D40889"/>
      <c r="E40889" s="148"/>
      <c r="F40889" s="148"/>
      <c r="G40889" s="149"/>
      <c r="H40889" s="148"/>
      <c r="I40889"/>
    </row>
    <row r="40890" spans="1:9" x14ac:dyDescent="0.25">
      <c r="A40890"/>
      <c r="B40890"/>
      <c r="C40890"/>
      <c r="D40890"/>
      <c r="E40890" s="148"/>
      <c r="F40890" s="148"/>
      <c r="G40890" s="149"/>
      <c r="H40890" s="148"/>
      <c r="I40890"/>
    </row>
    <row r="40891" spans="1:9" x14ac:dyDescent="0.25">
      <c r="A40891"/>
      <c r="B40891"/>
      <c r="C40891"/>
      <c r="D40891"/>
      <c r="E40891" s="148"/>
      <c r="F40891" s="148"/>
      <c r="G40891" s="149"/>
      <c r="H40891" s="148"/>
      <c r="I40891"/>
    </row>
    <row r="40892" spans="1:9" x14ac:dyDescent="0.25">
      <c r="A40892"/>
      <c r="B40892"/>
      <c r="C40892"/>
      <c r="D40892"/>
      <c r="E40892" s="148"/>
      <c r="F40892" s="148"/>
      <c r="G40892" s="149"/>
      <c r="H40892" s="148"/>
      <c r="I40892"/>
    </row>
    <row r="40893" spans="1:9" x14ac:dyDescent="0.25">
      <c r="A40893"/>
      <c r="B40893"/>
      <c r="C40893"/>
      <c r="D40893"/>
      <c r="E40893" s="148"/>
      <c r="F40893" s="148"/>
      <c r="G40893" s="149"/>
      <c r="H40893" s="148"/>
      <c r="I40893"/>
    </row>
    <row r="40894" spans="1:9" x14ac:dyDescent="0.25">
      <c r="A40894"/>
      <c r="B40894"/>
      <c r="C40894"/>
      <c r="D40894"/>
      <c r="E40894" s="148"/>
      <c r="F40894" s="148"/>
      <c r="G40894" s="149"/>
      <c r="H40894" s="148"/>
      <c r="I40894"/>
    </row>
    <row r="40895" spans="1:9" x14ac:dyDescent="0.25">
      <c r="A40895"/>
      <c r="B40895"/>
      <c r="C40895"/>
      <c r="D40895"/>
      <c r="E40895" s="148"/>
      <c r="F40895" s="148"/>
      <c r="G40895" s="149"/>
      <c r="H40895" s="148"/>
      <c r="I40895"/>
    </row>
    <row r="40896" spans="1:9" x14ac:dyDescent="0.25">
      <c r="A40896"/>
      <c r="B40896"/>
      <c r="C40896"/>
      <c r="D40896"/>
      <c r="E40896" s="148"/>
      <c r="F40896" s="148"/>
      <c r="G40896" s="149"/>
      <c r="H40896" s="148"/>
      <c r="I40896"/>
    </row>
    <row r="40897" spans="1:9" x14ac:dyDescent="0.25">
      <c r="A40897"/>
      <c r="B40897"/>
      <c r="C40897"/>
      <c r="D40897"/>
      <c r="E40897" s="148"/>
      <c r="F40897" s="148"/>
      <c r="G40897" s="149"/>
      <c r="H40897" s="148"/>
      <c r="I40897"/>
    </row>
    <row r="40898" spans="1:9" x14ac:dyDescent="0.25">
      <c r="A40898"/>
      <c r="B40898"/>
      <c r="C40898"/>
      <c r="D40898"/>
      <c r="E40898" s="148"/>
      <c r="F40898" s="148"/>
      <c r="G40898" s="149"/>
      <c r="H40898" s="148"/>
      <c r="I40898"/>
    </row>
    <row r="40899" spans="1:9" x14ac:dyDescent="0.25">
      <c r="A40899"/>
      <c r="B40899"/>
      <c r="C40899"/>
      <c r="D40899"/>
      <c r="E40899" s="148"/>
      <c r="F40899" s="148"/>
      <c r="G40899" s="149"/>
      <c r="H40899" s="148"/>
      <c r="I40899"/>
    </row>
    <row r="40900" spans="1:9" x14ac:dyDescent="0.25">
      <c r="A40900"/>
      <c r="B40900"/>
      <c r="C40900"/>
      <c r="D40900"/>
      <c r="E40900" s="148"/>
      <c r="F40900" s="148"/>
      <c r="G40900" s="149"/>
      <c r="H40900" s="148"/>
      <c r="I40900"/>
    </row>
    <row r="40901" spans="1:9" x14ac:dyDescent="0.25">
      <c r="A40901"/>
      <c r="B40901"/>
      <c r="C40901"/>
      <c r="D40901"/>
      <c r="E40901" s="148"/>
      <c r="F40901" s="148"/>
      <c r="G40901" s="149"/>
      <c r="H40901" s="148"/>
      <c r="I40901"/>
    </row>
    <row r="40902" spans="1:9" x14ac:dyDescent="0.25">
      <c r="A40902"/>
      <c r="B40902"/>
      <c r="C40902"/>
      <c r="D40902"/>
      <c r="E40902" s="148"/>
      <c r="F40902" s="148"/>
      <c r="G40902" s="149"/>
      <c r="H40902" s="148"/>
      <c r="I40902"/>
    </row>
    <row r="40903" spans="1:9" x14ac:dyDescent="0.25">
      <c r="A40903"/>
      <c r="B40903"/>
      <c r="C40903"/>
      <c r="D40903"/>
      <c r="E40903" s="148"/>
      <c r="F40903" s="148"/>
      <c r="G40903" s="149"/>
      <c r="H40903" s="148"/>
      <c r="I40903"/>
    </row>
    <row r="40904" spans="1:9" x14ac:dyDescent="0.25">
      <c r="A40904"/>
      <c r="B40904"/>
      <c r="C40904"/>
      <c r="D40904"/>
      <c r="E40904" s="148"/>
      <c r="F40904" s="148"/>
      <c r="G40904" s="149"/>
      <c r="H40904" s="148"/>
      <c r="I40904"/>
    </row>
    <row r="40905" spans="1:9" x14ac:dyDescent="0.25">
      <c r="A40905"/>
      <c r="B40905"/>
      <c r="C40905"/>
      <c r="D40905"/>
      <c r="E40905" s="148"/>
      <c r="F40905" s="148"/>
      <c r="G40905" s="149"/>
      <c r="H40905" s="148"/>
      <c r="I40905"/>
    </row>
    <row r="40906" spans="1:9" x14ac:dyDescent="0.25">
      <c r="A40906"/>
      <c r="B40906"/>
      <c r="C40906"/>
      <c r="D40906"/>
      <c r="E40906" s="148"/>
      <c r="F40906" s="148"/>
      <c r="G40906" s="149"/>
      <c r="H40906" s="148"/>
      <c r="I40906"/>
    </row>
    <row r="40907" spans="1:9" x14ac:dyDescent="0.25">
      <c r="A40907"/>
      <c r="B40907"/>
      <c r="C40907"/>
      <c r="D40907"/>
      <c r="E40907" s="148"/>
      <c r="F40907" s="148"/>
      <c r="G40907" s="149"/>
      <c r="H40907" s="148"/>
      <c r="I40907"/>
    </row>
    <row r="40908" spans="1:9" x14ac:dyDescent="0.25">
      <c r="A40908"/>
      <c r="B40908"/>
      <c r="C40908"/>
      <c r="D40908"/>
      <c r="E40908" s="148"/>
      <c r="F40908" s="148"/>
      <c r="G40908" s="149"/>
      <c r="H40908" s="148"/>
      <c r="I40908"/>
    </row>
    <row r="40909" spans="1:9" x14ac:dyDescent="0.25">
      <c r="A40909"/>
      <c r="B40909"/>
      <c r="C40909"/>
      <c r="D40909"/>
      <c r="E40909" s="148"/>
      <c r="F40909" s="148"/>
      <c r="G40909" s="149"/>
      <c r="H40909" s="148"/>
      <c r="I40909"/>
    </row>
    <row r="40910" spans="1:9" x14ac:dyDescent="0.25">
      <c r="A40910"/>
      <c r="B40910"/>
      <c r="C40910"/>
      <c r="D40910"/>
      <c r="E40910" s="148"/>
      <c r="F40910" s="148"/>
      <c r="G40910" s="149"/>
      <c r="H40910" s="148"/>
      <c r="I40910"/>
    </row>
    <row r="40911" spans="1:9" x14ac:dyDescent="0.25">
      <c r="A40911"/>
      <c r="B40911"/>
      <c r="C40911"/>
      <c r="D40911"/>
      <c r="E40911" s="148"/>
      <c r="F40911" s="148"/>
      <c r="G40911" s="149"/>
      <c r="H40911" s="148"/>
      <c r="I40911"/>
    </row>
    <row r="40912" spans="1:9" x14ac:dyDescent="0.25">
      <c r="A40912"/>
      <c r="B40912"/>
      <c r="C40912"/>
      <c r="D40912"/>
      <c r="E40912" s="148"/>
      <c r="F40912" s="148"/>
      <c r="G40912" s="149"/>
      <c r="H40912" s="148"/>
      <c r="I40912"/>
    </row>
    <row r="40913" spans="1:9" x14ac:dyDescent="0.25">
      <c r="A40913"/>
      <c r="B40913"/>
      <c r="C40913"/>
      <c r="D40913"/>
      <c r="E40913" s="148"/>
      <c r="F40913" s="148"/>
      <c r="G40913" s="149"/>
      <c r="H40913" s="148"/>
      <c r="I40913"/>
    </row>
    <row r="40914" spans="1:9" x14ac:dyDescent="0.25">
      <c r="A40914"/>
      <c r="B40914"/>
      <c r="C40914"/>
      <c r="D40914"/>
      <c r="E40914" s="148"/>
      <c r="F40914" s="148"/>
      <c r="G40914" s="149"/>
      <c r="H40914" s="148"/>
      <c r="I40914"/>
    </row>
    <row r="40915" spans="1:9" x14ac:dyDescent="0.25">
      <c r="A40915"/>
      <c r="B40915"/>
      <c r="C40915"/>
      <c r="D40915"/>
      <c r="E40915" s="148"/>
      <c r="F40915" s="148"/>
      <c r="G40915" s="149"/>
      <c r="H40915" s="148"/>
      <c r="I40915"/>
    </row>
    <row r="40916" spans="1:9" x14ac:dyDescent="0.25">
      <c r="A40916"/>
      <c r="B40916"/>
      <c r="C40916"/>
      <c r="D40916"/>
      <c r="E40916" s="148"/>
      <c r="F40916" s="148"/>
      <c r="G40916" s="149"/>
      <c r="H40916" s="148"/>
      <c r="I40916"/>
    </row>
    <row r="40917" spans="1:9" x14ac:dyDescent="0.25">
      <c r="A40917"/>
      <c r="B40917"/>
      <c r="C40917"/>
      <c r="D40917"/>
      <c r="E40917" s="148"/>
      <c r="F40917" s="148"/>
      <c r="G40917" s="149"/>
      <c r="H40917" s="148"/>
      <c r="I40917"/>
    </row>
    <row r="40918" spans="1:9" x14ac:dyDescent="0.25">
      <c r="A40918"/>
      <c r="B40918"/>
      <c r="C40918"/>
      <c r="D40918"/>
      <c r="E40918" s="148"/>
      <c r="F40918" s="148"/>
      <c r="G40918" s="149"/>
      <c r="H40918" s="148"/>
      <c r="I40918"/>
    </row>
    <row r="40919" spans="1:9" x14ac:dyDescent="0.25">
      <c r="A40919"/>
      <c r="B40919"/>
      <c r="C40919"/>
      <c r="D40919"/>
      <c r="E40919" s="148"/>
      <c r="F40919" s="148"/>
      <c r="G40919" s="149"/>
      <c r="H40919" s="148"/>
      <c r="I40919"/>
    </row>
    <row r="40920" spans="1:9" x14ac:dyDescent="0.25">
      <c r="A40920"/>
      <c r="B40920"/>
      <c r="C40920"/>
      <c r="D40920"/>
      <c r="E40920" s="148"/>
      <c r="F40920" s="148"/>
      <c r="G40920" s="149"/>
      <c r="H40920" s="148"/>
      <c r="I40920"/>
    </row>
    <row r="40921" spans="1:9" x14ac:dyDescent="0.25">
      <c r="A40921"/>
      <c r="B40921"/>
      <c r="C40921"/>
      <c r="D40921"/>
      <c r="E40921" s="148"/>
      <c r="F40921" s="148"/>
      <c r="G40921" s="149"/>
      <c r="H40921" s="148"/>
      <c r="I40921"/>
    </row>
    <row r="40922" spans="1:9" x14ac:dyDescent="0.25">
      <c r="A40922"/>
      <c r="B40922"/>
      <c r="C40922"/>
      <c r="D40922"/>
      <c r="E40922" s="148"/>
      <c r="F40922" s="148"/>
      <c r="G40922" s="149"/>
      <c r="H40922" s="148"/>
      <c r="I40922"/>
    </row>
    <row r="40923" spans="1:9" x14ac:dyDescent="0.25">
      <c r="A40923"/>
      <c r="B40923"/>
      <c r="C40923"/>
      <c r="D40923"/>
      <c r="E40923" s="148"/>
      <c r="F40923" s="148"/>
      <c r="G40923" s="149"/>
      <c r="H40923" s="148"/>
      <c r="I40923"/>
    </row>
    <row r="40924" spans="1:9" x14ac:dyDescent="0.25">
      <c r="A40924"/>
      <c r="B40924"/>
      <c r="C40924"/>
      <c r="D40924"/>
      <c r="E40924" s="148"/>
      <c r="F40924" s="148"/>
      <c r="G40924" s="149"/>
      <c r="H40924" s="148"/>
      <c r="I40924"/>
    </row>
    <row r="40925" spans="1:9" x14ac:dyDescent="0.25">
      <c r="A40925"/>
      <c r="B40925"/>
      <c r="C40925"/>
      <c r="D40925"/>
      <c r="E40925" s="148"/>
      <c r="F40925" s="148"/>
      <c r="G40925" s="149"/>
      <c r="H40925" s="148"/>
      <c r="I40925"/>
    </row>
    <row r="40926" spans="1:9" x14ac:dyDescent="0.25">
      <c r="A40926"/>
      <c r="B40926"/>
      <c r="C40926"/>
      <c r="D40926"/>
      <c r="E40926" s="148"/>
      <c r="F40926" s="148"/>
      <c r="G40926" s="149"/>
      <c r="H40926" s="148"/>
      <c r="I40926"/>
    </row>
    <row r="40927" spans="1:9" x14ac:dyDescent="0.25">
      <c r="A40927"/>
      <c r="B40927"/>
      <c r="C40927"/>
      <c r="D40927"/>
      <c r="E40927" s="148"/>
      <c r="F40927" s="148"/>
      <c r="G40927" s="149"/>
      <c r="H40927" s="148"/>
      <c r="I40927"/>
    </row>
    <row r="40928" spans="1:9" x14ac:dyDescent="0.25">
      <c r="A40928"/>
      <c r="B40928"/>
      <c r="C40928"/>
      <c r="D40928"/>
      <c r="E40928" s="148"/>
      <c r="F40928" s="148"/>
      <c r="G40928" s="149"/>
      <c r="H40928" s="148"/>
      <c r="I40928"/>
    </row>
    <row r="40929" spans="1:9" x14ac:dyDescent="0.25">
      <c r="A40929"/>
      <c r="B40929"/>
      <c r="C40929"/>
      <c r="D40929"/>
      <c r="E40929" s="148"/>
      <c r="F40929" s="148"/>
      <c r="G40929" s="149"/>
      <c r="H40929" s="148"/>
      <c r="I40929"/>
    </row>
    <row r="40930" spans="1:9" x14ac:dyDescent="0.25">
      <c r="A40930"/>
      <c r="B40930"/>
      <c r="C40930"/>
      <c r="D40930"/>
      <c r="E40930" s="148"/>
      <c r="F40930" s="148"/>
      <c r="G40930" s="149"/>
      <c r="H40930" s="148"/>
      <c r="I40930"/>
    </row>
    <row r="40931" spans="1:9" x14ac:dyDescent="0.25">
      <c r="A40931"/>
      <c r="B40931"/>
      <c r="C40931"/>
      <c r="D40931"/>
      <c r="E40931" s="148"/>
      <c r="F40931" s="148"/>
      <c r="G40931" s="149"/>
      <c r="H40931" s="148"/>
      <c r="I40931"/>
    </row>
    <row r="40932" spans="1:9" x14ac:dyDescent="0.25">
      <c r="A40932"/>
      <c r="B40932"/>
      <c r="C40932"/>
      <c r="D40932"/>
      <c r="E40932" s="148"/>
      <c r="F40932" s="148"/>
      <c r="G40932" s="149"/>
      <c r="H40932" s="148"/>
      <c r="I40932"/>
    </row>
    <row r="40933" spans="1:9" x14ac:dyDescent="0.25">
      <c r="A40933"/>
      <c r="B40933"/>
      <c r="C40933"/>
      <c r="D40933"/>
      <c r="E40933" s="148"/>
      <c r="F40933" s="148"/>
      <c r="G40933" s="149"/>
      <c r="H40933" s="148"/>
      <c r="I40933"/>
    </row>
    <row r="40934" spans="1:9" x14ac:dyDescent="0.25">
      <c r="A40934"/>
      <c r="B40934"/>
      <c r="C40934"/>
      <c r="D40934"/>
      <c r="E40934" s="148"/>
      <c r="F40934" s="148"/>
      <c r="G40934" s="149"/>
      <c r="H40934" s="148"/>
      <c r="I40934"/>
    </row>
    <row r="40935" spans="1:9" x14ac:dyDescent="0.25">
      <c r="A40935"/>
      <c r="B40935"/>
      <c r="C40935"/>
      <c r="D40935"/>
      <c r="E40935" s="148"/>
      <c r="F40935" s="148"/>
      <c r="G40935" s="149"/>
      <c r="H40935" s="148"/>
      <c r="I40935"/>
    </row>
    <row r="40936" spans="1:9" x14ac:dyDescent="0.25">
      <c r="A40936"/>
      <c r="B40936"/>
      <c r="C40936"/>
      <c r="D40936"/>
      <c r="E40936" s="148"/>
      <c r="F40936" s="148"/>
      <c r="G40936" s="149"/>
      <c r="H40936" s="148"/>
      <c r="I40936"/>
    </row>
    <row r="40937" spans="1:9" x14ac:dyDescent="0.25">
      <c r="A40937"/>
      <c r="B40937"/>
      <c r="C40937"/>
      <c r="D40937"/>
      <c r="E40937" s="148"/>
      <c r="F40937" s="148"/>
      <c r="G40937" s="149"/>
      <c r="H40937" s="148"/>
      <c r="I40937"/>
    </row>
    <row r="40938" spans="1:9" x14ac:dyDescent="0.25">
      <c r="A40938"/>
      <c r="B40938"/>
      <c r="C40938"/>
      <c r="D40938"/>
      <c r="E40938" s="148"/>
      <c r="F40938" s="148"/>
      <c r="G40938" s="149"/>
      <c r="H40938" s="148"/>
      <c r="I40938"/>
    </row>
    <row r="40939" spans="1:9" x14ac:dyDescent="0.25">
      <c r="A40939"/>
      <c r="B40939"/>
      <c r="C40939"/>
      <c r="D40939"/>
      <c r="E40939" s="148"/>
      <c r="F40939" s="148"/>
      <c r="G40939" s="149"/>
      <c r="H40939" s="148"/>
      <c r="I40939"/>
    </row>
    <row r="40940" spans="1:9" x14ac:dyDescent="0.25">
      <c r="A40940"/>
      <c r="B40940"/>
      <c r="C40940"/>
      <c r="D40940"/>
      <c r="E40940" s="148"/>
      <c r="F40940" s="148"/>
      <c r="G40940" s="149"/>
      <c r="H40940" s="148"/>
      <c r="I40940"/>
    </row>
    <row r="40941" spans="1:9" x14ac:dyDescent="0.25">
      <c r="A40941"/>
      <c r="B40941"/>
      <c r="C40941"/>
      <c r="D40941"/>
      <c r="E40941" s="148"/>
      <c r="F40941" s="148"/>
      <c r="G40941" s="149"/>
      <c r="H40941" s="148"/>
      <c r="I40941"/>
    </row>
    <row r="40942" spans="1:9" x14ac:dyDescent="0.25">
      <c r="A40942"/>
      <c r="B40942"/>
      <c r="C40942"/>
      <c r="D40942"/>
      <c r="E40942" s="148"/>
      <c r="F40942" s="148"/>
      <c r="G40942" s="149"/>
      <c r="H40942" s="148"/>
      <c r="I40942"/>
    </row>
    <row r="40943" spans="1:9" x14ac:dyDescent="0.25">
      <c r="A40943"/>
      <c r="B40943"/>
      <c r="C40943"/>
      <c r="D40943"/>
      <c r="E40943" s="148"/>
      <c r="F40943" s="148"/>
      <c r="G40943" s="149"/>
      <c r="H40943" s="148"/>
      <c r="I40943"/>
    </row>
    <row r="40944" spans="1:9" x14ac:dyDescent="0.25">
      <c r="A40944"/>
      <c r="B40944"/>
      <c r="C40944"/>
      <c r="D40944"/>
      <c r="E40944" s="148"/>
      <c r="F40944" s="148"/>
      <c r="G40944" s="149"/>
      <c r="H40944" s="148"/>
      <c r="I40944"/>
    </row>
    <row r="40945" spans="1:9" x14ac:dyDescent="0.25">
      <c r="A40945"/>
      <c r="B40945"/>
      <c r="C40945"/>
      <c r="D40945"/>
      <c r="E40945" s="148"/>
      <c r="F40945" s="148"/>
      <c r="G40945" s="149"/>
      <c r="H40945" s="148"/>
      <c r="I40945"/>
    </row>
    <row r="40946" spans="1:9" x14ac:dyDescent="0.25">
      <c r="A40946"/>
      <c r="B40946"/>
      <c r="C40946"/>
      <c r="D40946"/>
      <c r="E40946" s="148"/>
      <c r="F40946" s="148"/>
      <c r="G40946" s="149"/>
      <c r="H40946" s="148"/>
      <c r="I40946"/>
    </row>
    <row r="40947" spans="1:9" x14ac:dyDescent="0.25">
      <c r="A40947"/>
      <c r="B40947"/>
      <c r="C40947"/>
      <c r="D40947"/>
      <c r="E40947" s="148"/>
      <c r="F40947" s="148"/>
      <c r="G40947" s="149"/>
      <c r="H40947" s="148"/>
      <c r="I40947"/>
    </row>
    <row r="40948" spans="1:9" x14ac:dyDescent="0.25">
      <c r="A40948"/>
      <c r="B40948"/>
      <c r="C40948"/>
      <c r="D40948"/>
      <c r="E40948" s="148"/>
      <c r="F40948" s="148"/>
      <c r="G40948" s="149"/>
      <c r="H40948" s="148"/>
      <c r="I40948"/>
    </row>
    <row r="40949" spans="1:9" x14ac:dyDescent="0.25">
      <c r="A40949"/>
      <c r="B40949"/>
      <c r="C40949"/>
      <c r="D40949"/>
      <c r="E40949" s="148"/>
      <c r="F40949" s="148"/>
      <c r="G40949" s="149"/>
      <c r="H40949" s="148"/>
      <c r="I40949"/>
    </row>
    <row r="40950" spans="1:9" x14ac:dyDescent="0.25">
      <c r="A40950"/>
      <c r="B40950"/>
      <c r="C40950"/>
      <c r="D40950"/>
      <c r="E40950" s="148"/>
      <c r="F40950" s="148"/>
      <c r="G40950" s="149"/>
      <c r="H40950" s="148"/>
      <c r="I40950"/>
    </row>
    <row r="40951" spans="1:9" x14ac:dyDescent="0.25">
      <c r="A40951"/>
      <c r="B40951"/>
      <c r="C40951"/>
      <c r="D40951"/>
      <c r="E40951" s="148"/>
      <c r="F40951" s="148"/>
      <c r="G40951" s="149"/>
      <c r="H40951" s="148"/>
      <c r="I40951"/>
    </row>
    <row r="40952" spans="1:9" x14ac:dyDescent="0.25">
      <c r="A40952"/>
      <c r="B40952"/>
      <c r="C40952"/>
      <c r="D40952"/>
      <c r="E40952" s="148"/>
      <c r="F40952" s="148"/>
      <c r="G40952" s="149"/>
      <c r="H40952" s="148"/>
      <c r="I40952"/>
    </row>
    <row r="40953" spans="1:9" x14ac:dyDescent="0.25">
      <c r="A40953"/>
      <c r="B40953"/>
      <c r="C40953"/>
      <c r="D40953"/>
      <c r="E40953" s="148"/>
      <c r="F40953" s="148"/>
      <c r="G40953" s="149"/>
      <c r="H40953" s="148"/>
      <c r="I40953"/>
    </row>
    <row r="40954" spans="1:9" x14ac:dyDescent="0.25">
      <c r="A40954"/>
      <c r="B40954"/>
      <c r="C40954"/>
      <c r="D40954"/>
      <c r="E40954" s="148"/>
      <c r="F40954" s="148"/>
      <c r="G40954" s="149"/>
      <c r="H40954" s="148"/>
      <c r="I40954"/>
    </row>
    <row r="40955" spans="1:9" x14ac:dyDescent="0.25">
      <c r="A40955"/>
      <c r="B40955"/>
      <c r="C40955"/>
      <c r="D40955"/>
      <c r="E40955" s="148"/>
      <c r="F40955" s="148"/>
      <c r="G40955" s="149"/>
      <c r="H40955" s="148"/>
      <c r="I40955"/>
    </row>
    <row r="40956" spans="1:9" x14ac:dyDescent="0.25">
      <c r="A40956"/>
      <c r="B40956"/>
      <c r="C40956"/>
      <c r="D40956"/>
      <c r="E40956" s="148"/>
      <c r="F40956" s="148"/>
      <c r="G40956" s="149"/>
      <c r="H40956" s="148"/>
      <c r="I40956"/>
    </row>
    <row r="40957" spans="1:9" x14ac:dyDescent="0.25">
      <c r="A40957"/>
      <c r="B40957"/>
      <c r="C40957"/>
      <c r="D40957"/>
      <c r="E40957" s="148"/>
      <c r="F40957" s="148"/>
      <c r="G40957" s="149"/>
      <c r="H40957" s="148"/>
      <c r="I40957"/>
    </row>
    <row r="40958" spans="1:9" x14ac:dyDescent="0.25">
      <c r="A40958"/>
      <c r="B40958"/>
      <c r="C40958"/>
      <c r="D40958"/>
      <c r="E40958" s="148"/>
      <c r="F40958" s="148"/>
      <c r="G40958" s="149"/>
      <c r="H40958" s="148"/>
      <c r="I40958"/>
    </row>
    <row r="40959" spans="1:9" x14ac:dyDescent="0.25">
      <c r="A40959"/>
      <c r="B40959"/>
      <c r="C40959"/>
      <c r="D40959"/>
      <c r="E40959" s="148"/>
      <c r="F40959" s="148"/>
      <c r="G40959" s="149"/>
      <c r="H40959" s="148"/>
      <c r="I40959"/>
    </row>
    <row r="40960" spans="1:9" x14ac:dyDescent="0.25">
      <c r="A40960"/>
      <c r="B40960"/>
      <c r="C40960"/>
      <c r="D40960"/>
      <c r="E40960" s="148"/>
      <c r="F40960" s="148"/>
      <c r="G40960" s="149"/>
      <c r="H40960" s="148"/>
      <c r="I40960"/>
    </row>
    <row r="40961" spans="1:9" x14ac:dyDescent="0.25">
      <c r="A40961"/>
      <c r="B40961"/>
      <c r="C40961"/>
      <c r="D40961"/>
      <c r="E40961" s="148"/>
      <c r="F40961" s="148"/>
      <c r="G40961" s="149"/>
      <c r="H40961" s="148"/>
      <c r="I40961"/>
    </row>
    <row r="40962" spans="1:9" x14ac:dyDescent="0.25">
      <c r="A40962"/>
      <c r="B40962"/>
      <c r="C40962"/>
      <c r="D40962"/>
      <c r="E40962" s="148"/>
      <c r="F40962" s="148"/>
      <c r="G40962" s="149"/>
      <c r="H40962" s="148"/>
      <c r="I40962"/>
    </row>
    <row r="40963" spans="1:9" x14ac:dyDescent="0.25">
      <c r="A40963"/>
      <c r="B40963"/>
      <c r="C40963"/>
      <c r="D40963"/>
      <c r="E40963" s="148"/>
      <c r="F40963" s="148"/>
      <c r="G40963" s="149"/>
      <c r="H40963" s="148"/>
      <c r="I40963"/>
    </row>
    <row r="40964" spans="1:9" x14ac:dyDescent="0.25">
      <c r="A40964"/>
      <c r="B40964"/>
      <c r="C40964"/>
      <c r="D40964"/>
      <c r="E40964" s="148"/>
      <c r="F40964" s="148"/>
      <c r="G40964" s="149"/>
      <c r="H40964" s="148"/>
      <c r="I40964"/>
    </row>
    <row r="40965" spans="1:9" x14ac:dyDescent="0.25">
      <c r="A40965"/>
      <c r="B40965"/>
      <c r="C40965"/>
      <c r="D40965"/>
      <c r="E40965" s="148"/>
      <c r="F40965" s="148"/>
      <c r="G40965" s="149"/>
      <c r="H40965" s="148"/>
      <c r="I40965"/>
    </row>
    <row r="40966" spans="1:9" x14ac:dyDescent="0.25">
      <c r="A40966"/>
      <c r="B40966"/>
      <c r="C40966"/>
      <c r="D40966"/>
      <c r="E40966" s="148"/>
      <c r="F40966" s="148"/>
      <c r="G40966" s="149"/>
      <c r="H40966" s="148"/>
      <c r="I40966"/>
    </row>
    <row r="40967" spans="1:9" x14ac:dyDescent="0.25">
      <c r="A40967"/>
      <c r="B40967"/>
      <c r="C40967"/>
      <c r="D40967"/>
      <c r="E40967" s="148"/>
      <c r="F40967" s="148"/>
      <c r="G40967" s="149"/>
      <c r="H40967" s="148"/>
      <c r="I40967"/>
    </row>
    <row r="40968" spans="1:9" x14ac:dyDescent="0.25">
      <c r="A40968"/>
      <c r="B40968"/>
      <c r="C40968"/>
      <c r="D40968"/>
      <c r="E40968" s="148"/>
      <c r="F40968" s="148"/>
      <c r="G40968" s="149"/>
      <c r="H40968" s="148"/>
      <c r="I40968"/>
    </row>
    <row r="40969" spans="1:9" x14ac:dyDescent="0.25">
      <c r="A40969"/>
      <c r="B40969"/>
      <c r="C40969"/>
      <c r="D40969"/>
      <c r="E40969" s="148"/>
      <c r="F40969" s="148"/>
      <c r="G40969" s="149"/>
      <c r="H40969" s="148"/>
      <c r="I40969"/>
    </row>
    <row r="40970" spans="1:9" x14ac:dyDescent="0.25">
      <c r="A40970"/>
      <c r="B40970"/>
      <c r="C40970"/>
      <c r="D40970"/>
      <c r="E40970" s="148"/>
      <c r="F40970" s="148"/>
      <c r="G40970" s="149"/>
      <c r="H40970" s="148"/>
      <c r="I40970"/>
    </row>
    <row r="40971" spans="1:9" x14ac:dyDescent="0.25">
      <c r="A40971"/>
      <c r="B40971"/>
      <c r="C40971"/>
      <c r="D40971"/>
      <c r="E40971" s="148"/>
      <c r="F40971" s="148"/>
      <c r="G40971" s="149"/>
      <c r="H40971" s="148"/>
      <c r="I40971"/>
    </row>
    <row r="40972" spans="1:9" x14ac:dyDescent="0.25">
      <c r="A40972"/>
      <c r="B40972"/>
      <c r="C40972"/>
      <c r="D40972"/>
      <c r="E40972" s="148"/>
      <c r="F40972" s="148"/>
      <c r="G40972" s="149"/>
      <c r="H40972" s="148"/>
      <c r="I40972"/>
    </row>
    <row r="40973" spans="1:9" x14ac:dyDescent="0.25">
      <c r="A40973"/>
      <c r="B40973"/>
      <c r="C40973"/>
      <c r="D40973"/>
      <c r="E40973" s="148"/>
      <c r="F40973" s="148"/>
      <c r="G40973" s="149"/>
      <c r="H40973" s="148"/>
      <c r="I40973"/>
    </row>
    <row r="40974" spans="1:9" x14ac:dyDescent="0.25">
      <c r="A40974"/>
      <c r="B40974"/>
      <c r="C40974"/>
      <c r="D40974"/>
      <c r="E40974" s="148"/>
      <c r="F40974" s="148"/>
      <c r="G40974" s="149"/>
      <c r="H40974" s="148"/>
      <c r="I40974"/>
    </row>
    <row r="40975" spans="1:9" x14ac:dyDescent="0.25">
      <c r="A40975"/>
      <c r="B40975"/>
      <c r="C40975"/>
      <c r="D40975"/>
      <c r="E40975" s="148"/>
      <c r="F40975" s="148"/>
      <c r="G40975" s="149"/>
      <c r="H40975" s="148"/>
      <c r="I40975"/>
    </row>
    <row r="40976" spans="1:9" x14ac:dyDescent="0.25">
      <c r="A40976"/>
      <c r="B40976"/>
      <c r="C40976"/>
      <c r="D40976"/>
      <c r="E40976" s="148"/>
      <c r="F40976" s="148"/>
      <c r="G40976" s="149"/>
      <c r="H40976" s="148"/>
      <c r="I40976"/>
    </row>
    <row r="40977" spans="1:9" x14ac:dyDescent="0.25">
      <c r="A40977"/>
      <c r="B40977"/>
      <c r="C40977"/>
      <c r="D40977"/>
      <c r="E40977" s="148"/>
      <c r="F40977" s="148"/>
      <c r="G40977" s="149"/>
      <c r="H40977" s="148"/>
      <c r="I40977"/>
    </row>
    <row r="40978" spans="1:9" x14ac:dyDescent="0.25">
      <c r="A40978"/>
      <c r="B40978"/>
      <c r="C40978"/>
      <c r="D40978"/>
      <c r="E40978" s="148"/>
      <c r="F40978" s="148"/>
      <c r="G40978" s="149"/>
      <c r="H40978" s="148"/>
      <c r="I40978"/>
    </row>
    <row r="40979" spans="1:9" x14ac:dyDescent="0.25">
      <c r="A40979"/>
      <c r="B40979"/>
      <c r="C40979"/>
      <c r="D40979"/>
      <c r="E40979" s="148"/>
      <c r="F40979" s="148"/>
      <c r="G40979" s="149"/>
      <c r="H40979" s="148"/>
      <c r="I40979"/>
    </row>
    <row r="40980" spans="1:9" x14ac:dyDescent="0.25">
      <c r="A40980"/>
      <c r="B40980"/>
      <c r="C40980"/>
      <c r="D40980"/>
      <c r="E40980" s="148"/>
      <c r="F40980" s="148"/>
      <c r="G40980" s="149"/>
      <c r="H40980" s="148"/>
      <c r="I40980"/>
    </row>
    <row r="40981" spans="1:9" x14ac:dyDescent="0.25">
      <c r="A40981"/>
      <c r="B40981"/>
      <c r="C40981"/>
      <c r="D40981"/>
      <c r="E40981" s="148"/>
      <c r="F40981" s="148"/>
      <c r="G40981" s="149"/>
      <c r="H40981" s="148"/>
      <c r="I40981"/>
    </row>
    <row r="40982" spans="1:9" x14ac:dyDescent="0.25">
      <c r="A40982"/>
      <c r="B40982"/>
      <c r="C40982"/>
      <c r="D40982"/>
      <c r="E40982" s="148"/>
      <c r="F40982" s="148"/>
      <c r="G40982" s="149"/>
      <c r="H40982" s="148"/>
      <c r="I40982"/>
    </row>
    <row r="40983" spans="1:9" x14ac:dyDescent="0.25">
      <c r="A40983"/>
      <c r="B40983"/>
      <c r="C40983"/>
      <c r="D40983"/>
      <c r="E40983" s="148"/>
      <c r="F40983" s="148"/>
      <c r="G40983" s="149"/>
      <c r="H40983" s="148"/>
      <c r="I40983"/>
    </row>
    <row r="40984" spans="1:9" x14ac:dyDescent="0.25">
      <c r="A40984"/>
      <c r="B40984"/>
      <c r="C40984"/>
      <c r="D40984"/>
      <c r="E40984" s="148"/>
      <c r="F40984" s="148"/>
      <c r="G40984" s="149"/>
      <c r="H40984" s="148"/>
      <c r="I40984"/>
    </row>
    <row r="40985" spans="1:9" x14ac:dyDescent="0.25">
      <c r="A40985"/>
      <c r="B40985"/>
      <c r="C40985"/>
      <c r="D40985"/>
      <c r="E40985" s="148"/>
      <c r="F40985" s="148"/>
      <c r="G40985" s="149"/>
      <c r="H40985" s="148"/>
      <c r="I40985"/>
    </row>
    <row r="40986" spans="1:9" x14ac:dyDescent="0.25">
      <c r="A40986"/>
      <c r="B40986"/>
      <c r="C40986"/>
      <c r="D40986"/>
      <c r="E40986" s="148"/>
      <c r="F40986" s="148"/>
      <c r="G40986" s="149"/>
      <c r="H40986" s="148"/>
      <c r="I40986"/>
    </row>
    <row r="40987" spans="1:9" x14ac:dyDescent="0.25">
      <c r="A40987"/>
      <c r="B40987"/>
      <c r="C40987"/>
      <c r="D40987"/>
      <c r="E40987" s="148"/>
      <c r="F40987" s="148"/>
      <c r="G40987" s="149"/>
      <c r="H40987" s="148"/>
      <c r="I40987"/>
    </row>
    <row r="40988" spans="1:9" x14ac:dyDescent="0.25">
      <c r="A40988"/>
      <c r="B40988"/>
      <c r="C40988"/>
      <c r="D40988"/>
      <c r="E40988" s="148"/>
      <c r="F40988" s="148"/>
      <c r="G40988" s="149"/>
      <c r="H40988" s="148"/>
      <c r="I40988"/>
    </row>
    <row r="40989" spans="1:9" x14ac:dyDescent="0.25">
      <c r="A40989"/>
      <c r="B40989"/>
      <c r="C40989"/>
      <c r="D40989"/>
      <c r="E40989" s="148"/>
      <c r="F40989" s="148"/>
      <c r="G40989" s="149"/>
      <c r="H40989" s="148"/>
      <c r="I40989"/>
    </row>
    <row r="40990" spans="1:9" x14ac:dyDescent="0.25">
      <c r="A40990"/>
      <c r="B40990"/>
      <c r="C40990"/>
      <c r="D40990"/>
      <c r="E40990" s="148"/>
      <c r="F40990" s="148"/>
      <c r="G40990" s="149"/>
      <c r="H40990" s="148"/>
      <c r="I40990"/>
    </row>
    <row r="40991" spans="1:9" x14ac:dyDescent="0.25">
      <c r="A40991"/>
      <c r="B40991"/>
      <c r="C40991"/>
      <c r="D40991"/>
      <c r="E40991" s="148"/>
      <c r="F40991" s="148"/>
      <c r="G40991" s="149"/>
      <c r="H40991" s="148"/>
      <c r="I40991"/>
    </row>
    <row r="40992" spans="1:9" x14ac:dyDescent="0.25">
      <c r="A40992"/>
      <c r="B40992"/>
      <c r="C40992"/>
      <c r="D40992"/>
      <c r="E40992" s="148"/>
      <c r="F40992" s="148"/>
      <c r="G40992" s="149"/>
      <c r="H40992" s="148"/>
      <c r="I40992"/>
    </row>
    <row r="40993" spans="1:9" x14ac:dyDescent="0.25">
      <c r="A40993"/>
      <c r="B40993"/>
      <c r="C40993"/>
      <c r="D40993"/>
      <c r="E40993" s="148"/>
      <c r="F40993" s="148"/>
      <c r="G40993" s="149"/>
      <c r="H40993" s="148"/>
      <c r="I40993"/>
    </row>
    <row r="40994" spans="1:9" x14ac:dyDescent="0.25">
      <c r="A40994"/>
      <c r="B40994"/>
      <c r="C40994"/>
      <c r="D40994"/>
      <c r="E40994" s="148"/>
      <c r="F40994" s="148"/>
      <c r="G40994" s="149"/>
      <c r="H40994" s="148"/>
      <c r="I40994"/>
    </row>
    <row r="40995" spans="1:9" x14ac:dyDescent="0.25">
      <c r="A40995"/>
      <c r="B40995"/>
      <c r="C40995"/>
      <c r="D40995"/>
      <c r="E40995" s="148"/>
      <c r="F40995" s="148"/>
      <c r="G40995" s="149"/>
      <c r="H40995" s="148"/>
      <c r="I40995"/>
    </row>
    <row r="40996" spans="1:9" x14ac:dyDescent="0.25">
      <c r="A40996"/>
      <c r="B40996"/>
      <c r="C40996"/>
      <c r="D40996"/>
      <c r="E40996" s="148"/>
      <c r="F40996" s="148"/>
      <c r="G40996" s="149"/>
      <c r="H40996" s="148"/>
      <c r="I40996"/>
    </row>
    <row r="40997" spans="1:9" x14ac:dyDescent="0.25">
      <c r="A40997"/>
      <c r="B40997"/>
      <c r="C40997"/>
      <c r="D40997"/>
      <c r="E40997" s="148"/>
      <c r="F40997" s="148"/>
      <c r="G40997" s="149"/>
      <c r="H40997" s="148"/>
      <c r="I40997"/>
    </row>
    <row r="40998" spans="1:9" x14ac:dyDescent="0.25">
      <c r="A40998"/>
      <c r="B40998"/>
      <c r="C40998"/>
      <c r="D40998"/>
      <c r="E40998" s="148"/>
      <c r="F40998" s="148"/>
      <c r="G40998" s="149"/>
      <c r="H40998" s="148"/>
      <c r="I40998"/>
    </row>
    <row r="40999" spans="1:9" x14ac:dyDescent="0.25">
      <c r="A40999"/>
      <c r="B40999"/>
      <c r="C40999"/>
      <c r="D40999"/>
      <c r="E40999" s="148"/>
      <c r="F40999" s="148"/>
      <c r="G40999" s="149"/>
      <c r="H40999" s="148"/>
      <c r="I40999"/>
    </row>
    <row r="41000" spans="1:9" x14ac:dyDescent="0.25">
      <c r="A41000"/>
      <c r="B41000"/>
      <c r="C41000"/>
      <c r="D41000"/>
      <c r="E41000" s="148"/>
      <c r="F41000" s="148"/>
      <c r="G41000" s="149"/>
      <c r="H41000" s="148"/>
      <c r="I41000"/>
    </row>
    <row r="41001" spans="1:9" x14ac:dyDescent="0.25">
      <c r="A41001"/>
      <c r="B41001"/>
      <c r="C41001"/>
      <c r="D41001"/>
      <c r="E41001" s="148"/>
      <c r="F41001" s="148"/>
      <c r="G41001" s="149"/>
      <c r="H41001" s="148"/>
      <c r="I41001"/>
    </row>
    <row r="41002" spans="1:9" x14ac:dyDescent="0.25">
      <c r="A41002"/>
      <c r="B41002"/>
      <c r="C41002"/>
      <c r="D41002"/>
      <c r="E41002" s="148"/>
      <c r="F41002" s="148"/>
      <c r="G41002" s="149"/>
      <c r="H41002" s="148"/>
      <c r="I41002"/>
    </row>
    <row r="41003" spans="1:9" x14ac:dyDescent="0.25">
      <c r="A41003"/>
      <c r="B41003"/>
      <c r="C41003"/>
      <c r="D41003"/>
      <c r="E41003" s="148"/>
      <c r="F41003" s="148"/>
      <c r="G41003" s="149"/>
      <c r="H41003" s="148"/>
      <c r="I41003"/>
    </row>
    <row r="41004" spans="1:9" x14ac:dyDescent="0.25">
      <c r="A41004"/>
      <c r="B41004"/>
      <c r="C41004"/>
      <c r="D41004"/>
      <c r="E41004" s="148"/>
      <c r="F41004" s="148"/>
      <c r="G41004" s="149"/>
      <c r="H41004" s="148"/>
      <c r="I41004"/>
    </row>
    <row r="41005" spans="1:9" x14ac:dyDescent="0.25">
      <c r="A41005"/>
      <c r="B41005"/>
      <c r="C41005"/>
      <c r="D41005"/>
      <c r="E41005" s="148"/>
      <c r="F41005" s="148"/>
      <c r="G41005" s="149"/>
      <c r="H41005" s="148"/>
      <c r="I41005"/>
    </row>
    <row r="41006" spans="1:9" x14ac:dyDescent="0.25">
      <c r="A41006"/>
      <c r="B41006"/>
      <c r="C41006"/>
      <c r="D41006"/>
      <c r="E41006" s="148"/>
      <c r="F41006" s="148"/>
      <c r="G41006" s="149"/>
      <c r="H41006" s="148"/>
      <c r="I41006"/>
    </row>
    <row r="41007" spans="1:9" x14ac:dyDescent="0.25">
      <c r="A41007"/>
      <c r="B41007"/>
      <c r="C41007"/>
      <c r="D41007"/>
      <c r="E41007" s="148"/>
      <c r="F41007" s="148"/>
      <c r="G41007" s="149"/>
      <c r="H41007" s="148"/>
      <c r="I41007"/>
    </row>
    <row r="41008" spans="1:9" x14ac:dyDescent="0.25">
      <c r="A41008"/>
      <c r="B41008"/>
      <c r="C41008"/>
      <c r="D41008"/>
      <c r="E41008" s="148"/>
      <c r="F41008" s="148"/>
      <c r="G41008" s="149"/>
      <c r="H41008" s="148"/>
      <c r="I41008"/>
    </row>
    <row r="41009" spans="1:9" x14ac:dyDescent="0.25">
      <c r="A41009"/>
      <c r="B41009"/>
      <c r="C41009"/>
      <c r="D41009"/>
      <c r="E41009" s="148"/>
      <c r="F41009" s="148"/>
      <c r="G41009" s="149"/>
      <c r="H41009" s="148"/>
      <c r="I41009"/>
    </row>
    <row r="41010" spans="1:9" x14ac:dyDescent="0.25">
      <c r="A41010"/>
      <c r="B41010"/>
      <c r="C41010"/>
      <c r="D41010"/>
      <c r="E41010" s="148"/>
      <c r="F41010" s="148"/>
      <c r="G41010" s="149"/>
      <c r="H41010" s="148"/>
      <c r="I41010"/>
    </row>
    <row r="41011" spans="1:9" x14ac:dyDescent="0.25">
      <c r="A41011"/>
      <c r="B41011"/>
      <c r="C41011"/>
      <c r="D41011"/>
      <c r="E41011" s="148"/>
      <c r="F41011" s="148"/>
      <c r="G41011" s="149"/>
      <c r="H41011" s="148"/>
      <c r="I41011"/>
    </row>
    <row r="41012" spans="1:9" x14ac:dyDescent="0.25">
      <c r="A41012"/>
      <c r="B41012"/>
      <c r="C41012"/>
      <c r="D41012"/>
      <c r="E41012" s="148"/>
      <c r="F41012" s="148"/>
      <c r="G41012" s="149"/>
      <c r="H41012" s="148"/>
      <c r="I41012"/>
    </row>
    <row r="41013" spans="1:9" x14ac:dyDescent="0.25">
      <c r="A41013"/>
      <c r="B41013"/>
      <c r="C41013"/>
      <c r="D41013"/>
      <c r="E41013" s="148"/>
      <c r="F41013" s="148"/>
      <c r="G41013" s="149"/>
      <c r="H41013" s="148"/>
      <c r="I41013"/>
    </row>
    <row r="41014" spans="1:9" x14ac:dyDescent="0.25">
      <c r="A41014"/>
      <c r="B41014"/>
      <c r="C41014"/>
      <c r="D41014"/>
      <c r="E41014" s="148"/>
      <c r="F41014" s="148"/>
      <c r="G41014" s="149"/>
      <c r="H41014" s="148"/>
      <c r="I41014"/>
    </row>
    <row r="41015" spans="1:9" x14ac:dyDescent="0.25">
      <c r="A41015"/>
      <c r="B41015"/>
      <c r="C41015"/>
      <c r="D41015"/>
      <c r="E41015" s="148"/>
      <c r="F41015" s="148"/>
      <c r="G41015" s="149"/>
      <c r="H41015" s="148"/>
      <c r="I41015"/>
    </row>
    <row r="41016" spans="1:9" x14ac:dyDescent="0.25">
      <c r="A41016"/>
      <c r="B41016"/>
      <c r="C41016"/>
      <c r="D41016"/>
      <c r="E41016" s="148"/>
      <c r="F41016" s="148"/>
      <c r="G41016" s="149"/>
      <c r="H41016" s="148"/>
      <c r="I41016"/>
    </row>
    <row r="41017" spans="1:9" x14ac:dyDescent="0.25">
      <c r="A41017"/>
      <c r="B41017"/>
      <c r="C41017"/>
      <c r="D41017"/>
      <c r="E41017" s="148"/>
      <c r="F41017" s="148"/>
      <c r="G41017" s="149"/>
      <c r="H41017" s="148"/>
      <c r="I41017"/>
    </row>
    <row r="41018" spans="1:9" x14ac:dyDescent="0.25">
      <c r="A41018"/>
      <c r="B41018"/>
      <c r="C41018"/>
      <c r="D41018"/>
      <c r="E41018" s="148"/>
      <c r="F41018" s="148"/>
      <c r="G41018" s="149"/>
      <c r="H41018" s="148"/>
      <c r="I41018"/>
    </row>
    <row r="41019" spans="1:9" x14ac:dyDescent="0.25">
      <c r="A41019"/>
      <c r="B41019"/>
      <c r="C41019"/>
      <c r="D41019"/>
      <c r="E41019" s="148"/>
      <c r="F41019" s="148"/>
      <c r="G41019" s="149"/>
      <c r="H41019" s="148"/>
      <c r="I41019"/>
    </row>
    <row r="41020" spans="1:9" x14ac:dyDescent="0.25">
      <c r="A41020"/>
      <c r="B41020"/>
      <c r="C41020"/>
      <c r="D41020"/>
      <c r="E41020" s="148"/>
      <c r="F41020" s="148"/>
      <c r="G41020" s="149"/>
      <c r="H41020" s="148"/>
      <c r="I41020"/>
    </row>
    <row r="41021" spans="1:9" x14ac:dyDescent="0.25">
      <c r="A41021"/>
      <c r="B41021"/>
      <c r="C41021"/>
      <c r="D41021"/>
      <c r="E41021" s="148"/>
      <c r="F41021" s="148"/>
      <c r="G41021" s="149"/>
      <c r="H41021" s="148"/>
      <c r="I41021"/>
    </row>
    <row r="41022" spans="1:9" x14ac:dyDescent="0.25">
      <c r="A41022"/>
      <c r="B41022"/>
      <c r="C41022"/>
      <c r="D41022"/>
      <c r="E41022" s="148"/>
      <c r="F41022" s="148"/>
      <c r="G41022" s="149"/>
      <c r="H41022" s="148"/>
      <c r="I41022"/>
    </row>
    <row r="41023" spans="1:9" x14ac:dyDescent="0.25">
      <c r="A41023"/>
      <c r="B41023"/>
      <c r="C41023"/>
      <c r="D41023"/>
      <c r="E41023" s="148"/>
      <c r="F41023" s="148"/>
      <c r="G41023" s="149"/>
      <c r="H41023" s="148"/>
      <c r="I41023"/>
    </row>
    <row r="41024" spans="1:9" x14ac:dyDescent="0.25">
      <c r="A41024"/>
      <c r="B41024"/>
      <c r="C41024"/>
      <c r="D41024"/>
      <c r="E41024" s="148"/>
      <c r="F41024" s="148"/>
      <c r="G41024" s="149"/>
      <c r="H41024" s="148"/>
      <c r="I41024"/>
    </row>
    <row r="41025" spans="1:9" x14ac:dyDescent="0.25">
      <c r="A41025"/>
      <c r="B41025"/>
      <c r="C41025"/>
      <c r="D41025"/>
      <c r="E41025" s="148"/>
      <c r="F41025" s="148"/>
      <c r="G41025" s="149"/>
      <c r="H41025" s="148"/>
      <c r="I41025"/>
    </row>
    <row r="41026" spans="1:9" x14ac:dyDescent="0.25">
      <c r="A41026"/>
      <c r="B41026"/>
      <c r="C41026"/>
      <c r="D41026"/>
      <c r="E41026" s="148"/>
      <c r="F41026" s="148"/>
      <c r="G41026" s="149"/>
      <c r="H41026" s="148"/>
      <c r="I41026"/>
    </row>
    <row r="41027" spans="1:9" x14ac:dyDescent="0.25">
      <c r="A41027"/>
      <c r="B41027"/>
      <c r="C41027"/>
      <c r="D41027"/>
      <c r="E41027" s="148"/>
      <c r="F41027" s="148"/>
      <c r="G41027" s="149"/>
      <c r="H41027" s="148"/>
      <c r="I41027"/>
    </row>
    <row r="41028" spans="1:9" x14ac:dyDescent="0.25">
      <c r="A41028"/>
      <c r="B41028"/>
      <c r="C41028"/>
      <c r="D41028"/>
      <c r="E41028" s="148"/>
      <c r="F41028" s="148"/>
      <c r="G41028" s="149"/>
      <c r="H41028" s="148"/>
      <c r="I41028"/>
    </row>
    <row r="41029" spans="1:9" x14ac:dyDescent="0.25">
      <c r="A41029"/>
      <c r="B41029"/>
      <c r="C41029"/>
      <c r="D41029"/>
      <c r="E41029" s="148"/>
      <c r="F41029" s="148"/>
      <c r="G41029" s="149"/>
      <c r="H41029" s="148"/>
      <c r="I41029"/>
    </row>
    <row r="41030" spans="1:9" x14ac:dyDescent="0.25">
      <c r="A41030"/>
      <c r="B41030"/>
      <c r="C41030"/>
      <c r="D41030"/>
      <c r="E41030" s="148"/>
      <c r="F41030" s="148"/>
      <c r="G41030" s="149"/>
      <c r="H41030" s="148"/>
      <c r="I41030"/>
    </row>
    <row r="41031" spans="1:9" x14ac:dyDescent="0.25">
      <c r="A41031"/>
      <c r="B41031"/>
      <c r="C41031"/>
      <c r="D41031"/>
      <c r="E41031" s="148"/>
      <c r="F41031" s="148"/>
      <c r="G41031" s="149"/>
      <c r="H41031" s="148"/>
      <c r="I41031"/>
    </row>
    <row r="41032" spans="1:9" x14ac:dyDescent="0.25">
      <c r="A41032"/>
      <c r="B41032"/>
      <c r="C41032"/>
      <c r="D41032"/>
      <c r="E41032" s="148"/>
      <c r="F41032" s="148"/>
      <c r="G41032" s="149"/>
      <c r="H41032" s="148"/>
      <c r="I41032"/>
    </row>
    <row r="41033" spans="1:9" x14ac:dyDescent="0.25">
      <c r="A41033"/>
      <c r="B41033"/>
      <c r="C41033"/>
      <c r="D41033"/>
      <c r="E41033" s="148"/>
      <c r="F41033" s="148"/>
      <c r="G41033" s="149"/>
      <c r="H41033" s="148"/>
      <c r="I41033"/>
    </row>
    <row r="41034" spans="1:9" x14ac:dyDescent="0.25">
      <c r="A41034"/>
      <c r="B41034"/>
      <c r="C41034"/>
      <c r="D41034"/>
      <c r="E41034" s="148"/>
      <c r="F41034" s="148"/>
      <c r="G41034" s="149"/>
      <c r="H41034" s="148"/>
      <c r="I41034"/>
    </row>
    <row r="41035" spans="1:9" x14ac:dyDescent="0.25">
      <c r="A41035"/>
      <c r="B41035"/>
      <c r="C41035"/>
      <c r="D41035"/>
      <c r="E41035" s="148"/>
      <c r="F41035" s="148"/>
      <c r="G41035" s="149"/>
      <c r="H41035" s="148"/>
      <c r="I41035"/>
    </row>
    <row r="41036" spans="1:9" x14ac:dyDescent="0.25">
      <c r="A41036"/>
      <c r="B41036"/>
      <c r="C41036"/>
      <c r="D41036"/>
      <c r="E41036" s="148"/>
      <c r="F41036" s="148"/>
      <c r="G41036" s="149"/>
      <c r="H41036" s="148"/>
      <c r="I41036"/>
    </row>
    <row r="41037" spans="1:9" x14ac:dyDescent="0.25">
      <c r="A41037"/>
      <c r="B41037"/>
      <c r="C41037"/>
      <c r="D41037"/>
      <c r="E41037" s="148"/>
      <c r="F41037" s="148"/>
      <c r="G41037" s="149"/>
      <c r="H41037" s="148"/>
      <c r="I41037"/>
    </row>
    <row r="41038" spans="1:9" x14ac:dyDescent="0.25">
      <c r="A41038"/>
      <c r="B41038"/>
      <c r="C41038"/>
      <c r="D41038"/>
      <c r="E41038" s="148"/>
      <c r="F41038" s="148"/>
      <c r="G41038" s="149"/>
      <c r="H41038" s="148"/>
      <c r="I41038"/>
    </row>
    <row r="41039" spans="1:9" x14ac:dyDescent="0.25">
      <c r="A41039"/>
      <c r="B41039"/>
      <c r="C41039"/>
      <c r="D41039"/>
      <c r="E41039" s="148"/>
      <c r="F41039" s="148"/>
      <c r="G41039" s="149"/>
      <c r="H41039" s="148"/>
      <c r="I41039"/>
    </row>
    <row r="41040" spans="1:9" x14ac:dyDescent="0.25">
      <c r="A41040"/>
      <c r="B41040"/>
      <c r="C41040"/>
      <c r="D41040"/>
      <c r="E41040" s="148"/>
      <c r="F41040" s="148"/>
      <c r="G41040" s="149"/>
      <c r="H41040" s="148"/>
      <c r="I41040"/>
    </row>
    <row r="41041" spans="1:9" x14ac:dyDescent="0.25">
      <c r="A41041"/>
      <c r="B41041"/>
      <c r="C41041"/>
      <c r="D41041"/>
      <c r="E41041" s="148"/>
      <c r="F41041" s="148"/>
      <c r="G41041" s="149"/>
      <c r="H41041" s="148"/>
      <c r="I41041"/>
    </row>
    <row r="41042" spans="1:9" x14ac:dyDescent="0.25">
      <c r="A41042"/>
      <c r="B41042"/>
      <c r="C41042"/>
      <c r="D41042"/>
      <c r="E41042" s="148"/>
      <c r="F41042" s="148"/>
      <c r="G41042" s="149"/>
      <c r="H41042" s="148"/>
      <c r="I41042"/>
    </row>
    <row r="41043" spans="1:9" x14ac:dyDescent="0.25">
      <c r="A41043"/>
      <c r="B41043"/>
      <c r="C41043"/>
      <c r="D41043"/>
      <c r="E41043" s="148"/>
      <c r="F41043" s="148"/>
      <c r="G41043" s="149"/>
      <c r="H41043" s="148"/>
      <c r="I41043"/>
    </row>
    <row r="41044" spans="1:9" x14ac:dyDescent="0.25">
      <c r="A41044"/>
      <c r="B41044"/>
      <c r="C41044"/>
      <c r="D41044"/>
      <c r="E41044" s="148"/>
      <c r="F41044" s="148"/>
      <c r="G41044" s="149"/>
      <c r="H41044" s="148"/>
      <c r="I41044"/>
    </row>
    <row r="41045" spans="1:9" x14ac:dyDescent="0.25">
      <c r="A41045"/>
      <c r="B41045"/>
      <c r="C41045"/>
      <c r="D41045"/>
      <c r="E41045" s="148"/>
      <c r="F41045" s="148"/>
      <c r="G41045" s="149"/>
      <c r="H41045" s="148"/>
      <c r="I41045"/>
    </row>
    <row r="41046" spans="1:9" x14ac:dyDescent="0.25">
      <c r="A41046"/>
      <c r="B41046"/>
      <c r="C41046"/>
      <c r="D41046"/>
      <c r="E41046" s="148"/>
      <c r="F41046" s="148"/>
      <c r="G41046" s="149"/>
      <c r="H41046" s="148"/>
      <c r="I41046"/>
    </row>
    <row r="41047" spans="1:9" x14ac:dyDescent="0.25">
      <c r="A41047"/>
      <c r="B41047"/>
      <c r="C41047"/>
      <c r="D41047"/>
      <c r="E41047" s="148"/>
      <c r="F41047" s="148"/>
      <c r="G41047" s="149"/>
      <c r="H41047" s="148"/>
      <c r="I41047"/>
    </row>
    <row r="41048" spans="1:9" x14ac:dyDescent="0.25">
      <c r="A41048"/>
      <c r="B41048"/>
      <c r="C41048"/>
      <c r="D41048"/>
      <c r="E41048" s="148"/>
      <c r="F41048" s="148"/>
      <c r="G41048" s="149"/>
      <c r="H41048" s="148"/>
      <c r="I41048"/>
    </row>
    <row r="41049" spans="1:9" x14ac:dyDescent="0.25">
      <c r="A41049"/>
      <c r="B41049"/>
      <c r="C41049"/>
      <c r="D41049"/>
      <c r="E41049" s="148"/>
      <c r="F41049" s="148"/>
      <c r="G41049" s="149"/>
      <c r="H41049" s="148"/>
      <c r="I41049"/>
    </row>
    <row r="41050" spans="1:9" x14ac:dyDescent="0.25">
      <c r="A41050"/>
      <c r="B41050"/>
      <c r="C41050"/>
      <c r="D41050"/>
      <c r="E41050" s="148"/>
      <c r="F41050" s="148"/>
      <c r="G41050" s="149"/>
      <c r="H41050" s="148"/>
      <c r="I41050"/>
    </row>
    <row r="41051" spans="1:9" x14ac:dyDescent="0.25">
      <c r="A41051"/>
      <c r="B41051"/>
      <c r="C41051"/>
      <c r="D41051"/>
      <c r="E41051" s="148"/>
      <c r="F41051" s="148"/>
      <c r="G41051" s="149"/>
      <c r="H41051" s="148"/>
      <c r="I41051"/>
    </row>
    <row r="41052" spans="1:9" x14ac:dyDescent="0.25">
      <c r="A41052"/>
      <c r="B41052"/>
      <c r="C41052"/>
      <c r="D41052"/>
      <c r="E41052" s="148"/>
      <c r="F41052" s="148"/>
      <c r="G41052" s="149"/>
      <c r="H41052" s="148"/>
      <c r="I41052"/>
    </row>
    <row r="41053" spans="1:9" x14ac:dyDescent="0.25">
      <c r="A41053"/>
      <c r="B41053"/>
      <c r="C41053"/>
      <c r="D41053"/>
      <c r="E41053" s="148"/>
      <c r="F41053" s="148"/>
      <c r="G41053" s="149"/>
      <c r="H41053" s="148"/>
      <c r="I41053"/>
    </row>
    <row r="41054" spans="1:9" x14ac:dyDescent="0.25">
      <c r="A41054"/>
      <c r="B41054"/>
      <c r="C41054"/>
      <c r="D41054"/>
      <c r="E41054" s="148"/>
      <c r="F41054" s="148"/>
      <c r="G41054" s="149"/>
      <c r="H41054" s="148"/>
      <c r="I41054"/>
    </row>
    <row r="41055" spans="1:9" x14ac:dyDescent="0.25">
      <c r="A41055"/>
      <c r="B41055"/>
      <c r="C41055"/>
      <c r="D41055"/>
      <c r="E41055" s="148"/>
      <c r="F41055" s="148"/>
      <c r="G41055" s="149"/>
      <c r="H41055" s="148"/>
      <c r="I41055"/>
    </row>
    <row r="41056" spans="1:9" x14ac:dyDescent="0.25">
      <c r="A41056"/>
      <c r="B41056"/>
      <c r="C41056"/>
      <c r="D41056"/>
      <c r="E41056" s="148"/>
      <c r="F41056" s="148"/>
      <c r="G41056" s="149"/>
      <c r="H41056" s="148"/>
      <c r="I41056"/>
    </row>
    <row r="41057" spans="1:9" x14ac:dyDescent="0.25">
      <c r="A41057"/>
      <c r="B41057"/>
      <c r="C41057"/>
      <c r="D41057"/>
      <c r="E41057" s="148"/>
      <c r="F41057" s="148"/>
      <c r="G41057" s="149"/>
      <c r="H41057" s="148"/>
      <c r="I41057"/>
    </row>
    <row r="41058" spans="1:9" x14ac:dyDescent="0.25">
      <c r="A41058"/>
      <c r="B41058"/>
      <c r="C41058"/>
      <c r="D41058"/>
      <c r="E41058" s="148"/>
      <c r="F41058" s="148"/>
      <c r="G41058" s="149"/>
      <c r="H41058" s="148"/>
      <c r="I41058"/>
    </row>
    <row r="41059" spans="1:9" x14ac:dyDescent="0.25">
      <c r="A41059"/>
      <c r="B41059"/>
      <c r="C41059"/>
      <c r="D41059"/>
      <c r="E41059" s="148"/>
      <c r="F41059" s="148"/>
      <c r="G41059" s="149"/>
      <c r="H41059" s="148"/>
      <c r="I41059"/>
    </row>
    <row r="41060" spans="1:9" x14ac:dyDescent="0.25">
      <c r="A41060"/>
      <c r="B41060"/>
      <c r="C41060"/>
      <c r="D41060"/>
      <c r="E41060" s="148"/>
      <c r="F41060" s="148"/>
      <c r="G41060" s="149"/>
      <c r="H41060" s="148"/>
      <c r="I41060"/>
    </row>
    <row r="41061" spans="1:9" x14ac:dyDescent="0.25">
      <c r="A41061"/>
      <c r="B41061"/>
      <c r="C41061"/>
      <c r="D41061"/>
      <c r="E41061" s="148"/>
      <c r="F41061" s="148"/>
      <c r="G41061" s="149"/>
      <c r="H41061" s="148"/>
      <c r="I41061"/>
    </row>
    <row r="41062" spans="1:9" x14ac:dyDescent="0.25">
      <c r="A41062"/>
      <c r="B41062"/>
      <c r="C41062"/>
      <c r="D41062"/>
      <c r="E41062" s="148"/>
      <c r="F41062" s="148"/>
      <c r="G41062" s="149"/>
      <c r="H41062" s="148"/>
      <c r="I41062"/>
    </row>
    <row r="41063" spans="1:9" x14ac:dyDescent="0.25">
      <c r="A41063"/>
      <c r="B41063"/>
      <c r="C41063"/>
      <c r="D41063"/>
      <c r="E41063" s="148"/>
      <c r="F41063" s="148"/>
      <c r="G41063" s="149"/>
      <c r="H41063" s="148"/>
      <c r="I41063"/>
    </row>
    <row r="41064" spans="1:9" x14ac:dyDescent="0.25">
      <c r="A41064"/>
      <c r="B41064"/>
      <c r="C41064"/>
      <c r="D41064"/>
      <c r="E41064" s="148"/>
      <c r="F41064" s="148"/>
      <c r="G41064" s="149"/>
      <c r="H41064" s="148"/>
      <c r="I41064"/>
    </row>
    <row r="41065" spans="1:9" x14ac:dyDescent="0.25">
      <c r="A41065"/>
      <c r="B41065"/>
      <c r="C41065"/>
      <c r="D41065"/>
      <c r="E41065" s="148"/>
      <c r="F41065" s="148"/>
      <c r="G41065" s="149"/>
      <c r="H41065" s="148"/>
      <c r="I41065"/>
    </row>
    <row r="41066" spans="1:9" x14ac:dyDescent="0.25">
      <c r="A41066"/>
      <c r="B41066"/>
      <c r="C41066"/>
      <c r="D41066"/>
      <c r="E41066" s="148"/>
      <c r="F41066" s="148"/>
      <c r="G41066" s="149"/>
      <c r="H41066" s="148"/>
      <c r="I41066"/>
    </row>
    <row r="41067" spans="1:9" x14ac:dyDescent="0.25">
      <c r="A41067"/>
      <c r="B41067"/>
      <c r="C41067"/>
      <c r="D41067"/>
      <c r="E41067" s="148"/>
      <c r="F41067" s="148"/>
      <c r="G41067" s="149"/>
      <c r="H41067" s="148"/>
      <c r="I41067"/>
    </row>
    <row r="41068" spans="1:9" x14ac:dyDescent="0.25">
      <c r="A41068"/>
      <c r="B41068"/>
      <c r="C41068"/>
      <c r="D41068"/>
      <c r="E41068" s="148"/>
      <c r="F41068" s="148"/>
      <c r="G41068" s="149"/>
      <c r="H41068" s="148"/>
      <c r="I41068"/>
    </row>
    <row r="41069" spans="1:9" x14ac:dyDescent="0.25">
      <c r="A41069"/>
      <c r="B41069"/>
      <c r="C41069"/>
      <c r="D41069"/>
      <c r="E41069" s="148"/>
      <c r="F41069" s="148"/>
      <c r="G41069" s="149"/>
      <c r="H41069" s="148"/>
      <c r="I41069"/>
    </row>
    <row r="41070" spans="1:9" x14ac:dyDescent="0.25">
      <c r="A41070"/>
      <c r="B41070"/>
      <c r="C41070"/>
      <c r="D41070"/>
      <c r="E41070" s="148"/>
      <c r="F41070" s="148"/>
      <c r="G41070" s="149"/>
      <c r="H41070" s="148"/>
      <c r="I41070"/>
    </row>
    <row r="41071" spans="1:9" x14ac:dyDescent="0.25">
      <c r="A41071"/>
      <c r="B41071"/>
      <c r="C41071"/>
      <c r="D41071"/>
      <c r="E41071" s="148"/>
      <c r="F41071" s="148"/>
      <c r="G41071" s="149"/>
      <c r="H41071" s="148"/>
      <c r="I41071"/>
    </row>
    <row r="41072" spans="1:9" x14ac:dyDescent="0.25">
      <c r="A41072"/>
      <c r="B41072"/>
      <c r="C41072"/>
      <c r="D41072"/>
      <c r="E41072" s="148"/>
      <c r="F41072" s="148"/>
      <c r="G41072" s="149"/>
      <c r="H41072" s="148"/>
      <c r="I41072"/>
    </row>
    <row r="41073" spans="1:9" x14ac:dyDescent="0.25">
      <c r="A41073"/>
      <c r="B41073"/>
      <c r="C41073"/>
      <c r="D41073"/>
      <c r="E41073" s="148"/>
      <c r="F41073" s="148"/>
      <c r="G41073" s="149"/>
      <c r="H41073" s="148"/>
      <c r="I41073"/>
    </row>
    <row r="41074" spans="1:9" x14ac:dyDescent="0.25">
      <c r="A41074"/>
      <c r="B41074"/>
      <c r="C41074"/>
      <c r="D41074"/>
      <c r="E41074" s="148"/>
      <c r="F41074" s="148"/>
      <c r="G41074" s="149"/>
      <c r="H41074" s="148"/>
      <c r="I41074"/>
    </row>
    <row r="41075" spans="1:9" x14ac:dyDescent="0.25">
      <c r="A41075"/>
      <c r="B41075"/>
      <c r="C41075"/>
      <c r="D41075"/>
      <c r="E41075" s="148"/>
      <c r="F41075" s="148"/>
      <c r="G41075" s="149"/>
      <c r="H41075" s="148"/>
      <c r="I41075"/>
    </row>
    <row r="41076" spans="1:9" x14ac:dyDescent="0.25">
      <c r="A41076"/>
      <c r="B41076"/>
      <c r="C41076"/>
      <c r="D41076"/>
      <c r="E41076" s="148"/>
      <c r="F41076" s="148"/>
      <c r="G41076" s="149"/>
      <c r="H41076" s="148"/>
      <c r="I41076"/>
    </row>
    <row r="41077" spans="1:9" x14ac:dyDescent="0.25">
      <c r="A41077"/>
      <c r="B41077"/>
      <c r="C41077"/>
      <c r="D41077"/>
      <c r="E41077" s="148"/>
      <c r="F41077" s="148"/>
      <c r="G41077" s="149"/>
      <c r="H41077" s="148"/>
      <c r="I41077"/>
    </row>
    <row r="41078" spans="1:9" x14ac:dyDescent="0.25">
      <c r="A41078"/>
      <c r="B41078"/>
      <c r="C41078"/>
      <c r="D41078"/>
      <c r="E41078" s="148"/>
      <c r="F41078" s="148"/>
      <c r="G41078" s="149"/>
      <c r="H41078" s="148"/>
      <c r="I41078"/>
    </row>
    <row r="41079" spans="1:9" x14ac:dyDescent="0.25">
      <c r="A41079"/>
      <c r="B41079"/>
      <c r="C41079"/>
      <c r="D41079"/>
      <c r="E41079" s="148"/>
      <c r="F41079" s="148"/>
      <c r="G41079" s="149"/>
      <c r="H41079" s="148"/>
      <c r="I41079"/>
    </row>
    <row r="41080" spans="1:9" x14ac:dyDescent="0.25">
      <c r="A41080"/>
      <c r="B41080"/>
      <c r="C41080"/>
      <c r="D41080"/>
      <c r="E41080" s="148"/>
      <c r="F41080" s="148"/>
      <c r="G41080" s="149"/>
      <c r="H41080" s="148"/>
      <c r="I41080"/>
    </row>
    <row r="41081" spans="1:9" x14ac:dyDescent="0.25">
      <c r="A41081"/>
      <c r="B41081"/>
      <c r="C41081"/>
      <c r="D41081"/>
      <c r="E41081" s="148"/>
      <c r="F41081" s="148"/>
      <c r="G41081" s="149"/>
      <c r="H41081" s="148"/>
      <c r="I41081"/>
    </row>
    <row r="41082" spans="1:9" x14ac:dyDescent="0.25">
      <c r="A41082"/>
      <c r="B41082"/>
      <c r="C41082"/>
      <c r="D41082"/>
      <c r="E41082" s="148"/>
      <c r="F41082" s="148"/>
      <c r="G41082" s="149"/>
      <c r="H41082" s="148"/>
      <c r="I41082"/>
    </row>
    <row r="41083" spans="1:9" x14ac:dyDescent="0.25">
      <c r="A41083"/>
      <c r="B41083"/>
      <c r="C41083"/>
      <c r="D41083"/>
      <c r="E41083" s="148"/>
      <c r="F41083" s="148"/>
      <c r="G41083" s="149"/>
      <c r="H41083" s="148"/>
      <c r="I41083"/>
    </row>
    <row r="41084" spans="1:9" x14ac:dyDescent="0.25">
      <c r="A41084"/>
      <c r="B41084"/>
      <c r="C41084"/>
      <c r="D41084"/>
      <c r="E41084" s="148"/>
      <c r="F41084" s="148"/>
      <c r="G41084" s="149"/>
      <c r="H41084" s="148"/>
      <c r="I41084"/>
    </row>
    <row r="41085" spans="1:9" x14ac:dyDescent="0.25">
      <c r="A41085"/>
      <c r="B41085"/>
      <c r="C41085"/>
      <c r="D41085"/>
      <c r="E41085" s="148"/>
      <c r="F41085" s="148"/>
      <c r="G41085" s="149"/>
      <c r="H41085" s="148"/>
      <c r="I41085"/>
    </row>
    <row r="41086" spans="1:9" x14ac:dyDescent="0.25">
      <c r="A41086"/>
      <c r="B41086"/>
      <c r="C41086"/>
      <c r="D41086"/>
      <c r="E41086" s="148"/>
      <c r="F41086" s="148"/>
      <c r="G41086" s="149"/>
      <c r="H41086" s="148"/>
      <c r="I41086"/>
    </row>
    <row r="41087" spans="1:9" x14ac:dyDescent="0.25">
      <c r="A41087"/>
      <c r="B41087"/>
      <c r="C41087"/>
      <c r="D41087"/>
      <c r="E41087" s="148"/>
      <c r="F41087" s="148"/>
      <c r="G41087" s="149"/>
      <c r="H41087" s="148"/>
      <c r="I41087"/>
    </row>
    <row r="41088" spans="1:9" x14ac:dyDescent="0.25">
      <c r="A41088"/>
      <c r="B41088"/>
      <c r="C41088"/>
      <c r="D41088"/>
      <c r="E41088" s="148"/>
      <c r="F41088" s="148"/>
      <c r="G41088" s="149"/>
      <c r="H41088" s="148"/>
      <c r="I41088"/>
    </row>
    <row r="41089" spans="1:9" x14ac:dyDescent="0.25">
      <c r="A41089"/>
      <c r="B41089"/>
      <c r="C41089"/>
      <c r="D41089"/>
      <c r="E41089" s="148"/>
      <c r="F41089" s="148"/>
      <c r="G41089" s="149"/>
      <c r="H41089" s="148"/>
      <c r="I41089"/>
    </row>
    <row r="41090" spans="1:9" x14ac:dyDescent="0.25">
      <c r="A41090"/>
      <c r="B41090"/>
      <c r="C41090"/>
      <c r="D41090"/>
      <c r="E41090" s="148"/>
      <c r="F41090" s="148"/>
      <c r="G41090" s="149"/>
      <c r="H41090" s="148"/>
      <c r="I41090"/>
    </row>
    <row r="41091" spans="1:9" x14ac:dyDescent="0.25">
      <c r="A41091"/>
      <c r="B41091"/>
      <c r="C41091"/>
      <c r="D41091"/>
      <c r="E41091" s="148"/>
      <c r="F41091" s="148"/>
      <c r="G41091" s="149"/>
      <c r="H41091" s="148"/>
      <c r="I41091"/>
    </row>
    <row r="41092" spans="1:9" x14ac:dyDescent="0.25">
      <c r="A41092"/>
      <c r="B41092"/>
      <c r="C41092"/>
      <c r="D41092"/>
      <c r="E41092" s="148"/>
      <c r="F41092" s="148"/>
      <c r="G41092" s="149"/>
      <c r="H41092" s="148"/>
      <c r="I41092"/>
    </row>
    <row r="41093" spans="1:9" x14ac:dyDescent="0.25">
      <c r="A41093"/>
      <c r="B41093"/>
      <c r="C41093"/>
      <c r="D41093"/>
      <c r="E41093" s="148"/>
      <c r="F41093" s="148"/>
      <c r="G41093" s="149"/>
      <c r="H41093" s="148"/>
      <c r="I41093"/>
    </row>
    <row r="41094" spans="1:9" x14ac:dyDescent="0.25">
      <c r="A41094"/>
      <c r="B41094"/>
      <c r="C41094"/>
      <c r="D41094"/>
      <c r="E41094" s="148"/>
      <c r="F41094" s="148"/>
      <c r="G41094" s="149"/>
      <c r="H41094" s="148"/>
      <c r="I41094"/>
    </row>
    <row r="41095" spans="1:9" x14ac:dyDescent="0.25">
      <c r="A41095"/>
      <c r="B41095"/>
      <c r="C41095"/>
      <c r="D41095"/>
      <c r="E41095" s="148"/>
      <c r="F41095" s="148"/>
      <c r="G41095" s="149"/>
      <c r="H41095" s="148"/>
      <c r="I41095"/>
    </row>
    <row r="41096" spans="1:9" x14ac:dyDescent="0.25">
      <c r="A41096"/>
      <c r="B41096"/>
      <c r="C41096"/>
      <c r="D41096"/>
      <c r="E41096" s="148"/>
      <c r="F41096" s="148"/>
      <c r="G41096" s="149"/>
      <c r="H41096" s="148"/>
      <c r="I41096"/>
    </row>
    <row r="41097" spans="1:9" x14ac:dyDescent="0.25">
      <c r="A41097"/>
      <c r="B41097"/>
      <c r="C41097"/>
      <c r="D41097"/>
      <c r="E41097" s="148"/>
      <c r="F41097" s="148"/>
      <c r="G41097" s="149"/>
      <c r="H41097" s="148"/>
      <c r="I41097"/>
    </row>
    <row r="41098" spans="1:9" x14ac:dyDescent="0.25">
      <c r="A41098"/>
      <c r="B41098"/>
      <c r="C41098"/>
      <c r="D41098"/>
      <c r="E41098" s="148"/>
      <c r="F41098" s="148"/>
      <c r="G41098" s="149"/>
      <c r="H41098" s="148"/>
      <c r="I41098"/>
    </row>
    <row r="41099" spans="1:9" x14ac:dyDescent="0.25">
      <c r="A41099"/>
      <c r="B41099"/>
      <c r="C41099"/>
      <c r="D41099"/>
      <c r="E41099" s="148"/>
      <c r="F41099" s="148"/>
      <c r="G41099" s="149"/>
      <c r="H41099" s="148"/>
      <c r="I41099"/>
    </row>
    <row r="41100" spans="1:9" x14ac:dyDescent="0.25">
      <c r="A41100"/>
      <c r="B41100"/>
      <c r="C41100"/>
      <c r="D41100"/>
      <c r="E41100" s="148"/>
      <c r="F41100" s="148"/>
      <c r="G41100" s="149"/>
      <c r="H41100" s="148"/>
      <c r="I41100"/>
    </row>
    <row r="41101" spans="1:9" x14ac:dyDescent="0.25">
      <c r="A41101"/>
      <c r="B41101"/>
      <c r="C41101"/>
      <c r="D41101"/>
      <c r="E41101" s="148"/>
      <c r="F41101" s="148"/>
      <c r="G41101" s="149"/>
      <c r="H41101" s="148"/>
      <c r="I41101"/>
    </row>
    <row r="41102" spans="1:9" x14ac:dyDescent="0.25">
      <c r="A41102"/>
      <c r="B41102"/>
      <c r="C41102"/>
      <c r="D41102"/>
      <c r="E41102" s="148"/>
      <c r="F41102" s="148"/>
      <c r="G41102" s="149"/>
      <c r="H41102" s="148"/>
      <c r="I41102"/>
    </row>
    <row r="41103" spans="1:9" x14ac:dyDescent="0.25">
      <c r="A41103"/>
      <c r="B41103"/>
      <c r="C41103"/>
      <c r="D41103"/>
      <c r="E41103" s="148"/>
      <c r="F41103" s="148"/>
      <c r="G41103" s="149"/>
      <c r="H41103" s="148"/>
      <c r="I41103"/>
    </row>
    <row r="41104" spans="1:9" x14ac:dyDescent="0.25">
      <c r="A41104"/>
      <c r="B41104"/>
      <c r="C41104"/>
      <c r="D41104"/>
      <c r="E41104" s="148"/>
      <c r="F41104" s="148"/>
      <c r="G41104" s="149"/>
      <c r="H41104" s="148"/>
      <c r="I41104"/>
    </row>
    <row r="41105" spans="1:9" x14ac:dyDescent="0.25">
      <c r="A41105"/>
      <c r="B41105"/>
      <c r="C41105"/>
      <c r="D41105"/>
      <c r="E41105" s="148"/>
      <c r="F41105" s="148"/>
      <c r="G41105" s="149"/>
      <c r="H41105" s="148"/>
      <c r="I41105"/>
    </row>
    <row r="41106" spans="1:9" x14ac:dyDescent="0.25">
      <c r="A41106"/>
      <c r="B41106"/>
      <c r="C41106"/>
      <c r="D41106"/>
      <c r="E41106" s="148"/>
      <c r="F41106" s="148"/>
      <c r="G41106" s="149"/>
      <c r="H41106" s="148"/>
      <c r="I41106"/>
    </row>
    <row r="41107" spans="1:9" x14ac:dyDescent="0.25">
      <c r="A41107"/>
      <c r="B41107"/>
      <c r="C41107"/>
      <c r="D41107"/>
      <c r="E41107" s="148"/>
      <c r="F41107" s="148"/>
      <c r="G41107" s="149"/>
      <c r="H41107" s="148"/>
      <c r="I41107"/>
    </row>
    <row r="41108" spans="1:9" x14ac:dyDescent="0.25">
      <c r="A41108"/>
      <c r="B41108"/>
      <c r="C41108"/>
      <c r="D41108"/>
      <c r="E41108" s="148"/>
      <c r="F41108" s="148"/>
      <c r="G41108" s="149"/>
      <c r="H41108" s="148"/>
      <c r="I41108"/>
    </row>
    <row r="41109" spans="1:9" x14ac:dyDescent="0.25">
      <c r="A41109"/>
      <c r="B41109"/>
      <c r="C41109"/>
      <c r="D41109"/>
      <c r="E41109" s="148"/>
      <c r="F41109" s="148"/>
      <c r="G41109" s="149"/>
      <c r="H41109" s="148"/>
      <c r="I41109"/>
    </row>
    <row r="41110" spans="1:9" x14ac:dyDescent="0.25">
      <c r="A41110"/>
      <c r="B41110"/>
      <c r="C41110"/>
      <c r="D41110"/>
      <c r="E41110" s="148"/>
      <c r="F41110" s="148"/>
      <c r="G41110" s="149"/>
      <c r="H41110" s="148"/>
      <c r="I41110"/>
    </row>
    <row r="41111" spans="1:9" x14ac:dyDescent="0.25">
      <c r="A41111"/>
      <c r="B41111"/>
      <c r="C41111"/>
      <c r="D41111"/>
      <c r="E41111" s="148"/>
      <c r="F41111" s="148"/>
      <c r="G41111" s="149"/>
      <c r="H41111" s="148"/>
      <c r="I41111"/>
    </row>
    <row r="41112" spans="1:9" x14ac:dyDescent="0.25">
      <c r="A41112"/>
      <c r="B41112"/>
      <c r="C41112"/>
      <c r="D41112"/>
      <c r="E41112" s="148"/>
      <c r="F41112" s="148"/>
      <c r="G41112" s="149"/>
      <c r="H41112" s="148"/>
      <c r="I41112"/>
    </row>
    <row r="41113" spans="1:9" x14ac:dyDescent="0.25">
      <c r="A41113"/>
      <c r="B41113"/>
      <c r="C41113"/>
      <c r="D41113"/>
      <c r="E41113" s="148"/>
      <c r="F41113" s="148"/>
      <c r="G41113" s="149"/>
      <c r="H41113" s="148"/>
      <c r="I41113"/>
    </row>
    <row r="41114" spans="1:9" x14ac:dyDescent="0.25">
      <c r="A41114"/>
      <c r="B41114"/>
      <c r="C41114"/>
      <c r="D41114"/>
      <c r="E41114" s="148"/>
      <c r="F41114" s="148"/>
      <c r="G41114" s="149"/>
      <c r="H41114" s="148"/>
      <c r="I41114"/>
    </row>
    <row r="41115" spans="1:9" x14ac:dyDescent="0.25">
      <c r="A41115"/>
      <c r="B41115"/>
      <c r="C41115"/>
      <c r="D41115"/>
      <c r="E41115" s="148"/>
      <c r="F41115" s="148"/>
      <c r="G41115" s="149"/>
      <c r="H41115" s="148"/>
      <c r="I41115"/>
    </row>
    <row r="41116" spans="1:9" x14ac:dyDescent="0.25">
      <c r="A41116"/>
      <c r="B41116"/>
      <c r="C41116"/>
      <c r="D41116"/>
      <c r="E41116" s="148"/>
      <c r="F41116" s="148"/>
      <c r="G41116" s="149"/>
      <c r="H41116" s="148"/>
      <c r="I41116"/>
    </row>
    <row r="41117" spans="1:9" x14ac:dyDescent="0.25">
      <c r="A41117"/>
      <c r="B41117"/>
      <c r="C41117"/>
      <c r="D41117"/>
      <c r="E41117" s="148"/>
      <c r="F41117" s="148"/>
      <c r="G41117" s="149"/>
      <c r="H41117" s="148"/>
      <c r="I41117"/>
    </row>
    <row r="41118" spans="1:9" x14ac:dyDescent="0.25">
      <c r="A41118"/>
      <c r="B41118"/>
      <c r="C41118"/>
      <c r="D41118"/>
      <c r="E41118" s="148"/>
      <c r="F41118" s="148"/>
      <c r="G41118" s="149"/>
      <c r="H41118" s="148"/>
      <c r="I41118"/>
    </row>
    <row r="41119" spans="1:9" x14ac:dyDescent="0.25">
      <c r="A41119"/>
      <c r="B41119"/>
      <c r="C41119"/>
      <c r="D41119"/>
      <c r="E41119" s="148"/>
      <c r="F41119" s="148"/>
      <c r="G41119" s="149"/>
      <c r="H41119" s="148"/>
      <c r="I41119"/>
    </row>
    <row r="41120" spans="1:9" x14ac:dyDescent="0.25">
      <c r="A41120"/>
      <c r="B41120"/>
      <c r="C41120"/>
      <c r="D41120"/>
      <c r="E41120" s="148"/>
      <c r="F41120" s="148"/>
      <c r="G41120" s="149"/>
      <c r="H41120" s="148"/>
      <c r="I41120"/>
    </row>
    <row r="41121" spans="1:9" x14ac:dyDescent="0.25">
      <c r="A41121"/>
      <c r="B41121"/>
      <c r="C41121"/>
      <c r="D41121"/>
      <c r="E41121" s="148"/>
      <c r="F41121" s="148"/>
      <c r="G41121" s="149"/>
      <c r="H41121" s="148"/>
      <c r="I41121"/>
    </row>
    <row r="41122" spans="1:9" x14ac:dyDescent="0.25">
      <c r="A41122"/>
      <c r="B41122"/>
      <c r="C41122"/>
      <c r="D41122"/>
      <c r="E41122" s="148"/>
      <c r="F41122" s="148"/>
      <c r="G41122" s="149"/>
      <c r="H41122" s="148"/>
      <c r="I41122"/>
    </row>
    <row r="41123" spans="1:9" x14ac:dyDescent="0.25">
      <c r="A41123"/>
      <c r="B41123"/>
      <c r="C41123"/>
      <c r="D41123"/>
      <c r="E41123" s="148"/>
      <c r="F41123" s="148"/>
      <c r="G41123" s="149"/>
      <c r="H41123" s="148"/>
      <c r="I41123"/>
    </row>
    <row r="41124" spans="1:9" x14ac:dyDescent="0.25">
      <c r="A41124"/>
      <c r="B41124"/>
      <c r="C41124"/>
      <c r="D41124"/>
      <c r="E41124" s="148"/>
      <c r="F41124" s="148"/>
      <c r="G41124" s="149"/>
      <c r="H41124" s="148"/>
      <c r="I41124"/>
    </row>
    <row r="41125" spans="1:9" x14ac:dyDescent="0.25">
      <c r="A41125"/>
      <c r="B41125"/>
      <c r="C41125"/>
      <c r="D41125"/>
      <c r="E41125" s="148"/>
      <c r="F41125" s="148"/>
      <c r="G41125" s="149"/>
      <c r="H41125" s="148"/>
      <c r="I41125"/>
    </row>
    <row r="41126" spans="1:9" x14ac:dyDescent="0.25">
      <c r="A41126"/>
      <c r="B41126"/>
      <c r="C41126"/>
      <c r="D41126"/>
      <c r="E41126" s="148"/>
      <c r="F41126" s="148"/>
      <c r="G41126" s="149"/>
      <c r="H41126" s="148"/>
      <c r="I41126"/>
    </row>
    <row r="41127" spans="1:9" x14ac:dyDescent="0.25">
      <c r="A41127"/>
      <c r="B41127"/>
      <c r="C41127"/>
      <c r="D41127"/>
      <c r="E41127" s="148"/>
      <c r="F41127" s="148"/>
      <c r="G41127" s="149"/>
      <c r="H41127" s="148"/>
      <c r="I41127"/>
    </row>
    <row r="41128" spans="1:9" x14ac:dyDescent="0.25">
      <c r="A41128"/>
      <c r="B41128"/>
      <c r="C41128"/>
      <c r="D41128"/>
      <c r="E41128" s="148"/>
      <c r="F41128" s="148"/>
      <c r="G41128" s="149"/>
      <c r="H41128" s="148"/>
      <c r="I41128"/>
    </row>
    <row r="41129" spans="1:9" x14ac:dyDescent="0.25">
      <c r="A41129"/>
      <c r="B41129"/>
      <c r="C41129"/>
      <c r="D41129"/>
      <c r="E41129" s="148"/>
      <c r="F41129" s="148"/>
      <c r="G41129" s="149"/>
      <c r="H41129" s="148"/>
      <c r="I41129"/>
    </row>
    <row r="41130" spans="1:9" x14ac:dyDescent="0.25">
      <c r="A41130"/>
      <c r="B41130"/>
      <c r="C41130"/>
      <c r="D41130"/>
      <c r="E41130" s="148"/>
      <c r="F41130" s="148"/>
      <c r="G41130" s="149"/>
      <c r="H41130" s="148"/>
      <c r="I41130"/>
    </row>
    <row r="41131" spans="1:9" x14ac:dyDescent="0.25">
      <c r="A41131"/>
      <c r="B41131"/>
      <c r="C41131"/>
      <c r="D41131"/>
      <c r="E41131" s="148"/>
      <c r="F41131" s="148"/>
      <c r="G41131" s="149"/>
      <c r="H41131" s="148"/>
      <c r="I41131"/>
    </row>
    <row r="41132" spans="1:9" x14ac:dyDescent="0.25">
      <c r="A41132"/>
      <c r="B41132"/>
      <c r="C41132"/>
      <c r="D41132"/>
      <c r="E41132" s="148"/>
      <c r="F41132" s="148"/>
      <c r="G41132" s="149"/>
      <c r="H41132" s="148"/>
      <c r="I41132"/>
    </row>
    <row r="41133" spans="1:9" x14ac:dyDescent="0.25">
      <c r="A41133"/>
      <c r="B41133"/>
      <c r="C41133"/>
      <c r="D41133"/>
      <c r="E41133" s="148"/>
      <c r="F41133" s="148"/>
      <c r="G41133" s="149"/>
      <c r="H41133" s="148"/>
      <c r="I41133"/>
    </row>
    <row r="41134" spans="1:9" x14ac:dyDescent="0.25">
      <c r="A41134"/>
      <c r="B41134"/>
      <c r="C41134"/>
      <c r="D41134"/>
      <c r="E41134" s="148"/>
      <c r="F41134" s="148"/>
      <c r="G41134" s="149"/>
      <c r="H41134" s="148"/>
      <c r="I41134"/>
    </row>
    <row r="41135" spans="1:9" x14ac:dyDescent="0.25">
      <c r="A41135"/>
      <c r="B41135"/>
      <c r="C41135"/>
      <c r="D41135"/>
      <c r="E41135" s="148"/>
      <c r="F41135" s="148"/>
      <c r="G41135" s="149"/>
      <c r="H41135" s="148"/>
      <c r="I41135"/>
    </row>
    <row r="41136" spans="1:9" x14ac:dyDescent="0.25">
      <c r="A41136"/>
      <c r="B41136"/>
      <c r="C41136"/>
      <c r="D41136"/>
      <c r="E41136" s="148"/>
      <c r="F41136" s="148"/>
      <c r="G41136" s="149"/>
      <c r="H41136" s="148"/>
      <c r="I41136"/>
    </row>
    <row r="41137" spans="1:9" x14ac:dyDescent="0.25">
      <c r="A41137"/>
      <c r="B41137"/>
      <c r="C41137"/>
      <c r="D41137"/>
      <c r="E41137" s="148"/>
      <c r="F41137" s="148"/>
      <c r="G41137" s="149"/>
      <c r="H41137" s="148"/>
      <c r="I41137"/>
    </row>
    <row r="41138" spans="1:9" x14ac:dyDescent="0.25">
      <c r="A41138"/>
      <c r="B41138"/>
      <c r="C41138"/>
      <c r="D41138"/>
      <c r="E41138" s="148"/>
      <c r="F41138" s="148"/>
      <c r="G41138" s="149"/>
      <c r="H41138" s="148"/>
      <c r="I41138"/>
    </row>
    <row r="41139" spans="1:9" x14ac:dyDescent="0.25">
      <c r="A41139"/>
      <c r="B41139"/>
      <c r="C41139"/>
      <c r="D41139"/>
      <c r="E41139" s="148"/>
      <c r="F41139" s="148"/>
      <c r="G41139" s="149"/>
      <c r="H41139" s="148"/>
      <c r="I41139"/>
    </row>
    <row r="41140" spans="1:9" x14ac:dyDescent="0.25">
      <c r="A41140"/>
      <c r="B41140"/>
      <c r="C41140"/>
      <c r="D41140"/>
      <c r="E41140" s="148"/>
      <c r="F41140" s="148"/>
      <c r="G41140" s="149"/>
      <c r="H41140" s="148"/>
      <c r="I41140"/>
    </row>
    <row r="41141" spans="1:9" x14ac:dyDescent="0.25">
      <c r="A41141"/>
      <c r="B41141"/>
      <c r="C41141"/>
      <c r="D41141"/>
      <c r="E41141" s="148"/>
      <c r="F41141" s="148"/>
      <c r="G41141" s="149"/>
      <c r="H41141" s="148"/>
      <c r="I41141"/>
    </row>
    <row r="41142" spans="1:9" x14ac:dyDescent="0.25">
      <c r="A41142"/>
      <c r="B41142"/>
      <c r="C41142"/>
      <c r="D41142"/>
      <c r="E41142" s="148"/>
      <c r="F41142" s="148"/>
      <c r="G41142" s="149"/>
      <c r="H41142" s="148"/>
      <c r="I41142"/>
    </row>
    <row r="41143" spans="1:9" x14ac:dyDescent="0.25">
      <c r="A41143"/>
      <c r="B41143"/>
      <c r="C41143"/>
      <c r="D41143"/>
      <c r="E41143" s="148"/>
      <c r="F41143" s="148"/>
      <c r="G41143" s="149"/>
      <c r="H41143" s="148"/>
      <c r="I41143"/>
    </row>
    <row r="41144" spans="1:9" x14ac:dyDescent="0.25">
      <c r="A41144"/>
      <c r="B41144"/>
      <c r="C41144"/>
      <c r="D41144"/>
      <c r="E41144" s="148"/>
      <c r="F41144" s="148"/>
      <c r="G41144" s="149"/>
      <c r="H41144" s="148"/>
      <c r="I41144"/>
    </row>
    <row r="41145" spans="1:9" x14ac:dyDescent="0.25">
      <c r="A41145"/>
      <c r="B41145"/>
      <c r="C41145"/>
      <c r="D41145"/>
      <c r="E41145" s="148"/>
      <c r="F41145" s="148"/>
      <c r="G41145" s="149"/>
      <c r="H41145" s="148"/>
      <c r="I41145"/>
    </row>
    <row r="41146" spans="1:9" x14ac:dyDescent="0.25">
      <c r="A41146"/>
      <c r="B41146"/>
      <c r="C41146"/>
      <c r="D41146"/>
      <c r="E41146" s="148"/>
      <c r="F41146" s="148"/>
      <c r="G41146" s="149"/>
      <c r="H41146" s="148"/>
      <c r="I41146"/>
    </row>
    <row r="41147" spans="1:9" x14ac:dyDescent="0.25">
      <c r="A41147"/>
      <c r="B41147"/>
      <c r="C41147"/>
      <c r="D41147"/>
      <c r="E41147" s="148"/>
      <c r="F41147" s="148"/>
      <c r="G41147" s="149"/>
      <c r="H41147" s="148"/>
      <c r="I41147"/>
    </row>
    <row r="41148" spans="1:9" x14ac:dyDescent="0.25">
      <c r="A41148"/>
      <c r="B41148"/>
      <c r="C41148"/>
      <c r="D41148"/>
      <c r="E41148" s="148"/>
      <c r="F41148" s="148"/>
      <c r="G41148" s="149"/>
      <c r="H41148" s="148"/>
      <c r="I41148"/>
    </row>
    <row r="41149" spans="1:9" x14ac:dyDescent="0.25">
      <c r="A41149"/>
      <c r="B41149"/>
      <c r="C41149"/>
      <c r="D41149"/>
      <c r="E41149" s="148"/>
      <c r="F41149" s="148"/>
      <c r="G41149" s="149"/>
      <c r="H41149" s="148"/>
      <c r="I41149"/>
    </row>
    <row r="41150" spans="1:9" x14ac:dyDescent="0.25">
      <c r="A41150"/>
      <c r="B41150"/>
      <c r="C41150"/>
      <c r="D41150"/>
      <c r="E41150" s="148"/>
      <c r="F41150" s="148"/>
      <c r="G41150" s="149"/>
      <c r="H41150" s="148"/>
      <c r="I41150"/>
    </row>
    <row r="41151" spans="1:9" x14ac:dyDescent="0.25">
      <c r="A41151"/>
      <c r="B41151"/>
      <c r="C41151"/>
      <c r="D41151"/>
      <c r="E41151" s="148"/>
      <c r="F41151" s="148"/>
      <c r="G41151" s="149"/>
      <c r="H41151" s="148"/>
      <c r="I41151"/>
    </row>
    <row r="41152" spans="1:9" x14ac:dyDescent="0.25">
      <c r="A41152"/>
      <c r="B41152"/>
      <c r="C41152"/>
      <c r="D41152"/>
      <c r="E41152" s="148"/>
      <c r="F41152" s="148"/>
      <c r="G41152" s="149"/>
      <c r="H41152" s="148"/>
      <c r="I41152"/>
    </row>
    <row r="41153" spans="1:9" x14ac:dyDescent="0.25">
      <c r="A41153"/>
      <c r="B41153"/>
      <c r="C41153"/>
      <c r="D41153"/>
      <c r="E41153" s="148"/>
      <c r="F41153" s="148"/>
      <c r="G41153" s="149"/>
      <c r="H41153" s="148"/>
      <c r="I41153"/>
    </row>
    <row r="41154" spans="1:9" x14ac:dyDescent="0.25">
      <c r="A41154"/>
      <c r="B41154"/>
      <c r="C41154"/>
      <c r="D41154"/>
      <c r="E41154" s="148"/>
      <c r="F41154" s="148"/>
      <c r="G41154" s="149"/>
      <c r="H41154" s="148"/>
      <c r="I41154"/>
    </row>
    <row r="41155" spans="1:9" x14ac:dyDescent="0.25">
      <c r="A41155"/>
      <c r="B41155"/>
      <c r="C41155"/>
      <c r="D41155"/>
      <c r="E41155" s="148"/>
      <c r="F41155" s="148"/>
      <c r="G41155" s="149"/>
      <c r="H41155" s="148"/>
      <c r="I41155"/>
    </row>
    <row r="41156" spans="1:9" x14ac:dyDescent="0.25">
      <c r="A41156"/>
      <c r="B41156"/>
      <c r="C41156"/>
      <c r="D41156"/>
      <c r="E41156" s="148"/>
      <c r="F41156" s="148"/>
      <c r="G41156" s="149"/>
      <c r="H41156" s="148"/>
      <c r="I41156"/>
    </row>
    <row r="41157" spans="1:9" x14ac:dyDescent="0.25">
      <c r="A41157"/>
      <c r="B41157"/>
      <c r="C41157"/>
      <c r="D41157"/>
      <c r="E41157" s="148"/>
      <c r="F41157" s="148"/>
      <c r="G41157" s="149"/>
      <c r="H41157" s="148"/>
      <c r="I41157"/>
    </row>
    <row r="41158" spans="1:9" x14ac:dyDescent="0.25">
      <c r="A41158"/>
      <c r="B41158"/>
      <c r="C41158"/>
      <c r="D41158"/>
      <c r="E41158" s="148"/>
      <c r="F41158" s="148"/>
      <c r="G41158" s="149"/>
      <c r="H41158" s="148"/>
      <c r="I41158"/>
    </row>
    <row r="41159" spans="1:9" x14ac:dyDescent="0.25">
      <c r="A41159"/>
      <c r="B41159"/>
      <c r="C41159"/>
      <c r="D41159"/>
      <c r="E41159" s="148"/>
      <c r="F41159" s="148"/>
      <c r="G41159" s="149"/>
      <c r="H41159" s="148"/>
      <c r="I41159"/>
    </row>
    <row r="41160" spans="1:9" x14ac:dyDescent="0.25">
      <c r="A41160"/>
      <c r="B41160"/>
      <c r="C41160"/>
      <c r="D41160"/>
      <c r="E41160" s="148"/>
      <c r="F41160" s="148"/>
      <c r="G41160" s="149"/>
      <c r="H41160" s="148"/>
      <c r="I41160"/>
    </row>
    <row r="41161" spans="1:9" x14ac:dyDescent="0.25">
      <c r="A41161"/>
      <c r="B41161"/>
      <c r="C41161"/>
      <c r="D41161"/>
      <c r="E41161" s="148"/>
      <c r="F41161" s="148"/>
      <c r="G41161" s="149"/>
      <c r="H41161" s="148"/>
      <c r="I41161"/>
    </row>
    <row r="41162" spans="1:9" x14ac:dyDescent="0.25">
      <c r="A41162"/>
      <c r="B41162"/>
      <c r="C41162"/>
      <c r="D41162"/>
      <c r="E41162" s="148"/>
      <c r="F41162" s="148"/>
      <c r="G41162" s="149"/>
      <c r="H41162" s="148"/>
      <c r="I41162"/>
    </row>
    <row r="41163" spans="1:9" x14ac:dyDescent="0.25">
      <c r="A41163"/>
      <c r="B41163"/>
      <c r="C41163"/>
      <c r="D41163"/>
      <c r="E41163" s="148"/>
      <c r="F41163" s="148"/>
      <c r="G41163" s="149"/>
      <c r="H41163" s="148"/>
      <c r="I41163"/>
    </row>
    <row r="41164" spans="1:9" x14ac:dyDescent="0.25">
      <c r="A41164"/>
      <c r="B41164"/>
      <c r="C41164"/>
      <c r="D41164"/>
      <c r="E41164" s="148"/>
      <c r="F41164" s="148"/>
      <c r="G41164" s="149"/>
      <c r="H41164" s="148"/>
      <c r="I41164"/>
    </row>
    <row r="41165" spans="1:9" x14ac:dyDescent="0.25">
      <c r="A41165"/>
      <c r="B41165"/>
      <c r="C41165"/>
      <c r="D41165"/>
      <c r="E41165" s="148"/>
      <c r="F41165" s="148"/>
      <c r="G41165" s="149"/>
      <c r="H41165" s="148"/>
      <c r="I41165"/>
    </row>
    <row r="41166" spans="1:9" x14ac:dyDescent="0.25">
      <c r="A41166"/>
      <c r="B41166"/>
      <c r="C41166"/>
      <c r="D41166"/>
      <c r="E41166" s="148"/>
      <c r="F41166" s="148"/>
      <c r="G41166" s="149"/>
      <c r="H41166" s="148"/>
      <c r="I41166"/>
    </row>
    <row r="41167" spans="1:9" x14ac:dyDescent="0.25">
      <c r="A41167"/>
      <c r="B41167"/>
      <c r="C41167"/>
      <c r="D41167"/>
      <c r="E41167" s="148"/>
      <c r="F41167" s="148"/>
      <c r="G41167" s="149"/>
      <c r="H41167" s="148"/>
      <c r="I41167"/>
    </row>
    <row r="41168" spans="1:9" x14ac:dyDescent="0.25">
      <c r="A41168"/>
      <c r="B41168"/>
      <c r="C41168"/>
      <c r="D41168"/>
      <c r="E41168" s="148"/>
      <c r="F41168" s="148"/>
      <c r="G41168" s="149"/>
      <c r="H41168" s="148"/>
      <c r="I41168"/>
    </row>
    <row r="41169" spans="1:9" x14ac:dyDescent="0.25">
      <c r="A41169"/>
      <c r="B41169"/>
      <c r="C41169"/>
      <c r="D41169"/>
      <c r="E41169" s="148"/>
      <c r="F41169" s="148"/>
      <c r="G41169" s="149"/>
      <c r="H41169" s="148"/>
      <c r="I41169"/>
    </row>
    <row r="41170" spans="1:9" x14ac:dyDescent="0.25">
      <c r="A41170"/>
      <c r="B41170"/>
      <c r="C41170"/>
      <c r="D41170"/>
      <c r="E41170" s="148"/>
      <c r="F41170" s="148"/>
      <c r="G41170" s="149"/>
      <c r="H41170" s="148"/>
      <c r="I41170"/>
    </row>
    <row r="41171" spans="1:9" x14ac:dyDescent="0.25">
      <c r="A41171"/>
      <c r="B41171"/>
      <c r="C41171"/>
      <c r="D41171"/>
      <c r="E41171" s="148"/>
      <c r="F41171" s="148"/>
      <c r="G41171" s="149"/>
      <c r="H41171" s="148"/>
      <c r="I41171"/>
    </row>
    <row r="41172" spans="1:9" x14ac:dyDescent="0.25">
      <c r="A41172"/>
      <c r="B41172"/>
      <c r="C41172"/>
      <c r="D41172"/>
      <c r="E41172" s="148"/>
      <c r="F41172" s="148"/>
      <c r="G41172" s="149"/>
      <c r="H41172" s="148"/>
      <c r="I41172"/>
    </row>
    <row r="41173" spans="1:9" x14ac:dyDescent="0.25">
      <c r="A41173"/>
      <c r="B41173"/>
      <c r="C41173"/>
      <c r="D41173"/>
      <c r="E41173" s="148"/>
      <c r="F41173" s="148"/>
      <c r="G41173" s="149"/>
      <c r="H41173" s="148"/>
      <c r="I41173"/>
    </row>
    <row r="41174" spans="1:9" x14ac:dyDescent="0.25">
      <c r="A41174"/>
      <c r="B41174"/>
      <c r="C41174"/>
      <c r="D41174"/>
      <c r="E41174" s="148"/>
      <c r="F41174" s="148"/>
      <c r="G41174" s="149"/>
      <c r="H41174" s="148"/>
      <c r="I41174"/>
    </row>
    <row r="41175" spans="1:9" x14ac:dyDescent="0.25">
      <c r="A41175"/>
      <c r="B41175"/>
      <c r="C41175"/>
      <c r="D41175"/>
      <c r="E41175" s="148"/>
      <c r="F41175" s="148"/>
      <c r="G41175" s="149"/>
      <c r="H41175" s="148"/>
      <c r="I41175"/>
    </row>
    <row r="41176" spans="1:9" x14ac:dyDescent="0.25">
      <c r="A41176"/>
      <c r="B41176"/>
      <c r="C41176"/>
      <c r="D41176"/>
      <c r="E41176" s="148"/>
      <c r="F41176" s="148"/>
      <c r="G41176" s="149"/>
      <c r="H41176" s="148"/>
      <c r="I41176"/>
    </row>
    <row r="41177" spans="1:9" x14ac:dyDescent="0.25">
      <c r="A41177"/>
      <c r="B41177"/>
      <c r="C41177"/>
      <c r="D41177"/>
      <c r="E41177" s="148"/>
      <c r="F41177" s="148"/>
      <c r="G41177" s="149"/>
      <c r="H41177" s="148"/>
      <c r="I41177"/>
    </row>
    <row r="41178" spans="1:9" x14ac:dyDescent="0.25">
      <c r="A41178"/>
      <c r="B41178"/>
      <c r="C41178"/>
      <c r="D41178"/>
      <c r="E41178" s="148"/>
      <c r="F41178" s="148"/>
      <c r="G41178" s="149"/>
      <c r="H41178" s="148"/>
      <c r="I41178"/>
    </row>
    <row r="41179" spans="1:9" x14ac:dyDescent="0.25">
      <c r="A41179"/>
      <c r="B41179"/>
      <c r="C41179"/>
      <c r="D41179"/>
      <c r="E41179" s="148"/>
      <c r="F41179" s="148"/>
      <c r="G41179" s="149"/>
      <c r="H41179" s="148"/>
      <c r="I41179"/>
    </row>
    <row r="41180" spans="1:9" x14ac:dyDescent="0.25">
      <c r="A41180"/>
      <c r="B41180"/>
      <c r="C41180"/>
      <c r="D41180"/>
      <c r="E41180" s="148"/>
      <c r="F41180" s="148"/>
      <c r="G41180" s="149"/>
      <c r="H41180" s="148"/>
      <c r="I41180"/>
    </row>
    <row r="41181" spans="1:9" x14ac:dyDescent="0.25">
      <c r="A41181"/>
      <c r="B41181"/>
      <c r="C41181"/>
      <c r="D41181"/>
      <c r="E41181" s="148"/>
      <c r="F41181" s="148"/>
      <c r="G41181" s="149"/>
      <c r="H41181" s="148"/>
      <c r="I41181"/>
    </row>
    <row r="41182" spans="1:9" x14ac:dyDescent="0.25">
      <c r="A41182"/>
      <c r="B41182"/>
      <c r="C41182"/>
      <c r="D41182"/>
      <c r="E41182" s="148"/>
      <c r="F41182" s="148"/>
      <c r="G41182" s="149"/>
      <c r="H41182" s="148"/>
      <c r="I41182"/>
    </row>
    <row r="41183" spans="1:9" x14ac:dyDescent="0.25">
      <c r="A41183"/>
      <c r="B41183"/>
      <c r="C41183"/>
      <c r="D41183"/>
      <c r="E41183" s="148"/>
      <c r="F41183" s="148"/>
      <c r="G41183" s="149"/>
      <c r="H41183" s="148"/>
      <c r="I41183"/>
    </row>
    <row r="41184" spans="1:9" x14ac:dyDescent="0.25">
      <c r="A41184"/>
      <c r="B41184"/>
      <c r="C41184"/>
      <c r="D41184"/>
      <c r="E41184" s="148"/>
      <c r="F41184" s="148"/>
      <c r="G41184" s="149"/>
      <c r="H41184" s="148"/>
      <c r="I41184"/>
    </row>
    <row r="41185" spans="1:9" x14ac:dyDescent="0.25">
      <c r="A41185"/>
      <c r="B41185"/>
      <c r="C41185"/>
      <c r="D41185"/>
      <c r="E41185" s="148"/>
      <c r="F41185" s="148"/>
      <c r="G41185" s="149"/>
      <c r="H41185" s="148"/>
      <c r="I41185"/>
    </row>
    <row r="41186" spans="1:9" x14ac:dyDescent="0.25">
      <c r="A41186"/>
      <c r="B41186"/>
      <c r="C41186"/>
      <c r="D41186"/>
      <c r="E41186" s="148"/>
      <c r="F41186" s="148"/>
      <c r="G41186" s="149"/>
      <c r="H41186" s="148"/>
      <c r="I41186"/>
    </row>
    <row r="41187" spans="1:9" x14ac:dyDescent="0.25">
      <c r="A41187"/>
      <c r="B41187"/>
      <c r="C41187"/>
      <c r="D41187"/>
      <c r="E41187" s="148"/>
      <c r="F41187" s="148"/>
      <c r="G41187" s="149"/>
      <c r="H41187" s="148"/>
      <c r="I41187"/>
    </row>
    <row r="41188" spans="1:9" x14ac:dyDescent="0.25">
      <c r="A41188"/>
      <c r="B41188"/>
      <c r="C41188"/>
      <c r="D41188"/>
      <c r="E41188" s="148"/>
      <c r="F41188" s="148"/>
      <c r="G41188" s="149"/>
      <c r="H41188" s="148"/>
      <c r="I41188"/>
    </row>
    <row r="41189" spans="1:9" x14ac:dyDescent="0.25">
      <c r="A41189"/>
      <c r="B41189"/>
      <c r="C41189"/>
      <c r="D41189"/>
      <c r="E41189" s="148"/>
      <c r="F41189" s="148"/>
      <c r="G41189" s="149"/>
      <c r="H41189" s="148"/>
      <c r="I41189"/>
    </row>
    <row r="41190" spans="1:9" x14ac:dyDescent="0.25">
      <c r="A41190"/>
      <c r="B41190"/>
      <c r="C41190"/>
      <c r="D41190"/>
      <c r="E41190" s="148"/>
      <c r="F41190" s="148"/>
      <c r="G41190" s="149"/>
      <c r="H41190" s="148"/>
      <c r="I41190"/>
    </row>
    <row r="41191" spans="1:9" x14ac:dyDescent="0.25">
      <c r="A41191"/>
      <c r="B41191"/>
      <c r="C41191"/>
      <c r="D41191"/>
      <c r="E41191" s="148"/>
      <c r="F41191" s="148"/>
      <c r="G41191" s="149"/>
      <c r="H41191" s="148"/>
      <c r="I41191"/>
    </row>
    <row r="41192" spans="1:9" x14ac:dyDescent="0.25">
      <c r="A41192"/>
      <c r="B41192"/>
      <c r="C41192"/>
      <c r="D41192"/>
      <c r="E41192" s="148"/>
      <c r="F41192" s="148"/>
      <c r="G41192" s="149"/>
      <c r="H41192" s="148"/>
      <c r="I41192"/>
    </row>
    <row r="41193" spans="1:9" x14ac:dyDescent="0.25">
      <c r="A41193"/>
      <c r="B41193"/>
      <c r="C41193"/>
      <c r="D41193"/>
      <c r="E41193" s="148"/>
      <c r="F41193" s="148"/>
      <c r="G41193" s="149"/>
      <c r="H41193" s="148"/>
      <c r="I41193"/>
    </row>
    <row r="41194" spans="1:9" x14ac:dyDescent="0.25">
      <c r="A41194"/>
      <c r="B41194"/>
      <c r="C41194"/>
      <c r="D41194"/>
      <c r="E41194" s="148"/>
      <c r="F41194" s="148"/>
      <c r="G41194" s="149"/>
      <c r="H41194" s="148"/>
      <c r="I41194"/>
    </row>
    <row r="41195" spans="1:9" x14ac:dyDescent="0.25">
      <c r="A41195"/>
      <c r="B41195"/>
      <c r="C41195"/>
      <c r="D41195"/>
      <c r="E41195" s="148"/>
      <c r="F41195" s="148"/>
      <c r="G41195" s="149"/>
      <c r="H41195" s="148"/>
      <c r="I41195"/>
    </row>
    <row r="41196" spans="1:9" x14ac:dyDescent="0.25">
      <c r="A41196"/>
      <c r="B41196"/>
      <c r="C41196"/>
      <c r="D41196"/>
      <c r="E41196" s="148"/>
      <c r="F41196" s="148"/>
      <c r="G41196" s="149"/>
      <c r="H41196" s="148"/>
      <c r="I41196"/>
    </row>
    <row r="41197" spans="1:9" x14ac:dyDescent="0.25">
      <c r="A41197"/>
      <c r="B41197"/>
      <c r="C41197"/>
      <c r="D41197"/>
      <c r="E41197" s="148"/>
      <c r="F41197" s="148"/>
      <c r="G41197" s="149"/>
      <c r="H41197" s="148"/>
      <c r="I41197"/>
    </row>
    <row r="41198" spans="1:9" x14ac:dyDescent="0.25">
      <c r="A41198"/>
      <c r="B41198"/>
      <c r="C41198"/>
      <c r="D41198"/>
      <c r="E41198" s="148"/>
      <c r="F41198" s="148"/>
      <c r="G41198" s="149"/>
      <c r="H41198" s="148"/>
      <c r="I41198"/>
    </row>
    <row r="41199" spans="1:9" x14ac:dyDescent="0.25">
      <c r="A41199"/>
      <c r="B41199"/>
      <c r="C41199"/>
      <c r="D41199"/>
      <c r="E41199" s="148"/>
      <c r="F41199" s="148"/>
      <c r="G41199" s="149"/>
      <c r="H41199" s="148"/>
      <c r="I41199"/>
    </row>
    <row r="41200" spans="1:9" x14ac:dyDescent="0.25">
      <c r="A41200"/>
      <c r="B41200"/>
      <c r="C41200"/>
      <c r="D41200"/>
      <c r="E41200" s="148"/>
      <c r="F41200" s="148"/>
      <c r="G41200" s="149"/>
      <c r="H41200" s="148"/>
      <c r="I41200"/>
    </row>
    <row r="41201" spans="1:9" x14ac:dyDescent="0.25">
      <c r="A41201"/>
      <c r="B41201"/>
      <c r="C41201"/>
      <c r="D41201"/>
      <c r="E41201" s="148"/>
      <c r="F41201" s="148"/>
      <c r="G41201" s="149"/>
      <c r="H41201" s="148"/>
      <c r="I41201"/>
    </row>
    <row r="41202" spans="1:9" x14ac:dyDescent="0.25">
      <c r="A41202"/>
      <c r="B41202"/>
      <c r="C41202"/>
      <c r="D41202"/>
      <c r="E41202" s="148"/>
      <c r="F41202" s="148"/>
      <c r="G41202" s="149"/>
      <c r="H41202" s="148"/>
      <c r="I41202"/>
    </row>
    <row r="41203" spans="1:9" x14ac:dyDescent="0.25">
      <c r="A41203"/>
      <c r="B41203"/>
      <c r="C41203"/>
      <c r="D41203"/>
      <c r="E41203" s="148"/>
      <c r="F41203" s="148"/>
      <c r="G41203" s="149"/>
      <c r="H41203" s="148"/>
      <c r="I41203"/>
    </row>
    <row r="41204" spans="1:9" x14ac:dyDescent="0.25">
      <c r="A41204"/>
      <c r="B41204"/>
      <c r="C41204"/>
      <c r="D41204"/>
      <c r="E41204" s="148"/>
      <c r="F41204" s="148"/>
      <c r="G41204" s="149"/>
      <c r="H41204" s="148"/>
      <c r="I41204"/>
    </row>
    <row r="41205" spans="1:9" x14ac:dyDescent="0.25">
      <c r="A41205"/>
      <c r="B41205"/>
      <c r="C41205"/>
      <c r="D41205"/>
      <c r="E41205" s="148"/>
      <c r="F41205" s="148"/>
      <c r="G41205" s="149"/>
      <c r="H41205" s="148"/>
      <c r="I41205"/>
    </row>
    <row r="41206" spans="1:9" x14ac:dyDescent="0.25">
      <c r="A41206"/>
      <c r="B41206"/>
      <c r="C41206"/>
      <c r="D41206"/>
      <c r="E41206" s="148"/>
      <c r="F41206" s="148"/>
      <c r="G41206" s="149"/>
      <c r="H41206" s="148"/>
      <c r="I41206"/>
    </row>
    <row r="41207" spans="1:9" x14ac:dyDescent="0.25">
      <c r="A41207"/>
      <c r="B41207"/>
      <c r="C41207"/>
      <c r="D41207"/>
      <c r="E41207" s="148"/>
      <c r="F41207" s="148"/>
      <c r="G41207" s="149"/>
      <c r="H41207" s="148"/>
      <c r="I41207"/>
    </row>
    <row r="41208" spans="1:9" x14ac:dyDescent="0.25">
      <c r="A41208"/>
      <c r="B41208"/>
      <c r="C41208"/>
      <c r="D41208"/>
      <c r="E41208" s="148"/>
      <c r="F41208" s="148"/>
      <c r="G41208" s="149"/>
      <c r="H41208" s="148"/>
      <c r="I41208"/>
    </row>
    <row r="41209" spans="1:9" x14ac:dyDescent="0.25">
      <c r="A41209"/>
      <c r="B41209"/>
      <c r="C41209"/>
      <c r="D41209"/>
      <c r="E41209" s="148"/>
      <c r="F41209" s="148"/>
      <c r="G41209" s="149"/>
      <c r="H41209" s="148"/>
      <c r="I41209"/>
    </row>
    <row r="41210" spans="1:9" x14ac:dyDescent="0.25">
      <c r="A41210"/>
      <c r="B41210"/>
      <c r="C41210"/>
      <c r="D41210"/>
      <c r="E41210" s="148"/>
      <c r="F41210" s="148"/>
      <c r="G41210" s="149"/>
      <c r="H41210" s="148"/>
      <c r="I41210"/>
    </row>
    <row r="41211" spans="1:9" x14ac:dyDescent="0.25">
      <c r="A41211"/>
      <c r="B41211"/>
      <c r="C41211"/>
      <c r="D41211"/>
      <c r="E41211" s="148"/>
      <c r="F41211" s="148"/>
      <c r="G41211" s="149"/>
      <c r="H41211" s="148"/>
      <c r="I41211"/>
    </row>
    <row r="41212" spans="1:9" x14ac:dyDescent="0.25">
      <c r="A41212"/>
      <c r="B41212"/>
      <c r="C41212"/>
      <c r="D41212"/>
      <c r="E41212" s="148"/>
      <c r="F41212" s="148"/>
      <c r="G41212" s="149"/>
      <c r="H41212" s="148"/>
      <c r="I41212"/>
    </row>
    <row r="41213" spans="1:9" x14ac:dyDescent="0.25">
      <c r="A41213"/>
      <c r="B41213"/>
      <c r="C41213"/>
      <c r="D41213"/>
      <c r="E41213" s="148"/>
      <c r="F41213" s="148"/>
      <c r="G41213" s="149"/>
      <c r="H41213" s="148"/>
      <c r="I41213"/>
    </row>
    <row r="41214" spans="1:9" x14ac:dyDescent="0.25">
      <c r="A41214"/>
      <c r="B41214"/>
      <c r="C41214"/>
      <c r="D41214"/>
      <c r="E41214" s="148"/>
      <c r="F41214" s="148"/>
      <c r="G41214" s="149"/>
      <c r="H41214" s="148"/>
      <c r="I41214"/>
    </row>
    <row r="41215" spans="1:9" x14ac:dyDescent="0.25">
      <c r="A41215"/>
      <c r="B41215"/>
      <c r="C41215"/>
      <c r="D41215"/>
      <c r="E41215" s="148"/>
      <c r="F41215" s="148"/>
      <c r="G41215" s="149"/>
      <c r="H41215" s="148"/>
      <c r="I41215"/>
    </row>
    <row r="41216" spans="1:9" x14ac:dyDescent="0.25">
      <c r="A41216"/>
      <c r="B41216"/>
      <c r="C41216"/>
      <c r="D41216"/>
      <c r="E41216" s="148"/>
      <c r="F41216" s="148"/>
      <c r="G41216" s="149"/>
      <c r="H41216" s="148"/>
      <c r="I41216"/>
    </row>
    <row r="41217" spans="1:9" x14ac:dyDescent="0.25">
      <c r="A41217"/>
      <c r="B41217"/>
      <c r="C41217"/>
      <c r="D41217"/>
      <c r="E41217" s="148"/>
      <c r="F41217" s="148"/>
      <c r="G41217" s="149"/>
      <c r="H41217" s="148"/>
      <c r="I41217"/>
    </row>
    <row r="41218" spans="1:9" x14ac:dyDescent="0.25">
      <c r="A41218"/>
      <c r="B41218"/>
      <c r="C41218"/>
      <c r="D41218"/>
      <c r="E41218" s="148"/>
      <c r="F41218" s="148"/>
      <c r="G41218" s="149"/>
      <c r="H41218" s="148"/>
      <c r="I41218"/>
    </row>
    <row r="41219" spans="1:9" x14ac:dyDescent="0.25">
      <c r="A41219"/>
      <c r="B41219"/>
      <c r="C41219"/>
      <c r="D41219"/>
      <c r="E41219" s="148"/>
      <c r="F41219" s="148"/>
      <c r="G41219" s="149"/>
      <c r="H41219" s="148"/>
      <c r="I41219"/>
    </row>
    <row r="41220" spans="1:9" x14ac:dyDescent="0.25">
      <c r="A41220"/>
      <c r="B41220"/>
      <c r="C41220"/>
      <c r="D41220"/>
      <c r="E41220" s="148"/>
      <c r="F41220" s="148"/>
      <c r="G41220" s="149"/>
      <c r="H41220" s="148"/>
      <c r="I41220"/>
    </row>
    <row r="41221" spans="1:9" x14ac:dyDescent="0.25">
      <c r="A41221"/>
      <c r="B41221"/>
      <c r="C41221"/>
      <c r="D41221"/>
      <c r="E41221" s="148"/>
      <c r="F41221" s="148"/>
      <c r="G41221" s="149"/>
      <c r="H41221" s="148"/>
      <c r="I41221"/>
    </row>
    <row r="41222" spans="1:9" x14ac:dyDescent="0.25">
      <c r="A41222"/>
      <c r="B41222"/>
      <c r="C41222"/>
      <c r="D41222"/>
      <c r="E41222" s="148"/>
      <c r="F41222" s="148"/>
      <c r="G41222" s="149"/>
      <c r="H41222" s="148"/>
      <c r="I41222"/>
    </row>
    <row r="41223" spans="1:9" x14ac:dyDescent="0.25">
      <c r="A41223"/>
      <c r="B41223"/>
      <c r="C41223"/>
      <c r="D41223"/>
      <c r="E41223" s="148"/>
      <c r="F41223" s="148"/>
      <c r="G41223" s="149"/>
      <c r="H41223" s="148"/>
      <c r="I41223"/>
    </row>
    <row r="41224" spans="1:9" x14ac:dyDescent="0.25">
      <c r="A41224"/>
      <c r="B41224"/>
      <c r="C41224"/>
      <c r="D41224"/>
      <c r="E41224" s="148"/>
      <c r="F41224" s="148"/>
      <c r="G41224" s="149"/>
      <c r="H41224" s="148"/>
      <c r="I41224"/>
    </row>
    <row r="41225" spans="1:9" x14ac:dyDescent="0.25">
      <c r="A41225"/>
      <c r="B41225"/>
      <c r="C41225"/>
      <c r="D41225"/>
      <c r="E41225" s="148"/>
      <c r="F41225" s="148"/>
      <c r="G41225" s="149"/>
      <c r="H41225" s="148"/>
      <c r="I41225"/>
    </row>
    <row r="41226" spans="1:9" x14ac:dyDescent="0.25">
      <c r="A41226"/>
      <c r="B41226"/>
      <c r="C41226"/>
      <c r="D41226"/>
      <c r="E41226" s="148"/>
      <c r="F41226" s="148"/>
      <c r="G41226" s="149"/>
      <c r="H41226" s="148"/>
      <c r="I41226"/>
    </row>
    <row r="41227" spans="1:9" x14ac:dyDescent="0.25">
      <c r="A41227"/>
      <c r="B41227"/>
      <c r="C41227"/>
      <c r="D41227"/>
      <c r="E41227" s="148"/>
      <c r="F41227" s="148"/>
      <c r="G41227" s="149"/>
      <c r="H41227" s="148"/>
      <c r="I41227"/>
    </row>
    <row r="41228" spans="1:9" x14ac:dyDescent="0.25">
      <c r="A41228"/>
      <c r="B41228"/>
      <c r="C41228"/>
      <c r="D41228"/>
      <c r="E41228" s="148"/>
      <c r="F41228" s="148"/>
      <c r="G41228" s="149"/>
      <c r="H41228" s="148"/>
      <c r="I41228"/>
    </row>
    <row r="41229" spans="1:9" x14ac:dyDescent="0.25">
      <c r="A41229"/>
      <c r="B41229"/>
      <c r="C41229"/>
      <c r="D41229"/>
      <c r="E41229" s="148"/>
      <c r="F41229" s="148"/>
      <c r="G41229" s="149"/>
      <c r="H41229" s="148"/>
      <c r="I41229"/>
    </row>
    <row r="41230" spans="1:9" x14ac:dyDescent="0.25">
      <c r="A41230"/>
      <c r="B41230"/>
      <c r="C41230"/>
      <c r="D41230"/>
      <c r="E41230" s="148"/>
      <c r="F41230" s="148"/>
      <c r="G41230" s="149"/>
      <c r="H41230" s="148"/>
      <c r="I41230"/>
    </row>
    <row r="41231" spans="1:9" x14ac:dyDescent="0.25">
      <c r="A41231"/>
      <c r="B41231"/>
      <c r="C41231"/>
      <c r="D41231"/>
      <c r="E41231" s="148"/>
      <c r="F41231" s="148"/>
      <c r="G41231" s="149"/>
      <c r="H41231" s="148"/>
      <c r="I41231"/>
    </row>
    <row r="41232" spans="1:9" x14ac:dyDescent="0.25">
      <c r="A41232"/>
      <c r="B41232"/>
      <c r="C41232"/>
      <c r="D41232"/>
      <c r="E41232" s="148"/>
      <c r="F41232" s="148"/>
      <c r="G41232" s="149"/>
      <c r="H41232" s="148"/>
      <c r="I41232"/>
    </row>
    <row r="41233" spans="1:9" x14ac:dyDescent="0.25">
      <c r="A41233"/>
      <c r="B41233"/>
      <c r="C41233"/>
      <c r="D41233"/>
      <c r="E41233" s="148"/>
      <c r="F41233" s="148"/>
      <c r="G41233" s="149"/>
      <c r="H41233" s="148"/>
      <c r="I41233"/>
    </row>
    <row r="41234" spans="1:9" x14ac:dyDescent="0.25">
      <c r="A41234"/>
      <c r="B41234"/>
      <c r="C41234"/>
      <c r="D41234"/>
      <c r="E41234" s="148"/>
      <c r="F41234" s="148"/>
      <c r="G41234" s="149"/>
      <c r="H41234" s="148"/>
      <c r="I41234"/>
    </row>
    <row r="41235" spans="1:9" x14ac:dyDescent="0.25">
      <c r="A41235"/>
      <c r="B41235"/>
      <c r="C41235"/>
      <c r="D41235"/>
      <c r="E41235" s="148"/>
      <c r="F41235" s="148"/>
      <c r="G41235" s="149"/>
      <c r="H41235" s="148"/>
      <c r="I41235"/>
    </row>
    <row r="41236" spans="1:9" x14ac:dyDescent="0.25">
      <c r="A41236"/>
      <c r="B41236"/>
      <c r="C41236"/>
      <c r="D41236"/>
      <c r="E41236" s="148"/>
      <c r="F41236" s="148"/>
      <c r="G41236" s="149"/>
      <c r="H41236" s="148"/>
      <c r="I41236"/>
    </row>
    <row r="41237" spans="1:9" x14ac:dyDescent="0.25">
      <c r="A41237"/>
      <c r="B41237"/>
      <c r="C41237"/>
      <c r="D41237"/>
      <c r="E41237" s="148"/>
      <c r="F41237" s="148"/>
      <c r="G41237" s="149"/>
      <c r="H41237" s="148"/>
      <c r="I41237"/>
    </row>
    <row r="41238" spans="1:9" x14ac:dyDescent="0.25">
      <c r="A41238"/>
      <c r="B41238"/>
      <c r="C41238"/>
      <c r="D41238"/>
      <c r="E41238" s="148"/>
      <c r="F41238" s="148"/>
      <c r="G41238" s="149"/>
      <c r="H41238" s="148"/>
      <c r="I41238"/>
    </row>
    <row r="41239" spans="1:9" x14ac:dyDescent="0.25">
      <c r="A41239"/>
      <c r="B41239"/>
      <c r="C41239"/>
      <c r="D41239"/>
      <c r="E41239" s="148"/>
      <c r="F41239" s="148"/>
      <c r="G41239" s="149"/>
      <c r="H41239" s="148"/>
      <c r="I41239"/>
    </row>
    <row r="41240" spans="1:9" x14ac:dyDescent="0.25">
      <c r="A41240"/>
      <c r="B41240"/>
      <c r="C41240"/>
      <c r="D41240"/>
      <c r="E41240" s="148"/>
      <c r="F41240" s="148"/>
      <c r="G41240" s="149"/>
      <c r="H41240" s="148"/>
      <c r="I41240"/>
    </row>
    <row r="41241" spans="1:9" x14ac:dyDescent="0.25">
      <c r="A41241"/>
      <c r="B41241"/>
      <c r="C41241"/>
      <c r="D41241"/>
      <c r="E41241" s="148"/>
      <c r="F41241" s="148"/>
      <c r="G41241" s="149"/>
      <c r="H41241" s="148"/>
      <c r="I41241"/>
    </row>
    <row r="41242" spans="1:9" x14ac:dyDescent="0.25">
      <c r="A41242"/>
      <c r="B41242"/>
      <c r="C41242"/>
      <c r="D41242"/>
      <c r="E41242" s="148"/>
      <c r="F41242" s="148"/>
      <c r="G41242" s="149"/>
      <c r="H41242" s="148"/>
      <c r="I41242"/>
    </row>
    <row r="41243" spans="1:9" x14ac:dyDescent="0.25">
      <c r="A41243"/>
      <c r="B41243"/>
      <c r="C41243"/>
      <c r="D41243"/>
      <c r="E41243" s="148"/>
      <c r="F41243" s="148"/>
      <c r="G41243" s="149"/>
      <c r="H41243" s="148"/>
      <c r="I41243"/>
    </row>
    <row r="41244" spans="1:9" x14ac:dyDescent="0.25">
      <c r="A41244"/>
      <c r="B41244"/>
      <c r="C41244"/>
      <c r="D41244"/>
      <c r="E41244" s="148"/>
      <c r="F41244" s="148"/>
      <c r="G41244" s="149"/>
      <c r="H41244" s="148"/>
      <c r="I41244"/>
    </row>
    <row r="41245" spans="1:9" x14ac:dyDescent="0.25">
      <c r="A41245"/>
      <c r="B41245"/>
      <c r="C41245"/>
      <c r="D41245"/>
      <c r="E41245" s="148"/>
      <c r="F41245" s="148"/>
      <c r="G41245" s="149"/>
      <c r="H41245" s="148"/>
      <c r="I41245"/>
    </row>
    <row r="41246" spans="1:9" x14ac:dyDescent="0.25">
      <c r="A41246"/>
      <c r="B41246"/>
      <c r="C41246"/>
      <c r="D41246"/>
      <c r="E41246" s="148"/>
      <c r="F41246" s="148"/>
      <c r="G41246" s="149"/>
      <c r="H41246" s="148"/>
      <c r="I41246"/>
    </row>
    <row r="41247" spans="1:9" x14ac:dyDescent="0.25">
      <c r="A41247"/>
      <c r="B41247"/>
      <c r="C41247"/>
      <c r="D41247"/>
      <c r="E41247" s="148"/>
      <c r="F41247" s="148"/>
      <c r="G41247" s="149"/>
      <c r="H41247" s="148"/>
      <c r="I41247"/>
    </row>
    <row r="41248" spans="1:9" x14ac:dyDescent="0.25">
      <c r="A41248"/>
      <c r="B41248"/>
      <c r="C41248"/>
      <c r="D41248"/>
      <c r="E41248" s="148"/>
      <c r="F41248" s="148"/>
      <c r="G41248" s="149"/>
      <c r="H41248" s="148"/>
      <c r="I41248"/>
    </row>
    <row r="41249" spans="1:9" x14ac:dyDescent="0.25">
      <c r="A41249"/>
      <c r="B41249"/>
      <c r="C41249"/>
      <c r="D41249"/>
      <c r="E41249" s="148"/>
      <c r="F41249" s="148"/>
      <c r="G41249" s="149"/>
      <c r="H41249" s="148"/>
      <c r="I41249"/>
    </row>
    <row r="41250" spans="1:9" x14ac:dyDescent="0.25">
      <c r="A41250"/>
      <c r="B41250"/>
      <c r="C41250"/>
      <c r="D41250"/>
      <c r="E41250" s="148"/>
      <c r="F41250" s="148"/>
      <c r="G41250" s="149"/>
      <c r="H41250" s="148"/>
      <c r="I41250"/>
    </row>
    <row r="41251" spans="1:9" x14ac:dyDescent="0.25">
      <c r="A41251"/>
      <c r="B41251"/>
      <c r="C41251"/>
      <c r="D41251"/>
      <c r="E41251" s="148"/>
      <c r="F41251" s="148"/>
      <c r="G41251" s="149"/>
      <c r="H41251" s="148"/>
      <c r="I41251"/>
    </row>
    <row r="41252" spans="1:9" x14ac:dyDescent="0.25">
      <c r="A41252"/>
      <c r="B41252"/>
      <c r="C41252"/>
      <c r="D41252"/>
      <c r="E41252" s="148"/>
      <c r="F41252" s="148"/>
      <c r="G41252" s="149"/>
      <c r="H41252" s="148"/>
      <c r="I41252"/>
    </row>
    <row r="41253" spans="1:9" x14ac:dyDescent="0.25">
      <c r="A41253"/>
      <c r="B41253"/>
      <c r="C41253"/>
      <c r="D41253"/>
      <c r="E41253" s="148"/>
      <c r="F41253" s="148"/>
      <c r="G41253" s="149"/>
      <c r="H41253" s="148"/>
      <c r="I41253"/>
    </row>
    <row r="41254" spans="1:9" x14ac:dyDescent="0.25">
      <c r="A41254"/>
      <c r="B41254"/>
      <c r="C41254"/>
      <c r="D41254"/>
      <c r="E41254" s="148"/>
      <c r="F41254" s="148"/>
      <c r="G41254" s="149"/>
      <c r="H41254" s="148"/>
      <c r="I41254"/>
    </row>
    <row r="41255" spans="1:9" x14ac:dyDescent="0.25">
      <c r="A41255"/>
      <c r="B41255"/>
      <c r="C41255"/>
      <c r="D41255"/>
      <c r="E41255" s="148"/>
      <c r="F41255" s="148"/>
      <c r="G41255" s="149"/>
      <c r="H41255" s="148"/>
      <c r="I41255"/>
    </row>
    <row r="41256" spans="1:9" x14ac:dyDescent="0.25">
      <c r="A41256"/>
      <c r="B41256"/>
      <c r="C41256"/>
      <c r="D41256"/>
      <c r="E41256" s="148"/>
      <c r="F41256" s="148"/>
      <c r="G41256" s="149"/>
      <c r="H41256" s="148"/>
      <c r="I41256"/>
    </row>
    <row r="41257" spans="1:9" x14ac:dyDescent="0.25">
      <c r="A41257"/>
      <c r="B41257"/>
      <c r="C41257"/>
      <c r="D41257"/>
      <c r="E41257" s="148"/>
      <c r="F41257" s="148"/>
      <c r="G41257" s="149"/>
      <c r="H41257" s="148"/>
      <c r="I41257"/>
    </row>
    <row r="41258" spans="1:9" x14ac:dyDescent="0.25">
      <c r="A41258"/>
      <c r="B41258"/>
      <c r="C41258"/>
      <c r="D41258"/>
      <c r="E41258" s="148"/>
      <c r="F41258" s="148"/>
      <c r="G41258" s="149"/>
      <c r="H41258" s="148"/>
      <c r="I41258"/>
    </row>
    <row r="41259" spans="1:9" x14ac:dyDescent="0.25">
      <c r="A41259"/>
      <c r="B41259"/>
      <c r="C41259"/>
      <c r="D41259"/>
      <c r="E41259" s="148"/>
      <c r="F41259" s="148"/>
      <c r="G41259" s="149"/>
      <c r="H41259" s="148"/>
      <c r="I41259"/>
    </row>
    <row r="41260" spans="1:9" x14ac:dyDescent="0.25">
      <c r="A41260"/>
      <c r="B41260"/>
      <c r="C41260"/>
      <c r="D41260"/>
      <c r="E41260" s="148"/>
      <c r="F41260" s="148"/>
      <c r="G41260" s="149"/>
      <c r="H41260" s="148"/>
      <c r="I41260"/>
    </row>
    <row r="41261" spans="1:9" x14ac:dyDescent="0.25">
      <c r="A41261"/>
      <c r="B41261"/>
      <c r="C41261"/>
      <c r="D41261"/>
      <c r="E41261" s="148"/>
      <c r="F41261" s="148"/>
      <c r="G41261" s="149"/>
      <c r="H41261" s="148"/>
      <c r="I41261"/>
    </row>
    <row r="41262" spans="1:9" x14ac:dyDescent="0.25">
      <c r="A41262"/>
      <c r="B41262"/>
      <c r="C41262"/>
      <c r="D41262"/>
      <c r="E41262" s="148"/>
      <c r="F41262" s="148"/>
      <c r="G41262" s="149"/>
      <c r="H41262" s="148"/>
      <c r="I41262"/>
    </row>
    <row r="41263" spans="1:9" x14ac:dyDescent="0.25">
      <c r="A41263"/>
      <c r="B41263"/>
      <c r="C41263"/>
      <c r="D41263"/>
      <c r="E41263" s="148"/>
      <c r="F41263" s="148"/>
      <c r="G41263" s="149"/>
      <c r="H41263" s="148"/>
      <c r="I41263"/>
    </row>
    <row r="41264" spans="1:9" x14ac:dyDescent="0.25">
      <c r="A41264"/>
      <c r="B41264"/>
      <c r="C41264"/>
      <c r="D41264"/>
      <c r="E41264" s="148"/>
      <c r="F41264" s="148"/>
      <c r="G41264" s="149"/>
      <c r="H41264" s="148"/>
      <c r="I41264"/>
    </row>
    <row r="41265" spans="1:9" x14ac:dyDescent="0.25">
      <c r="A41265"/>
      <c r="B41265"/>
      <c r="C41265"/>
      <c r="D41265"/>
      <c r="E41265" s="148"/>
      <c r="F41265" s="148"/>
      <c r="G41265" s="149"/>
      <c r="H41265" s="148"/>
      <c r="I41265"/>
    </row>
    <row r="41266" spans="1:9" x14ac:dyDescent="0.25">
      <c r="A41266"/>
      <c r="B41266"/>
      <c r="C41266"/>
      <c r="D41266"/>
      <c r="E41266" s="148"/>
      <c r="F41266" s="148"/>
      <c r="G41266" s="149"/>
      <c r="H41266" s="148"/>
      <c r="I41266"/>
    </row>
    <row r="41267" spans="1:9" x14ac:dyDescent="0.25">
      <c r="A41267"/>
      <c r="B41267"/>
      <c r="C41267"/>
      <c r="D41267"/>
      <c r="E41267" s="148"/>
      <c r="F41267" s="148"/>
      <c r="G41267" s="149"/>
      <c r="H41267" s="148"/>
      <c r="I41267"/>
    </row>
    <row r="41268" spans="1:9" x14ac:dyDescent="0.25">
      <c r="A41268"/>
      <c r="B41268"/>
      <c r="C41268"/>
      <c r="D41268"/>
      <c r="E41268" s="148"/>
      <c r="F41268" s="148"/>
      <c r="G41268" s="149"/>
      <c r="H41268" s="148"/>
      <c r="I41268"/>
    </row>
    <row r="41269" spans="1:9" x14ac:dyDescent="0.25">
      <c r="A41269"/>
      <c r="B41269"/>
      <c r="C41269"/>
      <c r="D41269"/>
      <c r="E41269" s="148"/>
      <c r="F41269" s="148"/>
      <c r="G41269" s="149"/>
      <c r="H41269" s="148"/>
      <c r="I41269"/>
    </row>
    <row r="41270" spans="1:9" x14ac:dyDescent="0.25">
      <c r="A41270"/>
      <c r="B41270"/>
      <c r="C41270"/>
      <c r="D41270"/>
      <c r="E41270" s="148"/>
      <c r="F41270" s="148"/>
      <c r="G41270" s="149"/>
      <c r="H41270" s="148"/>
      <c r="I41270"/>
    </row>
    <row r="41271" spans="1:9" x14ac:dyDescent="0.25">
      <c r="A41271"/>
      <c r="B41271"/>
      <c r="C41271"/>
      <c r="D41271"/>
      <c r="E41271" s="148"/>
      <c r="F41271" s="148"/>
      <c r="G41271" s="149"/>
      <c r="H41271" s="148"/>
      <c r="I41271"/>
    </row>
    <row r="41272" spans="1:9" x14ac:dyDescent="0.25">
      <c r="A41272"/>
      <c r="B41272"/>
      <c r="C41272"/>
      <c r="D41272"/>
      <c r="E41272" s="148"/>
      <c r="F41272" s="148"/>
      <c r="G41272" s="149"/>
      <c r="H41272" s="148"/>
      <c r="I41272"/>
    </row>
    <row r="41273" spans="1:9" x14ac:dyDescent="0.25">
      <c r="A41273"/>
      <c r="B41273"/>
      <c r="C41273"/>
      <c r="D41273"/>
      <c r="E41273" s="148"/>
      <c r="F41273" s="148"/>
      <c r="G41273" s="149"/>
      <c r="H41273" s="148"/>
      <c r="I41273"/>
    </row>
    <row r="41274" spans="1:9" x14ac:dyDescent="0.25">
      <c r="A41274"/>
      <c r="B41274"/>
      <c r="C41274"/>
      <c r="D41274"/>
      <c r="E41274" s="148"/>
      <c r="F41274" s="148"/>
      <c r="G41274" s="149"/>
      <c r="H41274" s="148"/>
      <c r="I41274"/>
    </row>
    <row r="41275" spans="1:9" x14ac:dyDescent="0.25">
      <c r="A41275"/>
      <c r="B41275"/>
      <c r="C41275"/>
      <c r="D41275"/>
      <c r="E41275" s="148"/>
      <c r="F41275" s="148"/>
      <c r="G41275" s="149"/>
      <c r="H41275" s="148"/>
      <c r="I41275"/>
    </row>
    <row r="41276" spans="1:9" x14ac:dyDescent="0.25">
      <c r="A41276"/>
      <c r="B41276"/>
      <c r="C41276"/>
      <c r="D41276"/>
      <c r="E41276" s="148"/>
      <c r="F41276" s="148"/>
      <c r="G41276" s="149"/>
      <c r="H41276" s="148"/>
      <c r="I41276"/>
    </row>
    <row r="41277" spans="1:9" x14ac:dyDescent="0.25">
      <c r="A41277"/>
      <c r="B41277"/>
      <c r="C41277"/>
      <c r="D41277"/>
      <c r="E41277" s="148"/>
      <c r="F41277" s="148"/>
      <c r="G41277" s="149"/>
      <c r="H41277" s="148"/>
      <c r="I41277"/>
    </row>
    <row r="41278" spans="1:9" x14ac:dyDescent="0.25">
      <c r="A41278"/>
      <c r="B41278"/>
      <c r="C41278"/>
      <c r="D41278"/>
      <c r="E41278" s="148"/>
      <c r="F41278" s="148"/>
      <c r="G41278" s="149"/>
      <c r="H41278" s="148"/>
      <c r="I41278"/>
    </row>
    <row r="41279" spans="1:9" x14ac:dyDescent="0.25">
      <c r="A41279"/>
      <c r="B41279"/>
      <c r="C41279"/>
      <c r="D41279"/>
      <c r="E41279" s="148"/>
      <c r="F41279" s="148"/>
      <c r="G41279" s="149"/>
      <c r="H41279" s="148"/>
      <c r="I41279"/>
    </row>
    <row r="41280" spans="1:9" x14ac:dyDescent="0.25">
      <c r="A41280"/>
      <c r="B41280"/>
      <c r="C41280"/>
      <c r="D41280"/>
      <c r="E41280" s="148"/>
      <c r="F41280" s="148"/>
      <c r="G41280" s="149"/>
      <c r="H41280" s="148"/>
      <c r="I41280"/>
    </row>
    <row r="41281" spans="1:9" x14ac:dyDescent="0.25">
      <c r="A41281"/>
      <c r="B41281"/>
      <c r="C41281"/>
      <c r="D41281"/>
      <c r="E41281" s="148"/>
      <c r="F41281" s="148"/>
      <c r="G41281" s="149"/>
      <c r="H41281" s="148"/>
      <c r="I41281"/>
    </row>
    <row r="41282" spans="1:9" x14ac:dyDescent="0.25">
      <c r="A41282"/>
      <c r="B41282"/>
      <c r="C41282"/>
      <c r="D41282"/>
      <c r="E41282" s="148"/>
      <c r="F41282" s="148"/>
      <c r="G41282" s="149"/>
      <c r="H41282" s="148"/>
      <c r="I41282"/>
    </row>
    <row r="41283" spans="1:9" x14ac:dyDescent="0.25">
      <c r="A41283"/>
      <c r="B41283"/>
      <c r="C41283"/>
      <c r="D41283"/>
      <c r="E41283" s="148"/>
      <c r="F41283" s="148"/>
      <c r="G41283" s="149"/>
      <c r="H41283" s="148"/>
      <c r="I41283"/>
    </row>
    <row r="41284" spans="1:9" x14ac:dyDescent="0.25">
      <c r="A41284"/>
      <c r="B41284"/>
      <c r="C41284"/>
      <c r="D41284"/>
      <c r="E41284" s="148"/>
      <c r="F41284" s="148"/>
      <c r="G41284" s="149"/>
      <c r="H41284" s="148"/>
      <c r="I41284"/>
    </row>
    <row r="41285" spans="1:9" x14ac:dyDescent="0.25">
      <c r="A41285"/>
      <c r="B41285"/>
      <c r="C41285"/>
      <c r="D41285"/>
      <c r="E41285" s="148"/>
      <c r="F41285" s="148"/>
      <c r="G41285" s="149"/>
      <c r="H41285" s="148"/>
      <c r="I41285"/>
    </row>
    <row r="41286" spans="1:9" x14ac:dyDescent="0.25">
      <c r="A41286"/>
      <c r="B41286"/>
      <c r="C41286"/>
      <c r="D41286"/>
      <c r="E41286" s="148"/>
      <c r="F41286" s="148"/>
      <c r="G41286" s="149"/>
      <c r="H41286" s="148"/>
      <c r="I41286"/>
    </row>
    <row r="41287" spans="1:9" x14ac:dyDescent="0.25">
      <c r="A41287"/>
      <c r="B41287"/>
      <c r="C41287"/>
      <c r="D41287"/>
      <c r="E41287" s="148"/>
      <c r="F41287" s="148"/>
      <c r="G41287" s="149"/>
      <c r="H41287" s="148"/>
      <c r="I41287"/>
    </row>
    <row r="41288" spans="1:9" x14ac:dyDescent="0.25">
      <c r="A41288"/>
      <c r="B41288"/>
      <c r="C41288"/>
      <c r="D41288"/>
      <c r="E41288" s="148"/>
      <c r="F41288" s="148"/>
      <c r="G41288" s="149"/>
      <c r="H41288" s="148"/>
      <c r="I41288"/>
    </row>
    <row r="41289" spans="1:9" x14ac:dyDescent="0.25">
      <c r="A41289"/>
      <c r="B41289"/>
      <c r="C41289"/>
      <c r="D41289"/>
      <c r="E41289" s="148"/>
      <c r="F41289" s="148"/>
      <c r="G41289" s="149"/>
      <c r="H41289" s="148"/>
      <c r="I41289"/>
    </row>
    <row r="41290" spans="1:9" x14ac:dyDescent="0.25">
      <c r="A41290"/>
      <c r="B41290"/>
      <c r="C41290"/>
      <c r="D41290"/>
      <c r="E41290" s="148"/>
      <c r="F41290" s="148"/>
      <c r="G41290" s="149"/>
      <c r="H41290" s="148"/>
      <c r="I41290"/>
    </row>
    <row r="41291" spans="1:9" x14ac:dyDescent="0.25">
      <c r="A41291"/>
      <c r="B41291"/>
      <c r="C41291"/>
      <c r="D41291"/>
      <c r="E41291" s="148"/>
      <c r="F41291" s="148"/>
      <c r="G41291" s="149"/>
      <c r="H41291" s="148"/>
      <c r="I41291"/>
    </row>
    <row r="41292" spans="1:9" x14ac:dyDescent="0.25">
      <c r="A41292"/>
      <c r="B41292"/>
      <c r="C41292"/>
      <c r="D41292"/>
      <c r="E41292" s="148"/>
      <c r="F41292" s="148"/>
      <c r="G41292" s="149"/>
      <c r="H41292" s="148"/>
      <c r="I41292"/>
    </row>
    <row r="41293" spans="1:9" x14ac:dyDescent="0.25">
      <c r="A41293"/>
      <c r="B41293"/>
      <c r="C41293"/>
      <c r="D41293"/>
      <c r="E41293" s="148"/>
      <c r="F41293" s="148"/>
      <c r="G41293" s="149"/>
      <c r="H41293" s="148"/>
      <c r="I41293"/>
    </row>
    <row r="41294" spans="1:9" x14ac:dyDescent="0.25">
      <c r="A41294"/>
      <c r="B41294"/>
      <c r="C41294"/>
      <c r="D41294"/>
      <c r="E41294" s="148"/>
      <c r="F41294" s="148"/>
      <c r="G41294" s="149"/>
      <c r="H41294" s="148"/>
      <c r="I41294"/>
    </row>
    <row r="41295" spans="1:9" x14ac:dyDescent="0.25">
      <c r="A41295"/>
      <c r="B41295"/>
      <c r="C41295"/>
      <c r="D41295"/>
      <c r="E41295" s="148"/>
      <c r="F41295" s="148"/>
      <c r="G41295" s="149"/>
      <c r="H41295" s="148"/>
      <c r="I41295"/>
    </row>
    <row r="41296" spans="1:9" x14ac:dyDescent="0.25">
      <c r="A41296"/>
      <c r="B41296"/>
      <c r="C41296"/>
      <c r="D41296"/>
      <c r="E41296" s="148"/>
      <c r="F41296" s="148"/>
      <c r="G41296" s="149"/>
      <c r="H41296" s="148"/>
      <c r="I41296"/>
    </row>
    <row r="41297" spans="1:9" x14ac:dyDescent="0.25">
      <c r="A41297"/>
      <c r="B41297"/>
      <c r="C41297"/>
      <c r="D41297"/>
      <c r="E41297" s="148"/>
      <c r="F41297" s="148"/>
      <c r="G41297" s="149"/>
      <c r="H41297" s="148"/>
      <c r="I41297"/>
    </row>
    <row r="41298" spans="1:9" x14ac:dyDescent="0.25">
      <c r="A41298"/>
      <c r="B41298"/>
      <c r="C41298"/>
      <c r="D41298"/>
      <c r="E41298" s="148"/>
      <c r="F41298" s="148"/>
      <c r="G41298" s="149"/>
      <c r="H41298" s="148"/>
      <c r="I41298"/>
    </row>
    <row r="41299" spans="1:9" x14ac:dyDescent="0.25">
      <c r="A41299"/>
      <c r="B41299"/>
      <c r="C41299"/>
      <c r="D41299"/>
      <c r="E41299" s="148"/>
      <c r="F41299" s="148"/>
      <c r="G41299" s="149"/>
      <c r="H41299" s="148"/>
      <c r="I41299"/>
    </row>
    <row r="41300" spans="1:9" x14ac:dyDescent="0.25">
      <c r="A41300"/>
      <c r="B41300"/>
      <c r="C41300"/>
      <c r="D41300"/>
      <c r="E41300" s="148"/>
      <c r="F41300" s="148"/>
      <c r="G41300" s="149"/>
      <c r="H41300" s="148"/>
      <c r="I41300"/>
    </row>
    <row r="41301" spans="1:9" x14ac:dyDescent="0.25">
      <c r="A41301"/>
      <c r="B41301"/>
      <c r="C41301"/>
      <c r="D41301"/>
      <c r="E41301" s="148"/>
      <c r="F41301" s="148"/>
      <c r="G41301" s="149"/>
      <c r="H41301" s="148"/>
      <c r="I41301"/>
    </row>
    <row r="41302" spans="1:9" x14ac:dyDescent="0.25">
      <c r="A41302"/>
      <c r="B41302"/>
      <c r="C41302"/>
      <c r="D41302"/>
      <c r="E41302" s="148"/>
      <c r="F41302" s="148"/>
      <c r="G41302" s="149"/>
      <c r="H41302" s="148"/>
      <c r="I41302"/>
    </row>
    <row r="41303" spans="1:9" x14ac:dyDescent="0.25">
      <c r="A41303"/>
      <c r="B41303"/>
      <c r="C41303"/>
      <c r="D41303"/>
      <c r="E41303" s="148"/>
      <c r="F41303" s="148"/>
      <c r="G41303" s="149"/>
      <c r="H41303" s="148"/>
      <c r="I41303"/>
    </row>
    <row r="41304" spans="1:9" x14ac:dyDescent="0.25">
      <c r="A41304"/>
      <c r="B41304"/>
      <c r="C41304"/>
      <c r="D41304"/>
      <c r="E41304" s="148"/>
      <c r="F41304" s="148"/>
      <c r="G41304" s="149"/>
      <c r="H41304" s="148"/>
      <c r="I41304"/>
    </row>
    <row r="41305" spans="1:9" x14ac:dyDescent="0.25">
      <c r="A41305"/>
      <c r="B41305"/>
      <c r="C41305"/>
      <c r="D41305"/>
      <c r="E41305" s="148"/>
      <c r="F41305" s="148"/>
      <c r="G41305" s="149"/>
      <c r="H41305" s="148"/>
      <c r="I41305"/>
    </row>
    <row r="41306" spans="1:9" x14ac:dyDescent="0.25">
      <c r="A41306"/>
      <c r="B41306"/>
      <c r="C41306"/>
      <c r="D41306"/>
      <c r="E41306" s="148"/>
      <c r="F41306" s="148"/>
      <c r="G41306" s="149"/>
      <c r="H41306" s="148"/>
      <c r="I41306"/>
    </row>
    <row r="41307" spans="1:9" x14ac:dyDescent="0.25">
      <c r="A41307"/>
      <c r="B41307"/>
      <c r="C41307"/>
      <c r="D41307"/>
      <c r="E41307" s="148"/>
      <c r="F41307" s="148"/>
      <c r="G41307" s="149"/>
      <c r="H41307" s="148"/>
      <c r="I41307"/>
    </row>
    <row r="41308" spans="1:9" x14ac:dyDescent="0.25">
      <c r="A41308"/>
      <c r="B41308"/>
      <c r="C41308"/>
      <c r="D41308"/>
      <c r="E41308" s="148"/>
      <c r="F41308" s="148"/>
      <c r="G41308" s="149"/>
      <c r="H41308" s="148"/>
      <c r="I41308"/>
    </row>
    <row r="41309" spans="1:9" x14ac:dyDescent="0.25">
      <c r="A41309"/>
      <c r="B41309"/>
      <c r="C41309"/>
      <c r="D41309"/>
      <c r="E41309" s="148"/>
      <c r="F41309" s="148"/>
      <c r="G41309" s="149"/>
      <c r="H41309" s="148"/>
      <c r="I41309"/>
    </row>
    <row r="41310" spans="1:9" x14ac:dyDescent="0.25">
      <c r="A41310"/>
      <c r="B41310"/>
      <c r="C41310"/>
      <c r="D41310"/>
      <c r="E41310" s="148"/>
      <c r="F41310" s="148"/>
      <c r="G41310" s="149"/>
      <c r="H41310" s="148"/>
      <c r="I41310"/>
    </row>
    <row r="41311" spans="1:9" x14ac:dyDescent="0.25">
      <c r="A41311"/>
      <c r="B41311"/>
      <c r="C41311"/>
      <c r="D41311"/>
      <c r="E41311" s="148"/>
      <c r="F41311" s="148"/>
      <c r="G41311" s="149"/>
      <c r="H41311" s="148"/>
      <c r="I41311"/>
    </row>
    <row r="41312" spans="1:9" x14ac:dyDescent="0.25">
      <c r="A41312"/>
      <c r="B41312"/>
      <c r="C41312"/>
      <c r="D41312"/>
      <c r="E41312" s="148"/>
      <c r="F41312" s="148"/>
      <c r="G41312" s="149"/>
      <c r="H41312" s="148"/>
      <c r="I41312"/>
    </row>
    <row r="41313" spans="1:9" x14ac:dyDescent="0.25">
      <c r="A41313"/>
      <c r="B41313"/>
      <c r="C41313"/>
      <c r="D41313"/>
      <c r="E41313" s="148"/>
      <c r="F41313" s="148"/>
      <c r="G41313" s="149"/>
      <c r="H41313" s="148"/>
      <c r="I41313"/>
    </row>
    <row r="41314" spans="1:9" x14ac:dyDescent="0.25">
      <c r="A41314"/>
      <c r="B41314"/>
      <c r="C41314"/>
      <c r="D41314"/>
      <c r="E41314" s="148"/>
      <c r="F41314" s="148"/>
      <c r="G41314" s="149"/>
      <c r="H41314" s="148"/>
      <c r="I41314"/>
    </row>
    <row r="41315" spans="1:9" x14ac:dyDescent="0.25">
      <c r="A41315"/>
      <c r="B41315"/>
      <c r="C41315"/>
      <c r="D41315"/>
      <c r="E41315" s="148"/>
      <c r="F41315" s="148"/>
      <c r="G41315" s="149"/>
      <c r="H41315" s="148"/>
      <c r="I41315"/>
    </row>
    <row r="41316" spans="1:9" x14ac:dyDescent="0.25">
      <c r="A41316"/>
      <c r="B41316"/>
      <c r="C41316"/>
      <c r="D41316"/>
      <c r="E41316" s="148"/>
      <c r="F41316" s="148"/>
      <c r="G41316" s="149"/>
      <c r="H41316" s="148"/>
      <c r="I41316"/>
    </row>
    <row r="41317" spans="1:9" x14ac:dyDescent="0.25">
      <c r="A41317"/>
      <c r="B41317"/>
      <c r="C41317"/>
      <c r="D41317"/>
      <c r="E41317" s="148"/>
      <c r="F41317" s="148"/>
      <c r="G41317" s="149"/>
      <c r="H41317" s="148"/>
      <c r="I41317"/>
    </row>
    <row r="41318" spans="1:9" x14ac:dyDescent="0.25">
      <c r="A41318"/>
      <c r="B41318"/>
      <c r="C41318"/>
      <c r="D41318"/>
      <c r="E41318" s="148"/>
      <c r="F41318" s="148"/>
      <c r="G41318" s="149"/>
      <c r="H41318" s="148"/>
      <c r="I41318"/>
    </row>
    <row r="41319" spans="1:9" x14ac:dyDescent="0.25">
      <c r="A41319"/>
      <c r="B41319"/>
      <c r="C41319"/>
      <c r="D41319"/>
      <c r="E41319" s="148"/>
      <c r="F41319" s="148"/>
      <c r="G41319" s="149"/>
      <c r="H41319" s="148"/>
      <c r="I41319"/>
    </row>
    <row r="41320" spans="1:9" x14ac:dyDescent="0.25">
      <c r="A41320"/>
      <c r="B41320"/>
      <c r="C41320"/>
      <c r="D41320"/>
      <c r="E41320" s="148"/>
      <c r="F41320" s="148"/>
      <c r="G41320" s="149"/>
      <c r="H41320" s="148"/>
      <c r="I41320"/>
    </row>
    <row r="41321" spans="1:9" x14ac:dyDescent="0.25">
      <c r="A41321"/>
      <c r="B41321"/>
      <c r="C41321"/>
      <c r="D41321"/>
      <c r="E41321" s="148"/>
      <c r="F41321" s="148"/>
      <c r="G41321" s="149"/>
      <c r="H41321" s="148"/>
      <c r="I41321"/>
    </row>
    <row r="41322" spans="1:9" x14ac:dyDescent="0.25">
      <c r="A41322"/>
      <c r="B41322"/>
      <c r="C41322"/>
      <c r="D41322"/>
      <c r="E41322" s="148"/>
      <c r="F41322" s="148"/>
      <c r="G41322" s="149"/>
      <c r="H41322" s="148"/>
      <c r="I41322"/>
    </row>
    <row r="41323" spans="1:9" x14ac:dyDescent="0.25">
      <c r="A41323"/>
      <c r="B41323"/>
      <c r="C41323"/>
      <c r="D41323"/>
      <c r="E41323" s="148"/>
      <c r="F41323" s="148"/>
      <c r="G41323" s="149"/>
      <c r="H41323" s="148"/>
      <c r="I41323"/>
    </row>
    <row r="41324" spans="1:9" x14ac:dyDescent="0.25">
      <c r="A41324"/>
      <c r="B41324"/>
      <c r="C41324"/>
      <c r="D41324"/>
      <c r="E41324" s="148"/>
      <c r="F41324" s="148"/>
      <c r="G41324" s="149"/>
      <c r="H41324" s="148"/>
      <c r="I41324"/>
    </row>
    <row r="41325" spans="1:9" x14ac:dyDescent="0.25">
      <c r="A41325"/>
      <c r="B41325"/>
      <c r="C41325"/>
      <c r="D41325"/>
      <c r="E41325" s="148"/>
      <c r="F41325" s="148"/>
      <c r="G41325" s="149"/>
      <c r="H41325" s="148"/>
      <c r="I41325"/>
    </row>
    <row r="41326" spans="1:9" x14ac:dyDescent="0.25">
      <c r="A41326"/>
      <c r="B41326"/>
      <c r="C41326"/>
      <c r="D41326"/>
      <c r="E41326" s="148"/>
      <c r="F41326" s="148"/>
      <c r="G41326" s="149"/>
      <c r="H41326" s="148"/>
      <c r="I41326"/>
    </row>
    <row r="41327" spans="1:9" x14ac:dyDescent="0.25">
      <c r="A41327"/>
      <c r="B41327"/>
      <c r="C41327"/>
      <c r="D41327"/>
      <c r="E41327" s="148"/>
      <c r="F41327" s="148"/>
      <c r="G41327" s="149"/>
      <c r="H41327" s="148"/>
      <c r="I41327"/>
    </row>
    <row r="41328" spans="1:9" x14ac:dyDescent="0.25">
      <c r="A41328"/>
      <c r="B41328"/>
      <c r="C41328"/>
      <c r="D41328"/>
      <c r="E41328" s="148"/>
      <c r="F41328" s="148"/>
      <c r="G41328" s="149"/>
      <c r="H41328" s="148"/>
      <c r="I41328"/>
    </row>
    <row r="41329" spans="1:9" x14ac:dyDescent="0.25">
      <c r="A41329"/>
      <c r="B41329"/>
      <c r="C41329"/>
      <c r="D41329"/>
      <c r="E41329" s="148"/>
      <c r="F41329" s="148"/>
      <c r="G41329" s="149"/>
      <c r="H41329" s="148"/>
      <c r="I41329"/>
    </row>
    <row r="41330" spans="1:9" x14ac:dyDescent="0.25">
      <c r="A41330"/>
      <c r="B41330"/>
      <c r="C41330"/>
      <c r="D41330"/>
      <c r="E41330" s="148"/>
      <c r="F41330" s="148"/>
      <c r="G41330" s="149"/>
      <c r="H41330" s="148"/>
      <c r="I41330"/>
    </row>
    <row r="41331" spans="1:9" x14ac:dyDescent="0.25">
      <c r="A41331"/>
      <c r="B41331"/>
      <c r="C41331"/>
      <c r="D41331"/>
      <c r="E41331" s="148"/>
      <c r="F41331" s="148"/>
      <c r="G41331" s="149"/>
      <c r="H41331" s="148"/>
      <c r="I41331"/>
    </row>
    <row r="41332" spans="1:9" x14ac:dyDescent="0.25">
      <c r="A41332"/>
      <c r="B41332"/>
      <c r="C41332"/>
      <c r="D41332"/>
      <c r="E41332" s="148"/>
      <c r="F41332" s="148"/>
      <c r="G41332" s="149"/>
      <c r="H41332" s="148"/>
      <c r="I41332"/>
    </row>
    <row r="41333" spans="1:9" x14ac:dyDescent="0.25">
      <c r="A41333"/>
      <c r="B41333"/>
      <c r="C41333"/>
      <c r="D41333"/>
      <c r="E41333" s="148"/>
      <c r="F41333" s="148"/>
      <c r="G41333" s="149"/>
      <c r="H41333" s="148"/>
      <c r="I41333"/>
    </row>
    <row r="41334" spans="1:9" x14ac:dyDescent="0.25">
      <c r="A41334"/>
      <c r="B41334"/>
      <c r="C41334"/>
      <c r="D41334"/>
      <c r="E41334" s="148"/>
      <c r="F41334" s="148"/>
      <c r="G41334" s="149"/>
      <c r="H41334" s="148"/>
      <c r="I41334"/>
    </row>
    <row r="41335" spans="1:9" x14ac:dyDescent="0.25">
      <c r="A41335"/>
      <c r="B41335"/>
      <c r="C41335"/>
      <c r="D41335"/>
      <c r="E41335" s="148"/>
      <c r="F41335" s="148"/>
      <c r="G41335" s="149"/>
      <c r="H41335" s="148"/>
      <c r="I41335"/>
    </row>
    <row r="41336" spans="1:9" x14ac:dyDescent="0.25">
      <c r="A41336"/>
      <c r="B41336"/>
      <c r="C41336"/>
      <c r="D41336"/>
      <c r="E41336" s="148"/>
      <c r="F41336" s="148"/>
      <c r="G41336" s="149"/>
      <c r="H41336" s="148"/>
      <c r="I41336"/>
    </row>
    <row r="41337" spans="1:9" x14ac:dyDescent="0.25">
      <c r="A41337"/>
      <c r="B41337"/>
      <c r="C41337"/>
      <c r="D41337"/>
      <c r="E41337" s="148"/>
      <c r="F41337" s="148"/>
      <c r="G41337" s="149"/>
      <c r="H41337" s="148"/>
      <c r="I41337"/>
    </row>
    <row r="41338" spans="1:9" x14ac:dyDescent="0.25">
      <c r="A41338"/>
      <c r="B41338"/>
      <c r="C41338"/>
      <c r="D41338"/>
      <c r="E41338" s="148"/>
      <c r="F41338" s="148"/>
      <c r="G41338" s="149"/>
      <c r="H41338" s="148"/>
      <c r="I41338"/>
    </row>
    <row r="41339" spans="1:9" x14ac:dyDescent="0.25">
      <c r="A41339"/>
      <c r="B41339"/>
      <c r="C41339"/>
      <c r="D41339"/>
      <c r="E41339" s="148"/>
      <c r="F41339" s="148"/>
      <c r="G41339" s="149"/>
      <c r="H41339" s="148"/>
      <c r="I41339"/>
    </row>
    <row r="41340" spans="1:9" x14ac:dyDescent="0.25">
      <c r="A41340"/>
      <c r="B41340"/>
      <c r="C41340"/>
      <c r="D41340"/>
      <c r="E41340" s="148"/>
      <c r="F41340" s="148"/>
      <c r="G41340" s="149"/>
      <c r="H41340" s="148"/>
      <c r="I41340"/>
    </row>
    <row r="41341" spans="1:9" x14ac:dyDescent="0.25">
      <c r="A41341"/>
      <c r="B41341"/>
      <c r="C41341"/>
      <c r="D41341"/>
      <c r="E41341" s="148"/>
      <c r="F41341" s="148"/>
      <c r="G41341" s="149"/>
      <c r="H41341" s="148"/>
      <c r="I41341"/>
    </row>
    <row r="41342" spans="1:9" x14ac:dyDescent="0.25">
      <c r="A41342"/>
      <c r="B41342"/>
      <c r="C41342"/>
      <c r="D41342"/>
      <c r="E41342" s="148"/>
      <c r="F41342" s="148"/>
      <c r="G41342" s="149"/>
      <c r="H41342" s="148"/>
      <c r="I41342"/>
    </row>
    <row r="41343" spans="1:9" x14ac:dyDescent="0.25">
      <c r="A41343"/>
      <c r="B41343"/>
      <c r="C41343"/>
      <c r="D41343"/>
      <c r="E41343" s="148"/>
      <c r="F41343" s="148"/>
      <c r="G41343" s="149"/>
      <c r="H41343" s="148"/>
      <c r="I41343"/>
    </row>
    <row r="41344" spans="1:9" x14ac:dyDescent="0.25">
      <c r="A41344"/>
      <c r="B41344"/>
      <c r="C41344"/>
      <c r="D41344"/>
      <c r="E41344" s="148"/>
      <c r="F41344" s="148"/>
      <c r="G41344" s="149"/>
      <c r="H41344" s="148"/>
      <c r="I41344"/>
    </row>
    <row r="41345" spans="1:9" x14ac:dyDescent="0.25">
      <c r="A41345"/>
      <c r="B41345"/>
      <c r="C41345"/>
      <c r="D41345"/>
      <c r="E41345" s="148"/>
      <c r="F41345" s="148"/>
      <c r="G41345" s="149"/>
      <c r="H41345" s="148"/>
      <c r="I41345"/>
    </row>
    <row r="41346" spans="1:9" x14ac:dyDescent="0.25">
      <c r="A41346"/>
      <c r="B41346"/>
      <c r="C41346"/>
      <c r="D41346"/>
      <c r="E41346" s="148"/>
      <c r="F41346" s="148"/>
      <c r="G41346" s="149"/>
      <c r="H41346" s="148"/>
      <c r="I41346"/>
    </row>
    <row r="41347" spans="1:9" x14ac:dyDescent="0.25">
      <c r="A41347"/>
      <c r="B41347"/>
      <c r="C41347"/>
      <c r="D41347"/>
      <c r="E41347" s="148"/>
      <c r="F41347" s="148"/>
      <c r="G41347" s="149"/>
      <c r="H41347" s="148"/>
      <c r="I41347"/>
    </row>
    <row r="41348" spans="1:9" x14ac:dyDescent="0.25">
      <c r="A41348"/>
      <c r="B41348"/>
      <c r="C41348"/>
      <c r="D41348"/>
      <c r="E41348" s="148"/>
      <c r="F41348" s="148"/>
      <c r="G41348" s="149"/>
      <c r="H41348" s="148"/>
      <c r="I41348"/>
    </row>
    <row r="41349" spans="1:9" x14ac:dyDescent="0.25">
      <c r="A41349"/>
      <c r="B41349"/>
      <c r="C41349"/>
      <c r="D41349"/>
      <c r="E41349" s="148"/>
      <c r="F41349" s="148"/>
      <c r="G41349" s="149"/>
      <c r="H41349" s="148"/>
      <c r="I41349"/>
    </row>
    <row r="41350" spans="1:9" x14ac:dyDescent="0.25">
      <c r="A41350"/>
      <c r="B41350"/>
      <c r="C41350"/>
      <c r="D41350"/>
      <c r="E41350" s="148"/>
      <c r="F41350" s="148"/>
      <c r="G41350" s="149"/>
      <c r="H41350" s="148"/>
      <c r="I41350"/>
    </row>
    <row r="41351" spans="1:9" x14ac:dyDescent="0.25">
      <c r="A41351"/>
      <c r="B41351"/>
      <c r="C41351"/>
      <c r="D41351"/>
      <c r="E41351" s="148"/>
      <c r="F41351" s="148"/>
      <c r="G41351" s="149"/>
      <c r="H41351" s="148"/>
      <c r="I41351"/>
    </row>
    <row r="41352" spans="1:9" x14ac:dyDescent="0.25">
      <c r="A41352"/>
      <c r="B41352"/>
      <c r="C41352"/>
      <c r="D41352"/>
      <c r="E41352" s="148"/>
      <c r="F41352" s="148"/>
      <c r="G41352" s="149"/>
      <c r="H41352" s="148"/>
      <c r="I41352"/>
    </row>
    <row r="41353" spans="1:9" x14ac:dyDescent="0.25">
      <c r="A41353"/>
      <c r="B41353"/>
      <c r="C41353"/>
      <c r="D41353"/>
      <c r="E41353" s="148"/>
      <c r="F41353" s="148"/>
      <c r="G41353" s="149"/>
      <c r="H41353" s="148"/>
      <c r="I41353"/>
    </row>
    <row r="41354" spans="1:9" x14ac:dyDescent="0.25">
      <c r="A41354"/>
      <c r="B41354"/>
      <c r="C41354"/>
      <c r="D41354"/>
      <c r="E41354" s="148"/>
      <c r="F41354" s="148"/>
      <c r="G41354" s="149"/>
      <c r="H41354" s="148"/>
      <c r="I41354"/>
    </row>
    <row r="41355" spans="1:9" x14ac:dyDescent="0.25">
      <c r="A41355"/>
      <c r="B41355"/>
      <c r="C41355"/>
      <c r="D41355"/>
      <c r="E41355" s="148"/>
      <c r="F41355" s="148"/>
      <c r="G41355" s="149"/>
      <c r="H41355" s="148"/>
      <c r="I41355"/>
    </row>
    <row r="41356" spans="1:9" x14ac:dyDescent="0.25">
      <c r="A41356"/>
      <c r="B41356"/>
      <c r="C41356"/>
      <c r="D41356"/>
      <c r="E41356" s="148"/>
      <c r="F41356" s="148"/>
      <c r="G41356" s="149"/>
      <c r="H41356" s="148"/>
      <c r="I41356"/>
    </row>
    <row r="41357" spans="1:9" x14ac:dyDescent="0.25">
      <c r="A41357"/>
      <c r="B41357"/>
      <c r="C41357"/>
      <c r="D41357"/>
      <c r="E41357" s="148"/>
      <c r="F41357" s="148"/>
      <c r="G41357" s="149"/>
      <c r="H41357" s="148"/>
      <c r="I41357"/>
    </row>
    <row r="41358" spans="1:9" x14ac:dyDescent="0.25">
      <c r="A41358"/>
      <c r="B41358"/>
      <c r="C41358"/>
      <c r="D41358"/>
      <c r="E41358" s="148"/>
      <c r="F41358" s="148"/>
      <c r="G41358" s="149"/>
      <c r="H41358" s="148"/>
      <c r="I41358"/>
    </row>
    <row r="41359" spans="1:9" x14ac:dyDescent="0.25">
      <c r="A41359"/>
      <c r="B41359"/>
      <c r="C41359"/>
      <c r="D41359"/>
      <c r="E41359" s="148"/>
      <c r="F41359" s="148"/>
      <c r="G41359" s="149"/>
      <c r="H41359" s="148"/>
      <c r="I41359"/>
    </row>
    <row r="41360" spans="1:9" x14ac:dyDescent="0.25">
      <c r="A41360"/>
      <c r="B41360"/>
      <c r="C41360"/>
      <c r="D41360"/>
      <c r="E41360" s="148"/>
      <c r="F41360" s="148"/>
      <c r="G41360" s="149"/>
      <c r="H41360" s="148"/>
      <c r="I41360"/>
    </row>
    <row r="41361" spans="1:9" x14ac:dyDescent="0.25">
      <c r="A41361"/>
      <c r="B41361"/>
      <c r="C41361"/>
      <c r="D41361"/>
      <c r="E41361" s="148"/>
      <c r="F41361" s="148"/>
      <c r="G41361" s="149"/>
      <c r="H41361" s="148"/>
      <c r="I41361"/>
    </row>
    <row r="41362" spans="1:9" x14ac:dyDescent="0.25">
      <c r="A41362"/>
      <c r="B41362"/>
      <c r="C41362"/>
      <c r="D41362"/>
      <c r="E41362" s="148"/>
      <c r="F41362" s="148"/>
      <c r="G41362" s="149"/>
      <c r="H41362" s="148"/>
      <c r="I41362"/>
    </row>
    <row r="41363" spans="1:9" x14ac:dyDescent="0.25">
      <c r="A41363"/>
      <c r="B41363"/>
      <c r="C41363"/>
      <c r="D41363"/>
      <c r="E41363" s="148"/>
      <c r="F41363" s="148"/>
      <c r="G41363" s="149"/>
      <c r="H41363" s="148"/>
      <c r="I41363"/>
    </row>
    <row r="41364" spans="1:9" x14ac:dyDescent="0.25">
      <c r="A41364"/>
      <c r="B41364"/>
      <c r="C41364"/>
      <c r="D41364"/>
      <c r="E41364" s="148"/>
      <c r="F41364" s="148"/>
      <c r="G41364" s="149"/>
      <c r="H41364" s="148"/>
      <c r="I41364"/>
    </row>
    <row r="41365" spans="1:9" x14ac:dyDescent="0.25">
      <c r="A41365"/>
      <c r="B41365"/>
      <c r="C41365"/>
      <c r="D41365"/>
      <c r="E41365" s="148"/>
      <c r="F41365" s="148"/>
      <c r="G41365" s="149"/>
      <c r="H41365" s="148"/>
      <c r="I41365"/>
    </row>
    <row r="41366" spans="1:9" x14ac:dyDescent="0.25">
      <c r="A41366"/>
      <c r="B41366"/>
      <c r="C41366"/>
      <c r="D41366"/>
      <c r="E41366" s="148"/>
      <c r="F41366" s="148"/>
      <c r="G41366" s="149"/>
      <c r="H41366" s="148"/>
      <c r="I41366"/>
    </row>
    <row r="41367" spans="1:9" x14ac:dyDescent="0.25">
      <c r="A41367"/>
      <c r="B41367"/>
      <c r="C41367"/>
      <c r="D41367"/>
      <c r="E41367" s="148"/>
      <c r="F41367" s="148"/>
      <c r="G41367" s="149"/>
      <c r="H41367" s="148"/>
      <c r="I41367"/>
    </row>
    <row r="41368" spans="1:9" x14ac:dyDescent="0.25">
      <c r="A41368"/>
      <c r="B41368"/>
      <c r="C41368"/>
      <c r="D41368"/>
      <c r="E41368" s="148"/>
      <c r="F41368" s="148"/>
      <c r="G41368" s="149"/>
      <c r="H41368" s="148"/>
      <c r="I41368"/>
    </row>
    <row r="41369" spans="1:9" x14ac:dyDescent="0.25">
      <c r="A41369"/>
      <c r="B41369"/>
      <c r="C41369"/>
      <c r="D41369"/>
      <c r="E41369" s="148"/>
      <c r="F41369" s="148"/>
      <c r="G41369" s="149"/>
      <c r="H41369" s="148"/>
      <c r="I41369"/>
    </row>
    <row r="41370" spans="1:9" x14ac:dyDescent="0.25">
      <c r="A41370"/>
      <c r="B41370"/>
      <c r="C41370"/>
      <c r="D41370"/>
      <c r="E41370" s="148"/>
      <c r="F41370" s="148"/>
      <c r="G41370" s="149"/>
      <c r="H41370" s="148"/>
      <c r="I41370"/>
    </row>
    <row r="41371" spans="1:9" x14ac:dyDescent="0.25">
      <c r="A41371"/>
      <c r="B41371"/>
      <c r="C41371"/>
      <c r="D41371"/>
      <c r="E41371" s="148"/>
      <c r="F41371" s="148"/>
      <c r="G41371" s="149"/>
      <c r="H41371" s="148"/>
      <c r="I41371"/>
    </row>
    <row r="41372" spans="1:9" x14ac:dyDescent="0.25">
      <c r="A41372"/>
      <c r="B41372"/>
      <c r="C41372"/>
      <c r="D41372"/>
      <c r="E41372" s="148"/>
      <c r="F41372" s="148"/>
      <c r="G41372" s="149"/>
      <c r="H41372" s="148"/>
      <c r="I41372"/>
    </row>
    <row r="41373" spans="1:9" x14ac:dyDescent="0.25">
      <c r="A41373"/>
      <c r="B41373"/>
      <c r="C41373"/>
      <c r="D41373"/>
      <c r="E41373" s="148"/>
      <c r="F41373" s="148"/>
      <c r="G41373" s="149"/>
      <c r="H41373" s="148"/>
      <c r="I41373"/>
    </row>
    <row r="41374" spans="1:9" x14ac:dyDescent="0.25">
      <c r="A41374"/>
      <c r="B41374"/>
      <c r="C41374"/>
      <c r="D41374"/>
      <c r="E41374" s="148"/>
      <c r="F41374" s="148"/>
      <c r="G41374" s="149"/>
      <c r="H41374" s="148"/>
      <c r="I41374"/>
    </row>
    <row r="41375" spans="1:9" x14ac:dyDescent="0.25">
      <c r="A41375"/>
      <c r="B41375"/>
      <c r="C41375"/>
      <c r="D41375"/>
      <c r="E41375" s="148"/>
      <c r="F41375" s="148"/>
      <c r="G41375" s="149"/>
      <c r="H41375" s="148"/>
      <c r="I41375"/>
    </row>
    <row r="41376" spans="1:9" x14ac:dyDescent="0.25">
      <c r="A41376"/>
      <c r="B41376"/>
      <c r="C41376"/>
      <c r="D41376"/>
      <c r="E41376" s="148"/>
      <c r="F41376" s="148"/>
      <c r="G41376" s="149"/>
      <c r="H41376" s="148"/>
      <c r="I41376"/>
    </row>
    <row r="41377" spans="1:9" x14ac:dyDescent="0.25">
      <c r="A41377"/>
      <c r="B41377"/>
      <c r="C41377"/>
      <c r="D41377"/>
      <c r="E41377" s="148"/>
      <c r="F41377" s="148"/>
      <c r="G41377" s="149"/>
      <c r="H41377" s="148"/>
      <c r="I41377"/>
    </row>
    <row r="41378" spans="1:9" x14ac:dyDescent="0.25">
      <c r="A41378"/>
      <c r="B41378"/>
      <c r="C41378"/>
      <c r="D41378"/>
      <c r="E41378" s="148"/>
      <c r="F41378" s="148"/>
      <c r="G41378" s="149"/>
      <c r="H41378" s="148"/>
      <c r="I41378"/>
    </row>
    <row r="41379" spans="1:9" x14ac:dyDescent="0.25">
      <c r="A41379"/>
      <c r="B41379"/>
      <c r="C41379"/>
      <c r="D41379"/>
      <c r="E41379" s="148"/>
      <c r="F41379" s="148"/>
      <c r="G41379" s="149"/>
      <c r="H41379" s="148"/>
      <c r="I41379"/>
    </row>
    <row r="41380" spans="1:9" x14ac:dyDescent="0.25">
      <c r="A41380"/>
      <c r="B41380"/>
      <c r="C41380"/>
      <c r="D41380"/>
      <c r="E41380" s="148"/>
      <c r="F41380" s="148"/>
      <c r="G41380" s="149"/>
      <c r="H41380" s="148"/>
      <c r="I41380"/>
    </row>
    <row r="41381" spans="1:9" x14ac:dyDescent="0.25">
      <c r="A41381"/>
      <c r="B41381"/>
      <c r="C41381"/>
      <c r="D41381"/>
      <c r="E41381" s="148"/>
      <c r="F41381" s="148"/>
      <c r="G41381" s="149"/>
      <c r="H41381" s="148"/>
      <c r="I41381"/>
    </row>
    <row r="41382" spans="1:9" x14ac:dyDescent="0.25">
      <c r="A41382"/>
      <c r="B41382"/>
      <c r="C41382"/>
      <c r="D41382"/>
      <c r="E41382" s="148"/>
      <c r="F41382" s="148"/>
      <c r="G41382" s="149"/>
      <c r="H41382" s="148"/>
      <c r="I41382"/>
    </row>
    <row r="41383" spans="1:9" x14ac:dyDescent="0.25">
      <c r="A41383"/>
      <c r="B41383"/>
      <c r="C41383"/>
      <c r="D41383"/>
      <c r="E41383" s="148"/>
      <c r="F41383" s="148"/>
      <c r="G41383" s="149"/>
      <c r="H41383" s="148"/>
      <c r="I41383"/>
    </row>
    <row r="41384" spans="1:9" x14ac:dyDescent="0.25">
      <c r="A41384"/>
      <c r="B41384"/>
      <c r="C41384"/>
      <c r="D41384"/>
      <c r="E41384" s="148"/>
      <c r="F41384" s="148"/>
      <c r="G41384" s="149"/>
      <c r="H41384" s="148"/>
      <c r="I41384"/>
    </row>
    <row r="41385" spans="1:9" x14ac:dyDescent="0.25">
      <c r="A41385"/>
      <c r="B41385"/>
      <c r="C41385"/>
      <c r="D41385"/>
      <c r="E41385" s="148"/>
      <c r="F41385" s="148"/>
      <c r="G41385" s="149"/>
      <c r="H41385" s="148"/>
      <c r="I41385"/>
    </row>
    <row r="41386" spans="1:9" x14ac:dyDescent="0.25">
      <c r="A41386"/>
      <c r="B41386"/>
      <c r="C41386"/>
      <c r="D41386"/>
      <c r="E41386" s="148"/>
      <c r="F41386" s="148"/>
      <c r="G41386" s="149"/>
      <c r="H41386" s="148"/>
      <c r="I41386"/>
    </row>
    <row r="41387" spans="1:9" x14ac:dyDescent="0.25">
      <c r="A41387"/>
      <c r="B41387"/>
      <c r="C41387"/>
      <c r="D41387"/>
      <c r="E41387" s="148"/>
      <c r="F41387" s="148"/>
      <c r="G41387" s="149"/>
      <c r="H41387" s="148"/>
      <c r="I41387"/>
    </row>
    <row r="41388" spans="1:9" x14ac:dyDescent="0.25">
      <c r="A41388"/>
      <c r="B41388"/>
      <c r="C41388"/>
      <c r="D41388"/>
      <c r="E41388" s="148"/>
      <c r="F41388" s="148"/>
      <c r="G41388" s="149"/>
      <c r="H41388" s="148"/>
      <c r="I41388"/>
    </row>
    <row r="41389" spans="1:9" x14ac:dyDescent="0.25">
      <c r="A41389"/>
      <c r="B41389"/>
      <c r="C41389"/>
      <c r="D41389"/>
      <c r="E41389" s="148"/>
      <c r="F41389" s="148"/>
      <c r="G41389" s="149"/>
      <c r="H41389" s="148"/>
      <c r="I41389"/>
    </row>
    <row r="41390" spans="1:9" x14ac:dyDescent="0.25">
      <c r="A41390"/>
      <c r="B41390"/>
      <c r="C41390"/>
      <c r="D41390"/>
      <c r="E41390" s="148"/>
      <c r="F41390" s="148"/>
      <c r="G41390" s="149"/>
      <c r="H41390" s="148"/>
      <c r="I41390"/>
    </row>
    <row r="41391" spans="1:9" x14ac:dyDescent="0.25">
      <c r="A41391"/>
      <c r="B41391"/>
      <c r="C41391"/>
      <c r="D41391"/>
      <c r="E41391" s="148"/>
      <c r="F41391" s="148"/>
      <c r="G41391" s="149"/>
      <c r="H41391" s="148"/>
      <c r="I41391"/>
    </row>
    <row r="41392" spans="1:9" x14ac:dyDescent="0.25">
      <c r="A41392"/>
      <c r="B41392"/>
      <c r="C41392"/>
      <c r="D41392"/>
      <c r="E41392" s="148"/>
      <c r="F41392" s="148"/>
      <c r="G41392" s="149"/>
      <c r="H41392" s="148"/>
      <c r="I41392"/>
    </row>
    <row r="41393" spans="1:9" x14ac:dyDescent="0.25">
      <c r="A41393"/>
      <c r="B41393"/>
      <c r="C41393"/>
      <c r="D41393"/>
      <c r="E41393" s="148"/>
      <c r="F41393" s="148"/>
      <c r="G41393" s="149"/>
      <c r="H41393" s="148"/>
      <c r="I41393"/>
    </row>
    <row r="41394" spans="1:9" x14ac:dyDescent="0.25">
      <c r="A41394"/>
      <c r="B41394"/>
      <c r="C41394"/>
      <c r="D41394"/>
      <c r="E41394" s="148"/>
      <c r="F41394" s="148"/>
      <c r="G41394" s="149"/>
      <c r="H41394" s="148"/>
      <c r="I41394"/>
    </row>
    <row r="41395" spans="1:9" x14ac:dyDescent="0.25">
      <c r="A41395"/>
      <c r="B41395"/>
      <c r="C41395"/>
      <c r="D41395"/>
      <c r="E41395" s="148"/>
      <c r="F41395" s="148"/>
      <c r="G41395" s="149"/>
      <c r="H41395" s="148"/>
      <c r="I41395"/>
    </row>
    <row r="41396" spans="1:9" x14ac:dyDescent="0.25">
      <c r="A41396"/>
      <c r="B41396"/>
      <c r="C41396"/>
      <c r="D41396"/>
      <c r="E41396" s="148"/>
      <c r="F41396" s="148"/>
      <c r="G41396" s="149"/>
      <c r="H41396" s="148"/>
      <c r="I41396"/>
    </row>
    <row r="41397" spans="1:9" x14ac:dyDescent="0.25">
      <c r="A41397"/>
      <c r="B41397"/>
      <c r="C41397"/>
      <c r="D41397"/>
      <c r="E41397" s="148"/>
      <c r="F41397" s="148"/>
      <c r="G41397" s="149"/>
      <c r="H41397" s="148"/>
      <c r="I41397"/>
    </row>
    <row r="41398" spans="1:9" x14ac:dyDescent="0.25">
      <c r="A41398"/>
      <c r="B41398"/>
      <c r="C41398"/>
      <c r="D41398"/>
      <c r="E41398" s="148"/>
      <c r="F41398" s="148"/>
      <c r="G41398" s="149"/>
      <c r="H41398" s="148"/>
      <c r="I41398"/>
    </row>
    <row r="41399" spans="1:9" x14ac:dyDescent="0.25">
      <c r="A41399"/>
      <c r="B41399"/>
      <c r="C41399"/>
      <c r="D41399"/>
      <c r="E41399" s="148"/>
      <c r="F41399" s="148"/>
      <c r="G41399" s="149"/>
      <c r="H41399" s="148"/>
      <c r="I41399"/>
    </row>
    <row r="41400" spans="1:9" x14ac:dyDescent="0.25">
      <c r="A41400"/>
      <c r="B41400"/>
      <c r="C41400"/>
      <c r="D41400"/>
      <c r="E41400" s="148"/>
      <c r="F41400" s="148"/>
      <c r="G41400" s="149"/>
      <c r="H41400" s="148"/>
      <c r="I41400"/>
    </row>
    <row r="41401" spans="1:9" x14ac:dyDescent="0.25">
      <c r="A41401"/>
      <c r="B41401"/>
      <c r="C41401"/>
      <c r="D41401"/>
      <c r="E41401" s="148"/>
      <c r="F41401" s="148"/>
      <c r="G41401" s="149"/>
      <c r="H41401" s="148"/>
      <c r="I41401"/>
    </row>
    <row r="41402" spans="1:9" x14ac:dyDescent="0.25">
      <c r="A41402"/>
      <c r="B41402"/>
      <c r="C41402"/>
      <c r="D41402"/>
      <c r="E41402" s="148"/>
      <c r="F41402" s="148"/>
      <c r="G41402" s="149"/>
      <c r="H41402" s="148"/>
      <c r="I41402"/>
    </row>
    <row r="41403" spans="1:9" x14ac:dyDescent="0.25">
      <c r="A41403"/>
      <c r="B41403"/>
      <c r="C41403"/>
      <c r="D41403"/>
      <c r="E41403" s="148"/>
      <c r="F41403" s="148"/>
      <c r="G41403" s="149"/>
      <c r="H41403" s="148"/>
      <c r="I41403"/>
    </row>
    <row r="41404" spans="1:9" x14ac:dyDescent="0.25">
      <c r="A41404"/>
      <c r="B41404"/>
      <c r="C41404"/>
      <c r="D41404"/>
      <c r="E41404" s="148"/>
      <c r="F41404" s="148"/>
      <c r="G41404" s="149"/>
      <c r="H41404" s="148"/>
      <c r="I41404"/>
    </row>
    <row r="41405" spans="1:9" x14ac:dyDescent="0.25">
      <c r="A41405"/>
      <c r="B41405"/>
      <c r="C41405"/>
      <c r="D41405"/>
      <c r="E41405" s="148"/>
      <c r="F41405" s="148"/>
      <c r="G41405" s="149"/>
      <c r="H41405" s="148"/>
      <c r="I41405"/>
    </row>
    <row r="41406" spans="1:9" x14ac:dyDescent="0.25">
      <c r="A41406"/>
      <c r="B41406"/>
      <c r="C41406"/>
      <c r="D41406"/>
      <c r="E41406" s="148"/>
      <c r="F41406" s="148"/>
      <c r="G41406" s="149"/>
      <c r="H41406" s="148"/>
      <c r="I41406"/>
    </row>
    <row r="41407" spans="1:9" x14ac:dyDescent="0.25">
      <c r="A41407"/>
      <c r="B41407"/>
      <c r="C41407"/>
      <c r="D41407"/>
      <c r="E41407" s="148"/>
      <c r="F41407" s="148"/>
      <c r="G41407" s="149"/>
      <c r="H41407" s="148"/>
      <c r="I41407"/>
    </row>
    <row r="41408" spans="1:9" x14ac:dyDescent="0.25">
      <c r="A41408"/>
      <c r="B41408"/>
      <c r="C41408"/>
      <c r="D41408"/>
      <c r="E41408" s="148"/>
      <c r="F41408" s="148"/>
      <c r="G41408" s="149"/>
      <c r="H41408" s="148"/>
      <c r="I41408"/>
    </row>
    <row r="41409" spans="1:9" x14ac:dyDescent="0.25">
      <c r="A41409"/>
      <c r="B41409"/>
      <c r="C41409"/>
      <c r="D41409"/>
      <c r="E41409" s="148"/>
      <c r="F41409" s="148"/>
      <c r="G41409" s="149"/>
      <c r="H41409" s="148"/>
      <c r="I41409"/>
    </row>
    <row r="41410" spans="1:9" x14ac:dyDescent="0.25">
      <c r="A41410"/>
      <c r="B41410"/>
      <c r="C41410"/>
      <c r="D41410"/>
      <c r="E41410" s="148"/>
      <c r="F41410" s="148"/>
      <c r="G41410" s="149"/>
      <c r="H41410" s="148"/>
      <c r="I41410"/>
    </row>
    <row r="41411" spans="1:9" x14ac:dyDescent="0.25">
      <c r="A41411"/>
      <c r="B41411"/>
      <c r="C41411"/>
      <c r="D41411"/>
      <c r="E41411" s="148"/>
      <c r="F41411" s="148"/>
      <c r="G41411" s="149"/>
      <c r="H41411" s="148"/>
      <c r="I41411"/>
    </row>
    <row r="41412" spans="1:9" x14ac:dyDescent="0.25">
      <c r="A41412"/>
      <c r="B41412"/>
      <c r="C41412"/>
      <c r="D41412"/>
      <c r="E41412" s="148"/>
      <c r="F41412" s="148"/>
      <c r="G41412" s="149"/>
      <c r="H41412" s="148"/>
      <c r="I41412"/>
    </row>
    <row r="41413" spans="1:9" x14ac:dyDescent="0.25">
      <c r="A41413"/>
      <c r="B41413"/>
      <c r="C41413"/>
      <c r="D41413"/>
      <c r="E41413" s="148"/>
      <c r="F41413" s="148"/>
      <c r="G41413" s="149"/>
      <c r="H41413" s="148"/>
      <c r="I41413"/>
    </row>
    <row r="41414" spans="1:9" x14ac:dyDescent="0.25">
      <c r="A41414"/>
      <c r="B41414"/>
      <c r="C41414"/>
      <c r="D41414"/>
      <c r="E41414" s="148"/>
      <c r="F41414" s="148"/>
      <c r="G41414" s="149"/>
      <c r="H41414" s="148"/>
      <c r="I41414"/>
    </row>
    <row r="41415" spans="1:9" x14ac:dyDescent="0.25">
      <c r="A41415"/>
      <c r="B41415"/>
      <c r="C41415"/>
      <c r="D41415"/>
      <c r="E41415" s="148"/>
      <c r="F41415" s="148"/>
      <c r="G41415" s="149"/>
      <c r="H41415" s="148"/>
      <c r="I41415"/>
    </row>
    <row r="41416" spans="1:9" x14ac:dyDescent="0.25">
      <c r="A41416"/>
      <c r="B41416"/>
      <c r="C41416"/>
      <c r="D41416"/>
      <c r="E41416" s="148"/>
      <c r="F41416" s="148"/>
      <c r="G41416" s="149"/>
      <c r="H41416" s="148"/>
      <c r="I41416"/>
    </row>
    <row r="41417" spans="1:9" x14ac:dyDescent="0.25">
      <c r="A41417"/>
      <c r="B41417"/>
      <c r="C41417"/>
      <c r="D41417"/>
      <c r="E41417" s="148"/>
      <c r="F41417" s="148"/>
      <c r="G41417" s="149"/>
      <c r="H41417" s="148"/>
      <c r="I41417"/>
    </row>
    <row r="41418" spans="1:9" x14ac:dyDescent="0.25">
      <c r="A41418"/>
      <c r="B41418"/>
      <c r="C41418"/>
      <c r="D41418"/>
      <c r="E41418" s="148"/>
      <c r="F41418" s="148"/>
      <c r="G41418" s="149"/>
      <c r="H41418" s="148"/>
      <c r="I41418"/>
    </row>
    <row r="41419" spans="1:9" x14ac:dyDescent="0.25">
      <c r="A41419"/>
      <c r="B41419"/>
      <c r="C41419"/>
      <c r="D41419"/>
      <c r="E41419" s="148"/>
      <c r="F41419" s="148"/>
      <c r="G41419" s="149"/>
      <c r="H41419" s="148"/>
      <c r="I41419"/>
    </row>
    <row r="41420" spans="1:9" x14ac:dyDescent="0.25">
      <c r="A41420"/>
      <c r="B41420"/>
      <c r="C41420"/>
      <c r="D41420"/>
      <c r="E41420" s="148"/>
      <c r="F41420" s="148"/>
      <c r="G41420" s="149"/>
      <c r="H41420" s="148"/>
      <c r="I41420"/>
    </row>
    <row r="41421" spans="1:9" x14ac:dyDescent="0.25">
      <c r="A41421"/>
      <c r="B41421"/>
      <c r="C41421"/>
      <c r="D41421"/>
      <c r="E41421" s="148"/>
      <c r="F41421" s="148"/>
      <c r="G41421" s="149"/>
      <c r="H41421" s="148"/>
      <c r="I41421"/>
    </row>
    <row r="41422" spans="1:9" x14ac:dyDescent="0.25">
      <c r="A41422"/>
      <c r="B41422"/>
      <c r="C41422"/>
      <c r="D41422"/>
      <c r="E41422" s="148"/>
      <c r="F41422" s="148"/>
      <c r="G41422" s="149"/>
      <c r="H41422" s="148"/>
      <c r="I41422"/>
    </row>
    <row r="41423" spans="1:9" x14ac:dyDescent="0.25">
      <c r="A41423"/>
      <c r="B41423"/>
      <c r="C41423"/>
      <c r="D41423"/>
      <c r="E41423" s="148"/>
      <c r="F41423" s="148"/>
      <c r="G41423" s="149"/>
      <c r="H41423" s="148"/>
      <c r="I41423"/>
    </row>
    <row r="41424" spans="1:9" x14ac:dyDescent="0.25">
      <c r="A41424"/>
      <c r="B41424"/>
      <c r="C41424"/>
      <c r="D41424"/>
      <c r="E41424" s="148"/>
      <c r="F41424" s="148"/>
      <c r="G41424" s="149"/>
      <c r="H41424" s="148"/>
      <c r="I41424"/>
    </row>
    <row r="41425" spans="1:9" x14ac:dyDescent="0.25">
      <c r="A41425"/>
      <c r="B41425"/>
      <c r="C41425"/>
      <c r="D41425"/>
      <c r="E41425" s="148"/>
      <c r="F41425" s="148"/>
      <c r="G41425" s="149"/>
      <c r="H41425" s="148"/>
      <c r="I41425"/>
    </row>
    <row r="41426" spans="1:9" x14ac:dyDescent="0.25">
      <c r="A41426"/>
      <c r="B41426"/>
      <c r="C41426"/>
      <c r="D41426"/>
      <c r="E41426" s="148"/>
      <c r="F41426" s="148"/>
      <c r="G41426" s="149"/>
      <c r="H41426" s="148"/>
      <c r="I41426"/>
    </row>
    <row r="41427" spans="1:9" x14ac:dyDescent="0.25">
      <c r="A41427"/>
      <c r="B41427"/>
      <c r="C41427"/>
      <c r="D41427"/>
      <c r="E41427" s="148"/>
      <c r="F41427" s="148"/>
      <c r="G41427" s="149"/>
      <c r="H41427" s="148"/>
      <c r="I41427"/>
    </row>
    <row r="41428" spans="1:9" x14ac:dyDescent="0.25">
      <c r="A41428"/>
      <c r="B41428"/>
      <c r="C41428"/>
      <c r="D41428"/>
      <c r="E41428" s="148"/>
      <c r="F41428" s="148"/>
      <c r="G41428" s="149"/>
      <c r="H41428" s="148"/>
      <c r="I41428"/>
    </row>
    <row r="41429" spans="1:9" x14ac:dyDescent="0.25">
      <c r="A41429"/>
      <c r="B41429"/>
      <c r="C41429"/>
      <c r="D41429"/>
      <c r="E41429" s="148"/>
      <c r="F41429" s="148"/>
      <c r="G41429" s="149"/>
      <c r="H41429" s="148"/>
      <c r="I41429"/>
    </row>
    <row r="41430" spans="1:9" x14ac:dyDescent="0.25">
      <c r="A41430"/>
      <c r="B41430"/>
      <c r="C41430"/>
      <c r="D41430"/>
      <c r="E41430" s="148"/>
      <c r="F41430" s="148"/>
      <c r="G41430" s="149"/>
      <c r="H41430" s="148"/>
      <c r="I41430"/>
    </row>
    <row r="41431" spans="1:9" x14ac:dyDescent="0.25">
      <c r="A41431"/>
      <c r="B41431"/>
      <c r="C41431"/>
      <c r="D41431"/>
      <c r="E41431" s="148"/>
      <c r="F41431" s="148"/>
      <c r="G41431" s="149"/>
      <c r="H41431" s="148"/>
      <c r="I41431"/>
    </row>
    <row r="41432" spans="1:9" x14ac:dyDescent="0.25">
      <c r="A41432"/>
      <c r="B41432"/>
      <c r="C41432"/>
      <c r="D41432"/>
      <c r="E41432" s="148"/>
      <c r="F41432" s="148"/>
      <c r="G41432" s="149"/>
      <c r="H41432" s="148"/>
      <c r="I41432"/>
    </row>
    <row r="41433" spans="1:9" x14ac:dyDescent="0.25">
      <c r="A41433"/>
      <c r="B41433"/>
      <c r="C41433"/>
      <c r="D41433"/>
      <c r="E41433" s="148"/>
      <c r="F41433" s="148"/>
      <c r="G41433" s="149"/>
      <c r="H41433" s="148"/>
      <c r="I41433"/>
    </row>
    <row r="41434" spans="1:9" x14ac:dyDescent="0.25">
      <c r="A41434"/>
      <c r="B41434"/>
      <c r="C41434"/>
      <c r="D41434"/>
      <c r="E41434" s="148"/>
      <c r="F41434" s="148"/>
      <c r="G41434" s="149"/>
      <c r="H41434" s="148"/>
      <c r="I41434"/>
    </row>
    <row r="41435" spans="1:9" x14ac:dyDescent="0.25">
      <c r="A41435"/>
      <c r="B41435"/>
      <c r="C41435"/>
      <c r="D41435"/>
      <c r="E41435" s="148"/>
      <c r="F41435" s="148"/>
      <c r="G41435" s="149"/>
      <c r="H41435" s="148"/>
      <c r="I41435"/>
    </row>
    <row r="41436" spans="1:9" x14ac:dyDescent="0.25">
      <c r="A41436"/>
      <c r="B41436"/>
      <c r="C41436"/>
      <c r="D41436"/>
      <c r="E41436" s="148"/>
      <c r="F41436" s="148"/>
      <c r="G41436" s="149"/>
      <c r="H41436" s="148"/>
      <c r="I41436"/>
    </row>
    <row r="41437" spans="1:9" x14ac:dyDescent="0.25">
      <c r="A41437"/>
      <c r="B41437"/>
      <c r="C41437"/>
      <c r="D41437"/>
      <c r="E41437" s="148"/>
      <c r="F41437" s="148"/>
      <c r="G41437" s="149"/>
      <c r="H41437" s="148"/>
      <c r="I41437"/>
    </row>
    <row r="41438" spans="1:9" x14ac:dyDescent="0.25">
      <c r="A41438"/>
      <c r="B41438"/>
      <c r="C41438"/>
      <c r="D41438"/>
      <c r="E41438" s="148"/>
      <c r="F41438" s="148"/>
      <c r="G41438" s="149"/>
      <c r="H41438" s="148"/>
      <c r="I41438"/>
    </row>
    <row r="41439" spans="1:9" x14ac:dyDescent="0.25">
      <c r="A41439"/>
      <c r="B41439"/>
      <c r="C41439"/>
      <c r="D41439"/>
      <c r="E41439" s="148"/>
      <c r="F41439" s="148"/>
      <c r="G41439" s="149"/>
      <c r="H41439" s="148"/>
      <c r="I41439"/>
    </row>
    <row r="41440" spans="1:9" x14ac:dyDescent="0.25">
      <c r="A41440"/>
      <c r="B41440"/>
      <c r="C41440"/>
      <c r="D41440"/>
      <c r="E41440" s="148"/>
      <c r="F41440" s="148"/>
      <c r="G41440" s="149"/>
      <c r="H41440" s="148"/>
      <c r="I41440"/>
    </row>
    <row r="41441" spans="1:9" x14ac:dyDescent="0.25">
      <c r="A41441"/>
      <c r="B41441"/>
      <c r="C41441"/>
      <c r="D41441"/>
      <c r="E41441" s="148"/>
      <c r="F41441" s="148"/>
      <c r="G41441" s="149"/>
      <c r="H41441" s="148"/>
      <c r="I41441"/>
    </row>
    <row r="41442" spans="1:9" x14ac:dyDescent="0.25">
      <c r="A41442"/>
      <c r="B41442"/>
      <c r="C41442"/>
      <c r="D41442"/>
      <c r="E41442" s="148"/>
      <c r="F41442" s="148"/>
      <c r="G41442" s="149"/>
      <c r="H41442" s="148"/>
      <c r="I41442"/>
    </row>
    <row r="41443" spans="1:9" x14ac:dyDescent="0.25">
      <c r="A41443"/>
      <c r="B41443"/>
      <c r="C41443"/>
      <c r="D41443"/>
      <c r="E41443" s="148"/>
      <c r="F41443" s="148"/>
      <c r="G41443" s="149"/>
      <c r="H41443" s="148"/>
      <c r="I41443"/>
    </row>
    <row r="41444" spans="1:9" x14ac:dyDescent="0.25">
      <c r="A41444"/>
      <c r="B41444"/>
      <c r="C41444"/>
      <c r="D41444"/>
      <c r="E41444" s="148"/>
      <c r="F41444" s="148"/>
      <c r="G41444" s="149"/>
      <c r="H41444" s="148"/>
      <c r="I41444"/>
    </row>
    <row r="41445" spans="1:9" x14ac:dyDescent="0.25">
      <c r="A41445"/>
      <c r="B41445"/>
      <c r="C41445"/>
      <c r="D41445"/>
      <c r="E41445" s="148"/>
      <c r="F41445" s="148"/>
      <c r="G41445" s="149"/>
      <c r="H41445" s="148"/>
      <c r="I41445"/>
    </row>
    <row r="41446" spans="1:9" x14ac:dyDescent="0.25">
      <c r="A41446"/>
      <c r="B41446"/>
      <c r="C41446"/>
      <c r="D41446"/>
      <c r="E41446" s="148"/>
      <c r="F41446" s="148"/>
      <c r="G41446" s="149"/>
      <c r="H41446" s="148"/>
      <c r="I41446"/>
    </row>
    <row r="41447" spans="1:9" x14ac:dyDescent="0.25">
      <c r="A41447"/>
      <c r="B41447"/>
      <c r="C41447"/>
      <c r="D41447"/>
      <c r="E41447" s="148"/>
      <c r="F41447" s="148"/>
      <c r="G41447" s="149"/>
      <c r="H41447" s="148"/>
      <c r="I41447"/>
    </row>
    <row r="41448" spans="1:9" x14ac:dyDescent="0.25">
      <c r="A41448"/>
      <c r="B41448"/>
      <c r="C41448"/>
      <c r="D41448"/>
      <c r="E41448" s="148"/>
      <c r="F41448" s="148"/>
      <c r="G41448" s="149"/>
      <c r="H41448" s="148"/>
      <c r="I41448"/>
    </row>
    <row r="41449" spans="1:9" x14ac:dyDescent="0.25">
      <c r="A41449"/>
      <c r="B41449"/>
      <c r="C41449"/>
      <c r="D41449"/>
      <c r="E41449" s="148"/>
      <c r="F41449" s="148"/>
      <c r="G41449" s="149"/>
      <c r="H41449" s="148"/>
      <c r="I41449"/>
    </row>
    <row r="41450" spans="1:9" x14ac:dyDescent="0.25">
      <c r="A41450"/>
      <c r="B41450"/>
      <c r="C41450"/>
      <c r="D41450"/>
      <c r="E41450" s="148"/>
      <c r="F41450" s="148"/>
      <c r="G41450" s="149"/>
      <c r="H41450" s="148"/>
      <c r="I41450"/>
    </row>
    <row r="41451" spans="1:9" x14ac:dyDescent="0.25">
      <c r="A41451"/>
      <c r="B41451"/>
      <c r="C41451"/>
      <c r="D41451"/>
      <c r="E41451" s="148"/>
      <c r="F41451" s="148"/>
      <c r="G41451" s="149"/>
      <c r="H41451" s="148"/>
      <c r="I41451"/>
    </row>
    <row r="41452" spans="1:9" x14ac:dyDescent="0.25">
      <c r="A41452"/>
      <c r="B41452"/>
      <c r="C41452"/>
      <c r="D41452"/>
      <c r="E41452" s="148"/>
      <c r="F41452" s="148"/>
      <c r="G41452" s="149"/>
      <c r="H41452" s="148"/>
      <c r="I41452"/>
    </row>
    <row r="41453" spans="1:9" x14ac:dyDescent="0.25">
      <c r="A41453"/>
      <c r="B41453"/>
      <c r="C41453"/>
      <c r="D41453"/>
      <c r="E41453" s="148"/>
      <c r="F41453" s="148"/>
      <c r="G41453" s="149"/>
      <c r="H41453" s="148"/>
      <c r="I41453"/>
    </row>
    <row r="41454" spans="1:9" x14ac:dyDescent="0.25">
      <c r="A41454"/>
      <c r="B41454"/>
      <c r="C41454"/>
      <c r="D41454"/>
      <c r="E41454" s="148"/>
      <c r="F41454" s="148"/>
      <c r="G41454" s="149"/>
      <c r="H41454" s="148"/>
      <c r="I41454"/>
    </row>
    <row r="41455" spans="1:9" x14ac:dyDescent="0.25">
      <c r="A41455"/>
      <c r="B41455"/>
      <c r="C41455"/>
      <c r="D41455"/>
      <c r="E41455" s="148"/>
      <c r="F41455" s="148"/>
      <c r="G41455" s="149"/>
      <c r="H41455" s="148"/>
      <c r="I41455"/>
    </row>
    <row r="41456" spans="1:9" x14ac:dyDescent="0.25">
      <c r="A41456"/>
      <c r="B41456"/>
      <c r="C41456"/>
      <c r="D41456"/>
      <c r="E41456" s="148"/>
      <c r="F41456" s="148"/>
      <c r="G41456" s="149"/>
      <c r="H41456" s="148"/>
      <c r="I41456"/>
    </row>
    <row r="41457" spans="1:9" x14ac:dyDescent="0.25">
      <c r="A41457"/>
      <c r="B41457"/>
      <c r="C41457"/>
      <c r="D41457"/>
      <c r="E41457" s="148"/>
      <c r="F41457" s="148"/>
      <c r="G41457" s="149"/>
      <c r="H41457" s="148"/>
      <c r="I41457"/>
    </row>
    <row r="41458" spans="1:9" x14ac:dyDescent="0.25">
      <c r="A41458"/>
      <c r="B41458"/>
      <c r="C41458"/>
      <c r="D41458"/>
      <c r="E41458" s="148"/>
      <c r="F41458" s="148"/>
      <c r="G41458" s="149"/>
      <c r="H41458" s="148"/>
      <c r="I41458"/>
    </row>
    <row r="41459" spans="1:9" x14ac:dyDescent="0.25">
      <c r="A41459"/>
      <c r="B41459"/>
      <c r="C41459"/>
      <c r="D41459"/>
      <c r="E41459" s="148"/>
      <c r="F41459" s="148"/>
      <c r="G41459" s="149"/>
      <c r="H41459" s="148"/>
      <c r="I41459"/>
    </row>
    <row r="41460" spans="1:9" x14ac:dyDescent="0.25">
      <c r="A41460"/>
      <c r="B41460"/>
      <c r="C41460"/>
      <c r="D41460"/>
      <c r="E41460" s="148"/>
      <c r="F41460" s="148"/>
      <c r="G41460" s="149"/>
      <c r="H41460" s="148"/>
      <c r="I41460"/>
    </row>
    <row r="41461" spans="1:9" x14ac:dyDescent="0.25">
      <c r="A41461"/>
      <c r="B41461"/>
      <c r="C41461"/>
      <c r="D41461"/>
      <c r="E41461" s="148"/>
      <c r="F41461" s="148"/>
      <c r="G41461" s="149"/>
      <c r="H41461" s="148"/>
      <c r="I41461"/>
    </row>
    <row r="41462" spans="1:9" x14ac:dyDescent="0.25">
      <c r="A41462"/>
      <c r="B41462"/>
      <c r="C41462"/>
      <c r="D41462"/>
      <c r="E41462" s="148"/>
      <c r="F41462" s="148"/>
      <c r="G41462" s="149"/>
      <c r="H41462" s="148"/>
      <c r="I41462"/>
    </row>
    <row r="41463" spans="1:9" x14ac:dyDescent="0.25">
      <c r="A41463"/>
      <c r="B41463"/>
      <c r="C41463"/>
      <c r="D41463"/>
      <c r="E41463" s="148"/>
      <c r="F41463" s="148"/>
      <c r="G41463" s="149"/>
      <c r="H41463" s="148"/>
      <c r="I41463"/>
    </row>
    <row r="41464" spans="1:9" x14ac:dyDescent="0.25">
      <c r="A41464"/>
      <c r="B41464"/>
      <c r="C41464"/>
      <c r="D41464"/>
      <c r="E41464" s="148"/>
      <c r="F41464" s="148"/>
      <c r="G41464" s="149"/>
      <c r="H41464" s="148"/>
      <c r="I41464"/>
    </row>
    <row r="41465" spans="1:9" x14ac:dyDescent="0.25">
      <c r="A41465"/>
      <c r="B41465"/>
      <c r="C41465"/>
      <c r="D41465"/>
      <c r="E41465" s="148"/>
      <c r="F41465" s="148"/>
      <c r="G41465" s="149"/>
      <c r="H41465" s="148"/>
      <c r="I41465"/>
    </row>
    <row r="41466" spans="1:9" x14ac:dyDescent="0.25">
      <c r="A41466"/>
      <c r="B41466"/>
      <c r="C41466"/>
      <c r="D41466"/>
      <c r="E41466" s="148"/>
      <c r="F41466" s="148"/>
      <c r="G41466" s="149"/>
      <c r="H41466" s="148"/>
      <c r="I41466"/>
    </row>
    <row r="41467" spans="1:9" x14ac:dyDescent="0.25">
      <c r="A41467"/>
      <c r="B41467"/>
      <c r="C41467"/>
      <c r="D41467"/>
      <c r="E41467" s="148"/>
      <c r="F41467" s="148"/>
      <c r="G41467" s="149"/>
      <c r="H41467" s="148"/>
      <c r="I41467"/>
    </row>
    <row r="41468" spans="1:9" x14ac:dyDescent="0.25">
      <c r="A41468"/>
      <c r="B41468"/>
      <c r="C41468"/>
      <c r="D41468"/>
      <c r="E41468" s="148"/>
      <c r="F41468" s="148"/>
      <c r="G41468" s="149"/>
      <c r="H41468" s="148"/>
      <c r="I41468"/>
    </row>
    <row r="41469" spans="1:9" x14ac:dyDescent="0.25">
      <c r="A41469"/>
      <c r="B41469"/>
      <c r="C41469"/>
      <c r="D41469"/>
      <c r="E41469" s="148"/>
      <c r="F41469" s="148"/>
      <c r="G41469" s="149"/>
      <c r="H41469" s="148"/>
      <c r="I41469"/>
    </row>
    <row r="41470" spans="1:9" x14ac:dyDescent="0.25">
      <c r="A41470"/>
      <c r="B41470"/>
      <c r="C41470"/>
      <c r="D41470"/>
      <c r="E41470" s="148"/>
      <c r="F41470" s="148"/>
      <c r="G41470" s="149"/>
      <c r="H41470" s="148"/>
      <c r="I41470"/>
    </row>
    <row r="41471" spans="1:9" x14ac:dyDescent="0.25">
      <c r="A41471"/>
      <c r="B41471"/>
      <c r="C41471"/>
      <c r="D41471"/>
      <c r="E41471" s="148"/>
      <c r="F41471" s="148"/>
      <c r="G41471" s="149"/>
      <c r="H41471" s="148"/>
      <c r="I41471"/>
    </row>
    <row r="41472" spans="1:9" x14ac:dyDescent="0.25">
      <c r="A41472"/>
      <c r="B41472"/>
      <c r="C41472"/>
      <c r="D41472"/>
      <c r="E41472" s="148"/>
      <c r="F41472" s="148"/>
      <c r="G41472" s="149"/>
      <c r="H41472" s="148"/>
      <c r="I41472"/>
    </row>
    <row r="41473" spans="1:9" x14ac:dyDescent="0.25">
      <c r="A41473"/>
      <c r="B41473"/>
      <c r="C41473"/>
      <c r="D41473"/>
      <c r="E41473" s="148"/>
      <c r="F41473" s="148"/>
      <c r="G41473" s="149"/>
      <c r="H41473" s="148"/>
      <c r="I41473"/>
    </row>
    <row r="41474" spans="1:9" x14ac:dyDescent="0.25">
      <c r="A41474"/>
      <c r="B41474"/>
      <c r="C41474"/>
      <c r="D41474"/>
      <c r="E41474" s="148"/>
      <c r="F41474" s="148"/>
      <c r="G41474" s="149"/>
      <c r="H41474" s="148"/>
      <c r="I41474"/>
    </row>
    <row r="41475" spans="1:9" x14ac:dyDescent="0.25">
      <c r="A41475"/>
      <c r="B41475"/>
      <c r="C41475"/>
      <c r="D41475"/>
      <c r="E41475" s="148"/>
      <c r="F41475" s="148"/>
      <c r="G41475" s="149"/>
      <c r="H41475" s="148"/>
      <c r="I41475"/>
    </row>
    <row r="41476" spans="1:9" x14ac:dyDescent="0.25">
      <c r="A41476"/>
      <c r="B41476"/>
      <c r="C41476"/>
      <c r="D41476"/>
      <c r="E41476" s="148"/>
      <c r="F41476" s="148"/>
      <c r="G41476" s="149"/>
      <c r="H41476" s="148"/>
      <c r="I41476"/>
    </row>
    <row r="41477" spans="1:9" x14ac:dyDescent="0.25">
      <c r="A41477"/>
      <c r="B41477"/>
      <c r="C41477"/>
      <c r="D41477"/>
      <c r="E41477" s="148"/>
      <c r="F41477" s="148"/>
      <c r="G41477" s="149"/>
      <c r="H41477" s="148"/>
      <c r="I41477"/>
    </row>
    <row r="41478" spans="1:9" x14ac:dyDescent="0.25">
      <c r="A41478"/>
      <c r="B41478"/>
      <c r="C41478"/>
      <c r="D41478"/>
      <c r="E41478" s="148"/>
      <c r="F41478" s="148"/>
      <c r="G41478" s="149"/>
      <c r="H41478" s="148"/>
      <c r="I41478"/>
    </row>
    <row r="41479" spans="1:9" x14ac:dyDescent="0.25">
      <c r="A41479"/>
      <c r="B41479"/>
      <c r="C41479"/>
      <c r="D41479"/>
      <c r="E41479" s="148"/>
      <c r="F41479" s="148"/>
      <c r="G41479" s="149"/>
      <c r="H41479" s="148"/>
      <c r="I41479"/>
    </row>
    <row r="41480" spans="1:9" x14ac:dyDescent="0.25">
      <c r="A41480"/>
      <c r="B41480"/>
      <c r="C41480"/>
      <c r="D41480"/>
      <c r="E41480" s="148"/>
      <c r="F41480" s="148"/>
      <c r="G41480" s="149"/>
      <c r="H41480" s="148"/>
      <c r="I41480"/>
    </row>
    <row r="41481" spans="1:9" x14ac:dyDescent="0.25">
      <c r="A41481"/>
      <c r="B41481"/>
      <c r="C41481"/>
      <c r="D41481"/>
      <c r="E41481" s="148"/>
      <c r="F41481" s="148"/>
      <c r="G41481" s="149"/>
      <c r="H41481" s="148"/>
      <c r="I41481"/>
    </row>
    <row r="41482" spans="1:9" x14ac:dyDescent="0.25">
      <c r="A41482"/>
      <c r="B41482"/>
      <c r="C41482"/>
      <c r="D41482"/>
      <c r="E41482" s="148"/>
      <c r="F41482" s="148"/>
      <c r="G41482" s="149"/>
      <c r="H41482" s="148"/>
      <c r="I41482"/>
    </row>
    <row r="41483" spans="1:9" x14ac:dyDescent="0.25">
      <c r="A41483"/>
      <c r="B41483"/>
      <c r="C41483"/>
      <c r="D41483"/>
      <c r="E41483" s="148"/>
      <c r="F41483" s="148"/>
      <c r="G41483" s="149"/>
      <c r="H41483" s="148"/>
      <c r="I41483"/>
    </row>
    <row r="41484" spans="1:9" x14ac:dyDescent="0.25">
      <c r="A41484"/>
      <c r="B41484"/>
      <c r="C41484"/>
      <c r="D41484"/>
      <c r="E41484" s="148"/>
      <c r="F41484" s="148"/>
      <c r="G41484" s="149"/>
      <c r="H41484" s="148"/>
      <c r="I41484"/>
    </row>
    <row r="41485" spans="1:9" x14ac:dyDescent="0.25">
      <c r="A41485"/>
      <c r="B41485"/>
      <c r="C41485"/>
      <c r="D41485"/>
      <c r="E41485" s="148"/>
      <c r="F41485" s="148"/>
      <c r="G41485" s="149"/>
      <c r="H41485" s="148"/>
      <c r="I41485"/>
    </row>
    <row r="41486" spans="1:9" x14ac:dyDescent="0.25">
      <c r="A41486"/>
      <c r="B41486"/>
      <c r="C41486"/>
      <c r="D41486"/>
      <c r="E41486" s="148"/>
      <c r="F41486" s="148"/>
      <c r="G41486" s="149"/>
      <c r="H41486" s="148"/>
      <c r="I41486"/>
    </row>
    <row r="41487" spans="1:9" x14ac:dyDescent="0.25">
      <c r="A41487"/>
      <c r="B41487"/>
      <c r="C41487"/>
      <c r="D41487"/>
      <c r="E41487" s="148"/>
      <c r="F41487" s="148"/>
      <c r="G41487" s="149"/>
      <c r="H41487" s="148"/>
      <c r="I41487"/>
    </row>
    <row r="41488" spans="1:9" x14ac:dyDescent="0.25">
      <c r="A41488"/>
      <c r="B41488"/>
      <c r="C41488"/>
      <c r="D41488"/>
      <c r="E41488" s="148"/>
      <c r="F41488" s="148"/>
      <c r="G41488" s="149"/>
      <c r="H41488" s="148"/>
      <c r="I41488"/>
    </row>
    <row r="41489" spans="1:9" x14ac:dyDescent="0.25">
      <c r="A41489"/>
      <c r="B41489"/>
      <c r="C41489"/>
      <c r="D41489"/>
      <c r="E41489" s="148"/>
      <c r="F41489" s="148"/>
      <c r="G41489" s="149"/>
      <c r="H41489" s="148"/>
      <c r="I41489"/>
    </row>
    <row r="41490" spans="1:9" x14ac:dyDescent="0.25">
      <c r="A41490"/>
      <c r="B41490"/>
      <c r="C41490"/>
      <c r="D41490"/>
      <c r="E41490" s="148"/>
      <c r="F41490" s="148"/>
      <c r="G41490" s="149"/>
      <c r="H41490" s="148"/>
      <c r="I41490"/>
    </row>
    <row r="41491" spans="1:9" x14ac:dyDescent="0.25">
      <c r="A41491"/>
      <c r="B41491"/>
      <c r="C41491"/>
      <c r="D41491"/>
      <c r="E41491" s="148"/>
      <c r="F41491" s="148"/>
      <c r="G41491" s="149"/>
      <c r="H41491" s="148"/>
      <c r="I41491"/>
    </row>
    <row r="41492" spans="1:9" x14ac:dyDescent="0.25">
      <c r="A41492"/>
      <c r="B41492"/>
      <c r="C41492"/>
      <c r="D41492"/>
      <c r="E41492" s="148"/>
      <c r="F41492" s="148"/>
      <c r="G41492" s="149"/>
      <c r="H41492" s="148"/>
      <c r="I41492"/>
    </row>
    <row r="41493" spans="1:9" x14ac:dyDescent="0.25">
      <c r="A41493"/>
      <c r="B41493"/>
      <c r="C41493"/>
      <c r="D41493"/>
      <c r="E41493" s="148"/>
      <c r="F41493" s="148"/>
      <c r="G41493" s="149"/>
      <c r="H41493" s="148"/>
      <c r="I41493"/>
    </row>
    <row r="41494" spans="1:9" x14ac:dyDescent="0.25">
      <c r="A41494"/>
      <c r="B41494"/>
      <c r="C41494"/>
      <c r="D41494"/>
      <c r="E41494" s="148"/>
      <c r="F41494" s="148"/>
      <c r="G41494" s="149"/>
      <c r="H41494" s="148"/>
      <c r="I41494"/>
    </row>
    <row r="41495" spans="1:9" x14ac:dyDescent="0.25">
      <c r="A41495"/>
      <c r="B41495"/>
      <c r="C41495"/>
      <c r="D41495"/>
      <c r="E41495" s="148"/>
      <c r="F41495" s="148"/>
      <c r="G41495" s="149"/>
      <c r="H41495" s="148"/>
      <c r="I41495"/>
    </row>
    <row r="41496" spans="1:9" x14ac:dyDescent="0.25">
      <c r="A41496"/>
      <c r="B41496"/>
      <c r="C41496"/>
      <c r="D41496"/>
      <c r="E41496" s="148"/>
      <c r="F41496" s="148"/>
      <c r="G41496" s="149"/>
      <c r="H41496" s="148"/>
      <c r="I41496"/>
    </row>
    <row r="41497" spans="1:9" x14ac:dyDescent="0.25">
      <c r="A41497"/>
      <c r="B41497"/>
      <c r="C41497"/>
      <c r="D41497"/>
      <c r="E41497" s="148"/>
      <c r="F41497" s="148"/>
      <c r="G41497" s="149"/>
      <c r="H41497" s="148"/>
      <c r="I41497"/>
    </row>
    <row r="41498" spans="1:9" x14ac:dyDescent="0.25">
      <c r="A41498"/>
      <c r="B41498"/>
      <c r="C41498"/>
      <c r="D41498"/>
      <c r="E41498" s="148"/>
      <c r="F41498" s="148"/>
      <c r="G41498" s="149"/>
      <c r="H41498" s="148"/>
      <c r="I41498"/>
    </row>
    <row r="41499" spans="1:9" x14ac:dyDescent="0.25">
      <c r="A41499"/>
      <c r="B41499"/>
      <c r="C41499"/>
      <c r="D41499"/>
      <c r="E41499" s="148"/>
      <c r="F41499" s="148"/>
      <c r="G41499" s="149"/>
      <c r="H41499" s="148"/>
      <c r="I41499"/>
    </row>
    <row r="41500" spans="1:9" x14ac:dyDescent="0.25">
      <c r="A41500"/>
      <c r="B41500"/>
      <c r="C41500"/>
      <c r="D41500"/>
      <c r="E41500" s="148"/>
      <c r="F41500" s="148"/>
      <c r="G41500" s="149"/>
      <c r="H41500" s="148"/>
      <c r="I41500"/>
    </row>
    <row r="41501" spans="1:9" x14ac:dyDescent="0.25">
      <c r="A41501"/>
      <c r="B41501"/>
      <c r="C41501"/>
      <c r="D41501"/>
      <c r="E41501" s="148"/>
      <c r="F41501" s="148"/>
      <c r="G41501" s="149"/>
      <c r="H41501" s="148"/>
      <c r="I41501"/>
    </row>
    <row r="41502" spans="1:9" x14ac:dyDescent="0.25">
      <c r="A41502"/>
      <c r="B41502"/>
      <c r="C41502"/>
      <c r="D41502"/>
      <c r="E41502" s="148"/>
      <c r="F41502" s="148"/>
      <c r="G41502" s="149"/>
      <c r="H41502" s="148"/>
      <c r="I41502"/>
    </row>
    <row r="41503" spans="1:9" x14ac:dyDescent="0.25">
      <c r="A41503"/>
      <c r="B41503"/>
      <c r="C41503"/>
      <c r="D41503"/>
      <c r="E41503" s="148"/>
      <c r="F41503" s="148"/>
      <c r="G41503" s="149"/>
      <c r="H41503" s="148"/>
      <c r="I41503"/>
    </row>
    <row r="41504" spans="1:9" x14ac:dyDescent="0.25">
      <c r="A41504"/>
      <c r="B41504"/>
      <c r="C41504"/>
      <c r="D41504"/>
      <c r="E41504" s="148"/>
      <c r="F41504" s="148"/>
      <c r="G41504" s="149"/>
      <c r="H41504" s="148"/>
      <c r="I41504"/>
    </row>
    <row r="41505" spans="1:9" x14ac:dyDescent="0.25">
      <c r="A41505"/>
      <c r="B41505"/>
      <c r="C41505"/>
      <c r="D41505"/>
      <c r="E41505" s="148"/>
      <c r="F41505" s="148"/>
      <c r="G41505" s="149"/>
      <c r="H41505" s="148"/>
      <c r="I41505"/>
    </row>
    <row r="41506" spans="1:9" x14ac:dyDescent="0.25">
      <c r="A41506"/>
      <c r="B41506"/>
      <c r="C41506"/>
      <c r="D41506"/>
      <c r="E41506" s="148"/>
      <c r="F41506" s="148"/>
      <c r="G41506" s="149"/>
      <c r="H41506" s="148"/>
      <c r="I41506"/>
    </row>
    <row r="41507" spans="1:9" x14ac:dyDescent="0.25">
      <c r="A41507"/>
      <c r="B41507"/>
      <c r="C41507"/>
      <c r="D41507"/>
      <c r="E41507" s="148"/>
      <c r="F41507" s="148"/>
      <c r="G41507" s="149"/>
      <c r="H41507" s="148"/>
      <c r="I41507"/>
    </row>
    <row r="41508" spans="1:9" x14ac:dyDescent="0.25">
      <c r="A41508"/>
      <c r="B41508"/>
      <c r="C41508"/>
      <c r="D41508"/>
      <c r="E41508" s="148"/>
      <c r="F41508" s="148"/>
      <c r="G41508" s="149"/>
      <c r="H41508" s="148"/>
      <c r="I41508"/>
    </row>
    <row r="41509" spans="1:9" x14ac:dyDescent="0.25">
      <c r="A41509"/>
      <c r="B41509"/>
      <c r="C41509"/>
      <c r="D41509"/>
      <c r="E41509" s="148"/>
      <c r="F41509" s="148"/>
      <c r="G41509" s="149"/>
      <c r="H41509" s="148"/>
      <c r="I41509"/>
    </row>
    <row r="41510" spans="1:9" x14ac:dyDescent="0.25">
      <c r="A41510"/>
      <c r="B41510"/>
      <c r="C41510"/>
      <c r="D41510"/>
      <c r="E41510" s="148"/>
      <c r="F41510" s="148"/>
      <c r="G41510" s="149"/>
      <c r="H41510" s="148"/>
      <c r="I41510"/>
    </row>
    <row r="41511" spans="1:9" x14ac:dyDescent="0.25">
      <c r="A41511"/>
      <c r="B41511"/>
      <c r="C41511"/>
      <c r="D41511"/>
      <c r="E41511" s="148"/>
      <c r="F41511" s="148"/>
      <c r="G41511" s="149"/>
      <c r="H41511" s="148"/>
      <c r="I41511"/>
    </row>
    <row r="41512" spans="1:9" x14ac:dyDescent="0.25">
      <c r="A41512"/>
      <c r="B41512"/>
      <c r="C41512"/>
      <c r="D41512"/>
      <c r="E41512" s="148"/>
      <c r="F41512" s="148"/>
      <c r="G41512" s="149"/>
      <c r="H41512" s="148"/>
      <c r="I41512"/>
    </row>
    <row r="41513" spans="1:9" x14ac:dyDescent="0.25">
      <c r="A41513"/>
      <c r="B41513"/>
      <c r="C41513"/>
      <c r="D41513"/>
      <c r="E41513" s="148"/>
      <c r="F41513" s="148"/>
      <c r="G41513" s="149"/>
      <c r="H41513" s="148"/>
      <c r="I41513"/>
    </row>
    <row r="41514" spans="1:9" x14ac:dyDescent="0.25">
      <c r="A41514"/>
      <c r="B41514"/>
      <c r="C41514"/>
      <c r="D41514"/>
      <c r="E41514" s="148"/>
      <c r="F41514" s="148"/>
      <c r="G41514" s="149"/>
      <c r="H41514" s="148"/>
      <c r="I41514"/>
    </row>
    <row r="41515" spans="1:9" x14ac:dyDescent="0.25">
      <c r="A41515"/>
      <c r="B41515"/>
      <c r="C41515"/>
      <c r="D41515"/>
      <c r="E41515" s="148"/>
      <c r="F41515" s="148"/>
      <c r="G41515" s="149"/>
      <c r="H41515" s="148"/>
      <c r="I41515"/>
    </row>
    <row r="41516" spans="1:9" x14ac:dyDescent="0.25">
      <c r="A41516"/>
      <c r="B41516"/>
      <c r="C41516"/>
      <c r="D41516"/>
      <c r="E41516" s="148"/>
      <c r="F41516" s="148"/>
      <c r="G41516" s="149"/>
      <c r="H41516" s="148"/>
      <c r="I41516"/>
    </row>
    <row r="41517" spans="1:9" x14ac:dyDescent="0.25">
      <c r="A41517"/>
      <c r="B41517"/>
      <c r="C41517"/>
      <c r="D41517"/>
      <c r="E41517" s="148"/>
      <c r="F41517" s="148"/>
      <c r="G41517" s="149"/>
      <c r="H41517" s="148"/>
      <c r="I41517"/>
    </row>
    <row r="41518" spans="1:9" x14ac:dyDescent="0.25">
      <c r="A41518"/>
      <c r="B41518"/>
      <c r="C41518"/>
      <c r="D41518"/>
      <c r="E41518" s="148"/>
      <c r="F41518" s="148"/>
      <c r="G41518" s="149"/>
      <c r="H41518" s="148"/>
      <c r="I41518"/>
    </row>
    <row r="41519" spans="1:9" x14ac:dyDescent="0.25">
      <c r="A41519"/>
      <c r="B41519"/>
      <c r="C41519"/>
      <c r="D41519"/>
      <c r="E41519" s="148"/>
      <c r="F41519" s="148"/>
      <c r="G41519" s="149"/>
      <c r="H41519" s="148"/>
      <c r="I41519"/>
    </row>
    <row r="41520" spans="1:9" x14ac:dyDescent="0.25">
      <c r="A41520"/>
      <c r="B41520"/>
      <c r="C41520"/>
      <c r="D41520"/>
      <c r="E41520" s="148"/>
      <c r="F41520" s="148"/>
      <c r="G41520" s="149"/>
      <c r="H41520" s="148"/>
      <c r="I41520"/>
    </row>
    <row r="41521" spans="1:9" x14ac:dyDescent="0.25">
      <c r="A41521"/>
      <c r="B41521"/>
      <c r="C41521"/>
      <c r="D41521"/>
      <c r="E41521" s="148"/>
      <c r="F41521" s="148"/>
      <c r="G41521" s="149"/>
      <c r="H41521" s="148"/>
      <c r="I41521"/>
    </row>
    <row r="41522" spans="1:9" x14ac:dyDescent="0.25">
      <c r="A41522"/>
      <c r="B41522"/>
      <c r="C41522"/>
      <c r="D41522"/>
      <c r="E41522" s="148"/>
      <c r="F41522" s="148"/>
      <c r="G41522" s="149"/>
      <c r="H41522" s="148"/>
      <c r="I41522"/>
    </row>
    <row r="41523" spans="1:9" x14ac:dyDescent="0.25">
      <c r="A41523"/>
      <c r="B41523"/>
      <c r="C41523"/>
      <c r="D41523"/>
      <c r="E41523" s="148"/>
      <c r="F41523" s="148"/>
      <c r="G41523" s="149"/>
      <c r="H41523" s="148"/>
      <c r="I41523"/>
    </row>
    <row r="41524" spans="1:9" x14ac:dyDescent="0.25">
      <c r="A41524"/>
      <c r="B41524"/>
      <c r="C41524"/>
      <c r="D41524"/>
      <c r="E41524" s="148"/>
      <c r="F41524" s="148"/>
      <c r="G41524" s="149"/>
      <c r="H41524" s="148"/>
      <c r="I41524"/>
    </row>
    <row r="41525" spans="1:9" x14ac:dyDescent="0.25">
      <c r="A41525"/>
      <c r="B41525"/>
      <c r="C41525"/>
      <c r="D41525"/>
      <c r="E41525" s="148"/>
      <c r="F41525" s="148"/>
      <c r="G41525" s="149"/>
      <c r="H41525" s="148"/>
      <c r="I41525"/>
    </row>
    <row r="41526" spans="1:9" x14ac:dyDescent="0.25">
      <c r="A41526"/>
      <c r="B41526"/>
      <c r="C41526"/>
      <c r="D41526"/>
      <c r="E41526" s="148"/>
      <c r="F41526" s="148"/>
      <c r="G41526" s="149"/>
      <c r="H41526" s="148"/>
      <c r="I41526"/>
    </row>
    <row r="41527" spans="1:9" x14ac:dyDescent="0.25">
      <c r="A41527"/>
      <c r="B41527"/>
      <c r="C41527"/>
      <c r="D41527"/>
      <c r="E41527" s="148"/>
      <c r="F41527" s="148"/>
      <c r="G41527" s="149"/>
      <c r="H41527" s="148"/>
      <c r="I41527"/>
    </row>
    <row r="41528" spans="1:9" x14ac:dyDescent="0.25">
      <c r="A41528"/>
      <c r="B41528"/>
      <c r="C41528"/>
      <c r="D41528"/>
      <c r="E41528" s="148"/>
      <c r="F41528" s="148"/>
      <c r="G41528" s="149"/>
      <c r="H41528" s="148"/>
      <c r="I41528"/>
    </row>
    <row r="41529" spans="1:9" x14ac:dyDescent="0.25">
      <c r="A41529"/>
      <c r="B41529"/>
      <c r="C41529"/>
      <c r="D41529"/>
      <c r="E41529" s="148"/>
      <c r="F41529" s="148"/>
      <c r="G41529" s="149"/>
      <c r="H41529" s="148"/>
      <c r="I41529"/>
    </row>
    <row r="41530" spans="1:9" x14ac:dyDescent="0.25">
      <c r="A41530"/>
      <c r="B41530"/>
      <c r="C41530"/>
      <c r="D41530"/>
      <c r="E41530" s="148"/>
      <c r="F41530" s="148"/>
      <c r="G41530" s="149"/>
      <c r="H41530" s="148"/>
      <c r="I41530"/>
    </row>
    <row r="41531" spans="1:9" x14ac:dyDescent="0.25">
      <c r="A41531"/>
      <c r="B41531"/>
      <c r="C41531"/>
      <c r="D41531"/>
      <c r="E41531" s="148"/>
      <c r="F41531" s="148"/>
      <c r="G41531" s="149"/>
      <c r="H41531" s="148"/>
      <c r="I41531"/>
    </row>
    <row r="41532" spans="1:9" x14ac:dyDescent="0.25">
      <c r="A41532"/>
      <c r="B41532"/>
      <c r="C41532"/>
      <c r="D41532"/>
      <c r="E41532" s="148"/>
      <c r="F41532" s="148"/>
      <c r="G41532" s="149"/>
      <c r="H41532" s="148"/>
      <c r="I41532"/>
    </row>
    <row r="41533" spans="1:9" x14ac:dyDescent="0.25">
      <c r="A41533"/>
      <c r="B41533"/>
      <c r="C41533"/>
      <c r="D41533"/>
      <c r="E41533" s="148"/>
      <c r="F41533" s="148"/>
      <c r="G41533" s="149"/>
      <c r="H41533" s="148"/>
      <c r="I41533"/>
    </row>
    <row r="41534" spans="1:9" x14ac:dyDescent="0.25">
      <c r="A41534"/>
      <c r="B41534"/>
      <c r="C41534"/>
      <c r="D41534"/>
      <c r="E41534" s="148"/>
      <c r="F41534" s="148"/>
      <c r="G41534" s="149"/>
      <c r="H41534" s="148"/>
      <c r="I41534"/>
    </row>
    <row r="41535" spans="1:9" x14ac:dyDescent="0.25">
      <c r="A41535"/>
      <c r="B41535"/>
      <c r="C41535"/>
      <c r="D41535"/>
      <c r="E41535" s="148"/>
      <c r="F41535" s="148"/>
      <c r="G41535" s="149"/>
      <c r="H41535" s="148"/>
      <c r="I41535"/>
    </row>
    <row r="41536" spans="1:9" x14ac:dyDescent="0.25">
      <c r="A41536"/>
      <c r="B41536"/>
      <c r="C41536"/>
      <c r="D41536"/>
      <c r="E41536" s="148"/>
      <c r="F41536" s="148"/>
      <c r="G41536" s="149"/>
      <c r="H41536" s="148"/>
      <c r="I41536"/>
    </row>
    <row r="41537" spans="1:9" x14ac:dyDescent="0.25">
      <c r="A41537"/>
      <c r="B41537"/>
      <c r="C41537"/>
      <c r="D41537"/>
      <c r="E41537" s="148"/>
      <c r="F41537" s="148"/>
      <c r="G41537" s="149"/>
      <c r="H41537" s="148"/>
      <c r="I41537"/>
    </row>
    <row r="41538" spans="1:9" x14ac:dyDescent="0.25">
      <c r="A41538"/>
      <c r="B41538"/>
      <c r="C41538"/>
      <c r="D41538"/>
      <c r="E41538" s="148"/>
      <c r="F41538" s="148"/>
      <c r="G41538" s="149"/>
      <c r="H41538" s="148"/>
      <c r="I41538"/>
    </row>
    <row r="41539" spans="1:9" x14ac:dyDescent="0.25">
      <c r="A41539"/>
      <c r="B41539"/>
      <c r="C41539"/>
      <c r="D41539"/>
      <c r="E41539" s="148"/>
      <c r="F41539" s="148"/>
      <c r="G41539" s="149"/>
      <c r="H41539" s="148"/>
      <c r="I41539"/>
    </row>
    <row r="41540" spans="1:9" x14ac:dyDescent="0.25">
      <c r="A41540"/>
      <c r="B41540"/>
      <c r="C41540"/>
      <c r="D41540"/>
      <c r="E41540" s="148"/>
      <c r="F41540" s="148"/>
      <c r="G41540" s="149"/>
      <c r="H41540" s="148"/>
      <c r="I41540"/>
    </row>
    <row r="41541" spans="1:9" x14ac:dyDescent="0.25">
      <c r="A41541"/>
      <c r="B41541"/>
      <c r="C41541"/>
      <c r="D41541"/>
      <c r="E41541" s="148"/>
      <c r="F41541" s="148"/>
      <c r="G41541" s="149"/>
      <c r="H41541" s="148"/>
      <c r="I41541"/>
    </row>
    <row r="41542" spans="1:9" x14ac:dyDescent="0.25">
      <c r="A41542"/>
      <c r="B41542"/>
      <c r="C41542"/>
      <c r="D41542"/>
      <c r="E41542" s="148"/>
      <c r="F41542" s="148"/>
      <c r="G41542" s="149"/>
      <c r="H41542" s="148"/>
      <c r="I41542"/>
    </row>
    <row r="41543" spans="1:9" x14ac:dyDescent="0.25">
      <c r="A41543"/>
      <c r="B41543"/>
      <c r="C41543"/>
      <c r="D41543"/>
      <c r="E41543" s="148"/>
      <c r="F41543" s="148"/>
      <c r="G41543" s="149"/>
      <c r="H41543" s="148"/>
      <c r="I41543"/>
    </row>
    <row r="41544" spans="1:9" x14ac:dyDescent="0.25">
      <c r="A41544"/>
      <c r="B41544"/>
      <c r="C41544"/>
      <c r="D41544"/>
      <c r="E41544" s="148"/>
      <c r="F41544" s="148"/>
      <c r="G41544" s="149"/>
      <c r="H41544" s="148"/>
      <c r="I41544"/>
    </row>
    <row r="41545" spans="1:9" x14ac:dyDescent="0.25">
      <c r="A41545"/>
      <c r="B41545"/>
      <c r="C41545"/>
      <c r="D41545"/>
      <c r="E41545" s="148"/>
      <c r="F41545" s="148"/>
      <c r="G41545" s="149"/>
      <c r="H41545" s="148"/>
      <c r="I41545"/>
    </row>
    <row r="41546" spans="1:9" x14ac:dyDescent="0.25">
      <c r="A41546"/>
      <c r="B41546"/>
      <c r="C41546"/>
      <c r="D41546"/>
      <c r="E41546" s="148"/>
      <c r="F41546" s="148"/>
      <c r="G41546" s="149"/>
      <c r="H41546" s="148"/>
      <c r="I41546"/>
    </row>
    <row r="41547" spans="1:9" x14ac:dyDescent="0.25">
      <c r="A41547"/>
      <c r="B41547"/>
      <c r="C41547"/>
      <c r="D41547"/>
      <c r="E41547" s="148"/>
      <c r="F41547" s="148"/>
      <c r="G41547" s="149"/>
      <c r="H41547" s="148"/>
      <c r="I41547"/>
    </row>
    <row r="41548" spans="1:9" x14ac:dyDescent="0.25">
      <c r="A41548"/>
      <c r="B41548"/>
      <c r="C41548"/>
      <c r="D41548"/>
      <c r="E41548" s="148"/>
      <c r="F41548" s="148"/>
      <c r="G41548" s="149"/>
      <c r="H41548" s="148"/>
      <c r="I41548"/>
    </row>
    <row r="41549" spans="1:9" x14ac:dyDescent="0.25">
      <c r="A41549"/>
      <c r="B41549"/>
      <c r="C41549"/>
      <c r="D41549"/>
      <c r="E41549" s="148"/>
      <c r="F41549" s="148"/>
      <c r="G41549" s="149"/>
      <c r="H41549" s="148"/>
      <c r="I41549"/>
    </row>
    <row r="41550" spans="1:9" x14ac:dyDescent="0.25">
      <c r="A41550"/>
      <c r="B41550"/>
      <c r="C41550"/>
      <c r="D41550"/>
      <c r="E41550" s="148"/>
      <c r="F41550" s="148"/>
      <c r="G41550" s="149"/>
      <c r="H41550" s="148"/>
      <c r="I41550"/>
    </row>
    <row r="41551" spans="1:9" x14ac:dyDescent="0.25">
      <c r="A41551"/>
      <c r="B41551"/>
      <c r="C41551"/>
      <c r="D41551"/>
      <c r="E41551" s="148"/>
      <c r="F41551" s="148"/>
      <c r="G41551" s="149"/>
      <c r="H41551" s="148"/>
      <c r="I41551"/>
    </row>
    <row r="41552" spans="1:9" x14ac:dyDescent="0.25">
      <c r="A41552"/>
      <c r="B41552"/>
      <c r="C41552"/>
      <c r="D41552"/>
      <c r="E41552" s="148"/>
      <c r="F41552" s="148"/>
      <c r="G41552" s="149"/>
      <c r="H41552" s="148"/>
      <c r="I41552"/>
    </row>
    <row r="41553" spans="1:9" x14ac:dyDescent="0.25">
      <c r="A41553"/>
      <c r="B41553"/>
      <c r="C41553"/>
      <c r="D41553"/>
      <c r="E41553" s="148"/>
      <c r="F41553" s="148"/>
      <c r="G41553" s="149"/>
      <c r="H41553" s="148"/>
      <c r="I41553"/>
    </row>
    <row r="41554" spans="1:9" x14ac:dyDescent="0.25">
      <c r="A41554"/>
      <c r="B41554"/>
      <c r="C41554"/>
      <c r="D41554"/>
      <c r="E41554" s="148"/>
      <c r="F41554" s="148"/>
      <c r="G41554" s="149"/>
      <c r="H41554" s="148"/>
      <c r="I41554"/>
    </row>
    <row r="41555" spans="1:9" x14ac:dyDescent="0.25">
      <c r="A41555"/>
      <c r="B41555"/>
      <c r="C41555"/>
      <c r="D41555"/>
      <c r="E41555" s="148"/>
      <c r="F41555" s="148"/>
      <c r="G41555" s="149"/>
      <c r="H41555" s="148"/>
      <c r="I41555"/>
    </row>
    <row r="41556" spans="1:9" x14ac:dyDescent="0.25">
      <c r="A41556"/>
      <c r="B41556"/>
      <c r="C41556"/>
      <c r="D41556"/>
      <c r="E41556" s="148"/>
      <c r="F41556" s="148"/>
      <c r="G41556" s="149"/>
      <c r="H41556" s="148"/>
      <c r="I41556"/>
    </row>
    <row r="41557" spans="1:9" x14ac:dyDescent="0.25">
      <c r="A41557"/>
      <c r="B41557"/>
      <c r="C41557"/>
      <c r="D41557"/>
      <c r="E41557" s="148"/>
      <c r="F41557" s="148"/>
      <c r="G41557" s="149"/>
      <c r="H41557" s="148"/>
      <c r="I41557"/>
    </row>
    <row r="41558" spans="1:9" x14ac:dyDescent="0.25">
      <c r="A41558"/>
      <c r="B41558"/>
      <c r="C41558"/>
      <c r="D41558"/>
      <c r="E41558" s="148"/>
      <c r="F41558" s="148"/>
      <c r="G41558" s="149"/>
      <c r="H41558" s="148"/>
      <c r="I41558"/>
    </row>
    <row r="41559" spans="1:9" x14ac:dyDescent="0.25">
      <c r="A41559"/>
      <c r="B41559"/>
      <c r="C41559"/>
      <c r="D41559"/>
      <c r="E41559" s="148"/>
      <c r="F41559" s="148"/>
      <c r="G41559" s="149"/>
      <c r="H41559" s="148"/>
      <c r="I41559"/>
    </row>
    <row r="41560" spans="1:9" x14ac:dyDescent="0.25">
      <c r="A41560"/>
      <c r="B41560"/>
      <c r="C41560"/>
      <c r="D41560"/>
      <c r="E41560" s="148"/>
      <c r="F41560" s="148"/>
      <c r="G41560" s="149"/>
      <c r="H41560" s="148"/>
      <c r="I41560"/>
    </row>
    <row r="41561" spans="1:9" x14ac:dyDescent="0.25">
      <c r="A41561"/>
      <c r="B41561"/>
      <c r="C41561"/>
      <c r="D41561"/>
      <c r="E41561" s="148"/>
      <c r="F41561" s="148"/>
      <c r="G41561" s="149"/>
      <c r="H41561" s="148"/>
      <c r="I41561"/>
    </row>
    <row r="41562" spans="1:9" x14ac:dyDescent="0.25">
      <c r="A41562"/>
      <c r="B41562"/>
      <c r="C41562"/>
      <c r="D41562"/>
      <c r="E41562" s="148"/>
      <c r="F41562" s="148"/>
      <c r="G41562" s="149"/>
      <c r="H41562" s="148"/>
      <c r="I41562"/>
    </row>
    <row r="41563" spans="1:9" x14ac:dyDescent="0.25">
      <c r="A41563"/>
      <c r="B41563"/>
      <c r="C41563"/>
      <c r="D41563"/>
      <c r="E41563" s="148"/>
      <c r="F41563" s="148"/>
      <c r="G41563" s="149"/>
      <c r="H41563" s="148"/>
      <c r="I41563"/>
    </row>
    <row r="41564" spans="1:9" x14ac:dyDescent="0.25">
      <c r="A41564"/>
      <c r="B41564"/>
      <c r="C41564"/>
      <c r="D41564"/>
      <c r="E41564" s="148"/>
      <c r="F41564" s="148"/>
      <c r="G41564" s="149"/>
      <c r="H41564" s="148"/>
      <c r="I41564"/>
    </row>
    <row r="41565" spans="1:9" x14ac:dyDescent="0.25">
      <c r="A41565"/>
      <c r="B41565"/>
      <c r="C41565"/>
      <c r="D41565"/>
      <c r="E41565" s="148"/>
      <c r="F41565" s="148"/>
      <c r="G41565" s="149"/>
      <c r="H41565" s="148"/>
      <c r="I41565"/>
    </row>
    <row r="41566" spans="1:9" x14ac:dyDescent="0.25">
      <c r="A41566"/>
      <c r="B41566"/>
      <c r="C41566"/>
      <c r="D41566"/>
      <c r="E41566" s="148"/>
      <c r="F41566" s="148"/>
      <c r="G41566" s="149"/>
      <c r="H41566" s="148"/>
      <c r="I41566"/>
    </row>
    <row r="41567" spans="1:9" x14ac:dyDescent="0.25">
      <c r="A41567"/>
      <c r="B41567"/>
      <c r="C41567"/>
      <c r="D41567"/>
      <c r="E41567" s="148"/>
      <c r="F41567" s="148"/>
      <c r="G41567" s="149"/>
      <c r="H41567" s="148"/>
      <c r="I41567"/>
    </row>
    <row r="41568" spans="1:9" x14ac:dyDescent="0.25">
      <c r="A41568"/>
      <c r="B41568"/>
      <c r="C41568"/>
      <c r="D41568"/>
      <c r="E41568" s="148"/>
      <c r="F41568" s="148"/>
      <c r="G41568" s="149"/>
      <c r="H41568" s="148"/>
      <c r="I41568"/>
    </row>
    <row r="41569" spans="1:9" x14ac:dyDescent="0.25">
      <c r="A41569"/>
      <c r="B41569"/>
      <c r="C41569"/>
      <c r="D41569"/>
      <c r="E41569" s="148"/>
      <c r="F41569" s="148"/>
      <c r="G41569" s="149"/>
      <c r="H41569" s="148"/>
      <c r="I41569"/>
    </row>
    <row r="41570" spans="1:9" x14ac:dyDescent="0.25">
      <c r="A41570"/>
      <c r="B41570"/>
      <c r="C41570"/>
      <c r="D41570"/>
      <c r="E41570" s="148"/>
      <c r="F41570" s="148"/>
      <c r="G41570" s="149"/>
      <c r="H41570" s="148"/>
      <c r="I41570"/>
    </row>
    <row r="41571" spans="1:9" x14ac:dyDescent="0.25">
      <c r="A41571"/>
      <c r="B41571"/>
      <c r="C41571"/>
      <c r="D41571"/>
      <c r="E41571" s="148"/>
      <c r="F41571" s="148"/>
      <c r="G41571" s="149"/>
      <c r="H41571" s="148"/>
      <c r="I41571"/>
    </row>
    <row r="41572" spans="1:9" x14ac:dyDescent="0.25">
      <c r="A41572"/>
      <c r="B41572"/>
      <c r="C41572"/>
      <c r="D41572"/>
      <c r="E41572" s="148"/>
      <c r="F41572" s="148"/>
      <c r="G41572" s="149"/>
      <c r="H41572" s="148"/>
      <c r="I41572"/>
    </row>
    <row r="41573" spans="1:9" x14ac:dyDescent="0.25">
      <c r="A41573"/>
      <c r="B41573"/>
      <c r="C41573"/>
      <c r="D41573"/>
      <c r="E41573" s="148"/>
      <c r="F41573" s="148"/>
      <c r="G41573" s="149"/>
      <c r="H41573" s="148"/>
      <c r="I41573"/>
    </row>
    <row r="41574" spans="1:9" x14ac:dyDescent="0.25">
      <c r="A41574"/>
      <c r="B41574"/>
      <c r="C41574"/>
      <c r="D41574"/>
      <c r="E41574" s="148"/>
      <c r="F41574" s="148"/>
      <c r="G41574" s="149"/>
      <c r="H41574" s="148"/>
      <c r="I41574"/>
    </row>
    <row r="41575" spans="1:9" x14ac:dyDescent="0.25">
      <c r="A41575"/>
      <c r="B41575"/>
      <c r="C41575"/>
      <c r="D41575"/>
      <c r="E41575" s="148"/>
      <c r="F41575" s="148"/>
      <c r="G41575" s="149"/>
      <c r="H41575" s="148"/>
      <c r="I41575"/>
    </row>
    <row r="41576" spans="1:9" x14ac:dyDescent="0.25">
      <c r="A41576"/>
      <c r="B41576"/>
      <c r="C41576"/>
      <c r="D41576"/>
      <c r="E41576" s="148"/>
      <c r="F41576" s="148"/>
      <c r="G41576" s="149"/>
      <c r="H41576" s="148"/>
      <c r="I41576"/>
    </row>
    <row r="41577" spans="1:9" x14ac:dyDescent="0.25">
      <c r="A41577"/>
      <c r="B41577"/>
      <c r="C41577"/>
      <c r="D41577"/>
      <c r="E41577" s="148"/>
      <c r="F41577" s="148"/>
      <c r="G41577" s="149"/>
      <c r="H41577" s="148"/>
      <c r="I41577"/>
    </row>
    <row r="41578" spans="1:9" x14ac:dyDescent="0.25">
      <c r="A41578"/>
      <c r="B41578"/>
      <c r="C41578"/>
      <c r="D41578"/>
      <c r="E41578" s="148"/>
      <c r="F41578" s="148"/>
      <c r="G41578" s="149"/>
      <c r="H41578" s="148"/>
      <c r="I41578"/>
    </row>
    <row r="41579" spans="1:9" x14ac:dyDescent="0.25">
      <c r="A41579"/>
      <c r="B41579"/>
      <c r="C41579"/>
      <c r="D41579"/>
      <c r="E41579" s="148"/>
      <c r="F41579" s="148"/>
      <c r="G41579" s="149"/>
      <c r="H41579" s="148"/>
      <c r="I41579"/>
    </row>
    <row r="41580" spans="1:9" x14ac:dyDescent="0.25">
      <c r="A41580"/>
      <c r="B41580"/>
      <c r="C41580"/>
      <c r="D41580"/>
      <c r="E41580" s="148"/>
      <c r="F41580" s="148"/>
      <c r="G41580" s="149"/>
      <c r="H41580" s="148"/>
      <c r="I41580"/>
    </row>
    <row r="41581" spans="1:9" x14ac:dyDescent="0.25">
      <c r="A41581"/>
      <c r="B41581"/>
      <c r="C41581"/>
      <c r="D41581"/>
      <c r="E41581" s="148"/>
      <c r="F41581" s="148"/>
      <c r="G41581" s="149"/>
      <c r="H41581" s="148"/>
      <c r="I41581"/>
    </row>
    <row r="41582" spans="1:9" x14ac:dyDescent="0.25">
      <c r="A41582"/>
      <c r="B41582"/>
      <c r="C41582"/>
      <c r="D41582"/>
      <c r="E41582" s="148"/>
      <c r="F41582" s="148"/>
      <c r="G41582" s="149"/>
      <c r="H41582" s="148"/>
      <c r="I41582"/>
    </row>
    <row r="41583" spans="1:9" x14ac:dyDescent="0.25">
      <c r="A41583"/>
      <c r="B41583"/>
      <c r="C41583"/>
      <c r="D41583"/>
      <c r="E41583" s="148"/>
      <c r="F41583" s="148"/>
      <c r="G41583" s="149"/>
      <c r="H41583" s="148"/>
      <c r="I41583"/>
    </row>
    <row r="41584" spans="1:9" x14ac:dyDescent="0.25">
      <c r="A41584"/>
      <c r="B41584"/>
      <c r="C41584"/>
      <c r="D41584"/>
      <c r="E41584" s="148"/>
      <c r="F41584" s="148"/>
      <c r="G41584" s="149"/>
      <c r="H41584" s="148"/>
      <c r="I41584"/>
    </row>
    <row r="41585" spans="1:9" x14ac:dyDescent="0.25">
      <c r="A41585"/>
      <c r="B41585"/>
      <c r="C41585"/>
      <c r="D41585"/>
      <c r="E41585" s="148"/>
      <c r="F41585" s="148"/>
      <c r="G41585" s="149"/>
      <c r="H41585" s="148"/>
      <c r="I41585"/>
    </row>
    <row r="41586" spans="1:9" x14ac:dyDescent="0.25">
      <c r="A41586"/>
      <c r="B41586"/>
      <c r="C41586"/>
      <c r="D41586"/>
      <c r="E41586" s="148"/>
      <c r="F41586" s="148"/>
      <c r="G41586" s="149"/>
      <c r="H41586" s="148"/>
      <c r="I41586"/>
    </row>
    <row r="41587" spans="1:9" x14ac:dyDescent="0.25">
      <c r="A41587"/>
      <c r="B41587"/>
      <c r="C41587"/>
      <c r="D41587"/>
      <c r="E41587" s="148"/>
      <c r="F41587" s="148"/>
      <c r="G41587" s="149"/>
      <c r="H41587" s="148"/>
      <c r="I41587"/>
    </row>
    <row r="41588" spans="1:9" x14ac:dyDescent="0.25">
      <c r="A41588"/>
      <c r="B41588"/>
      <c r="C41588"/>
      <c r="D41588"/>
      <c r="E41588" s="148"/>
      <c r="F41588" s="148"/>
      <c r="G41588" s="149"/>
      <c r="H41588" s="148"/>
      <c r="I41588"/>
    </row>
    <row r="41589" spans="1:9" x14ac:dyDescent="0.25">
      <c r="A41589"/>
      <c r="B41589"/>
      <c r="C41589"/>
      <c r="D41589"/>
      <c r="E41589" s="148"/>
      <c r="F41589" s="148"/>
      <c r="G41589" s="149"/>
      <c r="H41589" s="148"/>
      <c r="I41589"/>
    </row>
    <row r="41590" spans="1:9" x14ac:dyDescent="0.25">
      <c r="A41590"/>
      <c r="B41590"/>
      <c r="C41590"/>
      <c r="D41590"/>
      <c r="E41590" s="148"/>
      <c r="F41590" s="148"/>
      <c r="G41590" s="149"/>
      <c r="H41590" s="148"/>
      <c r="I41590"/>
    </row>
    <row r="41591" spans="1:9" x14ac:dyDescent="0.25">
      <c r="A41591"/>
      <c r="B41591"/>
      <c r="C41591"/>
      <c r="D41591"/>
      <c r="E41591" s="148"/>
      <c r="F41591" s="148"/>
      <c r="G41591" s="149"/>
      <c r="H41591" s="148"/>
      <c r="I41591"/>
    </row>
    <row r="41592" spans="1:9" x14ac:dyDescent="0.25">
      <c r="A41592"/>
      <c r="B41592"/>
      <c r="C41592"/>
      <c r="D41592"/>
      <c r="E41592" s="148"/>
      <c r="F41592" s="148"/>
      <c r="G41592" s="149"/>
      <c r="H41592" s="148"/>
      <c r="I41592"/>
    </row>
    <row r="41593" spans="1:9" x14ac:dyDescent="0.25">
      <c r="A41593"/>
      <c r="B41593"/>
      <c r="C41593"/>
      <c r="D41593"/>
      <c r="E41593" s="148"/>
      <c r="F41593" s="148"/>
      <c r="G41593" s="149"/>
      <c r="H41593" s="148"/>
      <c r="I41593"/>
    </row>
    <row r="41594" spans="1:9" x14ac:dyDescent="0.25">
      <c r="A41594"/>
      <c r="B41594"/>
      <c r="C41594"/>
      <c r="D41594"/>
      <c r="E41594" s="148"/>
      <c r="F41594" s="148"/>
      <c r="G41594" s="149"/>
      <c r="H41594" s="148"/>
      <c r="I41594"/>
    </row>
    <row r="41595" spans="1:9" x14ac:dyDescent="0.25">
      <c r="A41595"/>
      <c r="B41595"/>
      <c r="C41595"/>
      <c r="D41595"/>
      <c r="E41595" s="148"/>
      <c r="F41595" s="148"/>
      <c r="G41595" s="149"/>
      <c r="H41595" s="148"/>
      <c r="I41595"/>
    </row>
    <row r="41596" spans="1:9" x14ac:dyDescent="0.25">
      <c r="A41596"/>
      <c r="B41596"/>
      <c r="C41596"/>
      <c r="D41596"/>
      <c r="E41596" s="148"/>
      <c r="F41596" s="148"/>
      <c r="G41596" s="149"/>
      <c r="H41596" s="148"/>
      <c r="I41596"/>
    </row>
    <row r="41597" spans="1:9" x14ac:dyDescent="0.25">
      <c r="A41597"/>
      <c r="B41597"/>
      <c r="C41597"/>
      <c r="D41597"/>
      <c r="E41597" s="148"/>
      <c r="F41597" s="148"/>
      <c r="G41597" s="149"/>
      <c r="H41597" s="148"/>
      <c r="I41597"/>
    </row>
    <row r="41598" spans="1:9" x14ac:dyDescent="0.25">
      <c r="A41598"/>
      <c r="B41598"/>
      <c r="C41598"/>
      <c r="D41598"/>
      <c r="E41598" s="148"/>
      <c r="F41598" s="148"/>
      <c r="G41598" s="149"/>
      <c r="H41598" s="148"/>
      <c r="I41598"/>
    </row>
    <row r="41599" spans="1:9" x14ac:dyDescent="0.25">
      <c r="A41599"/>
      <c r="B41599"/>
      <c r="C41599"/>
      <c r="D41599"/>
      <c r="E41599" s="148"/>
      <c r="F41599" s="148"/>
      <c r="G41599" s="149"/>
      <c r="H41599" s="148"/>
      <c r="I41599"/>
    </row>
    <row r="41600" spans="1:9" x14ac:dyDescent="0.25">
      <c r="A41600"/>
      <c r="B41600"/>
      <c r="C41600"/>
      <c r="D41600"/>
      <c r="E41600" s="148"/>
      <c r="F41600" s="148"/>
      <c r="G41600" s="149"/>
      <c r="H41600" s="148"/>
      <c r="I41600"/>
    </row>
    <row r="41601" spans="1:9" x14ac:dyDescent="0.25">
      <c r="A41601"/>
      <c r="B41601"/>
      <c r="C41601"/>
      <c r="D41601"/>
      <c r="E41601" s="148"/>
      <c r="F41601" s="148"/>
      <c r="G41601" s="149"/>
      <c r="H41601" s="148"/>
      <c r="I41601"/>
    </row>
    <row r="41602" spans="1:9" x14ac:dyDescent="0.25">
      <c r="A41602"/>
      <c r="B41602"/>
      <c r="C41602"/>
      <c r="D41602"/>
      <c r="E41602" s="148"/>
      <c r="F41602" s="148"/>
      <c r="G41602" s="149"/>
      <c r="H41602" s="148"/>
      <c r="I41602"/>
    </row>
    <row r="41603" spans="1:9" x14ac:dyDescent="0.25">
      <c r="A41603"/>
      <c r="B41603"/>
      <c r="C41603"/>
      <c r="D41603"/>
      <c r="E41603" s="148"/>
      <c r="F41603" s="148"/>
      <c r="G41603" s="149"/>
      <c r="H41603" s="148"/>
      <c r="I41603"/>
    </row>
    <row r="41604" spans="1:9" x14ac:dyDescent="0.25">
      <c r="A41604"/>
      <c r="B41604"/>
      <c r="C41604"/>
      <c r="D41604"/>
      <c r="E41604" s="148"/>
      <c r="F41604" s="148"/>
      <c r="G41604" s="149"/>
      <c r="H41604" s="148"/>
      <c r="I41604"/>
    </row>
    <row r="41605" spans="1:9" x14ac:dyDescent="0.25">
      <c r="A41605"/>
      <c r="B41605"/>
      <c r="C41605"/>
      <c r="D41605"/>
      <c r="E41605" s="148"/>
      <c r="F41605" s="148"/>
      <c r="G41605" s="149"/>
      <c r="H41605" s="148"/>
      <c r="I41605"/>
    </row>
    <row r="41606" spans="1:9" x14ac:dyDescent="0.25">
      <c r="A41606"/>
      <c r="B41606"/>
      <c r="C41606"/>
      <c r="D41606"/>
      <c r="E41606" s="148"/>
      <c r="F41606" s="148"/>
      <c r="G41606" s="149"/>
      <c r="H41606" s="148"/>
      <c r="I41606"/>
    </row>
    <row r="41607" spans="1:9" x14ac:dyDescent="0.25">
      <c r="A41607"/>
      <c r="B41607"/>
      <c r="C41607"/>
      <c r="D41607"/>
      <c r="E41607" s="148"/>
      <c r="F41607" s="148"/>
      <c r="G41607" s="149"/>
      <c r="H41607" s="148"/>
      <c r="I41607"/>
    </row>
    <row r="41608" spans="1:9" x14ac:dyDescent="0.25">
      <c r="A41608"/>
      <c r="B41608"/>
      <c r="C41608"/>
      <c r="D41608"/>
      <c r="E41608" s="148"/>
      <c r="F41608" s="148"/>
      <c r="G41608" s="149"/>
      <c r="H41608" s="148"/>
      <c r="I41608"/>
    </row>
    <row r="41609" spans="1:9" x14ac:dyDescent="0.25">
      <c r="A41609"/>
      <c r="B41609"/>
      <c r="C41609"/>
      <c r="D41609"/>
      <c r="E41609" s="148"/>
      <c r="F41609" s="148"/>
      <c r="G41609" s="149"/>
      <c r="H41609" s="148"/>
      <c r="I41609"/>
    </row>
    <row r="41610" spans="1:9" x14ac:dyDescent="0.25">
      <c r="A41610"/>
      <c r="B41610"/>
      <c r="C41610"/>
      <c r="D41610"/>
      <c r="E41610" s="148"/>
      <c r="F41610" s="148"/>
      <c r="G41610" s="149"/>
      <c r="H41610" s="148"/>
      <c r="I41610"/>
    </row>
    <row r="41611" spans="1:9" x14ac:dyDescent="0.25">
      <c r="A41611"/>
      <c r="B41611"/>
      <c r="C41611"/>
      <c r="D41611"/>
      <c r="E41611" s="148"/>
      <c r="F41611" s="148"/>
      <c r="G41611" s="149"/>
      <c r="H41611" s="148"/>
      <c r="I41611"/>
    </row>
    <row r="41612" spans="1:9" x14ac:dyDescent="0.25">
      <c r="A41612"/>
      <c r="B41612"/>
      <c r="C41612"/>
      <c r="D41612"/>
      <c r="E41612" s="148"/>
      <c r="F41612" s="148"/>
      <c r="G41612" s="149"/>
      <c r="H41612" s="148"/>
      <c r="I41612"/>
    </row>
    <row r="41613" spans="1:9" x14ac:dyDescent="0.25">
      <c r="A41613"/>
      <c r="B41613"/>
      <c r="C41613"/>
      <c r="D41613"/>
      <c r="E41613" s="148"/>
      <c r="F41613" s="148"/>
      <c r="G41613" s="149"/>
      <c r="H41613" s="148"/>
      <c r="I41613"/>
    </row>
    <row r="41614" spans="1:9" x14ac:dyDescent="0.25">
      <c r="A41614"/>
      <c r="B41614"/>
      <c r="C41614"/>
      <c r="D41614"/>
      <c r="E41614" s="148"/>
      <c r="F41614" s="148"/>
      <c r="G41614" s="149"/>
      <c r="H41614" s="148"/>
      <c r="I41614"/>
    </row>
    <row r="41615" spans="1:9" x14ac:dyDescent="0.25">
      <c r="A41615"/>
      <c r="B41615"/>
      <c r="C41615"/>
      <c r="D41615"/>
      <c r="E41615" s="148"/>
      <c r="F41615" s="148"/>
      <c r="G41615" s="149"/>
      <c r="H41615" s="148"/>
      <c r="I41615"/>
    </row>
    <row r="41616" spans="1:9" x14ac:dyDescent="0.25">
      <c r="A41616"/>
      <c r="B41616"/>
      <c r="C41616"/>
      <c r="D41616"/>
      <c r="E41616" s="148"/>
      <c r="F41616" s="148"/>
      <c r="G41616" s="149"/>
      <c r="H41616" s="148"/>
      <c r="I41616"/>
    </row>
    <row r="41617" spans="1:9" x14ac:dyDescent="0.25">
      <c r="A41617"/>
      <c r="B41617"/>
      <c r="C41617"/>
      <c r="D41617"/>
      <c r="E41617" s="148"/>
      <c r="F41617" s="148"/>
      <c r="G41617" s="149"/>
      <c r="H41617" s="148"/>
      <c r="I41617"/>
    </row>
    <row r="41618" spans="1:9" x14ac:dyDescent="0.25">
      <c r="A41618"/>
      <c r="B41618"/>
      <c r="C41618"/>
      <c r="D41618"/>
      <c r="E41618" s="148"/>
      <c r="F41618" s="148"/>
      <c r="G41618" s="149"/>
      <c r="H41618" s="148"/>
      <c r="I41618"/>
    </row>
    <row r="41619" spans="1:9" x14ac:dyDescent="0.25">
      <c r="A41619"/>
      <c r="B41619"/>
      <c r="C41619"/>
      <c r="D41619"/>
      <c r="E41619" s="148"/>
      <c r="F41619" s="148"/>
      <c r="G41619" s="149"/>
      <c r="H41619" s="148"/>
      <c r="I41619"/>
    </row>
    <row r="41620" spans="1:9" x14ac:dyDescent="0.25">
      <c r="A41620"/>
      <c r="B41620"/>
      <c r="C41620"/>
      <c r="D41620"/>
      <c r="E41620" s="148"/>
      <c r="F41620" s="148"/>
      <c r="G41620" s="149"/>
      <c r="H41620" s="148"/>
      <c r="I41620"/>
    </row>
    <row r="41621" spans="1:9" x14ac:dyDescent="0.25">
      <c r="A41621"/>
      <c r="B41621"/>
      <c r="C41621"/>
      <c r="D41621"/>
      <c r="E41621" s="148"/>
      <c r="F41621" s="148"/>
      <c r="G41621" s="149"/>
      <c r="H41621" s="148"/>
      <c r="I41621"/>
    </row>
    <row r="41622" spans="1:9" x14ac:dyDescent="0.25">
      <c r="A41622"/>
      <c r="B41622"/>
      <c r="C41622"/>
      <c r="D41622"/>
      <c r="E41622" s="148"/>
      <c r="F41622" s="148"/>
      <c r="G41622" s="149"/>
      <c r="H41622" s="148"/>
      <c r="I41622"/>
    </row>
    <row r="41623" spans="1:9" x14ac:dyDescent="0.25">
      <c r="A41623"/>
      <c r="B41623"/>
      <c r="C41623"/>
      <c r="D41623"/>
      <c r="E41623" s="148"/>
      <c r="F41623" s="148"/>
      <c r="G41623" s="149"/>
      <c r="H41623" s="148"/>
      <c r="I41623"/>
    </row>
    <row r="41624" spans="1:9" x14ac:dyDescent="0.25">
      <c r="A41624"/>
      <c r="B41624"/>
      <c r="C41624"/>
      <c r="D41624"/>
      <c r="E41624" s="148"/>
      <c r="F41624" s="148"/>
      <c r="G41624" s="149"/>
      <c r="H41624" s="148"/>
      <c r="I41624"/>
    </row>
    <row r="41625" spans="1:9" x14ac:dyDescent="0.25">
      <c r="A41625"/>
      <c r="B41625"/>
      <c r="C41625"/>
      <c r="D41625"/>
      <c r="E41625" s="148"/>
      <c r="F41625" s="148"/>
      <c r="G41625" s="149"/>
      <c r="H41625" s="148"/>
      <c r="I41625"/>
    </row>
    <row r="41626" spans="1:9" x14ac:dyDescent="0.25">
      <c r="A41626"/>
      <c r="B41626"/>
      <c r="C41626"/>
      <c r="D41626"/>
      <c r="E41626" s="148"/>
      <c r="F41626" s="148"/>
      <c r="G41626" s="149"/>
      <c r="H41626" s="148"/>
      <c r="I41626"/>
    </row>
    <row r="41627" spans="1:9" x14ac:dyDescent="0.25">
      <c r="A41627"/>
      <c r="B41627"/>
      <c r="C41627"/>
      <c r="D41627"/>
      <c r="E41627" s="148"/>
      <c r="F41627" s="148"/>
      <c r="G41627" s="149"/>
      <c r="H41627" s="148"/>
      <c r="I41627"/>
    </row>
    <row r="41628" spans="1:9" x14ac:dyDescent="0.25">
      <c r="A41628"/>
      <c r="B41628"/>
      <c r="C41628"/>
      <c r="D41628"/>
      <c r="E41628" s="148"/>
      <c r="F41628" s="148"/>
      <c r="G41628" s="149"/>
      <c r="H41628" s="148"/>
      <c r="I41628"/>
    </row>
    <row r="41629" spans="1:9" x14ac:dyDescent="0.25">
      <c r="A41629"/>
      <c r="B41629"/>
      <c r="C41629"/>
      <c r="D41629"/>
      <c r="E41629" s="148"/>
      <c r="F41629" s="148"/>
      <c r="G41629" s="149"/>
      <c r="H41629" s="148"/>
      <c r="I41629"/>
    </row>
    <row r="41630" spans="1:9" x14ac:dyDescent="0.25">
      <c r="A41630"/>
      <c r="B41630"/>
      <c r="C41630"/>
      <c r="D41630"/>
      <c r="E41630" s="148"/>
      <c r="F41630" s="148"/>
      <c r="G41630" s="149"/>
      <c r="H41630" s="148"/>
      <c r="I41630"/>
    </row>
    <row r="41631" spans="1:9" x14ac:dyDescent="0.25">
      <c r="A41631"/>
      <c r="B41631"/>
      <c r="C41631"/>
      <c r="D41631"/>
      <c r="E41631" s="148"/>
      <c r="F41631" s="148"/>
      <c r="G41631" s="149"/>
      <c r="H41631" s="148"/>
      <c r="I41631"/>
    </row>
    <row r="41632" spans="1:9" x14ac:dyDescent="0.25">
      <c r="A41632"/>
      <c r="B41632"/>
      <c r="C41632"/>
      <c r="D41632"/>
      <c r="E41632" s="148"/>
      <c r="F41632" s="148"/>
      <c r="G41632" s="149"/>
      <c r="H41632" s="148"/>
      <c r="I41632"/>
    </row>
    <row r="41633" spans="1:9" x14ac:dyDescent="0.25">
      <c r="A41633"/>
      <c r="B41633"/>
      <c r="C41633"/>
      <c r="D41633"/>
      <c r="E41633" s="148"/>
      <c r="F41633" s="148"/>
      <c r="G41633" s="149"/>
      <c r="H41633" s="148"/>
      <c r="I41633"/>
    </row>
    <row r="41634" spans="1:9" x14ac:dyDescent="0.25">
      <c r="A41634"/>
      <c r="B41634"/>
      <c r="C41634"/>
      <c r="D41634"/>
      <c r="E41634" s="148"/>
      <c r="F41634" s="148"/>
      <c r="G41634" s="149"/>
      <c r="H41634" s="148"/>
      <c r="I41634"/>
    </row>
    <row r="41635" spans="1:9" x14ac:dyDescent="0.25">
      <c r="A41635"/>
      <c r="B41635"/>
      <c r="C41635"/>
      <c r="D41635"/>
      <c r="E41635" s="148"/>
      <c r="F41635" s="148"/>
      <c r="G41635" s="149"/>
      <c r="H41635" s="148"/>
      <c r="I41635"/>
    </row>
    <row r="41636" spans="1:9" x14ac:dyDescent="0.25">
      <c r="A41636"/>
      <c r="B41636"/>
      <c r="C41636"/>
      <c r="D41636"/>
      <c r="E41636" s="148"/>
      <c r="F41636" s="148"/>
      <c r="G41636" s="149"/>
      <c r="H41636" s="148"/>
      <c r="I41636"/>
    </row>
    <row r="41637" spans="1:9" x14ac:dyDescent="0.25">
      <c r="A41637"/>
      <c r="B41637"/>
      <c r="C41637"/>
      <c r="D41637"/>
      <c r="E41637" s="148"/>
      <c r="F41637" s="148"/>
      <c r="G41637" s="149"/>
      <c r="H41637" s="148"/>
      <c r="I41637"/>
    </row>
    <row r="41638" spans="1:9" x14ac:dyDescent="0.25">
      <c r="A41638"/>
      <c r="B41638"/>
      <c r="C41638"/>
      <c r="D41638"/>
      <c r="E41638" s="148"/>
      <c r="F41638" s="148"/>
      <c r="G41638" s="149"/>
      <c r="H41638" s="148"/>
      <c r="I41638"/>
    </row>
    <row r="41639" spans="1:9" x14ac:dyDescent="0.25">
      <c r="A41639"/>
      <c r="B41639"/>
      <c r="C41639"/>
      <c r="D41639"/>
      <c r="E41639" s="148"/>
      <c r="F41639" s="148"/>
      <c r="G41639" s="149"/>
      <c r="H41639" s="148"/>
      <c r="I41639"/>
    </row>
    <row r="41640" spans="1:9" x14ac:dyDescent="0.25">
      <c r="A41640"/>
      <c r="B41640"/>
      <c r="C41640"/>
      <c r="D41640"/>
      <c r="E41640" s="148"/>
      <c r="F41640" s="148"/>
      <c r="G41640" s="149"/>
      <c r="H41640" s="148"/>
      <c r="I41640"/>
    </row>
    <row r="41641" spans="1:9" x14ac:dyDescent="0.25">
      <c r="A41641"/>
      <c r="B41641"/>
      <c r="C41641"/>
      <c r="D41641"/>
      <c r="E41641" s="148"/>
      <c r="F41641" s="148"/>
      <c r="G41641" s="149"/>
      <c r="H41641" s="148"/>
      <c r="I41641"/>
    </row>
    <row r="41642" spans="1:9" x14ac:dyDescent="0.25">
      <c r="A41642"/>
      <c r="B41642"/>
      <c r="C41642"/>
      <c r="D41642"/>
      <c r="E41642" s="148"/>
      <c r="F41642" s="148"/>
      <c r="G41642" s="149"/>
      <c r="H41642" s="148"/>
      <c r="I41642"/>
    </row>
    <row r="41643" spans="1:9" x14ac:dyDescent="0.25">
      <c r="A41643"/>
      <c r="B41643"/>
      <c r="C41643"/>
      <c r="D41643"/>
      <c r="E41643" s="148"/>
      <c r="F41643" s="148"/>
      <c r="G41643" s="149"/>
      <c r="H41643" s="148"/>
      <c r="I41643"/>
    </row>
    <row r="41644" spans="1:9" x14ac:dyDescent="0.25">
      <c r="A41644"/>
      <c r="B41644"/>
      <c r="C41644"/>
      <c r="D41644"/>
      <c r="E41644" s="148"/>
      <c r="F41644" s="148"/>
      <c r="G41644" s="149"/>
      <c r="H41644" s="148"/>
      <c r="I41644"/>
    </row>
    <row r="41645" spans="1:9" x14ac:dyDescent="0.25">
      <c r="A41645"/>
      <c r="B41645"/>
      <c r="C41645"/>
      <c r="D41645"/>
      <c r="E41645" s="148"/>
      <c r="F41645" s="148"/>
      <c r="G41645" s="149"/>
      <c r="H41645" s="148"/>
      <c r="I41645"/>
    </row>
    <row r="41646" spans="1:9" x14ac:dyDescent="0.25">
      <c r="A41646"/>
      <c r="B41646"/>
      <c r="C41646"/>
      <c r="D41646"/>
      <c r="E41646" s="148"/>
      <c r="F41646" s="148"/>
      <c r="G41646" s="149"/>
      <c r="H41646" s="148"/>
      <c r="I41646"/>
    </row>
    <row r="41647" spans="1:9" x14ac:dyDescent="0.25">
      <c r="A41647"/>
      <c r="B41647"/>
      <c r="C41647"/>
      <c r="D41647"/>
      <c r="E41647" s="148"/>
      <c r="F41647" s="148"/>
      <c r="G41647" s="149"/>
      <c r="H41647" s="148"/>
      <c r="I41647"/>
    </row>
    <row r="41648" spans="1:9" x14ac:dyDescent="0.25">
      <c r="A41648"/>
      <c r="B41648"/>
      <c r="C41648"/>
      <c r="D41648"/>
      <c r="E41648" s="148"/>
      <c r="F41648" s="148"/>
      <c r="G41648" s="149"/>
      <c r="H41648" s="148"/>
      <c r="I41648"/>
    </row>
    <row r="41649" spans="1:9" x14ac:dyDescent="0.25">
      <c r="A41649"/>
      <c r="B41649"/>
      <c r="C41649"/>
      <c r="D41649"/>
      <c r="E41649" s="148"/>
      <c r="F41649" s="148"/>
      <c r="G41649" s="149"/>
      <c r="H41649" s="148"/>
      <c r="I41649"/>
    </row>
    <row r="41650" spans="1:9" x14ac:dyDescent="0.25">
      <c r="A41650"/>
      <c r="B41650"/>
      <c r="C41650"/>
      <c r="D41650"/>
      <c r="E41650" s="148"/>
      <c r="F41650" s="148"/>
      <c r="G41650" s="149"/>
      <c r="H41650" s="148"/>
      <c r="I41650"/>
    </row>
    <row r="41651" spans="1:9" x14ac:dyDescent="0.25">
      <c r="A41651"/>
      <c r="B41651"/>
      <c r="C41651"/>
      <c r="D41651"/>
      <c r="E41651" s="148"/>
      <c r="F41651" s="148"/>
      <c r="G41651" s="149"/>
      <c r="H41651" s="148"/>
      <c r="I41651"/>
    </row>
    <row r="41652" spans="1:9" x14ac:dyDescent="0.25">
      <c r="A41652"/>
      <c r="B41652"/>
      <c r="C41652"/>
      <c r="D41652"/>
      <c r="E41652" s="148"/>
      <c r="F41652" s="148"/>
      <c r="G41652" s="149"/>
      <c r="H41652" s="148"/>
      <c r="I41652"/>
    </row>
    <row r="41653" spans="1:9" x14ac:dyDescent="0.25">
      <c r="A41653"/>
      <c r="B41653"/>
      <c r="C41653"/>
      <c r="D41653"/>
      <c r="E41653" s="148"/>
      <c r="F41653" s="148"/>
      <c r="G41653" s="149"/>
      <c r="H41653" s="148"/>
      <c r="I41653"/>
    </row>
    <row r="41654" spans="1:9" x14ac:dyDescent="0.25">
      <c r="A41654"/>
      <c r="B41654"/>
      <c r="C41654"/>
      <c r="D41654"/>
      <c r="E41654" s="148"/>
      <c r="F41654" s="148"/>
      <c r="G41654" s="149"/>
      <c r="H41654" s="148"/>
      <c r="I41654"/>
    </row>
    <row r="41655" spans="1:9" x14ac:dyDescent="0.25">
      <c r="A41655"/>
      <c r="B41655"/>
      <c r="C41655"/>
      <c r="D41655"/>
      <c r="E41655" s="148"/>
      <c r="F41655" s="148"/>
      <c r="G41655" s="149"/>
      <c r="H41655" s="148"/>
      <c r="I41655"/>
    </row>
    <row r="41656" spans="1:9" x14ac:dyDescent="0.25">
      <c r="A41656"/>
      <c r="B41656"/>
      <c r="C41656"/>
      <c r="D41656"/>
      <c r="E41656" s="148"/>
      <c r="F41656" s="148"/>
      <c r="G41656" s="149"/>
      <c r="H41656" s="148"/>
      <c r="I41656"/>
    </row>
    <row r="41657" spans="1:9" x14ac:dyDescent="0.25">
      <c r="A41657"/>
      <c r="B41657"/>
      <c r="C41657"/>
      <c r="D41657"/>
      <c r="E41657" s="148"/>
      <c r="F41657" s="148"/>
      <c r="G41657" s="149"/>
      <c r="H41657" s="148"/>
      <c r="I41657"/>
    </row>
    <row r="41658" spans="1:9" x14ac:dyDescent="0.25">
      <c r="A41658"/>
      <c r="B41658"/>
      <c r="C41658"/>
      <c r="D41658"/>
      <c r="E41658" s="148"/>
      <c r="F41658" s="148"/>
      <c r="G41658" s="149"/>
      <c r="H41658" s="148"/>
      <c r="I41658"/>
    </row>
    <row r="41659" spans="1:9" x14ac:dyDescent="0.25">
      <c r="A41659"/>
      <c r="B41659"/>
      <c r="C41659"/>
      <c r="D41659"/>
      <c r="E41659" s="148"/>
      <c r="F41659" s="148"/>
      <c r="G41659" s="149"/>
      <c r="H41659" s="148"/>
      <c r="I41659"/>
    </row>
    <row r="41660" spans="1:9" x14ac:dyDescent="0.25">
      <c r="A41660"/>
      <c r="B41660"/>
      <c r="C41660"/>
      <c r="D41660"/>
      <c r="E41660" s="148"/>
      <c r="F41660" s="148"/>
      <c r="G41660" s="149"/>
      <c r="H41660" s="148"/>
      <c r="I41660"/>
    </row>
    <row r="41661" spans="1:9" x14ac:dyDescent="0.25">
      <c r="A41661"/>
      <c r="B41661"/>
      <c r="C41661"/>
      <c r="D41661"/>
      <c r="E41661" s="148"/>
      <c r="F41661" s="148"/>
      <c r="G41661" s="149"/>
      <c r="H41661" s="148"/>
      <c r="I41661"/>
    </row>
    <row r="41662" spans="1:9" x14ac:dyDescent="0.25">
      <c r="A41662"/>
      <c r="B41662"/>
      <c r="C41662"/>
      <c r="D41662"/>
      <c r="E41662" s="148"/>
      <c r="F41662" s="148"/>
      <c r="G41662" s="149"/>
      <c r="H41662" s="148"/>
      <c r="I41662"/>
    </row>
    <row r="41663" spans="1:9" x14ac:dyDescent="0.25">
      <c r="A41663"/>
      <c r="B41663"/>
      <c r="C41663"/>
      <c r="D41663"/>
      <c r="E41663" s="148"/>
      <c r="F41663" s="148"/>
      <c r="G41663" s="149"/>
      <c r="H41663" s="148"/>
      <c r="I41663"/>
    </row>
    <row r="41664" spans="1:9" x14ac:dyDescent="0.25">
      <c r="A41664"/>
      <c r="B41664"/>
      <c r="C41664"/>
      <c r="D41664"/>
      <c r="E41664" s="148"/>
      <c r="F41664" s="148"/>
      <c r="G41664" s="149"/>
      <c r="H41664" s="148"/>
      <c r="I41664"/>
    </row>
    <row r="41665" spans="1:9" x14ac:dyDescent="0.25">
      <c r="A41665"/>
      <c r="B41665"/>
      <c r="C41665"/>
      <c r="D41665"/>
      <c r="E41665" s="148"/>
      <c r="F41665" s="148"/>
      <c r="G41665" s="149"/>
      <c r="H41665" s="148"/>
      <c r="I41665"/>
    </row>
    <row r="41666" spans="1:9" x14ac:dyDescent="0.25">
      <c r="A41666"/>
      <c r="B41666"/>
      <c r="C41666"/>
      <c r="D41666"/>
      <c r="E41666" s="148"/>
      <c r="F41666" s="148"/>
      <c r="G41666" s="149"/>
      <c r="H41666" s="148"/>
      <c r="I41666"/>
    </row>
    <row r="41667" spans="1:9" x14ac:dyDescent="0.25">
      <c r="A41667"/>
      <c r="B41667"/>
      <c r="C41667"/>
      <c r="D41667"/>
      <c r="E41667" s="148"/>
      <c r="F41667" s="148"/>
      <c r="G41667" s="149"/>
      <c r="H41667" s="148"/>
      <c r="I41667"/>
    </row>
    <row r="41668" spans="1:9" x14ac:dyDescent="0.25">
      <c r="A41668"/>
      <c r="B41668"/>
      <c r="C41668"/>
      <c r="D41668"/>
      <c r="E41668" s="148"/>
      <c r="F41668" s="148"/>
      <c r="G41668" s="149"/>
      <c r="H41668" s="148"/>
      <c r="I41668"/>
    </row>
    <row r="41669" spans="1:9" x14ac:dyDescent="0.25">
      <c r="A41669"/>
      <c r="B41669"/>
      <c r="C41669"/>
      <c r="D41669"/>
      <c r="E41669" s="148"/>
      <c r="F41669" s="148"/>
      <c r="G41669" s="149"/>
      <c r="H41669" s="148"/>
      <c r="I41669"/>
    </row>
    <row r="41670" spans="1:9" x14ac:dyDescent="0.25">
      <c r="A41670"/>
      <c r="B41670"/>
      <c r="C41670"/>
      <c r="D41670"/>
      <c r="E41670" s="148"/>
      <c r="F41670" s="148"/>
      <c r="G41670" s="149"/>
      <c r="H41670" s="148"/>
      <c r="I41670"/>
    </row>
    <row r="41671" spans="1:9" x14ac:dyDescent="0.25">
      <c r="A41671"/>
      <c r="B41671"/>
      <c r="C41671"/>
      <c r="D41671"/>
      <c r="E41671" s="148"/>
      <c r="F41671" s="148"/>
      <c r="G41671" s="149"/>
      <c r="H41671" s="148"/>
      <c r="I41671"/>
    </row>
    <row r="41672" spans="1:9" x14ac:dyDescent="0.25">
      <c r="A41672"/>
      <c r="B41672"/>
      <c r="C41672"/>
      <c r="D41672"/>
      <c r="E41672" s="148"/>
      <c r="F41672" s="148"/>
      <c r="G41672" s="149"/>
      <c r="H41672" s="148"/>
      <c r="I41672"/>
    </row>
    <row r="41673" spans="1:9" x14ac:dyDescent="0.25">
      <c r="A41673"/>
      <c r="B41673"/>
      <c r="C41673"/>
      <c r="D41673"/>
      <c r="E41673" s="148"/>
      <c r="F41673" s="148"/>
      <c r="G41673" s="149"/>
      <c r="H41673" s="148"/>
      <c r="I41673"/>
    </row>
    <row r="41674" spans="1:9" x14ac:dyDescent="0.25">
      <c r="A41674"/>
      <c r="B41674"/>
      <c r="C41674"/>
      <c r="D41674"/>
      <c r="E41674" s="148"/>
      <c r="F41674" s="148"/>
      <c r="G41674" s="149"/>
      <c r="H41674" s="148"/>
      <c r="I41674"/>
    </row>
    <row r="41675" spans="1:9" x14ac:dyDescent="0.25">
      <c r="A41675"/>
      <c r="B41675"/>
      <c r="C41675"/>
      <c r="D41675"/>
      <c r="E41675" s="148"/>
      <c r="F41675" s="148"/>
      <c r="G41675" s="149"/>
      <c r="H41675" s="148"/>
      <c r="I41675"/>
    </row>
    <row r="41676" spans="1:9" x14ac:dyDescent="0.25">
      <c r="A41676"/>
      <c r="B41676"/>
      <c r="C41676"/>
      <c r="D41676"/>
      <c r="E41676" s="148"/>
      <c r="F41676" s="148"/>
      <c r="G41676" s="149"/>
      <c r="H41676" s="148"/>
      <c r="I41676"/>
    </row>
    <row r="41677" spans="1:9" x14ac:dyDescent="0.25">
      <c r="A41677"/>
      <c r="B41677"/>
      <c r="C41677"/>
      <c r="D41677"/>
      <c r="E41677" s="148"/>
      <c r="F41677" s="148"/>
      <c r="G41677" s="149"/>
      <c r="H41677" s="148"/>
      <c r="I41677"/>
    </row>
    <row r="41678" spans="1:9" x14ac:dyDescent="0.25">
      <c r="A41678"/>
      <c r="B41678"/>
      <c r="C41678"/>
      <c r="D41678"/>
      <c r="E41678" s="148"/>
      <c r="F41678" s="148"/>
      <c r="G41678" s="149"/>
      <c r="H41678" s="148"/>
      <c r="I41678"/>
    </row>
    <row r="41679" spans="1:9" x14ac:dyDescent="0.25">
      <c r="A41679"/>
      <c r="B41679"/>
      <c r="C41679"/>
      <c r="D41679"/>
      <c r="E41679" s="148"/>
      <c r="F41679" s="148"/>
      <c r="G41679" s="149"/>
      <c r="H41679" s="148"/>
      <c r="I41679"/>
    </row>
    <row r="41680" spans="1:9" x14ac:dyDescent="0.25">
      <c r="A41680"/>
      <c r="B41680"/>
      <c r="C41680"/>
      <c r="D41680"/>
      <c r="E41680" s="148"/>
      <c r="F41680" s="148"/>
      <c r="G41680" s="149"/>
      <c r="H41680" s="148"/>
      <c r="I41680"/>
    </row>
    <row r="41681" spans="1:9" x14ac:dyDescent="0.25">
      <c r="A41681"/>
      <c r="B41681"/>
      <c r="C41681"/>
      <c r="D41681"/>
      <c r="E41681" s="148"/>
      <c r="F41681" s="148"/>
      <c r="G41681" s="149"/>
      <c r="H41681" s="148"/>
      <c r="I41681"/>
    </row>
    <row r="41682" spans="1:9" x14ac:dyDescent="0.25">
      <c r="A41682"/>
      <c r="B41682"/>
      <c r="C41682"/>
      <c r="D41682"/>
      <c r="E41682" s="148"/>
      <c r="F41682" s="148"/>
      <c r="G41682" s="149"/>
      <c r="H41682" s="148"/>
      <c r="I41682"/>
    </row>
    <row r="41683" spans="1:9" x14ac:dyDescent="0.25">
      <c r="A41683"/>
      <c r="B41683"/>
      <c r="C41683"/>
      <c r="D41683"/>
      <c r="E41683" s="148"/>
      <c r="F41683" s="148"/>
      <c r="G41683" s="149"/>
      <c r="H41683" s="148"/>
      <c r="I41683"/>
    </row>
    <row r="41684" spans="1:9" x14ac:dyDescent="0.25">
      <c r="A41684"/>
      <c r="B41684"/>
      <c r="C41684"/>
      <c r="D41684"/>
      <c r="E41684" s="148"/>
      <c r="F41684" s="148"/>
      <c r="G41684" s="149"/>
      <c r="H41684" s="148"/>
      <c r="I41684"/>
    </row>
    <row r="41685" spans="1:9" x14ac:dyDescent="0.25">
      <c r="A41685"/>
      <c r="B41685"/>
      <c r="C41685"/>
      <c r="D41685"/>
      <c r="E41685" s="148"/>
      <c r="F41685" s="148"/>
      <c r="G41685" s="149"/>
      <c r="H41685" s="148"/>
      <c r="I41685"/>
    </row>
    <row r="41686" spans="1:9" x14ac:dyDescent="0.25">
      <c r="A41686"/>
      <c r="B41686"/>
      <c r="C41686"/>
      <c r="D41686"/>
      <c r="E41686" s="148"/>
      <c r="F41686" s="148"/>
      <c r="G41686" s="149"/>
      <c r="H41686" s="148"/>
      <c r="I41686"/>
    </row>
    <row r="41687" spans="1:9" x14ac:dyDescent="0.25">
      <c r="A41687"/>
      <c r="B41687"/>
      <c r="C41687"/>
      <c r="D41687"/>
      <c r="E41687" s="148"/>
      <c r="F41687" s="148"/>
      <c r="G41687" s="149"/>
      <c r="H41687" s="148"/>
      <c r="I41687"/>
    </row>
    <row r="41688" spans="1:9" x14ac:dyDescent="0.25">
      <c r="A41688"/>
      <c r="B41688"/>
      <c r="C41688"/>
      <c r="D41688"/>
      <c r="E41688" s="148"/>
      <c r="F41688" s="148"/>
      <c r="G41688" s="149"/>
      <c r="H41688" s="148"/>
      <c r="I41688"/>
    </row>
    <row r="41689" spans="1:9" x14ac:dyDescent="0.25">
      <c r="A41689"/>
      <c r="B41689"/>
      <c r="C41689"/>
      <c r="D41689"/>
      <c r="E41689" s="148"/>
      <c r="F41689" s="148"/>
      <c r="G41689" s="149"/>
      <c r="H41689" s="148"/>
      <c r="I41689"/>
    </row>
    <row r="41690" spans="1:9" x14ac:dyDescent="0.25">
      <c r="A41690"/>
      <c r="B41690"/>
      <c r="C41690"/>
      <c r="D41690"/>
      <c r="E41690" s="148"/>
      <c r="F41690" s="148"/>
      <c r="G41690" s="149"/>
      <c r="H41690" s="148"/>
      <c r="I41690"/>
    </row>
    <row r="41691" spans="1:9" x14ac:dyDescent="0.25">
      <c r="A41691"/>
      <c r="B41691"/>
      <c r="C41691"/>
      <c r="D41691"/>
      <c r="E41691" s="148"/>
      <c r="F41691" s="148"/>
      <c r="G41691" s="149"/>
      <c r="H41691" s="148"/>
      <c r="I41691"/>
    </row>
    <row r="41692" spans="1:9" x14ac:dyDescent="0.25">
      <c r="A41692"/>
      <c r="B41692"/>
      <c r="C41692"/>
      <c r="D41692"/>
      <c r="E41692" s="148"/>
      <c r="F41692" s="148"/>
      <c r="G41692" s="149"/>
      <c r="H41692" s="148"/>
      <c r="I41692"/>
    </row>
    <row r="41693" spans="1:9" x14ac:dyDescent="0.25">
      <c r="A41693"/>
      <c r="B41693"/>
      <c r="C41693"/>
      <c r="D41693"/>
      <c r="E41693" s="148"/>
      <c r="F41693" s="148"/>
      <c r="G41693" s="149"/>
      <c r="H41693" s="148"/>
      <c r="I41693"/>
    </row>
    <row r="41694" spans="1:9" x14ac:dyDescent="0.25">
      <c r="A41694"/>
      <c r="B41694"/>
      <c r="C41694"/>
      <c r="D41694"/>
      <c r="E41694" s="148"/>
      <c r="F41694" s="148"/>
      <c r="G41694" s="149"/>
      <c r="H41694" s="148"/>
      <c r="I41694"/>
    </row>
    <row r="41695" spans="1:9" x14ac:dyDescent="0.25">
      <c r="A41695"/>
      <c r="B41695"/>
      <c r="C41695"/>
      <c r="D41695"/>
      <c r="E41695" s="148"/>
      <c r="F41695" s="148"/>
      <c r="G41695" s="149"/>
      <c r="H41695" s="148"/>
      <c r="I41695"/>
    </row>
    <row r="41696" spans="1:9" x14ac:dyDescent="0.25">
      <c r="A41696"/>
      <c r="B41696"/>
      <c r="C41696"/>
      <c r="D41696"/>
      <c r="E41696" s="148"/>
      <c r="F41696" s="148"/>
      <c r="G41696" s="149"/>
      <c r="H41696" s="148"/>
      <c r="I41696"/>
    </row>
    <row r="41697" spans="1:9" x14ac:dyDescent="0.25">
      <c r="A41697"/>
      <c r="B41697"/>
      <c r="C41697"/>
      <c r="D41697"/>
      <c r="E41697" s="148"/>
      <c r="F41697" s="148"/>
      <c r="G41697" s="149"/>
      <c r="H41697" s="148"/>
      <c r="I41697"/>
    </row>
    <row r="41698" spans="1:9" x14ac:dyDescent="0.25">
      <c r="A41698"/>
      <c r="B41698"/>
      <c r="C41698"/>
      <c r="D41698"/>
      <c r="E41698" s="148"/>
      <c r="F41698" s="148"/>
      <c r="G41698" s="149"/>
      <c r="H41698" s="148"/>
      <c r="I41698"/>
    </row>
    <row r="41699" spans="1:9" x14ac:dyDescent="0.25">
      <c r="A41699"/>
      <c r="B41699"/>
      <c r="C41699"/>
      <c r="D41699"/>
      <c r="E41699" s="148"/>
      <c r="F41699" s="148"/>
      <c r="G41699" s="149"/>
      <c r="H41699" s="148"/>
      <c r="I41699"/>
    </row>
    <row r="41700" spans="1:9" x14ac:dyDescent="0.25">
      <c r="A41700"/>
      <c r="B41700"/>
      <c r="C41700"/>
      <c r="D41700"/>
      <c r="E41700" s="148"/>
      <c r="F41700" s="148"/>
      <c r="G41700" s="149"/>
      <c r="H41700" s="148"/>
      <c r="I41700"/>
    </row>
    <row r="41701" spans="1:9" x14ac:dyDescent="0.25">
      <c r="A41701"/>
      <c r="B41701"/>
      <c r="C41701"/>
      <c r="D41701"/>
      <c r="E41701" s="148"/>
      <c r="F41701" s="148"/>
      <c r="G41701" s="149"/>
      <c r="H41701" s="148"/>
      <c r="I41701"/>
    </row>
    <row r="41702" spans="1:9" x14ac:dyDescent="0.25">
      <c r="A41702"/>
      <c r="B41702"/>
      <c r="C41702"/>
      <c r="D41702"/>
      <c r="E41702" s="148"/>
      <c r="F41702" s="148"/>
      <c r="G41702" s="149"/>
      <c r="H41702" s="148"/>
      <c r="I41702"/>
    </row>
    <row r="41703" spans="1:9" x14ac:dyDescent="0.25">
      <c r="A41703"/>
      <c r="B41703"/>
      <c r="C41703"/>
      <c r="D41703"/>
      <c r="E41703" s="148"/>
      <c r="F41703" s="148"/>
      <c r="G41703" s="149"/>
      <c r="H41703" s="148"/>
      <c r="I41703"/>
    </row>
    <row r="41704" spans="1:9" x14ac:dyDescent="0.25">
      <c r="A41704"/>
      <c r="B41704"/>
      <c r="C41704"/>
      <c r="D41704"/>
      <c r="E41704" s="148"/>
      <c r="F41704" s="148"/>
      <c r="G41704" s="149"/>
      <c r="H41704" s="148"/>
      <c r="I41704"/>
    </row>
    <row r="41705" spans="1:9" x14ac:dyDescent="0.25">
      <c r="A41705"/>
      <c r="B41705"/>
      <c r="C41705"/>
      <c r="D41705"/>
      <c r="E41705" s="148"/>
      <c r="F41705" s="148"/>
      <c r="G41705" s="149"/>
      <c r="H41705" s="148"/>
      <c r="I41705"/>
    </row>
    <row r="41706" spans="1:9" x14ac:dyDescent="0.25">
      <c r="A41706"/>
      <c r="B41706"/>
      <c r="C41706"/>
      <c r="D41706"/>
      <c r="E41706" s="148"/>
      <c r="F41706" s="148"/>
      <c r="G41706" s="149"/>
      <c r="H41706" s="148"/>
      <c r="I41706"/>
    </row>
    <row r="41707" spans="1:9" x14ac:dyDescent="0.25">
      <c r="A41707"/>
      <c r="B41707"/>
      <c r="C41707"/>
      <c r="D41707"/>
      <c r="E41707" s="148"/>
      <c r="F41707" s="148"/>
      <c r="G41707" s="149"/>
      <c r="H41707" s="148"/>
      <c r="I41707"/>
    </row>
    <row r="41708" spans="1:9" x14ac:dyDescent="0.25">
      <c r="A41708"/>
      <c r="B41708"/>
      <c r="C41708"/>
      <c r="D41708"/>
      <c r="E41708" s="148"/>
      <c r="F41708" s="148"/>
      <c r="G41708" s="149"/>
      <c r="H41708" s="148"/>
      <c r="I41708"/>
    </row>
    <row r="41709" spans="1:9" x14ac:dyDescent="0.25">
      <c r="A41709"/>
      <c r="B41709"/>
      <c r="C41709"/>
      <c r="D41709"/>
      <c r="E41709" s="148"/>
      <c r="F41709" s="148"/>
      <c r="G41709" s="149"/>
      <c r="H41709" s="148"/>
      <c r="I41709"/>
    </row>
    <row r="41710" spans="1:9" x14ac:dyDescent="0.25">
      <c r="A41710"/>
      <c r="B41710"/>
      <c r="C41710"/>
      <c r="D41710"/>
      <c r="E41710" s="148"/>
      <c r="F41710" s="148"/>
      <c r="G41710" s="149"/>
      <c r="H41710" s="148"/>
      <c r="I41710"/>
    </row>
    <row r="41711" spans="1:9" x14ac:dyDescent="0.25">
      <c r="A41711"/>
      <c r="B41711"/>
      <c r="C41711"/>
      <c r="D41711"/>
      <c r="E41711" s="148"/>
      <c r="F41711" s="148"/>
      <c r="G41711" s="149"/>
      <c r="H41711" s="148"/>
      <c r="I41711"/>
    </row>
    <row r="41712" spans="1:9" x14ac:dyDescent="0.25">
      <c r="A41712"/>
      <c r="B41712"/>
      <c r="C41712"/>
      <c r="D41712"/>
      <c r="E41712" s="148"/>
      <c r="F41712" s="148"/>
      <c r="G41712" s="149"/>
      <c r="H41712" s="148"/>
      <c r="I41712"/>
    </row>
    <row r="41713" spans="1:9" x14ac:dyDescent="0.25">
      <c r="A41713"/>
      <c r="B41713"/>
      <c r="C41713"/>
      <c r="D41713"/>
      <c r="E41713" s="148"/>
      <c r="F41713" s="148"/>
      <c r="G41713" s="149"/>
      <c r="H41713" s="148"/>
      <c r="I41713"/>
    </row>
    <row r="41714" spans="1:9" x14ac:dyDescent="0.25">
      <c r="A41714"/>
      <c r="B41714"/>
      <c r="C41714"/>
      <c r="D41714"/>
      <c r="E41714" s="148"/>
      <c r="F41714" s="148"/>
      <c r="G41714" s="149"/>
      <c r="H41714" s="148"/>
      <c r="I41714"/>
    </row>
    <row r="41715" spans="1:9" x14ac:dyDescent="0.25">
      <c r="A41715"/>
      <c r="B41715"/>
      <c r="C41715"/>
      <c r="D41715"/>
      <c r="E41715" s="148"/>
      <c r="F41715" s="148"/>
      <c r="G41715" s="149"/>
      <c r="H41715" s="148"/>
      <c r="I41715"/>
    </row>
    <row r="41716" spans="1:9" x14ac:dyDescent="0.25">
      <c r="A41716"/>
      <c r="B41716"/>
      <c r="C41716"/>
      <c r="D41716"/>
      <c r="E41716" s="148"/>
      <c r="F41716" s="148"/>
      <c r="G41716" s="149"/>
      <c r="H41716" s="148"/>
      <c r="I41716"/>
    </row>
    <row r="41717" spans="1:9" x14ac:dyDescent="0.25">
      <c r="A41717"/>
      <c r="B41717"/>
      <c r="C41717"/>
      <c r="D41717"/>
      <c r="E41717" s="148"/>
      <c r="F41717" s="148"/>
      <c r="G41717" s="149"/>
      <c r="H41717" s="148"/>
      <c r="I41717"/>
    </row>
    <row r="41718" spans="1:9" x14ac:dyDescent="0.25">
      <c r="A41718"/>
      <c r="B41718"/>
      <c r="C41718"/>
      <c r="D41718"/>
      <c r="E41718" s="148"/>
      <c r="F41718" s="148"/>
      <c r="G41718" s="149"/>
      <c r="H41718" s="148"/>
      <c r="I41718"/>
    </row>
    <row r="41719" spans="1:9" x14ac:dyDescent="0.25">
      <c r="A41719"/>
      <c r="B41719"/>
      <c r="C41719"/>
      <c r="D41719"/>
      <c r="E41719" s="148"/>
      <c r="F41719" s="148"/>
      <c r="G41719" s="149"/>
      <c r="H41719" s="148"/>
      <c r="I41719"/>
    </row>
    <row r="41720" spans="1:9" x14ac:dyDescent="0.25">
      <c r="A41720"/>
      <c r="B41720"/>
      <c r="C41720"/>
      <c r="D41720"/>
      <c r="E41720" s="148"/>
      <c r="F41720" s="148"/>
      <c r="G41720" s="149"/>
      <c r="H41720" s="148"/>
      <c r="I41720"/>
    </row>
    <row r="41721" spans="1:9" x14ac:dyDescent="0.25">
      <c r="A41721"/>
      <c r="B41721"/>
      <c r="C41721"/>
      <c r="D41721"/>
      <c r="E41721" s="148"/>
      <c r="F41721" s="148"/>
      <c r="G41721" s="149"/>
      <c r="H41721" s="148"/>
      <c r="I41721"/>
    </row>
    <row r="41722" spans="1:9" x14ac:dyDescent="0.25">
      <c r="A41722"/>
      <c r="B41722"/>
      <c r="C41722"/>
      <c r="D41722"/>
      <c r="E41722" s="148"/>
      <c r="F41722" s="148"/>
      <c r="G41722" s="149"/>
      <c r="H41722" s="148"/>
      <c r="I41722"/>
    </row>
    <row r="41723" spans="1:9" x14ac:dyDescent="0.25">
      <c r="A41723"/>
      <c r="B41723"/>
      <c r="C41723"/>
      <c r="D41723"/>
      <c r="E41723" s="148"/>
      <c r="F41723" s="148"/>
      <c r="G41723" s="149"/>
      <c r="H41723" s="148"/>
      <c r="I41723"/>
    </row>
    <row r="41724" spans="1:9" x14ac:dyDescent="0.25">
      <c r="A41724"/>
      <c r="B41724"/>
      <c r="C41724"/>
      <c r="D41724"/>
      <c r="E41724" s="148"/>
      <c r="F41724" s="148"/>
      <c r="G41724" s="149"/>
      <c r="H41724" s="148"/>
      <c r="I41724"/>
    </row>
    <row r="41725" spans="1:9" x14ac:dyDescent="0.25">
      <c r="A41725"/>
      <c r="B41725"/>
      <c r="C41725"/>
      <c r="D41725"/>
      <c r="E41725" s="148"/>
      <c r="F41725" s="148"/>
      <c r="G41725" s="149"/>
      <c r="H41725" s="148"/>
      <c r="I41725"/>
    </row>
    <row r="41726" spans="1:9" x14ac:dyDescent="0.25">
      <c r="A41726"/>
      <c r="B41726"/>
      <c r="C41726"/>
      <c r="D41726"/>
      <c r="E41726" s="148"/>
      <c r="F41726" s="148"/>
      <c r="G41726" s="149"/>
      <c r="H41726" s="148"/>
      <c r="I41726"/>
    </row>
    <row r="41727" spans="1:9" x14ac:dyDescent="0.25">
      <c r="A41727"/>
      <c r="B41727"/>
      <c r="C41727"/>
      <c r="D41727"/>
      <c r="E41727" s="148"/>
      <c r="F41727" s="148"/>
      <c r="G41727" s="149"/>
      <c r="H41727" s="148"/>
      <c r="I41727"/>
    </row>
    <row r="41728" spans="1:9" x14ac:dyDescent="0.25">
      <c r="A41728"/>
      <c r="B41728"/>
      <c r="C41728"/>
      <c r="D41728"/>
      <c r="E41728" s="148"/>
      <c r="F41728" s="148"/>
      <c r="G41728" s="149"/>
      <c r="H41728" s="148"/>
      <c r="I41728"/>
    </row>
    <row r="41729" spans="1:9" x14ac:dyDescent="0.25">
      <c r="A41729"/>
      <c r="B41729"/>
      <c r="C41729"/>
      <c r="D41729"/>
      <c r="E41729" s="148"/>
      <c r="F41729" s="148"/>
      <c r="G41729" s="149"/>
      <c r="H41729" s="148"/>
      <c r="I41729"/>
    </row>
    <row r="41730" spans="1:9" x14ac:dyDescent="0.25">
      <c r="A41730"/>
      <c r="B41730"/>
      <c r="C41730"/>
      <c r="D41730"/>
      <c r="E41730" s="148"/>
      <c r="F41730" s="148"/>
      <c r="G41730" s="149"/>
      <c r="H41730" s="148"/>
      <c r="I41730"/>
    </row>
    <row r="41731" spans="1:9" x14ac:dyDescent="0.25">
      <c r="A41731"/>
      <c r="B41731"/>
      <c r="C41731"/>
      <c r="D41731"/>
      <c r="E41731" s="148"/>
      <c r="F41731" s="148"/>
      <c r="G41731" s="149"/>
      <c r="H41731" s="148"/>
      <c r="I41731"/>
    </row>
    <row r="41732" spans="1:9" x14ac:dyDescent="0.25">
      <c r="A41732"/>
      <c r="B41732"/>
      <c r="C41732"/>
      <c r="D41732"/>
      <c r="E41732" s="148"/>
      <c r="F41732" s="148"/>
      <c r="G41732" s="149"/>
      <c r="H41732" s="148"/>
      <c r="I41732"/>
    </row>
    <row r="41733" spans="1:9" x14ac:dyDescent="0.25">
      <c r="A41733"/>
      <c r="B41733"/>
      <c r="C41733"/>
      <c r="D41733"/>
      <c r="E41733" s="148"/>
      <c r="F41733" s="148"/>
      <c r="G41733" s="149"/>
      <c r="H41733" s="148"/>
      <c r="I41733"/>
    </row>
    <row r="41734" spans="1:9" x14ac:dyDescent="0.25">
      <c r="A41734"/>
      <c r="B41734"/>
      <c r="C41734"/>
      <c r="D41734"/>
      <c r="E41734" s="148"/>
      <c r="F41734" s="148"/>
      <c r="G41734" s="149"/>
      <c r="H41734" s="148"/>
      <c r="I41734"/>
    </row>
    <row r="41735" spans="1:9" x14ac:dyDescent="0.25">
      <c r="A41735"/>
      <c r="B41735"/>
      <c r="C41735"/>
      <c r="D41735"/>
      <c r="E41735" s="148"/>
      <c r="F41735" s="148"/>
      <c r="G41735" s="149"/>
      <c r="H41735" s="148"/>
      <c r="I41735"/>
    </row>
    <row r="41736" spans="1:9" x14ac:dyDescent="0.25">
      <c r="A41736"/>
      <c r="B41736"/>
      <c r="C41736"/>
      <c r="D41736"/>
      <c r="E41736" s="148"/>
      <c r="F41736" s="148"/>
      <c r="G41736" s="149"/>
      <c r="H41736" s="148"/>
      <c r="I41736"/>
    </row>
    <row r="41737" spans="1:9" x14ac:dyDescent="0.25">
      <c r="A41737"/>
      <c r="B41737"/>
      <c r="C41737"/>
      <c r="D41737"/>
      <c r="E41737" s="148"/>
      <c r="F41737" s="148"/>
      <c r="G41737" s="149"/>
      <c r="H41737" s="148"/>
      <c r="I41737"/>
    </row>
    <row r="41738" spans="1:9" x14ac:dyDescent="0.25">
      <c r="A41738"/>
      <c r="B41738"/>
      <c r="C41738"/>
      <c r="D41738"/>
      <c r="E41738" s="148"/>
      <c r="F41738" s="148"/>
      <c r="G41738" s="149"/>
      <c r="H41738" s="148"/>
      <c r="I41738"/>
    </row>
    <row r="41739" spans="1:9" x14ac:dyDescent="0.25">
      <c r="A41739"/>
      <c r="B41739"/>
      <c r="C41739"/>
      <c r="D41739"/>
      <c r="E41739" s="148"/>
      <c r="F41739" s="148"/>
      <c r="G41739" s="149"/>
      <c r="H41739" s="148"/>
      <c r="I41739"/>
    </row>
    <row r="41740" spans="1:9" x14ac:dyDescent="0.25">
      <c r="A41740"/>
      <c r="B41740"/>
      <c r="C41740"/>
      <c r="D41740"/>
      <c r="E41740" s="148"/>
      <c r="F41740" s="148"/>
      <c r="G41740" s="149"/>
      <c r="H41740" s="148"/>
      <c r="I41740"/>
    </row>
    <row r="41741" spans="1:9" x14ac:dyDescent="0.25">
      <c r="A41741"/>
      <c r="B41741"/>
      <c r="C41741"/>
      <c r="D41741"/>
      <c r="E41741" s="148"/>
      <c r="F41741" s="148"/>
      <c r="G41741" s="149"/>
      <c r="H41741" s="148"/>
      <c r="I41741"/>
    </row>
    <row r="41742" spans="1:9" x14ac:dyDescent="0.25">
      <c r="A41742"/>
      <c r="B41742"/>
      <c r="C41742"/>
      <c r="D41742"/>
      <c r="E41742" s="148"/>
      <c r="F41742" s="148"/>
      <c r="G41742" s="149"/>
      <c r="H41742" s="148"/>
      <c r="I41742"/>
    </row>
    <row r="41743" spans="1:9" x14ac:dyDescent="0.25">
      <c r="A41743"/>
      <c r="B41743"/>
      <c r="C41743"/>
      <c r="D41743"/>
      <c r="E41743" s="148"/>
      <c r="F41743" s="148"/>
      <c r="G41743" s="149"/>
      <c r="H41743" s="148"/>
      <c r="I41743"/>
    </row>
    <row r="41744" spans="1:9" x14ac:dyDescent="0.25">
      <c r="A41744"/>
      <c r="B41744"/>
      <c r="C41744"/>
      <c r="D41744"/>
      <c r="E41744" s="148"/>
      <c r="F41744" s="148"/>
      <c r="G41744" s="149"/>
      <c r="H41744" s="148"/>
      <c r="I41744"/>
    </row>
    <row r="41745" spans="1:9" x14ac:dyDescent="0.25">
      <c r="A41745"/>
      <c r="B41745"/>
      <c r="C41745"/>
      <c r="D41745"/>
      <c r="E41745" s="148"/>
      <c r="F41745" s="148"/>
      <c r="G41745" s="149"/>
      <c r="H41745" s="148"/>
      <c r="I41745"/>
    </row>
    <row r="41746" spans="1:9" x14ac:dyDescent="0.25">
      <c r="A41746"/>
      <c r="B41746"/>
      <c r="C41746"/>
      <c r="D41746"/>
      <c r="E41746" s="148"/>
      <c r="F41746" s="148"/>
      <c r="G41746" s="149"/>
      <c r="H41746" s="148"/>
      <c r="I41746"/>
    </row>
    <row r="41747" spans="1:9" x14ac:dyDescent="0.25">
      <c r="A41747"/>
      <c r="B41747"/>
      <c r="C41747"/>
      <c r="D41747"/>
      <c r="E41747" s="148"/>
      <c r="F41747" s="148"/>
      <c r="G41747" s="149"/>
      <c r="H41747" s="148"/>
      <c r="I41747"/>
    </row>
    <row r="41748" spans="1:9" x14ac:dyDescent="0.25">
      <c r="A41748"/>
      <c r="B41748"/>
      <c r="C41748"/>
      <c r="D41748"/>
      <c r="E41748" s="148"/>
      <c r="F41748" s="148"/>
      <c r="G41748" s="149"/>
      <c r="H41748" s="148"/>
      <c r="I41748"/>
    </row>
    <row r="41749" spans="1:9" x14ac:dyDescent="0.25">
      <c r="A41749"/>
      <c r="B41749"/>
      <c r="C41749"/>
      <c r="D41749"/>
      <c r="E41749" s="148"/>
      <c r="F41749" s="148"/>
      <c r="G41749" s="149"/>
      <c r="H41749" s="148"/>
      <c r="I41749"/>
    </row>
    <row r="41750" spans="1:9" x14ac:dyDescent="0.25">
      <c r="A41750"/>
      <c r="B41750"/>
      <c r="C41750"/>
      <c r="D41750"/>
      <c r="E41750" s="148"/>
      <c r="F41750" s="148"/>
      <c r="G41750" s="149"/>
      <c r="H41750" s="148"/>
      <c r="I41750"/>
    </row>
    <row r="41751" spans="1:9" x14ac:dyDescent="0.25">
      <c r="A41751"/>
      <c r="B41751"/>
      <c r="C41751"/>
      <c r="D41751"/>
      <c r="E41751" s="148"/>
      <c r="F41751" s="148"/>
      <c r="G41751" s="149"/>
      <c r="H41751" s="148"/>
      <c r="I41751"/>
    </row>
    <row r="41752" spans="1:9" x14ac:dyDescent="0.25">
      <c r="A41752"/>
      <c r="B41752"/>
      <c r="C41752"/>
      <c r="D41752"/>
      <c r="E41752" s="148"/>
      <c r="F41752" s="148"/>
      <c r="G41752" s="149"/>
      <c r="H41752" s="148"/>
      <c r="I41752"/>
    </row>
    <row r="41753" spans="1:9" x14ac:dyDescent="0.25">
      <c r="A41753"/>
      <c r="B41753"/>
      <c r="C41753"/>
      <c r="D41753"/>
      <c r="E41753" s="148"/>
      <c r="F41753" s="148"/>
      <c r="G41753" s="149"/>
      <c r="H41753" s="148"/>
      <c r="I41753"/>
    </row>
    <row r="41754" spans="1:9" x14ac:dyDescent="0.25">
      <c r="A41754"/>
      <c r="B41754"/>
      <c r="C41754"/>
      <c r="D41754"/>
      <c r="E41754" s="148"/>
      <c r="F41754" s="148"/>
      <c r="G41754" s="149"/>
      <c r="H41754" s="148"/>
      <c r="I41754"/>
    </row>
    <row r="41755" spans="1:9" x14ac:dyDescent="0.25">
      <c r="A41755"/>
      <c r="B41755"/>
      <c r="C41755"/>
      <c r="D41755"/>
      <c r="E41755" s="148"/>
      <c r="F41755" s="148"/>
      <c r="G41755" s="149"/>
      <c r="H41755" s="148"/>
      <c r="I41755"/>
    </row>
    <row r="41756" spans="1:9" x14ac:dyDescent="0.25">
      <c r="A41756"/>
      <c r="B41756"/>
      <c r="C41756"/>
      <c r="D41756"/>
      <c r="E41756" s="148"/>
      <c r="F41756" s="148"/>
      <c r="G41756" s="149"/>
      <c r="H41756" s="148"/>
      <c r="I41756"/>
    </row>
    <row r="41757" spans="1:9" x14ac:dyDescent="0.25">
      <c r="A41757"/>
      <c r="B41757"/>
      <c r="C41757"/>
      <c r="D41757"/>
      <c r="E41757" s="148"/>
      <c r="F41757" s="148"/>
      <c r="G41757" s="149"/>
      <c r="H41757" s="148"/>
      <c r="I41757"/>
    </row>
    <row r="41758" spans="1:9" x14ac:dyDescent="0.25">
      <c r="A41758"/>
      <c r="B41758"/>
      <c r="C41758"/>
      <c r="D41758"/>
      <c r="E41758" s="148"/>
      <c r="F41758" s="148"/>
      <c r="G41758" s="149"/>
      <c r="H41758" s="148"/>
      <c r="I41758"/>
    </row>
    <row r="41759" spans="1:9" x14ac:dyDescent="0.25">
      <c r="A41759"/>
      <c r="B41759"/>
      <c r="C41759"/>
      <c r="D41759"/>
      <c r="E41759" s="148"/>
      <c r="F41759" s="148"/>
      <c r="G41759" s="149"/>
      <c r="H41759" s="148"/>
      <c r="I41759"/>
    </row>
    <row r="41760" spans="1:9" x14ac:dyDescent="0.25">
      <c r="A41760"/>
      <c r="B41760"/>
      <c r="C41760"/>
      <c r="D41760"/>
      <c r="E41760" s="148"/>
      <c r="F41760" s="148"/>
      <c r="G41760" s="149"/>
      <c r="H41760" s="148"/>
      <c r="I41760"/>
    </row>
    <row r="41761" spans="1:9" x14ac:dyDescent="0.25">
      <c r="A41761"/>
      <c r="B41761"/>
      <c r="C41761"/>
      <c r="D41761"/>
      <c r="E41761" s="148"/>
      <c r="F41761" s="148"/>
      <c r="G41761" s="149"/>
      <c r="H41761" s="148"/>
      <c r="I41761"/>
    </row>
    <row r="41762" spans="1:9" x14ac:dyDescent="0.25">
      <c r="A41762"/>
      <c r="B41762"/>
      <c r="C41762"/>
      <c r="D41762"/>
      <c r="E41762" s="148"/>
      <c r="F41762" s="148"/>
      <c r="G41762" s="149"/>
      <c r="H41762" s="148"/>
      <c r="I41762"/>
    </row>
    <row r="41763" spans="1:9" x14ac:dyDescent="0.25">
      <c r="A41763"/>
      <c r="B41763"/>
      <c r="C41763"/>
      <c r="D41763"/>
      <c r="E41763" s="148"/>
      <c r="F41763" s="148"/>
      <c r="G41763" s="149"/>
      <c r="H41763" s="148"/>
      <c r="I41763"/>
    </row>
    <row r="41764" spans="1:9" x14ac:dyDescent="0.25">
      <c r="A41764"/>
      <c r="B41764"/>
      <c r="C41764"/>
      <c r="D41764"/>
      <c r="E41764" s="148"/>
      <c r="F41764" s="148"/>
      <c r="G41764" s="149"/>
      <c r="H41764" s="148"/>
      <c r="I41764"/>
    </row>
    <row r="41765" spans="1:9" x14ac:dyDescent="0.25">
      <c r="A41765"/>
      <c r="B41765"/>
      <c r="C41765"/>
      <c r="D41765"/>
      <c r="E41765" s="148"/>
      <c r="F41765" s="148"/>
      <c r="G41765" s="149"/>
      <c r="H41765" s="148"/>
      <c r="I41765"/>
    </row>
    <row r="41766" spans="1:9" x14ac:dyDescent="0.25">
      <c r="A41766"/>
      <c r="B41766"/>
      <c r="C41766"/>
      <c r="D41766"/>
      <c r="E41766" s="148"/>
      <c r="F41766" s="148"/>
      <c r="G41766" s="149"/>
      <c r="H41766" s="148"/>
      <c r="I41766"/>
    </row>
    <row r="41767" spans="1:9" x14ac:dyDescent="0.25">
      <c r="A41767"/>
      <c r="B41767"/>
      <c r="C41767"/>
      <c r="D41767"/>
      <c r="E41767" s="148"/>
      <c r="F41767" s="148"/>
      <c r="G41767" s="149"/>
      <c r="H41767" s="148"/>
      <c r="I41767"/>
    </row>
    <row r="41768" spans="1:9" x14ac:dyDescent="0.25">
      <c r="A41768"/>
      <c r="B41768"/>
      <c r="C41768"/>
      <c r="D41768"/>
      <c r="E41768" s="148"/>
      <c r="F41768" s="148"/>
      <c r="G41768" s="149"/>
      <c r="H41768" s="148"/>
      <c r="I41768"/>
    </row>
    <row r="41769" spans="1:9" x14ac:dyDescent="0.25">
      <c r="A41769"/>
      <c r="B41769"/>
      <c r="C41769"/>
      <c r="D41769"/>
      <c r="E41769" s="148"/>
      <c r="F41769" s="148"/>
      <c r="G41769" s="149"/>
      <c r="H41769" s="148"/>
      <c r="I41769"/>
    </row>
    <row r="41770" spans="1:9" x14ac:dyDescent="0.25">
      <c r="A41770"/>
      <c r="B41770"/>
      <c r="C41770"/>
      <c r="D41770"/>
      <c r="E41770" s="148"/>
      <c r="F41770" s="148"/>
      <c r="G41770" s="149"/>
      <c r="H41770" s="148"/>
      <c r="I41770"/>
    </row>
    <row r="41771" spans="1:9" x14ac:dyDescent="0.25">
      <c r="A41771"/>
      <c r="B41771"/>
      <c r="C41771"/>
      <c r="D41771"/>
      <c r="E41771" s="148"/>
      <c r="F41771" s="148"/>
      <c r="G41771" s="149"/>
      <c r="H41771" s="148"/>
      <c r="I41771"/>
    </row>
    <row r="41772" spans="1:9" x14ac:dyDescent="0.25">
      <c r="A41772"/>
      <c r="B41772"/>
      <c r="C41772"/>
      <c r="D41772"/>
      <c r="E41772" s="148"/>
      <c r="F41772" s="148"/>
      <c r="G41772" s="149"/>
      <c r="H41772" s="148"/>
      <c r="I41772"/>
    </row>
    <row r="41773" spans="1:9" x14ac:dyDescent="0.25">
      <c r="A41773"/>
      <c r="B41773"/>
      <c r="C41773"/>
      <c r="D41773"/>
      <c r="E41773" s="148"/>
      <c r="F41773" s="148"/>
      <c r="G41773" s="149"/>
      <c r="H41773" s="148"/>
      <c r="I41773"/>
    </row>
    <row r="41774" spans="1:9" x14ac:dyDescent="0.25">
      <c r="A41774"/>
      <c r="B41774"/>
      <c r="C41774"/>
      <c r="D41774"/>
      <c r="E41774" s="148"/>
      <c r="F41774" s="148"/>
      <c r="G41774" s="149"/>
      <c r="H41774" s="148"/>
      <c r="I41774"/>
    </row>
    <row r="41775" spans="1:9" x14ac:dyDescent="0.25">
      <c r="A41775"/>
      <c r="B41775"/>
      <c r="C41775"/>
      <c r="D41775"/>
      <c r="E41775" s="148"/>
      <c r="F41775" s="148"/>
      <c r="G41775" s="149"/>
      <c r="H41775" s="148"/>
      <c r="I41775"/>
    </row>
    <row r="41776" spans="1:9" x14ac:dyDescent="0.25">
      <c r="A41776"/>
      <c r="B41776"/>
      <c r="C41776"/>
      <c r="D41776"/>
      <c r="E41776" s="148"/>
      <c r="F41776" s="148"/>
      <c r="G41776" s="149"/>
      <c r="H41776" s="148"/>
      <c r="I41776"/>
    </row>
    <row r="41777" spans="1:9" x14ac:dyDescent="0.25">
      <c r="A41777"/>
      <c r="B41777"/>
      <c r="C41777"/>
      <c r="D41777"/>
      <c r="E41777" s="148"/>
      <c r="F41777" s="148"/>
      <c r="G41777" s="149"/>
      <c r="H41777" s="148"/>
      <c r="I41777"/>
    </row>
    <row r="41778" spans="1:9" x14ac:dyDescent="0.25">
      <c r="A41778"/>
      <c r="B41778"/>
      <c r="C41778"/>
      <c r="D41778"/>
      <c r="E41778" s="148"/>
      <c r="F41778" s="148"/>
      <c r="G41778" s="149"/>
      <c r="H41778" s="148"/>
      <c r="I41778"/>
    </row>
    <row r="41779" spans="1:9" x14ac:dyDescent="0.25">
      <c r="A41779"/>
      <c r="B41779"/>
      <c r="C41779"/>
      <c r="D41779"/>
      <c r="E41779" s="148"/>
      <c r="F41779" s="148"/>
      <c r="G41779" s="149"/>
      <c r="H41779" s="148"/>
      <c r="I41779"/>
    </row>
    <row r="41780" spans="1:9" x14ac:dyDescent="0.25">
      <c r="A41780"/>
      <c r="B41780"/>
      <c r="C41780"/>
      <c r="D41780"/>
      <c r="E41780" s="148"/>
      <c r="F41780" s="148"/>
      <c r="G41780" s="149"/>
      <c r="H41780" s="148"/>
      <c r="I41780"/>
    </row>
    <row r="41781" spans="1:9" x14ac:dyDescent="0.25">
      <c r="A41781"/>
      <c r="B41781"/>
      <c r="C41781"/>
      <c r="D41781"/>
      <c r="E41781" s="148"/>
      <c r="F41781" s="148"/>
      <c r="G41781" s="149"/>
      <c r="H41781" s="148"/>
      <c r="I41781"/>
    </row>
    <row r="41782" spans="1:9" x14ac:dyDescent="0.25">
      <c r="A41782"/>
      <c r="B41782"/>
      <c r="C41782"/>
      <c r="D41782"/>
      <c r="E41782" s="148"/>
      <c r="F41782" s="148"/>
      <c r="G41782" s="149"/>
      <c r="H41782" s="148"/>
      <c r="I41782"/>
    </row>
    <row r="41783" spans="1:9" x14ac:dyDescent="0.25">
      <c r="A41783"/>
      <c r="B41783"/>
      <c r="C41783"/>
      <c r="D41783"/>
      <c r="E41783" s="148"/>
      <c r="F41783" s="148"/>
      <c r="G41783" s="149"/>
      <c r="H41783" s="148"/>
      <c r="I41783"/>
    </row>
    <row r="41784" spans="1:9" x14ac:dyDescent="0.25">
      <c r="A41784"/>
      <c r="B41784"/>
      <c r="C41784"/>
      <c r="D41784"/>
      <c r="E41784" s="148"/>
      <c r="F41784" s="148"/>
      <c r="G41784" s="149"/>
      <c r="H41784" s="148"/>
      <c r="I41784"/>
    </row>
    <row r="41785" spans="1:9" x14ac:dyDescent="0.25">
      <c r="A41785"/>
      <c r="B41785"/>
      <c r="C41785"/>
      <c r="D41785"/>
      <c r="E41785" s="148"/>
      <c r="F41785" s="148"/>
      <c r="G41785" s="149"/>
      <c r="H41785" s="148"/>
      <c r="I41785"/>
    </row>
    <row r="41786" spans="1:9" x14ac:dyDescent="0.25">
      <c r="A41786"/>
      <c r="B41786"/>
      <c r="C41786"/>
      <c r="D41786"/>
      <c r="E41786" s="148"/>
      <c r="F41786" s="148"/>
      <c r="G41786" s="149"/>
      <c r="H41786" s="148"/>
      <c r="I41786"/>
    </row>
    <row r="41787" spans="1:9" x14ac:dyDescent="0.25">
      <c r="A41787"/>
      <c r="B41787"/>
      <c r="C41787"/>
      <c r="D41787"/>
      <c r="E41787" s="148"/>
      <c r="F41787" s="148"/>
      <c r="G41787" s="149"/>
      <c r="H41787" s="148"/>
      <c r="I41787"/>
    </row>
    <row r="41788" spans="1:9" x14ac:dyDescent="0.25">
      <c r="A41788"/>
      <c r="B41788"/>
      <c r="C41788"/>
      <c r="D41788"/>
      <c r="E41788" s="148"/>
      <c r="F41788" s="148"/>
      <c r="G41788" s="149"/>
      <c r="H41788" s="148"/>
      <c r="I41788"/>
    </row>
    <row r="41789" spans="1:9" x14ac:dyDescent="0.25">
      <c r="A41789"/>
      <c r="B41789"/>
      <c r="C41789"/>
      <c r="D41789"/>
      <c r="E41789" s="148"/>
      <c r="F41789" s="148"/>
      <c r="G41789" s="149"/>
      <c r="H41789" s="148"/>
      <c r="I41789"/>
    </row>
    <row r="41790" spans="1:9" x14ac:dyDescent="0.25">
      <c r="A41790"/>
      <c r="B41790"/>
      <c r="C41790"/>
      <c r="D41790"/>
      <c r="E41790" s="148"/>
      <c r="F41790" s="148"/>
      <c r="G41790" s="149"/>
      <c r="H41790" s="148"/>
      <c r="I41790"/>
    </row>
    <row r="41791" spans="1:9" x14ac:dyDescent="0.25">
      <c r="A41791"/>
      <c r="B41791"/>
      <c r="C41791"/>
      <c r="D41791"/>
      <c r="E41791" s="148"/>
      <c r="F41791" s="148"/>
      <c r="G41791" s="149"/>
      <c r="H41791" s="148"/>
      <c r="I41791"/>
    </row>
    <row r="41792" spans="1:9" x14ac:dyDescent="0.25">
      <c r="A41792"/>
      <c r="B41792"/>
      <c r="C41792"/>
      <c r="D41792"/>
      <c r="E41792" s="148"/>
      <c r="F41792" s="148"/>
      <c r="G41792" s="149"/>
      <c r="H41792" s="148"/>
      <c r="I41792"/>
    </row>
    <row r="41793" spans="1:9" x14ac:dyDescent="0.25">
      <c r="A41793"/>
      <c r="B41793"/>
      <c r="C41793"/>
      <c r="D41793"/>
      <c r="E41793" s="148"/>
      <c r="F41793" s="148"/>
      <c r="G41793" s="149"/>
      <c r="H41793" s="148"/>
      <c r="I41793"/>
    </row>
    <row r="41794" spans="1:9" x14ac:dyDescent="0.25">
      <c r="A41794"/>
      <c r="B41794"/>
      <c r="C41794"/>
      <c r="D41794"/>
      <c r="E41794" s="148"/>
      <c r="F41794" s="148"/>
      <c r="G41794" s="149"/>
      <c r="H41794" s="148"/>
      <c r="I41794"/>
    </row>
    <row r="41795" spans="1:9" x14ac:dyDescent="0.25">
      <c r="A41795"/>
      <c r="B41795"/>
      <c r="C41795"/>
      <c r="D41795"/>
      <c r="E41795" s="148"/>
      <c r="F41795" s="148"/>
      <c r="G41795" s="149"/>
      <c r="H41795" s="148"/>
      <c r="I41795"/>
    </row>
    <row r="41796" spans="1:9" x14ac:dyDescent="0.25">
      <c r="A41796"/>
      <c r="B41796"/>
      <c r="C41796"/>
      <c r="D41796"/>
      <c r="E41796" s="148"/>
      <c r="F41796" s="148"/>
      <c r="G41796" s="149"/>
      <c r="H41796" s="148"/>
      <c r="I41796"/>
    </row>
    <row r="41797" spans="1:9" x14ac:dyDescent="0.25">
      <c r="A41797"/>
      <c r="B41797"/>
      <c r="C41797"/>
      <c r="D41797"/>
      <c r="E41797" s="148"/>
      <c r="F41797" s="148"/>
      <c r="G41797" s="149"/>
      <c r="H41797" s="148"/>
      <c r="I41797"/>
    </row>
    <row r="41798" spans="1:9" x14ac:dyDescent="0.25">
      <c r="A41798"/>
      <c r="B41798"/>
      <c r="C41798"/>
      <c r="D41798"/>
      <c r="E41798" s="148"/>
      <c r="F41798" s="148"/>
      <c r="G41798" s="149"/>
      <c r="H41798" s="148"/>
      <c r="I41798"/>
    </row>
    <row r="41799" spans="1:9" x14ac:dyDescent="0.25">
      <c r="A41799"/>
      <c r="B41799"/>
      <c r="C41799"/>
      <c r="D41799"/>
      <c r="E41799" s="148"/>
      <c r="F41799" s="148"/>
      <c r="G41799" s="149"/>
      <c r="H41799" s="148"/>
      <c r="I41799"/>
    </row>
    <row r="41800" spans="1:9" x14ac:dyDescent="0.25">
      <c r="A41800"/>
      <c r="B41800"/>
      <c r="C41800"/>
      <c r="D41800"/>
      <c r="E41800" s="148"/>
      <c r="F41800" s="148"/>
      <c r="G41800" s="149"/>
      <c r="H41800" s="148"/>
      <c r="I41800"/>
    </row>
    <row r="41801" spans="1:9" x14ac:dyDescent="0.25">
      <c r="A41801"/>
      <c r="B41801"/>
      <c r="C41801"/>
      <c r="D41801"/>
      <c r="E41801" s="148"/>
      <c r="F41801" s="148"/>
      <c r="G41801" s="149"/>
      <c r="H41801" s="148"/>
      <c r="I41801"/>
    </row>
    <row r="41802" spans="1:9" x14ac:dyDescent="0.25">
      <c r="A41802"/>
      <c r="B41802"/>
      <c r="C41802"/>
      <c r="D41802"/>
      <c r="E41802" s="148"/>
      <c r="F41802" s="148"/>
      <c r="G41802" s="149"/>
      <c r="H41802" s="148"/>
      <c r="I41802"/>
    </row>
    <row r="41803" spans="1:9" x14ac:dyDescent="0.25">
      <c r="A41803"/>
      <c r="B41803"/>
      <c r="C41803"/>
      <c r="D41803"/>
      <c r="E41803" s="148"/>
      <c r="F41803" s="148"/>
      <c r="G41803" s="149"/>
      <c r="H41803" s="148"/>
      <c r="I41803"/>
    </row>
    <row r="41804" spans="1:9" x14ac:dyDescent="0.25">
      <c r="A41804"/>
      <c r="B41804"/>
      <c r="C41804"/>
      <c r="D41804"/>
      <c r="E41804" s="148"/>
      <c r="F41804" s="148"/>
      <c r="G41804" s="149"/>
      <c r="H41804" s="148"/>
      <c r="I41804"/>
    </row>
    <row r="41805" spans="1:9" x14ac:dyDescent="0.25">
      <c r="A41805"/>
      <c r="B41805"/>
      <c r="C41805"/>
      <c r="D41805"/>
      <c r="E41805" s="148"/>
      <c r="F41805" s="148"/>
      <c r="G41805" s="149"/>
      <c r="H41805" s="148"/>
      <c r="I41805"/>
    </row>
    <row r="41806" spans="1:9" x14ac:dyDescent="0.25">
      <c r="A41806"/>
      <c r="B41806"/>
      <c r="C41806"/>
      <c r="D41806"/>
      <c r="E41806" s="148"/>
      <c r="F41806" s="148"/>
      <c r="G41806" s="149"/>
      <c r="H41806" s="148"/>
      <c r="I41806"/>
    </row>
    <row r="41807" spans="1:9" x14ac:dyDescent="0.25">
      <c r="A41807"/>
      <c r="B41807"/>
      <c r="C41807"/>
      <c r="D41807"/>
      <c r="E41807" s="148"/>
      <c r="F41807" s="148"/>
      <c r="G41807" s="149"/>
      <c r="H41807" s="148"/>
      <c r="I41807"/>
    </row>
    <row r="41808" spans="1:9" x14ac:dyDescent="0.25">
      <c r="A41808"/>
      <c r="B41808"/>
      <c r="C41808"/>
      <c r="D41808"/>
      <c r="E41808" s="148"/>
      <c r="F41808" s="148"/>
      <c r="G41808" s="149"/>
      <c r="H41808" s="148"/>
      <c r="I41808"/>
    </row>
    <row r="41809" spans="1:9" x14ac:dyDescent="0.25">
      <c r="A41809"/>
      <c r="B41809"/>
      <c r="C41809"/>
      <c r="D41809"/>
      <c r="E41809" s="148"/>
      <c r="F41809" s="148"/>
      <c r="G41809" s="149"/>
      <c r="H41809" s="148"/>
      <c r="I41809"/>
    </row>
    <row r="41810" spans="1:9" x14ac:dyDescent="0.25">
      <c r="A41810"/>
      <c r="B41810"/>
      <c r="C41810"/>
      <c r="D41810"/>
      <c r="E41810" s="148"/>
      <c r="F41810" s="148"/>
      <c r="G41810" s="149"/>
      <c r="H41810" s="148"/>
      <c r="I41810"/>
    </row>
    <row r="41811" spans="1:9" x14ac:dyDescent="0.25">
      <c r="A41811"/>
      <c r="B41811"/>
      <c r="C41811"/>
      <c r="D41811"/>
      <c r="E41811" s="148"/>
      <c r="F41811" s="148"/>
      <c r="G41811" s="149"/>
      <c r="H41811" s="148"/>
      <c r="I41811"/>
    </row>
    <row r="41812" spans="1:9" x14ac:dyDescent="0.25">
      <c r="A41812"/>
      <c r="B41812"/>
      <c r="C41812"/>
      <c r="D41812"/>
      <c r="E41812" s="148"/>
      <c r="F41812" s="148"/>
      <c r="G41812" s="149"/>
      <c r="H41812" s="148"/>
      <c r="I41812"/>
    </row>
    <row r="41813" spans="1:9" x14ac:dyDescent="0.25">
      <c r="A41813"/>
      <c r="B41813"/>
      <c r="C41813"/>
      <c r="D41813"/>
      <c r="E41813" s="148"/>
      <c r="F41813" s="148"/>
      <c r="G41813" s="149"/>
      <c r="H41813" s="148"/>
      <c r="I41813"/>
    </row>
    <row r="41814" spans="1:9" x14ac:dyDescent="0.25">
      <c r="A41814"/>
      <c r="B41814"/>
      <c r="C41814"/>
      <c r="D41814"/>
      <c r="E41814" s="148"/>
      <c r="F41814" s="148"/>
      <c r="G41814" s="149"/>
      <c r="H41814" s="148"/>
      <c r="I41814"/>
    </row>
    <row r="41815" spans="1:9" x14ac:dyDescent="0.25">
      <c r="A41815"/>
      <c r="B41815"/>
      <c r="C41815"/>
      <c r="D41815"/>
      <c r="E41815" s="148"/>
      <c r="F41815" s="148"/>
      <c r="G41815" s="149"/>
      <c r="H41815" s="148"/>
      <c r="I41815"/>
    </row>
    <row r="41816" spans="1:9" x14ac:dyDescent="0.25">
      <c r="A41816"/>
      <c r="B41816"/>
      <c r="C41816"/>
      <c r="D41816"/>
      <c r="E41816" s="148"/>
      <c r="F41816" s="148"/>
      <c r="G41816" s="149"/>
      <c r="H41816" s="148"/>
      <c r="I41816"/>
    </row>
    <row r="41817" spans="1:9" x14ac:dyDescent="0.25">
      <c r="A41817"/>
      <c r="B41817"/>
      <c r="C41817"/>
      <c r="D41817"/>
      <c r="E41817" s="148"/>
      <c r="F41817" s="148"/>
      <c r="G41817" s="149"/>
      <c r="H41817" s="148"/>
      <c r="I41817"/>
    </row>
    <row r="41818" spans="1:9" x14ac:dyDescent="0.25">
      <c r="A41818"/>
      <c r="B41818"/>
      <c r="C41818"/>
      <c r="D41818"/>
      <c r="E41818" s="148"/>
      <c r="F41818" s="148"/>
      <c r="G41818" s="149"/>
      <c r="H41818" s="148"/>
      <c r="I41818"/>
    </row>
    <row r="41819" spans="1:9" x14ac:dyDescent="0.25">
      <c r="A41819"/>
      <c r="B41819"/>
      <c r="C41819"/>
      <c r="D41819"/>
      <c r="E41819" s="148"/>
      <c r="F41819" s="148"/>
      <c r="G41819" s="149"/>
      <c r="H41819" s="148"/>
      <c r="I41819"/>
    </row>
    <row r="41820" spans="1:9" x14ac:dyDescent="0.25">
      <c r="A41820"/>
      <c r="B41820"/>
      <c r="C41820"/>
      <c r="D41820"/>
      <c r="E41820" s="148"/>
      <c r="F41820" s="148"/>
      <c r="G41820" s="149"/>
      <c r="H41820" s="148"/>
      <c r="I41820"/>
    </row>
    <row r="41821" spans="1:9" x14ac:dyDescent="0.25">
      <c r="A41821"/>
      <c r="B41821"/>
      <c r="C41821"/>
      <c r="D41821"/>
      <c r="E41821" s="148"/>
      <c r="F41821" s="148"/>
      <c r="G41821" s="149"/>
      <c r="H41821" s="148"/>
      <c r="I41821"/>
    </row>
    <row r="41822" spans="1:9" x14ac:dyDescent="0.25">
      <c r="A41822"/>
      <c r="B41822"/>
      <c r="C41822"/>
      <c r="D41822"/>
      <c r="E41822" s="148"/>
      <c r="F41822" s="148"/>
      <c r="G41822" s="149"/>
      <c r="H41822" s="148"/>
      <c r="I41822"/>
    </row>
    <row r="41823" spans="1:9" x14ac:dyDescent="0.25">
      <c r="A41823"/>
      <c r="B41823"/>
      <c r="C41823"/>
      <c r="D41823"/>
      <c r="E41823" s="148"/>
      <c r="F41823" s="148"/>
      <c r="G41823" s="149"/>
      <c r="H41823" s="148"/>
      <c r="I41823"/>
    </row>
    <row r="41824" spans="1:9" x14ac:dyDescent="0.25">
      <c r="A41824"/>
      <c r="B41824"/>
      <c r="C41824"/>
      <c r="D41824"/>
      <c r="E41824" s="148"/>
      <c r="F41824" s="148"/>
      <c r="G41824" s="149"/>
      <c r="H41824" s="148"/>
      <c r="I41824"/>
    </row>
    <row r="41825" spans="1:9" x14ac:dyDescent="0.25">
      <c r="A41825"/>
      <c r="B41825"/>
      <c r="C41825"/>
      <c r="D41825"/>
      <c r="E41825" s="148"/>
      <c r="F41825" s="148"/>
      <c r="G41825" s="149"/>
      <c r="H41825" s="148"/>
      <c r="I41825"/>
    </row>
    <row r="41826" spans="1:9" x14ac:dyDescent="0.25">
      <c r="A41826"/>
      <c r="B41826"/>
      <c r="C41826"/>
      <c r="D41826"/>
      <c r="E41826" s="148"/>
      <c r="F41826" s="148"/>
      <c r="G41826" s="149"/>
      <c r="H41826" s="148"/>
      <c r="I41826"/>
    </row>
    <row r="41827" spans="1:9" x14ac:dyDescent="0.25">
      <c r="A41827"/>
      <c r="B41827"/>
      <c r="C41827"/>
      <c r="D41827"/>
      <c r="E41827" s="148"/>
      <c r="F41827" s="148"/>
      <c r="G41827" s="149"/>
      <c r="H41827" s="148"/>
      <c r="I41827"/>
    </row>
    <row r="41828" spans="1:9" x14ac:dyDescent="0.25">
      <c r="A41828"/>
      <c r="B41828"/>
      <c r="C41828"/>
      <c r="D41828"/>
      <c r="E41828" s="148"/>
      <c r="F41828" s="148"/>
      <c r="G41828" s="149"/>
      <c r="H41828" s="148"/>
      <c r="I41828"/>
    </row>
    <row r="41829" spans="1:9" x14ac:dyDescent="0.25">
      <c r="A41829"/>
      <c r="B41829"/>
      <c r="C41829"/>
      <c r="D41829"/>
      <c r="E41829" s="148"/>
      <c r="F41829" s="148"/>
      <c r="G41829" s="149"/>
      <c r="H41829" s="148"/>
      <c r="I41829"/>
    </row>
    <row r="41830" spans="1:9" x14ac:dyDescent="0.25">
      <c r="A41830"/>
      <c r="B41830"/>
      <c r="C41830"/>
      <c r="D41830"/>
      <c r="E41830" s="148"/>
      <c r="F41830" s="148"/>
      <c r="G41830" s="149"/>
      <c r="H41830" s="148"/>
      <c r="I41830"/>
    </row>
    <row r="41831" spans="1:9" x14ac:dyDescent="0.25">
      <c r="A41831"/>
      <c r="B41831"/>
      <c r="C41831"/>
      <c r="D41831"/>
      <c r="E41831" s="148"/>
      <c r="F41831" s="148"/>
      <c r="G41831" s="149"/>
      <c r="H41831" s="148"/>
      <c r="I41831"/>
    </row>
    <row r="41832" spans="1:9" x14ac:dyDescent="0.25">
      <c r="A41832"/>
      <c r="B41832"/>
      <c r="C41832"/>
      <c r="D41832"/>
      <c r="E41832" s="148"/>
      <c r="F41832" s="148"/>
      <c r="G41832" s="149"/>
      <c r="H41832" s="148"/>
      <c r="I41832"/>
    </row>
    <row r="41833" spans="1:9" x14ac:dyDescent="0.25">
      <c r="A41833"/>
      <c r="B41833"/>
      <c r="C41833"/>
      <c r="D41833"/>
      <c r="E41833" s="148"/>
      <c r="F41833" s="148"/>
      <c r="G41833" s="149"/>
      <c r="H41833" s="148"/>
      <c r="I41833"/>
    </row>
    <row r="41834" spans="1:9" x14ac:dyDescent="0.25">
      <c r="A41834"/>
      <c r="B41834"/>
      <c r="C41834"/>
      <c r="D41834"/>
      <c r="E41834" s="148"/>
      <c r="F41834" s="148"/>
      <c r="G41834" s="149"/>
      <c r="H41834" s="148"/>
      <c r="I41834"/>
    </row>
    <row r="41835" spans="1:9" x14ac:dyDescent="0.25">
      <c r="A41835"/>
      <c r="B41835"/>
      <c r="C41835"/>
      <c r="D41835"/>
      <c r="E41835" s="148"/>
      <c r="F41835" s="148"/>
      <c r="G41835" s="149"/>
      <c r="H41835" s="148"/>
      <c r="I41835"/>
    </row>
    <row r="41836" spans="1:9" x14ac:dyDescent="0.25">
      <c r="A41836"/>
      <c r="B41836"/>
      <c r="C41836"/>
      <c r="D41836"/>
      <c r="E41836" s="148"/>
      <c r="F41836" s="148"/>
      <c r="G41836" s="149"/>
      <c r="H41836" s="148"/>
      <c r="I41836"/>
    </row>
    <row r="41837" spans="1:9" x14ac:dyDescent="0.25">
      <c r="A41837"/>
      <c r="B41837"/>
      <c r="C41837"/>
      <c r="D41837"/>
      <c r="E41837" s="148"/>
      <c r="F41837" s="148"/>
      <c r="G41837" s="149"/>
      <c r="H41837" s="148"/>
      <c r="I41837"/>
    </row>
    <row r="41838" spans="1:9" x14ac:dyDescent="0.25">
      <c r="A41838"/>
      <c r="B41838"/>
      <c r="C41838"/>
      <c r="D41838"/>
      <c r="E41838" s="148"/>
      <c r="F41838" s="148"/>
      <c r="G41838" s="149"/>
      <c r="H41838" s="148"/>
      <c r="I41838"/>
    </row>
    <row r="41839" spans="1:9" x14ac:dyDescent="0.25">
      <c r="A41839"/>
      <c r="B41839"/>
      <c r="C41839"/>
      <c r="D41839"/>
      <c r="E41839" s="148"/>
      <c r="F41839" s="148"/>
      <c r="G41839" s="149"/>
      <c r="H41839" s="148"/>
      <c r="I41839"/>
    </row>
    <row r="41840" spans="1:9" x14ac:dyDescent="0.25">
      <c r="A41840"/>
      <c r="B41840"/>
      <c r="C41840"/>
      <c r="D41840"/>
      <c r="E41840" s="148"/>
      <c r="F41840" s="148"/>
      <c r="G41840" s="149"/>
      <c r="H41840" s="148"/>
      <c r="I41840"/>
    </row>
    <row r="41841" spans="1:9" x14ac:dyDescent="0.25">
      <c r="A41841"/>
      <c r="B41841"/>
      <c r="C41841"/>
      <c r="D41841"/>
      <c r="E41841" s="148"/>
      <c r="F41841" s="148"/>
      <c r="G41841" s="149"/>
      <c r="H41841" s="148"/>
      <c r="I41841"/>
    </row>
    <row r="41842" spans="1:9" x14ac:dyDescent="0.25">
      <c r="A41842"/>
      <c r="B41842"/>
      <c r="C41842"/>
      <c r="D41842"/>
      <c r="E41842" s="148"/>
      <c r="F41842" s="148"/>
      <c r="G41842" s="149"/>
      <c r="H41842" s="148"/>
      <c r="I41842"/>
    </row>
    <row r="41843" spans="1:9" x14ac:dyDescent="0.25">
      <c r="A41843"/>
      <c r="B41843"/>
      <c r="C41843"/>
      <c r="D41843"/>
      <c r="E41843" s="148"/>
      <c r="F41843" s="148"/>
      <c r="G41843" s="149"/>
      <c r="H41843" s="148"/>
      <c r="I41843"/>
    </row>
    <row r="41844" spans="1:9" x14ac:dyDescent="0.25">
      <c r="A41844"/>
      <c r="B41844"/>
      <c r="C41844"/>
      <c r="D41844"/>
      <c r="E41844" s="148"/>
      <c r="F41844" s="148"/>
      <c r="G41844" s="149"/>
      <c r="H41844" s="148"/>
      <c r="I41844"/>
    </row>
    <row r="41845" spans="1:9" x14ac:dyDescent="0.25">
      <c r="A41845"/>
      <c r="B41845"/>
      <c r="C41845"/>
      <c r="D41845"/>
      <c r="E41845" s="148"/>
      <c r="F41845" s="148"/>
      <c r="G41845" s="149"/>
      <c r="H41845" s="148"/>
      <c r="I41845"/>
    </row>
    <row r="41846" spans="1:9" x14ac:dyDescent="0.25">
      <c r="A41846"/>
      <c r="B41846"/>
      <c r="C41846"/>
      <c r="D41846"/>
      <c r="E41846" s="148"/>
      <c r="F41846" s="148"/>
      <c r="G41846" s="149"/>
      <c r="H41846" s="148"/>
      <c r="I41846"/>
    </row>
    <row r="41847" spans="1:9" x14ac:dyDescent="0.25">
      <c r="A41847"/>
      <c r="B41847"/>
      <c r="C41847"/>
      <c r="D41847"/>
      <c r="E41847" s="148"/>
      <c r="F41847" s="148"/>
      <c r="G41847" s="149"/>
      <c r="H41847" s="148"/>
      <c r="I41847"/>
    </row>
    <row r="41848" spans="1:9" x14ac:dyDescent="0.25">
      <c r="A41848"/>
      <c r="B41848"/>
      <c r="C41848"/>
      <c r="D41848"/>
      <c r="E41848" s="148"/>
      <c r="F41848" s="148"/>
      <c r="G41848" s="149"/>
      <c r="H41848" s="148"/>
      <c r="I41848"/>
    </row>
    <row r="41849" spans="1:9" x14ac:dyDescent="0.25">
      <c r="A41849"/>
      <c r="B41849"/>
      <c r="C41849"/>
      <c r="D41849"/>
      <c r="E41849" s="148"/>
      <c r="F41849" s="148"/>
      <c r="G41849" s="149"/>
      <c r="H41849" s="148"/>
      <c r="I41849"/>
    </row>
    <row r="41850" spans="1:9" x14ac:dyDescent="0.25">
      <c r="A41850"/>
      <c r="B41850"/>
      <c r="C41850"/>
      <c r="D41850"/>
      <c r="E41850" s="148"/>
      <c r="F41850" s="148"/>
      <c r="G41850" s="149"/>
      <c r="H41850" s="148"/>
      <c r="I41850"/>
    </row>
    <row r="41851" spans="1:9" x14ac:dyDescent="0.25">
      <c r="A41851"/>
      <c r="B41851"/>
      <c r="C41851"/>
      <c r="D41851"/>
      <c r="E41851" s="148"/>
      <c r="F41851" s="148"/>
      <c r="G41851" s="149"/>
      <c r="H41851" s="148"/>
      <c r="I41851"/>
    </row>
    <row r="41852" spans="1:9" x14ac:dyDescent="0.25">
      <c r="A41852"/>
      <c r="B41852"/>
      <c r="C41852"/>
      <c r="D41852"/>
      <c r="E41852" s="148"/>
      <c r="F41852" s="148"/>
      <c r="G41852" s="149"/>
      <c r="H41852" s="148"/>
      <c r="I41852"/>
    </row>
    <row r="41853" spans="1:9" x14ac:dyDescent="0.25">
      <c r="A41853"/>
      <c r="B41853"/>
      <c r="C41853"/>
      <c r="D41853"/>
      <c r="E41853" s="148"/>
      <c r="F41853" s="148"/>
      <c r="G41853" s="149"/>
      <c r="H41853" s="148"/>
      <c r="I41853"/>
    </row>
    <row r="41854" spans="1:9" x14ac:dyDescent="0.25">
      <c r="A41854"/>
      <c r="B41854"/>
      <c r="C41854"/>
      <c r="D41854"/>
      <c r="E41854" s="148"/>
      <c r="F41854" s="148"/>
      <c r="G41854" s="149"/>
      <c r="H41854" s="148"/>
      <c r="I41854"/>
    </row>
    <row r="41855" spans="1:9" x14ac:dyDescent="0.25">
      <c r="A41855"/>
      <c r="B41855"/>
      <c r="C41855"/>
      <c r="D41855"/>
      <c r="E41855" s="148"/>
      <c r="F41855" s="148"/>
      <c r="G41855" s="149"/>
      <c r="H41855" s="148"/>
      <c r="I41855"/>
    </row>
    <row r="41856" spans="1:9" x14ac:dyDescent="0.25">
      <c r="A41856"/>
      <c r="B41856"/>
      <c r="C41856"/>
      <c r="D41856"/>
      <c r="E41856" s="148"/>
      <c r="F41856" s="148"/>
      <c r="G41856" s="149"/>
      <c r="H41856" s="148"/>
      <c r="I41856"/>
    </row>
    <row r="41857" spans="1:9" x14ac:dyDescent="0.25">
      <c r="A41857"/>
      <c r="B41857"/>
      <c r="C41857"/>
      <c r="D41857"/>
      <c r="E41857" s="148"/>
      <c r="F41857" s="148"/>
      <c r="G41857" s="149"/>
      <c r="H41857" s="148"/>
      <c r="I41857"/>
    </row>
    <row r="41858" spans="1:9" x14ac:dyDescent="0.25">
      <c r="A41858"/>
      <c r="B41858"/>
      <c r="C41858"/>
      <c r="D41858"/>
      <c r="E41858" s="148"/>
      <c r="F41858" s="148"/>
      <c r="G41858" s="149"/>
      <c r="H41858" s="148"/>
      <c r="I41858"/>
    </row>
    <row r="41859" spans="1:9" x14ac:dyDescent="0.25">
      <c r="A41859"/>
      <c r="B41859"/>
      <c r="C41859"/>
      <c r="D41859"/>
      <c r="E41859" s="148"/>
      <c r="F41859" s="148"/>
      <c r="G41859" s="149"/>
      <c r="H41859" s="148"/>
      <c r="I41859"/>
    </row>
    <row r="41860" spans="1:9" x14ac:dyDescent="0.25">
      <c r="A41860"/>
      <c r="B41860"/>
      <c r="C41860"/>
      <c r="D41860"/>
      <c r="E41860" s="148"/>
      <c r="F41860" s="148"/>
      <c r="G41860" s="149"/>
      <c r="H41860" s="148"/>
      <c r="I41860"/>
    </row>
    <row r="41861" spans="1:9" x14ac:dyDescent="0.25">
      <c r="A41861"/>
      <c r="B41861"/>
      <c r="C41861"/>
      <c r="D41861"/>
      <c r="E41861" s="148"/>
      <c r="F41861" s="148"/>
      <c r="G41861" s="149"/>
      <c r="H41861" s="148"/>
      <c r="I41861"/>
    </row>
    <row r="41862" spans="1:9" x14ac:dyDescent="0.25">
      <c r="A41862"/>
      <c r="B41862"/>
      <c r="C41862"/>
      <c r="D41862"/>
      <c r="E41862" s="148"/>
      <c r="F41862" s="148"/>
      <c r="G41862" s="149"/>
      <c r="H41862" s="148"/>
      <c r="I41862"/>
    </row>
    <row r="41863" spans="1:9" x14ac:dyDescent="0.25">
      <c r="A41863"/>
      <c r="B41863"/>
      <c r="C41863"/>
      <c r="D41863"/>
      <c r="E41863" s="148"/>
      <c r="F41863" s="148"/>
      <c r="G41863" s="149"/>
      <c r="H41863" s="148"/>
      <c r="I41863"/>
    </row>
    <row r="41864" spans="1:9" x14ac:dyDescent="0.25">
      <c r="A41864"/>
      <c r="B41864"/>
      <c r="C41864"/>
      <c r="D41864"/>
      <c r="E41864" s="148"/>
      <c r="F41864" s="148"/>
      <c r="G41864" s="149"/>
      <c r="H41864" s="148"/>
      <c r="I41864"/>
    </row>
    <row r="41865" spans="1:9" x14ac:dyDescent="0.25">
      <c r="A41865"/>
      <c r="B41865"/>
      <c r="C41865"/>
      <c r="D41865"/>
      <c r="E41865" s="148"/>
      <c r="F41865" s="148"/>
      <c r="G41865" s="149"/>
      <c r="H41865" s="148"/>
      <c r="I41865"/>
    </row>
    <row r="41866" spans="1:9" x14ac:dyDescent="0.25">
      <c r="A41866"/>
      <c r="B41866"/>
      <c r="C41866"/>
      <c r="D41866"/>
      <c r="E41866" s="148"/>
      <c r="F41866" s="148"/>
      <c r="G41866" s="149"/>
      <c r="H41866" s="148"/>
      <c r="I41866"/>
    </row>
    <row r="41867" spans="1:9" x14ac:dyDescent="0.25">
      <c r="A41867"/>
      <c r="B41867"/>
      <c r="C41867"/>
      <c r="D41867"/>
      <c r="E41867" s="148"/>
      <c r="F41867" s="148"/>
      <c r="G41867" s="149"/>
      <c r="H41867" s="148"/>
      <c r="I41867"/>
    </row>
    <row r="41868" spans="1:9" x14ac:dyDescent="0.25">
      <c r="A41868"/>
      <c r="B41868"/>
      <c r="C41868"/>
      <c r="D41868"/>
      <c r="E41868" s="148"/>
      <c r="F41868" s="148"/>
      <c r="G41868" s="149"/>
      <c r="H41868" s="148"/>
      <c r="I41868"/>
    </row>
    <row r="41869" spans="1:9" x14ac:dyDescent="0.25">
      <c r="A41869"/>
      <c r="B41869"/>
      <c r="C41869"/>
      <c r="D41869"/>
      <c r="E41869" s="148"/>
      <c r="F41869" s="148"/>
      <c r="G41869" s="149"/>
      <c r="H41869" s="148"/>
      <c r="I41869"/>
    </row>
    <row r="41870" spans="1:9" x14ac:dyDescent="0.25">
      <c r="A41870"/>
      <c r="B41870"/>
      <c r="C41870"/>
      <c r="D41870"/>
      <c r="E41870" s="148"/>
      <c r="F41870" s="148"/>
      <c r="G41870" s="149"/>
      <c r="H41870" s="148"/>
      <c r="I41870"/>
    </row>
    <row r="41871" spans="1:9" x14ac:dyDescent="0.25">
      <c r="A41871"/>
      <c r="B41871"/>
      <c r="C41871"/>
      <c r="D41871"/>
      <c r="E41871" s="148"/>
      <c r="F41871" s="148"/>
      <c r="G41871" s="149"/>
      <c r="H41871" s="148"/>
      <c r="I41871"/>
    </row>
    <row r="41872" spans="1:9" x14ac:dyDescent="0.25">
      <c r="A41872"/>
      <c r="B41872"/>
      <c r="C41872"/>
      <c r="D41872"/>
      <c r="E41872" s="148"/>
      <c r="F41872" s="148"/>
      <c r="G41872" s="149"/>
      <c r="H41872" s="148"/>
      <c r="I41872"/>
    </row>
    <row r="41873" spans="1:9" x14ac:dyDescent="0.25">
      <c r="A41873"/>
      <c r="B41873"/>
      <c r="C41873"/>
      <c r="D41873"/>
      <c r="E41873" s="148"/>
      <c r="F41873" s="148"/>
      <c r="G41873" s="149"/>
      <c r="H41873" s="148"/>
      <c r="I41873"/>
    </row>
    <row r="41874" spans="1:9" x14ac:dyDescent="0.25">
      <c r="A41874"/>
      <c r="B41874"/>
      <c r="C41874"/>
      <c r="D41874"/>
      <c r="E41874" s="148"/>
      <c r="F41874" s="148"/>
      <c r="G41874" s="149"/>
      <c r="H41874" s="148"/>
      <c r="I41874"/>
    </row>
    <row r="41875" spans="1:9" x14ac:dyDescent="0.25">
      <c r="A41875"/>
      <c r="B41875"/>
      <c r="C41875"/>
      <c r="D41875"/>
      <c r="E41875" s="148"/>
      <c r="F41875" s="148"/>
      <c r="G41875" s="149"/>
      <c r="H41875" s="148"/>
      <c r="I41875"/>
    </row>
    <row r="41876" spans="1:9" x14ac:dyDescent="0.25">
      <c r="A41876"/>
      <c r="B41876"/>
      <c r="C41876"/>
      <c r="D41876"/>
      <c r="E41876" s="148"/>
      <c r="F41876" s="148"/>
      <c r="G41876" s="149"/>
      <c r="H41876" s="148"/>
      <c r="I41876"/>
    </row>
    <row r="41877" spans="1:9" x14ac:dyDescent="0.25">
      <c r="A41877"/>
      <c r="B41877"/>
      <c r="C41877"/>
      <c r="D41877"/>
      <c r="E41877" s="148"/>
      <c r="F41877" s="148"/>
      <c r="G41877" s="149"/>
      <c r="H41877" s="148"/>
      <c r="I41877"/>
    </row>
    <row r="41878" spans="1:9" x14ac:dyDescent="0.25">
      <c r="A41878"/>
      <c r="B41878"/>
      <c r="C41878"/>
      <c r="D41878"/>
      <c r="E41878" s="148"/>
      <c r="F41878" s="148"/>
      <c r="G41878" s="149"/>
      <c r="H41878" s="148"/>
      <c r="I41878"/>
    </row>
    <row r="41879" spans="1:9" x14ac:dyDescent="0.25">
      <c r="A41879"/>
      <c r="B41879"/>
      <c r="C41879"/>
      <c r="D41879"/>
      <c r="E41879" s="148"/>
      <c r="F41879" s="148"/>
      <c r="G41879" s="149"/>
      <c r="H41879" s="148"/>
      <c r="I41879"/>
    </row>
    <row r="41880" spans="1:9" x14ac:dyDescent="0.25">
      <c r="A41880"/>
      <c r="B41880"/>
      <c r="C41880"/>
      <c r="D41880"/>
      <c r="E41880" s="148"/>
      <c r="F41880" s="148"/>
      <c r="G41880" s="149"/>
      <c r="H41880" s="148"/>
      <c r="I41880"/>
    </row>
    <row r="41881" spans="1:9" x14ac:dyDescent="0.25">
      <c r="A41881"/>
      <c r="B41881"/>
      <c r="C41881"/>
      <c r="D41881"/>
      <c r="E41881" s="148"/>
      <c r="F41881" s="148"/>
      <c r="G41881" s="149"/>
      <c r="H41881" s="148"/>
      <c r="I41881"/>
    </row>
    <row r="41882" spans="1:9" x14ac:dyDescent="0.25">
      <c r="A41882"/>
      <c r="B41882"/>
      <c r="C41882"/>
      <c r="D41882"/>
      <c r="E41882" s="148"/>
      <c r="F41882" s="148"/>
      <c r="G41882" s="149"/>
      <c r="H41882" s="148"/>
      <c r="I41882"/>
    </row>
    <row r="41883" spans="1:9" x14ac:dyDescent="0.25">
      <c r="A41883"/>
      <c r="B41883"/>
      <c r="C41883"/>
      <c r="D41883"/>
      <c r="E41883" s="148"/>
      <c r="F41883" s="148"/>
      <c r="G41883" s="149"/>
      <c r="H41883" s="148"/>
      <c r="I41883"/>
    </row>
    <row r="41884" spans="1:9" x14ac:dyDescent="0.25">
      <c r="A41884"/>
      <c r="B41884"/>
      <c r="C41884"/>
      <c r="D41884"/>
      <c r="E41884" s="148"/>
      <c r="F41884" s="148"/>
      <c r="G41884" s="149"/>
      <c r="H41884" s="148"/>
      <c r="I41884"/>
    </row>
    <row r="41885" spans="1:9" x14ac:dyDescent="0.25">
      <c r="A41885"/>
      <c r="B41885"/>
      <c r="C41885"/>
      <c r="D41885"/>
      <c r="E41885" s="148"/>
      <c r="F41885" s="148"/>
      <c r="G41885" s="149"/>
      <c r="H41885" s="148"/>
      <c r="I41885"/>
    </row>
    <row r="41886" spans="1:9" x14ac:dyDescent="0.25">
      <c r="A41886"/>
      <c r="B41886"/>
      <c r="C41886"/>
      <c r="D41886"/>
      <c r="E41886" s="148"/>
      <c r="F41886" s="148"/>
      <c r="G41886" s="149"/>
      <c r="H41886" s="148"/>
      <c r="I41886"/>
    </row>
    <row r="41887" spans="1:9" x14ac:dyDescent="0.25">
      <c r="A41887"/>
      <c r="B41887"/>
      <c r="C41887"/>
      <c r="D41887"/>
      <c r="E41887" s="148"/>
      <c r="F41887" s="148"/>
      <c r="G41887" s="149"/>
      <c r="H41887" s="148"/>
      <c r="I41887"/>
    </row>
    <row r="41888" spans="1:9" x14ac:dyDescent="0.25">
      <c r="A41888"/>
      <c r="B41888"/>
      <c r="C41888"/>
      <c r="D41888"/>
      <c r="E41888" s="148"/>
      <c r="F41888" s="148"/>
      <c r="G41888" s="149"/>
      <c r="H41888" s="148"/>
      <c r="I41888"/>
    </row>
    <row r="41889" spans="1:9" x14ac:dyDescent="0.25">
      <c r="A41889"/>
      <c r="B41889"/>
      <c r="C41889"/>
      <c r="D41889"/>
      <c r="E41889" s="148"/>
      <c r="F41889" s="148"/>
      <c r="G41889" s="149"/>
      <c r="H41889" s="148"/>
      <c r="I41889"/>
    </row>
    <row r="41890" spans="1:9" x14ac:dyDescent="0.25">
      <c r="A41890"/>
      <c r="B41890"/>
      <c r="C41890"/>
      <c r="D41890"/>
      <c r="E41890" s="148"/>
      <c r="F41890" s="148"/>
      <c r="G41890" s="149"/>
      <c r="H41890" s="148"/>
      <c r="I41890"/>
    </row>
    <row r="41891" spans="1:9" x14ac:dyDescent="0.25">
      <c r="A41891"/>
      <c r="B41891"/>
      <c r="C41891"/>
      <c r="D41891"/>
      <c r="E41891" s="148"/>
      <c r="F41891" s="148"/>
      <c r="G41891" s="149"/>
      <c r="H41891" s="148"/>
      <c r="I41891"/>
    </row>
    <row r="41892" spans="1:9" x14ac:dyDescent="0.25">
      <c r="A41892"/>
      <c r="B41892"/>
      <c r="C41892"/>
      <c r="D41892"/>
      <c r="E41892" s="148"/>
      <c r="F41892" s="148"/>
      <c r="G41892" s="149"/>
      <c r="H41892" s="148"/>
      <c r="I41892"/>
    </row>
    <row r="41893" spans="1:9" x14ac:dyDescent="0.25">
      <c r="A41893"/>
      <c r="B41893"/>
      <c r="C41893"/>
      <c r="D41893"/>
      <c r="E41893" s="148"/>
      <c r="F41893" s="148"/>
      <c r="G41893" s="149"/>
      <c r="H41893" s="148"/>
      <c r="I41893"/>
    </row>
    <row r="41894" spans="1:9" x14ac:dyDescent="0.25">
      <c r="A41894"/>
      <c r="B41894"/>
      <c r="C41894"/>
      <c r="D41894"/>
      <c r="E41894" s="148"/>
      <c r="F41894" s="148"/>
      <c r="G41894" s="149"/>
      <c r="H41894" s="148"/>
      <c r="I41894"/>
    </row>
    <row r="41895" spans="1:9" x14ac:dyDescent="0.25">
      <c r="A41895"/>
      <c r="B41895"/>
      <c r="C41895"/>
      <c r="D41895"/>
      <c r="E41895" s="148"/>
      <c r="F41895" s="148"/>
      <c r="G41895" s="149"/>
      <c r="H41895" s="148"/>
      <c r="I41895"/>
    </row>
    <row r="41896" spans="1:9" x14ac:dyDescent="0.25">
      <c r="A41896"/>
      <c r="B41896"/>
      <c r="C41896"/>
      <c r="D41896"/>
      <c r="E41896" s="148"/>
      <c r="F41896" s="148"/>
      <c r="G41896" s="149"/>
      <c r="H41896" s="148"/>
      <c r="I41896"/>
    </row>
    <row r="41897" spans="1:9" x14ac:dyDescent="0.25">
      <c r="A41897"/>
      <c r="B41897"/>
      <c r="C41897"/>
      <c r="D41897"/>
      <c r="E41897" s="148"/>
      <c r="F41897" s="148"/>
      <c r="G41897" s="149"/>
      <c r="H41897" s="148"/>
      <c r="I41897"/>
    </row>
    <row r="41898" spans="1:9" x14ac:dyDescent="0.25">
      <c r="A41898"/>
      <c r="B41898"/>
      <c r="C41898"/>
      <c r="D41898"/>
      <c r="E41898" s="148"/>
      <c r="F41898" s="148"/>
      <c r="G41898" s="149"/>
      <c r="H41898" s="148"/>
      <c r="I41898"/>
    </row>
    <row r="41899" spans="1:9" x14ac:dyDescent="0.25">
      <c r="A41899"/>
      <c r="B41899"/>
      <c r="C41899"/>
      <c r="D41899"/>
      <c r="E41899" s="148"/>
      <c r="F41899" s="148"/>
      <c r="G41899" s="149"/>
      <c r="H41899" s="148"/>
      <c r="I41899"/>
    </row>
    <row r="41900" spans="1:9" x14ac:dyDescent="0.25">
      <c r="A41900"/>
      <c r="B41900"/>
      <c r="C41900"/>
      <c r="D41900"/>
      <c r="E41900" s="148"/>
      <c r="F41900" s="148"/>
      <c r="G41900" s="149"/>
      <c r="H41900" s="148"/>
      <c r="I41900"/>
    </row>
    <row r="41901" spans="1:9" x14ac:dyDescent="0.25">
      <c r="A41901"/>
      <c r="B41901"/>
      <c r="C41901"/>
      <c r="D41901"/>
      <c r="E41901" s="148"/>
      <c r="F41901" s="148"/>
      <c r="G41901" s="149"/>
      <c r="H41901" s="148"/>
      <c r="I41901"/>
    </row>
    <row r="41902" spans="1:9" x14ac:dyDescent="0.25">
      <c r="A41902"/>
      <c r="B41902"/>
      <c r="C41902"/>
      <c r="D41902"/>
      <c r="E41902" s="148"/>
      <c r="F41902" s="148"/>
      <c r="G41902" s="149"/>
      <c r="H41902" s="148"/>
      <c r="I41902"/>
    </row>
    <row r="41903" spans="1:9" x14ac:dyDescent="0.25">
      <c r="A41903"/>
      <c r="B41903"/>
      <c r="C41903"/>
      <c r="D41903"/>
      <c r="E41903" s="148"/>
      <c r="F41903" s="148"/>
      <c r="G41903" s="149"/>
      <c r="H41903" s="148"/>
      <c r="I41903"/>
    </row>
    <row r="41904" spans="1:9" x14ac:dyDescent="0.25">
      <c r="A41904"/>
      <c r="B41904"/>
      <c r="C41904"/>
      <c r="D41904"/>
      <c r="E41904" s="148"/>
      <c r="F41904" s="148"/>
      <c r="G41904" s="149"/>
      <c r="H41904" s="148"/>
      <c r="I41904"/>
    </row>
    <row r="41905" spans="1:9" x14ac:dyDescent="0.25">
      <c r="A41905"/>
      <c r="B41905"/>
      <c r="C41905"/>
      <c r="D41905"/>
      <c r="E41905" s="148"/>
      <c r="F41905" s="148"/>
      <c r="G41905" s="149"/>
      <c r="H41905" s="148"/>
      <c r="I41905"/>
    </row>
    <row r="41906" spans="1:9" x14ac:dyDescent="0.25">
      <c r="A41906"/>
      <c r="B41906"/>
      <c r="C41906"/>
      <c r="D41906"/>
      <c r="E41906" s="148"/>
      <c r="F41906" s="148"/>
      <c r="G41906" s="149"/>
      <c r="H41906" s="148"/>
      <c r="I41906"/>
    </row>
    <row r="41907" spans="1:9" x14ac:dyDescent="0.25">
      <c r="A41907"/>
      <c r="B41907"/>
      <c r="C41907"/>
      <c r="D41907"/>
      <c r="E41907" s="148"/>
      <c r="F41907" s="148"/>
      <c r="G41907" s="149"/>
      <c r="H41907" s="148"/>
      <c r="I41907"/>
    </row>
    <row r="41908" spans="1:9" x14ac:dyDescent="0.25">
      <c r="A41908"/>
      <c r="B41908"/>
      <c r="C41908"/>
      <c r="D41908"/>
      <c r="E41908" s="148"/>
      <c r="F41908" s="148"/>
      <c r="G41908" s="149"/>
      <c r="H41908" s="148"/>
      <c r="I41908"/>
    </row>
    <row r="41909" spans="1:9" x14ac:dyDescent="0.25">
      <c r="A41909"/>
      <c r="B41909"/>
      <c r="C41909"/>
      <c r="D41909"/>
      <c r="E41909" s="148"/>
      <c r="F41909" s="148"/>
      <c r="G41909" s="149"/>
      <c r="H41909" s="148"/>
      <c r="I41909"/>
    </row>
    <row r="41910" spans="1:9" x14ac:dyDescent="0.25">
      <c r="A41910"/>
      <c r="B41910"/>
      <c r="C41910"/>
      <c r="D41910"/>
      <c r="E41910" s="148"/>
      <c r="F41910" s="148"/>
      <c r="G41910" s="149"/>
      <c r="H41910" s="148"/>
      <c r="I41910"/>
    </row>
    <row r="41911" spans="1:9" x14ac:dyDescent="0.25">
      <c r="A41911"/>
      <c r="B41911"/>
      <c r="C41911"/>
      <c r="D41911"/>
      <c r="E41911" s="148"/>
      <c r="F41911" s="148"/>
      <c r="G41911" s="149"/>
      <c r="H41911" s="148"/>
      <c r="I41911"/>
    </row>
    <row r="41912" spans="1:9" x14ac:dyDescent="0.25">
      <c r="A41912"/>
      <c r="B41912"/>
      <c r="C41912"/>
      <c r="D41912"/>
      <c r="E41912" s="148"/>
      <c r="F41912" s="148"/>
      <c r="G41912" s="149"/>
      <c r="H41912" s="148"/>
      <c r="I41912"/>
    </row>
    <row r="41913" spans="1:9" x14ac:dyDescent="0.25">
      <c r="A41913"/>
      <c r="B41913"/>
      <c r="C41913"/>
      <c r="D41913"/>
      <c r="E41913" s="148"/>
      <c r="F41913" s="148"/>
      <c r="G41913" s="149"/>
      <c r="H41913" s="148"/>
      <c r="I41913"/>
    </row>
    <row r="41914" spans="1:9" x14ac:dyDescent="0.25">
      <c r="A41914"/>
      <c r="B41914"/>
      <c r="C41914"/>
      <c r="D41914"/>
      <c r="E41914" s="148"/>
      <c r="F41914" s="148"/>
      <c r="G41914" s="149"/>
      <c r="H41914" s="148"/>
      <c r="I41914"/>
    </row>
    <row r="41915" spans="1:9" x14ac:dyDescent="0.25">
      <c r="A41915"/>
      <c r="B41915"/>
      <c r="C41915"/>
      <c r="D41915"/>
      <c r="E41915" s="148"/>
      <c r="F41915" s="148"/>
      <c r="G41915" s="149"/>
      <c r="H41915" s="148"/>
      <c r="I41915"/>
    </row>
    <row r="41916" spans="1:9" x14ac:dyDescent="0.25">
      <c r="A41916"/>
      <c r="B41916"/>
      <c r="C41916"/>
      <c r="D41916"/>
      <c r="E41916" s="148"/>
      <c r="F41916" s="148"/>
      <c r="G41916" s="149"/>
      <c r="H41916" s="148"/>
      <c r="I41916"/>
    </row>
    <row r="41917" spans="1:9" x14ac:dyDescent="0.25">
      <c r="A41917"/>
      <c r="B41917"/>
      <c r="C41917"/>
      <c r="D41917"/>
      <c r="E41917" s="148"/>
      <c r="F41917" s="148"/>
      <c r="G41917" s="149"/>
      <c r="H41917" s="148"/>
      <c r="I41917"/>
    </row>
    <row r="41918" spans="1:9" x14ac:dyDescent="0.25">
      <c r="A41918"/>
      <c r="B41918"/>
      <c r="C41918"/>
      <c r="D41918"/>
      <c r="E41918" s="148"/>
      <c r="F41918" s="148"/>
      <c r="G41918" s="149"/>
      <c r="H41918" s="148"/>
      <c r="I41918"/>
    </row>
    <row r="41919" spans="1:9" x14ac:dyDescent="0.25">
      <c r="A41919"/>
      <c r="B41919"/>
      <c r="C41919"/>
      <c r="D41919"/>
      <c r="E41919" s="148"/>
      <c r="F41919" s="148"/>
      <c r="G41919" s="149"/>
      <c r="H41919" s="148"/>
      <c r="I41919"/>
    </row>
    <row r="41920" spans="1:9" x14ac:dyDescent="0.25">
      <c r="A41920"/>
      <c r="B41920"/>
      <c r="C41920"/>
      <c r="D41920"/>
      <c r="E41920" s="148"/>
      <c r="F41920" s="148"/>
      <c r="G41920" s="149"/>
      <c r="H41920" s="148"/>
      <c r="I41920"/>
    </row>
    <row r="41921" spans="1:9" x14ac:dyDescent="0.25">
      <c r="A41921"/>
      <c r="B41921"/>
      <c r="C41921"/>
      <c r="D41921"/>
      <c r="E41921" s="148"/>
      <c r="F41921" s="148"/>
      <c r="G41921" s="149"/>
      <c r="H41921" s="148"/>
      <c r="I41921"/>
    </row>
    <row r="41922" spans="1:9" x14ac:dyDescent="0.25">
      <c r="A41922"/>
      <c r="B41922"/>
      <c r="C41922"/>
      <c r="D41922"/>
      <c r="E41922" s="148"/>
      <c r="F41922" s="148"/>
      <c r="G41922" s="149"/>
      <c r="H41922" s="148"/>
      <c r="I41922"/>
    </row>
    <row r="41923" spans="1:9" x14ac:dyDescent="0.25">
      <c r="A41923"/>
      <c r="B41923"/>
      <c r="C41923"/>
      <c r="D41923"/>
      <c r="E41923" s="148"/>
      <c r="F41923" s="148"/>
      <c r="G41923" s="149"/>
      <c r="H41923" s="148"/>
      <c r="I41923"/>
    </row>
    <row r="41924" spans="1:9" x14ac:dyDescent="0.25">
      <c r="A41924"/>
      <c r="B41924"/>
      <c r="C41924"/>
      <c r="D41924"/>
      <c r="E41924" s="148"/>
      <c r="F41924" s="148"/>
      <c r="G41924" s="149"/>
      <c r="H41924" s="148"/>
      <c r="I41924"/>
    </row>
    <row r="41925" spans="1:9" x14ac:dyDescent="0.25">
      <c r="A41925"/>
      <c r="B41925"/>
      <c r="C41925"/>
      <c r="D41925"/>
      <c r="E41925" s="148"/>
      <c r="F41925" s="148"/>
      <c r="G41925" s="149"/>
      <c r="H41925" s="148"/>
      <c r="I41925"/>
    </row>
    <row r="41926" spans="1:9" x14ac:dyDescent="0.25">
      <c r="A41926"/>
      <c r="B41926"/>
      <c r="C41926"/>
      <c r="D41926"/>
      <c r="E41926" s="148"/>
      <c r="F41926" s="148"/>
      <c r="G41926" s="149"/>
      <c r="H41926" s="148"/>
      <c r="I41926"/>
    </row>
    <row r="41927" spans="1:9" x14ac:dyDescent="0.25">
      <c r="A41927"/>
      <c r="B41927"/>
      <c r="C41927"/>
      <c r="D41927"/>
      <c r="E41927" s="148"/>
      <c r="F41927" s="148"/>
      <c r="G41927" s="149"/>
      <c r="H41927" s="148"/>
      <c r="I41927"/>
    </row>
    <row r="41928" spans="1:9" x14ac:dyDescent="0.25">
      <c r="A41928"/>
      <c r="B41928"/>
      <c r="C41928"/>
      <c r="D41928"/>
      <c r="E41928" s="148"/>
      <c r="F41928" s="148"/>
      <c r="G41928" s="149"/>
      <c r="H41928" s="148"/>
      <c r="I41928"/>
    </row>
    <row r="41929" spans="1:9" x14ac:dyDescent="0.25">
      <c r="A41929"/>
      <c r="B41929"/>
      <c r="C41929"/>
      <c r="D41929"/>
      <c r="E41929" s="148"/>
      <c r="F41929" s="148"/>
      <c r="G41929" s="149"/>
      <c r="H41929" s="148"/>
      <c r="I41929"/>
    </row>
    <row r="41930" spans="1:9" x14ac:dyDescent="0.25">
      <c r="A41930"/>
      <c r="B41930"/>
      <c r="C41930"/>
      <c r="D41930"/>
      <c r="E41930" s="148"/>
      <c r="F41930" s="148"/>
      <c r="G41930" s="149"/>
      <c r="H41930" s="148"/>
      <c r="I41930"/>
    </row>
    <row r="41931" spans="1:9" x14ac:dyDescent="0.25">
      <c r="A41931"/>
      <c r="B41931"/>
      <c r="C41931"/>
      <c r="D41931"/>
      <c r="E41931" s="148"/>
      <c r="F41931" s="148"/>
      <c r="G41931" s="149"/>
      <c r="H41931" s="148"/>
      <c r="I41931"/>
    </row>
    <row r="41932" spans="1:9" x14ac:dyDescent="0.25">
      <c r="A41932"/>
      <c r="B41932"/>
      <c r="C41932"/>
      <c r="D41932"/>
      <c r="E41932" s="148"/>
      <c r="F41932" s="148"/>
      <c r="G41932" s="149"/>
      <c r="H41932" s="148"/>
      <c r="I41932"/>
    </row>
    <row r="41933" spans="1:9" x14ac:dyDescent="0.25">
      <c r="A41933"/>
      <c r="B41933"/>
      <c r="C41933"/>
      <c r="D41933"/>
      <c r="E41933" s="148"/>
      <c r="F41933" s="148"/>
      <c r="G41933" s="149"/>
      <c r="H41933" s="148"/>
      <c r="I41933"/>
    </row>
    <row r="41934" spans="1:9" x14ac:dyDescent="0.25">
      <c r="A41934"/>
      <c r="B41934"/>
      <c r="C41934"/>
      <c r="D41934"/>
      <c r="E41934" s="148"/>
      <c r="F41934" s="148"/>
      <c r="G41934" s="149"/>
      <c r="H41934" s="148"/>
      <c r="I41934"/>
    </row>
    <row r="41935" spans="1:9" x14ac:dyDescent="0.25">
      <c r="A41935"/>
      <c r="B41935"/>
      <c r="C41935"/>
      <c r="D41935"/>
      <c r="E41935" s="148"/>
      <c r="F41935" s="148"/>
      <c r="G41935" s="149"/>
      <c r="H41935" s="148"/>
      <c r="I41935"/>
    </row>
    <row r="41936" spans="1:9" x14ac:dyDescent="0.25">
      <c r="A41936"/>
      <c r="B41936"/>
      <c r="C41936"/>
      <c r="D41936"/>
      <c r="E41936" s="148"/>
      <c r="F41936" s="148"/>
      <c r="G41936" s="149"/>
      <c r="H41936" s="148"/>
      <c r="I41936"/>
    </row>
    <row r="41937" spans="1:9" x14ac:dyDescent="0.25">
      <c r="A41937"/>
      <c r="B41937"/>
      <c r="C41937"/>
      <c r="D41937"/>
      <c r="E41937" s="148"/>
      <c r="F41937" s="148"/>
      <c r="G41937" s="149"/>
      <c r="H41937" s="148"/>
      <c r="I41937"/>
    </row>
    <row r="41938" spans="1:9" x14ac:dyDescent="0.25">
      <c r="A41938"/>
      <c r="B41938"/>
      <c r="C41938"/>
      <c r="D41938"/>
      <c r="E41938" s="148"/>
      <c r="F41938" s="148"/>
      <c r="G41938" s="149"/>
      <c r="H41938" s="148"/>
      <c r="I41938"/>
    </row>
    <row r="41939" spans="1:9" x14ac:dyDescent="0.25">
      <c r="A41939"/>
      <c r="B41939"/>
      <c r="C41939"/>
      <c r="D41939"/>
      <c r="E41939" s="148"/>
      <c r="F41939" s="148"/>
      <c r="G41939" s="149"/>
      <c r="H41939" s="148"/>
      <c r="I41939"/>
    </row>
    <row r="41940" spans="1:9" x14ac:dyDescent="0.25">
      <c r="A41940"/>
      <c r="B41940"/>
      <c r="C41940"/>
      <c r="D41940"/>
      <c r="E41940" s="148"/>
      <c r="F41940" s="148"/>
      <c r="G41940" s="149"/>
      <c r="H41940" s="148"/>
      <c r="I41940"/>
    </row>
    <row r="41941" spans="1:9" x14ac:dyDescent="0.25">
      <c r="A41941"/>
      <c r="B41941"/>
      <c r="C41941"/>
      <c r="D41941"/>
      <c r="E41941" s="148"/>
      <c r="F41941" s="148"/>
      <c r="G41941" s="149"/>
      <c r="H41941" s="148"/>
      <c r="I41941"/>
    </row>
    <row r="41942" spans="1:9" x14ac:dyDescent="0.25">
      <c r="A41942"/>
      <c r="B41942"/>
      <c r="C41942"/>
      <c r="D41942"/>
      <c r="E41942" s="148"/>
      <c r="F41942" s="148"/>
      <c r="G41942" s="149"/>
      <c r="H41942" s="148"/>
      <c r="I41942"/>
    </row>
    <row r="41943" spans="1:9" x14ac:dyDescent="0.25">
      <c r="A41943"/>
      <c r="B41943"/>
      <c r="C41943"/>
      <c r="D41943"/>
      <c r="E41943" s="148"/>
      <c r="F41943" s="148"/>
      <c r="G41943" s="149"/>
      <c r="H41943" s="148"/>
      <c r="I41943"/>
    </row>
    <row r="41944" spans="1:9" x14ac:dyDescent="0.25">
      <c r="A41944"/>
      <c r="B41944"/>
      <c r="C41944"/>
      <c r="D41944"/>
      <c r="E41944" s="148"/>
      <c r="F41944" s="148"/>
      <c r="G41944" s="149"/>
      <c r="H41944" s="148"/>
      <c r="I41944"/>
    </row>
    <row r="41945" spans="1:9" x14ac:dyDescent="0.25">
      <c r="A41945"/>
      <c r="B41945"/>
      <c r="C41945"/>
      <c r="D41945"/>
      <c r="E41945" s="148"/>
      <c r="F41945" s="148"/>
      <c r="G41945" s="149"/>
      <c r="H41945" s="148"/>
      <c r="I41945"/>
    </row>
    <row r="41946" spans="1:9" x14ac:dyDescent="0.25">
      <c r="A41946"/>
      <c r="B41946"/>
      <c r="C41946"/>
      <c r="D41946"/>
      <c r="E41946" s="148"/>
      <c r="F41946" s="148"/>
      <c r="G41946" s="149"/>
      <c r="H41946" s="148"/>
      <c r="I41946"/>
    </row>
    <row r="41947" spans="1:9" x14ac:dyDescent="0.25">
      <c r="A41947"/>
      <c r="B41947"/>
      <c r="C41947"/>
      <c r="D41947"/>
      <c r="E41947" s="148"/>
      <c r="F41947" s="148"/>
      <c r="G41947" s="149"/>
      <c r="H41947" s="148"/>
      <c r="I41947"/>
    </row>
    <row r="41948" spans="1:9" x14ac:dyDescent="0.25">
      <c r="A41948"/>
      <c r="B41948"/>
      <c r="C41948"/>
      <c r="D41948"/>
      <c r="E41948" s="148"/>
      <c r="F41948" s="148"/>
      <c r="G41948" s="149"/>
      <c r="H41948" s="148"/>
      <c r="I41948"/>
    </row>
    <row r="41949" spans="1:9" x14ac:dyDescent="0.25">
      <c r="A41949"/>
      <c r="B41949"/>
      <c r="C41949"/>
      <c r="D41949"/>
      <c r="E41949" s="148"/>
      <c r="F41949" s="148"/>
      <c r="G41949" s="149"/>
      <c r="H41949" s="148"/>
      <c r="I41949"/>
    </row>
    <row r="41950" spans="1:9" x14ac:dyDescent="0.25">
      <c r="A41950"/>
      <c r="B41950"/>
      <c r="C41950"/>
      <c r="D41950"/>
      <c r="E41950" s="148"/>
      <c r="F41950" s="148"/>
      <c r="G41950" s="149"/>
      <c r="H41950" s="148"/>
      <c r="I41950"/>
    </row>
    <row r="41951" spans="1:9" x14ac:dyDescent="0.25">
      <c r="A41951"/>
      <c r="B41951"/>
      <c r="C41951"/>
      <c r="D41951"/>
      <c r="E41951" s="148"/>
      <c r="F41951" s="148"/>
      <c r="G41951" s="149"/>
      <c r="H41951" s="148"/>
      <c r="I41951"/>
    </row>
    <row r="41952" spans="1:9" x14ac:dyDescent="0.25">
      <c r="A41952"/>
      <c r="B41952"/>
      <c r="C41952"/>
      <c r="D41952"/>
      <c r="E41952" s="148"/>
      <c r="F41952" s="148"/>
      <c r="G41952" s="149"/>
      <c r="H41952" s="148"/>
      <c r="I41952"/>
    </row>
    <row r="41953" spans="1:9" x14ac:dyDescent="0.25">
      <c r="A41953"/>
      <c r="B41953"/>
      <c r="C41953"/>
      <c r="D41953"/>
      <c r="E41953" s="148"/>
      <c r="F41953" s="148"/>
      <c r="G41953" s="149"/>
      <c r="H41953" s="148"/>
      <c r="I41953"/>
    </row>
    <row r="41954" spans="1:9" x14ac:dyDescent="0.25">
      <c r="A41954"/>
      <c r="B41954"/>
      <c r="C41954"/>
      <c r="D41954"/>
      <c r="E41954" s="148"/>
      <c r="F41954" s="148"/>
      <c r="G41954" s="149"/>
      <c r="H41954" s="148"/>
      <c r="I41954"/>
    </row>
    <row r="41955" spans="1:9" x14ac:dyDescent="0.25">
      <c r="A41955"/>
      <c r="B41955"/>
      <c r="C41955"/>
      <c r="D41955"/>
      <c r="E41955" s="148"/>
      <c r="F41955" s="148"/>
      <c r="G41955" s="149"/>
      <c r="H41955" s="148"/>
      <c r="I41955"/>
    </row>
    <row r="41956" spans="1:9" x14ac:dyDescent="0.25">
      <c r="A41956"/>
      <c r="B41956"/>
      <c r="C41956"/>
      <c r="D41956"/>
      <c r="E41956" s="148"/>
      <c r="F41956" s="148"/>
      <c r="G41956" s="149"/>
      <c r="H41956" s="148"/>
      <c r="I41956"/>
    </row>
    <row r="41957" spans="1:9" x14ac:dyDescent="0.25">
      <c r="A41957"/>
      <c r="B41957"/>
      <c r="C41957"/>
      <c r="D41957"/>
      <c r="E41957" s="148"/>
      <c r="F41957" s="148"/>
      <c r="G41957" s="149"/>
      <c r="H41957" s="148"/>
      <c r="I41957"/>
    </row>
    <row r="41958" spans="1:9" x14ac:dyDescent="0.25">
      <c r="A41958"/>
      <c r="B41958"/>
      <c r="C41958"/>
      <c r="D41958"/>
      <c r="E41958" s="148"/>
      <c r="F41958" s="148"/>
      <c r="G41958" s="149"/>
      <c r="H41958" s="148"/>
      <c r="I41958"/>
    </row>
    <row r="41959" spans="1:9" x14ac:dyDescent="0.25">
      <c r="A41959"/>
      <c r="B41959"/>
      <c r="C41959"/>
      <c r="D41959"/>
      <c r="E41959" s="148"/>
      <c r="F41959" s="148"/>
      <c r="G41959" s="149"/>
      <c r="H41959" s="148"/>
      <c r="I41959"/>
    </row>
    <row r="41960" spans="1:9" x14ac:dyDescent="0.25">
      <c r="A41960"/>
      <c r="B41960"/>
      <c r="C41960"/>
      <c r="D41960"/>
      <c r="E41960" s="148"/>
      <c r="F41960" s="148"/>
      <c r="G41960" s="149"/>
      <c r="H41960" s="148"/>
      <c r="I41960"/>
    </row>
    <row r="41961" spans="1:9" x14ac:dyDescent="0.25">
      <c r="A41961"/>
      <c r="B41961"/>
      <c r="C41961"/>
      <c r="D41961"/>
      <c r="E41961" s="148"/>
      <c r="F41961" s="148"/>
      <c r="G41961" s="149"/>
      <c r="H41961" s="148"/>
      <c r="I41961"/>
    </row>
    <row r="41962" spans="1:9" x14ac:dyDescent="0.25">
      <c r="A41962"/>
      <c r="B41962"/>
      <c r="C41962"/>
      <c r="D41962"/>
      <c r="E41962" s="148"/>
      <c r="F41962" s="148"/>
      <c r="G41962" s="149"/>
      <c r="H41962" s="148"/>
      <c r="I41962"/>
    </row>
    <row r="41963" spans="1:9" x14ac:dyDescent="0.25">
      <c r="A41963"/>
      <c r="B41963"/>
      <c r="C41963"/>
      <c r="D41963"/>
      <c r="E41963" s="148"/>
      <c r="F41963" s="148"/>
      <c r="G41963" s="149"/>
      <c r="H41963" s="148"/>
      <c r="I41963"/>
    </row>
    <row r="41964" spans="1:9" x14ac:dyDescent="0.25">
      <c r="A41964"/>
      <c r="B41964"/>
      <c r="C41964"/>
      <c r="D41964"/>
      <c r="E41964" s="148"/>
      <c r="F41964" s="148"/>
      <c r="G41964" s="149"/>
      <c r="H41964" s="148"/>
      <c r="I41964"/>
    </row>
    <row r="41965" spans="1:9" x14ac:dyDescent="0.25">
      <c r="A41965"/>
      <c r="B41965"/>
      <c r="C41965"/>
      <c r="D41965"/>
      <c r="E41965" s="148"/>
      <c r="F41965" s="148"/>
      <c r="G41965" s="149"/>
      <c r="H41965" s="148"/>
      <c r="I41965"/>
    </row>
    <row r="41966" spans="1:9" x14ac:dyDescent="0.25">
      <c r="A41966"/>
      <c r="B41966"/>
      <c r="C41966"/>
      <c r="D41966"/>
      <c r="E41966" s="148"/>
      <c r="F41966" s="148"/>
      <c r="G41966" s="149"/>
      <c r="H41966" s="148"/>
      <c r="I41966"/>
    </row>
    <row r="41967" spans="1:9" x14ac:dyDescent="0.25">
      <c r="A41967"/>
      <c r="B41967"/>
      <c r="C41967"/>
      <c r="D41967"/>
      <c r="E41967" s="148"/>
      <c r="F41967" s="148"/>
      <c r="G41967" s="149"/>
      <c r="H41967" s="148"/>
      <c r="I41967"/>
    </row>
    <row r="41968" spans="1:9" x14ac:dyDescent="0.25">
      <c r="A41968"/>
      <c r="B41968"/>
      <c r="C41968"/>
      <c r="D41968"/>
      <c r="E41968" s="148"/>
      <c r="F41968" s="148"/>
      <c r="G41968" s="149"/>
      <c r="H41968" s="148"/>
      <c r="I41968"/>
    </row>
    <row r="41969" spans="1:9" x14ac:dyDescent="0.25">
      <c r="A41969"/>
      <c r="B41969"/>
      <c r="C41969"/>
      <c r="D41969"/>
      <c r="E41969" s="148"/>
      <c r="F41969" s="148"/>
      <c r="G41969" s="149"/>
      <c r="H41969" s="148"/>
      <c r="I41969"/>
    </row>
    <row r="41970" spans="1:9" x14ac:dyDescent="0.25">
      <c r="A41970"/>
      <c r="B41970"/>
      <c r="C41970"/>
      <c r="D41970"/>
      <c r="E41970" s="148"/>
      <c r="F41970" s="148"/>
      <c r="G41970" s="149"/>
      <c r="H41970" s="148"/>
      <c r="I41970"/>
    </row>
    <row r="41971" spans="1:9" x14ac:dyDescent="0.25">
      <c r="A41971"/>
      <c r="B41971"/>
      <c r="C41971"/>
      <c r="D41971"/>
      <c r="E41971" s="148"/>
      <c r="F41971" s="148"/>
      <c r="G41971" s="149"/>
      <c r="H41971" s="148"/>
      <c r="I41971"/>
    </row>
    <row r="41972" spans="1:9" x14ac:dyDescent="0.25">
      <c r="A41972"/>
      <c r="B41972"/>
      <c r="C41972"/>
      <c r="D41972"/>
      <c r="E41972" s="148"/>
      <c r="F41972" s="148"/>
      <c r="G41972" s="149"/>
      <c r="H41972" s="148"/>
      <c r="I41972"/>
    </row>
    <row r="41973" spans="1:9" x14ac:dyDescent="0.25">
      <c r="A41973"/>
      <c r="B41973"/>
      <c r="C41973"/>
      <c r="D41973"/>
      <c r="E41973" s="148"/>
      <c r="F41973" s="148"/>
      <c r="G41973" s="149"/>
      <c r="H41973" s="148"/>
      <c r="I41973"/>
    </row>
    <row r="41974" spans="1:9" x14ac:dyDescent="0.25">
      <c r="A41974"/>
      <c r="B41974"/>
      <c r="C41974"/>
      <c r="D41974"/>
      <c r="E41974" s="148"/>
      <c r="F41974" s="148"/>
      <c r="G41974" s="149"/>
      <c r="H41974" s="148"/>
      <c r="I41974"/>
    </row>
    <row r="41975" spans="1:9" x14ac:dyDescent="0.25">
      <c r="A41975"/>
      <c r="B41975"/>
      <c r="C41975"/>
      <c r="D41975"/>
      <c r="E41975" s="148"/>
      <c r="F41975" s="148"/>
      <c r="G41975" s="149"/>
      <c r="H41975" s="148"/>
      <c r="I41975"/>
    </row>
    <row r="41976" spans="1:9" x14ac:dyDescent="0.25">
      <c r="A41976"/>
      <c r="B41976"/>
      <c r="C41976"/>
      <c r="D41976"/>
      <c r="E41976" s="148"/>
      <c r="F41976" s="148"/>
      <c r="G41976" s="149"/>
      <c r="H41976" s="148"/>
      <c r="I41976"/>
    </row>
    <row r="41977" spans="1:9" x14ac:dyDescent="0.25">
      <c r="A41977"/>
      <c r="B41977"/>
      <c r="C41977"/>
      <c r="D41977"/>
      <c r="E41977" s="148"/>
      <c r="F41977" s="148"/>
      <c r="G41977" s="149"/>
      <c r="H41977" s="148"/>
      <c r="I41977"/>
    </row>
    <row r="41978" spans="1:9" x14ac:dyDescent="0.25">
      <c r="A41978"/>
      <c r="B41978"/>
      <c r="C41978"/>
      <c r="D41978"/>
      <c r="E41978" s="148"/>
      <c r="F41978" s="148"/>
      <c r="G41978" s="149"/>
      <c r="H41978" s="148"/>
      <c r="I41978"/>
    </row>
    <row r="41979" spans="1:9" x14ac:dyDescent="0.25">
      <c r="A41979"/>
      <c r="B41979"/>
      <c r="C41979"/>
      <c r="D41979"/>
      <c r="E41979" s="148"/>
      <c r="F41979" s="148"/>
      <c r="G41979" s="149"/>
      <c r="H41979" s="148"/>
      <c r="I41979"/>
    </row>
    <row r="41980" spans="1:9" x14ac:dyDescent="0.25">
      <c r="A41980"/>
      <c r="B41980"/>
      <c r="C41980"/>
      <c r="D41980"/>
      <c r="E41980" s="148"/>
      <c r="F41980" s="148"/>
      <c r="G41980" s="149"/>
      <c r="H41980" s="148"/>
      <c r="I41980"/>
    </row>
    <row r="41981" spans="1:9" x14ac:dyDescent="0.25">
      <c r="A41981"/>
      <c r="B41981"/>
      <c r="C41981"/>
      <c r="D41981"/>
      <c r="E41981" s="148"/>
      <c r="F41981" s="148"/>
      <c r="G41981" s="149"/>
      <c r="H41981" s="148"/>
      <c r="I41981"/>
    </row>
    <row r="41982" spans="1:9" x14ac:dyDescent="0.25">
      <c r="A41982"/>
      <c r="B41982"/>
      <c r="C41982"/>
      <c r="D41982"/>
      <c r="E41982" s="148"/>
      <c r="F41982" s="148"/>
      <c r="G41982" s="149"/>
      <c r="H41982" s="148"/>
      <c r="I41982"/>
    </row>
    <row r="41983" spans="1:9" x14ac:dyDescent="0.25">
      <c r="A41983"/>
      <c r="B41983"/>
      <c r="C41983"/>
      <c r="D41983"/>
      <c r="E41983" s="148"/>
      <c r="F41983" s="148"/>
      <c r="G41983" s="149"/>
      <c r="H41983" s="148"/>
      <c r="I41983"/>
    </row>
    <row r="41984" spans="1:9" x14ac:dyDescent="0.25">
      <c r="A41984"/>
      <c r="B41984"/>
      <c r="C41984"/>
      <c r="D41984"/>
      <c r="E41984" s="148"/>
      <c r="F41984" s="148"/>
      <c r="G41984" s="149"/>
      <c r="H41984" s="148"/>
      <c r="I41984"/>
    </row>
    <row r="41985" spans="1:9" x14ac:dyDescent="0.25">
      <c r="A41985"/>
      <c r="B41985"/>
      <c r="C41985"/>
      <c r="D41985"/>
      <c r="E41985" s="148"/>
      <c r="F41985" s="148"/>
      <c r="G41985" s="149"/>
      <c r="H41985" s="148"/>
      <c r="I41985"/>
    </row>
    <row r="41986" spans="1:9" x14ac:dyDescent="0.25">
      <c r="A41986"/>
      <c r="B41986"/>
      <c r="C41986"/>
      <c r="D41986"/>
      <c r="E41986" s="148"/>
      <c r="F41986" s="148"/>
      <c r="G41986" s="149"/>
      <c r="H41986" s="148"/>
      <c r="I41986"/>
    </row>
    <row r="41987" spans="1:9" x14ac:dyDescent="0.25">
      <c r="A41987"/>
      <c r="B41987"/>
      <c r="C41987"/>
      <c r="D41987"/>
      <c r="E41987" s="148"/>
      <c r="F41987" s="148"/>
      <c r="G41987" s="149"/>
      <c r="H41987" s="148"/>
      <c r="I41987"/>
    </row>
    <row r="41988" spans="1:9" x14ac:dyDescent="0.25">
      <c r="A41988"/>
      <c r="B41988"/>
      <c r="C41988"/>
      <c r="D41988"/>
      <c r="E41988" s="148"/>
      <c r="F41988" s="148"/>
      <c r="G41988" s="149"/>
      <c r="H41988" s="148"/>
      <c r="I41988"/>
    </row>
    <row r="41989" spans="1:9" x14ac:dyDescent="0.25">
      <c r="A41989"/>
      <c r="B41989"/>
      <c r="C41989"/>
      <c r="D41989"/>
      <c r="E41989" s="148"/>
      <c r="F41989" s="148"/>
      <c r="G41989" s="149"/>
      <c r="H41989" s="148"/>
      <c r="I41989"/>
    </row>
    <row r="41990" spans="1:9" x14ac:dyDescent="0.25">
      <c r="A41990"/>
      <c r="B41990"/>
      <c r="C41990"/>
      <c r="D41990"/>
      <c r="E41990" s="148"/>
      <c r="F41990" s="148"/>
      <c r="G41990" s="149"/>
      <c r="H41990" s="148"/>
      <c r="I41990"/>
    </row>
    <row r="41991" spans="1:9" x14ac:dyDescent="0.25">
      <c r="A41991"/>
      <c r="B41991"/>
      <c r="C41991"/>
      <c r="D41991"/>
      <c r="E41991" s="148"/>
      <c r="F41991" s="148"/>
      <c r="G41991" s="149"/>
      <c r="H41991" s="148"/>
      <c r="I41991"/>
    </row>
    <row r="41992" spans="1:9" x14ac:dyDescent="0.25">
      <c r="A41992"/>
      <c r="B41992"/>
      <c r="C41992"/>
      <c r="D41992"/>
      <c r="E41992" s="148"/>
      <c r="F41992" s="148"/>
      <c r="G41992" s="149"/>
      <c r="H41992" s="148"/>
      <c r="I41992"/>
    </row>
    <row r="41993" spans="1:9" x14ac:dyDescent="0.25">
      <c r="A41993"/>
      <c r="B41993"/>
      <c r="C41993"/>
      <c r="D41993"/>
      <c r="E41993" s="148"/>
      <c r="F41993" s="148"/>
      <c r="G41993" s="149"/>
      <c r="H41993" s="148"/>
      <c r="I41993"/>
    </row>
    <row r="41994" spans="1:9" x14ac:dyDescent="0.25">
      <c r="A41994"/>
      <c r="B41994"/>
      <c r="C41994"/>
      <c r="D41994"/>
      <c r="E41994" s="148"/>
      <c r="F41994" s="148"/>
      <c r="G41994" s="149"/>
      <c r="H41994" s="148"/>
      <c r="I41994"/>
    </row>
    <row r="41995" spans="1:9" x14ac:dyDescent="0.25">
      <c r="A41995"/>
      <c r="B41995"/>
      <c r="C41995"/>
      <c r="D41995"/>
      <c r="E41995" s="148"/>
      <c r="F41995" s="148"/>
      <c r="G41995" s="149"/>
      <c r="H41995" s="148"/>
      <c r="I41995"/>
    </row>
    <row r="41996" spans="1:9" x14ac:dyDescent="0.25">
      <c r="A41996"/>
      <c r="B41996"/>
      <c r="C41996"/>
      <c r="D41996"/>
      <c r="E41996" s="148"/>
      <c r="F41996" s="148"/>
      <c r="G41996" s="149"/>
      <c r="H41996" s="148"/>
      <c r="I41996"/>
    </row>
    <row r="41997" spans="1:9" x14ac:dyDescent="0.25">
      <c r="A41997"/>
      <c r="B41997"/>
      <c r="C41997"/>
      <c r="D41997"/>
      <c r="E41997" s="148"/>
      <c r="F41997" s="148"/>
      <c r="G41997" s="149"/>
      <c r="H41997" s="148"/>
      <c r="I41997"/>
    </row>
    <row r="41998" spans="1:9" x14ac:dyDescent="0.25">
      <c r="A41998"/>
      <c r="B41998"/>
      <c r="C41998"/>
      <c r="D41998"/>
      <c r="E41998" s="148"/>
      <c r="F41998" s="148"/>
      <c r="G41998" s="149"/>
      <c r="H41998" s="148"/>
      <c r="I41998"/>
    </row>
    <row r="41999" spans="1:9" x14ac:dyDescent="0.25">
      <c r="A41999"/>
      <c r="B41999"/>
      <c r="C41999"/>
      <c r="D41999"/>
      <c r="E41999" s="148"/>
      <c r="F41999" s="148"/>
      <c r="G41999" s="149"/>
      <c r="H41999" s="148"/>
      <c r="I41999"/>
    </row>
    <row r="42000" spans="1:9" x14ac:dyDescent="0.25">
      <c r="A42000"/>
      <c r="B42000"/>
      <c r="C42000"/>
      <c r="D42000"/>
      <c r="E42000" s="148"/>
      <c r="F42000" s="148"/>
      <c r="G42000" s="149"/>
      <c r="H42000" s="148"/>
      <c r="I42000"/>
    </row>
    <row r="42001" spans="1:9" x14ac:dyDescent="0.25">
      <c r="A42001"/>
      <c r="B42001"/>
      <c r="C42001"/>
      <c r="D42001"/>
      <c r="E42001" s="148"/>
      <c r="F42001" s="148"/>
      <c r="G42001" s="149"/>
      <c r="H42001" s="148"/>
      <c r="I42001"/>
    </row>
    <row r="42002" spans="1:9" x14ac:dyDescent="0.25">
      <c r="A42002"/>
      <c r="B42002"/>
      <c r="C42002"/>
      <c r="D42002"/>
      <c r="E42002" s="148"/>
      <c r="F42002" s="148"/>
      <c r="G42002" s="149"/>
      <c r="H42002" s="148"/>
      <c r="I42002"/>
    </row>
    <row r="42003" spans="1:9" x14ac:dyDescent="0.25">
      <c r="A42003"/>
      <c r="B42003"/>
      <c r="C42003"/>
      <c r="D42003"/>
      <c r="E42003" s="148"/>
      <c r="F42003" s="148"/>
      <c r="G42003" s="149"/>
      <c r="H42003" s="148"/>
      <c r="I42003"/>
    </row>
    <row r="42004" spans="1:9" x14ac:dyDescent="0.25">
      <c r="A42004"/>
      <c r="B42004"/>
      <c r="C42004"/>
      <c r="D42004"/>
      <c r="E42004" s="148"/>
      <c r="F42004" s="148"/>
      <c r="G42004" s="149"/>
      <c r="H42004" s="148"/>
      <c r="I42004"/>
    </row>
    <row r="42005" spans="1:9" x14ac:dyDescent="0.25">
      <c r="A42005"/>
      <c r="B42005"/>
      <c r="C42005"/>
      <c r="D42005"/>
      <c r="E42005" s="148"/>
      <c r="F42005" s="148"/>
      <c r="G42005" s="149"/>
      <c r="H42005" s="148"/>
      <c r="I42005"/>
    </row>
    <row r="42006" spans="1:9" x14ac:dyDescent="0.25">
      <c r="A42006"/>
      <c r="B42006"/>
      <c r="C42006"/>
      <c r="D42006"/>
      <c r="E42006" s="148"/>
      <c r="F42006" s="148"/>
      <c r="G42006" s="149"/>
      <c r="H42006" s="148"/>
      <c r="I42006"/>
    </row>
    <row r="42007" spans="1:9" x14ac:dyDescent="0.25">
      <c r="A42007"/>
      <c r="B42007"/>
      <c r="C42007"/>
      <c r="D42007"/>
      <c r="E42007" s="148"/>
      <c r="F42007" s="148"/>
      <c r="G42007" s="149"/>
      <c r="H42007" s="148"/>
      <c r="I42007"/>
    </row>
    <row r="42008" spans="1:9" x14ac:dyDescent="0.25">
      <c r="A42008"/>
      <c r="B42008"/>
      <c r="C42008"/>
      <c r="D42008"/>
      <c r="E42008" s="148"/>
      <c r="F42008" s="148"/>
      <c r="G42008" s="149"/>
      <c r="H42008" s="148"/>
      <c r="I42008"/>
    </row>
    <row r="42009" spans="1:9" x14ac:dyDescent="0.25">
      <c r="A42009"/>
      <c r="B42009"/>
      <c r="C42009"/>
      <c r="D42009"/>
      <c r="E42009" s="148"/>
      <c r="F42009" s="148"/>
      <c r="G42009" s="149"/>
      <c r="H42009" s="148"/>
      <c r="I42009"/>
    </row>
    <row r="42010" spans="1:9" x14ac:dyDescent="0.25">
      <c r="A42010"/>
      <c r="B42010"/>
      <c r="C42010"/>
      <c r="D42010"/>
      <c r="E42010" s="148"/>
      <c r="F42010" s="148"/>
      <c r="G42010" s="149"/>
      <c r="H42010" s="148"/>
      <c r="I42010"/>
    </row>
    <row r="42011" spans="1:9" x14ac:dyDescent="0.25">
      <c r="A42011"/>
      <c r="B42011"/>
      <c r="C42011"/>
      <c r="D42011"/>
      <c r="E42011" s="148"/>
      <c r="F42011" s="148"/>
      <c r="G42011" s="149"/>
      <c r="H42011" s="148"/>
      <c r="I42011"/>
    </row>
    <row r="42012" spans="1:9" x14ac:dyDescent="0.25">
      <c r="A42012"/>
      <c r="B42012"/>
      <c r="C42012"/>
      <c r="D42012"/>
      <c r="E42012" s="148"/>
      <c r="F42012" s="148"/>
      <c r="G42012" s="149"/>
      <c r="H42012" s="148"/>
      <c r="I42012"/>
    </row>
    <row r="42013" spans="1:9" x14ac:dyDescent="0.25">
      <c r="A42013"/>
      <c r="B42013"/>
      <c r="C42013"/>
      <c r="D42013"/>
      <c r="E42013" s="148"/>
      <c r="F42013" s="148"/>
      <c r="G42013" s="149"/>
      <c r="H42013" s="148"/>
      <c r="I42013"/>
    </row>
    <row r="42014" spans="1:9" x14ac:dyDescent="0.25">
      <c r="A42014"/>
      <c r="B42014"/>
      <c r="C42014"/>
      <c r="D42014"/>
      <c r="E42014" s="148"/>
      <c r="F42014" s="148"/>
      <c r="G42014" s="149"/>
      <c r="H42014" s="148"/>
      <c r="I42014"/>
    </row>
    <row r="42015" spans="1:9" x14ac:dyDescent="0.25">
      <c r="A42015"/>
      <c r="B42015"/>
      <c r="C42015"/>
      <c r="D42015"/>
      <c r="E42015" s="148"/>
      <c r="F42015" s="148"/>
      <c r="G42015" s="149"/>
      <c r="H42015" s="148"/>
      <c r="I42015"/>
    </row>
    <row r="42016" spans="1:9" x14ac:dyDescent="0.25">
      <c r="A42016"/>
      <c r="B42016"/>
      <c r="C42016"/>
      <c r="D42016"/>
      <c r="E42016" s="148"/>
      <c r="F42016" s="148"/>
      <c r="G42016" s="149"/>
      <c r="H42016" s="148"/>
      <c r="I42016"/>
    </row>
    <row r="42017" spans="1:9" x14ac:dyDescent="0.25">
      <c r="A42017"/>
      <c r="B42017"/>
      <c r="C42017"/>
      <c r="D42017"/>
      <c r="E42017" s="148"/>
      <c r="F42017" s="148"/>
      <c r="G42017" s="149"/>
      <c r="H42017" s="148"/>
      <c r="I42017"/>
    </row>
    <row r="42018" spans="1:9" x14ac:dyDescent="0.25">
      <c r="A42018"/>
      <c r="B42018"/>
      <c r="C42018"/>
      <c r="D42018"/>
      <c r="E42018" s="148"/>
      <c r="F42018" s="148"/>
      <c r="G42018" s="149"/>
      <c r="H42018" s="148"/>
      <c r="I42018"/>
    </row>
    <row r="42019" spans="1:9" x14ac:dyDescent="0.25">
      <c r="A42019"/>
      <c r="B42019"/>
      <c r="C42019"/>
      <c r="D42019"/>
      <c r="E42019" s="148"/>
      <c r="F42019" s="148"/>
      <c r="G42019" s="149"/>
      <c r="H42019" s="148"/>
      <c r="I42019"/>
    </row>
    <row r="42020" spans="1:9" x14ac:dyDescent="0.25">
      <c r="A42020"/>
      <c r="B42020"/>
      <c r="C42020"/>
      <c r="D42020"/>
      <c r="E42020" s="148"/>
      <c r="F42020" s="148"/>
      <c r="G42020" s="149"/>
      <c r="H42020" s="148"/>
      <c r="I42020"/>
    </row>
    <row r="42021" spans="1:9" x14ac:dyDescent="0.25">
      <c r="A42021"/>
      <c r="B42021"/>
      <c r="C42021"/>
      <c r="D42021"/>
      <c r="E42021" s="148"/>
      <c r="F42021" s="148"/>
      <c r="G42021" s="149"/>
      <c r="H42021" s="148"/>
      <c r="I42021"/>
    </row>
    <row r="42022" spans="1:9" x14ac:dyDescent="0.25">
      <c r="A42022"/>
      <c r="B42022"/>
      <c r="C42022"/>
      <c r="D42022"/>
      <c r="E42022" s="148"/>
      <c r="F42022" s="148"/>
      <c r="G42022" s="149"/>
      <c r="H42022" s="148"/>
      <c r="I42022"/>
    </row>
    <row r="42023" spans="1:9" x14ac:dyDescent="0.25">
      <c r="A42023"/>
      <c r="B42023"/>
      <c r="C42023"/>
      <c r="D42023"/>
      <c r="E42023" s="148"/>
      <c r="F42023" s="148"/>
      <c r="G42023" s="149"/>
      <c r="H42023" s="148"/>
      <c r="I42023"/>
    </row>
    <row r="42024" spans="1:9" x14ac:dyDescent="0.25">
      <c r="A42024"/>
      <c r="B42024"/>
      <c r="C42024"/>
      <c r="D42024"/>
      <c r="E42024" s="148"/>
      <c r="F42024" s="148"/>
      <c r="G42024" s="149"/>
      <c r="H42024" s="148"/>
      <c r="I42024"/>
    </row>
    <row r="42025" spans="1:9" x14ac:dyDescent="0.25">
      <c r="A42025"/>
      <c r="B42025"/>
      <c r="C42025"/>
      <c r="D42025"/>
      <c r="E42025" s="148"/>
      <c r="F42025" s="148"/>
      <c r="G42025" s="149"/>
      <c r="H42025" s="148"/>
      <c r="I42025"/>
    </row>
    <row r="42026" spans="1:9" x14ac:dyDescent="0.25">
      <c r="A42026"/>
      <c r="B42026"/>
      <c r="C42026"/>
      <c r="D42026"/>
      <c r="E42026" s="148"/>
      <c r="F42026" s="148"/>
      <c r="G42026" s="149"/>
      <c r="H42026" s="148"/>
      <c r="I42026"/>
    </row>
    <row r="42027" spans="1:9" x14ac:dyDescent="0.25">
      <c r="A42027"/>
      <c r="B42027"/>
      <c r="C42027"/>
      <c r="D42027"/>
      <c r="E42027" s="148"/>
      <c r="F42027" s="148"/>
      <c r="G42027" s="149"/>
      <c r="H42027" s="148"/>
      <c r="I42027"/>
    </row>
    <row r="42028" spans="1:9" x14ac:dyDescent="0.25">
      <c r="A42028"/>
      <c r="B42028"/>
      <c r="C42028"/>
      <c r="D42028"/>
      <c r="E42028" s="148"/>
      <c r="F42028" s="148"/>
      <c r="G42028" s="149"/>
      <c r="H42028" s="148"/>
      <c r="I42028"/>
    </row>
    <row r="42029" spans="1:9" x14ac:dyDescent="0.25">
      <c r="A42029"/>
      <c r="B42029"/>
      <c r="C42029"/>
      <c r="D42029"/>
      <c r="E42029" s="148"/>
      <c r="F42029" s="148"/>
      <c r="G42029" s="149"/>
      <c r="H42029" s="148"/>
      <c r="I42029"/>
    </row>
    <row r="42030" spans="1:9" x14ac:dyDescent="0.25">
      <c r="A42030"/>
      <c r="B42030"/>
      <c r="C42030"/>
      <c r="D42030"/>
      <c r="E42030" s="148"/>
      <c r="F42030" s="148"/>
      <c r="G42030" s="149"/>
      <c r="H42030" s="148"/>
      <c r="I42030"/>
    </row>
    <row r="42031" spans="1:9" x14ac:dyDescent="0.25">
      <c r="A42031"/>
      <c r="B42031"/>
      <c r="C42031"/>
      <c r="D42031"/>
      <c r="E42031" s="148"/>
      <c r="F42031" s="148"/>
      <c r="G42031" s="149"/>
      <c r="H42031" s="148"/>
      <c r="I42031"/>
    </row>
    <row r="42032" spans="1:9" x14ac:dyDescent="0.25">
      <c r="A42032"/>
      <c r="B42032"/>
      <c r="C42032"/>
      <c r="D42032"/>
      <c r="E42032" s="148"/>
      <c r="F42032" s="148"/>
      <c r="G42032" s="149"/>
      <c r="H42032" s="148"/>
      <c r="I42032"/>
    </row>
    <row r="42033" spans="1:9" x14ac:dyDescent="0.25">
      <c r="A42033"/>
      <c r="B42033"/>
      <c r="C42033"/>
      <c r="D42033"/>
      <c r="E42033" s="148"/>
      <c r="F42033" s="148"/>
      <c r="G42033" s="149"/>
      <c r="H42033" s="148"/>
      <c r="I42033"/>
    </row>
    <row r="42034" spans="1:9" x14ac:dyDescent="0.25">
      <c r="A42034"/>
      <c r="B42034"/>
      <c r="C42034"/>
      <c r="D42034"/>
      <c r="E42034" s="148"/>
      <c r="F42034" s="148"/>
      <c r="G42034" s="149"/>
      <c r="H42034" s="148"/>
      <c r="I42034"/>
    </row>
    <row r="42035" spans="1:9" x14ac:dyDescent="0.25">
      <c r="A42035"/>
      <c r="B42035"/>
      <c r="C42035"/>
      <c r="D42035"/>
      <c r="E42035" s="148"/>
      <c r="F42035" s="148"/>
      <c r="G42035" s="149"/>
      <c r="H42035" s="148"/>
      <c r="I42035"/>
    </row>
    <row r="42036" spans="1:9" x14ac:dyDescent="0.25">
      <c r="A42036"/>
      <c r="B42036"/>
      <c r="C42036"/>
      <c r="D42036"/>
      <c r="E42036" s="148"/>
      <c r="F42036" s="148"/>
      <c r="G42036" s="149"/>
      <c r="H42036" s="148"/>
      <c r="I42036"/>
    </row>
    <row r="42037" spans="1:9" x14ac:dyDescent="0.25">
      <c r="A42037"/>
      <c r="B42037"/>
      <c r="C42037"/>
      <c r="D42037"/>
      <c r="E42037" s="148"/>
      <c r="F42037" s="148"/>
      <c r="G42037" s="149"/>
      <c r="H42037" s="148"/>
      <c r="I42037"/>
    </row>
    <row r="42038" spans="1:9" x14ac:dyDescent="0.25">
      <c r="A42038"/>
      <c r="B42038"/>
      <c r="C42038"/>
      <c r="D42038"/>
      <c r="E42038" s="148"/>
      <c r="F42038" s="148"/>
      <c r="G42038" s="149"/>
      <c r="H42038" s="148"/>
      <c r="I42038"/>
    </row>
    <row r="42039" spans="1:9" x14ac:dyDescent="0.25">
      <c r="A42039"/>
      <c r="B42039"/>
      <c r="C42039"/>
      <c r="D42039"/>
      <c r="E42039" s="148"/>
      <c r="F42039" s="148"/>
      <c r="G42039" s="149"/>
      <c r="H42039" s="148"/>
      <c r="I42039"/>
    </row>
    <row r="42040" spans="1:9" x14ac:dyDescent="0.25">
      <c r="A42040"/>
      <c r="B42040"/>
      <c r="C42040"/>
      <c r="D42040"/>
      <c r="E42040" s="148"/>
      <c r="F42040" s="148"/>
      <c r="G42040" s="149"/>
      <c r="H42040" s="148"/>
      <c r="I42040"/>
    </row>
    <row r="42041" spans="1:9" x14ac:dyDescent="0.25">
      <c r="A42041"/>
      <c r="B42041"/>
      <c r="C42041"/>
      <c r="D42041"/>
      <c r="E42041" s="148"/>
      <c r="F42041" s="148"/>
      <c r="G42041" s="149"/>
      <c r="H42041" s="148"/>
      <c r="I42041"/>
    </row>
    <row r="42042" spans="1:9" x14ac:dyDescent="0.25">
      <c r="A42042"/>
      <c r="B42042"/>
      <c r="C42042"/>
      <c r="D42042"/>
      <c r="E42042" s="148"/>
      <c r="F42042" s="148"/>
      <c r="G42042" s="149"/>
      <c r="H42042" s="148"/>
      <c r="I42042"/>
    </row>
    <row r="42043" spans="1:9" x14ac:dyDescent="0.25">
      <c r="A42043"/>
      <c r="B42043"/>
      <c r="C42043"/>
      <c r="D42043"/>
      <c r="E42043" s="148"/>
      <c r="F42043" s="148"/>
      <c r="G42043" s="149"/>
      <c r="H42043" s="148"/>
      <c r="I42043"/>
    </row>
    <row r="42044" spans="1:9" x14ac:dyDescent="0.25">
      <c r="A42044"/>
      <c r="B42044"/>
      <c r="C42044"/>
      <c r="D42044"/>
      <c r="E42044" s="148"/>
      <c r="F42044" s="148"/>
      <c r="G42044" s="149"/>
      <c r="H42044" s="148"/>
      <c r="I42044"/>
    </row>
    <row r="42045" spans="1:9" x14ac:dyDescent="0.25">
      <c r="A42045"/>
      <c r="B42045"/>
      <c r="C42045"/>
      <c r="D42045"/>
      <c r="E42045" s="148"/>
      <c r="F42045" s="148"/>
      <c r="G42045" s="149"/>
      <c r="H42045" s="148"/>
      <c r="I42045"/>
    </row>
    <row r="42046" spans="1:9" x14ac:dyDescent="0.25">
      <c r="A42046"/>
      <c r="B42046"/>
      <c r="C42046"/>
      <c r="D42046"/>
      <c r="E42046" s="148"/>
      <c r="F42046" s="148"/>
      <c r="G42046" s="149"/>
      <c r="H42046" s="148"/>
      <c r="I42046"/>
    </row>
    <row r="42047" spans="1:9" x14ac:dyDescent="0.25">
      <c r="A42047"/>
      <c r="B42047"/>
      <c r="C42047"/>
      <c r="D42047"/>
      <c r="E42047" s="148"/>
      <c r="F42047" s="148"/>
      <c r="G42047" s="149"/>
      <c r="H42047" s="148"/>
      <c r="I42047"/>
    </row>
    <row r="42048" spans="1:9" x14ac:dyDescent="0.25">
      <c r="A42048"/>
      <c r="B42048"/>
      <c r="C42048"/>
      <c r="D42048"/>
      <c r="E42048" s="148"/>
      <c r="F42048" s="148"/>
      <c r="G42048" s="149"/>
      <c r="H42048" s="148"/>
      <c r="I42048"/>
    </row>
    <row r="42049" spans="1:9" x14ac:dyDescent="0.25">
      <c r="A42049"/>
      <c r="B42049"/>
      <c r="C42049"/>
      <c r="D42049"/>
      <c r="E42049" s="148"/>
      <c r="F42049" s="148"/>
      <c r="G42049" s="149"/>
      <c r="H42049" s="148"/>
      <c r="I42049"/>
    </row>
    <row r="42050" spans="1:9" x14ac:dyDescent="0.25">
      <c r="A42050"/>
      <c r="B42050"/>
      <c r="C42050"/>
      <c r="D42050"/>
      <c r="E42050" s="148"/>
      <c r="F42050" s="148"/>
      <c r="G42050" s="149"/>
      <c r="H42050" s="148"/>
      <c r="I42050"/>
    </row>
    <row r="42051" spans="1:9" x14ac:dyDescent="0.25">
      <c r="A42051"/>
      <c r="B42051"/>
      <c r="C42051"/>
      <c r="D42051"/>
      <c r="E42051" s="148"/>
      <c r="F42051" s="148"/>
      <c r="G42051" s="149"/>
      <c r="H42051" s="148"/>
      <c r="I42051"/>
    </row>
    <row r="42052" spans="1:9" x14ac:dyDescent="0.25">
      <c r="A42052"/>
      <c r="B42052"/>
      <c r="C42052"/>
      <c r="D42052"/>
      <c r="E42052" s="148"/>
      <c r="F42052" s="148"/>
      <c r="G42052" s="149"/>
      <c r="H42052" s="148"/>
      <c r="I42052"/>
    </row>
    <row r="42053" spans="1:9" x14ac:dyDescent="0.25">
      <c r="A42053"/>
      <c r="B42053"/>
      <c r="C42053"/>
      <c r="D42053"/>
      <c r="E42053" s="148"/>
      <c r="F42053" s="148"/>
      <c r="G42053" s="149"/>
      <c r="H42053" s="148"/>
      <c r="I42053"/>
    </row>
    <row r="42054" spans="1:9" x14ac:dyDescent="0.25">
      <c r="A42054"/>
      <c r="B42054"/>
      <c r="C42054"/>
      <c r="D42054"/>
      <c r="E42054" s="148"/>
      <c r="F42054" s="148"/>
      <c r="G42054" s="149"/>
      <c r="H42054" s="148"/>
      <c r="I42054"/>
    </row>
    <row r="42055" spans="1:9" x14ac:dyDescent="0.25">
      <c r="A42055"/>
      <c r="B42055"/>
      <c r="C42055"/>
      <c r="D42055"/>
      <c r="E42055" s="148"/>
      <c r="F42055" s="148"/>
      <c r="G42055" s="149"/>
      <c r="H42055" s="148"/>
      <c r="I42055"/>
    </row>
    <row r="42056" spans="1:9" x14ac:dyDescent="0.25">
      <c r="A42056"/>
      <c r="B42056"/>
      <c r="C42056"/>
      <c r="D42056"/>
      <c r="E42056" s="148"/>
      <c r="F42056" s="148"/>
      <c r="G42056" s="149"/>
      <c r="H42056" s="148"/>
      <c r="I42056"/>
    </row>
    <row r="42057" spans="1:9" x14ac:dyDescent="0.25">
      <c r="A42057"/>
      <c r="B42057"/>
      <c r="C42057"/>
      <c r="D42057"/>
      <c r="E42057" s="148"/>
      <c r="F42057" s="148"/>
      <c r="G42057" s="149"/>
      <c r="H42057" s="148"/>
      <c r="I42057"/>
    </row>
    <row r="42058" spans="1:9" x14ac:dyDescent="0.25">
      <c r="A42058"/>
      <c r="B42058"/>
      <c r="C42058"/>
      <c r="D42058"/>
      <c r="E42058" s="148"/>
      <c r="F42058" s="148"/>
      <c r="G42058" s="149"/>
      <c r="H42058" s="148"/>
      <c r="I42058"/>
    </row>
    <row r="42059" spans="1:9" x14ac:dyDescent="0.25">
      <c r="A42059"/>
      <c r="B42059"/>
      <c r="C42059"/>
      <c r="D42059"/>
      <c r="E42059" s="148"/>
      <c r="F42059" s="148"/>
      <c r="G42059" s="149"/>
      <c r="H42059" s="148"/>
      <c r="I42059"/>
    </row>
    <row r="42060" spans="1:9" x14ac:dyDescent="0.25">
      <c r="A42060"/>
      <c r="B42060"/>
      <c r="C42060"/>
      <c r="D42060"/>
      <c r="E42060" s="148"/>
      <c r="F42060" s="148"/>
      <c r="G42060" s="149"/>
      <c r="H42060" s="148"/>
      <c r="I42060"/>
    </row>
    <row r="42061" spans="1:9" x14ac:dyDescent="0.25">
      <c r="A42061"/>
      <c r="B42061"/>
      <c r="C42061"/>
      <c r="D42061"/>
      <c r="E42061" s="148"/>
      <c r="F42061" s="148"/>
      <c r="G42061" s="149"/>
      <c r="H42061" s="148"/>
      <c r="I42061"/>
    </row>
    <row r="42062" spans="1:9" x14ac:dyDescent="0.25">
      <c r="A42062"/>
      <c r="B42062"/>
      <c r="C42062"/>
      <c r="D42062"/>
      <c r="E42062" s="148"/>
      <c r="F42062" s="148"/>
      <c r="G42062" s="149"/>
      <c r="H42062" s="148"/>
      <c r="I42062"/>
    </row>
    <row r="42063" spans="1:9" x14ac:dyDescent="0.25">
      <c r="A42063"/>
      <c r="B42063"/>
      <c r="C42063"/>
      <c r="D42063"/>
      <c r="E42063" s="148"/>
      <c r="F42063" s="148"/>
      <c r="G42063" s="149"/>
      <c r="H42063" s="148"/>
      <c r="I42063"/>
    </row>
    <row r="42064" spans="1:9" x14ac:dyDescent="0.25">
      <c r="A42064"/>
      <c r="B42064"/>
      <c r="C42064"/>
      <c r="D42064"/>
      <c r="E42064" s="148"/>
      <c r="F42064" s="148"/>
      <c r="G42064" s="149"/>
      <c r="H42064" s="148"/>
      <c r="I42064"/>
    </row>
    <row r="42065" spans="1:9" x14ac:dyDescent="0.25">
      <c r="A42065"/>
      <c r="B42065"/>
      <c r="C42065"/>
      <c r="D42065"/>
      <c r="E42065" s="148"/>
      <c r="F42065" s="148"/>
      <c r="G42065" s="149"/>
      <c r="H42065" s="148"/>
      <c r="I42065"/>
    </row>
    <row r="42066" spans="1:9" x14ac:dyDescent="0.25">
      <c r="A42066"/>
      <c r="B42066"/>
      <c r="C42066"/>
      <c r="D42066"/>
      <c r="E42066" s="148"/>
      <c r="F42066" s="148"/>
      <c r="G42066" s="149"/>
      <c r="H42066" s="148"/>
      <c r="I42066"/>
    </row>
    <row r="42067" spans="1:9" x14ac:dyDescent="0.25">
      <c r="A42067"/>
      <c r="B42067"/>
      <c r="C42067"/>
      <c r="D42067"/>
      <c r="E42067" s="148"/>
      <c r="F42067" s="148"/>
      <c r="G42067" s="149"/>
      <c r="H42067" s="148"/>
      <c r="I42067"/>
    </row>
    <row r="42068" spans="1:9" x14ac:dyDescent="0.25">
      <c r="A42068"/>
      <c r="B42068"/>
      <c r="C42068"/>
      <c r="D42068"/>
      <c r="E42068" s="148"/>
      <c r="F42068" s="148"/>
      <c r="G42068" s="149"/>
      <c r="H42068" s="148"/>
      <c r="I42068"/>
    </row>
    <row r="42069" spans="1:9" x14ac:dyDescent="0.25">
      <c r="A42069"/>
      <c r="B42069"/>
      <c r="C42069"/>
      <c r="D42069"/>
      <c r="E42069" s="148"/>
      <c r="F42069" s="148"/>
      <c r="G42069" s="149"/>
      <c r="H42069" s="148"/>
      <c r="I42069"/>
    </row>
    <row r="42070" spans="1:9" x14ac:dyDescent="0.25">
      <c r="A42070"/>
      <c r="B42070"/>
      <c r="C42070"/>
      <c r="D42070"/>
      <c r="E42070" s="148"/>
      <c r="F42070" s="148"/>
      <c r="G42070" s="149"/>
      <c r="H42070" s="148"/>
      <c r="I42070"/>
    </row>
    <row r="42071" spans="1:9" x14ac:dyDescent="0.25">
      <c r="A42071"/>
      <c r="B42071"/>
      <c r="C42071"/>
      <c r="D42071"/>
      <c r="E42071" s="148"/>
      <c r="F42071" s="148"/>
      <c r="G42071" s="149"/>
      <c r="H42071" s="148"/>
      <c r="I42071"/>
    </row>
    <row r="42072" spans="1:9" x14ac:dyDescent="0.25">
      <c r="A42072"/>
      <c r="B42072"/>
      <c r="C42072"/>
      <c r="D42072"/>
      <c r="E42072" s="148"/>
      <c r="F42072" s="148"/>
      <c r="G42072" s="149"/>
      <c r="H42072" s="148"/>
      <c r="I42072"/>
    </row>
    <row r="42073" spans="1:9" x14ac:dyDescent="0.25">
      <c r="A42073"/>
      <c r="B42073"/>
      <c r="C42073"/>
      <c r="D42073"/>
      <c r="E42073" s="148"/>
      <c r="F42073" s="148"/>
      <c r="G42073" s="149"/>
      <c r="H42073" s="148"/>
      <c r="I42073"/>
    </row>
    <row r="42074" spans="1:9" x14ac:dyDescent="0.25">
      <c r="A42074"/>
      <c r="B42074"/>
      <c r="C42074"/>
      <c r="D42074"/>
      <c r="E42074" s="148"/>
      <c r="F42074" s="148"/>
      <c r="G42074" s="149"/>
      <c r="H42074" s="148"/>
      <c r="I42074"/>
    </row>
    <row r="42075" spans="1:9" x14ac:dyDescent="0.25">
      <c r="A42075"/>
      <c r="B42075"/>
      <c r="C42075"/>
      <c r="D42075"/>
      <c r="E42075" s="148"/>
      <c r="F42075" s="148"/>
      <c r="G42075" s="149"/>
      <c r="H42075" s="148"/>
      <c r="I42075"/>
    </row>
    <row r="42076" spans="1:9" x14ac:dyDescent="0.25">
      <c r="A42076"/>
      <c r="B42076"/>
      <c r="C42076"/>
      <c r="D42076"/>
      <c r="E42076" s="148"/>
      <c r="F42076" s="148"/>
      <c r="G42076" s="149"/>
      <c r="H42076" s="148"/>
      <c r="I42076"/>
    </row>
    <row r="42077" spans="1:9" x14ac:dyDescent="0.25">
      <c r="A42077"/>
      <c r="B42077"/>
      <c r="C42077"/>
      <c r="D42077"/>
      <c r="E42077" s="148"/>
      <c r="F42077" s="148"/>
      <c r="G42077" s="149"/>
      <c r="H42077" s="148"/>
      <c r="I42077"/>
    </row>
    <row r="42078" spans="1:9" x14ac:dyDescent="0.25">
      <c r="A42078"/>
      <c r="B42078"/>
      <c r="C42078"/>
      <c r="D42078"/>
      <c r="E42078" s="148"/>
      <c r="F42078" s="148"/>
      <c r="G42078" s="149"/>
      <c r="H42078" s="148"/>
      <c r="I42078"/>
    </row>
    <row r="42079" spans="1:9" x14ac:dyDescent="0.25">
      <c r="A42079"/>
      <c r="B42079"/>
      <c r="C42079"/>
      <c r="D42079"/>
      <c r="E42079" s="148"/>
      <c r="F42079" s="148"/>
      <c r="G42079" s="149"/>
      <c r="H42079" s="148"/>
      <c r="I42079"/>
    </row>
    <row r="42080" spans="1:9" x14ac:dyDescent="0.25">
      <c r="A42080"/>
      <c r="B42080"/>
      <c r="C42080"/>
      <c r="D42080"/>
      <c r="E42080" s="148"/>
      <c r="F42080" s="148"/>
      <c r="G42080" s="149"/>
      <c r="H42080" s="148"/>
      <c r="I42080"/>
    </row>
    <row r="42081" spans="1:9" x14ac:dyDescent="0.25">
      <c r="A42081"/>
      <c r="B42081"/>
      <c r="C42081"/>
      <c r="D42081"/>
      <c r="E42081" s="148"/>
      <c r="F42081" s="148"/>
      <c r="G42081" s="149"/>
      <c r="H42081" s="148"/>
      <c r="I42081"/>
    </row>
    <row r="42082" spans="1:9" x14ac:dyDescent="0.25">
      <c r="A42082"/>
      <c r="B42082"/>
      <c r="C42082"/>
      <c r="D42082"/>
      <c r="E42082" s="148"/>
      <c r="F42082" s="148"/>
      <c r="G42082" s="149"/>
      <c r="H42082" s="148"/>
      <c r="I42082"/>
    </row>
    <row r="42083" spans="1:9" x14ac:dyDescent="0.25">
      <c r="A42083"/>
      <c r="B42083"/>
      <c r="C42083"/>
      <c r="D42083"/>
      <c r="E42083" s="148"/>
      <c r="F42083" s="148"/>
      <c r="G42083" s="149"/>
      <c r="H42083" s="148"/>
      <c r="I42083"/>
    </row>
    <row r="42084" spans="1:9" x14ac:dyDescent="0.25">
      <c r="A42084"/>
      <c r="B42084"/>
      <c r="C42084"/>
      <c r="D42084"/>
      <c r="E42084" s="148"/>
      <c r="F42084" s="148"/>
      <c r="G42084" s="149"/>
      <c r="H42084" s="148"/>
      <c r="I42084"/>
    </row>
    <row r="42085" spans="1:9" x14ac:dyDescent="0.25">
      <c r="A42085"/>
      <c r="B42085"/>
      <c r="C42085"/>
      <c r="D42085"/>
      <c r="E42085" s="148"/>
      <c r="F42085" s="148"/>
      <c r="G42085" s="149"/>
      <c r="H42085" s="148"/>
      <c r="I42085"/>
    </row>
    <row r="42086" spans="1:9" x14ac:dyDescent="0.25">
      <c r="A42086"/>
      <c r="B42086"/>
      <c r="C42086"/>
      <c r="D42086"/>
      <c r="E42086" s="148"/>
      <c r="F42086" s="148"/>
      <c r="G42086" s="149"/>
      <c r="H42086" s="148"/>
      <c r="I42086"/>
    </row>
    <row r="42087" spans="1:9" x14ac:dyDescent="0.25">
      <c r="A42087"/>
      <c r="B42087"/>
      <c r="C42087"/>
      <c r="D42087"/>
      <c r="E42087" s="148"/>
      <c r="F42087" s="148"/>
      <c r="G42087" s="149"/>
      <c r="H42087" s="148"/>
      <c r="I42087"/>
    </row>
    <row r="42088" spans="1:9" x14ac:dyDescent="0.25">
      <c r="A42088"/>
      <c r="B42088"/>
      <c r="C42088"/>
      <c r="D42088"/>
      <c r="E42088" s="148"/>
      <c r="F42088" s="148"/>
      <c r="G42088" s="149"/>
      <c r="H42088" s="148"/>
      <c r="I42088"/>
    </row>
    <row r="42089" spans="1:9" x14ac:dyDescent="0.25">
      <c r="A42089"/>
      <c r="B42089"/>
      <c r="C42089"/>
      <c r="D42089"/>
      <c r="E42089" s="148"/>
      <c r="F42089" s="148"/>
      <c r="G42089" s="149"/>
      <c r="H42089" s="148"/>
      <c r="I42089"/>
    </row>
    <row r="42090" spans="1:9" x14ac:dyDescent="0.25">
      <c r="A42090"/>
      <c r="B42090"/>
      <c r="C42090"/>
      <c r="D42090"/>
      <c r="E42090" s="148"/>
      <c r="F42090" s="148"/>
      <c r="G42090" s="149"/>
      <c r="H42090" s="148"/>
      <c r="I42090"/>
    </row>
    <row r="42091" spans="1:9" x14ac:dyDescent="0.25">
      <c r="A42091"/>
      <c r="B42091"/>
      <c r="C42091"/>
      <c r="D42091"/>
      <c r="E42091" s="148"/>
      <c r="F42091" s="148"/>
      <c r="G42091" s="149"/>
      <c r="H42091" s="148"/>
      <c r="I42091"/>
    </row>
    <row r="42092" spans="1:9" x14ac:dyDescent="0.25">
      <c r="A42092"/>
      <c r="B42092"/>
      <c r="C42092"/>
      <c r="D42092"/>
      <c r="E42092" s="148"/>
      <c r="F42092" s="148"/>
      <c r="G42092" s="149"/>
      <c r="H42092" s="148"/>
      <c r="I42092"/>
    </row>
    <row r="42093" spans="1:9" x14ac:dyDescent="0.25">
      <c r="A42093"/>
      <c r="B42093"/>
      <c r="C42093"/>
      <c r="D42093"/>
      <c r="E42093" s="148"/>
      <c r="F42093" s="148"/>
      <c r="G42093" s="149"/>
      <c r="H42093" s="148"/>
      <c r="I42093"/>
    </row>
    <row r="42094" spans="1:9" x14ac:dyDescent="0.25">
      <c r="A42094"/>
      <c r="B42094"/>
      <c r="C42094"/>
      <c r="D42094"/>
      <c r="E42094" s="148"/>
      <c r="F42094" s="148"/>
      <c r="G42094" s="149"/>
      <c r="H42094" s="148"/>
      <c r="I42094"/>
    </row>
    <row r="42095" spans="1:9" x14ac:dyDescent="0.25">
      <c r="A42095"/>
      <c r="B42095"/>
      <c r="C42095"/>
      <c r="D42095"/>
      <c r="E42095" s="148"/>
      <c r="F42095" s="148"/>
      <c r="G42095" s="149"/>
      <c r="H42095" s="148"/>
      <c r="I42095"/>
    </row>
    <row r="42096" spans="1:9" x14ac:dyDescent="0.25">
      <c r="A42096"/>
      <c r="B42096"/>
      <c r="C42096"/>
      <c r="D42096"/>
      <c r="E42096" s="148"/>
      <c r="F42096" s="148"/>
      <c r="G42096" s="149"/>
      <c r="H42096" s="148"/>
      <c r="I42096"/>
    </row>
    <row r="42097" spans="1:9" x14ac:dyDescent="0.25">
      <c r="A42097"/>
      <c r="B42097"/>
      <c r="C42097"/>
      <c r="D42097"/>
      <c r="E42097" s="148"/>
      <c r="F42097" s="148"/>
      <c r="G42097" s="149"/>
      <c r="H42097" s="148"/>
      <c r="I42097"/>
    </row>
    <row r="42098" spans="1:9" x14ac:dyDescent="0.25">
      <c r="A42098"/>
      <c r="B42098"/>
      <c r="C42098"/>
      <c r="D42098"/>
      <c r="E42098" s="148"/>
      <c r="F42098" s="148"/>
      <c r="G42098" s="149"/>
      <c r="H42098" s="148"/>
      <c r="I42098"/>
    </row>
    <row r="42099" spans="1:9" x14ac:dyDescent="0.25">
      <c r="A42099"/>
      <c r="B42099"/>
      <c r="C42099"/>
      <c r="D42099"/>
      <c r="E42099" s="148"/>
      <c r="F42099" s="148"/>
      <c r="G42099" s="149"/>
      <c r="H42099" s="148"/>
      <c r="I42099"/>
    </row>
    <row r="42100" spans="1:9" x14ac:dyDescent="0.25">
      <c r="A42100"/>
      <c r="B42100"/>
      <c r="C42100"/>
      <c r="D42100"/>
      <c r="E42100" s="148"/>
      <c r="F42100" s="148"/>
      <c r="G42100" s="149"/>
      <c r="H42100" s="148"/>
      <c r="I42100"/>
    </row>
    <row r="42101" spans="1:9" x14ac:dyDescent="0.25">
      <c r="A42101"/>
      <c r="B42101"/>
      <c r="C42101"/>
      <c r="D42101"/>
      <c r="E42101" s="148"/>
      <c r="F42101" s="148"/>
      <c r="G42101" s="149"/>
      <c r="H42101" s="148"/>
      <c r="I42101"/>
    </row>
    <row r="42102" spans="1:9" x14ac:dyDescent="0.25">
      <c r="A42102"/>
      <c r="B42102"/>
      <c r="C42102"/>
      <c r="D42102"/>
      <c r="E42102" s="148"/>
      <c r="F42102" s="148"/>
      <c r="G42102" s="149"/>
      <c r="H42102" s="148"/>
      <c r="I42102"/>
    </row>
    <row r="42103" spans="1:9" x14ac:dyDescent="0.25">
      <c r="A42103"/>
      <c r="B42103"/>
      <c r="C42103"/>
      <c r="D42103"/>
      <c r="E42103" s="148"/>
      <c r="F42103" s="148"/>
      <c r="G42103" s="149"/>
      <c r="H42103" s="148"/>
      <c r="I42103"/>
    </row>
    <row r="42104" spans="1:9" x14ac:dyDescent="0.25">
      <c r="A42104"/>
      <c r="B42104"/>
      <c r="C42104"/>
      <c r="D42104"/>
      <c r="E42104" s="148"/>
      <c r="F42104" s="148"/>
      <c r="G42104" s="149"/>
      <c r="H42104" s="148"/>
      <c r="I42104"/>
    </row>
    <row r="42105" spans="1:9" x14ac:dyDescent="0.25">
      <c r="A42105"/>
      <c r="B42105"/>
      <c r="C42105"/>
      <c r="D42105"/>
      <c r="E42105" s="148"/>
      <c r="F42105" s="148"/>
      <c r="G42105" s="149"/>
      <c r="H42105" s="148"/>
      <c r="I42105"/>
    </row>
    <row r="42106" spans="1:9" x14ac:dyDescent="0.25">
      <c r="A42106"/>
      <c r="B42106"/>
      <c r="C42106"/>
      <c r="D42106"/>
      <c r="E42106" s="148"/>
      <c r="F42106" s="148"/>
      <c r="G42106" s="149"/>
      <c r="H42106" s="148"/>
      <c r="I42106"/>
    </row>
    <row r="42107" spans="1:9" x14ac:dyDescent="0.25">
      <c r="A42107"/>
      <c r="B42107"/>
      <c r="C42107"/>
      <c r="D42107"/>
      <c r="E42107" s="148"/>
      <c r="F42107" s="148"/>
      <c r="G42107" s="149"/>
      <c r="H42107" s="148"/>
      <c r="I42107"/>
    </row>
    <row r="42108" spans="1:9" x14ac:dyDescent="0.25">
      <c r="A42108"/>
      <c r="B42108"/>
      <c r="C42108"/>
      <c r="D42108"/>
      <c r="E42108" s="148"/>
      <c r="F42108" s="148"/>
      <c r="G42108" s="149"/>
      <c r="H42108" s="148"/>
      <c r="I42108"/>
    </row>
    <row r="42109" spans="1:9" x14ac:dyDescent="0.25">
      <c r="A42109"/>
      <c r="B42109"/>
      <c r="C42109"/>
      <c r="D42109"/>
      <c r="E42109" s="148"/>
      <c r="F42109" s="148"/>
      <c r="G42109" s="149"/>
      <c r="H42109" s="148"/>
      <c r="I42109"/>
    </row>
    <row r="42110" spans="1:9" x14ac:dyDescent="0.25">
      <c r="A42110"/>
      <c r="B42110"/>
      <c r="C42110"/>
      <c r="D42110"/>
      <c r="E42110" s="148"/>
      <c r="F42110" s="148"/>
      <c r="G42110" s="149"/>
      <c r="H42110" s="148"/>
      <c r="I42110"/>
    </row>
    <row r="42111" spans="1:9" x14ac:dyDescent="0.25">
      <c r="A42111"/>
      <c r="B42111"/>
      <c r="C42111"/>
      <c r="D42111"/>
      <c r="E42111" s="148"/>
      <c r="F42111" s="148"/>
      <c r="G42111" s="149"/>
      <c r="H42111" s="148"/>
      <c r="I42111"/>
    </row>
    <row r="42112" spans="1:9" x14ac:dyDescent="0.25">
      <c r="A42112"/>
      <c r="B42112"/>
      <c r="C42112"/>
      <c r="D42112"/>
      <c r="E42112" s="148"/>
      <c r="F42112" s="148"/>
      <c r="G42112" s="149"/>
      <c r="H42112" s="148"/>
      <c r="I42112"/>
    </row>
    <row r="42113" spans="1:9" x14ac:dyDescent="0.25">
      <c r="A42113"/>
      <c r="B42113"/>
      <c r="C42113"/>
      <c r="D42113"/>
      <c r="E42113" s="148"/>
      <c r="F42113" s="148"/>
      <c r="G42113" s="149"/>
      <c r="H42113" s="148"/>
      <c r="I42113"/>
    </row>
    <row r="42114" spans="1:9" x14ac:dyDescent="0.25">
      <c r="A42114"/>
      <c r="B42114"/>
      <c r="C42114"/>
      <c r="D42114"/>
      <c r="E42114" s="148"/>
      <c r="F42114" s="148"/>
      <c r="G42114" s="149"/>
      <c r="H42114" s="148"/>
      <c r="I42114"/>
    </row>
    <row r="42115" spans="1:9" x14ac:dyDescent="0.25">
      <c r="A42115"/>
      <c r="B42115"/>
      <c r="C42115"/>
      <c r="D42115"/>
      <c r="E42115" s="148"/>
      <c r="F42115" s="148"/>
      <c r="G42115" s="149"/>
      <c r="H42115" s="148"/>
      <c r="I42115"/>
    </row>
    <row r="42116" spans="1:9" x14ac:dyDescent="0.25">
      <c r="A42116"/>
      <c r="B42116"/>
      <c r="C42116"/>
      <c r="D42116"/>
      <c r="E42116" s="148"/>
      <c r="F42116" s="148"/>
      <c r="G42116" s="149"/>
      <c r="H42116" s="148"/>
      <c r="I42116"/>
    </row>
    <row r="42117" spans="1:9" x14ac:dyDescent="0.25">
      <c r="A42117"/>
      <c r="B42117"/>
      <c r="C42117"/>
      <c r="D42117"/>
      <c r="E42117" s="148"/>
      <c r="F42117" s="148"/>
      <c r="G42117" s="149"/>
      <c r="H42117" s="148"/>
      <c r="I42117"/>
    </row>
    <row r="42118" spans="1:9" x14ac:dyDescent="0.25">
      <c r="A42118"/>
      <c r="B42118"/>
      <c r="C42118"/>
      <c r="D42118"/>
      <c r="E42118" s="148"/>
      <c r="F42118" s="148"/>
      <c r="G42118" s="149"/>
      <c r="H42118" s="148"/>
      <c r="I42118"/>
    </row>
    <row r="42119" spans="1:9" x14ac:dyDescent="0.25">
      <c r="A42119"/>
      <c r="B42119"/>
      <c r="C42119"/>
      <c r="D42119"/>
      <c r="E42119" s="148"/>
      <c r="F42119" s="148"/>
      <c r="G42119" s="149"/>
      <c r="H42119" s="148"/>
      <c r="I42119"/>
    </row>
    <row r="42120" spans="1:9" x14ac:dyDescent="0.25">
      <c r="A42120"/>
      <c r="B42120"/>
      <c r="C42120"/>
      <c r="D42120"/>
      <c r="E42120" s="148"/>
      <c r="F42120" s="148"/>
      <c r="G42120" s="149"/>
      <c r="H42120" s="148"/>
      <c r="I42120"/>
    </row>
    <row r="42121" spans="1:9" x14ac:dyDescent="0.25">
      <c r="A42121"/>
      <c r="B42121"/>
      <c r="C42121"/>
      <c r="D42121"/>
      <c r="E42121" s="148"/>
      <c r="F42121" s="148"/>
      <c r="G42121" s="149"/>
      <c r="H42121" s="148"/>
      <c r="I42121"/>
    </row>
    <row r="42122" spans="1:9" x14ac:dyDescent="0.25">
      <c r="A42122"/>
      <c r="B42122"/>
      <c r="C42122"/>
      <c r="D42122"/>
      <c r="E42122" s="148"/>
      <c r="F42122" s="148"/>
      <c r="G42122" s="149"/>
      <c r="H42122" s="148"/>
      <c r="I42122"/>
    </row>
    <row r="42123" spans="1:9" x14ac:dyDescent="0.25">
      <c r="A42123"/>
      <c r="B42123"/>
      <c r="C42123"/>
      <c r="D42123"/>
      <c r="E42123" s="148"/>
      <c r="F42123" s="148"/>
      <c r="G42123" s="149"/>
      <c r="H42123" s="148"/>
      <c r="I42123"/>
    </row>
    <row r="42124" spans="1:9" x14ac:dyDescent="0.25">
      <c r="A42124"/>
      <c r="B42124"/>
      <c r="C42124"/>
      <c r="D42124"/>
      <c r="E42124" s="148"/>
      <c r="F42124" s="148"/>
      <c r="G42124" s="149"/>
      <c r="H42124" s="148"/>
      <c r="I42124"/>
    </row>
    <row r="42125" spans="1:9" x14ac:dyDescent="0.25">
      <c r="A42125"/>
      <c r="B42125"/>
      <c r="C42125"/>
      <c r="D42125"/>
      <c r="E42125" s="148"/>
      <c r="F42125" s="148"/>
      <c r="G42125" s="149"/>
      <c r="H42125" s="148"/>
      <c r="I42125"/>
    </row>
    <row r="42126" spans="1:9" x14ac:dyDescent="0.25">
      <c r="A42126"/>
      <c r="B42126"/>
      <c r="C42126"/>
      <c r="D42126"/>
      <c r="E42126" s="148"/>
      <c r="F42126" s="148"/>
      <c r="G42126" s="149"/>
      <c r="H42126" s="148"/>
      <c r="I42126"/>
    </row>
    <row r="42127" spans="1:9" x14ac:dyDescent="0.25">
      <c r="A42127"/>
      <c r="B42127"/>
      <c r="C42127"/>
      <c r="D42127"/>
      <c r="E42127" s="148"/>
      <c r="F42127" s="148"/>
      <c r="G42127" s="149"/>
      <c r="H42127" s="148"/>
      <c r="I42127"/>
    </row>
    <row r="42128" spans="1:9" x14ac:dyDescent="0.25">
      <c r="A42128"/>
      <c r="B42128"/>
      <c r="C42128"/>
      <c r="D42128"/>
      <c r="E42128" s="148"/>
      <c r="F42128" s="148"/>
      <c r="G42128" s="149"/>
      <c r="H42128" s="148"/>
      <c r="I42128"/>
    </row>
    <row r="42129" spans="1:9" x14ac:dyDescent="0.25">
      <c r="A42129"/>
      <c r="B42129"/>
      <c r="C42129"/>
      <c r="D42129"/>
      <c r="E42129" s="148"/>
      <c r="F42129" s="148"/>
      <c r="G42129" s="149"/>
      <c r="H42129" s="148"/>
      <c r="I42129"/>
    </row>
    <row r="42130" spans="1:9" x14ac:dyDescent="0.25">
      <c r="A42130"/>
      <c r="B42130"/>
      <c r="C42130"/>
      <c r="D42130"/>
      <c r="E42130" s="148"/>
      <c r="F42130" s="148"/>
      <c r="G42130" s="149"/>
      <c r="H42130" s="148"/>
      <c r="I42130"/>
    </row>
    <row r="42131" spans="1:9" x14ac:dyDescent="0.25">
      <c r="A42131"/>
      <c r="B42131"/>
      <c r="C42131"/>
      <c r="D42131"/>
      <c r="E42131" s="148"/>
      <c r="F42131" s="148"/>
      <c r="G42131" s="149"/>
      <c r="H42131" s="148"/>
      <c r="I42131"/>
    </row>
    <row r="42132" spans="1:9" x14ac:dyDescent="0.25">
      <c r="A42132"/>
      <c r="B42132"/>
      <c r="C42132"/>
      <c r="D42132"/>
      <c r="E42132" s="148"/>
      <c r="F42132" s="148"/>
      <c r="G42132" s="149"/>
      <c r="H42132" s="148"/>
      <c r="I42132"/>
    </row>
    <row r="42133" spans="1:9" x14ac:dyDescent="0.25">
      <c r="A42133"/>
      <c r="B42133"/>
      <c r="C42133"/>
      <c r="D42133"/>
      <c r="E42133" s="148"/>
      <c r="F42133" s="148"/>
      <c r="G42133" s="149"/>
      <c r="H42133" s="148"/>
      <c r="I42133"/>
    </row>
    <row r="42134" spans="1:9" x14ac:dyDescent="0.25">
      <c r="A42134"/>
      <c r="B42134"/>
      <c r="C42134"/>
      <c r="D42134"/>
      <c r="E42134" s="148"/>
      <c r="F42134" s="148"/>
      <c r="G42134" s="149"/>
      <c r="H42134" s="148"/>
      <c r="I42134"/>
    </row>
    <row r="42135" spans="1:9" x14ac:dyDescent="0.25">
      <c r="A42135"/>
      <c r="B42135"/>
      <c r="C42135"/>
      <c r="D42135"/>
      <c r="E42135" s="148"/>
      <c r="F42135" s="148"/>
      <c r="G42135" s="149"/>
      <c r="H42135" s="148"/>
      <c r="I42135"/>
    </row>
    <row r="42136" spans="1:9" x14ac:dyDescent="0.25">
      <c r="A42136"/>
      <c r="B42136"/>
      <c r="C42136"/>
      <c r="D42136"/>
      <c r="E42136" s="148"/>
      <c r="F42136" s="148"/>
      <c r="G42136" s="149"/>
      <c r="H42136" s="148"/>
      <c r="I42136"/>
    </row>
    <row r="42137" spans="1:9" x14ac:dyDescent="0.25">
      <c r="A42137"/>
      <c r="B42137"/>
      <c r="C42137"/>
      <c r="D42137"/>
      <c r="E42137" s="148"/>
      <c r="F42137" s="148"/>
      <c r="G42137" s="149"/>
      <c r="H42137" s="148"/>
      <c r="I42137"/>
    </row>
    <row r="42138" spans="1:9" x14ac:dyDescent="0.25">
      <c r="A42138"/>
      <c r="B42138"/>
      <c r="C42138"/>
      <c r="D42138"/>
      <c r="E42138" s="148"/>
      <c r="F42138" s="148"/>
      <c r="G42138" s="149"/>
      <c r="H42138" s="148"/>
      <c r="I42138"/>
    </row>
    <row r="42139" spans="1:9" x14ac:dyDescent="0.25">
      <c r="A42139"/>
      <c r="B42139"/>
      <c r="C42139"/>
      <c r="D42139"/>
      <c r="E42139" s="148"/>
      <c r="F42139" s="148"/>
      <c r="G42139" s="149"/>
      <c r="H42139" s="148"/>
      <c r="I42139"/>
    </row>
    <row r="42140" spans="1:9" x14ac:dyDescent="0.25">
      <c r="A42140"/>
      <c r="B42140"/>
      <c r="C42140"/>
      <c r="D42140"/>
      <c r="E42140" s="148"/>
      <c r="F42140" s="148"/>
      <c r="G42140" s="149"/>
      <c r="H42140" s="148"/>
      <c r="I42140"/>
    </row>
    <row r="42141" spans="1:9" x14ac:dyDescent="0.25">
      <c r="A42141"/>
      <c r="B42141"/>
      <c r="C42141"/>
      <c r="D42141"/>
      <c r="E42141" s="148"/>
      <c r="F42141" s="148"/>
      <c r="G42141" s="149"/>
      <c r="H42141" s="148"/>
      <c r="I42141"/>
    </row>
    <row r="42142" spans="1:9" x14ac:dyDescent="0.25">
      <c r="A42142"/>
      <c r="B42142"/>
      <c r="C42142"/>
      <c r="D42142"/>
      <c r="E42142" s="148"/>
      <c r="F42142" s="148"/>
      <c r="G42142" s="149"/>
      <c r="H42142" s="148"/>
      <c r="I42142"/>
    </row>
    <row r="42143" spans="1:9" x14ac:dyDescent="0.25">
      <c r="A42143"/>
      <c r="B42143"/>
      <c r="C42143"/>
      <c r="D42143"/>
      <c r="E42143" s="148"/>
      <c r="F42143" s="148"/>
      <c r="G42143" s="149"/>
      <c r="H42143" s="148"/>
      <c r="I42143"/>
    </row>
    <row r="42144" spans="1:9" x14ac:dyDescent="0.25">
      <c r="A42144"/>
      <c r="B42144"/>
      <c r="C42144"/>
      <c r="D42144"/>
      <c r="E42144" s="148"/>
      <c r="F42144" s="148"/>
      <c r="G42144" s="149"/>
      <c r="H42144" s="148"/>
      <c r="I42144"/>
    </row>
    <row r="42145" spans="1:9" x14ac:dyDescent="0.25">
      <c r="A42145"/>
      <c r="B42145"/>
      <c r="C42145"/>
      <c r="D42145"/>
      <c r="E42145" s="148"/>
      <c r="F42145" s="148"/>
      <c r="G42145" s="149"/>
      <c r="H42145" s="148"/>
      <c r="I42145"/>
    </row>
    <row r="42146" spans="1:9" x14ac:dyDescent="0.25">
      <c r="A42146"/>
      <c r="B42146"/>
      <c r="C42146"/>
      <c r="D42146"/>
      <c r="E42146" s="148"/>
      <c r="F42146" s="148"/>
      <c r="G42146" s="149"/>
      <c r="H42146" s="148"/>
      <c r="I42146"/>
    </row>
    <row r="42147" spans="1:9" x14ac:dyDescent="0.25">
      <c r="A42147"/>
      <c r="B42147"/>
      <c r="C42147"/>
      <c r="D42147"/>
      <c r="E42147" s="148"/>
      <c r="F42147" s="148"/>
      <c r="G42147" s="149"/>
      <c r="H42147" s="148"/>
      <c r="I42147"/>
    </row>
    <row r="42148" spans="1:9" x14ac:dyDescent="0.25">
      <c r="A42148"/>
      <c r="B42148"/>
      <c r="C42148"/>
      <c r="D42148"/>
      <c r="E42148" s="148"/>
      <c r="F42148" s="148"/>
      <c r="G42148" s="149"/>
      <c r="H42148" s="148"/>
      <c r="I42148"/>
    </row>
    <row r="42149" spans="1:9" x14ac:dyDescent="0.25">
      <c r="A42149"/>
      <c r="B42149"/>
      <c r="C42149"/>
      <c r="D42149"/>
      <c r="E42149" s="148"/>
      <c r="F42149" s="148"/>
      <c r="G42149" s="149"/>
      <c r="H42149" s="148"/>
      <c r="I42149"/>
    </row>
    <row r="42150" spans="1:9" x14ac:dyDescent="0.25">
      <c r="A42150"/>
      <c r="B42150"/>
      <c r="C42150"/>
      <c r="D42150"/>
      <c r="E42150" s="148"/>
      <c r="F42150" s="148"/>
      <c r="G42150" s="149"/>
      <c r="H42150" s="148"/>
      <c r="I42150"/>
    </row>
    <row r="42151" spans="1:9" x14ac:dyDescent="0.25">
      <c r="A42151"/>
      <c r="B42151"/>
      <c r="C42151"/>
      <c r="D42151"/>
      <c r="E42151" s="148"/>
      <c r="F42151" s="148"/>
      <c r="G42151" s="149"/>
      <c r="H42151" s="148"/>
      <c r="I42151"/>
    </row>
    <row r="42152" spans="1:9" x14ac:dyDescent="0.25">
      <c r="A42152"/>
      <c r="B42152"/>
      <c r="C42152"/>
      <c r="D42152"/>
      <c r="E42152" s="148"/>
      <c r="F42152" s="148"/>
      <c r="G42152" s="149"/>
      <c r="H42152" s="148"/>
      <c r="I42152"/>
    </row>
    <row r="42153" spans="1:9" x14ac:dyDescent="0.25">
      <c r="A42153"/>
      <c r="B42153"/>
      <c r="C42153"/>
      <c r="D42153"/>
      <c r="E42153" s="148"/>
      <c r="F42153" s="148"/>
      <c r="G42153" s="149"/>
      <c r="H42153" s="148"/>
      <c r="I42153"/>
    </row>
    <row r="42154" spans="1:9" x14ac:dyDescent="0.25">
      <c r="A42154"/>
      <c r="B42154"/>
      <c r="C42154"/>
      <c r="D42154"/>
      <c r="E42154" s="148"/>
      <c r="F42154" s="148"/>
      <c r="G42154" s="149"/>
      <c r="H42154" s="148"/>
      <c r="I42154"/>
    </row>
    <row r="42155" spans="1:9" x14ac:dyDescent="0.25">
      <c r="A42155"/>
      <c r="B42155"/>
      <c r="C42155"/>
      <c r="D42155"/>
      <c r="E42155" s="148"/>
      <c r="F42155" s="148"/>
      <c r="G42155" s="149"/>
      <c r="H42155" s="148"/>
      <c r="I42155"/>
    </row>
    <row r="42156" spans="1:9" x14ac:dyDescent="0.25">
      <c r="A42156"/>
      <c r="B42156"/>
      <c r="C42156"/>
      <c r="D42156"/>
      <c r="E42156" s="148"/>
      <c r="F42156" s="148"/>
      <c r="G42156" s="149"/>
      <c r="H42156" s="148"/>
      <c r="I42156"/>
    </row>
    <row r="42157" spans="1:9" x14ac:dyDescent="0.25">
      <c r="A42157"/>
      <c r="B42157"/>
      <c r="C42157"/>
      <c r="D42157"/>
      <c r="E42157" s="148"/>
      <c r="F42157" s="148"/>
      <c r="G42157" s="149"/>
      <c r="H42157" s="148"/>
      <c r="I42157"/>
    </row>
    <row r="42158" spans="1:9" x14ac:dyDescent="0.25">
      <c r="A42158"/>
      <c r="B42158"/>
      <c r="C42158"/>
      <c r="D42158"/>
      <c r="E42158" s="148"/>
      <c r="F42158" s="148"/>
      <c r="G42158" s="149"/>
      <c r="H42158" s="148"/>
      <c r="I42158"/>
    </row>
    <row r="42159" spans="1:9" x14ac:dyDescent="0.25">
      <c r="A42159"/>
      <c r="B42159"/>
      <c r="C42159"/>
      <c r="D42159"/>
      <c r="E42159" s="148"/>
      <c r="F42159" s="148"/>
      <c r="G42159" s="149"/>
      <c r="H42159" s="148"/>
      <c r="I42159"/>
    </row>
    <row r="42160" spans="1:9" x14ac:dyDescent="0.25">
      <c r="A42160"/>
      <c r="B42160"/>
      <c r="C42160"/>
      <c r="D42160"/>
      <c r="E42160" s="148"/>
      <c r="F42160" s="148"/>
      <c r="G42160" s="149"/>
      <c r="H42160" s="148"/>
      <c r="I42160"/>
    </row>
    <row r="42161" spans="1:9" x14ac:dyDescent="0.25">
      <c r="A42161"/>
      <c r="B42161"/>
      <c r="C42161"/>
      <c r="D42161"/>
      <c r="E42161" s="148"/>
      <c r="F42161" s="148"/>
      <c r="G42161" s="149"/>
      <c r="H42161" s="148"/>
      <c r="I42161"/>
    </row>
    <row r="42162" spans="1:9" x14ac:dyDescent="0.25">
      <c r="A42162"/>
      <c r="B42162"/>
      <c r="C42162"/>
      <c r="D42162"/>
      <c r="E42162" s="148"/>
      <c r="F42162" s="148"/>
      <c r="G42162" s="149"/>
      <c r="H42162" s="148"/>
      <c r="I42162"/>
    </row>
    <row r="42163" spans="1:9" x14ac:dyDescent="0.25">
      <c r="A42163"/>
      <c r="B42163"/>
      <c r="C42163"/>
      <c r="D42163"/>
      <c r="E42163" s="148"/>
      <c r="F42163" s="148"/>
      <c r="G42163" s="149"/>
      <c r="H42163" s="148"/>
      <c r="I42163"/>
    </row>
    <row r="42164" spans="1:9" x14ac:dyDescent="0.25">
      <c r="A42164"/>
      <c r="B42164"/>
      <c r="C42164"/>
      <c r="D42164"/>
      <c r="E42164" s="148"/>
      <c r="F42164" s="148"/>
      <c r="G42164" s="149"/>
      <c r="H42164" s="148"/>
      <c r="I42164"/>
    </row>
    <row r="42165" spans="1:9" x14ac:dyDescent="0.25">
      <c r="A42165"/>
      <c r="B42165"/>
      <c r="C42165"/>
      <c r="D42165"/>
      <c r="E42165" s="148"/>
      <c r="F42165" s="148"/>
      <c r="G42165" s="149"/>
      <c r="H42165" s="148"/>
      <c r="I42165"/>
    </row>
    <row r="42166" spans="1:9" x14ac:dyDescent="0.25">
      <c r="A42166"/>
      <c r="B42166"/>
      <c r="C42166"/>
      <c r="D42166"/>
      <c r="E42166" s="148"/>
      <c r="F42166" s="148"/>
      <c r="G42166" s="149"/>
      <c r="H42166" s="148"/>
      <c r="I42166"/>
    </row>
    <row r="42167" spans="1:9" x14ac:dyDescent="0.25">
      <c r="A42167"/>
      <c r="B42167"/>
      <c r="C42167"/>
      <c r="D42167"/>
      <c r="E42167" s="148"/>
      <c r="F42167" s="148"/>
      <c r="G42167" s="149"/>
      <c r="H42167" s="148"/>
      <c r="I42167"/>
    </row>
    <row r="42168" spans="1:9" x14ac:dyDescent="0.25">
      <c r="A42168"/>
      <c r="B42168"/>
      <c r="C42168"/>
      <c r="D42168"/>
      <c r="E42168" s="148"/>
      <c r="F42168" s="148"/>
      <c r="G42168" s="149"/>
      <c r="H42168" s="148"/>
      <c r="I42168"/>
    </row>
    <row r="42169" spans="1:9" x14ac:dyDescent="0.25">
      <c r="A42169"/>
      <c r="B42169"/>
      <c r="C42169"/>
      <c r="D42169"/>
      <c r="E42169" s="148"/>
      <c r="F42169" s="148"/>
      <c r="G42169" s="149"/>
      <c r="H42169" s="148"/>
      <c r="I42169"/>
    </row>
    <row r="42170" spans="1:9" x14ac:dyDescent="0.25">
      <c r="A42170"/>
      <c r="B42170"/>
      <c r="C42170"/>
      <c r="D42170"/>
      <c r="E42170" s="148"/>
      <c r="F42170" s="148"/>
      <c r="G42170" s="149"/>
      <c r="H42170" s="148"/>
      <c r="I42170"/>
    </row>
    <row r="42171" spans="1:9" x14ac:dyDescent="0.25">
      <c r="A42171"/>
      <c r="B42171"/>
      <c r="C42171"/>
      <c r="D42171"/>
      <c r="E42171" s="148"/>
      <c r="F42171" s="148"/>
      <c r="G42171" s="149"/>
      <c r="H42171" s="148"/>
      <c r="I42171"/>
    </row>
    <row r="42172" spans="1:9" x14ac:dyDescent="0.25">
      <c r="A42172"/>
      <c r="B42172"/>
      <c r="C42172"/>
      <c r="D42172"/>
      <c r="E42172" s="148"/>
      <c r="F42172" s="148"/>
      <c r="G42172" s="149"/>
      <c r="H42172" s="148"/>
      <c r="I42172"/>
    </row>
    <row r="42173" spans="1:9" x14ac:dyDescent="0.25">
      <c r="A42173"/>
      <c r="B42173"/>
      <c r="C42173"/>
      <c r="D42173"/>
      <c r="E42173" s="148"/>
      <c r="F42173" s="148"/>
      <c r="G42173" s="149"/>
      <c r="H42173" s="148"/>
      <c r="I42173"/>
    </row>
    <row r="42174" spans="1:9" x14ac:dyDescent="0.25">
      <c r="A42174"/>
      <c r="B42174"/>
      <c r="C42174"/>
      <c r="D42174"/>
      <c r="E42174" s="148"/>
      <c r="F42174" s="148"/>
      <c r="G42174" s="149"/>
      <c r="H42174" s="148"/>
      <c r="I42174"/>
    </row>
    <row r="42175" spans="1:9" x14ac:dyDescent="0.25">
      <c r="A42175"/>
      <c r="B42175"/>
      <c r="C42175"/>
      <c r="D42175"/>
      <c r="E42175" s="148"/>
      <c r="F42175" s="148"/>
      <c r="G42175" s="149"/>
      <c r="H42175" s="148"/>
      <c r="I42175"/>
    </row>
    <row r="42176" spans="1:9" x14ac:dyDescent="0.25">
      <c r="A42176"/>
      <c r="B42176"/>
      <c r="C42176"/>
      <c r="D42176"/>
      <c r="E42176" s="148"/>
      <c r="F42176" s="148"/>
      <c r="G42176" s="149"/>
      <c r="H42176" s="148"/>
      <c r="I42176"/>
    </row>
    <row r="42177" spans="1:9" x14ac:dyDescent="0.25">
      <c r="A42177"/>
      <c r="B42177"/>
      <c r="C42177"/>
      <c r="D42177"/>
      <c r="E42177" s="148"/>
      <c r="F42177" s="148"/>
      <c r="G42177" s="149"/>
      <c r="H42177" s="148"/>
      <c r="I42177"/>
    </row>
    <row r="42178" spans="1:9" x14ac:dyDescent="0.25">
      <c r="A42178"/>
      <c r="B42178"/>
      <c r="C42178"/>
      <c r="D42178"/>
      <c r="E42178" s="148"/>
      <c r="F42178" s="148"/>
      <c r="G42178" s="149"/>
      <c r="H42178" s="148"/>
      <c r="I42178"/>
    </row>
    <row r="42179" spans="1:9" x14ac:dyDescent="0.25">
      <c r="A42179"/>
      <c r="B42179"/>
      <c r="C42179"/>
      <c r="D42179"/>
      <c r="E42179" s="148"/>
      <c r="F42179" s="148"/>
      <c r="G42179" s="149"/>
      <c r="H42179" s="148"/>
      <c r="I42179"/>
    </row>
    <row r="42180" spans="1:9" x14ac:dyDescent="0.25">
      <c r="A42180"/>
      <c r="B42180"/>
      <c r="C42180"/>
      <c r="D42180"/>
      <c r="E42180" s="148"/>
      <c r="F42180" s="148"/>
      <c r="G42180" s="149"/>
      <c r="H42180" s="148"/>
      <c r="I42180"/>
    </row>
    <row r="42181" spans="1:9" x14ac:dyDescent="0.25">
      <c r="A42181"/>
      <c r="B42181"/>
      <c r="C42181"/>
      <c r="D42181"/>
      <c r="E42181" s="148"/>
      <c r="F42181" s="148"/>
      <c r="G42181" s="149"/>
      <c r="H42181" s="148"/>
      <c r="I42181"/>
    </row>
    <row r="42182" spans="1:9" x14ac:dyDescent="0.25">
      <c r="A42182"/>
      <c r="B42182"/>
      <c r="C42182"/>
      <c r="D42182"/>
      <c r="E42182" s="148"/>
      <c r="F42182" s="148"/>
      <c r="G42182" s="149"/>
      <c r="H42182" s="148"/>
      <c r="I42182"/>
    </row>
    <row r="42183" spans="1:9" x14ac:dyDescent="0.25">
      <c r="A42183"/>
      <c r="B42183"/>
      <c r="C42183"/>
      <c r="D42183"/>
      <c r="E42183" s="148"/>
      <c r="F42183" s="148"/>
      <c r="G42183" s="149"/>
      <c r="H42183" s="148"/>
      <c r="I42183"/>
    </row>
    <row r="42184" spans="1:9" x14ac:dyDescent="0.25">
      <c r="A42184"/>
      <c r="B42184"/>
      <c r="C42184"/>
      <c r="D42184"/>
      <c r="E42184" s="148"/>
      <c r="F42184" s="148"/>
      <c r="G42184" s="149"/>
      <c r="H42184" s="148"/>
      <c r="I42184"/>
    </row>
    <row r="42185" spans="1:9" x14ac:dyDescent="0.25">
      <c r="A42185"/>
      <c r="B42185"/>
      <c r="C42185"/>
      <c r="D42185"/>
      <c r="E42185" s="148"/>
      <c r="F42185" s="148"/>
      <c r="G42185" s="149"/>
      <c r="H42185" s="148"/>
      <c r="I42185"/>
    </row>
    <row r="42186" spans="1:9" x14ac:dyDescent="0.25">
      <c r="A42186"/>
      <c r="B42186"/>
      <c r="C42186"/>
      <c r="D42186"/>
      <c r="E42186" s="148"/>
      <c r="F42186" s="148"/>
      <c r="G42186" s="149"/>
      <c r="H42186" s="148"/>
      <c r="I42186"/>
    </row>
    <row r="42187" spans="1:9" x14ac:dyDescent="0.25">
      <c r="A42187"/>
      <c r="B42187"/>
      <c r="C42187"/>
      <c r="D42187"/>
      <c r="E42187" s="148"/>
      <c r="F42187" s="148"/>
      <c r="G42187" s="149"/>
      <c r="H42187" s="148"/>
      <c r="I42187"/>
    </row>
    <row r="42188" spans="1:9" x14ac:dyDescent="0.25">
      <c r="A42188"/>
      <c r="B42188"/>
      <c r="C42188"/>
      <c r="D42188"/>
      <c r="E42188" s="148"/>
      <c r="F42188" s="148"/>
      <c r="G42188" s="149"/>
      <c r="H42188" s="148"/>
      <c r="I42188"/>
    </row>
    <row r="42189" spans="1:9" x14ac:dyDescent="0.25">
      <c r="A42189"/>
      <c r="B42189"/>
      <c r="C42189"/>
      <c r="D42189"/>
      <c r="E42189" s="148"/>
      <c r="F42189" s="148"/>
      <c r="G42189" s="149"/>
      <c r="H42189" s="148"/>
      <c r="I42189"/>
    </row>
    <row r="42190" spans="1:9" x14ac:dyDescent="0.25">
      <c r="A42190"/>
      <c r="B42190"/>
      <c r="C42190"/>
      <c r="D42190"/>
      <c r="E42190" s="148"/>
      <c r="F42190" s="148"/>
      <c r="G42190" s="149"/>
      <c r="H42190" s="148"/>
      <c r="I42190"/>
    </row>
    <row r="42191" spans="1:9" x14ac:dyDescent="0.25">
      <c r="A42191"/>
      <c r="B42191"/>
      <c r="C42191"/>
      <c r="D42191"/>
      <c r="E42191" s="148"/>
      <c r="F42191" s="148"/>
      <c r="G42191" s="149"/>
      <c r="H42191" s="148"/>
      <c r="I42191"/>
    </row>
    <row r="42192" spans="1:9" x14ac:dyDescent="0.25">
      <c r="A42192"/>
      <c r="B42192"/>
      <c r="C42192"/>
      <c r="D42192"/>
      <c r="E42192" s="148"/>
      <c r="F42192" s="148"/>
      <c r="G42192" s="149"/>
      <c r="H42192" s="148"/>
      <c r="I42192"/>
    </row>
    <row r="42193" spans="1:9" x14ac:dyDescent="0.25">
      <c r="A42193"/>
      <c r="B42193"/>
      <c r="C42193"/>
      <c r="D42193"/>
      <c r="E42193" s="148"/>
      <c r="F42193" s="148"/>
      <c r="G42193" s="149"/>
      <c r="H42193" s="148"/>
      <c r="I42193"/>
    </row>
    <row r="42194" spans="1:9" x14ac:dyDescent="0.25">
      <c r="A42194"/>
      <c r="B42194"/>
      <c r="C42194"/>
      <c r="D42194"/>
      <c r="E42194" s="148"/>
      <c r="F42194" s="148"/>
      <c r="G42194" s="149"/>
      <c r="H42194" s="148"/>
      <c r="I42194"/>
    </row>
    <row r="42195" spans="1:9" x14ac:dyDescent="0.25">
      <c r="A42195"/>
      <c r="B42195"/>
      <c r="C42195"/>
      <c r="D42195"/>
      <c r="E42195" s="148"/>
      <c r="F42195" s="148"/>
      <c r="G42195" s="149"/>
      <c r="H42195" s="148"/>
      <c r="I42195"/>
    </row>
    <row r="42196" spans="1:9" x14ac:dyDescent="0.25">
      <c r="A42196"/>
      <c r="B42196"/>
      <c r="C42196"/>
      <c r="D42196"/>
      <c r="E42196" s="148"/>
      <c r="F42196" s="148"/>
      <c r="G42196" s="149"/>
      <c r="H42196" s="148"/>
      <c r="I42196"/>
    </row>
    <row r="42197" spans="1:9" x14ac:dyDescent="0.25">
      <c r="A42197"/>
      <c r="B42197"/>
      <c r="C42197"/>
      <c r="D42197"/>
      <c r="E42197" s="148"/>
      <c r="F42197" s="148"/>
      <c r="G42197" s="149"/>
      <c r="H42197" s="148"/>
      <c r="I42197"/>
    </row>
    <row r="42198" spans="1:9" x14ac:dyDescent="0.25">
      <c r="A42198"/>
      <c r="B42198"/>
      <c r="C42198"/>
      <c r="D42198"/>
      <c r="E42198" s="148"/>
      <c r="F42198" s="148"/>
      <c r="G42198" s="149"/>
      <c r="H42198" s="148"/>
      <c r="I42198"/>
    </row>
    <row r="42199" spans="1:9" x14ac:dyDescent="0.25">
      <c r="A42199"/>
      <c r="B42199"/>
      <c r="C42199"/>
      <c r="D42199"/>
      <c r="E42199" s="148"/>
      <c r="F42199" s="148"/>
      <c r="G42199" s="149"/>
      <c r="H42199" s="148"/>
      <c r="I42199"/>
    </row>
    <row r="42200" spans="1:9" x14ac:dyDescent="0.25">
      <c r="A42200"/>
      <c r="B42200"/>
      <c r="C42200"/>
      <c r="D42200"/>
      <c r="E42200" s="148"/>
      <c r="F42200" s="148"/>
      <c r="G42200" s="149"/>
      <c r="H42200" s="148"/>
      <c r="I42200"/>
    </row>
    <row r="42201" spans="1:9" x14ac:dyDescent="0.25">
      <c r="A42201"/>
      <c r="B42201"/>
      <c r="C42201"/>
      <c r="D42201"/>
      <c r="E42201" s="148"/>
      <c r="F42201" s="148"/>
      <c r="G42201" s="149"/>
      <c r="H42201" s="148"/>
      <c r="I42201"/>
    </row>
    <row r="42202" spans="1:9" x14ac:dyDescent="0.25">
      <c r="A42202"/>
      <c r="B42202"/>
      <c r="C42202"/>
      <c r="D42202"/>
      <c r="E42202" s="148"/>
      <c r="F42202" s="148"/>
      <c r="G42202" s="149"/>
      <c r="H42202" s="148"/>
      <c r="I42202"/>
    </row>
    <row r="42203" spans="1:9" x14ac:dyDescent="0.25">
      <c r="A42203"/>
      <c r="B42203"/>
      <c r="C42203"/>
      <c r="D42203"/>
      <c r="E42203" s="148"/>
      <c r="F42203" s="148"/>
      <c r="G42203" s="149"/>
      <c r="H42203" s="148"/>
      <c r="I42203"/>
    </row>
    <row r="42204" spans="1:9" x14ac:dyDescent="0.25">
      <c r="A42204"/>
      <c r="B42204"/>
      <c r="C42204"/>
      <c r="D42204"/>
      <c r="E42204" s="148"/>
      <c r="F42204" s="148"/>
      <c r="G42204" s="149"/>
      <c r="H42204" s="148"/>
      <c r="I42204"/>
    </row>
    <row r="42205" spans="1:9" x14ac:dyDescent="0.25">
      <c r="A42205"/>
      <c r="B42205"/>
      <c r="C42205"/>
      <c r="D42205"/>
      <c r="E42205" s="148"/>
      <c r="F42205" s="148"/>
      <c r="G42205" s="149"/>
      <c r="H42205" s="148"/>
      <c r="I42205"/>
    </row>
    <row r="42206" spans="1:9" x14ac:dyDescent="0.25">
      <c r="A42206"/>
      <c r="B42206"/>
      <c r="C42206"/>
      <c r="D42206"/>
      <c r="E42206" s="148"/>
      <c r="F42206" s="148"/>
      <c r="G42206" s="149"/>
      <c r="H42206" s="148"/>
      <c r="I42206"/>
    </row>
    <row r="42207" spans="1:9" x14ac:dyDescent="0.25">
      <c r="A42207"/>
      <c r="B42207"/>
      <c r="C42207"/>
      <c r="D42207"/>
      <c r="E42207" s="148"/>
      <c r="F42207" s="148"/>
      <c r="G42207" s="149"/>
      <c r="H42207" s="148"/>
      <c r="I42207"/>
    </row>
    <row r="42208" spans="1:9" x14ac:dyDescent="0.25">
      <c r="A42208"/>
      <c r="B42208"/>
      <c r="C42208"/>
      <c r="D42208"/>
      <c r="E42208" s="148"/>
      <c r="F42208" s="148"/>
      <c r="G42208" s="149"/>
      <c r="H42208" s="148"/>
      <c r="I42208"/>
    </row>
    <row r="42209" spans="1:9" x14ac:dyDescent="0.25">
      <c r="A42209"/>
      <c r="B42209"/>
      <c r="C42209"/>
      <c r="D42209"/>
      <c r="E42209" s="148"/>
      <c r="F42209" s="148"/>
      <c r="G42209" s="149"/>
      <c r="H42209" s="148"/>
      <c r="I42209"/>
    </row>
    <row r="42210" spans="1:9" x14ac:dyDescent="0.25">
      <c r="A42210"/>
      <c r="B42210"/>
      <c r="C42210"/>
      <c r="D42210"/>
      <c r="E42210" s="148"/>
      <c r="F42210" s="148"/>
      <c r="G42210" s="149"/>
      <c r="H42210" s="148"/>
      <c r="I42210"/>
    </row>
    <row r="42211" spans="1:9" x14ac:dyDescent="0.25">
      <c r="A42211"/>
      <c r="B42211"/>
      <c r="C42211"/>
      <c r="D42211"/>
      <c r="E42211" s="148"/>
      <c r="F42211" s="148"/>
      <c r="G42211" s="149"/>
      <c r="H42211" s="148"/>
      <c r="I42211"/>
    </row>
    <row r="42212" spans="1:9" x14ac:dyDescent="0.25">
      <c r="A42212"/>
      <c r="B42212"/>
      <c r="C42212"/>
      <c r="D42212"/>
      <c r="E42212" s="148"/>
      <c r="F42212" s="148"/>
      <c r="G42212" s="149"/>
      <c r="H42212" s="148"/>
      <c r="I42212"/>
    </row>
    <row r="42213" spans="1:9" x14ac:dyDescent="0.25">
      <c r="A42213"/>
      <c r="B42213"/>
      <c r="C42213"/>
      <c r="D42213"/>
      <c r="E42213" s="148"/>
      <c r="F42213" s="148"/>
      <c r="G42213" s="149"/>
      <c r="H42213" s="148"/>
      <c r="I42213"/>
    </row>
    <row r="42214" spans="1:9" x14ac:dyDescent="0.25">
      <c r="A42214"/>
      <c r="B42214"/>
      <c r="C42214"/>
      <c r="D42214"/>
      <c r="E42214" s="148"/>
      <c r="F42214" s="148"/>
      <c r="G42214" s="149"/>
      <c r="H42214" s="148"/>
      <c r="I42214"/>
    </row>
    <row r="42215" spans="1:9" x14ac:dyDescent="0.25">
      <c r="A42215"/>
      <c r="B42215"/>
      <c r="C42215"/>
      <c r="D42215"/>
      <c r="E42215" s="148"/>
      <c r="F42215" s="148"/>
      <c r="G42215" s="149"/>
      <c r="H42215" s="148"/>
      <c r="I42215"/>
    </row>
    <row r="42216" spans="1:9" x14ac:dyDescent="0.25">
      <c r="A42216"/>
      <c r="B42216"/>
      <c r="C42216"/>
      <c r="D42216"/>
      <c r="E42216" s="148"/>
      <c r="F42216" s="148"/>
      <c r="G42216" s="149"/>
      <c r="H42216" s="148"/>
      <c r="I42216"/>
    </row>
    <row r="42217" spans="1:9" x14ac:dyDescent="0.25">
      <c r="A42217"/>
      <c r="B42217"/>
      <c r="C42217"/>
      <c r="D42217"/>
      <c r="E42217" s="148"/>
      <c r="F42217" s="148"/>
      <c r="G42217" s="149"/>
      <c r="H42217" s="148"/>
      <c r="I42217"/>
    </row>
    <row r="42218" spans="1:9" x14ac:dyDescent="0.25">
      <c r="A42218"/>
      <c r="B42218"/>
      <c r="C42218"/>
      <c r="D42218"/>
      <c r="E42218" s="148"/>
      <c r="F42218" s="148"/>
      <c r="G42218" s="149"/>
      <c r="H42218" s="148"/>
      <c r="I42218"/>
    </row>
    <row r="42219" spans="1:9" x14ac:dyDescent="0.25">
      <c r="A42219"/>
      <c r="B42219"/>
      <c r="C42219"/>
      <c r="D42219"/>
      <c r="E42219" s="148"/>
      <c r="F42219" s="148"/>
      <c r="G42219" s="149"/>
      <c r="H42219" s="148"/>
      <c r="I42219"/>
    </row>
    <row r="42220" spans="1:9" x14ac:dyDescent="0.25">
      <c r="A42220"/>
      <c r="B42220"/>
      <c r="C42220"/>
      <c r="D42220"/>
      <c r="E42220" s="148"/>
      <c r="F42220" s="148"/>
      <c r="G42220" s="149"/>
      <c r="H42220" s="148"/>
      <c r="I42220"/>
    </row>
    <row r="42221" spans="1:9" x14ac:dyDescent="0.25">
      <c r="A42221"/>
      <c r="B42221"/>
      <c r="C42221"/>
      <c r="D42221"/>
      <c r="E42221" s="148"/>
      <c r="F42221" s="148"/>
      <c r="G42221" s="149"/>
      <c r="H42221" s="148"/>
      <c r="I42221"/>
    </row>
    <row r="42222" spans="1:9" x14ac:dyDescent="0.25">
      <c r="A42222"/>
      <c r="B42222"/>
      <c r="C42222"/>
      <c r="D42222"/>
      <c r="E42222" s="148"/>
      <c r="F42222" s="148"/>
      <c r="G42222" s="149"/>
      <c r="H42222" s="148"/>
      <c r="I42222"/>
    </row>
    <row r="42223" spans="1:9" x14ac:dyDescent="0.25">
      <c r="A42223"/>
      <c r="B42223"/>
      <c r="C42223"/>
      <c r="D42223"/>
      <c r="E42223" s="148"/>
      <c r="F42223" s="148"/>
      <c r="G42223" s="149"/>
      <c r="H42223" s="148"/>
      <c r="I42223"/>
    </row>
    <row r="42224" spans="1:9" x14ac:dyDescent="0.25">
      <c r="A42224"/>
      <c r="B42224"/>
      <c r="C42224"/>
      <c r="D42224"/>
      <c r="E42224" s="148"/>
      <c r="F42224" s="148"/>
      <c r="G42224" s="149"/>
      <c r="H42224" s="148"/>
      <c r="I42224"/>
    </row>
    <row r="42225" spans="1:9" x14ac:dyDescent="0.25">
      <c r="A42225"/>
      <c r="B42225"/>
      <c r="C42225"/>
      <c r="D42225"/>
      <c r="E42225" s="148"/>
      <c r="F42225" s="148"/>
      <c r="G42225" s="149"/>
      <c r="H42225" s="148"/>
      <c r="I42225"/>
    </row>
    <row r="42226" spans="1:9" x14ac:dyDescent="0.25">
      <c r="A42226"/>
      <c r="B42226"/>
      <c r="C42226"/>
      <c r="D42226"/>
      <c r="E42226" s="148"/>
      <c r="F42226" s="148"/>
      <c r="G42226" s="149"/>
      <c r="H42226" s="148"/>
      <c r="I42226"/>
    </row>
    <row r="42227" spans="1:9" x14ac:dyDescent="0.25">
      <c r="A42227"/>
      <c r="B42227"/>
      <c r="C42227"/>
      <c r="D42227"/>
      <c r="E42227" s="148"/>
      <c r="F42227" s="148"/>
      <c r="G42227" s="149"/>
      <c r="H42227" s="148"/>
      <c r="I42227"/>
    </row>
    <row r="42228" spans="1:9" x14ac:dyDescent="0.25">
      <c r="A42228"/>
      <c r="B42228"/>
      <c r="C42228"/>
      <c r="D42228"/>
      <c r="E42228" s="148"/>
      <c r="F42228" s="148"/>
      <c r="G42228" s="149"/>
      <c r="H42228" s="148"/>
      <c r="I42228"/>
    </row>
    <row r="42229" spans="1:9" x14ac:dyDescent="0.25">
      <c r="A42229"/>
      <c r="B42229"/>
      <c r="C42229"/>
      <c r="D42229"/>
      <c r="E42229" s="148"/>
      <c r="F42229" s="148"/>
      <c r="G42229" s="149"/>
      <c r="H42229" s="148"/>
      <c r="I42229"/>
    </row>
    <row r="42230" spans="1:9" x14ac:dyDescent="0.25">
      <c r="A42230"/>
      <c r="B42230"/>
      <c r="C42230"/>
      <c r="D42230"/>
      <c r="E42230" s="148"/>
      <c r="F42230" s="148"/>
      <c r="G42230" s="149"/>
      <c r="H42230" s="148"/>
      <c r="I42230"/>
    </row>
    <row r="42231" spans="1:9" x14ac:dyDescent="0.25">
      <c r="A42231"/>
      <c r="B42231"/>
      <c r="C42231"/>
      <c r="D42231"/>
      <c r="E42231" s="148"/>
      <c r="F42231" s="148"/>
      <c r="G42231" s="149"/>
      <c r="H42231" s="148"/>
      <c r="I42231"/>
    </row>
    <row r="42232" spans="1:9" x14ac:dyDescent="0.25">
      <c r="A42232"/>
      <c r="B42232"/>
      <c r="C42232"/>
      <c r="D42232"/>
      <c r="E42232" s="148"/>
      <c r="F42232" s="148"/>
      <c r="G42232" s="149"/>
      <c r="H42232" s="148"/>
      <c r="I42232"/>
    </row>
    <row r="42233" spans="1:9" x14ac:dyDescent="0.25">
      <c r="A42233"/>
      <c r="B42233"/>
      <c r="C42233"/>
      <c r="D42233"/>
      <c r="E42233" s="148"/>
      <c r="F42233" s="148"/>
      <c r="G42233" s="149"/>
      <c r="H42233" s="148"/>
      <c r="I42233"/>
    </row>
    <row r="42234" spans="1:9" x14ac:dyDescent="0.25">
      <c r="A42234"/>
      <c r="B42234"/>
      <c r="C42234"/>
      <c r="D42234"/>
      <c r="E42234" s="148"/>
      <c r="F42234" s="148"/>
      <c r="G42234" s="149"/>
      <c r="H42234" s="148"/>
      <c r="I42234"/>
    </row>
    <row r="42235" spans="1:9" x14ac:dyDescent="0.25">
      <c r="A42235"/>
      <c r="B42235"/>
      <c r="C42235"/>
      <c r="D42235"/>
      <c r="E42235" s="148"/>
      <c r="F42235" s="148"/>
      <c r="G42235" s="149"/>
      <c r="H42235" s="148"/>
      <c r="I42235"/>
    </row>
    <row r="42236" spans="1:9" x14ac:dyDescent="0.25">
      <c r="A42236"/>
      <c r="B42236"/>
      <c r="C42236"/>
      <c r="D42236"/>
      <c r="E42236" s="148"/>
      <c r="F42236" s="148"/>
      <c r="G42236" s="149"/>
      <c r="H42236" s="148"/>
      <c r="I42236"/>
    </row>
    <row r="42237" spans="1:9" x14ac:dyDescent="0.25">
      <c r="A42237"/>
      <c r="B42237"/>
      <c r="C42237"/>
      <c r="D42237"/>
      <c r="E42237" s="148"/>
      <c r="F42237" s="148"/>
      <c r="G42237" s="149"/>
      <c r="H42237" s="148"/>
      <c r="I42237"/>
    </row>
    <row r="42238" spans="1:9" x14ac:dyDescent="0.25">
      <c r="A42238"/>
      <c r="B42238"/>
      <c r="C42238"/>
      <c r="D42238"/>
      <c r="E42238" s="148"/>
      <c r="F42238" s="148"/>
      <c r="G42238" s="149"/>
      <c r="H42238" s="148"/>
      <c r="I42238"/>
    </row>
    <row r="42239" spans="1:9" x14ac:dyDescent="0.25">
      <c r="A42239"/>
      <c r="B42239"/>
      <c r="C42239"/>
      <c r="D42239"/>
      <c r="E42239" s="148"/>
      <c r="F42239" s="148"/>
      <c r="G42239" s="149"/>
      <c r="H42239" s="148"/>
      <c r="I42239"/>
    </row>
    <row r="42240" spans="1:9" x14ac:dyDescent="0.25">
      <c r="A42240"/>
      <c r="B42240"/>
      <c r="C42240"/>
      <c r="D42240"/>
      <c r="E42240" s="148"/>
      <c r="F42240" s="148"/>
      <c r="G42240" s="149"/>
      <c r="H42240" s="148"/>
      <c r="I42240"/>
    </row>
    <row r="42241" spans="1:9" x14ac:dyDescent="0.25">
      <c r="A42241"/>
      <c r="B42241"/>
      <c r="C42241"/>
      <c r="D42241"/>
      <c r="E42241" s="148"/>
      <c r="F42241" s="148"/>
      <c r="G42241" s="149"/>
      <c r="H42241" s="148"/>
      <c r="I42241"/>
    </row>
    <row r="42242" spans="1:9" x14ac:dyDescent="0.25">
      <c r="A42242"/>
      <c r="B42242"/>
      <c r="C42242"/>
      <c r="D42242"/>
      <c r="E42242" s="148"/>
      <c r="F42242" s="148"/>
      <c r="G42242" s="149"/>
      <c r="H42242" s="148"/>
      <c r="I42242"/>
    </row>
    <row r="42243" spans="1:9" x14ac:dyDescent="0.25">
      <c r="A42243"/>
      <c r="B42243"/>
      <c r="C42243"/>
      <c r="D42243"/>
      <c r="E42243" s="148"/>
      <c r="F42243" s="148"/>
      <c r="G42243" s="149"/>
      <c r="H42243" s="148"/>
      <c r="I42243"/>
    </row>
    <row r="42244" spans="1:9" x14ac:dyDescent="0.25">
      <c r="A42244"/>
      <c r="B42244"/>
      <c r="C42244"/>
      <c r="D42244"/>
      <c r="E42244" s="148"/>
      <c r="F42244" s="148"/>
      <c r="G42244" s="149"/>
      <c r="H42244" s="148"/>
      <c r="I42244"/>
    </row>
    <row r="42245" spans="1:9" x14ac:dyDescent="0.25">
      <c r="A42245"/>
      <c r="B42245"/>
      <c r="C42245"/>
      <c r="D42245"/>
      <c r="E42245" s="148"/>
      <c r="F42245" s="148"/>
      <c r="G42245" s="149"/>
      <c r="H42245" s="148"/>
      <c r="I42245"/>
    </row>
    <row r="42246" spans="1:9" x14ac:dyDescent="0.25">
      <c r="A42246"/>
      <c r="B42246"/>
      <c r="C42246"/>
      <c r="D42246"/>
      <c r="E42246" s="148"/>
      <c r="F42246" s="148"/>
      <c r="G42246" s="149"/>
      <c r="H42246" s="148"/>
      <c r="I42246"/>
    </row>
    <row r="42247" spans="1:9" x14ac:dyDescent="0.25">
      <c r="A42247"/>
      <c r="B42247"/>
      <c r="C42247"/>
      <c r="D42247"/>
      <c r="E42247" s="148"/>
      <c r="F42247" s="148"/>
      <c r="G42247" s="149"/>
      <c r="H42247" s="148"/>
      <c r="I42247"/>
    </row>
    <row r="42248" spans="1:9" x14ac:dyDescent="0.25">
      <c r="A42248"/>
      <c r="B42248"/>
      <c r="C42248"/>
      <c r="D42248"/>
      <c r="E42248" s="148"/>
      <c r="F42248" s="148"/>
      <c r="G42248" s="149"/>
      <c r="H42248" s="148"/>
      <c r="I42248"/>
    </row>
    <row r="42249" spans="1:9" x14ac:dyDescent="0.25">
      <c r="A42249"/>
      <c r="B42249"/>
      <c r="C42249"/>
      <c r="D42249"/>
      <c r="E42249" s="148"/>
      <c r="F42249" s="148"/>
      <c r="G42249" s="149"/>
      <c r="H42249" s="148"/>
      <c r="I42249"/>
    </row>
    <row r="42250" spans="1:9" x14ac:dyDescent="0.25">
      <c r="A42250"/>
      <c r="B42250"/>
      <c r="C42250"/>
      <c r="D42250"/>
      <c r="E42250" s="148"/>
      <c r="F42250" s="148"/>
      <c r="G42250" s="149"/>
      <c r="H42250" s="148"/>
      <c r="I42250"/>
    </row>
    <row r="42251" spans="1:9" x14ac:dyDescent="0.25">
      <c r="A42251"/>
      <c r="B42251"/>
      <c r="C42251"/>
      <c r="D42251"/>
      <c r="E42251" s="148"/>
      <c r="F42251" s="148"/>
      <c r="G42251" s="149"/>
      <c r="H42251" s="148"/>
      <c r="I42251"/>
    </row>
    <row r="42252" spans="1:9" x14ac:dyDescent="0.25">
      <c r="A42252"/>
      <c r="B42252"/>
      <c r="C42252"/>
      <c r="D42252"/>
      <c r="E42252" s="148"/>
      <c r="F42252" s="148"/>
      <c r="G42252" s="149"/>
      <c r="H42252" s="148"/>
      <c r="I42252"/>
    </row>
    <row r="42253" spans="1:9" x14ac:dyDescent="0.25">
      <c r="A42253"/>
      <c r="B42253"/>
      <c r="C42253"/>
      <c r="D42253"/>
      <c r="E42253" s="148"/>
      <c r="F42253" s="148"/>
      <c r="G42253" s="149"/>
      <c r="H42253" s="148"/>
      <c r="I42253"/>
    </row>
    <row r="42254" spans="1:9" x14ac:dyDescent="0.25">
      <c r="A42254"/>
      <c r="B42254"/>
      <c r="C42254"/>
      <c r="D42254"/>
      <c r="E42254" s="148"/>
      <c r="F42254" s="148"/>
      <c r="G42254" s="149"/>
      <c r="H42254" s="148"/>
      <c r="I42254"/>
    </row>
    <row r="42255" spans="1:9" x14ac:dyDescent="0.25">
      <c r="A42255"/>
      <c r="B42255"/>
      <c r="C42255"/>
      <c r="D42255"/>
      <c r="E42255" s="148"/>
      <c r="F42255" s="148"/>
      <c r="G42255" s="149"/>
      <c r="H42255" s="148"/>
      <c r="I42255"/>
    </row>
    <row r="42256" spans="1:9" x14ac:dyDescent="0.25">
      <c r="A42256"/>
      <c r="B42256"/>
      <c r="C42256"/>
      <c r="D42256"/>
      <c r="E42256" s="148"/>
      <c r="F42256" s="148"/>
      <c r="G42256" s="149"/>
      <c r="H42256" s="148"/>
      <c r="I42256"/>
    </row>
    <row r="42257" spans="1:9" x14ac:dyDescent="0.25">
      <c r="A42257"/>
      <c r="B42257"/>
      <c r="C42257"/>
      <c r="D42257"/>
      <c r="E42257" s="148"/>
      <c r="F42257" s="148"/>
      <c r="G42257" s="149"/>
      <c r="H42257" s="148"/>
      <c r="I42257"/>
    </row>
    <row r="42258" spans="1:9" x14ac:dyDescent="0.25">
      <c r="A42258"/>
      <c r="B42258"/>
      <c r="C42258"/>
      <c r="D42258"/>
      <c r="E42258" s="148"/>
      <c r="F42258" s="148"/>
      <c r="G42258" s="149"/>
      <c r="H42258" s="148"/>
      <c r="I42258"/>
    </row>
    <row r="42259" spans="1:9" x14ac:dyDescent="0.25">
      <c r="A42259"/>
      <c r="B42259"/>
      <c r="C42259"/>
      <c r="D42259"/>
      <c r="E42259" s="148"/>
      <c r="F42259" s="148"/>
      <c r="G42259" s="149"/>
      <c r="H42259" s="148"/>
      <c r="I42259"/>
    </row>
    <row r="42260" spans="1:9" x14ac:dyDescent="0.25">
      <c r="A42260"/>
      <c r="B42260"/>
      <c r="C42260"/>
      <c r="D42260"/>
      <c r="E42260" s="148"/>
      <c r="F42260" s="148"/>
      <c r="G42260" s="149"/>
      <c r="H42260" s="148"/>
      <c r="I42260"/>
    </row>
    <row r="42261" spans="1:9" x14ac:dyDescent="0.25">
      <c r="A42261"/>
      <c r="B42261"/>
      <c r="C42261"/>
      <c r="D42261"/>
      <c r="E42261" s="148"/>
      <c r="F42261" s="148"/>
      <c r="G42261" s="149"/>
      <c r="H42261" s="148"/>
      <c r="I42261"/>
    </row>
    <row r="42262" spans="1:9" x14ac:dyDescent="0.25">
      <c r="A42262"/>
      <c r="B42262"/>
      <c r="C42262"/>
      <c r="D42262"/>
      <c r="E42262" s="148"/>
      <c r="F42262" s="148"/>
      <c r="G42262" s="149"/>
      <c r="H42262" s="148"/>
      <c r="I42262"/>
    </row>
    <row r="42263" spans="1:9" x14ac:dyDescent="0.25">
      <c r="A42263"/>
      <c r="B42263"/>
      <c r="C42263"/>
      <c r="D42263"/>
      <c r="E42263" s="148"/>
      <c r="F42263" s="148"/>
      <c r="G42263" s="149"/>
      <c r="H42263" s="148"/>
      <c r="I42263"/>
    </row>
    <row r="42264" spans="1:9" x14ac:dyDescent="0.25">
      <c r="A42264"/>
      <c r="B42264"/>
      <c r="C42264"/>
      <c r="D42264"/>
      <c r="E42264" s="148"/>
      <c r="F42264" s="148"/>
      <c r="G42264" s="149"/>
      <c r="H42264" s="148"/>
      <c r="I42264"/>
    </row>
    <row r="42265" spans="1:9" x14ac:dyDescent="0.25">
      <c r="A42265"/>
      <c r="B42265"/>
      <c r="C42265"/>
      <c r="D42265"/>
      <c r="E42265" s="148"/>
      <c r="F42265" s="148"/>
      <c r="G42265" s="149"/>
      <c r="H42265" s="148"/>
      <c r="I42265"/>
    </row>
    <row r="42266" spans="1:9" x14ac:dyDescent="0.25">
      <c r="A42266"/>
      <c r="B42266"/>
      <c r="C42266"/>
      <c r="D42266"/>
      <c r="E42266" s="148"/>
      <c r="F42266" s="148"/>
      <c r="G42266" s="149"/>
      <c r="H42266" s="148"/>
      <c r="I42266"/>
    </row>
    <row r="42267" spans="1:9" x14ac:dyDescent="0.25">
      <c r="A42267"/>
      <c r="B42267"/>
      <c r="C42267"/>
      <c r="D42267"/>
      <c r="E42267" s="148"/>
      <c r="F42267" s="148"/>
      <c r="G42267" s="149"/>
      <c r="H42267" s="148"/>
      <c r="I42267"/>
    </row>
    <row r="42268" spans="1:9" x14ac:dyDescent="0.25">
      <c r="A42268"/>
      <c r="B42268"/>
      <c r="C42268"/>
      <c r="D42268"/>
      <c r="E42268" s="148"/>
      <c r="F42268" s="148"/>
      <c r="G42268" s="149"/>
      <c r="H42268" s="148"/>
      <c r="I42268"/>
    </row>
    <row r="42269" spans="1:9" x14ac:dyDescent="0.25">
      <c r="A42269"/>
      <c r="B42269"/>
      <c r="C42269"/>
      <c r="D42269"/>
      <c r="E42269" s="148"/>
      <c r="F42269" s="148"/>
      <c r="G42269" s="149"/>
      <c r="H42269" s="148"/>
      <c r="I42269"/>
    </row>
    <row r="42270" spans="1:9" x14ac:dyDescent="0.25">
      <c r="A42270"/>
      <c r="B42270"/>
      <c r="C42270"/>
      <c r="D42270"/>
      <c r="E42270" s="148"/>
      <c r="F42270" s="148"/>
      <c r="G42270" s="149"/>
      <c r="H42270" s="148"/>
      <c r="I42270"/>
    </row>
    <row r="42271" spans="1:9" x14ac:dyDescent="0.25">
      <c r="A42271"/>
      <c r="B42271"/>
      <c r="C42271"/>
      <c r="D42271"/>
      <c r="E42271" s="148"/>
      <c r="F42271" s="148"/>
      <c r="G42271" s="149"/>
      <c r="H42271" s="148"/>
      <c r="I42271"/>
    </row>
    <row r="42272" spans="1:9" x14ac:dyDescent="0.25">
      <c r="A42272"/>
      <c r="B42272"/>
      <c r="C42272"/>
      <c r="D42272"/>
      <c r="E42272" s="148"/>
      <c r="F42272" s="148"/>
      <c r="G42272" s="149"/>
      <c r="H42272" s="148"/>
      <c r="I42272"/>
    </row>
    <row r="42273" spans="1:9" x14ac:dyDescent="0.25">
      <c r="A42273"/>
      <c r="B42273"/>
      <c r="C42273"/>
      <c r="D42273"/>
      <c r="E42273" s="148"/>
      <c r="F42273" s="148"/>
      <c r="G42273" s="149"/>
      <c r="H42273" s="148"/>
      <c r="I42273"/>
    </row>
    <row r="42274" spans="1:9" x14ac:dyDescent="0.25">
      <c r="A42274"/>
      <c r="B42274"/>
      <c r="C42274"/>
      <c r="D42274"/>
      <c r="E42274" s="148"/>
      <c r="F42274" s="148"/>
      <c r="G42274" s="149"/>
      <c r="H42274" s="148"/>
      <c r="I42274"/>
    </row>
    <row r="42275" spans="1:9" x14ac:dyDescent="0.25">
      <c r="A42275"/>
      <c r="B42275"/>
      <c r="C42275"/>
      <c r="D42275"/>
      <c r="E42275" s="148"/>
      <c r="F42275" s="148"/>
      <c r="G42275" s="149"/>
      <c r="H42275" s="148"/>
      <c r="I42275"/>
    </row>
    <row r="42276" spans="1:9" x14ac:dyDescent="0.25">
      <c r="A42276"/>
      <c r="B42276"/>
      <c r="C42276"/>
      <c r="D42276"/>
      <c r="E42276" s="148"/>
      <c r="F42276" s="148"/>
      <c r="G42276" s="149"/>
      <c r="H42276" s="148"/>
      <c r="I42276"/>
    </row>
    <row r="42277" spans="1:9" x14ac:dyDescent="0.25">
      <c r="A42277"/>
      <c r="B42277"/>
      <c r="C42277"/>
      <c r="D42277"/>
      <c r="E42277" s="148"/>
      <c r="F42277" s="148"/>
      <c r="G42277" s="149"/>
      <c r="H42277" s="148"/>
      <c r="I42277"/>
    </row>
    <row r="42278" spans="1:9" x14ac:dyDescent="0.25">
      <c r="A42278"/>
      <c r="B42278"/>
      <c r="C42278"/>
      <c r="D42278"/>
      <c r="E42278" s="148"/>
      <c r="F42278" s="148"/>
      <c r="G42278" s="149"/>
      <c r="H42278" s="148"/>
      <c r="I42278"/>
    </row>
    <row r="42279" spans="1:9" x14ac:dyDescent="0.25">
      <c r="A42279"/>
      <c r="B42279"/>
      <c r="C42279"/>
      <c r="D42279"/>
      <c r="E42279" s="148"/>
      <c r="F42279" s="148"/>
      <c r="G42279" s="149"/>
      <c r="H42279" s="148"/>
      <c r="I42279"/>
    </row>
    <row r="42280" spans="1:9" x14ac:dyDescent="0.25">
      <c r="A42280"/>
      <c r="B42280"/>
      <c r="C42280"/>
      <c r="D42280"/>
      <c r="E42280" s="148"/>
      <c r="F42280" s="148"/>
      <c r="G42280" s="149"/>
      <c r="H42280" s="148"/>
      <c r="I42280"/>
    </row>
    <row r="42281" spans="1:9" x14ac:dyDescent="0.25">
      <c r="A42281"/>
      <c r="B42281"/>
      <c r="C42281"/>
      <c r="D42281"/>
      <c r="E42281" s="148"/>
      <c r="F42281" s="148"/>
      <c r="G42281" s="149"/>
      <c r="H42281" s="148"/>
      <c r="I42281"/>
    </row>
    <row r="42282" spans="1:9" x14ac:dyDescent="0.25">
      <c r="A42282"/>
      <c r="B42282"/>
      <c r="C42282"/>
      <c r="D42282"/>
      <c r="E42282" s="148"/>
      <c r="F42282" s="148"/>
      <c r="G42282" s="149"/>
      <c r="H42282" s="148"/>
      <c r="I42282"/>
    </row>
    <row r="42283" spans="1:9" x14ac:dyDescent="0.25">
      <c r="A42283"/>
      <c r="B42283"/>
      <c r="C42283"/>
      <c r="D42283"/>
      <c r="E42283" s="148"/>
      <c r="F42283" s="148"/>
      <c r="G42283" s="149"/>
      <c r="H42283" s="148"/>
      <c r="I42283"/>
    </row>
    <row r="42284" spans="1:9" x14ac:dyDescent="0.25">
      <c r="A42284"/>
      <c r="B42284"/>
      <c r="C42284"/>
      <c r="D42284"/>
      <c r="E42284" s="148"/>
      <c r="F42284" s="148"/>
      <c r="G42284" s="149"/>
      <c r="H42284" s="148"/>
      <c r="I42284"/>
    </row>
    <row r="42285" spans="1:9" x14ac:dyDescent="0.25">
      <c r="A42285"/>
      <c r="B42285"/>
      <c r="C42285"/>
      <c r="D42285"/>
      <c r="E42285" s="148"/>
      <c r="F42285" s="148"/>
      <c r="G42285" s="149"/>
      <c r="H42285" s="148"/>
      <c r="I42285"/>
    </row>
    <row r="42286" spans="1:9" x14ac:dyDescent="0.25">
      <c r="A42286"/>
      <c r="B42286"/>
      <c r="C42286"/>
      <c r="D42286"/>
      <c r="E42286" s="148"/>
      <c r="F42286" s="148"/>
      <c r="G42286" s="149"/>
      <c r="H42286" s="148"/>
      <c r="I42286"/>
    </row>
    <row r="42287" spans="1:9" x14ac:dyDescent="0.25">
      <c r="A42287"/>
      <c r="B42287"/>
      <c r="C42287"/>
      <c r="D42287"/>
      <c r="E42287" s="148"/>
      <c r="F42287" s="148"/>
      <c r="G42287" s="149"/>
      <c r="H42287" s="148"/>
      <c r="I42287"/>
    </row>
    <row r="42288" spans="1:9" x14ac:dyDescent="0.25">
      <c r="A42288"/>
      <c r="B42288"/>
      <c r="C42288"/>
      <c r="D42288"/>
      <c r="E42288" s="148"/>
      <c r="F42288" s="148"/>
      <c r="G42288" s="149"/>
      <c r="H42288" s="148"/>
      <c r="I42288"/>
    </row>
    <row r="42289" spans="1:9" x14ac:dyDescent="0.25">
      <c r="A42289"/>
      <c r="B42289"/>
      <c r="C42289"/>
      <c r="D42289"/>
      <c r="E42289" s="148"/>
      <c r="F42289" s="148"/>
      <c r="G42289" s="149"/>
      <c r="H42289" s="148"/>
      <c r="I42289"/>
    </row>
    <row r="42290" spans="1:9" x14ac:dyDescent="0.25">
      <c r="A42290"/>
      <c r="B42290"/>
      <c r="C42290"/>
      <c r="D42290"/>
      <c r="E42290" s="148"/>
      <c r="F42290" s="148"/>
      <c r="G42290" s="149"/>
      <c r="H42290" s="148"/>
      <c r="I42290"/>
    </row>
    <row r="42291" spans="1:9" x14ac:dyDescent="0.25">
      <c r="A42291"/>
      <c r="B42291"/>
      <c r="C42291"/>
      <c r="D42291"/>
      <c r="E42291" s="148"/>
      <c r="F42291" s="148"/>
      <c r="G42291" s="149"/>
      <c r="H42291" s="148"/>
      <c r="I42291"/>
    </row>
    <row r="42292" spans="1:9" x14ac:dyDescent="0.25">
      <c r="A42292"/>
      <c r="B42292"/>
      <c r="C42292"/>
      <c r="D42292"/>
      <c r="E42292" s="148"/>
      <c r="F42292" s="148"/>
      <c r="G42292" s="149"/>
      <c r="H42292" s="148"/>
      <c r="I42292"/>
    </row>
    <row r="42293" spans="1:9" x14ac:dyDescent="0.25">
      <c r="A42293"/>
      <c r="B42293"/>
      <c r="C42293"/>
      <c r="D42293"/>
      <c r="E42293" s="148"/>
      <c r="F42293" s="148"/>
      <c r="G42293" s="149"/>
      <c r="H42293" s="148"/>
      <c r="I42293"/>
    </row>
    <row r="42294" spans="1:9" x14ac:dyDescent="0.25">
      <c r="A42294"/>
      <c r="B42294"/>
      <c r="C42294"/>
      <c r="D42294"/>
      <c r="E42294" s="148"/>
      <c r="F42294" s="148"/>
      <c r="G42294" s="149"/>
      <c r="H42294" s="148"/>
      <c r="I42294"/>
    </row>
    <row r="42295" spans="1:9" x14ac:dyDescent="0.25">
      <c r="A42295"/>
      <c r="B42295"/>
      <c r="C42295"/>
      <c r="D42295"/>
      <c r="E42295" s="148"/>
      <c r="F42295" s="148"/>
      <c r="G42295" s="149"/>
      <c r="H42295" s="148"/>
      <c r="I42295"/>
    </row>
    <row r="42296" spans="1:9" x14ac:dyDescent="0.25">
      <c r="A42296"/>
      <c r="B42296"/>
      <c r="C42296"/>
      <c r="D42296"/>
      <c r="E42296" s="148"/>
      <c r="F42296" s="148"/>
      <c r="G42296" s="149"/>
      <c r="H42296" s="148"/>
      <c r="I42296"/>
    </row>
    <row r="42297" spans="1:9" x14ac:dyDescent="0.25">
      <c r="A42297"/>
      <c r="B42297"/>
      <c r="C42297"/>
      <c r="D42297"/>
      <c r="E42297" s="148"/>
      <c r="F42297" s="148"/>
      <c r="G42297" s="149"/>
      <c r="H42297" s="148"/>
      <c r="I42297"/>
    </row>
    <row r="42298" spans="1:9" x14ac:dyDescent="0.25">
      <c r="A42298"/>
      <c r="B42298"/>
      <c r="C42298"/>
      <c r="D42298"/>
      <c r="E42298" s="148"/>
      <c r="F42298" s="148"/>
      <c r="G42298" s="149"/>
      <c r="H42298" s="148"/>
      <c r="I42298"/>
    </row>
    <row r="42299" spans="1:9" x14ac:dyDescent="0.25">
      <c r="A42299"/>
      <c r="B42299"/>
      <c r="C42299"/>
      <c r="D42299"/>
      <c r="E42299" s="148"/>
      <c r="F42299" s="148"/>
      <c r="G42299" s="149"/>
      <c r="H42299" s="148"/>
      <c r="I42299"/>
    </row>
    <row r="42300" spans="1:9" x14ac:dyDescent="0.25">
      <c r="A42300"/>
      <c r="B42300"/>
      <c r="C42300"/>
      <c r="D42300"/>
      <c r="E42300" s="148"/>
      <c r="F42300" s="148"/>
      <c r="G42300" s="149"/>
      <c r="H42300" s="148"/>
      <c r="I42300"/>
    </row>
    <row r="42301" spans="1:9" x14ac:dyDescent="0.25">
      <c r="A42301"/>
      <c r="B42301"/>
      <c r="C42301"/>
      <c r="D42301"/>
      <c r="E42301" s="148"/>
      <c r="F42301" s="148"/>
      <c r="G42301" s="149"/>
      <c r="H42301" s="148"/>
      <c r="I42301"/>
    </row>
    <row r="42302" spans="1:9" x14ac:dyDescent="0.25">
      <c r="A42302"/>
      <c r="B42302"/>
      <c r="C42302"/>
      <c r="D42302"/>
      <c r="E42302" s="148"/>
      <c r="F42302" s="148"/>
      <c r="G42302" s="149"/>
      <c r="H42302" s="148"/>
      <c r="I42302"/>
    </row>
    <row r="42303" spans="1:9" x14ac:dyDescent="0.25">
      <c r="A42303"/>
      <c r="B42303"/>
      <c r="C42303"/>
      <c r="D42303"/>
      <c r="E42303" s="148"/>
      <c r="F42303" s="148"/>
      <c r="G42303" s="149"/>
      <c r="H42303" s="148"/>
      <c r="I42303"/>
    </row>
    <row r="42304" spans="1:9" x14ac:dyDescent="0.25">
      <c r="A42304"/>
      <c r="B42304"/>
      <c r="C42304"/>
      <c r="D42304"/>
      <c r="E42304" s="148"/>
      <c r="F42304" s="148"/>
      <c r="G42304" s="149"/>
      <c r="H42304" s="148"/>
      <c r="I42304"/>
    </row>
    <row r="42305" spans="1:9" x14ac:dyDescent="0.25">
      <c r="A42305"/>
      <c r="B42305"/>
      <c r="C42305"/>
      <c r="D42305"/>
      <c r="E42305" s="148"/>
      <c r="F42305" s="148"/>
      <c r="G42305" s="149"/>
      <c r="H42305" s="148"/>
      <c r="I42305"/>
    </row>
    <row r="42306" spans="1:9" x14ac:dyDescent="0.25">
      <c r="A42306"/>
      <c r="B42306"/>
      <c r="C42306"/>
      <c r="D42306"/>
      <c r="E42306" s="148"/>
      <c r="F42306" s="148"/>
      <c r="G42306" s="149"/>
      <c r="H42306" s="148"/>
      <c r="I42306"/>
    </row>
    <row r="42307" spans="1:9" x14ac:dyDescent="0.25">
      <c r="A42307"/>
      <c r="B42307"/>
      <c r="C42307"/>
      <c r="D42307"/>
      <c r="E42307" s="148"/>
      <c r="F42307" s="148"/>
      <c r="G42307" s="149"/>
      <c r="H42307" s="148"/>
      <c r="I42307"/>
    </row>
    <row r="42308" spans="1:9" x14ac:dyDescent="0.25">
      <c r="A42308"/>
      <c r="B42308"/>
      <c r="C42308"/>
      <c r="D42308"/>
      <c r="E42308" s="148"/>
      <c r="F42308" s="148"/>
      <c r="G42308" s="149"/>
      <c r="H42308" s="148"/>
      <c r="I42308"/>
    </row>
    <row r="42309" spans="1:9" x14ac:dyDescent="0.25">
      <c r="A42309"/>
      <c r="B42309"/>
      <c r="C42309"/>
      <c r="D42309"/>
      <c r="E42309" s="148"/>
      <c r="F42309" s="148"/>
      <c r="G42309" s="149"/>
      <c r="H42309" s="148"/>
      <c r="I42309"/>
    </row>
    <row r="42310" spans="1:9" x14ac:dyDescent="0.25">
      <c r="A42310"/>
      <c r="B42310"/>
      <c r="C42310"/>
      <c r="D42310"/>
      <c r="E42310" s="148"/>
      <c r="F42310" s="148"/>
      <c r="G42310" s="149"/>
      <c r="H42310" s="148"/>
      <c r="I42310"/>
    </row>
    <row r="42311" spans="1:9" x14ac:dyDescent="0.25">
      <c r="A42311"/>
      <c r="B42311"/>
      <c r="C42311"/>
      <c r="D42311"/>
      <c r="E42311" s="148"/>
      <c r="F42311" s="148"/>
      <c r="G42311" s="149"/>
      <c r="H42311" s="148"/>
      <c r="I42311"/>
    </row>
    <row r="42312" spans="1:9" x14ac:dyDescent="0.25">
      <c r="A42312"/>
      <c r="B42312"/>
      <c r="C42312"/>
      <c r="D42312"/>
      <c r="E42312" s="148"/>
      <c r="F42312" s="148"/>
      <c r="G42312" s="149"/>
      <c r="H42312" s="148"/>
      <c r="I42312"/>
    </row>
    <row r="42313" spans="1:9" x14ac:dyDescent="0.25">
      <c r="A42313"/>
      <c r="B42313"/>
      <c r="C42313"/>
      <c r="D42313"/>
      <c r="E42313" s="148"/>
      <c r="F42313" s="148"/>
      <c r="G42313" s="149"/>
      <c r="H42313" s="148"/>
      <c r="I42313"/>
    </row>
    <row r="42314" spans="1:9" x14ac:dyDescent="0.25">
      <c r="A42314"/>
      <c r="B42314"/>
      <c r="C42314"/>
      <c r="D42314"/>
      <c r="E42314" s="148"/>
      <c r="F42314" s="148"/>
      <c r="G42314" s="149"/>
      <c r="H42314" s="148"/>
      <c r="I42314"/>
    </row>
    <row r="42315" spans="1:9" x14ac:dyDescent="0.25">
      <c r="A42315"/>
      <c r="B42315"/>
      <c r="C42315"/>
      <c r="D42315"/>
      <c r="E42315" s="148"/>
      <c r="F42315" s="148"/>
      <c r="G42315" s="149"/>
      <c r="H42315" s="148"/>
      <c r="I42315"/>
    </row>
    <row r="42316" spans="1:9" x14ac:dyDescent="0.25">
      <c r="A42316"/>
      <c r="B42316"/>
      <c r="C42316"/>
      <c r="D42316"/>
      <c r="E42316" s="148"/>
      <c r="F42316" s="148"/>
      <c r="G42316" s="149"/>
      <c r="H42316" s="148"/>
      <c r="I42316"/>
    </row>
    <row r="42317" spans="1:9" x14ac:dyDescent="0.25">
      <c r="A42317"/>
      <c r="B42317"/>
      <c r="C42317"/>
      <c r="D42317"/>
      <c r="E42317" s="148"/>
      <c r="F42317" s="148"/>
      <c r="G42317" s="149"/>
      <c r="H42317" s="148"/>
      <c r="I42317"/>
    </row>
    <row r="42318" spans="1:9" x14ac:dyDescent="0.25">
      <c r="A42318"/>
      <c r="B42318"/>
      <c r="C42318"/>
      <c r="D42318"/>
      <c r="E42318" s="148"/>
      <c r="F42318" s="148"/>
      <c r="G42318" s="149"/>
      <c r="H42318" s="148"/>
      <c r="I42318"/>
    </row>
    <row r="42319" spans="1:9" x14ac:dyDescent="0.25">
      <c r="A42319"/>
      <c r="B42319"/>
      <c r="C42319"/>
      <c r="D42319"/>
      <c r="E42319" s="148"/>
      <c r="F42319" s="148"/>
      <c r="G42319" s="149"/>
      <c r="H42319" s="148"/>
      <c r="I42319"/>
    </row>
    <row r="42320" spans="1:9" x14ac:dyDescent="0.25">
      <c r="A42320"/>
      <c r="B42320"/>
      <c r="C42320"/>
      <c r="D42320"/>
      <c r="E42320" s="148"/>
      <c r="F42320" s="148"/>
      <c r="G42320" s="149"/>
      <c r="H42320" s="148"/>
      <c r="I42320"/>
    </row>
    <row r="42321" spans="1:9" x14ac:dyDescent="0.25">
      <c r="A42321"/>
      <c r="B42321"/>
      <c r="C42321"/>
      <c r="D42321"/>
      <c r="E42321" s="148"/>
      <c r="F42321" s="148"/>
      <c r="G42321" s="149"/>
      <c r="H42321" s="148"/>
      <c r="I42321"/>
    </row>
    <row r="42322" spans="1:9" x14ac:dyDescent="0.25">
      <c r="A42322"/>
      <c r="B42322"/>
      <c r="C42322"/>
      <c r="D42322"/>
      <c r="E42322" s="148"/>
      <c r="F42322" s="148"/>
      <c r="G42322" s="149"/>
      <c r="H42322" s="148"/>
      <c r="I42322"/>
    </row>
    <row r="42323" spans="1:9" x14ac:dyDescent="0.25">
      <c r="A42323"/>
      <c r="B42323"/>
      <c r="C42323"/>
      <c r="D42323"/>
      <c r="E42323" s="148"/>
      <c r="F42323" s="148"/>
      <c r="G42323" s="149"/>
      <c r="H42323" s="148"/>
      <c r="I42323"/>
    </row>
    <row r="42324" spans="1:9" x14ac:dyDescent="0.25">
      <c r="A42324"/>
      <c r="B42324"/>
      <c r="C42324"/>
      <c r="D42324"/>
      <c r="E42324" s="148"/>
      <c r="F42324" s="148"/>
      <c r="G42324" s="149"/>
      <c r="H42324" s="148"/>
      <c r="I42324"/>
    </row>
    <row r="42325" spans="1:9" x14ac:dyDescent="0.25">
      <c r="A42325"/>
      <c r="B42325"/>
      <c r="C42325"/>
      <c r="D42325"/>
      <c r="E42325" s="148"/>
      <c r="F42325" s="148"/>
      <c r="G42325" s="149"/>
      <c r="H42325" s="148"/>
      <c r="I42325"/>
    </row>
    <row r="42326" spans="1:9" x14ac:dyDescent="0.25">
      <c r="A42326"/>
      <c r="B42326"/>
      <c r="C42326"/>
      <c r="D42326"/>
      <c r="E42326" s="148"/>
      <c r="F42326" s="148"/>
      <c r="G42326" s="149"/>
      <c r="H42326" s="148"/>
      <c r="I42326"/>
    </row>
    <row r="42327" spans="1:9" x14ac:dyDescent="0.25">
      <c r="A42327"/>
      <c r="B42327"/>
      <c r="C42327"/>
      <c r="D42327"/>
      <c r="E42327" s="148"/>
      <c r="F42327" s="148"/>
      <c r="G42327" s="149"/>
      <c r="H42327" s="148"/>
      <c r="I42327"/>
    </row>
    <row r="42328" spans="1:9" x14ac:dyDescent="0.25">
      <c r="A42328"/>
      <c r="B42328"/>
      <c r="C42328"/>
      <c r="D42328"/>
      <c r="E42328" s="148"/>
      <c r="F42328" s="148"/>
      <c r="G42328" s="149"/>
      <c r="H42328" s="148"/>
      <c r="I42328"/>
    </row>
    <row r="42329" spans="1:9" x14ac:dyDescent="0.25">
      <c r="A42329"/>
      <c r="B42329"/>
      <c r="C42329"/>
      <c r="D42329"/>
      <c r="E42329" s="148"/>
      <c r="F42329" s="148"/>
      <c r="G42329" s="149"/>
      <c r="H42329" s="148"/>
      <c r="I42329"/>
    </row>
    <row r="42330" spans="1:9" x14ac:dyDescent="0.25">
      <c r="A42330"/>
      <c r="B42330"/>
      <c r="C42330"/>
      <c r="D42330"/>
      <c r="E42330" s="148"/>
      <c r="F42330" s="148"/>
      <c r="G42330" s="149"/>
      <c r="H42330" s="148"/>
      <c r="I42330"/>
    </row>
    <row r="42331" spans="1:9" x14ac:dyDescent="0.25">
      <c r="A42331"/>
      <c r="B42331"/>
      <c r="C42331"/>
      <c r="D42331"/>
      <c r="E42331" s="148"/>
      <c r="F42331" s="148"/>
      <c r="G42331" s="149"/>
      <c r="H42331" s="148"/>
      <c r="I42331"/>
    </row>
    <row r="42332" spans="1:9" x14ac:dyDescent="0.25">
      <c r="A42332"/>
      <c r="B42332"/>
      <c r="C42332"/>
      <c r="D42332"/>
      <c r="E42332" s="148"/>
      <c r="F42332" s="148"/>
      <c r="G42332" s="149"/>
      <c r="H42332" s="148"/>
      <c r="I42332"/>
    </row>
    <row r="42333" spans="1:9" x14ac:dyDescent="0.25">
      <c r="A42333"/>
      <c r="B42333"/>
      <c r="C42333"/>
      <c r="D42333"/>
      <c r="E42333" s="148"/>
      <c r="F42333" s="148"/>
      <c r="G42333" s="149"/>
      <c r="H42333" s="148"/>
      <c r="I42333"/>
    </row>
    <row r="42334" spans="1:9" x14ac:dyDescent="0.25">
      <c r="A42334"/>
      <c r="B42334"/>
      <c r="C42334"/>
      <c r="D42334"/>
      <c r="E42334" s="148"/>
      <c r="F42334" s="148"/>
      <c r="G42334" s="149"/>
      <c r="H42334" s="148"/>
      <c r="I42334"/>
    </row>
    <row r="42335" spans="1:9" x14ac:dyDescent="0.25">
      <c r="A42335"/>
      <c r="B42335"/>
      <c r="C42335"/>
      <c r="D42335"/>
      <c r="E42335" s="148"/>
      <c r="F42335" s="148"/>
      <c r="G42335" s="149"/>
      <c r="H42335" s="148"/>
      <c r="I42335"/>
    </row>
    <row r="42336" spans="1:9" x14ac:dyDescent="0.25">
      <c r="A42336"/>
      <c r="B42336"/>
      <c r="C42336"/>
      <c r="D42336"/>
      <c r="E42336" s="148"/>
      <c r="F42336" s="148"/>
      <c r="G42336" s="149"/>
      <c r="H42336" s="148"/>
      <c r="I42336"/>
    </row>
    <row r="42337" spans="1:9" x14ac:dyDescent="0.25">
      <c r="A42337"/>
      <c r="B42337"/>
      <c r="C42337"/>
      <c r="D42337"/>
      <c r="E42337" s="148"/>
      <c r="F42337" s="148"/>
      <c r="G42337" s="149"/>
      <c r="H42337" s="148"/>
      <c r="I42337"/>
    </row>
    <row r="42338" spans="1:9" x14ac:dyDescent="0.25">
      <c r="A42338"/>
      <c r="B42338"/>
      <c r="C42338"/>
      <c r="D42338"/>
      <c r="E42338" s="148"/>
      <c r="F42338" s="148"/>
      <c r="G42338" s="149"/>
      <c r="H42338" s="148"/>
      <c r="I42338"/>
    </row>
    <row r="42339" spans="1:9" x14ac:dyDescent="0.25">
      <c r="A42339"/>
      <c r="B42339"/>
      <c r="C42339"/>
      <c r="D42339"/>
      <c r="E42339" s="148"/>
      <c r="F42339" s="148"/>
      <c r="G42339" s="149"/>
      <c r="H42339" s="148"/>
      <c r="I42339"/>
    </row>
    <row r="42340" spans="1:9" x14ac:dyDescent="0.25">
      <c r="A42340"/>
      <c r="B42340"/>
      <c r="C42340"/>
      <c r="D42340"/>
      <c r="E42340" s="148"/>
      <c r="F42340" s="148"/>
      <c r="G42340" s="149"/>
      <c r="H42340" s="148"/>
      <c r="I42340"/>
    </row>
    <row r="42341" spans="1:9" x14ac:dyDescent="0.25">
      <c r="A42341"/>
      <c r="B42341"/>
      <c r="C42341"/>
      <c r="D42341"/>
      <c r="E42341" s="148"/>
      <c r="F42341" s="148"/>
      <c r="G42341" s="149"/>
      <c r="H42341" s="148"/>
      <c r="I42341"/>
    </row>
    <row r="42342" spans="1:9" x14ac:dyDescent="0.25">
      <c r="A42342"/>
      <c r="B42342"/>
      <c r="C42342"/>
      <c r="D42342"/>
      <c r="E42342" s="148"/>
      <c r="F42342" s="148"/>
      <c r="G42342" s="149"/>
      <c r="H42342" s="148"/>
      <c r="I42342"/>
    </row>
    <row r="42343" spans="1:9" x14ac:dyDescent="0.25">
      <c r="A42343"/>
      <c r="B42343"/>
      <c r="C42343"/>
      <c r="D42343"/>
      <c r="E42343" s="148"/>
      <c r="F42343" s="148"/>
      <c r="G42343" s="149"/>
      <c r="H42343" s="148"/>
      <c r="I42343"/>
    </row>
    <row r="42344" spans="1:9" x14ac:dyDescent="0.25">
      <c r="A42344"/>
      <c r="B42344"/>
      <c r="C42344"/>
      <c r="D42344"/>
      <c r="E42344" s="148"/>
      <c r="F42344" s="148"/>
      <c r="G42344" s="149"/>
      <c r="H42344" s="148"/>
      <c r="I42344"/>
    </row>
    <row r="42345" spans="1:9" x14ac:dyDescent="0.25">
      <c r="A42345"/>
      <c r="B42345"/>
      <c r="C42345"/>
      <c r="D42345"/>
      <c r="E42345" s="148"/>
      <c r="F42345" s="148"/>
      <c r="G42345" s="149"/>
      <c r="H42345" s="148"/>
      <c r="I42345"/>
    </row>
    <row r="42346" spans="1:9" x14ac:dyDescent="0.25">
      <c r="A42346"/>
      <c r="B42346"/>
      <c r="C42346"/>
      <c r="D42346"/>
      <c r="E42346" s="148"/>
      <c r="F42346" s="148"/>
      <c r="G42346" s="149"/>
      <c r="H42346" s="148"/>
      <c r="I42346"/>
    </row>
    <row r="42347" spans="1:9" x14ac:dyDescent="0.25">
      <c r="A42347"/>
      <c r="B42347"/>
      <c r="C42347"/>
      <c r="D42347"/>
      <c r="E42347" s="148"/>
      <c r="F42347" s="148"/>
      <c r="G42347" s="149"/>
      <c r="H42347" s="148"/>
      <c r="I42347"/>
    </row>
    <row r="42348" spans="1:9" x14ac:dyDescent="0.25">
      <c r="A42348"/>
      <c r="B42348"/>
      <c r="C42348"/>
      <c r="D42348"/>
      <c r="E42348" s="148"/>
      <c r="F42348" s="148"/>
      <c r="G42348" s="149"/>
      <c r="H42348" s="148"/>
      <c r="I42348"/>
    </row>
    <row r="42349" spans="1:9" x14ac:dyDescent="0.25">
      <c r="A42349"/>
      <c r="B42349"/>
      <c r="C42349"/>
      <c r="D42349"/>
      <c r="E42349" s="148"/>
      <c r="F42349" s="148"/>
      <c r="G42349" s="149"/>
      <c r="H42349" s="148"/>
      <c r="I42349"/>
    </row>
    <row r="42350" spans="1:9" x14ac:dyDescent="0.25">
      <c r="A42350"/>
      <c r="B42350"/>
      <c r="C42350"/>
      <c r="D42350"/>
      <c r="E42350" s="148"/>
      <c r="F42350" s="148"/>
      <c r="G42350" s="149"/>
      <c r="H42350" s="148"/>
      <c r="I42350"/>
    </row>
    <row r="42351" spans="1:9" x14ac:dyDescent="0.25">
      <c r="A42351"/>
      <c r="B42351"/>
      <c r="C42351"/>
      <c r="D42351"/>
      <c r="E42351" s="148"/>
      <c r="F42351" s="148"/>
      <c r="G42351" s="149"/>
      <c r="H42351" s="148"/>
      <c r="I42351"/>
    </row>
    <row r="42352" spans="1:9" x14ac:dyDescent="0.25">
      <c r="A42352"/>
      <c r="B42352"/>
      <c r="C42352"/>
      <c r="D42352"/>
      <c r="E42352" s="148"/>
      <c r="F42352" s="148"/>
      <c r="G42352" s="149"/>
      <c r="H42352" s="148"/>
      <c r="I42352"/>
    </row>
    <row r="42353" spans="1:9" x14ac:dyDescent="0.25">
      <c r="A42353"/>
      <c r="B42353"/>
      <c r="C42353"/>
      <c r="D42353"/>
      <c r="E42353" s="148"/>
      <c r="F42353" s="148"/>
      <c r="G42353" s="149"/>
      <c r="H42353" s="148"/>
      <c r="I42353"/>
    </row>
    <row r="42354" spans="1:9" x14ac:dyDescent="0.25">
      <c r="A42354"/>
      <c r="B42354"/>
      <c r="C42354"/>
      <c r="D42354"/>
      <c r="E42354" s="148"/>
      <c r="F42354" s="148"/>
      <c r="G42354" s="149"/>
      <c r="H42354" s="148"/>
      <c r="I42354"/>
    </row>
    <row r="42355" spans="1:9" x14ac:dyDescent="0.25">
      <c r="A42355"/>
      <c r="B42355"/>
      <c r="C42355"/>
      <c r="D42355"/>
      <c r="E42355" s="148"/>
      <c r="F42355" s="148"/>
      <c r="G42355" s="149"/>
      <c r="H42355" s="148"/>
      <c r="I42355"/>
    </row>
    <row r="42356" spans="1:9" x14ac:dyDescent="0.25">
      <c r="A42356"/>
      <c r="B42356"/>
      <c r="C42356"/>
      <c r="D42356"/>
      <c r="E42356" s="148"/>
      <c r="F42356" s="148"/>
      <c r="G42356" s="149"/>
      <c r="H42356" s="148"/>
      <c r="I42356"/>
    </row>
    <row r="42357" spans="1:9" x14ac:dyDescent="0.25">
      <c r="A42357"/>
      <c r="B42357"/>
      <c r="C42357"/>
      <c r="D42357"/>
      <c r="E42357" s="148"/>
      <c r="F42357" s="148"/>
      <c r="G42357" s="149"/>
      <c r="H42357" s="148"/>
      <c r="I42357"/>
    </row>
    <row r="42358" spans="1:9" x14ac:dyDescent="0.25">
      <c r="A42358"/>
      <c r="B42358"/>
      <c r="C42358"/>
      <c r="D42358"/>
      <c r="E42358" s="148"/>
      <c r="F42358" s="148"/>
      <c r="G42358" s="149"/>
      <c r="H42358" s="148"/>
      <c r="I42358"/>
    </row>
    <row r="42359" spans="1:9" x14ac:dyDescent="0.25">
      <c r="A42359"/>
      <c r="B42359"/>
      <c r="C42359"/>
      <c r="D42359"/>
      <c r="E42359" s="148"/>
      <c r="F42359" s="148"/>
      <c r="G42359" s="149"/>
      <c r="H42359" s="148"/>
      <c r="I42359"/>
    </row>
    <row r="42360" spans="1:9" x14ac:dyDescent="0.25">
      <c r="A42360"/>
      <c r="B42360"/>
      <c r="C42360"/>
      <c r="D42360"/>
      <c r="E42360" s="148"/>
      <c r="F42360" s="148"/>
      <c r="G42360" s="149"/>
      <c r="H42360" s="148"/>
      <c r="I42360"/>
    </row>
    <row r="42361" spans="1:9" x14ac:dyDescent="0.25">
      <c r="A42361"/>
      <c r="B42361"/>
      <c r="C42361"/>
      <c r="D42361"/>
      <c r="E42361" s="148"/>
      <c r="F42361" s="148"/>
      <c r="G42361" s="149"/>
      <c r="H42361" s="148"/>
      <c r="I42361"/>
    </row>
    <row r="42362" spans="1:9" x14ac:dyDescent="0.25">
      <c r="A42362"/>
      <c r="B42362"/>
      <c r="C42362"/>
      <c r="D42362"/>
      <c r="E42362" s="148"/>
      <c r="F42362" s="148"/>
      <c r="G42362" s="149"/>
      <c r="H42362" s="148"/>
      <c r="I42362"/>
    </row>
    <row r="42363" spans="1:9" x14ac:dyDescent="0.25">
      <c r="A42363"/>
      <c r="B42363"/>
      <c r="C42363"/>
      <c r="D42363"/>
      <c r="E42363" s="148"/>
      <c r="F42363" s="148"/>
      <c r="G42363" s="149"/>
      <c r="H42363" s="148"/>
      <c r="I42363"/>
    </row>
    <row r="42364" spans="1:9" x14ac:dyDescent="0.25">
      <c r="A42364"/>
      <c r="B42364"/>
      <c r="C42364"/>
      <c r="D42364"/>
      <c r="E42364" s="148"/>
      <c r="F42364" s="148"/>
      <c r="G42364" s="149"/>
      <c r="H42364" s="148"/>
      <c r="I42364"/>
    </row>
    <row r="42365" spans="1:9" x14ac:dyDescent="0.25">
      <c r="A42365"/>
      <c r="B42365"/>
      <c r="C42365"/>
      <c r="D42365"/>
      <c r="E42365" s="148"/>
      <c r="F42365" s="148"/>
      <c r="G42365" s="149"/>
      <c r="H42365" s="148"/>
      <c r="I42365"/>
    </row>
    <row r="42366" spans="1:9" x14ac:dyDescent="0.25">
      <c r="A42366"/>
      <c r="B42366"/>
      <c r="C42366"/>
      <c r="D42366"/>
      <c r="E42366" s="148"/>
      <c r="F42366" s="148"/>
      <c r="G42366" s="149"/>
      <c r="H42366" s="148"/>
      <c r="I42366"/>
    </row>
    <row r="42367" spans="1:9" x14ac:dyDescent="0.25">
      <c r="A42367"/>
      <c r="B42367"/>
      <c r="C42367"/>
      <c r="D42367"/>
      <c r="E42367" s="148"/>
      <c r="F42367" s="148"/>
      <c r="G42367" s="149"/>
      <c r="H42367" s="148"/>
      <c r="I42367"/>
    </row>
    <row r="42368" spans="1:9" x14ac:dyDescent="0.25">
      <c r="A42368"/>
      <c r="B42368"/>
      <c r="C42368"/>
      <c r="D42368"/>
      <c r="E42368" s="148"/>
      <c r="F42368" s="148"/>
      <c r="G42368" s="149"/>
      <c r="H42368" s="148"/>
      <c r="I42368"/>
    </row>
    <row r="42369" spans="1:9" x14ac:dyDescent="0.25">
      <c r="A42369"/>
      <c r="B42369"/>
      <c r="C42369"/>
      <c r="D42369"/>
      <c r="E42369" s="148"/>
      <c r="F42369" s="148"/>
      <c r="G42369" s="149"/>
      <c r="H42369" s="148"/>
      <c r="I42369"/>
    </row>
    <row r="42370" spans="1:9" x14ac:dyDescent="0.25">
      <c r="A42370"/>
      <c r="B42370"/>
      <c r="C42370"/>
      <c r="D42370"/>
      <c r="E42370" s="148"/>
      <c r="F42370" s="148"/>
      <c r="G42370" s="149"/>
      <c r="H42370" s="148"/>
      <c r="I42370"/>
    </row>
    <row r="42371" spans="1:9" x14ac:dyDescent="0.25">
      <c r="A42371"/>
      <c r="B42371"/>
      <c r="C42371"/>
      <c r="D42371"/>
      <c r="E42371" s="148"/>
      <c r="F42371" s="148"/>
      <c r="G42371" s="149"/>
      <c r="H42371" s="148"/>
      <c r="I42371"/>
    </row>
    <row r="42372" spans="1:9" x14ac:dyDescent="0.25">
      <c r="A42372"/>
      <c r="B42372"/>
      <c r="C42372"/>
      <c r="D42372"/>
      <c r="E42372" s="148"/>
      <c r="F42372" s="148"/>
      <c r="G42372" s="149"/>
      <c r="H42372" s="148"/>
      <c r="I42372"/>
    </row>
    <row r="42373" spans="1:9" x14ac:dyDescent="0.25">
      <c r="A42373"/>
      <c r="B42373"/>
      <c r="C42373"/>
      <c r="D42373"/>
      <c r="E42373" s="148"/>
      <c r="F42373" s="148"/>
      <c r="G42373" s="149"/>
      <c r="H42373" s="148"/>
      <c r="I42373"/>
    </row>
    <row r="42374" spans="1:9" x14ac:dyDescent="0.25">
      <c r="A42374"/>
      <c r="B42374"/>
      <c r="C42374"/>
      <c r="D42374"/>
      <c r="E42374" s="148"/>
      <c r="F42374" s="148"/>
      <c r="G42374" s="149"/>
      <c r="H42374" s="148"/>
      <c r="I42374"/>
    </row>
    <row r="42375" spans="1:9" x14ac:dyDescent="0.25">
      <c r="A42375"/>
      <c r="B42375"/>
      <c r="C42375"/>
      <c r="D42375"/>
      <c r="E42375" s="148"/>
      <c r="F42375" s="148"/>
      <c r="G42375" s="149"/>
      <c r="H42375" s="148"/>
      <c r="I42375"/>
    </row>
    <row r="42376" spans="1:9" x14ac:dyDescent="0.25">
      <c r="A42376"/>
      <c r="B42376"/>
      <c r="C42376"/>
      <c r="D42376"/>
      <c r="E42376" s="148"/>
      <c r="F42376" s="148"/>
      <c r="G42376" s="149"/>
      <c r="H42376" s="148"/>
      <c r="I42376"/>
    </row>
    <row r="42377" spans="1:9" x14ac:dyDescent="0.25">
      <c r="A42377"/>
      <c r="B42377"/>
      <c r="C42377"/>
      <c r="D42377"/>
      <c r="E42377" s="148"/>
      <c r="F42377" s="148"/>
      <c r="G42377" s="149"/>
      <c r="H42377" s="148"/>
      <c r="I42377"/>
    </row>
    <row r="42378" spans="1:9" x14ac:dyDescent="0.25">
      <c r="A42378"/>
      <c r="B42378"/>
      <c r="C42378"/>
      <c r="D42378"/>
      <c r="E42378" s="148"/>
      <c r="F42378" s="148"/>
      <c r="G42378" s="149"/>
      <c r="H42378" s="148"/>
      <c r="I42378"/>
    </row>
    <row r="42379" spans="1:9" x14ac:dyDescent="0.25">
      <c r="A42379"/>
      <c r="B42379"/>
      <c r="C42379"/>
      <c r="D42379"/>
      <c r="E42379" s="148"/>
      <c r="F42379" s="148"/>
      <c r="G42379" s="149"/>
      <c r="H42379" s="148"/>
      <c r="I42379"/>
    </row>
    <row r="42380" spans="1:9" x14ac:dyDescent="0.25">
      <c r="A42380"/>
      <c r="B42380"/>
      <c r="C42380"/>
      <c r="D42380"/>
      <c r="E42380" s="148"/>
      <c r="F42380" s="148"/>
      <c r="G42380" s="149"/>
      <c r="H42380" s="148"/>
      <c r="I42380"/>
    </row>
    <row r="42381" spans="1:9" x14ac:dyDescent="0.25">
      <c r="A42381"/>
      <c r="B42381"/>
      <c r="C42381"/>
      <c r="D42381"/>
      <c r="E42381" s="148"/>
      <c r="F42381" s="148"/>
      <c r="G42381" s="149"/>
      <c r="H42381" s="148"/>
      <c r="I42381"/>
    </row>
    <row r="42382" spans="1:9" x14ac:dyDescent="0.25">
      <c r="A42382"/>
      <c r="B42382"/>
      <c r="C42382"/>
      <c r="D42382"/>
      <c r="E42382" s="148"/>
      <c r="F42382" s="148"/>
      <c r="G42382" s="149"/>
      <c r="H42382" s="148"/>
      <c r="I42382"/>
    </row>
    <row r="42383" spans="1:9" x14ac:dyDescent="0.25">
      <c r="A42383"/>
      <c r="B42383"/>
      <c r="C42383"/>
      <c r="D42383"/>
      <c r="E42383" s="148"/>
      <c r="F42383" s="148"/>
      <c r="G42383" s="149"/>
      <c r="H42383" s="148"/>
      <c r="I42383"/>
    </row>
    <row r="42384" spans="1:9" x14ac:dyDescent="0.25">
      <c r="A42384"/>
      <c r="B42384"/>
      <c r="C42384"/>
      <c r="D42384"/>
      <c r="E42384" s="148"/>
      <c r="F42384" s="148"/>
      <c r="G42384" s="149"/>
      <c r="H42384" s="148"/>
      <c r="I42384"/>
    </row>
    <row r="42385" spans="1:9" x14ac:dyDescent="0.25">
      <c r="A42385"/>
      <c r="B42385"/>
      <c r="C42385"/>
      <c r="D42385"/>
      <c r="E42385" s="148"/>
      <c r="F42385" s="148"/>
      <c r="G42385" s="149"/>
      <c r="H42385" s="148"/>
      <c r="I42385"/>
    </row>
    <row r="42386" spans="1:9" x14ac:dyDescent="0.25">
      <c r="A42386"/>
      <c r="B42386"/>
      <c r="C42386"/>
      <c r="D42386"/>
      <c r="E42386" s="148"/>
      <c r="F42386" s="148"/>
      <c r="G42386" s="149"/>
      <c r="H42386" s="148"/>
      <c r="I42386"/>
    </row>
    <row r="42387" spans="1:9" x14ac:dyDescent="0.25">
      <c r="A42387"/>
      <c r="B42387"/>
      <c r="C42387"/>
      <c r="D42387"/>
      <c r="E42387" s="148"/>
      <c r="F42387" s="148"/>
      <c r="G42387" s="149"/>
      <c r="H42387" s="148"/>
      <c r="I42387"/>
    </row>
    <row r="42388" spans="1:9" x14ac:dyDescent="0.25">
      <c r="A42388"/>
      <c r="B42388"/>
      <c r="C42388"/>
      <c r="D42388"/>
      <c r="E42388" s="148"/>
      <c r="F42388" s="148"/>
      <c r="G42388" s="149"/>
      <c r="H42388" s="148"/>
      <c r="I42388"/>
    </row>
    <row r="42389" spans="1:9" x14ac:dyDescent="0.25">
      <c r="A42389"/>
      <c r="B42389"/>
      <c r="C42389"/>
      <c r="D42389"/>
      <c r="E42389" s="148"/>
      <c r="F42389" s="148"/>
      <c r="G42389" s="149"/>
      <c r="H42389" s="148"/>
      <c r="I42389"/>
    </row>
    <row r="42390" spans="1:9" x14ac:dyDescent="0.25">
      <c r="A42390"/>
      <c r="B42390"/>
      <c r="C42390"/>
      <c r="D42390"/>
      <c r="E42390" s="148"/>
      <c r="F42390" s="148"/>
      <c r="G42390" s="149"/>
      <c r="H42390" s="148"/>
      <c r="I42390"/>
    </row>
    <row r="42391" spans="1:9" x14ac:dyDescent="0.25">
      <c r="A42391"/>
      <c r="B42391"/>
      <c r="C42391"/>
      <c r="D42391"/>
      <c r="E42391" s="148"/>
      <c r="F42391" s="148"/>
      <c r="G42391" s="149"/>
      <c r="H42391" s="148"/>
      <c r="I42391"/>
    </row>
    <row r="42392" spans="1:9" x14ac:dyDescent="0.25">
      <c r="A42392"/>
      <c r="B42392"/>
      <c r="C42392"/>
      <c r="D42392"/>
      <c r="E42392" s="148"/>
      <c r="F42392" s="148"/>
      <c r="G42392" s="149"/>
      <c r="H42392" s="148"/>
      <c r="I42392"/>
    </row>
    <row r="42393" spans="1:9" x14ac:dyDescent="0.25">
      <c r="A42393"/>
      <c r="B42393"/>
      <c r="C42393"/>
      <c r="D42393"/>
      <c r="E42393" s="148"/>
      <c r="F42393" s="148"/>
      <c r="G42393" s="149"/>
      <c r="H42393" s="148"/>
      <c r="I42393"/>
    </row>
    <row r="42394" spans="1:9" x14ac:dyDescent="0.25">
      <c r="A42394"/>
      <c r="B42394"/>
      <c r="C42394"/>
      <c r="D42394"/>
      <c r="E42394" s="148"/>
      <c r="F42394" s="148"/>
      <c r="G42394" s="149"/>
      <c r="H42394" s="148"/>
      <c r="I42394"/>
    </row>
    <row r="42395" spans="1:9" x14ac:dyDescent="0.25">
      <c r="A42395"/>
      <c r="B42395"/>
      <c r="C42395"/>
      <c r="D42395"/>
      <c r="E42395" s="148"/>
      <c r="F42395" s="148"/>
      <c r="G42395" s="149"/>
      <c r="H42395" s="148"/>
      <c r="I42395"/>
    </row>
    <row r="42396" spans="1:9" x14ac:dyDescent="0.25">
      <c r="A42396"/>
      <c r="B42396"/>
      <c r="C42396"/>
      <c r="D42396"/>
      <c r="E42396" s="148"/>
      <c r="F42396" s="148"/>
      <c r="G42396" s="149"/>
      <c r="H42396" s="148"/>
      <c r="I42396"/>
    </row>
    <row r="42397" spans="1:9" x14ac:dyDescent="0.25">
      <c r="A42397"/>
      <c r="B42397"/>
      <c r="C42397"/>
      <c r="D42397"/>
      <c r="E42397" s="148"/>
      <c r="F42397" s="148"/>
      <c r="G42397" s="149"/>
      <c r="H42397" s="148"/>
      <c r="I42397"/>
    </row>
    <row r="42398" spans="1:9" x14ac:dyDescent="0.25">
      <c r="A42398"/>
      <c r="B42398"/>
      <c r="C42398"/>
      <c r="D42398"/>
      <c r="E42398" s="148"/>
      <c r="F42398" s="148"/>
      <c r="G42398" s="149"/>
      <c r="H42398" s="148"/>
      <c r="I42398"/>
    </row>
    <row r="42399" spans="1:9" x14ac:dyDescent="0.25">
      <c r="A42399"/>
      <c r="B42399"/>
      <c r="C42399"/>
      <c r="D42399"/>
      <c r="E42399" s="148"/>
      <c r="F42399" s="148"/>
      <c r="G42399" s="149"/>
      <c r="H42399" s="148"/>
      <c r="I42399"/>
    </row>
    <row r="42400" spans="1:9" x14ac:dyDescent="0.25">
      <c r="A42400"/>
      <c r="B42400"/>
      <c r="C42400"/>
      <c r="D42400"/>
      <c r="E42400" s="148"/>
      <c r="F42400" s="148"/>
      <c r="G42400" s="149"/>
      <c r="H42400" s="148"/>
      <c r="I42400"/>
    </row>
    <row r="42401" spans="1:9" x14ac:dyDescent="0.25">
      <c r="A42401"/>
      <c r="B42401"/>
      <c r="C42401"/>
      <c r="D42401"/>
      <c r="E42401" s="148"/>
      <c r="F42401" s="148"/>
      <c r="G42401" s="149"/>
      <c r="H42401" s="148"/>
      <c r="I42401"/>
    </row>
    <row r="42402" spans="1:9" x14ac:dyDescent="0.25">
      <c r="A42402"/>
      <c r="B42402"/>
      <c r="C42402"/>
      <c r="D42402"/>
      <c r="E42402" s="148"/>
      <c r="F42402" s="148"/>
      <c r="G42402" s="149"/>
      <c r="H42402" s="148"/>
      <c r="I42402"/>
    </row>
    <row r="42403" spans="1:9" x14ac:dyDescent="0.25">
      <c r="A42403"/>
      <c r="B42403"/>
      <c r="C42403"/>
      <c r="D42403"/>
      <c r="E42403" s="148"/>
      <c r="F42403" s="148"/>
      <c r="G42403" s="149"/>
      <c r="H42403" s="148"/>
      <c r="I42403"/>
    </row>
    <row r="42404" spans="1:9" x14ac:dyDescent="0.25">
      <c r="A42404"/>
      <c r="B42404"/>
      <c r="C42404"/>
      <c r="D42404"/>
      <c r="E42404" s="148"/>
      <c r="F42404" s="148"/>
      <c r="G42404" s="149"/>
      <c r="H42404" s="148"/>
      <c r="I42404"/>
    </row>
    <row r="42405" spans="1:9" x14ac:dyDescent="0.25">
      <c r="A42405"/>
      <c r="B42405"/>
      <c r="C42405"/>
      <c r="D42405"/>
      <c r="E42405" s="148"/>
      <c r="F42405" s="148"/>
      <c r="G42405" s="149"/>
      <c r="H42405" s="148"/>
      <c r="I42405"/>
    </row>
    <row r="42406" spans="1:9" x14ac:dyDescent="0.25">
      <c r="A42406"/>
      <c r="B42406"/>
      <c r="C42406"/>
      <c r="D42406"/>
      <c r="E42406" s="148"/>
      <c r="F42406" s="148"/>
      <c r="G42406" s="149"/>
      <c r="H42406" s="148"/>
      <c r="I42406"/>
    </row>
    <row r="42407" spans="1:9" x14ac:dyDescent="0.25">
      <c r="A42407"/>
      <c r="B42407"/>
      <c r="C42407"/>
      <c r="D42407"/>
      <c r="E42407" s="148"/>
      <c r="F42407" s="148"/>
      <c r="G42407" s="149"/>
      <c r="H42407" s="148"/>
      <c r="I42407"/>
    </row>
    <row r="42408" spans="1:9" x14ac:dyDescent="0.25">
      <c r="A42408"/>
      <c r="B42408"/>
      <c r="C42408"/>
      <c r="D42408"/>
      <c r="E42408" s="148"/>
      <c r="F42408" s="148"/>
      <c r="G42408" s="149"/>
      <c r="H42408" s="148"/>
      <c r="I42408"/>
    </row>
    <row r="42409" spans="1:9" x14ac:dyDescent="0.25">
      <c r="A42409"/>
      <c r="B42409"/>
      <c r="C42409"/>
      <c r="D42409"/>
      <c r="E42409" s="148"/>
      <c r="F42409" s="148"/>
      <c r="G42409" s="149"/>
      <c r="H42409" s="148"/>
      <c r="I42409"/>
    </row>
    <row r="42410" spans="1:9" x14ac:dyDescent="0.25">
      <c r="A42410"/>
      <c r="B42410"/>
      <c r="C42410"/>
      <c r="D42410"/>
      <c r="E42410" s="148"/>
      <c r="F42410" s="148"/>
      <c r="G42410" s="149"/>
      <c r="H42410" s="148"/>
      <c r="I42410"/>
    </row>
    <row r="42411" spans="1:9" x14ac:dyDescent="0.25">
      <c r="A42411"/>
      <c r="B42411"/>
      <c r="C42411"/>
      <c r="D42411"/>
      <c r="E42411" s="148"/>
      <c r="F42411" s="148"/>
      <c r="G42411" s="149"/>
      <c r="H42411" s="148"/>
      <c r="I42411"/>
    </row>
    <row r="42412" spans="1:9" x14ac:dyDescent="0.25">
      <c r="A42412"/>
      <c r="B42412"/>
      <c r="C42412"/>
      <c r="D42412"/>
      <c r="E42412" s="148"/>
      <c r="F42412" s="148"/>
      <c r="G42412" s="149"/>
      <c r="H42412" s="148"/>
      <c r="I42412"/>
    </row>
    <row r="42413" spans="1:9" x14ac:dyDescent="0.25">
      <c r="A42413"/>
      <c r="B42413"/>
      <c r="C42413"/>
      <c r="D42413"/>
      <c r="E42413" s="148"/>
      <c r="F42413" s="148"/>
      <c r="G42413" s="149"/>
      <c r="H42413" s="148"/>
      <c r="I42413"/>
    </row>
    <row r="42414" spans="1:9" x14ac:dyDescent="0.25">
      <c r="A42414"/>
      <c r="B42414"/>
      <c r="C42414"/>
      <c r="D42414"/>
      <c r="E42414" s="148"/>
      <c r="F42414" s="148"/>
      <c r="G42414" s="149"/>
      <c r="H42414" s="148"/>
      <c r="I42414"/>
    </row>
    <row r="42415" spans="1:9" x14ac:dyDescent="0.25">
      <c r="A42415"/>
      <c r="B42415"/>
      <c r="C42415"/>
      <c r="D42415"/>
      <c r="E42415" s="148"/>
      <c r="F42415" s="148"/>
      <c r="G42415" s="149"/>
      <c r="H42415" s="148"/>
      <c r="I42415"/>
    </row>
    <row r="42416" spans="1:9" x14ac:dyDescent="0.25">
      <c r="A42416"/>
      <c r="B42416"/>
      <c r="C42416"/>
      <c r="D42416"/>
      <c r="E42416" s="148"/>
      <c r="F42416" s="148"/>
      <c r="G42416" s="149"/>
      <c r="H42416" s="148"/>
      <c r="I42416"/>
    </row>
    <row r="42417" spans="1:9" x14ac:dyDescent="0.25">
      <c r="A42417"/>
      <c r="B42417"/>
      <c r="C42417"/>
      <c r="D42417"/>
      <c r="E42417" s="148"/>
      <c r="F42417" s="148"/>
      <c r="G42417" s="149"/>
      <c r="H42417" s="148"/>
      <c r="I42417"/>
    </row>
    <row r="42418" spans="1:9" x14ac:dyDescent="0.25">
      <c r="A42418"/>
      <c r="B42418"/>
      <c r="C42418"/>
      <c r="D42418"/>
      <c r="E42418" s="148"/>
      <c r="F42418" s="148"/>
      <c r="G42418" s="149"/>
      <c r="H42418" s="148"/>
      <c r="I42418"/>
    </row>
    <row r="42419" spans="1:9" x14ac:dyDescent="0.25">
      <c r="A42419"/>
      <c r="B42419"/>
      <c r="C42419"/>
      <c r="D42419"/>
      <c r="E42419" s="148"/>
      <c r="F42419" s="148"/>
      <c r="G42419" s="149"/>
      <c r="H42419" s="148"/>
      <c r="I42419"/>
    </row>
    <row r="42420" spans="1:9" x14ac:dyDescent="0.25">
      <c r="A42420"/>
      <c r="B42420"/>
      <c r="C42420"/>
      <c r="D42420"/>
      <c r="E42420" s="148"/>
      <c r="F42420" s="148"/>
      <c r="G42420" s="149"/>
      <c r="H42420" s="148"/>
      <c r="I42420"/>
    </row>
    <row r="42421" spans="1:9" x14ac:dyDescent="0.25">
      <c r="A42421"/>
      <c r="B42421"/>
      <c r="C42421"/>
      <c r="D42421"/>
      <c r="E42421" s="148"/>
      <c r="F42421" s="148"/>
      <c r="G42421" s="149"/>
      <c r="H42421" s="148"/>
      <c r="I42421"/>
    </row>
    <row r="42422" spans="1:9" x14ac:dyDescent="0.25">
      <c r="A42422"/>
      <c r="B42422"/>
      <c r="C42422"/>
      <c r="D42422"/>
      <c r="E42422" s="148"/>
      <c r="F42422" s="148"/>
      <c r="G42422" s="149"/>
      <c r="H42422" s="148"/>
      <c r="I42422"/>
    </row>
    <row r="42423" spans="1:9" x14ac:dyDescent="0.25">
      <c r="A42423"/>
      <c r="B42423"/>
      <c r="C42423"/>
      <c r="D42423"/>
      <c r="E42423" s="148"/>
      <c r="F42423" s="148"/>
      <c r="G42423" s="149"/>
      <c r="H42423" s="148"/>
      <c r="I42423"/>
    </row>
    <row r="42424" spans="1:9" x14ac:dyDescent="0.25">
      <c r="A42424"/>
      <c r="B42424"/>
      <c r="C42424"/>
      <c r="D42424"/>
      <c r="E42424" s="148"/>
      <c r="F42424" s="148"/>
      <c r="G42424" s="149"/>
      <c r="H42424" s="148"/>
      <c r="I42424"/>
    </row>
    <row r="42425" spans="1:9" x14ac:dyDescent="0.25">
      <c r="A42425"/>
      <c r="B42425"/>
      <c r="C42425"/>
      <c r="D42425"/>
      <c r="E42425" s="148"/>
      <c r="F42425" s="148"/>
      <c r="G42425" s="149"/>
      <c r="H42425" s="148"/>
      <c r="I42425"/>
    </row>
    <row r="42426" spans="1:9" x14ac:dyDescent="0.25">
      <c r="A42426"/>
      <c r="B42426"/>
      <c r="C42426"/>
      <c r="D42426"/>
      <c r="E42426" s="148"/>
      <c r="F42426" s="148"/>
      <c r="G42426" s="149"/>
      <c r="H42426" s="148"/>
      <c r="I42426"/>
    </row>
    <row r="42427" spans="1:9" x14ac:dyDescent="0.25">
      <c r="A42427"/>
      <c r="B42427"/>
      <c r="C42427"/>
      <c r="D42427"/>
      <c r="E42427" s="148"/>
      <c r="F42427" s="148"/>
      <c r="G42427" s="149"/>
      <c r="H42427" s="148"/>
      <c r="I42427"/>
    </row>
    <row r="42428" spans="1:9" x14ac:dyDescent="0.25">
      <c r="A42428"/>
      <c r="B42428"/>
      <c r="C42428"/>
      <c r="D42428"/>
      <c r="E42428" s="148"/>
      <c r="F42428" s="148"/>
      <c r="G42428" s="149"/>
      <c r="H42428" s="148"/>
      <c r="I42428"/>
    </row>
    <row r="42429" spans="1:9" x14ac:dyDescent="0.25">
      <c r="A42429"/>
      <c r="B42429"/>
      <c r="C42429"/>
      <c r="D42429"/>
      <c r="E42429" s="148"/>
      <c r="F42429" s="148"/>
      <c r="G42429" s="149"/>
      <c r="H42429" s="148"/>
      <c r="I42429"/>
    </row>
    <row r="42430" spans="1:9" x14ac:dyDescent="0.25">
      <c r="A42430"/>
      <c r="B42430"/>
      <c r="C42430"/>
      <c r="D42430"/>
      <c r="E42430" s="148"/>
      <c r="F42430" s="148"/>
      <c r="G42430" s="149"/>
      <c r="H42430" s="148"/>
      <c r="I42430"/>
    </row>
    <row r="42431" spans="1:9" x14ac:dyDescent="0.25">
      <c r="A42431"/>
      <c r="B42431"/>
      <c r="C42431"/>
      <c r="D42431"/>
      <c r="E42431" s="148"/>
      <c r="F42431" s="148"/>
      <c r="G42431" s="149"/>
      <c r="H42431" s="148"/>
      <c r="I42431"/>
    </row>
    <row r="42432" spans="1:9" x14ac:dyDescent="0.25">
      <c r="A42432"/>
      <c r="B42432"/>
      <c r="C42432"/>
      <c r="D42432"/>
      <c r="E42432" s="148"/>
      <c r="F42432" s="148"/>
      <c r="G42432" s="149"/>
      <c r="H42432" s="148"/>
      <c r="I42432"/>
    </row>
    <row r="42433" spans="1:9" x14ac:dyDescent="0.25">
      <c r="A42433"/>
      <c r="B42433"/>
      <c r="C42433"/>
      <c r="D42433"/>
      <c r="E42433" s="148"/>
      <c r="F42433" s="148"/>
      <c r="G42433" s="149"/>
      <c r="H42433" s="148"/>
      <c r="I42433"/>
    </row>
    <row r="42434" spans="1:9" x14ac:dyDescent="0.25">
      <c r="A42434"/>
      <c r="B42434"/>
      <c r="C42434"/>
      <c r="D42434"/>
      <c r="E42434" s="148"/>
      <c r="F42434" s="148"/>
      <c r="G42434" s="149"/>
      <c r="H42434" s="148"/>
      <c r="I42434"/>
    </row>
    <row r="42435" spans="1:9" x14ac:dyDescent="0.25">
      <c r="A42435"/>
      <c r="B42435"/>
      <c r="C42435"/>
      <c r="D42435"/>
      <c r="E42435" s="148"/>
      <c r="F42435" s="148"/>
      <c r="G42435" s="149"/>
      <c r="H42435" s="148"/>
      <c r="I42435"/>
    </row>
    <row r="42436" spans="1:9" x14ac:dyDescent="0.25">
      <c r="A42436"/>
      <c r="B42436"/>
      <c r="C42436"/>
      <c r="D42436"/>
      <c r="E42436" s="148"/>
      <c r="F42436" s="148"/>
      <c r="G42436" s="149"/>
      <c r="H42436" s="148"/>
      <c r="I42436"/>
    </row>
    <row r="42437" spans="1:9" x14ac:dyDescent="0.25">
      <c r="A42437"/>
      <c r="B42437"/>
      <c r="C42437"/>
      <c r="D42437"/>
      <c r="E42437" s="148"/>
      <c r="F42437" s="148"/>
      <c r="G42437" s="149"/>
      <c r="H42437" s="148"/>
      <c r="I42437"/>
    </row>
    <row r="42438" spans="1:9" x14ac:dyDescent="0.25">
      <c r="A42438"/>
      <c r="B42438"/>
      <c r="C42438"/>
      <c r="D42438"/>
      <c r="E42438" s="148"/>
      <c r="F42438" s="148"/>
      <c r="G42438" s="149"/>
      <c r="H42438" s="148"/>
      <c r="I42438"/>
    </row>
    <row r="42439" spans="1:9" x14ac:dyDescent="0.25">
      <c r="A42439"/>
      <c r="B42439"/>
      <c r="C42439"/>
      <c r="D42439"/>
      <c r="E42439" s="148"/>
      <c r="F42439" s="148"/>
      <c r="G42439" s="149"/>
      <c r="H42439" s="148"/>
      <c r="I42439"/>
    </row>
    <row r="42440" spans="1:9" x14ac:dyDescent="0.25">
      <c r="A42440"/>
      <c r="B42440"/>
      <c r="C42440"/>
      <c r="D42440"/>
      <c r="E42440" s="148"/>
      <c r="F42440" s="148"/>
      <c r="G42440" s="149"/>
      <c r="H42440" s="148"/>
      <c r="I42440"/>
    </row>
    <row r="42441" spans="1:9" x14ac:dyDescent="0.25">
      <c r="A42441"/>
      <c r="B42441"/>
      <c r="C42441"/>
      <c r="D42441"/>
      <c r="E42441" s="148"/>
      <c r="F42441" s="148"/>
      <c r="G42441" s="149"/>
      <c r="H42441" s="148"/>
      <c r="I42441"/>
    </row>
    <row r="42442" spans="1:9" x14ac:dyDescent="0.25">
      <c r="A42442"/>
      <c r="B42442"/>
      <c r="C42442"/>
      <c r="D42442"/>
      <c r="E42442" s="148"/>
      <c r="F42442" s="148"/>
      <c r="G42442" s="149"/>
      <c r="H42442" s="148"/>
      <c r="I42442"/>
    </row>
    <row r="42443" spans="1:9" x14ac:dyDescent="0.25">
      <c r="A42443"/>
      <c r="B42443"/>
      <c r="C42443"/>
      <c r="D42443"/>
      <c r="E42443" s="148"/>
      <c r="F42443" s="148"/>
      <c r="G42443" s="149"/>
      <c r="H42443" s="148"/>
      <c r="I42443"/>
    </row>
    <row r="42444" spans="1:9" x14ac:dyDescent="0.25">
      <c r="A42444"/>
      <c r="B42444"/>
      <c r="C42444"/>
      <c r="D42444"/>
      <c r="E42444" s="148"/>
      <c r="F42444" s="148"/>
      <c r="G42444" s="149"/>
      <c r="H42444" s="148"/>
      <c r="I42444"/>
    </row>
    <row r="42445" spans="1:9" x14ac:dyDescent="0.25">
      <c r="A42445"/>
      <c r="B42445"/>
      <c r="C42445"/>
      <c r="D42445"/>
      <c r="E42445" s="148"/>
      <c r="F42445" s="148"/>
      <c r="G42445" s="149"/>
      <c r="H42445" s="148"/>
      <c r="I42445"/>
    </row>
    <row r="42446" spans="1:9" x14ac:dyDescent="0.25">
      <c r="A42446"/>
      <c r="B42446"/>
      <c r="C42446"/>
      <c r="D42446"/>
      <c r="E42446" s="148"/>
      <c r="F42446" s="148"/>
      <c r="G42446" s="149"/>
      <c r="H42446" s="148"/>
      <c r="I42446"/>
    </row>
    <row r="42447" spans="1:9" x14ac:dyDescent="0.25">
      <c r="A42447"/>
      <c r="B42447"/>
      <c r="C42447"/>
      <c r="D42447"/>
      <c r="E42447" s="148"/>
      <c r="F42447" s="148"/>
      <c r="G42447" s="149"/>
      <c r="H42447" s="148"/>
      <c r="I42447"/>
    </row>
    <row r="42448" spans="1:9" x14ac:dyDescent="0.25">
      <c r="A42448"/>
      <c r="B42448"/>
      <c r="C42448"/>
      <c r="D42448"/>
      <c r="E42448" s="148"/>
      <c r="F42448" s="148"/>
      <c r="G42448" s="149"/>
      <c r="H42448" s="148"/>
      <c r="I42448"/>
    </row>
    <row r="42449" spans="1:9" x14ac:dyDescent="0.25">
      <c r="A42449"/>
      <c r="B42449"/>
      <c r="C42449"/>
      <c r="D42449"/>
      <c r="E42449" s="148"/>
      <c r="F42449" s="148"/>
      <c r="G42449" s="149"/>
      <c r="H42449" s="148"/>
      <c r="I42449"/>
    </row>
    <row r="42450" spans="1:9" x14ac:dyDescent="0.25">
      <c r="A42450"/>
      <c r="B42450"/>
      <c r="C42450"/>
      <c r="D42450"/>
      <c r="E42450" s="148"/>
      <c r="F42450" s="148"/>
      <c r="G42450" s="149"/>
      <c r="H42450" s="148"/>
      <c r="I42450"/>
    </row>
    <row r="42451" spans="1:9" x14ac:dyDescent="0.25">
      <c r="A42451"/>
      <c r="B42451"/>
      <c r="C42451"/>
      <c r="D42451"/>
      <c r="E42451" s="148"/>
      <c r="F42451" s="148"/>
      <c r="G42451" s="149"/>
      <c r="H42451" s="148"/>
      <c r="I42451"/>
    </row>
    <row r="42452" spans="1:9" x14ac:dyDescent="0.25">
      <c r="A42452"/>
      <c r="B42452"/>
      <c r="C42452"/>
      <c r="D42452"/>
      <c r="E42452" s="148"/>
      <c r="F42452" s="148"/>
      <c r="G42452" s="149"/>
      <c r="H42452" s="148"/>
      <c r="I42452"/>
    </row>
    <row r="42453" spans="1:9" x14ac:dyDescent="0.25">
      <c r="A42453"/>
      <c r="B42453"/>
      <c r="C42453"/>
      <c r="D42453"/>
      <c r="E42453" s="148"/>
      <c r="F42453" s="148"/>
      <c r="G42453" s="149"/>
      <c r="H42453" s="148"/>
      <c r="I42453"/>
    </row>
    <row r="42454" spans="1:9" x14ac:dyDescent="0.25">
      <c r="A42454"/>
      <c r="B42454"/>
      <c r="C42454"/>
      <c r="D42454"/>
      <c r="E42454" s="148"/>
      <c r="F42454" s="148"/>
      <c r="G42454" s="149"/>
      <c r="H42454" s="148"/>
      <c r="I42454"/>
    </row>
    <row r="42455" spans="1:9" x14ac:dyDescent="0.25">
      <c r="A42455"/>
      <c r="B42455"/>
      <c r="C42455"/>
      <c r="D42455"/>
      <c r="E42455" s="148"/>
      <c r="F42455" s="148"/>
      <c r="G42455" s="149"/>
      <c r="H42455" s="148"/>
      <c r="I42455"/>
    </row>
    <row r="42456" spans="1:9" x14ac:dyDescent="0.25">
      <c r="A42456"/>
      <c r="B42456"/>
      <c r="C42456"/>
      <c r="D42456"/>
      <c r="E42456" s="148"/>
      <c r="F42456" s="148"/>
      <c r="G42456" s="149"/>
      <c r="H42456" s="148"/>
      <c r="I42456"/>
    </row>
    <row r="42457" spans="1:9" x14ac:dyDescent="0.25">
      <c r="A42457"/>
      <c r="B42457"/>
      <c r="C42457"/>
      <c r="D42457"/>
      <c r="E42457" s="148"/>
      <c r="F42457" s="148"/>
      <c r="G42457" s="149"/>
      <c r="H42457" s="148"/>
      <c r="I42457"/>
    </row>
    <row r="42458" spans="1:9" x14ac:dyDescent="0.25">
      <c r="A42458"/>
      <c r="B42458"/>
      <c r="C42458"/>
      <c r="D42458"/>
      <c r="E42458" s="148"/>
      <c r="F42458" s="148"/>
      <c r="G42458" s="149"/>
      <c r="H42458" s="148"/>
      <c r="I42458"/>
    </row>
    <row r="42459" spans="1:9" x14ac:dyDescent="0.25">
      <c r="A42459"/>
      <c r="B42459"/>
      <c r="C42459"/>
      <c r="D42459"/>
      <c r="E42459" s="148"/>
      <c r="F42459" s="148"/>
      <c r="G42459" s="149"/>
      <c r="H42459" s="148"/>
      <c r="I42459"/>
    </row>
    <row r="42460" spans="1:9" x14ac:dyDescent="0.25">
      <c r="A42460"/>
      <c r="B42460"/>
      <c r="C42460"/>
      <c r="D42460"/>
      <c r="E42460" s="148"/>
      <c r="F42460" s="148"/>
      <c r="G42460" s="149"/>
      <c r="H42460" s="148"/>
      <c r="I42460"/>
    </row>
    <row r="42461" spans="1:9" x14ac:dyDescent="0.25">
      <c r="A42461"/>
      <c r="B42461"/>
      <c r="C42461"/>
      <c r="D42461"/>
      <c r="E42461" s="148"/>
      <c r="F42461" s="148"/>
      <c r="G42461" s="149"/>
      <c r="H42461" s="148"/>
      <c r="I42461"/>
    </row>
    <row r="42462" spans="1:9" x14ac:dyDescent="0.25">
      <c r="A42462"/>
      <c r="B42462"/>
      <c r="C42462"/>
      <c r="D42462"/>
      <c r="E42462" s="148"/>
      <c r="F42462" s="148"/>
      <c r="G42462" s="149"/>
      <c r="H42462" s="148"/>
      <c r="I42462"/>
    </row>
    <row r="42463" spans="1:9" x14ac:dyDescent="0.25">
      <c r="A42463"/>
      <c r="B42463"/>
      <c r="C42463"/>
      <c r="D42463"/>
      <c r="E42463" s="148"/>
      <c r="F42463" s="148"/>
      <c r="G42463" s="149"/>
      <c r="H42463" s="148"/>
      <c r="I42463"/>
    </row>
    <row r="42464" spans="1:9" x14ac:dyDescent="0.25">
      <c r="A42464"/>
      <c r="B42464"/>
      <c r="C42464"/>
      <c r="D42464"/>
      <c r="E42464" s="148"/>
      <c r="F42464" s="148"/>
      <c r="G42464" s="149"/>
      <c r="H42464" s="148"/>
      <c r="I42464"/>
    </row>
    <row r="42465" spans="1:9" x14ac:dyDescent="0.25">
      <c r="A42465"/>
      <c r="B42465"/>
      <c r="C42465"/>
      <c r="D42465"/>
      <c r="E42465" s="148"/>
      <c r="F42465" s="148"/>
      <c r="G42465" s="149"/>
      <c r="H42465" s="148"/>
      <c r="I42465"/>
    </row>
    <row r="42466" spans="1:9" x14ac:dyDescent="0.25">
      <c r="A42466"/>
      <c r="B42466"/>
      <c r="C42466"/>
      <c r="D42466"/>
      <c r="E42466" s="148"/>
      <c r="F42466" s="148"/>
      <c r="G42466" s="149"/>
      <c r="H42466" s="148"/>
      <c r="I42466"/>
    </row>
    <row r="42467" spans="1:9" x14ac:dyDescent="0.25">
      <c r="A42467"/>
      <c r="B42467"/>
      <c r="C42467"/>
      <c r="D42467"/>
      <c r="E42467" s="148"/>
      <c r="F42467" s="148"/>
      <c r="G42467" s="149"/>
      <c r="H42467" s="148"/>
      <c r="I42467"/>
    </row>
    <row r="42468" spans="1:9" x14ac:dyDescent="0.25">
      <c r="A42468"/>
      <c r="B42468"/>
      <c r="C42468"/>
      <c r="D42468"/>
      <c r="E42468" s="148"/>
      <c r="F42468" s="148"/>
      <c r="G42468" s="149"/>
      <c r="H42468" s="148"/>
      <c r="I42468"/>
    </row>
    <row r="42469" spans="1:9" x14ac:dyDescent="0.25">
      <c r="A42469"/>
      <c r="B42469"/>
      <c r="C42469"/>
      <c r="D42469"/>
      <c r="E42469" s="148"/>
      <c r="F42469" s="148"/>
      <c r="G42469" s="149"/>
      <c r="H42469" s="148"/>
      <c r="I42469"/>
    </row>
    <row r="42470" spans="1:9" x14ac:dyDescent="0.25">
      <c r="A42470"/>
      <c r="B42470"/>
      <c r="C42470"/>
      <c r="D42470"/>
      <c r="E42470" s="148"/>
      <c r="F42470" s="148"/>
      <c r="G42470" s="149"/>
      <c r="H42470" s="148"/>
      <c r="I42470"/>
    </row>
    <row r="42471" spans="1:9" x14ac:dyDescent="0.25">
      <c r="A42471"/>
      <c r="B42471"/>
      <c r="C42471"/>
      <c r="D42471"/>
      <c r="E42471" s="148"/>
      <c r="F42471" s="148"/>
      <c r="G42471" s="149"/>
      <c r="H42471" s="148"/>
      <c r="I42471"/>
    </row>
    <row r="42472" spans="1:9" x14ac:dyDescent="0.25">
      <c r="A42472"/>
      <c r="B42472"/>
      <c r="C42472"/>
      <c r="D42472"/>
      <c r="E42472" s="148"/>
      <c r="F42472" s="148"/>
      <c r="G42472" s="149"/>
      <c r="H42472" s="148"/>
      <c r="I42472"/>
    </row>
    <row r="42473" spans="1:9" x14ac:dyDescent="0.25">
      <c r="A42473"/>
      <c r="B42473"/>
      <c r="C42473"/>
      <c r="D42473"/>
      <c r="E42473" s="148"/>
      <c r="F42473" s="148"/>
      <c r="G42473" s="149"/>
      <c r="H42473" s="148"/>
      <c r="I42473"/>
    </row>
    <row r="42474" spans="1:9" x14ac:dyDescent="0.25">
      <c r="A42474"/>
      <c r="B42474"/>
      <c r="C42474"/>
      <c r="D42474"/>
      <c r="E42474" s="148"/>
      <c r="F42474" s="148"/>
      <c r="G42474" s="149"/>
      <c r="H42474" s="148"/>
      <c r="I42474"/>
    </row>
    <row r="42475" spans="1:9" x14ac:dyDescent="0.25">
      <c r="A42475"/>
      <c r="B42475"/>
      <c r="C42475"/>
      <c r="D42475"/>
      <c r="E42475" s="148"/>
      <c r="F42475" s="148"/>
      <c r="G42475" s="149"/>
      <c r="H42475" s="148"/>
      <c r="I42475"/>
    </row>
    <row r="42476" spans="1:9" x14ac:dyDescent="0.25">
      <c r="A42476"/>
      <c r="B42476"/>
      <c r="C42476"/>
      <c r="D42476"/>
      <c r="E42476" s="148"/>
      <c r="F42476" s="148"/>
      <c r="G42476" s="149"/>
      <c r="H42476" s="148"/>
      <c r="I42476"/>
    </row>
    <row r="42477" spans="1:9" x14ac:dyDescent="0.25">
      <c r="A42477"/>
      <c r="B42477"/>
      <c r="C42477"/>
      <c r="D42477"/>
      <c r="E42477" s="148"/>
      <c r="F42477" s="148"/>
      <c r="G42477" s="149"/>
      <c r="H42477" s="148"/>
      <c r="I42477"/>
    </row>
    <row r="42478" spans="1:9" x14ac:dyDescent="0.25">
      <c r="A42478"/>
      <c r="B42478"/>
      <c r="C42478"/>
      <c r="D42478"/>
      <c r="E42478" s="148"/>
      <c r="F42478" s="148"/>
      <c r="G42478" s="149"/>
      <c r="H42478" s="148"/>
      <c r="I42478"/>
    </row>
    <row r="42479" spans="1:9" x14ac:dyDescent="0.25">
      <c r="A42479"/>
      <c r="B42479"/>
      <c r="C42479"/>
      <c r="D42479"/>
      <c r="E42479" s="148"/>
      <c r="F42479" s="148"/>
      <c r="G42479" s="149"/>
      <c r="H42479" s="148"/>
      <c r="I42479"/>
    </row>
    <row r="42480" spans="1:9" x14ac:dyDescent="0.25">
      <c r="A42480"/>
      <c r="B42480"/>
      <c r="C42480"/>
      <c r="D42480"/>
      <c r="E42480" s="148"/>
      <c r="F42480" s="148"/>
      <c r="G42480" s="149"/>
      <c r="H42480" s="148"/>
      <c r="I42480"/>
    </row>
    <row r="42481" spans="1:9" x14ac:dyDescent="0.25">
      <c r="A42481"/>
      <c r="B42481"/>
      <c r="C42481"/>
      <c r="D42481"/>
      <c r="E42481" s="148"/>
      <c r="F42481" s="148"/>
      <c r="G42481" s="149"/>
      <c r="H42481" s="148"/>
      <c r="I42481"/>
    </row>
    <row r="42482" spans="1:9" x14ac:dyDescent="0.25">
      <c r="A42482"/>
      <c r="B42482"/>
      <c r="C42482"/>
      <c r="D42482"/>
      <c r="E42482" s="148"/>
      <c r="F42482" s="148"/>
      <c r="G42482" s="149"/>
      <c r="H42482" s="148"/>
      <c r="I42482"/>
    </row>
    <row r="42483" spans="1:9" x14ac:dyDescent="0.25">
      <c r="A42483"/>
      <c r="B42483"/>
      <c r="C42483"/>
      <c r="D42483"/>
      <c r="E42483" s="148"/>
      <c r="F42483" s="148"/>
      <c r="G42483" s="149"/>
      <c r="H42483" s="148"/>
      <c r="I42483"/>
    </row>
    <row r="42484" spans="1:9" x14ac:dyDescent="0.25">
      <c r="A42484"/>
      <c r="B42484"/>
      <c r="C42484"/>
      <c r="D42484"/>
      <c r="E42484" s="148"/>
      <c r="F42484" s="148"/>
      <c r="G42484" s="149"/>
      <c r="H42484" s="148"/>
      <c r="I42484"/>
    </row>
    <row r="42485" spans="1:9" x14ac:dyDescent="0.25">
      <c r="A42485"/>
      <c r="B42485"/>
      <c r="C42485"/>
      <c r="D42485"/>
      <c r="E42485" s="148"/>
      <c r="F42485" s="148"/>
      <c r="G42485" s="149"/>
      <c r="H42485" s="148"/>
      <c r="I42485"/>
    </row>
    <row r="42486" spans="1:9" x14ac:dyDescent="0.25">
      <c r="A42486"/>
      <c r="B42486"/>
      <c r="C42486"/>
      <c r="D42486"/>
      <c r="E42486" s="148"/>
      <c r="F42486" s="148"/>
      <c r="G42486" s="149"/>
      <c r="H42486" s="148"/>
      <c r="I42486"/>
    </row>
    <row r="42487" spans="1:9" x14ac:dyDescent="0.25">
      <c r="A42487"/>
      <c r="B42487"/>
      <c r="C42487"/>
      <c r="D42487"/>
      <c r="E42487" s="148"/>
      <c r="F42487" s="148"/>
      <c r="G42487" s="149"/>
      <c r="H42487" s="148"/>
      <c r="I42487"/>
    </row>
    <row r="42488" spans="1:9" x14ac:dyDescent="0.25">
      <c r="A42488"/>
      <c r="B42488"/>
      <c r="C42488"/>
      <c r="D42488"/>
      <c r="E42488" s="148"/>
      <c r="F42488" s="148"/>
      <c r="G42488" s="149"/>
      <c r="H42488" s="148"/>
      <c r="I42488"/>
    </row>
    <row r="42489" spans="1:9" x14ac:dyDescent="0.25">
      <c r="A42489"/>
      <c r="B42489"/>
      <c r="C42489"/>
      <c r="D42489"/>
      <c r="E42489" s="148"/>
      <c r="F42489" s="148"/>
      <c r="G42489" s="149"/>
      <c r="H42489" s="148"/>
      <c r="I42489"/>
    </row>
    <row r="42490" spans="1:9" x14ac:dyDescent="0.25">
      <c r="A42490"/>
      <c r="B42490"/>
      <c r="C42490"/>
      <c r="D42490"/>
      <c r="E42490" s="148"/>
      <c r="F42490" s="148"/>
      <c r="G42490" s="149"/>
      <c r="H42490" s="148"/>
      <c r="I42490"/>
    </row>
    <row r="42491" spans="1:9" x14ac:dyDescent="0.25">
      <c r="A42491"/>
      <c r="B42491"/>
      <c r="C42491"/>
      <c r="D42491"/>
      <c r="E42491" s="148"/>
      <c r="F42491" s="148"/>
      <c r="G42491" s="149"/>
      <c r="H42491" s="148"/>
      <c r="I42491"/>
    </row>
    <row r="42492" spans="1:9" x14ac:dyDescent="0.25">
      <c r="A42492"/>
      <c r="B42492"/>
      <c r="C42492"/>
      <c r="D42492"/>
      <c r="E42492" s="148"/>
      <c r="F42492" s="148"/>
      <c r="G42492" s="149"/>
      <c r="H42492" s="148"/>
      <c r="I42492"/>
    </row>
    <row r="42493" spans="1:9" x14ac:dyDescent="0.25">
      <c r="A42493"/>
      <c r="B42493"/>
      <c r="C42493"/>
      <c r="D42493"/>
      <c r="E42493" s="148"/>
      <c r="F42493" s="148"/>
      <c r="G42493" s="149"/>
      <c r="H42493" s="148"/>
      <c r="I42493"/>
    </row>
    <row r="42494" spans="1:9" x14ac:dyDescent="0.25">
      <c r="A42494"/>
      <c r="B42494"/>
      <c r="C42494"/>
      <c r="D42494"/>
      <c r="E42494" s="148"/>
      <c r="F42494" s="148"/>
      <c r="G42494" s="149"/>
      <c r="H42494" s="148"/>
      <c r="I42494"/>
    </row>
    <row r="42495" spans="1:9" x14ac:dyDescent="0.25">
      <c r="A42495"/>
      <c r="B42495"/>
      <c r="C42495"/>
      <c r="D42495"/>
      <c r="E42495" s="148"/>
      <c r="F42495" s="148"/>
      <c r="G42495" s="149"/>
      <c r="H42495" s="148"/>
      <c r="I42495"/>
    </row>
    <row r="42496" spans="1:9" x14ac:dyDescent="0.25">
      <c r="A42496"/>
      <c r="B42496"/>
      <c r="C42496"/>
      <c r="D42496"/>
      <c r="E42496" s="148"/>
      <c r="F42496" s="148"/>
      <c r="G42496" s="149"/>
      <c r="H42496" s="148"/>
      <c r="I42496"/>
    </row>
    <row r="42497" spans="1:9" x14ac:dyDescent="0.25">
      <c r="A42497"/>
      <c r="B42497"/>
      <c r="C42497"/>
      <c r="D42497"/>
      <c r="E42497" s="148"/>
      <c r="F42497" s="148"/>
      <c r="G42497" s="149"/>
      <c r="H42497" s="148"/>
      <c r="I42497"/>
    </row>
    <row r="42498" spans="1:9" x14ac:dyDescent="0.25">
      <c r="A42498"/>
      <c r="B42498"/>
      <c r="C42498"/>
      <c r="D42498"/>
      <c r="E42498" s="148"/>
      <c r="F42498" s="148"/>
      <c r="G42498" s="149"/>
      <c r="H42498" s="148"/>
      <c r="I42498"/>
    </row>
    <row r="42499" spans="1:9" x14ac:dyDescent="0.25">
      <c r="A42499"/>
      <c r="B42499"/>
      <c r="C42499"/>
      <c r="D42499"/>
      <c r="E42499" s="148"/>
      <c r="F42499" s="148"/>
      <c r="G42499" s="149"/>
      <c r="H42499" s="148"/>
      <c r="I42499"/>
    </row>
    <row r="42500" spans="1:9" x14ac:dyDescent="0.25">
      <c r="A42500"/>
      <c r="B42500"/>
      <c r="C42500"/>
      <c r="D42500"/>
      <c r="E42500" s="148"/>
      <c r="F42500" s="148"/>
      <c r="G42500" s="149"/>
      <c r="H42500" s="148"/>
      <c r="I42500"/>
    </row>
    <row r="42501" spans="1:9" x14ac:dyDescent="0.25">
      <c r="A42501"/>
      <c r="B42501"/>
      <c r="C42501"/>
      <c r="D42501"/>
      <c r="E42501" s="148"/>
      <c r="F42501" s="148"/>
      <c r="G42501" s="149"/>
      <c r="H42501" s="148"/>
      <c r="I42501"/>
    </row>
    <row r="42502" spans="1:9" x14ac:dyDescent="0.25">
      <c r="A42502"/>
      <c r="B42502"/>
      <c r="C42502"/>
      <c r="D42502"/>
      <c r="E42502" s="148"/>
      <c r="F42502" s="148"/>
      <c r="G42502" s="149"/>
      <c r="H42502" s="148"/>
      <c r="I42502"/>
    </row>
    <row r="42503" spans="1:9" x14ac:dyDescent="0.25">
      <c r="A42503"/>
      <c r="B42503"/>
      <c r="C42503"/>
      <c r="D42503"/>
      <c r="E42503" s="148"/>
      <c r="F42503" s="148"/>
      <c r="G42503" s="149"/>
      <c r="H42503" s="148"/>
      <c r="I42503"/>
    </row>
    <row r="42504" spans="1:9" x14ac:dyDescent="0.25">
      <c r="A42504"/>
      <c r="B42504"/>
      <c r="C42504"/>
      <c r="D42504"/>
      <c r="E42504" s="148"/>
      <c r="F42504" s="148"/>
      <c r="G42504" s="149"/>
      <c r="H42504" s="148"/>
      <c r="I42504"/>
    </row>
    <row r="42505" spans="1:9" x14ac:dyDescent="0.25">
      <c r="A42505"/>
      <c r="B42505"/>
      <c r="C42505"/>
      <c r="D42505"/>
      <c r="E42505" s="148"/>
      <c r="F42505" s="148"/>
      <c r="G42505" s="149"/>
      <c r="H42505" s="148"/>
      <c r="I42505"/>
    </row>
    <row r="42506" spans="1:9" x14ac:dyDescent="0.25">
      <c r="A42506"/>
      <c r="B42506"/>
      <c r="C42506"/>
      <c r="D42506"/>
      <c r="E42506" s="148"/>
      <c r="F42506" s="148"/>
      <c r="G42506" s="149"/>
      <c r="H42506" s="148"/>
      <c r="I42506"/>
    </row>
    <row r="42507" spans="1:9" x14ac:dyDescent="0.25">
      <c r="A42507"/>
      <c r="B42507"/>
      <c r="C42507"/>
      <c r="D42507"/>
      <c r="E42507" s="148"/>
      <c r="F42507" s="148"/>
      <c r="G42507" s="149"/>
      <c r="H42507" s="148"/>
      <c r="I42507"/>
    </row>
    <row r="42508" spans="1:9" x14ac:dyDescent="0.25">
      <c r="A42508"/>
      <c r="B42508"/>
      <c r="C42508"/>
      <c r="D42508"/>
      <c r="E42508" s="148"/>
      <c r="F42508" s="148"/>
      <c r="G42508" s="149"/>
      <c r="H42508" s="148"/>
      <c r="I42508"/>
    </row>
    <row r="42509" spans="1:9" x14ac:dyDescent="0.25">
      <c r="A42509"/>
      <c r="B42509"/>
      <c r="C42509"/>
      <c r="D42509"/>
      <c r="E42509" s="148"/>
      <c r="F42509" s="148"/>
      <c r="G42509" s="149"/>
      <c r="H42509" s="148"/>
      <c r="I42509"/>
    </row>
    <row r="42510" spans="1:9" x14ac:dyDescent="0.25">
      <c r="A42510"/>
      <c r="B42510"/>
      <c r="C42510"/>
      <c r="D42510"/>
      <c r="E42510" s="148"/>
      <c r="F42510" s="148"/>
      <c r="G42510" s="149"/>
      <c r="H42510" s="148"/>
      <c r="I42510"/>
    </row>
    <row r="42511" spans="1:9" x14ac:dyDescent="0.25">
      <c r="A42511"/>
      <c r="B42511"/>
      <c r="C42511"/>
      <c r="D42511"/>
      <c r="E42511" s="148"/>
      <c r="F42511" s="148"/>
      <c r="G42511" s="149"/>
      <c r="H42511" s="148"/>
      <c r="I42511"/>
    </row>
    <row r="42512" spans="1:9" x14ac:dyDescent="0.25">
      <c r="A42512"/>
      <c r="B42512"/>
      <c r="C42512"/>
      <c r="D42512"/>
      <c r="E42512" s="148"/>
      <c r="F42512" s="148"/>
      <c r="G42512" s="149"/>
      <c r="H42512" s="148"/>
      <c r="I42512"/>
    </row>
    <row r="42513" spans="1:9" x14ac:dyDescent="0.25">
      <c r="A42513"/>
      <c r="B42513"/>
      <c r="C42513"/>
      <c r="D42513"/>
      <c r="E42513" s="148"/>
      <c r="F42513" s="148"/>
      <c r="G42513" s="149"/>
      <c r="H42513" s="148"/>
      <c r="I42513"/>
    </row>
    <row r="42514" spans="1:9" x14ac:dyDescent="0.25">
      <c r="A42514"/>
      <c r="B42514"/>
      <c r="C42514"/>
      <c r="D42514"/>
      <c r="E42514" s="148"/>
      <c r="F42514" s="148"/>
      <c r="G42514" s="149"/>
      <c r="H42514" s="148"/>
      <c r="I42514"/>
    </row>
    <row r="42515" spans="1:9" x14ac:dyDescent="0.25">
      <c r="A42515"/>
      <c r="B42515"/>
      <c r="C42515"/>
      <c r="D42515"/>
      <c r="E42515" s="148"/>
      <c r="F42515" s="148"/>
      <c r="G42515" s="149"/>
      <c r="H42515" s="148"/>
      <c r="I42515"/>
    </row>
    <row r="42516" spans="1:9" x14ac:dyDescent="0.25">
      <c r="A42516"/>
      <c r="B42516"/>
      <c r="C42516"/>
      <c r="D42516"/>
      <c r="E42516" s="148"/>
      <c r="F42516" s="148"/>
      <c r="G42516" s="149"/>
      <c r="H42516" s="148"/>
      <c r="I42516"/>
    </row>
    <row r="42517" spans="1:9" x14ac:dyDescent="0.25">
      <c r="A42517"/>
      <c r="B42517"/>
      <c r="C42517"/>
      <c r="D42517"/>
      <c r="E42517" s="148"/>
      <c r="F42517" s="148"/>
      <c r="G42517" s="149"/>
      <c r="H42517" s="148"/>
      <c r="I42517"/>
    </row>
    <row r="42518" spans="1:9" x14ac:dyDescent="0.25">
      <c r="A42518"/>
      <c r="B42518"/>
      <c r="C42518"/>
      <c r="D42518"/>
      <c r="E42518" s="148"/>
      <c r="F42518" s="148"/>
      <c r="G42518" s="149"/>
      <c r="H42518" s="148"/>
      <c r="I42518"/>
    </row>
    <row r="42519" spans="1:9" x14ac:dyDescent="0.25">
      <c r="A42519"/>
      <c r="B42519"/>
      <c r="C42519"/>
      <c r="D42519"/>
      <c r="E42519" s="148"/>
      <c r="F42519" s="148"/>
      <c r="G42519" s="149"/>
      <c r="H42519" s="148"/>
      <c r="I42519"/>
    </row>
    <row r="42520" spans="1:9" x14ac:dyDescent="0.25">
      <c r="A42520"/>
      <c r="B42520"/>
      <c r="C42520"/>
      <c r="D42520"/>
      <c r="E42520" s="148"/>
      <c r="F42520" s="148"/>
      <c r="G42520" s="149"/>
      <c r="H42520" s="148"/>
      <c r="I42520"/>
    </row>
    <row r="42521" spans="1:9" x14ac:dyDescent="0.25">
      <c r="A42521"/>
      <c r="B42521"/>
      <c r="C42521"/>
      <c r="D42521"/>
      <c r="E42521" s="148"/>
      <c r="F42521" s="148"/>
      <c r="G42521" s="149"/>
      <c r="H42521" s="148"/>
      <c r="I42521"/>
    </row>
    <row r="42522" spans="1:9" x14ac:dyDescent="0.25">
      <c r="A42522"/>
      <c r="B42522"/>
      <c r="C42522"/>
      <c r="D42522"/>
      <c r="E42522" s="148"/>
      <c r="F42522" s="148"/>
      <c r="G42522" s="149"/>
      <c r="H42522" s="148"/>
      <c r="I42522"/>
    </row>
    <row r="42523" spans="1:9" x14ac:dyDescent="0.25">
      <c r="A42523"/>
      <c r="B42523"/>
      <c r="C42523"/>
      <c r="D42523"/>
      <c r="E42523" s="148"/>
      <c r="F42523" s="148"/>
      <c r="G42523" s="149"/>
      <c r="H42523" s="148"/>
      <c r="I42523"/>
    </row>
    <row r="42524" spans="1:9" x14ac:dyDescent="0.25">
      <c r="A42524"/>
      <c r="B42524"/>
      <c r="C42524"/>
      <c r="D42524"/>
      <c r="E42524" s="148"/>
      <c r="F42524" s="148"/>
      <c r="G42524" s="149"/>
      <c r="H42524" s="148"/>
      <c r="I42524"/>
    </row>
    <row r="42525" spans="1:9" x14ac:dyDescent="0.25">
      <c r="A42525"/>
      <c r="B42525"/>
      <c r="C42525"/>
      <c r="D42525"/>
      <c r="E42525" s="148"/>
      <c r="F42525" s="148"/>
      <c r="G42525" s="149"/>
      <c r="H42525" s="148"/>
      <c r="I42525"/>
    </row>
    <row r="42526" spans="1:9" x14ac:dyDescent="0.25">
      <c r="A42526"/>
      <c r="B42526"/>
      <c r="C42526"/>
      <c r="D42526"/>
      <c r="E42526" s="148"/>
      <c r="F42526" s="148"/>
      <c r="G42526" s="149"/>
      <c r="H42526" s="148"/>
      <c r="I42526"/>
    </row>
    <row r="42527" spans="1:9" x14ac:dyDescent="0.25">
      <c r="A42527"/>
      <c r="B42527"/>
      <c r="C42527"/>
      <c r="D42527"/>
      <c r="E42527" s="148"/>
      <c r="F42527" s="148"/>
      <c r="G42527" s="149"/>
      <c r="H42527" s="148"/>
      <c r="I42527"/>
    </row>
    <row r="42528" spans="1:9" x14ac:dyDescent="0.25">
      <c r="A42528"/>
      <c r="B42528"/>
      <c r="C42528"/>
      <c r="D42528"/>
      <c r="E42528" s="148"/>
      <c r="F42528" s="148"/>
      <c r="G42528" s="149"/>
      <c r="H42528" s="148"/>
      <c r="I42528"/>
    </row>
    <row r="42529" spans="1:9" x14ac:dyDescent="0.25">
      <c r="A42529"/>
      <c r="B42529"/>
      <c r="C42529"/>
      <c r="D42529"/>
      <c r="E42529" s="148"/>
      <c r="F42529" s="148"/>
      <c r="G42529" s="149"/>
      <c r="H42529" s="148"/>
      <c r="I42529"/>
    </row>
    <row r="42530" spans="1:9" x14ac:dyDescent="0.25">
      <c r="A42530"/>
      <c r="B42530"/>
      <c r="C42530"/>
      <c r="D42530"/>
      <c r="E42530" s="148"/>
      <c r="F42530" s="148"/>
      <c r="G42530" s="149"/>
      <c r="H42530" s="148"/>
      <c r="I42530"/>
    </row>
    <row r="42531" spans="1:9" x14ac:dyDescent="0.25">
      <c r="A42531"/>
      <c r="B42531"/>
      <c r="C42531"/>
      <c r="D42531"/>
      <c r="E42531" s="148"/>
      <c r="F42531" s="148"/>
      <c r="G42531" s="149"/>
      <c r="H42531" s="148"/>
      <c r="I42531"/>
    </row>
    <row r="42532" spans="1:9" x14ac:dyDescent="0.25">
      <c r="A42532"/>
      <c r="B42532"/>
      <c r="C42532"/>
      <c r="D42532"/>
      <c r="E42532" s="148"/>
      <c r="F42532" s="148"/>
      <c r="G42532" s="149"/>
      <c r="H42532" s="148"/>
      <c r="I42532"/>
    </row>
    <row r="42533" spans="1:9" x14ac:dyDescent="0.25">
      <c r="A42533"/>
      <c r="B42533"/>
      <c r="C42533"/>
      <c r="D42533"/>
      <c r="E42533" s="148"/>
      <c r="F42533" s="148"/>
      <c r="G42533" s="149"/>
      <c r="H42533" s="148"/>
      <c r="I42533"/>
    </row>
    <row r="42534" spans="1:9" x14ac:dyDescent="0.25">
      <c r="A42534"/>
      <c r="B42534"/>
      <c r="C42534"/>
      <c r="D42534"/>
      <c r="E42534" s="148"/>
      <c r="F42534" s="148"/>
      <c r="G42534" s="149"/>
      <c r="H42534" s="148"/>
      <c r="I42534"/>
    </row>
    <row r="42535" spans="1:9" x14ac:dyDescent="0.25">
      <c r="A42535"/>
      <c r="B42535"/>
      <c r="C42535"/>
      <c r="D42535"/>
      <c r="E42535" s="148"/>
      <c r="F42535" s="148"/>
      <c r="G42535" s="149"/>
      <c r="H42535" s="148"/>
      <c r="I42535"/>
    </row>
    <row r="42536" spans="1:9" x14ac:dyDescent="0.25">
      <c r="A42536"/>
      <c r="B42536"/>
      <c r="C42536"/>
      <c r="D42536"/>
      <c r="E42536" s="148"/>
      <c r="F42536" s="148"/>
      <c r="G42536" s="149"/>
      <c r="H42536" s="148"/>
      <c r="I42536"/>
    </row>
    <row r="42537" spans="1:9" x14ac:dyDescent="0.25">
      <c r="A42537"/>
      <c r="B42537"/>
      <c r="C42537"/>
      <c r="D42537"/>
      <c r="E42537" s="148"/>
      <c r="F42537" s="148"/>
      <c r="G42537" s="149"/>
      <c r="H42537" s="148"/>
      <c r="I42537"/>
    </row>
    <row r="42538" spans="1:9" x14ac:dyDescent="0.25">
      <c r="A42538"/>
      <c r="B42538"/>
      <c r="C42538"/>
      <c r="D42538"/>
      <c r="E42538" s="148"/>
      <c r="F42538" s="148"/>
      <c r="G42538" s="149"/>
      <c r="H42538" s="148"/>
      <c r="I42538"/>
    </row>
    <row r="42539" spans="1:9" x14ac:dyDescent="0.25">
      <c r="A42539"/>
      <c r="B42539"/>
      <c r="C42539"/>
      <c r="D42539"/>
      <c r="E42539" s="148"/>
      <c r="F42539" s="148"/>
      <c r="G42539" s="149"/>
      <c r="H42539" s="148"/>
      <c r="I42539"/>
    </row>
    <row r="42540" spans="1:9" x14ac:dyDescent="0.25">
      <c r="A42540"/>
      <c r="B42540"/>
      <c r="C42540"/>
      <c r="D42540"/>
      <c r="E42540" s="148"/>
      <c r="F42540" s="148"/>
      <c r="G42540" s="149"/>
      <c r="H42540" s="148"/>
      <c r="I42540"/>
    </row>
    <row r="42541" spans="1:9" x14ac:dyDescent="0.25">
      <c r="A42541"/>
      <c r="B42541"/>
      <c r="C42541"/>
      <c r="D42541"/>
      <c r="E42541" s="148"/>
      <c r="F42541" s="148"/>
      <c r="G42541" s="149"/>
      <c r="H42541" s="148"/>
      <c r="I42541"/>
    </row>
    <row r="42542" spans="1:9" x14ac:dyDescent="0.25">
      <c r="A42542"/>
      <c r="B42542"/>
      <c r="C42542"/>
      <c r="D42542"/>
      <c r="E42542" s="148"/>
      <c r="F42542" s="148"/>
      <c r="G42542" s="149"/>
      <c r="H42542" s="148"/>
      <c r="I42542"/>
    </row>
    <row r="42543" spans="1:9" x14ac:dyDescent="0.25">
      <c r="A42543"/>
      <c r="B42543"/>
      <c r="C42543"/>
      <c r="D42543"/>
      <c r="E42543" s="148"/>
      <c r="F42543" s="148"/>
      <c r="G42543" s="149"/>
      <c r="H42543" s="148"/>
      <c r="I42543"/>
    </row>
    <row r="42544" spans="1:9" x14ac:dyDescent="0.25">
      <c r="A42544"/>
      <c r="B42544"/>
      <c r="C42544"/>
      <c r="D42544"/>
      <c r="E42544" s="148"/>
      <c r="F42544" s="148"/>
      <c r="G42544" s="149"/>
      <c r="H42544" s="148"/>
      <c r="I42544"/>
    </row>
    <row r="42545" spans="1:9" x14ac:dyDescent="0.25">
      <c r="A42545"/>
      <c r="B42545"/>
      <c r="C42545"/>
      <c r="D42545"/>
      <c r="E42545" s="148"/>
      <c r="F42545" s="148"/>
      <c r="G42545" s="149"/>
      <c r="H42545" s="148"/>
      <c r="I42545"/>
    </row>
    <row r="42546" spans="1:9" x14ac:dyDescent="0.25">
      <c r="A42546"/>
      <c r="B42546"/>
      <c r="C42546"/>
      <c r="D42546"/>
      <c r="E42546" s="148"/>
      <c r="F42546" s="148"/>
      <c r="G42546" s="149"/>
      <c r="H42546" s="148"/>
      <c r="I42546"/>
    </row>
    <row r="42547" spans="1:9" x14ac:dyDescent="0.25">
      <c r="A42547"/>
      <c r="B42547"/>
      <c r="C42547"/>
      <c r="D42547"/>
      <c r="E42547" s="148"/>
      <c r="F42547" s="148"/>
      <c r="G42547" s="149"/>
      <c r="H42547" s="148"/>
      <c r="I42547"/>
    </row>
    <row r="42548" spans="1:9" x14ac:dyDescent="0.25">
      <c r="A42548"/>
      <c r="B42548"/>
      <c r="C42548"/>
      <c r="D42548"/>
      <c r="E42548" s="148"/>
      <c r="F42548" s="148"/>
      <c r="G42548" s="149"/>
      <c r="H42548" s="148"/>
      <c r="I42548"/>
    </row>
    <row r="42549" spans="1:9" x14ac:dyDescent="0.25">
      <c r="A42549"/>
      <c r="B42549"/>
      <c r="C42549"/>
      <c r="D42549"/>
      <c r="E42549" s="148"/>
      <c r="F42549" s="148"/>
      <c r="G42549" s="149"/>
      <c r="H42549" s="148"/>
      <c r="I42549"/>
    </row>
    <row r="42550" spans="1:9" x14ac:dyDescent="0.25">
      <c r="A42550"/>
      <c r="B42550"/>
      <c r="C42550"/>
      <c r="D42550"/>
      <c r="E42550" s="148"/>
      <c r="F42550" s="148"/>
      <c r="G42550" s="149"/>
      <c r="H42550" s="148"/>
      <c r="I42550"/>
    </row>
    <row r="42551" spans="1:9" x14ac:dyDescent="0.25">
      <c r="A42551"/>
      <c r="B42551"/>
      <c r="C42551"/>
      <c r="D42551"/>
      <c r="E42551" s="148"/>
      <c r="F42551" s="148"/>
      <c r="G42551" s="149"/>
      <c r="H42551" s="148"/>
      <c r="I42551"/>
    </row>
    <row r="42552" spans="1:9" x14ac:dyDescent="0.25">
      <c r="A42552"/>
      <c r="B42552"/>
      <c r="C42552"/>
      <c r="D42552"/>
      <c r="E42552" s="148"/>
      <c r="F42552" s="148"/>
      <c r="G42552" s="149"/>
      <c r="H42552" s="148"/>
      <c r="I42552"/>
    </row>
    <row r="42553" spans="1:9" x14ac:dyDescent="0.25">
      <c r="A42553"/>
      <c r="B42553"/>
      <c r="C42553"/>
      <c r="D42553"/>
      <c r="E42553" s="148"/>
      <c r="F42553" s="148"/>
      <c r="G42553" s="149"/>
      <c r="H42553" s="148"/>
      <c r="I42553"/>
    </row>
    <row r="42554" spans="1:9" x14ac:dyDescent="0.25">
      <c r="A42554"/>
      <c r="B42554"/>
      <c r="C42554"/>
      <c r="D42554"/>
      <c r="E42554" s="148"/>
      <c r="F42554" s="148"/>
      <c r="G42554" s="149"/>
      <c r="H42554" s="148"/>
      <c r="I42554"/>
    </row>
    <row r="42555" spans="1:9" x14ac:dyDescent="0.25">
      <c r="A42555"/>
      <c r="B42555"/>
      <c r="C42555"/>
      <c r="D42555"/>
      <c r="E42555" s="148"/>
      <c r="F42555" s="148"/>
      <c r="G42555" s="149"/>
      <c r="H42555" s="148"/>
      <c r="I42555"/>
    </row>
    <row r="42556" spans="1:9" x14ac:dyDescent="0.25">
      <c r="A42556"/>
      <c r="B42556"/>
      <c r="C42556"/>
      <c r="D42556"/>
      <c r="E42556" s="148"/>
      <c r="F42556" s="148"/>
      <c r="G42556" s="149"/>
      <c r="H42556" s="148"/>
      <c r="I42556"/>
    </row>
    <row r="42557" spans="1:9" x14ac:dyDescent="0.25">
      <c r="A42557"/>
      <c r="B42557"/>
      <c r="C42557"/>
      <c r="D42557"/>
      <c r="E42557" s="148"/>
      <c r="F42557" s="148"/>
      <c r="G42557" s="149"/>
      <c r="H42557" s="148"/>
      <c r="I42557"/>
    </row>
    <row r="42558" spans="1:9" x14ac:dyDescent="0.25">
      <c r="A42558"/>
      <c r="B42558"/>
      <c r="C42558"/>
      <c r="D42558"/>
      <c r="E42558" s="148"/>
      <c r="F42558" s="148"/>
      <c r="G42558" s="149"/>
      <c r="H42558" s="148"/>
      <c r="I42558"/>
    </row>
    <row r="42559" spans="1:9" x14ac:dyDescent="0.25">
      <c r="A42559"/>
      <c r="B42559"/>
      <c r="C42559"/>
      <c r="D42559"/>
      <c r="E42559" s="148"/>
      <c r="F42559" s="148"/>
      <c r="G42559" s="149"/>
      <c r="H42559" s="148"/>
      <c r="I42559"/>
    </row>
    <row r="42560" spans="1:9" x14ac:dyDescent="0.25">
      <c r="A42560"/>
      <c r="B42560"/>
      <c r="C42560"/>
      <c r="D42560"/>
      <c r="E42560" s="148"/>
      <c r="F42560" s="148"/>
      <c r="G42560" s="149"/>
      <c r="H42560" s="148"/>
      <c r="I42560"/>
    </row>
    <row r="42561" spans="1:9" x14ac:dyDescent="0.25">
      <c r="A42561"/>
      <c r="B42561"/>
      <c r="C42561"/>
      <c r="D42561"/>
      <c r="E42561" s="148"/>
      <c r="F42561" s="148"/>
      <c r="G42561" s="149"/>
      <c r="H42561" s="148"/>
      <c r="I42561"/>
    </row>
    <row r="42562" spans="1:9" x14ac:dyDescent="0.25">
      <c r="A42562"/>
      <c r="B42562"/>
      <c r="C42562"/>
      <c r="D42562"/>
      <c r="E42562" s="148"/>
      <c r="F42562" s="148"/>
      <c r="G42562" s="149"/>
      <c r="H42562" s="148"/>
      <c r="I42562"/>
    </row>
    <row r="42563" spans="1:9" x14ac:dyDescent="0.25">
      <c r="A42563"/>
      <c r="B42563"/>
      <c r="C42563"/>
      <c r="D42563"/>
      <c r="E42563" s="148"/>
      <c r="F42563" s="148"/>
      <c r="G42563" s="149"/>
      <c r="H42563" s="148"/>
      <c r="I42563"/>
    </row>
    <row r="42564" spans="1:9" x14ac:dyDescent="0.25">
      <c r="A42564"/>
      <c r="B42564"/>
      <c r="C42564"/>
      <c r="D42564"/>
      <c r="E42564" s="148"/>
      <c r="F42564" s="148"/>
      <c r="G42564" s="149"/>
      <c r="H42564" s="148"/>
      <c r="I42564"/>
    </row>
    <row r="42565" spans="1:9" x14ac:dyDescent="0.25">
      <c r="A42565"/>
      <c r="B42565"/>
      <c r="C42565"/>
      <c r="D42565"/>
      <c r="E42565" s="148"/>
      <c r="F42565" s="148"/>
      <c r="G42565" s="149"/>
      <c r="H42565" s="148"/>
      <c r="I42565"/>
    </row>
    <row r="42566" spans="1:9" x14ac:dyDescent="0.25">
      <c r="A42566"/>
      <c r="B42566"/>
      <c r="C42566"/>
      <c r="D42566"/>
      <c r="E42566" s="148"/>
      <c r="F42566" s="148"/>
      <c r="G42566" s="149"/>
      <c r="H42566" s="148"/>
      <c r="I42566"/>
    </row>
    <row r="42567" spans="1:9" x14ac:dyDescent="0.25">
      <c r="A42567"/>
      <c r="B42567"/>
      <c r="C42567"/>
      <c r="D42567"/>
      <c r="E42567" s="148"/>
      <c r="F42567" s="148"/>
      <c r="G42567" s="149"/>
      <c r="H42567" s="148"/>
      <c r="I42567"/>
    </row>
    <row r="42568" spans="1:9" x14ac:dyDescent="0.25">
      <c r="A42568"/>
      <c r="B42568"/>
      <c r="C42568"/>
      <c r="D42568"/>
      <c r="E42568" s="148"/>
      <c r="F42568" s="148"/>
      <c r="G42568" s="149"/>
      <c r="H42568" s="148"/>
      <c r="I42568"/>
    </row>
    <row r="42569" spans="1:9" x14ac:dyDescent="0.25">
      <c r="A42569"/>
      <c r="B42569"/>
      <c r="C42569"/>
      <c r="D42569"/>
      <c r="E42569" s="148"/>
      <c r="F42569" s="148"/>
      <c r="G42569" s="149"/>
      <c r="H42569" s="148"/>
      <c r="I42569"/>
    </row>
    <row r="42570" spans="1:9" x14ac:dyDescent="0.25">
      <c r="A42570"/>
      <c r="B42570"/>
      <c r="C42570"/>
      <c r="D42570"/>
      <c r="E42570" s="148"/>
      <c r="F42570" s="148"/>
      <c r="G42570" s="149"/>
      <c r="H42570" s="148"/>
      <c r="I42570"/>
    </row>
    <row r="42571" spans="1:9" x14ac:dyDescent="0.25">
      <c r="A42571"/>
      <c r="B42571"/>
      <c r="C42571"/>
      <c r="D42571"/>
      <c r="E42571" s="148"/>
      <c r="F42571" s="148"/>
      <c r="G42571" s="149"/>
      <c r="H42571" s="148"/>
      <c r="I42571"/>
    </row>
    <row r="42572" spans="1:9" x14ac:dyDescent="0.25">
      <c r="A42572"/>
      <c r="B42572"/>
      <c r="C42572"/>
      <c r="D42572"/>
      <c r="E42572" s="148"/>
      <c r="F42572" s="148"/>
      <c r="G42572" s="149"/>
      <c r="H42572" s="148"/>
      <c r="I42572"/>
    </row>
    <row r="42573" spans="1:9" x14ac:dyDescent="0.25">
      <c r="A42573"/>
      <c r="B42573"/>
      <c r="C42573"/>
      <c r="D42573"/>
      <c r="E42573" s="148"/>
      <c r="F42573" s="148"/>
      <c r="G42573" s="149"/>
      <c r="H42573" s="148"/>
      <c r="I42573"/>
    </row>
    <row r="42574" spans="1:9" x14ac:dyDescent="0.25">
      <c r="A42574"/>
      <c r="B42574"/>
      <c r="C42574"/>
      <c r="D42574"/>
      <c r="E42574" s="148"/>
      <c r="F42574" s="148"/>
      <c r="G42574" s="149"/>
      <c r="H42574" s="148"/>
      <c r="I42574"/>
    </row>
    <row r="42575" spans="1:9" x14ac:dyDescent="0.25">
      <c r="A42575"/>
      <c r="B42575"/>
      <c r="C42575"/>
      <c r="D42575"/>
      <c r="E42575" s="148"/>
      <c r="F42575" s="148"/>
      <c r="G42575" s="149"/>
      <c r="H42575" s="148"/>
      <c r="I42575"/>
    </row>
    <row r="42576" spans="1:9" x14ac:dyDescent="0.25">
      <c r="A42576"/>
      <c r="B42576"/>
      <c r="C42576"/>
      <c r="D42576"/>
      <c r="E42576" s="148"/>
      <c r="F42576" s="148"/>
      <c r="G42576" s="149"/>
      <c r="H42576" s="148"/>
      <c r="I42576"/>
    </row>
    <row r="42577" spans="1:9" x14ac:dyDescent="0.25">
      <c r="A42577"/>
      <c r="B42577"/>
      <c r="C42577"/>
      <c r="D42577"/>
      <c r="E42577" s="148"/>
      <c r="F42577" s="148"/>
      <c r="G42577" s="149"/>
      <c r="H42577" s="148"/>
      <c r="I42577"/>
    </row>
    <row r="42578" spans="1:9" x14ac:dyDescent="0.25">
      <c r="A42578"/>
      <c r="B42578"/>
      <c r="C42578"/>
      <c r="D42578"/>
      <c r="E42578" s="148"/>
      <c r="F42578" s="148"/>
      <c r="G42578" s="149"/>
      <c r="H42578" s="148"/>
      <c r="I42578"/>
    </row>
    <row r="42579" spans="1:9" x14ac:dyDescent="0.25">
      <c r="A42579"/>
      <c r="B42579"/>
      <c r="C42579"/>
      <c r="D42579"/>
      <c r="E42579" s="148"/>
      <c r="F42579" s="148"/>
      <c r="G42579" s="149"/>
      <c r="H42579" s="148"/>
      <c r="I42579"/>
    </row>
    <row r="42580" spans="1:9" x14ac:dyDescent="0.25">
      <c r="A42580"/>
      <c r="B42580"/>
      <c r="C42580"/>
      <c r="D42580"/>
      <c r="E42580" s="148"/>
      <c r="F42580" s="148"/>
      <c r="G42580" s="149"/>
      <c r="H42580" s="148"/>
      <c r="I42580"/>
    </row>
    <row r="42581" spans="1:9" x14ac:dyDescent="0.25">
      <c r="A42581"/>
      <c r="B42581"/>
      <c r="C42581"/>
      <c r="D42581"/>
      <c r="E42581" s="148"/>
      <c r="F42581" s="148"/>
      <c r="G42581" s="149"/>
      <c r="H42581" s="148"/>
      <c r="I42581"/>
    </row>
    <row r="42582" spans="1:9" x14ac:dyDescent="0.25">
      <c r="A42582"/>
      <c r="B42582"/>
      <c r="C42582"/>
      <c r="D42582"/>
      <c r="E42582" s="148"/>
      <c r="F42582" s="148"/>
      <c r="G42582" s="149"/>
      <c r="H42582" s="148"/>
      <c r="I42582"/>
    </row>
    <row r="42583" spans="1:9" x14ac:dyDescent="0.25">
      <c r="A42583"/>
      <c r="B42583"/>
      <c r="C42583"/>
      <c r="D42583"/>
      <c r="E42583" s="148"/>
      <c r="F42583" s="148"/>
      <c r="G42583" s="149"/>
      <c r="H42583" s="148"/>
      <c r="I42583"/>
    </row>
    <row r="42584" spans="1:9" x14ac:dyDescent="0.25">
      <c r="A42584"/>
      <c r="B42584"/>
      <c r="C42584"/>
      <c r="D42584"/>
      <c r="E42584" s="148"/>
      <c r="F42584" s="148"/>
      <c r="G42584" s="149"/>
      <c r="H42584" s="148"/>
      <c r="I42584"/>
    </row>
    <row r="42585" spans="1:9" x14ac:dyDescent="0.25">
      <c r="A42585"/>
      <c r="B42585"/>
      <c r="C42585"/>
      <c r="D42585"/>
      <c r="E42585" s="148"/>
      <c r="F42585" s="148"/>
      <c r="G42585" s="149"/>
      <c r="H42585" s="148"/>
      <c r="I42585"/>
    </row>
    <row r="42586" spans="1:9" x14ac:dyDescent="0.25">
      <c r="A42586"/>
      <c r="B42586"/>
      <c r="C42586"/>
      <c r="D42586"/>
      <c r="E42586" s="148"/>
      <c r="F42586" s="148"/>
      <c r="G42586" s="149"/>
      <c r="H42586" s="148"/>
      <c r="I42586"/>
    </row>
    <row r="42587" spans="1:9" x14ac:dyDescent="0.25">
      <c r="A42587"/>
      <c r="B42587"/>
      <c r="C42587"/>
      <c r="D42587"/>
      <c r="E42587" s="148"/>
      <c r="F42587" s="148"/>
      <c r="G42587" s="149"/>
      <c r="H42587" s="148"/>
      <c r="I42587"/>
    </row>
    <row r="42588" spans="1:9" x14ac:dyDescent="0.25">
      <c r="A42588"/>
      <c r="B42588"/>
      <c r="C42588"/>
      <c r="D42588"/>
      <c r="E42588" s="148"/>
      <c r="F42588" s="148"/>
      <c r="G42588" s="149"/>
      <c r="H42588" s="148"/>
      <c r="I42588"/>
    </row>
    <row r="42589" spans="1:9" x14ac:dyDescent="0.25">
      <c r="A42589"/>
      <c r="B42589"/>
      <c r="C42589"/>
      <c r="D42589"/>
      <c r="E42589" s="148"/>
      <c r="F42589" s="148"/>
      <c r="G42589" s="149"/>
      <c r="H42589" s="148"/>
      <c r="I42589"/>
    </row>
    <row r="42590" spans="1:9" x14ac:dyDescent="0.25">
      <c r="A42590"/>
      <c r="B42590"/>
      <c r="C42590"/>
      <c r="D42590"/>
      <c r="E42590" s="148"/>
      <c r="F42590" s="148"/>
      <c r="G42590" s="149"/>
      <c r="H42590" s="148"/>
      <c r="I42590"/>
    </row>
    <row r="42591" spans="1:9" x14ac:dyDescent="0.25">
      <c r="A42591"/>
      <c r="B42591"/>
      <c r="C42591"/>
      <c r="D42591"/>
      <c r="E42591" s="148"/>
      <c r="F42591" s="148"/>
      <c r="G42591" s="149"/>
      <c r="H42591" s="148"/>
      <c r="I42591"/>
    </row>
    <row r="42592" spans="1:9" x14ac:dyDescent="0.25">
      <c r="A42592"/>
      <c r="B42592"/>
      <c r="C42592"/>
      <c r="D42592"/>
      <c r="E42592" s="148"/>
      <c r="F42592" s="148"/>
      <c r="G42592" s="149"/>
      <c r="H42592" s="148"/>
      <c r="I42592"/>
    </row>
    <row r="42593" spans="1:9" x14ac:dyDescent="0.25">
      <c r="A42593"/>
      <c r="B42593"/>
      <c r="C42593"/>
      <c r="D42593"/>
      <c r="E42593" s="148"/>
      <c r="F42593" s="148"/>
      <c r="G42593" s="149"/>
      <c r="H42593" s="148"/>
      <c r="I42593"/>
    </row>
    <row r="42594" spans="1:9" x14ac:dyDescent="0.25">
      <c r="A42594"/>
      <c r="B42594"/>
      <c r="C42594"/>
      <c r="D42594"/>
      <c r="E42594" s="148"/>
      <c r="F42594" s="148"/>
      <c r="G42594" s="149"/>
      <c r="H42594" s="148"/>
      <c r="I42594"/>
    </row>
    <row r="42595" spans="1:9" x14ac:dyDescent="0.25">
      <c r="A42595"/>
      <c r="B42595"/>
      <c r="C42595"/>
      <c r="D42595"/>
      <c r="E42595" s="148"/>
      <c r="F42595" s="148"/>
      <c r="G42595" s="149"/>
      <c r="H42595" s="148"/>
      <c r="I42595"/>
    </row>
    <row r="42596" spans="1:9" x14ac:dyDescent="0.25">
      <c r="A42596"/>
      <c r="B42596"/>
      <c r="C42596"/>
      <c r="D42596"/>
      <c r="E42596" s="148"/>
      <c r="F42596" s="148"/>
      <c r="G42596" s="149"/>
      <c r="H42596" s="148"/>
      <c r="I42596"/>
    </row>
    <row r="42597" spans="1:9" x14ac:dyDescent="0.25">
      <c r="A42597"/>
      <c r="B42597"/>
      <c r="C42597"/>
      <c r="D42597"/>
      <c r="E42597" s="148"/>
      <c r="F42597" s="148"/>
      <c r="G42597" s="149"/>
      <c r="H42597" s="148"/>
      <c r="I42597"/>
    </row>
    <row r="42598" spans="1:9" x14ac:dyDescent="0.25">
      <c r="A42598"/>
      <c r="B42598"/>
      <c r="C42598"/>
      <c r="D42598"/>
      <c r="E42598" s="148"/>
      <c r="F42598" s="148"/>
      <c r="G42598" s="149"/>
      <c r="H42598" s="148"/>
      <c r="I42598"/>
    </row>
    <row r="42599" spans="1:9" x14ac:dyDescent="0.25">
      <c r="A42599"/>
      <c r="B42599"/>
      <c r="C42599"/>
      <c r="D42599"/>
      <c r="E42599" s="148"/>
      <c r="F42599" s="148"/>
      <c r="G42599" s="149"/>
      <c r="H42599" s="148"/>
      <c r="I42599"/>
    </row>
    <row r="42600" spans="1:9" x14ac:dyDescent="0.25">
      <c r="A42600"/>
      <c r="B42600"/>
      <c r="C42600"/>
      <c r="D42600"/>
      <c r="E42600" s="148"/>
      <c r="F42600" s="148"/>
      <c r="G42600" s="149"/>
      <c r="H42600" s="148"/>
      <c r="I42600"/>
    </row>
    <row r="42601" spans="1:9" x14ac:dyDescent="0.25">
      <c r="A42601"/>
      <c r="B42601"/>
      <c r="C42601"/>
      <c r="D42601"/>
      <c r="E42601" s="148"/>
      <c r="F42601" s="148"/>
      <c r="G42601" s="149"/>
      <c r="H42601" s="148"/>
      <c r="I42601"/>
    </row>
    <row r="42602" spans="1:9" x14ac:dyDescent="0.25">
      <c r="A42602"/>
      <c r="B42602"/>
      <c r="C42602"/>
      <c r="D42602"/>
      <c r="E42602" s="148"/>
      <c r="F42602" s="148"/>
      <c r="G42602" s="149"/>
      <c r="H42602" s="148"/>
      <c r="I42602"/>
    </row>
    <row r="42603" spans="1:9" x14ac:dyDescent="0.25">
      <c r="A42603"/>
      <c r="B42603"/>
      <c r="C42603"/>
      <c r="D42603"/>
      <c r="E42603" s="148"/>
      <c r="F42603" s="148"/>
      <c r="G42603" s="149"/>
      <c r="H42603" s="148"/>
      <c r="I42603"/>
    </row>
    <row r="42604" spans="1:9" x14ac:dyDescent="0.25">
      <c r="A42604"/>
      <c r="B42604"/>
      <c r="C42604"/>
      <c r="D42604"/>
      <c r="E42604" s="148"/>
      <c r="F42604" s="148"/>
      <c r="G42604" s="149"/>
      <c r="H42604" s="148"/>
      <c r="I42604"/>
    </row>
    <row r="42605" spans="1:9" x14ac:dyDescent="0.25">
      <c r="A42605"/>
      <c r="B42605"/>
      <c r="C42605"/>
      <c r="D42605"/>
      <c r="E42605" s="148"/>
      <c r="F42605" s="148"/>
      <c r="G42605" s="149"/>
      <c r="H42605" s="148"/>
      <c r="I42605"/>
    </row>
    <row r="42606" spans="1:9" x14ac:dyDescent="0.25">
      <c r="A42606"/>
      <c r="B42606"/>
      <c r="C42606"/>
      <c r="D42606"/>
      <c r="E42606" s="148"/>
      <c r="F42606" s="148"/>
      <c r="G42606" s="149"/>
      <c r="H42606" s="148"/>
      <c r="I42606"/>
    </row>
    <row r="42607" spans="1:9" x14ac:dyDescent="0.25">
      <c r="A42607"/>
      <c r="B42607"/>
      <c r="C42607"/>
      <c r="D42607"/>
      <c r="E42607" s="148"/>
      <c r="F42607" s="148"/>
      <c r="G42607" s="149"/>
      <c r="H42607" s="148"/>
      <c r="I42607"/>
    </row>
    <row r="42608" spans="1:9" x14ac:dyDescent="0.25">
      <c r="A42608"/>
      <c r="B42608"/>
      <c r="C42608"/>
      <c r="D42608"/>
      <c r="E42608" s="148"/>
      <c r="F42608" s="148"/>
      <c r="G42608" s="149"/>
      <c r="H42608" s="148"/>
      <c r="I42608"/>
    </row>
    <row r="42609" spans="1:9" x14ac:dyDescent="0.25">
      <c r="A42609"/>
      <c r="B42609"/>
      <c r="C42609"/>
      <c r="D42609"/>
      <c r="E42609" s="148"/>
      <c r="F42609" s="148"/>
      <c r="G42609" s="149"/>
      <c r="H42609" s="148"/>
      <c r="I42609"/>
    </row>
    <row r="42610" spans="1:9" x14ac:dyDescent="0.25">
      <c r="A42610"/>
      <c r="B42610"/>
      <c r="C42610"/>
      <c r="D42610"/>
      <c r="E42610" s="148"/>
      <c r="F42610" s="148"/>
      <c r="G42610" s="149"/>
      <c r="H42610" s="148"/>
      <c r="I42610"/>
    </row>
    <row r="42611" spans="1:9" x14ac:dyDescent="0.25">
      <c r="A42611"/>
      <c r="B42611"/>
      <c r="C42611"/>
      <c r="D42611"/>
      <c r="E42611" s="148"/>
      <c r="F42611" s="148"/>
      <c r="G42611" s="149"/>
      <c r="H42611" s="148"/>
      <c r="I42611"/>
    </row>
    <row r="42612" spans="1:9" x14ac:dyDescent="0.25">
      <c r="A42612"/>
      <c r="B42612"/>
      <c r="C42612"/>
      <c r="D42612"/>
      <c r="E42612" s="148"/>
      <c r="F42612" s="148"/>
      <c r="G42612" s="149"/>
      <c r="H42612" s="148"/>
      <c r="I42612"/>
    </row>
    <row r="42613" spans="1:9" x14ac:dyDescent="0.25">
      <c r="A42613"/>
      <c r="B42613"/>
      <c r="C42613"/>
      <c r="D42613"/>
      <c r="E42613" s="148"/>
      <c r="F42613" s="148"/>
      <c r="G42613" s="149"/>
      <c r="H42613" s="148"/>
      <c r="I42613"/>
    </row>
    <row r="42614" spans="1:9" x14ac:dyDescent="0.25">
      <c r="A42614"/>
      <c r="B42614"/>
      <c r="C42614"/>
      <c r="D42614"/>
      <c r="E42614" s="148"/>
      <c r="F42614" s="148"/>
      <c r="G42614" s="149"/>
      <c r="H42614" s="148"/>
      <c r="I42614"/>
    </row>
    <row r="42615" spans="1:9" x14ac:dyDescent="0.25">
      <c r="A42615"/>
      <c r="B42615"/>
      <c r="C42615"/>
      <c r="D42615"/>
      <c r="E42615" s="148"/>
      <c r="F42615" s="148"/>
      <c r="G42615" s="149"/>
      <c r="H42615" s="148"/>
      <c r="I42615"/>
    </row>
    <row r="42616" spans="1:9" x14ac:dyDescent="0.25">
      <c r="A42616"/>
      <c r="B42616"/>
      <c r="C42616"/>
      <c r="D42616"/>
      <c r="E42616" s="148"/>
      <c r="F42616" s="148"/>
      <c r="G42616" s="149"/>
      <c r="H42616" s="148"/>
      <c r="I42616"/>
    </row>
    <row r="42617" spans="1:9" x14ac:dyDescent="0.25">
      <c r="A42617"/>
      <c r="B42617"/>
      <c r="C42617"/>
      <c r="D42617"/>
      <c r="E42617" s="148"/>
      <c r="F42617" s="148"/>
      <c r="G42617" s="149"/>
      <c r="H42617" s="148"/>
      <c r="I42617"/>
    </row>
    <row r="42618" spans="1:9" x14ac:dyDescent="0.25">
      <c r="A42618"/>
      <c r="B42618"/>
      <c r="C42618"/>
      <c r="D42618"/>
      <c r="E42618" s="148"/>
      <c r="F42618" s="148"/>
      <c r="G42618" s="149"/>
      <c r="H42618" s="148"/>
      <c r="I42618"/>
    </row>
    <row r="42619" spans="1:9" x14ac:dyDescent="0.25">
      <c r="A42619"/>
      <c r="B42619"/>
      <c r="C42619"/>
      <c r="D42619"/>
      <c r="E42619" s="148"/>
      <c r="F42619" s="148"/>
      <c r="G42619" s="149"/>
      <c r="H42619" s="148"/>
      <c r="I42619"/>
    </row>
    <row r="42620" spans="1:9" x14ac:dyDescent="0.25">
      <c r="A42620"/>
      <c r="B42620"/>
      <c r="C42620"/>
      <c r="D42620"/>
      <c r="E42620" s="148"/>
      <c r="F42620" s="148"/>
      <c r="G42620" s="149"/>
      <c r="H42620" s="148"/>
      <c r="I42620"/>
    </row>
    <row r="42621" spans="1:9" x14ac:dyDescent="0.25">
      <c r="A42621"/>
      <c r="B42621"/>
      <c r="C42621"/>
      <c r="D42621"/>
      <c r="E42621" s="148"/>
      <c r="F42621" s="148"/>
      <c r="G42621" s="149"/>
      <c r="H42621" s="148"/>
      <c r="I42621"/>
    </row>
    <row r="42622" spans="1:9" x14ac:dyDescent="0.25">
      <c r="A42622"/>
      <c r="B42622"/>
      <c r="C42622"/>
      <c r="D42622"/>
      <c r="E42622" s="148"/>
      <c r="F42622" s="148"/>
      <c r="G42622" s="149"/>
      <c r="H42622" s="148"/>
      <c r="I42622"/>
    </row>
    <row r="42623" spans="1:9" x14ac:dyDescent="0.25">
      <c r="A42623"/>
      <c r="B42623"/>
      <c r="C42623"/>
      <c r="D42623"/>
      <c r="E42623" s="148"/>
      <c r="F42623" s="148"/>
      <c r="G42623" s="149"/>
      <c r="H42623" s="148"/>
      <c r="I42623"/>
    </row>
    <row r="42624" spans="1:9" x14ac:dyDescent="0.25">
      <c r="A42624"/>
      <c r="B42624"/>
      <c r="C42624"/>
      <c r="D42624"/>
      <c r="E42624" s="148"/>
      <c r="F42624" s="148"/>
      <c r="G42624" s="149"/>
      <c r="H42624" s="148"/>
      <c r="I42624"/>
    </row>
    <row r="42625" spans="1:9" x14ac:dyDescent="0.25">
      <c r="A42625"/>
      <c r="B42625"/>
      <c r="C42625"/>
      <c r="D42625"/>
      <c r="E42625" s="148"/>
      <c r="F42625" s="148"/>
      <c r="G42625" s="149"/>
      <c r="H42625" s="148"/>
      <c r="I42625"/>
    </row>
    <row r="42626" spans="1:9" x14ac:dyDescent="0.25">
      <c r="A42626"/>
      <c r="B42626"/>
      <c r="C42626"/>
      <c r="D42626"/>
      <c r="E42626" s="148"/>
      <c r="F42626" s="148"/>
      <c r="G42626" s="149"/>
      <c r="H42626" s="148"/>
      <c r="I42626"/>
    </row>
    <row r="42627" spans="1:9" x14ac:dyDescent="0.25">
      <c r="A42627"/>
      <c r="B42627"/>
      <c r="C42627"/>
      <c r="D42627"/>
      <c r="E42627" s="148"/>
      <c r="F42627" s="148"/>
      <c r="G42627" s="149"/>
      <c r="H42627" s="148"/>
      <c r="I42627"/>
    </row>
    <row r="42628" spans="1:9" x14ac:dyDescent="0.25">
      <c r="A42628"/>
      <c r="B42628"/>
      <c r="C42628"/>
      <c r="D42628"/>
      <c r="E42628" s="148"/>
      <c r="F42628" s="148"/>
      <c r="G42628" s="149"/>
      <c r="H42628" s="148"/>
      <c r="I42628"/>
    </row>
    <row r="42629" spans="1:9" x14ac:dyDescent="0.25">
      <c r="A42629"/>
      <c r="B42629"/>
      <c r="C42629"/>
      <c r="D42629"/>
      <c r="E42629" s="148"/>
      <c r="F42629" s="148"/>
      <c r="G42629" s="149"/>
      <c r="H42629" s="148"/>
      <c r="I42629"/>
    </row>
    <row r="42630" spans="1:9" x14ac:dyDescent="0.25">
      <c r="A42630"/>
      <c r="B42630"/>
      <c r="C42630"/>
      <c r="D42630"/>
      <c r="E42630" s="148"/>
      <c r="F42630" s="148"/>
      <c r="G42630" s="149"/>
      <c r="H42630" s="148"/>
      <c r="I42630"/>
    </row>
    <row r="42631" spans="1:9" x14ac:dyDescent="0.25">
      <c r="A42631"/>
      <c r="B42631"/>
      <c r="C42631"/>
      <c r="D42631"/>
      <c r="E42631" s="148"/>
      <c r="F42631" s="148"/>
      <c r="G42631" s="149"/>
      <c r="H42631" s="148"/>
      <c r="I42631"/>
    </row>
    <row r="42632" spans="1:9" x14ac:dyDescent="0.25">
      <c r="A42632"/>
      <c r="B42632"/>
      <c r="C42632"/>
      <c r="D42632"/>
      <c r="E42632" s="148"/>
      <c r="F42632" s="148"/>
      <c r="G42632" s="149"/>
      <c r="H42632" s="148"/>
      <c r="I42632"/>
    </row>
    <row r="42633" spans="1:9" x14ac:dyDescent="0.25">
      <c r="A42633"/>
      <c r="B42633"/>
      <c r="C42633"/>
      <c r="D42633"/>
      <c r="E42633" s="148"/>
      <c r="F42633" s="148"/>
      <c r="G42633" s="149"/>
      <c r="H42633" s="148"/>
      <c r="I42633"/>
    </row>
    <row r="42634" spans="1:9" x14ac:dyDescent="0.25">
      <c r="A42634"/>
      <c r="B42634"/>
      <c r="C42634"/>
      <c r="D42634"/>
      <c r="E42634" s="148"/>
      <c r="F42634" s="148"/>
      <c r="G42634" s="149"/>
      <c r="H42634" s="148"/>
      <c r="I42634"/>
    </row>
    <row r="42635" spans="1:9" x14ac:dyDescent="0.25">
      <c r="A42635"/>
      <c r="B42635"/>
      <c r="C42635"/>
      <c r="D42635"/>
      <c r="E42635" s="148"/>
      <c r="F42635" s="148"/>
      <c r="G42635" s="149"/>
      <c r="H42635" s="148"/>
      <c r="I42635"/>
    </row>
    <row r="42636" spans="1:9" x14ac:dyDescent="0.25">
      <c r="A42636"/>
      <c r="B42636"/>
      <c r="C42636"/>
      <c r="D42636"/>
      <c r="E42636" s="148"/>
      <c r="F42636" s="148"/>
      <c r="G42636" s="149"/>
      <c r="H42636" s="148"/>
      <c r="I42636"/>
    </row>
    <row r="42637" spans="1:9" x14ac:dyDescent="0.25">
      <c r="A42637"/>
      <c r="B42637"/>
      <c r="C42637"/>
      <c r="D42637"/>
      <c r="E42637" s="148"/>
      <c r="F42637" s="148"/>
      <c r="G42637" s="149"/>
      <c r="H42637" s="148"/>
      <c r="I42637"/>
    </row>
    <row r="42638" spans="1:9" x14ac:dyDescent="0.25">
      <c r="A42638"/>
      <c r="B42638"/>
      <c r="C42638"/>
      <c r="D42638"/>
      <c r="E42638" s="148"/>
      <c r="F42638" s="148"/>
      <c r="G42638" s="149"/>
      <c r="H42638" s="148"/>
      <c r="I42638"/>
    </row>
    <row r="42639" spans="1:9" x14ac:dyDescent="0.25">
      <c r="A42639"/>
      <c r="B42639"/>
      <c r="C42639"/>
      <c r="D42639"/>
      <c r="E42639" s="148"/>
      <c r="F42639" s="148"/>
      <c r="G42639" s="149"/>
      <c r="H42639" s="148"/>
      <c r="I42639"/>
    </row>
    <row r="42640" spans="1:9" x14ac:dyDescent="0.25">
      <c r="A42640"/>
      <c r="B42640"/>
      <c r="C42640"/>
      <c r="D42640"/>
      <c r="E42640" s="148"/>
      <c r="F42640" s="148"/>
      <c r="G42640" s="149"/>
      <c r="H42640" s="148"/>
      <c r="I42640"/>
    </row>
    <row r="42641" spans="1:9" x14ac:dyDescent="0.25">
      <c r="A42641"/>
      <c r="B42641"/>
      <c r="C42641"/>
      <c r="D42641"/>
      <c r="E42641" s="148"/>
      <c r="F42641" s="148"/>
      <c r="G42641" s="149"/>
      <c r="H42641" s="148"/>
      <c r="I42641"/>
    </row>
    <row r="42642" spans="1:9" x14ac:dyDescent="0.25">
      <c r="A42642"/>
      <c r="B42642"/>
      <c r="C42642"/>
      <c r="D42642"/>
      <c r="E42642" s="148"/>
      <c r="F42642" s="148"/>
      <c r="G42642" s="149"/>
      <c r="H42642" s="148"/>
      <c r="I42642"/>
    </row>
    <row r="42643" spans="1:9" x14ac:dyDescent="0.25">
      <c r="A42643"/>
      <c r="B42643"/>
      <c r="C42643"/>
      <c r="D42643"/>
      <c r="E42643" s="148"/>
      <c r="F42643" s="148"/>
      <c r="G42643" s="149"/>
      <c r="H42643" s="148"/>
      <c r="I42643"/>
    </row>
    <row r="42644" spans="1:9" x14ac:dyDescent="0.25">
      <c r="A42644"/>
      <c r="B42644"/>
      <c r="C42644"/>
      <c r="D42644"/>
      <c r="E42644" s="148"/>
      <c r="F42644" s="148"/>
      <c r="G42644" s="149"/>
      <c r="H42644" s="148"/>
      <c r="I42644"/>
    </row>
    <row r="42645" spans="1:9" x14ac:dyDescent="0.25">
      <c r="A42645"/>
      <c r="B42645"/>
      <c r="C42645"/>
      <c r="D42645"/>
      <c r="E42645" s="148"/>
      <c r="F42645" s="148"/>
      <c r="G42645" s="149"/>
      <c r="H42645" s="148"/>
      <c r="I42645"/>
    </row>
    <row r="42646" spans="1:9" x14ac:dyDescent="0.25">
      <c r="A42646"/>
      <c r="B42646"/>
      <c r="C42646"/>
      <c r="D42646"/>
      <c r="E42646" s="148"/>
      <c r="F42646" s="148"/>
      <c r="G42646" s="149"/>
      <c r="H42646" s="148"/>
      <c r="I42646"/>
    </row>
    <row r="42647" spans="1:9" x14ac:dyDescent="0.25">
      <c r="A42647"/>
      <c r="B42647"/>
      <c r="C42647"/>
      <c r="D42647"/>
      <c r="E42647" s="148"/>
      <c r="F42647" s="148"/>
      <c r="G42647" s="149"/>
      <c r="H42647" s="148"/>
      <c r="I42647"/>
    </row>
    <row r="42648" spans="1:9" x14ac:dyDescent="0.25">
      <c r="A42648"/>
      <c r="B42648"/>
      <c r="C42648"/>
      <c r="D42648"/>
      <c r="E42648" s="148"/>
      <c r="F42648" s="148"/>
      <c r="G42648" s="149"/>
      <c r="H42648" s="148"/>
      <c r="I42648"/>
    </row>
    <row r="42649" spans="1:9" x14ac:dyDescent="0.25">
      <c r="A42649"/>
      <c r="B42649"/>
      <c r="C42649"/>
      <c r="D42649"/>
      <c r="E42649" s="148"/>
      <c r="F42649" s="148"/>
      <c r="G42649" s="149"/>
      <c r="H42649" s="148"/>
      <c r="I42649"/>
    </row>
    <row r="42650" spans="1:9" x14ac:dyDescent="0.25">
      <c r="A42650"/>
      <c r="B42650"/>
      <c r="C42650"/>
      <c r="D42650"/>
      <c r="E42650" s="148"/>
      <c r="F42650" s="148"/>
      <c r="G42650" s="149"/>
      <c r="H42650" s="148"/>
      <c r="I42650"/>
    </row>
    <row r="42651" spans="1:9" x14ac:dyDescent="0.25">
      <c r="A42651"/>
      <c r="B42651"/>
      <c r="C42651"/>
      <c r="D42651"/>
      <c r="E42651" s="148"/>
      <c r="F42651" s="148"/>
      <c r="G42651" s="149"/>
      <c r="H42651" s="148"/>
      <c r="I42651"/>
    </row>
    <row r="42652" spans="1:9" x14ac:dyDescent="0.25">
      <c r="A42652"/>
      <c r="B42652"/>
      <c r="C42652"/>
      <c r="D42652"/>
      <c r="E42652" s="148"/>
      <c r="F42652" s="148"/>
      <c r="G42652" s="149"/>
      <c r="H42652" s="148"/>
      <c r="I42652"/>
    </row>
    <row r="42653" spans="1:9" x14ac:dyDescent="0.25">
      <c r="A42653"/>
      <c r="B42653"/>
      <c r="C42653"/>
      <c r="D42653"/>
      <c r="E42653" s="148"/>
      <c r="F42653" s="148"/>
      <c r="G42653" s="149"/>
      <c r="H42653" s="148"/>
      <c r="I42653"/>
    </row>
    <row r="42654" spans="1:9" x14ac:dyDescent="0.25">
      <c r="A42654"/>
      <c r="B42654"/>
      <c r="C42654"/>
      <c r="D42654"/>
      <c r="E42654" s="148"/>
      <c r="F42654" s="148"/>
      <c r="G42654" s="149"/>
      <c r="H42654" s="148"/>
      <c r="I42654"/>
    </row>
    <row r="42655" spans="1:9" x14ac:dyDescent="0.25">
      <c r="A42655"/>
      <c r="B42655"/>
      <c r="C42655"/>
      <c r="D42655"/>
      <c r="E42655" s="148"/>
      <c r="F42655" s="148"/>
      <c r="G42655" s="149"/>
      <c r="H42655" s="148"/>
      <c r="I42655"/>
    </row>
    <row r="42656" spans="1:9" x14ac:dyDescent="0.25">
      <c r="A42656"/>
      <c r="B42656"/>
      <c r="C42656"/>
      <c r="D42656"/>
      <c r="E42656" s="148"/>
      <c r="F42656" s="148"/>
      <c r="G42656" s="149"/>
      <c r="H42656" s="148"/>
      <c r="I42656"/>
    </row>
    <row r="42657" spans="1:9" x14ac:dyDescent="0.25">
      <c r="A42657"/>
      <c r="B42657"/>
      <c r="C42657"/>
      <c r="D42657"/>
      <c r="E42657" s="148"/>
      <c r="F42657" s="148"/>
      <c r="G42657" s="149"/>
      <c r="H42657" s="148"/>
      <c r="I42657"/>
    </row>
    <row r="42658" spans="1:9" x14ac:dyDescent="0.25">
      <c r="A42658"/>
      <c r="B42658"/>
      <c r="C42658"/>
      <c r="D42658"/>
      <c r="E42658" s="148"/>
      <c r="F42658" s="148"/>
      <c r="G42658" s="149"/>
      <c r="H42658" s="148"/>
      <c r="I42658"/>
    </row>
    <row r="42659" spans="1:9" x14ac:dyDescent="0.25">
      <c r="A42659"/>
      <c r="B42659"/>
      <c r="C42659"/>
      <c r="D42659"/>
      <c r="E42659" s="148"/>
      <c r="F42659" s="148"/>
      <c r="G42659" s="149"/>
      <c r="H42659" s="148"/>
      <c r="I42659"/>
    </row>
    <row r="42660" spans="1:9" x14ac:dyDescent="0.25">
      <c r="A42660"/>
      <c r="B42660"/>
      <c r="C42660"/>
      <c r="D42660"/>
      <c r="E42660" s="148"/>
      <c r="F42660" s="148"/>
      <c r="G42660" s="149"/>
      <c r="H42660" s="148"/>
      <c r="I42660"/>
    </row>
    <row r="42661" spans="1:9" x14ac:dyDescent="0.25">
      <c r="A42661"/>
      <c r="B42661"/>
      <c r="C42661"/>
      <c r="D42661"/>
      <c r="E42661" s="148"/>
      <c r="F42661" s="148"/>
      <c r="G42661" s="149"/>
      <c r="H42661" s="148"/>
      <c r="I42661"/>
    </row>
    <row r="42662" spans="1:9" x14ac:dyDescent="0.25">
      <c r="A42662"/>
      <c r="B42662"/>
      <c r="C42662"/>
      <c r="D42662"/>
      <c r="E42662" s="148"/>
      <c r="F42662" s="148"/>
      <c r="G42662" s="149"/>
      <c r="H42662" s="148"/>
      <c r="I42662"/>
    </row>
    <row r="42663" spans="1:9" x14ac:dyDescent="0.25">
      <c r="A42663"/>
      <c r="B42663"/>
      <c r="C42663"/>
      <c r="D42663"/>
      <c r="E42663" s="148"/>
      <c r="F42663" s="148"/>
      <c r="G42663" s="149"/>
      <c r="H42663" s="148"/>
      <c r="I42663"/>
    </row>
    <row r="42664" spans="1:9" x14ac:dyDescent="0.25">
      <c r="A42664"/>
      <c r="B42664"/>
      <c r="C42664"/>
      <c r="D42664"/>
      <c r="E42664" s="148"/>
      <c r="F42664" s="148"/>
      <c r="G42664" s="149"/>
      <c r="H42664" s="148"/>
      <c r="I42664"/>
    </row>
    <row r="42665" spans="1:9" x14ac:dyDescent="0.25">
      <c r="A42665"/>
      <c r="B42665"/>
      <c r="C42665"/>
      <c r="D42665"/>
      <c r="E42665" s="148"/>
      <c r="F42665" s="148"/>
      <c r="G42665" s="149"/>
      <c r="H42665" s="148"/>
      <c r="I42665"/>
    </row>
    <row r="42666" spans="1:9" x14ac:dyDescent="0.25">
      <c r="A42666"/>
      <c r="B42666"/>
      <c r="C42666"/>
      <c r="D42666"/>
      <c r="E42666" s="148"/>
      <c r="F42666" s="148"/>
      <c r="G42666" s="149"/>
      <c r="H42666" s="148"/>
      <c r="I42666"/>
    </row>
    <row r="42667" spans="1:9" x14ac:dyDescent="0.25">
      <c r="A42667"/>
      <c r="B42667"/>
      <c r="C42667"/>
      <c r="D42667"/>
      <c r="E42667" s="148"/>
      <c r="F42667" s="148"/>
      <c r="G42667" s="149"/>
      <c r="H42667" s="148"/>
      <c r="I42667"/>
    </row>
    <row r="42668" spans="1:9" x14ac:dyDescent="0.25">
      <c r="A42668"/>
      <c r="B42668"/>
      <c r="C42668"/>
      <c r="D42668"/>
      <c r="E42668" s="148"/>
      <c r="F42668" s="148"/>
      <c r="G42668" s="149"/>
      <c r="H42668" s="148"/>
      <c r="I42668"/>
    </row>
    <row r="42669" spans="1:9" x14ac:dyDescent="0.25">
      <c r="A42669"/>
      <c r="B42669"/>
      <c r="C42669"/>
      <c r="D42669"/>
      <c r="E42669" s="148"/>
      <c r="F42669" s="148"/>
      <c r="G42669" s="149"/>
      <c r="H42669" s="148"/>
      <c r="I42669"/>
    </row>
    <row r="42670" spans="1:9" x14ac:dyDescent="0.25">
      <c r="A42670"/>
      <c r="B42670"/>
      <c r="C42670"/>
      <c r="D42670"/>
      <c r="E42670" s="148"/>
      <c r="F42670" s="148"/>
      <c r="G42670" s="149"/>
      <c r="H42670" s="148"/>
      <c r="I42670"/>
    </row>
    <row r="42671" spans="1:9" x14ac:dyDescent="0.25">
      <c r="A42671"/>
      <c r="B42671"/>
      <c r="C42671"/>
      <c r="D42671"/>
      <c r="E42671" s="148"/>
      <c r="F42671" s="148"/>
      <c r="G42671" s="149"/>
      <c r="H42671" s="148"/>
      <c r="I42671"/>
    </row>
    <row r="42672" spans="1:9" x14ac:dyDescent="0.25">
      <c r="A42672"/>
      <c r="B42672"/>
      <c r="C42672"/>
      <c r="D42672"/>
      <c r="E42672" s="148"/>
      <c r="F42672" s="148"/>
      <c r="G42672" s="149"/>
      <c r="H42672" s="148"/>
      <c r="I42672"/>
    </row>
    <row r="42673" spans="1:9" x14ac:dyDescent="0.25">
      <c r="A42673"/>
      <c r="B42673"/>
      <c r="C42673"/>
      <c r="D42673"/>
      <c r="E42673" s="148"/>
      <c r="F42673" s="148"/>
      <c r="G42673" s="149"/>
      <c r="H42673" s="148"/>
      <c r="I42673"/>
    </row>
    <row r="42674" spans="1:9" x14ac:dyDescent="0.25">
      <c r="A42674"/>
      <c r="B42674"/>
      <c r="C42674"/>
      <c r="D42674"/>
      <c r="E42674" s="148"/>
      <c r="F42674" s="148"/>
      <c r="G42674" s="149"/>
      <c r="H42674" s="148"/>
      <c r="I42674"/>
    </row>
    <row r="42675" spans="1:9" x14ac:dyDescent="0.25">
      <c r="A42675"/>
      <c r="B42675"/>
      <c r="C42675"/>
      <c r="D42675"/>
      <c r="E42675" s="148"/>
      <c r="F42675" s="148"/>
      <c r="G42675" s="149"/>
      <c r="H42675" s="148"/>
      <c r="I42675"/>
    </row>
    <row r="42676" spans="1:9" x14ac:dyDescent="0.25">
      <c r="A42676"/>
      <c r="B42676"/>
      <c r="C42676"/>
      <c r="D42676"/>
      <c r="E42676" s="148"/>
      <c r="F42676" s="148"/>
      <c r="G42676" s="149"/>
      <c r="H42676" s="148"/>
      <c r="I42676"/>
    </row>
    <row r="42677" spans="1:9" x14ac:dyDescent="0.25">
      <c r="A42677"/>
      <c r="B42677"/>
      <c r="C42677"/>
      <c r="D42677"/>
      <c r="E42677" s="148"/>
      <c r="F42677" s="148"/>
      <c r="G42677" s="149"/>
      <c r="H42677" s="148"/>
      <c r="I42677"/>
    </row>
    <row r="42678" spans="1:9" x14ac:dyDescent="0.25">
      <c r="A42678"/>
      <c r="B42678"/>
      <c r="C42678"/>
      <c r="D42678"/>
      <c r="E42678" s="148"/>
      <c r="F42678" s="148"/>
      <c r="G42678" s="149"/>
      <c r="H42678" s="148"/>
      <c r="I42678"/>
    </row>
    <row r="42679" spans="1:9" x14ac:dyDescent="0.25">
      <c r="A42679"/>
      <c r="B42679"/>
      <c r="C42679"/>
      <c r="D42679"/>
      <c r="E42679" s="148"/>
      <c r="F42679" s="148"/>
      <c r="G42679" s="149"/>
      <c r="H42679" s="148"/>
      <c r="I42679"/>
    </row>
    <row r="42680" spans="1:9" x14ac:dyDescent="0.25">
      <c r="A42680"/>
      <c r="B42680"/>
      <c r="C42680"/>
      <c r="D42680"/>
      <c r="E42680" s="148"/>
      <c r="F42680" s="148"/>
      <c r="G42680" s="149"/>
      <c r="H42680" s="148"/>
      <c r="I42680"/>
    </row>
    <row r="42681" spans="1:9" x14ac:dyDescent="0.25">
      <c r="A42681"/>
      <c r="B42681"/>
      <c r="C42681"/>
      <c r="D42681"/>
      <c r="E42681" s="148"/>
      <c r="F42681" s="148"/>
      <c r="G42681" s="149"/>
      <c r="H42681" s="148"/>
      <c r="I42681"/>
    </row>
    <row r="42682" spans="1:9" x14ac:dyDescent="0.25">
      <c r="A42682"/>
      <c r="B42682"/>
      <c r="C42682"/>
      <c r="D42682"/>
      <c r="E42682" s="148"/>
      <c r="F42682" s="148"/>
      <c r="G42682" s="149"/>
      <c r="H42682" s="148"/>
      <c r="I42682"/>
    </row>
    <row r="42683" spans="1:9" x14ac:dyDescent="0.25">
      <c r="A42683"/>
      <c r="B42683"/>
      <c r="C42683"/>
      <c r="D42683"/>
      <c r="E42683" s="148"/>
      <c r="F42683" s="148"/>
      <c r="G42683" s="149"/>
      <c r="H42683" s="148"/>
      <c r="I42683"/>
    </row>
    <row r="42684" spans="1:9" x14ac:dyDescent="0.25">
      <c r="A42684"/>
      <c r="B42684"/>
      <c r="C42684"/>
      <c r="D42684"/>
      <c r="E42684" s="148"/>
      <c r="F42684" s="148"/>
      <c r="G42684" s="149"/>
      <c r="H42684" s="148"/>
      <c r="I42684"/>
    </row>
    <row r="42685" spans="1:9" x14ac:dyDescent="0.25">
      <c r="A42685"/>
      <c r="B42685"/>
      <c r="C42685"/>
      <c r="D42685"/>
      <c r="E42685" s="148"/>
      <c r="F42685" s="148"/>
      <c r="G42685" s="149"/>
      <c r="H42685" s="148"/>
      <c r="I42685"/>
    </row>
    <row r="42686" spans="1:9" x14ac:dyDescent="0.25">
      <c r="A42686"/>
      <c r="B42686"/>
      <c r="C42686"/>
      <c r="D42686"/>
      <c r="E42686" s="148"/>
      <c r="F42686" s="148"/>
      <c r="G42686" s="149"/>
      <c r="H42686" s="148"/>
      <c r="I42686"/>
    </row>
    <row r="42687" spans="1:9" x14ac:dyDescent="0.25">
      <c r="A42687"/>
      <c r="B42687"/>
      <c r="C42687"/>
      <c r="D42687"/>
      <c r="E42687" s="148"/>
      <c r="F42687" s="148"/>
      <c r="G42687" s="149"/>
      <c r="H42687" s="148"/>
      <c r="I42687"/>
    </row>
    <row r="42688" spans="1:9" x14ac:dyDescent="0.25">
      <c r="A42688"/>
      <c r="B42688"/>
      <c r="C42688"/>
      <c r="D42688"/>
      <c r="E42688" s="148"/>
      <c r="F42688" s="148"/>
      <c r="G42688" s="149"/>
      <c r="H42688" s="148"/>
      <c r="I42688"/>
    </row>
    <row r="42689" spans="1:9" x14ac:dyDescent="0.25">
      <c r="A42689"/>
      <c r="B42689"/>
      <c r="C42689"/>
      <c r="D42689"/>
      <c r="E42689" s="148"/>
      <c r="F42689" s="148"/>
      <c r="G42689" s="149"/>
      <c r="H42689" s="148"/>
      <c r="I42689"/>
    </row>
    <row r="42690" spans="1:9" x14ac:dyDescent="0.25">
      <c r="A42690"/>
      <c r="B42690"/>
      <c r="C42690"/>
      <c r="D42690"/>
      <c r="E42690" s="148"/>
      <c r="F42690" s="148"/>
      <c r="G42690" s="149"/>
      <c r="H42690" s="148"/>
      <c r="I42690"/>
    </row>
    <row r="42691" spans="1:9" x14ac:dyDescent="0.25">
      <c r="A42691"/>
      <c r="B42691"/>
      <c r="C42691"/>
      <c r="D42691"/>
      <c r="E42691" s="148"/>
      <c r="F42691" s="148"/>
      <c r="G42691" s="149"/>
      <c r="H42691" s="148"/>
      <c r="I42691"/>
    </row>
    <row r="42692" spans="1:9" x14ac:dyDescent="0.25">
      <c r="A42692"/>
      <c r="B42692"/>
      <c r="C42692"/>
      <c r="D42692"/>
      <c r="E42692" s="148"/>
      <c r="F42692" s="148"/>
      <c r="G42692" s="149"/>
      <c r="H42692" s="148"/>
      <c r="I42692"/>
    </row>
    <row r="42693" spans="1:9" x14ac:dyDescent="0.25">
      <c r="A42693"/>
      <c r="B42693"/>
      <c r="C42693"/>
      <c r="D42693"/>
      <c r="E42693" s="148"/>
      <c r="F42693" s="148"/>
      <c r="G42693" s="149"/>
      <c r="H42693" s="148"/>
      <c r="I42693"/>
    </row>
    <row r="42694" spans="1:9" x14ac:dyDescent="0.25">
      <c r="A42694"/>
      <c r="B42694"/>
      <c r="C42694"/>
      <c r="D42694"/>
      <c r="E42694" s="148"/>
      <c r="F42694" s="148"/>
      <c r="G42694" s="149"/>
      <c r="H42694" s="148"/>
      <c r="I42694"/>
    </row>
    <row r="42695" spans="1:9" x14ac:dyDescent="0.25">
      <c r="A42695"/>
      <c r="B42695"/>
      <c r="C42695"/>
      <c r="D42695"/>
      <c r="E42695" s="148"/>
      <c r="F42695" s="148"/>
      <c r="G42695" s="149"/>
      <c r="H42695" s="148"/>
      <c r="I42695"/>
    </row>
    <row r="42696" spans="1:9" x14ac:dyDescent="0.25">
      <c r="A42696"/>
      <c r="B42696"/>
      <c r="C42696"/>
      <c r="D42696"/>
      <c r="E42696" s="148"/>
      <c r="F42696" s="148"/>
      <c r="G42696" s="149"/>
      <c r="H42696" s="148"/>
      <c r="I42696"/>
    </row>
    <row r="42697" spans="1:9" x14ac:dyDescent="0.25">
      <c r="A42697"/>
      <c r="B42697"/>
      <c r="C42697"/>
      <c r="D42697"/>
      <c r="E42697" s="148"/>
      <c r="F42697" s="148"/>
      <c r="G42697" s="149"/>
      <c r="H42697" s="148"/>
      <c r="I42697"/>
    </row>
    <row r="42698" spans="1:9" x14ac:dyDescent="0.25">
      <c r="A42698"/>
      <c r="B42698"/>
      <c r="C42698"/>
      <c r="D42698"/>
      <c r="E42698" s="148"/>
      <c r="F42698" s="148"/>
      <c r="G42698" s="149"/>
      <c r="H42698" s="148"/>
      <c r="I42698"/>
    </row>
    <row r="42699" spans="1:9" x14ac:dyDescent="0.25">
      <c r="A42699"/>
      <c r="B42699"/>
      <c r="C42699"/>
      <c r="D42699"/>
      <c r="E42699" s="148"/>
      <c r="F42699" s="148"/>
      <c r="G42699" s="149"/>
      <c r="H42699" s="148"/>
      <c r="I42699"/>
    </row>
    <row r="42700" spans="1:9" x14ac:dyDescent="0.25">
      <c r="A42700"/>
      <c r="B42700"/>
      <c r="C42700"/>
      <c r="D42700"/>
      <c r="E42700" s="148"/>
      <c r="F42700" s="148"/>
      <c r="G42700" s="149"/>
      <c r="H42700" s="148"/>
      <c r="I42700"/>
    </row>
    <row r="42701" spans="1:9" x14ac:dyDescent="0.25">
      <c r="A42701"/>
      <c r="B42701"/>
      <c r="C42701"/>
      <c r="D42701"/>
      <c r="E42701" s="148"/>
      <c r="F42701" s="148"/>
      <c r="G42701" s="149"/>
      <c r="H42701" s="148"/>
      <c r="I42701"/>
    </row>
    <row r="42702" spans="1:9" x14ac:dyDescent="0.25">
      <c r="A42702"/>
      <c r="B42702"/>
      <c r="C42702"/>
      <c r="D42702"/>
      <c r="E42702" s="148"/>
      <c r="F42702" s="148"/>
      <c r="G42702" s="149"/>
      <c r="H42702" s="148"/>
      <c r="I42702"/>
    </row>
    <row r="42703" spans="1:9" x14ac:dyDescent="0.25">
      <c r="A42703"/>
      <c r="B42703"/>
      <c r="C42703"/>
      <c r="D42703"/>
      <c r="E42703" s="148"/>
      <c r="F42703" s="148"/>
      <c r="G42703" s="149"/>
      <c r="H42703" s="148"/>
      <c r="I42703"/>
    </row>
    <row r="42704" spans="1:9" x14ac:dyDescent="0.25">
      <c r="A42704"/>
      <c r="B42704"/>
      <c r="C42704"/>
      <c r="D42704"/>
      <c r="E42704" s="148"/>
      <c r="F42704" s="148"/>
      <c r="G42704" s="149"/>
      <c r="H42704" s="148"/>
      <c r="I42704"/>
    </row>
    <row r="42705" spans="1:9" x14ac:dyDescent="0.25">
      <c r="A42705"/>
      <c r="B42705"/>
      <c r="C42705"/>
      <c r="D42705"/>
      <c r="E42705" s="148"/>
      <c r="F42705" s="148"/>
      <c r="G42705" s="149"/>
      <c r="H42705" s="148"/>
      <c r="I42705"/>
    </row>
    <row r="42706" spans="1:9" x14ac:dyDescent="0.25">
      <c r="A42706"/>
      <c r="B42706"/>
      <c r="C42706"/>
      <c r="D42706"/>
      <c r="E42706" s="148"/>
      <c r="F42706" s="148"/>
      <c r="G42706" s="149"/>
      <c r="H42706" s="148"/>
      <c r="I42706"/>
    </row>
    <row r="42707" spans="1:9" x14ac:dyDescent="0.25">
      <c r="A42707"/>
      <c r="B42707"/>
      <c r="C42707"/>
      <c r="D42707"/>
      <c r="E42707" s="148"/>
      <c r="F42707" s="148"/>
      <c r="G42707" s="149"/>
      <c r="H42707" s="148"/>
      <c r="I42707"/>
    </row>
    <row r="42708" spans="1:9" x14ac:dyDescent="0.25">
      <c r="A42708"/>
      <c r="B42708"/>
      <c r="C42708"/>
      <c r="D42708"/>
      <c r="E42708" s="148"/>
      <c r="F42708" s="148"/>
      <c r="G42708" s="149"/>
      <c r="H42708" s="148"/>
      <c r="I42708"/>
    </row>
    <row r="42709" spans="1:9" x14ac:dyDescent="0.25">
      <c r="A42709"/>
      <c r="B42709"/>
      <c r="C42709"/>
      <c r="D42709"/>
      <c r="E42709" s="148"/>
      <c r="F42709" s="148"/>
      <c r="G42709" s="149"/>
      <c r="H42709" s="148"/>
      <c r="I42709"/>
    </row>
    <row r="42710" spans="1:9" x14ac:dyDescent="0.25">
      <c r="A42710"/>
      <c r="B42710"/>
      <c r="C42710"/>
      <c r="D42710"/>
      <c r="E42710" s="148"/>
      <c r="F42710" s="148"/>
      <c r="G42710" s="149"/>
      <c r="H42710" s="148"/>
      <c r="I42710"/>
    </row>
    <row r="42711" spans="1:9" x14ac:dyDescent="0.25">
      <c r="A42711"/>
      <c r="B42711"/>
      <c r="C42711"/>
      <c r="D42711"/>
      <c r="E42711" s="148"/>
      <c r="F42711" s="148"/>
      <c r="G42711" s="149"/>
      <c r="H42711" s="148"/>
      <c r="I42711"/>
    </row>
    <row r="42712" spans="1:9" x14ac:dyDescent="0.25">
      <c r="A42712"/>
      <c r="B42712"/>
      <c r="C42712"/>
      <c r="D42712"/>
      <c r="E42712" s="148"/>
      <c r="F42712" s="148"/>
      <c r="G42712" s="149"/>
      <c r="H42712" s="148"/>
      <c r="I42712"/>
    </row>
    <row r="42713" spans="1:9" x14ac:dyDescent="0.25">
      <c r="A42713"/>
      <c r="B42713"/>
      <c r="C42713"/>
      <c r="D42713"/>
      <c r="E42713" s="148"/>
      <c r="F42713" s="148"/>
      <c r="G42713" s="149"/>
      <c r="H42713" s="148"/>
      <c r="I42713"/>
    </row>
    <row r="42714" spans="1:9" x14ac:dyDescent="0.25">
      <c r="A42714"/>
      <c r="B42714"/>
      <c r="C42714"/>
      <c r="D42714"/>
      <c r="E42714" s="148"/>
      <c r="F42714" s="148"/>
      <c r="G42714" s="149"/>
      <c r="H42714" s="148"/>
      <c r="I42714"/>
    </row>
    <row r="42715" spans="1:9" x14ac:dyDescent="0.25">
      <c r="A42715"/>
      <c r="B42715"/>
      <c r="C42715"/>
      <c r="D42715"/>
      <c r="E42715" s="148"/>
      <c r="F42715" s="148"/>
      <c r="G42715" s="149"/>
      <c r="H42715" s="148"/>
      <c r="I42715"/>
    </row>
    <row r="42716" spans="1:9" x14ac:dyDescent="0.25">
      <c r="A42716"/>
      <c r="B42716"/>
      <c r="C42716"/>
      <c r="D42716"/>
      <c r="E42716" s="148"/>
      <c r="F42716" s="148"/>
      <c r="G42716" s="149"/>
      <c r="H42716" s="148"/>
      <c r="I42716"/>
    </row>
    <row r="42717" spans="1:9" x14ac:dyDescent="0.25">
      <c r="A42717"/>
      <c r="B42717"/>
      <c r="C42717"/>
      <c r="D42717"/>
      <c r="E42717" s="148"/>
      <c r="F42717" s="148"/>
      <c r="G42717" s="149"/>
      <c r="H42717" s="148"/>
      <c r="I42717"/>
    </row>
    <row r="42718" spans="1:9" x14ac:dyDescent="0.25">
      <c r="A42718"/>
      <c r="B42718"/>
      <c r="C42718"/>
      <c r="D42718"/>
      <c r="E42718" s="148"/>
      <c r="F42718" s="148"/>
      <c r="G42718" s="149"/>
      <c r="H42718" s="148"/>
      <c r="I42718"/>
    </row>
    <row r="42719" spans="1:9" x14ac:dyDescent="0.25">
      <c r="A42719"/>
      <c r="B42719"/>
      <c r="C42719"/>
      <c r="D42719"/>
      <c r="E42719" s="148"/>
      <c r="F42719" s="148"/>
      <c r="G42719" s="149"/>
      <c r="H42719" s="148"/>
      <c r="I42719"/>
    </row>
    <row r="42720" spans="1:9" x14ac:dyDescent="0.25">
      <c r="A42720"/>
      <c r="B42720"/>
      <c r="C42720"/>
      <c r="D42720"/>
      <c r="E42720" s="148"/>
      <c r="F42720" s="148"/>
      <c r="G42720" s="149"/>
      <c r="H42720" s="148"/>
      <c r="I42720"/>
    </row>
    <row r="42721" spans="1:9" x14ac:dyDescent="0.25">
      <c r="A42721"/>
      <c r="B42721"/>
      <c r="C42721"/>
      <c r="D42721"/>
      <c r="E42721" s="148"/>
      <c r="F42721" s="148"/>
      <c r="G42721" s="149"/>
      <c r="H42721" s="148"/>
      <c r="I42721"/>
    </row>
    <row r="42722" spans="1:9" x14ac:dyDescent="0.25">
      <c r="A42722"/>
      <c r="B42722"/>
      <c r="C42722"/>
      <c r="D42722"/>
      <c r="E42722" s="148"/>
      <c r="F42722" s="148"/>
      <c r="G42722" s="149"/>
      <c r="H42722" s="148"/>
      <c r="I42722"/>
    </row>
    <row r="42723" spans="1:9" x14ac:dyDescent="0.25">
      <c r="A42723"/>
      <c r="B42723"/>
      <c r="C42723"/>
      <c r="D42723"/>
      <c r="E42723" s="148"/>
      <c r="F42723" s="148"/>
      <c r="G42723" s="149"/>
      <c r="H42723" s="148"/>
      <c r="I42723"/>
    </row>
    <row r="42724" spans="1:9" x14ac:dyDescent="0.25">
      <c r="A42724"/>
      <c r="B42724"/>
      <c r="C42724"/>
      <c r="D42724"/>
      <c r="E42724" s="148"/>
      <c r="F42724" s="148"/>
      <c r="G42724" s="149"/>
      <c r="H42724" s="148"/>
      <c r="I42724"/>
    </row>
    <row r="42725" spans="1:9" x14ac:dyDescent="0.25">
      <c r="A42725"/>
      <c r="B42725"/>
      <c r="C42725"/>
      <c r="D42725"/>
      <c r="E42725" s="148"/>
      <c r="F42725" s="148"/>
      <c r="G42725" s="149"/>
      <c r="H42725" s="148"/>
      <c r="I42725"/>
    </row>
    <row r="42726" spans="1:9" x14ac:dyDescent="0.25">
      <c r="A42726"/>
      <c r="B42726"/>
      <c r="C42726"/>
      <c r="D42726"/>
      <c r="E42726" s="148"/>
      <c r="F42726" s="148"/>
      <c r="G42726" s="149"/>
      <c r="H42726" s="148"/>
      <c r="I42726"/>
    </row>
    <row r="42727" spans="1:9" x14ac:dyDescent="0.25">
      <c r="A42727"/>
      <c r="B42727"/>
      <c r="C42727"/>
      <c r="D42727"/>
      <c r="E42727" s="148"/>
      <c r="F42727" s="148"/>
      <c r="G42727" s="149"/>
      <c r="H42727" s="148"/>
      <c r="I42727"/>
    </row>
    <row r="42728" spans="1:9" x14ac:dyDescent="0.25">
      <c r="A42728"/>
      <c r="B42728"/>
      <c r="C42728"/>
      <c r="D42728"/>
      <c r="E42728" s="148"/>
      <c r="F42728" s="148"/>
      <c r="G42728" s="149"/>
      <c r="H42728" s="148"/>
      <c r="I42728"/>
    </row>
    <row r="42729" spans="1:9" x14ac:dyDescent="0.25">
      <c r="A42729"/>
      <c r="B42729"/>
      <c r="C42729"/>
      <c r="D42729"/>
      <c r="E42729" s="148"/>
      <c r="F42729" s="148"/>
      <c r="G42729" s="149"/>
      <c r="H42729" s="148"/>
      <c r="I42729"/>
    </row>
    <row r="42730" spans="1:9" x14ac:dyDescent="0.25">
      <c r="A42730"/>
      <c r="B42730"/>
      <c r="C42730"/>
      <c r="D42730"/>
      <c r="E42730" s="148"/>
      <c r="F42730" s="148"/>
      <c r="G42730" s="149"/>
      <c r="H42730" s="148"/>
      <c r="I42730"/>
    </row>
    <row r="42731" spans="1:9" x14ac:dyDescent="0.25">
      <c r="A42731"/>
      <c r="B42731"/>
      <c r="C42731"/>
      <c r="D42731"/>
      <c r="E42731" s="148"/>
      <c r="F42731" s="148"/>
      <c r="G42731" s="149"/>
      <c r="H42731" s="148"/>
      <c r="I42731"/>
    </row>
    <row r="42732" spans="1:9" x14ac:dyDescent="0.25">
      <c r="A42732"/>
      <c r="B42732"/>
      <c r="C42732"/>
      <c r="D42732"/>
      <c r="E42732" s="148"/>
      <c r="F42732" s="148"/>
      <c r="G42732" s="149"/>
      <c r="H42732" s="148"/>
      <c r="I42732"/>
    </row>
    <row r="42733" spans="1:9" x14ac:dyDescent="0.25">
      <c r="A42733"/>
      <c r="B42733"/>
      <c r="C42733"/>
      <c r="D42733"/>
      <c r="E42733" s="148"/>
      <c r="F42733" s="148"/>
      <c r="G42733" s="149"/>
      <c r="H42733" s="148"/>
      <c r="I42733"/>
    </row>
    <row r="42734" spans="1:9" x14ac:dyDescent="0.25">
      <c r="A42734"/>
      <c r="B42734"/>
      <c r="C42734"/>
      <c r="D42734"/>
      <c r="E42734" s="148"/>
      <c r="F42734" s="148"/>
      <c r="G42734" s="149"/>
      <c r="H42734" s="148"/>
      <c r="I42734"/>
    </row>
    <row r="42735" spans="1:9" x14ac:dyDescent="0.25">
      <c r="A42735"/>
      <c r="B42735"/>
      <c r="C42735"/>
      <c r="D42735"/>
      <c r="E42735" s="148"/>
      <c r="F42735" s="148"/>
      <c r="G42735" s="149"/>
      <c r="H42735" s="148"/>
      <c r="I42735"/>
    </row>
    <row r="42736" spans="1:9" x14ac:dyDescent="0.25">
      <c r="A42736"/>
      <c r="B42736"/>
      <c r="C42736"/>
      <c r="D42736"/>
      <c r="E42736" s="148"/>
      <c r="F42736" s="148"/>
      <c r="G42736" s="149"/>
      <c r="H42736" s="148"/>
      <c r="I42736"/>
    </row>
    <row r="42737" spans="1:9" x14ac:dyDescent="0.25">
      <c r="A42737"/>
      <c r="B42737"/>
      <c r="C42737"/>
      <c r="D42737"/>
      <c r="E42737" s="148"/>
      <c r="F42737" s="148"/>
      <c r="G42737" s="149"/>
      <c r="H42737" s="148"/>
      <c r="I42737"/>
    </row>
    <row r="42738" spans="1:9" x14ac:dyDescent="0.25">
      <c r="A42738"/>
      <c r="B42738"/>
      <c r="C42738"/>
      <c r="D42738"/>
      <c r="E42738" s="148"/>
      <c r="F42738" s="148"/>
      <c r="G42738" s="149"/>
      <c r="H42738" s="148"/>
      <c r="I42738"/>
    </row>
    <row r="42739" spans="1:9" x14ac:dyDescent="0.25">
      <c r="A42739"/>
      <c r="B42739"/>
      <c r="C42739"/>
      <c r="D42739"/>
      <c r="E42739" s="148"/>
      <c r="F42739" s="148"/>
      <c r="G42739" s="149"/>
      <c r="H42739" s="148"/>
      <c r="I42739"/>
    </row>
    <row r="42740" spans="1:9" x14ac:dyDescent="0.25">
      <c r="A42740"/>
      <c r="B42740"/>
      <c r="C42740"/>
      <c r="D42740"/>
      <c r="E42740" s="148"/>
      <c r="F42740" s="148"/>
      <c r="G42740" s="149"/>
      <c r="H42740" s="148"/>
      <c r="I42740"/>
    </row>
    <row r="42741" spans="1:9" x14ac:dyDescent="0.25">
      <c r="A42741"/>
      <c r="B42741"/>
      <c r="C42741"/>
      <c r="D42741"/>
      <c r="E42741" s="148"/>
      <c r="F42741" s="148"/>
      <c r="G42741" s="149"/>
      <c r="H42741" s="148"/>
      <c r="I42741"/>
    </row>
    <row r="42742" spans="1:9" x14ac:dyDescent="0.25">
      <c r="A42742"/>
      <c r="B42742"/>
      <c r="C42742"/>
      <c r="D42742"/>
      <c r="E42742" s="148"/>
      <c r="F42742" s="148"/>
      <c r="G42742" s="149"/>
      <c r="H42742" s="148"/>
      <c r="I42742"/>
    </row>
    <row r="42743" spans="1:9" x14ac:dyDescent="0.25">
      <c r="A42743"/>
      <c r="B42743"/>
      <c r="C42743"/>
      <c r="D42743"/>
      <c r="E42743" s="148"/>
      <c r="F42743" s="148"/>
      <c r="G42743" s="149"/>
      <c r="H42743" s="148"/>
      <c r="I42743"/>
    </row>
    <row r="42744" spans="1:9" x14ac:dyDescent="0.25">
      <c r="A42744"/>
      <c r="B42744"/>
      <c r="C42744"/>
      <c r="D42744"/>
      <c r="E42744" s="148"/>
      <c r="F42744" s="148"/>
      <c r="G42744" s="149"/>
      <c r="H42744" s="148"/>
      <c r="I42744"/>
    </row>
    <row r="42745" spans="1:9" x14ac:dyDescent="0.25">
      <c r="A42745"/>
      <c r="B42745"/>
      <c r="C42745"/>
      <c r="D42745"/>
      <c r="E42745" s="148"/>
      <c r="F42745" s="148"/>
      <c r="G42745" s="149"/>
      <c r="H42745" s="148"/>
      <c r="I42745"/>
    </row>
    <row r="42746" spans="1:9" x14ac:dyDescent="0.25">
      <c r="A42746"/>
      <c r="B42746"/>
      <c r="C42746"/>
      <c r="D42746"/>
      <c r="E42746" s="148"/>
      <c r="F42746" s="148"/>
      <c r="G42746" s="149"/>
      <c r="H42746" s="148"/>
      <c r="I42746"/>
    </row>
    <row r="42747" spans="1:9" x14ac:dyDescent="0.25">
      <c r="A42747"/>
      <c r="B42747"/>
      <c r="C42747"/>
      <c r="D42747"/>
      <c r="E42747" s="148"/>
      <c r="F42747" s="148"/>
      <c r="G42747" s="149"/>
      <c r="H42747" s="148"/>
      <c r="I42747"/>
    </row>
    <row r="42748" spans="1:9" x14ac:dyDescent="0.25">
      <c r="A42748"/>
      <c r="B42748"/>
      <c r="C42748"/>
      <c r="D42748"/>
      <c r="E42748" s="148"/>
      <c r="F42748" s="148"/>
      <c r="G42748" s="149"/>
      <c r="H42748" s="148"/>
      <c r="I42748"/>
    </row>
    <row r="42749" spans="1:9" x14ac:dyDescent="0.25">
      <c r="A42749"/>
      <c r="B42749"/>
      <c r="C42749"/>
      <c r="D42749"/>
      <c r="E42749" s="148"/>
      <c r="F42749" s="148"/>
      <c r="G42749" s="149"/>
      <c r="H42749" s="148"/>
      <c r="I42749"/>
    </row>
    <row r="42750" spans="1:9" x14ac:dyDescent="0.25">
      <c r="A42750"/>
      <c r="B42750"/>
      <c r="C42750"/>
      <c r="D42750"/>
      <c r="E42750" s="148"/>
      <c r="F42750" s="148"/>
      <c r="G42750" s="149"/>
      <c r="H42750" s="148"/>
      <c r="I42750"/>
    </row>
    <row r="42751" spans="1:9" x14ac:dyDescent="0.25">
      <c r="A42751"/>
      <c r="B42751"/>
      <c r="C42751"/>
      <c r="D42751"/>
      <c r="E42751" s="148"/>
      <c r="F42751" s="148"/>
      <c r="G42751" s="149"/>
      <c r="H42751" s="148"/>
      <c r="I42751"/>
    </row>
    <row r="42752" spans="1:9" x14ac:dyDescent="0.25">
      <c r="A42752"/>
      <c r="B42752"/>
      <c r="C42752"/>
      <c r="D42752"/>
      <c r="E42752" s="148"/>
      <c r="F42752" s="148"/>
      <c r="G42752" s="149"/>
      <c r="H42752" s="148"/>
      <c r="I42752"/>
    </row>
    <row r="42753" spans="1:9" x14ac:dyDescent="0.25">
      <c r="A42753"/>
      <c r="B42753"/>
      <c r="C42753"/>
      <c r="D42753"/>
      <c r="E42753" s="148"/>
      <c r="F42753" s="148"/>
      <c r="G42753" s="149"/>
      <c r="H42753" s="148"/>
      <c r="I42753"/>
    </row>
    <row r="42754" spans="1:9" x14ac:dyDescent="0.25">
      <c r="A42754"/>
      <c r="B42754"/>
      <c r="C42754"/>
      <c r="D42754"/>
      <c r="E42754" s="148"/>
      <c r="F42754" s="148"/>
      <c r="G42754" s="149"/>
      <c r="H42754" s="148"/>
      <c r="I42754"/>
    </row>
    <row r="42755" spans="1:9" x14ac:dyDescent="0.25">
      <c r="A42755"/>
      <c r="B42755"/>
      <c r="C42755"/>
      <c r="D42755"/>
      <c r="E42755" s="148"/>
      <c r="F42755" s="148"/>
      <c r="G42755" s="149"/>
      <c r="H42755" s="148"/>
      <c r="I42755"/>
    </row>
    <row r="42756" spans="1:9" x14ac:dyDescent="0.25">
      <c r="A42756"/>
      <c r="B42756"/>
      <c r="C42756"/>
      <c r="D42756"/>
      <c r="E42756" s="148"/>
      <c r="F42756" s="148"/>
      <c r="G42756" s="149"/>
      <c r="H42756" s="148"/>
      <c r="I42756"/>
    </row>
    <row r="42757" spans="1:9" x14ac:dyDescent="0.25">
      <c r="A42757"/>
      <c r="B42757"/>
      <c r="C42757"/>
      <c r="D42757"/>
      <c r="E42757" s="148"/>
      <c r="F42757" s="148"/>
      <c r="G42757" s="149"/>
      <c r="H42757" s="148"/>
      <c r="I42757"/>
    </row>
    <row r="42758" spans="1:9" x14ac:dyDescent="0.25">
      <c r="A42758"/>
      <c r="B42758"/>
      <c r="C42758"/>
      <c r="D42758"/>
      <c r="E42758" s="148"/>
      <c r="F42758" s="148"/>
      <c r="G42758" s="149"/>
      <c r="H42758" s="148"/>
      <c r="I42758"/>
    </row>
    <row r="42759" spans="1:9" x14ac:dyDescent="0.25">
      <c r="A42759"/>
      <c r="B42759"/>
      <c r="C42759"/>
      <c r="D42759"/>
      <c r="E42759" s="148"/>
      <c r="F42759" s="148"/>
      <c r="G42759" s="149"/>
      <c r="H42759" s="148"/>
      <c r="I42759"/>
    </row>
    <row r="42760" spans="1:9" x14ac:dyDescent="0.25">
      <c r="A42760"/>
      <c r="B42760"/>
      <c r="C42760"/>
      <c r="D42760"/>
      <c r="E42760" s="148"/>
      <c r="F42760" s="148"/>
      <c r="G42760" s="149"/>
      <c r="H42760" s="148"/>
      <c r="I42760"/>
    </row>
    <row r="42761" spans="1:9" x14ac:dyDescent="0.25">
      <c r="A42761"/>
      <c r="B42761"/>
      <c r="C42761"/>
      <c r="D42761"/>
      <c r="E42761" s="148"/>
      <c r="F42761" s="148"/>
      <c r="G42761" s="149"/>
      <c r="H42761" s="148"/>
      <c r="I42761"/>
    </row>
    <row r="42762" spans="1:9" x14ac:dyDescent="0.25">
      <c r="A42762"/>
      <c r="B42762"/>
      <c r="C42762"/>
      <c r="D42762"/>
      <c r="E42762" s="148"/>
      <c r="F42762" s="148"/>
      <c r="G42762" s="149"/>
      <c r="H42762" s="148"/>
      <c r="I42762"/>
    </row>
    <row r="42763" spans="1:9" x14ac:dyDescent="0.25">
      <c r="A42763"/>
      <c r="B42763"/>
      <c r="C42763"/>
      <c r="D42763"/>
      <c r="E42763" s="148"/>
      <c r="F42763" s="148"/>
      <c r="G42763" s="149"/>
      <c r="H42763" s="148"/>
      <c r="I42763"/>
    </row>
    <row r="42764" spans="1:9" x14ac:dyDescent="0.25">
      <c r="A42764"/>
      <c r="B42764"/>
      <c r="C42764"/>
      <c r="D42764"/>
      <c r="E42764" s="148"/>
      <c r="F42764" s="148"/>
      <c r="G42764" s="149"/>
      <c r="H42764" s="148"/>
      <c r="I42764"/>
    </row>
    <row r="42765" spans="1:9" x14ac:dyDescent="0.25">
      <c r="A42765"/>
      <c r="B42765"/>
      <c r="C42765"/>
      <c r="D42765"/>
      <c r="E42765" s="148"/>
      <c r="F42765" s="148"/>
      <c r="G42765" s="149"/>
      <c r="H42765" s="148"/>
      <c r="I42765"/>
    </row>
    <row r="42766" spans="1:9" x14ac:dyDescent="0.25">
      <c r="A42766"/>
      <c r="B42766"/>
      <c r="C42766"/>
      <c r="D42766"/>
      <c r="E42766" s="148"/>
      <c r="F42766" s="148"/>
      <c r="G42766" s="149"/>
      <c r="H42766" s="148"/>
      <c r="I42766"/>
    </row>
    <row r="42767" spans="1:9" x14ac:dyDescent="0.25">
      <c r="A42767"/>
      <c r="B42767"/>
      <c r="C42767"/>
      <c r="D42767"/>
      <c r="E42767" s="148"/>
      <c r="F42767" s="148"/>
      <c r="G42767" s="149"/>
      <c r="H42767" s="148"/>
      <c r="I42767"/>
    </row>
    <row r="42768" spans="1:9" x14ac:dyDescent="0.25">
      <c r="A42768"/>
      <c r="B42768"/>
      <c r="C42768"/>
      <c r="D42768"/>
      <c r="E42768" s="148"/>
      <c r="F42768" s="148"/>
      <c r="G42768" s="149"/>
      <c r="H42768" s="148"/>
      <c r="I42768"/>
    </row>
    <row r="42769" spans="1:9" x14ac:dyDescent="0.25">
      <c r="A42769"/>
      <c r="B42769"/>
      <c r="C42769"/>
      <c r="D42769"/>
      <c r="E42769" s="148"/>
      <c r="F42769" s="148"/>
      <c r="G42769" s="149"/>
      <c r="H42769" s="148"/>
      <c r="I42769"/>
    </row>
    <row r="42770" spans="1:9" x14ac:dyDescent="0.25">
      <c r="A42770"/>
      <c r="B42770"/>
      <c r="C42770"/>
      <c r="D42770"/>
      <c r="E42770" s="148"/>
      <c r="F42770" s="148"/>
      <c r="G42770" s="149"/>
      <c r="H42770" s="148"/>
      <c r="I42770"/>
    </row>
    <row r="42771" spans="1:9" x14ac:dyDescent="0.25">
      <c r="A42771"/>
      <c r="B42771"/>
      <c r="C42771"/>
      <c r="D42771"/>
      <c r="E42771" s="148"/>
      <c r="F42771" s="148"/>
      <c r="G42771" s="149"/>
      <c r="H42771" s="148"/>
      <c r="I42771"/>
    </row>
    <row r="42772" spans="1:9" x14ac:dyDescent="0.25">
      <c r="A42772"/>
      <c r="B42772"/>
      <c r="C42772"/>
      <c r="D42772"/>
      <c r="E42772" s="148"/>
      <c r="F42772" s="148"/>
      <c r="G42772" s="149"/>
      <c r="H42772" s="148"/>
      <c r="I42772"/>
    </row>
    <row r="42773" spans="1:9" x14ac:dyDescent="0.25">
      <c r="A42773"/>
      <c r="B42773"/>
      <c r="C42773"/>
      <c r="D42773"/>
      <c r="E42773" s="148"/>
      <c r="F42773" s="148"/>
      <c r="G42773" s="149"/>
      <c r="H42773" s="148"/>
      <c r="I42773"/>
    </row>
    <row r="42774" spans="1:9" x14ac:dyDescent="0.25">
      <c r="A42774"/>
      <c r="B42774"/>
      <c r="C42774"/>
      <c r="D42774"/>
      <c r="E42774" s="148"/>
      <c r="F42774" s="148"/>
      <c r="G42774" s="149"/>
      <c r="H42774" s="148"/>
      <c r="I42774"/>
    </row>
    <row r="42775" spans="1:9" x14ac:dyDescent="0.25">
      <c r="A42775"/>
      <c r="B42775"/>
      <c r="C42775"/>
      <c r="D42775"/>
      <c r="E42775" s="148"/>
      <c r="F42775" s="148"/>
      <c r="G42775" s="149"/>
      <c r="H42775" s="148"/>
      <c r="I42775"/>
    </row>
    <row r="42776" spans="1:9" x14ac:dyDescent="0.25">
      <c r="A42776"/>
      <c r="B42776"/>
      <c r="C42776"/>
      <c r="D42776"/>
      <c r="E42776" s="148"/>
      <c r="F42776" s="148"/>
      <c r="G42776" s="149"/>
      <c r="H42776" s="148"/>
      <c r="I42776"/>
    </row>
    <row r="42777" spans="1:9" x14ac:dyDescent="0.25">
      <c r="A42777"/>
      <c r="B42777"/>
      <c r="C42777"/>
      <c r="D42777"/>
      <c r="E42777" s="148"/>
      <c r="F42777" s="148"/>
      <c r="G42777" s="149"/>
      <c r="H42777" s="148"/>
      <c r="I42777"/>
    </row>
    <row r="42778" spans="1:9" x14ac:dyDescent="0.25">
      <c r="A42778"/>
      <c r="B42778"/>
      <c r="C42778"/>
      <c r="D42778"/>
      <c r="E42778" s="148"/>
      <c r="F42778" s="148"/>
      <c r="G42778" s="149"/>
      <c r="H42778" s="148"/>
      <c r="I42778"/>
    </row>
    <row r="42779" spans="1:9" x14ac:dyDescent="0.25">
      <c r="A42779"/>
      <c r="B42779"/>
      <c r="C42779"/>
      <c r="D42779"/>
      <c r="E42779" s="148"/>
      <c r="F42779" s="148"/>
      <c r="G42779" s="149"/>
      <c r="H42779" s="148"/>
      <c r="I42779"/>
    </row>
    <row r="42780" spans="1:9" x14ac:dyDescent="0.25">
      <c r="A42780"/>
      <c r="B42780"/>
      <c r="C42780"/>
      <c r="D42780"/>
      <c r="E42780" s="148"/>
      <c r="F42780" s="148"/>
      <c r="G42780" s="149"/>
      <c r="H42780" s="148"/>
      <c r="I42780"/>
    </row>
    <row r="42781" spans="1:9" x14ac:dyDescent="0.25">
      <c r="A42781"/>
      <c r="B42781"/>
      <c r="C42781"/>
      <c r="D42781"/>
      <c r="E42781" s="148"/>
      <c r="F42781" s="148"/>
      <c r="G42781" s="149"/>
      <c r="H42781" s="148"/>
      <c r="I42781"/>
    </row>
    <row r="42782" spans="1:9" x14ac:dyDescent="0.25">
      <c r="A42782"/>
      <c r="B42782"/>
      <c r="C42782"/>
      <c r="D42782"/>
      <c r="E42782" s="148"/>
      <c r="F42782" s="148"/>
      <c r="G42782" s="149"/>
      <c r="H42782" s="148"/>
      <c r="I42782"/>
    </row>
    <row r="42783" spans="1:9" x14ac:dyDescent="0.25">
      <c r="A42783"/>
      <c r="B42783"/>
      <c r="C42783"/>
      <c r="D42783"/>
      <c r="E42783" s="148"/>
      <c r="F42783" s="148"/>
      <c r="G42783" s="149"/>
      <c r="H42783" s="148"/>
      <c r="I42783"/>
    </row>
    <row r="42784" spans="1:9" x14ac:dyDescent="0.25">
      <c r="A42784"/>
      <c r="B42784"/>
      <c r="C42784"/>
      <c r="D42784"/>
      <c r="E42784" s="148"/>
      <c r="F42784" s="148"/>
      <c r="G42784" s="149"/>
      <c r="H42784" s="148"/>
      <c r="I42784"/>
    </row>
    <row r="42785" spans="1:9" x14ac:dyDescent="0.25">
      <c r="A42785"/>
      <c r="B42785"/>
      <c r="C42785"/>
      <c r="D42785"/>
      <c r="E42785" s="148"/>
      <c r="F42785" s="148"/>
      <c r="G42785" s="149"/>
      <c r="H42785" s="148"/>
      <c r="I42785"/>
    </row>
    <row r="42786" spans="1:9" x14ac:dyDescent="0.25">
      <c r="A42786"/>
      <c r="B42786"/>
      <c r="C42786"/>
      <c r="D42786"/>
      <c r="E42786" s="148"/>
      <c r="F42786" s="148"/>
      <c r="G42786" s="149"/>
      <c r="H42786" s="148"/>
      <c r="I42786"/>
    </row>
    <row r="42787" spans="1:9" x14ac:dyDescent="0.25">
      <c r="A42787"/>
      <c r="B42787"/>
      <c r="C42787"/>
      <c r="D42787"/>
      <c r="E42787" s="148"/>
      <c r="F42787" s="148"/>
      <c r="G42787" s="149"/>
      <c r="H42787" s="148"/>
      <c r="I42787"/>
    </row>
    <row r="42788" spans="1:9" x14ac:dyDescent="0.25">
      <c r="A42788"/>
      <c r="B42788"/>
      <c r="C42788"/>
      <c r="D42788"/>
      <c r="E42788" s="148"/>
      <c r="F42788" s="148"/>
      <c r="G42788" s="149"/>
      <c r="H42788" s="148"/>
      <c r="I42788"/>
    </row>
    <row r="42789" spans="1:9" x14ac:dyDescent="0.25">
      <c r="A42789"/>
      <c r="B42789"/>
      <c r="C42789"/>
      <c r="D42789"/>
      <c r="E42789" s="148"/>
      <c r="F42789" s="148"/>
      <c r="G42789" s="149"/>
      <c r="H42789" s="148"/>
      <c r="I42789"/>
    </row>
    <row r="42790" spans="1:9" x14ac:dyDescent="0.25">
      <c r="A42790"/>
      <c r="B42790"/>
      <c r="C42790"/>
      <c r="D42790"/>
      <c r="E42790" s="148"/>
      <c r="F42790" s="148"/>
      <c r="G42790" s="149"/>
      <c r="H42790" s="148"/>
      <c r="I42790"/>
    </row>
    <row r="42791" spans="1:9" x14ac:dyDescent="0.25">
      <c r="A42791"/>
      <c r="B42791"/>
      <c r="C42791"/>
      <c r="D42791"/>
      <c r="E42791" s="148"/>
      <c r="F42791" s="148"/>
      <c r="G42791" s="149"/>
      <c r="H42791" s="148"/>
      <c r="I42791"/>
    </row>
    <row r="42792" spans="1:9" x14ac:dyDescent="0.25">
      <c r="A42792"/>
      <c r="B42792"/>
      <c r="C42792"/>
      <c r="D42792"/>
      <c r="E42792" s="148"/>
      <c r="F42792" s="148"/>
      <c r="G42792" s="149"/>
      <c r="H42792" s="148"/>
      <c r="I42792"/>
    </row>
    <row r="42793" spans="1:9" x14ac:dyDescent="0.25">
      <c r="A42793"/>
      <c r="B42793"/>
      <c r="C42793"/>
      <c r="D42793"/>
      <c r="E42793" s="148"/>
      <c r="F42793" s="148"/>
      <c r="G42793" s="149"/>
      <c r="H42793" s="148"/>
      <c r="I42793"/>
    </row>
    <row r="42794" spans="1:9" x14ac:dyDescent="0.25">
      <c r="A42794"/>
      <c r="B42794"/>
      <c r="C42794"/>
      <c r="D42794"/>
      <c r="E42794" s="148"/>
      <c r="F42794" s="148"/>
      <c r="G42794" s="149"/>
      <c r="H42794" s="148"/>
      <c r="I42794"/>
    </row>
    <row r="42795" spans="1:9" x14ac:dyDescent="0.25">
      <c r="A42795"/>
      <c r="B42795"/>
      <c r="C42795"/>
      <c r="D42795"/>
      <c r="E42795" s="148"/>
      <c r="F42795" s="148"/>
      <c r="G42795" s="149"/>
      <c r="H42795" s="148"/>
      <c r="I42795"/>
    </row>
    <row r="42796" spans="1:9" x14ac:dyDescent="0.25">
      <c r="A42796"/>
      <c r="B42796"/>
      <c r="C42796"/>
      <c r="D42796"/>
      <c r="E42796" s="148"/>
      <c r="F42796" s="148"/>
      <c r="G42796" s="149"/>
      <c r="H42796" s="148"/>
      <c r="I42796"/>
    </row>
    <row r="42797" spans="1:9" x14ac:dyDescent="0.25">
      <c r="A42797"/>
      <c r="B42797"/>
      <c r="C42797"/>
      <c r="D42797"/>
      <c r="E42797" s="148"/>
      <c r="F42797" s="148"/>
      <c r="G42797" s="149"/>
      <c r="H42797" s="148"/>
      <c r="I42797"/>
    </row>
    <row r="42798" spans="1:9" x14ac:dyDescent="0.25">
      <c r="A42798"/>
      <c r="B42798"/>
      <c r="C42798"/>
      <c r="D42798"/>
      <c r="E42798" s="148"/>
      <c r="F42798" s="148"/>
      <c r="G42798" s="149"/>
      <c r="H42798" s="148"/>
      <c r="I42798"/>
    </row>
    <row r="42799" spans="1:9" x14ac:dyDescent="0.25">
      <c r="A42799"/>
      <c r="B42799"/>
      <c r="C42799"/>
      <c r="D42799"/>
      <c r="E42799" s="148"/>
      <c r="F42799" s="148"/>
      <c r="G42799" s="149"/>
      <c r="H42799" s="148"/>
      <c r="I42799"/>
    </row>
    <row r="42800" spans="1:9" x14ac:dyDescent="0.25">
      <c r="A42800"/>
      <c r="B42800"/>
      <c r="C42800"/>
      <c r="D42800"/>
      <c r="E42800" s="148"/>
      <c r="F42800" s="148"/>
      <c r="G42800" s="149"/>
      <c r="H42800" s="148"/>
      <c r="I42800"/>
    </row>
    <row r="42801" spans="1:9" x14ac:dyDescent="0.25">
      <c r="A42801"/>
      <c r="B42801"/>
      <c r="C42801"/>
      <c r="D42801"/>
      <c r="E42801" s="148"/>
      <c r="F42801" s="148"/>
      <c r="G42801" s="149"/>
      <c r="H42801" s="148"/>
      <c r="I42801"/>
    </row>
    <row r="42802" spans="1:9" x14ac:dyDescent="0.25">
      <c r="A42802"/>
      <c r="B42802"/>
      <c r="C42802"/>
      <c r="D42802"/>
      <c r="E42802" s="148"/>
      <c r="F42802" s="148"/>
      <c r="G42802" s="149"/>
      <c r="H42802" s="148"/>
      <c r="I42802"/>
    </row>
    <row r="42803" spans="1:9" x14ac:dyDescent="0.25">
      <c r="A42803"/>
      <c r="B42803"/>
      <c r="C42803"/>
      <c r="D42803"/>
      <c r="E42803" s="148"/>
      <c r="F42803" s="148"/>
      <c r="G42803" s="149"/>
      <c r="H42803" s="148"/>
      <c r="I42803"/>
    </row>
    <row r="42804" spans="1:9" x14ac:dyDescent="0.25">
      <c r="A42804"/>
      <c r="B42804"/>
      <c r="C42804"/>
      <c r="D42804"/>
      <c r="E42804" s="148"/>
      <c r="F42804" s="148"/>
      <c r="G42804" s="149"/>
      <c r="H42804" s="148"/>
      <c r="I42804"/>
    </row>
    <row r="42805" spans="1:9" x14ac:dyDescent="0.25">
      <c r="A42805"/>
      <c r="B42805"/>
      <c r="C42805"/>
      <c r="D42805"/>
      <c r="E42805" s="148"/>
      <c r="F42805" s="148"/>
      <c r="G42805" s="149"/>
      <c r="H42805" s="148"/>
      <c r="I42805"/>
    </row>
    <row r="42806" spans="1:9" x14ac:dyDescent="0.25">
      <c r="A42806"/>
      <c r="B42806"/>
      <c r="C42806"/>
      <c r="D42806"/>
      <c r="E42806" s="148"/>
      <c r="F42806" s="148"/>
      <c r="G42806" s="149"/>
      <c r="H42806" s="148"/>
      <c r="I42806"/>
    </row>
    <row r="42807" spans="1:9" x14ac:dyDescent="0.25">
      <c r="A42807"/>
      <c r="B42807"/>
      <c r="C42807"/>
      <c r="D42807"/>
      <c r="E42807" s="148"/>
      <c r="F42807" s="148"/>
      <c r="G42807" s="149"/>
      <c r="H42807" s="148"/>
      <c r="I42807"/>
    </row>
    <row r="42808" spans="1:9" x14ac:dyDescent="0.25">
      <c r="A42808"/>
      <c r="B42808"/>
      <c r="C42808"/>
      <c r="D42808"/>
      <c r="E42808" s="148"/>
      <c r="F42808" s="148"/>
      <c r="G42808" s="149"/>
      <c r="H42808" s="148"/>
      <c r="I42808"/>
    </row>
    <row r="42809" spans="1:9" x14ac:dyDescent="0.25">
      <c r="A42809"/>
      <c r="B42809"/>
      <c r="C42809"/>
      <c r="D42809"/>
      <c r="E42809" s="148"/>
      <c r="F42809" s="148"/>
      <c r="G42809" s="149"/>
      <c r="H42809" s="148"/>
      <c r="I42809"/>
    </row>
    <row r="42810" spans="1:9" x14ac:dyDescent="0.25">
      <c r="A42810"/>
      <c r="B42810"/>
      <c r="C42810"/>
      <c r="D42810"/>
      <c r="E42810" s="148"/>
      <c r="F42810" s="148"/>
      <c r="G42810" s="149"/>
      <c r="H42810" s="148"/>
      <c r="I42810"/>
    </row>
    <row r="42811" spans="1:9" x14ac:dyDescent="0.25">
      <c r="A42811"/>
      <c r="B42811"/>
      <c r="C42811"/>
      <c r="D42811"/>
      <c r="E42811" s="148"/>
      <c r="F42811" s="148"/>
      <c r="G42811" s="149"/>
      <c r="H42811" s="148"/>
      <c r="I42811"/>
    </row>
    <row r="42812" spans="1:9" x14ac:dyDescent="0.25">
      <c r="A42812"/>
      <c r="B42812"/>
      <c r="C42812"/>
      <c r="D42812"/>
      <c r="E42812" s="148"/>
      <c r="F42812" s="148"/>
      <c r="G42812" s="149"/>
      <c r="H42812" s="148"/>
      <c r="I42812"/>
    </row>
    <row r="42813" spans="1:9" x14ac:dyDescent="0.25">
      <c r="A42813"/>
      <c r="B42813"/>
      <c r="C42813"/>
      <c r="D42813"/>
      <c r="E42813" s="148"/>
      <c r="F42813" s="148"/>
      <c r="G42813" s="149"/>
      <c r="H42813" s="148"/>
      <c r="I42813"/>
    </row>
    <row r="42814" spans="1:9" x14ac:dyDescent="0.25">
      <c r="A42814"/>
      <c r="B42814"/>
      <c r="C42814"/>
      <c r="D42814"/>
      <c r="E42814" s="148"/>
      <c r="F42814" s="148"/>
      <c r="G42814" s="149"/>
      <c r="H42814" s="148"/>
      <c r="I42814"/>
    </row>
    <row r="42815" spans="1:9" x14ac:dyDescent="0.25">
      <c r="A42815"/>
      <c r="B42815"/>
      <c r="C42815"/>
      <c r="D42815"/>
      <c r="E42815" s="148"/>
      <c r="F42815" s="148"/>
      <c r="G42815" s="149"/>
      <c r="H42815" s="148"/>
      <c r="I42815"/>
    </row>
    <row r="42816" spans="1:9" x14ac:dyDescent="0.25">
      <c r="A42816"/>
      <c r="B42816"/>
      <c r="C42816"/>
      <c r="D42816"/>
      <c r="E42816" s="148"/>
      <c r="F42816" s="148"/>
      <c r="G42816" s="149"/>
      <c r="H42816" s="148"/>
      <c r="I42816"/>
    </row>
    <row r="42817" spans="1:9" x14ac:dyDescent="0.25">
      <c r="A42817"/>
      <c r="B42817"/>
      <c r="C42817"/>
      <c r="D42817"/>
      <c r="E42817" s="148"/>
      <c r="F42817" s="148"/>
      <c r="G42817" s="149"/>
      <c r="H42817" s="148"/>
      <c r="I42817"/>
    </row>
    <row r="42818" spans="1:9" x14ac:dyDescent="0.25">
      <c r="A42818"/>
      <c r="B42818"/>
      <c r="C42818"/>
      <c r="D42818"/>
      <c r="E42818" s="148"/>
      <c r="F42818" s="148"/>
      <c r="G42818" s="149"/>
      <c r="H42818" s="148"/>
      <c r="I42818"/>
    </row>
    <row r="42819" spans="1:9" x14ac:dyDescent="0.25">
      <c r="A42819"/>
      <c r="B42819"/>
      <c r="C42819"/>
      <c r="D42819"/>
      <c r="E42819" s="148"/>
      <c r="F42819" s="148"/>
      <c r="G42819" s="149"/>
      <c r="H42819" s="148"/>
      <c r="I42819"/>
    </row>
    <row r="42820" spans="1:9" x14ac:dyDescent="0.25">
      <c r="A42820"/>
      <c r="B42820"/>
      <c r="C42820"/>
      <c r="D42820"/>
      <c r="E42820" s="148"/>
      <c r="F42820" s="148"/>
      <c r="G42820" s="149"/>
      <c r="H42820" s="148"/>
      <c r="I42820"/>
    </row>
    <row r="42821" spans="1:9" x14ac:dyDescent="0.25">
      <c r="A42821"/>
      <c r="B42821"/>
      <c r="C42821"/>
      <c r="D42821"/>
      <c r="E42821" s="148"/>
      <c r="F42821" s="148"/>
      <c r="G42821" s="149"/>
      <c r="H42821" s="148"/>
      <c r="I42821"/>
    </row>
    <row r="42822" spans="1:9" x14ac:dyDescent="0.25">
      <c r="A42822"/>
      <c r="B42822"/>
      <c r="C42822"/>
      <c r="D42822"/>
      <c r="E42822" s="148"/>
      <c r="F42822" s="148"/>
      <c r="G42822" s="149"/>
      <c r="H42822" s="148"/>
      <c r="I42822"/>
    </row>
    <row r="42823" spans="1:9" x14ac:dyDescent="0.25">
      <c r="A42823"/>
      <c r="B42823"/>
      <c r="C42823"/>
      <c r="D42823"/>
      <c r="E42823" s="148"/>
      <c r="F42823" s="148"/>
      <c r="G42823" s="149"/>
      <c r="H42823" s="148"/>
      <c r="I42823"/>
    </row>
    <row r="42824" spans="1:9" x14ac:dyDescent="0.25">
      <c r="A42824"/>
      <c r="B42824"/>
      <c r="C42824"/>
      <c r="D42824"/>
      <c r="E42824" s="148"/>
      <c r="F42824" s="148"/>
      <c r="G42824" s="149"/>
      <c r="H42824" s="148"/>
      <c r="I42824"/>
    </row>
    <row r="42825" spans="1:9" x14ac:dyDescent="0.25">
      <c r="A42825"/>
      <c r="B42825"/>
      <c r="C42825"/>
      <c r="D42825"/>
      <c r="E42825" s="148"/>
      <c r="F42825" s="148"/>
      <c r="G42825" s="149"/>
      <c r="H42825" s="148"/>
      <c r="I42825"/>
    </row>
    <row r="42826" spans="1:9" x14ac:dyDescent="0.25">
      <c r="A42826"/>
      <c r="B42826"/>
      <c r="C42826"/>
      <c r="D42826"/>
      <c r="E42826" s="148"/>
      <c r="F42826" s="148"/>
      <c r="G42826" s="149"/>
      <c r="H42826" s="148"/>
      <c r="I42826"/>
    </row>
    <row r="42827" spans="1:9" x14ac:dyDescent="0.25">
      <c r="A42827"/>
      <c r="B42827"/>
      <c r="C42827"/>
      <c r="D42827"/>
      <c r="E42827" s="148"/>
      <c r="F42827" s="148"/>
      <c r="G42827" s="149"/>
      <c r="H42827" s="148"/>
      <c r="I42827"/>
    </row>
    <row r="42828" spans="1:9" x14ac:dyDescent="0.25">
      <c r="A42828"/>
      <c r="B42828"/>
      <c r="C42828"/>
      <c r="D42828"/>
      <c r="E42828" s="148"/>
      <c r="F42828" s="148"/>
      <c r="G42828" s="149"/>
      <c r="H42828" s="148"/>
      <c r="I42828"/>
    </row>
    <row r="42829" spans="1:9" x14ac:dyDescent="0.25">
      <c r="A42829"/>
      <c r="B42829"/>
      <c r="C42829"/>
      <c r="D42829"/>
      <c r="E42829" s="148"/>
      <c r="F42829" s="148"/>
      <c r="G42829" s="149"/>
      <c r="H42829" s="148"/>
      <c r="I42829"/>
    </row>
    <row r="42830" spans="1:9" x14ac:dyDescent="0.25">
      <c r="A42830"/>
      <c r="B42830"/>
      <c r="C42830"/>
      <c r="D42830"/>
      <c r="E42830" s="148"/>
      <c r="F42830" s="148"/>
      <c r="G42830" s="149"/>
      <c r="H42830" s="148"/>
      <c r="I42830"/>
    </row>
    <row r="42831" spans="1:9" x14ac:dyDescent="0.25">
      <c r="A42831"/>
      <c r="B42831"/>
      <c r="C42831"/>
      <c r="D42831"/>
      <c r="E42831" s="148"/>
      <c r="F42831" s="148"/>
      <c r="G42831" s="149"/>
      <c r="H42831" s="148"/>
      <c r="I42831"/>
    </row>
    <row r="42832" spans="1:9" x14ac:dyDescent="0.25">
      <c r="A42832"/>
      <c r="B42832"/>
      <c r="C42832"/>
      <c r="D42832"/>
      <c r="E42832" s="148"/>
      <c r="F42832" s="148"/>
      <c r="G42832" s="149"/>
      <c r="H42832" s="148"/>
      <c r="I42832"/>
    </row>
    <row r="42833" spans="1:9" x14ac:dyDescent="0.25">
      <c r="A42833"/>
      <c r="B42833"/>
      <c r="C42833"/>
      <c r="D42833"/>
      <c r="E42833" s="148"/>
      <c r="F42833" s="148"/>
      <c r="G42833" s="149"/>
      <c r="H42833" s="148"/>
      <c r="I42833"/>
    </row>
    <row r="42834" spans="1:9" x14ac:dyDescent="0.25">
      <c r="A42834"/>
      <c r="B42834"/>
      <c r="C42834"/>
      <c r="D42834"/>
      <c r="E42834" s="148"/>
      <c r="F42834" s="148"/>
      <c r="G42834" s="149"/>
      <c r="H42834" s="148"/>
      <c r="I42834"/>
    </row>
    <row r="42835" spans="1:9" x14ac:dyDescent="0.25">
      <c r="A42835"/>
      <c r="B42835"/>
      <c r="C42835"/>
      <c r="D42835"/>
      <c r="E42835" s="148"/>
      <c r="F42835" s="148"/>
      <c r="G42835" s="149"/>
      <c r="H42835" s="148"/>
      <c r="I42835"/>
    </row>
    <row r="42836" spans="1:9" x14ac:dyDescent="0.25">
      <c r="A42836"/>
      <c r="B42836"/>
      <c r="C42836"/>
      <c r="D42836"/>
      <c r="E42836" s="148"/>
      <c r="F42836" s="148"/>
      <c r="G42836" s="149"/>
      <c r="H42836" s="148"/>
      <c r="I42836"/>
    </row>
    <row r="42837" spans="1:9" x14ac:dyDescent="0.25">
      <c r="A42837"/>
      <c r="B42837"/>
      <c r="C42837"/>
      <c r="D42837"/>
      <c r="E42837" s="148"/>
      <c r="F42837" s="148"/>
      <c r="G42837" s="149"/>
      <c r="H42837" s="148"/>
      <c r="I42837"/>
    </row>
    <row r="42838" spans="1:9" x14ac:dyDescent="0.25">
      <c r="A42838"/>
      <c r="B42838"/>
      <c r="C42838"/>
      <c r="D42838"/>
      <c r="E42838" s="148"/>
      <c r="F42838" s="148"/>
      <c r="G42838" s="149"/>
      <c r="H42838" s="148"/>
      <c r="I42838"/>
    </row>
    <row r="42839" spans="1:9" x14ac:dyDescent="0.25">
      <c r="A42839"/>
      <c r="B42839"/>
      <c r="C42839"/>
      <c r="D42839"/>
      <c r="E42839" s="148"/>
      <c r="F42839" s="148"/>
      <c r="G42839" s="149"/>
      <c r="H42839" s="148"/>
      <c r="I42839"/>
    </row>
    <row r="42840" spans="1:9" x14ac:dyDescent="0.25">
      <c r="A42840"/>
      <c r="B42840"/>
      <c r="C42840"/>
      <c r="D42840"/>
      <c r="E42840" s="148"/>
      <c r="F42840" s="148"/>
      <c r="G42840" s="149"/>
      <c r="H42840" s="148"/>
      <c r="I42840"/>
    </row>
    <row r="42841" spans="1:9" x14ac:dyDescent="0.25">
      <c r="A42841"/>
      <c r="B42841"/>
      <c r="C42841"/>
      <c r="D42841"/>
      <c r="E42841" s="148"/>
      <c r="F42841" s="148"/>
      <c r="G42841" s="149"/>
      <c r="H42841" s="148"/>
      <c r="I42841"/>
    </row>
    <row r="42842" spans="1:9" x14ac:dyDescent="0.25">
      <c r="A42842"/>
      <c r="B42842"/>
      <c r="C42842"/>
      <c r="D42842"/>
      <c r="E42842" s="148"/>
      <c r="F42842" s="148"/>
      <c r="G42842" s="149"/>
      <c r="H42842" s="148"/>
      <c r="I42842"/>
    </row>
    <row r="42843" spans="1:9" x14ac:dyDescent="0.25">
      <c r="A42843"/>
      <c r="B42843"/>
      <c r="C42843"/>
      <c r="D42843"/>
      <c r="E42843" s="148"/>
      <c r="F42843" s="148"/>
      <c r="G42843" s="149"/>
      <c r="H42843" s="148"/>
      <c r="I42843"/>
    </row>
    <row r="42844" spans="1:9" x14ac:dyDescent="0.25">
      <c r="A42844"/>
      <c r="B42844"/>
      <c r="C42844"/>
      <c r="D42844"/>
      <c r="E42844" s="148"/>
      <c r="F42844" s="148"/>
      <c r="G42844" s="149"/>
      <c r="H42844" s="148"/>
      <c r="I42844"/>
    </row>
    <row r="42845" spans="1:9" x14ac:dyDescent="0.25">
      <c r="A42845"/>
      <c r="B42845"/>
      <c r="C42845"/>
      <c r="D42845"/>
      <c r="E42845" s="148"/>
      <c r="F42845" s="148"/>
      <c r="G42845" s="149"/>
      <c r="H42845" s="148"/>
      <c r="I42845"/>
    </row>
    <row r="42846" spans="1:9" x14ac:dyDescent="0.25">
      <c r="A42846"/>
      <c r="B42846"/>
      <c r="C42846"/>
      <c r="D42846"/>
      <c r="E42846" s="148"/>
      <c r="F42846" s="148"/>
      <c r="G42846" s="149"/>
      <c r="H42846" s="148"/>
      <c r="I42846"/>
    </row>
    <row r="42847" spans="1:9" x14ac:dyDescent="0.25">
      <c r="A42847"/>
      <c r="B42847"/>
      <c r="C42847"/>
      <c r="D42847"/>
      <c r="E42847" s="148"/>
      <c r="F42847" s="148"/>
      <c r="G42847" s="149"/>
      <c r="H42847" s="148"/>
      <c r="I42847"/>
    </row>
    <row r="42848" spans="1:9" x14ac:dyDescent="0.25">
      <c r="A42848"/>
      <c r="B42848"/>
      <c r="C42848"/>
      <c r="D42848"/>
      <c r="E42848" s="148"/>
      <c r="F42848" s="148"/>
      <c r="G42848" s="149"/>
      <c r="H42848" s="148"/>
      <c r="I42848"/>
    </row>
    <row r="42849" spans="1:9" x14ac:dyDescent="0.25">
      <c r="A42849"/>
      <c r="B42849"/>
      <c r="C42849"/>
      <c r="D42849"/>
      <c r="E42849" s="148"/>
      <c r="F42849" s="148"/>
      <c r="G42849" s="149"/>
      <c r="H42849" s="148"/>
      <c r="I42849"/>
    </row>
    <row r="42850" spans="1:9" x14ac:dyDescent="0.25">
      <c r="A42850"/>
      <c r="B42850"/>
      <c r="C42850"/>
      <c r="D42850"/>
      <c r="E42850" s="148"/>
      <c r="F42850" s="148"/>
      <c r="G42850" s="149"/>
      <c r="H42850" s="148"/>
      <c r="I42850"/>
    </row>
    <row r="42851" spans="1:9" x14ac:dyDescent="0.25">
      <c r="A42851"/>
      <c r="B42851"/>
      <c r="C42851"/>
      <c r="D42851"/>
      <c r="E42851" s="148"/>
      <c r="F42851" s="148"/>
      <c r="G42851" s="149"/>
      <c r="H42851" s="148"/>
      <c r="I42851"/>
    </row>
    <row r="42852" spans="1:9" x14ac:dyDescent="0.25">
      <c r="A42852"/>
      <c r="B42852"/>
      <c r="C42852"/>
      <c r="D42852"/>
      <c r="E42852" s="148"/>
      <c r="F42852" s="148"/>
      <c r="G42852" s="149"/>
      <c r="H42852" s="148"/>
      <c r="I42852"/>
    </row>
    <row r="42853" spans="1:9" x14ac:dyDescent="0.25">
      <c r="A42853"/>
      <c r="B42853"/>
      <c r="C42853"/>
      <c r="D42853"/>
      <c r="E42853" s="148"/>
      <c r="F42853" s="148"/>
      <c r="G42853" s="149"/>
      <c r="H42853" s="148"/>
      <c r="I42853"/>
    </row>
    <row r="42854" spans="1:9" x14ac:dyDescent="0.25">
      <c r="A42854"/>
      <c r="B42854"/>
      <c r="C42854"/>
      <c r="D42854"/>
      <c r="E42854" s="148"/>
      <c r="F42854" s="148"/>
      <c r="G42854" s="149"/>
      <c r="H42854" s="148"/>
      <c r="I42854"/>
    </row>
    <row r="42855" spans="1:9" x14ac:dyDescent="0.25">
      <c r="A42855"/>
      <c r="B42855"/>
      <c r="C42855"/>
      <c r="D42855"/>
      <c r="E42855" s="148"/>
      <c r="F42855" s="148"/>
      <c r="G42855" s="149"/>
      <c r="H42855" s="148"/>
      <c r="I42855"/>
    </row>
    <row r="42856" spans="1:9" x14ac:dyDescent="0.25">
      <c r="A42856"/>
      <c r="B42856"/>
      <c r="C42856"/>
      <c r="D42856"/>
      <c r="E42856" s="148"/>
      <c r="F42856" s="148"/>
      <c r="G42856" s="149"/>
      <c r="H42856" s="148"/>
      <c r="I42856"/>
    </row>
    <row r="42857" spans="1:9" x14ac:dyDescent="0.25">
      <c r="A42857"/>
      <c r="B42857"/>
      <c r="C42857"/>
      <c r="D42857"/>
      <c r="E42857" s="148"/>
      <c r="F42857" s="148"/>
      <c r="G42857" s="149"/>
      <c r="H42857" s="148"/>
      <c r="I42857"/>
    </row>
    <row r="42858" spans="1:9" x14ac:dyDescent="0.25">
      <c r="A42858"/>
      <c r="B42858"/>
      <c r="C42858"/>
      <c r="D42858"/>
      <c r="E42858" s="148"/>
      <c r="F42858" s="148"/>
      <c r="G42858" s="149"/>
      <c r="H42858" s="148"/>
      <c r="I42858"/>
    </row>
    <row r="42859" spans="1:9" x14ac:dyDescent="0.25">
      <c r="A42859"/>
      <c r="B42859"/>
      <c r="C42859"/>
      <c r="D42859"/>
      <c r="E42859" s="148"/>
      <c r="F42859" s="148"/>
      <c r="G42859" s="149"/>
      <c r="H42859" s="148"/>
      <c r="I42859"/>
    </row>
    <row r="42860" spans="1:9" x14ac:dyDescent="0.25">
      <c r="A42860"/>
      <c r="B42860"/>
      <c r="C42860"/>
      <c r="D42860"/>
      <c r="E42860" s="148"/>
      <c r="F42860" s="148"/>
      <c r="G42860" s="149"/>
      <c r="H42860" s="148"/>
      <c r="I42860"/>
    </row>
    <row r="42861" spans="1:9" x14ac:dyDescent="0.25">
      <c r="A42861"/>
      <c r="B42861"/>
      <c r="C42861"/>
      <c r="D42861"/>
      <c r="E42861" s="148"/>
      <c r="F42861" s="148"/>
      <c r="G42861" s="149"/>
      <c r="H42861" s="148"/>
      <c r="I42861"/>
    </row>
    <row r="42862" spans="1:9" x14ac:dyDescent="0.25">
      <c r="A42862"/>
      <c r="B42862"/>
      <c r="C42862"/>
      <c r="D42862"/>
      <c r="E42862" s="148"/>
      <c r="F42862" s="148"/>
      <c r="G42862" s="149"/>
      <c r="H42862" s="148"/>
      <c r="I42862"/>
    </row>
    <row r="42863" spans="1:9" x14ac:dyDescent="0.25">
      <c r="A42863"/>
      <c r="B42863"/>
      <c r="C42863"/>
      <c r="D42863"/>
      <c r="E42863" s="148"/>
      <c r="F42863" s="148"/>
      <c r="G42863" s="149"/>
      <c r="H42863" s="148"/>
      <c r="I42863"/>
    </row>
    <row r="42864" spans="1:9" x14ac:dyDescent="0.25">
      <c r="A42864"/>
      <c r="B42864"/>
      <c r="C42864"/>
      <c r="D42864"/>
      <c r="E42864" s="148"/>
      <c r="F42864" s="148"/>
      <c r="G42864" s="149"/>
      <c r="H42864" s="148"/>
      <c r="I42864"/>
    </row>
    <row r="42865" spans="1:9" x14ac:dyDescent="0.25">
      <c r="A42865"/>
      <c r="B42865"/>
      <c r="C42865"/>
      <c r="D42865"/>
      <c r="E42865" s="148"/>
      <c r="F42865" s="148"/>
      <c r="G42865" s="149"/>
      <c r="H42865" s="148"/>
      <c r="I42865"/>
    </row>
    <row r="42866" spans="1:9" x14ac:dyDescent="0.25">
      <c r="A42866"/>
      <c r="B42866"/>
      <c r="C42866"/>
      <c r="D42866"/>
      <c r="E42866" s="148"/>
      <c r="F42866" s="148"/>
      <c r="G42866" s="149"/>
      <c r="H42866" s="148"/>
      <c r="I42866"/>
    </row>
    <row r="42867" spans="1:9" x14ac:dyDescent="0.25">
      <c r="A42867"/>
      <c r="B42867"/>
      <c r="C42867"/>
      <c r="D42867"/>
      <c r="E42867" s="148"/>
      <c r="F42867" s="148"/>
      <c r="G42867" s="149"/>
      <c r="H42867" s="148"/>
      <c r="I42867"/>
    </row>
    <row r="42868" spans="1:9" x14ac:dyDescent="0.25">
      <c r="A42868"/>
      <c r="B42868"/>
      <c r="C42868"/>
      <c r="D42868"/>
      <c r="E42868" s="148"/>
      <c r="F42868" s="148"/>
      <c r="G42868" s="149"/>
      <c r="H42868" s="148"/>
      <c r="I42868"/>
    </row>
    <row r="42869" spans="1:9" x14ac:dyDescent="0.25">
      <c r="A42869"/>
      <c r="B42869"/>
      <c r="C42869"/>
      <c r="D42869"/>
      <c r="E42869" s="148"/>
      <c r="F42869" s="148"/>
      <c r="G42869" s="149"/>
      <c r="H42869" s="148"/>
      <c r="I42869"/>
    </row>
    <row r="42870" spans="1:9" x14ac:dyDescent="0.25">
      <c r="A42870"/>
      <c r="B42870"/>
      <c r="C42870"/>
      <c r="D42870"/>
      <c r="E42870" s="148"/>
      <c r="F42870" s="148"/>
      <c r="G42870" s="149"/>
      <c r="H42870" s="148"/>
      <c r="I42870"/>
    </row>
    <row r="42871" spans="1:9" x14ac:dyDescent="0.25">
      <c r="A42871"/>
      <c r="B42871"/>
      <c r="C42871"/>
      <c r="D42871"/>
      <c r="E42871" s="148"/>
      <c r="F42871" s="148"/>
      <c r="G42871" s="149"/>
      <c r="H42871" s="148"/>
      <c r="I42871"/>
    </row>
    <row r="42872" spans="1:9" x14ac:dyDescent="0.25">
      <c r="A42872"/>
      <c r="B42872"/>
      <c r="C42872"/>
      <c r="D42872"/>
      <c r="E42872" s="148"/>
      <c r="F42872" s="148"/>
      <c r="G42872" s="149"/>
      <c r="H42872" s="148"/>
      <c r="I42872"/>
    </row>
    <row r="42873" spans="1:9" x14ac:dyDescent="0.25">
      <c r="A42873"/>
      <c r="B42873"/>
      <c r="C42873"/>
      <c r="D42873"/>
      <c r="E42873" s="148"/>
      <c r="F42873" s="148"/>
      <c r="G42873" s="149"/>
      <c r="H42873" s="148"/>
      <c r="I42873"/>
    </row>
    <row r="42874" spans="1:9" x14ac:dyDescent="0.25">
      <c r="A42874"/>
      <c r="B42874"/>
      <c r="C42874"/>
      <c r="D42874"/>
      <c r="E42874" s="148"/>
      <c r="F42874" s="148"/>
      <c r="G42874" s="149"/>
      <c r="H42874" s="148"/>
      <c r="I42874"/>
    </row>
    <row r="42875" spans="1:9" x14ac:dyDescent="0.25">
      <c r="A42875"/>
      <c r="B42875"/>
      <c r="C42875"/>
      <c r="D42875"/>
      <c r="E42875" s="148"/>
      <c r="F42875" s="148"/>
      <c r="G42875" s="149"/>
      <c r="H42875" s="148"/>
      <c r="I42875"/>
    </row>
    <row r="42876" spans="1:9" x14ac:dyDescent="0.25">
      <c r="A42876"/>
      <c r="B42876"/>
      <c r="C42876"/>
      <c r="D42876"/>
      <c r="E42876" s="148"/>
      <c r="F42876" s="148"/>
      <c r="G42876" s="149"/>
      <c r="H42876" s="148"/>
      <c r="I42876"/>
    </row>
    <row r="42877" spans="1:9" x14ac:dyDescent="0.25">
      <c r="A42877"/>
      <c r="B42877"/>
      <c r="C42877"/>
      <c r="D42877"/>
      <c r="E42877" s="148"/>
      <c r="F42877" s="148"/>
      <c r="G42877" s="149"/>
      <c r="H42877" s="148"/>
      <c r="I42877"/>
    </row>
    <row r="42878" spans="1:9" x14ac:dyDescent="0.25">
      <c r="A42878"/>
      <c r="B42878"/>
      <c r="C42878"/>
      <c r="D42878"/>
      <c r="E42878" s="148"/>
      <c r="F42878" s="148"/>
      <c r="G42878" s="149"/>
      <c r="H42878" s="148"/>
      <c r="I42878"/>
    </row>
    <row r="42879" spans="1:9" x14ac:dyDescent="0.25">
      <c r="A42879"/>
      <c r="B42879"/>
      <c r="C42879"/>
      <c r="D42879"/>
      <c r="E42879" s="148"/>
      <c r="F42879" s="148"/>
      <c r="G42879" s="149"/>
      <c r="H42879" s="148"/>
      <c r="I42879"/>
    </row>
    <row r="42880" spans="1:9" x14ac:dyDescent="0.25">
      <c r="A42880"/>
      <c r="B42880"/>
      <c r="C42880"/>
      <c r="D42880"/>
      <c r="E42880" s="148"/>
      <c r="F42880" s="148"/>
      <c r="G42880" s="149"/>
      <c r="H42880" s="148"/>
      <c r="I42880"/>
    </row>
    <row r="42881" spans="1:9" x14ac:dyDescent="0.25">
      <c r="A42881"/>
      <c r="B42881"/>
      <c r="C42881"/>
      <c r="D42881"/>
      <c r="E42881" s="148"/>
      <c r="F42881" s="148"/>
      <c r="G42881" s="149"/>
      <c r="H42881" s="148"/>
      <c r="I42881"/>
    </row>
    <row r="42882" spans="1:9" x14ac:dyDescent="0.25">
      <c r="A42882"/>
      <c r="B42882"/>
      <c r="C42882"/>
      <c r="D42882"/>
      <c r="E42882" s="148"/>
      <c r="F42882" s="148"/>
      <c r="G42882" s="149"/>
      <c r="H42882" s="148"/>
      <c r="I42882"/>
    </row>
    <row r="42883" spans="1:9" x14ac:dyDescent="0.25">
      <c r="A42883"/>
      <c r="B42883"/>
      <c r="C42883"/>
      <c r="D42883"/>
      <c r="E42883" s="148"/>
      <c r="F42883" s="148"/>
      <c r="G42883" s="149"/>
      <c r="H42883" s="148"/>
      <c r="I42883"/>
    </row>
    <row r="42884" spans="1:9" x14ac:dyDescent="0.25">
      <c r="A42884"/>
      <c r="B42884"/>
      <c r="C42884"/>
      <c r="D42884"/>
      <c r="E42884" s="148"/>
      <c r="F42884" s="148"/>
      <c r="G42884" s="149"/>
      <c r="H42884" s="148"/>
      <c r="I42884"/>
    </row>
    <row r="42885" spans="1:9" x14ac:dyDescent="0.25">
      <c r="A42885"/>
      <c r="B42885"/>
      <c r="C42885"/>
      <c r="D42885"/>
      <c r="E42885" s="148"/>
      <c r="F42885" s="148"/>
      <c r="G42885" s="149"/>
      <c r="H42885" s="148"/>
      <c r="I42885"/>
    </row>
    <row r="42886" spans="1:9" x14ac:dyDescent="0.25">
      <c r="A42886"/>
      <c r="B42886"/>
      <c r="C42886"/>
      <c r="D42886"/>
      <c r="E42886" s="148"/>
      <c r="F42886" s="148"/>
      <c r="G42886" s="149"/>
      <c r="H42886" s="148"/>
      <c r="I42886"/>
    </row>
    <row r="42887" spans="1:9" x14ac:dyDescent="0.25">
      <c r="A42887"/>
      <c r="B42887"/>
      <c r="C42887"/>
      <c r="D42887"/>
      <c r="E42887" s="148"/>
      <c r="F42887" s="148"/>
      <c r="G42887" s="149"/>
      <c r="H42887" s="148"/>
      <c r="I42887"/>
    </row>
    <row r="42888" spans="1:9" x14ac:dyDescent="0.25">
      <c r="A42888"/>
      <c r="B42888"/>
      <c r="C42888"/>
      <c r="D42888"/>
      <c r="E42888" s="148"/>
      <c r="F42888" s="148"/>
      <c r="G42888" s="149"/>
      <c r="H42888" s="148"/>
      <c r="I42888"/>
    </row>
    <row r="42889" spans="1:9" x14ac:dyDescent="0.25">
      <c r="A42889"/>
      <c r="B42889"/>
      <c r="C42889"/>
      <c r="D42889"/>
      <c r="E42889" s="148"/>
      <c r="F42889" s="148"/>
      <c r="G42889" s="149"/>
      <c r="H42889" s="148"/>
      <c r="I42889"/>
    </row>
    <row r="42890" spans="1:9" x14ac:dyDescent="0.25">
      <c r="A42890"/>
      <c r="B42890"/>
      <c r="C42890"/>
      <c r="D42890"/>
      <c r="E42890" s="148"/>
      <c r="F42890" s="148"/>
      <c r="G42890" s="149"/>
      <c r="H42890" s="148"/>
      <c r="I42890"/>
    </row>
    <row r="42891" spans="1:9" x14ac:dyDescent="0.25">
      <c r="A42891"/>
      <c r="B42891"/>
      <c r="C42891"/>
      <c r="D42891"/>
      <c r="E42891" s="148"/>
      <c r="F42891" s="148"/>
      <c r="G42891" s="149"/>
      <c r="H42891" s="148"/>
      <c r="I42891"/>
    </row>
    <row r="42892" spans="1:9" x14ac:dyDescent="0.25">
      <c r="A42892"/>
      <c r="B42892"/>
      <c r="C42892"/>
      <c r="D42892"/>
      <c r="E42892" s="148"/>
      <c r="F42892" s="148"/>
      <c r="G42892" s="149"/>
      <c r="H42892" s="148"/>
      <c r="I42892"/>
    </row>
    <row r="42893" spans="1:9" x14ac:dyDescent="0.25">
      <c r="A42893"/>
      <c r="B42893"/>
      <c r="C42893"/>
      <c r="D42893"/>
      <c r="E42893" s="148"/>
      <c r="F42893" s="148"/>
      <c r="G42893" s="149"/>
      <c r="H42893" s="148"/>
      <c r="I42893"/>
    </row>
    <row r="42894" spans="1:9" x14ac:dyDescent="0.25">
      <c r="A42894"/>
      <c r="B42894"/>
      <c r="C42894"/>
      <c r="D42894"/>
      <c r="E42894" s="148"/>
      <c r="F42894" s="148"/>
      <c r="G42894" s="149"/>
      <c r="H42894" s="148"/>
      <c r="I42894"/>
    </row>
    <row r="42895" spans="1:9" x14ac:dyDescent="0.25">
      <c r="A42895"/>
      <c r="B42895"/>
      <c r="C42895"/>
      <c r="D42895"/>
      <c r="E42895" s="148"/>
      <c r="F42895" s="148"/>
      <c r="G42895" s="149"/>
      <c r="H42895" s="148"/>
      <c r="I42895"/>
    </row>
    <row r="42896" spans="1:9" x14ac:dyDescent="0.25">
      <c r="A42896"/>
      <c r="B42896"/>
      <c r="C42896"/>
      <c r="D42896"/>
      <c r="E42896" s="148"/>
      <c r="F42896" s="148"/>
      <c r="G42896" s="149"/>
      <c r="H42896" s="148"/>
      <c r="I42896"/>
    </row>
    <row r="42897" spans="1:9" x14ac:dyDescent="0.25">
      <c r="A42897"/>
      <c r="B42897"/>
      <c r="C42897"/>
      <c r="D42897"/>
      <c r="E42897" s="148"/>
      <c r="F42897" s="148"/>
      <c r="G42897" s="149"/>
      <c r="H42897" s="148"/>
      <c r="I42897"/>
    </row>
    <row r="42898" spans="1:9" x14ac:dyDescent="0.25">
      <c r="A42898"/>
      <c r="B42898"/>
      <c r="C42898"/>
      <c r="D42898"/>
      <c r="E42898" s="148"/>
      <c r="F42898" s="148"/>
      <c r="G42898" s="149"/>
      <c r="H42898" s="148"/>
      <c r="I42898"/>
    </row>
    <row r="42899" spans="1:9" x14ac:dyDescent="0.25">
      <c r="A42899"/>
      <c r="B42899"/>
      <c r="C42899"/>
      <c r="D42899"/>
      <c r="E42899" s="148"/>
      <c r="F42899" s="148"/>
      <c r="G42899" s="149"/>
      <c r="H42899" s="148"/>
      <c r="I42899"/>
    </row>
    <row r="42900" spans="1:9" x14ac:dyDescent="0.25">
      <c r="A42900"/>
      <c r="B42900"/>
      <c r="C42900"/>
      <c r="D42900"/>
      <c r="E42900" s="148"/>
      <c r="F42900" s="148"/>
      <c r="G42900" s="149"/>
      <c r="H42900" s="148"/>
      <c r="I42900"/>
    </row>
    <row r="42901" spans="1:9" x14ac:dyDescent="0.25">
      <c r="A42901"/>
      <c r="B42901"/>
      <c r="C42901"/>
      <c r="D42901"/>
      <c r="E42901" s="148"/>
      <c r="F42901" s="148"/>
      <c r="G42901" s="149"/>
      <c r="H42901" s="148"/>
      <c r="I42901"/>
    </row>
    <row r="42902" spans="1:9" x14ac:dyDescent="0.25">
      <c r="A42902"/>
      <c r="B42902"/>
      <c r="C42902"/>
      <c r="D42902"/>
      <c r="E42902" s="148"/>
      <c r="F42902" s="148"/>
      <c r="G42902" s="149"/>
      <c r="H42902" s="148"/>
      <c r="I42902"/>
    </row>
    <row r="42903" spans="1:9" x14ac:dyDescent="0.25">
      <c r="A42903"/>
      <c r="B42903"/>
      <c r="C42903"/>
      <c r="D42903"/>
      <c r="E42903" s="148"/>
      <c r="F42903" s="148"/>
      <c r="G42903" s="149"/>
      <c r="H42903" s="148"/>
      <c r="I42903"/>
    </row>
    <row r="42904" spans="1:9" x14ac:dyDescent="0.25">
      <c r="A42904"/>
      <c r="B42904"/>
      <c r="C42904"/>
      <c r="D42904"/>
      <c r="E42904" s="148"/>
      <c r="F42904" s="148"/>
      <c r="G42904" s="149"/>
      <c r="H42904" s="148"/>
      <c r="I42904"/>
    </row>
    <row r="42905" spans="1:9" x14ac:dyDescent="0.25">
      <c r="A42905"/>
      <c r="B42905"/>
      <c r="C42905"/>
      <c r="D42905"/>
      <c r="E42905" s="148"/>
      <c r="F42905" s="148"/>
      <c r="G42905" s="149"/>
      <c r="H42905" s="148"/>
      <c r="I42905"/>
    </row>
    <row r="42906" spans="1:9" x14ac:dyDescent="0.25">
      <c r="A42906"/>
      <c r="B42906"/>
      <c r="C42906"/>
      <c r="D42906"/>
      <c r="E42906" s="148"/>
      <c r="F42906" s="148"/>
      <c r="G42906" s="149"/>
      <c r="H42906" s="148"/>
      <c r="I42906"/>
    </row>
    <row r="42907" spans="1:9" x14ac:dyDescent="0.25">
      <c r="A42907"/>
      <c r="B42907"/>
      <c r="C42907"/>
      <c r="D42907"/>
      <c r="E42907" s="148"/>
      <c r="F42907" s="148"/>
      <c r="G42907" s="149"/>
      <c r="H42907" s="148"/>
      <c r="I42907"/>
    </row>
    <row r="42908" spans="1:9" x14ac:dyDescent="0.25">
      <c r="A42908"/>
      <c r="B42908"/>
      <c r="C42908"/>
      <c r="D42908"/>
      <c r="E42908" s="148"/>
      <c r="F42908" s="148"/>
      <c r="G42908" s="149"/>
      <c r="H42908" s="148"/>
      <c r="I42908"/>
    </row>
    <row r="42909" spans="1:9" x14ac:dyDescent="0.25">
      <c r="A42909"/>
      <c r="B42909"/>
      <c r="C42909"/>
      <c r="D42909"/>
      <c r="E42909" s="148"/>
      <c r="F42909" s="148"/>
      <c r="G42909" s="149"/>
      <c r="H42909" s="148"/>
      <c r="I42909"/>
    </row>
    <row r="42910" spans="1:9" x14ac:dyDescent="0.25">
      <c r="A42910"/>
      <c r="B42910"/>
      <c r="C42910"/>
      <c r="D42910"/>
      <c r="E42910" s="148"/>
      <c r="F42910" s="148"/>
      <c r="G42910" s="149"/>
      <c r="H42910" s="148"/>
      <c r="I42910"/>
    </row>
    <row r="42911" spans="1:9" x14ac:dyDescent="0.25">
      <c r="A42911"/>
      <c r="B42911"/>
      <c r="C42911"/>
      <c r="D42911"/>
      <c r="E42911" s="148"/>
      <c r="F42911" s="148"/>
      <c r="G42911" s="149"/>
      <c r="H42911" s="148"/>
      <c r="I42911"/>
    </row>
    <row r="42912" spans="1:9" x14ac:dyDescent="0.25">
      <c r="A42912"/>
      <c r="B42912"/>
      <c r="C42912"/>
      <c r="D42912"/>
      <c r="E42912" s="148"/>
      <c r="F42912" s="148"/>
      <c r="G42912" s="149"/>
      <c r="H42912" s="148"/>
      <c r="I42912"/>
    </row>
    <row r="42913" spans="1:9" x14ac:dyDescent="0.25">
      <c r="A42913"/>
      <c r="B42913"/>
      <c r="C42913"/>
      <c r="D42913"/>
      <c r="E42913" s="148"/>
      <c r="F42913" s="148"/>
      <c r="G42913" s="149"/>
      <c r="H42913" s="148"/>
      <c r="I42913"/>
    </row>
    <row r="42914" spans="1:9" x14ac:dyDescent="0.25">
      <c r="A42914"/>
      <c r="B42914"/>
      <c r="C42914"/>
      <c r="D42914"/>
      <c r="E42914" s="148"/>
      <c r="F42914" s="148"/>
      <c r="G42914" s="149"/>
      <c r="H42914" s="148"/>
      <c r="I42914"/>
    </row>
    <row r="42915" spans="1:9" x14ac:dyDescent="0.25">
      <c r="A42915"/>
      <c r="B42915"/>
      <c r="C42915"/>
      <c r="D42915"/>
      <c r="E42915" s="148"/>
      <c r="F42915" s="148"/>
      <c r="G42915" s="149"/>
      <c r="H42915" s="148"/>
      <c r="I42915"/>
    </row>
    <row r="42916" spans="1:9" x14ac:dyDescent="0.25">
      <c r="A42916"/>
      <c r="B42916"/>
      <c r="C42916"/>
      <c r="D42916"/>
      <c r="E42916" s="148"/>
      <c r="F42916" s="148"/>
      <c r="G42916" s="149"/>
      <c r="H42916" s="148"/>
      <c r="I42916"/>
    </row>
    <row r="42917" spans="1:9" x14ac:dyDescent="0.25">
      <c r="A42917"/>
      <c r="B42917"/>
      <c r="C42917"/>
      <c r="D42917"/>
      <c r="E42917" s="148"/>
      <c r="F42917" s="148"/>
      <c r="G42917" s="149"/>
      <c r="H42917" s="148"/>
      <c r="I42917"/>
    </row>
    <row r="42918" spans="1:9" x14ac:dyDescent="0.25">
      <c r="A42918"/>
      <c r="B42918"/>
      <c r="C42918"/>
      <c r="D42918"/>
      <c r="E42918" s="148"/>
      <c r="F42918" s="148"/>
      <c r="G42918" s="149"/>
      <c r="H42918" s="148"/>
      <c r="I42918"/>
    </row>
    <row r="42919" spans="1:9" x14ac:dyDescent="0.25">
      <c r="A42919"/>
      <c r="B42919"/>
      <c r="C42919"/>
      <c r="D42919"/>
      <c r="E42919" s="148"/>
      <c r="F42919" s="148"/>
      <c r="G42919" s="149"/>
      <c r="H42919" s="148"/>
      <c r="I42919"/>
    </row>
    <row r="42920" spans="1:9" x14ac:dyDescent="0.25">
      <c r="A42920"/>
      <c r="B42920"/>
      <c r="C42920"/>
      <c r="D42920"/>
      <c r="E42920" s="148"/>
      <c r="F42920" s="148"/>
      <c r="G42920" s="149"/>
      <c r="H42920" s="148"/>
      <c r="I42920"/>
    </row>
    <row r="42921" spans="1:9" x14ac:dyDescent="0.25">
      <c r="A42921"/>
      <c r="B42921"/>
      <c r="C42921"/>
      <c r="D42921"/>
      <c r="E42921" s="148"/>
      <c r="F42921" s="148"/>
      <c r="G42921" s="149"/>
      <c r="H42921" s="148"/>
      <c r="I42921"/>
    </row>
    <row r="42922" spans="1:9" x14ac:dyDescent="0.25">
      <c r="A42922"/>
      <c r="B42922"/>
      <c r="C42922"/>
      <c r="D42922"/>
      <c r="E42922" s="148"/>
      <c r="F42922" s="148"/>
      <c r="G42922" s="149"/>
      <c r="H42922" s="148"/>
      <c r="I42922"/>
    </row>
    <row r="42923" spans="1:9" x14ac:dyDescent="0.25">
      <c r="A42923"/>
      <c r="B42923"/>
      <c r="C42923"/>
      <c r="D42923"/>
      <c r="E42923" s="148"/>
      <c r="F42923" s="148"/>
      <c r="G42923" s="149"/>
      <c r="H42923" s="148"/>
      <c r="I42923"/>
    </row>
    <row r="42924" spans="1:9" x14ac:dyDescent="0.25">
      <c r="A42924"/>
      <c r="B42924"/>
      <c r="C42924"/>
      <c r="D42924"/>
      <c r="E42924" s="148"/>
      <c r="F42924" s="148"/>
      <c r="G42924" s="149"/>
      <c r="H42924" s="148"/>
      <c r="I42924"/>
    </row>
    <row r="42925" spans="1:9" x14ac:dyDescent="0.25">
      <c r="A42925"/>
      <c r="B42925"/>
      <c r="C42925"/>
      <c r="D42925"/>
      <c r="E42925" s="148"/>
      <c r="F42925" s="148"/>
      <c r="G42925" s="149"/>
      <c r="H42925" s="148"/>
      <c r="I42925"/>
    </row>
    <row r="42926" spans="1:9" x14ac:dyDescent="0.25">
      <c r="A42926"/>
      <c r="B42926"/>
      <c r="C42926"/>
      <c r="D42926"/>
      <c r="E42926" s="148"/>
      <c r="F42926" s="148"/>
      <c r="G42926" s="149"/>
      <c r="H42926" s="148"/>
      <c r="I42926"/>
    </row>
    <row r="42927" spans="1:9" x14ac:dyDescent="0.25">
      <c r="A42927"/>
      <c r="B42927"/>
      <c r="C42927"/>
      <c r="D42927"/>
      <c r="E42927" s="148"/>
      <c r="F42927" s="148"/>
      <c r="G42927" s="149"/>
      <c r="H42927" s="148"/>
      <c r="I42927"/>
    </row>
    <row r="42928" spans="1:9" x14ac:dyDescent="0.25">
      <c r="A42928"/>
      <c r="B42928"/>
      <c r="C42928"/>
      <c r="D42928"/>
      <c r="E42928" s="148"/>
      <c r="F42928" s="148"/>
      <c r="G42928" s="149"/>
      <c r="H42928" s="148"/>
      <c r="I42928"/>
    </row>
    <row r="42929" spans="1:9" x14ac:dyDescent="0.25">
      <c r="A42929"/>
      <c r="B42929"/>
      <c r="C42929"/>
      <c r="D42929"/>
      <c r="E42929" s="148"/>
      <c r="F42929" s="148"/>
      <c r="G42929" s="149"/>
      <c r="H42929" s="148"/>
      <c r="I42929"/>
    </row>
    <row r="42930" spans="1:9" x14ac:dyDescent="0.25">
      <c r="A42930"/>
      <c r="B42930"/>
      <c r="C42930"/>
      <c r="D42930"/>
      <c r="E42930" s="148"/>
      <c r="F42930" s="148"/>
      <c r="G42930" s="149"/>
      <c r="H42930" s="148"/>
      <c r="I42930"/>
    </row>
    <row r="42931" spans="1:9" x14ac:dyDescent="0.25">
      <c r="A42931"/>
      <c r="B42931"/>
      <c r="C42931"/>
      <c r="D42931"/>
      <c r="E42931" s="148"/>
      <c r="F42931" s="148"/>
      <c r="G42931" s="149"/>
      <c r="H42931" s="148"/>
      <c r="I42931"/>
    </row>
    <row r="42932" spans="1:9" x14ac:dyDescent="0.25">
      <c r="A42932"/>
      <c r="B42932"/>
      <c r="C42932"/>
      <c r="D42932"/>
      <c r="E42932" s="148"/>
      <c r="F42932" s="148"/>
      <c r="G42932" s="149"/>
      <c r="H42932" s="148"/>
      <c r="I42932"/>
    </row>
    <row r="42933" spans="1:9" x14ac:dyDescent="0.25">
      <c r="A42933"/>
      <c r="B42933"/>
      <c r="C42933"/>
      <c r="D42933"/>
      <c r="E42933" s="148"/>
      <c r="F42933" s="148"/>
      <c r="G42933" s="149"/>
      <c r="H42933" s="148"/>
      <c r="I42933"/>
    </row>
    <row r="42934" spans="1:9" x14ac:dyDescent="0.25">
      <c r="A42934"/>
      <c r="B42934"/>
      <c r="C42934"/>
      <c r="D42934"/>
      <c r="E42934" s="148"/>
      <c r="F42934" s="148"/>
      <c r="G42934" s="149"/>
      <c r="H42934" s="148"/>
      <c r="I42934"/>
    </row>
    <row r="42935" spans="1:9" x14ac:dyDescent="0.25">
      <c r="A42935"/>
      <c r="B42935"/>
      <c r="C42935"/>
      <c r="D42935"/>
      <c r="E42935" s="148"/>
      <c r="F42935" s="148"/>
      <c r="G42935" s="149"/>
      <c r="H42935" s="148"/>
      <c r="I42935"/>
    </row>
    <row r="42936" spans="1:9" x14ac:dyDescent="0.25">
      <c r="A42936"/>
      <c r="B42936"/>
      <c r="C42936"/>
      <c r="D42936"/>
      <c r="E42936" s="148"/>
      <c r="F42936" s="148"/>
      <c r="G42936" s="149"/>
      <c r="H42936" s="148"/>
      <c r="I42936"/>
    </row>
    <row r="42937" spans="1:9" x14ac:dyDescent="0.25">
      <c r="A42937"/>
      <c r="B42937"/>
      <c r="C42937"/>
      <c r="D42937"/>
      <c r="E42937" s="148"/>
      <c r="F42937" s="148"/>
      <c r="G42937" s="149"/>
      <c r="H42937" s="148"/>
      <c r="I42937"/>
    </row>
    <row r="42938" spans="1:9" x14ac:dyDescent="0.25">
      <c r="A42938"/>
      <c r="B42938"/>
      <c r="C42938"/>
      <c r="D42938"/>
      <c r="E42938" s="148"/>
      <c r="F42938" s="148"/>
      <c r="G42938" s="149"/>
      <c r="H42938" s="148"/>
      <c r="I42938"/>
    </row>
    <row r="42939" spans="1:9" x14ac:dyDescent="0.25">
      <c r="A42939"/>
      <c r="B42939"/>
      <c r="C42939"/>
      <c r="D42939"/>
      <c r="E42939" s="148"/>
      <c r="F42939" s="148"/>
      <c r="G42939" s="149"/>
      <c r="H42939" s="148"/>
      <c r="I42939"/>
    </row>
    <row r="42940" spans="1:9" x14ac:dyDescent="0.25">
      <c r="A42940"/>
      <c r="B42940"/>
      <c r="C42940"/>
      <c r="D42940"/>
      <c r="E42940" s="148"/>
      <c r="F42940" s="148"/>
      <c r="G42940" s="149"/>
      <c r="H42940" s="148"/>
      <c r="I42940"/>
    </row>
    <row r="42941" spans="1:9" x14ac:dyDescent="0.25">
      <c r="A42941"/>
      <c r="B42941"/>
      <c r="C42941"/>
      <c r="D42941"/>
      <c r="E42941" s="148"/>
      <c r="F42941" s="148"/>
      <c r="G42941" s="149"/>
      <c r="H42941" s="148"/>
      <c r="I42941"/>
    </row>
    <row r="42942" spans="1:9" x14ac:dyDescent="0.25">
      <c r="A42942"/>
      <c r="B42942"/>
      <c r="C42942"/>
      <c r="D42942"/>
      <c r="E42942" s="148"/>
      <c r="F42942" s="148"/>
      <c r="G42942" s="149"/>
      <c r="H42942" s="148"/>
      <c r="I42942"/>
    </row>
    <row r="42943" spans="1:9" x14ac:dyDescent="0.25">
      <c r="A42943"/>
      <c r="B42943"/>
      <c r="C42943"/>
      <c r="D42943"/>
      <c r="E42943" s="148"/>
      <c r="F42943" s="148"/>
      <c r="G42943" s="149"/>
      <c r="H42943" s="148"/>
      <c r="I42943"/>
    </row>
    <row r="42944" spans="1:9" x14ac:dyDescent="0.25">
      <c r="A42944"/>
      <c r="B42944"/>
      <c r="C42944"/>
      <c r="D42944"/>
      <c r="E42944" s="148"/>
      <c r="F42944" s="148"/>
      <c r="G42944" s="149"/>
      <c r="H42944" s="148"/>
      <c r="I42944"/>
    </row>
    <row r="42945" spans="1:9" x14ac:dyDescent="0.25">
      <c r="A42945"/>
      <c r="B42945"/>
      <c r="C42945"/>
      <c r="D42945"/>
      <c r="E42945" s="148"/>
      <c r="F42945" s="148"/>
      <c r="G42945" s="149"/>
      <c r="H42945" s="148"/>
      <c r="I42945"/>
    </row>
    <row r="42946" spans="1:9" x14ac:dyDescent="0.25">
      <c r="A42946"/>
      <c r="B42946"/>
      <c r="C42946"/>
      <c r="D42946"/>
      <c r="E42946" s="148"/>
      <c r="F42946" s="148"/>
      <c r="G42946" s="149"/>
      <c r="H42946" s="148"/>
      <c r="I42946"/>
    </row>
    <row r="42947" spans="1:9" x14ac:dyDescent="0.25">
      <c r="A42947"/>
      <c r="B42947"/>
      <c r="C42947"/>
      <c r="D42947"/>
      <c r="E42947" s="148"/>
      <c r="F42947" s="148"/>
      <c r="G42947" s="149"/>
      <c r="H42947" s="148"/>
      <c r="I42947"/>
    </row>
    <row r="42948" spans="1:9" x14ac:dyDescent="0.25">
      <c r="A42948"/>
      <c r="B42948"/>
      <c r="C42948"/>
      <c r="D42948"/>
      <c r="E42948" s="148"/>
      <c r="F42948" s="148"/>
      <c r="G42948" s="149"/>
      <c r="H42948" s="148"/>
      <c r="I42948"/>
    </row>
    <row r="42949" spans="1:9" x14ac:dyDescent="0.25">
      <c r="A42949"/>
      <c r="B42949"/>
      <c r="C42949"/>
      <c r="D42949"/>
      <c r="E42949" s="148"/>
      <c r="F42949" s="148"/>
      <c r="G42949" s="149"/>
      <c r="H42949" s="148"/>
      <c r="I42949"/>
    </row>
    <row r="42950" spans="1:9" x14ac:dyDescent="0.25">
      <c r="A42950"/>
      <c r="B42950"/>
      <c r="C42950"/>
      <c r="D42950"/>
      <c r="E42950" s="148"/>
      <c r="F42950" s="148"/>
      <c r="G42950" s="149"/>
      <c r="H42950" s="148"/>
      <c r="I42950"/>
    </row>
    <row r="42951" spans="1:9" x14ac:dyDescent="0.25">
      <c r="A42951"/>
      <c r="B42951"/>
      <c r="C42951"/>
      <c r="D42951"/>
      <c r="E42951" s="148"/>
      <c r="F42951" s="148"/>
      <c r="G42951" s="149"/>
      <c r="H42951" s="148"/>
      <c r="I42951"/>
    </row>
    <row r="42952" spans="1:9" x14ac:dyDescent="0.25">
      <c r="A42952"/>
      <c r="B42952"/>
      <c r="C42952"/>
      <c r="D42952"/>
      <c r="E42952" s="148"/>
      <c r="F42952" s="148"/>
      <c r="G42952" s="149"/>
      <c r="H42952" s="148"/>
      <c r="I42952"/>
    </row>
    <row r="42953" spans="1:9" x14ac:dyDescent="0.25">
      <c r="A42953"/>
      <c r="B42953"/>
      <c r="C42953"/>
      <c r="D42953"/>
      <c r="E42953" s="148"/>
      <c r="F42953" s="148"/>
      <c r="G42953" s="149"/>
      <c r="H42953" s="148"/>
      <c r="I42953"/>
    </row>
    <row r="42954" spans="1:9" x14ac:dyDescent="0.25">
      <c r="A42954"/>
      <c r="B42954"/>
      <c r="C42954"/>
      <c r="D42954"/>
      <c r="E42954" s="148"/>
      <c r="F42954" s="148"/>
      <c r="G42954" s="149"/>
      <c r="H42954" s="148"/>
      <c r="I42954"/>
    </row>
    <row r="42955" spans="1:9" x14ac:dyDescent="0.25">
      <c r="A42955"/>
      <c r="B42955"/>
      <c r="C42955"/>
      <c r="D42955"/>
      <c r="E42955" s="148"/>
      <c r="F42955" s="148"/>
      <c r="G42955" s="149"/>
      <c r="H42955" s="148"/>
      <c r="I42955"/>
    </row>
    <row r="42956" spans="1:9" x14ac:dyDescent="0.25">
      <c r="A42956"/>
      <c r="B42956"/>
      <c r="C42956"/>
      <c r="D42956"/>
      <c r="E42956" s="148"/>
      <c r="F42956" s="148"/>
      <c r="G42956" s="149"/>
      <c r="H42956" s="148"/>
      <c r="I42956"/>
    </row>
    <row r="42957" spans="1:9" x14ac:dyDescent="0.25">
      <c r="A42957"/>
      <c r="B42957"/>
      <c r="C42957"/>
      <c r="D42957"/>
      <c r="E42957" s="148"/>
      <c r="F42957" s="148"/>
      <c r="G42957" s="149"/>
      <c r="H42957" s="148"/>
      <c r="I42957"/>
    </row>
    <row r="42958" spans="1:9" x14ac:dyDescent="0.25">
      <c r="A42958"/>
      <c r="B42958"/>
      <c r="C42958"/>
      <c r="D42958"/>
      <c r="E42958" s="148"/>
      <c r="F42958" s="148"/>
      <c r="G42958" s="149"/>
      <c r="H42958" s="148"/>
      <c r="I42958"/>
    </row>
    <row r="42959" spans="1:9" x14ac:dyDescent="0.25">
      <c r="A42959"/>
      <c r="B42959"/>
      <c r="C42959"/>
      <c r="D42959"/>
      <c r="E42959" s="148"/>
      <c r="F42959" s="148"/>
      <c r="G42959" s="149"/>
      <c r="H42959" s="148"/>
      <c r="I42959"/>
    </row>
    <row r="42960" spans="1:9" x14ac:dyDescent="0.25">
      <c r="A42960"/>
      <c r="B42960"/>
      <c r="C42960"/>
      <c r="D42960"/>
      <c r="E42960" s="148"/>
      <c r="F42960" s="148"/>
      <c r="G42960" s="149"/>
      <c r="H42960" s="148"/>
      <c r="I42960"/>
    </row>
    <row r="42961" spans="1:9" x14ac:dyDescent="0.25">
      <c r="A42961"/>
      <c r="B42961"/>
      <c r="C42961"/>
      <c r="D42961"/>
      <c r="E42961" s="148"/>
      <c r="F42961" s="148"/>
      <c r="G42961" s="149"/>
      <c r="H42961" s="148"/>
      <c r="I42961"/>
    </row>
    <row r="42962" spans="1:9" x14ac:dyDescent="0.25">
      <c r="A42962"/>
      <c r="B42962"/>
      <c r="C42962"/>
      <c r="D42962"/>
      <c r="E42962" s="148"/>
      <c r="F42962" s="148"/>
      <c r="G42962" s="149"/>
      <c r="H42962" s="148"/>
      <c r="I42962"/>
    </row>
    <row r="42963" spans="1:9" x14ac:dyDescent="0.25">
      <c r="A42963"/>
      <c r="B42963"/>
      <c r="C42963"/>
      <c r="D42963"/>
      <c r="E42963" s="148"/>
      <c r="F42963" s="148"/>
      <c r="G42963" s="149"/>
      <c r="H42963" s="148"/>
      <c r="I42963"/>
    </row>
    <row r="42964" spans="1:9" x14ac:dyDescent="0.25">
      <c r="A42964"/>
      <c r="B42964"/>
      <c r="C42964"/>
      <c r="D42964"/>
      <c r="E42964" s="148"/>
      <c r="F42964" s="148"/>
      <c r="G42964" s="149"/>
      <c r="H42964" s="148"/>
      <c r="I42964"/>
    </row>
    <row r="42965" spans="1:9" x14ac:dyDescent="0.25">
      <c r="A42965"/>
      <c r="B42965"/>
      <c r="C42965"/>
      <c r="D42965"/>
      <c r="E42965" s="148"/>
      <c r="F42965" s="148"/>
      <c r="G42965" s="149"/>
      <c r="H42965" s="148"/>
      <c r="I42965"/>
    </row>
    <row r="42966" spans="1:9" x14ac:dyDescent="0.25">
      <c r="A42966"/>
      <c r="B42966"/>
      <c r="C42966"/>
      <c r="D42966"/>
      <c r="E42966" s="148"/>
      <c r="F42966" s="148"/>
      <c r="G42966" s="149"/>
      <c r="H42966" s="148"/>
      <c r="I42966"/>
    </row>
    <row r="42967" spans="1:9" x14ac:dyDescent="0.25">
      <c r="A42967"/>
      <c r="B42967"/>
      <c r="C42967"/>
      <c r="D42967"/>
      <c r="E42967" s="148"/>
      <c r="F42967" s="148"/>
      <c r="G42967" s="149"/>
      <c r="H42967" s="148"/>
      <c r="I42967"/>
    </row>
    <row r="42968" spans="1:9" x14ac:dyDescent="0.25">
      <c r="A42968"/>
      <c r="B42968"/>
      <c r="C42968"/>
      <c r="D42968"/>
      <c r="E42968" s="148"/>
      <c r="F42968" s="148"/>
      <c r="G42968" s="149"/>
      <c r="H42968" s="148"/>
      <c r="I42968"/>
    </row>
    <row r="42969" spans="1:9" x14ac:dyDescent="0.25">
      <c r="A42969"/>
      <c r="B42969"/>
      <c r="C42969"/>
      <c r="D42969"/>
      <c r="E42969" s="148"/>
      <c r="F42969" s="148"/>
      <c r="G42969" s="149"/>
      <c r="H42969" s="148"/>
      <c r="I42969"/>
    </row>
    <row r="42970" spans="1:9" x14ac:dyDescent="0.25">
      <c r="A42970"/>
      <c r="B42970"/>
      <c r="C42970"/>
      <c r="D42970"/>
      <c r="E42970" s="148"/>
      <c r="F42970" s="148"/>
      <c r="G42970" s="149"/>
      <c r="H42970" s="148"/>
      <c r="I42970"/>
    </row>
    <row r="42971" spans="1:9" x14ac:dyDescent="0.25">
      <c r="A42971"/>
      <c r="B42971"/>
      <c r="C42971"/>
      <c r="D42971"/>
      <c r="E42971" s="148"/>
      <c r="F42971" s="148"/>
      <c r="G42971" s="149"/>
      <c r="H42971" s="148"/>
      <c r="I42971"/>
    </row>
    <row r="42972" spans="1:9" x14ac:dyDescent="0.25">
      <c r="A42972"/>
      <c r="B42972"/>
      <c r="C42972"/>
      <c r="D42972"/>
      <c r="E42972" s="148"/>
      <c r="F42972" s="148"/>
      <c r="G42972" s="149"/>
      <c r="H42972" s="148"/>
      <c r="I42972"/>
    </row>
    <row r="42973" spans="1:9" x14ac:dyDescent="0.25">
      <c r="A42973"/>
      <c r="B42973"/>
      <c r="C42973"/>
      <c r="D42973"/>
      <c r="E42973" s="148"/>
      <c r="F42973" s="148"/>
      <c r="G42973" s="149"/>
      <c r="H42973" s="148"/>
      <c r="I42973"/>
    </row>
    <row r="42974" spans="1:9" x14ac:dyDescent="0.25">
      <c r="A42974"/>
      <c r="B42974"/>
      <c r="C42974"/>
      <c r="D42974"/>
      <c r="E42974" s="148"/>
      <c r="F42974" s="148"/>
      <c r="G42974" s="149"/>
      <c r="H42974" s="148"/>
      <c r="I42974"/>
    </row>
    <row r="42975" spans="1:9" x14ac:dyDescent="0.25">
      <c r="A42975"/>
      <c r="B42975"/>
      <c r="C42975"/>
      <c r="D42975"/>
      <c r="E42975" s="148"/>
      <c r="F42975" s="148"/>
      <c r="G42975" s="149"/>
      <c r="H42975" s="148"/>
      <c r="I42975"/>
    </row>
    <row r="42976" spans="1:9" x14ac:dyDescent="0.25">
      <c r="A42976"/>
      <c r="B42976"/>
      <c r="C42976"/>
      <c r="D42976"/>
      <c r="E42976" s="148"/>
      <c r="F42976" s="148"/>
      <c r="G42976" s="149"/>
      <c r="H42976" s="148"/>
      <c r="I42976"/>
    </row>
    <row r="42977" spans="1:9" x14ac:dyDescent="0.25">
      <c r="A42977"/>
      <c r="B42977"/>
      <c r="C42977"/>
      <c r="D42977"/>
      <c r="E42977" s="148"/>
      <c r="F42977" s="148"/>
      <c r="G42977" s="149"/>
      <c r="H42977" s="148"/>
      <c r="I42977"/>
    </row>
    <row r="42978" spans="1:9" x14ac:dyDescent="0.25">
      <c r="A42978"/>
      <c r="B42978"/>
      <c r="C42978"/>
      <c r="D42978"/>
      <c r="E42978" s="148"/>
      <c r="F42978" s="148"/>
      <c r="G42978" s="149"/>
      <c r="H42978" s="148"/>
      <c r="I42978"/>
    </row>
    <row r="42979" spans="1:9" x14ac:dyDescent="0.25">
      <c r="A42979"/>
      <c r="B42979"/>
      <c r="C42979"/>
      <c r="D42979"/>
      <c r="E42979" s="148"/>
      <c r="F42979" s="148"/>
      <c r="G42979" s="149"/>
      <c r="H42979" s="148"/>
      <c r="I42979"/>
    </row>
    <row r="42980" spans="1:9" x14ac:dyDescent="0.25">
      <c r="A42980"/>
      <c r="B42980"/>
      <c r="C42980"/>
      <c r="D42980"/>
      <c r="E42980" s="148"/>
      <c r="F42980" s="148"/>
      <c r="G42980" s="149"/>
      <c r="H42980" s="148"/>
      <c r="I42980"/>
    </row>
    <row r="42981" spans="1:9" x14ac:dyDescent="0.25">
      <c r="A42981"/>
      <c r="B42981"/>
      <c r="C42981"/>
      <c r="D42981"/>
      <c r="E42981" s="148"/>
      <c r="F42981" s="148"/>
      <c r="G42981" s="149"/>
      <c r="H42981" s="148"/>
      <c r="I42981"/>
    </row>
    <row r="42982" spans="1:9" x14ac:dyDescent="0.25">
      <c r="A42982"/>
      <c r="B42982"/>
      <c r="C42982"/>
      <c r="D42982"/>
      <c r="E42982" s="148"/>
      <c r="F42982" s="148"/>
      <c r="G42982" s="149"/>
      <c r="H42982" s="148"/>
      <c r="I42982"/>
    </row>
    <row r="42983" spans="1:9" x14ac:dyDescent="0.25">
      <c r="A42983"/>
      <c r="B42983"/>
      <c r="C42983"/>
      <c r="D42983"/>
      <c r="E42983" s="148"/>
      <c r="F42983" s="148"/>
      <c r="G42983" s="149"/>
      <c r="H42983" s="148"/>
      <c r="I42983"/>
    </row>
    <row r="42984" spans="1:9" x14ac:dyDescent="0.25">
      <c r="A42984"/>
      <c r="B42984"/>
      <c r="C42984"/>
      <c r="D42984"/>
      <c r="E42984" s="148"/>
      <c r="F42984" s="148"/>
      <c r="G42984" s="149"/>
      <c r="H42984" s="148"/>
      <c r="I42984"/>
    </row>
    <row r="42985" spans="1:9" x14ac:dyDescent="0.25">
      <c r="A42985"/>
      <c r="B42985"/>
      <c r="C42985"/>
      <c r="D42985"/>
      <c r="E42985" s="148"/>
      <c r="F42985" s="148"/>
      <c r="G42985" s="149"/>
      <c r="H42985" s="148"/>
      <c r="I42985"/>
    </row>
    <row r="42986" spans="1:9" x14ac:dyDescent="0.25">
      <c r="A42986"/>
      <c r="B42986"/>
      <c r="C42986"/>
      <c r="D42986"/>
      <c r="E42986" s="148"/>
      <c r="F42986" s="148"/>
      <c r="G42986" s="149"/>
      <c r="H42986" s="148"/>
      <c r="I42986"/>
    </row>
    <row r="42987" spans="1:9" x14ac:dyDescent="0.25">
      <c r="A42987"/>
      <c r="B42987"/>
      <c r="C42987"/>
      <c r="D42987"/>
      <c r="E42987" s="148"/>
      <c r="F42987" s="148"/>
      <c r="G42987" s="149"/>
      <c r="H42987" s="148"/>
      <c r="I42987"/>
    </row>
    <row r="42988" spans="1:9" x14ac:dyDescent="0.25">
      <c r="A42988"/>
      <c r="B42988"/>
      <c r="C42988"/>
      <c r="D42988"/>
      <c r="E42988" s="148"/>
      <c r="F42988" s="148"/>
      <c r="G42988" s="149"/>
      <c r="H42988" s="148"/>
      <c r="I42988"/>
    </row>
    <row r="42989" spans="1:9" x14ac:dyDescent="0.25">
      <c r="A42989"/>
      <c r="B42989"/>
      <c r="C42989"/>
      <c r="D42989"/>
      <c r="E42989" s="148"/>
      <c r="F42989" s="148"/>
      <c r="G42989" s="149"/>
      <c r="H42989" s="148"/>
      <c r="I42989"/>
    </row>
    <row r="42990" spans="1:9" x14ac:dyDescent="0.25">
      <c r="A42990"/>
      <c r="B42990"/>
      <c r="C42990"/>
      <c r="D42990"/>
      <c r="E42990" s="148"/>
      <c r="F42990" s="148"/>
      <c r="G42990" s="149"/>
      <c r="H42990" s="148"/>
      <c r="I42990"/>
    </row>
    <row r="42991" spans="1:9" x14ac:dyDescent="0.25">
      <c r="A42991"/>
      <c r="B42991"/>
      <c r="C42991"/>
      <c r="D42991"/>
      <c r="E42991" s="148"/>
      <c r="F42991" s="148"/>
      <c r="G42991" s="149"/>
      <c r="H42991" s="148"/>
      <c r="I42991"/>
    </row>
    <row r="42992" spans="1:9" x14ac:dyDescent="0.25">
      <c r="A42992"/>
      <c r="B42992"/>
      <c r="C42992"/>
      <c r="D42992"/>
      <c r="E42992" s="148"/>
      <c r="F42992" s="148"/>
      <c r="G42992" s="149"/>
      <c r="H42992" s="148"/>
      <c r="I42992"/>
    </row>
    <row r="42993" spans="1:9" x14ac:dyDescent="0.25">
      <c r="A42993"/>
      <c r="B42993"/>
      <c r="C42993"/>
      <c r="D42993"/>
      <c r="E42993" s="148"/>
      <c r="F42993" s="148"/>
      <c r="G42993" s="149"/>
      <c r="H42993" s="148"/>
      <c r="I42993"/>
    </row>
    <row r="42994" spans="1:9" x14ac:dyDescent="0.25">
      <c r="A42994"/>
      <c r="B42994"/>
      <c r="C42994"/>
      <c r="D42994"/>
      <c r="E42994" s="148"/>
      <c r="F42994" s="148"/>
      <c r="G42994" s="149"/>
      <c r="H42994" s="148"/>
      <c r="I42994"/>
    </row>
    <row r="42995" spans="1:9" x14ac:dyDescent="0.25">
      <c r="A42995"/>
      <c r="B42995"/>
      <c r="C42995"/>
      <c r="D42995"/>
      <c r="E42995" s="148"/>
      <c r="F42995" s="148"/>
      <c r="G42995" s="149"/>
      <c r="H42995" s="148"/>
      <c r="I42995"/>
    </row>
    <row r="42996" spans="1:9" x14ac:dyDescent="0.25">
      <c r="A42996"/>
      <c r="B42996"/>
      <c r="C42996"/>
      <c r="D42996"/>
      <c r="E42996" s="148"/>
      <c r="F42996" s="148"/>
      <c r="G42996" s="149"/>
      <c r="H42996" s="148"/>
      <c r="I42996"/>
    </row>
    <row r="42997" spans="1:9" x14ac:dyDescent="0.25">
      <c r="A42997"/>
      <c r="B42997"/>
      <c r="C42997"/>
      <c r="D42997"/>
      <c r="E42997" s="148"/>
      <c r="F42997" s="148"/>
      <c r="G42997" s="149"/>
      <c r="H42997" s="148"/>
      <c r="I42997"/>
    </row>
    <row r="42998" spans="1:9" x14ac:dyDescent="0.25">
      <c r="A42998"/>
      <c r="B42998"/>
      <c r="C42998"/>
      <c r="D42998"/>
      <c r="E42998" s="148"/>
      <c r="F42998" s="148"/>
      <c r="G42998" s="149"/>
      <c r="H42998" s="148"/>
      <c r="I42998"/>
    </row>
    <row r="42999" spans="1:9" x14ac:dyDescent="0.25">
      <c r="A42999"/>
      <c r="B42999"/>
      <c r="C42999"/>
      <c r="D42999"/>
      <c r="E42999" s="148"/>
      <c r="F42999" s="148"/>
      <c r="G42999" s="149"/>
      <c r="H42999" s="148"/>
      <c r="I42999"/>
    </row>
    <row r="43000" spans="1:9" x14ac:dyDescent="0.25">
      <c r="A43000"/>
      <c r="B43000"/>
      <c r="C43000"/>
      <c r="D43000"/>
      <c r="E43000" s="148"/>
      <c r="F43000" s="148"/>
      <c r="G43000" s="149"/>
      <c r="H43000" s="148"/>
      <c r="I43000"/>
    </row>
    <row r="43001" spans="1:9" x14ac:dyDescent="0.25">
      <c r="A43001"/>
      <c r="B43001"/>
      <c r="C43001"/>
      <c r="D43001"/>
      <c r="E43001" s="148"/>
      <c r="F43001" s="148"/>
      <c r="G43001" s="149"/>
      <c r="H43001" s="148"/>
      <c r="I43001"/>
    </row>
    <row r="43002" spans="1:9" x14ac:dyDescent="0.25">
      <c r="A43002"/>
      <c r="B43002"/>
      <c r="C43002"/>
      <c r="D43002"/>
      <c r="E43002" s="148"/>
      <c r="F43002" s="148"/>
      <c r="G43002" s="149"/>
      <c r="H43002" s="148"/>
      <c r="I43002"/>
    </row>
    <row r="43003" spans="1:9" x14ac:dyDescent="0.25">
      <c r="A43003"/>
      <c r="B43003"/>
      <c r="C43003"/>
      <c r="D43003"/>
      <c r="E43003" s="148"/>
      <c r="F43003" s="148"/>
      <c r="G43003" s="149"/>
      <c r="H43003" s="148"/>
      <c r="I43003"/>
    </row>
    <row r="43004" spans="1:9" x14ac:dyDescent="0.25">
      <c r="A43004"/>
      <c r="B43004"/>
      <c r="C43004"/>
      <c r="D43004"/>
      <c r="E43004" s="148"/>
      <c r="F43004" s="148"/>
      <c r="G43004" s="149"/>
      <c r="H43004" s="148"/>
      <c r="I43004"/>
    </row>
    <row r="43005" spans="1:9" x14ac:dyDescent="0.25">
      <c r="A43005"/>
      <c r="B43005"/>
      <c r="C43005"/>
      <c r="D43005"/>
      <c r="E43005" s="148"/>
      <c r="F43005" s="148"/>
      <c r="G43005" s="149"/>
      <c r="H43005" s="148"/>
      <c r="I43005"/>
    </row>
    <row r="43006" spans="1:9" x14ac:dyDescent="0.25">
      <c r="A43006"/>
      <c r="B43006"/>
      <c r="C43006"/>
      <c r="D43006"/>
      <c r="E43006" s="148"/>
      <c r="F43006" s="148"/>
      <c r="G43006" s="149"/>
      <c r="H43006" s="148"/>
      <c r="I43006"/>
    </row>
    <row r="43007" spans="1:9" x14ac:dyDescent="0.25">
      <c r="A43007"/>
      <c r="B43007"/>
      <c r="C43007"/>
      <c r="D43007"/>
      <c r="E43007" s="148"/>
      <c r="F43007" s="148"/>
      <c r="G43007" s="149"/>
      <c r="H43007" s="148"/>
      <c r="I43007"/>
    </row>
    <row r="43008" spans="1:9" x14ac:dyDescent="0.25">
      <c r="A43008"/>
      <c r="B43008"/>
      <c r="C43008"/>
      <c r="D43008"/>
      <c r="E43008" s="148"/>
      <c r="F43008" s="148"/>
      <c r="G43008" s="149"/>
      <c r="H43008" s="148"/>
      <c r="I43008"/>
    </row>
    <row r="43009" spans="1:9" x14ac:dyDescent="0.25">
      <c r="A43009"/>
      <c r="B43009"/>
      <c r="C43009"/>
      <c r="D43009"/>
      <c r="E43009" s="148"/>
      <c r="F43009" s="148"/>
      <c r="G43009" s="149"/>
      <c r="H43009" s="148"/>
      <c r="I43009"/>
    </row>
    <row r="43010" spans="1:9" x14ac:dyDescent="0.25">
      <c r="A43010"/>
      <c r="B43010"/>
      <c r="C43010"/>
      <c r="D43010"/>
      <c r="E43010" s="148"/>
      <c r="F43010" s="148"/>
      <c r="G43010" s="149"/>
      <c r="H43010" s="148"/>
      <c r="I43010"/>
    </row>
    <row r="43011" spans="1:9" x14ac:dyDescent="0.25">
      <c r="A43011"/>
      <c r="B43011"/>
      <c r="C43011"/>
      <c r="D43011"/>
      <c r="E43011" s="148"/>
      <c r="F43011" s="148"/>
      <c r="G43011" s="149"/>
      <c r="H43011" s="148"/>
      <c r="I43011"/>
    </row>
    <row r="43012" spans="1:9" x14ac:dyDescent="0.25">
      <c r="A43012"/>
      <c r="B43012"/>
      <c r="C43012"/>
      <c r="D43012"/>
      <c r="E43012" s="148"/>
      <c r="F43012" s="148"/>
      <c r="G43012" s="149"/>
      <c r="H43012" s="148"/>
      <c r="I43012"/>
    </row>
    <row r="43013" spans="1:9" x14ac:dyDescent="0.25">
      <c r="A43013"/>
      <c r="B43013"/>
      <c r="C43013"/>
      <c r="D43013"/>
      <c r="E43013" s="148"/>
      <c r="F43013" s="148"/>
      <c r="G43013" s="149"/>
      <c r="H43013" s="148"/>
      <c r="I43013"/>
    </row>
    <row r="43014" spans="1:9" x14ac:dyDescent="0.25">
      <c r="A43014"/>
      <c r="B43014"/>
      <c r="C43014"/>
      <c r="D43014"/>
      <c r="E43014" s="148"/>
      <c r="F43014" s="148"/>
      <c r="G43014" s="149"/>
      <c r="H43014" s="148"/>
      <c r="I43014"/>
    </row>
    <row r="43015" spans="1:9" x14ac:dyDescent="0.25">
      <c r="A43015"/>
      <c r="B43015"/>
      <c r="C43015"/>
      <c r="D43015"/>
      <c r="E43015" s="148"/>
      <c r="F43015" s="148"/>
      <c r="G43015" s="149"/>
      <c r="H43015" s="148"/>
      <c r="I43015"/>
    </row>
    <row r="43016" spans="1:9" x14ac:dyDescent="0.25">
      <c r="A43016"/>
      <c r="B43016"/>
      <c r="C43016"/>
      <c r="D43016"/>
      <c r="E43016" s="148"/>
      <c r="F43016" s="148"/>
      <c r="G43016" s="149"/>
      <c r="H43016" s="148"/>
      <c r="I43016"/>
    </row>
    <row r="43017" spans="1:9" x14ac:dyDescent="0.25">
      <c r="A43017"/>
      <c r="B43017"/>
      <c r="C43017"/>
      <c r="D43017"/>
      <c r="E43017" s="148"/>
      <c r="F43017" s="148"/>
      <c r="G43017" s="149"/>
      <c r="H43017" s="148"/>
      <c r="I43017"/>
    </row>
    <row r="43018" spans="1:9" x14ac:dyDescent="0.25">
      <c r="A43018"/>
      <c r="B43018"/>
      <c r="C43018"/>
      <c r="D43018"/>
      <c r="E43018" s="148"/>
      <c r="F43018" s="148"/>
      <c r="G43018" s="149"/>
      <c r="H43018" s="148"/>
      <c r="I43018"/>
    </row>
    <row r="43019" spans="1:9" x14ac:dyDescent="0.25">
      <c r="A43019"/>
      <c r="B43019"/>
      <c r="C43019"/>
      <c r="D43019"/>
      <c r="E43019" s="148"/>
      <c r="F43019" s="148"/>
      <c r="G43019" s="149"/>
      <c r="H43019" s="148"/>
      <c r="I43019"/>
    </row>
    <row r="43020" spans="1:9" x14ac:dyDescent="0.25">
      <c r="A43020"/>
      <c r="B43020"/>
      <c r="C43020"/>
      <c r="D43020"/>
      <c r="E43020" s="148"/>
      <c r="F43020" s="148"/>
      <c r="G43020" s="149"/>
      <c r="H43020" s="148"/>
      <c r="I43020"/>
    </row>
    <row r="43021" spans="1:9" x14ac:dyDescent="0.25">
      <c r="A43021"/>
      <c r="B43021"/>
      <c r="C43021"/>
      <c r="D43021"/>
      <c r="E43021" s="148"/>
      <c r="F43021" s="148"/>
      <c r="G43021" s="149"/>
      <c r="H43021" s="148"/>
      <c r="I43021"/>
    </row>
    <row r="43022" spans="1:9" x14ac:dyDescent="0.25">
      <c r="A43022"/>
      <c r="B43022"/>
      <c r="C43022"/>
      <c r="D43022"/>
      <c r="E43022" s="148"/>
      <c r="F43022" s="148"/>
      <c r="G43022" s="149"/>
      <c r="H43022" s="148"/>
      <c r="I43022"/>
    </row>
    <row r="43023" spans="1:9" x14ac:dyDescent="0.25">
      <c r="A43023"/>
      <c r="B43023"/>
      <c r="C43023"/>
      <c r="D43023"/>
      <c r="E43023" s="148"/>
      <c r="F43023" s="148"/>
      <c r="G43023" s="149"/>
      <c r="H43023" s="148"/>
      <c r="I43023"/>
    </row>
    <row r="43024" spans="1:9" x14ac:dyDescent="0.25">
      <c r="A43024"/>
      <c r="B43024"/>
      <c r="C43024"/>
      <c r="D43024"/>
      <c r="E43024" s="148"/>
      <c r="F43024" s="148"/>
      <c r="G43024" s="149"/>
      <c r="H43024" s="148"/>
      <c r="I43024"/>
    </row>
    <row r="43025" spans="1:9" x14ac:dyDescent="0.25">
      <c r="A43025"/>
      <c r="B43025"/>
      <c r="C43025"/>
      <c r="D43025"/>
      <c r="E43025" s="148"/>
      <c r="F43025" s="148"/>
      <c r="G43025" s="149"/>
      <c r="H43025" s="148"/>
      <c r="I43025"/>
    </row>
    <row r="43026" spans="1:9" x14ac:dyDescent="0.25">
      <c r="A43026"/>
      <c r="B43026"/>
      <c r="C43026"/>
      <c r="D43026"/>
      <c r="E43026" s="148"/>
      <c r="F43026" s="148"/>
      <c r="G43026" s="149"/>
      <c r="H43026" s="148"/>
      <c r="I43026"/>
    </row>
    <row r="43027" spans="1:9" x14ac:dyDescent="0.25">
      <c r="A43027"/>
      <c r="B43027"/>
      <c r="C43027"/>
      <c r="D43027"/>
      <c r="E43027" s="148"/>
      <c r="F43027" s="148"/>
      <c r="G43027" s="149"/>
      <c r="H43027" s="148"/>
      <c r="I43027"/>
    </row>
    <row r="43028" spans="1:9" x14ac:dyDescent="0.25">
      <c r="A43028"/>
      <c r="B43028"/>
      <c r="C43028"/>
      <c r="D43028"/>
      <c r="E43028" s="148"/>
      <c r="F43028" s="148"/>
      <c r="G43028" s="149"/>
      <c r="H43028" s="148"/>
      <c r="I43028"/>
    </row>
    <row r="43029" spans="1:9" x14ac:dyDescent="0.25">
      <c r="A43029"/>
      <c r="B43029"/>
      <c r="C43029"/>
      <c r="D43029"/>
      <c r="E43029" s="148"/>
      <c r="F43029" s="148"/>
      <c r="G43029" s="149"/>
      <c r="H43029" s="148"/>
      <c r="I43029"/>
    </row>
    <row r="43030" spans="1:9" x14ac:dyDescent="0.25">
      <c r="A43030"/>
      <c r="B43030"/>
      <c r="C43030"/>
      <c r="D43030"/>
      <c r="E43030" s="148"/>
      <c r="F43030" s="148"/>
      <c r="G43030" s="149"/>
      <c r="H43030" s="148"/>
      <c r="I43030"/>
    </row>
    <row r="43031" spans="1:9" x14ac:dyDescent="0.25">
      <c r="A43031"/>
      <c r="B43031"/>
      <c r="C43031"/>
      <c r="D43031"/>
      <c r="E43031" s="148"/>
      <c r="F43031" s="148"/>
      <c r="G43031" s="149"/>
      <c r="H43031" s="148"/>
      <c r="I43031"/>
    </row>
    <row r="43032" spans="1:9" x14ac:dyDescent="0.25">
      <c r="A43032"/>
      <c r="B43032"/>
      <c r="C43032"/>
      <c r="D43032"/>
      <c r="E43032" s="148"/>
      <c r="F43032" s="148"/>
      <c r="G43032" s="149"/>
      <c r="H43032" s="148"/>
      <c r="I43032"/>
    </row>
    <row r="43033" spans="1:9" x14ac:dyDescent="0.25">
      <c r="A43033"/>
      <c r="B43033"/>
      <c r="C43033"/>
      <c r="D43033"/>
      <c r="E43033" s="148"/>
      <c r="F43033" s="148"/>
      <c r="G43033" s="149"/>
      <c r="H43033" s="148"/>
      <c r="I43033"/>
    </row>
    <row r="43034" spans="1:9" x14ac:dyDescent="0.25">
      <c r="A43034"/>
      <c r="B43034"/>
      <c r="C43034"/>
      <c r="D43034"/>
      <c r="E43034" s="148"/>
      <c r="F43034" s="148"/>
      <c r="G43034" s="149"/>
      <c r="H43034" s="148"/>
      <c r="I43034"/>
    </row>
    <row r="43035" spans="1:9" x14ac:dyDescent="0.25">
      <c r="A43035"/>
      <c r="B43035"/>
      <c r="C43035"/>
      <c r="D43035"/>
      <c r="E43035" s="148"/>
      <c r="F43035" s="148"/>
      <c r="G43035" s="149"/>
      <c r="H43035" s="148"/>
      <c r="I43035"/>
    </row>
    <row r="43036" spans="1:9" x14ac:dyDescent="0.25">
      <c r="A43036"/>
      <c r="B43036"/>
      <c r="C43036"/>
      <c r="D43036"/>
      <c r="E43036" s="148"/>
      <c r="F43036" s="148"/>
      <c r="G43036" s="149"/>
      <c r="H43036" s="148"/>
      <c r="I43036"/>
    </row>
    <row r="43037" spans="1:9" x14ac:dyDescent="0.25">
      <c r="A43037"/>
      <c r="B43037"/>
      <c r="C43037"/>
      <c r="D43037"/>
      <c r="E43037" s="148"/>
      <c r="F43037" s="148"/>
      <c r="G43037" s="149"/>
      <c r="H43037" s="148"/>
      <c r="I43037"/>
    </row>
    <row r="43038" spans="1:9" x14ac:dyDescent="0.25">
      <c r="A43038"/>
      <c r="B43038"/>
      <c r="C43038"/>
      <c r="D43038"/>
      <c r="E43038" s="148"/>
      <c r="F43038" s="148"/>
      <c r="G43038" s="149"/>
      <c r="H43038" s="148"/>
      <c r="I43038"/>
    </row>
    <row r="43039" spans="1:9" x14ac:dyDescent="0.25">
      <c r="A43039"/>
      <c r="B43039"/>
      <c r="C43039"/>
      <c r="D43039"/>
      <c r="E43039" s="148"/>
      <c r="F43039" s="148"/>
      <c r="G43039" s="149"/>
      <c r="H43039" s="148"/>
      <c r="I43039"/>
    </row>
    <row r="43040" spans="1:9" x14ac:dyDescent="0.25">
      <c r="A43040"/>
      <c r="B43040"/>
      <c r="C43040"/>
      <c r="D43040"/>
      <c r="E43040" s="148"/>
      <c r="F43040" s="148"/>
      <c r="G43040" s="149"/>
      <c r="H43040" s="148"/>
      <c r="I43040"/>
    </row>
    <row r="43041" spans="1:9" x14ac:dyDescent="0.25">
      <c r="A43041"/>
      <c r="B43041"/>
      <c r="C43041"/>
      <c r="D43041"/>
      <c r="E43041" s="148"/>
      <c r="F43041" s="148"/>
      <c r="G43041" s="149"/>
      <c r="H43041" s="148"/>
      <c r="I43041"/>
    </row>
    <row r="43042" spans="1:9" x14ac:dyDescent="0.25">
      <c r="A43042"/>
      <c r="B43042"/>
      <c r="C43042"/>
      <c r="D43042"/>
      <c r="E43042" s="148"/>
      <c r="F43042" s="148"/>
      <c r="G43042" s="149"/>
      <c r="H43042" s="148"/>
      <c r="I43042"/>
    </row>
    <row r="43043" spans="1:9" x14ac:dyDescent="0.25">
      <c r="A43043"/>
      <c r="B43043"/>
      <c r="C43043"/>
      <c r="D43043"/>
      <c r="E43043" s="148"/>
      <c r="F43043" s="148"/>
      <c r="G43043" s="149"/>
      <c r="H43043" s="148"/>
      <c r="I43043"/>
    </row>
    <row r="43044" spans="1:9" x14ac:dyDescent="0.25">
      <c r="A43044"/>
      <c r="B43044"/>
      <c r="C43044"/>
      <c r="D43044"/>
      <c r="E43044" s="148"/>
      <c r="F43044" s="148"/>
      <c r="G43044" s="149"/>
      <c r="H43044" s="148"/>
      <c r="I43044"/>
    </row>
    <row r="43045" spans="1:9" x14ac:dyDescent="0.25">
      <c r="A43045"/>
      <c r="B43045"/>
      <c r="C43045"/>
      <c r="D43045"/>
      <c r="E43045" s="148"/>
      <c r="F43045" s="148"/>
      <c r="G43045" s="149"/>
      <c r="H43045" s="148"/>
      <c r="I43045"/>
    </row>
    <row r="43046" spans="1:9" x14ac:dyDescent="0.25">
      <c r="A43046"/>
      <c r="B43046"/>
      <c r="C43046"/>
      <c r="D43046"/>
      <c r="E43046" s="148"/>
      <c r="F43046" s="148"/>
      <c r="G43046" s="149"/>
      <c r="H43046" s="148"/>
      <c r="I43046"/>
    </row>
    <row r="43047" spans="1:9" x14ac:dyDescent="0.25">
      <c r="A43047"/>
      <c r="B43047"/>
      <c r="C43047"/>
      <c r="D43047"/>
      <c r="E43047" s="148"/>
      <c r="F43047" s="148"/>
      <c r="G43047" s="149"/>
      <c r="H43047" s="148"/>
      <c r="I43047"/>
    </row>
    <row r="43048" spans="1:9" x14ac:dyDescent="0.25">
      <c r="A43048"/>
      <c r="B43048"/>
      <c r="C43048"/>
      <c r="D43048"/>
      <c r="E43048" s="148"/>
      <c r="F43048" s="148"/>
      <c r="G43048" s="149"/>
      <c r="H43048" s="148"/>
      <c r="I43048"/>
    </row>
    <row r="43049" spans="1:9" x14ac:dyDescent="0.25">
      <c r="A43049"/>
      <c r="B43049"/>
      <c r="C43049"/>
      <c r="D43049"/>
      <c r="E43049" s="148"/>
      <c r="F43049" s="148"/>
      <c r="G43049" s="149"/>
      <c r="H43049" s="148"/>
      <c r="I43049"/>
    </row>
    <row r="43050" spans="1:9" x14ac:dyDescent="0.25">
      <c r="A43050"/>
      <c r="B43050"/>
      <c r="C43050"/>
      <c r="D43050"/>
      <c r="E43050" s="148"/>
      <c r="F43050" s="148"/>
      <c r="G43050" s="149"/>
      <c r="H43050" s="148"/>
      <c r="I43050"/>
    </row>
    <row r="43051" spans="1:9" x14ac:dyDescent="0.25">
      <c r="A43051"/>
      <c r="B43051"/>
      <c r="C43051"/>
      <c r="D43051"/>
      <c r="E43051" s="148"/>
      <c r="F43051" s="148"/>
      <c r="G43051" s="149"/>
      <c r="H43051" s="148"/>
      <c r="I43051"/>
    </row>
    <row r="43052" spans="1:9" x14ac:dyDescent="0.25">
      <c r="A43052"/>
      <c r="B43052"/>
      <c r="C43052"/>
      <c r="D43052"/>
      <c r="E43052" s="148"/>
      <c r="F43052" s="148"/>
      <c r="G43052" s="149"/>
      <c r="H43052" s="148"/>
      <c r="I43052"/>
    </row>
    <row r="43053" spans="1:9" x14ac:dyDescent="0.25">
      <c r="A43053"/>
      <c r="B43053"/>
      <c r="C43053"/>
      <c r="D43053"/>
      <c r="E43053" s="148"/>
      <c r="F43053" s="148"/>
      <c r="G43053" s="149"/>
      <c r="H43053" s="148"/>
      <c r="I43053"/>
    </row>
    <row r="43054" spans="1:9" x14ac:dyDescent="0.25">
      <c r="A43054"/>
      <c r="B43054"/>
      <c r="C43054"/>
      <c r="D43054"/>
      <c r="E43054" s="148"/>
      <c r="F43054" s="148"/>
      <c r="G43054" s="149"/>
      <c r="H43054" s="148"/>
      <c r="I43054"/>
    </row>
    <row r="43055" spans="1:9" x14ac:dyDescent="0.25">
      <c r="A43055"/>
      <c r="B43055"/>
      <c r="C43055"/>
      <c r="D43055"/>
      <c r="E43055" s="148"/>
      <c r="F43055" s="148"/>
      <c r="G43055" s="149"/>
      <c r="H43055" s="148"/>
      <c r="I43055"/>
    </row>
    <row r="43056" spans="1:9" x14ac:dyDescent="0.25">
      <c r="A43056"/>
      <c r="B43056"/>
      <c r="C43056"/>
      <c r="D43056"/>
      <c r="E43056" s="148"/>
      <c r="F43056" s="148"/>
      <c r="G43056" s="149"/>
      <c r="H43056" s="148"/>
      <c r="I43056"/>
    </row>
    <row r="43057" spans="1:9" x14ac:dyDescent="0.25">
      <c r="A43057"/>
      <c r="B43057"/>
      <c r="C43057"/>
      <c r="D43057"/>
      <c r="E43057" s="148"/>
      <c r="F43057" s="148"/>
      <c r="G43057" s="149"/>
      <c r="H43057" s="148"/>
      <c r="I43057"/>
    </row>
    <row r="43058" spans="1:9" x14ac:dyDescent="0.25">
      <c r="A43058"/>
      <c r="B43058"/>
      <c r="C43058"/>
      <c r="D43058"/>
      <c r="E43058" s="148"/>
      <c r="F43058" s="148"/>
      <c r="G43058" s="149"/>
      <c r="H43058" s="148"/>
      <c r="I43058"/>
    </row>
    <row r="43059" spans="1:9" x14ac:dyDescent="0.25">
      <c r="A43059"/>
      <c r="B43059"/>
      <c r="C43059"/>
      <c r="D43059"/>
      <c r="E43059" s="148"/>
      <c r="F43059" s="148"/>
      <c r="G43059" s="149"/>
      <c r="H43059" s="148"/>
      <c r="I43059"/>
    </row>
    <row r="43060" spans="1:9" x14ac:dyDescent="0.25">
      <c r="A43060"/>
      <c r="B43060"/>
      <c r="C43060"/>
      <c r="D43060"/>
      <c r="E43060" s="148"/>
      <c r="F43060" s="148"/>
      <c r="G43060" s="149"/>
      <c r="H43060" s="148"/>
      <c r="I43060"/>
    </row>
    <row r="43061" spans="1:9" x14ac:dyDescent="0.25">
      <c r="A43061"/>
      <c r="B43061"/>
      <c r="C43061"/>
      <c r="D43061"/>
      <c r="E43061" s="148"/>
      <c r="F43061" s="148"/>
      <c r="G43061" s="149"/>
      <c r="H43061" s="148"/>
      <c r="I43061"/>
    </row>
    <row r="43062" spans="1:9" x14ac:dyDescent="0.25">
      <c r="A43062"/>
      <c r="B43062"/>
      <c r="C43062"/>
      <c r="D43062"/>
      <c r="E43062" s="148"/>
      <c r="F43062" s="148"/>
      <c r="G43062" s="149"/>
      <c r="H43062" s="148"/>
      <c r="I43062"/>
    </row>
    <row r="43063" spans="1:9" x14ac:dyDescent="0.25">
      <c r="A43063"/>
      <c r="B43063"/>
      <c r="C43063"/>
      <c r="D43063"/>
      <c r="E43063" s="148"/>
      <c r="F43063" s="148"/>
      <c r="G43063" s="149"/>
      <c r="H43063" s="148"/>
      <c r="I43063"/>
    </row>
    <row r="43064" spans="1:9" x14ac:dyDescent="0.25">
      <c r="A43064"/>
      <c r="B43064"/>
      <c r="C43064"/>
      <c r="D43064"/>
      <c r="E43064" s="148"/>
      <c r="F43064" s="148"/>
      <c r="G43064" s="149"/>
      <c r="H43064" s="148"/>
      <c r="I43064"/>
    </row>
    <row r="43065" spans="1:9" x14ac:dyDescent="0.25">
      <c r="A43065"/>
      <c r="B43065"/>
      <c r="C43065"/>
      <c r="D43065"/>
      <c r="E43065" s="148"/>
      <c r="F43065" s="148"/>
      <c r="G43065" s="149"/>
      <c r="H43065" s="148"/>
      <c r="I43065"/>
    </row>
    <row r="43066" spans="1:9" x14ac:dyDescent="0.25">
      <c r="A43066"/>
      <c r="B43066"/>
      <c r="C43066"/>
      <c r="D43066"/>
      <c r="E43066" s="148"/>
      <c r="F43066" s="148"/>
      <c r="G43066" s="149"/>
      <c r="H43066" s="148"/>
      <c r="I43066"/>
    </row>
    <row r="43067" spans="1:9" x14ac:dyDescent="0.25">
      <c r="A43067"/>
      <c r="B43067"/>
      <c r="C43067"/>
      <c r="D43067"/>
      <c r="E43067" s="148"/>
      <c r="F43067" s="148"/>
      <c r="G43067" s="149"/>
      <c r="H43067" s="148"/>
      <c r="I43067"/>
    </row>
    <row r="43068" spans="1:9" x14ac:dyDescent="0.25">
      <c r="A43068"/>
      <c r="B43068"/>
      <c r="C43068"/>
      <c r="D43068"/>
      <c r="E43068" s="148"/>
      <c r="F43068" s="148"/>
      <c r="G43068" s="149"/>
      <c r="H43068" s="148"/>
      <c r="I43068"/>
    </row>
    <row r="43069" spans="1:9" x14ac:dyDescent="0.25">
      <c r="A43069"/>
      <c r="B43069"/>
      <c r="C43069"/>
      <c r="D43069"/>
      <c r="E43069" s="148"/>
      <c r="F43069" s="148"/>
      <c r="G43069" s="149"/>
      <c r="H43069" s="148"/>
      <c r="I43069"/>
    </row>
    <row r="43070" spans="1:9" x14ac:dyDescent="0.25">
      <c r="A43070"/>
      <c r="B43070"/>
      <c r="C43070"/>
      <c r="D43070"/>
      <c r="E43070" s="148"/>
      <c r="F43070" s="148"/>
      <c r="G43070" s="149"/>
      <c r="H43070" s="148"/>
      <c r="I43070"/>
    </row>
    <row r="43071" spans="1:9" x14ac:dyDescent="0.25">
      <c r="A43071"/>
      <c r="B43071"/>
      <c r="C43071"/>
      <c r="D43071"/>
      <c r="E43071" s="148"/>
      <c r="F43071" s="148"/>
      <c r="G43071" s="149"/>
      <c r="H43071" s="148"/>
      <c r="I43071"/>
    </row>
    <row r="43072" spans="1:9" x14ac:dyDescent="0.25">
      <c r="A43072"/>
      <c r="B43072"/>
      <c r="C43072"/>
      <c r="D43072"/>
      <c r="E43072" s="148"/>
      <c r="F43072" s="148"/>
      <c r="G43072" s="149"/>
      <c r="H43072" s="148"/>
      <c r="I43072"/>
    </row>
    <row r="43073" spans="1:9" x14ac:dyDescent="0.25">
      <c r="A43073"/>
      <c r="B43073"/>
      <c r="C43073"/>
      <c r="D43073"/>
      <c r="E43073" s="148"/>
      <c r="F43073" s="148"/>
      <c r="G43073" s="149"/>
      <c r="H43073" s="148"/>
      <c r="I43073"/>
    </row>
    <row r="43074" spans="1:9" x14ac:dyDescent="0.25">
      <c r="A43074"/>
      <c r="B43074"/>
      <c r="C43074"/>
      <c r="D43074"/>
      <c r="E43074" s="148"/>
      <c r="F43074" s="148"/>
      <c r="G43074" s="149"/>
      <c r="H43074" s="148"/>
      <c r="I43074"/>
    </row>
    <row r="43075" spans="1:9" x14ac:dyDescent="0.25">
      <c r="A43075"/>
      <c r="B43075"/>
      <c r="C43075"/>
      <c r="D43075"/>
      <c r="E43075" s="148"/>
      <c r="F43075" s="148"/>
      <c r="G43075" s="149"/>
      <c r="H43075" s="148"/>
      <c r="I43075"/>
    </row>
    <row r="43076" spans="1:9" x14ac:dyDescent="0.25">
      <c r="A43076"/>
      <c r="B43076"/>
      <c r="C43076"/>
      <c r="D43076"/>
      <c r="E43076" s="148"/>
      <c r="F43076" s="148"/>
      <c r="G43076" s="149"/>
      <c r="H43076" s="148"/>
      <c r="I43076"/>
    </row>
    <row r="43077" spans="1:9" x14ac:dyDescent="0.25">
      <c r="A43077"/>
      <c r="B43077"/>
      <c r="C43077"/>
      <c r="D43077"/>
      <c r="E43077" s="148"/>
      <c r="F43077" s="148"/>
      <c r="G43077" s="149"/>
      <c r="H43077" s="148"/>
      <c r="I43077"/>
    </row>
    <row r="43078" spans="1:9" x14ac:dyDescent="0.25">
      <c r="A43078"/>
      <c r="B43078"/>
      <c r="C43078"/>
      <c r="D43078"/>
      <c r="E43078" s="148"/>
      <c r="F43078" s="148"/>
      <c r="G43078" s="149"/>
      <c r="H43078" s="148"/>
      <c r="I43078"/>
    </row>
    <row r="43079" spans="1:9" x14ac:dyDescent="0.25">
      <c r="A43079"/>
      <c r="B43079"/>
      <c r="C43079"/>
      <c r="D43079"/>
      <c r="E43079" s="148"/>
      <c r="F43079" s="148"/>
      <c r="G43079" s="149"/>
      <c r="H43079" s="148"/>
      <c r="I43079"/>
    </row>
    <row r="43080" spans="1:9" x14ac:dyDescent="0.25">
      <c r="A43080"/>
      <c r="B43080"/>
      <c r="C43080"/>
      <c r="D43080"/>
      <c r="E43080" s="148"/>
      <c r="F43080" s="148"/>
      <c r="G43080" s="149"/>
      <c r="H43080" s="148"/>
      <c r="I43080"/>
    </row>
    <row r="43081" spans="1:9" x14ac:dyDescent="0.25">
      <c r="A43081"/>
      <c r="B43081"/>
      <c r="C43081"/>
      <c r="D43081"/>
      <c r="E43081" s="148"/>
      <c r="F43081" s="148"/>
      <c r="G43081" s="149"/>
      <c r="H43081" s="148"/>
      <c r="I43081"/>
    </row>
    <row r="43082" spans="1:9" x14ac:dyDescent="0.25">
      <c r="A43082"/>
      <c r="B43082"/>
      <c r="C43082"/>
      <c r="D43082"/>
      <c r="E43082" s="148"/>
      <c r="F43082" s="148"/>
      <c r="G43082" s="149"/>
      <c r="H43082" s="148"/>
      <c r="I43082"/>
    </row>
    <row r="43083" spans="1:9" x14ac:dyDescent="0.25">
      <c r="A43083"/>
      <c r="B43083"/>
      <c r="C43083"/>
      <c r="D43083"/>
      <c r="E43083" s="148"/>
      <c r="F43083" s="148"/>
      <c r="G43083" s="149"/>
      <c r="H43083" s="148"/>
      <c r="I43083"/>
    </row>
    <row r="43084" spans="1:9" x14ac:dyDescent="0.25">
      <c r="A43084"/>
      <c r="B43084"/>
      <c r="C43084"/>
      <c r="D43084"/>
      <c r="E43084" s="148"/>
      <c r="F43084" s="148"/>
      <c r="G43084" s="149"/>
      <c r="H43084" s="148"/>
      <c r="I43084"/>
    </row>
    <row r="43085" spans="1:9" x14ac:dyDescent="0.25">
      <c r="A43085"/>
      <c r="B43085"/>
      <c r="C43085"/>
      <c r="D43085"/>
      <c r="E43085" s="148"/>
      <c r="F43085" s="148"/>
      <c r="G43085" s="149"/>
      <c r="H43085" s="148"/>
      <c r="I43085"/>
    </row>
    <row r="43086" spans="1:9" x14ac:dyDescent="0.25">
      <c r="A43086"/>
      <c r="B43086"/>
      <c r="C43086"/>
      <c r="D43086"/>
      <c r="E43086" s="148"/>
      <c r="F43086" s="148"/>
      <c r="G43086" s="149"/>
      <c r="H43086" s="148"/>
      <c r="I43086"/>
    </row>
    <row r="43087" spans="1:9" x14ac:dyDescent="0.25">
      <c r="A43087"/>
      <c r="B43087"/>
      <c r="C43087"/>
      <c r="D43087"/>
      <c r="E43087" s="148"/>
      <c r="F43087" s="148"/>
      <c r="G43087" s="149"/>
      <c r="H43087" s="148"/>
      <c r="I43087"/>
    </row>
    <row r="43088" spans="1:9" x14ac:dyDescent="0.25">
      <c r="A43088"/>
      <c r="B43088"/>
      <c r="C43088"/>
      <c r="D43088"/>
      <c r="E43088" s="148"/>
      <c r="F43088" s="148"/>
      <c r="G43088" s="149"/>
      <c r="H43088" s="148"/>
      <c r="I43088"/>
    </row>
    <row r="43089" spans="1:9" x14ac:dyDescent="0.25">
      <c r="A43089"/>
      <c r="B43089"/>
      <c r="C43089"/>
      <c r="D43089"/>
      <c r="E43089" s="148"/>
      <c r="F43089" s="148"/>
      <c r="G43089" s="149"/>
      <c r="H43089" s="148"/>
      <c r="I43089"/>
    </row>
    <row r="43090" spans="1:9" x14ac:dyDescent="0.25">
      <c r="A43090"/>
      <c r="B43090"/>
      <c r="C43090"/>
      <c r="D43090"/>
      <c r="E43090" s="148"/>
      <c r="F43090" s="148"/>
      <c r="G43090" s="149"/>
      <c r="H43090" s="148"/>
      <c r="I43090"/>
    </row>
    <row r="43091" spans="1:9" x14ac:dyDescent="0.25">
      <c r="A43091"/>
      <c r="B43091"/>
      <c r="C43091"/>
      <c r="D43091"/>
      <c r="E43091" s="148"/>
      <c r="F43091" s="148"/>
      <c r="G43091" s="149"/>
      <c r="H43091" s="148"/>
      <c r="I43091"/>
    </row>
    <row r="43092" spans="1:9" x14ac:dyDescent="0.25">
      <c r="A43092"/>
      <c r="B43092"/>
      <c r="C43092"/>
      <c r="D43092"/>
      <c r="E43092" s="148"/>
      <c r="F43092" s="148"/>
      <c r="G43092" s="149"/>
      <c r="H43092" s="148"/>
      <c r="I43092"/>
    </row>
    <row r="43093" spans="1:9" x14ac:dyDescent="0.25">
      <c r="A43093"/>
      <c r="B43093"/>
      <c r="C43093"/>
      <c r="D43093"/>
      <c r="E43093" s="148"/>
      <c r="F43093" s="148"/>
      <c r="G43093" s="149"/>
      <c r="H43093" s="148"/>
      <c r="I43093"/>
    </row>
    <row r="43094" spans="1:9" x14ac:dyDescent="0.25">
      <c r="A43094"/>
      <c r="B43094"/>
      <c r="C43094"/>
      <c r="D43094"/>
      <c r="E43094" s="148"/>
      <c r="F43094" s="148"/>
      <c r="G43094" s="149"/>
      <c r="H43094" s="148"/>
      <c r="I43094"/>
    </row>
    <row r="43095" spans="1:9" x14ac:dyDescent="0.25">
      <c r="A43095"/>
      <c r="B43095"/>
      <c r="C43095"/>
      <c r="D43095"/>
      <c r="E43095" s="148"/>
      <c r="F43095" s="148"/>
      <c r="G43095" s="149"/>
      <c r="H43095" s="148"/>
      <c r="I43095"/>
    </row>
    <row r="43096" spans="1:9" x14ac:dyDescent="0.25">
      <c r="A43096"/>
      <c r="B43096"/>
      <c r="C43096"/>
      <c r="D43096"/>
      <c r="E43096" s="148"/>
      <c r="F43096" s="148"/>
      <c r="G43096" s="149"/>
      <c r="H43096" s="148"/>
      <c r="I43096"/>
    </row>
    <row r="43097" spans="1:9" x14ac:dyDescent="0.25">
      <c r="A43097"/>
      <c r="B43097"/>
      <c r="C43097"/>
      <c r="D43097"/>
      <c r="E43097" s="148"/>
      <c r="F43097" s="148"/>
      <c r="G43097" s="149"/>
      <c r="H43097" s="148"/>
      <c r="I43097"/>
    </row>
    <row r="43098" spans="1:9" x14ac:dyDescent="0.25">
      <c r="A43098"/>
      <c r="B43098"/>
      <c r="C43098"/>
      <c r="D43098"/>
      <c r="E43098" s="148"/>
      <c r="F43098" s="148"/>
      <c r="G43098" s="149"/>
      <c r="H43098" s="148"/>
      <c r="I43098"/>
    </row>
    <row r="43099" spans="1:9" x14ac:dyDescent="0.25">
      <c r="A43099"/>
      <c r="B43099"/>
      <c r="C43099"/>
      <c r="D43099"/>
      <c r="E43099" s="148"/>
      <c r="F43099" s="148"/>
      <c r="G43099" s="149"/>
      <c r="H43099" s="148"/>
      <c r="I43099"/>
    </row>
    <row r="43100" spans="1:9" x14ac:dyDescent="0.25">
      <c r="A43100"/>
      <c r="B43100"/>
      <c r="C43100"/>
      <c r="D43100"/>
      <c r="E43100" s="148"/>
      <c r="F43100" s="148"/>
      <c r="G43100" s="149"/>
      <c r="H43100" s="148"/>
      <c r="I43100"/>
    </row>
    <row r="43101" spans="1:9" x14ac:dyDescent="0.25">
      <c r="A43101"/>
      <c r="B43101"/>
      <c r="C43101"/>
      <c r="D43101"/>
      <c r="E43101" s="148"/>
      <c r="F43101" s="148"/>
      <c r="G43101" s="149"/>
      <c r="H43101" s="148"/>
      <c r="I43101"/>
    </row>
    <row r="43102" spans="1:9" x14ac:dyDescent="0.25">
      <c r="A43102"/>
      <c r="B43102"/>
      <c r="C43102"/>
      <c r="D43102"/>
      <c r="E43102" s="148"/>
      <c r="F43102" s="148"/>
      <c r="G43102" s="149"/>
      <c r="H43102" s="148"/>
      <c r="I43102"/>
    </row>
    <row r="43103" spans="1:9" x14ac:dyDescent="0.25">
      <c r="A43103"/>
      <c r="B43103"/>
      <c r="C43103"/>
      <c r="D43103"/>
      <c r="E43103" s="148"/>
      <c r="F43103" s="148"/>
      <c r="G43103" s="149"/>
      <c r="H43103" s="148"/>
      <c r="I43103"/>
    </row>
    <row r="43104" spans="1:9" x14ac:dyDescent="0.25">
      <c r="A43104"/>
      <c r="B43104"/>
      <c r="C43104"/>
      <c r="D43104"/>
      <c r="E43104" s="148"/>
      <c r="F43104" s="148"/>
      <c r="G43104" s="149"/>
      <c r="H43104" s="148"/>
      <c r="I43104"/>
    </row>
    <row r="43105" spans="1:9" x14ac:dyDescent="0.25">
      <c r="A43105"/>
      <c r="B43105"/>
      <c r="C43105"/>
      <c r="D43105"/>
      <c r="E43105" s="148"/>
      <c r="F43105" s="148"/>
      <c r="G43105" s="149"/>
      <c r="H43105" s="148"/>
      <c r="I43105"/>
    </row>
    <row r="43106" spans="1:9" x14ac:dyDescent="0.25">
      <c r="A43106"/>
      <c r="B43106"/>
      <c r="C43106"/>
      <c r="D43106"/>
      <c r="E43106" s="148"/>
      <c r="F43106" s="148"/>
      <c r="G43106" s="149"/>
      <c r="H43106" s="148"/>
      <c r="I43106"/>
    </row>
    <row r="43107" spans="1:9" x14ac:dyDescent="0.25">
      <c r="A43107"/>
      <c r="B43107"/>
      <c r="C43107"/>
      <c r="D43107"/>
      <c r="E43107" s="148"/>
      <c r="F43107" s="148"/>
      <c r="G43107" s="149"/>
      <c r="H43107" s="148"/>
      <c r="I43107"/>
    </row>
    <row r="43108" spans="1:9" x14ac:dyDescent="0.25">
      <c r="A43108"/>
      <c r="B43108"/>
      <c r="C43108"/>
      <c r="D43108"/>
      <c r="E43108" s="148"/>
      <c r="F43108" s="148"/>
      <c r="G43108" s="149"/>
      <c r="H43108" s="148"/>
      <c r="I43108"/>
    </row>
    <row r="43109" spans="1:9" x14ac:dyDescent="0.25">
      <c r="A43109"/>
      <c r="B43109"/>
      <c r="C43109"/>
      <c r="D43109"/>
      <c r="E43109" s="148"/>
      <c r="F43109" s="148"/>
      <c r="G43109" s="149"/>
      <c r="H43109" s="148"/>
      <c r="I43109"/>
    </row>
    <row r="43110" spans="1:9" x14ac:dyDescent="0.25">
      <c r="A43110"/>
      <c r="B43110"/>
      <c r="C43110"/>
      <c r="D43110"/>
      <c r="E43110" s="148"/>
      <c r="F43110" s="148"/>
      <c r="G43110" s="149"/>
      <c r="H43110" s="148"/>
      <c r="I43110"/>
    </row>
    <row r="43111" spans="1:9" x14ac:dyDescent="0.25">
      <c r="A43111"/>
      <c r="B43111"/>
      <c r="C43111"/>
      <c r="D43111"/>
      <c r="E43111" s="148"/>
      <c r="F43111" s="148"/>
      <c r="G43111" s="149"/>
      <c r="H43111" s="148"/>
      <c r="I43111"/>
    </row>
    <row r="43112" spans="1:9" x14ac:dyDescent="0.25">
      <c r="A43112"/>
      <c r="B43112"/>
      <c r="C43112"/>
      <c r="D43112"/>
      <c r="E43112" s="148"/>
      <c r="F43112" s="148"/>
      <c r="G43112" s="149"/>
      <c r="H43112" s="148"/>
      <c r="I43112"/>
    </row>
    <row r="43113" spans="1:9" x14ac:dyDescent="0.25">
      <c r="A43113"/>
      <c r="B43113"/>
      <c r="C43113"/>
      <c r="D43113"/>
      <c r="E43113" s="148"/>
      <c r="F43113" s="148"/>
      <c r="G43113" s="149"/>
      <c r="H43113" s="148"/>
      <c r="I43113"/>
    </row>
    <row r="43114" spans="1:9" x14ac:dyDescent="0.25">
      <c r="A43114"/>
      <c r="B43114"/>
      <c r="C43114"/>
      <c r="D43114"/>
      <c r="E43114" s="148"/>
      <c r="F43114" s="148"/>
      <c r="G43114" s="149"/>
      <c r="H43114" s="148"/>
      <c r="I43114"/>
    </row>
    <row r="43115" spans="1:9" x14ac:dyDescent="0.25">
      <c r="A43115"/>
      <c r="B43115"/>
      <c r="C43115"/>
      <c r="D43115"/>
      <c r="E43115" s="148"/>
      <c r="F43115" s="148"/>
      <c r="G43115" s="149"/>
      <c r="H43115" s="148"/>
      <c r="I43115"/>
    </row>
    <row r="43116" spans="1:9" x14ac:dyDescent="0.25">
      <c r="A43116"/>
      <c r="B43116"/>
      <c r="C43116"/>
      <c r="D43116"/>
      <c r="E43116" s="148"/>
      <c r="F43116" s="148"/>
      <c r="G43116" s="149"/>
      <c r="H43116" s="148"/>
      <c r="I43116"/>
    </row>
    <row r="43117" spans="1:9" x14ac:dyDescent="0.25">
      <c r="A43117"/>
      <c r="B43117"/>
      <c r="C43117"/>
      <c r="D43117"/>
      <c r="E43117" s="148"/>
      <c r="F43117" s="148"/>
      <c r="G43117" s="149"/>
      <c r="H43117" s="148"/>
      <c r="I43117"/>
    </row>
    <row r="43118" spans="1:9" x14ac:dyDescent="0.25">
      <c r="A43118"/>
      <c r="B43118"/>
      <c r="C43118"/>
      <c r="D43118"/>
      <c r="E43118" s="148"/>
      <c r="F43118" s="148"/>
      <c r="G43118" s="149"/>
      <c r="H43118" s="148"/>
      <c r="I43118"/>
    </row>
    <row r="43119" spans="1:9" x14ac:dyDescent="0.25">
      <c r="A43119"/>
      <c r="B43119"/>
      <c r="C43119"/>
      <c r="D43119"/>
      <c r="E43119" s="148"/>
      <c r="F43119" s="148"/>
      <c r="G43119" s="149"/>
      <c r="H43119" s="148"/>
      <c r="I43119"/>
    </row>
    <row r="43120" spans="1:9" x14ac:dyDescent="0.25">
      <c r="A43120"/>
      <c r="B43120"/>
      <c r="C43120"/>
      <c r="D43120"/>
      <c r="E43120" s="148"/>
      <c r="F43120" s="148"/>
      <c r="G43120" s="149"/>
      <c r="H43120" s="148"/>
      <c r="I43120"/>
    </row>
    <row r="43121" spans="1:9" x14ac:dyDescent="0.25">
      <c r="A43121"/>
      <c r="B43121"/>
      <c r="C43121"/>
      <c r="D43121"/>
      <c r="E43121" s="148"/>
      <c r="F43121" s="148"/>
      <c r="G43121" s="149"/>
      <c r="H43121" s="148"/>
      <c r="I43121"/>
    </row>
    <row r="43122" spans="1:9" x14ac:dyDescent="0.25">
      <c r="A43122"/>
      <c r="B43122"/>
      <c r="C43122"/>
      <c r="D43122"/>
      <c r="E43122" s="148"/>
      <c r="F43122" s="148"/>
      <c r="G43122" s="149"/>
      <c r="H43122" s="148"/>
      <c r="I43122"/>
    </row>
    <row r="43123" spans="1:9" x14ac:dyDescent="0.25">
      <c r="A43123"/>
      <c r="B43123"/>
      <c r="C43123"/>
      <c r="D43123"/>
      <c r="E43123" s="148"/>
      <c r="F43123" s="148"/>
      <c r="G43123" s="149"/>
      <c r="H43123" s="148"/>
      <c r="I43123"/>
    </row>
    <row r="43124" spans="1:9" x14ac:dyDescent="0.25">
      <c r="A43124"/>
      <c r="B43124"/>
      <c r="C43124"/>
      <c r="D43124"/>
      <c r="E43124" s="148"/>
      <c r="F43124" s="148"/>
      <c r="G43124" s="149"/>
      <c r="H43124" s="148"/>
      <c r="I43124"/>
    </row>
    <row r="43125" spans="1:9" x14ac:dyDescent="0.25">
      <c r="A43125"/>
      <c r="B43125"/>
      <c r="C43125"/>
      <c r="D43125"/>
      <c r="E43125" s="148"/>
      <c r="F43125" s="148"/>
      <c r="G43125" s="149"/>
      <c r="H43125" s="148"/>
      <c r="I43125"/>
    </row>
    <row r="43126" spans="1:9" x14ac:dyDescent="0.25">
      <c r="A43126"/>
      <c r="B43126"/>
      <c r="C43126"/>
      <c r="D43126"/>
      <c r="E43126" s="148"/>
      <c r="F43126" s="148"/>
      <c r="G43126" s="149"/>
      <c r="H43126" s="148"/>
      <c r="I43126"/>
    </row>
    <row r="43127" spans="1:9" x14ac:dyDescent="0.25">
      <c r="A43127"/>
      <c r="B43127"/>
      <c r="C43127"/>
      <c r="D43127"/>
      <c r="E43127" s="148"/>
      <c r="F43127" s="148"/>
      <c r="G43127" s="149"/>
      <c r="H43127" s="148"/>
      <c r="I43127"/>
    </row>
    <row r="43128" spans="1:9" x14ac:dyDescent="0.25">
      <c r="A43128"/>
      <c r="B43128"/>
      <c r="C43128"/>
      <c r="D43128"/>
      <c r="E43128" s="148"/>
      <c r="F43128" s="148"/>
      <c r="G43128" s="149"/>
      <c r="H43128" s="148"/>
      <c r="I43128"/>
    </row>
    <row r="43129" spans="1:9" x14ac:dyDescent="0.25">
      <c r="A43129"/>
      <c r="B43129"/>
      <c r="C43129"/>
      <c r="D43129"/>
      <c r="E43129" s="148"/>
      <c r="F43129" s="148"/>
      <c r="G43129" s="149"/>
      <c r="H43129" s="148"/>
      <c r="I43129"/>
    </row>
    <row r="43130" spans="1:9" x14ac:dyDescent="0.25">
      <c r="A43130"/>
      <c r="B43130"/>
      <c r="C43130"/>
      <c r="D43130"/>
      <c r="E43130" s="148"/>
      <c r="F43130" s="148"/>
      <c r="G43130" s="149"/>
      <c r="H43130" s="148"/>
      <c r="I43130"/>
    </row>
    <row r="43131" spans="1:9" x14ac:dyDescent="0.25">
      <c r="A43131"/>
      <c r="B43131"/>
      <c r="C43131"/>
      <c r="D43131"/>
      <c r="E43131" s="148"/>
      <c r="F43131" s="148"/>
      <c r="G43131" s="149"/>
      <c r="H43131" s="148"/>
      <c r="I43131"/>
    </row>
    <row r="43132" spans="1:9" x14ac:dyDescent="0.25">
      <c r="A43132"/>
      <c r="B43132"/>
      <c r="C43132"/>
      <c r="D43132"/>
      <c r="E43132" s="148"/>
      <c r="F43132" s="148"/>
      <c r="G43132" s="149"/>
      <c r="H43132" s="148"/>
      <c r="I43132"/>
    </row>
    <row r="43133" spans="1:9" x14ac:dyDescent="0.25">
      <c r="A43133"/>
      <c r="B43133"/>
      <c r="C43133"/>
      <c r="D43133"/>
      <c r="E43133" s="148"/>
      <c r="F43133" s="148"/>
      <c r="G43133" s="149"/>
      <c r="H43133" s="148"/>
      <c r="I43133"/>
    </row>
    <row r="43134" spans="1:9" x14ac:dyDescent="0.25">
      <c r="A43134"/>
      <c r="B43134"/>
      <c r="C43134"/>
      <c r="D43134"/>
      <c r="E43134" s="148"/>
      <c r="F43134" s="148"/>
      <c r="G43134" s="149"/>
      <c r="H43134" s="148"/>
      <c r="I43134"/>
    </row>
    <row r="43135" spans="1:9" x14ac:dyDescent="0.25">
      <c r="A43135"/>
      <c r="B43135"/>
      <c r="C43135"/>
      <c r="D43135"/>
      <c r="E43135" s="148"/>
      <c r="F43135" s="148"/>
      <c r="G43135" s="149"/>
      <c r="H43135" s="148"/>
      <c r="I43135"/>
    </row>
    <row r="43136" spans="1:9" x14ac:dyDescent="0.25">
      <c r="A43136"/>
      <c r="B43136"/>
      <c r="C43136"/>
      <c r="D43136"/>
      <c r="E43136" s="148"/>
      <c r="F43136" s="148"/>
      <c r="G43136" s="149"/>
      <c r="H43136" s="148"/>
      <c r="I43136"/>
    </row>
    <row r="43137" spans="1:9" x14ac:dyDescent="0.25">
      <c r="A43137"/>
      <c r="B43137"/>
      <c r="C43137"/>
      <c r="D43137"/>
      <c r="E43137" s="148"/>
      <c r="F43137" s="148"/>
      <c r="G43137" s="149"/>
      <c r="H43137" s="148"/>
      <c r="I43137"/>
    </row>
    <row r="43138" spans="1:9" x14ac:dyDescent="0.25">
      <c r="A43138"/>
      <c r="B43138"/>
      <c r="C43138"/>
      <c r="D43138"/>
      <c r="E43138" s="148"/>
      <c r="F43138" s="148"/>
      <c r="G43138" s="149"/>
      <c r="H43138" s="148"/>
      <c r="I43138"/>
    </row>
    <row r="43139" spans="1:9" x14ac:dyDescent="0.25">
      <c r="A43139"/>
      <c r="B43139"/>
      <c r="C43139"/>
      <c r="D43139"/>
      <c r="E43139" s="148"/>
      <c r="F43139" s="148"/>
      <c r="G43139" s="149"/>
      <c r="H43139" s="148"/>
      <c r="I43139"/>
    </row>
    <row r="43140" spans="1:9" x14ac:dyDescent="0.25">
      <c r="A43140"/>
      <c r="B43140"/>
      <c r="C43140"/>
      <c r="D43140"/>
      <c r="E43140" s="148"/>
      <c r="F43140" s="148"/>
      <c r="G43140" s="149"/>
      <c r="H43140" s="148"/>
      <c r="I43140"/>
    </row>
    <row r="43141" spans="1:9" x14ac:dyDescent="0.25">
      <c r="A43141"/>
      <c r="B43141"/>
      <c r="C43141"/>
      <c r="D43141"/>
      <c r="E43141" s="148"/>
      <c r="F43141" s="148"/>
      <c r="G43141" s="149"/>
      <c r="H43141" s="148"/>
      <c r="I43141"/>
    </row>
    <row r="43142" spans="1:9" x14ac:dyDescent="0.25">
      <c r="A43142"/>
      <c r="B43142"/>
      <c r="C43142"/>
      <c r="D43142"/>
      <c r="E43142" s="148"/>
      <c r="F43142" s="148"/>
      <c r="G43142" s="149"/>
      <c r="H43142" s="148"/>
      <c r="I43142"/>
    </row>
    <row r="43143" spans="1:9" x14ac:dyDescent="0.25">
      <c r="A43143"/>
      <c r="B43143"/>
      <c r="C43143"/>
      <c r="D43143"/>
      <c r="E43143" s="148"/>
      <c r="F43143" s="148"/>
      <c r="G43143" s="149"/>
      <c r="H43143" s="148"/>
      <c r="I43143"/>
    </row>
    <row r="43144" spans="1:9" x14ac:dyDescent="0.25">
      <c r="A43144"/>
      <c r="B43144"/>
      <c r="C43144"/>
      <c r="D43144"/>
      <c r="E43144" s="148"/>
      <c r="F43144" s="148"/>
      <c r="G43144" s="149"/>
      <c r="H43144" s="148"/>
      <c r="I43144"/>
    </row>
    <row r="43145" spans="1:9" x14ac:dyDescent="0.25">
      <c r="A43145"/>
      <c r="B43145"/>
      <c r="C43145"/>
      <c r="D43145"/>
      <c r="E43145" s="148"/>
      <c r="F43145" s="148"/>
      <c r="G43145" s="149"/>
      <c r="H43145" s="148"/>
      <c r="I43145"/>
    </row>
    <row r="43146" spans="1:9" x14ac:dyDescent="0.25">
      <c r="A43146"/>
      <c r="B43146"/>
      <c r="C43146"/>
      <c r="D43146"/>
      <c r="E43146" s="148"/>
      <c r="F43146" s="148"/>
      <c r="G43146" s="149"/>
      <c r="H43146" s="148"/>
      <c r="I43146"/>
    </row>
    <row r="43147" spans="1:9" x14ac:dyDescent="0.25">
      <c r="A43147"/>
      <c r="B43147"/>
      <c r="C43147"/>
      <c r="D43147"/>
      <c r="E43147" s="148"/>
      <c r="F43147" s="148"/>
      <c r="G43147" s="149"/>
      <c r="H43147" s="148"/>
      <c r="I43147"/>
    </row>
    <row r="43148" spans="1:9" x14ac:dyDescent="0.25">
      <c r="A43148"/>
      <c r="B43148"/>
      <c r="C43148"/>
      <c r="D43148"/>
      <c r="E43148" s="148"/>
      <c r="F43148" s="148"/>
      <c r="G43148" s="149"/>
      <c r="H43148" s="148"/>
      <c r="I43148"/>
    </row>
    <row r="43149" spans="1:9" x14ac:dyDescent="0.25">
      <c r="A43149"/>
      <c r="B43149"/>
      <c r="C43149"/>
      <c r="D43149"/>
      <c r="E43149" s="148"/>
      <c r="F43149" s="148"/>
      <c r="G43149" s="149"/>
      <c r="H43149" s="148"/>
      <c r="I43149"/>
    </row>
    <row r="43150" spans="1:9" x14ac:dyDescent="0.25">
      <c r="A43150"/>
      <c r="B43150"/>
      <c r="C43150"/>
      <c r="D43150"/>
      <c r="E43150" s="148"/>
      <c r="F43150" s="148"/>
      <c r="G43150" s="149"/>
      <c r="H43150" s="148"/>
      <c r="I43150"/>
    </row>
    <row r="43151" spans="1:9" x14ac:dyDescent="0.25">
      <c r="A43151"/>
      <c r="B43151"/>
      <c r="C43151"/>
      <c r="D43151"/>
      <c r="E43151" s="148"/>
      <c r="F43151" s="148"/>
      <c r="G43151" s="149"/>
      <c r="H43151" s="148"/>
      <c r="I43151"/>
    </row>
    <row r="43152" spans="1:9" x14ac:dyDescent="0.25">
      <c r="A43152"/>
      <c r="B43152"/>
      <c r="C43152"/>
      <c r="D43152"/>
      <c r="E43152" s="148"/>
      <c r="F43152" s="148"/>
      <c r="G43152" s="149"/>
      <c r="H43152" s="148"/>
      <c r="I43152"/>
    </row>
    <row r="43153" spans="1:9" x14ac:dyDescent="0.25">
      <c r="A43153"/>
      <c r="B43153"/>
      <c r="C43153"/>
      <c r="D43153"/>
      <c r="E43153" s="148"/>
      <c r="F43153" s="148"/>
      <c r="G43153" s="149"/>
      <c r="H43153" s="148"/>
      <c r="I43153"/>
    </row>
    <row r="43154" spans="1:9" x14ac:dyDescent="0.25">
      <c r="A43154"/>
      <c r="B43154"/>
      <c r="C43154"/>
      <c r="D43154"/>
      <c r="E43154" s="148"/>
      <c r="F43154" s="148"/>
      <c r="G43154" s="149"/>
      <c r="H43154" s="148"/>
      <c r="I43154"/>
    </row>
    <row r="43155" spans="1:9" x14ac:dyDescent="0.25">
      <c r="A43155"/>
      <c r="B43155"/>
      <c r="C43155"/>
      <c r="D43155"/>
      <c r="E43155" s="148"/>
      <c r="F43155" s="148"/>
      <c r="G43155" s="149"/>
      <c r="H43155" s="148"/>
      <c r="I43155"/>
    </row>
    <row r="43156" spans="1:9" x14ac:dyDescent="0.25">
      <c r="A43156"/>
      <c r="B43156"/>
      <c r="C43156"/>
      <c r="D43156"/>
      <c r="E43156" s="148"/>
      <c r="F43156" s="148"/>
      <c r="G43156" s="149"/>
      <c r="H43156" s="148"/>
      <c r="I43156"/>
    </row>
    <row r="43157" spans="1:9" x14ac:dyDescent="0.25">
      <c r="A43157"/>
      <c r="B43157"/>
      <c r="C43157"/>
      <c r="D43157"/>
      <c r="E43157" s="148"/>
      <c r="F43157" s="148"/>
      <c r="G43157" s="149"/>
      <c r="H43157" s="148"/>
      <c r="I43157"/>
    </row>
    <row r="43158" spans="1:9" x14ac:dyDescent="0.25">
      <c r="A43158"/>
      <c r="B43158"/>
      <c r="C43158"/>
      <c r="D43158"/>
      <c r="E43158" s="148"/>
      <c r="F43158" s="148"/>
      <c r="G43158" s="149"/>
      <c r="H43158" s="148"/>
      <c r="I43158"/>
    </row>
    <row r="43159" spans="1:9" x14ac:dyDescent="0.25">
      <c r="A43159"/>
      <c r="B43159"/>
      <c r="C43159"/>
      <c r="D43159"/>
      <c r="E43159" s="148"/>
      <c r="F43159" s="148"/>
      <c r="G43159" s="149"/>
      <c r="H43159" s="148"/>
      <c r="I43159"/>
    </row>
    <row r="43160" spans="1:9" x14ac:dyDescent="0.25">
      <c r="A43160"/>
      <c r="B43160"/>
      <c r="C43160"/>
      <c r="D43160"/>
      <c r="E43160" s="148"/>
      <c r="F43160" s="148"/>
      <c r="G43160" s="149"/>
      <c r="H43160" s="148"/>
      <c r="I43160"/>
    </row>
    <row r="43161" spans="1:9" x14ac:dyDescent="0.25">
      <c r="A43161"/>
      <c r="B43161"/>
      <c r="C43161"/>
      <c r="D43161"/>
      <c r="E43161" s="148"/>
      <c r="F43161" s="148"/>
      <c r="G43161" s="149"/>
      <c r="H43161" s="148"/>
      <c r="I43161"/>
    </row>
    <row r="43162" spans="1:9" x14ac:dyDescent="0.25">
      <c r="A43162"/>
      <c r="B43162"/>
      <c r="C43162"/>
      <c r="D43162"/>
      <c r="E43162" s="148"/>
      <c r="F43162" s="148"/>
      <c r="G43162" s="149"/>
      <c r="H43162" s="148"/>
      <c r="I43162"/>
    </row>
    <row r="43163" spans="1:9" x14ac:dyDescent="0.25">
      <c r="A43163"/>
      <c r="B43163"/>
      <c r="C43163"/>
      <c r="D43163"/>
      <c r="E43163" s="148"/>
      <c r="F43163" s="148"/>
      <c r="G43163" s="149"/>
      <c r="H43163" s="148"/>
      <c r="I43163"/>
    </row>
    <row r="43164" spans="1:9" x14ac:dyDescent="0.25">
      <c r="A43164"/>
      <c r="B43164"/>
      <c r="C43164"/>
      <c r="D43164"/>
      <c r="E43164" s="148"/>
      <c r="F43164" s="148"/>
      <c r="G43164" s="149"/>
      <c r="H43164" s="148"/>
      <c r="I43164"/>
    </row>
    <row r="43165" spans="1:9" x14ac:dyDescent="0.25">
      <c r="A43165"/>
      <c r="B43165"/>
      <c r="C43165"/>
      <c r="D43165"/>
      <c r="E43165" s="148"/>
      <c r="F43165" s="148"/>
      <c r="G43165" s="149"/>
      <c r="H43165" s="148"/>
      <c r="I43165"/>
    </row>
    <row r="43166" spans="1:9" x14ac:dyDescent="0.25">
      <c r="A43166"/>
      <c r="B43166"/>
      <c r="C43166"/>
      <c r="D43166"/>
      <c r="E43166" s="148"/>
      <c r="F43166" s="148"/>
      <c r="G43166" s="149"/>
      <c r="H43166" s="148"/>
      <c r="I43166"/>
    </row>
    <row r="43167" spans="1:9" x14ac:dyDescent="0.25">
      <c r="A43167"/>
      <c r="B43167"/>
      <c r="C43167"/>
      <c r="D43167"/>
      <c r="E43167" s="148"/>
      <c r="F43167" s="148"/>
      <c r="G43167" s="149"/>
      <c r="H43167" s="148"/>
      <c r="I43167"/>
    </row>
    <row r="43168" spans="1:9" x14ac:dyDescent="0.25">
      <c r="A43168"/>
      <c r="B43168"/>
      <c r="C43168"/>
      <c r="D43168"/>
      <c r="E43168" s="148"/>
      <c r="F43168" s="148"/>
      <c r="G43168" s="149"/>
      <c r="H43168" s="148"/>
      <c r="I43168"/>
    </row>
    <row r="43169" spans="1:9" x14ac:dyDescent="0.25">
      <c r="A43169"/>
      <c r="B43169"/>
      <c r="C43169"/>
      <c r="D43169"/>
      <c r="E43169" s="148"/>
      <c r="F43169" s="148"/>
      <c r="G43169" s="149"/>
      <c r="H43169" s="148"/>
      <c r="I43169"/>
    </row>
    <row r="43170" spans="1:9" x14ac:dyDescent="0.25">
      <c r="A43170"/>
      <c r="B43170"/>
      <c r="C43170"/>
      <c r="D43170"/>
      <c r="E43170" s="148"/>
      <c r="F43170" s="148"/>
      <c r="G43170" s="149"/>
      <c r="H43170" s="148"/>
      <c r="I43170"/>
    </row>
    <row r="43171" spans="1:9" x14ac:dyDescent="0.25">
      <c r="A43171"/>
      <c r="B43171"/>
      <c r="C43171"/>
      <c r="D43171"/>
      <c r="E43171" s="148"/>
      <c r="F43171" s="148"/>
      <c r="G43171" s="149"/>
      <c r="H43171" s="148"/>
      <c r="I43171"/>
    </row>
    <row r="43172" spans="1:9" x14ac:dyDescent="0.25">
      <c r="A43172"/>
      <c r="B43172"/>
      <c r="C43172"/>
      <c r="D43172"/>
      <c r="E43172" s="148"/>
      <c r="F43172" s="148"/>
      <c r="G43172" s="149"/>
      <c r="H43172" s="148"/>
      <c r="I43172"/>
    </row>
    <row r="43173" spans="1:9" x14ac:dyDescent="0.25">
      <c r="A43173"/>
      <c r="B43173"/>
      <c r="C43173"/>
      <c r="D43173"/>
      <c r="E43173" s="148"/>
      <c r="F43173" s="148"/>
      <c r="G43173" s="149"/>
      <c r="H43173" s="148"/>
      <c r="I43173"/>
    </row>
    <row r="43174" spans="1:9" x14ac:dyDescent="0.25">
      <c r="A43174"/>
      <c r="B43174"/>
      <c r="C43174"/>
      <c r="D43174"/>
      <c r="E43174" s="148"/>
      <c r="F43174" s="148"/>
      <c r="G43174" s="149"/>
      <c r="H43174" s="148"/>
      <c r="I43174"/>
    </row>
    <row r="43175" spans="1:9" x14ac:dyDescent="0.25">
      <c r="A43175"/>
      <c r="B43175"/>
      <c r="C43175"/>
      <c r="D43175"/>
      <c r="E43175" s="148"/>
      <c r="F43175" s="148"/>
      <c r="G43175" s="149"/>
      <c r="H43175" s="148"/>
      <c r="I43175"/>
    </row>
    <row r="43176" spans="1:9" x14ac:dyDescent="0.25">
      <c r="A43176"/>
      <c r="B43176"/>
      <c r="C43176"/>
      <c r="D43176"/>
      <c r="E43176" s="148"/>
      <c r="F43176" s="148"/>
      <c r="G43176" s="149"/>
      <c r="H43176" s="148"/>
      <c r="I43176"/>
    </row>
    <row r="43177" spans="1:9" x14ac:dyDescent="0.25">
      <c r="A43177"/>
      <c r="B43177"/>
      <c r="C43177"/>
      <c r="D43177"/>
      <c r="E43177" s="148"/>
      <c r="F43177" s="148"/>
      <c r="G43177" s="149"/>
      <c r="H43177" s="148"/>
      <c r="I43177"/>
    </row>
    <row r="43178" spans="1:9" x14ac:dyDescent="0.25">
      <c r="A43178"/>
      <c r="B43178"/>
      <c r="C43178"/>
      <c r="D43178"/>
      <c r="E43178" s="148"/>
      <c r="F43178" s="148"/>
      <c r="G43178" s="149"/>
      <c r="H43178" s="148"/>
      <c r="I43178"/>
    </row>
    <row r="43179" spans="1:9" x14ac:dyDescent="0.25">
      <c r="A43179"/>
      <c r="B43179"/>
      <c r="C43179"/>
      <c r="D43179"/>
      <c r="E43179" s="148"/>
      <c r="F43179" s="148"/>
      <c r="G43179" s="149"/>
      <c r="H43179" s="148"/>
      <c r="I43179"/>
    </row>
    <row r="43180" spans="1:9" x14ac:dyDescent="0.25">
      <c r="A43180"/>
      <c r="B43180"/>
      <c r="C43180"/>
      <c r="D43180"/>
      <c r="E43180" s="148"/>
      <c r="F43180" s="148"/>
      <c r="G43180" s="149"/>
      <c r="H43180" s="148"/>
      <c r="I43180"/>
    </row>
    <row r="43181" spans="1:9" x14ac:dyDescent="0.25">
      <c r="A43181"/>
      <c r="B43181"/>
      <c r="C43181"/>
      <c r="D43181"/>
      <c r="E43181" s="148"/>
      <c r="F43181" s="148"/>
      <c r="G43181" s="149"/>
      <c r="H43181" s="148"/>
      <c r="I43181"/>
    </row>
    <row r="43182" spans="1:9" x14ac:dyDescent="0.25">
      <c r="A43182"/>
      <c r="B43182"/>
      <c r="C43182"/>
      <c r="D43182"/>
      <c r="E43182" s="148"/>
      <c r="F43182" s="148"/>
      <c r="G43182" s="149"/>
      <c r="H43182" s="148"/>
      <c r="I43182"/>
    </row>
    <row r="43183" spans="1:9" x14ac:dyDescent="0.25">
      <c r="A43183"/>
      <c r="B43183"/>
      <c r="C43183"/>
      <c r="D43183"/>
      <c r="E43183" s="148"/>
      <c r="F43183" s="148"/>
      <c r="G43183" s="149"/>
      <c r="H43183" s="148"/>
      <c r="I43183"/>
    </row>
    <row r="43184" spans="1:9" x14ac:dyDescent="0.25">
      <c r="A43184"/>
      <c r="B43184"/>
      <c r="C43184"/>
      <c r="D43184"/>
      <c r="E43184" s="148"/>
      <c r="F43184" s="148"/>
      <c r="G43184" s="149"/>
      <c r="H43184" s="148"/>
      <c r="I43184"/>
    </row>
    <row r="43185" spans="1:9" x14ac:dyDescent="0.25">
      <c r="A43185"/>
      <c r="B43185"/>
      <c r="C43185"/>
      <c r="D43185"/>
      <c r="E43185" s="148"/>
      <c r="F43185" s="148"/>
      <c r="G43185" s="149"/>
      <c r="H43185" s="148"/>
      <c r="I43185"/>
    </row>
    <row r="43186" spans="1:9" x14ac:dyDescent="0.25">
      <c r="A43186"/>
      <c r="B43186"/>
      <c r="C43186"/>
      <c r="D43186"/>
      <c r="E43186" s="148"/>
      <c r="F43186" s="148"/>
      <c r="G43186" s="149"/>
      <c r="H43186" s="148"/>
      <c r="I43186"/>
    </row>
    <row r="43187" spans="1:9" x14ac:dyDescent="0.25">
      <c r="A43187"/>
      <c r="B43187"/>
      <c r="C43187"/>
      <c r="D43187"/>
      <c r="E43187" s="148"/>
      <c r="F43187" s="148"/>
      <c r="G43187" s="149"/>
      <c r="H43187" s="148"/>
      <c r="I43187"/>
    </row>
    <row r="43188" spans="1:9" x14ac:dyDescent="0.25">
      <c r="A43188"/>
      <c r="B43188"/>
      <c r="C43188"/>
      <c r="D43188"/>
      <c r="E43188" s="148"/>
      <c r="F43188" s="148"/>
      <c r="G43188" s="149"/>
      <c r="H43188" s="148"/>
      <c r="I43188"/>
    </row>
    <row r="43189" spans="1:9" x14ac:dyDescent="0.25">
      <c r="A43189"/>
      <c r="B43189"/>
      <c r="C43189"/>
      <c r="D43189"/>
      <c r="E43189" s="148"/>
      <c r="F43189" s="148"/>
      <c r="G43189" s="149"/>
      <c r="H43189" s="148"/>
      <c r="I43189"/>
    </row>
    <row r="43190" spans="1:9" x14ac:dyDescent="0.25">
      <c r="A43190"/>
      <c r="B43190"/>
      <c r="C43190"/>
      <c r="D43190"/>
      <c r="E43190" s="148"/>
      <c r="F43190" s="148"/>
      <c r="G43190" s="149"/>
      <c r="H43190" s="148"/>
      <c r="I43190"/>
    </row>
    <row r="43191" spans="1:9" x14ac:dyDescent="0.25">
      <c r="A43191"/>
      <c r="B43191"/>
      <c r="C43191"/>
      <c r="D43191"/>
      <c r="E43191" s="148"/>
      <c r="F43191" s="148"/>
      <c r="G43191" s="149"/>
      <c r="H43191" s="148"/>
      <c r="I43191"/>
    </row>
    <row r="43192" spans="1:9" x14ac:dyDescent="0.25">
      <c r="A43192"/>
      <c r="B43192"/>
      <c r="C43192"/>
      <c r="D43192"/>
      <c r="E43192" s="148"/>
      <c r="F43192" s="148"/>
      <c r="G43192" s="149"/>
      <c r="H43192" s="148"/>
      <c r="I43192"/>
    </row>
    <row r="43193" spans="1:9" x14ac:dyDescent="0.25">
      <c r="A43193"/>
      <c r="B43193"/>
      <c r="C43193"/>
      <c r="D43193"/>
      <c r="E43193" s="148"/>
      <c r="F43193" s="148"/>
      <c r="G43193" s="149"/>
      <c r="H43193" s="148"/>
      <c r="I43193"/>
    </row>
    <row r="43194" spans="1:9" x14ac:dyDescent="0.25">
      <c r="A43194"/>
      <c r="B43194"/>
      <c r="C43194"/>
      <c r="D43194"/>
      <c r="E43194" s="148"/>
      <c r="F43194" s="148"/>
      <c r="G43194" s="149"/>
      <c r="H43194" s="148"/>
      <c r="I43194"/>
    </row>
    <row r="43195" spans="1:9" x14ac:dyDescent="0.25">
      <c r="A43195"/>
      <c r="B43195"/>
      <c r="C43195"/>
      <c r="D43195"/>
      <c r="E43195" s="148"/>
      <c r="F43195" s="148"/>
      <c r="G43195" s="149"/>
      <c r="H43195" s="148"/>
      <c r="I43195"/>
    </row>
    <row r="43196" spans="1:9" x14ac:dyDescent="0.25">
      <c r="A43196"/>
      <c r="B43196"/>
      <c r="C43196"/>
      <c r="D43196"/>
      <c r="E43196" s="148"/>
      <c r="F43196" s="148"/>
      <c r="G43196" s="149"/>
      <c r="H43196" s="148"/>
      <c r="I43196"/>
    </row>
    <row r="43197" spans="1:9" x14ac:dyDescent="0.25">
      <c r="A43197"/>
      <c r="B43197"/>
      <c r="C43197"/>
      <c r="D43197"/>
      <c r="E43197" s="148"/>
      <c r="F43197" s="148"/>
      <c r="G43197" s="149"/>
      <c r="H43197" s="148"/>
      <c r="I43197"/>
    </row>
    <row r="43198" spans="1:9" x14ac:dyDescent="0.25">
      <c r="A43198"/>
      <c r="B43198"/>
      <c r="C43198"/>
      <c r="D43198"/>
      <c r="E43198" s="148"/>
      <c r="F43198" s="148"/>
      <c r="G43198" s="149"/>
      <c r="H43198" s="148"/>
      <c r="I43198"/>
    </row>
    <row r="43199" spans="1:9" x14ac:dyDescent="0.25">
      <c r="A43199"/>
      <c r="B43199"/>
      <c r="C43199"/>
      <c r="D43199"/>
      <c r="E43199" s="148"/>
      <c r="F43199" s="148"/>
      <c r="G43199" s="149"/>
      <c r="H43199" s="148"/>
      <c r="I43199"/>
    </row>
    <row r="43200" spans="1:9" x14ac:dyDescent="0.25">
      <c r="A43200"/>
      <c r="B43200"/>
      <c r="C43200"/>
      <c r="D43200"/>
      <c r="E43200" s="148"/>
      <c r="F43200" s="148"/>
      <c r="G43200" s="149"/>
      <c r="H43200" s="148"/>
      <c r="I43200"/>
    </row>
    <row r="43201" spans="1:9" x14ac:dyDescent="0.25">
      <c r="A43201"/>
      <c r="B43201"/>
      <c r="C43201"/>
      <c r="D43201"/>
      <c r="E43201" s="148"/>
      <c r="F43201" s="148"/>
      <c r="G43201" s="149"/>
      <c r="H43201" s="148"/>
      <c r="I43201"/>
    </row>
    <row r="43202" spans="1:9" x14ac:dyDescent="0.25">
      <c r="A43202"/>
      <c r="B43202"/>
      <c r="C43202"/>
      <c r="D43202"/>
      <c r="E43202" s="148"/>
      <c r="F43202" s="148"/>
      <c r="G43202" s="149"/>
      <c r="H43202" s="148"/>
      <c r="I43202"/>
    </row>
    <row r="43203" spans="1:9" x14ac:dyDescent="0.25">
      <c r="A43203"/>
      <c r="B43203"/>
      <c r="C43203"/>
      <c r="D43203"/>
      <c r="E43203" s="148"/>
      <c r="F43203" s="148"/>
      <c r="G43203" s="149"/>
      <c r="H43203" s="148"/>
      <c r="I43203"/>
    </row>
    <row r="43204" spans="1:9" x14ac:dyDescent="0.25">
      <c r="A43204"/>
      <c r="B43204"/>
      <c r="C43204"/>
      <c r="D43204"/>
      <c r="E43204" s="148"/>
      <c r="F43204" s="148"/>
      <c r="G43204" s="149"/>
      <c r="H43204" s="148"/>
      <c r="I43204"/>
    </row>
    <row r="43205" spans="1:9" x14ac:dyDescent="0.25">
      <c r="A43205"/>
      <c r="B43205"/>
      <c r="C43205"/>
      <c r="D43205"/>
      <c r="E43205" s="148"/>
      <c r="F43205" s="148"/>
      <c r="G43205" s="149"/>
      <c r="H43205" s="148"/>
      <c r="I43205"/>
    </row>
    <row r="43206" spans="1:9" x14ac:dyDescent="0.25">
      <c r="A43206"/>
      <c r="B43206"/>
      <c r="C43206"/>
      <c r="D43206"/>
      <c r="E43206" s="148"/>
      <c r="F43206" s="148"/>
      <c r="G43206" s="149"/>
      <c r="H43206" s="148"/>
      <c r="I43206"/>
    </row>
    <row r="43207" spans="1:9" x14ac:dyDescent="0.25">
      <c r="A43207"/>
      <c r="B43207"/>
      <c r="C43207"/>
      <c r="D43207"/>
      <c r="E43207" s="148"/>
      <c r="F43207" s="148"/>
      <c r="G43207" s="149"/>
      <c r="H43207" s="148"/>
      <c r="I43207"/>
    </row>
    <row r="43208" spans="1:9" x14ac:dyDescent="0.25">
      <c r="A43208"/>
      <c r="B43208"/>
      <c r="C43208"/>
      <c r="D43208"/>
      <c r="E43208" s="148"/>
      <c r="F43208" s="148"/>
      <c r="G43208" s="149"/>
      <c r="H43208" s="148"/>
      <c r="I43208"/>
    </row>
    <row r="43209" spans="1:9" x14ac:dyDescent="0.25">
      <c r="A43209"/>
      <c r="B43209"/>
      <c r="C43209"/>
      <c r="D43209"/>
      <c r="E43209" s="148"/>
      <c r="F43209" s="148"/>
      <c r="G43209" s="149"/>
      <c r="H43209" s="148"/>
      <c r="I43209"/>
    </row>
    <row r="43210" spans="1:9" x14ac:dyDescent="0.25">
      <c r="A43210"/>
      <c r="B43210"/>
      <c r="C43210"/>
      <c r="D43210"/>
      <c r="E43210" s="148"/>
      <c r="F43210" s="148"/>
      <c r="G43210" s="149"/>
      <c r="H43210" s="148"/>
      <c r="I43210"/>
    </row>
    <row r="43211" spans="1:9" x14ac:dyDescent="0.25">
      <c r="A43211"/>
      <c r="B43211"/>
      <c r="C43211"/>
      <c r="D43211"/>
      <c r="E43211" s="148"/>
      <c r="F43211" s="148"/>
      <c r="G43211" s="149"/>
      <c r="H43211" s="148"/>
      <c r="I43211"/>
    </row>
    <row r="43212" spans="1:9" x14ac:dyDescent="0.25">
      <c r="A43212"/>
      <c r="B43212"/>
      <c r="C43212"/>
      <c r="D43212"/>
      <c r="E43212" s="148"/>
      <c r="F43212" s="148"/>
      <c r="G43212" s="149"/>
      <c r="H43212" s="148"/>
      <c r="I43212"/>
    </row>
    <row r="43213" spans="1:9" x14ac:dyDescent="0.25">
      <c r="A43213"/>
      <c r="B43213"/>
      <c r="C43213"/>
      <c r="D43213"/>
      <c r="E43213" s="148"/>
      <c r="F43213" s="148"/>
      <c r="G43213" s="149"/>
      <c r="H43213" s="148"/>
      <c r="I43213"/>
    </row>
    <row r="43214" spans="1:9" x14ac:dyDescent="0.25">
      <c r="A43214"/>
      <c r="B43214"/>
      <c r="C43214"/>
      <c r="D43214"/>
      <c r="E43214" s="148"/>
      <c r="F43214" s="148"/>
      <c r="G43214" s="149"/>
      <c r="H43214" s="148"/>
      <c r="I43214"/>
    </row>
    <row r="43215" spans="1:9" x14ac:dyDescent="0.25">
      <c r="A43215"/>
      <c r="B43215"/>
      <c r="C43215"/>
      <c r="D43215"/>
      <c r="E43215" s="148"/>
      <c r="F43215" s="148"/>
      <c r="G43215" s="149"/>
      <c r="H43215" s="148"/>
      <c r="I43215"/>
    </row>
    <row r="43216" spans="1:9" x14ac:dyDescent="0.25">
      <c r="A43216"/>
      <c r="B43216"/>
      <c r="C43216"/>
      <c r="D43216"/>
      <c r="E43216" s="148"/>
      <c r="F43216" s="148"/>
      <c r="G43216" s="149"/>
      <c r="H43216" s="148"/>
      <c r="I43216"/>
    </row>
    <row r="43217" spans="1:9" x14ac:dyDescent="0.25">
      <c r="A43217"/>
      <c r="B43217"/>
      <c r="C43217"/>
      <c r="D43217"/>
      <c r="E43217" s="148"/>
      <c r="F43217" s="148"/>
      <c r="G43217" s="149"/>
      <c r="H43217" s="148"/>
      <c r="I43217"/>
    </row>
    <row r="43218" spans="1:9" x14ac:dyDescent="0.25">
      <c r="A43218"/>
      <c r="B43218"/>
      <c r="C43218"/>
      <c r="D43218"/>
      <c r="E43218" s="148"/>
      <c r="F43218" s="148"/>
      <c r="G43218" s="149"/>
      <c r="H43218" s="148"/>
      <c r="I43218"/>
    </row>
    <row r="43219" spans="1:9" x14ac:dyDescent="0.25">
      <c r="A43219"/>
      <c r="B43219"/>
      <c r="C43219"/>
      <c r="D43219"/>
      <c r="E43219" s="148"/>
      <c r="F43219" s="148"/>
      <c r="G43219" s="149"/>
      <c r="H43219" s="148"/>
      <c r="I43219"/>
    </row>
    <row r="43220" spans="1:9" x14ac:dyDescent="0.25">
      <c r="A43220"/>
      <c r="B43220"/>
      <c r="C43220"/>
      <c r="D43220"/>
      <c r="E43220" s="148"/>
      <c r="F43220" s="148"/>
      <c r="G43220" s="149"/>
      <c r="H43220" s="148"/>
      <c r="I43220"/>
    </row>
    <row r="43221" spans="1:9" x14ac:dyDescent="0.25">
      <c r="A43221"/>
      <c r="B43221"/>
      <c r="C43221"/>
      <c r="D43221"/>
      <c r="E43221" s="148"/>
      <c r="F43221" s="148"/>
      <c r="G43221" s="149"/>
      <c r="H43221" s="148"/>
      <c r="I43221"/>
    </row>
    <row r="43222" spans="1:9" x14ac:dyDescent="0.25">
      <c r="A43222"/>
      <c r="B43222"/>
      <c r="C43222"/>
      <c r="D43222"/>
      <c r="E43222" s="148"/>
      <c r="F43222" s="148"/>
      <c r="G43222" s="149"/>
      <c r="H43222" s="148"/>
      <c r="I43222"/>
    </row>
    <row r="43223" spans="1:9" x14ac:dyDescent="0.25">
      <c r="A43223"/>
      <c r="B43223"/>
      <c r="C43223"/>
      <c r="D43223"/>
      <c r="E43223" s="148"/>
      <c r="F43223" s="148"/>
      <c r="G43223" s="149"/>
      <c r="H43223" s="148"/>
      <c r="I43223"/>
    </row>
    <row r="43224" spans="1:9" x14ac:dyDescent="0.25">
      <c r="A43224"/>
      <c r="B43224"/>
      <c r="C43224"/>
      <c r="D43224"/>
      <c r="E43224" s="148"/>
      <c r="F43224" s="148"/>
      <c r="G43224" s="149"/>
      <c r="H43224" s="148"/>
      <c r="I43224"/>
    </row>
    <row r="43225" spans="1:9" x14ac:dyDescent="0.25">
      <c r="A43225"/>
      <c r="B43225"/>
      <c r="C43225"/>
      <c r="D43225"/>
      <c r="E43225" s="148"/>
      <c r="F43225" s="148"/>
      <c r="G43225" s="149"/>
      <c r="H43225" s="148"/>
      <c r="I43225"/>
    </row>
    <row r="43226" spans="1:9" x14ac:dyDescent="0.25">
      <c r="A43226"/>
      <c r="B43226"/>
      <c r="C43226"/>
      <c r="D43226"/>
      <c r="E43226" s="148"/>
      <c r="F43226" s="148"/>
      <c r="G43226" s="149"/>
      <c r="H43226" s="148"/>
      <c r="I43226"/>
    </row>
    <row r="43227" spans="1:9" x14ac:dyDescent="0.25">
      <c r="A43227"/>
      <c r="B43227"/>
      <c r="C43227"/>
      <c r="D43227"/>
      <c r="E43227" s="148"/>
      <c r="F43227" s="148"/>
      <c r="G43227" s="149"/>
      <c r="H43227" s="148"/>
      <c r="I43227"/>
    </row>
    <row r="43228" spans="1:9" x14ac:dyDescent="0.25">
      <c r="A43228"/>
      <c r="B43228"/>
      <c r="C43228"/>
      <c r="D43228"/>
      <c r="E43228" s="148"/>
      <c r="F43228" s="148"/>
      <c r="G43228" s="149"/>
      <c r="H43228" s="148"/>
      <c r="I43228"/>
    </row>
    <row r="43229" spans="1:9" x14ac:dyDescent="0.25">
      <c r="A43229"/>
      <c r="B43229"/>
      <c r="C43229"/>
      <c r="D43229"/>
      <c r="E43229" s="148"/>
      <c r="F43229" s="148"/>
      <c r="G43229" s="149"/>
      <c r="H43229" s="148"/>
      <c r="I43229"/>
    </row>
    <row r="43230" spans="1:9" x14ac:dyDescent="0.25">
      <c r="A43230"/>
      <c r="B43230"/>
      <c r="C43230"/>
      <c r="D43230"/>
      <c r="E43230" s="148"/>
      <c r="F43230" s="148"/>
      <c r="G43230" s="149"/>
      <c r="H43230" s="148"/>
      <c r="I43230"/>
    </row>
    <row r="43231" spans="1:9" x14ac:dyDescent="0.25">
      <c r="A43231"/>
      <c r="B43231"/>
      <c r="C43231"/>
      <c r="D43231"/>
      <c r="E43231" s="148"/>
      <c r="F43231" s="148"/>
      <c r="G43231" s="149"/>
      <c r="H43231" s="148"/>
      <c r="I43231"/>
    </row>
    <row r="43232" spans="1:9" x14ac:dyDescent="0.25">
      <c r="A43232"/>
      <c r="B43232"/>
      <c r="C43232"/>
      <c r="D43232"/>
      <c r="E43232" s="148"/>
      <c r="F43232" s="148"/>
      <c r="G43232" s="149"/>
      <c r="H43232" s="148"/>
      <c r="I43232"/>
    </row>
    <row r="43233" spans="1:9" x14ac:dyDescent="0.25">
      <c r="A43233"/>
      <c r="B43233"/>
      <c r="C43233"/>
      <c r="D43233"/>
      <c r="E43233" s="148"/>
      <c r="F43233" s="148"/>
      <c r="G43233" s="149"/>
      <c r="H43233" s="148"/>
      <c r="I43233"/>
    </row>
    <row r="43234" spans="1:9" x14ac:dyDescent="0.25">
      <c r="A43234"/>
      <c r="B43234"/>
      <c r="C43234"/>
      <c r="D43234"/>
      <c r="E43234" s="148"/>
      <c r="F43234" s="148"/>
      <c r="G43234" s="149"/>
      <c r="H43234" s="148"/>
      <c r="I43234"/>
    </row>
    <row r="43235" spans="1:9" x14ac:dyDescent="0.25">
      <c r="A43235"/>
      <c r="B43235"/>
      <c r="C43235"/>
      <c r="D43235"/>
      <c r="E43235" s="148"/>
      <c r="F43235" s="148"/>
      <c r="G43235" s="149"/>
      <c r="H43235" s="148"/>
      <c r="I43235"/>
    </row>
    <row r="43236" spans="1:9" x14ac:dyDescent="0.25">
      <c r="A43236"/>
      <c r="B43236"/>
      <c r="C43236"/>
      <c r="D43236"/>
      <c r="E43236" s="148"/>
      <c r="F43236" s="148"/>
      <c r="G43236" s="149"/>
      <c r="H43236" s="148"/>
      <c r="I43236"/>
    </row>
    <row r="43237" spans="1:9" x14ac:dyDescent="0.25">
      <c r="A43237"/>
      <c r="B43237"/>
      <c r="C43237"/>
      <c r="D43237"/>
      <c r="E43237" s="148"/>
      <c r="F43237" s="148"/>
      <c r="G43237" s="149"/>
      <c r="H43237" s="148"/>
      <c r="I43237"/>
    </row>
    <row r="43238" spans="1:9" x14ac:dyDescent="0.25">
      <c r="A43238"/>
      <c r="B43238"/>
      <c r="C43238"/>
      <c r="D43238"/>
      <c r="E43238" s="148"/>
      <c r="F43238" s="148"/>
      <c r="G43238" s="149"/>
      <c r="H43238" s="148"/>
      <c r="I43238"/>
    </row>
    <row r="43239" spans="1:9" x14ac:dyDescent="0.25">
      <c r="A43239"/>
      <c r="B43239"/>
      <c r="C43239"/>
      <c r="D43239"/>
      <c r="E43239" s="148"/>
      <c r="F43239" s="148"/>
      <c r="G43239" s="149"/>
      <c r="H43239" s="148"/>
      <c r="I43239"/>
    </row>
    <row r="43240" spans="1:9" x14ac:dyDescent="0.25">
      <c r="A43240"/>
      <c r="B43240"/>
      <c r="C43240"/>
      <c r="D43240"/>
      <c r="E43240" s="148"/>
      <c r="F43240" s="148"/>
      <c r="G43240" s="149"/>
      <c r="H43240" s="148"/>
      <c r="I43240"/>
    </row>
    <row r="43241" spans="1:9" x14ac:dyDescent="0.25">
      <c r="A43241"/>
      <c r="B43241"/>
      <c r="C43241"/>
      <c r="D43241"/>
      <c r="E43241" s="148"/>
      <c r="F43241" s="148"/>
      <c r="G43241" s="149"/>
      <c r="H43241" s="148"/>
      <c r="I43241"/>
    </row>
    <row r="43242" spans="1:9" x14ac:dyDescent="0.25">
      <c r="A43242"/>
      <c r="B43242"/>
      <c r="C43242"/>
      <c r="D43242"/>
      <c r="E43242" s="148"/>
      <c r="F43242" s="148"/>
      <c r="G43242" s="149"/>
      <c r="H43242" s="148"/>
      <c r="I43242"/>
    </row>
    <row r="43243" spans="1:9" x14ac:dyDescent="0.25">
      <c r="A43243"/>
      <c r="B43243"/>
      <c r="C43243"/>
      <c r="D43243"/>
      <c r="E43243" s="148"/>
      <c r="F43243" s="148"/>
      <c r="G43243" s="149"/>
      <c r="H43243" s="148"/>
      <c r="I43243"/>
    </row>
    <row r="43244" spans="1:9" x14ac:dyDescent="0.25">
      <c r="A43244"/>
      <c r="B43244"/>
      <c r="C43244"/>
      <c r="D43244"/>
      <c r="E43244" s="148"/>
      <c r="F43244" s="148"/>
      <c r="G43244" s="149"/>
      <c r="H43244" s="148"/>
      <c r="I43244"/>
    </row>
    <row r="43245" spans="1:9" x14ac:dyDescent="0.25">
      <c r="A43245"/>
      <c r="B43245"/>
      <c r="C43245"/>
      <c r="D43245"/>
      <c r="E43245" s="148"/>
      <c r="F43245" s="148"/>
      <c r="G43245" s="149"/>
      <c r="H43245" s="148"/>
      <c r="I43245"/>
    </row>
    <row r="43246" spans="1:9" x14ac:dyDescent="0.25">
      <c r="A43246"/>
      <c r="B43246"/>
      <c r="C43246"/>
      <c r="D43246"/>
      <c r="E43246" s="148"/>
      <c r="F43246" s="148"/>
      <c r="G43246" s="149"/>
      <c r="H43246" s="148"/>
      <c r="I43246"/>
    </row>
    <row r="43247" spans="1:9" x14ac:dyDescent="0.25">
      <c r="A43247"/>
      <c r="B43247"/>
      <c r="C43247"/>
      <c r="D43247"/>
      <c r="E43247" s="148"/>
      <c r="F43247" s="148"/>
      <c r="G43247" s="149"/>
      <c r="H43247" s="148"/>
      <c r="I43247"/>
    </row>
    <row r="43248" spans="1:9" x14ac:dyDescent="0.25">
      <c r="A43248"/>
      <c r="B43248"/>
      <c r="C43248"/>
      <c r="D43248"/>
      <c r="E43248" s="148"/>
      <c r="F43248" s="148"/>
      <c r="G43248" s="149"/>
      <c r="H43248" s="148"/>
      <c r="I43248"/>
    </row>
    <row r="43249" spans="1:9" x14ac:dyDescent="0.25">
      <c r="A43249"/>
      <c r="B43249"/>
      <c r="C43249"/>
      <c r="D43249"/>
      <c r="E43249" s="148"/>
      <c r="F43249" s="148"/>
      <c r="G43249" s="149"/>
      <c r="H43249" s="148"/>
      <c r="I43249"/>
    </row>
    <row r="43250" spans="1:9" x14ac:dyDescent="0.25">
      <c r="A43250"/>
      <c r="B43250"/>
      <c r="C43250"/>
      <c r="D43250"/>
      <c r="E43250" s="148"/>
      <c r="F43250" s="148"/>
      <c r="G43250" s="149"/>
      <c r="H43250" s="148"/>
      <c r="I43250"/>
    </row>
    <row r="43251" spans="1:9" x14ac:dyDescent="0.25">
      <c r="A43251"/>
      <c r="B43251"/>
      <c r="C43251"/>
      <c r="D43251"/>
      <c r="E43251" s="148"/>
      <c r="F43251" s="148"/>
      <c r="G43251" s="149"/>
      <c r="H43251" s="148"/>
      <c r="I43251"/>
    </row>
    <row r="43252" spans="1:9" x14ac:dyDescent="0.25">
      <c r="A43252"/>
      <c r="B43252"/>
      <c r="C43252"/>
      <c r="D43252"/>
      <c r="E43252" s="148"/>
      <c r="F43252" s="148"/>
      <c r="G43252" s="149"/>
      <c r="H43252" s="148"/>
      <c r="I43252"/>
    </row>
    <row r="43253" spans="1:9" x14ac:dyDescent="0.25">
      <c r="A43253"/>
      <c r="B43253"/>
      <c r="C43253"/>
      <c r="D43253"/>
      <c r="E43253" s="148"/>
      <c r="F43253" s="148"/>
      <c r="G43253" s="149"/>
      <c r="H43253" s="148"/>
      <c r="I43253"/>
    </row>
    <row r="43254" spans="1:9" x14ac:dyDescent="0.25">
      <c r="A43254"/>
      <c r="B43254"/>
      <c r="C43254"/>
      <c r="D43254"/>
      <c r="E43254" s="148"/>
      <c r="F43254" s="148"/>
      <c r="G43254" s="149"/>
      <c r="H43254" s="148"/>
      <c r="I43254"/>
    </row>
    <row r="43255" spans="1:9" x14ac:dyDescent="0.25">
      <c r="A43255"/>
      <c r="B43255"/>
      <c r="C43255"/>
      <c r="D43255"/>
      <c r="E43255" s="148"/>
      <c r="F43255" s="148"/>
      <c r="G43255" s="149"/>
      <c r="H43255" s="148"/>
      <c r="I43255"/>
    </row>
    <row r="43256" spans="1:9" x14ac:dyDescent="0.25">
      <c r="A43256"/>
      <c r="B43256"/>
      <c r="C43256"/>
      <c r="D43256"/>
      <c r="E43256" s="148"/>
      <c r="F43256" s="148"/>
      <c r="G43256" s="149"/>
      <c r="H43256" s="148"/>
      <c r="I43256"/>
    </row>
    <row r="43257" spans="1:9" x14ac:dyDescent="0.25">
      <c r="A43257"/>
      <c r="B43257"/>
      <c r="C43257"/>
      <c r="D43257"/>
      <c r="E43257" s="148"/>
      <c r="F43257" s="148"/>
      <c r="G43257" s="149"/>
      <c r="H43257" s="148"/>
      <c r="I43257"/>
    </row>
    <row r="43258" spans="1:9" x14ac:dyDescent="0.25">
      <c r="A43258"/>
      <c r="B43258"/>
      <c r="C43258"/>
      <c r="D43258"/>
      <c r="E43258" s="148"/>
      <c r="F43258" s="148"/>
      <c r="G43258" s="149"/>
      <c r="H43258" s="148"/>
      <c r="I43258"/>
    </row>
    <row r="43259" spans="1:9" x14ac:dyDescent="0.25">
      <c r="A43259"/>
      <c r="B43259"/>
      <c r="C43259"/>
      <c r="D43259"/>
      <c r="E43259" s="148"/>
      <c r="F43259" s="148"/>
      <c r="G43259" s="149"/>
      <c r="H43259" s="148"/>
      <c r="I43259"/>
    </row>
    <row r="43260" spans="1:9" x14ac:dyDescent="0.25">
      <c r="A43260"/>
      <c r="B43260"/>
      <c r="C43260"/>
      <c r="D43260"/>
      <c r="E43260" s="148"/>
      <c r="F43260" s="148"/>
      <c r="G43260" s="149"/>
      <c r="H43260" s="148"/>
      <c r="I43260"/>
    </row>
    <row r="43261" spans="1:9" x14ac:dyDescent="0.25">
      <c r="A43261"/>
      <c r="B43261"/>
      <c r="C43261"/>
      <c r="D43261"/>
      <c r="E43261" s="148"/>
      <c r="F43261" s="148"/>
      <c r="G43261" s="149"/>
      <c r="H43261" s="148"/>
      <c r="I43261"/>
    </row>
    <row r="43262" spans="1:9" x14ac:dyDescent="0.25">
      <c r="A43262"/>
      <c r="B43262"/>
      <c r="C43262"/>
      <c r="D43262"/>
      <c r="E43262" s="148"/>
      <c r="F43262" s="148"/>
      <c r="G43262" s="149"/>
      <c r="H43262" s="148"/>
      <c r="I43262"/>
    </row>
    <row r="43263" spans="1:9" x14ac:dyDescent="0.25">
      <c r="A43263"/>
      <c r="B43263"/>
      <c r="C43263"/>
      <c r="D43263"/>
      <c r="E43263" s="148"/>
      <c r="F43263" s="148"/>
      <c r="G43263" s="149"/>
      <c r="H43263" s="148"/>
      <c r="I43263"/>
    </row>
    <row r="43264" spans="1:9" x14ac:dyDescent="0.25">
      <c r="A43264"/>
      <c r="B43264"/>
      <c r="C43264"/>
      <c r="D43264"/>
      <c r="E43264" s="148"/>
      <c r="F43264" s="148"/>
      <c r="G43264" s="149"/>
      <c r="H43264" s="148"/>
      <c r="I43264"/>
    </row>
    <row r="43265" spans="1:9" x14ac:dyDescent="0.25">
      <c r="A43265"/>
      <c r="B43265"/>
      <c r="C43265"/>
      <c r="D43265"/>
      <c r="E43265" s="148"/>
      <c r="F43265" s="148"/>
      <c r="G43265" s="149"/>
      <c r="H43265" s="148"/>
      <c r="I43265"/>
    </row>
    <row r="43266" spans="1:9" x14ac:dyDescent="0.25">
      <c r="A43266"/>
      <c r="B43266"/>
      <c r="C43266"/>
      <c r="D43266"/>
      <c r="E43266" s="148"/>
      <c r="F43266" s="148"/>
      <c r="G43266" s="149"/>
      <c r="H43266" s="148"/>
      <c r="I43266"/>
    </row>
    <row r="43267" spans="1:9" x14ac:dyDescent="0.25">
      <c r="A43267"/>
      <c r="B43267"/>
      <c r="C43267"/>
      <c r="D43267"/>
      <c r="E43267" s="148"/>
      <c r="F43267" s="148"/>
      <c r="G43267" s="149"/>
      <c r="H43267" s="148"/>
      <c r="I43267"/>
    </row>
    <row r="43268" spans="1:9" x14ac:dyDescent="0.25">
      <c r="A43268"/>
      <c r="B43268"/>
      <c r="C43268"/>
      <c r="D43268"/>
      <c r="E43268" s="148"/>
      <c r="F43268" s="148"/>
      <c r="G43268" s="149"/>
      <c r="H43268" s="148"/>
      <c r="I43268"/>
    </row>
    <row r="43269" spans="1:9" x14ac:dyDescent="0.25">
      <c r="A43269"/>
      <c r="B43269"/>
      <c r="C43269"/>
      <c r="D43269"/>
      <c r="E43269" s="148"/>
      <c r="F43269" s="148"/>
      <c r="G43269" s="149"/>
      <c r="H43269" s="148"/>
      <c r="I43269"/>
    </row>
    <row r="43270" spans="1:9" x14ac:dyDescent="0.25">
      <c r="A43270"/>
      <c r="B43270"/>
      <c r="C43270"/>
      <c r="D43270"/>
      <c r="E43270" s="148"/>
      <c r="F43270" s="148"/>
      <c r="G43270" s="149"/>
      <c r="H43270" s="148"/>
      <c r="I43270"/>
    </row>
    <row r="43271" spans="1:9" x14ac:dyDescent="0.25">
      <c r="A43271"/>
      <c r="B43271"/>
      <c r="C43271"/>
      <c r="D43271"/>
      <c r="E43271" s="148"/>
      <c r="F43271" s="148"/>
      <c r="G43271" s="149"/>
      <c r="H43271" s="148"/>
      <c r="I43271"/>
    </row>
    <row r="43272" spans="1:9" x14ac:dyDescent="0.25">
      <c r="A43272"/>
      <c r="B43272"/>
      <c r="C43272"/>
      <c r="D43272"/>
      <c r="E43272" s="148"/>
      <c r="F43272" s="148"/>
      <c r="G43272" s="149"/>
      <c r="H43272" s="148"/>
      <c r="I43272"/>
    </row>
    <row r="43273" spans="1:9" x14ac:dyDescent="0.25">
      <c r="A43273"/>
      <c r="B43273"/>
      <c r="C43273"/>
      <c r="D43273"/>
      <c r="E43273" s="148"/>
      <c r="F43273" s="148"/>
      <c r="G43273" s="149"/>
      <c r="H43273" s="148"/>
      <c r="I43273"/>
    </row>
    <row r="43274" spans="1:9" x14ac:dyDescent="0.25">
      <c r="A43274"/>
      <c r="B43274"/>
      <c r="C43274"/>
      <c r="D43274"/>
      <c r="E43274" s="148"/>
      <c r="F43274" s="148"/>
      <c r="G43274" s="149"/>
      <c r="H43274" s="148"/>
      <c r="I43274"/>
    </row>
    <row r="43275" spans="1:9" x14ac:dyDescent="0.25">
      <c r="A43275"/>
      <c r="B43275"/>
      <c r="C43275"/>
      <c r="D43275"/>
      <c r="E43275" s="148"/>
      <c r="F43275" s="148"/>
      <c r="G43275" s="149"/>
      <c r="H43275" s="148"/>
      <c r="I43275"/>
    </row>
    <row r="43276" spans="1:9" x14ac:dyDescent="0.25">
      <c r="A43276"/>
      <c r="B43276"/>
      <c r="C43276"/>
      <c r="D43276"/>
      <c r="E43276" s="148"/>
      <c r="F43276" s="148"/>
      <c r="G43276" s="149"/>
      <c r="H43276" s="148"/>
      <c r="I43276"/>
    </row>
    <row r="43277" spans="1:9" x14ac:dyDescent="0.25">
      <c r="A43277"/>
      <c r="B43277"/>
      <c r="C43277"/>
      <c r="D43277"/>
      <c r="E43277" s="148"/>
      <c r="F43277" s="148"/>
      <c r="G43277" s="149"/>
      <c r="H43277" s="148"/>
      <c r="I43277"/>
    </row>
    <row r="43278" spans="1:9" x14ac:dyDescent="0.25">
      <c r="A43278"/>
      <c r="B43278"/>
      <c r="C43278"/>
      <c r="D43278"/>
      <c r="E43278" s="148"/>
      <c r="F43278" s="148"/>
      <c r="G43278" s="149"/>
      <c r="H43278" s="148"/>
      <c r="I43278"/>
    </row>
    <row r="43279" spans="1:9" x14ac:dyDescent="0.25">
      <c r="A43279"/>
      <c r="B43279"/>
      <c r="C43279"/>
      <c r="D43279"/>
      <c r="E43279" s="148"/>
      <c r="F43279" s="148"/>
      <c r="G43279" s="149"/>
      <c r="H43279" s="148"/>
      <c r="I43279"/>
    </row>
    <row r="43280" spans="1:9" x14ac:dyDescent="0.25">
      <c r="A43280"/>
      <c r="B43280"/>
      <c r="C43280"/>
      <c r="D43280"/>
      <c r="E43280" s="148"/>
      <c r="F43280" s="148"/>
      <c r="G43280" s="149"/>
      <c r="H43280" s="148"/>
      <c r="I43280"/>
    </row>
    <row r="43281" spans="1:9" x14ac:dyDescent="0.25">
      <c r="A43281"/>
      <c r="B43281"/>
      <c r="C43281"/>
      <c r="D43281"/>
      <c r="E43281" s="148"/>
      <c r="F43281" s="148"/>
      <c r="G43281" s="149"/>
      <c r="H43281" s="148"/>
      <c r="I43281"/>
    </row>
    <row r="43282" spans="1:9" x14ac:dyDescent="0.25">
      <c r="A43282"/>
      <c r="B43282"/>
      <c r="C43282"/>
      <c r="D43282"/>
      <c r="E43282" s="148"/>
      <c r="F43282" s="148"/>
      <c r="G43282" s="149"/>
      <c r="H43282" s="148"/>
      <c r="I43282"/>
    </row>
    <row r="43283" spans="1:9" x14ac:dyDescent="0.25">
      <c r="A43283"/>
      <c r="B43283"/>
      <c r="C43283"/>
      <c r="D43283"/>
      <c r="E43283" s="148"/>
      <c r="F43283" s="148"/>
      <c r="G43283" s="149"/>
      <c r="H43283" s="148"/>
      <c r="I43283"/>
    </row>
    <row r="43284" spans="1:9" x14ac:dyDescent="0.25">
      <c r="A43284"/>
      <c r="B43284"/>
      <c r="C43284"/>
      <c r="D43284"/>
      <c r="E43284" s="148"/>
      <c r="F43284" s="148"/>
      <c r="G43284" s="149"/>
      <c r="H43284" s="148"/>
      <c r="I43284"/>
    </row>
    <row r="43285" spans="1:9" x14ac:dyDescent="0.25">
      <c r="A43285"/>
      <c r="B43285"/>
      <c r="C43285"/>
      <c r="D43285"/>
      <c r="E43285" s="148"/>
      <c r="F43285" s="148"/>
      <c r="G43285" s="149"/>
      <c r="H43285" s="148"/>
      <c r="I43285"/>
    </row>
    <row r="43286" spans="1:9" x14ac:dyDescent="0.25">
      <c r="A43286"/>
      <c r="B43286"/>
      <c r="C43286"/>
      <c r="D43286"/>
      <c r="E43286" s="148"/>
      <c r="F43286" s="148"/>
      <c r="G43286" s="149"/>
      <c r="H43286" s="148"/>
      <c r="I43286"/>
    </row>
    <row r="43287" spans="1:9" x14ac:dyDescent="0.25">
      <c r="A43287"/>
      <c r="B43287"/>
      <c r="C43287"/>
      <c r="D43287"/>
      <c r="E43287" s="148"/>
      <c r="F43287" s="148"/>
      <c r="G43287" s="149"/>
      <c r="H43287" s="148"/>
      <c r="I43287"/>
    </row>
    <row r="43288" spans="1:9" x14ac:dyDescent="0.25">
      <c r="A43288"/>
      <c r="B43288"/>
      <c r="C43288"/>
      <c r="D43288"/>
      <c r="E43288" s="148"/>
      <c r="F43288" s="148"/>
      <c r="G43288" s="149"/>
      <c r="H43288" s="148"/>
      <c r="I43288"/>
    </row>
    <row r="43289" spans="1:9" x14ac:dyDescent="0.25">
      <c r="A43289"/>
      <c r="B43289"/>
      <c r="C43289"/>
      <c r="D43289"/>
      <c r="E43289" s="148"/>
      <c r="F43289" s="148"/>
      <c r="G43289" s="149"/>
      <c r="H43289" s="148"/>
      <c r="I43289"/>
    </row>
    <row r="43290" spans="1:9" x14ac:dyDescent="0.25">
      <c r="A43290"/>
      <c r="B43290"/>
      <c r="C43290"/>
      <c r="D43290"/>
      <c r="E43290" s="148"/>
      <c r="F43290" s="148"/>
      <c r="G43290" s="149"/>
      <c r="H43290" s="148"/>
      <c r="I43290"/>
    </row>
    <row r="43291" spans="1:9" x14ac:dyDescent="0.25">
      <c r="A43291"/>
      <c r="B43291"/>
      <c r="C43291"/>
      <c r="D43291"/>
      <c r="E43291" s="148"/>
      <c r="F43291" s="148"/>
      <c r="G43291" s="149"/>
      <c r="H43291" s="148"/>
      <c r="I43291"/>
    </row>
    <row r="43292" spans="1:9" x14ac:dyDescent="0.25">
      <c r="A43292"/>
      <c r="B43292"/>
      <c r="C43292"/>
      <c r="D43292"/>
      <c r="E43292" s="148"/>
      <c r="F43292" s="148"/>
      <c r="G43292" s="149"/>
      <c r="H43292" s="148"/>
      <c r="I43292"/>
    </row>
    <row r="43293" spans="1:9" x14ac:dyDescent="0.25">
      <c r="A43293"/>
      <c r="B43293"/>
      <c r="C43293"/>
      <c r="D43293"/>
      <c r="E43293" s="148"/>
      <c r="F43293" s="148"/>
      <c r="G43293" s="149"/>
      <c r="H43293" s="148"/>
      <c r="I43293"/>
    </row>
    <row r="43294" spans="1:9" x14ac:dyDescent="0.25">
      <c r="A43294"/>
      <c r="B43294"/>
      <c r="C43294"/>
      <c r="D43294"/>
      <c r="E43294" s="148"/>
      <c r="F43294" s="148"/>
      <c r="G43294" s="149"/>
      <c r="H43294" s="148"/>
      <c r="I43294"/>
    </row>
    <row r="43295" spans="1:9" x14ac:dyDescent="0.25">
      <c r="A43295"/>
      <c r="B43295"/>
      <c r="C43295"/>
      <c r="D43295"/>
      <c r="E43295" s="148"/>
      <c r="F43295" s="148"/>
      <c r="G43295" s="149"/>
      <c r="H43295" s="148"/>
      <c r="I43295"/>
    </row>
    <row r="43296" spans="1:9" x14ac:dyDescent="0.25">
      <c r="A43296"/>
      <c r="B43296"/>
      <c r="C43296"/>
      <c r="D43296"/>
      <c r="E43296" s="148"/>
      <c r="F43296" s="148"/>
      <c r="G43296" s="149"/>
      <c r="H43296" s="148"/>
      <c r="I43296"/>
    </row>
    <row r="43297" spans="1:9" x14ac:dyDescent="0.25">
      <c r="A43297"/>
      <c r="B43297"/>
      <c r="C43297"/>
      <c r="D43297"/>
      <c r="E43297" s="148"/>
      <c r="F43297" s="148"/>
      <c r="G43297" s="149"/>
      <c r="H43297" s="148"/>
      <c r="I43297"/>
    </row>
    <row r="43298" spans="1:9" x14ac:dyDescent="0.25">
      <c r="A43298"/>
      <c r="B43298"/>
      <c r="C43298"/>
      <c r="D43298"/>
      <c r="E43298" s="148"/>
      <c r="F43298" s="148"/>
      <c r="G43298" s="149"/>
      <c r="H43298" s="148"/>
      <c r="I43298"/>
    </row>
    <row r="43299" spans="1:9" x14ac:dyDescent="0.25">
      <c r="A43299"/>
      <c r="B43299"/>
      <c r="C43299"/>
      <c r="D43299"/>
      <c r="E43299" s="148"/>
      <c r="F43299" s="148"/>
      <c r="G43299" s="149"/>
      <c r="H43299" s="148"/>
      <c r="I43299"/>
    </row>
    <row r="43300" spans="1:9" x14ac:dyDescent="0.25">
      <c r="A43300"/>
      <c r="B43300"/>
      <c r="C43300"/>
      <c r="D43300"/>
      <c r="E43300" s="148"/>
      <c r="F43300" s="148"/>
      <c r="G43300" s="149"/>
      <c r="H43300" s="148"/>
      <c r="I43300"/>
    </row>
    <row r="43301" spans="1:9" x14ac:dyDescent="0.25">
      <c r="A43301"/>
      <c r="B43301"/>
      <c r="C43301"/>
      <c r="D43301"/>
      <c r="E43301" s="148"/>
      <c r="F43301" s="148"/>
      <c r="G43301" s="149"/>
      <c r="H43301" s="148"/>
      <c r="I43301"/>
    </row>
    <row r="43302" spans="1:9" x14ac:dyDescent="0.25">
      <c r="A43302"/>
      <c r="B43302"/>
      <c r="C43302"/>
      <c r="D43302"/>
      <c r="E43302" s="148"/>
      <c r="F43302" s="148"/>
      <c r="G43302" s="149"/>
      <c r="H43302" s="148"/>
      <c r="I43302"/>
    </row>
    <row r="43303" spans="1:9" x14ac:dyDescent="0.25">
      <c r="A43303"/>
      <c r="B43303"/>
      <c r="C43303"/>
      <c r="D43303"/>
      <c r="E43303" s="148"/>
      <c r="F43303" s="148"/>
      <c r="G43303" s="149"/>
      <c r="H43303" s="148"/>
      <c r="I43303"/>
    </row>
    <row r="43304" spans="1:9" x14ac:dyDescent="0.25">
      <c r="A43304"/>
      <c r="B43304"/>
      <c r="C43304"/>
      <c r="D43304"/>
      <c r="E43304" s="148"/>
      <c r="F43304" s="148"/>
      <c r="G43304" s="149"/>
      <c r="H43304" s="148"/>
      <c r="I43304"/>
    </row>
    <row r="43305" spans="1:9" x14ac:dyDescent="0.25">
      <c r="A43305"/>
      <c r="B43305"/>
      <c r="C43305"/>
      <c r="D43305"/>
      <c r="E43305" s="148"/>
      <c r="F43305" s="148"/>
      <c r="G43305" s="149"/>
      <c r="H43305" s="148"/>
      <c r="I43305"/>
    </row>
    <row r="43306" spans="1:9" x14ac:dyDescent="0.25">
      <c r="A43306"/>
      <c r="B43306"/>
      <c r="C43306"/>
      <c r="D43306"/>
      <c r="E43306" s="148"/>
      <c r="F43306" s="148"/>
      <c r="G43306" s="149"/>
      <c r="H43306" s="148"/>
      <c r="I43306"/>
    </row>
    <row r="43307" spans="1:9" x14ac:dyDescent="0.25">
      <c r="A43307"/>
      <c r="B43307"/>
      <c r="C43307"/>
      <c r="D43307"/>
      <c r="E43307" s="148"/>
      <c r="F43307" s="148"/>
      <c r="G43307" s="149"/>
      <c r="H43307" s="148"/>
      <c r="I43307"/>
    </row>
    <row r="43308" spans="1:9" x14ac:dyDescent="0.25">
      <c r="A43308"/>
      <c r="B43308"/>
      <c r="C43308"/>
      <c r="D43308"/>
      <c r="E43308" s="148"/>
      <c r="F43308" s="148"/>
      <c r="G43308" s="149"/>
      <c r="H43308" s="148"/>
      <c r="I43308"/>
    </row>
    <row r="43309" spans="1:9" x14ac:dyDescent="0.25">
      <c r="A43309"/>
      <c r="B43309"/>
      <c r="C43309"/>
      <c r="D43309"/>
      <c r="E43309" s="148"/>
      <c r="F43309" s="148"/>
      <c r="G43309" s="149"/>
      <c r="H43309" s="148"/>
      <c r="I43309"/>
    </row>
    <row r="43310" spans="1:9" x14ac:dyDescent="0.25">
      <c r="A43310"/>
      <c r="B43310"/>
      <c r="C43310"/>
      <c r="D43310"/>
      <c r="E43310" s="148"/>
      <c r="F43310" s="148"/>
      <c r="G43310" s="149"/>
      <c r="H43310" s="148"/>
      <c r="I43310"/>
    </row>
    <row r="43311" spans="1:9" x14ac:dyDescent="0.25">
      <c r="A43311"/>
      <c r="B43311"/>
      <c r="C43311"/>
      <c r="D43311"/>
      <c r="E43311" s="148"/>
      <c r="F43311" s="148"/>
      <c r="G43311" s="149"/>
      <c r="H43311" s="148"/>
      <c r="I43311"/>
    </row>
    <row r="43312" spans="1:9" x14ac:dyDescent="0.25">
      <c r="A43312"/>
      <c r="B43312"/>
      <c r="C43312"/>
      <c r="D43312"/>
      <c r="E43312" s="148"/>
      <c r="F43312" s="148"/>
      <c r="G43312" s="149"/>
      <c r="H43312" s="148"/>
      <c r="I43312"/>
    </row>
    <row r="43313" spans="1:9" x14ac:dyDescent="0.25">
      <c r="A43313"/>
      <c r="B43313"/>
      <c r="C43313"/>
      <c r="D43313"/>
      <c r="E43313" s="148"/>
      <c r="F43313" s="148"/>
      <c r="G43313" s="149"/>
      <c r="H43313" s="148"/>
      <c r="I43313"/>
    </row>
    <row r="43314" spans="1:9" x14ac:dyDescent="0.25">
      <c r="A43314"/>
      <c r="B43314"/>
      <c r="C43314"/>
      <c r="D43314"/>
      <c r="E43314" s="148"/>
      <c r="F43314" s="148"/>
      <c r="G43314" s="149"/>
      <c r="H43314" s="148"/>
      <c r="I43314"/>
    </row>
    <row r="43315" spans="1:9" x14ac:dyDescent="0.25">
      <c r="A43315"/>
      <c r="B43315"/>
      <c r="C43315"/>
      <c r="D43315"/>
      <c r="E43315" s="148"/>
      <c r="F43315" s="148"/>
      <c r="G43315" s="149"/>
      <c r="H43315" s="148"/>
      <c r="I43315"/>
    </row>
    <row r="43316" spans="1:9" x14ac:dyDescent="0.25">
      <c r="A43316"/>
      <c r="B43316"/>
      <c r="C43316"/>
      <c r="D43316"/>
      <c r="E43316" s="148"/>
      <c r="F43316" s="148"/>
      <c r="G43316" s="149"/>
      <c r="H43316" s="148"/>
      <c r="I43316"/>
    </row>
    <row r="43317" spans="1:9" x14ac:dyDescent="0.25">
      <c r="A43317"/>
      <c r="B43317"/>
      <c r="C43317"/>
      <c r="D43317"/>
      <c r="E43317" s="148"/>
      <c r="F43317" s="148"/>
      <c r="G43317" s="149"/>
      <c r="H43317" s="148"/>
      <c r="I43317"/>
    </row>
    <row r="43318" spans="1:9" x14ac:dyDescent="0.25">
      <c r="A43318"/>
      <c r="B43318"/>
      <c r="C43318"/>
      <c r="D43318"/>
      <c r="E43318" s="148"/>
      <c r="F43318" s="148"/>
      <c r="G43318" s="149"/>
      <c r="H43318" s="148"/>
      <c r="I43318"/>
    </row>
    <row r="43319" spans="1:9" x14ac:dyDescent="0.25">
      <c r="A43319"/>
      <c r="B43319"/>
      <c r="C43319"/>
      <c r="D43319"/>
      <c r="E43319" s="148"/>
      <c r="F43319" s="148"/>
      <c r="G43319" s="149"/>
      <c r="H43319" s="148"/>
      <c r="I43319"/>
    </row>
    <row r="43320" spans="1:9" x14ac:dyDescent="0.25">
      <c r="A43320"/>
      <c r="B43320"/>
      <c r="C43320"/>
      <c r="D43320"/>
      <c r="E43320" s="148"/>
      <c r="F43320" s="148"/>
      <c r="G43320" s="149"/>
      <c r="H43320" s="148"/>
      <c r="I43320"/>
    </row>
    <row r="43321" spans="1:9" x14ac:dyDescent="0.25">
      <c r="A43321"/>
      <c r="B43321"/>
      <c r="C43321"/>
      <c r="D43321"/>
      <c r="E43321" s="148"/>
      <c r="F43321" s="148"/>
      <c r="G43321" s="149"/>
      <c r="H43321" s="148"/>
      <c r="I43321"/>
    </row>
    <row r="43322" spans="1:9" x14ac:dyDescent="0.25">
      <c r="A43322"/>
      <c r="B43322"/>
      <c r="C43322"/>
      <c r="D43322"/>
      <c r="E43322" s="148"/>
      <c r="F43322" s="148"/>
      <c r="G43322" s="149"/>
      <c r="H43322" s="148"/>
      <c r="I43322"/>
    </row>
    <row r="43323" spans="1:9" x14ac:dyDescent="0.25">
      <c r="A43323"/>
      <c r="B43323"/>
      <c r="C43323"/>
      <c r="D43323"/>
      <c r="E43323" s="148"/>
      <c r="F43323" s="148"/>
      <c r="G43323" s="149"/>
      <c r="H43323" s="148"/>
      <c r="I43323"/>
    </row>
    <row r="43324" spans="1:9" x14ac:dyDescent="0.25">
      <c r="A43324"/>
      <c r="B43324"/>
      <c r="C43324"/>
      <c r="D43324"/>
      <c r="E43324" s="148"/>
      <c r="F43324" s="148"/>
      <c r="G43324" s="149"/>
      <c r="H43324" s="148"/>
      <c r="I43324"/>
    </row>
    <row r="43325" spans="1:9" x14ac:dyDescent="0.25">
      <c r="A43325"/>
      <c r="B43325"/>
      <c r="C43325"/>
      <c r="D43325"/>
      <c r="E43325" s="148"/>
      <c r="F43325" s="148"/>
      <c r="G43325" s="149"/>
      <c r="H43325" s="148"/>
      <c r="I43325"/>
    </row>
    <row r="43326" spans="1:9" x14ac:dyDescent="0.25">
      <c r="A43326"/>
      <c r="B43326"/>
      <c r="C43326"/>
      <c r="D43326"/>
      <c r="E43326" s="148"/>
      <c r="F43326" s="148"/>
      <c r="G43326" s="149"/>
      <c r="H43326" s="148"/>
      <c r="I43326"/>
    </row>
    <row r="43327" spans="1:9" x14ac:dyDescent="0.25">
      <c r="A43327"/>
      <c r="B43327"/>
      <c r="C43327"/>
      <c r="D43327"/>
      <c r="E43327" s="148"/>
      <c r="F43327" s="148"/>
      <c r="G43327" s="149"/>
      <c r="H43327" s="148"/>
      <c r="I43327"/>
    </row>
    <row r="43328" spans="1:9" x14ac:dyDescent="0.25">
      <c r="A43328"/>
      <c r="B43328"/>
      <c r="C43328"/>
      <c r="D43328"/>
      <c r="E43328" s="148"/>
      <c r="F43328" s="148"/>
      <c r="G43328" s="149"/>
      <c r="H43328" s="148"/>
      <c r="I43328"/>
    </row>
    <row r="43329" spans="1:9" x14ac:dyDescent="0.25">
      <c r="A43329"/>
      <c r="B43329"/>
      <c r="C43329"/>
      <c r="D43329"/>
      <c r="E43329" s="148"/>
      <c r="F43329" s="148"/>
      <c r="G43329" s="149"/>
      <c r="H43329" s="148"/>
      <c r="I43329"/>
    </row>
    <row r="43330" spans="1:9" x14ac:dyDescent="0.25">
      <c r="A43330"/>
      <c r="B43330"/>
      <c r="C43330"/>
      <c r="D43330"/>
      <c r="E43330" s="148"/>
      <c r="F43330" s="148"/>
      <c r="G43330" s="149"/>
      <c r="H43330" s="148"/>
      <c r="I43330"/>
    </row>
    <row r="43331" spans="1:9" x14ac:dyDescent="0.25">
      <c r="A43331"/>
      <c r="B43331"/>
      <c r="C43331"/>
      <c r="D43331"/>
      <c r="E43331" s="148"/>
      <c r="F43331" s="148"/>
      <c r="G43331" s="149"/>
      <c r="H43331" s="148"/>
      <c r="I43331"/>
    </row>
    <row r="43332" spans="1:9" x14ac:dyDescent="0.25">
      <c r="A43332"/>
      <c r="B43332"/>
      <c r="C43332"/>
      <c r="D43332"/>
      <c r="E43332" s="148"/>
      <c r="F43332" s="148"/>
      <c r="G43332" s="149"/>
      <c r="H43332" s="148"/>
      <c r="I43332"/>
    </row>
    <row r="43333" spans="1:9" x14ac:dyDescent="0.25">
      <c r="A43333"/>
      <c r="B43333"/>
      <c r="C43333"/>
      <c r="D43333"/>
      <c r="E43333" s="148"/>
      <c r="F43333" s="148"/>
      <c r="G43333" s="149"/>
      <c r="H43333" s="148"/>
      <c r="I43333"/>
    </row>
    <row r="43334" spans="1:9" x14ac:dyDescent="0.25">
      <c r="A43334"/>
      <c r="B43334"/>
      <c r="C43334"/>
      <c r="D43334"/>
      <c r="E43334" s="148"/>
      <c r="F43334" s="148"/>
      <c r="G43334" s="149"/>
      <c r="H43334" s="148"/>
      <c r="I43334"/>
    </row>
    <row r="43335" spans="1:9" x14ac:dyDescent="0.25">
      <c r="A43335"/>
      <c r="B43335"/>
      <c r="C43335"/>
      <c r="D43335"/>
      <c r="E43335" s="148"/>
      <c r="F43335" s="148"/>
      <c r="G43335" s="149"/>
      <c r="H43335" s="148"/>
      <c r="I43335"/>
    </row>
    <row r="43336" spans="1:9" x14ac:dyDescent="0.25">
      <c r="A43336"/>
      <c r="B43336"/>
      <c r="C43336"/>
      <c r="D43336"/>
      <c r="E43336" s="148"/>
      <c r="F43336" s="148"/>
      <c r="G43336" s="149"/>
      <c r="H43336" s="148"/>
      <c r="I43336"/>
    </row>
    <row r="43337" spans="1:9" x14ac:dyDescent="0.25">
      <c r="A43337"/>
      <c r="B43337"/>
      <c r="C43337"/>
      <c r="D43337"/>
      <c r="E43337" s="148"/>
      <c r="F43337" s="148"/>
      <c r="G43337" s="149"/>
      <c r="H43337" s="148"/>
      <c r="I43337"/>
    </row>
    <row r="43338" spans="1:9" x14ac:dyDescent="0.25">
      <c r="A43338"/>
      <c r="B43338"/>
      <c r="C43338"/>
      <c r="D43338"/>
      <c r="E43338" s="148"/>
      <c r="F43338" s="148"/>
      <c r="G43338" s="149"/>
      <c r="H43338" s="148"/>
      <c r="I43338"/>
    </row>
    <row r="43339" spans="1:9" x14ac:dyDescent="0.25">
      <c r="A43339"/>
      <c r="B43339"/>
      <c r="C43339"/>
      <c r="D43339"/>
      <c r="E43339" s="148"/>
      <c r="F43339" s="148"/>
      <c r="G43339" s="149"/>
      <c r="H43339" s="148"/>
      <c r="I43339"/>
    </row>
    <row r="43340" spans="1:9" x14ac:dyDescent="0.25">
      <c r="A43340"/>
      <c r="B43340"/>
      <c r="C43340"/>
      <c r="D43340"/>
      <c r="E43340" s="148"/>
      <c r="F43340" s="148"/>
      <c r="G43340" s="149"/>
      <c r="H43340" s="148"/>
      <c r="I43340"/>
    </row>
    <row r="43341" spans="1:9" x14ac:dyDescent="0.25">
      <c r="A43341"/>
      <c r="B43341"/>
      <c r="C43341"/>
      <c r="D43341"/>
      <c r="E43341" s="148"/>
      <c r="F43341" s="148"/>
      <c r="G43341" s="149"/>
      <c r="H43341" s="148"/>
      <c r="I43341"/>
    </row>
    <row r="43342" spans="1:9" x14ac:dyDescent="0.25">
      <c r="A43342"/>
      <c r="B43342"/>
      <c r="C43342"/>
      <c r="D43342"/>
      <c r="E43342" s="148"/>
      <c r="F43342" s="148"/>
      <c r="G43342" s="149"/>
      <c r="H43342" s="148"/>
      <c r="I43342"/>
    </row>
    <row r="43343" spans="1:9" x14ac:dyDescent="0.25">
      <c r="A43343"/>
      <c r="B43343"/>
      <c r="C43343"/>
      <c r="D43343"/>
      <c r="E43343" s="148"/>
      <c r="F43343" s="148"/>
      <c r="G43343" s="149"/>
      <c r="H43343" s="148"/>
      <c r="I43343"/>
    </row>
    <row r="43344" spans="1:9" x14ac:dyDescent="0.25">
      <c r="A43344"/>
      <c r="B43344"/>
      <c r="C43344"/>
      <c r="D43344"/>
      <c r="E43344" s="148"/>
      <c r="F43344" s="148"/>
      <c r="G43344" s="149"/>
      <c r="H43344" s="148"/>
      <c r="I43344"/>
    </row>
    <row r="43345" spans="1:9" x14ac:dyDescent="0.25">
      <c r="A43345"/>
      <c r="B43345"/>
      <c r="C43345"/>
      <c r="D43345"/>
      <c r="E43345" s="148"/>
      <c r="F43345" s="148"/>
      <c r="G43345" s="149"/>
      <c r="H43345" s="148"/>
      <c r="I43345"/>
    </row>
    <row r="43346" spans="1:9" x14ac:dyDescent="0.25">
      <c r="A43346"/>
      <c r="B43346"/>
      <c r="C43346"/>
      <c r="D43346"/>
      <c r="E43346" s="148"/>
      <c r="F43346" s="148"/>
      <c r="G43346" s="149"/>
      <c r="H43346" s="148"/>
      <c r="I43346"/>
    </row>
    <row r="43347" spans="1:9" x14ac:dyDescent="0.25">
      <c r="A43347"/>
      <c r="B43347"/>
      <c r="C43347"/>
      <c r="D43347"/>
      <c r="E43347" s="148"/>
      <c r="F43347" s="148"/>
      <c r="G43347" s="149"/>
      <c r="H43347" s="148"/>
      <c r="I43347"/>
    </row>
    <row r="43348" spans="1:9" x14ac:dyDescent="0.25">
      <c r="A43348"/>
      <c r="B43348"/>
      <c r="C43348"/>
      <c r="D43348"/>
      <c r="E43348" s="148"/>
      <c r="F43348" s="148"/>
      <c r="G43348" s="149"/>
      <c r="H43348" s="148"/>
      <c r="I43348"/>
    </row>
    <row r="43349" spans="1:9" x14ac:dyDescent="0.25">
      <c r="A43349"/>
      <c r="B43349"/>
      <c r="C43349"/>
      <c r="D43349"/>
      <c r="E43349" s="148"/>
      <c r="F43349" s="148"/>
      <c r="G43349" s="149"/>
      <c r="H43349" s="148"/>
      <c r="I43349"/>
    </row>
    <row r="43350" spans="1:9" x14ac:dyDescent="0.25">
      <c r="A43350"/>
      <c r="B43350"/>
      <c r="C43350"/>
      <c r="D43350"/>
      <c r="E43350" s="148"/>
      <c r="F43350" s="148"/>
      <c r="G43350" s="149"/>
      <c r="H43350" s="148"/>
      <c r="I43350"/>
    </row>
    <row r="43351" spans="1:9" x14ac:dyDescent="0.25">
      <c r="A43351"/>
      <c r="B43351"/>
      <c r="C43351"/>
      <c r="D43351"/>
      <c r="E43351" s="148"/>
      <c r="F43351" s="148"/>
      <c r="G43351" s="149"/>
      <c r="H43351" s="148"/>
      <c r="I43351"/>
    </row>
    <row r="43352" spans="1:9" x14ac:dyDescent="0.25">
      <c r="A43352"/>
      <c r="B43352"/>
      <c r="C43352"/>
      <c r="D43352"/>
      <c r="E43352" s="148"/>
      <c r="F43352" s="148"/>
      <c r="G43352" s="149"/>
      <c r="H43352" s="148"/>
      <c r="I43352"/>
    </row>
    <row r="43353" spans="1:9" x14ac:dyDescent="0.25">
      <c r="A43353"/>
      <c r="B43353"/>
      <c r="C43353"/>
      <c r="D43353"/>
      <c r="E43353" s="148"/>
      <c r="F43353" s="148"/>
      <c r="G43353" s="149"/>
      <c r="H43353" s="148"/>
      <c r="I43353"/>
    </row>
    <row r="43354" spans="1:9" x14ac:dyDescent="0.25">
      <c r="A43354"/>
      <c r="B43354"/>
      <c r="C43354"/>
      <c r="D43354"/>
      <c r="E43354" s="148"/>
      <c r="F43354" s="148"/>
      <c r="G43354" s="149"/>
      <c r="H43354" s="148"/>
      <c r="I43354"/>
    </row>
    <row r="43355" spans="1:9" x14ac:dyDescent="0.25">
      <c r="A43355"/>
      <c r="B43355"/>
      <c r="C43355"/>
      <c r="D43355"/>
      <c r="E43355" s="148"/>
      <c r="F43355" s="148"/>
      <c r="G43355" s="149"/>
      <c r="H43355" s="148"/>
      <c r="I43355"/>
    </row>
    <row r="43356" spans="1:9" x14ac:dyDescent="0.25">
      <c r="A43356"/>
      <c r="B43356"/>
      <c r="C43356"/>
      <c r="D43356"/>
      <c r="E43356" s="148"/>
      <c r="F43356" s="148"/>
      <c r="G43356" s="149"/>
      <c r="H43356" s="148"/>
      <c r="I43356"/>
    </row>
    <row r="43357" spans="1:9" x14ac:dyDescent="0.25">
      <c r="A43357"/>
      <c r="B43357"/>
      <c r="C43357"/>
      <c r="D43357"/>
      <c r="E43357" s="148"/>
      <c r="F43357" s="148"/>
      <c r="G43357" s="149"/>
      <c r="H43357" s="148"/>
      <c r="I43357"/>
    </row>
    <row r="43358" spans="1:9" x14ac:dyDescent="0.25">
      <c r="A43358"/>
      <c r="B43358"/>
      <c r="C43358"/>
      <c r="D43358"/>
      <c r="E43358" s="148"/>
      <c r="F43358" s="148"/>
      <c r="G43358" s="149"/>
      <c r="H43358" s="148"/>
      <c r="I43358"/>
    </row>
    <row r="43359" spans="1:9" x14ac:dyDescent="0.25">
      <c r="A43359"/>
      <c r="B43359"/>
      <c r="C43359"/>
      <c r="D43359"/>
      <c r="E43359" s="148"/>
      <c r="F43359" s="148"/>
      <c r="G43359" s="149"/>
      <c r="H43359" s="148"/>
      <c r="I43359"/>
    </row>
    <row r="43360" spans="1:9" x14ac:dyDescent="0.25">
      <c r="A43360"/>
      <c r="B43360"/>
      <c r="C43360"/>
      <c r="D43360"/>
      <c r="E43360" s="148"/>
      <c r="F43360" s="148"/>
      <c r="G43360" s="149"/>
      <c r="H43360" s="148"/>
      <c r="I43360"/>
    </row>
    <row r="43361" spans="1:9" x14ac:dyDescent="0.25">
      <c r="A43361"/>
      <c r="B43361"/>
      <c r="C43361"/>
      <c r="D43361"/>
      <c r="E43361" s="148"/>
      <c r="F43361" s="148"/>
      <c r="G43361" s="149"/>
      <c r="H43361" s="148"/>
      <c r="I43361"/>
    </row>
    <row r="43362" spans="1:9" x14ac:dyDescent="0.25">
      <c r="A43362"/>
      <c r="B43362"/>
      <c r="C43362"/>
      <c r="D43362"/>
      <c r="E43362" s="148"/>
      <c r="F43362" s="148"/>
      <c r="G43362" s="149"/>
      <c r="H43362" s="148"/>
      <c r="I43362"/>
    </row>
    <row r="43363" spans="1:9" x14ac:dyDescent="0.25">
      <c r="A43363"/>
      <c r="B43363"/>
      <c r="C43363"/>
      <c r="D43363"/>
      <c r="E43363" s="148"/>
      <c r="F43363" s="148"/>
      <c r="G43363" s="149"/>
      <c r="H43363" s="148"/>
      <c r="I43363"/>
    </row>
    <row r="43364" spans="1:9" x14ac:dyDescent="0.25">
      <c r="A43364"/>
      <c r="B43364"/>
      <c r="C43364"/>
      <c r="D43364"/>
      <c r="E43364" s="148"/>
      <c r="F43364" s="148"/>
      <c r="G43364" s="149"/>
      <c r="H43364" s="148"/>
      <c r="I43364"/>
    </row>
    <row r="43365" spans="1:9" x14ac:dyDescent="0.25">
      <c r="A43365"/>
      <c r="B43365"/>
      <c r="C43365"/>
      <c r="D43365"/>
      <c r="E43365" s="148"/>
      <c r="F43365" s="148"/>
      <c r="G43365" s="149"/>
      <c r="H43365" s="148"/>
      <c r="I43365"/>
    </row>
    <row r="43366" spans="1:9" x14ac:dyDescent="0.25">
      <c r="A43366"/>
      <c r="B43366"/>
      <c r="C43366"/>
      <c r="D43366"/>
      <c r="E43366" s="148"/>
      <c r="F43366" s="148"/>
      <c r="G43366" s="149"/>
      <c r="H43366" s="148"/>
      <c r="I43366"/>
    </row>
    <row r="43367" spans="1:9" x14ac:dyDescent="0.25">
      <c r="A43367"/>
      <c r="B43367"/>
      <c r="C43367"/>
      <c r="D43367"/>
      <c r="E43367" s="148"/>
      <c r="F43367" s="148"/>
      <c r="G43367" s="149"/>
      <c r="H43367" s="148"/>
      <c r="I43367"/>
    </row>
    <row r="43368" spans="1:9" x14ac:dyDescent="0.25">
      <c r="A43368"/>
      <c r="B43368"/>
      <c r="C43368"/>
      <c r="D43368"/>
      <c r="E43368" s="148"/>
      <c r="F43368" s="148"/>
      <c r="G43368" s="149"/>
      <c r="H43368" s="148"/>
      <c r="I43368"/>
    </row>
    <row r="43369" spans="1:9" x14ac:dyDescent="0.25">
      <c r="A43369"/>
      <c r="B43369"/>
      <c r="C43369"/>
      <c r="D43369"/>
      <c r="E43369" s="148"/>
      <c r="F43369" s="148"/>
      <c r="G43369" s="149"/>
      <c r="H43369" s="148"/>
      <c r="I43369"/>
    </row>
    <row r="43370" spans="1:9" x14ac:dyDescent="0.25">
      <c r="A43370"/>
      <c r="B43370"/>
      <c r="C43370"/>
      <c r="D43370"/>
      <c r="E43370" s="148"/>
      <c r="F43370" s="148"/>
      <c r="G43370" s="149"/>
      <c r="H43370" s="148"/>
      <c r="I43370"/>
    </row>
    <row r="43371" spans="1:9" x14ac:dyDescent="0.25">
      <c r="A43371"/>
      <c r="B43371"/>
      <c r="C43371"/>
      <c r="D43371"/>
      <c r="E43371" s="148"/>
      <c r="F43371" s="148"/>
      <c r="G43371" s="149"/>
      <c r="H43371" s="148"/>
      <c r="I43371"/>
    </row>
    <row r="43372" spans="1:9" x14ac:dyDescent="0.25">
      <c r="A43372"/>
      <c r="B43372"/>
      <c r="C43372"/>
      <c r="D43372"/>
      <c r="E43372" s="148"/>
      <c r="F43372" s="148"/>
      <c r="G43372" s="149"/>
      <c r="H43372" s="148"/>
      <c r="I43372"/>
    </row>
    <row r="43373" spans="1:9" x14ac:dyDescent="0.25">
      <c r="A43373"/>
      <c r="B43373"/>
      <c r="C43373"/>
      <c r="D43373"/>
      <c r="E43373" s="148"/>
      <c r="F43373" s="148"/>
      <c r="G43373" s="149"/>
      <c r="H43373" s="148"/>
      <c r="I43373"/>
    </row>
    <row r="43374" spans="1:9" x14ac:dyDescent="0.25">
      <c r="A43374"/>
      <c r="B43374"/>
      <c r="C43374"/>
      <c r="D43374"/>
      <c r="E43374" s="148"/>
      <c r="F43374" s="148"/>
      <c r="G43374" s="149"/>
      <c r="H43374" s="148"/>
      <c r="I43374"/>
    </row>
    <row r="43375" spans="1:9" x14ac:dyDescent="0.25">
      <c r="A43375"/>
      <c r="B43375"/>
      <c r="C43375"/>
      <c r="D43375"/>
      <c r="E43375" s="148"/>
      <c r="F43375" s="148"/>
      <c r="G43375" s="149"/>
      <c r="H43375" s="148"/>
      <c r="I43375"/>
    </row>
    <row r="43376" spans="1:9" x14ac:dyDescent="0.25">
      <c r="A43376"/>
      <c r="B43376"/>
      <c r="C43376"/>
      <c r="D43376"/>
      <c r="E43376" s="148"/>
      <c r="F43376" s="148"/>
      <c r="G43376" s="149"/>
      <c r="H43376" s="148"/>
      <c r="I43376"/>
    </row>
    <row r="43377" spans="1:9" x14ac:dyDescent="0.25">
      <c r="A43377"/>
      <c r="B43377"/>
      <c r="C43377"/>
      <c r="D43377"/>
      <c r="E43377" s="148"/>
      <c r="F43377" s="148"/>
      <c r="G43377" s="149"/>
      <c r="H43377" s="148"/>
      <c r="I43377"/>
    </row>
    <row r="43378" spans="1:9" x14ac:dyDescent="0.25">
      <c r="A43378"/>
      <c r="B43378"/>
      <c r="C43378"/>
      <c r="D43378"/>
      <c r="E43378" s="148"/>
      <c r="F43378" s="148"/>
      <c r="G43378" s="149"/>
      <c r="H43378" s="148"/>
      <c r="I43378"/>
    </row>
    <row r="43379" spans="1:9" x14ac:dyDescent="0.25">
      <c r="A43379"/>
      <c r="B43379"/>
      <c r="C43379"/>
      <c r="D43379"/>
      <c r="E43379" s="148"/>
      <c r="F43379" s="148"/>
      <c r="G43379" s="149"/>
      <c r="H43379" s="148"/>
      <c r="I43379"/>
    </row>
    <row r="43380" spans="1:9" x14ac:dyDescent="0.25">
      <c r="A43380"/>
      <c r="B43380"/>
      <c r="C43380"/>
      <c r="D43380"/>
      <c r="E43380" s="148"/>
      <c r="F43380" s="148"/>
      <c r="G43380" s="149"/>
      <c r="H43380" s="148"/>
      <c r="I43380"/>
    </row>
    <row r="43381" spans="1:9" x14ac:dyDescent="0.25">
      <c r="A43381"/>
      <c r="B43381"/>
      <c r="C43381"/>
      <c r="D43381"/>
      <c r="E43381" s="148"/>
      <c r="F43381" s="148"/>
      <c r="G43381" s="149"/>
      <c r="H43381" s="148"/>
      <c r="I43381"/>
    </row>
    <row r="43382" spans="1:9" x14ac:dyDescent="0.25">
      <c r="A43382"/>
      <c r="B43382"/>
      <c r="C43382"/>
      <c r="D43382"/>
      <c r="E43382" s="148"/>
      <c r="F43382" s="148"/>
      <c r="G43382" s="149"/>
      <c r="H43382" s="148"/>
      <c r="I43382"/>
    </row>
    <row r="43383" spans="1:9" x14ac:dyDescent="0.25">
      <c r="A43383"/>
      <c r="B43383"/>
      <c r="C43383"/>
      <c r="D43383"/>
      <c r="E43383" s="148"/>
      <c r="F43383" s="148"/>
      <c r="G43383" s="149"/>
      <c r="H43383" s="148"/>
      <c r="I43383"/>
    </row>
    <row r="43384" spans="1:9" x14ac:dyDescent="0.25">
      <c r="A43384"/>
      <c r="B43384"/>
      <c r="C43384"/>
      <c r="D43384"/>
      <c r="E43384" s="148"/>
      <c r="F43384" s="148"/>
      <c r="G43384" s="149"/>
      <c r="H43384" s="148"/>
      <c r="I43384"/>
    </row>
    <row r="43385" spans="1:9" x14ac:dyDescent="0.25">
      <c r="A43385"/>
      <c r="B43385"/>
      <c r="C43385"/>
      <c r="D43385"/>
      <c r="E43385" s="148"/>
      <c r="F43385" s="148"/>
      <c r="G43385" s="149"/>
      <c r="H43385" s="148"/>
      <c r="I43385"/>
    </row>
    <row r="43386" spans="1:9" x14ac:dyDescent="0.25">
      <c r="A43386"/>
      <c r="B43386"/>
      <c r="C43386"/>
      <c r="D43386"/>
      <c r="E43386" s="148"/>
      <c r="F43386" s="148"/>
      <c r="G43386" s="149"/>
      <c r="H43386" s="148"/>
      <c r="I43386"/>
    </row>
    <row r="43387" spans="1:9" x14ac:dyDescent="0.25">
      <c r="A43387"/>
      <c r="B43387"/>
      <c r="C43387"/>
      <c r="D43387"/>
      <c r="E43387" s="148"/>
      <c r="F43387" s="148"/>
      <c r="G43387" s="149"/>
      <c r="H43387" s="148"/>
      <c r="I43387"/>
    </row>
    <row r="43388" spans="1:9" x14ac:dyDescent="0.25">
      <c r="A43388"/>
      <c r="B43388"/>
      <c r="C43388"/>
      <c r="D43388"/>
      <c r="E43388" s="148"/>
      <c r="F43388" s="148"/>
      <c r="G43388" s="149"/>
      <c r="H43388" s="148"/>
      <c r="I43388"/>
    </row>
    <row r="43389" spans="1:9" x14ac:dyDescent="0.25">
      <c r="A43389"/>
      <c r="B43389"/>
      <c r="C43389"/>
      <c r="D43389"/>
      <c r="E43389" s="148"/>
      <c r="F43389" s="148"/>
      <c r="G43389" s="149"/>
      <c r="H43389" s="148"/>
      <c r="I43389"/>
    </row>
    <row r="43390" spans="1:9" x14ac:dyDescent="0.25">
      <c r="A43390"/>
      <c r="B43390"/>
      <c r="C43390"/>
      <c r="D43390"/>
      <c r="E43390" s="148"/>
      <c r="F43390" s="148"/>
      <c r="G43390" s="149"/>
      <c r="H43390" s="148"/>
      <c r="I43390"/>
    </row>
    <row r="43391" spans="1:9" x14ac:dyDescent="0.25">
      <c r="A43391"/>
      <c r="B43391"/>
      <c r="C43391"/>
      <c r="D43391"/>
      <c r="E43391" s="148"/>
      <c r="F43391" s="148"/>
      <c r="G43391" s="149"/>
      <c r="H43391" s="148"/>
      <c r="I43391"/>
    </row>
    <row r="43392" spans="1:9" x14ac:dyDescent="0.25">
      <c r="A43392"/>
      <c r="B43392"/>
      <c r="C43392"/>
      <c r="D43392"/>
      <c r="E43392" s="148"/>
      <c r="F43392" s="148"/>
      <c r="G43392" s="149"/>
      <c r="H43392" s="148"/>
      <c r="I43392"/>
    </row>
    <row r="43393" spans="1:9" x14ac:dyDescent="0.25">
      <c r="A43393"/>
      <c r="B43393"/>
      <c r="C43393"/>
      <c r="D43393"/>
      <c r="E43393" s="148"/>
      <c r="F43393" s="148"/>
      <c r="G43393" s="149"/>
      <c r="H43393" s="148"/>
      <c r="I43393"/>
    </row>
    <row r="43394" spans="1:9" x14ac:dyDescent="0.25">
      <c r="A43394"/>
      <c r="B43394"/>
      <c r="C43394"/>
      <c r="D43394"/>
      <c r="E43394" s="148"/>
      <c r="F43394" s="148"/>
      <c r="G43394" s="149"/>
      <c r="H43394" s="148"/>
      <c r="I43394"/>
    </row>
    <row r="43395" spans="1:9" x14ac:dyDescent="0.25">
      <c r="A43395"/>
      <c r="B43395"/>
      <c r="C43395"/>
      <c r="D43395"/>
      <c r="E43395" s="148"/>
      <c r="F43395" s="148"/>
      <c r="G43395" s="149"/>
      <c r="H43395" s="148"/>
      <c r="I43395"/>
    </row>
    <row r="43396" spans="1:9" x14ac:dyDescent="0.25">
      <c r="A43396"/>
      <c r="B43396"/>
      <c r="C43396"/>
      <c r="D43396"/>
      <c r="E43396" s="148"/>
      <c r="F43396" s="148"/>
      <c r="G43396" s="149"/>
      <c r="H43396" s="148"/>
      <c r="I43396"/>
    </row>
    <row r="43397" spans="1:9" x14ac:dyDescent="0.25">
      <c r="A43397"/>
      <c r="B43397"/>
      <c r="C43397"/>
      <c r="D43397"/>
      <c r="E43397" s="148"/>
      <c r="F43397" s="148"/>
      <c r="G43397" s="149"/>
      <c r="H43397" s="148"/>
      <c r="I43397"/>
    </row>
    <row r="43398" spans="1:9" x14ac:dyDescent="0.25">
      <c r="A43398"/>
      <c r="B43398"/>
      <c r="C43398"/>
      <c r="D43398"/>
      <c r="E43398" s="148"/>
      <c r="F43398" s="148"/>
      <c r="G43398" s="149"/>
      <c r="H43398" s="148"/>
      <c r="I43398"/>
    </row>
    <row r="43399" spans="1:9" x14ac:dyDescent="0.25">
      <c r="A43399"/>
      <c r="B43399"/>
      <c r="C43399"/>
      <c r="D43399"/>
      <c r="E43399" s="148"/>
      <c r="F43399" s="148"/>
      <c r="G43399" s="149"/>
      <c r="H43399" s="148"/>
      <c r="I43399"/>
    </row>
    <row r="43400" spans="1:9" x14ac:dyDescent="0.25">
      <c r="A43400"/>
      <c r="B43400"/>
      <c r="C43400"/>
      <c r="D43400"/>
      <c r="E43400" s="148"/>
      <c r="F43400" s="148"/>
      <c r="G43400" s="149"/>
      <c r="H43400" s="148"/>
      <c r="I43400"/>
    </row>
    <row r="43401" spans="1:9" x14ac:dyDescent="0.25">
      <c r="A43401"/>
      <c r="B43401"/>
      <c r="C43401"/>
      <c r="D43401"/>
      <c r="E43401" s="148"/>
      <c r="F43401" s="148"/>
      <c r="G43401" s="149"/>
      <c r="H43401" s="148"/>
      <c r="I43401"/>
    </row>
    <row r="43402" spans="1:9" x14ac:dyDescent="0.25">
      <c r="A43402"/>
      <c r="B43402"/>
      <c r="C43402"/>
      <c r="D43402"/>
      <c r="E43402" s="148"/>
      <c r="F43402" s="148"/>
      <c r="G43402" s="149"/>
      <c r="H43402" s="148"/>
      <c r="I43402"/>
    </row>
    <row r="43403" spans="1:9" x14ac:dyDescent="0.25">
      <c r="A43403"/>
      <c r="B43403"/>
      <c r="C43403"/>
      <c r="D43403"/>
      <c r="E43403" s="148"/>
      <c r="F43403" s="148"/>
      <c r="G43403" s="149"/>
      <c r="H43403" s="148"/>
      <c r="I43403"/>
    </row>
    <row r="43404" spans="1:9" x14ac:dyDescent="0.25">
      <c r="A43404"/>
      <c r="B43404"/>
      <c r="C43404"/>
      <c r="D43404"/>
      <c r="E43404" s="148"/>
      <c r="F43404" s="148"/>
      <c r="G43404" s="149"/>
      <c r="H43404" s="148"/>
      <c r="I43404"/>
    </row>
    <row r="43405" spans="1:9" x14ac:dyDescent="0.25">
      <c r="A43405"/>
      <c r="B43405"/>
      <c r="C43405"/>
      <c r="D43405"/>
      <c r="E43405" s="148"/>
      <c r="F43405" s="148"/>
      <c r="G43405" s="149"/>
      <c r="H43405" s="148"/>
      <c r="I43405"/>
    </row>
    <row r="43406" spans="1:9" x14ac:dyDescent="0.25">
      <c r="A43406"/>
      <c r="B43406"/>
      <c r="C43406"/>
      <c r="D43406"/>
      <c r="E43406" s="148"/>
      <c r="F43406" s="148"/>
      <c r="G43406" s="149"/>
      <c r="H43406" s="148"/>
      <c r="I43406"/>
    </row>
    <row r="43407" spans="1:9" x14ac:dyDescent="0.25">
      <c r="A43407"/>
      <c r="B43407"/>
      <c r="C43407"/>
      <c r="D43407"/>
      <c r="E43407" s="148"/>
      <c r="F43407" s="148"/>
      <c r="G43407" s="149"/>
      <c r="H43407" s="148"/>
      <c r="I43407"/>
    </row>
    <row r="43408" spans="1:9" x14ac:dyDescent="0.25">
      <c r="A43408"/>
      <c r="B43408"/>
      <c r="C43408"/>
      <c r="D43408"/>
      <c r="E43408" s="148"/>
      <c r="F43408" s="148"/>
      <c r="G43408" s="149"/>
      <c r="H43408" s="148"/>
      <c r="I43408"/>
    </row>
    <row r="43409" spans="1:9" x14ac:dyDescent="0.25">
      <c r="A43409"/>
      <c r="B43409"/>
      <c r="C43409"/>
      <c r="D43409"/>
      <c r="E43409" s="148"/>
      <c r="F43409" s="148"/>
      <c r="G43409" s="149"/>
      <c r="H43409" s="148"/>
      <c r="I43409"/>
    </row>
    <row r="43410" spans="1:9" x14ac:dyDescent="0.25">
      <c r="A43410"/>
      <c r="B43410"/>
      <c r="C43410"/>
      <c r="D43410"/>
      <c r="E43410" s="148"/>
      <c r="F43410" s="148"/>
      <c r="G43410" s="149"/>
      <c r="H43410" s="148"/>
      <c r="I43410"/>
    </row>
    <row r="43411" spans="1:9" x14ac:dyDescent="0.25">
      <c r="A43411"/>
      <c r="B43411"/>
      <c r="C43411"/>
      <c r="D43411"/>
      <c r="E43411" s="148"/>
      <c r="F43411" s="148"/>
      <c r="G43411" s="149"/>
      <c r="H43411" s="148"/>
      <c r="I43411"/>
    </row>
    <row r="43412" spans="1:9" x14ac:dyDescent="0.25">
      <c r="A43412"/>
      <c r="B43412"/>
      <c r="C43412"/>
      <c r="D43412"/>
      <c r="E43412" s="148"/>
      <c r="F43412" s="148"/>
      <c r="G43412" s="149"/>
      <c r="H43412" s="148"/>
      <c r="I43412"/>
    </row>
    <row r="43413" spans="1:9" x14ac:dyDescent="0.25">
      <c r="A43413"/>
      <c r="B43413"/>
      <c r="C43413"/>
      <c r="D43413"/>
      <c r="E43413" s="148"/>
      <c r="F43413" s="148"/>
      <c r="G43413" s="149"/>
      <c r="H43413" s="148"/>
      <c r="I43413"/>
    </row>
    <row r="43414" spans="1:9" x14ac:dyDescent="0.25">
      <c r="A43414"/>
      <c r="B43414"/>
      <c r="C43414"/>
      <c r="D43414"/>
      <c r="E43414" s="148"/>
      <c r="F43414" s="148"/>
      <c r="G43414" s="149"/>
      <c r="H43414" s="148"/>
      <c r="I43414"/>
    </row>
    <row r="43415" spans="1:9" x14ac:dyDescent="0.25">
      <c r="A43415"/>
      <c r="B43415"/>
      <c r="C43415"/>
      <c r="D43415"/>
      <c r="E43415" s="148"/>
      <c r="F43415" s="148"/>
      <c r="G43415" s="149"/>
      <c r="H43415" s="148"/>
      <c r="I43415"/>
    </row>
    <row r="43416" spans="1:9" x14ac:dyDescent="0.25">
      <c r="A43416"/>
      <c r="B43416"/>
      <c r="C43416"/>
      <c r="D43416"/>
      <c r="E43416" s="148"/>
      <c r="F43416" s="148"/>
      <c r="G43416" s="149"/>
      <c r="H43416" s="148"/>
      <c r="I43416"/>
    </row>
    <row r="43417" spans="1:9" x14ac:dyDescent="0.25">
      <c r="A43417"/>
      <c r="B43417"/>
      <c r="C43417"/>
      <c r="D43417"/>
      <c r="E43417" s="148"/>
      <c r="F43417" s="148"/>
      <c r="G43417" s="149"/>
      <c r="H43417" s="148"/>
      <c r="I43417"/>
    </row>
    <row r="43418" spans="1:9" x14ac:dyDescent="0.25">
      <c r="A43418"/>
      <c r="B43418"/>
      <c r="C43418"/>
      <c r="D43418"/>
      <c r="E43418" s="148"/>
      <c r="F43418" s="148"/>
      <c r="G43418" s="149"/>
      <c r="H43418" s="148"/>
      <c r="I43418"/>
    </row>
    <row r="43419" spans="1:9" x14ac:dyDescent="0.25">
      <c r="A43419"/>
      <c r="B43419"/>
      <c r="C43419"/>
      <c r="D43419"/>
      <c r="E43419" s="148"/>
      <c r="F43419" s="148"/>
      <c r="G43419" s="149"/>
      <c r="H43419" s="148"/>
      <c r="I43419"/>
    </row>
    <row r="43420" spans="1:9" x14ac:dyDescent="0.25">
      <c r="A43420"/>
      <c r="B43420"/>
      <c r="C43420"/>
      <c r="D43420"/>
      <c r="E43420" s="148"/>
      <c r="F43420" s="148"/>
      <c r="G43420" s="149"/>
      <c r="H43420" s="148"/>
      <c r="I43420"/>
    </row>
    <row r="43421" spans="1:9" x14ac:dyDescent="0.25">
      <c r="A43421"/>
      <c r="B43421"/>
      <c r="C43421"/>
      <c r="D43421"/>
      <c r="E43421" s="148"/>
      <c r="F43421" s="148"/>
      <c r="G43421" s="149"/>
      <c r="H43421" s="148"/>
      <c r="I43421"/>
    </row>
    <row r="43422" spans="1:9" x14ac:dyDescent="0.25">
      <c r="A43422"/>
      <c r="B43422"/>
      <c r="C43422"/>
      <c r="D43422"/>
      <c r="E43422" s="148"/>
      <c r="F43422" s="148"/>
      <c r="G43422" s="149"/>
      <c r="H43422" s="148"/>
      <c r="I43422"/>
    </row>
    <row r="43423" spans="1:9" x14ac:dyDescent="0.25">
      <c r="A43423"/>
      <c r="B43423"/>
      <c r="C43423"/>
      <c r="D43423"/>
      <c r="E43423" s="148"/>
      <c r="F43423" s="148"/>
      <c r="G43423" s="149"/>
      <c r="H43423" s="148"/>
      <c r="I43423"/>
    </row>
    <row r="43424" spans="1:9" x14ac:dyDescent="0.25">
      <c r="A43424"/>
      <c r="B43424"/>
      <c r="C43424"/>
      <c r="D43424"/>
      <c r="E43424" s="148"/>
      <c r="F43424" s="148"/>
      <c r="G43424" s="149"/>
      <c r="H43424" s="148"/>
      <c r="I43424"/>
    </row>
    <row r="43425" spans="1:9" x14ac:dyDescent="0.25">
      <c r="A43425"/>
      <c r="B43425"/>
      <c r="C43425"/>
      <c r="D43425"/>
      <c r="E43425" s="148"/>
      <c r="F43425" s="148"/>
      <c r="G43425" s="149"/>
      <c r="H43425" s="148"/>
      <c r="I43425"/>
    </row>
    <row r="43426" spans="1:9" x14ac:dyDescent="0.25">
      <c r="A43426"/>
      <c r="B43426"/>
      <c r="C43426"/>
      <c r="D43426"/>
      <c r="E43426" s="148"/>
      <c r="F43426" s="148"/>
      <c r="G43426" s="149"/>
      <c r="H43426" s="148"/>
      <c r="I43426"/>
    </row>
    <row r="43427" spans="1:9" x14ac:dyDescent="0.25">
      <c r="A43427"/>
      <c r="B43427"/>
      <c r="C43427"/>
      <c r="D43427"/>
      <c r="E43427" s="148"/>
      <c r="F43427" s="148"/>
      <c r="G43427" s="149"/>
      <c r="H43427" s="148"/>
      <c r="I43427"/>
    </row>
    <row r="43428" spans="1:9" x14ac:dyDescent="0.25">
      <c r="A43428"/>
      <c r="B43428"/>
      <c r="C43428"/>
      <c r="D43428"/>
      <c r="E43428" s="148"/>
      <c r="F43428" s="148"/>
      <c r="G43428" s="149"/>
      <c r="H43428" s="148"/>
      <c r="I43428"/>
    </row>
    <row r="43429" spans="1:9" x14ac:dyDescent="0.25">
      <c r="A43429"/>
      <c r="B43429"/>
      <c r="C43429"/>
      <c r="D43429"/>
      <c r="E43429" s="148"/>
      <c r="F43429" s="148"/>
      <c r="G43429" s="149"/>
      <c r="H43429" s="148"/>
      <c r="I43429"/>
    </row>
    <row r="43430" spans="1:9" x14ac:dyDescent="0.25">
      <c r="A43430"/>
      <c r="B43430"/>
      <c r="C43430"/>
      <c r="D43430"/>
      <c r="E43430" s="148"/>
      <c r="F43430" s="148"/>
      <c r="G43430" s="149"/>
      <c r="H43430" s="148"/>
      <c r="I43430"/>
    </row>
    <row r="43431" spans="1:9" x14ac:dyDescent="0.25">
      <c r="A43431"/>
      <c r="B43431"/>
      <c r="C43431"/>
      <c r="D43431"/>
      <c r="E43431" s="148"/>
      <c r="F43431" s="148"/>
      <c r="G43431" s="149"/>
      <c r="H43431" s="148"/>
      <c r="I43431"/>
    </row>
    <row r="43432" spans="1:9" x14ac:dyDescent="0.25">
      <c r="A43432"/>
      <c r="B43432"/>
      <c r="C43432"/>
      <c r="D43432"/>
      <c r="E43432" s="148"/>
      <c r="F43432" s="148"/>
      <c r="G43432" s="149"/>
      <c r="H43432" s="148"/>
      <c r="I43432"/>
    </row>
    <row r="43433" spans="1:9" x14ac:dyDescent="0.25">
      <c r="A43433"/>
      <c r="B43433"/>
      <c r="C43433"/>
      <c r="D43433"/>
      <c r="E43433" s="148"/>
      <c r="F43433" s="148"/>
      <c r="G43433" s="149"/>
      <c r="H43433" s="148"/>
      <c r="I43433"/>
    </row>
    <row r="43434" spans="1:9" x14ac:dyDescent="0.25">
      <c r="A43434"/>
      <c r="B43434"/>
      <c r="C43434"/>
      <c r="D43434"/>
      <c r="E43434" s="148"/>
      <c r="F43434" s="148"/>
      <c r="G43434" s="149"/>
      <c r="H43434" s="148"/>
      <c r="I43434"/>
    </row>
    <row r="43435" spans="1:9" x14ac:dyDescent="0.25">
      <c r="A43435"/>
      <c r="B43435"/>
      <c r="C43435"/>
      <c r="D43435"/>
      <c r="E43435" s="148"/>
      <c r="F43435" s="148"/>
      <c r="G43435" s="149"/>
      <c r="H43435" s="148"/>
      <c r="I43435"/>
    </row>
    <row r="43436" spans="1:9" x14ac:dyDescent="0.25">
      <c r="A43436"/>
      <c r="B43436"/>
      <c r="C43436"/>
      <c r="D43436"/>
      <c r="E43436" s="148"/>
      <c r="F43436" s="148"/>
      <c r="G43436" s="149"/>
      <c r="H43436" s="148"/>
      <c r="I43436"/>
    </row>
    <row r="43437" spans="1:9" x14ac:dyDescent="0.25">
      <c r="A43437"/>
      <c r="B43437"/>
      <c r="C43437"/>
      <c r="D43437"/>
      <c r="E43437" s="148"/>
      <c r="F43437" s="148"/>
      <c r="G43437" s="149"/>
      <c r="H43437" s="148"/>
      <c r="I43437"/>
    </row>
    <row r="43438" spans="1:9" x14ac:dyDescent="0.25">
      <c r="A43438"/>
      <c r="B43438"/>
      <c r="C43438"/>
      <c r="D43438"/>
      <c r="E43438" s="148"/>
      <c r="F43438" s="148"/>
      <c r="G43438" s="149"/>
      <c r="H43438" s="148"/>
      <c r="I43438"/>
    </row>
    <row r="43439" spans="1:9" x14ac:dyDescent="0.25">
      <c r="A43439"/>
      <c r="B43439"/>
      <c r="C43439"/>
      <c r="D43439"/>
      <c r="E43439" s="148"/>
      <c r="F43439" s="148"/>
      <c r="G43439" s="149"/>
      <c r="H43439" s="148"/>
      <c r="I43439"/>
    </row>
    <row r="43440" spans="1:9" x14ac:dyDescent="0.25">
      <c r="A43440"/>
      <c r="B43440"/>
      <c r="C43440"/>
      <c r="D43440"/>
      <c r="E43440" s="148"/>
      <c r="F43440" s="148"/>
      <c r="G43440" s="149"/>
      <c r="H43440" s="148"/>
      <c r="I43440"/>
    </row>
    <row r="43441" spans="1:9" x14ac:dyDescent="0.25">
      <c r="A43441"/>
      <c r="B43441"/>
      <c r="C43441"/>
      <c r="D43441"/>
      <c r="E43441" s="148"/>
      <c r="F43441" s="148"/>
      <c r="G43441" s="149"/>
      <c r="H43441" s="148"/>
      <c r="I43441"/>
    </row>
    <row r="43442" spans="1:9" x14ac:dyDescent="0.25">
      <c r="A43442"/>
      <c r="B43442"/>
      <c r="C43442"/>
      <c r="D43442"/>
      <c r="E43442" s="148"/>
      <c r="F43442" s="148"/>
      <c r="G43442" s="149"/>
      <c r="H43442" s="148"/>
      <c r="I43442"/>
    </row>
    <row r="43443" spans="1:9" x14ac:dyDescent="0.25">
      <c r="A43443"/>
      <c r="B43443"/>
      <c r="C43443"/>
      <c r="D43443"/>
      <c r="E43443" s="148"/>
      <c r="F43443" s="148"/>
      <c r="G43443" s="149"/>
      <c r="H43443" s="148"/>
      <c r="I43443"/>
    </row>
    <row r="43444" spans="1:9" x14ac:dyDescent="0.25">
      <c r="A43444"/>
      <c r="B43444"/>
      <c r="C43444"/>
      <c r="D43444"/>
      <c r="E43444" s="148"/>
      <c r="F43444" s="148"/>
      <c r="G43444" s="149"/>
      <c r="H43444" s="148"/>
      <c r="I43444"/>
    </row>
    <row r="43445" spans="1:9" x14ac:dyDescent="0.25">
      <c r="A43445"/>
      <c r="B43445"/>
      <c r="C43445"/>
      <c r="D43445"/>
      <c r="E43445" s="148"/>
      <c r="F43445" s="148"/>
      <c r="G43445" s="149"/>
      <c r="H43445" s="148"/>
      <c r="I43445"/>
    </row>
    <row r="43446" spans="1:9" x14ac:dyDescent="0.25">
      <c r="A43446"/>
      <c r="B43446"/>
      <c r="C43446"/>
      <c r="D43446"/>
      <c r="E43446" s="148"/>
      <c r="F43446" s="148"/>
      <c r="G43446" s="149"/>
      <c r="H43446" s="148"/>
      <c r="I43446"/>
    </row>
    <row r="43447" spans="1:9" x14ac:dyDescent="0.25">
      <c r="A43447"/>
      <c r="B43447"/>
      <c r="C43447"/>
      <c r="D43447"/>
      <c r="E43447" s="148"/>
      <c r="F43447" s="148"/>
      <c r="G43447" s="149"/>
      <c r="H43447" s="148"/>
      <c r="I43447"/>
    </row>
    <row r="43448" spans="1:9" x14ac:dyDescent="0.25">
      <c r="A43448"/>
      <c r="B43448"/>
      <c r="C43448"/>
      <c r="D43448"/>
      <c r="E43448" s="148"/>
      <c r="F43448" s="148"/>
      <c r="G43448" s="149"/>
      <c r="H43448" s="148"/>
      <c r="I43448"/>
    </row>
    <row r="43449" spans="1:9" x14ac:dyDescent="0.25">
      <c r="A43449"/>
      <c r="B43449"/>
      <c r="C43449"/>
      <c r="D43449"/>
      <c r="E43449" s="148"/>
      <c r="F43449" s="148"/>
      <c r="G43449" s="149"/>
      <c r="H43449" s="148"/>
      <c r="I43449"/>
    </row>
    <row r="43450" spans="1:9" x14ac:dyDescent="0.25">
      <c r="A43450"/>
      <c r="B43450"/>
      <c r="C43450"/>
      <c r="D43450"/>
      <c r="E43450" s="148"/>
      <c r="F43450" s="148"/>
      <c r="G43450" s="149"/>
      <c r="H43450" s="148"/>
      <c r="I43450"/>
    </row>
    <row r="43451" spans="1:9" x14ac:dyDescent="0.25">
      <c r="A43451"/>
      <c r="B43451"/>
      <c r="C43451"/>
      <c r="D43451"/>
      <c r="E43451" s="148"/>
      <c r="F43451" s="148"/>
      <c r="G43451" s="149"/>
      <c r="H43451" s="148"/>
      <c r="I43451"/>
    </row>
    <row r="43452" spans="1:9" x14ac:dyDescent="0.25">
      <c r="A43452"/>
      <c r="B43452"/>
      <c r="C43452"/>
      <c r="D43452"/>
      <c r="E43452" s="148"/>
      <c r="F43452" s="148"/>
      <c r="G43452" s="149"/>
      <c r="H43452" s="148"/>
      <c r="I43452"/>
    </row>
    <row r="43453" spans="1:9" x14ac:dyDescent="0.25">
      <c r="A43453"/>
      <c r="B43453"/>
      <c r="C43453"/>
      <c r="D43453"/>
      <c r="E43453" s="148"/>
      <c r="F43453" s="148"/>
      <c r="G43453" s="149"/>
      <c r="H43453" s="148"/>
      <c r="I43453"/>
    </row>
    <row r="43454" spans="1:9" x14ac:dyDescent="0.25">
      <c r="A43454"/>
      <c r="B43454"/>
      <c r="C43454"/>
      <c r="D43454"/>
      <c r="E43454" s="148"/>
      <c r="F43454" s="148"/>
      <c r="G43454" s="149"/>
      <c r="H43454" s="148"/>
      <c r="I43454"/>
    </row>
    <row r="43455" spans="1:9" x14ac:dyDescent="0.25">
      <c r="A43455"/>
      <c r="B43455"/>
      <c r="C43455"/>
      <c r="D43455"/>
      <c r="E43455" s="148"/>
      <c r="F43455" s="148"/>
      <c r="G43455" s="149"/>
      <c r="H43455" s="148"/>
      <c r="I43455"/>
    </row>
    <row r="43456" spans="1:9" x14ac:dyDescent="0.25">
      <c r="A43456"/>
      <c r="B43456"/>
      <c r="C43456"/>
      <c r="D43456"/>
      <c r="E43456" s="148"/>
      <c r="F43456" s="148"/>
      <c r="G43456" s="149"/>
      <c r="H43456" s="148"/>
      <c r="I43456"/>
    </row>
    <row r="43457" spans="1:9" x14ac:dyDescent="0.25">
      <c r="A43457"/>
      <c r="B43457"/>
      <c r="C43457"/>
      <c r="D43457"/>
      <c r="E43457" s="148"/>
      <c r="F43457" s="148"/>
      <c r="G43457" s="149"/>
      <c r="H43457" s="148"/>
      <c r="I43457"/>
    </row>
    <row r="43458" spans="1:9" x14ac:dyDescent="0.25">
      <c r="A43458"/>
      <c r="B43458"/>
      <c r="C43458"/>
      <c r="D43458"/>
      <c r="E43458" s="148"/>
      <c r="F43458" s="148"/>
      <c r="G43458" s="149"/>
      <c r="H43458" s="148"/>
      <c r="I43458"/>
    </row>
    <row r="43459" spans="1:9" x14ac:dyDescent="0.25">
      <c r="A43459"/>
      <c r="B43459"/>
      <c r="C43459"/>
      <c r="D43459"/>
      <c r="E43459" s="148"/>
      <c r="F43459" s="148"/>
      <c r="G43459" s="149"/>
      <c r="H43459" s="148"/>
      <c r="I43459"/>
    </row>
    <row r="43460" spans="1:9" x14ac:dyDescent="0.25">
      <c r="A43460"/>
      <c r="B43460"/>
      <c r="C43460"/>
      <c r="D43460"/>
      <c r="E43460" s="148"/>
      <c r="F43460" s="148"/>
      <c r="G43460" s="149"/>
      <c r="H43460" s="148"/>
      <c r="I43460"/>
    </row>
    <row r="43461" spans="1:9" x14ac:dyDescent="0.25">
      <c r="A43461"/>
      <c r="B43461"/>
      <c r="C43461"/>
      <c r="D43461"/>
      <c r="E43461" s="148"/>
      <c r="F43461" s="148"/>
      <c r="G43461" s="149"/>
      <c r="H43461" s="148"/>
      <c r="I43461"/>
    </row>
    <row r="43462" spans="1:9" x14ac:dyDescent="0.25">
      <c r="A43462"/>
      <c r="B43462"/>
      <c r="C43462"/>
      <c r="D43462"/>
      <c r="E43462" s="148"/>
      <c r="F43462" s="148"/>
      <c r="G43462" s="149"/>
      <c r="H43462" s="148"/>
      <c r="I43462"/>
    </row>
    <row r="43463" spans="1:9" x14ac:dyDescent="0.25">
      <c r="A43463"/>
      <c r="B43463"/>
      <c r="C43463"/>
      <c r="D43463"/>
      <c r="E43463" s="148"/>
      <c r="F43463" s="148"/>
      <c r="G43463" s="149"/>
      <c r="H43463" s="148"/>
      <c r="I43463"/>
    </row>
    <row r="43464" spans="1:9" x14ac:dyDescent="0.25">
      <c r="A43464"/>
      <c r="B43464"/>
      <c r="C43464"/>
      <c r="D43464"/>
      <c r="E43464" s="148"/>
      <c r="F43464" s="148"/>
      <c r="G43464" s="149"/>
      <c r="H43464" s="148"/>
      <c r="I43464"/>
    </row>
    <row r="43465" spans="1:9" x14ac:dyDescent="0.25">
      <c r="A43465"/>
      <c r="B43465"/>
      <c r="C43465"/>
      <c r="D43465"/>
      <c r="E43465" s="148"/>
      <c r="F43465" s="148"/>
      <c r="G43465" s="149"/>
      <c r="H43465" s="148"/>
      <c r="I43465"/>
    </row>
    <row r="43466" spans="1:9" x14ac:dyDescent="0.25">
      <c r="A43466"/>
      <c r="B43466"/>
      <c r="C43466"/>
      <c r="D43466"/>
      <c r="E43466" s="148"/>
      <c r="F43466" s="148"/>
      <c r="G43466" s="149"/>
      <c r="H43466" s="148"/>
      <c r="I43466"/>
    </row>
    <row r="43467" spans="1:9" x14ac:dyDescent="0.25">
      <c r="A43467"/>
      <c r="B43467"/>
      <c r="C43467"/>
      <c r="D43467"/>
      <c r="E43467" s="148"/>
      <c r="F43467" s="148"/>
      <c r="G43467" s="149"/>
      <c r="H43467" s="148"/>
      <c r="I43467"/>
    </row>
    <row r="43468" spans="1:9" x14ac:dyDescent="0.25">
      <c r="A43468"/>
      <c r="B43468"/>
      <c r="C43468"/>
      <c r="D43468"/>
      <c r="E43468" s="148"/>
      <c r="F43468" s="148"/>
      <c r="G43468" s="149"/>
      <c r="H43468" s="148"/>
      <c r="I43468"/>
    </row>
    <row r="43469" spans="1:9" x14ac:dyDescent="0.25">
      <c r="A43469"/>
      <c r="B43469"/>
      <c r="C43469"/>
      <c r="D43469"/>
      <c r="E43469" s="148"/>
      <c r="F43469" s="148"/>
      <c r="G43469" s="149"/>
      <c r="H43469" s="148"/>
      <c r="I43469"/>
    </row>
    <row r="43470" spans="1:9" x14ac:dyDescent="0.25">
      <c r="A43470"/>
      <c r="B43470"/>
      <c r="C43470"/>
      <c r="D43470"/>
      <c r="E43470" s="148"/>
      <c r="F43470" s="148"/>
      <c r="G43470" s="149"/>
      <c r="H43470" s="148"/>
      <c r="I43470"/>
    </row>
    <row r="43471" spans="1:9" x14ac:dyDescent="0.25">
      <c r="A43471"/>
      <c r="B43471"/>
      <c r="C43471"/>
      <c r="D43471"/>
      <c r="E43471" s="148"/>
      <c r="F43471" s="148"/>
      <c r="G43471" s="149"/>
      <c r="H43471" s="148"/>
      <c r="I43471"/>
    </row>
    <row r="43472" spans="1:9" x14ac:dyDescent="0.25">
      <c r="A43472"/>
      <c r="B43472"/>
      <c r="C43472"/>
      <c r="D43472"/>
      <c r="E43472" s="148"/>
      <c r="F43472" s="148"/>
      <c r="G43472" s="149"/>
      <c r="H43472" s="148"/>
      <c r="I43472"/>
    </row>
    <row r="43473" spans="1:9" x14ac:dyDescent="0.25">
      <c r="A43473"/>
      <c r="B43473"/>
      <c r="C43473"/>
      <c r="D43473"/>
      <c r="E43473" s="148"/>
      <c r="F43473" s="148"/>
      <c r="G43473" s="149"/>
      <c r="H43473" s="148"/>
      <c r="I43473"/>
    </row>
    <row r="43474" spans="1:9" x14ac:dyDescent="0.25">
      <c r="A43474"/>
      <c r="B43474"/>
      <c r="C43474"/>
      <c r="D43474"/>
      <c r="E43474" s="148"/>
      <c r="F43474" s="148"/>
      <c r="G43474" s="149"/>
      <c r="H43474" s="148"/>
      <c r="I43474"/>
    </row>
    <row r="43475" spans="1:9" x14ac:dyDescent="0.25">
      <c r="A43475"/>
      <c r="B43475"/>
      <c r="C43475"/>
      <c r="D43475"/>
      <c r="E43475" s="148"/>
      <c r="F43475" s="148"/>
      <c r="G43475" s="149"/>
      <c r="H43475" s="148"/>
      <c r="I43475"/>
    </row>
    <row r="43476" spans="1:9" x14ac:dyDescent="0.25">
      <c r="A43476"/>
      <c r="B43476"/>
      <c r="C43476"/>
      <c r="D43476"/>
      <c r="E43476" s="148"/>
      <c r="F43476" s="148"/>
      <c r="G43476" s="149"/>
      <c r="H43476" s="148"/>
      <c r="I43476"/>
    </row>
    <row r="43477" spans="1:9" x14ac:dyDescent="0.25">
      <c r="A43477"/>
      <c r="B43477"/>
      <c r="C43477"/>
      <c r="D43477"/>
      <c r="E43477" s="148"/>
      <c r="F43477" s="148"/>
      <c r="G43477" s="149"/>
      <c r="H43477" s="148"/>
      <c r="I43477"/>
    </row>
    <row r="43478" spans="1:9" x14ac:dyDescent="0.25">
      <c r="A43478"/>
      <c r="B43478"/>
      <c r="C43478"/>
      <c r="D43478"/>
      <c r="E43478" s="148"/>
      <c r="F43478" s="148"/>
      <c r="G43478" s="149"/>
      <c r="H43478" s="148"/>
      <c r="I43478"/>
    </row>
    <row r="43479" spans="1:9" x14ac:dyDescent="0.25">
      <c r="A43479"/>
      <c r="B43479"/>
      <c r="C43479"/>
      <c r="D43479"/>
      <c r="E43479" s="148"/>
      <c r="F43479" s="148"/>
      <c r="G43479" s="149"/>
      <c r="H43479" s="148"/>
      <c r="I43479"/>
    </row>
    <row r="43480" spans="1:9" x14ac:dyDescent="0.25">
      <c r="A43480"/>
      <c r="B43480"/>
      <c r="C43480"/>
      <c r="D43480"/>
      <c r="E43480" s="148"/>
      <c r="F43480" s="148"/>
      <c r="G43480" s="149"/>
      <c r="H43480" s="148"/>
      <c r="I43480"/>
    </row>
    <row r="43481" spans="1:9" x14ac:dyDescent="0.25">
      <c r="A43481"/>
      <c r="B43481"/>
      <c r="C43481"/>
      <c r="D43481"/>
      <c r="E43481" s="148"/>
      <c r="F43481" s="148"/>
      <c r="G43481" s="149"/>
      <c r="H43481" s="148"/>
      <c r="I43481"/>
    </row>
    <row r="43482" spans="1:9" x14ac:dyDescent="0.25">
      <c r="A43482"/>
      <c r="B43482"/>
      <c r="C43482"/>
      <c r="D43482"/>
      <c r="E43482" s="148"/>
      <c r="F43482" s="148"/>
      <c r="G43482" s="149"/>
      <c r="H43482" s="148"/>
      <c r="I43482"/>
    </row>
    <row r="43483" spans="1:9" x14ac:dyDescent="0.25">
      <c r="A43483"/>
      <c r="B43483"/>
      <c r="C43483"/>
      <c r="D43483"/>
      <c r="E43483" s="148"/>
      <c r="F43483" s="148"/>
      <c r="G43483" s="149"/>
      <c r="H43483" s="148"/>
      <c r="I43483"/>
    </row>
    <row r="43484" spans="1:9" x14ac:dyDescent="0.25">
      <c r="A43484"/>
      <c r="B43484"/>
      <c r="C43484"/>
      <c r="D43484"/>
      <c r="E43484" s="148"/>
      <c r="F43484" s="148"/>
      <c r="G43484" s="149"/>
      <c r="H43484" s="148"/>
      <c r="I43484"/>
    </row>
    <row r="43485" spans="1:9" x14ac:dyDescent="0.25">
      <c r="A43485"/>
      <c r="B43485"/>
      <c r="C43485"/>
      <c r="D43485"/>
      <c r="E43485" s="148"/>
      <c r="F43485" s="148"/>
      <c r="G43485" s="149"/>
      <c r="H43485" s="148"/>
      <c r="I43485"/>
    </row>
    <row r="43486" spans="1:9" x14ac:dyDescent="0.25">
      <c r="A43486"/>
      <c r="B43486"/>
      <c r="C43486"/>
      <c r="D43486"/>
      <c r="E43486" s="148"/>
      <c r="F43486" s="148"/>
      <c r="G43486" s="149"/>
      <c r="H43486" s="148"/>
      <c r="I43486"/>
    </row>
    <row r="43487" spans="1:9" x14ac:dyDescent="0.25">
      <c r="A43487"/>
      <c r="B43487"/>
      <c r="C43487"/>
      <c r="D43487"/>
      <c r="E43487" s="148"/>
      <c r="F43487" s="148"/>
      <c r="G43487" s="149"/>
      <c r="H43487" s="148"/>
      <c r="I43487"/>
    </row>
    <row r="43488" spans="1:9" x14ac:dyDescent="0.25">
      <c r="A43488"/>
      <c r="B43488"/>
      <c r="C43488"/>
      <c r="D43488"/>
      <c r="E43488" s="148"/>
      <c r="F43488" s="148"/>
      <c r="G43488" s="149"/>
      <c r="H43488" s="148"/>
      <c r="I43488"/>
    </row>
    <row r="43489" spans="1:9" x14ac:dyDescent="0.25">
      <c r="A43489"/>
      <c r="B43489"/>
      <c r="C43489"/>
      <c r="D43489"/>
      <c r="E43489" s="148"/>
      <c r="F43489" s="148"/>
      <c r="G43489" s="149"/>
      <c r="H43489" s="148"/>
      <c r="I43489"/>
    </row>
    <row r="43490" spans="1:9" x14ac:dyDescent="0.25">
      <c r="A43490"/>
      <c r="B43490"/>
      <c r="C43490"/>
      <c r="D43490"/>
      <c r="E43490" s="148"/>
      <c r="F43490" s="148"/>
      <c r="G43490" s="149"/>
      <c r="H43490" s="148"/>
      <c r="I43490"/>
    </row>
    <row r="43491" spans="1:9" x14ac:dyDescent="0.25">
      <c r="A43491"/>
      <c r="B43491"/>
      <c r="C43491"/>
      <c r="D43491"/>
      <c r="E43491" s="148"/>
      <c r="F43491" s="148"/>
      <c r="G43491" s="149"/>
      <c r="H43491" s="148"/>
      <c r="I43491"/>
    </row>
    <row r="43492" spans="1:9" x14ac:dyDescent="0.25">
      <c r="A43492"/>
      <c r="B43492"/>
      <c r="C43492"/>
      <c r="D43492"/>
      <c r="E43492" s="148"/>
      <c r="F43492" s="148"/>
      <c r="G43492" s="149"/>
      <c r="H43492" s="148"/>
      <c r="I43492"/>
    </row>
    <row r="43493" spans="1:9" x14ac:dyDescent="0.25">
      <c r="A43493"/>
      <c r="B43493"/>
      <c r="C43493"/>
      <c r="D43493"/>
      <c r="E43493" s="148"/>
      <c r="F43493" s="148"/>
      <c r="G43493" s="149"/>
      <c r="H43493" s="148"/>
      <c r="I43493"/>
    </row>
    <row r="43494" spans="1:9" x14ac:dyDescent="0.25">
      <c r="A43494"/>
      <c r="B43494"/>
      <c r="C43494"/>
      <c r="D43494"/>
      <c r="E43494" s="148"/>
      <c r="F43494" s="148"/>
      <c r="G43494" s="149"/>
      <c r="H43494" s="148"/>
      <c r="I43494"/>
    </row>
    <row r="43495" spans="1:9" x14ac:dyDescent="0.25">
      <c r="A43495"/>
      <c r="B43495"/>
      <c r="C43495"/>
      <c r="D43495"/>
      <c r="E43495" s="148"/>
      <c r="F43495" s="148"/>
      <c r="G43495" s="149"/>
      <c r="H43495" s="148"/>
      <c r="I43495"/>
    </row>
    <row r="43496" spans="1:9" x14ac:dyDescent="0.25">
      <c r="A43496"/>
      <c r="B43496"/>
      <c r="C43496"/>
      <c r="D43496"/>
      <c r="E43496" s="148"/>
      <c r="F43496" s="148"/>
      <c r="G43496" s="149"/>
      <c r="H43496" s="148"/>
      <c r="I43496"/>
    </row>
    <row r="43497" spans="1:9" x14ac:dyDescent="0.25">
      <c r="A43497"/>
      <c r="B43497"/>
      <c r="C43497"/>
      <c r="D43497"/>
      <c r="E43497" s="148"/>
      <c r="F43497" s="148"/>
      <c r="G43497" s="149"/>
      <c r="H43497" s="148"/>
      <c r="I43497"/>
    </row>
    <row r="43498" spans="1:9" x14ac:dyDescent="0.25">
      <c r="A43498"/>
      <c r="B43498"/>
      <c r="C43498"/>
      <c r="D43498"/>
      <c r="E43498" s="148"/>
      <c r="F43498" s="148"/>
      <c r="G43498" s="149"/>
      <c r="H43498" s="148"/>
      <c r="I43498"/>
    </row>
    <row r="43499" spans="1:9" x14ac:dyDescent="0.25">
      <c r="A43499"/>
      <c r="B43499"/>
      <c r="C43499"/>
      <c r="D43499"/>
      <c r="E43499" s="148"/>
      <c r="F43499" s="148"/>
      <c r="G43499" s="149"/>
      <c r="H43499" s="148"/>
      <c r="I43499"/>
    </row>
    <row r="43500" spans="1:9" x14ac:dyDescent="0.25">
      <c r="A43500"/>
      <c r="B43500"/>
      <c r="C43500"/>
      <c r="D43500"/>
      <c r="E43500" s="148"/>
      <c r="F43500" s="148"/>
      <c r="G43500" s="149"/>
      <c r="H43500" s="148"/>
      <c r="I43500"/>
    </row>
    <row r="43501" spans="1:9" x14ac:dyDescent="0.25">
      <c r="A43501"/>
      <c r="B43501"/>
      <c r="C43501"/>
      <c r="D43501"/>
      <c r="E43501" s="148"/>
      <c r="F43501" s="148"/>
      <c r="G43501" s="149"/>
      <c r="H43501" s="148"/>
      <c r="I43501"/>
    </row>
    <row r="43502" spans="1:9" x14ac:dyDescent="0.25">
      <c r="A43502"/>
      <c r="B43502"/>
      <c r="C43502"/>
      <c r="D43502"/>
      <c r="E43502" s="148"/>
      <c r="F43502" s="148"/>
      <c r="G43502" s="149"/>
      <c r="H43502" s="148"/>
      <c r="I43502"/>
    </row>
    <row r="43503" spans="1:9" x14ac:dyDescent="0.25">
      <c r="A43503"/>
      <c r="B43503"/>
      <c r="C43503"/>
      <c r="D43503"/>
      <c r="E43503" s="148"/>
      <c r="F43503" s="148"/>
      <c r="G43503" s="149"/>
      <c r="H43503" s="148"/>
      <c r="I43503"/>
    </row>
    <row r="43504" spans="1:9" x14ac:dyDescent="0.25">
      <c r="A43504"/>
      <c r="B43504"/>
      <c r="C43504"/>
      <c r="D43504"/>
      <c r="E43504" s="148"/>
      <c r="F43504" s="148"/>
      <c r="G43504" s="149"/>
      <c r="H43504" s="148"/>
      <c r="I43504"/>
    </row>
    <row r="43505" spans="1:9" x14ac:dyDescent="0.25">
      <c r="A43505"/>
      <c r="B43505"/>
      <c r="C43505"/>
      <c r="D43505"/>
      <c r="E43505" s="148"/>
      <c r="F43505" s="148"/>
      <c r="G43505" s="149"/>
      <c r="H43505" s="148"/>
      <c r="I43505"/>
    </row>
    <row r="43506" spans="1:9" x14ac:dyDescent="0.25">
      <c r="A43506"/>
      <c r="B43506"/>
      <c r="C43506"/>
      <c r="D43506"/>
      <c r="E43506" s="148"/>
      <c r="F43506" s="148"/>
      <c r="G43506" s="149"/>
      <c r="H43506" s="148"/>
      <c r="I43506"/>
    </row>
    <row r="43507" spans="1:9" x14ac:dyDescent="0.25">
      <c r="A43507"/>
      <c r="B43507"/>
      <c r="C43507"/>
      <c r="D43507"/>
      <c r="E43507" s="148"/>
      <c r="F43507" s="148"/>
      <c r="G43507" s="149"/>
      <c r="H43507" s="148"/>
      <c r="I43507"/>
    </row>
    <row r="43508" spans="1:9" x14ac:dyDescent="0.25">
      <c r="A43508"/>
      <c r="B43508"/>
      <c r="C43508"/>
      <c r="D43508"/>
      <c r="E43508" s="148"/>
      <c r="F43508" s="148"/>
      <c r="G43508" s="149"/>
      <c r="H43508" s="148"/>
      <c r="I43508"/>
    </row>
    <row r="43509" spans="1:9" x14ac:dyDescent="0.25">
      <c r="A43509"/>
      <c r="B43509"/>
      <c r="C43509"/>
      <c r="D43509"/>
      <c r="E43509" s="148"/>
      <c r="F43509" s="148"/>
      <c r="G43509" s="149"/>
      <c r="H43509" s="148"/>
      <c r="I43509"/>
    </row>
    <row r="43510" spans="1:9" x14ac:dyDescent="0.25">
      <c r="A43510"/>
      <c r="B43510"/>
      <c r="C43510"/>
      <c r="D43510"/>
      <c r="E43510" s="148"/>
      <c r="F43510" s="148"/>
      <c r="G43510" s="149"/>
      <c r="H43510" s="148"/>
      <c r="I43510"/>
    </row>
    <row r="43511" spans="1:9" x14ac:dyDescent="0.25">
      <c r="A43511"/>
      <c r="B43511"/>
      <c r="C43511"/>
      <c r="D43511"/>
      <c r="E43511" s="148"/>
      <c r="F43511" s="148"/>
      <c r="G43511" s="149"/>
      <c r="H43511" s="148"/>
      <c r="I43511"/>
    </row>
    <row r="43512" spans="1:9" x14ac:dyDescent="0.25">
      <c r="A43512"/>
      <c r="B43512"/>
      <c r="C43512"/>
      <c r="D43512"/>
      <c r="E43512" s="148"/>
      <c r="F43512" s="148"/>
      <c r="G43512" s="149"/>
      <c r="H43512" s="148"/>
      <c r="I43512"/>
    </row>
    <row r="43513" spans="1:9" x14ac:dyDescent="0.25">
      <c r="A43513"/>
      <c r="B43513"/>
      <c r="C43513"/>
      <c r="D43513"/>
      <c r="E43513" s="148"/>
      <c r="F43513" s="148"/>
      <c r="G43513" s="149"/>
      <c r="H43513" s="148"/>
      <c r="I43513"/>
    </row>
    <row r="43514" spans="1:9" x14ac:dyDescent="0.25">
      <c r="A43514"/>
      <c r="B43514"/>
      <c r="C43514"/>
      <c r="D43514"/>
      <c r="E43514" s="148"/>
      <c r="F43514" s="148"/>
      <c r="G43514" s="149"/>
      <c r="H43514" s="148"/>
      <c r="I43514"/>
    </row>
    <row r="43515" spans="1:9" x14ac:dyDescent="0.25">
      <c r="A43515"/>
      <c r="B43515"/>
      <c r="C43515"/>
      <c r="D43515"/>
      <c r="E43515" s="148"/>
      <c r="F43515" s="148"/>
      <c r="G43515" s="149"/>
      <c r="H43515" s="148"/>
      <c r="I43515"/>
    </row>
    <row r="43516" spans="1:9" x14ac:dyDescent="0.25">
      <c r="A43516"/>
      <c r="B43516"/>
      <c r="C43516"/>
      <c r="D43516"/>
      <c r="E43516" s="148"/>
      <c r="F43516" s="148"/>
      <c r="G43516" s="149"/>
      <c r="H43516" s="148"/>
      <c r="I43516"/>
    </row>
    <row r="43517" spans="1:9" x14ac:dyDescent="0.25">
      <c r="A43517"/>
      <c r="B43517"/>
      <c r="C43517"/>
      <c r="D43517"/>
      <c r="E43517" s="148"/>
      <c r="F43517" s="148"/>
      <c r="G43517" s="149"/>
      <c r="H43517" s="148"/>
      <c r="I43517"/>
    </row>
    <row r="43518" spans="1:9" x14ac:dyDescent="0.25">
      <c r="A43518"/>
      <c r="B43518"/>
      <c r="C43518"/>
      <c r="D43518"/>
      <c r="E43518" s="148"/>
      <c r="F43518" s="148"/>
      <c r="G43518" s="149"/>
      <c r="H43518" s="148"/>
      <c r="I43518"/>
    </row>
    <row r="43519" spans="1:9" x14ac:dyDescent="0.25">
      <c r="A43519"/>
      <c r="B43519"/>
      <c r="C43519"/>
      <c r="D43519"/>
      <c r="E43519" s="148"/>
      <c r="F43519" s="148"/>
      <c r="G43519" s="149"/>
      <c r="H43519" s="148"/>
      <c r="I43519"/>
    </row>
    <row r="43520" spans="1:9" x14ac:dyDescent="0.25">
      <c r="A43520"/>
      <c r="B43520"/>
      <c r="C43520"/>
      <c r="D43520"/>
      <c r="E43520" s="148"/>
      <c r="F43520" s="148"/>
      <c r="G43520" s="149"/>
      <c r="H43520" s="148"/>
      <c r="I43520"/>
    </row>
    <row r="43521" spans="1:9" x14ac:dyDescent="0.25">
      <c r="A43521"/>
      <c r="B43521"/>
      <c r="C43521"/>
      <c r="D43521"/>
      <c r="E43521" s="148"/>
      <c r="F43521" s="148"/>
      <c r="G43521" s="149"/>
      <c r="H43521" s="148"/>
      <c r="I43521"/>
    </row>
    <row r="43522" spans="1:9" x14ac:dyDescent="0.25">
      <c r="A43522"/>
      <c r="B43522"/>
      <c r="C43522"/>
      <c r="D43522"/>
      <c r="E43522" s="148"/>
      <c r="F43522" s="148"/>
      <c r="G43522" s="149"/>
      <c r="H43522" s="148"/>
      <c r="I43522"/>
    </row>
    <row r="43523" spans="1:9" x14ac:dyDescent="0.25">
      <c r="A43523"/>
      <c r="B43523"/>
      <c r="C43523"/>
      <c r="D43523"/>
      <c r="E43523" s="148"/>
      <c r="F43523" s="148"/>
      <c r="G43523" s="149"/>
      <c r="H43523" s="148"/>
      <c r="I43523"/>
    </row>
    <row r="43524" spans="1:9" x14ac:dyDescent="0.25">
      <c r="A43524"/>
      <c r="B43524"/>
      <c r="C43524"/>
      <c r="D43524"/>
      <c r="E43524" s="148"/>
      <c r="F43524" s="148"/>
      <c r="G43524" s="149"/>
      <c r="H43524" s="148"/>
      <c r="I43524"/>
    </row>
    <row r="43525" spans="1:9" x14ac:dyDescent="0.25">
      <c r="A43525"/>
      <c r="B43525"/>
      <c r="C43525"/>
      <c r="D43525"/>
      <c r="E43525" s="148"/>
      <c r="F43525" s="148"/>
      <c r="G43525" s="149"/>
      <c r="H43525" s="148"/>
      <c r="I43525"/>
    </row>
    <row r="43526" spans="1:9" x14ac:dyDescent="0.25">
      <c r="A43526"/>
      <c r="B43526"/>
      <c r="C43526"/>
      <c r="D43526"/>
      <c r="E43526" s="148"/>
      <c r="F43526" s="148"/>
      <c r="G43526" s="149"/>
      <c r="H43526" s="148"/>
      <c r="I43526"/>
    </row>
    <row r="43527" spans="1:9" x14ac:dyDescent="0.25">
      <c r="A43527"/>
      <c r="B43527"/>
      <c r="C43527"/>
      <c r="D43527"/>
      <c r="E43527" s="148"/>
      <c r="F43527" s="148"/>
      <c r="G43527" s="149"/>
      <c r="H43527" s="148"/>
      <c r="I43527"/>
    </row>
    <row r="43528" spans="1:9" x14ac:dyDescent="0.25">
      <c r="A43528"/>
      <c r="B43528"/>
      <c r="C43528"/>
      <c r="D43528"/>
      <c r="E43528" s="148"/>
      <c r="F43528" s="148"/>
      <c r="G43528" s="149"/>
      <c r="H43528" s="148"/>
      <c r="I43528"/>
    </row>
    <row r="43529" spans="1:9" x14ac:dyDescent="0.25">
      <c r="A43529"/>
      <c r="B43529"/>
      <c r="C43529"/>
      <c r="D43529"/>
      <c r="E43529" s="148"/>
      <c r="F43529" s="148"/>
      <c r="G43529" s="149"/>
      <c r="H43529" s="148"/>
      <c r="I43529"/>
    </row>
    <row r="43530" spans="1:9" x14ac:dyDescent="0.25">
      <c r="A43530"/>
      <c r="B43530"/>
      <c r="C43530"/>
      <c r="D43530"/>
      <c r="E43530" s="148"/>
      <c r="F43530" s="148"/>
      <c r="G43530" s="149"/>
      <c r="H43530" s="148"/>
      <c r="I43530"/>
    </row>
    <row r="43531" spans="1:9" x14ac:dyDescent="0.25">
      <c r="A43531"/>
      <c r="B43531"/>
      <c r="C43531"/>
      <c r="D43531"/>
      <c r="E43531" s="148"/>
      <c r="F43531" s="148"/>
      <c r="G43531" s="149"/>
      <c r="H43531" s="148"/>
      <c r="I43531"/>
    </row>
    <row r="43532" spans="1:9" x14ac:dyDescent="0.25">
      <c r="A43532"/>
      <c r="B43532"/>
      <c r="C43532"/>
      <c r="D43532"/>
      <c r="E43532" s="148"/>
      <c r="F43532" s="148"/>
      <c r="G43532" s="149"/>
      <c r="H43532" s="148"/>
      <c r="I43532"/>
    </row>
    <row r="43533" spans="1:9" x14ac:dyDescent="0.25">
      <c r="A43533"/>
      <c r="B43533"/>
      <c r="C43533"/>
      <c r="D43533"/>
      <c r="E43533" s="148"/>
      <c r="F43533" s="148"/>
      <c r="G43533" s="149"/>
      <c r="H43533" s="148"/>
      <c r="I43533"/>
    </row>
    <row r="43534" spans="1:9" x14ac:dyDescent="0.25">
      <c r="A43534"/>
      <c r="B43534"/>
      <c r="C43534"/>
      <c r="D43534"/>
      <c r="E43534" s="148"/>
      <c r="F43534" s="148"/>
      <c r="G43534" s="149"/>
      <c r="H43534" s="148"/>
      <c r="I43534"/>
    </row>
    <row r="43535" spans="1:9" x14ac:dyDescent="0.25">
      <c r="A43535"/>
      <c r="B43535"/>
      <c r="C43535"/>
      <c r="D43535"/>
      <c r="E43535" s="148"/>
      <c r="F43535" s="148"/>
      <c r="G43535" s="149"/>
      <c r="H43535" s="148"/>
      <c r="I43535"/>
    </row>
    <row r="43536" spans="1:9" x14ac:dyDescent="0.25">
      <c r="A43536"/>
      <c r="B43536"/>
      <c r="C43536"/>
      <c r="D43536"/>
      <c r="E43536" s="148"/>
      <c r="F43536" s="148"/>
      <c r="G43536" s="149"/>
      <c r="H43536" s="148"/>
      <c r="I43536"/>
    </row>
    <row r="43537" spans="1:9" x14ac:dyDescent="0.25">
      <c r="A43537"/>
      <c r="B43537"/>
      <c r="C43537"/>
      <c r="D43537"/>
      <c r="E43537" s="148"/>
      <c r="F43537" s="148"/>
      <c r="G43537" s="149"/>
      <c r="H43537" s="148"/>
      <c r="I43537"/>
    </row>
    <row r="43538" spans="1:9" x14ac:dyDescent="0.25">
      <c r="A43538"/>
      <c r="B43538"/>
      <c r="C43538"/>
      <c r="D43538"/>
      <c r="E43538" s="148"/>
      <c r="F43538" s="148"/>
      <c r="G43538" s="149"/>
      <c r="H43538" s="148"/>
      <c r="I43538"/>
    </row>
    <row r="43539" spans="1:9" x14ac:dyDescent="0.25">
      <c r="A43539"/>
      <c r="B43539"/>
      <c r="C43539"/>
      <c r="D43539"/>
      <c r="E43539" s="148"/>
      <c r="F43539" s="148"/>
      <c r="G43539" s="149"/>
      <c r="H43539" s="148"/>
      <c r="I43539"/>
    </row>
    <row r="43540" spans="1:9" x14ac:dyDescent="0.25">
      <c r="A43540"/>
      <c r="B43540"/>
      <c r="C43540"/>
      <c r="D43540"/>
      <c r="E43540" s="148"/>
      <c r="F43540" s="148"/>
      <c r="G43540" s="149"/>
      <c r="H43540" s="148"/>
      <c r="I43540"/>
    </row>
    <row r="43541" spans="1:9" x14ac:dyDescent="0.25">
      <c r="A43541"/>
      <c r="B43541"/>
      <c r="C43541"/>
      <c r="D43541"/>
      <c r="E43541" s="148"/>
      <c r="F43541" s="148"/>
      <c r="G43541" s="149"/>
      <c r="H43541" s="148"/>
      <c r="I43541"/>
    </row>
    <row r="43542" spans="1:9" x14ac:dyDescent="0.25">
      <c r="A43542"/>
      <c r="B43542"/>
      <c r="C43542"/>
      <c r="D43542"/>
      <c r="E43542" s="148"/>
      <c r="F43542" s="148"/>
      <c r="G43542" s="149"/>
      <c r="H43542" s="148"/>
      <c r="I43542"/>
    </row>
    <row r="43543" spans="1:9" x14ac:dyDescent="0.25">
      <c r="A43543"/>
      <c r="B43543"/>
      <c r="C43543"/>
      <c r="D43543"/>
      <c r="E43543" s="148"/>
      <c r="F43543" s="148"/>
      <c r="G43543" s="149"/>
      <c r="H43543" s="148"/>
      <c r="I43543"/>
    </row>
    <row r="43544" spans="1:9" x14ac:dyDescent="0.25">
      <c r="A43544"/>
      <c r="B43544"/>
      <c r="C43544"/>
      <c r="D43544"/>
      <c r="E43544" s="148"/>
      <c r="F43544" s="148"/>
      <c r="G43544" s="149"/>
      <c r="H43544" s="148"/>
      <c r="I43544"/>
    </row>
    <row r="43545" spans="1:9" x14ac:dyDescent="0.25">
      <c r="A43545"/>
      <c r="B43545"/>
      <c r="C43545"/>
      <c r="D43545"/>
      <c r="E43545" s="148"/>
      <c r="F43545" s="148"/>
      <c r="G43545" s="149"/>
      <c r="H43545" s="148"/>
      <c r="I43545"/>
    </row>
    <row r="43546" spans="1:9" x14ac:dyDescent="0.25">
      <c r="A43546"/>
      <c r="B43546"/>
      <c r="C43546"/>
      <c r="D43546"/>
      <c r="E43546" s="148"/>
      <c r="F43546" s="148"/>
      <c r="G43546" s="149"/>
      <c r="H43546" s="148"/>
      <c r="I43546"/>
    </row>
    <row r="43547" spans="1:9" x14ac:dyDescent="0.25">
      <c r="A43547"/>
      <c r="B43547"/>
      <c r="C43547"/>
      <c r="D43547"/>
      <c r="E43547" s="148"/>
      <c r="F43547" s="148"/>
      <c r="G43547" s="149"/>
      <c r="H43547" s="148"/>
      <c r="I43547"/>
    </row>
    <row r="43548" spans="1:9" x14ac:dyDescent="0.25">
      <c r="A43548"/>
      <c r="B43548"/>
      <c r="C43548"/>
      <c r="D43548"/>
      <c r="E43548" s="148"/>
      <c r="F43548" s="148"/>
      <c r="G43548" s="149"/>
      <c r="H43548" s="148"/>
      <c r="I43548"/>
    </row>
    <row r="43549" spans="1:9" x14ac:dyDescent="0.25">
      <c r="A43549"/>
      <c r="B43549"/>
      <c r="C43549"/>
      <c r="D43549"/>
      <c r="E43549" s="148"/>
      <c r="F43549" s="148"/>
      <c r="G43549" s="149"/>
      <c r="H43549" s="148"/>
      <c r="I43549"/>
    </row>
    <row r="43550" spans="1:9" x14ac:dyDescent="0.25">
      <c r="A43550"/>
      <c r="B43550"/>
      <c r="C43550"/>
      <c r="D43550"/>
      <c r="E43550" s="148"/>
      <c r="F43550" s="148"/>
      <c r="G43550" s="149"/>
      <c r="H43550" s="148"/>
      <c r="I43550"/>
    </row>
    <row r="43551" spans="1:9" x14ac:dyDescent="0.25">
      <c r="A43551"/>
      <c r="B43551"/>
      <c r="C43551"/>
      <c r="D43551"/>
      <c r="E43551" s="148"/>
      <c r="F43551" s="148"/>
      <c r="G43551" s="149"/>
      <c r="H43551" s="148"/>
      <c r="I43551"/>
    </row>
    <row r="43552" spans="1:9" x14ac:dyDescent="0.25">
      <c r="A43552"/>
      <c r="B43552"/>
      <c r="C43552"/>
      <c r="D43552"/>
      <c r="E43552" s="148"/>
      <c r="F43552" s="148"/>
      <c r="G43552" s="149"/>
      <c r="H43552" s="148"/>
      <c r="I43552"/>
    </row>
    <row r="43553" spans="1:9" x14ac:dyDescent="0.25">
      <c r="A43553"/>
      <c r="B43553"/>
      <c r="C43553"/>
      <c r="D43553"/>
      <c r="E43553" s="148"/>
      <c r="F43553" s="148"/>
      <c r="G43553" s="149"/>
      <c r="H43553" s="148"/>
      <c r="I43553"/>
    </row>
    <row r="43554" spans="1:9" x14ac:dyDescent="0.25">
      <c r="A43554"/>
      <c r="B43554"/>
      <c r="C43554"/>
      <c r="D43554"/>
      <c r="E43554" s="148"/>
      <c r="F43554" s="148"/>
      <c r="G43554" s="149"/>
      <c r="H43554" s="148"/>
      <c r="I43554"/>
    </row>
    <row r="43555" spans="1:9" x14ac:dyDescent="0.25">
      <c r="A43555"/>
      <c r="B43555"/>
      <c r="C43555"/>
      <c r="D43555"/>
      <c r="E43555" s="148"/>
      <c r="F43555" s="148"/>
      <c r="G43555" s="149"/>
      <c r="H43555" s="148"/>
      <c r="I43555"/>
    </row>
    <row r="43556" spans="1:9" x14ac:dyDescent="0.25">
      <c r="A43556"/>
      <c r="B43556"/>
      <c r="C43556"/>
      <c r="D43556"/>
      <c r="E43556" s="148"/>
      <c r="F43556" s="148"/>
      <c r="G43556" s="149"/>
      <c r="H43556" s="148"/>
      <c r="I43556"/>
    </row>
    <row r="43557" spans="1:9" x14ac:dyDescent="0.25">
      <c r="A43557"/>
      <c r="B43557"/>
      <c r="C43557"/>
      <c r="D43557"/>
      <c r="E43557" s="148"/>
      <c r="F43557" s="148"/>
      <c r="G43557" s="149"/>
      <c r="H43557" s="148"/>
      <c r="I43557"/>
    </row>
    <row r="43558" spans="1:9" x14ac:dyDescent="0.25">
      <c r="A43558"/>
      <c r="B43558"/>
      <c r="C43558"/>
      <c r="D43558"/>
      <c r="E43558" s="148"/>
      <c r="F43558" s="148"/>
      <c r="G43558" s="149"/>
      <c r="H43558" s="148"/>
      <c r="I43558"/>
    </row>
    <row r="43559" spans="1:9" x14ac:dyDescent="0.25">
      <c r="A43559"/>
      <c r="B43559"/>
      <c r="C43559"/>
      <c r="D43559"/>
      <c r="E43559" s="148"/>
      <c r="F43559" s="148"/>
      <c r="G43559" s="149"/>
      <c r="H43559" s="148"/>
      <c r="I43559"/>
    </row>
    <row r="43560" spans="1:9" x14ac:dyDescent="0.25">
      <c r="A43560"/>
      <c r="B43560"/>
      <c r="C43560"/>
      <c r="D43560"/>
      <c r="E43560" s="148"/>
      <c r="F43560" s="148"/>
      <c r="G43560" s="149"/>
      <c r="H43560" s="148"/>
      <c r="I43560"/>
    </row>
    <row r="43561" spans="1:9" x14ac:dyDescent="0.25">
      <c r="A43561"/>
      <c r="B43561"/>
      <c r="C43561"/>
      <c r="D43561"/>
      <c r="E43561" s="148"/>
      <c r="F43561" s="148"/>
      <c r="G43561" s="149"/>
      <c r="H43561" s="148"/>
      <c r="I43561"/>
    </row>
    <row r="43562" spans="1:9" x14ac:dyDescent="0.25">
      <c r="A43562"/>
      <c r="B43562"/>
      <c r="C43562"/>
      <c r="D43562"/>
      <c r="E43562" s="148"/>
      <c r="F43562" s="148"/>
      <c r="G43562" s="149"/>
      <c r="H43562" s="148"/>
      <c r="I43562"/>
    </row>
    <row r="43563" spans="1:9" x14ac:dyDescent="0.25">
      <c r="A43563"/>
      <c r="B43563"/>
      <c r="C43563"/>
      <c r="D43563"/>
      <c r="E43563" s="148"/>
      <c r="F43563" s="148"/>
      <c r="G43563" s="149"/>
      <c r="H43563" s="148"/>
      <c r="I43563"/>
    </row>
    <row r="43564" spans="1:9" x14ac:dyDescent="0.25">
      <c r="A43564"/>
      <c r="B43564"/>
      <c r="C43564"/>
      <c r="D43564"/>
      <c r="E43564" s="148"/>
      <c r="F43564" s="148"/>
      <c r="G43564" s="149"/>
      <c r="H43564" s="148"/>
      <c r="I43564"/>
    </row>
    <row r="43565" spans="1:9" x14ac:dyDescent="0.25">
      <c r="A43565"/>
      <c r="B43565"/>
      <c r="C43565"/>
      <c r="D43565"/>
      <c r="E43565" s="148"/>
      <c r="F43565" s="148"/>
      <c r="G43565" s="149"/>
      <c r="H43565" s="148"/>
      <c r="I43565"/>
    </row>
    <row r="43566" spans="1:9" x14ac:dyDescent="0.25">
      <c r="A43566"/>
      <c r="B43566"/>
      <c r="C43566"/>
      <c r="D43566"/>
      <c r="E43566" s="148"/>
      <c r="F43566" s="148"/>
      <c r="G43566" s="149"/>
      <c r="H43566" s="148"/>
      <c r="I43566"/>
    </row>
    <row r="43567" spans="1:9" x14ac:dyDescent="0.25">
      <c r="A43567"/>
      <c r="B43567"/>
      <c r="C43567"/>
      <c r="D43567"/>
      <c r="E43567" s="148"/>
      <c r="F43567" s="148"/>
      <c r="G43567" s="149"/>
      <c r="H43567" s="148"/>
      <c r="I43567"/>
    </row>
    <row r="43568" spans="1:9" x14ac:dyDescent="0.25">
      <c r="A43568"/>
      <c r="B43568"/>
      <c r="C43568"/>
      <c r="D43568"/>
      <c r="E43568" s="148"/>
      <c r="F43568" s="148"/>
      <c r="G43568" s="149"/>
      <c r="H43568" s="148"/>
      <c r="I43568"/>
    </row>
    <row r="43569" spans="1:9" x14ac:dyDescent="0.25">
      <c r="A43569"/>
      <c r="B43569"/>
      <c r="C43569"/>
      <c r="D43569"/>
      <c r="E43569" s="148"/>
      <c r="F43569" s="148"/>
      <c r="G43569" s="149"/>
      <c r="H43569" s="148"/>
      <c r="I43569"/>
    </row>
    <row r="43570" spans="1:9" x14ac:dyDescent="0.25">
      <c r="A43570"/>
      <c r="B43570"/>
      <c r="C43570"/>
      <c r="D43570"/>
      <c r="E43570" s="148"/>
      <c r="F43570" s="148"/>
      <c r="G43570" s="149"/>
      <c r="H43570" s="148"/>
      <c r="I43570"/>
    </row>
    <row r="43571" spans="1:9" x14ac:dyDescent="0.25">
      <c r="A43571"/>
      <c r="B43571"/>
      <c r="C43571"/>
      <c r="D43571"/>
      <c r="E43571" s="148"/>
      <c r="F43571" s="148"/>
      <c r="G43571" s="149"/>
      <c r="H43571" s="148"/>
      <c r="I43571"/>
    </row>
    <row r="43572" spans="1:9" x14ac:dyDescent="0.25">
      <c r="A43572"/>
      <c r="B43572"/>
      <c r="C43572"/>
      <c r="D43572"/>
      <c r="E43572" s="148"/>
      <c r="F43572" s="148"/>
      <c r="G43572" s="149"/>
      <c r="H43572" s="148"/>
      <c r="I43572"/>
    </row>
    <row r="43573" spans="1:9" x14ac:dyDescent="0.25">
      <c r="A43573"/>
      <c r="B43573"/>
      <c r="C43573"/>
      <c r="D43573"/>
      <c r="E43573" s="148"/>
      <c r="F43573" s="148"/>
      <c r="G43573" s="149"/>
      <c r="H43573" s="148"/>
      <c r="I43573"/>
    </row>
    <row r="43574" spans="1:9" x14ac:dyDescent="0.25">
      <c r="A43574"/>
      <c r="B43574"/>
      <c r="C43574"/>
      <c r="D43574"/>
      <c r="E43574" s="148"/>
      <c r="F43574" s="148"/>
      <c r="G43574" s="149"/>
      <c r="H43574" s="148"/>
      <c r="I43574"/>
    </row>
    <row r="43575" spans="1:9" x14ac:dyDescent="0.25">
      <c r="A43575"/>
      <c r="B43575"/>
      <c r="C43575"/>
      <c r="D43575"/>
      <c r="E43575" s="148"/>
      <c r="F43575" s="148"/>
      <c r="G43575" s="149"/>
      <c r="H43575" s="148"/>
      <c r="I43575"/>
    </row>
    <row r="43576" spans="1:9" x14ac:dyDescent="0.25">
      <c r="A43576"/>
      <c r="B43576"/>
      <c r="C43576"/>
      <c r="D43576"/>
      <c r="E43576" s="148"/>
      <c r="F43576" s="148"/>
      <c r="G43576" s="149"/>
      <c r="H43576" s="148"/>
      <c r="I43576"/>
    </row>
    <row r="43577" spans="1:9" x14ac:dyDescent="0.25">
      <c r="A43577"/>
      <c r="B43577"/>
      <c r="C43577"/>
      <c r="D43577"/>
      <c r="E43577" s="148"/>
      <c r="F43577" s="148"/>
      <c r="G43577" s="149"/>
      <c r="H43577" s="148"/>
      <c r="I43577"/>
    </row>
    <row r="43578" spans="1:9" x14ac:dyDescent="0.25">
      <c r="A43578"/>
      <c r="B43578"/>
      <c r="C43578"/>
      <c r="D43578"/>
      <c r="E43578" s="148"/>
      <c r="F43578" s="148"/>
      <c r="G43578" s="149"/>
      <c r="H43578" s="148"/>
      <c r="I43578"/>
    </row>
    <row r="43579" spans="1:9" x14ac:dyDescent="0.25">
      <c r="A43579"/>
      <c r="B43579"/>
      <c r="C43579"/>
      <c r="D43579"/>
      <c r="E43579" s="148"/>
      <c r="F43579" s="148"/>
      <c r="G43579" s="149"/>
      <c r="H43579" s="148"/>
      <c r="I43579"/>
    </row>
    <row r="43580" spans="1:9" x14ac:dyDescent="0.25">
      <c r="A43580"/>
      <c r="B43580"/>
      <c r="C43580"/>
      <c r="D43580"/>
      <c r="E43580" s="148"/>
      <c r="F43580" s="148"/>
      <c r="G43580" s="149"/>
      <c r="H43580" s="148"/>
      <c r="I43580"/>
    </row>
    <row r="43581" spans="1:9" x14ac:dyDescent="0.25">
      <c r="A43581"/>
      <c r="B43581"/>
      <c r="C43581"/>
      <c r="D43581"/>
      <c r="E43581" s="148"/>
      <c r="F43581" s="148"/>
      <c r="G43581" s="149"/>
      <c r="H43581" s="148"/>
      <c r="I43581"/>
    </row>
    <row r="43582" spans="1:9" x14ac:dyDescent="0.25">
      <c r="A43582"/>
      <c r="B43582"/>
      <c r="C43582"/>
      <c r="D43582"/>
      <c r="E43582" s="148"/>
      <c r="F43582" s="148"/>
      <c r="G43582" s="149"/>
      <c r="H43582" s="148"/>
      <c r="I43582"/>
    </row>
    <row r="43583" spans="1:9" x14ac:dyDescent="0.25">
      <c r="A43583"/>
      <c r="B43583"/>
      <c r="C43583"/>
      <c r="D43583"/>
      <c r="E43583" s="148"/>
      <c r="F43583" s="148"/>
      <c r="G43583" s="149"/>
      <c r="H43583" s="148"/>
      <c r="I43583"/>
    </row>
    <row r="43584" spans="1:9" x14ac:dyDescent="0.25">
      <c r="A43584"/>
      <c r="B43584"/>
      <c r="C43584"/>
      <c r="D43584"/>
      <c r="E43584" s="148"/>
      <c r="F43584" s="148"/>
      <c r="G43584" s="149"/>
      <c r="H43584" s="148"/>
      <c r="I43584"/>
    </row>
    <row r="43585" spans="1:9" x14ac:dyDescent="0.25">
      <c r="A43585"/>
      <c r="B43585"/>
      <c r="C43585"/>
      <c r="D43585"/>
      <c r="E43585" s="148"/>
      <c r="F43585" s="148"/>
      <c r="G43585" s="149"/>
      <c r="H43585" s="148"/>
      <c r="I43585"/>
    </row>
    <row r="43586" spans="1:9" x14ac:dyDescent="0.25">
      <c r="A43586"/>
      <c r="B43586"/>
      <c r="C43586"/>
      <c r="D43586"/>
      <c r="E43586" s="148"/>
      <c r="F43586" s="148"/>
      <c r="G43586" s="149"/>
      <c r="H43586" s="148"/>
      <c r="I43586"/>
    </row>
    <row r="43587" spans="1:9" x14ac:dyDescent="0.25">
      <c r="A43587"/>
      <c r="B43587"/>
      <c r="C43587"/>
      <c r="D43587"/>
      <c r="E43587" s="148"/>
      <c r="F43587" s="148"/>
      <c r="G43587" s="149"/>
      <c r="H43587" s="148"/>
      <c r="I43587"/>
    </row>
    <row r="43588" spans="1:9" x14ac:dyDescent="0.25">
      <c r="A43588"/>
      <c r="B43588"/>
      <c r="C43588"/>
      <c r="D43588"/>
      <c r="E43588" s="148"/>
      <c r="F43588" s="148"/>
      <c r="G43588" s="149"/>
      <c r="H43588" s="148"/>
      <c r="I43588"/>
    </row>
    <row r="43589" spans="1:9" x14ac:dyDescent="0.25">
      <c r="A43589"/>
      <c r="B43589"/>
      <c r="C43589"/>
      <c r="D43589"/>
      <c r="E43589" s="148"/>
      <c r="F43589" s="148"/>
      <c r="G43589" s="149"/>
      <c r="H43589" s="148"/>
      <c r="I43589"/>
    </row>
    <row r="43590" spans="1:9" x14ac:dyDescent="0.25">
      <c r="A43590"/>
      <c r="B43590"/>
      <c r="C43590"/>
      <c r="D43590"/>
      <c r="E43590" s="148"/>
      <c r="F43590" s="148"/>
      <c r="G43590" s="149"/>
      <c r="H43590" s="148"/>
      <c r="I43590"/>
    </row>
    <row r="43591" spans="1:9" x14ac:dyDescent="0.25">
      <c r="A43591"/>
      <c r="B43591"/>
      <c r="C43591"/>
      <c r="D43591"/>
      <c r="E43591" s="148"/>
      <c r="F43591" s="148"/>
      <c r="G43591" s="149"/>
      <c r="H43591" s="148"/>
      <c r="I43591"/>
    </row>
    <row r="43592" spans="1:9" x14ac:dyDescent="0.25">
      <c r="A43592"/>
      <c r="B43592"/>
      <c r="C43592"/>
      <c r="D43592"/>
      <c r="E43592" s="148"/>
      <c r="F43592" s="148"/>
      <c r="G43592" s="149"/>
      <c r="H43592" s="148"/>
      <c r="I43592"/>
    </row>
    <row r="43593" spans="1:9" x14ac:dyDescent="0.25">
      <c r="A43593"/>
      <c r="B43593"/>
      <c r="C43593"/>
      <c r="D43593"/>
      <c r="E43593" s="148"/>
      <c r="F43593" s="148"/>
      <c r="G43593" s="149"/>
      <c r="H43593" s="148"/>
      <c r="I43593"/>
    </row>
    <row r="43594" spans="1:9" x14ac:dyDescent="0.25">
      <c r="A43594"/>
      <c r="B43594"/>
      <c r="C43594"/>
      <c r="D43594"/>
      <c r="E43594" s="148"/>
      <c r="F43594" s="148"/>
      <c r="G43594" s="149"/>
      <c r="H43594" s="148"/>
      <c r="I43594"/>
    </row>
    <row r="43595" spans="1:9" x14ac:dyDescent="0.25">
      <c r="A43595"/>
      <c r="B43595"/>
      <c r="C43595"/>
      <c r="D43595"/>
      <c r="E43595" s="148"/>
      <c r="F43595" s="148"/>
      <c r="G43595" s="149"/>
      <c r="H43595" s="148"/>
      <c r="I43595"/>
    </row>
    <row r="43596" spans="1:9" x14ac:dyDescent="0.25">
      <c r="A43596"/>
      <c r="B43596"/>
      <c r="C43596"/>
      <c r="D43596"/>
      <c r="E43596" s="148"/>
      <c r="F43596" s="148"/>
      <c r="G43596" s="149"/>
      <c r="H43596" s="148"/>
      <c r="I43596"/>
    </row>
    <row r="43597" spans="1:9" x14ac:dyDescent="0.25">
      <c r="A43597"/>
      <c r="B43597"/>
      <c r="C43597"/>
      <c r="D43597"/>
      <c r="E43597" s="148"/>
      <c r="F43597" s="148"/>
      <c r="G43597" s="149"/>
      <c r="H43597" s="148"/>
      <c r="I43597"/>
    </row>
    <row r="43598" spans="1:9" x14ac:dyDescent="0.25">
      <c r="A43598"/>
      <c r="B43598"/>
      <c r="C43598"/>
      <c r="D43598"/>
      <c r="E43598" s="148"/>
      <c r="F43598" s="148"/>
      <c r="G43598" s="149"/>
      <c r="H43598" s="148"/>
      <c r="I43598"/>
    </row>
    <row r="43599" spans="1:9" x14ac:dyDescent="0.25">
      <c r="A43599"/>
      <c r="B43599"/>
      <c r="C43599"/>
      <c r="D43599"/>
      <c r="E43599" s="148"/>
      <c r="F43599" s="148"/>
      <c r="G43599" s="149"/>
      <c r="H43599" s="148"/>
      <c r="I43599"/>
    </row>
    <row r="43600" spans="1:9" x14ac:dyDescent="0.25">
      <c r="A43600"/>
      <c r="B43600"/>
      <c r="C43600"/>
      <c r="D43600"/>
      <c r="E43600" s="148"/>
      <c r="F43600" s="148"/>
      <c r="G43600" s="149"/>
      <c r="H43600" s="148"/>
      <c r="I43600"/>
    </row>
    <row r="43601" spans="1:9" x14ac:dyDescent="0.25">
      <c r="A43601"/>
      <c r="B43601"/>
      <c r="C43601"/>
      <c r="D43601"/>
      <c r="E43601" s="148"/>
      <c r="F43601" s="148"/>
      <c r="G43601" s="149"/>
      <c r="H43601" s="148"/>
      <c r="I43601"/>
    </row>
    <row r="43602" spans="1:9" x14ac:dyDescent="0.25">
      <c r="A43602"/>
      <c r="B43602"/>
      <c r="C43602"/>
      <c r="D43602"/>
      <c r="E43602" s="148"/>
      <c r="F43602" s="148"/>
      <c r="G43602" s="149"/>
      <c r="H43602" s="148"/>
      <c r="I43602"/>
    </row>
    <row r="43603" spans="1:9" x14ac:dyDescent="0.25">
      <c r="A43603"/>
      <c r="B43603"/>
      <c r="C43603"/>
      <c r="D43603"/>
      <c r="E43603" s="148"/>
      <c r="F43603" s="148"/>
      <c r="G43603" s="149"/>
      <c r="H43603" s="148"/>
      <c r="I43603"/>
    </row>
    <row r="43604" spans="1:9" x14ac:dyDescent="0.25">
      <c r="A43604"/>
      <c r="B43604"/>
      <c r="C43604"/>
      <c r="D43604"/>
      <c r="E43604" s="148"/>
      <c r="F43604" s="148"/>
      <c r="G43604" s="149"/>
      <c r="H43604" s="148"/>
      <c r="I43604"/>
    </row>
    <row r="43605" spans="1:9" x14ac:dyDescent="0.25">
      <c r="A43605"/>
      <c r="B43605"/>
      <c r="C43605"/>
      <c r="D43605"/>
      <c r="E43605" s="148"/>
      <c r="F43605" s="148"/>
      <c r="G43605" s="149"/>
      <c r="H43605" s="148"/>
      <c r="I43605"/>
    </row>
    <row r="43606" spans="1:9" x14ac:dyDescent="0.25">
      <c r="A43606"/>
      <c r="B43606"/>
      <c r="C43606"/>
      <c r="D43606"/>
      <c r="E43606" s="148"/>
      <c r="F43606" s="148"/>
      <c r="G43606" s="149"/>
      <c r="H43606" s="148"/>
      <c r="I43606"/>
    </row>
    <row r="43607" spans="1:9" x14ac:dyDescent="0.25">
      <c r="A43607"/>
      <c r="B43607"/>
      <c r="C43607"/>
      <c r="D43607"/>
      <c r="E43607" s="148"/>
      <c r="F43607" s="148"/>
      <c r="G43607" s="149"/>
      <c r="H43607" s="148"/>
      <c r="I43607"/>
    </row>
    <row r="43608" spans="1:9" x14ac:dyDescent="0.25">
      <c r="A43608"/>
      <c r="B43608"/>
      <c r="C43608"/>
      <c r="D43608"/>
      <c r="E43608" s="148"/>
      <c r="F43608" s="148"/>
      <c r="G43608" s="149"/>
      <c r="H43608" s="148"/>
      <c r="I43608"/>
    </row>
    <row r="43609" spans="1:9" x14ac:dyDescent="0.25">
      <c r="A43609"/>
      <c r="B43609"/>
      <c r="C43609"/>
      <c r="D43609"/>
      <c r="E43609" s="148"/>
      <c r="F43609" s="148"/>
      <c r="G43609" s="149"/>
      <c r="H43609" s="148"/>
      <c r="I43609"/>
    </row>
    <row r="43610" spans="1:9" x14ac:dyDescent="0.25">
      <c r="A43610"/>
      <c r="B43610"/>
      <c r="C43610"/>
      <c r="D43610"/>
      <c r="E43610" s="148"/>
      <c r="F43610" s="148"/>
      <c r="G43610" s="149"/>
      <c r="H43610" s="148"/>
      <c r="I43610"/>
    </row>
    <row r="43611" spans="1:9" x14ac:dyDescent="0.25">
      <c r="A43611"/>
      <c r="B43611"/>
      <c r="C43611"/>
      <c r="D43611"/>
      <c r="E43611" s="148"/>
      <c r="F43611" s="148"/>
      <c r="G43611" s="149"/>
      <c r="H43611" s="148"/>
      <c r="I43611"/>
    </row>
    <row r="43612" spans="1:9" x14ac:dyDescent="0.25">
      <c r="A43612"/>
      <c r="B43612"/>
      <c r="C43612"/>
      <c r="D43612"/>
      <c r="E43612" s="148"/>
      <c r="F43612" s="148"/>
      <c r="G43612" s="149"/>
      <c r="H43612" s="148"/>
      <c r="I43612"/>
    </row>
    <row r="43613" spans="1:9" x14ac:dyDescent="0.25">
      <c r="A43613"/>
      <c r="B43613"/>
      <c r="C43613"/>
      <c r="D43613"/>
      <c r="E43613" s="148"/>
      <c r="F43613" s="148"/>
      <c r="G43613" s="149"/>
      <c r="H43613" s="148"/>
      <c r="I43613"/>
    </row>
    <row r="43614" spans="1:9" x14ac:dyDescent="0.25">
      <c r="A43614"/>
      <c r="B43614"/>
      <c r="C43614"/>
      <c r="D43614"/>
      <c r="E43614" s="148"/>
      <c r="F43614" s="148"/>
      <c r="G43614" s="149"/>
      <c r="H43614" s="148"/>
      <c r="I43614"/>
    </row>
    <row r="43615" spans="1:9" x14ac:dyDescent="0.25">
      <c r="A43615"/>
      <c r="B43615"/>
      <c r="C43615"/>
      <c r="D43615"/>
      <c r="E43615" s="148"/>
      <c r="F43615" s="148"/>
      <c r="G43615" s="149"/>
      <c r="H43615" s="148"/>
      <c r="I43615"/>
    </row>
    <row r="43616" spans="1:9" x14ac:dyDescent="0.25">
      <c r="A43616"/>
      <c r="B43616"/>
      <c r="C43616"/>
      <c r="D43616"/>
      <c r="E43616" s="148"/>
      <c r="F43616" s="148"/>
      <c r="G43616" s="149"/>
      <c r="H43616" s="148"/>
      <c r="I43616"/>
    </row>
    <row r="43617" spans="1:9" x14ac:dyDescent="0.25">
      <c r="A43617"/>
      <c r="B43617"/>
      <c r="C43617"/>
      <c r="D43617"/>
      <c r="E43617" s="148"/>
      <c r="F43617" s="148"/>
      <c r="G43617" s="149"/>
      <c r="H43617" s="148"/>
      <c r="I43617"/>
    </row>
    <row r="43618" spans="1:9" x14ac:dyDescent="0.25">
      <c r="A43618"/>
      <c r="B43618"/>
      <c r="C43618"/>
      <c r="D43618"/>
      <c r="E43618" s="148"/>
      <c r="F43618" s="148"/>
      <c r="G43618" s="149"/>
      <c r="H43618" s="148"/>
      <c r="I43618"/>
    </row>
    <row r="43619" spans="1:9" x14ac:dyDescent="0.25">
      <c r="A43619"/>
      <c r="B43619"/>
      <c r="C43619"/>
      <c r="D43619"/>
      <c r="E43619" s="148"/>
      <c r="F43619" s="148"/>
      <c r="G43619" s="149"/>
      <c r="H43619" s="148"/>
      <c r="I43619"/>
    </row>
    <row r="43620" spans="1:9" x14ac:dyDescent="0.25">
      <c r="A43620"/>
      <c r="B43620"/>
      <c r="C43620"/>
      <c r="D43620"/>
      <c r="E43620" s="148"/>
      <c r="F43620" s="148"/>
      <c r="G43620" s="149"/>
      <c r="H43620" s="148"/>
      <c r="I43620"/>
    </row>
    <row r="43621" spans="1:9" x14ac:dyDescent="0.25">
      <c r="A43621"/>
      <c r="B43621"/>
      <c r="C43621"/>
      <c r="D43621"/>
      <c r="E43621" s="148"/>
      <c r="F43621" s="148"/>
      <c r="G43621" s="149"/>
      <c r="H43621" s="148"/>
      <c r="I43621"/>
    </row>
    <row r="43622" spans="1:9" x14ac:dyDescent="0.25">
      <c r="A43622"/>
      <c r="B43622"/>
      <c r="C43622"/>
      <c r="D43622"/>
      <c r="E43622" s="148"/>
      <c r="F43622" s="148"/>
      <c r="G43622" s="149"/>
      <c r="H43622" s="148"/>
      <c r="I43622"/>
    </row>
    <row r="43623" spans="1:9" x14ac:dyDescent="0.25">
      <c r="A43623"/>
      <c r="B43623"/>
      <c r="C43623"/>
      <c r="D43623"/>
      <c r="E43623" s="148"/>
      <c r="F43623" s="148"/>
      <c r="G43623" s="149"/>
      <c r="H43623" s="148"/>
      <c r="I43623"/>
    </row>
    <row r="43624" spans="1:9" x14ac:dyDescent="0.25">
      <c r="A43624"/>
      <c r="B43624"/>
      <c r="C43624"/>
      <c r="D43624"/>
      <c r="E43624" s="148"/>
      <c r="F43624" s="148"/>
      <c r="G43624" s="149"/>
      <c r="H43624" s="148"/>
      <c r="I43624"/>
    </row>
    <row r="43625" spans="1:9" x14ac:dyDescent="0.25">
      <c r="A43625"/>
      <c r="B43625"/>
      <c r="C43625"/>
      <c r="D43625"/>
      <c r="E43625" s="148"/>
      <c r="F43625" s="148"/>
      <c r="G43625" s="149"/>
      <c r="H43625" s="148"/>
      <c r="I43625"/>
    </row>
    <row r="43626" spans="1:9" x14ac:dyDescent="0.25">
      <c r="A43626"/>
      <c r="B43626"/>
      <c r="C43626"/>
      <c r="D43626"/>
      <c r="E43626" s="148"/>
      <c r="F43626" s="148"/>
      <c r="G43626" s="149"/>
      <c r="H43626" s="148"/>
      <c r="I43626"/>
    </row>
    <row r="43627" spans="1:9" x14ac:dyDescent="0.25">
      <c r="A43627"/>
      <c r="B43627"/>
      <c r="C43627"/>
      <c r="D43627"/>
      <c r="E43627" s="148"/>
      <c r="F43627" s="148"/>
      <c r="G43627" s="149"/>
      <c r="H43627" s="148"/>
      <c r="I43627"/>
    </row>
    <row r="43628" spans="1:9" x14ac:dyDescent="0.25">
      <c r="A43628"/>
      <c r="B43628"/>
      <c r="C43628"/>
      <c r="D43628"/>
      <c r="E43628" s="148"/>
      <c r="F43628" s="148"/>
      <c r="G43628" s="149"/>
      <c r="H43628" s="148"/>
      <c r="I43628"/>
    </row>
    <row r="43629" spans="1:9" x14ac:dyDescent="0.25">
      <c r="A43629"/>
      <c r="B43629"/>
      <c r="C43629"/>
      <c r="D43629"/>
      <c r="E43629" s="148"/>
      <c r="F43629" s="148"/>
      <c r="G43629" s="149"/>
      <c r="H43629" s="148"/>
      <c r="I43629"/>
    </row>
    <row r="43630" spans="1:9" x14ac:dyDescent="0.25">
      <c r="A43630"/>
      <c r="B43630"/>
      <c r="C43630"/>
      <c r="D43630"/>
      <c r="E43630" s="148"/>
      <c r="F43630" s="148"/>
      <c r="G43630" s="149"/>
      <c r="H43630" s="148"/>
      <c r="I43630"/>
    </row>
    <row r="43631" spans="1:9" x14ac:dyDescent="0.25">
      <c r="A43631"/>
      <c r="B43631"/>
      <c r="C43631"/>
      <c r="D43631"/>
      <c r="E43631" s="148"/>
      <c r="F43631" s="148"/>
      <c r="G43631" s="149"/>
      <c r="H43631" s="148"/>
      <c r="I43631"/>
    </row>
    <row r="43632" spans="1:9" x14ac:dyDescent="0.25">
      <c r="A43632"/>
      <c r="B43632"/>
      <c r="C43632"/>
      <c r="D43632"/>
      <c r="E43632" s="148"/>
      <c r="F43632" s="148"/>
      <c r="G43632" s="149"/>
      <c r="H43632" s="148"/>
      <c r="I43632"/>
    </row>
    <row r="43633" spans="1:9" x14ac:dyDescent="0.25">
      <c r="A43633"/>
      <c r="B43633"/>
      <c r="C43633"/>
      <c r="D43633"/>
      <c r="E43633" s="148"/>
      <c r="F43633" s="148"/>
      <c r="G43633" s="149"/>
      <c r="H43633" s="148"/>
      <c r="I43633"/>
    </row>
    <row r="43634" spans="1:9" x14ac:dyDescent="0.25">
      <c r="A43634"/>
      <c r="B43634"/>
      <c r="C43634"/>
      <c r="D43634"/>
      <c r="E43634" s="148"/>
      <c r="F43634" s="148"/>
      <c r="G43634" s="149"/>
      <c r="H43634" s="148"/>
      <c r="I43634"/>
    </row>
    <row r="43635" spans="1:9" x14ac:dyDescent="0.25">
      <c r="A43635"/>
      <c r="B43635"/>
      <c r="C43635"/>
      <c r="D43635"/>
      <c r="E43635" s="148"/>
      <c r="F43635" s="148"/>
      <c r="G43635" s="149"/>
      <c r="H43635" s="148"/>
      <c r="I43635"/>
    </row>
    <row r="43636" spans="1:9" x14ac:dyDescent="0.25">
      <c r="A43636"/>
      <c r="B43636"/>
      <c r="C43636"/>
      <c r="D43636"/>
      <c r="E43636" s="148"/>
      <c r="F43636" s="148"/>
      <c r="G43636" s="149"/>
      <c r="H43636" s="148"/>
      <c r="I43636"/>
    </row>
    <row r="43637" spans="1:9" x14ac:dyDescent="0.25">
      <c r="A43637"/>
      <c r="B43637"/>
      <c r="C43637"/>
      <c r="D43637"/>
      <c r="E43637" s="148"/>
      <c r="F43637" s="148"/>
      <c r="G43637" s="149"/>
      <c r="H43637" s="148"/>
      <c r="I43637"/>
    </row>
    <row r="43638" spans="1:9" x14ac:dyDescent="0.25">
      <c r="A43638"/>
      <c r="B43638"/>
      <c r="C43638"/>
      <c r="D43638"/>
      <c r="E43638" s="148"/>
      <c r="F43638" s="148"/>
      <c r="G43638" s="149"/>
      <c r="H43638" s="148"/>
      <c r="I43638"/>
    </row>
    <row r="43639" spans="1:9" x14ac:dyDescent="0.25">
      <c r="A43639"/>
      <c r="B43639"/>
      <c r="C43639"/>
      <c r="D43639"/>
      <c r="E43639" s="148"/>
      <c r="F43639" s="148"/>
      <c r="G43639" s="149"/>
      <c r="H43639" s="148"/>
      <c r="I43639"/>
    </row>
    <row r="43640" spans="1:9" x14ac:dyDescent="0.25">
      <c r="A43640"/>
      <c r="B43640"/>
      <c r="C43640"/>
      <c r="D43640"/>
      <c r="E43640" s="148"/>
      <c r="F43640" s="148"/>
      <c r="G43640" s="149"/>
      <c r="H43640" s="148"/>
      <c r="I43640"/>
    </row>
    <row r="43641" spans="1:9" x14ac:dyDescent="0.25">
      <c r="A43641"/>
      <c r="B43641"/>
      <c r="C43641"/>
      <c r="D43641"/>
      <c r="E43641" s="148"/>
      <c r="F43641" s="148"/>
      <c r="G43641" s="149"/>
      <c r="H43641" s="148"/>
      <c r="I43641"/>
    </row>
    <row r="43642" spans="1:9" x14ac:dyDescent="0.25">
      <c r="A43642"/>
      <c r="B43642"/>
      <c r="C43642"/>
      <c r="D43642"/>
      <c r="E43642" s="148"/>
      <c r="F43642" s="148"/>
      <c r="G43642" s="149"/>
      <c r="H43642" s="148"/>
      <c r="I43642"/>
    </row>
    <row r="43643" spans="1:9" x14ac:dyDescent="0.25">
      <c r="A43643"/>
      <c r="B43643"/>
      <c r="C43643"/>
      <c r="D43643"/>
      <c r="E43643" s="148"/>
      <c r="F43643" s="148"/>
      <c r="G43643" s="149"/>
      <c r="H43643" s="148"/>
      <c r="I43643"/>
    </row>
    <row r="43644" spans="1:9" x14ac:dyDescent="0.25">
      <c r="A43644"/>
      <c r="B43644"/>
      <c r="C43644"/>
      <c r="D43644"/>
      <c r="E43644" s="148"/>
      <c r="F43644" s="148"/>
      <c r="G43644" s="149"/>
      <c r="H43644" s="148"/>
      <c r="I43644"/>
    </row>
    <row r="43645" spans="1:9" x14ac:dyDescent="0.25">
      <c r="A43645"/>
      <c r="B43645"/>
      <c r="C43645"/>
      <c r="D43645"/>
      <c r="E43645" s="148"/>
      <c r="F43645" s="148"/>
      <c r="G43645" s="149"/>
      <c r="H43645" s="148"/>
      <c r="I43645"/>
    </row>
    <row r="43646" spans="1:9" x14ac:dyDescent="0.25">
      <c r="A43646"/>
      <c r="B43646"/>
      <c r="C43646"/>
      <c r="D43646"/>
      <c r="E43646" s="148"/>
      <c r="F43646" s="148"/>
      <c r="G43646" s="149"/>
      <c r="H43646" s="148"/>
      <c r="I43646"/>
    </row>
    <row r="43647" spans="1:9" x14ac:dyDescent="0.25">
      <c r="A43647"/>
      <c r="B43647"/>
      <c r="C43647"/>
      <c r="D43647"/>
      <c r="E43647" s="148"/>
      <c r="F43647" s="148"/>
      <c r="G43647" s="149"/>
      <c r="H43647" s="148"/>
      <c r="I43647"/>
    </row>
    <row r="43648" spans="1:9" x14ac:dyDescent="0.25">
      <c r="A43648"/>
      <c r="B43648"/>
      <c r="C43648"/>
      <c r="D43648"/>
      <c r="E43648" s="148"/>
      <c r="F43648" s="148"/>
      <c r="G43648" s="149"/>
      <c r="H43648" s="148"/>
      <c r="I43648"/>
    </row>
    <row r="43649" spans="1:9" x14ac:dyDescent="0.25">
      <c r="A43649"/>
      <c r="B43649"/>
      <c r="C43649"/>
      <c r="D43649"/>
      <c r="E43649" s="148"/>
      <c r="F43649" s="148"/>
      <c r="G43649" s="149"/>
      <c r="H43649" s="148"/>
      <c r="I43649"/>
    </row>
    <row r="43650" spans="1:9" x14ac:dyDescent="0.25">
      <c r="A43650"/>
      <c r="B43650"/>
      <c r="C43650"/>
      <c r="D43650"/>
      <c r="E43650" s="148"/>
      <c r="F43650" s="148"/>
      <c r="G43650" s="149"/>
      <c r="H43650" s="148"/>
      <c r="I43650"/>
    </row>
    <row r="43651" spans="1:9" x14ac:dyDescent="0.25">
      <c r="A43651"/>
      <c r="B43651"/>
      <c r="C43651"/>
      <c r="D43651"/>
      <c r="E43651" s="148"/>
      <c r="F43651" s="148"/>
      <c r="G43651" s="149"/>
      <c r="H43651" s="148"/>
      <c r="I43651"/>
    </row>
    <row r="43652" spans="1:9" x14ac:dyDescent="0.25">
      <c r="A43652"/>
      <c r="B43652"/>
      <c r="C43652"/>
      <c r="D43652"/>
      <c r="E43652" s="148"/>
      <c r="F43652" s="148"/>
      <c r="G43652" s="149"/>
      <c r="H43652" s="148"/>
      <c r="I43652"/>
    </row>
    <row r="43653" spans="1:9" x14ac:dyDescent="0.25">
      <c r="A43653"/>
      <c r="B43653"/>
      <c r="C43653"/>
      <c r="D43653"/>
      <c r="E43653" s="148"/>
      <c r="F43653" s="148"/>
      <c r="G43653" s="149"/>
      <c r="H43653" s="148"/>
      <c r="I43653"/>
    </row>
    <row r="43654" spans="1:9" x14ac:dyDescent="0.25">
      <c r="A43654"/>
      <c r="B43654"/>
      <c r="C43654"/>
      <c r="D43654"/>
      <c r="E43654" s="148"/>
      <c r="F43654" s="148"/>
      <c r="G43654" s="149"/>
      <c r="H43654" s="148"/>
      <c r="I43654"/>
    </row>
    <row r="43655" spans="1:9" x14ac:dyDescent="0.25">
      <c r="A43655"/>
      <c r="B43655"/>
      <c r="C43655"/>
      <c r="D43655"/>
      <c r="E43655" s="148"/>
      <c r="F43655" s="148"/>
      <c r="G43655" s="149"/>
      <c r="H43655" s="148"/>
      <c r="I43655"/>
    </row>
    <row r="43656" spans="1:9" x14ac:dyDescent="0.25">
      <c r="A43656"/>
      <c r="B43656"/>
      <c r="C43656"/>
      <c r="D43656"/>
      <c r="E43656" s="148"/>
      <c r="F43656" s="148"/>
      <c r="G43656" s="149"/>
      <c r="H43656" s="148"/>
      <c r="I43656"/>
    </row>
    <row r="43657" spans="1:9" x14ac:dyDescent="0.25">
      <c r="A43657"/>
      <c r="B43657"/>
      <c r="C43657"/>
      <c r="D43657"/>
      <c r="E43657" s="148"/>
      <c r="F43657" s="148"/>
      <c r="G43657" s="149"/>
      <c r="H43657" s="148"/>
      <c r="I43657"/>
    </row>
    <row r="43658" spans="1:9" x14ac:dyDescent="0.25">
      <c r="A43658"/>
      <c r="B43658"/>
      <c r="C43658"/>
      <c r="D43658"/>
      <c r="E43658" s="148"/>
      <c r="F43658" s="148"/>
      <c r="G43658" s="149"/>
      <c r="H43658" s="148"/>
      <c r="I43658"/>
    </row>
    <row r="43659" spans="1:9" x14ac:dyDescent="0.25">
      <c r="A43659"/>
      <c r="B43659"/>
      <c r="C43659"/>
      <c r="D43659"/>
      <c r="E43659" s="148"/>
      <c r="F43659" s="148"/>
      <c r="G43659" s="149"/>
      <c r="H43659" s="148"/>
      <c r="I43659"/>
    </row>
    <row r="43660" spans="1:9" x14ac:dyDescent="0.25">
      <c r="A43660"/>
      <c r="B43660"/>
      <c r="C43660"/>
      <c r="D43660"/>
      <c r="E43660" s="148"/>
      <c r="F43660" s="148"/>
      <c r="G43660" s="149"/>
      <c r="H43660" s="148"/>
      <c r="I43660"/>
    </row>
    <row r="43661" spans="1:9" x14ac:dyDescent="0.25">
      <c r="A43661"/>
      <c r="B43661"/>
      <c r="C43661"/>
      <c r="D43661"/>
      <c r="E43661" s="148"/>
      <c r="F43661" s="148"/>
      <c r="G43661" s="149"/>
      <c r="H43661" s="148"/>
      <c r="I43661"/>
    </row>
    <row r="43662" spans="1:9" x14ac:dyDescent="0.25">
      <c r="A43662"/>
      <c r="B43662"/>
      <c r="C43662"/>
      <c r="D43662"/>
      <c r="E43662" s="148"/>
      <c r="F43662" s="148"/>
      <c r="G43662" s="149"/>
      <c r="H43662" s="148"/>
      <c r="I43662"/>
    </row>
    <row r="43663" spans="1:9" x14ac:dyDescent="0.25">
      <c r="A43663"/>
      <c r="B43663"/>
      <c r="C43663"/>
      <c r="D43663"/>
      <c r="E43663" s="148"/>
      <c r="F43663" s="148"/>
      <c r="G43663" s="149"/>
      <c r="H43663" s="148"/>
      <c r="I43663"/>
    </row>
    <row r="43664" spans="1:9" x14ac:dyDescent="0.25">
      <c r="A43664"/>
      <c r="B43664"/>
      <c r="C43664"/>
      <c r="D43664"/>
      <c r="E43664" s="148"/>
      <c r="F43664" s="148"/>
      <c r="G43664" s="149"/>
      <c r="H43664" s="148"/>
      <c r="I43664"/>
    </row>
    <row r="43665" spans="1:9" x14ac:dyDescent="0.25">
      <c r="A43665"/>
      <c r="B43665"/>
      <c r="C43665"/>
      <c r="D43665"/>
      <c r="E43665" s="148"/>
      <c r="F43665" s="148"/>
      <c r="G43665" s="149"/>
      <c r="H43665" s="148"/>
      <c r="I43665"/>
    </row>
    <row r="43666" spans="1:9" x14ac:dyDescent="0.25">
      <c r="A43666"/>
      <c r="B43666"/>
      <c r="C43666"/>
      <c r="D43666"/>
      <c r="E43666" s="148"/>
      <c r="F43666" s="148"/>
      <c r="G43666" s="149"/>
      <c r="H43666" s="148"/>
      <c r="I43666"/>
    </row>
    <row r="43667" spans="1:9" x14ac:dyDescent="0.25">
      <c r="A43667"/>
      <c r="B43667"/>
      <c r="C43667"/>
      <c r="D43667"/>
      <c r="E43667" s="148"/>
      <c r="F43667" s="148"/>
      <c r="G43667" s="149"/>
      <c r="H43667" s="148"/>
      <c r="I43667"/>
    </row>
    <row r="43668" spans="1:9" x14ac:dyDescent="0.25">
      <c r="A43668"/>
      <c r="B43668"/>
      <c r="C43668"/>
      <c r="D43668"/>
      <c r="E43668" s="148"/>
      <c r="F43668" s="148"/>
      <c r="G43668" s="149"/>
      <c r="H43668" s="148"/>
      <c r="I43668"/>
    </row>
    <row r="43669" spans="1:9" x14ac:dyDescent="0.25">
      <c r="A43669"/>
      <c r="B43669"/>
      <c r="C43669"/>
      <c r="D43669"/>
      <c r="E43669" s="148"/>
      <c r="F43669" s="148"/>
      <c r="G43669" s="149"/>
      <c r="H43669" s="148"/>
      <c r="I43669"/>
    </row>
    <row r="43670" spans="1:9" x14ac:dyDescent="0.25">
      <c r="A43670"/>
      <c r="B43670"/>
      <c r="C43670"/>
      <c r="D43670"/>
      <c r="E43670" s="148"/>
      <c r="F43670" s="148"/>
      <c r="G43670" s="149"/>
      <c r="H43670" s="148"/>
      <c r="I43670"/>
    </row>
    <row r="43671" spans="1:9" x14ac:dyDescent="0.25">
      <c r="A43671"/>
      <c r="B43671"/>
      <c r="C43671"/>
      <c r="D43671"/>
      <c r="E43671" s="148"/>
      <c r="F43671" s="148"/>
      <c r="G43671" s="149"/>
      <c r="H43671" s="148"/>
      <c r="I43671"/>
    </row>
    <row r="43672" spans="1:9" x14ac:dyDescent="0.25">
      <c r="A43672"/>
      <c r="B43672"/>
      <c r="C43672"/>
      <c r="D43672"/>
      <c r="E43672" s="148"/>
      <c r="F43672" s="148"/>
      <c r="G43672" s="149"/>
      <c r="H43672" s="148"/>
      <c r="I43672"/>
    </row>
    <row r="43673" spans="1:9" x14ac:dyDescent="0.25">
      <c r="A43673"/>
      <c r="B43673"/>
      <c r="C43673"/>
      <c r="D43673"/>
      <c r="E43673" s="148"/>
      <c r="F43673" s="148"/>
      <c r="G43673" s="149"/>
      <c r="H43673" s="148"/>
      <c r="I43673"/>
    </row>
    <row r="43674" spans="1:9" x14ac:dyDescent="0.25">
      <c r="A43674"/>
      <c r="B43674"/>
      <c r="C43674"/>
      <c r="D43674"/>
      <c r="E43674" s="148"/>
      <c r="F43674" s="148"/>
      <c r="G43674" s="149"/>
      <c r="H43674" s="148"/>
      <c r="I43674"/>
    </row>
    <row r="43675" spans="1:9" x14ac:dyDescent="0.25">
      <c r="A43675"/>
      <c r="B43675"/>
      <c r="C43675"/>
      <c r="D43675"/>
      <c r="E43675" s="148"/>
      <c r="F43675" s="148"/>
      <c r="G43675" s="149"/>
      <c r="H43675" s="148"/>
      <c r="I43675"/>
    </row>
    <row r="43676" spans="1:9" x14ac:dyDescent="0.25">
      <c r="A43676"/>
      <c r="B43676"/>
      <c r="C43676"/>
      <c r="D43676"/>
      <c r="E43676" s="148"/>
      <c r="F43676" s="148"/>
      <c r="G43676" s="149"/>
      <c r="H43676" s="148"/>
      <c r="I43676"/>
    </row>
    <row r="43677" spans="1:9" x14ac:dyDescent="0.25">
      <c r="A43677"/>
      <c r="B43677"/>
      <c r="C43677"/>
      <c r="D43677"/>
      <c r="E43677" s="148"/>
      <c r="F43677" s="148"/>
      <c r="G43677" s="149"/>
      <c r="H43677" s="148"/>
      <c r="I43677"/>
    </row>
    <row r="43678" spans="1:9" x14ac:dyDescent="0.25">
      <c r="A43678"/>
      <c r="B43678"/>
      <c r="C43678"/>
      <c r="D43678"/>
      <c r="E43678" s="148"/>
      <c r="F43678" s="148"/>
      <c r="G43678" s="149"/>
      <c r="H43678" s="148"/>
      <c r="I43678"/>
    </row>
    <row r="43679" spans="1:9" x14ac:dyDescent="0.25">
      <c r="A43679"/>
      <c r="B43679"/>
      <c r="C43679"/>
      <c r="D43679"/>
      <c r="E43679" s="148"/>
      <c r="F43679" s="148"/>
      <c r="G43679" s="149"/>
      <c r="H43679" s="148"/>
      <c r="I43679"/>
    </row>
    <row r="43680" spans="1:9" x14ac:dyDescent="0.25">
      <c r="A43680"/>
      <c r="B43680"/>
      <c r="C43680"/>
      <c r="D43680"/>
      <c r="E43680" s="148"/>
      <c r="F43680" s="148"/>
      <c r="G43680" s="149"/>
      <c r="H43680" s="148"/>
      <c r="I43680"/>
    </row>
    <row r="43681" spans="1:9" x14ac:dyDescent="0.25">
      <c r="A43681"/>
      <c r="B43681"/>
      <c r="C43681"/>
      <c r="D43681"/>
      <c r="E43681" s="148"/>
      <c r="F43681" s="148"/>
      <c r="G43681" s="149"/>
      <c r="H43681" s="148"/>
      <c r="I43681"/>
    </row>
    <row r="43682" spans="1:9" x14ac:dyDescent="0.25">
      <c r="A43682"/>
      <c r="B43682"/>
      <c r="C43682"/>
      <c r="D43682"/>
      <c r="E43682" s="148"/>
      <c r="F43682" s="148"/>
      <c r="G43682" s="149"/>
      <c r="H43682" s="148"/>
      <c r="I43682"/>
    </row>
    <row r="43683" spans="1:9" x14ac:dyDescent="0.25">
      <c r="A43683"/>
      <c r="B43683"/>
      <c r="C43683"/>
      <c r="D43683"/>
      <c r="E43683" s="148"/>
      <c r="F43683" s="148"/>
      <c r="G43683" s="149"/>
      <c r="H43683" s="148"/>
      <c r="I43683"/>
    </row>
    <row r="43684" spans="1:9" x14ac:dyDescent="0.25">
      <c r="A43684"/>
      <c r="B43684"/>
      <c r="C43684"/>
      <c r="D43684"/>
      <c r="E43684" s="148"/>
      <c r="F43684" s="148"/>
      <c r="G43684" s="149"/>
      <c r="H43684" s="148"/>
      <c r="I43684"/>
    </row>
    <row r="43685" spans="1:9" x14ac:dyDescent="0.25">
      <c r="A43685"/>
      <c r="B43685"/>
      <c r="C43685"/>
      <c r="D43685"/>
      <c r="E43685" s="148"/>
      <c r="F43685" s="148"/>
      <c r="G43685" s="149"/>
      <c r="H43685" s="148"/>
      <c r="I43685"/>
    </row>
    <row r="43686" spans="1:9" x14ac:dyDescent="0.25">
      <c r="A43686"/>
      <c r="B43686"/>
      <c r="C43686"/>
      <c r="D43686"/>
      <c r="E43686" s="148"/>
      <c r="F43686" s="148"/>
      <c r="G43686" s="149"/>
      <c r="H43686" s="148"/>
      <c r="I43686"/>
    </row>
    <row r="43687" spans="1:9" x14ac:dyDescent="0.25">
      <c r="A43687"/>
      <c r="B43687"/>
      <c r="C43687"/>
      <c r="D43687"/>
      <c r="E43687" s="148"/>
      <c r="F43687" s="148"/>
      <c r="G43687" s="149"/>
      <c r="H43687" s="148"/>
      <c r="I43687"/>
    </row>
    <row r="43688" spans="1:9" x14ac:dyDescent="0.25">
      <c r="A43688"/>
      <c r="B43688"/>
      <c r="C43688"/>
      <c r="D43688"/>
      <c r="E43688" s="148"/>
      <c r="F43688" s="148"/>
      <c r="G43688" s="149"/>
      <c r="H43688" s="148"/>
      <c r="I43688"/>
    </row>
    <row r="43689" spans="1:9" x14ac:dyDescent="0.25">
      <c r="A43689"/>
      <c r="B43689"/>
      <c r="C43689"/>
      <c r="D43689"/>
      <c r="E43689" s="148"/>
      <c r="F43689" s="148"/>
      <c r="G43689" s="149"/>
      <c r="H43689" s="148"/>
      <c r="I43689"/>
    </row>
    <row r="43690" spans="1:9" x14ac:dyDescent="0.25">
      <c r="A43690"/>
      <c r="B43690"/>
      <c r="C43690"/>
      <c r="D43690"/>
      <c r="E43690" s="148"/>
      <c r="F43690" s="148"/>
      <c r="G43690" s="149"/>
      <c r="H43690" s="148"/>
      <c r="I43690"/>
    </row>
    <row r="43691" spans="1:9" x14ac:dyDescent="0.25">
      <c r="A43691"/>
      <c r="B43691"/>
      <c r="C43691"/>
      <c r="D43691"/>
      <c r="E43691" s="148"/>
      <c r="F43691" s="148"/>
      <c r="G43691" s="149"/>
      <c r="H43691" s="148"/>
      <c r="I43691"/>
    </row>
    <row r="43692" spans="1:9" x14ac:dyDescent="0.25">
      <c r="A43692"/>
      <c r="B43692"/>
      <c r="C43692"/>
      <c r="D43692"/>
      <c r="E43692" s="148"/>
      <c r="F43692" s="148"/>
      <c r="G43692" s="149"/>
      <c r="H43692" s="148"/>
      <c r="I43692"/>
    </row>
    <row r="43693" spans="1:9" x14ac:dyDescent="0.25">
      <c r="A43693"/>
      <c r="B43693"/>
      <c r="C43693"/>
      <c r="D43693"/>
      <c r="E43693" s="148"/>
      <c r="F43693" s="148"/>
      <c r="G43693" s="149"/>
      <c r="H43693" s="148"/>
      <c r="I43693"/>
    </row>
    <row r="43694" spans="1:9" x14ac:dyDescent="0.25">
      <c r="A43694"/>
      <c r="B43694"/>
      <c r="C43694"/>
      <c r="D43694"/>
      <c r="E43694" s="148"/>
      <c r="F43694" s="148"/>
      <c r="G43694" s="149"/>
      <c r="H43694" s="148"/>
      <c r="I43694"/>
    </row>
    <row r="43695" spans="1:9" x14ac:dyDescent="0.25">
      <c r="A43695"/>
      <c r="B43695"/>
      <c r="C43695"/>
      <c r="D43695"/>
      <c r="E43695" s="148"/>
      <c r="F43695" s="148"/>
      <c r="G43695" s="149"/>
      <c r="H43695" s="148"/>
      <c r="I43695"/>
    </row>
    <row r="43696" spans="1:9" x14ac:dyDescent="0.25">
      <c r="A43696"/>
      <c r="B43696"/>
      <c r="C43696"/>
      <c r="D43696"/>
      <c r="E43696" s="148"/>
      <c r="F43696" s="148"/>
      <c r="G43696" s="149"/>
      <c r="H43696" s="148"/>
      <c r="I43696"/>
    </row>
    <row r="43697" spans="1:9" x14ac:dyDescent="0.25">
      <c r="A43697"/>
      <c r="B43697"/>
      <c r="C43697"/>
      <c r="D43697"/>
      <c r="E43697" s="148"/>
      <c r="F43697" s="148"/>
      <c r="G43697" s="149"/>
      <c r="H43697" s="148"/>
      <c r="I43697"/>
    </row>
    <row r="43698" spans="1:9" x14ac:dyDescent="0.25">
      <c r="A43698"/>
      <c r="B43698"/>
      <c r="C43698"/>
      <c r="D43698"/>
      <c r="E43698" s="148"/>
      <c r="F43698" s="148"/>
      <c r="G43698" s="149"/>
      <c r="H43698" s="148"/>
      <c r="I43698"/>
    </row>
    <row r="43699" spans="1:9" x14ac:dyDescent="0.25">
      <c r="A43699"/>
      <c r="B43699"/>
      <c r="C43699"/>
      <c r="D43699"/>
      <c r="E43699" s="148"/>
      <c r="F43699" s="148"/>
      <c r="G43699" s="149"/>
      <c r="H43699" s="148"/>
      <c r="I43699"/>
    </row>
    <row r="43700" spans="1:9" x14ac:dyDescent="0.25">
      <c r="A43700"/>
      <c r="B43700"/>
      <c r="C43700"/>
      <c r="D43700"/>
      <c r="E43700" s="148"/>
      <c r="F43700" s="148"/>
      <c r="G43700" s="149"/>
      <c r="H43700" s="148"/>
      <c r="I43700"/>
    </row>
    <row r="43701" spans="1:9" x14ac:dyDescent="0.25">
      <c r="A43701"/>
      <c r="B43701"/>
      <c r="C43701"/>
      <c r="D43701"/>
      <c r="E43701" s="148"/>
      <c r="F43701" s="148"/>
      <c r="G43701" s="149"/>
      <c r="H43701" s="148"/>
      <c r="I43701"/>
    </row>
    <row r="43702" spans="1:9" x14ac:dyDescent="0.25">
      <c r="A43702"/>
      <c r="B43702"/>
      <c r="C43702"/>
      <c r="D43702"/>
      <c r="E43702" s="148"/>
      <c r="F43702" s="148"/>
      <c r="G43702" s="149"/>
      <c r="H43702" s="148"/>
      <c r="I43702"/>
    </row>
    <row r="43703" spans="1:9" x14ac:dyDescent="0.25">
      <c r="A43703"/>
      <c r="B43703"/>
      <c r="C43703"/>
      <c r="D43703"/>
      <c r="E43703" s="148"/>
      <c r="F43703" s="148"/>
      <c r="G43703" s="149"/>
      <c r="H43703" s="148"/>
      <c r="I43703"/>
    </row>
    <row r="43704" spans="1:9" x14ac:dyDescent="0.25">
      <c r="A43704"/>
      <c r="B43704"/>
      <c r="C43704"/>
      <c r="D43704"/>
      <c r="E43704" s="148"/>
      <c r="F43704" s="148"/>
      <c r="G43704" s="149"/>
      <c r="H43704" s="148"/>
      <c r="I43704"/>
    </row>
    <row r="43705" spans="1:9" x14ac:dyDescent="0.25">
      <c r="A43705"/>
      <c r="B43705"/>
      <c r="C43705"/>
      <c r="D43705"/>
      <c r="E43705" s="148"/>
      <c r="F43705" s="148"/>
      <c r="G43705" s="149"/>
      <c r="H43705" s="148"/>
      <c r="I43705"/>
    </row>
    <row r="43706" spans="1:9" x14ac:dyDescent="0.25">
      <c r="A43706"/>
      <c r="B43706"/>
      <c r="C43706"/>
      <c r="D43706"/>
      <c r="E43706" s="148"/>
      <c r="F43706" s="148"/>
      <c r="G43706" s="149"/>
      <c r="H43706" s="148"/>
      <c r="I43706"/>
    </row>
    <row r="43707" spans="1:9" x14ac:dyDescent="0.25">
      <c r="A43707"/>
      <c r="B43707"/>
      <c r="C43707"/>
      <c r="D43707"/>
      <c r="E43707" s="148"/>
      <c r="F43707" s="148"/>
      <c r="G43707" s="149"/>
      <c r="H43707" s="148"/>
      <c r="I43707"/>
    </row>
    <row r="43708" spans="1:9" x14ac:dyDescent="0.25">
      <c r="A43708"/>
      <c r="B43708"/>
      <c r="C43708"/>
      <c r="D43708"/>
      <c r="E43708" s="148"/>
      <c r="F43708" s="148"/>
      <c r="G43708" s="149"/>
      <c r="H43708" s="148"/>
      <c r="I43708"/>
    </row>
    <row r="43709" spans="1:9" x14ac:dyDescent="0.25">
      <c r="A43709"/>
      <c r="B43709"/>
      <c r="C43709"/>
      <c r="D43709"/>
      <c r="E43709" s="148"/>
      <c r="F43709" s="148"/>
      <c r="G43709" s="149"/>
      <c r="H43709" s="148"/>
      <c r="I43709"/>
    </row>
    <row r="43710" spans="1:9" x14ac:dyDescent="0.25">
      <c r="A43710"/>
      <c r="B43710"/>
      <c r="C43710"/>
      <c r="D43710"/>
      <c r="E43710" s="148"/>
      <c r="F43710" s="148"/>
      <c r="G43710" s="149"/>
      <c r="H43710" s="148"/>
      <c r="I43710"/>
    </row>
    <row r="43711" spans="1:9" x14ac:dyDescent="0.25">
      <c r="A43711"/>
      <c r="B43711"/>
      <c r="C43711"/>
      <c r="D43711"/>
      <c r="E43711" s="148"/>
      <c r="F43711" s="148"/>
      <c r="G43711" s="149"/>
      <c r="H43711" s="148"/>
      <c r="I43711"/>
    </row>
    <row r="43712" spans="1:9" x14ac:dyDescent="0.25">
      <c r="A43712"/>
      <c r="B43712"/>
      <c r="C43712"/>
      <c r="D43712"/>
      <c r="E43712" s="148"/>
      <c r="F43712" s="148"/>
      <c r="G43712" s="149"/>
      <c r="H43712" s="148"/>
      <c r="I43712"/>
    </row>
    <row r="43713" spans="1:9" x14ac:dyDescent="0.25">
      <c r="A43713"/>
      <c r="B43713"/>
      <c r="C43713"/>
      <c r="D43713"/>
      <c r="E43713" s="148"/>
      <c r="F43713" s="148"/>
      <c r="G43713" s="149"/>
      <c r="H43713" s="148"/>
      <c r="I43713"/>
    </row>
    <row r="43714" spans="1:9" x14ac:dyDescent="0.25">
      <c r="A43714"/>
      <c r="B43714"/>
      <c r="C43714"/>
      <c r="D43714"/>
      <c r="E43714" s="148"/>
      <c r="F43714" s="148"/>
      <c r="G43714" s="149"/>
      <c r="H43714" s="148"/>
      <c r="I43714"/>
    </row>
    <row r="43715" spans="1:9" x14ac:dyDescent="0.25">
      <c r="A43715"/>
      <c r="B43715"/>
      <c r="C43715"/>
      <c r="D43715"/>
      <c r="E43715" s="148"/>
      <c r="F43715" s="148"/>
      <c r="G43715" s="149"/>
      <c r="H43715" s="148"/>
      <c r="I43715"/>
    </row>
    <row r="43716" spans="1:9" x14ac:dyDescent="0.25">
      <c r="A43716"/>
      <c r="B43716"/>
      <c r="C43716"/>
      <c r="D43716"/>
      <c r="E43716" s="148"/>
      <c r="F43716" s="148"/>
      <c r="G43716" s="149"/>
      <c r="H43716" s="148"/>
      <c r="I43716"/>
    </row>
    <row r="43717" spans="1:9" x14ac:dyDescent="0.25">
      <c r="A43717"/>
      <c r="B43717"/>
      <c r="C43717"/>
      <c r="D43717"/>
      <c r="E43717" s="148"/>
      <c r="F43717" s="148"/>
      <c r="G43717" s="149"/>
      <c r="H43717" s="148"/>
      <c r="I43717"/>
    </row>
    <row r="43718" spans="1:9" x14ac:dyDescent="0.25">
      <c r="A43718"/>
      <c r="B43718"/>
      <c r="C43718"/>
      <c r="D43718"/>
      <c r="E43718" s="148"/>
      <c r="F43718" s="148"/>
      <c r="G43718" s="149"/>
      <c r="H43718" s="148"/>
      <c r="I43718"/>
    </row>
    <row r="43719" spans="1:9" x14ac:dyDescent="0.25">
      <c r="A43719"/>
      <c r="B43719"/>
      <c r="C43719"/>
      <c r="D43719"/>
      <c r="E43719" s="148"/>
      <c r="F43719" s="148"/>
      <c r="G43719" s="149"/>
      <c r="H43719" s="148"/>
      <c r="I43719"/>
    </row>
    <row r="43720" spans="1:9" x14ac:dyDescent="0.25">
      <c r="A43720"/>
      <c r="B43720"/>
      <c r="C43720"/>
      <c r="D43720"/>
      <c r="E43720" s="148"/>
      <c r="F43720" s="148"/>
      <c r="G43720" s="149"/>
      <c r="H43720" s="148"/>
      <c r="I43720"/>
    </row>
    <row r="43721" spans="1:9" x14ac:dyDescent="0.25">
      <c r="A43721"/>
      <c r="B43721"/>
      <c r="C43721"/>
      <c r="D43721"/>
      <c r="E43721" s="148"/>
      <c r="F43721" s="148"/>
      <c r="G43721" s="149"/>
      <c r="H43721" s="148"/>
      <c r="I43721"/>
    </row>
    <row r="43722" spans="1:9" x14ac:dyDescent="0.25">
      <c r="A43722"/>
      <c r="B43722"/>
      <c r="C43722"/>
      <c r="D43722"/>
      <c r="E43722" s="148"/>
      <c r="F43722" s="148"/>
      <c r="G43722" s="149"/>
      <c r="H43722" s="148"/>
      <c r="I43722"/>
    </row>
    <row r="43723" spans="1:9" x14ac:dyDescent="0.25">
      <c r="A43723"/>
      <c r="B43723"/>
      <c r="C43723"/>
      <c r="D43723"/>
      <c r="E43723" s="148"/>
      <c r="F43723" s="148"/>
      <c r="G43723" s="149"/>
      <c r="H43723" s="148"/>
      <c r="I43723"/>
    </row>
    <row r="43724" spans="1:9" x14ac:dyDescent="0.25">
      <c r="A43724"/>
      <c r="B43724"/>
      <c r="C43724"/>
      <c r="D43724"/>
      <c r="E43724" s="148"/>
      <c r="F43724" s="148"/>
      <c r="G43724" s="149"/>
      <c r="H43724" s="148"/>
      <c r="I43724"/>
    </row>
    <row r="43725" spans="1:9" x14ac:dyDescent="0.25">
      <c r="A43725"/>
      <c r="B43725"/>
      <c r="C43725"/>
      <c r="D43725"/>
      <c r="E43725" s="148"/>
      <c r="F43725" s="148"/>
      <c r="G43725" s="149"/>
      <c r="H43725" s="148"/>
      <c r="I43725"/>
    </row>
    <row r="43726" spans="1:9" x14ac:dyDescent="0.25">
      <c r="A43726"/>
      <c r="B43726"/>
      <c r="C43726"/>
      <c r="D43726"/>
      <c r="E43726" s="148"/>
      <c r="F43726" s="148"/>
      <c r="G43726" s="149"/>
      <c r="H43726" s="148"/>
      <c r="I43726"/>
    </row>
    <row r="43727" spans="1:9" x14ac:dyDescent="0.25">
      <c r="A43727"/>
      <c r="B43727"/>
      <c r="C43727"/>
      <c r="D43727"/>
      <c r="E43727" s="148"/>
      <c r="F43727" s="148"/>
      <c r="G43727" s="149"/>
      <c r="H43727" s="148"/>
      <c r="I43727"/>
    </row>
    <row r="43728" spans="1:9" x14ac:dyDescent="0.25">
      <c r="A43728"/>
      <c r="B43728"/>
      <c r="C43728"/>
      <c r="D43728"/>
      <c r="E43728" s="148"/>
      <c r="F43728" s="148"/>
      <c r="G43728" s="149"/>
      <c r="H43728" s="148"/>
      <c r="I43728"/>
    </row>
    <row r="43729" spans="1:9" x14ac:dyDescent="0.25">
      <c r="A43729"/>
      <c r="B43729"/>
      <c r="C43729"/>
      <c r="D43729"/>
      <c r="E43729" s="148"/>
      <c r="F43729" s="148"/>
      <c r="G43729" s="149"/>
      <c r="H43729" s="148"/>
      <c r="I43729"/>
    </row>
    <row r="43730" spans="1:9" x14ac:dyDescent="0.25">
      <c r="A43730"/>
      <c r="B43730"/>
      <c r="C43730"/>
      <c r="D43730"/>
      <c r="E43730" s="148"/>
      <c r="F43730" s="148"/>
      <c r="G43730" s="149"/>
      <c r="H43730" s="148"/>
      <c r="I43730"/>
    </row>
    <row r="43731" spans="1:9" x14ac:dyDescent="0.25">
      <c r="A43731"/>
      <c r="B43731"/>
      <c r="C43731"/>
      <c r="D43731"/>
      <c r="E43731" s="148"/>
      <c r="F43731" s="148"/>
      <c r="G43731" s="149"/>
      <c r="H43731" s="148"/>
      <c r="I43731"/>
    </row>
    <row r="43732" spans="1:9" x14ac:dyDescent="0.25">
      <c r="A43732"/>
      <c r="B43732"/>
      <c r="C43732"/>
      <c r="D43732"/>
      <c r="E43732" s="148"/>
      <c r="F43732" s="148"/>
      <c r="G43732" s="149"/>
      <c r="H43732" s="148"/>
      <c r="I43732"/>
    </row>
    <row r="43733" spans="1:9" x14ac:dyDescent="0.25">
      <c r="A43733"/>
      <c r="B43733"/>
      <c r="C43733"/>
      <c r="D43733"/>
      <c r="E43733" s="148"/>
      <c r="F43733" s="148"/>
      <c r="G43733" s="149"/>
      <c r="H43733" s="148"/>
      <c r="I43733"/>
    </row>
    <row r="43734" spans="1:9" x14ac:dyDescent="0.25">
      <c r="A43734"/>
      <c r="B43734"/>
      <c r="C43734"/>
      <c r="D43734"/>
      <c r="E43734" s="148"/>
      <c r="F43734" s="148"/>
      <c r="G43734" s="149"/>
      <c r="H43734" s="148"/>
      <c r="I43734"/>
    </row>
    <row r="43735" spans="1:9" x14ac:dyDescent="0.25">
      <c r="A43735"/>
      <c r="B43735"/>
      <c r="C43735"/>
      <c r="D43735"/>
      <c r="E43735" s="148"/>
      <c r="F43735" s="148"/>
      <c r="G43735" s="149"/>
      <c r="H43735" s="148"/>
      <c r="I43735"/>
    </row>
    <row r="43736" spans="1:9" x14ac:dyDescent="0.25">
      <c r="A43736"/>
      <c r="B43736"/>
      <c r="C43736"/>
      <c r="D43736"/>
      <c r="E43736" s="148"/>
      <c r="F43736" s="148"/>
      <c r="G43736" s="149"/>
      <c r="H43736" s="148"/>
      <c r="I43736"/>
    </row>
    <row r="43737" spans="1:9" x14ac:dyDescent="0.25">
      <c r="A43737"/>
      <c r="B43737"/>
      <c r="C43737"/>
      <c r="D43737"/>
      <c r="E43737" s="148"/>
      <c r="F43737" s="148"/>
      <c r="G43737" s="149"/>
      <c r="H43737" s="148"/>
      <c r="I43737"/>
    </row>
    <row r="43738" spans="1:9" x14ac:dyDescent="0.25">
      <c r="A43738"/>
      <c r="B43738"/>
      <c r="C43738"/>
      <c r="D43738"/>
      <c r="E43738" s="148"/>
      <c r="F43738" s="148"/>
      <c r="G43738" s="149"/>
      <c r="H43738" s="148"/>
      <c r="I43738"/>
    </row>
    <row r="43739" spans="1:9" x14ac:dyDescent="0.25">
      <c r="A43739"/>
      <c r="B43739"/>
      <c r="C43739"/>
      <c r="D43739"/>
      <c r="E43739" s="148"/>
      <c r="F43739" s="148"/>
      <c r="G43739" s="149"/>
      <c r="H43739" s="148"/>
      <c r="I43739"/>
    </row>
    <row r="43740" spans="1:9" x14ac:dyDescent="0.25">
      <c r="A43740"/>
      <c r="B43740"/>
      <c r="C43740"/>
      <c r="D43740"/>
      <c r="E43740" s="148"/>
      <c r="F43740" s="148"/>
      <c r="G43740" s="149"/>
      <c r="H43740" s="148"/>
      <c r="I43740"/>
    </row>
    <row r="43741" spans="1:9" x14ac:dyDescent="0.25">
      <c r="A43741"/>
      <c r="B43741"/>
      <c r="C43741"/>
      <c r="D43741"/>
      <c r="E43741" s="148"/>
      <c r="F43741" s="148"/>
      <c r="G43741" s="149"/>
      <c r="H43741" s="148"/>
      <c r="I43741"/>
    </row>
    <row r="43742" spans="1:9" x14ac:dyDescent="0.25">
      <c r="A43742"/>
      <c r="B43742"/>
      <c r="C43742"/>
      <c r="D43742"/>
      <c r="E43742" s="148"/>
      <c r="F43742" s="148"/>
      <c r="G43742" s="149"/>
      <c r="H43742" s="148"/>
      <c r="I43742"/>
    </row>
    <row r="43743" spans="1:9" x14ac:dyDescent="0.25">
      <c r="A43743"/>
      <c r="B43743"/>
      <c r="C43743"/>
      <c r="D43743"/>
      <c r="E43743" s="148"/>
      <c r="F43743" s="148"/>
      <c r="G43743" s="149"/>
      <c r="H43743" s="148"/>
      <c r="I43743"/>
    </row>
    <row r="43744" spans="1:9" x14ac:dyDescent="0.25">
      <c r="A43744"/>
      <c r="B43744"/>
      <c r="C43744"/>
      <c r="D43744"/>
      <c r="E43744" s="148"/>
      <c r="F43744" s="148"/>
      <c r="G43744" s="149"/>
      <c r="H43744" s="148"/>
      <c r="I43744"/>
    </row>
    <row r="43745" spans="1:9" x14ac:dyDescent="0.25">
      <c r="A43745"/>
      <c r="B43745"/>
      <c r="C43745"/>
      <c r="D43745"/>
      <c r="E43745" s="148"/>
      <c r="F43745" s="148"/>
      <c r="G43745" s="149"/>
      <c r="H43745" s="148"/>
      <c r="I43745"/>
    </row>
    <row r="43746" spans="1:9" x14ac:dyDescent="0.25">
      <c r="A43746"/>
      <c r="B43746"/>
      <c r="C43746"/>
      <c r="D43746"/>
      <c r="E43746" s="148"/>
      <c r="F43746" s="148"/>
      <c r="G43746" s="149"/>
      <c r="H43746" s="148"/>
      <c r="I43746"/>
    </row>
    <row r="43747" spans="1:9" x14ac:dyDescent="0.25">
      <c r="A43747"/>
      <c r="B43747"/>
      <c r="C43747"/>
      <c r="D43747"/>
      <c r="E43747" s="148"/>
      <c r="F43747" s="148"/>
      <c r="G43747" s="149"/>
      <c r="H43747" s="148"/>
      <c r="I43747"/>
    </row>
    <row r="43748" spans="1:9" x14ac:dyDescent="0.25">
      <c r="A43748"/>
      <c r="B43748"/>
      <c r="C43748"/>
      <c r="D43748"/>
      <c r="E43748" s="148"/>
      <c r="F43748" s="148"/>
      <c r="G43748" s="149"/>
      <c r="H43748" s="148"/>
      <c r="I43748"/>
    </row>
    <row r="43749" spans="1:9" x14ac:dyDescent="0.25">
      <c r="A43749"/>
      <c r="B43749"/>
      <c r="C43749"/>
      <c r="D43749"/>
      <c r="E43749" s="148"/>
      <c r="F43749" s="148"/>
      <c r="G43749" s="149"/>
      <c r="H43749" s="148"/>
      <c r="I43749"/>
    </row>
    <row r="43750" spans="1:9" x14ac:dyDescent="0.25">
      <c r="A43750"/>
      <c r="B43750"/>
      <c r="C43750"/>
      <c r="D43750"/>
      <c r="E43750" s="148"/>
      <c r="F43750" s="148"/>
      <c r="G43750" s="149"/>
      <c r="H43750" s="148"/>
      <c r="I43750"/>
    </row>
    <row r="43751" spans="1:9" x14ac:dyDescent="0.25">
      <c r="A43751"/>
      <c r="B43751"/>
      <c r="C43751"/>
      <c r="D43751"/>
      <c r="E43751" s="148"/>
      <c r="F43751" s="148"/>
      <c r="G43751" s="149"/>
      <c r="H43751" s="148"/>
      <c r="I43751"/>
    </row>
    <row r="43752" spans="1:9" x14ac:dyDescent="0.25">
      <c r="A43752"/>
      <c r="B43752"/>
      <c r="C43752"/>
      <c r="D43752"/>
      <c r="E43752" s="148"/>
      <c r="F43752" s="148"/>
      <c r="G43752" s="149"/>
      <c r="H43752" s="148"/>
      <c r="I43752"/>
    </row>
    <row r="43753" spans="1:9" x14ac:dyDescent="0.25">
      <c r="A43753"/>
      <c r="B43753"/>
      <c r="C43753"/>
      <c r="D43753"/>
      <c r="E43753" s="148"/>
      <c r="F43753" s="148"/>
      <c r="G43753" s="149"/>
      <c r="H43753" s="148"/>
      <c r="I43753"/>
    </row>
    <row r="43754" spans="1:9" x14ac:dyDescent="0.25">
      <c r="A43754"/>
      <c r="B43754"/>
      <c r="C43754"/>
      <c r="D43754"/>
      <c r="E43754" s="148"/>
      <c r="F43754" s="148"/>
      <c r="G43754" s="149"/>
      <c r="H43754" s="148"/>
      <c r="I43754"/>
    </row>
    <row r="43755" spans="1:9" x14ac:dyDescent="0.25">
      <c r="A43755"/>
      <c r="B43755"/>
      <c r="C43755"/>
      <c r="D43755"/>
      <c r="E43755" s="148"/>
      <c r="F43755" s="148"/>
      <c r="G43755" s="149"/>
      <c r="H43755" s="148"/>
      <c r="I43755"/>
    </row>
    <row r="43756" spans="1:9" x14ac:dyDescent="0.25">
      <c r="A43756"/>
      <c r="B43756"/>
      <c r="C43756"/>
      <c r="D43756"/>
      <c r="E43756" s="148"/>
      <c r="F43756" s="148"/>
      <c r="G43756" s="149"/>
      <c r="H43756" s="148"/>
      <c r="I43756"/>
    </row>
    <row r="43757" spans="1:9" x14ac:dyDescent="0.25">
      <c r="A43757"/>
      <c r="B43757"/>
      <c r="C43757"/>
      <c r="D43757"/>
      <c r="E43757" s="148"/>
      <c r="F43757" s="148"/>
      <c r="G43757" s="149"/>
      <c r="H43757" s="148"/>
      <c r="I43757"/>
    </row>
    <row r="43758" spans="1:9" x14ac:dyDescent="0.25">
      <c r="A43758"/>
      <c r="B43758"/>
      <c r="C43758"/>
      <c r="D43758"/>
      <c r="E43758" s="148"/>
      <c r="F43758" s="148"/>
      <c r="G43758" s="149"/>
      <c r="H43758" s="148"/>
      <c r="I43758"/>
    </row>
    <row r="43759" spans="1:9" x14ac:dyDescent="0.25">
      <c r="A43759"/>
      <c r="B43759"/>
      <c r="C43759"/>
      <c r="D43759"/>
      <c r="E43759" s="148"/>
      <c r="F43759" s="148"/>
      <c r="G43759" s="149"/>
      <c r="H43759" s="148"/>
      <c r="I43759"/>
    </row>
    <row r="43760" spans="1:9" x14ac:dyDescent="0.25">
      <c r="A43760"/>
      <c r="B43760"/>
      <c r="C43760"/>
      <c r="D43760"/>
      <c r="E43760" s="148"/>
      <c r="F43760" s="148"/>
      <c r="G43760" s="149"/>
      <c r="H43760" s="148"/>
      <c r="I43760"/>
    </row>
    <row r="43761" spans="1:9" x14ac:dyDescent="0.25">
      <c r="A43761"/>
      <c r="B43761"/>
      <c r="C43761"/>
      <c r="D43761"/>
      <c r="E43761" s="148"/>
      <c r="F43761" s="148"/>
      <c r="G43761" s="149"/>
      <c r="H43761" s="148"/>
      <c r="I43761"/>
    </row>
    <row r="43762" spans="1:9" x14ac:dyDescent="0.25">
      <c r="A43762"/>
      <c r="B43762"/>
      <c r="C43762"/>
      <c r="D43762"/>
      <c r="E43762" s="148"/>
      <c r="F43762" s="148"/>
      <c r="G43762" s="149"/>
      <c r="H43762" s="148"/>
      <c r="I43762"/>
    </row>
    <row r="43763" spans="1:9" x14ac:dyDescent="0.25">
      <c r="A43763"/>
      <c r="B43763"/>
      <c r="C43763"/>
      <c r="D43763"/>
      <c r="E43763" s="148"/>
      <c r="F43763" s="148"/>
      <c r="G43763" s="149"/>
      <c r="H43763" s="148"/>
      <c r="I43763"/>
    </row>
    <row r="43764" spans="1:9" x14ac:dyDescent="0.25">
      <c r="A43764"/>
      <c r="B43764"/>
      <c r="C43764"/>
      <c r="D43764"/>
      <c r="E43764" s="148"/>
      <c r="F43764" s="148"/>
      <c r="G43764" s="149"/>
      <c r="H43764" s="148"/>
      <c r="I43764"/>
    </row>
    <row r="43765" spans="1:9" x14ac:dyDescent="0.25">
      <c r="A43765"/>
      <c r="B43765"/>
      <c r="C43765"/>
      <c r="D43765"/>
      <c r="E43765" s="148"/>
      <c r="F43765" s="148"/>
      <c r="G43765" s="149"/>
      <c r="H43765" s="148"/>
      <c r="I43765"/>
    </row>
    <row r="43766" spans="1:9" x14ac:dyDescent="0.25">
      <c r="A43766"/>
      <c r="B43766"/>
      <c r="C43766"/>
      <c r="D43766"/>
      <c r="E43766" s="148"/>
      <c r="F43766" s="148"/>
      <c r="G43766" s="149"/>
      <c r="H43766" s="148"/>
      <c r="I43766"/>
    </row>
    <row r="43767" spans="1:9" x14ac:dyDescent="0.25">
      <c r="A43767"/>
      <c r="B43767"/>
      <c r="C43767"/>
      <c r="D43767"/>
      <c r="E43767" s="148"/>
      <c r="F43767" s="148"/>
      <c r="G43767" s="149"/>
      <c r="H43767" s="148"/>
      <c r="I43767"/>
    </row>
    <row r="43768" spans="1:9" x14ac:dyDescent="0.25">
      <c r="A43768"/>
      <c r="B43768"/>
      <c r="C43768"/>
      <c r="D43768"/>
      <c r="E43768" s="148"/>
      <c r="F43768" s="148"/>
      <c r="G43768" s="149"/>
      <c r="H43768" s="148"/>
      <c r="I43768"/>
    </row>
    <row r="43769" spans="1:9" x14ac:dyDescent="0.25">
      <c r="A43769"/>
      <c r="B43769"/>
      <c r="C43769"/>
      <c r="D43769"/>
      <c r="E43769" s="148"/>
      <c r="F43769" s="148"/>
      <c r="G43769" s="149"/>
      <c r="H43769" s="148"/>
      <c r="I43769"/>
    </row>
    <row r="43770" spans="1:9" x14ac:dyDescent="0.25">
      <c r="A43770"/>
      <c r="B43770"/>
      <c r="C43770"/>
      <c r="D43770"/>
      <c r="E43770" s="148"/>
      <c r="F43770" s="148"/>
      <c r="G43770" s="149"/>
      <c r="H43770" s="148"/>
      <c r="I43770"/>
    </row>
    <row r="43771" spans="1:9" x14ac:dyDescent="0.25">
      <c r="A43771"/>
      <c r="B43771"/>
      <c r="C43771"/>
      <c r="D43771"/>
      <c r="E43771" s="148"/>
      <c r="F43771" s="148"/>
      <c r="G43771" s="149"/>
      <c r="H43771" s="148"/>
      <c r="I43771"/>
    </row>
    <row r="43772" spans="1:9" x14ac:dyDescent="0.25">
      <c r="A43772"/>
      <c r="B43772"/>
      <c r="C43772"/>
      <c r="D43772"/>
      <c r="E43772" s="148"/>
      <c r="F43772" s="148"/>
      <c r="G43772" s="149"/>
      <c r="H43772" s="148"/>
      <c r="I43772"/>
    </row>
    <row r="43773" spans="1:9" x14ac:dyDescent="0.25">
      <c r="A43773"/>
      <c r="B43773"/>
      <c r="C43773"/>
      <c r="D43773"/>
      <c r="E43773" s="148"/>
      <c r="F43773" s="148"/>
      <c r="G43773" s="149"/>
      <c r="H43773" s="148"/>
      <c r="I43773"/>
    </row>
    <row r="43774" spans="1:9" x14ac:dyDescent="0.25">
      <c r="A43774"/>
      <c r="B43774"/>
      <c r="C43774"/>
      <c r="D43774"/>
      <c r="E43774" s="148"/>
      <c r="F43774" s="148"/>
      <c r="G43774" s="149"/>
      <c r="H43774" s="148"/>
      <c r="I43774"/>
    </row>
    <row r="43775" spans="1:9" x14ac:dyDescent="0.25">
      <c r="A43775"/>
      <c r="B43775"/>
      <c r="C43775"/>
      <c r="D43775"/>
      <c r="E43775" s="148"/>
      <c r="F43775" s="148"/>
      <c r="G43775" s="149"/>
      <c r="H43775" s="148"/>
      <c r="I43775"/>
    </row>
    <row r="43776" spans="1:9" x14ac:dyDescent="0.25">
      <c r="A43776"/>
      <c r="B43776"/>
      <c r="C43776"/>
      <c r="D43776"/>
      <c r="E43776" s="148"/>
      <c r="F43776" s="148"/>
      <c r="G43776" s="149"/>
      <c r="H43776" s="148"/>
      <c r="I43776"/>
    </row>
    <row r="43777" spans="1:9" x14ac:dyDescent="0.25">
      <c r="A43777"/>
      <c r="B43777"/>
      <c r="C43777"/>
      <c r="D43777"/>
      <c r="E43777" s="148"/>
      <c r="F43777" s="148"/>
      <c r="G43777" s="149"/>
      <c r="H43777" s="148"/>
      <c r="I43777"/>
    </row>
    <row r="43778" spans="1:9" x14ac:dyDescent="0.25">
      <c r="A43778"/>
      <c r="B43778"/>
      <c r="C43778"/>
      <c r="D43778"/>
      <c r="E43778" s="148"/>
      <c r="F43778" s="148"/>
      <c r="G43778" s="149"/>
      <c r="H43778" s="148"/>
      <c r="I43778"/>
    </row>
    <row r="43779" spans="1:9" x14ac:dyDescent="0.25">
      <c r="A43779"/>
      <c r="B43779"/>
      <c r="C43779"/>
      <c r="D43779"/>
      <c r="E43779" s="148"/>
      <c r="F43779" s="148"/>
      <c r="G43779" s="149"/>
      <c r="H43779" s="148"/>
      <c r="I43779"/>
    </row>
    <row r="43780" spans="1:9" x14ac:dyDescent="0.25">
      <c r="A43780"/>
      <c r="B43780"/>
      <c r="C43780"/>
      <c r="D43780"/>
      <c r="E43780" s="148"/>
      <c r="F43780" s="148"/>
      <c r="G43780" s="149"/>
      <c r="H43780" s="148"/>
      <c r="I43780"/>
    </row>
    <row r="43781" spans="1:9" x14ac:dyDescent="0.25">
      <c r="A43781"/>
      <c r="B43781"/>
      <c r="C43781"/>
      <c r="D43781"/>
      <c r="E43781" s="148"/>
      <c r="F43781" s="148"/>
      <c r="G43781" s="149"/>
      <c r="H43781" s="148"/>
      <c r="I43781"/>
    </row>
    <row r="43782" spans="1:9" x14ac:dyDescent="0.25">
      <c r="A43782"/>
      <c r="B43782"/>
      <c r="C43782"/>
      <c r="D43782"/>
      <c r="E43782" s="148"/>
      <c r="F43782" s="148"/>
      <c r="G43782" s="149"/>
      <c r="H43782" s="148"/>
      <c r="I43782"/>
    </row>
    <row r="43783" spans="1:9" x14ac:dyDescent="0.25">
      <c r="A43783"/>
      <c r="B43783"/>
      <c r="C43783"/>
      <c r="D43783"/>
      <c r="E43783" s="148"/>
      <c r="F43783" s="148"/>
      <c r="G43783" s="149"/>
      <c r="H43783" s="148"/>
      <c r="I43783"/>
    </row>
    <row r="43784" spans="1:9" x14ac:dyDescent="0.25">
      <c r="A43784"/>
      <c r="B43784"/>
      <c r="C43784"/>
      <c r="D43784"/>
      <c r="E43784" s="148"/>
      <c r="F43784" s="148"/>
      <c r="G43784" s="149"/>
      <c r="H43784" s="148"/>
      <c r="I43784"/>
    </row>
    <row r="43785" spans="1:9" x14ac:dyDescent="0.25">
      <c r="A43785"/>
      <c r="B43785"/>
      <c r="C43785"/>
      <c r="D43785"/>
      <c r="E43785" s="148"/>
      <c r="F43785" s="148"/>
      <c r="G43785" s="149"/>
      <c r="H43785" s="148"/>
      <c r="I43785"/>
    </row>
    <row r="43786" spans="1:9" x14ac:dyDescent="0.25">
      <c r="A43786"/>
      <c r="B43786"/>
      <c r="C43786"/>
      <c r="D43786"/>
      <c r="E43786" s="148"/>
      <c r="F43786" s="148"/>
      <c r="G43786" s="149"/>
      <c r="H43786" s="148"/>
      <c r="I43786"/>
    </row>
    <row r="43787" spans="1:9" x14ac:dyDescent="0.25">
      <c r="A43787"/>
      <c r="B43787"/>
      <c r="C43787"/>
      <c r="D43787"/>
      <c r="E43787" s="148"/>
      <c r="F43787" s="148"/>
      <c r="G43787" s="149"/>
      <c r="H43787" s="148"/>
      <c r="I43787"/>
    </row>
    <row r="43788" spans="1:9" x14ac:dyDescent="0.25">
      <c r="A43788"/>
      <c r="B43788"/>
      <c r="C43788"/>
      <c r="D43788"/>
      <c r="E43788" s="148"/>
      <c r="F43788" s="148"/>
      <c r="G43788" s="149"/>
      <c r="H43788" s="148"/>
      <c r="I43788"/>
    </row>
    <row r="43789" spans="1:9" x14ac:dyDescent="0.25">
      <c r="A43789"/>
      <c r="B43789"/>
      <c r="C43789"/>
      <c r="D43789"/>
      <c r="E43789" s="148"/>
      <c r="F43789" s="148"/>
      <c r="G43789" s="149"/>
      <c r="H43789" s="148"/>
      <c r="I43789"/>
    </row>
    <row r="43790" spans="1:9" x14ac:dyDescent="0.25">
      <c r="A43790"/>
      <c r="B43790"/>
      <c r="C43790"/>
      <c r="D43790"/>
      <c r="E43790" s="148"/>
      <c r="F43790" s="148"/>
      <c r="G43790" s="149"/>
      <c r="H43790" s="148"/>
      <c r="I43790"/>
    </row>
    <row r="43791" spans="1:9" x14ac:dyDescent="0.25">
      <c r="A43791"/>
      <c r="B43791"/>
      <c r="C43791"/>
      <c r="D43791"/>
      <c r="E43791" s="148"/>
      <c r="F43791" s="148"/>
      <c r="G43791" s="149"/>
      <c r="H43791" s="148"/>
      <c r="I43791"/>
    </row>
    <row r="43792" spans="1:9" x14ac:dyDescent="0.25">
      <c r="A43792"/>
      <c r="B43792"/>
      <c r="C43792"/>
      <c r="D43792"/>
      <c r="E43792" s="148"/>
      <c r="F43792" s="148"/>
      <c r="G43792" s="149"/>
      <c r="H43792" s="148"/>
      <c r="I43792"/>
    </row>
    <row r="43793" spans="1:9" x14ac:dyDescent="0.25">
      <c r="A43793"/>
      <c r="B43793"/>
      <c r="C43793"/>
      <c r="D43793"/>
      <c r="E43793" s="148"/>
      <c r="F43793" s="148"/>
      <c r="G43793" s="149"/>
      <c r="H43793" s="148"/>
      <c r="I43793"/>
    </row>
    <row r="43794" spans="1:9" x14ac:dyDescent="0.25">
      <c r="A43794"/>
      <c r="B43794"/>
      <c r="C43794"/>
      <c r="D43794"/>
      <c r="E43794" s="148"/>
      <c r="F43794" s="148"/>
      <c r="G43794" s="149"/>
      <c r="H43794" s="148"/>
      <c r="I43794"/>
    </row>
    <row r="43795" spans="1:9" x14ac:dyDescent="0.25">
      <c r="A43795"/>
      <c r="B43795"/>
      <c r="C43795"/>
      <c r="D43795"/>
      <c r="E43795" s="148"/>
      <c r="F43795" s="148"/>
      <c r="G43795" s="149"/>
      <c r="H43795" s="148"/>
      <c r="I43795"/>
    </row>
    <row r="43796" spans="1:9" x14ac:dyDescent="0.25">
      <c r="A43796"/>
      <c r="B43796"/>
      <c r="C43796"/>
      <c r="D43796"/>
      <c r="E43796" s="148"/>
      <c r="F43796" s="148"/>
      <c r="G43796" s="149"/>
      <c r="H43796" s="148"/>
      <c r="I43796"/>
    </row>
    <row r="43797" spans="1:9" x14ac:dyDescent="0.25">
      <c r="A43797"/>
      <c r="B43797"/>
      <c r="C43797"/>
      <c r="D43797"/>
      <c r="E43797" s="148"/>
      <c r="F43797" s="148"/>
      <c r="G43797" s="149"/>
      <c r="H43797" s="148"/>
      <c r="I43797"/>
    </row>
    <row r="43798" spans="1:9" x14ac:dyDescent="0.25">
      <c r="A43798"/>
      <c r="B43798"/>
      <c r="C43798"/>
      <c r="D43798"/>
      <c r="E43798" s="148"/>
      <c r="F43798" s="148"/>
      <c r="G43798" s="149"/>
      <c r="H43798" s="148"/>
      <c r="I43798"/>
    </row>
    <row r="43799" spans="1:9" x14ac:dyDescent="0.25">
      <c r="A43799"/>
      <c r="B43799"/>
      <c r="C43799"/>
      <c r="D43799"/>
      <c r="E43799" s="148"/>
      <c r="F43799" s="148"/>
      <c r="G43799" s="149"/>
      <c r="H43799" s="148"/>
      <c r="I43799"/>
    </row>
    <row r="43800" spans="1:9" x14ac:dyDescent="0.25">
      <c r="A43800"/>
      <c r="B43800"/>
      <c r="C43800"/>
      <c r="D43800"/>
      <c r="E43800" s="148"/>
      <c r="F43800" s="148"/>
      <c r="G43800" s="149"/>
      <c r="H43800" s="148"/>
      <c r="I43800"/>
    </row>
    <row r="43801" spans="1:9" x14ac:dyDescent="0.25">
      <c r="A43801"/>
      <c r="B43801"/>
      <c r="C43801"/>
      <c r="D43801"/>
      <c r="E43801" s="148"/>
      <c r="F43801" s="148"/>
      <c r="G43801" s="149"/>
      <c r="H43801" s="148"/>
      <c r="I43801"/>
    </row>
    <row r="43802" spans="1:9" x14ac:dyDescent="0.25">
      <c r="A43802"/>
      <c r="B43802"/>
      <c r="C43802"/>
      <c r="D43802"/>
      <c r="E43802" s="148"/>
      <c r="F43802" s="148"/>
      <c r="G43802" s="149"/>
      <c r="H43802" s="148"/>
      <c r="I43802"/>
    </row>
    <row r="43803" spans="1:9" x14ac:dyDescent="0.25">
      <c r="A43803"/>
      <c r="B43803"/>
      <c r="C43803"/>
      <c r="D43803"/>
      <c r="E43803" s="148"/>
      <c r="F43803" s="148"/>
      <c r="G43803" s="149"/>
      <c r="H43803" s="148"/>
      <c r="I43803"/>
    </row>
    <row r="43804" spans="1:9" x14ac:dyDescent="0.25">
      <c r="A43804"/>
      <c r="B43804"/>
      <c r="C43804"/>
      <c r="D43804"/>
      <c r="E43804" s="148"/>
      <c r="F43804" s="148"/>
      <c r="G43804" s="149"/>
      <c r="H43804" s="148"/>
      <c r="I43804"/>
    </row>
    <row r="43805" spans="1:9" x14ac:dyDescent="0.25">
      <c r="A43805"/>
      <c r="B43805"/>
      <c r="C43805"/>
      <c r="D43805"/>
      <c r="E43805" s="148"/>
      <c r="F43805" s="148"/>
      <c r="G43805" s="149"/>
      <c r="H43805" s="148"/>
      <c r="I43805"/>
    </row>
    <row r="43806" spans="1:9" x14ac:dyDescent="0.25">
      <c r="A43806"/>
      <c r="B43806"/>
      <c r="C43806"/>
      <c r="D43806"/>
      <c r="E43806" s="148"/>
      <c r="F43806" s="148"/>
      <c r="G43806" s="149"/>
      <c r="H43806" s="148"/>
      <c r="I43806"/>
    </row>
    <row r="43807" spans="1:9" x14ac:dyDescent="0.25">
      <c r="A43807"/>
      <c r="B43807"/>
      <c r="C43807"/>
      <c r="D43807"/>
      <c r="E43807" s="148"/>
      <c r="F43807" s="148"/>
      <c r="G43807" s="149"/>
      <c r="H43807" s="148"/>
      <c r="I43807"/>
    </row>
    <row r="43808" spans="1:9" x14ac:dyDescent="0.25">
      <c r="A43808"/>
      <c r="B43808"/>
      <c r="C43808"/>
      <c r="D43808"/>
      <c r="E43808" s="148"/>
      <c r="F43808" s="148"/>
      <c r="G43808" s="149"/>
      <c r="H43808" s="148"/>
      <c r="I43808"/>
    </row>
    <row r="43809" spans="1:9" x14ac:dyDescent="0.25">
      <c r="A43809"/>
      <c r="B43809"/>
      <c r="C43809"/>
      <c r="D43809"/>
      <c r="E43809" s="148"/>
      <c r="F43809" s="148"/>
      <c r="G43809" s="149"/>
      <c r="H43809" s="148"/>
      <c r="I43809"/>
    </row>
    <row r="43810" spans="1:9" x14ac:dyDescent="0.25">
      <c r="A43810"/>
      <c r="B43810"/>
      <c r="C43810"/>
      <c r="D43810"/>
      <c r="E43810" s="148"/>
      <c r="F43810" s="148"/>
      <c r="G43810" s="149"/>
      <c r="H43810" s="148"/>
      <c r="I43810"/>
    </row>
    <row r="43811" spans="1:9" x14ac:dyDescent="0.25">
      <c r="A43811"/>
      <c r="B43811"/>
      <c r="C43811"/>
      <c r="D43811"/>
      <c r="E43811" s="148"/>
      <c r="F43811" s="148"/>
      <c r="G43811" s="149"/>
      <c r="H43811" s="148"/>
      <c r="I43811"/>
    </row>
    <row r="43812" spans="1:9" x14ac:dyDescent="0.25">
      <c r="A43812"/>
      <c r="B43812"/>
      <c r="C43812"/>
      <c r="D43812"/>
      <c r="E43812" s="148"/>
      <c r="F43812" s="148"/>
      <c r="G43812" s="149"/>
      <c r="H43812" s="148"/>
      <c r="I43812"/>
    </row>
    <row r="43813" spans="1:9" x14ac:dyDescent="0.25">
      <c r="A43813"/>
      <c r="B43813"/>
      <c r="C43813"/>
      <c r="D43813"/>
      <c r="E43813" s="148"/>
      <c r="F43813" s="148"/>
      <c r="G43813" s="149"/>
      <c r="H43813" s="148"/>
      <c r="I43813"/>
    </row>
    <row r="43814" spans="1:9" x14ac:dyDescent="0.25">
      <c r="A43814"/>
      <c r="B43814"/>
      <c r="C43814"/>
      <c r="D43814"/>
      <c r="E43814" s="148"/>
      <c r="F43814" s="148"/>
      <c r="G43814" s="149"/>
      <c r="H43814" s="148"/>
      <c r="I43814"/>
    </row>
    <row r="43815" spans="1:9" x14ac:dyDescent="0.25">
      <c r="A43815"/>
      <c r="B43815"/>
      <c r="C43815"/>
      <c r="D43815"/>
      <c r="E43815" s="148"/>
      <c r="F43815" s="148"/>
      <c r="G43815" s="149"/>
      <c r="H43815" s="148"/>
      <c r="I43815"/>
    </row>
    <row r="43816" spans="1:9" x14ac:dyDescent="0.25">
      <c r="A43816"/>
      <c r="B43816"/>
      <c r="C43816"/>
      <c r="D43816"/>
      <c r="E43816" s="148"/>
      <c r="F43816" s="148"/>
      <c r="G43816" s="149"/>
      <c r="H43816" s="148"/>
      <c r="I43816"/>
    </row>
    <row r="43817" spans="1:9" x14ac:dyDescent="0.25">
      <c r="A43817"/>
      <c r="B43817"/>
      <c r="C43817"/>
      <c r="D43817"/>
      <c r="E43817" s="148"/>
      <c r="F43817" s="148"/>
      <c r="G43817" s="149"/>
      <c r="H43817" s="148"/>
      <c r="I43817"/>
    </row>
    <row r="43818" spans="1:9" x14ac:dyDescent="0.25">
      <c r="A43818"/>
      <c r="B43818"/>
      <c r="C43818"/>
      <c r="D43818"/>
      <c r="E43818" s="148"/>
      <c r="F43818" s="148"/>
      <c r="G43818" s="149"/>
      <c r="H43818" s="148"/>
      <c r="I43818"/>
    </row>
    <row r="43819" spans="1:9" x14ac:dyDescent="0.25">
      <c r="A43819"/>
      <c r="B43819"/>
      <c r="C43819"/>
      <c r="D43819"/>
      <c r="E43819" s="148"/>
      <c r="F43819" s="148"/>
      <c r="G43819" s="149"/>
      <c r="H43819" s="148"/>
      <c r="I43819"/>
    </row>
    <row r="43820" spans="1:9" x14ac:dyDescent="0.25">
      <c r="A43820"/>
      <c r="B43820"/>
      <c r="C43820"/>
      <c r="D43820"/>
      <c r="E43820" s="148"/>
      <c r="F43820" s="148"/>
      <c r="G43820" s="149"/>
      <c r="H43820" s="148"/>
      <c r="I43820"/>
    </row>
    <row r="43821" spans="1:9" x14ac:dyDescent="0.25">
      <c r="A43821"/>
      <c r="B43821"/>
      <c r="C43821"/>
      <c r="D43821"/>
      <c r="E43821" s="148"/>
      <c r="F43821" s="148"/>
      <c r="G43821" s="149"/>
      <c r="H43821" s="148"/>
      <c r="I43821"/>
    </row>
    <row r="43822" spans="1:9" x14ac:dyDescent="0.25">
      <c r="A43822"/>
      <c r="B43822"/>
      <c r="C43822"/>
      <c r="D43822"/>
      <c r="E43822" s="148"/>
      <c r="F43822" s="148"/>
      <c r="G43822" s="149"/>
      <c r="H43822" s="148"/>
      <c r="I43822"/>
    </row>
    <row r="43823" spans="1:9" x14ac:dyDescent="0.25">
      <c r="A43823"/>
      <c r="B43823"/>
      <c r="C43823"/>
      <c r="D43823"/>
      <c r="E43823" s="148"/>
      <c r="F43823" s="148"/>
      <c r="G43823" s="149"/>
      <c r="H43823" s="148"/>
      <c r="I43823"/>
    </row>
    <row r="43824" spans="1:9" x14ac:dyDescent="0.25">
      <c r="A43824"/>
      <c r="B43824"/>
      <c r="C43824"/>
      <c r="D43824"/>
      <c r="E43824" s="148"/>
      <c r="F43824" s="148"/>
      <c r="G43824" s="149"/>
      <c r="H43824" s="148"/>
      <c r="I43824"/>
    </row>
    <row r="43825" spans="1:9" x14ac:dyDescent="0.25">
      <c r="A43825"/>
      <c r="B43825"/>
      <c r="C43825"/>
      <c r="D43825"/>
      <c r="E43825" s="148"/>
      <c r="F43825" s="148"/>
      <c r="G43825" s="149"/>
      <c r="H43825" s="148"/>
      <c r="I43825"/>
    </row>
    <row r="43826" spans="1:9" x14ac:dyDescent="0.25">
      <c r="A43826"/>
      <c r="B43826"/>
      <c r="C43826"/>
      <c r="D43826"/>
      <c r="E43826" s="148"/>
      <c r="F43826" s="148"/>
      <c r="G43826" s="149"/>
      <c r="H43826" s="148"/>
      <c r="I43826"/>
    </row>
    <row r="43827" spans="1:9" x14ac:dyDescent="0.25">
      <c r="A43827"/>
      <c r="B43827"/>
      <c r="C43827"/>
      <c r="D43827"/>
      <c r="E43827" s="148"/>
      <c r="F43827" s="148"/>
      <c r="G43827" s="149"/>
      <c r="H43827" s="148"/>
      <c r="I43827"/>
    </row>
    <row r="43828" spans="1:9" x14ac:dyDescent="0.25">
      <c r="A43828"/>
      <c r="B43828"/>
      <c r="C43828"/>
      <c r="D43828"/>
      <c r="E43828" s="148"/>
      <c r="F43828" s="148"/>
      <c r="G43828" s="149"/>
      <c r="H43828" s="148"/>
      <c r="I43828"/>
    </row>
    <row r="43829" spans="1:9" x14ac:dyDescent="0.25">
      <c r="A43829"/>
      <c r="B43829"/>
      <c r="C43829"/>
      <c r="D43829"/>
      <c r="E43829" s="148"/>
      <c r="F43829" s="148"/>
      <c r="G43829" s="149"/>
      <c r="H43829" s="148"/>
      <c r="I43829"/>
    </row>
    <row r="43830" spans="1:9" x14ac:dyDescent="0.25">
      <c r="A43830"/>
      <c r="B43830"/>
      <c r="C43830"/>
      <c r="D43830"/>
      <c r="E43830" s="148"/>
      <c r="F43830" s="148"/>
      <c r="G43830" s="149"/>
      <c r="H43830" s="148"/>
      <c r="I43830"/>
    </row>
    <row r="43831" spans="1:9" x14ac:dyDescent="0.25">
      <c r="A43831"/>
      <c r="B43831"/>
      <c r="C43831"/>
      <c r="D43831"/>
      <c r="E43831" s="148"/>
      <c r="F43831" s="148"/>
      <c r="G43831" s="149"/>
      <c r="H43831" s="148"/>
      <c r="I43831"/>
    </row>
    <row r="43832" spans="1:9" x14ac:dyDescent="0.25">
      <c r="A43832"/>
      <c r="B43832"/>
      <c r="C43832"/>
      <c r="D43832"/>
      <c r="E43832" s="148"/>
      <c r="F43832" s="148"/>
      <c r="G43832" s="149"/>
      <c r="H43832" s="148"/>
      <c r="I43832"/>
    </row>
    <row r="43833" spans="1:9" x14ac:dyDescent="0.25">
      <c r="A43833"/>
      <c r="B43833"/>
      <c r="C43833"/>
      <c r="D43833"/>
      <c r="E43833" s="148"/>
      <c r="F43833" s="148"/>
      <c r="G43833" s="149"/>
      <c r="H43833" s="148"/>
      <c r="I43833"/>
    </row>
    <row r="43834" spans="1:9" x14ac:dyDescent="0.25">
      <c r="A43834"/>
      <c r="B43834"/>
      <c r="C43834"/>
      <c r="D43834"/>
      <c r="E43834" s="148"/>
      <c r="F43834" s="148"/>
      <c r="G43834" s="149"/>
      <c r="H43834" s="148"/>
      <c r="I43834"/>
    </row>
    <row r="43835" spans="1:9" x14ac:dyDescent="0.25">
      <c r="A43835"/>
      <c r="B43835"/>
      <c r="C43835"/>
      <c r="D43835"/>
      <c r="E43835" s="148"/>
      <c r="F43835" s="148"/>
      <c r="G43835" s="149"/>
      <c r="H43835" s="148"/>
      <c r="I43835"/>
    </row>
    <row r="43836" spans="1:9" x14ac:dyDescent="0.25">
      <c r="A43836"/>
      <c r="B43836"/>
      <c r="C43836"/>
      <c r="D43836"/>
      <c r="E43836" s="148"/>
      <c r="F43836" s="148"/>
      <c r="G43836" s="149"/>
      <c r="H43836" s="148"/>
      <c r="I43836"/>
    </row>
    <row r="43837" spans="1:9" x14ac:dyDescent="0.25">
      <c r="A43837"/>
      <c r="B43837"/>
      <c r="C43837"/>
      <c r="D43837"/>
      <c r="E43837" s="148"/>
      <c r="F43837" s="148"/>
      <c r="G43837" s="149"/>
      <c r="H43837" s="148"/>
      <c r="I43837"/>
    </row>
    <row r="43838" spans="1:9" x14ac:dyDescent="0.25">
      <c r="A43838"/>
      <c r="B43838"/>
      <c r="C43838"/>
      <c r="D43838"/>
      <c r="E43838" s="148"/>
      <c r="F43838" s="148"/>
      <c r="G43838" s="149"/>
      <c r="H43838" s="148"/>
      <c r="I43838"/>
    </row>
    <row r="43839" spans="1:9" x14ac:dyDescent="0.25">
      <c r="A43839"/>
      <c r="B43839"/>
      <c r="C43839"/>
      <c r="D43839"/>
      <c r="E43839" s="148"/>
      <c r="F43839" s="148"/>
      <c r="G43839" s="149"/>
      <c r="H43839" s="148"/>
      <c r="I43839"/>
    </row>
    <row r="43840" spans="1:9" x14ac:dyDescent="0.25">
      <c r="A43840"/>
      <c r="B43840"/>
      <c r="C43840"/>
      <c r="D43840"/>
      <c r="E43840" s="148"/>
      <c r="F43840" s="148"/>
      <c r="G43840" s="149"/>
      <c r="H43840" s="148"/>
      <c r="I43840"/>
    </row>
    <row r="43841" spans="1:9" x14ac:dyDescent="0.25">
      <c r="A43841"/>
      <c r="B43841"/>
      <c r="C43841"/>
      <c r="D43841"/>
      <c r="E43841" s="148"/>
      <c r="F43841" s="148"/>
      <c r="G43841" s="149"/>
      <c r="H43841" s="148"/>
      <c r="I43841"/>
    </row>
    <row r="43842" spans="1:9" x14ac:dyDescent="0.25">
      <c r="A43842"/>
      <c r="B43842"/>
      <c r="C43842"/>
      <c r="D43842"/>
      <c r="E43842" s="148"/>
      <c r="F43842" s="148"/>
      <c r="G43842" s="149"/>
      <c r="H43842" s="148"/>
      <c r="I43842"/>
    </row>
    <row r="43843" spans="1:9" x14ac:dyDescent="0.25">
      <c r="A43843"/>
      <c r="B43843"/>
      <c r="C43843"/>
      <c r="D43843"/>
      <c r="E43843" s="148"/>
      <c r="F43843" s="148"/>
      <c r="G43843" s="149"/>
      <c r="H43843" s="148"/>
      <c r="I43843"/>
    </row>
    <row r="43844" spans="1:9" x14ac:dyDescent="0.25">
      <c r="A43844"/>
      <c r="B43844"/>
      <c r="C43844"/>
      <c r="D43844"/>
      <c r="E43844" s="148"/>
      <c r="F43844" s="148"/>
      <c r="G43844" s="149"/>
      <c r="H43844" s="148"/>
      <c r="I43844"/>
    </row>
    <row r="43845" spans="1:9" x14ac:dyDescent="0.25">
      <c r="A43845"/>
      <c r="B43845"/>
      <c r="C43845"/>
      <c r="D43845"/>
      <c r="E43845" s="148"/>
      <c r="F43845" s="148"/>
      <c r="G43845" s="149"/>
      <c r="H43845" s="148"/>
      <c r="I43845"/>
    </row>
    <row r="43846" spans="1:9" x14ac:dyDescent="0.25">
      <c r="A43846"/>
      <c r="B43846"/>
      <c r="C43846"/>
      <c r="D43846"/>
      <c r="E43846" s="148"/>
      <c r="F43846" s="148"/>
      <c r="G43846" s="149"/>
      <c r="H43846" s="148"/>
      <c r="I43846"/>
    </row>
    <row r="43847" spans="1:9" x14ac:dyDescent="0.25">
      <c r="A43847"/>
      <c r="B43847"/>
      <c r="C43847"/>
      <c r="D43847"/>
      <c r="E43847" s="148"/>
      <c r="F43847" s="148"/>
      <c r="G43847" s="149"/>
      <c r="H43847" s="148"/>
      <c r="I43847"/>
    </row>
    <row r="43848" spans="1:9" x14ac:dyDescent="0.25">
      <c r="A43848"/>
      <c r="B43848"/>
      <c r="C43848"/>
      <c r="D43848"/>
      <c r="E43848" s="148"/>
      <c r="F43848" s="148"/>
      <c r="G43848" s="149"/>
      <c r="H43848" s="148"/>
      <c r="I43848"/>
    </row>
    <row r="43849" spans="1:9" x14ac:dyDescent="0.25">
      <c r="A43849"/>
      <c r="B43849"/>
      <c r="C43849"/>
      <c r="D43849"/>
      <c r="E43849" s="148"/>
      <c r="F43849" s="148"/>
      <c r="G43849" s="149"/>
      <c r="H43849" s="148"/>
      <c r="I43849"/>
    </row>
    <row r="43850" spans="1:9" x14ac:dyDescent="0.25">
      <c r="A43850"/>
      <c r="B43850"/>
      <c r="C43850"/>
      <c r="D43850"/>
      <c r="E43850" s="148"/>
      <c r="F43850" s="148"/>
      <c r="G43850" s="149"/>
      <c r="H43850" s="148"/>
      <c r="I43850"/>
    </row>
    <row r="43851" spans="1:9" x14ac:dyDescent="0.25">
      <c r="A43851"/>
      <c r="B43851"/>
      <c r="C43851"/>
      <c r="D43851"/>
      <c r="E43851" s="148"/>
      <c r="F43851" s="148"/>
      <c r="G43851" s="149"/>
      <c r="H43851" s="148"/>
      <c r="I43851"/>
    </row>
    <row r="43852" spans="1:9" x14ac:dyDescent="0.25">
      <c r="A43852"/>
      <c r="B43852"/>
      <c r="C43852"/>
      <c r="D43852"/>
      <c r="E43852" s="148"/>
      <c r="F43852" s="148"/>
      <c r="G43852" s="149"/>
      <c r="H43852" s="148"/>
      <c r="I43852"/>
    </row>
    <row r="43853" spans="1:9" x14ac:dyDescent="0.25">
      <c r="A43853"/>
      <c r="B43853"/>
      <c r="C43853"/>
      <c r="D43853"/>
      <c r="E43853" s="148"/>
      <c r="F43853" s="148"/>
      <c r="G43853" s="149"/>
      <c r="H43853" s="148"/>
      <c r="I43853"/>
    </row>
    <row r="43854" spans="1:9" x14ac:dyDescent="0.25">
      <c r="A43854"/>
      <c r="B43854"/>
      <c r="C43854"/>
      <c r="D43854"/>
      <c r="E43854" s="148"/>
      <c r="F43854" s="148"/>
      <c r="G43854" s="149"/>
      <c r="H43854" s="148"/>
      <c r="I43854"/>
    </row>
    <row r="43855" spans="1:9" x14ac:dyDescent="0.25">
      <c r="A43855"/>
      <c r="B43855"/>
      <c r="C43855"/>
      <c r="D43855"/>
      <c r="E43855" s="148"/>
      <c r="F43855" s="148"/>
      <c r="G43855" s="149"/>
      <c r="H43855" s="148"/>
      <c r="I43855"/>
    </row>
    <row r="43856" spans="1:9" x14ac:dyDescent="0.25">
      <c r="A43856"/>
      <c r="B43856"/>
      <c r="C43856"/>
      <c r="D43856"/>
      <c r="E43856" s="148"/>
      <c r="F43856" s="148"/>
      <c r="G43856" s="149"/>
      <c r="H43856" s="148"/>
      <c r="I43856"/>
    </row>
    <row r="43857" spans="1:9" x14ac:dyDescent="0.25">
      <c r="A43857"/>
      <c r="B43857"/>
      <c r="C43857"/>
      <c r="D43857"/>
      <c r="E43857" s="148"/>
      <c r="F43857" s="148"/>
      <c r="G43857" s="149"/>
      <c r="H43857" s="148"/>
      <c r="I43857"/>
    </row>
    <row r="43858" spans="1:9" x14ac:dyDescent="0.25">
      <c r="A43858"/>
      <c r="B43858"/>
      <c r="C43858"/>
      <c r="D43858"/>
      <c r="E43858" s="148"/>
      <c r="F43858" s="148"/>
      <c r="G43858" s="149"/>
      <c r="H43858" s="148"/>
      <c r="I43858"/>
    </row>
    <row r="43859" spans="1:9" x14ac:dyDescent="0.25">
      <c r="A43859"/>
      <c r="B43859"/>
      <c r="C43859"/>
      <c r="D43859"/>
      <c r="E43859" s="148"/>
      <c r="F43859" s="148"/>
      <c r="G43859" s="149"/>
      <c r="H43859" s="148"/>
      <c r="I43859"/>
    </row>
    <row r="43860" spans="1:9" x14ac:dyDescent="0.25">
      <c r="A43860"/>
      <c r="B43860"/>
      <c r="C43860"/>
      <c r="D43860"/>
      <c r="E43860" s="148"/>
      <c r="F43860" s="148"/>
      <c r="G43860" s="149"/>
      <c r="H43860" s="148"/>
      <c r="I43860"/>
    </row>
    <row r="43861" spans="1:9" x14ac:dyDescent="0.25">
      <c r="A43861"/>
      <c r="B43861"/>
      <c r="C43861"/>
      <c r="D43861"/>
      <c r="E43861" s="148"/>
      <c r="F43861" s="148"/>
      <c r="G43861" s="149"/>
      <c r="H43861" s="148"/>
      <c r="I43861"/>
    </row>
    <row r="43862" spans="1:9" x14ac:dyDescent="0.25">
      <c r="A43862"/>
      <c r="B43862"/>
      <c r="C43862"/>
      <c r="D43862"/>
      <c r="E43862" s="148"/>
      <c r="F43862" s="148"/>
      <c r="G43862" s="149"/>
      <c r="H43862" s="148"/>
      <c r="I43862"/>
    </row>
    <row r="43863" spans="1:9" x14ac:dyDescent="0.25">
      <c r="A43863"/>
      <c r="B43863"/>
      <c r="C43863"/>
      <c r="D43863"/>
      <c r="E43863" s="148"/>
      <c r="F43863" s="148"/>
      <c r="G43863" s="149"/>
      <c r="H43863" s="148"/>
      <c r="I43863"/>
    </row>
    <row r="43864" spans="1:9" x14ac:dyDescent="0.25">
      <c r="A43864"/>
      <c r="B43864"/>
      <c r="C43864"/>
      <c r="D43864"/>
      <c r="E43864" s="148"/>
      <c r="F43864" s="148"/>
      <c r="G43864" s="149"/>
      <c r="H43864" s="148"/>
      <c r="I43864"/>
    </row>
    <row r="43865" spans="1:9" x14ac:dyDescent="0.25">
      <c r="A43865"/>
      <c r="B43865"/>
      <c r="C43865"/>
      <c r="D43865"/>
      <c r="E43865" s="148"/>
      <c r="F43865" s="148"/>
      <c r="G43865" s="149"/>
      <c r="H43865" s="148"/>
      <c r="I43865"/>
    </row>
    <row r="43866" spans="1:9" x14ac:dyDescent="0.25">
      <c r="A43866"/>
      <c r="B43866"/>
      <c r="C43866"/>
      <c r="D43866"/>
      <c r="E43866" s="148"/>
      <c r="F43866" s="148"/>
      <c r="G43866" s="149"/>
      <c r="H43866" s="148"/>
      <c r="I43866"/>
    </row>
    <row r="43867" spans="1:9" x14ac:dyDescent="0.25">
      <c r="A43867"/>
      <c r="B43867"/>
      <c r="C43867"/>
      <c r="D43867"/>
      <c r="E43867" s="148"/>
      <c r="F43867" s="148"/>
      <c r="G43867" s="149"/>
      <c r="H43867" s="148"/>
      <c r="I43867"/>
    </row>
    <row r="43868" spans="1:9" x14ac:dyDescent="0.25">
      <c r="A43868"/>
      <c r="B43868"/>
      <c r="C43868"/>
      <c r="D43868"/>
      <c r="E43868" s="148"/>
      <c r="F43868" s="148"/>
      <c r="G43868" s="149"/>
      <c r="H43868" s="148"/>
      <c r="I43868"/>
    </row>
    <row r="43869" spans="1:9" x14ac:dyDescent="0.25">
      <c r="A43869"/>
      <c r="B43869"/>
      <c r="C43869"/>
      <c r="D43869"/>
      <c r="E43869" s="148"/>
      <c r="F43869" s="148"/>
      <c r="G43869" s="149"/>
      <c r="H43869" s="148"/>
      <c r="I43869"/>
    </row>
    <row r="43870" spans="1:9" x14ac:dyDescent="0.25">
      <c r="A43870"/>
      <c r="B43870"/>
      <c r="C43870"/>
      <c r="D43870"/>
      <c r="E43870" s="148"/>
      <c r="F43870" s="148"/>
      <c r="G43870" s="149"/>
      <c r="H43870" s="148"/>
      <c r="I43870"/>
    </row>
    <row r="43871" spans="1:9" x14ac:dyDescent="0.25">
      <c r="A43871"/>
      <c r="B43871"/>
      <c r="C43871"/>
      <c r="D43871"/>
      <c r="E43871" s="148"/>
      <c r="F43871" s="148"/>
      <c r="G43871" s="149"/>
      <c r="H43871" s="148"/>
      <c r="I43871"/>
    </row>
    <row r="43872" spans="1:9" x14ac:dyDescent="0.25">
      <c r="A43872"/>
      <c r="B43872"/>
      <c r="C43872"/>
      <c r="D43872"/>
      <c r="E43872" s="148"/>
      <c r="F43872" s="148"/>
      <c r="G43872" s="149"/>
      <c r="H43872" s="148"/>
      <c r="I43872"/>
    </row>
    <row r="43873" spans="1:9" x14ac:dyDescent="0.25">
      <c r="A43873"/>
      <c r="B43873"/>
      <c r="C43873"/>
      <c r="D43873"/>
      <c r="E43873" s="148"/>
      <c r="F43873" s="148"/>
      <c r="G43873" s="149"/>
      <c r="H43873" s="148"/>
      <c r="I43873"/>
    </row>
    <row r="43874" spans="1:9" x14ac:dyDescent="0.25">
      <c r="A43874"/>
      <c r="B43874"/>
      <c r="C43874"/>
      <c r="D43874"/>
      <c r="E43874" s="148"/>
      <c r="F43874" s="148"/>
      <c r="G43874" s="149"/>
      <c r="H43874" s="148"/>
      <c r="I43874"/>
    </row>
    <row r="43875" spans="1:9" x14ac:dyDescent="0.25">
      <c r="A43875"/>
      <c r="B43875"/>
      <c r="C43875"/>
      <c r="D43875"/>
      <c r="E43875" s="148"/>
      <c r="F43875" s="148"/>
      <c r="G43875" s="149"/>
      <c r="H43875" s="148"/>
      <c r="I43875"/>
    </row>
    <row r="43876" spans="1:9" x14ac:dyDescent="0.25">
      <c r="A43876"/>
      <c r="B43876"/>
      <c r="C43876"/>
      <c r="D43876"/>
      <c r="E43876" s="148"/>
      <c r="F43876" s="148"/>
      <c r="G43876" s="149"/>
      <c r="H43876" s="148"/>
      <c r="I43876"/>
    </row>
    <row r="43877" spans="1:9" x14ac:dyDescent="0.25">
      <c r="A43877"/>
      <c r="B43877"/>
      <c r="C43877"/>
      <c r="D43877"/>
      <c r="E43877" s="148"/>
      <c r="F43877" s="148"/>
      <c r="G43877" s="149"/>
      <c r="H43877" s="148"/>
      <c r="I43877"/>
    </row>
    <row r="43878" spans="1:9" x14ac:dyDescent="0.25">
      <c r="A43878"/>
      <c r="B43878"/>
      <c r="C43878"/>
      <c r="D43878"/>
      <c r="E43878" s="148"/>
      <c r="F43878" s="148"/>
      <c r="G43878" s="149"/>
      <c r="H43878" s="148"/>
      <c r="I43878"/>
    </row>
    <row r="43879" spans="1:9" x14ac:dyDescent="0.25">
      <c r="A43879"/>
      <c r="B43879"/>
      <c r="C43879"/>
      <c r="D43879"/>
      <c r="E43879" s="148"/>
      <c r="F43879" s="148"/>
      <c r="G43879" s="149"/>
      <c r="H43879" s="148"/>
      <c r="I43879"/>
    </row>
    <row r="43880" spans="1:9" x14ac:dyDescent="0.25">
      <c r="A43880"/>
      <c r="B43880"/>
      <c r="C43880"/>
      <c r="D43880"/>
      <c r="E43880" s="148"/>
      <c r="F43880" s="148"/>
      <c r="G43880" s="149"/>
      <c r="H43880" s="148"/>
      <c r="I43880"/>
    </row>
    <row r="43881" spans="1:9" x14ac:dyDescent="0.25">
      <c r="A43881"/>
      <c r="B43881"/>
      <c r="C43881"/>
      <c r="D43881"/>
      <c r="E43881" s="148"/>
      <c r="F43881" s="148"/>
      <c r="G43881" s="149"/>
      <c r="H43881" s="148"/>
      <c r="I43881"/>
    </row>
    <row r="43882" spans="1:9" x14ac:dyDescent="0.25">
      <c r="A43882"/>
      <c r="B43882"/>
      <c r="C43882"/>
      <c r="D43882"/>
      <c r="E43882" s="148"/>
      <c r="F43882" s="148"/>
      <c r="G43882" s="149"/>
      <c r="H43882" s="148"/>
      <c r="I43882"/>
    </row>
    <row r="43883" spans="1:9" x14ac:dyDescent="0.25">
      <c r="A43883"/>
      <c r="B43883"/>
      <c r="C43883"/>
      <c r="D43883"/>
      <c r="E43883" s="148"/>
      <c r="F43883" s="148"/>
      <c r="G43883" s="149"/>
      <c r="H43883" s="148"/>
      <c r="I43883"/>
    </row>
    <row r="43884" spans="1:9" x14ac:dyDescent="0.25">
      <c r="A43884"/>
      <c r="B43884"/>
      <c r="C43884"/>
      <c r="D43884"/>
      <c r="E43884" s="148"/>
      <c r="F43884" s="148"/>
      <c r="G43884" s="149"/>
      <c r="H43884" s="148"/>
      <c r="I43884"/>
    </row>
    <row r="43885" spans="1:9" x14ac:dyDescent="0.25">
      <c r="A43885"/>
      <c r="B43885"/>
      <c r="C43885"/>
      <c r="D43885"/>
      <c r="E43885" s="148"/>
      <c r="F43885" s="148"/>
      <c r="G43885" s="149"/>
      <c r="H43885" s="148"/>
      <c r="I43885"/>
    </row>
    <row r="43886" spans="1:9" x14ac:dyDescent="0.25">
      <c r="A43886"/>
      <c r="B43886"/>
      <c r="C43886"/>
      <c r="D43886"/>
      <c r="E43886" s="148"/>
      <c r="F43886" s="148"/>
      <c r="G43886" s="149"/>
      <c r="H43886" s="148"/>
      <c r="I43886"/>
    </row>
    <row r="43887" spans="1:9" x14ac:dyDescent="0.25">
      <c r="A43887"/>
      <c r="B43887"/>
      <c r="C43887"/>
      <c r="D43887"/>
      <c r="E43887" s="148"/>
      <c r="F43887" s="148"/>
      <c r="G43887" s="149"/>
      <c r="H43887" s="148"/>
      <c r="I43887"/>
    </row>
    <row r="43888" spans="1:9" x14ac:dyDescent="0.25">
      <c r="A43888"/>
      <c r="B43888"/>
      <c r="C43888"/>
      <c r="D43888"/>
      <c r="E43888" s="148"/>
      <c r="F43888" s="148"/>
      <c r="G43888" s="149"/>
      <c r="H43888" s="148"/>
      <c r="I43888"/>
    </row>
    <row r="43889" spans="1:9" x14ac:dyDescent="0.25">
      <c r="A43889"/>
      <c r="B43889"/>
      <c r="C43889"/>
      <c r="D43889"/>
      <c r="E43889" s="148"/>
      <c r="F43889" s="148"/>
      <c r="G43889" s="149"/>
      <c r="H43889" s="148"/>
      <c r="I43889"/>
    </row>
    <row r="43890" spans="1:9" x14ac:dyDescent="0.25">
      <c r="A43890"/>
      <c r="B43890"/>
      <c r="C43890"/>
      <c r="D43890"/>
      <c r="E43890" s="148"/>
      <c r="F43890" s="148"/>
      <c r="G43890" s="149"/>
      <c r="H43890" s="148"/>
      <c r="I43890"/>
    </row>
    <row r="43891" spans="1:9" x14ac:dyDescent="0.25">
      <c r="A43891"/>
      <c r="B43891"/>
      <c r="C43891"/>
      <c r="D43891"/>
      <c r="E43891" s="148"/>
      <c r="F43891" s="148"/>
      <c r="G43891" s="149"/>
      <c r="H43891" s="148"/>
      <c r="I43891"/>
    </row>
    <row r="43892" spans="1:9" x14ac:dyDescent="0.25">
      <c r="A43892"/>
      <c r="B43892"/>
      <c r="C43892"/>
      <c r="D43892"/>
      <c r="E43892" s="148"/>
      <c r="F43892" s="148"/>
      <c r="G43892" s="149"/>
      <c r="H43892" s="148"/>
      <c r="I43892"/>
    </row>
    <row r="43893" spans="1:9" x14ac:dyDescent="0.25">
      <c r="A43893"/>
      <c r="B43893"/>
      <c r="C43893"/>
      <c r="D43893"/>
      <c r="E43893" s="148"/>
      <c r="F43893" s="148"/>
      <c r="G43893" s="149"/>
      <c r="H43893" s="148"/>
      <c r="I43893"/>
    </row>
    <row r="43894" spans="1:9" x14ac:dyDescent="0.25">
      <c r="A43894"/>
      <c r="B43894"/>
      <c r="C43894"/>
      <c r="D43894"/>
      <c r="E43894" s="148"/>
      <c r="F43894" s="148"/>
      <c r="G43894" s="149"/>
      <c r="H43894" s="148"/>
      <c r="I43894"/>
    </row>
    <row r="43895" spans="1:9" x14ac:dyDescent="0.25">
      <c r="A43895"/>
      <c r="B43895"/>
      <c r="C43895"/>
      <c r="D43895"/>
      <c r="E43895" s="148"/>
      <c r="F43895" s="148"/>
      <c r="G43895" s="149"/>
      <c r="H43895" s="148"/>
      <c r="I43895"/>
    </row>
    <row r="43896" spans="1:9" x14ac:dyDescent="0.25">
      <c r="A43896"/>
      <c r="B43896"/>
      <c r="C43896"/>
      <c r="D43896"/>
      <c r="E43896" s="148"/>
      <c r="F43896" s="148"/>
      <c r="G43896" s="149"/>
      <c r="H43896" s="148"/>
      <c r="I43896"/>
    </row>
    <row r="43897" spans="1:9" x14ac:dyDescent="0.25">
      <c r="A43897"/>
      <c r="B43897"/>
      <c r="C43897"/>
      <c r="D43897"/>
      <c r="E43897" s="148"/>
      <c r="F43897" s="148"/>
      <c r="G43897" s="149"/>
      <c r="H43897" s="148"/>
      <c r="I43897"/>
    </row>
    <row r="43898" spans="1:9" x14ac:dyDescent="0.25">
      <c r="A43898"/>
      <c r="B43898"/>
      <c r="C43898"/>
      <c r="D43898"/>
      <c r="E43898" s="148"/>
      <c r="F43898" s="148"/>
      <c r="G43898" s="149"/>
      <c r="H43898" s="148"/>
      <c r="I43898"/>
    </row>
    <row r="43899" spans="1:9" x14ac:dyDescent="0.25">
      <c r="A43899"/>
      <c r="B43899"/>
      <c r="C43899"/>
      <c r="D43899"/>
      <c r="E43899" s="148"/>
      <c r="F43899" s="148"/>
      <c r="G43899" s="149"/>
      <c r="H43899" s="148"/>
      <c r="I43899"/>
    </row>
    <row r="43900" spans="1:9" x14ac:dyDescent="0.25">
      <c r="A43900"/>
      <c r="B43900"/>
      <c r="C43900"/>
      <c r="D43900"/>
      <c r="E43900" s="148"/>
      <c r="F43900" s="148"/>
      <c r="G43900" s="149"/>
      <c r="H43900" s="148"/>
      <c r="I43900"/>
    </row>
    <row r="43901" spans="1:9" x14ac:dyDescent="0.25">
      <c r="A43901"/>
      <c r="B43901"/>
      <c r="C43901"/>
      <c r="D43901"/>
      <c r="E43901" s="148"/>
      <c r="F43901" s="148"/>
      <c r="G43901" s="149"/>
      <c r="H43901" s="148"/>
      <c r="I43901"/>
    </row>
    <row r="43902" spans="1:9" x14ac:dyDescent="0.25">
      <c r="A43902"/>
      <c r="B43902"/>
      <c r="C43902"/>
      <c r="D43902"/>
      <c r="E43902" s="148"/>
      <c r="F43902" s="148"/>
      <c r="G43902" s="149"/>
      <c r="H43902" s="148"/>
      <c r="I43902"/>
    </row>
    <row r="43903" spans="1:9" x14ac:dyDescent="0.25">
      <c r="A43903"/>
      <c r="B43903"/>
      <c r="C43903"/>
      <c r="D43903"/>
      <c r="E43903" s="148"/>
      <c r="F43903" s="148"/>
      <c r="G43903" s="149"/>
      <c r="H43903" s="148"/>
      <c r="I43903"/>
    </row>
    <row r="43904" spans="1:9" x14ac:dyDescent="0.25">
      <c r="A43904"/>
      <c r="B43904"/>
      <c r="C43904"/>
      <c r="D43904"/>
      <c r="E43904" s="148"/>
      <c r="F43904" s="148"/>
      <c r="G43904" s="149"/>
      <c r="H43904" s="148"/>
      <c r="I43904"/>
    </row>
    <row r="43905" spans="1:9" x14ac:dyDescent="0.25">
      <c r="A43905"/>
      <c r="B43905"/>
      <c r="C43905"/>
      <c r="D43905"/>
      <c r="E43905" s="148"/>
      <c r="F43905" s="148"/>
      <c r="G43905" s="149"/>
      <c r="H43905" s="148"/>
      <c r="I43905"/>
    </row>
    <row r="43906" spans="1:9" x14ac:dyDescent="0.25">
      <c r="A43906"/>
      <c r="B43906"/>
      <c r="C43906"/>
      <c r="D43906"/>
      <c r="E43906" s="148"/>
      <c r="F43906" s="148"/>
      <c r="G43906" s="149"/>
      <c r="H43906" s="148"/>
      <c r="I43906"/>
    </row>
    <row r="43907" spans="1:9" x14ac:dyDescent="0.25">
      <c r="A43907"/>
      <c r="B43907"/>
      <c r="C43907"/>
      <c r="D43907"/>
      <c r="E43907" s="148"/>
      <c r="F43907" s="148"/>
      <c r="G43907" s="149"/>
      <c r="H43907" s="148"/>
      <c r="I43907"/>
    </row>
    <row r="43908" spans="1:9" x14ac:dyDescent="0.25">
      <c r="A43908"/>
      <c r="B43908"/>
      <c r="C43908"/>
      <c r="D43908"/>
      <c r="E43908" s="148"/>
      <c r="F43908" s="148"/>
      <c r="G43908" s="149"/>
      <c r="H43908" s="148"/>
      <c r="I43908"/>
    </row>
    <row r="43909" spans="1:9" x14ac:dyDescent="0.25">
      <c r="A43909"/>
      <c r="B43909"/>
      <c r="C43909"/>
      <c r="D43909"/>
      <c r="E43909" s="148"/>
      <c r="F43909" s="148"/>
      <c r="G43909" s="149"/>
      <c r="H43909" s="148"/>
      <c r="I43909"/>
    </row>
    <row r="43910" spans="1:9" x14ac:dyDescent="0.25">
      <c r="A43910"/>
      <c r="B43910"/>
      <c r="C43910"/>
      <c r="D43910"/>
      <c r="E43910" s="148"/>
      <c r="F43910" s="148"/>
      <c r="G43910" s="149"/>
      <c r="H43910" s="148"/>
      <c r="I43910"/>
    </row>
    <row r="43911" spans="1:9" x14ac:dyDescent="0.25">
      <c r="A43911"/>
      <c r="B43911"/>
      <c r="C43911"/>
      <c r="D43911"/>
      <c r="E43911" s="148"/>
      <c r="F43911" s="148"/>
      <c r="G43911" s="149"/>
      <c r="H43911" s="148"/>
      <c r="I43911"/>
    </row>
    <row r="43912" spans="1:9" x14ac:dyDescent="0.25">
      <c r="A43912"/>
      <c r="B43912"/>
      <c r="C43912"/>
      <c r="D43912"/>
      <c r="E43912" s="148"/>
      <c r="F43912" s="148"/>
      <c r="G43912" s="149"/>
      <c r="H43912" s="148"/>
      <c r="I43912"/>
    </row>
    <row r="43913" spans="1:9" x14ac:dyDescent="0.25">
      <c r="A43913"/>
      <c r="B43913"/>
      <c r="C43913"/>
      <c r="D43913"/>
      <c r="E43913" s="148"/>
      <c r="F43913" s="148"/>
      <c r="G43913" s="149"/>
      <c r="H43913" s="148"/>
      <c r="I43913"/>
    </row>
    <row r="43914" spans="1:9" x14ac:dyDescent="0.25">
      <c r="A43914"/>
      <c r="B43914"/>
      <c r="C43914"/>
      <c r="D43914"/>
      <c r="E43914" s="148"/>
      <c r="F43914" s="148"/>
      <c r="G43914" s="149"/>
      <c r="H43914" s="148"/>
      <c r="I43914"/>
    </row>
    <row r="43915" spans="1:9" x14ac:dyDescent="0.25">
      <c r="A43915"/>
      <c r="B43915"/>
      <c r="C43915"/>
      <c r="D43915"/>
      <c r="E43915" s="148"/>
      <c r="F43915" s="148"/>
      <c r="G43915" s="149"/>
      <c r="H43915" s="148"/>
      <c r="I43915"/>
    </row>
    <row r="43916" spans="1:9" x14ac:dyDescent="0.25">
      <c r="A43916"/>
      <c r="B43916"/>
      <c r="C43916"/>
      <c r="D43916"/>
      <c r="E43916" s="148"/>
      <c r="F43916" s="148"/>
      <c r="G43916" s="149"/>
      <c r="H43916" s="148"/>
      <c r="I43916"/>
    </row>
    <row r="43917" spans="1:9" x14ac:dyDescent="0.25">
      <c r="A43917"/>
      <c r="B43917"/>
      <c r="C43917"/>
      <c r="D43917"/>
      <c r="E43917" s="148"/>
      <c r="F43917" s="148"/>
      <c r="G43917" s="149"/>
      <c r="H43917" s="148"/>
      <c r="I43917"/>
    </row>
    <row r="43918" spans="1:9" x14ac:dyDescent="0.25">
      <c r="A43918"/>
      <c r="B43918"/>
      <c r="C43918"/>
      <c r="D43918"/>
      <c r="E43918" s="148"/>
      <c r="F43918" s="148"/>
      <c r="G43918" s="149"/>
      <c r="H43918" s="148"/>
      <c r="I43918"/>
    </row>
    <row r="43919" spans="1:9" x14ac:dyDescent="0.25">
      <c r="A43919"/>
      <c r="B43919"/>
      <c r="C43919"/>
      <c r="D43919"/>
      <c r="E43919" s="148"/>
      <c r="F43919" s="148"/>
      <c r="G43919" s="149"/>
      <c r="H43919" s="148"/>
      <c r="I43919"/>
    </row>
    <row r="43920" spans="1:9" x14ac:dyDescent="0.25">
      <c r="A43920"/>
      <c r="B43920"/>
      <c r="C43920"/>
      <c r="D43920"/>
      <c r="E43920" s="148"/>
      <c r="F43920" s="148"/>
      <c r="G43920" s="149"/>
      <c r="H43920" s="148"/>
      <c r="I43920"/>
    </row>
    <row r="43921" spans="1:9" x14ac:dyDescent="0.25">
      <c r="A43921"/>
      <c r="B43921"/>
      <c r="C43921"/>
      <c r="D43921"/>
      <c r="E43921" s="148"/>
      <c r="F43921" s="148"/>
      <c r="G43921" s="149"/>
      <c r="H43921" s="148"/>
      <c r="I43921"/>
    </row>
    <row r="43922" spans="1:9" x14ac:dyDescent="0.25">
      <c r="A43922"/>
      <c r="B43922"/>
      <c r="C43922"/>
      <c r="D43922"/>
      <c r="E43922" s="148"/>
      <c r="F43922" s="148"/>
      <c r="G43922" s="149"/>
      <c r="H43922" s="148"/>
      <c r="I43922"/>
    </row>
    <row r="43923" spans="1:9" x14ac:dyDescent="0.25">
      <c r="A43923"/>
      <c r="B43923"/>
      <c r="C43923"/>
      <c r="D43923"/>
      <c r="E43923" s="148"/>
      <c r="F43923" s="148"/>
      <c r="G43923" s="149"/>
      <c r="H43923" s="148"/>
      <c r="I43923"/>
    </row>
    <row r="43924" spans="1:9" x14ac:dyDescent="0.25">
      <c r="A43924"/>
      <c r="B43924"/>
      <c r="C43924"/>
      <c r="D43924"/>
      <c r="E43924" s="148"/>
      <c r="F43924" s="148"/>
      <c r="G43924" s="149"/>
      <c r="H43924" s="148"/>
      <c r="I43924"/>
    </row>
    <row r="43925" spans="1:9" x14ac:dyDescent="0.25">
      <c r="A43925"/>
      <c r="B43925"/>
      <c r="C43925"/>
      <c r="D43925"/>
      <c r="E43925" s="148"/>
      <c r="F43925" s="148"/>
      <c r="G43925" s="149"/>
      <c r="H43925" s="148"/>
      <c r="I43925"/>
    </row>
    <row r="43926" spans="1:9" x14ac:dyDescent="0.25">
      <c r="A43926"/>
      <c r="B43926"/>
      <c r="C43926"/>
      <c r="D43926"/>
      <c r="E43926" s="148"/>
      <c r="F43926" s="148"/>
      <c r="G43926" s="149"/>
      <c r="H43926" s="148"/>
      <c r="I43926"/>
    </row>
    <row r="43927" spans="1:9" x14ac:dyDescent="0.25">
      <c r="A43927"/>
      <c r="B43927"/>
      <c r="C43927"/>
      <c r="D43927"/>
      <c r="E43927" s="148"/>
      <c r="F43927" s="148"/>
      <c r="G43927" s="149"/>
      <c r="H43927" s="148"/>
      <c r="I43927"/>
    </row>
    <row r="43928" spans="1:9" x14ac:dyDescent="0.25">
      <c r="A43928"/>
      <c r="B43928"/>
      <c r="C43928"/>
      <c r="D43928"/>
      <c r="E43928" s="148"/>
      <c r="F43928" s="148"/>
      <c r="G43928" s="149"/>
      <c r="H43928" s="148"/>
      <c r="I43928"/>
    </row>
    <row r="43929" spans="1:9" x14ac:dyDescent="0.25">
      <c r="A43929"/>
      <c r="B43929"/>
      <c r="C43929"/>
      <c r="D43929"/>
      <c r="E43929" s="148"/>
      <c r="F43929" s="148"/>
      <c r="G43929" s="149"/>
      <c r="H43929" s="148"/>
      <c r="I43929"/>
    </row>
    <row r="43930" spans="1:9" x14ac:dyDescent="0.25">
      <c r="A43930"/>
      <c r="B43930"/>
      <c r="C43930"/>
      <c r="D43930"/>
      <c r="E43930" s="148"/>
      <c r="F43930" s="148"/>
      <c r="G43930" s="149"/>
      <c r="H43930" s="148"/>
      <c r="I43930"/>
    </row>
    <row r="43931" spans="1:9" x14ac:dyDescent="0.25">
      <c r="A43931"/>
      <c r="B43931"/>
      <c r="C43931"/>
      <c r="D43931"/>
      <c r="E43931" s="148"/>
      <c r="F43931" s="148"/>
      <c r="G43931" s="149"/>
      <c r="H43931" s="148"/>
      <c r="I43931"/>
    </row>
    <row r="43932" spans="1:9" x14ac:dyDescent="0.25">
      <c r="A43932"/>
      <c r="B43932"/>
      <c r="C43932"/>
      <c r="D43932"/>
      <c r="E43932" s="148"/>
      <c r="F43932" s="148"/>
      <c r="G43932" s="149"/>
      <c r="H43932" s="148"/>
      <c r="I43932"/>
    </row>
    <row r="43933" spans="1:9" x14ac:dyDescent="0.25">
      <c r="A43933"/>
      <c r="B43933"/>
      <c r="C43933"/>
      <c r="D43933"/>
      <c r="E43933" s="148"/>
      <c r="F43933" s="148"/>
      <c r="G43933" s="149"/>
      <c r="H43933" s="148"/>
      <c r="I43933"/>
    </row>
    <row r="43934" spans="1:9" x14ac:dyDescent="0.25">
      <c r="A43934"/>
      <c r="B43934"/>
      <c r="C43934"/>
      <c r="D43934"/>
      <c r="E43934" s="148"/>
      <c r="F43934" s="148"/>
      <c r="G43934" s="149"/>
      <c r="H43934" s="148"/>
      <c r="I43934"/>
    </row>
    <row r="43935" spans="1:9" x14ac:dyDescent="0.25">
      <c r="A43935"/>
      <c r="B43935"/>
      <c r="C43935"/>
      <c r="D43935"/>
      <c r="E43935" s="148"/>
      <c r="F43935" s="148"/>
      <c r="G43935" s="149"/>
      <c r="H43935" s="148"/>
      <c r="I43935"/>
    </row>
    <row r="43936" spans="1:9" x14ac:dyDescent="0.25">
      <c r="A43936"/>
      <c r="B43936"/>
      <c r="C43936"/>
      <c r="D43936"/>
      <c r="E43936" s="148"/>
      <c r="F43936" s="148"/>
      <c r="G43936" s="149"/>
      <c r="H43936" s="148"/>
      <c r="I43936"/>
    </row>
    <row r="43937" spans="1:9" x14ac:dyDescent="0.25">
      <c r="A43937"/>
      <c r="B43937"/>
      <c r="C43937"/>
      <c r="D43937"/>
      <c r="E43937" s="148"/>
      <c r="F43937" s="148"/>
      <c r="G43937" s="149"/>
      <c r="H43937" s="148"/>
      <c r="I43937"/>
    </row>
    <row r="43938" spans="1:9" x14ac:dyDescent="0.25">
      <c r="A43938"/>
      <c r="B43938"/>
      <c r="C43938"/>
      <c r="D43938"/>
      <c r="E43938" s="148"/>
      <c r="F43938" s="148"/>
      <c r="G43938" s="149"/>
      <c r="H43938" s="148"/>
      <c r="I43938"/>
    </row>
    <row r="43939" spans="1:9" x14ac:dyDescent="0.25">
      <c r="A43939"/>
      <c r="B43939"/>
      <c r="C43939"/>
      <c r="D43939"/>
      <c r="E43939" s="148"/>
      <c r="F43939" s="148"/>
      <c r="G43939" s="149"/>
      <c r="H43939" s="148"/>
      <c r="I43939"/>
    </row>
    <row r="43940" spans="1:9" x14ac:dyDescent="0.25">
      <c r="A43940"/>
      <c r="B43940"/>
      <c r="C43940"/>
      <c r="D43940"/>
      <c r="E43940" s="148"/>
      <c r="F43940" s="148"/>
      <c r="G43940" s="149"/>
      <c r="H43940" s="148"/>
      <c r="I43940"/>
    </row>
    <row r="43941" spans="1:9" x14ac:dyDescent="0.25">
      <c r="A43941"/>
      <c r="B43941"/>
      <c r="C43941"/>
      <c r="D43941"/>
      <c r="E43941" s="148"/>
      <c r="F43941" s="148"/>
      <c r="G43941" s="149"/>
      <c r="H43941" s="148"/>
      <c r="I43941"/>
    </row>
    <row r="43942" spans="1:9" x14ac:dyDescent="0.25">
      <c r="A43942"/>
      <c r="B43942"/>
      <c r="C43942"/>
      <c r="D43942"/>
      <c r="E43942" s="148"/>
      <c r="F43942" s="148"/>
      <c r="G43942" s="149"/>
      <c r="H43942" s="148"/>
      <c r="I43942"/>
    </row>
    <row r="43943" spans="1:9" x14ac:dyDescent="0.25">
      <c r="A43943"/>
      <c r="B43943"/>
      <c r="C43943"/>
      <c r="D43943"/>
      <c r="E43943" s="148"/>
      <c r="F43943" s="148"/>
      <c r="G43943" s="149"/>
      <c r="H43943" s="148"/>
      <c r="I43943"/>
    </row>
    <row r="43944" spans="1:9" x14ac:dyDescent="0.25">
      <c r="A43944"/>
      <c r="B43944"/>
      <c r="C43944"/>
      <c r="D43944"/>
      <c r="E43944" s="148"/>
      <c r="F43944" s="148"/>
      <c r="G43944" s="149"/>
      <c r="H43944" s="148"/>
      <c r="I43944"/>
    </row>
    <row r="43945" spans="1:9" x14ac:dyDescent="0.25">
      <c r="A43945"/>
      <c r="B43945"/>
      <c r="C43945"/>
      <c r="D43945"/>
      <c r="E43945" s="148"/>
      <c r="F43945" s="148"/>
      <c r="G43945" s="149"/>
      <c r="H43945" s="148"/>
      <c r="I43945"/>
    </row>
    <row r="43946" spans="1:9" x14ac:dyDescent="0.25">
      <c r="A43946"/>
      <c r="B43946"/>
      <c r="C43946"/>
      <c r="D43946"/>
      <c r="E43946" s="148"/>
      <c r="F43946" s="148"/>
      <c r="G43946" s="149"/>
      <c r="H43946" s="148"/>
      <c r="I43946"/>
    </row>
    <row r="43947" spans="1:9" x14ac:dyDescent="0.25">
      <c r="A43947"/>
      <c r="B43947"/>
      <c r="C43947"/>
      <c r="D43947"/>
      <c r="E43947" s="148"/>
      <c r="F43947" s="148"/>
      <c r="G43947" s="149"/>
      <c r="H43947" s="148"/>
      <c r="I43947"/>
    </row>
    <row r="43948" spans="1:9" x14ac:dyDescent="0.25">
      <c r="A43948"/>
      <c r="B43948"/>
      <c r="C43948"/>
      <c r="D43948"/>
      <c r="E43948" s="148"/>
      <c r="F43948" s="148"/>
      <c r="G43948" s="149"/>
      <c r="H43948" s="148"/>
      <c r="I43948"/>
    </row>
    <row r="43949" spans="1:9" x14ac:dyDescent="0.25">
      <c r="A43949"/>
      <c r="B43949"/>
      <c r="C43949"/>
      <c r="D43949"/>
      <c r="E43949" s="148"/>
      <c r="F43949" s="148"/>
      <c r="G43949" s="149"/>
      <c r="H43949" s="148"/>
      <c r="I43949"/>
    </row>
    <row r="43950" spans="1:9" x14ac:dyDescent="0.25">
      <c r="A43950"/>
      <c r="B43950"/>
      <c r="C43950"/>
      <c r="D43950"/>
      <c r="E43950" s="148"/>
      <c r="F43950" s="148"/>
      <c r="G43950" s="149"/>
      <c r="H43950" s="148"/>
      <c r="I43950"/>
    </row>
    <row r="43951" spans="1:9" x14ac:dyDescent="0.25">
      <c r="A43951"/>
      <c r="B43951"/>
      <c r="C43951"/>
      <c r="D43951"/>
      <c r="E43951" s="148"/>
      <c r="F43951" s="148"/>
      <c r="G43951" s="149"/>
      <c r="H43951" s="148"/>
      <c r="I43951"/>
    </row>
    <row r="43952" spans="1:9" x14ac:dyDescent="0.25">
      <c r="A43952"/>
      <c r="B43952"/>
      <c r="C43952"/>
      <c r="D43952"/>
      <c r="E43952" s="148"/>
      <c r="F43952" s="148"/>
      <c r="G43952" s="149"/>
      <c r="H43952" s="148"/>
      <c r="I43952"/>
    </row>
    <row r="43953" spans="1:9" x14ac:dyDescent="0.25">
      <c r="A43953"/>
      <c r="B43953"/>
      <c r="C43953"/>
      <c r="D43953"/>
      <c r="E43953" s="148"/>
      <c r="F43953" s="148"/>
      <c r="G43953" s="149"/>
      <c r="H43953" s="148"/>
      <c r="I43953"/>
    </row>
    <row r="43954" spans="1:9" x14ac:dyDescent="0.25">
      <c r="A43954"/>
      <c r="B43954"/>
      <c r="C43954"/>
      <c r="D43954"/>
      <c r="E43954" s="148"/>
      <c r="F43954" s="148"/>
      <c r="G43954" s="149"/>
      <c r="H43954" s="148"/>
      <c r="I43954"/>
    </row>
    <row r="43955" spans="1:9" x14ac:dyDescent="0.25">
      <c r="A43955"/>
      <c r="B43955"/>
      <c r="C43955"/>
      <c r="D43955"/>
      <c r="E43955" s="148"/>
      <c r="F43955" s="148"/>
      <c r="G43955" s="149"/>
      <c r="H43955" s="148"/>
      <c r="I43955"/>
    </row>
    <row r="43956" spans="1:9" x14ac:dyDescent="0.25">
      <c r="A43956"/>
      <c r="B43956"/>
      <c r="C43956"/>
      <c r="D43956"/>
      <c r="E43956" s="148"/>
      <c r="F43956" s="148"/>
      <c r="G43956" s="149"/>
      <c r="H43956" s="148"/>
      <c r="I43956"/>
    </row>
    <row r="43957" spans="1:9" x14ac:dyDescent="0.25">
      <c r="A43957"/>
      <c r="B43957"/>
      <c r="C43957"/>
      <c r="D43957"/>
      <c r="E43957" s="148"/>
      <c r="F43957" s="148"/>
      <c r="G43957" s="149"/>
      <c r="H43957" s="148"/>
      <c r="I43957"/>
    </row>
    <row r="43958" spans="1:9" x14ac:dyDescent="0.25">
      <c r="A43958"/>
      <c r="B43958"/>
      <c r="C43958"/>
      <c r="D43958"/>
      <c r="E43958" s="148"/>
      <c r="F43958" s="148"/>
      <c r="G43958" s="149"/>
      <c r="H43958" s="148"/>
      <c r="I43958"/>
    </row>
    <row r="43959" spans="1:9" x14ac:dyDescent="0.25">
      <c r="A43959"/>
      <c r="B43959"/>
      <c r="C43959"/>
      <c r="D43959"/>
      <c r="E43959" s="148"/>
      <c r="F43959" s="148"/>
      <c r="G43959" s="149"/>
      <c r="H43959" s="148"/>
      <c r="I43959"/>
    </row>
    <row r="43960" spans="1:9" x14ac:dyDescent="0.25">
      <c r="A43960"/>
      <c r="B43960"/>
      <c r="C43960"/>
      <c r="D43960"/>
      <c r="E43960" s="148"/>
      <c r="F43960" s="148"/>
      <c r="G43960" s="149"/>
      <c r="H43960" s="148"/>
      <c r="I43960"/>
    </row>
    <row r="43961" spans="1:9" x14ac:dyDescent="0.25">
      <c r="A43961"/>
      <c r="B43961"/>
      <c r="C43961"/>
      <c r="D43961"/>
      <c r="E43961" s="148"/>
      <c r="F43961" s="148"/>
      <c r="G43961" s="149"/>
      <c r="H43961" s="148"/>
      <c r="I43961"/>
    </row>
    <row r="43962" spans="1:9" x14ac:dyDescent="0.25">
      <c r="A43962"/>
      <c r="B43962"/>
      <c r="C43962"/>
      <c r="D43962"/>
      <c r="E43962" s="148"/>
      <c r="F43962" s="148"/>
      <c r="G43962" s="149"/>
      <c r="H43962" s="148"/>
      <c r="I43962"/>
    </row>
    <row r="43963" spans="1:9" x14ac:dyDescent="0.25">
      <c r="A43963"/>
      <c r="B43963"/>
      <c r="C43963"/>
      <c r="D43963"/>
      <c r="E43963" s="148"/>
      <c r="F43963" s="148"/>
      <c r="G43963" s="149"/>
      <c r="H43963" s="148"/>
      <c r="I43963"/>
    </row>
    <row r="43964" spans="1:9" x14ac:dyDescent="0.25">
      <c r="A43964"/>
      <c r="B43964"/>
      <c r="C43964"/>
      <c r="D43964"/>
      <c r="E43964" s="148"/>
      <c r="F43964" s="148"/>
      <c r="G43964" s="149"/>
      <c r="H43964" s="148"/>
      <c r="I43964"/>
    </row>
    <row r="43965" spans="1:9" x14ac:dyDescent="0.25">
      <c r="A43965"/>
      <c r="B43965"/>
      <c r="C43965"/>
      <c r="D43965"/>
      <c r="E43965" s="148"/>
      <c r="F43965" s="148"/>
      <c r="G43965" s="149"/>
      <c r="H43965" s="148"/>
      <c r="I43965"/>
    </row>
    <row r="43966" spans="1:9" x14ac:dyDescent="0.25">
      <c r="A43966"/>
      <c r="B43966"/>
      <c r="C43966"/>
      <c r="D43966"/>
      <c r="E43966" s="148"/>
      <c r="F43966" s="148"/>
      <c r="G43966" s="149"/>
      <c r="H43966" s="148"/>
      <c r="I43966"/>
    </row>
    <row r="43967" spans="1:9" x14ac:dyDescent="0.25">
      <c r="A43967"/>
      <c r="B43967"/>
      <c r="C43967"/>
      <c r="D43967"/>
      <c r="E43967" s="148"/>
      <c r="F43967" s="148"/>
      <c r="G43967" s="149"/>
      <c r="H43967" s="148"/>
      <c r="I43967"/>
    </row>
    <row r="43968" spans="1:9" x14ac:dyDescent="0.25">
      <c r="A43968"/>
      <c r="B43968"/>
      <c r="C43968"/>
      <c r="D43968"/>
      <c r="E43968" s="148"/>
      <c r="F43968" s="148"/>
      <c r="G43968" s="149"/>
      <c r="H43968" s="148"/>
      <c r="I43968"/>
    </row>
    <row r="43969" spans="1:9" x14ac:dyDescent="0.25">
      <c r="A43969"/>
      <c r="B43969"/>
      <c r="C43969"/>
      <c r="D43969"/>
      <c r="E43969" s="148"/>
      <c r="F43969" s="148"/>
      <c r="G43969" s="149"/>
      <c r="H43969" s="148"/>
      <c r="I43969"/>
    </row>
    <row r="43970" spans="1:9" x14ac:dyDescent="0.25">
      <c r="A43970"/>
      <c r="B43970"/>
      <c r="C43970"/>
      <c r="D43970"/>
      <c r="E43970" s="148"/>
      <c r="F43970" s="148"/>
      <c r="G43970" s="149"/>
      <c r="H43970" s="148"/>
      <c r="I43970"/>
    </row>
    <row r="43971" spans="1:9" x14ac:dyDescent="0.25">
      <c r="A43971"/>
      <c r="B43971"/>
      <c r="C43971"/>
      <c r="D43971"/>
      <c r="E43971" s="148"/>
      <c r="F43971" s="148"/>
      <c r="G43971" s="149"/>
      <c r="H43971" s="148"/>
      <c r="I43971"/>
    </row>
    <row r="43972" spans="1:9" x14ac:dyDescent="0.25">
      <c r="A43972"/>
      <c r="B43972"/>
      <c r="C43972"/>
      <c r="D43972"/>
      <c r="E43972" s="148"/>
      <c r="F43972" s="148"/>
      <c r="G43972" s="149"/>
      <c r="H43972" s="148"/>
      <c r="I43972"/>
    </row>
    <row r="43973" spans="1:9" x14ac:dyDescent="0.25">
      <c r="A43973"/>
      <c r="B43973"/>
      <c r="C43973"/>
      <c r="D43973"/>
      <c r="E43973" s="148"/>
      <c r="F43973" s="148"/>
      <c r="G43973" s="149"/>
      <c r="H43973" s="148"/>
      <c r="I43973"/>
    </row>
    <row r="43974" spans="1:9" x14ac:dyDescent="0.25">
      <c r="A43974"/>
      <c r="B43974"/>
      <c r="C43974"/>
      <c r="D43974"/>
      <c r="E43974" s="148"/>
      <c r="F43974" s="148"/>
      <c r="G43974" s="149"/>
      <c r="H43974" s="148"/>
      <c r="I43974"/>
    </row>
    <row r="43975" spans="1:9" x14ac:dyDescent="0.25">
      <c r="A43975"/>
      <c r="B43975"/>
      <c r="C43975"/>
      <c r="D43975"/>
      <c r="E43975" s="148"/>
      <c r="F43975" s="148"/>
      <c r="G43975" s="149"/>
      <c r="H43975" s="148"/>
      <c r="I43975"/>
    </row>
    <row r="43976" spans="1:9" x14ac:dyDescent="0.25">
      <c r="A43976"/>
      <c r="B43976"/>
      <c r="C43976"/>
      <c r="D43976"/>
      <c r="E43976" s="148"/>
      <c r="F43976" s="148"/>
      <c r="G43976" s="149"/>
      <c r="H43976" s="148"/>
      <c r="I43976"/>
    </row>
    <row r="43977" spans="1:9" x14ac:dyDescent="0.25">
      <c r="A43977"/>
      <c r="B43977"/>
      <c r="C43977"/>
      <c r="D43977"/>
      <c r="E43977" s="148"/>
      <c r="F43977" s="148"/>
      <c r="G43977" s="149"/>
      <c r="H43977" s="148"/>
      <c r="I43977"/>
    </row>
    <row r="43978" spans="1:9" x14ac:dyDescent="0.25">
      <c r="A43978"/>
      <c r="B43978"/>
      <c r="C43978"/>
      <c r="D43978"/>
      <c r="E43978" s="148"/>
      <c r="F43978" s="148"/>
      <c r="G43978" s="149"/>
      <c r="H43978" s="148"/>
      <c r="I43978"/>
    </row>
    <row r="43979" spans="1:9" x14ac:dyDescent="0.25">
      <c r="A43979"/>
      <c r="B43979"/>
      <c r="C43979"/>
      <c r="D43979"/>
      <c r="E43979" s="148"/>
      <c r="F43979" s="148"/>
      <c r="G43979" s="149"/>
      <c r="H43979" s="148"/>
      <c r="I43979"/>
    </row>
    <row r="43980" spans="1:9" x14ac:dyDescent="0.25">
      <c r="A43980"/>
      <c r="B43980"/>
      <c r="C43980"/>
      <c r="D43980"/>
      <c r="E43980" s="148"/>
      <c r="F43980" s="148"/>
      <c r="G43980" s="149"/>
      <c r="H43980" s="148"/>
      <c r="I43980"/>
    </row>
    <row r="43981" spans="1:9" x14ac:dyDescent="0.25">
      <c r="A43981"/>
      <c r="B43981"/>
      <c r="C43981"/>
      <c r="D43981"/>
      <c r="E43981" s="148"/>
      <c r="F43981" s="148"/>
      <c r="G43981" s="149"/>
      <c r="H43981" s="148"/>
      <c r="I43981"/>
    </row>
    <row r="43982" spans="1:9" x14ac:dyDescent="0.25">
      <c r="A43982"/>
      <c r="B43982"/>
      <c r="C43982"/>
      <c r="D43982"/>
      <c r="E43982" s="148"/>
      <c r="F43982" s="148"/>
      <c r="G43982" s="149"/>
      <c r="H43982" s="148"/>
      <c r="I43982"/>
    </row>
    <row r="43983" spans="1:9" x14ac:dyDescent="0.25">
      <c r="A43983"/>
      <c r="B43983"/>
      <c r="C43983"/>
      <c r="D43983"/>
      <c r="E43983" s="148"/>
      <c r="F43983" s="148"/>
      <c r="G43983" s="149"/>
      <c r="H43983" s="148"/>
      <c r="I43983"/>
    </row>
    <row r="43984" spans="1:9" x14ac:dyDescent="0.25">
      <c r="A43984"/>
      <c r="B43984"/>
      <c r="C43984"/>
      <c r="D43984"/>
      <c r="E43984" s="148"/>
      <c r="F43984" s="148"/>
      <c r="G43984" s="149"/>
      <c r="H43984" s="148"/>
      <c r="I43984"/>
    </row>
    <row r="43985" spans="1:9" x14ac:dyDescent="0.25">
      <c r="A43985"/>
      <c r="B43985"/>
      <c r="C43985"/>
      <c r="D43985"/>
      <c r="E43985" s="148"/>
      <c r="F43985" s="148"/>
      <c r="G43985" s="149"/>
      <c r="H43985" s="148"/>
      <c r="I43985"/>
    </row>
    <row r="43986" spans="1:9" x14ac:dyDescent="0.25">
      <c r="A43986"/>
      <c r="B43986"/>
      <c r="C43986"/>
      <c r="D43986"/>
      <c r="E43986" s="148"/>
      <c r="F43986" s="148"/>
      <c r="G43986" s="149"/>
      <c r="H43986" s="148"/>
      <c r="I43986"/>
    </row>
    <row r="43987" spans="1:9" x14ac:dyDescent="0.25">
      <c r="A43987"/>
      <c r="B43987"/>
      <c r="C43987"/>
      <c r="D43987"/>
      <c r="E43987" s="148"/>
      <c r="F43987" s="148"/>
      <c r="G43987" s="149"/>
      <c r="H43987" s="148"/>
      <c r="I43987"/>
    </row>
    <row r="43988" spans="1:9" x14ac:dyDescent="0.25">
      <c r="A43988"/>
      <c r="B43988"/>
      <c r="C43988"/>
      <c r="D43988"/>
      <c r="E43988" s="148"/>
      <c r="F43988" s="148"/>
      <c r="G43988" s="149"/>
      <c r="H43988" s="148"/>
      <c r="I43988"/>
    </row>
    <row r="43989" spans="1:9" x14ac:dyDescent="0.25">
      <c r="A43989"/>
      <c r="B43989"/>
      <c r="C43989"/>
      <c r="D43989"/>
      <c r="E43989" s="148"/>
      <c r="F43989" s="148"/>
      <c r="G43989" s="149"/>
      <c r="H43989" s="148"/>
      <c r="I43989"/>
    </row>
    <row r="43990" spans="1:9" x14ac:dyDescent="0.25">
      <c r="A43990"/>
      <c r="B43990"/>
      <c r="C43990"/>
      <c r="D43990"/>
      <c r="E43990" s="148"/>
      <c r="F43990" s="148"/>
      <c r="G43990" s="149"/>
      <c r="H43990" s="148"/>
      <c r="I43990"/>
    </row>
    <row r="43991" spans="1:9" x14ac:dyDescent="0.25">
      <c r="A43991"/>
      <c r="B43991"/>
      <c r="C43991"/>
      <c r="D43991"/>
      <c r="E43991" s="148"/>
      <c r="F43991" s="148"/>
      <c r="G43991" s="149"/>
      <c r="H43991" s="148"/>
      <c r="I43991"/>
    </row>
    <row r="43992" spans="1:9" x14ac:dyDescent="0.25">
      <c r="A43992"/>
      <c r="B43992"/>
      <c r="C43992"/>
      <c r="D43992"/>
      <c r="E43992" s="148"/>
      <c r="F43992" s="148"/>
      <c r="G43992" s="149"/>
      <c r="H43992" s="148"/>
      <c r="I43992"/>
    </row>
    <row r="43993" spans="1:9" x14ac:dyDescent="0.25">
      <c r="A43993"/>
      <c r="B43993"/>
      <c r="C43993"/>
      <c r="D43993"/>
      <c r="E43993" s="148"/>
      <c r="F43993" s="148"/>
      <c r="G43993" s="149"/>
      <c r="H43993" s="148"/>
      <c r="I43993"/>
    </row>
    <row r="43994" spans="1:9" x14ac:dyDescent="0.25">
      <c r="A43994"/>
      <c r="B43994"/>
      <c r="C43994"/>
      <c r="D43994"/>
      <c r="E43994" s="148"/>
      <c r="F43994" s="148"/>
      <c r="G43994" s="149"/>
      <c r="H43994" s="148"/>
      <c r="I43994"/>
    </row>
    <row r="43995" spans="1:9" x14ac:dyDescent="0.25">
      <c r="A43995"/>
      <c r="B43995"/>
      <c r="C43995"/>
      <c r="D43995"/>
      <c r="E43995" s="148"/>
      <c r="F43995" s="148"/>
      <c r="G43995" s="149"/>
      <c r="H43995" s="148"/>
      <c r="I43995"/>
    </row>
    <row r="43996" spans="1:9" x14ac:dyDescent="0.25">
      <c r="A43996"/>
      <c r="B43996"/>
      <c r="C43996"/>
      <c r="D43996"/>
      <c r="E43996" s="148"/>
      <c r="F43996" s="148"/>
      <c r="G43996" s="149"/>
      <c r="H43996" s="148"/>
      <c r="I43996"/>
    </row>
    <row r="43997" spans="1:9" x14ac:dyDescent="0.25">
      <c r="A43997"/>
      <c r="B43997"/>
      <c r="C43997"/>
      <c r="D43997"/>
      <c r="E43997" s="148"/>
      <c r="F43997" s="148"/>
      <c r="G43997" s="149"/>
      <c r="H43997" s="148"/>
      <c r="I43997"/>
    </row>
    <row r="43998" spans="1:9" x14ac:dyDescent="0.25">
      <c r="A43998"/>
      <c r="B43998"/>
      <c r="C43998"/>
      <c r="D43998"/>
      <c r="E43998" s="148"/>
      <c r="F43998" s="148"/>
      <c r="G43998" s="149"/>
      <c r="H43998" s="148"/>
      <c r="I43998"/>
    </row>
    <row r="43999" spans="1:9" x14ac:dyDescent="0.25">
      <c r="A43999"/>
      <c r="B43999"/>
      <c r="C43999"/>
      <c r="D43999"/>
      <c r="E43999" s="148"/>
      <c r="F43999" s="148"/>
      <c r="G43999" s="149"/>
      <c r="H43999" s="148"/>
      <c r="I43999"/>
    </row>
    <row r="44000" spans="1:9" x14ac:dyDescent="0.25">
      <c r="A44000"/>
      <c r="B44000"/>
      <c r="C44000"/>
      <c r="D44000"/>
      <c r="E44000" s="148"/>
      <c r="F44000" s="148"/>
      <c r="G44000" s="149"/>
      <c r="H44000" s="148"/>
      <c r="I44000"/>
    </row>
    <row r="44001" spans="1:9" x14ac:dyDescent="0.25">
      <c r="A44001"/>
      <c r="B44001"/>
      <c r="C44001"/>
      <c r="D44001"/>
      <c r="E44001" s="148"/>
      <c r="F44001" s="148"/>
      <c r="G44001" s="149"/>
      <c r="H44001" s="148"/>
      <c r="I44001"/>
    </row>
    <row r="44002" spans="1:9" x14ac:dyDescent="0.25">
      <c r="A44002"/>
      <c r="B44002"/>
      <c r="C44002"/>
      <c r="D44002"/>
      <c r="E44002" s="148"/>
      <c r="F44002" s="148"/>
      <c r="G44002" s="149"/>
      <c r="H44002" s="148"/>
      <c r="I44002"/>
    </row>
    <row r="44003" spans="1:9" x14ac:dyDescent="0.25">
      <c r="A44003"/>
      <c r="B44003"/>
      <c r="C44003"/>
      <c r="D44003"/>
      <c r="E44003" s="148"/>
      <c r="F44003" s="148"/>
      <c r="G44003" s="149"/>
      <c r="H44003" s="148"/>
      <c r="I44003"/>
    </row>
    <row r="44004" spans="1:9" x14ac:dyDescent="0.25">
      <c r="A44004"/>
      <c r="B44004"/>
      <c r="C44004"/>
      <c r="D44004"/>
      <c r="E44004" s="148"/>
      <c r="F44004" s="148"/>
      <c r="G44004" s="149"/>
      <c r="H44004" s="148"/>
      <c r="I44004"/>
    </row>
    <row r="44005" spans="1:9" x14ac:dyDescent="0.25">
      <c r="A44005"/>
      <c r="B44005"/>
      <c r="C44005"/>
      <c r="D44005"/>
      <c r="E44005" s="148"/>
      <c r="F44005" s="148"/>
      <c r="G44005" s="149"/>
      <c r="H44005" s="148"/>
      <c r="I44005"/>
    </row>
    <row r="44006" spans="1:9" x14ac:dyDescent="0.25">
      <c r="A44006"/>
      <c r="B44006"/>
      <c r="C44006"/>
      <c r="D44006"/>
      <c r="E44006" s="148"/>
      <c r="F44006" s="148"/>
      <c r="G44006" s="149"/>
      <c r="H44006" s="148"/>
      <c r="I44006"/>
    </row>
    <row r="44007" spans="1:9" x14ac:dyDescent="0.25">
      <c r="A44007"/>
      <c r="B44007"/>
      <c r="C44007"/>
      <c r="D44007"/>
      <c r="E44007" s="148"/>
      <c r="F44007" s="148"/>
      <c r="G44007" s="149"/>
      <c r="H44007" s="148"/>
      <c r="I44007"/>
    </row>
    <row r="44008" spans="1:9" x14ac:dyDescent="0.25">
      <c r="A44008"/>
      <c r="B44008"/>
      <c r="C44008"/>
      <c r="D44008"/>
      <c r="E44008" s="148"/>
      <c r="F44008" s="148"/>
      <c r="G44008" s="149"/>
      <c r="H44008" s="148"/>
      <c r="I44008"/>
    </row>
    <row r="44009" spans="1:9" x14ac:dyDescent="0.25">
      <c r="A44009"/>
      <c r="B44009"/>
      <c r="C44009"/>
      <c r="D44009"/>
      <c r="E44009" s="148"/>
      <c r="F44009" s="148"/>
      <c r="G44009" s="149"/>
      <c r="H44009" s="148"/>
      <c r="I44009"/>
    </row>
    <row r="44010" spans="1:9" x14ac:dyDescent="0.25">
      <c r="A44010"/>
      <c r="B44010"/>
      <c r="C44010"/>
      <c r="D44010"/>
      <c r="E44010" s="148"/>
      <c r="F44010" s="148"/>
      <c r="G44010" s="149"/>
      <c r="H44010" s="148"/>
      <c r="I44010"/>
    </row>
    <row r="44011" spans="1:9" x14ac:dyDescent="0.25">
      <c r="A44011"/>
      <c r="B44011"/>
      <c r="C44011"/>
      <c r="D44011"/>
      <c r="E44011" s="148"/>
      <c r="F44011" s="148"/>
      <c r="G44011" s="149"/>
      <c r="H44011" s="148"/>
      <c r="I44011"/>
    </row>
    <row r="44012" spans="1:9" x14ac:dyDescent="0.25">
      <c r="A44012"/>
      <c r="B44012"/>
      <c r="C44012"/>
      <c r="D44012"/>
      <c r="E44012" s="148"/>
      <c r="F44012" s="148"/>
      <c r="G44012" s="149"/>
      <c r="H44012" s="148"/>
      <c r="I44012"/>
    </row>
    <row r="44013" spans="1:9" x14ac:dyDescent="0.25">
      <c r="A44013"/>
      <c r="B44013"/>
      <c r="C44013"/>
      <c r="D44013"/>
      <c r="E44013" s="148"/>
      <c r="F44013" s="148"/>
      <c r="G44013" s="149"/>
      <c r="H44013" s="148"/>
      <c r="I44013"/>
    </row>
    <row r="44014" spans="1:9" x14ac:dyDescent="0.25">
      <c r="A44014"/>
      <c r="B44014"/>
      <c r="C44014"/>
      <c r="D44014"/>
      <c r="E44014" s="148"/>
      <c r="F44014" s="148"/>
      <c r="G44014" s="149"/>
      <c r="H44014" s="148"/>
      <c r="I44014"/>
    </row>
    <row r="44015" spans="1:9" x14ac:dyDescent="0.25">
      <c r="A44015"/>
      <c r="B44015"/>
      <c r="C44015"/>
      <c r="D44015"/>
      <c r="E44015" s="148"/>
      <c r="F44015" s="148"/>
      <c r="G44015" s="149"/>
      <c r="H44015" s="148"/>
      <c r="I44015"/>
    </row>
    <row r="44016" spans="1:9" x14ac:dyDescent="0.25">
      <c r="A44016"/>
      <c r="B44016"/>
      <c r="C44016"/>
      <c r="D44016"/>
      <c r="E44016" s="148"/>
      <c r="F44016" s="148"/>
      <c r="G44016" s="149"/>
      <c r="H44016" s="148"/>
      <c r="I44016"/>
    </row>
    <row r="44017" spans="1:9" x14ac:dyDescent="0.25">
      <c r="A44017"/>
      <c r="B44017"/>
      <c r="C44017"/>
      <c r="D44017"/>
      <c r="E44017" s="148"/>
      <c r="F44017" s="148"/>
      <c r="G44017" s="149"/>
      <c r="H44017" s="148"/>
      <c r="I44017"/>
    </row>
    <row r="44018" spans="1:9" x14ac:dyDescent="0.25">
      <c r="A44018"/>
      <c r="B44018"/>
      <c r="C44018"/>
      <c r="D44018"/>
      <c r="E44018" s="148"/>
      <c r="F44018" s="148"/>
      <c r="G44018" s="149"/>
      <c r="H44018" s="148"/>
      <c r="I44018"/>
    </row>
    <row r="44019" spans="1:9" x14ac:dyDescent="0.25">
      <c r="A44019"/>
      <c r="B44019"/>
      <c r="C44019"/>
      <c r="D44019"/>
      <c r="E44019" s="148"/>
      <c r="F44019" s="148"/>
      <c r="G44019" s="149"/>
      <c r="H44019" s="148"/>
      <c r="I44019"/>
    </row>
    <row r="44020" spans="1:9" x14ac:dyDescent="0.25">
      <c r="A44020"/>
      <c r="B44020"/>
      <c r="C44020"/>
      <c r="D44020"/>
      <c r="E44020" s="148"/>
      <c r="F44020" s="148"/>
      <c r="G44020" s="149"/>
      <c r="H44020" s="148"/>
      <c r="I44020"/>
    </row>
    <row r="44021" spans="1:9" x14ac:dyDescent="0.25">
      <c r="A44021"/>
      <c r="B44021"/>
      <c r="C44021"/>
      <c r="D44021"/>
      <c r="E44021" s="148"/>
      <c r="F44021" s="148"/>
      <c r="G44021" s="149"/>
      <c r="H44021" s="148"/>
      <c r="I44021"/>
    </row>
    <row r="44022" spans="1:9" x14ac:dyDescent="0.25">
      <c r="A44022"/>
      <c r="B44022"/>
      <c r="C44022"/>
      <c r="D44022"/>
      <c r="E44022" s="148"/>
      <c r="F44022" s="148"/>
      <c r="G44022" s="149"/>
      <c r="H44022" s="148"/>
      <c r="I44022"/>
    </row>
    <row r="44023" spans="1:9" x14ac:dyDescent="0.25">
      <c r="A44023"/>
      <c r="B44023"/>
      <c r="C44023"/>
      <c r="D44023"/>
      <c r="E44023" s="148"/>
      <c r="F44023" s="148"/>
      <c r="G44023" s="149"/>
      <c r="H44023" s="148"/>
      <c r="I44023"/>
    </row>
    <row r="44024" spans="1:9" x14ac:dyDescent="0.25">
      <c r="A44024"/>
      <c r="B44024"/>
      <c r="C44024"/>
      <c r="D44024"/>
      <c r="E44024" s="148"/>
      <c r="F44024" s="148"/>
      <c r="G44024" s="149"/>
      <c r="H44024" s="148"/>
      <c r="I44024"/>
    </row>
    <row r="44025" spans="1:9" x14ac:dyDescent="0.25">
      <c r="A44025"/>
      <c r="B44025"/>
      <c r="C44025"/>
      <c r="D44025"/>
      <c r="E44025" s="148"/>
      <c r="F44025" s="148"/>
      <c r="G44025" s="149"/>
      <c r="H44025" s="148"/>
      <c r="I44025"/>
    </row>
    <row r="44026" spans="1:9" x14ac:dyDescent="0.25">
      <c r="A44026"/>
      <c r="B44026"/>
      <c r="C44026"/>
      <c r="D44026"/>
      <c r="E44026" s="148"/>
      <c r="F44026" s="148"/>
      <c r="G44026" s="149"/>
      <c r="H44026" s="148"/>
      <c r="I44026"/>
    </row>
    <row r="44027" spans="1:9" x14ac:dyDescent="0.25">
      <c r="A44027"/>
      <c r="B44027"/>
      <c r="C44027"/>
      <c r="D44027"/>
      <c r="E44027" s="148"/>
      <c r="F44027" s="148"/>
      <c r="G44027" s="149"/>
      <c r="H44027" s="148"/>
      <c r="I44027"/>
    </row>
    <row r="44028" spans="1:9" x14ac:dyDescent="0.25">
      <c r="A44028"/>
      <c r="B44028"/>
      <c r="C44028"/>
      <c r="D44028"/>
      <c r="E44028" s="148"/>
      <c r="F44028" s="148"/>
      <c r="G44028" s="149"/>
      <c r="H44028" s="148"/>
      <c r="I44028"/>
    </row>
    <row r="44029" spans="1:9" x14ac:dyDescent="0.25">
      <c r="A44029"/>
      <c r="B44029"/>
      <c r="C44029"/>
      <c r="D44029"/>
      <c r="E44029" s="148"/>
      <c r="F44029" s="148"/>
      <c r="G44029" s="149"/>
      <c r="H44029" s="148"/>
      <c r="I44029"/>
    </row>
    <row r="44030" spans="1:9" x14ac:dyDescent="0.25">
      <c r="A44030"/>
      <c r="B44030"/>
      <c r="C44030"/>
      <c r="D44030"/>
      <c r="E44030" s="148"/>
      <c r="F44030" s="148"/>
      <c r="G44030" s="149"/>
      <c r="H44030" s="148"/>
      <c r="I44030"/>
    </row>
    <row r="44031" spans="1:9" x14ac:dyDescent="0.25">
      <c r="A44031"/>
      <c r="B44031"/>
      <c r="C44031"/>
      <c r="D44031"/>
      <c r="E44031" s="148"/>
      <c r="F44031" s="148"/>
      <c r="G44031" s="149"/>
      <c r="H44031" s="148"/>
      <c r="I44031"/>
    </row>
    <row r="44032" spans="1:9" x14ac:dyDescent="0.25">
      <c r="A44032"/>
      <c r="B44032"/>
      <c r="C44032"/>
      <c r="D44032"/>
      <c r="E44032" s="148"/>
      <c r="F44032" s="148"/>
      <c r="G44032" s="149"/>
      <c r="H44032" s="148"/>
      <c r="I44032"/>
    </row>
    <row r="44033" spans="1:9" x14ac:dyDescent="0.25">
      <c r="A44033"/>
      <c r="B44033"/>
      <c r="C44033"/>
      <c r="D44033"/>
      <c r="E44033" s="148"/>
      <c r="F44033" s="148"/>
      <c r="G44033" s="149"/>
      <c r="H44033" s="148"/>
      <c r="I44033"/>
    </row>
    <row r="44034" spans="1:9" x14ac:dyDescent="0.25">
      <c r="A44034"/>
      <c r="B44034"/>
      <c r="C44034"/>
      <c r="D44034"/>
      <c r="E44034" s="148"/>
      <c r="F44034" s="148"/>
      <c r="G44034" s="149"/>
      <c r="H44034" s="148"/>
      <c r="I44034"/>
    </row>
    <row r="44035" spans="1:9" x14ac:dyDescent="0.25">
      <c r="A44035"/>
      <c r="B44035"/>
      <c r="C44035"/>
      <c r="D44035"/>
      <c r="E44035" s="148"/>
      <c r="F44035" s="148"/>
      <c r="G44035" s="149"/>
      <c r="H44035" s="148"/>
      <c r="I44035"/>
    </row>
    <row r="44036" spans="1:9" x14ac:dyDescent="0.25">
      <c r="A44036"/>
      <c r="B44036"/>
      <c r="C44036"/>
      <c r="D44036"/>
      <c r="E44036" s="148"/>
      <c r="F44036" s="148"/>
      <c r="G44036" s="149"/>
      <c r="H44036" s="148"/>
      <c r="I44036"/>
    </row>
    <row r="44037" spans="1:9" x14ac:dyDescent="0.25">
      <c r="A44037"/>
      <c r="B44037"/>
      <c r="C44037"/>
      <c r="D44037"/>
      <c r="E44037" s="148"/>
      <c r="F44037" s="148"/>
      <c r="G44037" s="149"/>
      <c r="H44037" s="148"/>
      <c r="I44037"/>
    </row>
    <row r="44038" spans="1:9" x14ac:dyDescent="0.25">
      <c r="A44038"/>
      <c r="B44038"/>
      <c r="C44038"/>
      <c r="D44038"/>
      <c r="E44038" s="148"/>
      <c r="F44038" s="148"/>
      <c r="G44038" s="149"/>
      <c r="H44038" s="148"/>
      <c r="I44038"/>
    </row>
    <row r="44039" spans="1:9" x14ac:dyDescent="0.25">
      <c r="A44039"/>
      <c r="B44039"/>
      <c r="C44039"/>
      <c r="D44039"/>
      <c r="E44039" s="148"/>
      <c r="F44039" s="148"/>
      <c r="G44039" s="149"/>
      <c r="H44039" s="148"/>
      <c r="I44039"/>
    </row>
    <row r="44040" spans="1:9" x14ac:dyDescent="0.25">
      <c r="A44040"/>
      <c r="B44040"/>
      <c r="C44040"/>
      <c r="D44040"/>
      <c r="E44040" s="148"/>
      <c r="F44040" s="148"/>
      <c r="G44040" s="149"/>
      <c r="H44040" s="148"/>
      <c r="I44040"/>
    </row>
    <row r="44041" spans="1:9" x14ac:dyDescent="0.25">
      <c r="A44041"/>
      <c r="B44041"/>
      <c r="C44041"/>
      <c r="D44041"/>
      <c r="E44041" s="148"/>
      <c r="F44041" s="148"/>
      <c r="G44041" s="149"/>
      <c r="H44041" s="148"/>
      <c r="I44041"/>
    </row>
    <row r="44042" spans="1:9" x14ac:dyDescent="0.25">
      <c r="A44042"/>
      <c r="B44042"/>
      <c r="C44042"/>
      <c r="D44042"/>
      <c r="E44042" s="148"/>
      <c r="F44042" s="148"/>
      <c r="G44042" s="149"/>
      <c r="H44042" s="148"/>
      <c r="I44042"/>
    </row>
    <row r="44043" spans="1:9" x14ac:dyDescent="0.25">
      <c r="A44043"/>
      <c r="B44043"/>
      <c r="C44043"/>
      <c r="D44043"/>
      <c r="E44043" s="148"/>
      <c r="F44043" s="148"/>
      <c r="G44043" s="149"/>
      <c r="H44043" s="148"/>
      <c r="I44043"/>
    </row>
    <row r="44044" spans="1:9" x14ac:dyDescent="0.25">
      <c r="A44044"/>
      <c r="B44044"/>
      <c r="C44044"/>
      <c r="D44044"/>
      <c r="E44044" s="148"/>
      <c r="F44044" s="148"/>
      <c r="G44044" s="149"/>
      <c r="H44044" s="148"/>
      <c r="I44044"/>
    </row>
    <row r="44045" spans="1:9" x14ac:dyDescent="0.25">
      <c r="A44045"/>
      <c r="B44045"/>
      <c r="C44045"/>
      <c r="D44045"/>
      <c r="E44045" s="148"/>
      <c r="F44045" s="148"/>
      <c r="G44045" s="149"/>
      <c r="H44045" s="148"/>
      <c r="I44045"/>
    </row>
    <row r="44046" spans="1:9" x14ac:dyDescent="0.25">
      <c r="A44046"/>
      <c r="B44046"/>
      <c r="C44046"/>
      <c r="D44046"/>
      <c r="E44046" s="148"/>
      <c r="F44046" s="148"/>
      <c r="G44046" s="149"/>
      <c r="H44046" s="148"/>
      <c r="I44046"/>
    </row>
    <row r="44047" spans="1:9" x14ac:dyDescent="0.25">
      <c r="A44047"/>
      <c r="B44047"/>
      <c r="C44047"/>
      <c r="D44047"/>
      <c r="E44047" s="148"/>
      <c r="F44047" s="148"/>
      <c r="G44047" s="149"/>
      <c r="H44047" s="148"/>
      <c r="I44047"/>
    </row>
    <row r="44048" spans="1:9" x14ac:dyDescent="0.25">
      <c r="A44048"/>
      <c r="B44048"/>
      <c r="C44048"/>
      <c r="D44048"/>
      <c r="E44048" s="148"/>
      <c r="F44048" s="148"/>
      <c r="G44048" s="149"/>
      <c r="H44048" s="148"/>
      <c r="I44048"/>
    </row>
    <row r="44049" spans="1:9" x14ac:dyDescent="0.25">
      <c r="A44049"/>
      <c r="B44049"/>
      <c r="C44049"/>
      <c r="D44049"/>
      <c r="E44049" s="148"/>
      <c r="F44049" s="148"/>
      <c r="G44049" s="149"/>
      <c r="H44049" s="148"/>
      <c r="I44049"/>
    </row>
    <row r="44050" spans="1:9" x14ac:dyDescent="0.25">
      <c r="A44050"/>
      <c r="B44050"/>
      <c r="C44050"/>
      <c r="D44050"/>
      <c r="E44050" s="148"/>
      <c r="F44050" s="148"/>
      <c r="G44050" s="149"/>
      <c r="H44050" s="148"/>
      <c r="I44050"/>
    </row>
    <row r="44051" spans="1:9" x14ac:dyDescent="0.25">
      <c r="A44051"/>
      <c r="B44051"/>
      <c r="C44051"/>
      <c r="D44051"/>
      <c r="E44051" s="148"/>
      <c r="F44051" s="148"/>
      <c r="G44051" s="149"/>
      <c r="H44051" s="148"/>
      <c r="I44051"/>
    </row>
    <row r="44052" spans="1:9" x14ac:dyDescent="0.25">
      <c r="A44052"/>
      <c r="B44052"/>
      <c r="C44052"/>
      <c r="D44052"/>
      <c r="E44052" s="148"/>
      <c r="F44052" s="148"/>
      <c r="G44052" s="149"/>
      <c r="H44052" s="148"/>
      <c r="I44052"/>
    </row>
    <row r="44053" spans="1:9" x14ac:dyDescent="0.25">
      <c r="A44053"/>
      <c r="B44053"/>
      <c r="C44053"/>
      <c r="D44053"/>
      <c r="E44053" s="148"/>
      <c r="F44053" s="148"/>
      <c r="G44053" s="149"/>
      <c r="H44053" s="148"/>
      <c r="I44053"/>
    </row>
    <row r="44054" spans="1:9" x14ac:dyDescent="0.25">
      <c r="A44054"/>
      <c r="B44054"/>
      <c r="C44054"/>
      <c r="D44054"/>
      <c r="E44054" s="148"/>
      <c r="F44054" s="148"/>
      <c r="G44054" s="149"/>
      <c r="H44054" s="148"/>
      <c r="I44054"/>
    </row>
    <row r="44055" spans="1:9" x14ac:dyDescent="0.25">
      <c r="A44055"/>
      <c r="B44055"/>
      <c r="C44055"/>
      <c r="D44055"/>
      <c r="E44055" s="148"/>
      <c r="F44055" s="148"/>
      <c r="G44055" s="149"/>
      <c r="H44055" s="148"/>
      <c r="I44055"/>
    </row>
    <row r="44056" spans="1:9" x14ac:dyDescent="0.25">
      <c r="A44056"/>
      <c r="B44056"/>
      <c r="C44056"/>
      <c r="D44056"/>
      <c r="E44056" s="148"/>
      <c r="F44056" s="148"/>
      <c r="G44056" s="149"/>
      <c r="H44056" s="148"/>
      <c r="I44056"/>
    </row>
    <row r="44057" spans="1:9" x14ac:dyDescent="0.25">
      <c r="A44057"/>
      <c r="B44057"/>
      <c r="C44057"/>
      <c r="D44057"/>
      <c r="E44057" s="148"/>
      <c r="F44057" s="148"/>
      <c r="G44057" s="149"/>
      <c r="H44057" s="148"/>
      <c r="I44057"/>
    </row>
    <row r="44058" spans="1:9" x14ac:dyDescent="0.25">
      <c r="A44058"/>
      <c r="B44058"/>
      <c r="C44058"/>
      <c r="D44058"/>
      <c r="E44058" s="148"/>
      <c r="F44058" s="148"/>
      <c r="G44058" s="149"/>
      <c r="H44058" s="148"/>
      <c r="I44058"/>
    </row>
    <row r="44059" spans="1:9" x14ac:dyDescent="0.25">
      <c r="A44059"/>
      <c r="B44059"/>
      <c r="C44059"/>
      <c r="D44059"/>
      <c r="E44059" s="148"/>
      <c r="F44059" s="148"/>
      <c r="G44059" s="149"/>
      <c r="H44059" s="148"/>
      <c r="I44059"/>
    </row>
    <row r="44060" spans="1:9" x14ac:dyDescent="0.25">
      <c r="A44060"/>
      <c r="B44060"/>
      <c r="C44060"/>
      <c r="D44060"/>
      <c r="E44060" s="148"/>
      <c r="F44060" s="148"/>
      <c r="G44060" s="149"/>
      <c r="H44060" s="148"/>
      <c r="I44060"/>
    </row>
    <row r="44061" spans="1:9" x14ac:dyDescent="0.25">
      <c r="A44061"/>
      <c r="B44061"/>
      <c r="C44061"/>
      <c r="D44061"/>
      <c r="E44061" s="148"/>
      <c r="F44061" s="148"/>
      <c r="G44061" s="149"/>
      <c r="H44061" s="148"/>
      <c r="I44061"/>
    </row>
    <row r="44062" spans="1:9" x14ac:dyDescent="0.25">
      <c r="A44062"/>
      <c r="B44062"/>
      <c r="C44062"/>
      <c r="D44062"/>
      <c r="E44062" s="148"/>
      <c r="F44062" s="148"/>
      <c r="G44062" s="149"/>
      <c r="H44062" s="148"/>
      <c r="I44062"/>
    </row>
    <row r="44063" spans="1:9" x14ac:dyDescent="0.25">
      <c r="A44063"/>
      <c r="B44063"/>
      <c r="C44063"/>
      <c r="D44063"/>
      <c r="E44063" s="148"/>
      <c r="F44063" s="148"/>
      <c r="G44063" s="149"/>
      <c r="H44063" s="148"/>
      <c r="I44063"/>
    </row>
    <row r="44064" spans="1:9" x14ac:dyDescent="0.25">
      <c r="A44064"/>
      <c r="B44064"/>
      <c r="C44064"/>
      <c r="D44064"/>
      <c r="E44064" s="148"/>
      <c r="F44064" s="148"/>
      <c r="G44064" s="149"/>
      <c r="H44064" s="148"/>
      <c r="I44064"/>
    </row>
    <row r="44065" spans="1:9" x14ac:dyDescent="0.25">
      <c r="A44065"/>
      <c r="B44065"/>
      <c r="C44065"/>
      <c r="D44065"/>
      <c r="E44065" s="148"/>
      <c r="F44065" s="148"/>
      <c r="G44065" s="149"/>
      <c r="H44065" s="148"/>
      <c r="I44065"/>
    </row>
    <row r="44066" spans="1:9" x14ac:dyDescent="0.25">
      <c r="A44066"/>
      <c r="B44066"/>
      <c r="C44066"/>
      <c r="D44066"/>
      <c r="E44066" s="148"/>
      <c r="F44066" s="148"/>
      <c r="G44066" s="149"/>
      <c r="H44066" s="148"/>
      <c r="I44066"/>
    </row>
    <row r="44067" spans="1:9" x14ac:dyDescent="0.25">
      <c r="A44067"/>
      <c r="B44067"/>
      <c r="C44067"/>
      <c r="D44067"/>
      <c r="E44067" s="148"/>
      <c r="F44067" s="148"/>
      <c r="G44067" s="149"/>
      <c r="H44067" s="148"/>
      <c r="I44067"/>
    </row>
    <row r="44068" spans="1:9" x14ac:dyDescent="0.25">
      <c r="A44068"/>
      <c r="B44068"/>
      <c r="C44068"/>
      <c r="D44068"/>
      <c r="E44068" s="148"/>
      <c r="F44068" s="148"/>
      <c r="G44068" s="149"/>
      <c r="H44068" s="148"/>
      <c r="I44068"/>
    </row>
    <row r="44069" spans="1:9" x14ac:dyDescent="0.25">
      <c r="A44069"/>
      <c r="B44069"/>
      <c r="C44069"/>
      <c r="D44069"/>
      <c r="E44069" s="148"/>
      <c r="F44069" s="148"/>
      <c r="G44069" s="149"/>
      <c r="H44069" s="148"/>
      <c r="I44069"/>
    </row>
    <row r="44070" spans="1:9" x14ac:dyDescent="0.25">
      <c r="A44070"/>
      <c r="B44070"/>
      <c r="C44070"/>
      <c r="D44070"/>
      <c r="E44070" s="148"/>
      <c r="F44070" s="148"/>
      <c r="G44070" s="149"/>
      <c r="H44070" s="148"/>
      <c r="I44070"/>
    </row>
    <row r="44071" spans="1:9" x14ac:dyDescent="0.25">
      <c r="A44071"/>
      <c r="B44071"/>
      <c r="C44071"/>
      <c r="D44071"/>
      <c r="E44071" s="148"/>
      <c r="F44071" s="148"/>
      <c r="G44071" s="149"/>
      <c r="H44071" s="148"/>
      <c r="I44071"/>
    </row>
    <row r="44072" spans="1:9" x14ac:dyDescent="0.25">
      <c r="A44072"/>
      <c r="B44072"/>
      <c r="C44072"/>
      <c r="D44072"/>
      <c r="E44072" s="148"/>
      <c r="F44072" s="148"/>
      <c r="G44072" s="149"/>
      <c r="H44072" s="148"/>
      <c r="I44072"/>
    </row>
    <row r="44073" spans="1:9" x14ac:dyDescent="0.25">
      <c r="A44073"/>
      <c r="B44073"/>
      <c r="C44073"/>
      <c r="D44073"/>
      <c r="E44073" s="148"/>
      <c r="F44073" s="148"/>
      <c r="G44073" s="149"/>
      <c r="H44073" s="148"/>
      <c r="I44073"/>
    </row>
    <row r="44074" spans="1:9" x14ac:dyDescent="0.25">
      <c r="A44074"/>
      <c r="B44074"/>
      <c r="C44074"/>
      <c r="D44074"/>
      <c r="E44074" s="148"/>
      <c r="F44074" s="148"/>
      <c r="G44074" s="149"/>
      <c r="H44074" s="148"/>
      <c r="I44074"/>
    </row>
    <row r="44075" spans="1:9" x14ac:dyDescent="0.25">
      <c r="A44075"/>
      <c r="B44075"/>
      <c r="C44075"/>
      <c r="D44075"/>
      <c r="E44075" s="148"/>
      <c r="F44075" s="148"/>
      <c r="G44075" s="149"/>
      <c r="H44075" s="148"/>
      <c r="I44075"/>
    </row>
    <row r="44076" spans="1:9" x14ac:dyDescent="0.25">
      <c r="A44076"/>
      <c r="B44076"/>
      <c r="C44076"/>
      <c r="D44076"/>
      <c r="E44076" s="148"/>
      <c r="F44076" s="148"/>
      <c r="G44076" s="149"/>
      <c r="H44076" s="148"/>
      <c r="I44076"/>
    </row>
    <row r="44077" spans="1:9" x14ac:dyDescent="0.25">
      <c r="A44077"/>
      <c r="B44077"/>
      <c r="C44077"/>
      <c r="D44077"/>
      <c r="E44077" s="148"/>
      <c r="F44077" s="148"/>
      <c r="G44077" s="149"/>
      <c r="H44077" s="148"/>
      <c r="I44077"/>
    </row>
    <row r="44078" spans="1:9" x14ac:dyDescent="0.25">
      <c r="A44078"/>
      <c r="B44078"/>
      <c r="C44078"/>
      <c r="D44078"/>
      <c r="E44078" s="148"/>
      <c r="F44078" s="148"/>
      <c r="G44078" s="149"/>
      <c r="H44078" s="148"/>
      <c r="I44078"/>
    </row>
    <row r="44079" spans="1:9" x14ac:dyDescent="0.25">
      <c r="A44079"/>
      <c r="B44079"/>
      <c r="C44079"/>
      <c r="D44079"/>
      <c r="E44079" s="148"/>
      <c r="F44079" s="148"/>
      <c r="G44079" s="149"/>
      <c r="H44079" s="148"/>
      <c r="I44079"/>
    </row>
    <row r="44080" spans="1:9" x14ac:dyDescent="0.25">
      <c r="A44080"/>
      <c r="B44080"/>
      <c r="C44080"/>
      <c r="D44080"/>
      <c r="E44080" s="148"/>
      <c r="F44080" s="148"/>
      <c r="G44080" s="149"/>
      <c r="H44080" s="148"/>
      <c r="I44080"/>
    </row>
    <row r="44081" spans="1:9" x14ac:dyDescent="0.25">
      <c r="A44081"/>
      <c r="B44081"/>
      <c r="C44081"/>
      <c r="D44081"/>
      <c r="E44081" s="148"/>
      <c r="F44081" s="148"/>
      <c r="G44081" s="149"/>
      <c r="H44081" s="148"/>
      <c r="I44081"/>
    </row>
    <row r="44082" spans="1:9" x14ac:dyDescent="0.25">
      <c r="A44082"/>
      <c r="B44082"/>
      <c r="C44082"/>
      <c r="D44082"/>
      <c r="E44082" s="148"/>
      <c r="F44082" s="148"/>
      <c r="G44082" s="149"/>
      <c r="H44082" s="148"/>
      <c r="I44082"/>
    </row>
    <row r="44083" spans="1:9" x14ac:dyDescent="0.25">
      <c r="A44083"/>
      <c r="B44083"/>
      <c r="C44083"/>
      <c r="D44083"/>
      <c r="E44083" s="148"/>
      <c r="F44083" s="148"/>
      <c r="G44083" s="149"/>
      <c r="H44083" s="148"/>
      <c r="I44083"/>
    </row>
    <row r="44084" spans="1:9" x14ac:dyDescent="0.25">
      <c r="A44084"/>
      <c r="B44084"/>
      <c r="C44084"/>
      <c r="D44084"/>
      <c r="E44084" s="148"/>
      <c r="F44084" s="148"/>
      <c r="G44084" s="149"/>
      <c r="H44084" s="148"/>
      <c r="I44084"/>
    </row>
    <row r="44085" spans="1:9" x14ac:dyDescent="0.25">
      <c r="A44085"/>
      <c r="B44085"/>
      <c r="C44085"/>
      <c r="D44085"/>
      <c r="E44085" s="148"/>
      <c r="F44085" s="148"/>
      <c r="G44085" s="149"/>
      <c r="H44085" s="148"/>
      <c r="I44085"/>
    </row>
    <row r="44086" spans="1:9" x14ac:dyDescent="0.25">
      <c r="A44086"/>
      <c r="B44086"/>
      <c r="C44086"/>
      <c r="D44086"/>
      <c r="E44086" s="148"/>
      <c r="F44086" s="148"/>
      <c r="G44086" s="149"/>
      <c r="H44086" s="148"/>
      <c r="I44086"/>
    </row>
    <row r="44087" spans="1:9" x14ac:dyDescent="0.25">
      <c r="A44087"/>
      <c r="B44087"/>
      <c r="C44087"/>
      <c r="D44087"/>
      <c r="E44087" s="148"/>
      <c r="F44087" s="148"/>
      <c r="G44087" s="149"/>
      <c r="H44087" s="148"/>
      <c r="I44087"/>
    </row>
    <row r="44088" spans="1:9" x14ac:dyDescent="0.25">
      <c r="A44088"/>
      <c r="B44088"/>
      <c r="C44088"/>
      <c r="D44088"/>
      <c r="E44088" s="148"/>
      <c r="F44088" s="148"/>
      <c r="G44088" s="149"/>
      <c r="H44088" s="148"/>
      <c r="I44088"/>
    </row>
    <row r="44089" spans="1:9" x14ac:dyDescent="0.25">
      <c r="A44089"/>
      <c r="B44089"/>
      <c r="C44089"/>
      <c r="D44089"/>
      <c r="E44089" s="148"/>
      <c r="F44089" s="148"/>
      <c r="G44089" s="149"/>
      <c r="H44089" s="148"/>
      <c r="I44089"/>
    </row>
    <row r="44090" spans="1:9" x14ac:dyDescent="0.25">
      <c r="A44090"/>
      <c r="B44090"/>
      <c r="C44090"/>
      <c r="D44090"/>
      <c r="E44090" s="148"/>
      <c r="F44090" s="148"/>
      <c r="G44090" s="149"/>
      <c r="H44090" s="148"/>
      <c r="I44090"/>
    </row>
    <row r="44091" spans="1:9" x14ac:dyDescent="0.25">
      <c r="A44091"/>
      <c r="B44091"/>
      <c r="C44091"/>
      <c r="D44091"/>
      <c r="E44091" s="148"/>
      <c r="F44091" s="148"/>
      <c r="G44091" s="149"/>
      <c r="H44091" s="148"/>
      <c r="I44091"/>
    </row>
    <row r="44092" spans="1:9" x14ac:dyDescent="0.25">
      <c r="A44092"/>
      <c r="B44092"/>
      <c r="C44092"/>
      <c r="D44092"/>
      <c r="E44092" s="148"/>
      <c r="F44092" s="148"/>
      <c r="G44092" s="149"/>
      <c r="H44092" s="148"/>
      <c r="I44092"/>
    </row>
    <row r="44093" spans="1:9" x14ac:dyDescent="0.25">
      <c r="A44093"/>
      <c r="B44093"/>
      <c r="C44093"/>
      <c r="D44093"/>
      <c r="E44093" s="148"/>
      <c r="F44093" s="148"/>
      <c r="G44093" s="149"/>
      <c r="H44093" s="148"/>
      <c r="I44093"/>
    </row>
    <row r="44094" spans="1:9" x14ac:dyDescent="0.25">
      <c r="A44094"/>
      <c r="B44094"/>
      <c r="C44094"/>
      <c r="D44094"/>
      <c r="E44094" s="148"/>
      <c r="F44094" s="148"/>
      <c r="G44094" s="149"/>
      <c r="H44094" s="148"/>
      <c r="I44094"/>
    </row>
    <row r="44095" spans="1:9" x14ac:dyDescent="0.25">
      <c r="A44095"/>
      <c r="B44095"/>
      <c r="C44095"/>
      <c r="D44095"/>
      <c r="E44095" s="148"/>
      <c r="F44095" s="148"/>
      <c r="G44095" s="149"/>
      <c r="H44095" s="148"/>
      <c r="I44095"/>
    </row>
    <row r="44096" spans="1:9" x14ac:dyDescent="0.25">
      <c r="A44096"/>
      <c r="B44096"/>
      <c r="C44096"/>
      <c r="D44096"/>
      <c r="E44096" s="148"/>
      <c r="F44096" s="148"/>
      <c r="G44096" s="149"/>
      <c r="H44096" s="148"/>
      <c r="I44096"/>
    </row>
    <row r="44097" spans="1:9" x14ac:dyDescent="0.25">
      <c r="A44097"/>
      <c r="B44097"/>
      <c r="C44097"/>
      <c r="D44097"/>
      <c r="E44097" s="148"/>
      <c r="F44097" s="148"/>
      <c r="G44097" s="149"/>
      <c r="H44097" s="148"/>
      <c r="I44097"/>
    </row>
    <row r="44098" spans="1:9" x14ac:dyDescent="0.25">
      <c r="A44098"/>
      <c r="B44098"/>
      <c r="C44098"/>
      <c r="D44098"/>
      <c r="E44098" s="148"/>
      <c r="F44098" s="148"/>
      <c r="G44098" s="149"/>
      <c r="H44098" s="148"/>
      <c r="I44098"/>
    </row>
    <row r="44099" spans="1:9" x14ac:dyDescent="0.25">
      <c r="A44099"/>
      <c r="B44099"/>
      <c r="C44099"/>
      <c r="D44099"/>
      <c r="E44099" s="148"/>
      <c r="F44099" s="148"/>
      <c r="G44099" s="149"/>
      <c r="H44099" s="148"/>
      <c r="I44099"/>
    </row>
    <row r="44100" spans="1:9" x14ac:dyDescent="0.25">
      <c r="A44100"/>
      <c r="B44100"/>
      <c r="C44100"/>
      <c r="D44100"/>
      <c r="E44100" s="148"/>
      <c r="F44100" s="148"/>
      <c r="G44100" s="149"/>
      <c r="H44100" s="148"/>
      <c r="I44100"/>
    </row>
    <row r="44101" spans="1:9" x14ac:dyDescent="0.25">
      <c r="A44101"/>
      <c r="B44101"/>
      <c r="C44101"/>
      <c r="D44101"/>
      <c r="E44101" s="148"/>
      <c r="F44101" s="148"/>
      <c r="G44101" s="149"/>
      <c r="H44101" s="148"/>
      <c r="I44101"/>
    </row>
    <row r="44102" spans="1:9" x14ac:dyDescent="0.25">
      <c r="A44102"/>
      <c r="B44102"/>
      <c r="C44102"/>
      <c r="D44102"/>
      <c r="E44102" s="148"/>
      <c r="F44102" s="148"/>
      <c r="G44102" s="149"/>
      <c r="H44102" s="148"/>
      <c r="I44102"/>
    </row>
    <row r="44103" spans="1:9" x14ac:dyDescent="0.25">
      <c r="A44103"/>
      <c r="B44103"/>
      <c r="C44103"/>
      <c r="D44103"/>
      <c r="E44103" s="148"/>
      <c r="F44103" s="148"/>
      <c r="G44103" s="149"/>
      <c r="H44103" s="148"/>
      <c r="I44103"/>
    </row>
    <row r="44104" spans="1:9" x14ac:dyDescent="0.25">
      <c r="A44104"/>
      <c r="B44104"/>
      <c r="C44104"/>
      <c r="D44104"/>
      <c r="E44104" s="148"/>
      <c r="F44104" s="148"/>
      <c r="G44104" s="149"/>
      <c r="H44104" s="148"/>
      <c r="I44104"/>
    </row>
    <row r="44105" spans="1:9" x14ac:dyDescent="0.25">
      <c r="A44105"/>
      <c r="B44105"/>
      <c r="C44105"/>
      <c r="D44105"/>
      <c r="E44105" s="148"/>
      <c r="F44105" s="148"/>
      <c r="G44105" s="149"/>
      <c r="H44105" s="148"/>
      <c r="I44105"/>
    </row>
    <row r="44106" spans="1:9" x14ac:dyDescent="0.25">
      <c r="A44106"/>
      <c r="B44106"/>
      <c r="C44106"/>
      <c r="D44106"/>
      <c r="E44106" s="148"/>
      <c r="F44106" s="148"/>
      <c r="G44106" s="149"/>
      <c r="H44106" s="148"/>
      <c r="I44106"/>
    </row>
    <row r="44107" spans="1:9" x14ac:dyDescent="0.25">
      <c r="A44107"/>
      <c r="B44107"/>
      <c r="C44107"/>
      <c r="D44107"/>
      <c r="E44107" s="148"/>
      <c r="F44107" s="148"/>
      <c r="G44107" s="149"/>
      <c r="H44107" s="148"/>
      <c r="I44107"/>
    </row>
    <row r="44108" spans="1:9" x14ac:dyDescent="0.25">
      <c r="A44108"/>
      <c r="B44108"/>
      <c r="C44108"/>
      <c r="D44108"/>
      <c r="E44108" s="148"/>
      <c r="F44108" s="148"/>
      <c r="G44108" s="149"/>
      <c r="H44108" s="148"/>
      <c r="I44108"/>
    </row>
    <row r="44109" spans="1:9" x14ac:dyDescent="0.25">
      <c r="A44109"/>
      <c r="B44109"/>
      <c r="C44109"/>
      <c r="D44109"/>
      <c r="E44109" s="148"/>
      <c r="F44109" s="148"/>
      <c r="G44109" s="149"/>
      <c r="H44109" s="148"/>
      <c r="I44109"/>
    </row>
    <row r="44110" spans="1:9" x14ac:dyDescent="0.25">
      <c r="A44110"/>
      <c r="B44110"/>
      <c r="C44110"/>
      <c r="D44110"/>
      <c r="E44110" s="148"/>
      <c r="F44110" s="148"/>
      <c r="G44110" s="149"/>
      <c r="H44110" s="148"/>
      <c r="I44110"/>
    </row>
    <row r="44111" spans="1:9" x14ac:dyDescent="0.25">
      <c r="A44111"/>
      <c r="B44111"/>
      <c r="C44111"/>
      <c r="D44111"/>
      <c r="E44111" s="148"/>
      <c r="F44111" s="148"/>
      <c r="G44111" s="149"/>
      <c r="H44111" s="148"/>
      <c r="I44111"/>
    </row>
    <row r="44112" spans="1:9" x14ac:dyDescent="0.25">
      <c r="A44112"/>
      <c r="B44112"/>
      <c r="C44112"/>
      <c r="D44112"/>
      <c r="E44112" s="148"/>
      <c r="F44112" s="148"/>
      <c r="G44112" s="149"/>
      <c r="H44112" s="148"/>
      <c r="I44112"/>
    </row>
    <row r="44113" spans="1:9" x14ac:dyDescent="0.25">
      <c r="A44113"/>
      <c r="B44113"/>
      <c r="C44113"/>
      <c r="D44113"/>
      <c r="E44113" s="148"/>
      <c r="F44113" s="148"/>
      <c r="G44113" s="149"/>
      <c r="H44113" s="148"/>
      <c r="I44113"/>
    </row>
    <row r="44114" spans="1:9" x14ac:dyDescent="0.25">
      <c r="A44114"/>
      <c r="B44114"/>
      <c r="C44114"/>
      <c r="D44114"/>
      <c r="E44114" s="148"/>
      <c r="F44114" s="148"/>
      <c r="G44114" s="149"/>
      <c r="H44114" s="148"/>
      <c r="I44114"/>
    </row>
    <row r="44115" spans="1:9" x14ac:dyDescent="0.25">
      <c r="A44115"/>
      <c r="B44115"/>
      <c r="C44115"/>
      <c r="D44115"/>
      <c r="E44115" s="148"/>
      <c r="F44115" s="148"/>
      <c r="G44115" s="149"/>
      <c r="H44115" s="148"/>
      <c r="I44115"/>
    </row>
    <row r="44116" spans="1:9" x14ac:dyDescent="0.25">
      <c r="A44116"/>
      <c r="B44116"/>
      <c r="C44116"/>
      <c r="D44116"/>
      <c r="E44116" s="148"/>
      <c r="F44116" s="148"/>
      <c r="G44116" s="149"/>
      <c r="H44116" s="148"/>
      <c r="I44116"/>
    </row>
    <row r="44117" spans="1:9" x14ac:dyDescent="0.25">
      <c r="A44117"/>
      <c r="B44117"/>
      <c r="C44117"/>
      <c r="D44117"/>
      <c r="E44117" s="148"/>
      <c r="F44117" s="148"/>
      <c r="G44117" s="149"/>
      <c r="H44117" s="148"/>
      <c r="I44117"/>
    </row>
    <row r="44118" spans="1:9" x14ac:dyDescent="0.25">
      <c r="A44118"/>
      <c r="B44118"/>
      <c r="C44118"/>
      <c r="D44118"/>
      <c r="E44118" s="148"/>
      <c r="F44118" s="148"/>
      <c r="G44118" s="149"/>
      <c r="H44118" s="148"/>
      <c r="I44118"/>
    </row>
    <row r="44119" spans="1:9" x14ac:dyDescent="0.25">
      <c r="A44119"/>
      <c r="B44119"/>
      <c r="C44119"/>
      <c r="D44119"/>
      <c r="E44119" s="148"/>
      <c r="F44119" s="148"/>
      <c r="G44119" s="149"/>
      <c r="H44119" s="148"/>
      <c r="I44119"/>
    </row>
    <row r="44120" spans="1:9" x14ac:dyDescent="0.25">
      <c r="A44120"/>
      <c r="B44120"/>
      <c r="C44120"/>
      <c r="D44120"/>
      <c r="E44120" s="148"/>
      <c r="F44120" s="148"/>
      <c r="G44120" s="149"/>
      <c r="H44120" s="148"/>
      <c r="I44120"/>
    </row>
    <row r="44121" spans="1:9" x14ac:dyDescent="0.25">
      <c r="A44121"/>
      <c r="B44121"/>
      <c r="C44121"/>
      <c r="D44121"/>
      <c r="E44121" s="148"/>
      <c r="F44121" s="148"/>
      <c r="G44121" s="149"/>
      <c r="H44121" s="148"/>
      <c r="I44121"/>
    </row>
    <row r="44122" spans="1:9" x14ac:dyDescent="0.25">
      <c r="A44122"/>
      <c r="B44122"/>
      <c r="C44122"/>
      <c r="D44122"/>
      <c r="E44122" s="148"/>
      <c r="F44122" s="148"/>
      <c r="G44122" s="149"/>
      <c r="H44122" s="148"/>
      <c r="I44122"/>
    </row>
    <row r="44123" spans="1:9" x14ac:dyDescent="0.25">
      <c r="A44123"/>
      <c r="B44123"/>
      <c r="C44123"/>
      <c r="D44123"/>
      <c r="E44123" s="148"/>
      <c r="F44123" s="148"/>
      <c r="G44123" s="149"/>
      <c r="H44123" s="148"/>
      <c r="I44123"/>
    </row>
    <row r="44124" spans="1:9" x14ac:dyDescent="0.25">
      <c r="A44124"/>
      <c r="B44124"/>
      <c r="C44124"/>
      <c r="D44124"/>
      <c r="E44124" s="148"/>
      <c r="F44124" s="148"/>
      <c r="G44124" s="149"/>
      <c r="H44124" s="148"/>
      <c r="I44124"/>
    </row>
    <row r="44125" spans="1:9" x14ac:dyDescent="0.25">
      <c r="A44125"/>
      <c r="B44125"/>
      <c r="C44125"/>
      <c r="D44125"/>
      <c r="E44125" s="148"/>
      <c r="F44125" s="148"/>
      <c r="G44125" s="149"/>
      <c r="H44125" s="148"/>
      <c r="I44125"/>
    </row>
    <row r="44126" spans="1:9" x14ac:dyDescent="0.25">
      <c r="A44126"/>
      <c r="B44126"/>
      <c r="C44126"/>
      <c r="D44126"/>
      <c r="E44126" s="148"/>
      <c r="F44126" s="148"/>
      <c r="G44126" s="149"/>
      <c r="H44126" s="148"/>
      <c r="I44126"/>
    </row>
    <row r="44127" spans="1:9" x14ac:dyDescent="0.25">
      <c r="A44127"/>
      <c r="B44127"/>
      <c r="C44127"/>
      <c r="D44127"/>
      <c r="E44127" s="148"/>
      <c r="F44127" s="148"/>
      <c r="G44127" s="149"/>
      <c r="H44127" s="148"/>
      <c r="I44127"/>
    </row>
    <row r="44128" spans="1:9" x14ac:dyDescent="0.25">
      <c r="A44128"/>
      <c r="B44128"/>
      <c r="C44128"/>
      <c r="D44128"/>
      <c r="E44128" s="148"/>
      <c r="F44128" s="148"/>
      <c r="G44128" s="149"/>
      <c r="H44128" s="148"/>
      <c r="I44128"/>
    </row>
    <row r="44129" spans="1:9" x14ac:dyDescent="0.25">
      <c r="A44129"/>
      <c r="B44129"/>
      <c r="C44129"/>
      <c r="D44129"/>
      <c r="E44129" s="148"/>
      <c r="F44129" s="148"/>
      <c r="G44129" s="149"/>
      <c r="H44129" s="148"/>
      <c r="I44129"/>
    </row>
    <row r="44130" spans="1:9" x14ac:dyDescent="0.25">
      <c r="A44130"/>
      <c r="B44130"/>
      <c r="C44130"/>
      <c r="D44130"/>
      <c r="E44130" s="148"/>
      <c r="F44130" s="148"/>
      <c r="G44130" s="149"/>
      <c r="H44130" s="148"/>
      <c r="I44130"/>
    </row>
    <row r="44131" spans="1:9" x14ac:dyDescent="0.25">
      <c r="A44131"/>
      <c r="B44131"/>
      <c r="C44131"/>
      <c r="D44131"/>
      <c r="E44131" s="148"/>
      <c r="F44131" s="148"/>
      <c r="G44131" s="149"/>
      <c r="H44131" s="148"/>
      <c r="I44131"/>
    </row>
    <row r="44132" spans="1:9" x14ac:dyDescent="0.25">
      <c r="A44132"/>
      <c r="B44132"/>
      <c r="C44132"/>
      <c r="D44132"/>
      <c r="E44132" s="148"/>
      <c r="F44132" s="148"/>
      <c r="G44132" s="149"/>
      <c r="H44132" s="148"/>
      <c r="I44132"/>
    </row>
    <row r="44133" spans="1:9" x14ac:dyDescent="0.25">
      <c r="A44133"/>
      <c r="B44133"/>
      <c r="C44133"/>
      <c r="D44133"/>
      <c r="E44133" s="148"/>
      <c r="F44133" s="148"/>
      <c r="G44133" s="149"/>
      <c r="H44133" s="148"/>
      <c r="I44133"/>
    </row>
    <row r="44134" spans="1:9" x14ac:dyDescent="0.25">
      <c r="A44134"/>
      <c r="B44134"/>
      <c r="C44134"/>
      <c r="D44134"/>
      <c r="E44134" s="148"/>
      <c r="F44134" s="148"/>
      <c r="G44134" s="149"/>
      <c r="H44134" s="148"/>
      <c r="I44134"/>
    </row>
    <row r="44135" spans="1:9" x14ac:dyDescent="0.25">
      <c r="A44135"/>
      <c r="B44135"/>
      <c r="C44135"/>
      <c r="D44135"/>
      <c r="E44135" s="148"/>
      <c r="F44135" s="148"/>
      <c r="G44135" s="149"/>
      <c r="H44135" s="148"/>
      <c r="I44135"/>
    </row>
    <row r="44136" spans="1:9" x14ac:dyDescent="0.25">
      <c r="A44136"/>
      <c r="B44136"/>
      <c r="C44136"/>
      <c r="D44136"/>
      <c r="E44136" s="148"/>
      <c r="F44136" s="148"/>
      <c r="G44136" s="149"/>
      <c r="H44136" s="148"/>
      <c r="I44136"/>
    </row>
    <row r="44137" spans="1:9" x14ac:dyDescent="0.25">
      <c r="A44137"/>
      <c r="B44137"/>
      <c r="C44137"/>
      <c r="D44137"/>
      <c r="E44137" s="148"/>
      <c r="F44137" s="148"/>
      <c r="G44137" s="149"/>
      <c r="H44137" s="148"/>
      <c r="I44137"/>
    </row>
    <row r="44138" spans="1:9" x14ac:dyDescent="0.25">
      <c r="A44138"/>
      <c r="B44138"/>
      <c r="C44138"/>
      <c r="D44138"/>
      <c r="E44138" s="148"/>
      <c r="F44138" s="148"/>
      <c r="G44138" s="149"/>
      <c r="H44138" s="148"/>
      <c r="I44138"/>
    </row>
    <row r="44139" spans="1:9" x14ac:dyDescent="0.25">
      <c r="A44139"/>
      <c r="B44139"/>
      <c r="C44139"/>
      <c r="D44139"/>
      <c r="E44139" s="148"/>
      <c r="F44139" s="148"/>
      <c r="G44139" s="149"/>
      <c r="H44139" s="148"/>
      <c r="I44139"/>
    </row>
    <row r="44140" spans="1:9" x14ac:dyDescent="0.25">
      <c r="A44140"/>
      <c r="B44140"/>
      <c r="C44140"/>
      <c r="D44140"/>
      <c r="E44140" s="148"/>
      <c r="F44140" s="148"/>
      <c r="G44140" s="149"/>
      <c r="H44140" s="148"/>
      <c r="I44140"/>
    </row>
    <row r="44141" spans="1:9" x14ac:dyDescent="0.25">
      <c r="A44141"/>
      <c r="B44141"/>
      <c r="C44141"/>
      <c r="D44141"/>
      <c r="E44141" s="148"/>
      <c r="F44141" s="148"/>
      <c r="G44141" s="149"/>
      <c r="H44141" s="148"/>
      <c r="I44141"/>
    </row>
    <row r="44142" spans="1:9" x14ac:dyDescent="0.25">
      <c r="A44142"/>
      <c r="B44142"/>
      <c r="C44142"/>
      <c r="D44142"/>
      <c r="E44142" s="148"/>
      <c r="F44142" s="148"/>
      <c r="G44142" s="149"/>
      <c r="H44142" s="148"/>
      <c r="I44142"/>
    </row>
    <row r="44143" spans="1:9" x14ac:dyDescent="0.25">
      <c r="A44143"/>
      <c r="B44143"/>
      <c r="C44143"/>
      <c r="D44143"/>
      <c r="E44143" s="148"/>
      <c r="F44143" s="148"/>
      <c r="G44143" s="149"/>
      <c r="H44143" s="148"/>
      <c r="I44143"/>
    </row>
    <row r="44144" spans="1:9" x14ac:dyDescent="0.25">
      <c r="A44144"/>
      <c r="B44144"/>
      <c r="C44144"/>
      <c r="D44144"/>
      <c r="E44144" s="148"/>
      <c r="F44144" s="148"/>
      <c r="G44144" s="149"/>
      <c r="H44144" s="148"/>
      <c r="I44144"/>
    </row>
    <row r="44145" spans="1:9" x14ac:dyDescent="0.25">
      <c r="A44145"/>
      <c r="B44145"/>
      <c r="C44145"/>
      <c r="D44145"/>
      <c r="E44145" s="148"/>
      <c r="F44145" s="148"/>
      <c r="G44145" s="149"/>
      <c r="H44145" s="148"/>
      <c r="I44145"/>
    </row>
    <row r="44146" spans="1:9" x14ac:dyDescent="0.25">
      <c r="A44146"/>
      <c r="B44146"/>
      <c r="C44146"/>
      <c r="D44146"/>
      <c r="E44146" s="148"/>
      <c r="F44146" s="148"/>
      <c r="G44146" s="149"/>
      <c r="H44146" s="148"/>
      <c r="I44146"/>
    </row>
    <row r="44147" spans="1:9" x14ac:dyDescent="0.25">
      <c r="A44147"/>
      <c r="B44147"/>
      <c r="C44147"/>
      <c r="D44147"/>
      <c r="E44147" s="148"/>
      <c r="F44147" s="148"/>
      <c r="G44147" s="149"/>
      <c r="H44147" s="148"/>
      <c r="I44147"/>
    </row>
    <row r="44148" spans="1:9" x14ac:dyDescent="0.25">
      <c r="A44148"/>
      <c r="B44148"/>
      <c r="C44148"/>
      <c r="D44148"/>
      <c r="E44148" s="148"/>
      <c r="F44148" s="148"/>
      <c r="G44148" s="149"/>
      <c r="H44148" s="148"/>
      <c r="I44148"/>
    </row>
    <row r="44149" spans="1:9" x14ac:dyDescent="0.25">
      <c r="A44149"/>
      <c r="B44149"/>
      <c r="C44149"/>
      <c r="D44149"/>
      <c r="E44149" s="148"/>
      <c r="F44149" s="148"/>
      <c r="G44149" s="149"/>
      <c r="H44149" s="148"/>
      <c r="I44149"/>
    </row>
    <row r="44150" spans="1:9" x14ac:dyDescent="0.25">
      <c r="A44150"/>
      <c r="B44150"/>
      <c r="C44150"/>
      <c r="D44150"/>
      <c r="E44150" s="148"/>
      <c r="F44150" s="148"/>
      <c r="G44150" s="149"/>
      <c r="H44150" s="148"/>
      <c r="I44150"/>
    </row>
    <row r="44151" spans="1:9" x14ac:dyDescent="0.25">
      <c r="A44151"/>
      <c r="B44151"/>
      <c r="C44151"/>
      <c r="D44151"/>
      <c r="E44151" s="148"/>
      <c r="F44151" s="148"/>
      <c r="G44151" s="149"/>
      <c r="H44151" s="148"/>
      <c r="I44151"/>
    </row>
    <row r="44152" spans="1:9" x14ac:dyDescent="0.25">
      <c r="A44152"/>
      <c r="B44152"/>
      <c r="C44152"/>
      <c r="D44152"/>
      <c r="E44152" s="148"/>
      <c r="F44152" s="148"/>
      <c r="G44152" s="149"/>
      <c r="H44152" s="148"/>
      <c r="I44152"/>
    </row>
    <row r="44153" spans="1:9" x14ac:dyDescent="0.25">
      <c r="A44153"/>
      <c r="B44153"/>
      <c r="C44153"/>
      <c r="D44153"/>
      <c r="E44153" s="148"/>
      <c r="F44153" s="148"/>
      <c r="G44153" s="149"/>
      <c r="H44153" s="148"/>
      <c r="I44153"/>
    </row>
    <row r="44154" spans="1:9" x14ac:dyDescent="0.25">
      <c r="A44154"/>
      <c r="B44154"/>
      <c r="C44154"/>
      <c r="D44154"/>
      <c r="E44154" s="148"/>
      <c r="F44154" s="148"/>
      <c r="G44154" s="149"/>
      <c r="H44154" s="148"/>
      <c r="I44154"/>
    </row>
    <row r="44155" spans="1:9" x14ac:dyDescent="0.25">
      <c r="A44155"/>
      <c r="B44155"/>
      <c r="C44155"/>
      <c r="D44155"/>
      <c r="E44155" s="148"/>
      <c r="F44155" s="148"/>
      <c r="G44155" s="149"/>
      <c r="H44155" s="148"/>
      <c r="I44155"/>
    </row>
    <row r="44156" spans="1:9" x14ac:dyDescent="0.25">
      <c r="A44156"/>
      <c r="B44156"/>
      <c r="C44156"/>
      <c r="D44156"/>
      <c r="E44156" s="148"/>
      <c r="F44156" s="148"/>
      <c r="G44156" s="149"/>
      <c r="H44156" s="148"/>
      <c r="I44156"/>
    </row>
    <row r="44157" spans="1:9" x14ac:dyDescent="0.25">
      <c r="A44157"/>
      <c r="B44157"/>
      <c r="C44157"/>
      <c r="D44157"/>
      <c r="E44157" s="148"/>
      <c r="F44157" s="148"/>
      <c r="G44157" s="149"/>
      <c r="H44157" s="148"/>
      <c r="I44157"/>
    </row>
    <row r="44158" spans="1:9" x14ac:dyDescent="0.25">
      <c r="A44158"/>
      <c r="B44158"/>
      <c r="C44158"/>
      <c r="D44158"/>
      <c r="E44158" s="148"/>
      <c r="F44158" s="148"/>
      <c r="G44158" s="149"/>
      <c r="H44158" s="148"/>
      <c r="I44158"/>
    </row>
    <row r="44159" spans="1:9" x14ac:dyDescent="0.25">
      <c r="A44159"/>
      <c r="B44159"/>
      <c r="C44159"/>
      <c r="D44159"/>
      <c r="E44159" s="148"/>
      <c r="F44159" s="148"/>
      <c r="G44159" s="149"/>
      <c r="H44159" s="148"/>
      <c r="I44159"/>
    </row>
    <row r="44160" spans="1:9" x14ac:dyDescent="0.25">
      <c r="A44160"/>
      <c r="B44160"/>
      <c r="C44160"/>
      <c r="D44160"/>
      <c r="E44160" s="148"/>
      <c r="F44160" s="148"/>
      <c r="G44160" s="149"/>
      <c r="H44160" s="148"/>
      <c r="I44160"/>
    </row>
    <row r="44161" spans="1:9" x14ac:dyDescent="0.25">
      <c r="A44161"/>
      <c r="B44161"/>
      <c r="C44161"/>
      <c r="D44161"/>
      <c r="E44161" s="148"/>
      <c r="F44161" s="148"/>
      <c r="G44161" s="149"/>
      <c r="H44161" s="148"/>
      <c r="I44161"/>
    </row>
    <row r="44162" spans="1:9" x14ac:dyDescent="0.25">
      <c r="A44162"/>
      <c r="B44162"/>
      <c r="C44162"/>
      <c r="D44162"/>
      <c r="E44162" s="148"/>
      <c r="F44162" s="148"/>
      <c r="G44162" s="149"/>
      <c r="H44162" s="148"/>
      <c r="I44162"/>
    </row>
    <row r="44163" spans="1:9" x14ac:dyDescent="0.25">
      <c r="A44163"/>
      <c r="B44163"/>
      <c r="C44163"/>
      <c r="D44163"/>
      <c r="E44163" s="148"/>
      <c r="F44163" s="148"/>
      <c r="G44163" s="149"/>
      <c r="H44163" s="148"/>
      <c r="I44163"/>
    </row>
    <row r="44164" spans="1:9" x14ac:dyDescent="0.25">
      <c r="A44164"/>
      <c r="B44164"/>
      <c r="C44164"/>
      <c r="D44164"/>
      <c r="E44164" s="148"/>
      <c r="F44164" s="148"/>
      <c r="G44164" s="149"/>
      <c r="H44164" s="148"/>
      <c r="I44164"/>
    </row>
    <row r="44165" spans="1:9" x14ac:dyDescent="0.25">
      <c r="A44165"/>
      <c r="B44165"/>
      <c r="C44165"/>
      <c r="D44165"/>
      <c r="E44165" s="148"/>
      <c r="F44165" s="148"/>
      <c r="G44165" s="149"/>
      <c r="H44165" s="148"/>
      <c r="I44165"/>
    </row>
    <row r="44166" spans="1:9" x14ac:dyDescent="0.25">
      <c r="A44166"/>
      <c r="B44166"/>
      <c r="C44166"/>
      <c r="D44166"/>
      <c r="E44166" s="148"/>
      <c r="F44166" s="148"/>
      <c r="G44166" s="149"/>
      <c r="H44166" s="148"/>
      <c r="I44166"/>
    </row>
    <row r="44167" spans="1:9" x14ac:dyDescent="0.25">
      <c r="A44167"/>
      <c r="B44167"/>
      <c r="C44167"/>
      <c r="D44167"/>
      <c r="E44167" s="148"/>
      <c r="F44167" s="148"/>
      <c r="G44167" s="149"/>
      <c r="H44167" s="148"/>
      <c r="I44167"/>
    </row>
    <row r="44168" spans="1:9" x14ac:dyDescent="0.25">
      <c r="A44168"/>
      <c r="B44168"/>
      <c r="C44168"/>
      <c r="D44168"/>
      <c r="E44168" s="148"/>
      <c r="F44168" s="148"/>
      <c r="G44168" s="149"/>
      <c r="H44168" s="148"/>
      <c r="I44168"/>
    </row>
    <row r="44169" spans="1:9" x14ac:dyDescent="0.25">
      <c r="A44169"/>
      <c r="B44169"/>
      <c r="C44169"/>
      <c r="D44169"/>
      <c r="E44169" s="148"/>
      <c r="F44169" s="148"/>
      <c r="G44169" s="149"/>
      <c r="H44169" s="148"/>
      <c r="I44169"/>
    </row>
    <row r="44170" spans="1:9" x14ac:dyDescent="0.25">
      <c r="A44170"/>
      <c r="B44170"/>
      <c r="C44170"/>
      <c r="D44170"/>
      <c r="E44170" s="148"/>
      <c r="F44170" s="148"/>
      <c r="G44170" s="149"/>
      <c r="H44170" s="148"/>
      <c r="I44170"/>
    </row>
    <row r="44171" spans="1:9" x14ac:dyDescent="0.25">
      <c r="A44171"/>
      <c r="B44171"/>
      <c r="C44171"/>
      <c r="D44171"/>
      <c r="E44171" s="148"/>
      <c r="F44171" s="148"/>
      <c r="G44171" s="149"/>
      <c r="H44171" s="148"/>
      <c r="I44171"/>
    </row>
    <row r="44172" spans="1:9" x14ac:dyDescent="0.25">
      <c r="A44172"/>
      <c r="B44172"/>
      <c r="C44172"/>
      <c r="D44172"/>
      <c r="E44172" s="148"/>
      <c r="F44172" s="148"/>
      <c r="G44172" s="149"/>
      <c r="H44172" s="148"/>
      <c r="I44172"/>
    </row>
    <row r="44173" spans="1:9" x14ac:dyDescent="0.25">
      <c r="A44173"/>
      <c r="B44173"/>
      <c r="C44173"/>
      <c r="D44173"/>
      <c r="E44173" s="148"/>
      <c r="F44173" s="148"/>
      <c r="G44173" s="149"/>
      <c r="H44173" s="148"/>
      <c r="I44173"/>
    </row>
    <row r="44174" spans="1:9" x14ac:dyDescent="0.25">
      <c r="A44174"/>
      <c r="B44174"/>
      <c r="C44174"/>
      <c r="D44174"/>
      <c r="E44174" s="148"/>
      <c r="F44174" s="148"/>
      <c r="G44174" s="149"/>
      <c r="H44174" s="148"/>
      <c r="I44174"/>
    </row>
    <row r="44175" spans="1:9" x14ac:dyDescent="0.25">
      <c r="A44175"/>
      <c r="B44175"/>
      <c r="C44175"/>
      <c r="D44175"/>
      <c r="E44175" s="148"/>
      <c r="F44175" s="148"/>
      <c r="G44175" s="149"/>
      <c r="H44175" s="148"/>
      <c r="I44175"/>
    </row>
    <row r="44176" spans="1:9" x14ac:dyDescent="0.25">
      <c r="A44176"/>
      <c r="B44176"/>
      <c r="C44176"/>
      <c r="D44176"/>
      <c r="E44176" s="148"/>
      <c r="F44176" s="148"/>
      <c r="G44176" s="149"/>
      <c r="H44176" s="148"/>
      <c r="I44176"/>
    </row>
    <row r="44177" spans="1:9" x14ac:dyDescent="0.25">
      <c r="A44177"/>
      <c r="B44177"/>
      <c r="C44177"/>
      <c r="D44177"/>
      <c r="E44177" s="148"/>
      <c r="F44177" s="148"/>
      <c r="G44177" s="149"/>
      <c r="H44177" s="148"/>
      <c r="I44177"/>
    </row>
    <row r="44178" spans="1:9" x14ac:dyDescent="0.25">
      <c r="A44178"/>
      <c r="B44178"/>
      <c r="C44178"/>
      <c r="D44178"/>
      <c r="E44178" s="148"/>
      <c r="F44178" s="148"/>
      <c r="G44178" s="149"/>
      <c r="H44178" s="148"/>
      <c r="I44178"/>
    </row>
    <row r="44179" spans="1:9" x14ac:dyDescent="0.25">
      <c r="A44179"/>
      <c r="B44179"/>
      <c r="C44179"/>
      <c r="D44179"/>
      <c r="E44179" s="148"/>
      <c r="F44179" s="148"/>
      <c r="G44179" s="149"/>
      <c r="H44179" s="148"/>
      <c r="I44179"/>
    </row>
    <row r="44180" spans="1:9" x14ac:dyDescent="0.25">
      <c r="A44180"/>
      <c r="B44180"/>
      <c r="C44180"/>
      <c r="D44180"/>
      <c r="E44180" s="148"/>
      <c r="F44180" s="148"/>
      <c r="G44180" s="149"/>
      <c r="H44180" s="148"/>
      <c r="I44180"/>
    </row>
    <row r="44181" spans="1:9" x14ac:dyDescent="0.25">
      <c r="A44181"/>
      <c r="B44181"/>
      <c r="C44181"/>
      <c r="D44181"/>
      <c r="E44181" s="148"/>
      <c r="F44181" s="148"/>
      <c r="G44181" s="149"/>
      <c r="H44181" s="148"/>
      <c r="I44181"/>
    </row>
    <row r="44182" spans="1:9" x14ac:dyDescent="0.25">
      <c r="A44182"/>
      <c r="B44182"/>
      <c r="C44182"/>
      <c r="D44182"/>
      <c r="E44182" s="148"/>
      <c r="F44182" s="148"/>
      <c r="G44182" s="149"/>
      <c r="H44182" s="148"/>
      <c r="I44182"/>
    </row>
    <row r="44183" spans="1:9" x14ac:dyDescent="0.25">
      <c r="A44183"/>
      <c r="B44183"/>
      <c r="C44183"/>
      <c r="D44183"/>
      <c r="E44183" s="148"/>
      <c r="F44183" s="148"/>
      <c r="G44183" s="149"/>
      <c r="H44183" s="148"/>
      <c r="I44183"/>
    </row>
    <row r="44184" spans="1:9" x14ac:dyDescent="0.25">
      <c r="A44184"/>
      <c r="B44184"/>
      <c r="C44184"/>
      <c r="D44184"/>
      <c r="E44184" s="148"/>
      <c r="F44184" s="148"/>
      <c r="G44184" s="149"/>
      <c r="H44184" s="148"/>
      <c r="I44184"/>
    </row>
    <row r="44185" spans="1:9" x14ac:dyDescent="0.25">
      <c r="A44185"/>
      <c r="B44185"/>
      <c r="C44185"/>
      <c r="D44185"/>
      <c r="E44185" s="148"/>
      <c r="F44185" s="148"/>
      <c r="G44185" s="149"/>
      <c r="H44185" s="148"/>
      <c r="I44185"/>
    </row>
    <row r="44186" spans="1:9" x14ac:dyDescent="0.25">
      <c r="A44186"/>
      <c r="B44186"/>
      <c r="C44186"/>
      <c r="D44186"/>
      <c r="E44186" s="148"/>
      <c r="F44186" s="148"/>
      <c r="G44186" s="149"/>
      <c r="H44186" s="148"/>
      <c r="I44186"/>
    </row>
    <row r="44187" spans="1:9" x14ac:dyDescent="0.25">
      <c r="A44187"/>
      <c r="B44187"/>
      <c r="C44187"/>
      <c r="D44187"/>
      <c r="E44187" s="148"/>
      <c r="F44187" s="148"/>
      <c r="G44187" s="149"/>
      <c r="H44187" s="148"/>
      <c r="I44187"/>
    </row>
    <row r="44188" spans="1:9" x14ac:dyDescent="0.25">
      <c r="A44188"/>
      <c r="B44188"/>
      <c r="C44188"/>
      <c r="D44188"/>
      <c r="E44188" s="148"/>
      <c r="F44188" s="148"/>
      <c r="G44188" s="149"/>
      <c r="H44188" s="148"/>
      <c r="I44188"/>
    </row>
    <row r="44189" spans="1:9" x14ac:dyDescent="0.25">
      <c r="A44189"/>
      <c r="B44189"/>
      <c r="C44189"/>
      <c r="D44189"/>
      <c r="E44189" s="148"/>
      <c r="F44189" s="148"/>
      <c r="G44189" s="149"/>
      <c r="H44189" s="148"/>
      <c r="I44189"/>
    </row>
    <row r="44190" spans="1:9" x14ac:dyDescent="0.25">
      <c r="A44190"/>
      <c r="B44190"/>
      <c r="C44190"/>
      <c r="D44190"/>
      <c r="E44190" s="148"/>
      <c r="F44190" s="148"/>
      <c r="G44190" s="149"/>
      <c r="H44190" s="148"/>
      <c r="I44190"/>
    </row>
    <row r="44191" spans="1:9" x14ac:dyDescent="0.25">
      <c r="A44191"/>
      <c r="B44191"/>
      <c r="C44191"/>
      <c r="D44191"/>
      <c r="E44191" s="148"/>
      <c r="F44191" s="148"/>
      <c r="G44191" s="149"/>
      <c r="H44191" s="148"/>
      <c r="I44191"/>
    </row>
    <row r="44192" spans="1:9" x14ac:dyDescent="0.25">
      <c r="A44192"/>
      <c r="B44192"/>
      <c r="C44192"/>
      <c r="D44192"/>
      <c r="E44192" s="148"/>
      <c r="F44192" s="148"/>
      <c r="G44192" s="149"/>
      <c r="H44192" s="148"/>
      <c r="I44192"/>
    </row>
    <row r="44193" spans="1:9" x14ac:dyDescent="0.25">
      <c r="A44193"/>
      <c r="B44193"/>
      <c r="C44193"/>
      <c r="D44193"/>
      <c r="E44193" s="148"/>
      <c r="F44193" s="148"/>
      <c r="G44193" s="149"/>
      <c r="H44193" s="148"/>
      <c r="I44193"/>
    </row>
    <row r="44194" spans="1:9" x14ac:dyDescent="0.25">
      <c r="A44194"/>
      <c r="B44194"/>
      <c r="C44194"/>
      <c r="D44194"/>
      <c r="E44194" s="148"/>
      <c r="F44194" s="148"/>
      <c r="G44194" s="149"/>
      <c r="H44194" s="148"/>
      <c r="I44194"/>
    </row>
    <row r="44195" spans="1:9" x14ac:dyDescent="0.25">
      <c r="A44195"/>
      <c r="B44195"/>
      <c r="C44195"/>
      <c r="D44195"/>
      <c r="E44195" s="148"/>
      <c r="F44195" s="148"/>
      <c r="G44195" s="149"/>
      <c r="H44195" s="148"/>
      <c r="I44195"/>
    </row>
    <row r="44196" spans="1:9" x14ac:dyDescent="0.25">
      <c r="A44196"/>
      <c r="B44196"/>
      <c r="C44196"/>
      <c r="D44196"/>
      <c r="E44196" s="148"/>
      <c r="F44196" s="148"/>
      <c r="G44196" s="149"/>
      <c r="H44196" s="148"/>
      <c r="I44196"/>
    </row>
    <row r="44197" spans="1:9" x14ac:dyDescent="0.25">
      <c r="A44197"/>
      <c r="B44197"/>
      <c r="C44197"/>
      <c r="D44197"/>
      <c r="E44197" s="148"/>
      <c r="F44197" s="148"/>
      <c r="G44197" s="149"/>
      <c r="H44197" s="148"/>
      <c r="I44197"/>
    </row>
    <row r="44198" spans="1:9" x14ac:dyDescent="0.25">
      <c r="A44198"/>
      <c r="B44198"/>
      <c r="C44198"/>
      <c r="D44198"/>
      <c r="E44198" s="148"/>
      <c r="F44198" s="148"/>
      <c r="G44198" s="149"/>
      <c r="H44198" s="148"/>
      <c r="I44198"/>
    </row>
    <row r="44199" spans="1:9" x14ac:dyDescent="0.25">
      <c r="A44199"/>
      <c r="B44199"/>
      <c r="C44199"/>
      <c r="D44199"/>
      <c r="E44199" s="148"/>
      <c r="F44199" s="148"/>
      <c r="G44199" s="149"/>
      <c r="H44199" s="148"/>
      <c r="I44199"/>
    </row>
    <row r="44200" spans="1:9" x14ac:dyDescent="0.25">
      <c r="A44200"/>
      <c r="B44200"/>
      <c r="C44200"/>
      <c r="D44200"/>
      <c r="E44200" s="148"/>
      <c r="F44200" s="148"/>
      <c r="G44200" s="149"/>
      <c r="H44200" s="148"/>
      <c r="I44200"/>
    </row>
    <row r="44201" spans="1:9" x14ac:dyDescent="0.25">
      <c r="A44201"/>
      <c r="B44201"/>
      <c r="C44201"/>
      <c r="D44201"/>
      <c r="E44201" s="148"/>
      <c r="F44201" s="148"/>
      <c r="G44201" s="149"/>
      <c r="H44201" s="148"/>
      <c r="I44201"/>
    </row>
    <row r="44202" spans="1:9" x14ac:dyDescent="0.25">
      <c r="A44202"/>
      <c r="B44202"/>
      <c r="C44202"/>
      <c r="D44202"/>
      <c r="E44202" s="148"/>
      <c r="F44202" s="148"/>
      <c r="G44202" s="149"/>
      <c r="H44202" s="148"/>
      <c r="I44202"/>
    </row>
    <row r="44203" spans="1:9" x14ac:dyDescent="0.25">
      <c r="A44203"/>
      <c r="B44203"/>
      <c r="C44203"/>
      <c r="D44203"/>
      <c r="E44203" s="148"/>
      <c r="F44203" s="148"/>
      <c r="G44203" s="149"/>
      <c r="H44203" s="148"/>
      <c r="I44203"/>
    </row>
    <row r="44204" spans="1:9" x14ac:dyDescent="0.25">
      <c r="A44204"/>
      <c r="B44204"/>
      <c r="C44204"/>
      <c r="D44204"/>
      <c r="E44204" s="148"/>
      <c r="F44204" s="148"/>
      <c r="G44204" s="149"/>
      <c r="H44204" s="148"/>
      <c r="I44204"/>
    </row>
    <row r="44205" spans="1:9" x14ac:dyDescent="0.25">
      <c r="A44205"/>
      <c r="B44205"/>
      <c r="C44205"/>
      <c r="D44205"/>
      <c r="E44205" s="148"/>
      <c r="F44205" s="148"/>
      <c r="G44205" s="149"/>
      <c r="H44205" s="148"/>
      <c r="I44205"/>
    </row>
    <row r="44206" spans="1:9" x14ac:dyDescent="0.25">
      <c r="A44206"/>
      <c r="B44206"/>
      <c r="C44206"/>
      <c r="D44206"/>
      <c r="E44206" s="148"/>
      <c r="F44206" s="148"/>
      <c r="G44206" s="149"/>
      <c r="H44206" s="148"/>
      <c r="I44206"/>
    </row>
    <row r="44207" spans="1:9" x14ac:dyDescent="0.25">
      <c r="A44207"/>
      <c r="B44207"/>
      <c r="C44207"/>
      <c r="D44207"/>
      <c r="E44207" s="148"/>
      <c r="F44207" s="148"/>
      <c r="G44207" s="149"/>
      <c r="H44207" s="148"/>
      <c r="I44207"/>
    </row>
    <row r="44208" spans="1:9" x14ac:dyDescent="0.25">
      <c r="A44208"/>
      <c r="B44208"/>
      <c r="C44208"/>
      <c r="D44208"/>
      <c r="E44208" s="148"/>
      <c r="F44208" s="148"/>
      <c r="G44208" s="149"/>
      <c r="H44208" s="148"/>
      <c r="I44208"/>
    </row>
    <row r="44209" spans="1:9" x14ac:dyDescent="0.25">
      <c r="A44209"/>
      <c r="B44209"/>
      <c r="C44209"/>
      <c r="D44209"/>
      <c r="E44209" s="148"/>
      <c r="F44209" s="148"/>
      <c r="G44209" s="149"/>
      <c r="H44209" s="148"/>
      <c r="I44209"/>
    </row>
    <row r="44210" spans="1:9" x14ac:dyDescent="0.25">
      <c r="A44210"/>
      <c r="B44210"/>
      <c r="C44210"/>
      <c r="D44210"/>
      <c r="E44210" s="148"/>
      <c r="F44210" s="148"/>
      <c r="G44210" s="149"/>
      <c r="H44210" s="148"/>
      <c r="I44210"/>
    </row>
    <row r="44211" spans="1:9" x14ac:dyDescent="0.25">
      <c r="A44211"/>
      <c r="B44211"/>
      <c r="C44211"/>
      <c r="D44211"/>
      <c r="E44211" s="148"/>
      <c r="F44211" s="148"/>
      <c r="G44211" s="149"/>
      <c r="H44211" s="148"/>
      <c r="I44211"/>
    </row>
    <row r="44212" spans="1:9" x14ac:dyDescent="0.25">
      <c r="A44212"/>
      <c r="B44212"/>
      <c r="C44212"/>
      <c r="D44212"/>
      <c r="E44212" s="148"/>
      <c r="F44212" s="148"/>
      <c r="G44212" s="149"/>
      <c r="H44212" s="148"/>
      <c r="I44212"/>
    </row>
    <row r="44213" spans="1:9" x14ac:dyDescent="0.25">
      <c r="A44213"/>
      <c r="B44213"/>
      <c r="C44213"/>
      <c r="D44213"/>
      <c r="E44213" s="148"/>
      <c r="F44213" s="148"/>
      <c r="G44213" s="149"/>
      <c r="H44213" s="148"/>
      <c r="I44213"/>
    </row>
    <row r="44214" spans="1:9" x14ac:dyDescent="0.25">
      <c r="A44214"/>
      <c r="B44214"/>
      <c r="C44214"/>
      <c r="D44214"/>
      <c r="E44214" s="148"/>
      <c r="F44214" s="148"/>
      <c r="G44214" s="149"/>
      <c r="H44214" s="148"/>
      <c r="I44214"/>
    </row>
    <row r="44215" spans="1:9" x14ac:dyDescent="0.25">
      <c r="A44215"/>
      <c r="B44215"/>
      <c r="C44215"/>
      <c r="D44215"/>
      <c r="E44215" s="148"/>
      <c r="F44215" s="148"/>
      <c r="G44215" s="149"/>
      <c r="H44215" s="148"/>
      <c r="I44215"/>
    </row>
    <row r="44216" spans="1:9" x14ac:dyDescent="0.25">
      <c r="A44216"/>
      <c r="B44216"/>
      <c r="C44216"/>
      <c r="D44216"/>
      <c r="E44216" s="148"/>
      <c r="F44216" s="148"/>
      <c r="G44216" s="149"/>
      <c r="H44216" s="148"/>
      <c r="I44216"/>
    </row>
    <row r="44217" spans="1:9" x14ac:dyDescent="0.25">
      <c r="A44217"/>
      <c r="B44217"/>
      <c r="C44217"/>
      <c r="D44217"/>
      <c r="E44217" s="148"/>
      <c r="F44217" s="148"/>
      <c r="G44217" s="149"/>
      <c r="H44217" s="148"/>
      <c r="I44217"/>
    </row>
    <row r="44218" spans="1:9" x14ac:dyDescent="0.25">
      <c r="A44218"/>
      <c r="B44218"/>
      <c r="C44218"/>
      <c r="D44218"/>
      <c r="E44218" s="148"/>
      <c r="F44218" s="148"/>
      <c r="G44218" s="149"/>
      <c r="H44218" s="148"/>
      <c r="I44218"/>
    </row>
    <row r="44219" spans="1:9" x14ac:dyDescent="0.25">
      <c r="A44219"/>
      <c r="B44219"/>
      <c r="C44219"/>
      <c r="D44219"/>
      <c r="E44219" s="148"/>
      <c r="F44219" s="148"/>
      <c r="G44219" s="149"/>
      <c r="H44219" s="148"/>
      <c r="I44219"/>
    </row>
    <row r="44220" spans="1:9" x14ac:dyDescent="0.25">
      <c r="A44220"/>
      <c r="B44220"/>
      <c r="C44220"/>
      <c r="D44220"/>
      <c r="E44220" s="148"/>
      <c r="F44220" s="148"/>
      <c r="G44220" s="149"/>
      <c r="H44220" s="148"/>
      <c r="I44220"/>
    </row>
    <row r="44221" spans="1:9" x14ac:dyDescent="0.25">
      <c r="A44221"/>
      <c r="B44221"/>
      <c r="C44221"/>
      <c r="D44221"/>
      <c r="E44221" s="148"/>
      <c r="F44221" s="148"/>
      <c r="G44221" s="149"/>
      <c r="H44221" s="148"/>
      <c r="I44221"/>
    </row>
    <row r="44222" spans="1:9" x14ac:dyDescent="0.25">
      <c r="A44222"/>
      <c r="B44222"/>
      <c r="C44222"/>
      <c r="D44222"/>
      <c r="E44222" s="148"/>
      <c r="F44222" s="148"/>
      <c r="G44222" s="149"/>
      <c r="H44222" s="148"/>
      <c r="I44222"/>
    </row>
    <row r="44223" spans="1:9" x14ac:dyDescent="0.25">
      <c r="A44223"/>
      <c r="B44223"/>
      <c r="C44223"/>
      <c r="D44223"/>
      <c r="E44223" s="148"/>
      <c r="F44223" s="148"/>
      <c r="G44223" s="149"/>
      <c r="H44223" s="148"/>
      <c r="I44223"/>
    </row>
    <row r="44224" spans="1:9" x14ac:dyDescent="0.25">
      <c r="A44224"/>
      <c r="B44224"/>
      <c r="C44224"/>
      <c r="D44224"/>
      <c r="E44224" s="148"/>
      <c r="F44224" s="148"/>
      <c r="G44224" s="149"/>
      <c r="H44224" s="148"/>
      <c r="I44224"/>
    </row>
    <row r="44225" spans="1:9" x14ac:dyDescent="0.25">
      <c r="A44225"/>
      <c r="B44225"/>
      <c r="C44225"/>
      <c r="D44225"/>
      <c r="E44225" s="148"/>
      <c r="F44225" s="148"/>
      <c r="G44225" s="149"/>
      <c r="H44225" s="148"/>
      <c r="I44225"/>
    </row>
    <row r="44226" spans="1:9" x14ac:dyDescent="0.25">
      <c r="A44226"/>
      <c r="B44226"/>
      <c r="C44226"/>
      <c r="D44226"/>
      <c r="E44226" s="148"/>
      <c r="F44226" s="148"/>
      <c r="G44226" s="149"/>
      <c r="H44226" s="148"/>
      <c r="I44226"/>
    </row>
    <row r="44227" spans="1:9" x14ac:dyDescent="0.25">
      <c r="A44227"/>
      <c r="B44227"/>
      <c r="C44227"/>
      <c r="D44227"/>
      <c r="E44227" s="148"/>
      <c r="F44227" s="148"/>
      <c r="G44227" s="149"/>
      <c r="H44227" s="148"/>
      <c r="I44227"/>
    </row>
    <row r="44228" spans="1:9" x14ac:dyDescent="0.25">
      <c r="A44228"/>
      <c r="B44228"/>
      <c r="C44228"/>
      <c r="D44228"/>
      <c r="E44228" s="148"/>
      <c r="F44228" s="148"/>
      <c r="G44228" s="149"/>
      <c r="H44228" s="148"/>
      <c r="I44228"/>
    </row>
    <row r="44229" spans="1:9" x14ac:dyDescent="0.25">
      <c r="A44229"/>
      <c r="B44229"/>
      <c r="C44229"/>
      <c r="D44229"/>
      <c r="E44229" s="148"/>
      <c r="F44229" s="148"/>
      <c r="G44229" s="149"/>
      <c r="H44229" s="148"/>
      <c r="I44229"/>
    </row>
    <row r="44230" spans="1:9" x14ac:dyDescent="0.25">
      <c r="A44230"/>
      <c r="B44230"/>
      <c r="C44230"/>
      <c r="D44230"/>
      <c r="E44230" s="148"/>
      <c r="F44230" s="148"/>
      <c r="G44230" s="149"/>
      <c r="H44230" s="148"/>
      <c r="I44230"/>
    </row>
    <row r="44231" spans="1:9" x14ac:dyDescent="0.25">
      <c r="A44231"/>
      <c r="B44231"/>
      <c r="C44231"/>
      <c r="D44231"/>
      <c r="E44231" s="148"/>
      <c r="F44231" s="148"/>
      <c r="G44231" s="149"/>
      <c r="H44231" s="148"/>
      <c r="I44231"/>
    </row>
    <row r="44232" spans="1:9" x14ac:dyDescent="0.25">
      <c r="A44232"/>
      <c r="B44232"/>
      <c r="C44232"/>
      <c r="D44232"/>
      <c r="E44232" s="148"/>
      <c r="F44232" s="148"/>
      <c r="G44232" s="149"/>
      <c r="H44232" s="148"/>
      <c r="I44232"/>
    </row>
    <row r="44233" spans="1:9" x14ac:dyDescent="0.25">
      <c r="A44233"/>
      <c r="B44233"/>
      <c r="C44233"/>
      <c r="D44233"/>
      <c r="E44233" s="148"/>
      <c r="F44233" s="148"/>
      <c r="G44233" s="149"/>
      <c r="H44233" s="148"/>
      <c r="I44233"/>
    </row>
    <row r="44234" spans="1:9" x14ac:dyDescent="0.25">
      <c r="A44234"/>
      <c r="B44234"/>
      <c r="C44234"/>
      <c r="D44234"/>
      <c r="E44234" s="148"/>
      <c r="F44234" s="148"/>
      <c r="G44234" s="149"/>
      <c r="H44234" s="148"/>
      <c r="I44234"/>
    </row>
    <row r="44235" spans="1:9" x14ac:dyDescent="0.25">
      <c r="A44235"/>
      <c r="B44235"/>
      <c r="C44235"/>
      <c r="D44235"/>
      <c r="E44235" s="148"/>
      <c r="F44235" s="148"/>
      <c r="G44235" s="149"/>
      <c r="H44235" s="148"/>
      <c r="I44235"/>
    </row>
    <row r="44236" spans="1:9" x14ac:dyDescent="0.25">
      <c r="A44236"/>
      <c r="B44236"/>
      <c r="C44236"/>
      <c r="D44236"/>
      <c r="E44236" s="148"/>
      <c r="F44236" s="148"/>
      <c r="G44236" s="149"/>
      <c r="H44236" s="148"/>
      <c r="I44236"/>
    </row>
    <row r="44237" spans="1:9" x14ac:dyDescent="0.25">
      <c r="A44237"/>
      <c r="B44237"/>
      <c r="C44237"/>
      <c r="D44237"/>
      <c r="E44237" s="148"/>
      <c r="F44237" s="148"/>
      <c r="G44237" s="149"/>
      <c r="H44237" s="148"/>
      <c r="I44237"/>
    </row>
    <row r="44238" spans="1:9" x14ac:dyDescent="0.25">
      <c r="A44238"/>
      <c r="B44238"/>
      <c r="C44238"/>
      <c r="D44238"/>
      <c r="E44238" s="148"/>
      <c r="F44238" s="148"/>
      <c r="G44238" s="149"/>
      <c r="H44238" s="148"/>
      <c r="I44238"/>
    </row>
    <row r="44239" spans="1:9" x14ac:dyDescent="0.25">
      <c r="A44239"/>
      <c r="B44239"/>
      <c r="C44239"/>
      <c r="D44239"/>
      <c r="E44239" s="148"/>
      <c r="F44239" s="148"/>
      <c r="G44239" s="149"/>
      <c r="H44239" s="148"/>
      <c r="I44239"/>
    </row>
    <row r="44240" spans="1:9" x14ac:dyDescent="0.25">
      <c r="A44240"/>
      <c r="B44240"/>
      <c r="C44240"/>
      <c r="D44240"/>
      <c r="E44240" s="148"/>
      <c r="F44240" s="148"/>
      <c r="G44240" s="149"/>
      <c r="H44240" s="148"/>
      <c r="I44240"/>
    </row>
    <row r="44241" spans="1:9" x14ac:dyDescent="0.25">
      <c r="A44241"/>
      <c r="B44241"/>
      <c r="C44241"/>
      <c r="D44241"/>
      <c r="E44241" s="148"/>
      <c r="F44241" s="148"/>
      <c r="G44241" s="149"/>
      <c r="H44241" s="148"/>
      <c r="I44241"/>
    </row>
    <row r="44242" spans="1:9" x14ac:dyDescent="0.25">
      <c r="A44242"/>
      <c r="B44242"/>
      <c r="C44242"/>
      <c r="D44242"/>
      <c r="E44242" s="148"/>
      <c r="F44242" s="148"/>
      <c r="G44242" s="149"/>
      <c r="H44242" s="148"/>
      <c r="I44242"/>
    </row>
    <row r="44243" spans="1:9" x14ac:dyDescent="0.25">
      <c r="A44243"/>
      <c r="B44243"/>
      <c r="C44243"/>
      <c r="D44243"/>
      <c r="E44243" s="148"/>
      <c r="F44243" s="148"/>
      <c r="G44243" s="149"/>
      <c r="H44243" s="148"/>
      <c r="I44243"/>
    </row>
    <row r="44244" spans="1:9" x14ac:dyDescent="0.25">
      <c r="A44244"/>
      <c r="B44244"/>
      <c r="C44244"/>
      <c r="D44244"/>
      <c r="E44244" s="148"/>
      <c r="F44244" s="148"/>
      <c r="G44244" s="149"/>
      <c r="H44244" s="148"/>
      <c r="I44244"/>
    </row>
    <row r="44245" spans="1:9" x14ac:dyDescent="0.25">
      <c r="A44245"/>
      <c r="B44245"/>
      <c r="C44245"/>
      <c r="D44245"/>
      <c r="E44245" s="148"/>
      <c r="F44245" s="148"/>
      <c r="G44245" s="149"/>
      <c r="H44245" s="148"/>
      <c r="I44245"/>
    </row>
    <row r="44246" spans="1:9" x14ac:dyDescent="0.25">
      <c r="A44246"/>
      <c r="B44246"/>
      <c r="C44246"/>
      <c r="D44246"/>
      <c r="E44246" s="148"/>
      <c r="F44246" s="148"/>
      <c r="G44246" s="149"/>
      <c r="H44246" s="148"/>
      <c r="I44246"/>
    </row>
    <row r="44247" spans="1:9" x14ac:dyDescent="0.25">
      <c r="A44247"/>
      <c r="B44247"/>
      <c r="C44247"/>
      <c r="D44247"/>
      <c r="E44247" s="148"/>
      <c r="F44247" s="148"/>
      <c r="G44247" s="149"/>
      <c r="H44247" s="148"/>
      <c r="I44247"/>
    </row>
    <row r="44248" spans="1:9" x14ac:dyDescent="0.25">
      <c r="A44248"/>
      <c r="B44248"/>
      <c r="C44248"/>
      <c r="D44248"/>
      <c r="E44248" s="148"/>
      <c r="F44248" s="148"/>
      <c r="G44248" s="149"/>
      <c r="H44248" s="148"/>
      <c r="I44248"/>
    </row>
    <row r="44249" spans="1:9" x14ac:dyDescent="0.25">
      <c r="A44249"/>
      <c r="B44249"/>
      <c r="C44249"/>
      <c r="D44249"/>
      <c r="E44249" s="148"/>
      <c r="F44249" s="148"/>
      <c r="G44249" s="149"/>
      <c r="H44249" s="148"/>
      <c r="I44249"/>
    </row>
    <row r="44250" spans="1:9" x14ac:dyDescent="0.25">
      <c r="A44250"/>
      <c r="B44250"/>
      <c r="C44250"/>
      <c r="D44250"/>
      <c r="E44250" s="148"/>
      <c r="F44250" s="148"/>
      <c r="G44250" s="149"/>
      <c r="H44250" s="148"/>
      <c r="I44250"/>
    </row>
    <row r="44251" spans="1:9" x14ac:dyDescent="0.25">
      <c r="A44251"/>
      <c r="B44251"/>
      <c r="C44251"/>
      <c r="D44251"/>
      <c r="E44251" s="148"/>
      <c r="F44251" s="148"/>
      <c r="G44251" s="149"/>
      <c r="H44251" s="148"/>
      <c r="I44251"/>
    </row>
    <row r="44252" spans="1:9" x14ac:dyDescent="0.25">
      <c r="A44252"/>
      <c r="B44252"/>
      <c r="C44252"/>
      <c r="D44252"/>
      <c r="E44252" s="148"/>
      <c r="F44252" s="148"/>
      <c r="G44252" s="149"/>
      <c r="H44252" s="148"/>
      <c r="I44252"/>
    </row>
    <row r="44253" spans="1:9" x14ac:dyDescent="0.25">
      <c r="A44253"/>
      <c r="B44253"/>
      <c r="C44253"/>
      <c r="D44253"/>
      <c r="E44253" s="148"/>
      <c r="F44253" s="148"/>
      <c r="G44253" s="149"/>
      <c r="H44253" s="148"/>
      <c r="I44253"/>
    </row>
    <row r="44254" spans="1:9" x14ac:dyDescent="0.25">
      <c r="A44254"/>
      <c r="B44254"/>
      <c r="C44254"/>
      <c r="D44254"/>
      <c r="E44254" s="148"/>
      <c r="F44254" s="148"/>
      <c r="G44254" s="149"/>
      <c r="H44254" s="148"/>
      <c r="I44254"/>
    </row>
    <row r="44255" spans="1:9" x14ac:dyDescent="0.25">
      <c r="A44255"/>
      <c r="B44255"/>
      <c r="C44255"/>
      <c r="D44255"/>
      <c r="E44255" s="148"/>
      <c r="F44255" s="148"/>
      <c r="G44255" s="149"/>
      <c r="H44255" s="148"/>
      <c r="I44255"/>
    </row>
    <row r="44256" spans="1:9" x14ac:dyDescent="0.25">
      <c r="A44256"/>
      <c r="B44256"/>
      <c r="C44256"/>
      <c r="D44256"/>
      <c r="E44256" s="148"/>
      <c r="F44256" s="148"/>
      <c r="G44256" s="149"/>
      <c r="H44256" s="148"/>
      <c r="I44256"/>
    </row>
    <row r="44257" spans="1:9" x14ac:dyDescent="0.25">
      <c r="A44257"/>
      <c r="B44257"/>
      <c r="C44257"/>
      <c r="D44257"/>
      <c r="E44257" s="148"/>
      <c r="F44257" s="148"/>
      <c r="G44257" s="149"/>
      <c r="H44257" s="148"/>
      <c r="I44257"/>
    </row>
    <row r="44258" spans="1:9" x14ac:dyDescent="0.25">
      <c r="A44258"/>
      <c r="B44258"/>
      <c r="C44258"/>
      <c r="D44258"/>
      <c r="E44258" s="148"/>
      <c r="F44258" s="148"/>
      <c r="G44258" s="149"/>
      <c r="H44258" s="148"/>
      <c r="I44258"/>
    </row>
    <row r="44259" spans="1:9" x14ac:dyDescent="0.25">
      <c r="A44259"/>
      <c r="B44259"/>
      <c r="C44259"/>
      <c r="D44259"/>
      <c r="E44259" s="148"/>
      <c r="F44259" s="148"/>
      <c r="G44259" s="149"/>
      <c r="H44259" s="148"/>
      <c r="I44259"/>
    </row>
    <row r="44260" spans="1:9" x14ac:dyDescent="0.25">
      <c r="A44260"/>
      <c r="B44260"/>
      <c r="C44260"/>
      <c r="D44260"/>
      <c r="E44260" s="148"/>
      <c r="F44260" s="148"/>
      <c r="G44260" s="149"/>
      <c r="H44260" s="148"/>
      <c r="I44260"/>
    </row>
    <row r="44261" spans="1:9" x14ac:dyDescent="0.25">
      <c r="A44261"/>
      <c r="B44261"/>
      <c r="C44261"/>
      <c r="D44261"/>
      <c r="E44261" s="148"/>
      <c r="F44261" s="148"/>
      <c r="G44261" s="149"/>
      <c r="H44261" s="148"/>
      <c r="I44261"/>
    </row>
    <row r="44262" spans="1:9" x14ac:dyDescent="0.25">
      <c r="A44262"/>
      <c r="B44262"/>
      <c r="C44262"/>
      <c r="D44262"/>
      <c r="E44262" s="148"/>
      <c r="F44262" s="148"/>
      <c r="G44262" s="149"/>
      <c r="H44262" s="148"/>
      <c r="I44262"/>
    </row>
    <row r="44263" spans="1:9" x14ac:dyDescent="0.25">
      <c r="A44263"/>
      <c r="B44263"/>
      <c r="C44263"/>
      <c r="D44263"/>
      <c r="E44263" s="148"/>
      <c r="F44263" s="148"/>
      <c r="G44263" s="149"/>
      <c r="H44263" s="148"/>
      <c r="I44263"/>
    </row>
    <row r="44264" spans="1:9" x14ac:dyDescent="0.25">
      <c r="A44264"/>
      <c r="B44264"/>
      <c r="C44264"/>
      <c r="D44264"/>
      <c r="E44264" s="148"/>
      <c r="F44264" s="148"/>
      <c r="G44264" s="149"/>
      <c r="H44264" s="148"/>
      <c r="I44264"/>
    </row>
    <row r="44265" spans="1:9" x14ac:dyDescent="0.25">
      <c r="A44265"/>
      <c r="B44265"/>
      <c r="C44265"/>
      <c r="D44265"/>
      <c r="E44265" s="148"/>
      <c r="F44265" s="148"/>
      <c r="G44265" s="149"/>
      <c r="H44265" s="148"/>
      <c r="I44265"/>
    </row>
    <row r="44266" spans="1:9" x14ac:dyDescent="0.25">
      <c r="A44266"/>
      <c r="B44266"/>
      <c r="C44266"/>
      <c r="D44266"/>
      <c r="E44266" s="148"/>
      <c r="F44266" s="148"/>
      <c r="G44266" s="149"/>
      <c r="H44266" s="148"/>
      <c r="I44266"/>
    </row>
    <row r="44267" spans="1:9" x14ac:dyDescent="0.25">
      <c r="A44267"/>
      <c r="B44267"/>
      <c r="C44267"/>
      <c r="D44267"/>
      <c r="E44267" s="148"/>
      <c r="F44267" s="148"/>
      <c r="G44267" s="149"/>
      <c r="H44267" s="148"/>
      <c r="I44267"/>
    </row>
    <row r="44268" spans="1:9" x14ac:dyDescent="0.25">
      <c r="A44268"/>
      <c r="B44268"/>
      <c r="C44268"/>
      <c r="D44268"/>
      <c r="E44268" s="148"/>
      <c r="F44268" s="148"/>
      <c r="G44268" s="149"/>
      <c r="H44268" s="148"/>
      <c r="I44268"/>
    </row>
    <row r="44269" spans="1:9" x14ac:dyDescent="0.25">
      <c r="A44269"/>
      <c r="B44269"/>
      <c r="C44269"/>
      <c r="D44269"/>
      <c r="E44269" s="148"/>
      <c r="F44269" s="148"/>
      <c r="G44269" s="149"/>
      <c r="H44269" s="148"/>
      <c r="I44269"/>
    </row>
    <row r="44270" spans="1:9" x14ac:dyDescent="0.25">
      <c r="A44270"/>
      <c r="B44270"/>
      <c r="C44270"/>
      <c r="D44270"/>
      <c r="E44270" s="148"/>
      <c r="F44270" s="148"/>
      <c r="G44270" s="149"/>
      <c r="H44270" s="148"/>
      <c r="I44270"/>
    </row>
    <row r="44271" spans="1:9" x14ac:dyDescent="0.25">
      <c r="A44271"/>
      <c r="B44271"/>
      <c r="C44271"/>
      <c r="D44271"/>
      <c r="E44271" s="148"/>
      <c r="F44271" s="148"/>
      <c r="G44271" s="149"/>
      <c r="H44271" s="148"/>
      <c r="I44271"/>
    </row>
    <row r="44272" spans="1:9" x14ac:dyDescent="0.25">
      <c r="A44272"/>
      <c r="B44272"/>
      <c r="C44272"/>
      <c r="D44272"/>
      <c r="E44272" s="148"/>
      <c r="F44272" s="148"/>
      <c r="G44272" s="149"/>
      <c r="H44272" s="148"/>
      <c r="I44272"/>
    </row>
    <row r="44273" spans="1:9" x14ac:dyDescent="0.25">
      <c r="A44273"/>
      <c r="B44273"/>
      <c r="C44273"/>
      <c r="D44273"/>
      <c r="E44273" s="148"/>
      <c r="F44273" s="148"/>
      <c r="G44273" s="149"/>
      <c r="H44273" s="148"/>
      <c r="I44273"/>
    </row>
    <row r="44274" spans="1:9" x14ac:dyDescent="0.25">
      <c r="A44274"/>
      <c r="B44274"/>
      <c r="C44274"/>
      <c r="D44274"/>
      <c r="E44274" s="148"/>
      <c r="F44274" s="148"/>
      <c r="G44274" s="149"/>
      <c r="H44274" s="148"/>
      <c r="I44274"/>
    </row>
    <row r="44275" spans="1:9" x14ac:dyDescent="0.25">
      <c r="A44275"/>
      <c r="B44275"/>
      <c r="C44275"/>
      <c r="D44275"/>
      <c r="E44275" s="148"/>
      <c r="F44275" s="148"/>
      <c r="G44275" s="149"/>
      <c r="H44275" s="148"/>
      <c r="I44275"/>
    </row>
    <row r="44276" spans="1:9" x14ac:dyDescent="0.25">
      <c r="A44276"/>
      <c r="B44276"/>
      <c r="C44276"/>
      <c r="D44276"/>
      <c r="E44276" s="148"/>
      <c r="F44276" s="148"/>
      <c r="G44276" s="149"/>
      <c r="H44276" s="148"/>
      <c r="I44276"/>
    </row>
    <row r="44277" spans="1:9" x14ac:dyDescent="0.25">
      <c r="A44277"/>
      <c r="B44277"/>
      <c r="C44277"/>
      <c r="D44277"/>
      <c r="E44277" s="148"/>
      <c r="F44277" s="148"/>
      <c r="G44277" s="149"/>
      <c r="H44277" s="148"/>
      <c r="I44277"/>
    </row>
    <row r="44278" spans="1:9" x14ac:dyDescent="0.25">
      <c r="A44278"/>
      <c r="B44278"/>
      <c r="C44278"/>
      <c r="D44278"/>
      <c r="E44278" s="148"/>
      <c r="F44278" s="148"/>
      <c r="G44278" s="149"/>
      <c r="H44278" s="148"/>
      <c r="I44278"/>
    </row>
    <row r="44279" spans="1:9" x14ac:dyDescent="0.25">
      <c r="A44279"/>
      <c r="B44279"/>
      <c r="C44279"/>
      <c r="D44279"/>
      <c r="E44279" s="148"/>
      <c r="F44279" s="148"/>
      <c r="G44279" s="149"/>
      <c r="H44279" s="148"/>
      <c r="I44279"/>
    </row>
    <row r="44280" spans="1:9" x14ac:dyDescent="0.25">
      <c r="A44280"/>
      <c r="B44280"/>
      <c r="C44280"/>
      <c r="D44280"/>
      <c r="E44280" s="148"/>
      <c r="F44280" s="148"/>
      <c r="G44280" s="149"/>
      <c r="H44280" s="148"/>
      <c r="I44280"/>
    </row>
    <row r="44281" spans="1:9" x14ac:dyDescent="0.25">
      <c r="A44281"/>
      <c r="B44281"/>
      <c r="C44281"/>
      <c r="D44281"/>
      <c r="E44281" s="148"/>
      <c r="F44281" s="148"/>
      <c r="G44281" s="149"/>
      <c r="H44281" s="148"/>
      <c r="I44281"/>
    </row>
    <row r="44282" spans="1:9" x14ac:dyDescent="0.25">
      <c r="A44282"/>
      <c r="B44282"/>
      <c r="C44282"/>
      <c r="D44282"/>
      <c r="E44282" s="148"/>
      <c r="F44282" s="148"/>
      <c r="G44282" s="149"/>
      <c r="H44282" s="148"/>
      <c r="I44282"/>
    </row>
    <row r="44283" spans="1:9" x14ac:dyDescent="0.25">
      <c r="A44283"/>
      <c r="B44283"/>
      <c r="C44283"/>
      <c r="D44283"/>
      <c r="E44283" s="148"/>
      <c r="F44283" s="148"/>
      <c r="G44283" s="149"/>
      <c r="H44283" s="148"/>
      <c r="I44283"/>
    </row>
    <row r="44284" spans="1:9" x14ac:dyDescent="0.25">
      <c r="A44284"/>
      <c r="B44284"/>
      <c r="C44284"/>
      <c r="D44284"/>
      <c r="E44284" s="148"/>
      <c r="F44284" s="148"/>
      <c r="G44284" s="149"/>
      <c r="H44284" s="148"/>
      <c r="I44284"/>
    </row>
    <row r="44285" spans="1:9" x14ac:dyDescent="0.25">
      <c r="A44285"/>
      <c r="B44285"/>
      <c r="C44285"/>
      <c r="D44285"/>
      <c r="E44285" s="148"/>
      <c r="F44285" s="148"/>
      <c r="G44285" s="149"/>
      <c r="H44285" s="148"/>
      <c r="I44285"/>
    </row>
    <row r="44286" spans="1:9" x14ac:dyDescent="0.25">
      <c r="A44286"/>
      <c r="B44286"/>
      <c r="C44286"/>
      <c r="D44286"/>
      <c r="E44286" s="148"/>
      <c r="F44286" s="148"/>
      <c r="G44286" s="149"/>
      <c r="H44286" s="148"/>
      <c r="I44286"/>
    </row>
    <row r="44287" spans="1:9" x14ac:dyDescent="0.25">
      <c r="A44287"/>
      <c r="B44287"/>
      <c r="C44287"/>
      <c r="D44287"/>
      <c r="E44287" s="148"/>
      <c r="F44287" s="148"/>
      <c r="G44287" s="149"/>
      <c r="H44287" s="148"/>
      <c r="I44287"/>
    </row>
    <row r="44288" spans="1:9" x14ac:dyDescent="0.25">
      <c r="A44288"/>
      <c r="B44288"/>
      <c r="C44288"/>
      <c r="D44288"/>
      <c r="E44288" s="148"/>
      <c r="F44288" s="148"/>
      <c r="G44288" s="149"/>
      <c r="H44288" s="148"/>
      <c r="I44288"/>
    </row>
    <row r="44289" spans="1:9" x14ac:dyDescent="0.25">
      <c r="A44289"/>
      <c r="B44289"/>
      <c r="C44289"/>
      <c r="D44289"/>
      <c r="E44289" s="148"/>
      <c r="F44289" s="148"/>
      <c r="G44289" s="149"/>
      <c r="H44289" s="148"/>
      <c r="I44289"/>
    </row>
    <row r="44290" spans="1:9" x14ac:dyDescent="0.25">
      <c r="A44290"/>
      <c r="B44290"/>
      <c r="C44290"/>
      <c r="D44290"/>
      <c r="E44290" s="148"/>
      <c r="F44290" s="148"/>
      <c r="G44290" s="149"/>
      <c r="H44290" s="148"/>
      <c r="I44290"/>
    </row>
    <row r="44291" spans="1:9" x14ac:dyDescent="0.25">
      <c r="A44291"/>
      <c r="B44291"/>
      <c r="C44291"/>
      <c r="D44291"/>
      <c r="E44291" s="148"/>
      <c r="F44291" s="148"/>
      <c r="G44291" s="149"/>
      <c r="H44291" s="148"/>
      <c r="I44291"/>
    </row>
    <row r="44292" spans="1:9" x14ac:dyDescent="0.25">
      <c r="A44292"/>
      <c r="B44292"/>
      <c r="C44292"/>
      <c r="D44292"/>
      <c r="E44292" s="148"/>
      <c r="F44292" s="148"/>
      <c r="G44292" s="149"/>
      <c r="H44292" s="148"/>
      <c r="I44292"/>
    </row>
    <row r="44293" spans="1:9" x14ac:dyDescent="0.25">
      <c r="A44293"/>
      <c r="B44293"/>
      <c r="C44293"/>
      <c r="D44293"/>
      <c r="E44293" s="148"/>
      <c r="F44293" s="148"/>
      <c r="G44293" s="149"/>
      <c r="H44293" s="148"/>
      <c r="I44293"/>
    </row>
    <row r="44294" spans="1:9" x14ac:dyDescent="0.25">
      <c r="A44294"/>
      <c r="B44294"/>
      <c r="C44294"/>
      <c r="D44294"/>
      <c r="E44294" s="148"/>
      <c r="F44294" s="148"/>
      <c r="G44294" s="149"/>
      <c r="H44294" s="148"/>
      <c r="I44294"/>
    </row>
    <row r="44295" spans="1:9" x14ac:dyDescent="0.25">
      <c r="A44295"/>
      <c r="B44295"/>
      <c r="C44295"/>
      <c r="D44295"/>
      <c r="E44295" s="148"/>
      <c r="F44295" s="148"/>
      <c r="G44295" s="149"/>
      <c r="H44295" s="148"/>
      <c r="I44295"/>
    </row>
    <row r="44296" spans="1:9" x14ac:dyDescent="0.25">
      <c r="A44296"/>
      <c r="B44296"/>
      <c r="C44296"/>
      <c r="D44296"/>
      <c r="E44296" s="148"/>
      <c r="F44296" s="148"/>
      <c r="G44296" s="149"/>
      <c r="H44296" s="148"/>
      <c r="I44296"/>
    </row>
    <row r="44297" spans="1:9" x14ac:dyDescent="0.25">
      <c r="A44297"/>
      <c r="B44297"/>
      <c r="C44297"/>
      <c r="D44297"/>
      <c r="E44297" s="148"/>
      <c r="F44297" s="148"/>
      <c r="G44297" s="149"/>
      <c r="H44297" s="148"/>
      <c r="I44297"/>
    </row>
    <row r="44298" spans="1:9" x14ac:dyDescent="0.25">
      <c r="A44298"/>
      <c r="B44298"/>
      <c r="C44298"/>
      <c r="D44298"/>
      <c r="E44298" s="148"/>
      <c r="F44298" s="148"/>
      <c r="G44298" s="149"/>
      <c r="H44298" s="148"/>
      <c r="I44298"/>
    </row>
    <row r="44299" spans="1:9" x14ac:dyDescent="0.25">
      <c r="A44299"/>
      <c r="B44299"/>
      <c r="C44299"/>
      <c r="D44299"/>
      <c r="E44299" s="148"/>
      <c r="F44299" s="148"/>
      <c r="G44299" s="149"/>
      <c r="H44299" s="148"/>
      <c r="I44299"/>
    </row>
    <row r="44300" spans="1:9" x14ac:dyDescent="0.25">
      <c r="A44300"/>
      <c r="B44300"/>
      <c r="C44300"/>
      <c r="D44300"/>
      <c r="E44300" s="148"/>
      <c r="F44300" s="148"/>
      <c r="G44300" s="149"/>
      <c r="H44300" s="148"/>
      <c r="I44300"/>
    </row>
    <row r="44301" spans="1:9" x14ac:dyDescent="0.25">
      <c r="A44301"/>
      <c r="B44301"/>
      <c r="C44301"/>
      <c r="D44301"/>
      <c r="E44301" s="148"/>
      <c r="F44301" s="148"/>
      <c r="G44301" s="149"/>
      <c r="H44301" s="148"/>
      <c r="I44301"/>
    </row>
    <row r="44302" spans="1:9" x14ac:dyDescent="0.25">
      <c r="A44302"/>
      <c r="B44302"/>
      <c r="C44302"/>
      <c r="D44302"/>
      <c r="E44302" s="148"/>
      <c r="F44302" s="148"/>
      <c r="G44302" s="149"/>
      <c r="H44302" s="148"/>
      <c r="I44302"/>
    </row>
    <row r="44303" spans="1:9" x14ac:dyDescent="0.25">
      <c r="A44303"/>
      <c r="B44303"/>
      <c r="C44303"/>
      <c r="D44303"/>
      <c r="E44303" s="148"/>
      <c r="F44303" s="148"/>
      <c r="G44303" s="149"/>
      <c r="H44303" s="148"/>
      <c r="I44303"/>
    </row>
    <row r="44304" spans="1:9" x14ac:dyDescent="0.25">
      <c r="A44304"/>
      <c r="B44304"/>
      <c r="C44304"/>
      <c r="D44304"/>
      <c r="E44304" s="148"/>
      <c r="F44304" s="148"/>
      <c r="G44304" s="149"/>
      <c r="H44304" s="148"/>
      <c r="I44304"/>
    </row>
    <row r="44305" spans="1:9" x14ac:dyDescent="0.25">
      <c r="A44305"/>
      <c r="B44305"/>
      <c r="C44305"/>
      <c r="D44305"/>
      <c r="E44305" s="148"/>
      <c r="F44305" s="148"/>
      <c r="G44305" s="149"/>
      <c r="H44305" s="148"/>
      <c r="I44305"/>
    </row>
    <row r="44306" spans="1:9" x14ac:dyDescent="0.25">
      <c r="A44306"/>
      <c r="B44306"/>
      <c r="C44306"/>
      <c r="D44306"/>
      <c r="E44306" s="148"/>
      <c r="F44306" s="148"/>
      <c r="G44306" s="149"/>
      <c r="H44306" s="148"/>
      <c r="I44306"/>
    </row>
    <row r="44307" spans="1:9" x14ac:dyDescent="0.25">
      <c r="A44307"/>
      <c r="B44307"/>
      <c r="C44307"/>
      <c r="D44307"/>
      <c r="E44307" s="148"/>
      <c r="F44307" s="148"/>
      <c r="G44307" s="149"/>
      <c r="H44307" s="148"/>
      <c r="I44307"/>
    </row>
    <row r="44308" spans="1:9" x14ac:dyDescent="0.25">
      <c r="A44308"/>
      <c r="B44308"/>
      <c r="C44308"/>
      <c r="D44308"/>
      <c r="E44308" s="148"/>
      <c r="F44308" s="148"/>
      <c r="G44308" s="149"/>
      <c r="H44308" s="148"/>
      <c r="I44308"/>
    </row>
    <row r="44309" spans="1:9" x14ac:dyDescent="0.25">
      <c r="A44309"/>
      <c r="B44309"/>
      <c r="C44309"/>
      <c r="D44309"/>
      <c r="E44309" s="148"/>
      <c r="F44309" s="148"/>
      <c r="G44309" s="149"/>
      <c r="H44309" s="148"/>
      <c r="I44309"/>
    </row>
    <row r="44310" spans="1:9" x14ac:dyDescent="0.25">
      <c r="A44310"/>
      <c r="B44310"/>
      <c r="C44310"/>
      <c r="D44310"/>
      <c r="E44310" s="148"/>
      <c r="F44310" s="148"/>
      <c r="G44310" s="149"/>
      <c r="H44310" s="148"/>
      <c r="I44310"/>
    </row>
    <row r="44311" spans="1:9" x14ac:dyDescent="0.25">
      <c r="A44311"/>
      <c r="B44311"/>
      <c r="C44311"/>
      <c r="D44311"/>
      <c r="E44311" s="148"/>
      <c r="F44311" s="148"/>
      <c r="G44311" s="149"/>
      <c r="H44311" s="148"/>
      <c r="I44311"/>
    </row>
    <row r="44312" spans="1:9" x14ac:dyDescent="0.25">
      <c r="A44312"/>
      <c r="B44312"/>
      <c r="C44312"/>
      <c r="D44312"/>
      <c r="E44312" s="148"/>
      <c r="F44312" s="148"/>
      <c r="G44312" s="149"/>
      <c r="H44312" s="148"/>
      <c r="I44312"/>
    </row>
    <row r="44313" spans="1:9" x14ac:dyDescent="0.25">
      <c r="A44313"/>
      <c r="B44313"/>
      <c r="C44313"/>
      <c r="D44313"/>
      <c r="E44313" s="148"/>
      <c r="F44313" s="148"/>
      <c r="G44313" s="149"/>
      <c r="H44313" s="148"/>
      <c r="I44313"/>
    </row>
    <row r="44314" spans="1:9" x14ac:dyDescent="0.25">
      <c r="A44314"/>
      <c r="B44314"/>
      <c r="C44314"/>
      <c r="D44314"/>
      <c r="E44314" s="148"/>
      <c r="F44314" s="148"/>
      <c r="G44314" s="149"/>
      <c r="H44314" s="148"/>
      <c r="I44314"/>
    </row>
    <row r="44315" spans="1:9" x14ac:dyDescent="0.25">
      <c r="A44315"/>
      <c r="B44315"/>
      <c r="C44315"/>
      <c r="D44315"/>
      <c r="E44315" s="148"/>
      <c r="F44315" s="148"/>
      <c r="G44315" s="149"/>
      <c r="H44315" s="148"/>
      <c r="I44315"/>
    </row>
    <row r="44316" spans="1:9" x14ac:dyDescent="0.25">
      <c r="A44316"/>
      <c r="B44316"/>
      <c r="C44316"/>
      <c r="D44316"/>
      <c r="E44316" s="148"/>
      <c r="F44316" s="148"/>
      <c r="G44316" s="149"/>
      <c r="H44316" s="148"/>
      <c r="I44316"/>
    </row>
    <row r="44317" spans="1:9" x14ac:dyDescent="0.25">
      <c r="A44317"/>
      <c r="B44317"/>
      <c r="C44317"/>
      <c r="D44317"/>
      <c r="E44317" s="148"/>
      <c r="F44317" s="148"/>
      <c r="G44317" s="149"/>
      <c r="H44317" s="148"/>
      <c r="I44317"/>
    </row>
    <row r="44318" spans="1:9" x14ac:dyDescent="0.25">
      <c r="A44318"/>
      <c r="B44318"/>
      <c r="C44318"/>
      <c r="D44318"/>
      <c r="E44318" s="148"/>
      <c r="F44318" s="148"/>
      <c r="G44318" s="149"/>
      <c r="H44318" s="148"/>
      <c r="I44318"/>
    </row>
    <row r="44319" spans="1:9" x14ac:dyDescent="0.25">
      <c r="A44319"/>
      <c r="B44319"/>
      <c r="C44319"/>
      <c r="D44319"/>
      <c r="E44319" s="148"/>
      <c r="F44319" s="148"/>
      <c r="G44319" s="149"/>
      <c r="H44319" s="148"/>
      <c r="I44319"/>
    </row>
    <row r="44320" spans="1:9" x14ac:dyDescent="0.25">
      <c r="A44320"/>
      <c r="B44320"/>
      <c r="C44320"/>
      <c r="D44320"/>
      <c r="E44320" s="148"/>
      <c r="F44320" s="148"/>
      <c r="G44320" s="149"/>
      <c r="H44320" s="148"/>
      <c r="I44320"/>
    </row>
    <row r="44321" spans="1:9" x14ac:dyDescent="0.25">
      <c r="A44321"/>
      <c r="B44321"/>
      <c r="C44321"/>
      <c r="D44321"/>
      <c r="E44321" s="148"/>
      <c r="F44321" s="148"/>
      <c r="G44321" s="149"/>
      <c r="H44321" s="148"/>
      <c r="I44321"/>
    </row>
    <row r="44322" spans="1:9" x14ac:dyDescent="0.25">
      <c r="A44322"/>
      <c r="B44322"/>
      <c r="C44322"/>
      <c r="D44322"/>
      <c r="E44322" s="148"/>
      <c r="F44322" s="148"/>
      <c r="G44322" s="149"/>
      <c r="H44322" s="148"/>
      <c r="I44322"/>
    </row>
    <row r="44323" spans="1:9" x14ac:dyDescent="0.25">
      <c r="A44323"/>
      <c r="B44323"/>
      <c r="C44323"/>
      <c r="D44323"/>
      <c r="E44323" s="148"/>
      <c r="F44323" s="148"/>
      <c r="G44323" s="149"/>
      <c r="H44323" s="148"/>
      <c r="I44323"/>
    </row>
    <row r="44324" spans="1:9" x14ac:dyDescent="0.25">
      <c r="A44324"/>
      <c r="B44324"/>
      <c r="C44324"/>
      <c r="D44324"/>
      <c r="E44324" s="148"/>
      <c r="F44324" s="148"/>
      <c r="G44324" s="149"/>
      <c r="H44324" s="148"/>
      <c r="I44324"/>
    </row>
    <row r="44325" spans="1:9" x14ac:dyDescent="0.25">
      <c r="A44325"/>
      <c r="B44325"/>
      <c r="C44325"/>
      <c r="D44325"/>
      <c r="E44325" s="148"/>
      <c r="F44325" s="148"/>
      <c r="G44325" s="149"/>
      <c r="H44325" s="148"/>
      <c r="I44325"/>
    </row>
    <row r="44326" spans="1:9" x14ac:dyDescent="0.25">
      <c r="A44326"/>
      <c r="B44326"/>
      <c r="C44326"/>
      <c r="D44326"/>
      <c r="E44326" s="148"/>
      <c r="F44326" s="148"/>
      <c r="G44326" s="149"/>
      <c r="H44326" s="148"/>
      <c r="I44326"/>
    </row>
    <row r="44327" spans="1:9" x14ac:dyDescent="0.25">
      <c r="A44327"/>
      <c r="B44327"/>
      <c r="C44327"/>
      <c r="D44327"/>
      <c r="E44327" s="148"/>
      <c r="F44327" s="148"/>
      <c r="G44327" s="149"/>
      <c r="H44327" s="148"/>
      <c r="I44327"/>
    </row>
    <row r="44328" spans="1:9" x14ac:dyDescent="0.25">
      <c r="A44328"/>
      <c r="B44328"/>
      <c r="C44328"/>
      <c r="D44328"/>
      <c r="E44328" s="148"/>
      <c r="F44328" s="148"/>
      <c r="G44328" s="149"/>
      <c r="H44328" s="148"/>
      <c r="I44328"/>
    </row>
    <row r="44329" spans="1:9" x14ac:dyDescent="0.25">
      <c r="A44329"/>
      <c r="B44329"/>
      <c r="C44329"/>
      <c r="D44329"/>
      <c r="E44329" s="148"/>
      <c r="F44329" s="148"/>
      <c r="G44329" s="149"/>
      <c r="H44329" s="148"/>
      <c r="I44329"/>
    </row>
    <row r="44330" spans="1:9" x14ac:dyDescent="0.25">
      <c r="A44330"/>
      <c r="B44330"/>
      <c r="C44330"/>
      <c r="D44330"/>
      <c r="E44330" s="148"/>
      <c r="F44330" s="148"/>
      <c r="G44330" s="149"/>
      <c r="H44330" s="148"/>
      <c r="I44330"/>
    </row>
    <row r="44331" spans="1:9" x14ac:dyDescent="0.25">
      <c r="A44331"/>
      <c r="B44331"/>
      <c r="C44331"/>
      <c r="D44331"/>
      <c r="E44331" s="148"/>
      <c r="F44331" s="148"/>
      <c r="G44331" s="149"/>
      <c r="H44331" s="148"/>
      <c r="I44331"/>
    </row>
    <row r="44332" spans="1:9" x14ac:dyDescent="0.25">
      <c r="A44332"/>
      <c r="B44332"/>
      <c r="C44332"/>
      <c r="D44332"/>
      <c r="E44332" s="148"/>
      <c r="F44332" s="148"/>
      <c r="G44332" s="149"/>
      <c r="H44332" s="148"/>
      <c r="I44332"/>
    </row>
    <row r="44333" spans="1:9" x14ac:dyDescent="0.25">
      <c r="A44333"/>
      <c r="B44333"/>
      <c r="C44333"/>
      <c r="D44333"/>
      <c r="E44333" s="148"/>
      <c r="F44333" s="148"/>
      <c r="G44333" s="149"/>
      <c r="H44333" s="148"/>
      <c r="I44333"/>
    </row>
    <row r="44334" spans="1:9" x14ac:dyDescent="0.25">
      <c r="A44334"/>
      <c r="B44334"/>
      <c r="C44334"/>
      <c r="D44334"/>
      <c r="E44334" s="148"/>
      <c r="F44334" s="148"/>
      <c r="G44334" s="149"/>
      <c r="H44334" s="148"/>
      <c r="I44334"/>
    </row>
    <row r="44335" spans="1:9" x14ac:dyDescent="0.25">
      <c r="A44335"/>
      <c r="B44335"/>
      <c r="C44335"/>
      <c r="D44335"/>
      <c r="E44335" s="148"/>
      <c r="F44335" s="148"/>
      <c r="G44335" s="149"/>
      <c r="H44335" s="148"/>
      <c r="I44335"/>
    </row>
    <row r="44336" spans="1:9" x14ac:dyDescent="0.25">
      <c r="A44336"/>
      <c r="B44336"/>
      <c r="C44336"/>
      <c r="D44336"/>
      <c r="E44336" s="148"/>
      <c r="F44336" s="148"/>
      <c r="G44336" s="149"/>
      <c r="H44336" s="148"/>
      <c r="I44336"/>
    </row>
    <row r="44337" spans="1:9" x14ac:dyDescent="0.25">
      <c r="A44337"/>
      <c r="B44337"/>
      <c r="C44337"/>
      <c r="D44337"/>
      <c r="E44337" s="148"/>
      <c r="F44337" s="148"/>
      <c r="G44337" s="149"/>
      <c r="H44337" s="148"/>
      <c r="I44337"/>
    </row>
    <row r="44338" spans="1:9" x14ac:dyDescent="0.25">
      <c r="A44338"/>
      <c r="B44338"/>
      <c r="C44338"/>
      <c r="D44338"/>
      <c r="E44338" s="148"/>
      <c r="F44338" s="148"/>
      <c r="G44338" s="149"/>
      <c r="H44338" s="148"/>
      <c r="I44338"/>
    </row>
    <row r="44339" spans="1:9" x14ac:dyDescent="0.25">
      <c r="A44339"/>
      <c r="B44339"/>
      <c r="C44339"/>
      <c r="D44339"/>
      <c r="E44339" s="148"/>
      <c r="F44339" s="148"/>
      <c r="G44339" s="149"/>
      <c r="H44339" s="148"/>
      <c r="I44339"/>
    </row>
    <row r="44340" spans="1:9" x14ac:dyDescent="0.25">
      <c r="A44340"/>
      <c r="B44340"/>
      <c r="C44340"/>
      <c r="D44340"/>
      <c r="E44340" s="148"/>
      <c r="F44340" s="148"/>
      <c r="G44340" s="149"/>
      <c r="H44340" s="148"/>
      <c r="I44340"/>
    </row>
    <row r="44341" spans="1:9" x14ac:dyDescent="0.25">
      <c r="A44341"/>
      <c r="B44341"/>
      <c r="C44341"/>
      <c r="D44341"/>
      <c r="E44341" s="148"/>
      <c r="F44341" s="148"/>
      <c r="G44341" s="149"/>
      <c r="H44341" s="148"/>
      <c r="I44341"/>
    </row>
    <row r="44342" spans="1:9" x14ac:dyDescent="0.25">
      <c r="A44342"/>
      <c r="B44342"/>
      <c r="C44342"/>
      <c r="D44342"/>
      <c r="E44342" s="148"/>
      <c r="F44342" s="148"/>
      <c r="G44342" s="149"/>
      <c r="H44342" s="148"/>
      <c r="I44342"/>
    </row>
    <row r="44343" spans="1:9" x14ac:dyDescent="0.25">
      <c r="A44343"/>
      <c r="B44343"/>
      <c r="C44343"/>
      <c r="D44343"/>
      <c r="E44343" s="148"/>
      <c r="F44343" s="148"/>
      <c r="G44343" s="149"/>
      <c r="H44343" s="148"/>
      <c r="I44343"/>
    </row>
    <row r="44344" spans="1:9" x14ac:dyDescent="0.25">
      <c r="A44344"/>
      <c r="B44344"/>
      <c r="C44344"/>
      <c r="D44344"/>
      <c r="E44344" s="148"/>
      <c r="F44344" s="148"/>
      <c r="G44344" s="149"/>
      <c r="H44344" s="148"/>
      <c r="I44344"/>
    </row>
    <row r="44345" spans="1:9" x14ac:dyDescent="0.25">
      <c r="A44345"/>
      <c r="B44345"/>
      <c r="C44345"/>
      <c r="D44345"/>
      <c r="E44345" s="148"/>
      <c r="F44345" s="148"/>
      <c r="G44345" s="149"/>
      <c r="H44345" s="148"/>
      <c r="I44345"/>
    </row>
    <row r="44346" spans="1:9" x14ac:dyDescent="0.25">
      <c r="A44346"/>
      <c r="B44346"/>
      <c r="C44346"/>
      <c r="D44346"/>
      <c r="E44346" s="148"/>
      <c r="F44346" s="148"/>
      <c r="G44346" s="149"/>
      <c r="H44346" s="148"/>
      <c r="I44346"/>
    </row>
    <row r="44347" spans="1:9" x14ac:dyDescent="0.25">
      <c r="A44347"/>
      <c r="B44347"/>
      <c r="C44347"/>
      <c r="D44347"/>
      <c r="E44347" s="148"/>
      <c r="F44347" s="148"/>
      <c r="G44347" s="149"/>
      <c r="H44347" s="148"/>
      <c r="I44347"/>
    </row>
    <row r="44348" spans="1:9" x14ac:dyDescent="0.25">
      <c r="A44348"/>
      <c r="B44348"/>
      <c r="C44348"/>
      <c r="D44348"/>
      <c r="E44348" s="148"/>
      <c r="F44348" s="148"/>
      <c r="G44348" s="149"/>
      <c r="H44348" s="148"/>
      <c r="I44348"/>
    </row>
    <row r="44349" spans="1:9" x14ac:dyDescent="0.25">
      <c r="A44349"/>
      <c r="B44349"/>
      <c r="C44349"/>
      <c r="D44349"/>
      <c r="E44349" s="148"/>
      <c r="F44349" s="148"/>
      <c r="G44349" s="149"/>
      <c r="H44349" s="148"/>
      <c r="I44349"/>
    </row>
    <row r="44350" spans="1:9" x14ac:dyDescent="0.25">
      <c r="A44350"/>
      <c r="B44350"/>
      <c r="C44350"/>
      <c r="D44350"/>
      <c r="E44350" s="148"/>
      <c r="F44350" s="148"/>
      <c r="G44350" s="149"/>
      <c r="H44350" s="148"/>
      <c r="I44350"/>
    </row>
    <row r="44351" spans="1:9" x14ac:dyDescent="0.25">
      <c r="A44351"/>
      <c r="B44351"/>
      <c r="C44351"/>
      <c r="D44351"/>
      <c r="E44351" s="148"/>
      <c r="F44351" s="148"/>
      <c r="G44351" s="149"/>
      <c r="H44351" s="148"/>
      <c r="I44351"/>
    </row>
    <row r="44352" spans="1:9" x14ac:dyDescent="0.25">
      <c r="A44352"/>
      <c r="B44352"/>
      <c r="C44352"/>
      <c r="D44352"/>
      <c r="E44352" s="148"/>
      <c r="F44352" s="148"/>
      <c r="G44352" s="149"/>
      <c r="H44352" s="148"/>
      <c r="I44352"/>
    </row>
    <row r="44353" spans="1:9" x14ac:dyDescent="0.25">
      <c r="A44353"/>
      <c r="B44353"/>
      <c r="C44353"/>
      <c r="D44353"/>
      <c r="E44353" s="148"/>
      <c r="F44353" s="148"/>
      <c r="G44353" s="149"/>
      <c r="H44353" s="148"/>
      <c r="I44353"/>
    </row>
    <row r="44354" spans="1:9" x14ac:dyDescent="0.25">
      <c r="A44354"/>
      <c r="B44354"/>
      <c r="C44354"/>
      <c r="D44354"/>
      <c r="E44354" s="148"/>
      <c r="F44354" s="148"/>
      <c r="G44354" s="149"/>
      <c r="H44354" s="148"/>
      <c r="I44354"/>
    </row>
    <row r="44355" spans="1:9" x14ac:dyDescent="0.25">
      <c r="A44355"/>
      <c r="B44355"/>
      <c r="C44355"/>
      <c r="D44355"/>
      <c r="E44355" s="148"/>
      <c r="F44355" s="148"/>
      <c r="G44355" s="149"/>
      <c r="H44355" s="148"/>
      <c r="I44355"/>
    </row>
    <row r="44356" spans="1:9" x14ac:dyDescent="0.25">
      <c r="A44356"/>
      <c r="B44356"/>
      <c r="C44356"/>
      <c r="D44356"/>
      <c r="E44356" s="148"/>
      <c r="F44356" s="148"/>
      <c r="G44356" s="149"/>
      <c r="H44356" s="148"/>
      <c r="I44356"/>
    </row>
    <row r="44357" spans="1:9" x14ac:dyDescent="0.25">
      <c r="A44357"/>
      <c r="B44357"/>
      <c r="C44357"/>
      <c r="D44357"/>
      <c r="E44357" s="148"/>
      <c r="F44357" s="148"/>
      <c r="G44357" s="149"/>
      <c r="H44357" s="148"/>
      <c r="I44357"/>
    </row>
    <row r="44358" spans="1:9" x14ac:dyDescent="0.25">
      <c r="A44358"/>
      <c r="B44358"/>
      <c r="C44358"/>
      <c r="D44358"/>
      <c r="E44358" s="148"/>
      <c r="F44358" s="148"/>
      <c r="G44358" s="149"/>
      <c r="H44358" s="148"/>
      <c r="I44358"/>
    </row>
    <row r="44359" spans="1:9" x14ac:dyDescent="0.25">
      <c r="A44359"/>
      <c r="B44359"/>
      <c r="C44359"/>
      <c r="D44359"/>
      <c r="E44359" s="148"/>
      <c r="F44359" s="148"/>
      <c r="G44359" s="149"/>
      <c r="H44359" s="148"/>
      <c r="I44359"/>
    </row>
    <row r="44360" spans="1:9" x14ac:dyDescent="0.25">
      <c r="A44360"/>
      <c r="B44360"/>
      <c r="C44360"/>
      <c r="D44360"/>
      <c r="E44360" s="148"/>
      <c r="F44360" s="148"/>
      <c r="G44360" s="149"/>
      <c r="H44360" s="148"/>
      <c r="I44360"/>
    </row>
    <row r="44361" spans="1:9" x14ac:dyDescent="0.25">
      <c r="A44361"/>
      <c r="B44361"/>
      <c r="C44361"/>
      <c r="D44361"/>
      <c r="E44361" s="148"/>
      <c r="F44361" s="148"/>
      <c r="G44361" s="149"/>
      <c r="H44361" s="148"/>
      <c r="I44361"/>
    </row>
    <row r="44362" spans="1:9" x14ac:dyDescent="0.25">
      <c r="A44362"/>
      <c r="B44362"/>
      <c r="C44362"/>
      <c r="D44362"/>
      <c r="E44362" s="148"/>
      <c r="F44362" s="148"/>
      <c r="G44362" s="149"/>
      <c r="H44362" s="148"/>
      <c r="I44362"/>
    </row>
    <row r="44363" spans="1:9" x14ac:dyDescent="0.25">
      <c r="A44363"/>
      <c r="B44363"/>
      <c r="C44363"/>
      <c r="D44363"/>
      <c r="E44363" s="148"/>
      <c r="F44363" s="148"/>
      <c r="G44363" s="149"/>
      <c r="H44363" s="148"/>
      <c r="I44363"/>
    </row>
    <row r="44364" spans="1:9" x14ac:dyDescent="0.25">
      <c r="A44364"/>
      <c r="B44364"/>
      <c r="C44364"/>
      <c r="D44364"/>
      <c r="E44364" s="148"/>
      <c r="F44364" s="148"/>
      <c r="G44364" s="149"/>
      <c r="H44364" s="148"/>
      <c r="I44364"/>
    </row>
    <row r="44365" spans="1:9" x14ac:dyDescent="0.25">
      <c r="A44365"/>
      <c r="B44365"/>
      <c r="C44365"/>
      <c r="D44365"/>
      <c r="E44365" s="148"/>
      <c r="F44365" s="148"/>
      <c r="G44365" s="149"/>
      <c r="H44365" s="148"/>
      <c r="I44365"/>
    </row>
    <row r="44366" spans="1:9" x14ac:dyDescent="0.25">
      <c r="A44366"/>
      <c r="B44366"/>
      <c r="C44366"/>
      <c r="D44366"/>
      <c r="E44366" s="148"/>
      <c r="F44366" s="148"/>
      <c r="G44366" s="149"/>
      <c r="H44366" s="148"/>
      <c r="I44366"/>
    </row>
    <row r="44367" spans="1:9" x14ac:dyDescent="0.25">
      <c r="A44367"/>
      <c r="B44367"/>
      <c r="C44367"/>
      <c r="D44367"/>
      <c r="E44367" s="148"/>
      <c r="F44367" s="148"/>
      <c r="G44367" s="149"/>
      <c r="H44367" s="148"/>
      <c r="I44367"/>
    </row>
    <row r="44368" spans="1:9" x14ac:dyDescent="0.25">
      <c r="A44368"/>
      <c r="B44368"/>
      <c r="C44368"/>
      <c r="D44368"/>
      <c r="E44368" s="148"/>
      <c r="F44368" s="148"/>
      <c r="G44368" s="149"/>
      <c r="H44368" s="148"/>
      <c r="I44368"/>
    </row>
    <row r="44369" spans="1:9" x14ac:dyDescent="0.25">
      <c r="A44369"/>
      <c r="B44369"/>
      <c r="C44369"/>
      <c r="D44369"/>
      <c r="E44369" s="148"/>
      <c r="F44369" s="148"/>
      <c r="G44369" s="149"/>
      <c r="H44369" s="148"/>
      <c r="I44369"/>
    </row>
    <row r="44370" spans="1:9" x14ac:dyDescent="0.25">
      <c r="A44370"/>
      <c r="B44370"/>
      <c r="C44370"/>
      <c r="D44370"/>
      <c r="E44370" s="148"/>
      <c r="F44370" s="148"/>
      <c r="G44370" s="149"/>
      <c r="H44370" s="148"/>
      <c r="I44370"/>
    </row>
    <row r="44371" spans="1:9" x14ac:dyDescent="0.25">
      <c r="A44371"/>
      <c r="B44371"/>
      <c r="C44371"/>
      <c r="D44371"/>
      <c r="E44371" s="148"/>
      <c r="F44371" s="148"/>
      <c r="G44371" s="149"/>
      <c r="H44371" s="148"/>
      <c r="I44371"/>
    </row>
    <row r="44372" spans="1:9" x14ac:dyDescent="0.25">
      <c r="A44372"/>
      <c r="B44372"/>
      <c r="C44372"/>
      <c r="D44372"/>
      <c r="E44372" s="148"/>
      <c r="F44372" s="148"/>
      <c r="G44372" s="149"/>
      <c r="H44372" s="148"/>
      <c r="I44372"/>
    </row>
    <row r="44373" spans="1:9" x14ac:dyDescent="0.25">
      <c r="A44373"/>
      <c r="B44373"/>
      <c r="C44373"/>
      <c r="D44373"/>
      <c r="E44373" s="148"/>
      <c r="F44373" s="148"/>
      <c r="G44373" s="149"/>
      <c r="H44373" s="148"/>
      <c r="I44373"/>
    </row>
    <row r="44374" spans="1:9" x14ac:dyDescent="0.25">
      <c r="A44374"/>
      <c r="B44374"/>
      <c r="C44374"/>
      <c r="D44374"/>
      <c r="E44374" s="148"/>
      <c r="F44374" s="148"/>
      <c r="G44374" s="149"/>
      <c r="H44374" s="148"/>
      <c r="I44374"/>
    </row>
    <row r="44375" spans="1:9" x14ac:dyDescent="0.25">
      <c r="A44375"/>
      <c r="B44375"/>
      <c r="C44375"/>
      <c r="D44375"/>
      <c r="E44375" s="148"/>
      <c r="F44375" s="148"/>
      <c r="G44375" s="149"/>
      <c r="H44375" s="148"/>
      <c r="I44375"/>
    </row>
    <row r="44376" spans="1:9" x14ac:dyDescent="0.25">
      <c r="A44376"/>
      <c r="B44376"/>
      <c r="C44376"/>
      <c r="D44376"/>
      <c r="E44376" s="148"/>
      <c r="F44376" s="148"/>
      <c r="G44376" s="149"/>
      <c r="H44376" s="148"/>
      <c r="I44376"/>
    </row>
    <row r="44377" spans="1:9" x14ac:dyDescent="0.25">
      <c r="A44377"/>
      <c r="B44377"/>
      <c r="C44377"/>
      <c r="D44377"/>
      <c r="E44377" s="148"/>
      <c r="F44377" s="148"/>
      <c r="G44377" s="149"/>
      <c r="H44377" s="148"/>
      <c r="I44377"/>
    </row>
    <row r="44378" spans="1:9" x14ac:dyDescent="0.25">
      <c r="A44378"/>
      <c r="B44378"/>
      <c r="C44378"/>
      <c r="D44378"/>
      <c r="E44378" s="148"/>
      <c r="F44378" s="148"/>
      <c r="G44378" s="149"/>
      <c r="H44378" s="148"/>
      <c r="I44378"/>
    </row>
    <row r="44379" spans="1:9" x14ac:dyDescent="0.25">
      <c r="A44379"/>
      <c r="B44379"/>
      <c r="C44379"/>
      <c r="D44379"/>
      <c r="E44379" s="148"/>
      <c r="F44379" s="148"/>
      <c r="G44379" s="149"/>
      <c r="H44379" s="148"/>
      <c r="I44379"/>
    </row>
    <row r="44380" spans="1:9" x14ac:dyDescent="0.25">
      <c r="A44380"/>
      <c r="B44380"/>
      <c r="C44380"/>
      <c r="D44380"/>
      <c r="E44380" s="148"/>
      <c r="F44380" s="148"/>
      <c r="G44380" s="149"/>
      <c r="H44380" s="148"/>
      <c r="I44380"/>
    </row>
    <row r="44381" spans="1:9" x14ac:dyDescent="0.25">
      <c r="A44381"/>
      <c r="B44381"/>
      <c r="C44381"/>
      <c r="D44381"/>
      <c r="E44381" s="148"/>
      <c r="F44381" s="148"/>
      <c r="G44381" s="149"/>
      <c r="H44381" s="148"/>
      <c r="I44381"/>
    </row>
    <row r="44382" spans="1:9" x14ac:dyDescent="0.25">
      <c r="A44382"/>
      <c r="B44382"/>
      <c r="C44382"/>
      <c r="D44382"/>
      <c r="E44382" s="148"/>
      <c r="F44382" s="148"/>
      <c r="G44382" s="149"/>
      <c r="H44382" s="148"/>
      <c r="I44382"/>
    </row>
    <row r="44383" spans="1:9" x14ac:dyDescent="0.25">
      <c r="A44383"/>
      <c r="B44383"/>
      <c r="C44383"/>
      <c r="D44383"/>
      <c r="E44383" s="148"/>
      <c r="F44383" s="148"/>
      <c r="G44383" s="149"/>
      <c r="H44383" s="148"/>
      <c r="I44383"/>
    </row>
    <row r="44384" spans="1:9" x14ac:dyDescent="0.25">
      <c r="A44384"/>
      <c r="B44384"/>
      <c r="C44384"/>
      <c r="D44384"/>
      <c r="E44384" s="148"/>
      <c r="F44384" s="148"/>
      <c r="G44384" s="149"/>
      <c r="H44384" s="148"/>
      <c r="I44384"/>
    </row>
    <row r="44385" spans="1:9" x14ac:dyDescent="0.25">
      <c r="A44385"/>
      <c r="B44385"/>
      <c r="C44385"/>
      <c r="D44385"/>
      <c r="E44385" s="148"/>
      <c r="F44385" s="148"/>
      <c r="G44385" s="149"/>
      <c r="H44385" s="148"/>
      <c r="I44385"/>
    </row>
    <row r="44386" spans="1:9" x14ac:dyDescent="0.25">
      <c r="A44386"/>
      <c r="B44386"/>
      <c r="C44386"/>
      <c r="D44386"/>
      <c r="E44386" s="148"/>
      <c r="F44386" s="148"/>
      <c r="G44386" s="149"/>
      <c r="H44386" s="148"/>
      <c r="I44386"/>
    </row>
    <row r="44387" spans="1:9" x14ac:dyDescent="0.25">
      <c r="A44387"/>
      <c r="B44387"/>
      <c r="C44387"/>
      <c r="D44387"/>
      <c r="E44387" s="148"/>
      <c r="F44387" s="148"/>
      <c r="G44387" s="149"/>
      <c r="H44387" s="148"/>
      <c r="I44387"/>
    </row>
    <row r="44388" spans="1:9" x14ac:dyDescent="0.25">
      <c r="A44388"/>
      <c r="B44388"/>
      <c r="C44388"/>
      <c r="D44388"/>
      <c r="E44388" s="148"/>
      <c r="F44388" s="148"/>
      <c r="G44388" s="149"/>
      <c r="H44388" s="148"/>
      <c r="I44388"/>
    </row>
    <row r="44389" spans="1:9" x14ac:dyDescent="0.25">
      <c r="A44389"/>
      <c r="B44389"/>
      <c r="C44389"/>
      <c r="D44389"/>
      <c r="E44389" s="148"/>
      <c r="F44389" s="148"/>
      <c r="G44389" s="149"/>
      <c r="H44389" s="148"/>
      <c r="I44389"/>
    </row>
    <row r="44390" spans="1:9" x14ac:dyDescent="0.25">
      <c r="A44390"/>
      <c r="B44390"/>
      <c r="C44390"/>
      <c r="D44390"/>
      <c r="E44390" s="148"/>
      <c r="F44390" s="148"/>
      <c r="G44390" s="149"/>
      <c r="H44390" s="148"/>
      <c r="I44390"/>
    </row>
    <row r="44391" spans="1:9" x14ac:dyDescent="0.25">
      <c r="A44391"/>
      <c r="B44391"/>
      <c r="C44391"/>
      <c r="D44391"/>
      <c r="E44391" s="148"/>
      <c r="F44391" s="148"/>
      <c r="G44391" s="149"/>
      <c r="H44391" s="148"/>
      <c r="I44391"/>
    </row>
    <row r="44392" spans="1:9" x14ac:dyDescent="0.25">
      <c r="A44392"/>
      <c r="B44392"/>
      <c r="C44392"/>
      <c r="D44392"/>
      <c r="E44392" s="148"/>
      <c r="F44392" s="148"/>
      <c r="G44392" s="149"/>
      <c r="H44392" s="148"/>
      <c r="I44392"/>
    </row>
    <row r="44393" spans="1:9" x14ac:dyDescent="0.25">
      <c r="A44393"/>
      <c r="B44393"/>
      <c r="C44393"/>
      <c r="D44393"/>
      <c r="E44393" s="148"/>
      <c r="F44393" s="148"/>
      <c r="G44393" s="149"/>
      <c r="H44393" s="148"/>
      <c r="I44393"/>
    </row>
    <row r="44394" spans="1:9" x14ac:dyDescent="0.25">
      <c r="A44394"/>
      <c r="B44394"/>
      <c r="C44394"/>
      <c r="D44394"/>
      <c r="E44394" s="148"/>
      <c r="F44394" s="148"/>
      <c r="G44394" s="149"/>
      <c r="H44394" s="148"/>
      <c r="I44394"/>
    </row>
    <row r="44395" spans="1:9" x14ac:dyDescent="0.25">
      <c r="A44395"/>
      <c r="B44395"/>
      <c r="C44395"/>
      <c r="D44395"/>
      <c r="E44395" s="148"/>
      <c r="F44395" s="148"/>
      <c r="G44395" s="149"/>
      <c r="H44395" s="148"/>
      <c r="I44395"/>
    </row>
    <row r="44396" spans="1:9" x14ac:dyDescent="0.25">
      <c r="A44396"/>
      <c r="B44396"/>
      <c r="C44396"/>
      <c r="D44396"/>
      <c r="E44396" s="148"/>
      <c r="F44396" s="148"/>
      <c r="G44396" s="149"/>
      <c r="H44396" s="148"/>
      <c r="I44396"/>
    </row>
    <row r="44397" spans="1:9" x14ac:dyDescent="0.25">
      <c r="A44397"/>
      <c r="B44397"/>
      <c r="C44397"/>
      <c r="D44397"/>
      <c r="E44397" s="148"/>
      <c r="F44397" s="148"/>
      <c r="G44397" s="149"/>
      <c r="H44397" s="148"/>
      <c r="I44397"/>
    </row>
    <row r="44398" spans="1:9" x14ac:dyDescent="0.25">
      <c r="A44398"/>
      <c r="B44398"/>
      <c r="C44398"/>
      <c r="D44398"/>
      <c r="E44398" s="148"/>
      <c r="F44398" s="148"/>
      <c r="G44398" s="149"/>
      <c r="H44398" s="148"/>
      <c r="I44398"/>
    </row>
    <row r="44399" spans="1:9" x14ac:dyDescent="0.25">
      <c r="A44399"/>
      <c r="B44399"/>
      <c r="C44399"/>
      <c r="D44399"/>
      <c r="E44399" s="148"/>
      <c r="F44399" s="148"/>
      <c r="G44399" s="149"/>
      <c r="H44399" s="148"/>
      <c r="I44399"/>
    </row>
    <row r="44400" spans="1:9" x14ac:dyDescent="0.25">
      <c r="A44400"/>
      <c r="B44400"/>
      <c r="C44400"/>
      <c r="D44400"/>
      <c r="E44400" s="148"/>
      <c r="F44400" s="148"/>
      <c r="G44400" s="149"/>
      <c r="H44400" s="148"/>
      <c r="I44400"/>
    </row>
    <row r="44401" spans="1:9" x14ac:dyDescent="0.25">
      <c r="A44401"/>
      <c r="B44401"/>
      <c r="C44401"/>
      <c r="D44401"/>
      <c r="E44401" s="148"/>
      <c r="F44401" s="148"/>
      <c r="G44401" s="149"/>
      <c r="H44401" s="148"/>
      <c r="I44401"/>
    </row>
    <row r="44402" spans="1:9" x14ac:dyDescent="0.25">
      <c r="A44402"/>
      <c r="B44402"/>
      <c r="C44402"/>
      <c r="D44402"/>
      <c r="E44402" s="148"/>
      <c r="F44402" s="148"/>
      <c r="G44402" s="149"/>
      <c r="H44402" s="148"/>
      <c r="I44402"/>
    </row>
    <row r="44403" spans="1:9" x14ac:dyDescent="0.25">
      <c r="A44403"/>
      <c r="B44403"/>
      <c r="C44403"/>
      <c r="D44403"/>
      <c r="E44403" s="148"/>
      <c r="F44403" s="148"/>
      <c r="G44403" s="149"/>
      <c r="H44403" s="148"/>
      <c r="I44403"/>
    </row>
    <row r="44404" spans="1:9" x14ac:dyDescent="0.25">
      <c r="A44404"/>
      <c r="B44404"/>
      <c r="C44404"/>
      <c r="D44404"/>
      <c r="E44404" s="148"/>
      <c r="F44404" s="148"/>
      <c r="G44404" s="149"/>
      <c r="H44404" s="148"/>
      <c r="I44404"/>
    </row>
    <row r="44405" spans="1:9" x14ac:dyDescent="0.25">
      <c r="A44405"/>
      <c r="B44405"/>
      <c r="C44405"/>
      <c r="D44405"/>
      <c r="E44405" s="148"/>
      <c r="F44405" s="148"/>
      <c r="G44405" s="149"/>
      <c r="H44405" s="148"/>
      <c r="I44405"/>
    </row>
    <row r="44406" spans="1:9" x14ac:dyDescent="0.25">
      <c r="A44406"/>
      <c r="B44406"/>
      <c r="C44406"/>
      <c r="D44406"/>
      <c r="E44406" s="148"/>
      <c r="F44406" s="148"/>
      <c r="G44406" s="149"/>
      <c r="H44406" s="148"/>
      <c r="I44406"/>
    </row>
    <row r="44407" spans="1:9" x14ac:dyDescent="0.25">
      <c r="A44407"/>
      <c r="B44407"/>
      <c r="C44407"/>
      <c r="D44407"/>
      <c r="E44407" s="148"/>
      <c r="F44407" s="148"/>
      <c r="G44407" s="149"/>
      <c r="H44407" s="148"/>
      <c r="I44407"/>
    </row>
    <row r="44408" spans="1:9" x14ac:dyDescent="0.25">
      <c r="A44408"/>
      <c r="B44408"/>
      <c r="C44408"/>
      <c r="D44408"/>
      <c r="E44408" s="148"/>
      <c r="F44408" s="148"/>
      <c r="G44408" s="149"/>
      <c r="H44408" s="148"/>
      <c r="I44408"/>
    </row>
    <row r="44409" spans="1:9" x14ac:dyDescent="0.25">
      <c r="A44409"/>
      <c r="B44409"/>
      <c r="C44409"/>
      <c r="D44409"/>
      <c r="E44409" s="148"/>
      <c r="F44409" s="148"/>
      <c r="G44409" s="149"/>
      <c r="H44409" s="148"/>
      <c r="I44409"/>
    </row>
    <row r="44410" spans="1:9" x14ac:dyDescent="0.25">
      <c r="A44410"/>
      <c r="B44410"/>
      <c r="C44410"/>
      <c r="D44410"/>
      <c r="E44410" s="148"/>
      <c r="F44410" s="148"/>
      <c r="G44410" s="149"/>
      <c r="H44410" s="148"/>
      <c r="I44410"/>
    </row>
    <row r="44411" spans="1:9" x14ac:dyDescent="0.25">
      <c r="A44411"/>
      <c r="B44411"/>
      <c r="C44411"/>
      <c r="D44411"/>
      <c r="E44411" s="148"/>
      <c r="F44411" s="148"/>
      <c r="G44411" s="149"/>
      <c r="H44411" s="148"/>
      <c r="I44411"/>
    </row>
    <row r="44412" spans="1:9" x14ac:dyDescent="0.25">
      <c r="A44412"/>
      <c r="B44412"/>
      <c r="C44412"/>
      <c r="D44412"/>
      <c r="E44412" s="148"/>
      <c r="F44412" s="148"/>
      <c r="G44412" s="149"/>
      <c r="H44412" s="148"/>
      <c r="I44412"/>
    </row>
    <row r="44413" spans="1:9" x14ac:dyDescent="0.25">
      <c r="A44413"/>
      <c r="B44413"/>
      <c r="C44413"/>
      <c r="D44413"/>
      <c r="E44413" s="148"/>
      <c r="F44413" s="148"/>
      <c r="G44413" s="149"/>
      <c r="H44413" s="148"/>
      <c r="I44413"/>
    </row>
    <row r="44414" spans="1:9" x14ac:dyDescent="0.25">
      <c r="A44414"/>
      <c r="B44414"/>
      <c r="C44414"/>
      <c r="D44414"/>
      <c r="E44414" s="148"/>
      <c r="F44414" s="148"/>
      <c r="G44414" s="149"/>
      <c r="H44414" s="148"/>
      <c r="I44414"/>
    </row>
    <row r="44415" spans="1:9" x14ac:dyDescent="0.25">
      <c r="A44415"/>
      <c r="B44415"/>
      <c r="C44415"/>
      <c r="D44415"/>
      <c r="E44415" s="148"/>
      <c r="F44415" s="148"/>
      <c r="G44415" s="149"/>
      <c r="H44415" s="148"/>
      <c r="I44415"/>
    </row>
    <row r="44416" spans="1:9" x14ac:dyDescent="0.25">
      <c r="A44416"/>
      <c r="B44416"/>
      <c r="C44416"/>
      <c r="D44416"/>
      <c r="E44416" s="148"/>
      <c r="F44416" s="148"/>
      <c r="G44416" s="149"/>
      <c r="H44416" s="148"/>
      <c r="I44416"/>
    </row>
    <row r="44417" spans="1:9" x14ac:dyDescent="0.25">
      <c r="A44417"/>
      <c r="B44417"/>
      <c r="C44417"/>
      <c r="D44417"/>
      <c r="E44417" s="148"/>
      <c r="F44417" s="148"/>
      <c r="G44417" s="149"/>
      <c r="H44417" s="148"/>
      <c r="I44417"/>
    </row>
    <row r="44418" spans="1:9" x14ac:dyDescent="0.25">
      <c r="A44418"/>
      <c r="B44418"/>
      <c r="C44418"/>
      <c r="D44418"/>
      <c r="E44418" s="148"/>
      <c r="F44418" s="148"/>
      <c r="G44418" s="149"/>
      <c r="H44418" s="148"/>
      <c r="I44418"/>
    </row>
    <row r="44419" spans="1:9" x14ac:dyDescent="0.25">
      <c r="A44419"/>
      <c r="B44419"/>
      <c r="C44419"/>
      <c r="D44419"/>
      <c r="E44419" s="148"/>
      <c r="F44419" s="148"/>
      <c r="G44419" s="149"/>
      <c r="H44419" s="148"/>
      <c r="I44419"/>
    </row>
    <row r="44420" spans="1:9" x14ac:dyDescent="0.25">
      <c r="A44420"/>
      <c r="B44420"/>
      <c r="C44420"/>
      <c r="D44420"/>
      <c r="E44420" s="148"/>
      <c r="F44420" s="148"/>
      <c r="G44420" s="149"/>
      <c r="H44420" s="148"/>
      <c r="I44420"/>
    </row>
    <row r="44421" spans="1:9" x14ac:dyDescent="0.25">
      <c r="A44421"/>
      <c r="B44421"/>
      <c r="C44421"/>
      <c r="D44421"/>
      <c r="E44421" s="148"/>
      <c r="F44421" s="148"/>
      <c r="G44421" s="149"/>
      <c r="H44421" s="148"/>
      <c r="I44421"/>
    </row>
    <row r="44422" spans="1:9" x14ac:dyDescent="0.25">
      <c r="A44422"/>
      <c r="B44422"/>
      <c r="C44422"/>
      <c r="D44422"/>
      <c r="E44422" s="148"/>
      <c r="F44422" s="148"/>
      <c r="G44422" s="149"/>
      <c r="H44422" s="148"/>
      <c r="I44422"/>
    </row>
    <row r="44423" spans="1:9" x14ac:dyDescent="0.25">
      <c r="A44423"/>
      <c r="B44423"/>
      <c r="C44423"/>
      <c r="D44423"/>
      <c r="E44423" s="148"/>
      <c r="F44423" s="148"/>
      <c r="G44423" s="149"/>
      <c r="H44423" s="148"/>
      <c r="I44423"/>
    </row>
    <row r="44424" spans="1:9" x14ac:dyDescent="0.25">
      <c r="A44424"/>
      <c r="B44424"/>
      <c r="C44424"/>
      <c r="D44424"/>
      <c r="E44424" s="148"/>
      <c r="F44424" s="148"/>
      <c r="G44424" s="149"/>
      <c r="H44424" s="148"/>
      <c r="I44424"/>
    </row>
    <row r="44425" spans="1:9" x14ac:dyDescent="0.25">
      <c r="A44425"/>
      <c r="B44425"/>
      <c r="C44425"/>
      <c r="D44425"/>
      <c r="E44425" s="148"/>
      <c r="F44425" s="148"/>
      <c r="G44425" s="149"/>
      <c r="H44425" s="148"/>
      <c r="I44425"/>
    </row>
    <row r="44426" spans="1:9" x14ac:dyDescent="0.25">
      <c r="A44426"/>
      <c r="B44426"/>
      <c r="C44426"/>
      <c r="D44426"/>
      <c r="E44426" s="148"/>
      <c r="F44426" s="148"/>
      <c r="G44426" s="149"/>
      <c r="H44426" s="148"/>
      <c r="I44426"/>
    </row>
    <row r="44427" spans="1:9" x14ac:dyDescent="0.25">
      <c r="A44427"/>
      <c r="B44427"/>
      <c r="C44427"/>
      <c r="D44427"/>
      <c r="E44427" s="148"/>
      <c r="F44427" s="148"/>
      <c r="G44427" s="149"/>
      <c r="H44427" s="148"/>
      <c r="I44427"/>
    </row>
    <row r="44428" spans="1:9" x14ac:dyDescent="0.25">
      <c r="A44428"/>
      <c r="B44428"/>
      <c r="C44428"/>
      <c r="D44428"/>
      <c r="E44428" s="148"/>
      <c r="F44428" s="148"/>
      <c r="G44428" s="149"/>
      <c r="H44428" s="148"/>
      <c r="I44428"/>
    </row>
    <row r="44429" spans="1:9" x14ac:dyDescent="0.25">
      <c r="A44429"/>
      <c r="B44429"/>
      <c r="C44429"/>
      <c r="D44429"/>
      <c r="E44429" s="148"/>
      <c r="F44429" s="148"/>
      <c r="G44429" s="149"/>
      <c r="H44429" s="148"/>
      <c r="I44429"/>
    </row>
    <row r="44430" spans="1:9" x14ac:dyDescent="0.25">
      <c r="A44430"/>
      <c r="B44430"/>
      <c r="C44430"/>
      <c r="D44430"/>
      <c r="E44430" s="148"/>
      <c r="F44430" s="148"/>
      <c r="G44430" s="149"/>
      <c r="H44430" s="148"/>
      <c r="I44430"/>
    </row>
    <row r="44431" spans="1:9" x14ac:dyDescent="0.25">
      <c r="A44431"/>
      <c r="B44431"/>
      <c r="C44431"/>
      <c r="D44431"/>
      <c r="E44431" s="148"/>
      <c r="F44431" s="148"/>
      <c r="G44431" s="149"/>
      <c r="H44431" s="148"/>
      <c r="I44431"/>
    </row>
    <row r="44432" spans="1:9" x14ac:dyDescent="0.25">
      <c r="A44432"/>
      <c r="B44432"/>
      <c r="C44432"/>
      <c r="D44432"/>
      <c r="E44432" s="148"/>
      <c r="F44432" s="148"/>
      <c r="G44432" s="149"/>
      <c r="H44432" s="148"/>
      <c r="I44432"/>
    </row>
    <row r="44433" spans="1:9" x14ac:dyDescent="0.25">
      <c r="A44433"/>
      <c r="B44433"/>
      <c r="C44433"/>
      <c r="D44433"/>
      <c r="E44433" s="148"/>
      <c r="F44433" s="148"/>
      <c r="G44433" s="149"/>
      <c r="H44433" s="148"/>
      <c r="I44433"/>
    </row>
    <row r="44434" spans="1:9" x14ac:dyDescent="0.25">
      <c r="A44434"/>
      <c r="B44434"/>
      <c r="C44434"/>
      <c r="D44434"/>
      <c r="E44434" s="148"/>
      <c r="F44434" s="148"/>
      <c r="G44434" s="149"/>
      <c r="H44434" s="148"/>
      <c r="I44434"/>
    </row>
    <row r="44435" spans="1:9" x14ac:dyDescent="0.25">
      <c r="A44435"/>
      <c r="B44435"/>
      <c r="C44435"/>
      <c r="D44435"/>
      <c r="E44435" s="148"/>
      <c r="F44435" s="148"/>
      <c r="G44435" s="149"/>
      <c r="H44435" s="148"/>
      <c r="I44435"/>
    </row>
    <row r="44436" spans="1:9" x14ac:dyDescent="0.25">
      <c r="A44436"/>
      <c r="B44436"/>
      <c r="C44436"/>
      <c r="D44436"/>
      <c r="E44436" s="148"/>
      <c r="F44436" s="148"/>
      <c r="G44436" s="149"/>
      <c r="H44436" s="148"/>
      <c r="I44436"/>
    </row>
    <row r="44437" spans="1:9" x14ac:dyDescent="0.25">
      <c r="A44437"/>
      <c r="B44437"/>
      <c r="C44437"/>
      <c r="D44437"/>
      <c r="E44437" s="148"/>
      <c r="F44437" s="148"/>
      <c r="G44437" s="149"/>
      <c r="H44437" s="148"/>
      <c r="I44437"/>
    </row>
    <row r="44438" spans="1:9" x14ac:dyDescent="0.25">
      <c r="A44438"/>
      <c r="B44438"/>
      <c r="C44438"/>
      <c r="D44438"/>
      <c r="E44438" s="148"/>
      <c r="F44438" s="148"/>
      <c r="G44438" s="149"/>
      <c r="H44438" s="148"/>
      <c r="I44438"/>
    </row>
    <row r="44439" spans="1:9" x14ac:dyDescent="0.25">
      <c r="A44439"/>
      <c r="B44439"/>
      <c r="C44439"/>
      <c r="D44439"/>
      <c r="E44439" s="148"/>
      <c r="F44439" s="148"/>
      <c r="G44439" s="149"/>
      <c r="H44439" s="148"/>
      <c r="I44439"/>
    </row>
    <row r="44440" spans="1:9" x14ac:dyDescent="0.25">
      <c r="A44440"/>
      <c r="B44440"/>
      <c r="C44440"/>
      <c r="D44440"/>
      <c r="E44440" s="148"/>
      <c r="F44440" s="148"/>
      <c r="G44440" s="149"/>
      <c r="H44440" s="148"/>
      <c r="I44440"/>
    </row>
    <row r="44441" spans="1:9" x14ac:dyDescent="0.25">
      <c r="A44441"/>
      <c r="B44441"/>
      <c r="C44441"/>
      <c r="D44441"/>
      <c r="E44441" s="148"/>
      <c r="F44441" s="148"/>
      <c r="G44441" s="149"/>
      <c r="H44441" s="148"/>
      <c r="I44441"/>
    </row>
    <row r="44442" spans="1:9" x14ac:dyDescent="0.25">
      <c r="A44442"/>
      <c r="B44442"/>
      <c r="C44442"/>
      <c r="D44442"/>
      <c r="E44442" s="148"/>
      <c r="F44442" s="148"/>
      <c r="G44442" s="149"/>
      <c r="H44442" s="148"/>
      <c r="I44442"/>
    </row>
    <row r="44443" spans="1:9" x14ac:dyDescent="0.25">
      <c r="A44443"/>
      <c r="B44443"/>
      <c r="C44443"/>
      <c r="D44443"/>
      <c r="E44443" s="148"/>
      <c r="F44443" s="148"/>
      <c r="G44443" s="149"/>
      <c r="H44443" s="148"/>
      <c r="I44443"/>
    </row>
    <row r="44444" spans="1:9" x14ac:dyDescent="0.25">
      <c r="A44444"/>
      <c r="B44444"/>
      <c r="C44444"/>
      <c r="D44444"/>
      <c r="E44444" s="148"/>
      <c r="F44444" s="148"/>
      <c r="G44444" s="149"/>
      <c r="H44444" s="148"/>
      <c r="I44444"/>
    </row>
    <row r="44445" spans="1:9" x14ac:dyDescent="0.25">
      <c r="A44445"/>
      <c r="B44445"/>
      <c r="C44445"/>
      <c r="D44445"/>
      <c r="E44445" s="148"/>
      <c r="F44445" s="148"/>
      <c r="G44445" s="149"/>
      <c r="H44445" s="148"/>
      <c r="I44445"/>
    </row>
    <row r="44446" spans="1:9" x14ac:dyDescent="0.25">
      <c r="A44446"/>
      <c r="B44446"/>
      <c r="C44446"/>
      <c r="D44446"/>
      <c r="E44446" s="148"/>
      <c r="F44446" s="148"/>
      <c r="G44446" s="149"/>
      <c r="H44446" s="148"/>
      <c r="I44446"/>
    </row>
    <row r="44447" spans="1:9" x14ac:dyDescent="0.25">
      <c r="A44447"/>
      <c r="B44447"/>
      <c r="C44447"/>
      <c r="D44447"/>
      <c r="E44447" s="148"/>
      <c r="F44447" s="148"/>
      <c r="G44447" s="149"/>
      <c r="H44447" s="148"/>
      <c r="I44447"/>
    </row>
    <row r="44448" spans="1:9" x14ac:dyDescent="0.25">
      <c r="A44448"/>
      <c r="B44448"/>
      <c r="C44448"/>
      <c r="D44448"/>
      <c r="E44448" s="148"/>
      <c r="F44448" s="148"/>
      <c r="G44448" s="149"/>
      <c r="H44448" s="148"/>
      <c r="I44448"/>
    </row>
    <row r="44449" spans="1:9" x14ac:dyDescent="0.25">
      <c r="A44449"/>
      <c r="B44449"/>
      <c r="C44449"/>
      <c r="D44449"/>
      <c r="E44449" s="148"/>
      <c r="F44449" s="148"/>
      <c r="G44449" s="149"/>
      <c r="H44449" s="148"/>
      <c r="I44449"/>
    </row>
    <row r="44450" spans="1:9" x14ac:dyDescent="0.25">
      <c r="A44450"/>
      <c r="B44450"/>
      <c r="C44450"/>
      <c r="D44450"/>
      <c r="E44450" s="148"/>
      <c r="F44450" s="148"/>
      <c r="G44450" s="149"/>
      <c r="H44450" s="148"/>
      <c r="I44450"/>
    </row>
    <row r="44451" spans="1:9" x14ac:dyDescent="0.25">
      <c r="A44451"/>
      <c r="B44451"/>
      <c r="C44451"/>
      <c r="D44451"/>
      <c r="E44451" s="148"/>
      <c r="F44451" s="148"/>
      <c r="G44451" s="149"/>
      <c r="H44451" s="148"/>
      <c r="I44451"/>
    </row>
    <row r="44452" spans="1:9" x14ac:dyDescent="0.25">
      <c r="A44452"/>
      <c r="B44452"/>
      <c r="C44452"/>
      <c r="D44452"/>
      <c r="E44452" s="148"/>
      <c r="F44452" s="148"/>
      <c r="G44452" s="149"/>
      <c r="H44452" s="148"/>
      <c r="I44452"/>
    </row>
    <row r="44453" spans="1:9" x14ac:dyDescent="0.25">
      <c r="A44453"/>
      <c r="B44453"/>
      <c r="C44453"/>
      <c r="D44453"/>
      <c r="E44453" s="148"/>
      <c r="F44453" s="148"/>
      <c r="G44453" s="149"/>
      <c r="H44453" s="148"/>
      <c r="I44453"/>
    </row>
    <row r="44454" spans="1:9" x14ac:dyDescent="0.25">
      <c r="A44454"/>
      <c r="B44454"/>
      <c r="C44454"/>
      <c r="D44454"/>
      <c r="E44454" s="148"/>
      <c r="F44454" s="148"/>
      <c r="G44454" s="149"/>
      <c r="H44454" s="148"/>
      <c r="I44454"/>
    </row>
    <row r="44455" spans="1:9" x14ac:dyDescent="0.25">
      <c r="A44455"/>
      <c r="B44455"/>
      <c r="C44455"/>
      <c r="D44455"/>
      <c r="E44455" s="148"/>
      <c r="F44455" s="148"/>
      <c r="G44455" s="149"/>
      <c r="H44455" s="148"/>
      <c r="I44455"/>
    </row>
    <row r="44456" spans="1:9" x14ac:dyDescent="0.25">
      <c r="A44456"/>
      <c r="B44456"/>
      <c r="C44456"/>
      <c r="D44456"/>
      <c r="E44456" s="148"/>
      <c r="F44456" s="148"/>
      <c r="G44456" s="149"/>
      <c r="H44456" s="148"/>
      <c r="I44456"/>
    </row>
    <row r="44457" spans="1:9" x14ac:dyDescent="0.25">
      <c r="A44457"/>
      <c r="B44457"/>
      <c r="C44457"/>
      <c r="D44457"/>
      <c r="E44457" s="148"/>
      <c r="F44457" s="148"/>
      <c r="G44457" s="149"/>
      <c r="H44457" s="148"/>
      <c r="I44457"/>
    </row>
    <row r="44458" spans="1:9" x14ac:dyDescent="0.25">
      <c r="A44458"/>
      <c r="B44458"/>
      <c r="C44458"/>
      <c r="D44458"/>
      <c r="E44458" s="148"/>
      <c r="F44458" s="148"/>
      <c r="G44458" s="149"/>
      <c r="H44458" s="148"/>
      <c r="I44458"/>
    </row>
    <row r="44459" spans="1:9" x14ac:dyDescent="0.25">
      <c r="A44459"/>
      <c r="B44459"/>
      <c r="C44459"/>
      <c r="D44459"/>
      <c r="E44459" s="148"/>
      <c r="F44459" s="148"/>
      <c r="G44459" s="149"/>
      <c r="H44459" s="148"/>
      <c r="I44459"/>
    </row>
    <row r="44460" spans="1:9" x14ac:dyDescent="0.25">
      <c r="A44460"/>
      <c r="B44460"/>
      <c r="C44460"/>
      <c r="D44460"/>
      <c r="E44460" s="148"/>
      <c r="F44460" s="148"/>
      <c r="G44460" s="149"/>
      <c r="H44460" s="148"/>
      <c r="I44460"/>
    </row>
    <row r="44461" spans="1:9" x14ac:dyDescent="0.25">
      <c r="A44461"/>
      <c r="B44461"/>
      <c r="C44461"/>
      <c r="D44461"/>
      <c r="E44461" s="148"/>
      <c r="F44461" s="148"/>
      <c r="G44461" s="149"/>
      <c r="H44461" s="148"/>
      <c r="I44461"/>
    </row>
    <row r="44462" spans="1:9" x14ac:dyDescent="0.25">
      <c r="A44462"/>
      <c r="B44462"/>
      <c r="C44462"/>
      <c r="D44462"/>
      <c r="E44462" s="148"/>
      <c r="F44462" s="148"/>
      <c r="G44462" s="149"/>
      <c r="H44462" s="148"/>
      <c r="I44462"/>
    </row>
    <row r="44463" spans="1:9" x14ac:dyDescent="0.25">
      <c r="A44463"/>
      <c r="B44463"/>
      <c r="C44463"/>
      <c r="D44463"/>
      <c r="E44463" s="148"/>
      <c r="F44463" s="148"/>
      <c r="G44463" s="149"/>
      <c r="H44463" s="148"/>
      <c r="I44463"/>
    </row>
    <row r="44464" spans="1:9" x14ac:dyDescent="0.25">
      <c r="A44464"/>
      <c r="B44464"/>
      <c r="C44464"/>
      <c r="D44464"/>
      <c r="E44464" s="148"/>
      <c r="F44464" s="148"/>
      <c r="G44464" s="149"/>
      <c r="H44464" s="148"/>
      <c r="I44464"/>
    </row>
    <row r="44465" spans="1:9" x14ac:dyDescent="0.25">
      <c r="A44465"/>
      <c r="B44465"/>
      <c r="C44465"/>
      <c r="D44465"/>
      <c r="E44465" s="148"/>
      <c r="F44465" s="148"/>
      <c r="G44465" s="149"/>
      <c r="H44465" s="148"/>
      <c r="I44465"/>
    </row>
    <row r="44466" spans="1:9" x14ac:dyDescent="0.25">
      <c r="A44466"/>
      <c r="B44466"/>
      <c r="C44466"/>
      <c r="D44466"/>
      <c r="E44466" s="148"/>
      <c r="F44466" s="148"/>
      <c r="G44466" s="149"/>
      <c r="H44466" s="148"/>
      <c r="I44466"/>
    </row>
    <row r="44467" spans="1:9" x14ac:dyDescent="0.25">
      <c r="A44467"/>
      <c r="B44467"/>
      <c r="C44467"/>
      <c r="D44467"/>
      <c r="E44467" s="148"/>
      <c r="F44467" s="148"/>
      <c r="G44467" s="149"/>
      <c r="H44467" s="148"/>
      <c r="I44467"/>
    </row>
    <row r="44468" spans="1:9" x14ac:dyDescent="0.25">
      <c r="A44468"/>
      <c r="B44468"/>
      <c r="C44468"/>
      <c r="D44468"/>
      <c r="E44468" s="148"/>
      <c r="F44468" s="148"/>
      <c r="G44468" s="149"/>
      <c r="H44468" s="148"/>
      <c r="I44468"/>
    </row>
    <row r="44469" spans="1:9" x14ac:dyDescent="0.25">
      <c r="A44469"/>
      <c r="B44469"/>
      <c r="C44469"/>
      <c r="D44469"/>
      <c r="E44469" s="148"/>
      <c r="F44469" s="148"/>
      <c r="G44469" s="149"/>
      <c r="H44469" s="148"/>
      <c r="I44469"/>
    </row>
    <row r="44470" spans="1:9" x14ac:dyDescent="0.25">
      <c r="A44470"/>
      <c r="B44470"/>
      <c r="C44470"/>
      <c r="D44470"/>
      <c r="E44470" s="148"/>
      <c r="F44470" s="148"/>
      <c r="G44470" s="149"/>
      <c r="H44470" s="148"/>
      <c r="I44470"/>
    </row>
    <row r="44471" spans="1:9" x14ac:dyDescent="0.25">
      <c r="A44471"/>
      <c r="B44471"/>
      <c r="C44471"/>
      <c r="D44471"/>
      <c r="E44471" s="148"/>
      <c r="F44471" s="148"/>
      <c r="G44471" s="149"/>
      <c r="H44471" s="148"/>
      <c r="I44471"/>
    </row>
    <row r="44472" spans="1:9" x14ac:dyDescent="0.25">
      <c r="A44472"/>
      <c r="B44472"/>
      <c r="C44472"/>
      <c r="D44472"/>
      <c r="E44472" s="148"/>
      <c r="F44472" s="148"/>
      <c r="G44472" s="149"/>
      <c r="H44472" s="148"/>
      <c r="I44472"/>
    </row>
    <row r="44473" spans="1:9" x14ac:dyDescent="0.25">
      <c r="A44473"/>
      <c r="B44473"/>
      <c r="C44473"/>
      <c r="D44473"/>
      <c r="E44473" s="148"/>
      <c r="F44473" s="148"/>
      <c r="G44473" s="149"/>
      <c r="H44473" s="148"/>
      <c r="I44473"/>
    </row>
    <row r="44474" spans="1:9" x14ac:dyDescent="0.25">
      <c r="A44474"/>
      <c r="B44474"/>
      <c r="C44474"/>
      <c r="D44474"/>
      <c r="E44474" s="148"/>
      <c r="F44474" s="148"/>
      <c r="G44474" s="149"/>
      <c r="H44474" s="148"/>
      <c r="I44474"/>
    </row>
    <row r="44475" spans="1:9" x14ac:dyDescent="0.25">
      <c r="A44475"/>
      <c r="B44475"/>
      <c r="C44475"/>
      <c r="D44475"/>
      <c r="E44475" s="148"/>
      <c r="F44475" s="148"/>
      <c r="G44475" s="149"/>
      <c r="H44475" s="148"/>
      <c r="I44475"/>
    </row>
    <row r="44476" spans="1:9" x14ac:dyDescent="0.25">
      <c r="A44476"/>
      <c r="B44476"/>
      <c r="C44476"/>
      <c r="D44476"/>
      <c r="E44476" s="148"/>
      <c r="F44476" s="148"/>
      <c r="G44476" s="149"/>
      <c r="H44476" s="148"/>
      <c r="I44476"/>
    </row>
    <row r="44477" spans="1:9" x14ac:dyDescent="0.25">
      <c r="A44477"/>
      <c r="B44477"/>
      <c r="C44477"/>
      <c r="D44477"/>
      <c r="E44477" s="148"/>
      <c r="F44477" s="148"/>
      <c r="G44477" s="149"/>
      <c r="H44477" s="148"/>
      <c r="I44477"/>
    </row>
    <row r="44478" spans="1:9" x14ac:dyDescent="0.25">
      <c r="A44478"/>
      <c r="B44478"/>
      <c r="C44478"/>
      <c r="D44478"/>
      <c r="E44478" s="148"/>
      <c r="F44478" s="148"/>
      <c r="G44478" s="149"/>
      <c r="H44478" s="148"/>
      <c r="I44478"/>
    </row>
    <row r="44479" spans="1:9" x14ac:dyDescent="0.25">
      <c r="A44479"/>
      <c r="B44479"/>
      <c r="C44479"/>
      <c r="D44479"/>
      <c r="E44479" s="148"/>
      <c r="F44479" s="148"/>
      <c r="G44479" s="149"/>
      <c r="H44479" s="148"/>
      <c r="I44479"/>
    </row>
    <row r="44480" spans="1:9" x14ac:dyDescent="0.25">
      <c r="A44480"/>
      <c r="B44480"/>
      <c r="C44480"/>
      <c r="D44480"/>
      <c r="E44480" s="148"/>
      <c r="F44480" s="148"/>
      <c r="G44480" s="149"/>
      <c r="H44480" s="148"/>
      <c r="I44480"/>
    </row>
    <row r="44481" spans="1:9" x14ac:dyDescent="0.25">
      <c r="A44481"/>
      <c r="B44481"/>
      <c r="C44481"/>
      <c r="D44481"/>
      <c r="E44481" s="148"/>
      <c r="F44481" s="148"/>
      <c r="G44481" s="149"/>
      <c r="H44481" s="148"/>
      <c r="I44481"/>
    </row>
    <row r="44482" spans="1:9" x14ac:dyDescent="0.25">
      <c r="A44482"/>
      <c r="B44482"/>
      <c r="C44482"/>
      <c r="D44482"/>
      <c r="E44482" s="148"/>
      <c r="F44482" s="148"/>
      <c r="G44482" s="149"/>
      <c r="H44482" s="148"/>
      <c r="I44482"/>
    </row>
    <row r="44483" spans="1:9" x14ac:dyDescent="0.25">
      <c r="A44483"/>
      <c r="B44483"/>
      <c r="C44483"/>
      <c r="D44483"/>
      <c r="E44483" s="148"/>
      <c r="F44483" s="148"/>
      <c r="G44483" s="149"/>
      <c r="H44483" s="148"/>
      <c r="I44483"/>
    </row>
    <row r="44484" spans="1:9" x14ac:dyDescent="0.25">
      <c r="A44484"/>
      <c r="B44484"/>
      <c r="C44484"/>
      <c r="D44484"/>
      <c r="E44484" s="148"/>
      <c r="F44484" s="148"/>
      <c r="G44484" s="149"/>
      <c r="H44484" s="148"/>
      <c r="I44484"/>
    </row>
    <row r="44485" spans="1:9" x14ac:dyDescent="0.25">
      <c r="A44485"/>
      <c r="B44485"/>
      <c r="C44485"/>
      <c r="D44485"/>
      <c r="E44485" s="148"/>
      <c r="F44485" s="148"/>
      <c r="G44485" s="149"/>
      <c r="H44485" s="148"/>
      <c r="I44485"/>
    </row>
    <row r="44486" spans="1:9" x14ac:dyDescent="0.25">
      <c r="A44486"/>
      <c r="B44486"/>
      <c r="C44486"/>
      <c r="D44486"/>
      <c r="E44486" s="148"/>
      <c r="F44486" s="148"/>
      <c r="G44486" s="149"/>
      <c r="H44486" s="148"/>
      <c r="I44486"/>
    </row>
    <row r="44487" spans="1:9" x14ac:dyDescent="0.25">
      <c r="A44487"/>
      <c r="B44487"/>
      <c r="C44487"/>
      <c r="D44487"/>
      <c r="E44487" s="148"/>
      <c r="F44487" s="148"/>
      <c r="G44487" s="149"/>
      <c r="H44487" s="148"/>
      <c r="I44487"/>
    </row>
    <row r="44488" spans="1:9" x14ac:dyDescent="0.25">
      <c r="A44488"/>
      <c r="B44488"/>
      <c r="C44488"/>
      <c r="D44488"/>
      <c r="E44488" s="148"/>
      <c r="F44488" s="148"/>
      <c r="G44488" s="149"/>
      <c r="H44488" s="148"/>
      <c r="I44488"/>
    </row>
    <row r="44489" spans="1:9" x14ac:dyDescent="0.25">
      <c r="A44489"/>
      <c r="B44489"/>
      <c r="C44489"/>
      <c r="D44489"/>
      <c r="E44489" s="148"/>
      <c r="F44489" s="148"/>
      <c r="G44489" s="149"/>
      <c r="H44489" s="148"/>
      <c r="I44489"/>
    </row>
    <row r="44490" spans="1:9" x14ac:dyDescent="0.25">
      <c r="A44490"/>
      <c r="B44490"/>
      <c r="C44490"/>
      <c r="D44490"/>
      <c r="E44490" s="148"/>
      <c r="F44490" s="148"/>
      <c r="G44490" s="149"/>
      <c r="H44490" s="148"/>
      <c r="I44490"/>
    </row>
    <row r="44491" spans="1:9" x14ac:dyDescent="0.25">
      <c r="A44491"/>
      <c r="B44491"/>
      <c r="C44491"/>
      <c r="D44491"/>
      <c r="E44491" s="148"/>
      <c r="F44491" s="148"/>
      <c r="G44491" s="149"/>
      <c r="H44491" s="148"/>
      <c r="I44491"/>
    </row>
    <row r="44492" spans="1:9" x14ac:dyDescent="0.25">
      <c r="A44492"/>
      <c r="B44492"/>
      <c r="C44492"/>
      <c r="D44492"/>
      <c r="E44492" s="148"/>
      <c r="F44492" s="148"/>
      <c r="G44492" s="149"/>
      <c r="H44492" s="148"/>
      <c r="I44492"/>
    </row>
    <row r="44493" spans="1:9" x14ac:dyDescent="0.25">
      <c r="A44493"/>
      <c r="B44493"/>
      <c r="C44493"/>
      <c r="D44493"/>
      <c r="E44493" s="148"/>
      <c r="F44493" s="148"/>
      <c r="G44493" s="149"/>
      <c r="H44493" s="148"/>
      <c r="I44493"/>
    </row>
    <row r="44494" spans="1:9" x14ac:dyDescent="0.25">
      <c r="A44494"/>
      <c r="B44494"/>
      <c r="C44494"/>
      <c r="D44494"/>
      <c r="E44494" s="148"/>
      <c r="F44494" s="148"/>
      <c r="G44494" s="149"/>
      <c r="H44494" s="148"/>
      <c r="I44494"/>
    </row>
    <row r="44495" spans="1:9" x14ac:dyDescent="0.25">
      <c r="A44495"/>
      <c r="B44495"/>
      <c r="C44495"/>
      <c r="D44495"/>
      <c r="E44495" s="148"/>
      <c r="F44495" s="148"/>
      <c r="G44495" s="149"/>
      <c r="H44495" s="148"/>
      <c r="I44495"/>
    </row>
    <row r="44496" spans="1:9" x14ac:dyDescent="0.25">
      <c r="A44496"/>
      <c r="B44496"/>
      <c r="C44496"/>
      <c r="D44496"/>
      <c r="E44496" s="148"/>
      <c r="F44496" s="148"/>
      <c r="G44496" s="149"/>
      <c r="H44496" s="148"/>
      <c r="I44496"/>
    </row>
    <row r="44497" spans="1:9" x14ac:dyDescent="0.25">
      <c r="A44497"/>
      <c r="B44497"/>
      <c r="C44497"/>
      <c r="D44497"/>
      <c r="E44497" s="148"/>
      <c r="F44497" s="148"/>
      <c r="G44497" s="149"/>
      <c r="H44497" s="148"/>
      <c r="I44497"/>
    </row>
    <row r="44498" spans="1:9" x14ac:dyDescent="0.25">
      <c r="A44498"/>
      <c r="B44498"/>
      <c r="C44498"/>
      <c r="D44498"/>
      <c r="E44498" s="148"/>
      <c r="F44498" s="148"/>
      <c r="G44498" s="149"/>
      <c r="H44498" s="148"/>
      <c r="I44498"/>
    </row>
    <row r="44499" spans="1:9" x14ac:dyDescent="0.25">
      <c r="A44499"/>
      <c r="B44499"/>
      <c r="C44499"/>
      <c r="D44499"/>
      <c r="E44499" s="148"/>
      <c r="F44499" s="148"/>
      <c r="G44499" s="149"/>
      <c r="H44499" s="148"/>
      <c r="I44499"/>
    </row>
    <row r="44500" spans="1:9" x14ac:dyDescent="0.25">
      <c r="A44500"/>
      <c r="B44500"/>
      <c r="C44500"/>
      <c r="D44500"/>
      <c r="E44500" s="148"/>
      <c r="F44500" s="148"/>
      <c r="G44500" s="149"/>
      <c r="H44500" s="148"/>
      <c r="I44500"/>
    </row>
    <row r="44501" spans="1:9" x14ac:dyDescent="0.25">
      <c r="A44501"/>
      <c r="B44501"/>
      <c r="C44501"/>
      <c r="D44501"/>
      <c r="E44501" s="148"/>
      <c r="F44501" s="148"/>
      <c r="G44501" s="149"/>
      <c r="H44501" s="148"/>
      <c r="I44501"/>
    </row>
    <row r="44502" spans="1:9" x14ac:dyDescent="0.25">
      <c r="A44502"/>
      <c r="B44502"/>
      <c r="C44502"/>
      <c r="D44502"/>
      <c r="E44502" s="148"/>
      <c r="F44502" s="148"/>
      <c r="G44502" s="149"/>
      <c r="H44502" s="148"/>
      <c r="I44502"/>
    </row>
    <row r="44503" spans="1:9" x14ac:dyDescent="0.25">
      <c r="A44503"/>
      <c r="B44503"/>
      <c r="C44503"/>
      <c r="D44503"/>
      <c r="E44503" s="148"/>
      <c r="F44503" s="148"/>
      <c r="G44503" s="149"/>
      <c r="H44503" s="148"/>
      <c r="I44503"/>
    </row>
    <row r="44504" spans="1:9" x14ac:dyDescent="0.25">
      <c r="A44504"/>
      <c r="B44504"/>
      <c r="C44504"/>
      <c r="D44504"/>
      <c r="E44504" s="148"/>
      <c r="F44504" s="148"/>
      <c r="G44504" s="149"/>
      <c r="H44504" s="148"/>
      <c r="I44504"/>
    </row>
    <row r="44505" spans="1:9" x14ac:dyDescent="0.25">
      <c r="A44505"/>
      <c r="B44505"/>
      <c r="C44505"/>
      <c r="D44505"/>
      <c r="E44505" s="148"/>
      <c r="F44505" s="148"/>
      <c r="G44505" s="149"/>
      <c r="H44505" s="148"/>
      <c r="I44505"/>
    </row>
    <row r="44506" spans="1:9" x14ac:dyDescent="0.25">
      <c r="A44506"/>
      <c r="B44506"/>
      <c r="C44506"/>
      <c r="D44506"/>
      <c r="E44506" s="148"/>
      <c r="F44506" s="148"/>
      <c r="G44506" s="149"/>
      <c r="H44506" s="148"/>
      <c r="I44506"/>
    </row>
    <row r="44507" spans="1:9" x14ac:dyDescent="0.25">
      <c r="A44507"/>
      <c r="B44507"/>
      <c r="C44507"/>
      <c r="D44507"/>
      <c r="E44507" s="148"/>
      <c r="F44507" s="148"/>
      <c r="G44507" s="149"/>
      <c r="H44507" s="148"/>
      <c r="I44507"/>
    </row>
    <row r="44508" spans="1:9" x14ac:dyDescent="0.25">
      <c r="A44508"/>
      <c r="B44508"/>
      <c r="C44508"/>
      <c r="D44508"/>
      <c r="E44508" s="148"/>
      <c r="F44508" s="148"/>
      <c r="G44508" s="149"/>
      <c r="H44508" s="148"/>
      <c r="I44508"/>
    </row>
    <row r="44509" spans="1:9" x14ac:dyDescent="0.25">
      <c r="A44509"/>
      <c r="B44509"/>
      <c r="C44509"/>
      <c r="D44509"/>
      <c r="E44509" s="148"/>
      <c r="F44509" s="148"/>
      <c r="G44509" s="149"/>
      <c r="H44509" s="148"/>
      <c r="I44509"/>
    </row>
    <row r="44510" spans="1:9" x14ac:dyDescent="0.25">
      <c r="A44510"/>
      <c r="B44510"/>
      <c r="C44510"/>
      <c r="D44510"/>
      <c r="E44510" s="148"/>
      <c r="F44510" s="148"/>
      <c r="G44510" s="149"/>
      <c r="H44510" s="148"/>
      <c r="I44510"/>
    </row>
    <row r="44511" spans="1:9" x14ac:dyDescent="0.25">
      <c r="A44511"/>
      <c r="B44511"/>
      <c r="C44511"/>
      <c r="D44511"/>
      <c r="E44511" s="148"/>
      <c r="F44511" s="148"/>
      <c r="G44511" s="149"/>
      <c r="H44511" s="148"/>
      <c r="I44511"/>
    </row>
    <row r="44512" spans="1:9" x14ac:dyDescent="0.25">
      <c r="A44512"/>
      <c r="B44512"/>
      <c r="C44512"/>
      <c r="D44512"/>
      <c r="E44512" s="148"/>
      <c r="F44512" s="148"/>
      <c r="G44512" s="149"/>
      <c r="H44512" s="148"/>
      <c r="I44512"/>
    </row>
    <row r="44513" spans="1:9" x14ac:dyDescent="0.25">
      <c r="A44513"/>
      <c r="B44513"/>
      <c r="C44513"/>
      <c r="D44513"/>
      <c r="E44513" s="148"/>
      <c r="F44513" s="148"/>
      <c r="G44513" s="149"/>
      <c r="H44513" s="148"/>
      <c r="I44513"/>
    </row>
    <row r="44514" spans="1:9" x14ac:dyDescent="0.25">
      <c r="A44514"/>
      <c r="B44514"/>
      <c r="C44514"/>
      <c r="D44514"/>
      <c r="E44514" s="148"/>
      <c r="F44514" s="148"/>
      <c r="G44514" s="149"/>
      <c r="H44514" s="148"/>
      <c r="I44514"/>
    </row>
    <row r="44515" spans="1:9" x14ac:dyDescent="0.25">
      <c r="A44515"/>
      <c r="B44515"/>
      <c r="C44515"/>
      <c r="D44515"/>
      <c r="E44515" s="148"/>
      <c r="F44515" s="148"/>
      <c r="G44515" s="149"/>
      <c r="H44515" s="148"/>
      <c r="I44515"/>
    </row>
    <row r="44516" spans="1:9" x14ac:dyDescent="0.25">
      <c r="A44516"/>
      <c r="B44516"/>
      <c r="C44516"/>
      <c r="D44516"/>
      <c r="E44516" s="148"/>
      <c r="F44516" s="148"/>
      <c r="G44516" s="149"/>
      <c r="H44516" s="148"/>
      <c r="I44516"/>
    </row>
    <row r="44517" spans="1:9" x14ac:dyDescent="0.25">
      <c r="A44517"/>
      <c r="B44517"/>
      <c r="C44517"/>
      <c r="D44517"/>
      <c r="E44517" s="148"/>
      <c r="F44517" s="148"/>
      <c r="G44517" s="149"/>
      <c r="H44517" s="148"/>
      <c r="I44517"/>
    </row>
    <row r="44518" spans="1:9" x14ac:dyDescent="0.25">
      <c r="A44518"/>
      <c r="B44518"/>
      <c r="C44518"/>
      <c r="D44518"/>
      <c r="E44518" s="148"/>
      <c r="F44518" s="148"/>
      <c r="G44518" s="149"/>
      <c r="H44518" s="148"/>
      <c r="I44518"/>
    </row>
    <row r="44519" spans="1:9" x14ac:dyDescent="0.25">
      <c r="A44519"/>
      <c r="B44519"/>
      <c r="C44519"/>
      <c r="D44519"/>
      <c r="E44519" s="148"/>
      <c r="F44519" s="148"/>
      <c r="G44519" s="149"/>
      <c r="H44519" s="148"/>
      <c r="I44519"/>
    </row>
    <row r="44520" spans="1:9" x14ac:dyDescent="0.25">
      <c r="A44520"/>
      <c r="B44520"/>
      <c r="C44520"/>
      <c r="D44520"/>
      <c r="E44520" s="148"/>
      <c r="F44520" s="148"/>
      <c r="G44520" s="149"/>
      <c r="H44520" s="148"/>
      <c r="I44520"/>
    </row>
    <row r="44521" spans="1:9" x14ac:dyDescent="0.25">
      <c r="A44521"/>
      <c r="B44521"/>
      <c r="C44521"/>
      <c r="D44521"/>
      <c r="E44521" s="148"/>
      <c r="F44521" s="148"/>
      <c r="G44521" s="149"/>
      <c r="H44521" s="148"/>
      <c r="I44521"/>
    </row>
    <row r="44522" spans="1:9" x14ac:dyDescent="0.25">
      <c r="A44522"/>
      <c r="B44522"/>
      <c r="C44522"/>
      <c r="D44522"/>
      <c r="E44522" s="148"/>
      <c r="F44522" s="148"/>
      <c r="G44522" s="149"/>
      <c r="H44522" s="148"/>
      <c r="I44522"/>
    </row>
    <row r="44523" spans="1:9" x14ac:dyDescent="0.25">
      <c r="A44523"/>
      <c r="B44523"/>
      <c r="C44523"/>
      <c r="D44523"/>
      <c r="E44523" s="148"/>
      <c r="F44523" s="148"/>
      <c r="G44523" s="149"/>
      <c r="H44523" s="148"/>
      <c r="I44523"/>
    </row>
    <row r="44524" spans="1:9" x14ac:dyDescent="0.25">
      <c r="A44524"/>
      <c r="B44524"/>
      <c r="C44524"/>
      <c r="D44524"/>
      <c r="E44524" s="148"/>
      <c r="F44524" s="148"/>
      <c r="G44524" s="149"/>
      <c r="H44524" s="148"/>
      <c r="I44524"/>
    </row>
    <row r="44525" spans="1:9" x14ac:dyDescent="0.25">
      <c r="A44525"/>
      <c r="B44525"/>
      <c r="C44525"/>
      <c r="D44525"/>
      <c r="E44525" s="148"/>
      <c r="F44525" s="148"/>
      <c r="G44525" s="149"/>
      <c r="H44525" s="148"/>
      <c r="I44525"/>
    </row>
    <row r="44526" spans="1:9" x14ac:dyDescent="0.25">
      <c r="A44526"/>
      <c r="B44526"/>
      <c r="C44526"/>
      <c r="D44526"/>
      <c r="E44526" s="148"/>
      <c r="F44526" s="148"/>
      <c r="G44526" s="149"/>
      <c r="H44526" s="148"/>
      <c r="I44526"/>
    </row>
    <row r="44527" spans="1:9" x14ac:dyDescent="0.25">
      <c r="A44527"/>
      <c r="B44527"/>
      <c r="C44527"/>
      <c r="D44527"/>
      <c r="E44527" s="148"/>
      <c r="F44527" s="148"/>
      <c r="G44527" s="149"/>
      <c r="H44527" s="148"/>
      <c r="I44527"/>
    </row>
    <row r="44528" spans="1:9" x14ac:dyDescent="0.25">
      <c r="A44528"/>
      <c r="B44528"/>
      <c r="C44528"/>
      <c r="D44528"/>
      <c r="E44528" s="148"/>
      <c r="F44528" s="148"/>
      <c r="G44528" s="149"/>
      <c r="H44528" s="148"/>
      <c r="I44528"/>
    </row>
    <row r="44529" spans="1:9" x14ac:dyDescent="0.25">
      <c r="A44529"/>
      <c r="B44529"/>
      <c r="C44529"/>
      <c r="D44529"/>
      <c r="E44529" s="148"/>
      <c r="F44529" s="148"/>
      <c r="G44529" s="149"/>
      <c r="H44529" s="148"/>
      <c r="I44529"/>
    </row>
    <row r="44530" spans="1:9" x14ac:dyDescent="0.25">
      <c r="A44530"/>
      <c r="B44530"/>
      <c r="C44530"/>
      <c r="D44530"/>
      <c r="E44530" s="148"/>
      <c r="F44530" s="148"/>
      <c r="G44530" s="149"/>
      <c r="H44530" s="148"/>
      <c r="I44530"/>
    </row>
    <row r="44531" spans="1:9" x14ac:dyDescent="0.25">
      <c r="A44531"/>
      <c r="B44531"/>
      <c r="C44531"/>
      <c r="D44531"/>
      <c r="E44531" s="148"/>
      <c r="F44531" s="148"/>
      <c r="G44531" s="149"/>
      <c r="H44531" s="148"/>
      <c r="I44531"/>
    </row>
    <row r="44532" spans="1:9" x14ac:dyDescent="0.25">
      <c r="A44532"/>
      <c r="B44532"/>
      <c r="C44532"/>
      <c r="D44532"/>
      <c r="E44532" s="148"/>
      <c r="F44532" s="148"/>
      <c r="G44532" s="149"/>
      <c r="H44532" s="148"/>
      <c r="I44532"/>
    </row>
    <row r="44533" spans="1:9" x14ac:dyDescent="0.25">
      <c r="A44533"/>
      <c r="B44533"/>
      <c r="C44533"/>
      <c r="D44533"/>
      <c r="E44533" s="148"/>
      <c r="F44533" s="148"/>
      <c r="G44533" s="149"/>
      <c r="H44533" s="148"/>
      <c r="I44533"/>
    </row>
    <row r="44534" spans="1:9" x14ac:dyDescent="0.25">
      <c r="A44534"/>
      <c r="B44534"/>
      <c r="C44534"/>
      <c r="D44534"/>
      <c r="E44534" s="148"/>
      <c r="F44534" s="148"/>
      <c r="G44534" s="149"/>
      <c r="H44534" s="148"/>
      <c r="I44534"/>
    </row>
    <row r="44535" spans="1:9" x14ac:dyDescent="0.25">
      <c r="A44535"/>
      <c r="B44535"/>
      <c r="C44535"/>
      <c r="D44535"/>
      <c r="E44535" s="148"/>
      <c r="F44535" s="148"/>
      <c r="G44535" s="149"/>
      <c r="H44535" s="148"/>
      <c r="I44535"/>
    </row>
    <row r="44536" spans="1:9" x14ac:dyDescent="0.25">
      <c r="A44536"/>
      <c r="B44536"/>
      <c r="C44536"/>
      <c r="D44536"/>
      <c r="E44536" s="148"/>
      <c r="F44536" s="148"/>
      <c r="G44536" s="149"/>
      <c r="H44536" s="148"/>
      <c r="I44536"/>
    </row>
    <row r="44537" spans="1:9" x14ac:dyDescent="0.25">
      <c r="A44537"/>
      <c r="B44537"/>
      <c r="C44537"/>
      <c r="D44537"/>
      <c r="E44537" s="148"/>
      <c r="F44537" s="148"/>
      <c r="G44537" s="149"/>
      <c r="H44537" s="148"/>
      <c r="I44537"/>
    </row>
    <row r="44538" spans="1:9" x14ac:dyDescent="0.25">
      <c r="A44538"/>
      <c r="B44538"/>
      <c r="C44538"/>
      <c r="D44538"/>
      <c r="E44538" s="148"/>
      <c r="F44538" s="148"/>
      <c r="G44538" s="149"/>
      <c r="H44538" s="148"/>
      <c r="I44538"/>
    </row>
    <row r="44539" spans="1:9" x14ac:dyDescent="0.25">
      <c r="A44539"/>
      <c r="B44539"/>
      <c r="C44539"/>
      <c r="D44539"/>
      <c r="E44539" s="148"/>
      <c r="F44539" s="148"/>
      <c r="G44539" s="149"/>
      <c r="H44539" s="148"/>
      <c r="I44539"/>
    </row>
    <row r="44540" spans="1:9" x14ac:dyDescent="0.25">
      <c r="A44540"/>
      <c r="B44540"/>
      <c r="C44540"/>
      <c r="D44540"/>
      <c r="E44540" s="148"/>
      <c r="F44540" s="148"/>
      <c r="G44540" s="149"/>
      <c r="H44540" s="148"/>
      <c r="I44540"/>
    </row>
    <row r="44541" spans="1:9" x14ac:dyDescent="0.25">
      <c r="A44541"/>
      <c r="B44541"/>
      <c r="C44541"/>
      <c r="D44541"/>
      <c r="E44541" s="148"/>
      <c r="F44541" s="148"/>
      <c r="G44541" s="149"/>
      <c r="H44541" s="148"/>
      <c r="I44541"/>
    </row>
    <row r="44542" spans="1:9" x14ac:dyDescent="0.25">
      <c r="A44542"/>
      <c r="B44542"/>
      <c r="C44542"/>
      <c r="D44542"/>
      <c r="E44542" s="148"/>
      <c r="F44542" s="148"/>
      <c r="G44542" s="149"/>
      <c r="H44542" s="148"/>
      <c r="I44542"/>
    </row>
    <row r="44543" spans="1:9" x14ac:dyDescent="0.25">
      <c r="A44543"/>
      <c r="B44543"/>
      <c r="C44543"/>
      <c r="D44543"/>
      <c r="E44543" s="148"/>
      <c r="F44543" s="148"/>
      <c r="G44543" s="149"/>
      <c r="H44543" s="148"/>
      <c r="I44543"/>
    </row>
    <row r="44544" spans="1:9" x14ac:dyDescent="0.25">
      <c r="A44544"/>
      <c r="B44544"/>
      <c r="C44544"/>
      <c r="D44544"/>
      <c r="E44544" s="148"/>
      <c r="F44544" s="148"/>
      <c r="G44544" s="149"/>
      <c r="H44544" s="148"/>
      <c r="I44544"/>
    </row>
    <row r="44545" spans="1:9" x14ac:dyDescent="0.25">
      <c r="A44545"/>
      <c r="B44545"/>
      <c r="C44545"/>
      <c r="D44545"/>
      <c r="E44545" s="148"/>
      <c r="F44545" s="148"/>
      <c r="G44545" s="149"/>
      <c r="H44545" s="148"/>
      <c r="I44545"/>
    </row>
    <row r="44546" spans="1:9" x14ac:dyDescent="0.25">
      <c r="A44546"/>
      <c r="B44546"/>
      <c r="C44546"/>
      <c r="D44546"/>
      <c r="E44546" s="148"/>
      <c r="F44546" s="148"/>
      <c r="G44546" s="149"/>
      <c r="H44546" s="148"/>
      <c r="I44546"/>
    </row>
    <row r="44547" spans="1:9" x14ac:dyDescent="0.25">
      <c r="A44547"/>
      <c r="B44547"/>
      <c r="C44547"/>
      <c r="D44547"/>
      <c r="E44547" s="148"/>
      <c r="F44547" s="148"/>
      <c r="G44547" s="149"/>
      <c r="H44547" s="148"/>
      <c r="I44547"/>
    </row>
    <row r="44548" spans="1:9" x14ac:dyDescent="0.25">
      <c r="A44548"/>
      <c r="B44548"/>
      <c r="C44548"/>
      <c r="D44548"/>
      <c r="E44548" s="148"/>
      <c r="F44548" s="148"/>
      <c r="G44548" s="149"/>
      <c r="H44548" s="148"/>
      <c r="I44548"/>
    </row>
    <row r="44549" spans="1:9" x14ac:dyDescent="0.25">
      <c r="A44549"/>
      <c r="B44549"/>
      <c r="C44549"/>
      <c r="D44549"/>
      <c r="E44549" s="148"/>
      <c r="F44549" s="148"/>
      <c r="G44549" s="149"/>
      <c r="H44549" s="148"/>
      <c r="I44549"/>
    </row>
    <row r="44550" spans="1:9" x14ac:dyDescent="0.25">
      <c r="A44550"/>
      <c r="B44550"/>
      <c r="C44550"/>
      <c r="D44550"/>
      <c r="E44550" s="148"/>
      <c r="F44550" s="148"/>
      <c r="G44550" s="149"/>
      <c r="H44550" s="148"/>
      <c r="I44550"/>
    </row>
    <row r="44551" spans="1:9" x14ac:dyDescent="0.25">
      <c r="A44551"/>
      <c r="B44551"/>
      <c r="C44551"/>
      <c r="D44551"/>
      <c r="E44551" s="148"/>
      <c r="F44551" s="148"/>
      <c r="G44551" s="149"/>
      <c r="H44551" s="148"/>
      <c r="I44551"/>
    </row>
    <row r="44552" spans="1:9" x14ac:dyDescent="0.25">
      <c r="A44552"/>
      <c r="B44552"/>
      <c r="C44552"/>
      <c r="D44552"/>
      <c r="E44552" s="148"/>
      <c r="F44552" s="148"/>
      <c r="G44552" s="149"/>
      <c r="H44552" s="148"/>
      <c r="I44552"/>
    </row>
    <row r="44553" spans="1:9" x14ac:dyDescent="0.25">
      <c r="A44553"/>
      <c r="B44553"/>
      <c r="C44553"/>
      <c r="D44553"/>
      <c r="E44553" s="148"/>
      <c r="F44553" s="148"/>
      <c r="G44553" s="149"/>
      <c r="H44553" s="148"/>
      <c r="I44553"/>
    </row>
    <row r="44554" spans="1:9" x14ac:dyDescent="0.25">
      <c r="A44554"/>
      <c r="B44554"/>
      <c r="C44554"/>
      <c r="D44554"/>
      <c r="E44554" s="148"/>
      <c r="F44554" s="148"/>
      <c r="G44554" s="149"/>
      <c r="H44554" s="148"/>
      <c r="I44554"/>
    </row>
    <row r="44555" spans="1:9" x14ac:dyDescent="0.25">
      <c r="A44555"/>
      <c r="B44555"/>
      <c r="C44555"/>
      <c r="D44555"/>
      <c r="E44555" s="148"/>
      <c r="F44555" s="148"/>
      <c r="G44555" s="149"/>
      <c r="H44555" s="148"/>
      <c r="I44555"/>
    </row>
    <row r="44556" spans="1:9" x14ac:dyDescent="0.25">
      <c r="A44556"/>
      <c r="B44556"/>
      <c r="C44556"/>
      <c r="D44556"/>
      <c r="E44556" s="148"/>
      <c r="F44556" s="148"/>
      <c r="G44556" s="149"/>
      <c r="H44556" s="148"/>
      <c r="I44556"/>
    </row>
    <row r="44557" spans="1:9" x14ac:dyDescent="0.25">
      <c r="A44557"/>
      <c r="B44557"/>
      <c r="C44557"/>
      <c r="D44557"/>
      <c r="E44557" s="148"/>
      <c r="F44557" s="148"/>
      <c r="G44557" s="149"/>
      <c r="H44557" s="148"/>
      <c r="I44557"/>
    </row>
    <row r="44558" spans="1:9" x14ac:dyDescent="0.25">
      <c r="A44558"/>
      <c r="B44558"/>
      <c r="C44558"/>
      <c r="D44558"/>
      <c r="E44558" s="148"/>
      <c r="F44558" s="148"/>
      <c r="G44558" s="149"/>
      <c r="H44558" s="148"/>
      <c r="I44558"/>
    </row>
    <row r="44559" spans="1:9" x14ac:dyDescent="0.25">
      <c r="A44559"/>
      <c r="B44559"/>
      <c r="C44559"/>
      <c r="D44559"/>
      <c r="E44559" s="148"/>
      <c r="F44559" s="148"/>
      <c r="G44559" s="149"/>
      <c r="H44559" s="148"/>
      <c r="I44559"/>
    </row>
    <row r="44560" spans="1:9" x14ac:dyDescent="0.25">
      <c r="A44560"/>
      <c r="B44560"/>
      <c r="C44560"/>
      <c r="D44560"/>
      <c r="E44560" s="148"/>
      <c r="F44560" s="148"/>
      <c r="G44560" s="149"/>
      <c r="H44560" s="148"/>
      <c r="I44560"/>
    </row>
    <row r="44561" spans="1:9" x14ac:dyDescent="0.25">
      <c r="A44561"/>
      <c r="B44561"/>
      <c r="C44561"/>
      <c r="D44561"/>
      <c r="E44561" s="148"/>
      <c r="F44561" s="148"/>
      <c r="G44561" s="149"/>
      <c r="H44561" s="148"/>
      <c r="I44561"/>
    </row>
    <row r="44562" spans="1:9" x14ac:dyDescent="0.25">
      <c r="A44562"/>
      <c r="B44562"/>
      <c r="C44562"/>
      <c r="D44562"/>
      <c r="E44562" s="148"/>
      <c r="F44562" s="148"/>
      <c r="G44562" s="149"/>
      <c r="H44562" s="148"/>
      <c r="I44562"/>
    </row>
    <row r="44563" spans="1:9" x14ac:dyDescent="0.25">
      <c r="A44563"/>
      <c r="B44563"/>
      <c r="C44563"/>
      <c r="D44563"/>
      <c r="E44563" s="148"/>
      <c r="F44563" s="148"/>
      <c r="G44563" s="149"/>
      <c r="H44563" s="148"/>
      <c r="I44563"/>
    </row>
    <row r="44564" spans="1:9" x14ac:dyDescent="0.25">
      <c r="A44564"/>
      <c r="B44564"/>
      <c r="C44564"/>
      <c r="D44564"/>
      <c r="E44564" s="148"/>
      <c r="F44564" s="148"/>
      <c r="G44564" s="149"/>
      <c r="H44564" s="148"/>
      <c r="I44564"/>
    </row>
    <row r="44565" spans="1:9" x14ac:dyDescent="0.25">
      <c r="A44565"/>
      <c r="B44565"/>
      <c r="C44565"/>
      <c r="D44565"/>
      <c r="E44565" s="148"/>
      <c r="F44565" s="148"/>
      <c r="G44565" s="149"/>
      <c r="H44565" s="148"/>
      <c r="I44565"/>
    </row>
    <row r="44566" spans="1:9" x14ac:dyDescent="0.25">
      <c r="A44566"/>
      <c r="B44566"/>
      <c r="C44566"/>
      <c r="D44566"/>
      <c r="E44566" s="148"/>
      <c r="F44566" s="148"/>
      <c r="G44566" s="149"/>
      <c r="H44566" s="148"/>
      <c r="I44566"/>
    </row>
    <row r="44567" spans="1:9" x14ac:dyDescent="0.25">
      <c r="A44567"/>
      <c r="B44567"/>
      <c r="C44567"/>
      <c r="D44567"/>
      <c r="E44567" s="148"/>
      <c r="F44567" s="148"/>
      <c r="G44567" s="149"/>
      <c r="H44567" s="148"/>
      <c r="I44567"/>
    </row>
    <row r="44568" spans="1:9" x14ac:dyDescent="0.25">
      <c r="A44568"/>
      <c r="B44568"/>
      <c r="C44568"/>
      <c r="D44568"/>
      <c r="E44568" s="148"/>
      <c r="F44568" s="148"/>
      <c r="G44568" s="149"/>
      <c r="H44568" s="148"/>
      <c r="I44568"/>
    </row>
    <row r="44569" spans="1:9" x14ac:dyDescent="0.25">
      <c r="A44569"/>
      <c r="B44569"/>
      <c r="C44569"/>
      <c r="D44569"/>
      <c r="E44569" s="148"/>
      <c r="F44569" s="148"/>
      <c r="G44569" s="149"/>
      <c r="H44569" s="148"/>
      <c r="I44569"/>
    </row>
    <row r="44570" spans="1:9" x14ac:dyDescent="0.25">
      <c r="A44570"/>
      <c r="B44570"/>
      <c r="C44570"/>
      <c r="D44570"/>
      <c r="E44570" s="148"/>
      <c r="F44570" s="148"/>
      <c r="G44570" s="149"/>
      <c r="H44570" s="148"/>
      <c r="I44570"/>
    </row>
    <row r="44571" spans="1:9" x14ac:dyDescent="0.25">
      <c r="A44571"/>
      <c r="B44571"/>
      <c r="C44571"/>
      <c r="D44571"/>
      <c r="E44571" s="148"/>
      <c r="F44571" s="148"/>
      <c r="G44571" s="149"/>
      <c r="H44571" s="148"/>
      <c r="I44571"/>
    </row>
    <row r="44572" spans="1:9" x14ac:dyDescent="0.25">
      <c r="A44572"/>
      <c r="B44572"/>
      <c r="C44572"/>
      <c r="D44572"/>
      <c r="E44572" s="148"/>
      <c r="F44572" s="148"/>
      <c r="G44572" s="149"/>
      <c r="H44572" s="148"/>
      <c r="I44572"/>
    </row>
    <row r="44573" spans="1:9" x14ac:dyDescent="0.25">
      <c r="A44573"/>
      <c r="B44573"/>
      <c r="C44573"/>
      <c r="D44573"/>
      <c r="E44573" s="148"/>
      <c r="F44573" s="148"/>
      <c r="G44573" s="149"/>
      <c r="H44573" s="148"/>
      <c r="I44573"/>
    </row>
    <row r="44574" spans="1:9" x14ac:dyDescent="0.25">
      <c r="A44574"/>
      <c r="B44574"/>
      <c r="C44574"/>
      <c r="D44574"/>
      <c r="E44574" s="148"/>
      <c r="F44574" s="148"/>
      <c r="G44574" s="149"/>
      <c r="H44574" s="148"/>
      <c r="I44574"/>
    </row>
    <row r="44575" spans="1:9" x14ac:dyDescent="0.25">
      <c r="A44575"/>
      <c r="B44575"/>
      <c r="C44575"/>
      <c r="D44575"/>
      <c r="E44575" s="148"/>
      <c r="F44575" s="148"/>
      <c r="G44575" s="149"/>
      <c r="H44575" s="148"/>
      <c r="I44575"/>
    </row>
    <row r="44576" spans="1:9" x14ac:dyDescent="0.25">
      <c r="A44576"/>
      <c r="B44576"/>
      <c r="C44576"/>
      <c r="D44576"/>
      <c r="E44576" s="148"/>
      <c r="F44576" s="148"/>
      <c r="G44576" s="149"/>
      <c r="H44576" s="148"/>
      <c r="I44576"/>
    </row>
    <row r="44577" spans="1:9" x14ac:dyDescent="0.25">
      <c r="A44577"/>
      <c r="B44577"/>
      <c r="C44577"/>
      <c r="D44577"/>
      <c r="E44577" s="148"/>
      <c r="F44577" s="148"/>
      <c r="G44577" s="149"/>
      <c r="H44577" s="148"/>
      <c r="I44577"/>
    </row>
    <row r="44578" spans="1:9" x14ac:dyDescent="0.25">
      <c r="A44578"/>
      <c r="B44578"/>
      <c r="C44578"/>
      <c r="D44578"/>
      <c r="E44578" s="148"/>
      <c r="F44578" s="148"/>
      <c r="G44578" s="149"/>
      <c r="H44578" s="148"/>
      <c r="I44578"/>
    </row>
    <row r="44579" spans="1:9" x14ac:dyDescent="0.25">
      <c r="A44579"/>
      <c r="B44579"/>
      <c r="C44579"/>
      <c r="D44579"/>
      <c r="E44579" s="148"/>
      <c r="F44579" s="148"/>
      <c r="G44579" s="149"/>
      <c r="H44579" s="148"/>
      <c r="I44579"/>
    </row>
    <row r="44580" spans="1:9" x14ac:dyDescent="0.25">
      <c r="A44580"/>
      <c r="B44580"/>
      <c r="C44580"/>
      <c r="D44580"/>
      <c r="E44580" s="148"/>
      <c r="F44580" s="148"/>
      <c r="G44580" s="149"/>
      <c r="H44580" s="148"/>
      <c r="I44580"/>
    </row>
    <row r="44581" spans="1:9" x14ac:dyDescent="0.25">
      <c r="A44581"/>
      <c r="B44581"/>
      <c r="C44581"/>
      <c r="D44581"/>
      <c r="E44581" s="148"/>
      <c r="F44581" s="148"/>
      <c r="G44581" s="149"/>
      <c r="H44581" s="148"/>
      <c r="I44581"/>
    </row>
    <row r="44582" spans="1:9" x14ac:dyDescent="0.25">
      <c r="A44582"/>
      <c r="B44582"/>
      <c r="C44582"/>
      <c r="D44582"/>
      <c r="E44582" s="148"/>
      <c r="F44582" s="148"/>
      <c r="G44582" s="149"/>
      <c r="H44582" s="148"/>
      <c r="I44582"/>
    </row>
    <row r="44583" spans="1:9" x14ac:dyDescent="0.25">
      <c r="A44583"/>
      <c r="B44583"/>
      <c r="C44583"/>
      <c r="D44583"/>
      <c r="E44583" s="148"/>
      <c r="F44583" s="148"/>
      <c r="G44583" s="149"/>
      <c r="H44583" s="148"/>
      <c r="I44583"/>
    </row>
    <row r="44584" spans="1:9" x14ac:dyDescent="0.25">
      <c r="A44584"/>
      <c r="B44584"/>
      <c r="C44584"/>
      <c r="D44584"/>
      <c r="E44584" s="148"/>
      <c r="F44584" s="148"/>
      <c r="G44584" s="149"/>
      <c r="H44584" s="148"/>
      <c r="I44584"/>
    </row>
    <row r="44585" spans="1:9" x14ac:dyDescent="0.25">
      <c r="A44585"/>
      <c r="B44585"/>
      <c r="C44585"/>
      <c r="D44585"/>
      <c r="E44585" s="148"/>
      <c r="F44585" s="148"/>
      <c r="G44585" s="149"/>
      <c r="H44585" s="148"/>
      <c r="I44585"/>
    </row>
    <row r="44586" spans="1:9" x14ac:dyDescent="0.25">
      <c r="A44586"/>
      <c r="B44586"/>
      <c r="C44586"/>
      <c r="D44586"/>
      <c r="E44586" s="148"/>
      <c r="F44586" s="148"/>
      <c r="G44586" s="149"/>
      <c r="H44586" s="148"/>
      <c r="I44586"/>
    </row>
    <row r="44587" spans="1:9" x14ac:dyDescent="0.25">
      <c r="A44587"/>
      <c r="B44587"/>
      <c r="C44587"/>
      <c r="D44587"/>
      <c r="E44587" s="148"/>
      <c r="F44587" s="148"/>
      <c r="G44587" s="149"/>
      <c r="H44587" s="148"/>
      <c r="I44587"/>
    </row>
    <row r="44588" spans="1:9" x14ac:dyDescent="0.25">
      <c r="A44588"/>
      <c r="B44588"/>
      <c r="C44588"/>
      <c r="D44588"/>
      <c r="E44588" s="148"/>
      <c r="F44588" s="148"/>
      <c r="G44588" s="149"/>
      <c r="H44588" s="148"/>
      <c r="I44588"/>
    </row>
    <row r="44589" spans="1:9" x14ac:dyDescent="0.25">
      <c r="A44589"/>
      <c r="B44589"/>
      <c r="C44589"/>
      <c r="D44589"/>
      <c r="E44589" s="148"/>
      <c r="F44589" s="148"/>
      <c r="G44589" s="149"/>
      <c r="H44589" s="148"/>
      <c r="I44589"/>
    </row>
    <row r="44590" spans="1:9" x14ac:dyDescent="0.25">
      <c r="A44590"/>
      <c r="B44590"/>
      <c r="C44590"/>
      <c r="D44590"/>
      <c r="E44590" s="148"/>
      <c r="F44590" s="148"/>
      <c r="G44590" s="149"/>
      <c r="H44590" s="148"/>
      <c r="I44590"/>
    </row>
    <row r="44591" spans="1:9" x14ac:dyDescent="0.25">
      <c r="A44591"/>
      <c r="B44591"/>
      <c r="C44591"/>
      <c r="D44591"/>
      <c r="E44591" s="148"/>
      <c r="F44591" s="148"/>
      <c r="G44591" s="149"/>
      <c r="H44591" s="148"/>
      <c r="I44591"/>
    </row>
    <row r="44592" spans="1:9" x14ac:dyDescent="0.25">
      <c r="A44592"/>
      <c r="B44592"/>
      <c r="C44592"/>
      <c r="D44592"/>
      <c r="E44592" s="148"/>
      <c r="F44592" s="148"/>
      <c r="G44592" s="149"/>
      <c r="H44592" s="148"/>
      <c r="I44592"/>
    </row>
    <row r="44593" spans="1:9" x14ac:dyDescent="0.25">
      <c r="A44593"/>
      <c r="B44593"/>
      <c r="C44593"/>
      <c r="D44593"/>
      <c r="E44593" s="148"/>
      <c r="F44593" s="148"/>
      <c r="G44593" s="149"/>
      <c r="H44593" s="148"/>
      <c r="I44593"/>
    </row>
    <row r="44594" spans="1:9" x14ac:dyDescent="0.25">
      <c r="A44594"/>
      <c r="B44594"/>
      <c r="C44594"/>
      <c r="D44594"/>
      <c r="E44594" s="148"/>
      <c r="F44594" s="148"/>
      <c r="G44594" s="149"/>
      <c r="H44594" s="148"/>
      <c r="I44594"/>
    </row>
    <row r="44595" spans="1:9" x14ac:dyDescent="0.25">
      <c r="A44595"/>
      <c r="B44595"/>
      <c r="C44595"/>
      <c r="D44595"/>
      <c r="E44595" s="148"/>
      <c r="F44595" s="148"/>
      <c r="G44595" s="149"/>
      <c r="H44595" s="148"/>
      <c r="I44595"/>
    </row>
    <row r="44596" spans="1:9" x14ac:dyDescent="0.25">
      <c r="A44596"/>
      <c r="B44596"/>
      <c r="C44596"/>
      <c r="D44596"/>
      <c r="E44596" s="148"/>
      <c r="F44596" s="148"/>
      <c r="G44596" s="149"/>
      <c r="H44596" s="148"/>
      <c r="I44596"/>
    </row>
    <row r="44597" spans="1:9" x14ac:dyDescent="0.25">
      <c r="A44597"/>
      <c r="B44597"/>
      <c r="C44597"/>
      <c r="D44597"/>
      <c r="E44597" s="148"/>
      <c r="F44597" s="148"/>
      <c r="G44597" s="149"/>
      <c r="H44597" s="148"/>
      <c r="I44597"/>
    </row>
    <row r="44598" spans="1:9" x14ac:dyDescent="0.25">
      <c r="A44598"/>
      <c r="B44598"/>
      <c r="C44598"/>
      <c r="D44598"/>
      <c r="E44598" s="148"/>
      <c r="F44598" s="148"/>
      <c r="G44598" s="149"/>
      <c r="H44598" s="148"/>
      <c r="I44598"/>
    </row>
    <row r="44599" spans="1:9" x14ac:dyDescent="0.25">
      <c r="A44599"/>
      <c r="B44599"/>
      <c r="C44599"/>
      <c r="D44599"/>
      <c r="E44599" s="148"/>
      <c r="F44599" s="148"/>
      <c r="G44599" s="149"/>
      <c r="H44599" s="148"/>
      <c r="I44599"/>
    </row>
    <row r="44600" spans="1:9" x14ac:dyDescent="0.25">
      <c r="A44600"/>
      <c r="B44600"/>
      <c r="C44600"/>
      <c r="D44600"/>
      <c r="E44600" s="148"/>
      <c r="F44600" s="148"/>
      <c r="G44600" s="149"/>
      <c r="H44600" s="148"/>
      <c r="I44600"/>
    </row>
    <row r="44601" spans="1:9" x14ac:dyDescent="0.25">
      <c r="A44601"/>
      <c r="B44601"/>
      <c r="C44601"/>
      <c r="D44601"/>
      <c r="E44601" s="148"/>
      <c r="F44601" s="148"/>
      <c r="G44601" s="149"/>
      <c r="H44601" s="148"/>
      <c r="I44601"/>
    </row>
    <row r="44602" spans="1:9" x14ac:dyDescent="0.25">
      <c r="A44602"/>
      <c r="B44602"/>
      <c r="C44602"/>
      <c r="D44602"/>
      <c r="E44602" s="148"/>
      <c r="F44602" s="148"/>
      <c r="G44602" s="149"/>
      <c r="H44602" s="148"/>
      <c r="I44602"/>
    </row>
    <row r="44603" spans="1:9" x14ac:dyDescent="0.25">
      <c r="A44603"/>
      <c r="B44603"/>
      <c r="C44603"/>
      <c r="D44603"/>
      <c r="E44603" s="148"/>
      <c r="F44603" s="148"/>
      <c r="G44603" s="149"/>
      <c r="H44603" s="148"/>
      <c r="I44603"/>
    </row>
    <row r="44604" spans="1:9" x14ac:dyDescent="0.25">
      <c r="A44604"/>
      <c r="B44604"/>
      <c r="C44604"/>
      <c r="D44604"/>
      <c r="E44604" s="148"/>
      <c r="F44604" s="148"/>
      <c r="G44604" s="149"/>
      <c r="H44604" s="148"/>
      <c r="I44604"/>
    </row>
    <row r="44605" spans="1:9" x14ac:dyDescent="0.25">
      <c r="A44605"/>
      <c r="B44605"/>
      <c r="C44605"/>
      <c r="D44605"/>
      <c r="E44605" s="148"/>
      <c r="F44605" s="148"/>
      <c r="G44605" s="149"/>
      <c r="H44605" s="148"/>
      <c r="I44605"/>
    </row>
    <row r="44606" spans="1:9" x14ac:dyDescent="0.25">
      <c r="A44606"/>
      <c r="B44606"/>
      <c r="C44606"/>
      <c r="D44606"/>
      <c r="E44606" s="148"/>
      <c r="F44606" s="148"/>
      <c r="G44606" s="149"/>
      <c r="H44606" s="148"/>
      <c r="I44606"/>
    </row>
    <row r="44607" spans="1:9" x14ac:dyDescent="0.25">
      <c r="A44607"/>
      <c r="B44607"/>
      <c r="C44607"/>
      <c r="D44607"/>
      <c r="E44607" s="148"/>
      <c r="F44607" s="148"/>
      <c r="G44607" s="149"/>
      <c r="H44607" s="148"/>
      <c r="I44607"/>
    </row>
    <row r="44608" spans="1:9" x14ac:dyDescent="0.25">
      <c r="A44608"/>
      <c r="B44608"/>
      <c r="C44608"/>
      <c r="D44608"/>
      <c r="E44608" s="148"/>
      <c r="F44608" s="148"/>
      <c r="G44608" s="149"/>
      <c r="H44608" s="148"/>
      <c r="I44608"/>
    </row>
    <row r="44609" spans="1:9" x14ac:dyDescent="0.25">
      <c r="A44609"/>
      <c r="B44609"/>
      <c r="C44609"/>
      <c r="D44609"/>
      <c r="E44609" s="148"/>
      <c r="F44609" s="148"/>
      <c r="G44609" s="149"/>
      <c r="H44609" s="148"/>
      <c r="I44609"/>
    </row>
    <row r="44610" spans="1:9" x14ac:dyDescent="0.25">
      <c r="A44610"/>
      <c r="B44610"/>
      <c r="C44610"/>
      <c r="D44610"/>
      <c r="E44610" s="148"/>
      <c r="F44610" s="148"/>
      <c r="G44610" s="149"/>
      <c r="H44610" s="148"/>
      <c r="I44610"/>
    </row>
    <row r="44611" spans="1:9" x14ac:dyDescent="0.25">
      <c r="A44611"/>
      <c r="B44611"/>
      <c r="C44611"/>
      <c r="D44611"/>
      <c r="E44611" s="148"/>
      <c r="F44611" s="148"/>
      <c r="G44611" s="149"/>
      <c r="H44611" s="148"/>
      <c r="I44611"/>
    </row>
    <row r="44612" spans="1:9" x14ac:dyDescent="0.25">
      <c r="A44612"/>
      <c r="B44612"/>
      <c r="C44612"/>
      <c r="D44612"/>
      <c r="E44612" s="148"/>
      <c r="F44612" s="148"/>
      <c r="G44612" s="149"/>
      <c r="H44612" s="148"/>
      <c r="I44612"/>
    </row>
    <row r="44613" spans="1:9" x14ac:dyDescent="0.25">
      <c r="A44613"/>
      <c r="B44613"/>
      <c r="C44613"/>
      <c r="D44613"/>
      <c r="E44613" s="148"/>
      <c r="F44613" s="148"/>
      <c r="G44613" s="149"/>
      <c r="H44613" s="148"/>
      <c r="I44613"/>
    </row>
    <row r="44614" spans="1:9" x14ac:dyDescent="0.25">
      <c r="A44614"/>
      <c r="B44614"/>
      <c r="C44614"/>
      <c r="D44614"/>
      <c r="E44614" s="148"/>
      <c r="F44614" s="148"/>
      <c r="G44614" s="149"/>
      <c r="H44614" s="148"/>
      <c r="I44614"/>
    </row>
    <row r="44615" spans="1:9" x14ac:dyDescent="0.25">
      <c r="A44615"/>
      <c r="B44615"/>
      <c r="C44615"/>
      <c r="D44615"/>
      <c r="E44615" s="148"/>
      <c r="F44615" s="148"/>
      <c r="G44615" s="149"/>
      <c r="H44615" s="148"/>
      <c r="I44615"/>
    </row>
    <row r="44616" spans="1:9" x14ac:dyDescent="0.25">
      <c r="A44616"/>
      <c r="B44616"/>
      <c r="C44616"/>
      <c r="D44616"/>
      <c r="E44616" s="148"/>
      <c r="F44616" s="148"/>
      <c r="G44616" s="149"/>
      <c r="H44616" s="148"/>
      <c r="I44616"/>
    </row>
    <row r="44617" spans="1:9" x14ac:dyDescent="0.25">
      <c r="A44617"/>
      <c r="B44617"/>
      <c r="C44617"/>
      <c r="D44617"/>
      <c r="E44617" s="148"/>
      <c r="F44617" s="148"/>
      <c r="G44617" s="149"/>
      <c r="H44617" s="148"/>
      <c r="I44617"/>
    </row>
    <row r="44618" spans="1:9" x14ac:dyDescent="0.25">
      <c r="A44618"/>
      <c r="B44618"/>
      <c r="C44618"/>
      <c r="D44618"/>
      <c r="E44618" s="148"/>
      <c r="F44618" s="148"/>
      <c r="G44618" s="149"/>
      <c r="H44618" s="148"/>
      <c r="I44618"/>
    </row>
    <row r="44619" spans="1:9" x14ac:dyDescent="0.25">
      <c r="A44619"/>
      <c r="B44619"/>
      <c r="C44619"/>
      <c r="D44619"/>
      <c r="E44619" s="148"/>
      <c r="F44619" s="148"/>
      <c r="G44619" s="149"/>
      <c r="H44619" s="148"/>
      <c r="I44619"/>
    </row>
    <row r="44620" spans="1:9" x14ac:dyDescent="0.25">
      <c r="A44620"/>
      <c r="B44620"/>
      <c r="C44620"/>
      <c r="D44620"/>
      <c r="E44620" s="148"/>
      <c r="F44620" s="148"/>
      <c r="G44620" s="149"/>
      <c r="H44620" s="148"/>
      <c r="I44620"/>
    </row>
    <row r="44621" spans="1:9" x14ac:dyDescent="0.25">
      <c r="A44621"/>
      <c r="B44621"/>
      <c r="C44621"/>
      <c r="D44621"/>
      <c r="E44621" s="148"/>
      <c r="F44621" s="148"/>
      <c r="G44621" s="149"/>
      <c r="H44621" s="148"/>
      <c r="I44621"/>
    </row>
    <row r="44622" spans="1:9" x14ac:dyDescent="0.25">
      <c r="A44622"/>
      <c r="B44622"/>
      <c r="C44622"/>
      <c r="D44622"/>
      <c r="E44622" s="148"/>
      <c r="F44622" s="148"/>
      <c r="G44622" s="149"/>
      <c r="H44622" s="148"/>
      <c r="I44622"/>
    </row>
    <row r="44623" spans="1:9" x14ac:dyDescent="0.25">
      <c r="A44623"/>
      <c r="B44623"/>
      <c r="C44623"/>
      <c r="D44623"/>
      <c r="E44623" s="148"/>
      <c r="F44623" s="148"/>
      <c r="G44623" s="149"/>
      <c r="H44623" s="148"/>
      <c r="I44623"/>
    </row>
    <row r="44624" spans="1:9" x14ac:dyDescent="0.25">
      <c r="A44624"/>
      <c r="B44624"/>
      <c r="C44624"/>
      <c r="D44624"/>
      <c r="E44624" s="148"/>
      <c r="F44624" s="148"/>
      <c r="G44624" s="149"/>
      <c r="H44624" s="148"/>
      <c r="I44624"/>
    </row>
    <row r="44625" spans="1:9" x14ac:dyDescent="0.25">
      <c r="A44625"/>
      <c r="B44625"/>
      <c r="C44625"/>
      <c r="D44625"/>
      <c r="E44625" s="148"/>
      <c r="F44625" s="148"/>
      <c r="G44625" s="149"/>
      <c r="H44625" s="148"/>
      <c r="I44625"/>
    </row>
    <row r="44626" spans="1:9" x14ac:dyDescent="0.25">
      <c r="A44626"/>
      <c r="B44626"/>
      <c r="C44626"/>
      <c r="D44626"/>
      <c r="E44626" s="148"/>
      <c r="F44626" s="148"/>
      <c r="G44626" s="149"/>
      <c r="H44626" s="148"/>
      <c r="I44626"/>
    </row>
    <row r="44627" spans="1:9" x14ac:dyDescent="0.25">
      <c r="A44627"/>
      <c r="B44627"/>
      <c r="C44627"/>
      <c r="D44627"/>
      <c r="E44627" s="148"/>
      <c r="F44627" s="148"/>
      <c r="G44627" s="149"/>
      <c r="H44627" s="148"/>
      <c r="I44627"/>
    </row>
    <row r="44628" spans="1:9" x14ac:dyDescent="0.25">
      <c r="A44628"/>
      <c r="B44628"/>
      <c r="C44628"/>
      <c r="D44628"/>
      <c r="E44628" s="148"/>
      <c r="F44628" s="148"/>
      <c r="G44628" s="149"/>
      <c r="H44628" s="148"/>
      <c r="I44628"/>
    </row>
    <row r="44629" spans="1:9" x14ac:dyDescent="0.25">
      <c r="A44629"/>
      <c r="B44629"/>
      <c r="C44629"/>
      <c r="D44629"/>
      <c r="E44629" s="148"/>
      <c r="F44629" s="148"/>
      <c r="G44629" s="149"/>
      <c r="H44629" s="148"/>
      <c r="I44629"/>
    </row>
    <row r="44630" spans="1:9" x14ac:dyDescent="0.25">
      <c r="A44630"/>
      <c r="B44630"/>
      <c r="C44630"/>
      <c r="D44630"/>
      <c r="E44630" s="148"/>
      <c r="F44630" s="148"/>
      <c r="G44630" s="149"/>
      <c r="H44630" s="148"/>
      <c r="I44630"/>
    </row>
    <row r="44631" spans="1:9" x14ac:dyDescent="0.25">
      <c r="A44631"/>
      <c r="B44631"/>
      <c r="C44631"/>
      <c r="D44631"/>
      <c r="E44631" s="148"/>
      <c r="F44631" s="148"/>
      <c r="G44631" s="149"/>
      <c r="H44631" s="148"/>
      <c r="I44631"/>
    </row>
    <row r="44632" spans="1:9" x14ac:dyDescent="0.25">
      <c r="A44632"/>
      <c r="B44632"/>
      <c r="C44632"/>
      <c r="D44632"/>
      <c r="E44632" s="148"/>
      <c r="F44632" s="148"/>
      <c r="G44632" s="149"/>
      <c r="H44632" s="148"/>
      <c r="I44632"/>
    </row>
    <row r="44633" spans="1:9" x14ac:dyDescent="0.25">
      <c r="A44633"/>
      <c r="B44633"/>
      <c r="C44633"/>
      <c r="D44633"/>
      <c r="E44633" s="148"/>
      <c r="F44633" s="148"/>
      <c r="G44633" s="149"/>
      <c r="H44633" s="148"/>
      <c r="I44633"/>
    </row>
    <row r="44634" spans="1:9" x14ac:dyDescent="0.25">
      <c r="A44634"/>
      <c r="B44634"/>
      <c r="C44634"/>
      <c r="D44634"/>
      <c r="E44634" s="148"/>
      <c r="F44634" s="148"/>
      <c r="G44634" s="149"/>
      <c r="H44634" s="148"/>
      <c r="I44634"/>
    </row>
    <row r="44635" spans="1:9" x14ac:dyDescent="0.25">
      <c r="A44635"/>
      <c r="B44635"/>
      <c r="C44635"/>
      <c r="D44635"/>
      <c r="E44635" s="148"/>
      <c r="F44635" s="148"/>
      <c r="G44635" s="149"/>
      <c r="H44635" s="148"/>
      <c r="I44635"/>
    </row>
    <row r="44636" spans="1:9" x14ac:dyDescent="0.25">
      <c r="A44636"/>
      <c r="B44636"/>
      <c r="C44636"/>
      <c r="D44636"/>
      <c r="E44636" s="148"/>
      <c r="F44636" s="148"/>
      <c r="G44636" s="149"/>
      <c r="H44636" s="148"/>
      <c r="I44636"/>
    </row>
    <row r="44637" spans="1:9" x14ac:dyDescent="0.25">
      <c r="A44637"/>
      <c r="B44637"/>
      <c r="C44637"/>
      <c r="D44637"/>
      <c r="E44637" s="148"/>
      <c r="F44637" s="148"/>
      <c r="G44637" s="149"/>
      <c r="H44637" s="148"/>
      <c r="I44637"/>
    </row>
    <row r="44638" spans="1:9" x14ac:dyDescent="0.25">
      <c r="A44638"/>
      <c r="B44638"/>
      <c r="C44638"/>
      <c r="D44638"/>
      <c r="E44638" s="148"/>
      <c r="F44638" s="148"/>
      <c r="G44638" s="149"/>
      <c r="H44638" s="148"/>
      <c r="I44638"/>
    </row>
    <row r="44639" spans="1:9" x14ac:dyDescent="0.25">
      <c r="A44639"/>
      <c r="B44639"/>
      <c r="C44639"/>
      <c r="D44639"/>
      <c r="E44639" s="148"/>
      <c r="F44639" s="148"/>
      <c r="G44639" s="149"/>
      <c r="H44639" s="148"/>
      <c r="I44639"/>
    </row>
    <row r="44640" spans="1:9" x14ac:dyDescent="0.25">
      <c r="A44640"/>
      <c r="B44640"/>
      <c r="C44640"/>
      <c r="D44640"/>
      <c r="E44640" s="148"/>
      <c r="F44640" s="148"/>
      <c r="G44640" s="149"/>
      <c r="H44640" s="148"/>
      <c r="I44640"/>
    </row>
    <row r="44641" spans="1:9" x14ac:dyDescent="0.25">
      <c r="A44641"/>
      <c r="B44641"/>
      <c r="C44641"/>
      <c r="D44641"/>
      <c r="E44641" s="148"/>
      <c r="F44641" s="148"/>
      <c r="G44641" s="149"/>
      <c r="H44641" s="148"/>
      <c r="I44641"/>
    </row>
    <row r="44642" spans="1:9" x14ac:dyDescent="0.25">
      <c r="A44642"/>
      <c r="B44642"/>
      <c r="C44642"/>
      <c r="D44642"/>
      <c r="E44642" s="148"/>
      <c r="F44642" s="148"/>
      <c r="G44642" s="149"/>
      <c r="H44642" s="148"/>
      <c r="I44642"/>
    </row>
    <row r="44643" spans="1:9" x14ac:dyDescent="0.25">
      <c r="A44643"/>
      <c r="B44643"/>
      <c r="C44643"/>
      <c r="D44643"/>
      <c r="E44643" s="148"/>
      <c r="F44643" s="148"/>
      <c r="G44643" s="149"/>
      <c r="H44643" s="148"/>
      <c r="I44643"/>
    </row>
    <row r="44644" spans="1:9" x14ac:dyDescent="0.25">
      <c r="A44644"/>
      <c r="B44644"/>
      <c r="C44644"/>
      <c r="D44644"/>
      <c r="E44644" s="148"/>
      <c r="F44644" s="148"/>
      <c r="G44644" s="149"/>
      <c r="H44644" s="148"/>
      <c r="I44644"/>
    </row>
    <row r="44645" spans="1:9" x14ac:dyDescent="0.25">
      <c r="A44645"/>
      <c r="B44645"/>
      <c r="C44645"/>
      <c r="D44645"/>
      <c r="E44645" s="148"/>
      <c r="F44645" s="148"/>
      <c r="G44645" s="149"/>
      <c r="H44645" s="148"/>
      <c r="I44645"/>
    </row>
    <row r="44646" spans="1:9" x14ac:dyDescent="0.25">
      <c r="A44646"/>
      <c r="B44646"/>
      <c r="C44646"/>
      <c r="D44646"/>
      <c r="E44646" s="148"/>
      <c r="F44646" s="148"/>
      <c r="G44646" s="149"/>
      <c r="H44646" s="148"/>
      <c r="I44646"/>
    </row>
    <row r="44647" spans="1:9" x14ac:dyDescent="0.25">
      <c r="A44647"/>
      <c r="B44647"/>
      <c r="C44647"/>
      <c r="D44647"/>
      <c r="E44647" s="148"/>
      <c r="F44647" s="148"/>
      <c r="G44647" s="149"/>
      <c r="H44647" s="148"/>
      <c r="I44647"/>
    </row>
    <row r="44648" spans="1:9" x14ac:dyDescent="0.25">
      <c r="A44648"/>
      <c r="B44648"/>
      <c r="C44648"/>
      <c r="D44648"/>
      <c r="E44648" s="148"/>
      <c r="F44648" s="148"/>
      <c r="G44648" s="149"/>
      <c r="H44648" s="148"/>
      <c r="I44648"/>
    </row>
    <row r="44649" spans="1:9" x14ac:dyDescent="0.25">
      <c r="A44649"/>
      <c r="B44649"/>
      <c r="C44649"/>
      <c r="D44649"/>
      <c r="E44649" s="148"/>
      <c r="F44649" s="148"/>
      <c r="G44649" s="149"/>
      <c r="H44649" s="148"/>
      <c r="I44649"/>
    </row>
    <row r="44650" spans="1:9" x14ac:dyDescent="0.25">
      <c r="A44650"/>
      <c r="B44650"/>
      <c r="C44650"/>
      <c r="D44650"/>
      <c r="E44650" s="148"/>
      <c r="F44650" s="148"/>
      <c r="G44650" s="149"/>
      <c r="H44650" s="148"/>
      <c r="I44650"/>
    </row>
    <row r="44651" spans="1:9" x14ac:dyDescent="0.25">
      <c r="A44651"/>
      <c r="B44651"/>
      <c r="C44651"/>
      <c r="D44651"/>
      <c r="E44651" s="148"/>
      <c r="F44651" s="148"/>
      <c r="G44651" s="149"/>
      <c r="H44651" s="148"/>
      <c r="I44651"/>
    </row>
    <row r="44652" spans="1:9" x14ac:dyDescent="0.25">
      <c r="A44652"/>
      <c r="B44652"/>
      <c r="C44652"/>
      <c r="D44652"/>
      <c r="E44652" s="148"/>
      <c r="F44652" s="148"/>
      <c r="G44652" s="149"/>
      <c r="H44652" s="148"/>
      <c r="I44652"/>
    </row>
    <row r="44653" spans="1:9" x14ac:dyDescent="0.25">
      <c r="A44653"/>
      <c r="B44653"/>
      <c r="C44653"/>
      <c r="D44653"/>
      <c r="E44653" s="148"/>
      <c r="F44653" s="148"/>
      <c r="G44653" s="149"/>
      <c r="H44653" s="148"/>
      <c r="I44653"/>
    </row>
    <row r="44654" spans="1:9" x14ac:dyDescent="0.25">
      <c r="A44654"/>
      <c r="B44654"/>
      <c r="C44654"/>
      <c r="D44654"/>
      <c r="E44654" s="148"/>
      <c r="F44654" s="148"/>
      <c r="G44654" s="149"/>
      <c r="H44654" s="148"/>
      <c r="I44654"/>
    </row>
    <row r="44655" spans="1:9" x14ac:dyDescent="0.25">
      <c r="A44655"/>
      <c r="B44655"/>
      <c r="C44655"/>
      <c r="D44655"/>
      <c r="E44655" s="148"/>
      <c r="F44655" s="148"/>
      <c r="G44655" s="149"/>
      <c r="H44655" s="148"/>
      <c r="I44655"/>
    </row>
    <row r="44656" spans="1:9" x14ac:dyDescent="0.25">
      <c r="A44656"/>
      <c r="B44656"/>
      <c r="C44656"/>
      <c r="D44656"/>
      <c r="E44656" s="148"/>
      <c r="F44656" s="148"/>
      <c r="G44656" s="149"/>
      <c r="H44656" s="148"/>
      <c r="I44656"/>
    </row>
    <row r="44657" spans="1:9" x14ac:dyDescent="0.25">
      <c r="A44657"/>
      <c r="B44657"/>
      <c r="C44657"/>
      <c r="D44657"/>
      <c r="E44657" s="148"/>
      <c r="F44657" s="148"/>
      <c r="G44657" s="149"/>
      <c r="H44657" s="148"/>
      <c r="I44657"/>
    </row>
    <row r="44658" spans="1:9" x14ac:dyDescent="0.25">
      <c r="A44658"/>
      <c r="B44658"/>
      <c r="C44658"/>
      <c r="D44658"/>
      <c r="E44658" s="148"/>
      <c r="F44658" s="148"/>
      <c r="G44658" s="149"/>
      <c r="H44658" s="148"/>
      <c r="I44658"/>
    </row>
    <row r="44659" spans="1:9" x14ac:dyDescent="0.25">
      <c r="A44659"/>
      <c r="B44659"/>
      <c r="C44659"/>
      <c r="D44659"/>
      <c r="E44659" s="148"/>
      <c r="F44659" s="148"/>
      <c r="G44659" s="149"/>
      <c r="H44659" s="148"/>
      <c r="I44659"/>
    </row>
    <row r="44660" spans="1:9" x14ac:dyDescent="0.25">
      <c r="A44660"/>
      <c r="B44660"/>
      <c r="C44660"/>
      <c r="D44660"/>
      <c r="E44660" s="148"/>
      <c r="F44660" s="148"/>
      <c r="G44660" s="149"/>
      <c r="H44660" s="148"/>
      <c r="I44660"/>
    </row>
    <row r="44661" spans="1:9" x14ac:dyDescent="0.25">
      <c r="A44661"/>
      <c r="B44661"/>
      <c r="C44661"/>
      <c r="D44661"/>
      <c r="E44661" s="148"/>
      <c r="F44661" s="148"/>
      <c r="G44661" s="149"/>
      <c r="H44661" s="148"/>
      <c r="I44661"/>
    </row>
    <row r="44662" spans="1:9" x14ac:dyDescent="0.25">
      <c r="A44662"/>
      <c r="B44662"/>
      <c r="C44662"/>
      <c r="D44662"/>
      <c r="E44662" s="148"/>
      <c r="F44662" s="148"/>
      <c r="G44662" s="149"/>
      <c r="H44662" s="148"/>
      <c r="I44662"/>
    </row>
    <row r="44663" spans="1:9" x14ac:dyDescent="0.25">
      <c r="A44663"/>
      <c r="B44663"/>
      <c r="C44663"/>
      <c r="D44663"/>
      <c r="E44663" s="148"/>
      <c r="F44663" s="148"/>
      <c r="G44663" s="149"/>
      <c r="H44663" s="148"/>
      <c r="I44663"/>
    </row>
    <row r="44664" spans="1:9" x14ac:dyDescent="0.25">
      <c r="A44664"/>
      <c r="B44664"/>
      <c r="C44664"/>
      <c r="D44664"/>
      <c r="E44664" s="148"/>
      <c r="F44664" s="148"/>
      <c r="G44664" s="149"/>
      <c r="H44664" s="148"/>
      <c r="I44664"/>
    </row>
    <row r="44665" spans="1:9" x14ac:dyDescent="0.25">
      <c r="A44665"/>
      <c r="B44665"/>
      <c r="C44665"/>
      <c r="D44665"/>
      <c r="E44665" s="148"/>
      <c r="F44665" s="148"/>
      <c r="G44665" s="149"/>
      <c r="H44665" s="148"/>
      <c r="I44665"/>
    </row>
    <row r="44666" spans="1:9" x14ac:dyDescent="0.25">
      <c r="A44666"/>
      <c r="B44666"/>
      <c r="C44666"/>
      <c r="D44666"/>
      <c r="E44666" s="148"/>
      <c r="F44666" s="148"/>
      <c r="G44666" s="149"/>
      <c r="H44666" s="148"/>
      <c r="I44666"/>
    </row>
    <row r="44667" spans="1:9" x14ac:dyDescent="0.25">
      <c r="A44667"/>
      <c r="B44667"/>
      <c r="C44667"/>
      <c r="D44667"/>
      <c r="E44667" s="148"/>
      <c r="F44667" s="148"/>
      <c r="G44667" s="149"/>
      <c r="H44667" s="148"/>
      <c r="I44667"/>
    </row>
    <row r="44668" spans="1:9" x14ac:dyDescent="0.25">
      <c r="A44668"/>
      <c r="B44668"/>
      <c r="C44668"/>
      <c r="D44668"/>
      <c r="E44668" s="148"/>
      <c r="F44668" s="148"/>
      <c r="G44668" s="149"/>
      <c r="H44668" s="148"/>
      <c r="I44668"/>
    </row>
    <row r="44669" spans="1:9" x14ac:dyDescent="0.25">
      <c r="A44669"/>
      <c r="B44669"/>
      <c r="C44669"/>
      <c r="D44669"/>
      <c r="E44669" s="148"/>
      <c r="F44669" s="148"/>
      <c r="G44669" s="149"/>
      <c r="H44669" s="148"/>
      <c r="I44669"/>
    </row>
    <row r="44670" spans="1:9" x14ac:dyDescent="0.25">
      <c r="A44670"/>
      <c r="B44670"/>
      <c r="C44670"/>
      <c r="D44670"/>
      <c r="E44670" s="148"/>
      <c r="F44670" s="148"/>
      <c r="G44670" s="149"/>
      <c r="H44670" s="148"/>
      <c r="I44670"/>
    </row>
    <row r="44671" spans="1:9" x14ac:dyDescent="0.25">
      <c r="A44671"/>
      <c r="B44671"/>
      <c r="C44671"/>
      <c r="D44671"/>
      <c r="E44671" s="148"/>
      <c r="F44671" s="148"/>
      <c r="G44671" s="149"/>
      <c r="H44671" s="148"/>
      <c r="I44671"/>
    </row>
    <row r="44672" spans="1:9" x14ac:dyDescent="0.25">
      <c r="A44672"/>
      <c r="B44672"/>
      <c r="C44672"/>
      <c r="D44672"/>
      <c r="E44672" s="148"/>
      <c r="F44672" s="148"/>
      <c r="G44672" s="149"/>
      <c r="H44672" s="148"/>
      <c r="I44672"/>
    </row>
    <row r="44673" spans="1:9" x14ac:dyDescent="0.25">
      <c r="A44673"/>
      <c r="B44673"/>
      <c r="C44673"/>
      <c r="D44673"/>
      <c r="E44673" s="148"/>
      <c r="F44673" s="148"/>
      <c r="G44673" s="149"/>
      <c r="H44673" s="148"/>
      <c r="I44673"/>
    </row>
    <row r="44674" spans="1:9" x14ac:dyDescent="0.25">
      <c r="A44674"/>
      <c r="B44674"/>
      <c r="C44674"/>
      <c r="D44674"/>
      <c r="E44674" s="148"/>
      <c r="F44674" s="148"/>
      <c r="G44674" s="149"/>
      <c r="H44674" s="148"/>
      <c r="I44674"/>
    </row>
    <row r="44675" spans="1:9" x14ac:dyDescent="0.25">
      <c r="A44675"/>
      <c r="B44675"/>
      <c r="C44675"/>
      <c r="D44675"/>
      <c r="E44675" s="148"/>
      <c r="F44675" s="148"/>
      <c r="G44675" s="149"/>
      <c r="H44675" s="148"/>
      <c r="I44675"/>
    </row>
    <row r="44676" spans="1:9" x14ac:dyDescent="0.25">
      <c r="A44676"/>
      <c r="B44676"/>
      <c r="C44676"/>
      <c r="D44676"/>
      <c r="E44676" s="148"/>
      <c r="F44676" s="148"/>
      <c r="G44676" s="149"/>
      <c r="H44676" s="148"/>
      <c r="I44676"/>
    </row>
    <row r="44677" spans="1:9" x14ac:dyDescent="0.25">
      <c r="A44677"/>
      <c r="B44677"/>
      <c r="C44677"/>
      <c r="D44677"/>
      <c r="E44677" s="148"/>
      <c r="F44677" s="148"/>
      <c r="G44677" s="149"/>
      <c r="H44677" s="148"/>
      <c r="I44677"/>
    </row>
    <row r="44678" spans="1:9" x14ac:dyDescent="0.25">
      <c r="A44678"/>
      <c r="B44678"/>
      <c r="C44678"/>
      <c r="D44678"/>
      <c r="E44678" s="148"/>
      <c r="F44678" s="148"/>
      <c r="G44678" s="149"/>
      <c r="H44678" s="148"/>
      <c r="I44678"/>
    </row>
    <row r="44679" spans="1:9" x14ac:dyDescent="0.25">
      <c r="A44679"/>
      <c r="B44679"/>
      <c r="C44679"/>
      <c r="D44679"/>
      <c r="E44679" s="148"/>
      <c r="F44679" s="148"/>
      <c r="G44679" s="149"/>
      <c r="H44679" s="148"/>
      <c r="I44679"/>
    </row>
    <row r="44680" spans="1:9" x14ac:dyDescent="0.25">
      <c r="A44680"/>
      <c r="B44680"/>
      <c r="C44680"/>
      <c r="D44680"/>
      <c r="E44680" s="148"/>
      <c r="F44680" s="148"/>
      <c r="G44680" s="149"/>
      <c r="H44680" s="148"/>
      <c r="I44680"/>
    </row>
    <row r="44681" spans="1:9" x14ac:dyDescent="0.25">
      <c r="A44681"/>
      <c r="B44681"/>
      <c r="C44681"/>
      <c r="D44681"/>
      <c r="E44681" s="148"/>
      <c r="F44681" s="148"/>
      <c r="G44681" s="149"/>
      <c r="H44681" s="148"/>
      <c r="I44681"/>
    </row>
    <row r="44682" spans="1:9" x14ac:dyDescent="0.25">
      <c r="A44682"/>
      <c r="B44682"/>
      <c r="C44682"/>
      <c r="D44682"/>
      <c r="E44682" s="148"/>
      <c r="F44682" s="148"/>
      <c r="G44682" s="149"/>
      <c r="H44682" s="148"/>
      <c r="I44682"/>
    </row>
    <row r="44683" spans="1:9" x14ac:dyDescent="0.25">
      <c r="A44683"/>
      <c r="B44683"/>
      <c r="C44683"/>
      <c r="D44683"/>
      <c r="E44683" s="148"/>
      <c r="F44683" s="148"/>
      <c r="G44683" s="149"/>
      <c r="H44683" s="148"/>
      <c r="I44683"/>
    </row>
    <row r="44684" spans="1:9" x14ac:dyDescent="0.25">
      <c r="A44684"/>
      <c r="B44684"/>
      <c r="C44684"/>
      <c r="D44684"/>
      <c r="E44684" s="148"/>
      <c r="F44684" s="148"/>
      <c r="G44684" s="149"/>
      <c r="H44684" s="148"/>
      <c r="I44684"/>
    </row>
    <row r="44685" spans="1:9" x14ac:dyDescent="0.25">
      <c r="A44685"/>
      <c r="B44685"/>
      <c r="C44685"/>
      <c r="D44685"/>
      <c r="E44685" s="148"/>
      <c r="F44685" s="148"/>
      <c r="G44685" s="149"/>
      <c r="H44685" s="148"/>
      <c r="I44685"/>
    </row>
    <row r="44686" spans="1:9" x14ac:dyDescent="0.25">
      <c r="A44686"/>
      <c r="B44686"/>
      <c r="C44686"/>
      <c r="D44686"/>
      <c r="E44686" s="148"/>
      <c r="F44686" s="148"/>
      <c r="G44686" s="149"/>
      <c r="H44686" s="148"/>
      <c r="I44686"/>
    </row>
    <row r="44687" spans="1:9" x14ac:dyDescent="0.25">
      <c r="A44687"/>
      <c r="B44687"/>
      <c r="C44687"/>
      <c r="D44687"/>
      <c r="E44687" s="148"/>
      <c r="F44687" s="148"/>
      <c r="G44687" s="149"/>
      <c r="H44687" s="148"/>
      <c r="I44687"/>
    </row>
    <row r="44688" spans="1:9" x14ac:dyDescent="0.25">
      <c r="A44688"/>
      <c r="B44688"/>
      <c r="C44688"/>
      <c r="D44688"/>
      <c r="E44688" s="148"/>
      <c r="F44688" s="148"/>
      <c r="G44688" s="149"/>
      <c r="H44688" s="148"/>
      <c r="I44688"/>
    </row>
    <row r="44689" spans="1:9" x14ac:dyDescent="0.25">
      <c r="A44689"/>
      <c r="B44689"/>
      <c r="C44689"/>
      <c r="D44689"/>
      <c r="E44689" s="148"/>
      <c r="F44689" s="148"/>
      <c r="G44689" s="149"/>
      <c r="H44689" s="148"/>
      <c r="I44689"/>
    </row>
    <row r="44690" spans="1:9" x14ac:dyDescent="0.25">
      <c r="A44690"/>
      <c r="B44690"/>
      <c r="C44690"/>
      <c r="D44690"/>
      <c r="E44690" s="148"/>
      <c r="F44690" s="148"/>
      <c r="G44690" s="149"/>
      <c r="H44690" s="148"/>
      <c r="I44690"/>
    </row>
    <row r="44691" spans="1:9" x14ac:dyDescent="0.25">
      <c r="A44691"/>
      <c r="B44691"/>
      <c r="C44691"/>
      <c r="D44691"/>
      <c r="E44691" s="148"/>
      <c r="F44691" s="148"/>
      <c r="G44691" s="149"/>
      <c r="H44691" s="148"/>
      <c r="I44691"/>
    </row>
    <row r="44692" spans="1:9" x14ac:dyDescent="0.25">
      <c r="A44692"/>
      <c r="B44692"/>
      <c r="C44692"/>
      <c r="D44692"/>
      <c r="E44692" s="148"/>
      <c r="F44692" s="148"/>
      <c r="G44692" s="149"/>
      <c r="H44692" s="148"/>
      <c r="I44692"/>
    </row>
    <row r="44693" spans="1:9" x14ac:dyDescent="0.25">
      <c r="A44693"/>
      <c r="B44693"/>
      <c r="C44693"/>
      <c r="D44693"/>
      <c r="E44693" s="148"/>
      <c r="F44693" s="148"/>
      <c r="G44693" s="149"/>
      <c r="H44693" s="148"/>
      <c r="I44693"/>
    </row>
    <row r="44694" spans="1:9" x14ac:dyDescent="0.25">
      <c r="A44694"/>
      <c r="B44694"/>
      <c r="C44694"/>
      <c r="D44694"/>
      <c r="E44694" s="148"/>
      <c r="F44694" s="148"/>
      <c r="G44694" s="149"/>
      <c r="H44694" s="148"/>
      <c r="I44694"/>
    </row>
    <row r="44695" spans="1:9" x14ac:dyDescent="0.25">
      <c r="A44695"/>
      <c r="B44695"/>
      <c r="C44695"/>
      <c r="D44695"/>
      <c r="E44695" s="148"/>
      <c r="F44695" s="148"/>
      <c r="G44695" s="149"/>
      <c r="H44695" s="148"/>
      <c r="I44695"/>
    </row>
    <row r="44696" spans="1:9" x14ac:dyDescent="0.25">
      <c r="A44696"/>
      <c r="B44696"/>
      <c r="C44696"/>
      <c r="D44696"/>
      <c r="E44696" s="148"/>
      <c r="F44696" s="148"/>
      <c r="G44696" s="149"/>
      <c r="H44696" s="148"/>
      <c r="I44696"/>
    </row>
    <row r="44697" spans="1:9" x14ac:dyDescent="0.25">
      <c r="A44697"/>
      <c r="B44697"/>
      <c r="C44697"/>
      <c r="D44697"/>
      <c r="E44697" s="148"/>
      <c r="F44697" s="148"/>
      <c r="G44697" s="149"/>
      <c r="H44697" s="148"/>
      <c r="I44697"/>
    </row>
    <row r="44698" spans="1:9" x14ac:dyDescent="0.25">
      <c r="A44698"/>
      <c r="B44698"/>
      <c r="C44698"/>
      <c r="D44698"/>
      <c r="E44698" s="148"/>
      <c r="F44698" s="148"/>
      <c r="G44698" s="149"/>
      <c r="H44698" s="148"/>
      <c r="I44698"/>
    </row>
    <row r="44699" spans="1:9" x14ac:dyDescent="0.25">
      <c r="A44699"/>
      <c r="B44699"/>
      <c r="C44699"/>
      <c r="D44699"/>
      <c r="E44699" s="148"/>
      <c r="F44699" s="148"/>
      <c r="G44699" s="149"/>
      <c r="H44699" s="148"/>
      <c r="I44699"/>
    </row>
    <row r="44700" spans="1:9" x14ac:dyDescent="0.25">
      <c r="A44700"/>
      <c r="B44700"/>
      <c r="C44700"/>
      <c r="D44700"/>
      <c r="E44700" s="148"/>
      <c r="F44700" s="148"/>
      <c r="G44700" s="149"/>
      <c r="H44700" s="148"/>
      <c r="I44700"/>
    </row>
    <row r="44701" spans="1:9" x14ac:dyDescent="0.25">
      <c r="A44701"/>
      <c r="B44701"/>
      <c r="C44701"/>
      <c r="D44701"/>
      <c r="E44701" s="148"/>
      <c r="F44701" s="148"/>
      <c r="G44701" s="149"/>
      <c r="H44701" s="148"/>
      <c r="I44701"/>
    </row>
    <row r="44702" spans="1:9" x14ac:dyDescent="0.25">
      <c r="A44702"/>
      <c r="B44702"/>
      <c r="C44702"/>
      <c r="D44702"/>
      <c r="E44702" s="148"/>
      <c r="F44702" s="148"/>
      <c r="G44702" s="149"/>
      <c r="H44702" s="148"/>
      <c r="I44702"/>
    </row>
    <row r="44703" spans="1:9" x14ac:dyDescent="0.25">
      <c r="A44703"/>
      <c r="B44703"/>
      <c r="C44703"/>
      <c r="D44703"/>
      <c r="E44703" s="148"/>
      <c r="F44703" s="148"/>
      <c r="G44703" s="149"/>
      <c r="H44703" s="148"/>
      <c r="I44703"/>
    </row>
    <row r="44704" spans="1:9" x14ac:dyDescent="0.25">
      <c r="A44704"/>
      <c r="B44704"/>
      <c r="C44704"/>
      <c r="D44704"/>
      <c r="E44704" s="148"/>
      <c r="F44704" s="148"/>
      <c r="G44704" s="149"/>
      <c r="H44704" s="148"/>
      <c r="I44704"/>
    </row>
    <row r="44705" spans="1:9" x14ac:dyDescent="0.25">
      <c r="A44705"/>
      <c r="B44705"/>
      <c r="C44705"/>
      <c r="D44705"/>
      <c r="E44705" s="148"/>
      <c r="F44705" s="148"/>
      <c r="G44705" s="149"/>
      <c r="H44705" s="148"/>
      <c r="I44705"/>
    </row>
    <row r="44706" spans="1:9" x14ac:dyDescent="0.25">
      <c r="A44706"/>
      <c r="B44706"/>
      <c r="C44706"/>
      <c r="D44706"/>
      <c r="E44706" s="148"/>
      <c r="F44706" s="148"/>
      <c r="G44706" s="149"/>
      <c r="H44706" s="148"/>
      <c r="I44706"/>
    </row>
    <row r="44707" spans="1:9" x14ac:dyDescent="0.25">
      <c r="A44707"/>
      <c r="B44707"/>
      <c r="C44707"/>
      <c r="D44707"/>
      <c r="E44707" s="148"/>
      <c r="F44707" s="148"/>
      <c r="G44707" s="149"/>
      <c r="H44707" s="148"/>
      <c r="I44707"/>
    </row>
    <row r="44708" spans="1:9" x14ac:dyDescent="0.25">
      <c r="A44708"/>
      <c r="B44708"/>
      <c r="C44708"/>
      <c r="D44708"/>
      <c r="E44708" s="148"/>
      <c r="F44708" s="148"/>
      <c r="G44708" s="149"/>
      <c r="H44708" s="148"/>
      <c r="I44708"/>
    </row>
    <row r="44709" spans="1:9" x14ac:dyDescent="0.25">
      <c r="A44709"/>
      <c r="B44709"/>
      <c r="C44709"/>
      <c r="D44709"/>
      <c r="E44709" s="148"/>
      <c r="F44709" s="148"/>
      <c r="G44709" s="149"/>
      <c r="H44709" s="148"/>
      <c r="I44709"/>
    </row>
    <row r="44710" spans="1:9" x14ac:dyDescent="0.25">
      <c r="A44710"/>
      <c r="B44710"/>
      <c r="C44710"/>
      <c r="D44710"/>
      <c r="E44710" s="148"/>
      <c r="F44710" s="148"/>
      <c r="G44710" s="149"/>
      <c r="H44710" s="148"/>
      <c r="I44710"/>
    </row>
    <row r="44711" spans="1:9" x14ac:dyDescent="0.25">
      <c r="A44711"/>
      <c r="B44711"/>
      <c r="C44711"/>
      <c r="D44711"/>
      <c r="E44711" s="148"/>
      <c r="F44711" s="148"/>
      <c r="G44711" s="149"/>
      <c r="H44711" s="148"/>
      <c r="I44711"/>
    </row>
    <row r="44712" spans="1:9" x14ac:dyDescent="0.25">
      <c r="A44712"/>
      <c r="B44712"/>
      <c r="C44712"/>
      <c r="D44712"/>
      <c r="E44712" s="148"/>
      <c r="F44712" s="148"/>
      <c r="G44712" s="149"/>
      <c r="H44712" s="148"/>
      <c r="I44712"/>
    </row>
    <row r="44713" spans="1:9" x14ac:dyDescent="0.25">
      <c r="A44713"/>
      <c r="B44713"/>
      <c r="C44713"/>
      <c r="D44713"/>
      <c r="E44713" s="148"/>
      <c r="F44713" s="148"/>
      <c r="G44713" s="149"/>
      <c r="H44713" s="148"/>
      <c r="I44713"/>
    </row>
    <row r="44714" spans="1:9" x14ac:dyDescent="0.25">
      <c r="A44714"/>
      <c r="B44714"/>
      <c r="C44714"/>
      <c r="D44714"/>
      <c r="E44714" s="148"/>
      <c r="F44714" s="148"/>
      <c r="G44714" s="149"/>
      <c r="H44714" s="148"/>
      <c r="I44714"/>
    </row>
    <row r="44715" spans="1:9" x14ac:dyDescent="0.25">
      <c r="A44715"/>
      <c r="B44715"/>
      <c r="C44715"/>
      <c r="D44715"/>
      <c r="E44715" s="148"/>
      <c r="F44715" s="148"/>
      <c r="G44715" s="149"/>
      <c r="H44715" s="148"/>
      <c r="I44715"/>
    </row>
    <row r="44716" spans="1:9" x14ac:dyDescent="0.25">
      <c r="A44716"/>
      <c r="B44716"/>
      <c r="C44716"/>
      <c r="D44716"/>
      <c r="E44716" s="148"/>
      <c r="F44716" s="148"/>
      <c r="G44716" s="149"/>
      <c r="H44716" s="148"/>
      <c r="I44716"/>
    </row>
    <row r="44717" spans="1:9" x14ac:dyDescent="0.25">
      <c r="A44717"/>
      <c r="B44717"/>
      <c r="C44717"/>
      <c r="D44717"/>
      <c r="E44717" s="148"/>
      <c r="F44717" s="148"/>
      <c r="G44717" s="149"/>
      <c r="H44717" s="148"/>
      <c r="I44717"/>
    </row>
    <row r="44718" spans="1:9" x14ac:dyDescent="0.25">
      <c r="A44718"/>
      <c r="B44718"/>
      <c r="C44718"/>
      <c r="D44718"/>
      <c r="E44718" s="148"/>
      <c r="F44718" s="148"/>
      <c r="G44718" s="149"/>
      <c r="H44718" s="148"/>
      <c r="I44718"/>
    </row>
    <row r="44719" spans="1:9" x14ac:dyDescent="0.25">
      <c r="A44719"/>
      <c r="B44719"/>
      <c r="C44719"/>
      <c r="D44719"/>
      <c r="E44719" s="148"/>
      <c r="F44719" s="148"/>
      <c r="G44719" s="149"/>
      <c r="H44719" s="148"/>
      <c r="I44719"/>
    </row>
    <row r="44720" spans="1:9" x14ac:dyDescent="0.25">
      <c r="A44720"/>
      <c r="B44720"/>
      <c r="C44720"/>
      <c r="D44720"/>
      <c r="E44720" s="148"/>
      <c r="F44720" s="148"/>
      <c r="G44720" s="149"/>
      <c r="H44720" s="148"/>
      <c r="I44720"/>
    </row>
    <row r="44721" spans="1:9" x14ac:dyDescent="0.25">
      <c r="A44721"/>
      <c r="B44721"/>
      <c r="C44721"/>
      <c r="D44721"/>
      <c r="E44721" s="148"/>
      <c r="F44721" s="148"/>
      <c r="G44721" s="149"/>
      <c r="H44721" s="148"/>
      <c r="I44721"/>
    </row>
    <row r="44722" spans="1:9" x14ac:dyDescent="0.25">
      <c r="A44722"/>
      <c r="B44722"/>
      <c r="C44722"/>
      <c r="D44722"/>
      <c r="E44722" s="148"/>
      <c r="F44722" s="148"/>
      <c r="G44722" s="149"/>
      <c r="H44722" s="148"/>
      <c r="I44722"/>
    </row>
    <row r="44723" spans="1:9" x14ac:dyDescent="0.25">
      <c r="A44723"/>
      <c r="B44723"/>
      <c r="C44723"/>
      <c r="D44723"/>
      <c r="E44723" s="148"/>
      <c r="F44723" s="148"/>
      <c r="G44723" s="149"/>
      <c r="H44723" s="148"/>
      <c r="I44723"/>
    </row>
    <row r="44724" spans="1:9" x14ac:dyDescent="0.25">
      <c r="A44724"/>
      <c r="B44724"/>
      <c r="C44724"/>
      <c r="D44724"/>
      <c r="E44724" s="148"/>
      <c r="F44724" s="148"/>
      <c r="G44724" s="149"/>
      <c r="H44724" s="148"/>
      <c r="I44724"/>
    </row>
    <row r="44725" spans="1:9" x14ac:dyDescent="0.25">
      <c r="A44725"/>
      <c r="B44725"/>
      <c r="C44725"/>
      <c r="D44725"/>
      <c r="E44725" s="148"/>
      <c r="F44725" s="148"/>
      <c r="G44725" s="149"/>
      <c r="H44725" s="148"/>
      <c r="I44725"/>
    </row>
    <row r="44726" spans="1:9" x14ac:dyDescent="0.25">
      <c r="A44726"/>
      <c r="B44726"/>
      <c r="C44726"/>
      <c r="D44726"/>
      <c r="E44726" s="148"/>
      <c r="F44726" s="148"/>
      <c r="G44726" s="149"/>
      <c r="H44726" s="148"/>
      <c r="I44726"/>
    </row>
    <row r="44727" spans="1:9" x14ac:dyDescent="0.25">
      <c r="A44727"/>
      <c r="B44727"/>
      <c r="C44727"/>
      <c r="D44727"/>
      <c r="E44727" s="148"/>
      <c r="F44727" s="148"/>
      <c r="G44727" s="149"/>
      <c r="H44727" s="148"/>
      <c r="I44727"/>
    </row>
    <row r="44728" spans="1:9" x14ac:dyDescent="0.25">
      <c r="A44728"/>
      <c r="B44728"/>
      <c r="C44728"/>
      <c r="D44728"/>
      <c r="E44728" s="148"/>
      <c r="F44728" s="148"/>
      <c r="G44728" s="149"/>
      <c r="H44728" s="148"/>
      <c r="I44728"/>
    </row>
    <row r="44729" spans="1:9" x14ac:dyDescent="0.25">
      <c r="A44729"/>
      <c r="B44729"/>
      <c r="C44729"/>
      <c r="D44729"/>
      <c r="E44729" s="148"/>
      <c r="F44729" s="148"/>
      <c r="G44729" s="149"/>
      <c r="H44729" s="148"/>
      <c r="I44729"/>
    </row>
    <row r="44730" spans="1:9" x14ac:dyDescent="0.25">
      <c r="A44730"/>
      <c r="B44730"/>
      <c r="C44730"/>
      <c r="D44730"/>
      <c r="E44730" s="148"/>
      <c r="F44730" s="148"/>
      <c r="G44730" s="149"/>
      <c r="H44730" s="148"/>
      <c r="I44730"/>
    </row>
    <row r="44731" spans="1:9" x14ac:dyDescent="0.25">
      <c r="A44731"/>
      <c r="B44731"/>
      <c r="C44731"/>
      <c r="D44731"/>
      <c r="E44731" s="148"/>
      <c r="F44731" s="148"/>
      <c r="G44731" s="149"/>
      <c r="H44731" s="148"/>
      <c r="I44731"/>
    </row>
    <row r="44732" spans="1:9" x14ac:dyDescent="0.25">
      <c r="A44732"/>
      <c r="B44732"/>
      <c r="C44732"/>
      <c r="D44732"/>
      <c r="E44732" s="148"/>
      <c r="F44732" s="148"/>
      <c r="G44732" s="149"/>
      <c r="H44732" s="148"/>
      <c r="I44732"/>
    </row>
    <row r="44733" spans="1:9" x14ac:dyDescent="0.25">
      <c r="A44733"/>
      <c r="B44733"/>
      <c r="C44733"/>
      <c r="D44733"/>
      <c r="E44733" s="148"/>
      <c r="F44733" s="148"/>
      <c r="G44733" s="149"/>
      <c r="H44733" s="148"/>
      <c r="I44733"/>
    </row>
    <row r="44734" spans="1:9" x14ac:dyDescent="0.25">
      <c r="A44734"/>
      <c r="B44734"/>
      <c r="C44734"/>
      <c r="D44734"/>
      <c r="E44734" s="148"/>
      <c r="F44734" s="148"/>
      <c r="G44734" s="149"/>
      <c r="H44734" s="148"/>
      <c r="I44734"/>
    </row>
    <row r="44735" spans="1:9" x14ac:dyDescent="0.25">
      <c r="A44735"/>
      <c r="B44735"/>
      <c r="C44735"/>
      <c r="D44735"/>
      <c r="E44735" s="148"/>
      <c r="F44735" s="148"/>
      <c r="G44735" s="149"/>
      <c r="H44735" s="148"/>
      <c r="I44735"/>
    </row>
    <row r="44736" spans="1:9" x14ac:dyDescent="0.25">
      <c r="A44736"/>
      <c r="B44736"/>
      <c r="C44736"/>
      <c r="D44736"/>
      <c r="E44736" s="148"/>
      <c r="F44736" s="148"/>
      <c r="G44736" s="149"/>
      <c r="H44736" s="148"/>
      <c r="I44736"/>
    </row>
    <row r="44737" spans="1:9" x14ac:dyDescent="0.25">
      <c r="A44737"/>
      <c r="B44737"/>
      <c r="C44737"/>
      <c r="D44737"/>
      <c r="E44737" s="148"/>
      <c r="F44737" s="148"/>
      <c r="G44737" s="149"/>
      <c r="H44737" s="148"/>
      <c r="I44737"/>
    </row>
    <row r="44738" spans="1:9" x14ac:dyDescent="0.25">
      <c r="A44738"/>
      <c r="B44738"/>
      <c r="C44738"/>
      <c r="D44738"/>
      <c r="E44738" s="148"/>
      <c r="F44738" s="148"/>
      <c r="G44738" s="149"/>
      <c r="H44738" s="148"/>
      <c r="I44738"/>
    </row>
    <row r="44739" spans="1:9" x14ac:dyDescent="0.25">
      <c r="A44739"/>
      <c r="B44739"/>
      <c r="C44739"/>
      <c r="D44739"/>
      <c r="E44739" s="148"/>
      <c r="F44739" s="148"/>
      <c r="G44739" s="149"/>
      <c r="H44739" s="148"/>
      <c r="I44739"/>
    </row>
    <row r="44740" spans="1:9" x14ac:dyDescent="0.25">
      <c r="A44740"/>
      <c r="B44740"/>
      <c r="C44740"/>
      <c r="D44740"/>
      <c r="E44740" s="148"/>
      <c r="F44740" s="148"/>
      <c r="G44740" s="149"/>
      <c r="H44740" s="148"/>
      <c r="I44740"/>
    </row>
    <row r="44741" spans="1:9" x14ac:dyDescent="0.25">
      <c r="A44741"/>
      <c r="B44741"/>
      <c r="C44741"/>
      <c r="D44741"/>
      <c r="E44741" s="148"/>
      <c r="F44741" s="148"/>
      <c r="G44741" s="149"/>
      <c r="H44741" s="148"/>
      <c r="I44741"/>
    </row>
    <row r="44742" spans="1:9" x14ac:dyDescent="0.25">
      <c r="A44742"/>
      <c r="B44742"/>
      <c r="C44742"/>
      <c r="D44742"/>
      <c r="E44742" s="148"/>
      <c r="F44742" s="148"/>
      <c r="G44742" s="149"/>
      <c r="H44742" s="148"/>
      <c r="I44742"/>
    </row>
    <row r="44743" spans="1:9" x14ac:dyDescent="0.25">
      <c r="A44743"/>
      <c r="B44743"/>
      <c r="C44743"/>
      <c r="D44743"/>
      <c r="E44743" s="148"/>
      <c r="F44743" s="148"/>
      <c r="G44743" s="149"/>
      <c r="H44743" s="148"/>
      <c r="I44743"/>
    </row>
    <row r="44744" spans="1:9" x14ac:dyDescent="0.25">
      <c r="A44744"/>
      <c r="B44744"/>
      <c r="C44744"/>
      <c r="D44744"/>
      <c r="E44744" s="148"/>
      <c r="F44744" s="148"/>
      <c r="G44744" s="149"/>
      <c r="H44744" s="148"/>
      <c r="I44744"/>
    </row>
    <row r="44745" spans="1:9" x14ac:dyDescent="0.25">
      <c r="A44745"/>
      <c r="B44745"/>
      <c r="C44745"/>
      <c r="D44745"/>
      <c r="E44745" s="148"/>
      <c r="F44745" s="148"/>
      <c r="G44745" s="149"/>
      <c r="H44745" s="148"/>
      <c r="I44745"/>
    </row>
    <row r="44746" spans="1:9" x14ac:dyDescent="0.25">
      <c r="A44746"/>
      <c r="B44746"/>
      <c r="C44746"/>
      <c r="D44746"/>
      <c r="E44746" s="148"/>
      <c r="F44746" s="148"/>
      <c r="G44746" s="149"/>
      <c r="H44746" s="148"/>
      <c r="I44746"/>
    </row>
    <row r="44747" spans="1:9" x14ac:dyDescent="0.25">
      <c r="A44747"/>
      <c r="B44747"/>
      <c r="C44747"/>
      <c r="D44747"/>
      <c r="E44747" s="148"/>
      <c r="F44747" s="148"/>
      <c r="G44747" s="149"/>
      <c r="H44747" s="148"/>
      <c r="I44747"/>
    </row>
    <row r="44748" spans="1:9" x14ac:dyDescent="0.25">
      <c r="A44748"/>
      <c r="B44748"/>
      <c r="C44748"/>
      <c r="D44748"/>
      <c r="E44748" s="148"/>
      <c r="F44748" s="148"/>
      <c r="G44748" s="149"/>
      <c r="H44748" s="148"/>
      <c r="I44748"/>
    </row>
    <row r="44749" spans="1:9" x14ac:dyDescent="0.25">
      <c r="A44749"/>
      <c r="B44749"/>
      <c r="C44749"/>
      <c r="D44749"/>
      <c r="E44749" s="148"/>
      <c r="F44749" s="148"/>
      <c r="G44749" s="149"/>
      <c r="H44749" s="148"/>
      <c r="I44749"/>
    </row>
    <row r="44750" spans="1:9" x14ac:dyDescent="0.25">
      <c r="A44750"/>
      <c r="B44750"/>
      <c r="C44750"/>
      <c r="D44750"/>
      <c r="E44750" s="148"/>
      <c r="F44750" s="148"/>
      <c r="G44750" s="149"/>
      <c r="H44750" s="148"/>
      <c r="I44750"/>
    </row>
    <row r="44751" spans="1:9" x14ac:dyDescent="0.25">
      <c r="A44751"/>
      <c r="B44751"/>
      <c r="C44751"/>
      <c r="D44751"/>
      <c r="E44751" s="148"/>
      <c r="F44751" s="148"/>
      <c r="G44751" s="149"/>
      <c r="H44751" s="148"/>
      <c r="I44751"/>
    </row>
    <row r="44752" spans="1:9" x14ac:dyDescent="0.25">
      <c r="A44752"/>
      <c r="B44752"/>
      <c r="C44752"/>
      <c r="D44752"/>
      <c r="E44752" s="148"/>
      <c r="F44752" s="148"/>
      <c r="G44752" s="149"/>
      <c r="H44752" s="148"/>
      <c r="I44752"/>
    </row>
    <row r="44753" spans="1:9" x14ac:dyDescent="0.25">
      <c r="A44753"/>
      <c r="B44753"/>
      <c r="C44753"/>
      <c r="D44753"/>
      <c r="E44753" s="148"/>
      <c r="F44753" s="148"/>
      <c r="G44753" s="149"/>
      <c r="H44753" s="148"/>
      <c r="I44753"/>
    </row>
    <row r="44754" spans="1:9" x14ac:dyDescent="0.25">
      <c r="A44754"/>
      <c r="B44754"/>
      <c r="C44754"/>
      <c r="D44754"/>
      <c r="E44754" s="148"/>
      <c r="F44754" s="148"/>
      <c r="G44754" s="149"/>
      <c r="H44754" s="148"/>
      <c r="I44754"/>
    </row>
    <row r="44755" spans="1:9" x14ac:dyDescent="0.25">
      <c r="A44755"/>
      <c r="B44755"/>
      <c r="C44755"/>
      <c r="D44755"/>
      <c r="E44755" s="148"/>
      <c r="F44755" s="148"/>
      <c r="G44755" s="149"/>
      <c r="H44755" s="148"/>
      <c r="I44755"/>
    </row>
    <row r="44756" spans="1:9" x14ac:dyDescent="0.25">
      <c r="A44756"/>
      <c r="B44756"/>
      <c r="C44756"/>
      <c r="D44756"/>
      <c r="E44756" s="148"/>
      <c r="F44756" s="148"/>
      <c r="G44756" s="149"/>
      <c r="H44756" s="148"/>
      <c r="I44756"/>
    </row>
    <row r="44757" spans="1:9" x14ac:dyDescent="0.25">
      <c r="A44757"/>
      <c r="B44757"/>
      <c r="C44757"/>
      <c r="D44757"/>
      <c r="E44757" s="148"/>
      <c r="F44757" s="148"/>
      <c r="G44757" s="149"/>
      <c r="H44757" s="148"/>
      <c r="I44757"/>
    </row>
    <row r="44758" spans="1:9" x14ac:dyDescent="0.25">
      <c r="A44758"/>
      <c r="B44758"/>
      <c r="C44758"/>
      <c r="D44758"/>
      <c r="E44758" s="148"/>
      <c r="F44758" s="148"/>
      <c r="G44758" s="149"/>
      <c r="H44758" s="148"/>
      <c r="I44758"/>
    </row>
    <row r="44759" spans="1:9" x14ac:dyDescent="0.25">
      <c r="A44759"/>
      <c r="B44759"/>
      <c r="C44759"/>
      <c r="D44759"/>
      <c r="E44759" s="148"/>
      <c r="F44759" s="148"/>
      <c r="G44759" s="149"/>
      <c r="H44759" s="148"/>
      <c r="I44759"/>
    </row>
    <row r="44760" spans="1:9" x14ac:dyDescent="0.25">
      <c r="A44760"/>
      <c r="B44760"/>
      <c r="C44760"/>
      <c r="D44760"/>
      <c r="E44760" s="148"/>
      <c r="F44760" s="148"/>
      <c r="G44760" s="149"/>
      <c r="H44760" s="148"/>
      <c r="I44760"/>
    </row>
    <row r="44761" spans="1:9" x14ac:dyDescent="0.25">
      <c r="A44761"/>
      <c r="B44761"/>
      <c r="C44761"/>
      <c r="D44761"/>
      <c r="E44761" s="148"/>
      <c r="F44761" s="148"/>
      <c r="G44761" s="149"/>
      <c r="H44761" s="148"/>
      <c r="I44761"/>
    </row>
    <row r="44762" spans="1:9" x14ac:dyDescent="0.25">
      <c r="A44762"/>
      <c r="B44762"/>
      <c r="C44762"/>
      <c r="D44762"/>
      <c r="E44762" s="148"/>
      <c r="F44762" s="148"/>
      <c r="G44762" s="149"/>
      <c r="H44762" s="148"/>
      <c r="I44762"/>
    </row>
    <row r="44763" spans="1:9" x14ac:dyDescent="0.25">
      <c r="A44763"/>
      <c r="B44763"/>
      <c r="C44763"/>
      <c r="D44763"/>
      <c r="E44763" s="148"/>
      <c r="F44763" s="148"/>
      <c r="G44763" s="149"/>
      <c r="H44763" s="148"/>
      <c r="I44763"/>
    </row>
    <row r="44764" spans="1:9" x14ac:dyDescent="0.25">
      <c r="A44764"/>
      <c r="B44764"/>
      <c r="C44764"/>
      <c r="D44764"/>
      <c r="E44764" s="148"/>
      <c r="F44764" s="148"/>
      <c r="G44764" s="149"/>
      <c r="H44764" s="148"/>
      <c r="I44764"/>
    </row>
    <row r="44765" spans="1:9" x14ac:dyDescent="0.25">
      <c r="A44765"/>
      <c r="B44765"/>
      <c r="C44765"/>
      <c r="D44765"/>
      <c r="E44765" s="148"/>
      <c r="F44765" s="148"/>
      <c r="G44765" s="149"/>
      <c r="H44765" s="148"/>
      <c r="I44765"/>
    </row>
    <row r="44766" spans="1:9" x14ac:dyDescent="0.25">
      <c r="A44766"/>
      <c r="B44766"/>
      <c r="C44766"/>
      <c r="D44766"/>
      <c r="E44766" s="148"/>
      <c r="F44766" s="148"/>
      <c r="G44766" s="149"/>
      <c r="H44766" s="148"/>
      <c r="I44766"/>
    </row>
    <row r="44767" spans="1:9" x14ac:dyDescent="0.25">
      <c r="A44767"/>
      <c r="B44767"/>
      <c r="C44767"/>
      <c r="D44767"/>
      <c r="E44767" s="148"/>
      <c r="F44767" s="148"/>
      <c r="G44767" s="149"/>
      <c r="H44767" s="148"/>
      <c r="I44767"/>
    </row>
    <row r="44768" spans="1:9" x14ac:dyDescent="0.25">
      <c r="A44768"/>
      <c r="B44768"/>
      <c r="C44768"/>
      <c r="D44768"/>
      <c r="E44768" s="148"/>
      <c r="F44768" s="148"/>
      <c r="G44768" s="149"/>
      <c r="H44768" s="148"/>
      <c r="I44768"/>
    </row>
    <row r="44769" spans="1:9" x14ac:dyDescent="0.25">
      <c r="A44769"/>
      <c r="B44769"/>
      <c r="C44769"/>
      <c r="D44769"/>
      <c r="E44769" s="148"/>
      <c r="F44769" s="148"/>
      <c r="G44769" s="149"/>
      <c r="H44769" s="148"/>
      <c r="I44769"/>
    </row>
    <row r="44770" spans="1:9" x14ac:dyDescent="0.25">
      <c r="A44770"/>
      <c r="B44770"/>
      <c r="C44770"/>
      <c r="D44770"/>
      <c r="E44770" s="148"/>
      <c r="F44770" s="148"/>
      <c r="G44770" s="149"/>
      <c r="H44770" s="148"/>
      <c r="I44770"/>
    </row>
    <row r="44771" spans="1:9" x14ac:dyDescent="0.25">
      <c r="A44771"/>
      <c r="B44771"/>
      <c r="C44771"/>
      <c r="D44771"/>
      <c r="E44771" s="148"/>
      <c r="F44771" s="148"/>
      <c r="G44771" s="149"/>
      <c r="H44771" s="148"/>
      <c r="I44771"/>
    </row>
    <row r="44772" spans="1:9" x14ac:dyDescent="0.25">
      <c r="A44772"/>
      <c r="B44772"/>
      <c r="C44772"/>
      <c r="D44772"/>
      <c r="E44772" s="148"/>
      <c r="F44772" s="148"/>
      <c r="G44772" s="149"/>
      <c r="H44772" s="148"/>
      <c r="I44772"/>
    </row>
    <row r="44773" spans="1:9" x14ac:dyDescent="0.25">
      <c r="A44773"/>
      <c r="B44773"/>
      <c r="C44773"/>
      <c r="D44773"/>
      <c r="E44773" s="148"/>
      <c r="F44773" s="148"/>
      <c r="G44773" s="149"/>
      <c r="H44773" s="148"/>
      <c r="I44773"/>
    </row>
    <row r="44774" spans="1:9" x14ac:dyDescent="0.25">
      <c r="A44774"/>
      <c r="B44774"/>
      <c r="C44774"/>
      <c r="D44774"/>
      <c r="E44774" s="148"/>
      <c r="F44774" s="148"/>
      <c r="G44774" s="149"/>
      <c r="H44774" s="148"/>
      <c r="I44774"/>
    </row>
    <row r="44775" spans="1:9" x14ac:dyDescent="0.25">
      <c r="A44775"/>
      <c r="B44775"/>
      <c r="C44775"/>
      <c r="D44775"/>
      <c r="E44775" s="148"/>
      <c r="F44775" s="148"/>
      <c r="G44775" s="149"/>
      <c r="H44775" s="148"/>
      <c r="I44775"/>
    </row>
    <row r="44776" spans="1:9" x14ac:dyDescent="0.25">
      <c r="A44776"/>
      <c r="B44776"/>
      <c r="C44776"/>
      <c r="D44776"/>
      <c r="E44776" s="148"/>
      <c r="F44776" s="148"/>
      <c r="G44776" s="149"/>
      <c r="H44776" s="148"/>
      <c r="I44776"/>
    </row>
    <row r="44777" spans="1:9" x14ac:dyDescent="0.25">
      <c r="A44777"/>
      <c r="B44777"/>
      <c r="C44777"/>
      <c r="D44777"/>
      <c r="E44777" s="148"/>
      <c r="F44777" s="148"/>
      <c r="G44777" s="149"/>
      <c r="H44777" s="148"/>
      <c r="I44777"/>
    </row>
    <row r="44778" spans="1:9" x14ac:dyDescent="0.25">
      <c r="A44778"/>
      <c r="B44778"/>
      <c r="C44778"/>
      <c r="D44778"/>
      <c r="E44778" s="148"/>
      <c r="F44778" s="148"/>
      <c r="G44778" s="149"/>
      <c r="H44778" s="148"/>
      <c r="I44778"/>
    </row>
    <row r="44779" spans="1:9" x14ac:dyDescent="0.25">
      <c r="A44779"/>
      <c r="B44779"/>
      <c r="C44779"/>
      <c r="D44779"/>
      <c r="E44779" s="148"/>
      <c r="F44779" s="148"/>
      <c r="G44779" s="149"/>
      <c r="H44779" s="148"/>
      <c r="I44779"/>
    </row>
    <row r="44780" spans="1:9" x14ac:dyDescent="0.25">
      <c r="A44780"/>
      <c r="B44780"/>
      <c r="C44780"/>
      <c r="D44780"/>
      <c r="E44780" s="148"/>
      <c r="F44780" s="148"/>
      <c r="G44780" s="149"/>
      <c r="H44780" s="148"/>
      <c r="I44780"/>
    </row>
    <row r="44781" spans="1:9" x14ac:dyDescent="0.25">
      <c r="A44781"/>
      <c r="B44781"/>
      <c r="C44781"/>
      <c r="D44781"/>
      <c r="E44781" s="148"/>
      <c r="F44781" s="148"/>
      <c r="G44781" s="149"/>
      <c r="H44781" s="148"/>
      <c r="I44781"/>
    </row>
    <row r="44782" spans="1:9" x14ac:dyDescent="0.25">
      <c r="A44782"/>
      <c r="B44782"/>
      <c r="C44782"/>
      <c r="D44782"/>
      <c r="E44782" s="148"/>
      <c r="F44782" s="148"/>
      <c r="G44782" s="149"/>
      <c r="H44782" s="148"/>
      <c r="I44782"/>
    </row>
    <row r="44783" spans="1:9" x14ac:dyDescent="0.25">
      <c r="A44783"/>
      <c r="B44783"/>
      <c r="C44783"/>
      <c r="D44783"/>
      <c r="E44783" s="148"/>
      <c r="F44783" s="148"/>
      <c r="G44783" s="149"/>
      <c r="H44783" s="148"/>
      <c r="I44783"/>
    </row>
    <row r="44784" spans="1:9" x14ac:dyDescent="0.25">
      <c r="A44784"/>
      <c r="B44784"/>
      <c r="C44784"/>
      <c r="D44784"/>
      <c r="E44784" s="148"/>
      <c r="F44784" s="148"/>
      <c r="G44784" s="149"/>
      <c r="H44784" s="148"/>
      <c r="I44784"/>
    </row>
    <row r="44785" spans="1:9" x14ac:dyDescent="0.25">
      <c r="A44785"/>
      <c r="B44785"/>
      <c r="C44785"/>
      <c r="D44785"/>
      <c r="E44785" s="148"/>
      <c r="F44785" s="148"/>
      <c r="G44785" s="149"/>
      <c r="H44785" s="148"/>
      <c r="I44785"/>
    </row>
    <row r="44786" spans="1:9" x14ac:dyDescent="0.25">
      <c r="A44786"/>
      <c r="B44786"/>
      <c r="C44786"/>
      <c r="D44786"/>
      <c r="E44786" s="148"/>
      <c r="F44786" s="148"/>
      <c r="G44786" s="149"/>
      <c r="H44786" s="148"/>
      <c r="I44786"/>
    </row>
    <row r="44787" spans="1:9" x14ac:dyDescent="0.25">
      <c r="A44787"/>
      <c r="B44787"/>
      <c r="C44787"/>
      <c r="D44787"/>
      <c r="E44787" s="148"/>
      <c r="F44787" s="148"/>
      <c r="G44787" s="149"/>
      <c r="H44787" s="148"/>
      <c r="I44787"/>
    </row>
    <row r="44788" spans="1:9" x14ac:dyDescent="0.25">
      <c r="A44788"/>
      <c r="B44788"/>
      <c r="C44788"/>
      <c r="D44788"/>
      <c r="E44788" s="148"/>
      <c r="F44788" s="148"/>
      <c r="G44788" s="149"/>
      <c r="H44788" s="148"/>
      <c r="I44788"/>
    </row>
    <row r="44789" spans="1:9" x14ac:dyDescent="0.25">
      <c r="A44789"/>
      <c r="B44789"/>
      <c r="C44789"/>
      <c r="D44789"/>
      <c r="E44789" s="148"/>
      <c r="F44789" s="148"/>
      <c r="G44789" s="149"/>
      <c r="H44789" s="148"/>
      <c r="I44789"/>
    </row>
    <row r="44790" spans="1:9" x14ac:dyDescent="0.25">
      <c r="A44790"/>
      <c r="B44790"/>
      <c r="C44790"/>
      <c r="D44790"/>
      <c r="E44790" s="148"/>
      <c r="F44790" s="148"/>
      <c r="G44790" s="149"/>
      <c r="H44790" s="148"/>
      <c r="I44790"/>
    </row>
    <row r="44791" spans="1:9" x14ac:dyDescent="0.25">
      <c r="A44791"/>
      <c r="B44791"/>
      <c r="C44791"/>
      <c r="D44791"/>
      <c r="E44791" s="148"/>
      <c r="F44791" s="148"/>
      <c r="G44791" s="149"/>
      <c r="H44791" s="148"/>
      <c r="I44791"/>
    </row>
    <row r="44792" spans="1:9" x14ac:dyDescent="0.25">
      <c r="A44792"/>
      <c r="B44792"/>
      <c r="C44792"/>
      <c r="D44792"/>
      <c r="E44792" s="148"/>
      <c r="F44792" s="148"/>
      <c r="G44792" s="149"/>
      <c r="H44792" s="148"/>
      <c r="I44792"/>
    </row>
    <row r="44793" spans="1:9" x14ac:dyDescent="0.25">
      <c r="A44793"/>
      <c r="B44793"/>
      <c r="C44793"/>
      <c r="D44793"/>
      <c r="E44793" s="148"/>
      <c r="F44793" s="148"/>
      <c r="G44793" s="149"/>
      <c r="H44793" s="148"/>
      <c r="I44793"/>
    </row>
    <row r="44794" spans="1:9" x14ac:dyDescent="0.25">
      <c r="A44794"/>
      <c r="B44794"/>
      <c r="C44794"/>
      <c r="D44794"/>
      <c r="E44794" s="148"/>
      <c r="F44794" s="148"/>
      <c r="G44794" s="149"/>
      <c r="H44794" s="148"/>
      <c r="I44794"/>
    </row>
    <row r="44795" spans="1:9" x14ac:dyDescent="0.25">
      <c r="A44795"/>
      <c r="B44795"/>
      <c r="C44795"/>
      <c r="D44795"/>
      <c r="E44795" s="148"/>
      <c r="F44795" s="148"/>
      <c r="G44795" s="149"/>
      <c r="H44795" s="148"/>
      <c r="I44795"/>
    </row>
    <row r="44796" spans="1:9" x14ac:dyDescent="0.25">
      <c r="A44796"/>
      <c r="B44796"/>
      <c r="C44796"/>
      <c r="D44796"/>
      <c r="E44796" s="148"/>
      <c r="F44796" s="148"/>
      <c r="G44796" s="149"/>
      <c r="H44796" s="148"/>
      <c r="I44796"/>
    </row>
    <row r="44797" spans="1:9" x14ac:dyDescent="0.25">
      <c r="A44797"/>
      <c r="B44797"/>
      <c r="C44797"/>
      <c r="D44797"/>
      <c r="E44797" s="148"/>
      <c r="F44797" s="148"/>
      <c r="G44797" s="149"/>
      <c r="H44797" s="148"/>
      <c r="I44797"/>
    </row>
    <row r="44798" spans="1:9" x14ac:dyDescent="0.25">
      <c r="A44798"/>
      <c r="B44798"/>
      <c r="C44798"/>
      <c r="D44798"/>
      <c r="E44798" s="148"/>
      <c r="F44798" s="148"/>
      <c r="G44798" s="149"/>
      <c r="H44798" s="148"/>
      <c r="I44798"/>
    </row>
    <row r="44799" spans="1:9" x14ac:dyDescent="0.25">
      <c r="A44799"/>
      <c r="B44799"/>
      <c r="C44799"/>
      <c r="D44799"/>
      <c r="E44799" s="148"/>
      <c r="F44799" s="148"/>
      <c r="G44799" s="149"/>
      <c r="H44799" s="148"/>
      <c r="I44799"/>
    </row>
    <row r="44800" spans="1:9" x14ac:dyDescent="0.25">
      <c r="A44800"/>
      <c r="B44800"/>
      <c r="C44800"/>
      <c r="D44800"/>
      <c r="E44800" s="148"/>
      <c r="F44800" s="148"/>
      <c r="G44800" s="149"/>
      <c r="H44800" s="148"/>
      <c r="I44800"/>
    </row>
    <row r="44801" spans="1:9" x14ac:dyDescent="0.25">
      <c r="A44801"/>
      <c r="B44801"/>
      <c r="C44801"/>
      <c r="D44801"/>
      <c r="E44801" s="148"/>
      <c r="F44801" s="148"/>
      <c r="G44801" s="149"/>
      <c r="H44801" s="148"/>
      <c r="I44801"/>
    </row>
    <row r="44802" spans="1:9" x14ac:dyDescent="0.25">
      <c r="A44802"/>
      <c r="B44802"/>
      <c r="C44802"/>
      <c r="D44802"/>
      <c r="E44802" s="148"/>
      <c r="F44802" s="148"/>
      <c r="G44802" s="149"/>
      <c r="H44802" s="148"/>
      <c r="I44802"/>
    </row>
    <row r="44803" spans="1:9" x14ac:dyDescent="0.25">
      <c r="A44803"/>
      <c r="B44803"/>
      <c r="C44803"/>
      <c r="D44803"/>
      <c r="E44803" s="148"/>
      <c r="F44803" s="148"/>
      <c r="G44803" s="149"/>
      <c r="H44803" s="148"/>
      <c r="I44803"/>
    </row>
    <row r="44804" spans="1:9" x14ac:dyDescent="0.25">
      <c r="A44804"/>
      <c r="B44804"/>
      <c r="C44804"/>
      <c r="D44804"/>
      <c r="E44804" s="148"/>
      <c r="F44804" s="148"/>
      <c r="G44804" s="149"/>
      <c r="H44804" s="148"/>
      <c r="I44804"/>
    </row>
    <row r="44805" spans="1:9" x14ac:dyDescent="0.25">
      <c r="A44805"/>
      <c r="B44805"/>
      <c r="C44805"/>
      <c r="D44805"/>
      <c r="E44805" s="148"/>
      <c r="F44805" s="148"/>
      <c r="G44805" s="149"/>
      <c r="H44805" s="148"/>
      <c r="I44805"/>
    </row>
    <row r="44806" spans="1:9" x14ac:dyDescent="0.25">
      <c r="A44806"/>
      <c r="B44806"/>
      <c r="C44806"/>
      <c r="D44806"/>
      <c r="E44806" s="148"/>
      <c r="F44806" s="148"/>
      <c r="G44806" s="149"/>
      <c r="H44806" s="148"/>
      <c r="I44806"/>
    </row>
    <row r="44807" spans="1:9" x14ac:dyDescent="0.25">
      <c r="A44807"/>
      <c r="B44807"/>
      <c r="C44807"/>
      <c r="D44807"/>
      <c r="E44807" s="148"/>
      <c r="F44807" s="148"/>
      <c r="G44807" s="149"/>
      <c r="H44807" s="148"/>
      <c r="I44807"/>
    </row>
    <row r="44808" spans="1:9" x14ac:dyDescent="0.25">
      <c r="A44808"/>
      <c r="B44808"/>
      <c r="C44808"/>
      <c r="D44808"/>
      <c r="E44808" s="148"/>
      <c r="F44808" s="148"/>
      <c r="G44808" s="149"/>
      <c r="H44808" s="148"/>
      <c r="I44808"/>
    </row>
    <row r="44809" spans="1:9" x14ac:dyDescent="0.25">
      <c r="A44809"/>
      <c r="B44809"/>
      <c r="C44809"/>
      <c r="D44809"/>
      <c r="E44809" s="148"/>
      <c r="F44809" s="148"/>
      <c r="G44809" s="149"/>
      <c r="H44809" s="148"/>
      <c r="I44809"/>
    </row>
    <row r="44810" spans="1:9" x14ac:dyDescent="0.25">
      <c r="A44810"/>
      <c r="B44810"/>
      <c r="C44810"/>
      <c r="D44810"/>
      <c r="E44810" s="148"/>
      <c r="F44810" s="148"/>
      <c r="G44810" s="149"/>
      <c r="H44810" s="148"/>
      <c r="I44810"/>
    </row>
    <row r="44811" spans="1:9" x14ac:dyDescent="0.25">
      <c r="A44811"/>
      <c r="B44811"/>
      <c r="C44811"/>
      <c r="D44811"/>
      <c r="E44811" s="148"/>
      <c r="F44811" s="148"/>
      <c r="G44811" s="149"/>
      <c r="H44811" s="148"/>
      <c r="I44811"/>
    </row>
    <row r="44812" spans="1:9" x14ac:dyDescent="0.25">
      <c r="A44812"/>
      <c r="B44812"/>
      <c r="C44812"/>
      <c r="D44812"/>
      <c r="E44812" s="148"/>
      <c r="F44812" s="148"/>
      <c r="G44812" s="149"/>
      <c r="H44812" s="148"/>
      <c r="I44812"/>
    </row>
    <row r="44813" spans="1:9" x14ac:dyDescent="0.25">
      <c r="A44813"/>
      <c r="B44813"/>
      <c r="C44813"/>
      <c r="D44813"/>
      <c r="E44813" s="148"/>
      <c r="F44813" s="148"/>
      <c r="G44813" s="149"/>
      <c r="H44813" s="148"/>
      <c r="I44813"/>
    </row>
    <row r="44814" spans="1:9" x14ac:dyDescent="0.25">
      <c r="A44814"/>
      <c r="B44814"/>
      <c r="C44814"/>
      <c r="D44814"/>
      <c r="E44814" s="148"/>
      <c r="F44814" s="148"/>
      <c r="G44814" s="149"/>
      <c r="H44814" s="148"/>
      <c r="I44814"/>
    </row>
    <row r="44815" spans="1:9" x14ac:dyDescent="0.25">
      <c r="A44815"/>
      <c r="B44815"/>
      <c r="C44815"/>
      <c r="D44815"/>
      <c r="E44815" s="148"/>
      <c r="F44815" s="148"/>
      <c r="G44815" s="149"/>
      <c r="H44815" s="148"/>
      <c r="I44815"/>
    </row>
    <row r="44816" spans="1:9" x14ac:dyDescent="0.25">
      <c r="A44816"/>
      <c r="B44816"/>
      <c r="C44816"/>
      <c r="D44816"/>
      <c r="E44816" s="148"/>
      <c r="F44816" s="148"/>
      <c r="G44816" s="149"/>
      <c r="H44816" s="148"/>
      <c r="I44816"/>
    </row>
    <row r="44817" spans="1:9" x14ac:dyDescent="0.25">
      <c r="A44817"/>
      <c r="B44817"/>
      <c r="C44817"/>
      <c r="D44817"/>
      <c r="E44817" s="148"/>
      <c r="F44817" s="148"/>
      <c r="G44817" s="149"/>
      <c r="H44817" s="148"/>
      <c r="I44817"/>
    </row>
    <row r="44818" spans="1:9" x14ac:dyDescent="0.25">
      <c r="A44818"/>
      <c r="B44818"/>
      <c r="C44818"/>
      <c r="D44818"/>
      <c r="E44818" s="148"/>
      <c r="F44818" s="148"/>
      <c r="G44818" s="149"/>
      <c r="H44818" s="148"/>
      <c r="I44818"/>
    </row>
    <row r="44819" spans="1:9" x14ac:dyDescent="0.25">
      <c r="A44819"/>
      <c r="B44819"/>
      <c r="C44819"/>
      <c r="D44819"/>
      <c r="E44819" s="148"/>
      <c r="F44819" s="148"/>
      <c r="G44819" s="149"/>
      <c r="H44819" s="148"/>
      <c r="I44819"/>
    </row>
    <row r="44820" spans="1:9" x14ac:dyDescent="0.25">
      <c r="A44820"/>
      <c r="B44820"/>
      <c r="C44820"/>
      <c r="D44820"/>
      <c r="E44820" s="148"/>
      <c r="F44820" s="148"/>
      <c r="G44820" s="149"/>
      <c r="H44820" s="148"/>
      <c r="I44820"/>
    </row>
    <row r="44821" spans="1:9" x14ac:dyDescent="0.25">
      <c r="A44821"/>
      <c r="B44821"/>
      <c r="C44821"/>
      <c r="D44821"/>
      <c r="E44821" s="148"/>
      <c r="F44821" s="148"/>
      <c r="G44821" s="149"/>
      <c r="H44821" s="148"/>
      <c r="I44821"/>
    </row>
    <row r="44822" spans="1:9" x14ac:dyDescent="0.25">
      <c r="A44822"/>
      <c r="B44822"/>
      <c r="C44822"/>
      <c r="D44822"/>
      <c r="E44822" s="148"/>
      <c r="F44822" s="148"/>
      <c r="G44822" s="149"/>
      <c r="H44822" s="148"/>
      <c r="I44822"/>
    </row>
    <row r="44823" spans="1:9" x14ac:dyDescent="0.25">
      <c r="A44823"/>
      <c r="B44823"/>
      <c r="C44823"/>
      <c r="D44823"/>
      <c r="E44823" s="148"/>
      <c r="F44823" s="148"/>
      <c r="G44823" s="149"/>
      <c r="H44823" s="148"/>
      <c r="I44823"/>
    </row>
    <row r="44824" spans="1:9" x14ac:dyDescent="0.25">
      <c r="A44824"/>
      <c r="B44824"/>
      <c r="C44824"/>
      <c r="D44824"/>
      <c r="E44824" s="148"/>
      <c r="F44824" s="148"/>
      <c r="G44824" s="149"/>
      <c r="H44824" s="148"/>
      <c r="I44824"/>
    </row>
    <row r="44825" spans="1:9" x14ac:dyDescent="0.25">
      <c r="A44825"/>
      <c r="B44825"/>
      <c r="C44825"/>
      <c r="D44825"/>
      <c r="E44825" s="148"/>
      <c r="F44825" s="148"/>
      <c r="G44825" s="149"/>
      <c r="H44825" s="148"/>
      <c r="I44825"/>
    </row>
    <row r="44826" spans="1:9" x14ac:dyDescent="0.25">
      <c r="A44826"/>
      <c r="B44826"/>
      <c r="C44826"/>
      <c r="D44826"/>
      <c r="E44826" s="148"/>
      <c r="F44826" s="148"/>
      <c r="G44826" s="149"/>
      <c r="H44826" s="148"/>
      <c r="I44826"/>
    </row>
    <row r="44827" spans="1:9" x14ac:dyDescent="0.25">
      <c r="A44827"/>
      <c r="B44827"/>
      <c r="C44827"/>
      <c r="D44827"/>
      <c r="E44827" s="148"/>
      <c r="F44827" s="148"/>
      <c r="G44827" s="149"/>
      <c r="H44827" s="148"/>
      <c r="I44827"/>
    </row>
    <row r="44828" spans="1:9" x14ac:dyDescent="0.25">
      <c r="A44828"/>
      <c r="B44828"/>
      <c r="C44828"/>
      <c r="D44828"/>
      <c r="E44828" s="148"/>
      <c r="F44828" s="148"/>
      <c r="G44828" s="149"/>
      <c r="H44828" s="148"/>
      <c r="I44828"/>
    </row>
    <row r="44829" spans="1:9" x14ac:dyDescent="0.25">
      <c r="A44829"/>
      <c r="B44829"/>
      <c r="C44829"/>
      <c r="D44829"/>
      <c r="E44829" s="148"/>
      <c r="F44829" s="148"/>
      <c r="G44829" s="149"/>
      <c r="H44829" s="148"/>
      <c r="I44829"/>
    </row>
    <row r="44830" spans="1:9" x14ac:dyDescent="0.25">
      <c r="A44830"/>
      <c r="B44830"/>
      <c r="C44830"/>
      <c r="D44830"/>
      <c r="E44830" s="148"/>
      <c r="F44830" s="148"/>
      <c r="G44830" s="149"/>
      <c r="H44830" s="148"/>
      <c r="I44830"/>
    </row>
    <row r="44831" spans="1:9" x14ac:dyDescent="0.25">
      <c r="A44831"/>
      <c r="B44831"/>
      <c r="C44831"/>
      <c r="D44831"/>
      <c r="E44831" s="148"/>
      <c r="F44831" s="148"/>
      <c r="G44831" s="149"/>
      <c r="H44831" s="148"/>
      <c r="I44831"/>
    </row>
    <row r="44832" spans="1:9" x14ac:dyDescent="0.25">
      <c r="A44832"/>
      <c r="B44832"/>
      <c r="C44832"/>
      <c r="D44832"/>
      <c r="E44832" s="148"/>
      <c r="F44832" s="148"/>
      <c r="G44832" s="149"/>
      <c r="H44832" s="148"/>
      <c r="I44832"/>
    </row>
    <row r="44833" spans="1:9" x14ac:dyDescent="0.25">
      <c r="A44833"/>
      <c r="B44833"/>
      <c r="C44833"/>
      <c r="D44833"/>
      <c r="E44833" s="148"/>
      <c r="F44833" s="148"/>
      <c r="G44833" s="149"/>
      <c r="H44833" s="148"/>
      <c r="I44833"/>
    </row>
    <row r="44834" spans="1:9" x14ac:dyDescent="0.25">
      <c r="A44834"/>
      <c r="B44834"/>
      <c r="C44834"/>
      <c r="D44834"/>
      <c r="E44834" s="148"/>
      <c r="F44834" s="148"/>
      <c r="G44834" s="149"/>
      <c r="H44834" s="148"/>
      <c r="I44834"/>
    </row>
    <row r="44835" spans="1:9" x14ac:dyDescent="0.25">
      <c r="A44835"/>
      <c r="B44835"/>
      <c r="C44835"/>
      <c r="D44835"/>
      <c r="E44835" s="148"/>
      <c r="F44835" s="148"/>
      <c r="G44835" s="149"/>
      <c r="H44835" s="148"/>
      <c r="I44835"/>
    </row>
    <row r="44836" spans="1:9" x14ac:dyDescent="0.25">
      <c r="A44836"/>
      <c r="B44836"/>
      <c r="C44836"/>
      <c r="D44836"/>
      <c r="E44836" s="148"/>
      <c r="F44836" s="148"/>
      <c r="G44836" s="149"/>
      <c r="H44836" s="148"/>
      <c r="I44836"/>
    </row>
    <row r="44837" spans="1:9" x14ac:dyDescent="0.25">
      <c r="A44837"/>
      <c r="B44837"/>
      <c r="C44837"/>
      <c r="D44837"/>
      <c r="E44837" s="148"/>
      <c r="F44837" s="148"/>
      <c r="G44837" s="149"/>
      <c r="H44837" s="148"/>
      <c r="I44837"/>
    </row>
    <row r="44838" spans="1:9" x14ac:dyDescent="0.25">
      <c r="A44838"/>
      <c r="B44838"/>
      <c r="C44838"/>
      <c r="D44838"/>
      <c r="E44838" s="148"/>
      <c r="F44838" s="148"/>
      <c r="G44838" s="149"/>
      <c r="H44838" s="148"/>
      <c r="I44838"/>
    </row>
    <row r="44839" spans="1:9" x14ac:dyDescent="0.25">
      <c r="A44839"/>
      <c r="B44839"/>
      <c r="C44839"/>
      <c r="D44839"/>
      <c r="E44839" s="148"/>
      <c r="F44839" s="148"/>
      <c r="G44839" s="149"/>
      <c r="H44839" s="148"/>
      <c r="I44839"/>
    </row>
    <row r="44840" spans="1:9" x14ac:dyDescent="0.25">
      <c r="A44840"/>
      <c r="B44840"/>
      <c r="C44840"/>
      <c r="D44840"/>
      <c r="E44840" s="148"/>
      <c r="F44840" s="148"/>
      <c r="G44840" s="149"/>
      <c r="H44840" s="148"/>
      <c r="I44840"/>
    </row>
    <row r="44841" spans="1:9" x14ac:dyDescent="0.25">
      <c r="A44841"/>
      <c r="B44841"/>
      <c r="C44841"/>
      <c r="D44841"/>
      <c r="E44841" s="148"/>
      <c r="F44841" s="148"/>
      <c r="G44841" s="149"/>
      <c r="H44841" s="148"/>
      <c r="I44841"/>
    </row>
    <row r="44842" spans="1:9" x14ac:dyDescent="0.25">
      <c r="A44842"/>
      <c r="B44842"/>
      <c r="C44842"/>
      <c r="D44842"/>
      <c r="E44842" s="148"/>
      <c r="F44842" s="148"/>
      <c r="G44842" s="149"/>
      <c r="H44842" s="148"/>
      <c r="I44842"/>
    </row>
    <row r="44843" spans="1:9" x14ac:dyDescent="0.25">
      <c r="A44843"/>
      <c r="B44843"/>
      <c r="C44843"/>
      <c r="D44843"/>
      <c r="E44843" s="148"/>
      <c r="F44843" s="148"/>
      <c r="G44843" s="149"/>
      <c r="H44843" s="148"/>
      <c r="I44843"/>
    </row>
    <row r="44844" spans="1:9" x14ac:dyDescent="0.25">
      <c r="A44844"/>
      <c r="B44844"/>
      <c r="C44844"/>
      <c r="D44844"/>
      <c r="E44844" s="148"/>
      <c r="F44844" s="148"/>
      <c r="G44844" s="149"/>
      <c r="H44844" s="148"/>
      <c r="I44844"/>
    </row>
    <row r="44845" spans="1:9" x14ac:dyDescent="0.25">
      <c r="A44845"/>
      <c r="B44845"/>
      <c r="C44845"/>
      <c r="D44845"/>
      <c r="E44845" s="148"/>
      <c r="F44845" s="148"/>
      <c r="G44845" s="149"/>
      <c r="H44845" s="148"/>
      <c r="I44845"/>
    </row>
    <row r="44846" spans="1:9" x14ac:dyDescent="0.25">
      <c r="A44846"/>
      <c r="B44846"/>
      <c r="C44846"/>
      <c r="D44846"/>
      <c r="E44846" s="148"/>
      <c r="F44846" s="148"/>
      <c r="G44846" s="149"/>
      <c r="H44846" s="148"/>
      <c r="I44846"/>
    </row>
    <row r="44847" spans="1:9" x14ac:dyDescent="0.25">
      <c r="A44847"/>
      <c r="B44847"/>
      <c r="C44847"/>
      <c r="D44847"/>
      <c r="E44847" s="148"/>
      <c r="F44847" s="148"/>
      <c r="G44847" s="149"/>
      <c r="H44847" s="148"/>
      <c r="I44847"/>
    </row>
    <row r="44848" spans="1:9" x14ac:dyDescent="0.25">
      <c r="A44848"/>
      <c r="B44848"/>
      <c r="C44848"/>
      <c r="D44848"/>
      <c r="E44848" s="148"/>
      <c r="F44848" s="148"/>
      <c r="G44848" s="149"/>
      <c r="H44848" s="148"/>
      <c r="I44848"/>
    </row>
    <row r="44849" spans="1:9" x14ac:dyDescent="0.25">
      <c r="A44849"/>
      <c r="B44849"/>
      <c r="C44849"/>
      <c r="D44849"/>
      <c r="E44849" s="148"/>
      <c r="F44849" s="148"/>
      <c r="G44849" s="149"/>
      <c r="H44849" s="148"/>
      <c r="I44849"/>
    </row>
    <row r="44850" spans="1:9" x14ac:dyDescent="0.25">
      <c r="A44850"/>
      <c r="B44850"/>
      <c r="C44850"/>
      <c r="D44850"/>
      <c r="E44850" s="148"/>
      <c r="F44850" s="148"/>
      <c r="G44850" s="149"/>
      <c r="H44850" s="148"/>
      <c r="I44850"/>
    </row>
    <row r="44851" spans="1:9" x14ac:dyDescent="0.25">
      <c r="A44851"/>
      <c r="B44851"/>
      <c r="C44851"/>
      <c r="D44851"/>
      <c r="E44851" s="148"/>
      <c r="F44851" s="148"/>
      <c r="G44851" s="149"/>
      <c r="H44851" s="148"/>
      <c r="I44851"/>
    </row>
    <row r="44852" spans="1:9" x14ac:dyDescent="0.25">
      <c r="A44852"/>
      <c r="B44852"/>
      <c r="C44852"/>
      <c r="D44852"/>
      <c r="E44852" s="148"/>
      <c r="F44852" s="148"/>
      <c r="G44852" s="149"/>
      <c r="H44852" s="148"/>
      <c r="I44852"/>
    </row>
    <row r="44853" spans="1:9" x14ac:dyDescent="0.25">
      <c r="A44853"/>
      <c r="B44853"/>
      <c r="C44853"/>
      <c r="D44853"/>
      <c r="E44853" s="148"/>
      <c r="F44853" s="148"/>
      <c r="G44853" s="149"/>
      <c r="H44853" s="148"/>
      <c r="I44853"/>
    </row>
    <row r="44854" spans="1:9" x14ac:dyDescent="0.25">
      <c r="A44854"/>
      <c r="B44854"/>
      <c r="C44854"/>
      <c r="D44854"/>
      <c r="E44854" s="148"/>
      <c r="F44854" s="148"/>
      <c r="G44854" s="149"/>
      <c r="H44854" s="148"/>
      <c r="I44854"/>
    </row>
    <row r="44855" spans="1:9" x14ac:dyDescent="0.25">
      <c r="A44855"/>
      <c r="B44855"/>
      <c r="C44855"/>
      <c r="D44855"/>
      <c r="E44855" s="148"/>
      <c r="F44855" s="148"/>
      <c r="G44855" s="149"/>
      <c r="H44855" s="148"/>
      <c r="I44855"/>
    </row>
    <row r="44856" spans="1:9" x14ac:dyDescent="0.25">
      <c r="A44856"/>
      <c r="B44856"/>
      <c r="C44856"/>
      <c r="D44856"/>
      <c r="E44856" s="148"/>
      <c r="F44856" s="148"/>
      <c r="G44856" s="149"/>
      <c r="H44856" s="148"/>
      <c r="I44856"/>
    </row>
    <row r="44857" spans="1:9" x14ac:dyDescent="0.25">
      <c r="A44857"/>
      <c r="B44857"/>
      <c r="C44857"/>
      <c r="D44857"/>
      <c r="E44857" s="148"/>
      <c r="F44857" s="148"/>
      <c r="G44857" s="149"/>
      <c r="H44857" s="148"/>
      <c r="I44857"/>
    </row>
    <row r="44858" spans="1:9" x14ac:dyDescent="0.25">
      <c r="A44858"/>
      <c r="B44858"/>
      <c r="C44858"/>
      <c r="D44858"/>
      <c r="E44858" s="148"/>
      <c r="F44858" s="148"/>
      <c r="G44858" s="149"/>
      <c r="H44858" s="148"/>
      <c r="I44858"/>
    </row>
    <row r="44859" spans="1:9" x14ac:dyDescent="0.25">
      <c r="A44859"/>
      <c r="B44859"/>
      <c r="C44859"/>
      <c r="D44859"/>
      <c r="E44859" s="148"/>
      <c r="F44859" s="148"/>
      <c r="G44859" s="149"/>
      <c r="H44859" s="148"/>
      <c r="I44859"/>
    </row>
    <row r="44860" spans="1:9" x14ac:dyDescent="0.25">
      <c r="A44860"/>
      <c r="B44860"/>
      <c r="C44860"/>
      <c r="D44860"/>
      <c r="E44860" s="148"/>
      <c r="F44860" s="148"/>
      <c r="G44860" s="149"/>
      <c r="H44860" s="148"/>
      <c r="I44860"/>
    </row>
    <row r="44861" spans="1:9" x14ac:dyDescent="0.25">
      <c r="A44861"/>
      <c r="B44861"/>
      <c r="C44861"/>
      <c r="D44861"/>
      <c r="E44861" s="148"/>
      <c r="F44861" s="148"/>
      <c r="G44861" s="149"/>
      <c r="H44861" s="148"/>
      <c r="I44861"/>
    </row>
    <row r="44862" spans="1:9" x14ac:dyDescent="0.25">
      <c r="A44862"/>
      <c r="B44862"/>
      <c r="C44862"/>
      <c r="D44862"/>
      <c r="E44862" s="148"/>
      <c r="F44862" s="148"/>
      <c r="G44862" s="149"/>
      <c r="H44862" s="148"/>
      <c r="I44862"/>
    </row>
    <row r="44863" spans="1:9" x14ac:dyDescent="0.25">
      <c r="A44863"/>
      <c r="B44863"/>
      <c r="C44863"/>
      <c r="D44863"/>
      <c r="E44863" s="148"/>
      <c r="F44863" s="148"/>
      <c r="G44863" s="149"/>
      <c r="H44863" s="148"/>
      <c r="I44863"/>
    </row>
    <row r="44864" spans="1:9" x14ac:dyDescent="0.25">
      <c r="A44864"/>
      <c r="B44864"/>
      <c r="C44864"/>
      <c r="D44864"/>
      <c r="E44864" s="148"/>
      <c r="F44864" s="148"/>
      <c r="G44864" s="149"/>
      <c r="H44864" s="148"/>
      <c r="I44864"/>
    </row>
    <row r="44865" spans="1:9" x14ac:dyDescent="0.25">
      <c r="A44865"/>
      <c r="B44865"/>
      <c r="C44865"/>
      <c r="D44865"/>
      <c r="E44865" s="148"/>
      <c r="F44865" s="148"/>
      <c r="G44865" s="149"/>
      <c r="H44865" s="148"/>
      <c r="I44865"/>
    </row>
    <row r="44866" spans="1:9" x14ac:dyDescent="0.25">
      <c r="A44866"/>
      <c r="B44866"/>
      <c r="C44866"/>
      <c r="D44866"/>
      <c r="E44866" s="148"/>
      <c r="F44866" s="148"/>
      <c r="G44866" s="149"/>
      <c r="H44866" s="148"/>
      <c r="I44866"/>
    </row>
    <row r="44867" spans="1:9" x14ac:dyDescent="0.25">
      <c r="A44867"/>
      <c r="B44867"/>
      <c r="C44867"/>
      <c r="D44867"/>
      <c r="E44867" s="148"/>
      <c r="F44867" s="148"/>
      <c r="G44867" s="149"/>
      <c r="H44867" s="148"/>
      <c r="I44867"/>
    </row>
    <row r="44868" spans="1:9" x14ac:dyDescent="0.25">
      <c r="A44868"/>
      <c r="B44868"/>
      <c r="C44868"/>
      <c r="D44868"/>
      <c r="E44868" s="148"/>
      <c r="F44868" s="148"/>
      <c r="G44868" s="149"/>
      <c r="H44868" s="148"/>
      <c r="I44868"/>
    </row>
    <row r="44869" spans="1:9" x14ac:dyDescent="0.25">
      <c r="A44869"/>
      <c r="B44869"/>
      <c r="C44869"/>
      <c r="D44869"/>
      <c r="E44869" s="148"/>
      <c r="F44869" s="148"/>
      <c r="G44869" s="149"/>
      <c r="H44869" s="148"/>
      <c r="I44869"/>
    </row>
    <row r="44870" spans="1:9" x14ac:dyDescent="0.25">
      <c r="A44870"/>
      <c r="B44870"/>
      <c r="C44870"/>
      <c r="D44870"/>
      <c r="E44870" s="148"/>
      <c r="F44870" s="148"/>
      <c r="G44870" s="149"/>
      <c r="H44870" s="148"/>
      <c r="I44870"/>
    </row>
    <row r="44871" spans="1:9" x14ac:dyDescent="0.25">
      <c r="A44871"/>
      <c r="B44871"/>
      <c r="C44871"/>
      <c r="D44871"/>
      <c r="E44871" s="148"/>
      <c r="F44871" s="148"/>
      <c r="G44871" s="149"/>
      <c r="H44871" s="148"/>
      <c r="I44871"/>
    </row>
    <row r="44872" spans="1:9" x14ac:dyDescent="0.25">
      <c r="A44872"/>
      <c r="B44872"/>
      <c r="C44872"/>
      <c r="D44872"/>
      <c r="E44872" s="148"/>
      <c r="F44872" s="148"/>
      <c r="G44872" s="149"/>
      <c r="H44872" s="148"/>
      <c r="I44872"/>
    </row>
    <row r="44873" spans="1:9" x14ac:dyDescent="0.25">
      <c r="A44873"/>
      <c r="B44873"/>
      <c r="C44873"/>
      <c r="D44873"/>
      <c r="E44873" s="148"/>
      <c r="F44873" s="148"/>
      <c r="G44873" s="149"/>
      <c r="H44873" s="148"/>
      <c r="I44873"/>
    </row>
    <row r="44874" spans="1:9" x14ac:dyDescent="0.25">
      <c r="A44874"/>
      <c r="B44874"/>
      <c r="C44874"/>
      <c r="D44874"/>
      <c r="E44874" s="148"/>
      <c r="F44874" s="148"/>
      <c r="G44874" s="149"/>
      <c r="H44874" s="148"/>
      <c r="I44874"/>
    </row>
    <row r="44875" spans="1:9" x14ac:dyDescent="0.25">
      <c r="A44875"/>
      <c r="B44875"/>
      <c r="C44875"/>
      <c r="D44875"/>
      <c r="E44875" s="148"/>
      <c r="F44875" s="148"/>
      <c r="G44875" s="149"/>
      <c r="H44875" s="148"/>
      <c r="I44875"/>
    </row>
    <row r="44876" spans="1:9" x14ac:dyDescent="0.25">
      <c r="A44876"/>
      <c r="B44876"/>
      <c r="C44876"/>
      <c r="D44876"/>
      <c r="E44876" s="148"/>
      <c r="F44876" s="148"/>
      <c r="G44876" s="149"/>
      <c r="H44876" s="148"/>
      <c r="I44876"/>
    </row>
    <row r="44877" spans="1:9" x14ac:dyDescent="0.25">
      <c r="A44877"/>
      <c r="B44877"/>
      <c r="C44877"/>
      <c r="D44877"/>
      <c r="E44877" s="148"/>
      <c r="F44877" s="148"/>
      <c r="G44877" s="149"/>
      <c r="H44877" s="148"/>
      <c r="I44877"/>
    </row>
    <row r="44878" spans="1:9" x14ac:dyDescent="0.25">
      <c r="A44878"/>
      <c r="B44878"/>
      <c r="C44878"/>
      <c r="D44878"/>
      <c r="E44878" s="148"/>
      <c r="F44878" s="148"/>
      <c r="G44878" s="149"/>
      <c r="H44878" s="148"/>
      <c r="I44878"/>
    </row>
    <row r="44879" spans="1:9" x14ac:dyDescent="0.25">
      <c r="A44879"/>
      <c r="B44879"/>
      <c r="C44879"/>
      <c r="D44879"/>
      <c r="E44879" s="148"/>
      <c r="F44879" s="148"/>
      <c r="G44879" s="149"/>
      <c r="H44879" s="148"/>
      <c r="I44879"/>
    </row>
    <row r="44880" spans="1:9" x14ac:dyDescent="0.25">
      <c r="A44880"/>
      <c r="B44880"/>
      <c r="C44880"/>
      <c r="D44880"/>
      <c r="E44880" s="148"/>
      <c r="F44880" s="148"/>
      <c r="G44880" s="149"/>
      <c r="H44880" s="148"/>
      <c r="I44880"/>
    </row>
    <row r="44881" spans="1:9" x14ac:dyDescent="0.25">
      <c r="A44881"/>
      <c r="B44881"/>
      <c r="C44881"/>
      <c r="D44881"/>
      <c r="E44881" s="148"/>
      <c r="F44881" s="148"/>
      <c r="G44881" s="149"/>
      <c r="H44881" s="148"/>
      <c r="I44881"/>
    </row>
    <row r="44882" spans="1:9" x14ac:dyDescent="0.25">
      <c r="A44882"/>
      <c r="B44882"/>
      <c r="C44882"/>
      <c r="D44882"/>
      <c r="E44882" s="148"/>
      <c r="F44882" s="148"/>
      <c r="G44882" s="149"/>
      <c r="H44882" s="148"/>
      <c r="I44882"/>
    </row>
    <row r="44883" spans="1:9" x14ac:dyDescent="0.25">
      <c r="A44883"/>
      <c r="B44883"/>
      <c r="C44883"/>
      <c r="D44883"/>
      <c r="E44883" s="148"/>
      <c r="F44883" s="148"/>
      <c r="G44883" s="149"/>
      <c r="H44883" s="148"/>
      <c r="I44883"/>
    </row>
    <row r="44884" spans="1:9" x14ac:dyDescent="0.25">
      <c r="A44884"/>
      <c r="B44884"/>
      <c r="C44884"/>
      <c r="D44884"/>
      <c r="E44884" s="148"/>
      <c r="F44884" s="148"/>
      <c r="G44884" s="149"/>
      <c r="H44884" s="148"/>
      <c r="I44884"/>
    </row>
    <row r="44885" spans="1:9" x14ac:dyDescent="0.25">
      <c r="A44885"/>
      <c r="B44885"/>
      <c r="C44885"/>
      <c r="D44885"/>
      <c r="E44885" s="148"/>
      <c r="F44885" s="148"/>
      <c r="G44885" s="149"/>
      <c r="H44885" s="148"/>
      <c r="I44885"/>
    </row>
    <row r="44886" spans="1:9" x14ac:dyDescent="0.25">
      <c r="A44886"/>
      <c r="B44886"/>
      <c r="C44886"/>
      <c r="D44886"/>
      <c r="E44886" s="148"/>
      <c r="F44886" s="148"/>
      <c r="G44886" s="149"/>
      <c r="H44886" s="148"/>
      <c r="I44886"/>
    </row>
    <row r="44887" spans="1:9" x14ac:dyDescent="0.25">
      <c r="A44887"/>
      <c r="B44887"/>
      <c r="C44887"/>
      <c r="D44887"/>
      <c r="E44887" s="148"/>
      <c r="F44887" s="148"/>
      <c r="G44887" s="149"/>
      <c r="H44887" s="148"/>
      <c r="I44887"/>
    </row>
    <row r="44888" spans="1:9" x14ac:dyDescent="0.25">
      <c r="A44888"/>
      <c r="B44888"/>
      <c r="C44888"/>
      <c r="D44888"/>
      <c r="E44888" s="148"/>
      <c r="F44888" s="148"/>
      <c r="G44888" s="149"/>
      <c r="H44888" s="148"/>
      <c r="I44888"/>
    </row>
    <row r="44889" spans="1:9" x14ac:dyDescent="0.25">
      <c r="A44889"/>
      <c r="B44889"/>
      <c r="C44889"/>
      <c r="D44889"/>
      <c r="E44889" s="148"/>
      <c r="F44889" s="148"/>
      <c r="G44889" s="149"/>
      <c r="H44889" s="148"/>
      <c r="I44889"/>
    </row>
    <row r="44890" spans="1:9" x14ac:dyDescent="0.25">
      <c r="A44890"/>
      <c r="B44890"/>
      <c r="C44890"/>
      <c r="D44890"/>
      <c r="E44890" s="148"/>
      <c r="F44890" s="148"/>
      <c r="G44890" s="149"/>
      <c r="H44890" s="148"/>
      <c r="I44890"/>
    </row>
    <row r="44891" spans="1:9" x14ac:dyDescent="0.25">
      <c r="A44891"/>
      <c r="B44891"/>
      <c r="C44891"/>
      <c r="D44891"/>
      <c r="E44891" s="148"/>
      <c r="F44891" s="148"/>
      <c r="G44891" s="149"/>
      <c r="H44891" s="148"/>
      <c r="I44891"/>
    </row>
    <row r="44892" spans="1:9" x14ac:dyDescent="0.25">
      <c r="A44892"/>
      <c r="B44892"/>
      <c r="C44892"/>
      <c r="D44892"/>
      <c r="E44892" s="148"/>
      <c r="F44892" s="148"/>
      <c r="G44892" s="149"/>
      <c r="H44892" s="148"/>
      <c r="I44892"/>
    </row>
    <row r="44893" spans="1:9" x14ac:dyDescent="0.25">
      <c r="A44893"/>
      <c r="B44893"/>
      <c r="C44893"/>
      <c r="D44893"/>
      <c r="E44893" s="148"/>
      <c r="F44893" s="148"/>
      <c r="G44893" s="149"/>
      <c r="H44893" s="148"/>
      <c r="I44893"/>
    </row>
    <row r="44894" spans="1:9" x14ac:dyDescent="0.25">
      <c r="A44894"/>
      <c r="B44894"/>
      <c r="C44894"/>
      <c r="D44894"/>
      <c r="E44894" s="148"/>
      <c r="F44894" s="148"/>
      <c r="G44894" s="149"/>
      <c r="H44894" s="148"/>
      <c r="I44894"/>
    </row>
    <row r="44895" spans="1:9" x14ac:dyDescent="0.25">
      <c r="A44895"/>
      <c r="B44895"/>
      <c r="C44895"/>
      <c r="D44895"/>
      <c r="E44895" s="148"/>
      <c r="F44895" s="148"/>
      <c r="G44895" s="149"/>
      <c r="H44895" s="148"/>
      <c r="I44895"/>
    </row>
    <row r="44896" spans="1:9" x14ac:dyDescent="0.25">
      <c r="A44896"/>
      <c r="B44896"/>
      <c r="C44896"/>
      <c r="D44896"/>
      <c r="E44896" s="148"/>
      <c r="F44896" s="148"/>
      <c r="G44896" s="149"/>
      <c r="H44896" s="148"/>
      <c r="I44896"/>
    </row>
    <row r="44897" spans="1:9" x14ac:dyDescent="0.25">
      <c r="A44897"/>
      <c r="B44897"/>
      <c r="C44897"/>
      <c r="D44897"/>
      <c r="E44897" s="148"/>
      <c r="F44897" s="148"/>
      <c r="G44897" s="149"/>
      <c r="H44897" s="148"/>
      <c r="I44897"/>
    </row>
    <row r="44898" spans="1:9" x14ac:dyDescent="0.25">
      <c r="A44898"/>
      <c r="B44898"/>
      <c r="C44898"/>
      <c r="D44898"/>
      <c r="E44898" s="148"/>
      <c r="F44898" s="148"/>
      <c r="G44898" s="149"/>
      <c r="H44898" s="148"/>
      <c r="I44898"/>
    </row>
    <row r="44899" spans="1:9" x14ac:dyDescent="0.25">
      <c r="A44899"/>
      <c r="B44899"/>
      <c r="C44899"/>
      <c r="D44899"/>
      <c r="E44899" s="148"/>
      <c r="F44899" s="148"/>
      <c r="G44899" s="149"/>
      <c r="H44899" s="148"/>
      <c r="I44899"/>
    </row>
    <row r="44900" spans="1:9" x14ac:dyDescent="0.25">
      <c r="A44900"/>
      <c r="B44900"/>
      <c r="C44900"/>
      <c r="D44900"/>
      <c r="E44900" s="148"/>
      <c r="F44900" s="148"/>
      <c r="G44900" s="149"/>
      <c r="H44900" s="148"/>
      <c r="I44900"/>
    </row>
    <row r="44901" spans="1:9" x14ac:dyDescent="0.25">
      <c r="A44901"/>
      <c r="B44901"/>
      <c r="C44901"/>
      <c r="D44901"/>
      <c r="E44901" s="148"/>
      <c r="F44901" s="148"/>
      <c r="G44901" s="149"/>
      <c r="H44901" s="148"/>
      <c r="I44901"/>
    </row>
    <row r="44902" spans="1:9" x14ac:dyDescent="0.25">
      <c r="A44902"/>
      <c r="B44902"/>
      <c r="C44902"/>
      <c r="D44902"/>
      <c r="E44902" s="148"/>
      <c r="F44902" s="148"/>
      <c r="G44902" s="149"/>
      <c r="H44902" s="148"/>
      <c r="I44902"/>
    </row>
    <row r="44903" spans="1:9" x14ac:dyDescent="0.25">
      <c r="A44903"/>
      <c r="B44903"/>
      <c r="C44903"/>
      <c r="D44903"/>
      <c r="E44903" s="148"/>
      <c r="F44903" s="148"/>
      <c r="G44903" s="149"/>
      <c r="H44903" s="148"/>
      <c r="I44903"/>
    </row>
    <row r="44904" spans="1:9" x14ac:dyDescent="0.25">
      <c r="A44904"/>
      <c r="B44904"/>
      <c r="C44904"/>
      <c r="D44904"/>
      <c r="E44904" s="148"/>
      <c r="F44904" s="148"/>
      <c r="G44904" s="149"/>
      <c r="H44904" s="148"/>
      <c r="I44904"/>
    </row>
    <row r="44905" spans="1:9" x14ac:dyDescent="0.25">
      <c r="A44905"/>
      <c r="B44905"/>
      <c r="C44905"/>
      <c r="D44905"/>
      <c r="E44905" s="148"/>
      <c r="F44905" s="148"/>
      <c r="G44905" s="149"/>
      <c r="H44905" s="148"/>
      <c r="I44905"/>
    </row>
    <row r="44906" spans="1:9" x14ac:dyDescent="0.25">
      <c r="A44906"/>
      <c r="B44906"/>
      <c r="C44906"/>
      <c r="D44906"/>
      <c r="E44906" s="148"/>
      <c r="F44906" s="148"/>
      <c r="G44906" s="149"/>
      <c r="H44906" s="148"/>
      <c r="I44906"/>
    </row>
    <row r="44907" spans="1:9" x14ac:dyDescent="0.25">
      <c r="A44907"/>
      <c r="B44907"/>
      <c r="C44907"/>
      <c r="D44907"/>
      <c r="E44907" s="148"/>
      <c r="F44907" s="148"/>
      <c r="G44907" s="149"/>
      <c r="H44907" s="148"/>
      <c r="I44907"/>
    </row>
    <row r="44908" spans="1:9" x14ac:dyDescent="0.25">
      <c r="A44908"/>
      <c r="B44908"/>
      <c r="C44908"/>
      <c r="D44908"/>
      <c r="E44908" s="148"/>
      <c r="F44908" s="148"/>
      <c r="G44908" s="149"/>
      <c r="H44908" s="148"/>
      <c r="I44908"/>
    </row>
    <row r="44909" spans="1:9" x14ac:dyDescent="0.25">
      <c r="A44909"/>
      <c r="B44909"/>
      <c r="C44909"/>
      <c r="D44909"/>
      <c r="E44909" s="148"/>
      <c r="F44909" s="148"/>
      <c r="G44909" s="149"/>
      <c r="H44909" s="148"/>
      <c r="I44909"/>
    </row>
    <row r="44910" spans="1:9" x14ac:dyDescent="0.25">
      <c r="A44910"/>
      <c r="B44910"/>
      <c r="C44910"/>
      <c r="D44910"/>
      <c r="E44910" s="148"/>
      <c r="F44910" s="148"/>
      <c r="G44910" s="149"/>
      <c r="H44910" s="148"/>
      <c r="I44910"/>
    </row>
    <row r="44911" spans="1:9" x14ac:dyDescent="0.25">
      <c r="A44911"/>
      <c r="B44911"/>
      <c r="C44911"/>
      <c r="D44911"/>
      <c r="E44911" s="148"/>
      <c r="F44911" s="148"/>
      <c r="G44911" s="149"/>
      <c r="H44911" s="148"/>
      <c r="I44911"/>
    </row>
    <row r="44912" spans="1:9" x14ac:dyDescent="0.25">
      <c r="A44912"/>
      <c r="B44912"/>
      <c r="C44912"/>
      <c r="D44912"/>
      <c r="E44912" s="148"/>
      <c r="F44912" s="148"/>
      <c r="G44912" s="149"/>
      <c r="H44912" s="148"/>
      <c r="I44912"/>
    </row>
    <row r="44913" spans="1:9" x14ac:dyDescent="0.25">
      <c r="A44913"/>
      <c r="B44913"/>
      <c r="C44913"/>
      <c r="D44913"/>
      <c r="E44913" s="148"/>
      <c r="F44913" s="148"/>
      <c r="G44913" s="149"/>
      <c r="H44913" s="148"/>
      <c r="I44913"/>
    </row>
    <row r="44914" spans="1:9" x14ac:dyDescent="0.25">
      <c r="A44914"/>
      <c r="B44914"/>
      <c r="C44914"/>
      <c r="D44914"/>
      <c r="E44914" s="148"/>
      <c r="F44914" s="148"/>
      <c r="G44914" s="149"/>
      <c r="H44914" s="148"/>
      <c r="I44914"/>
    </row>
    <row r="44915" spans="1:9" x14ac:dyDescent="0.25">
      <c r="A44915"/>
      <c r="B44915"/>
      <c r="C44915"/>
      <c r="D44915"/>
      <c r="E44915" s="148"/>
      <c r="F44915" s="148"/>
      <c r="G44915" s="149"/>
      <c r="H44915" s="148"/>
      <c r="I44915"/>
    </row>
    <row r="44916" spans="1:9" x14ac:dyDescent="0.25">
      <c r="A44916"/>
      <c r="B44916"/>
      <c r="C44916"/>
      <c r="D44916"/>
      <c r="E44916" s="148"/>
      <c r="F44916" s="148"/>
      <c r="G44916" s="149"/>
      <c r="H44916" s="148"/>
      <c r="I44916"/>
    </row>
    <row r="44917" spans="1:9" x14ac:dyDescent="0.25">
      <c r="A44917"/>
      <c r="B44917"/>
      <c r="C44917"/>
      <c r="D44917"/>
      <c r="E44917" s="148"/>
      <c r="F44917" s="148"/>
      <c r="G44917" s="149"/>
      <c r="H44917" s="148"/>
      <c r="I44917"/>
    </row>
    <row r="44918" spans="1:9" x14ac:dyDescent="0.25">
      <c r="A44918"/>
      <c r="B44918"/>
      <c r="C44918"/>
      <c r="D44918"/>
      <c r="E44918" s="148"/>
      <c r="F44918" s="148"/>
      <c r="G44918" s="149"/>
      <c r="H44918" s="148"/>
      <c r="I44918"/>
    </row>
    <row r="44919" spans="1:9" x14ac:dyDescent="0.25">
      <c r="A44919"/>
      <c r="B44919"/>
      <c r="C44919"/>
      <c r="D44919"/>
      <c r="E44919" s="148"/>
      <c r="F44919" s="148"/>
      <c r="G44919" s="149"/>
      <c r="H44919" s="148"/>
      <c r="I44919"/>
    </row>
    <row r="44920" spans="1:9" x14ac:dyDescent="0.25">
      <c r="A44920"/>
      <c r="B44920"/>
      <c r="C44920"/>
      <c r="D44920"/>
      <c r="E44920" s="148"/>
      <c r="F44920" s="148"/>
      <c r="G44920" s="149"/>
      <c r="H44920" s="148"/>
      <c r="I44920"/>
    </row>
    <row r="44921" spans="1:9" x14ac:dyDescent="0.25">
      <c r="A44921"/>
      <c r="B44921"/>
      <c r="C44921"/>
      <c r="D44921"/>
      <c r="E44921" s="148"/>
      <c r="F44921" s="148"/>
      <c r="G44921" s="149"/>
      <c r="H44921" s="148"/>
      <c r="I44921"/>
    </row>
    <row r="44922" spans="1:9" x14ac:dyDescent="0.25">
      <c r="A44922"/>
      <c r="B44922"/>
      <c r="C44922"/>
      <c r="D44922"/>
      <c r="E44922" s="148"/>
      <c r="F44922" s="148"/>
      <c r="G44922" s="149"/>
      <c r="H44922" s="148"/>
      <c r="I44922"/>
    </row>
    <row r="44923" spans="1:9" x14ac:dyDescent="0.25">
      <c r="A44923"/>
      <c r="B44923"/>
      <c r="C44923"/>
      <c r="D44923"/>
      <c r="E44923" s="148"/>
      <c r="F44923" s="148"/>
      <c r="G44923" s="149"/>
      <c r="H44923" s="148"/>
      <c r="I44923"/>
    </row>
    <row r="44924" spans="1:9" x14ac:dyDescent="0.25">
      <c r="A44924"/>
      <c r="B44924"/>
      <c r="C44924"/>
      <c r="D44924"/>
      <c r="E44924" s="148"/>
      <c r="F44924" s="148"/>
      <c r="G44924" s="149"/>
      <c r="H44924" s="148"/>
      <c r="I44924"/>
    </row>
    <row r="44925" spans="1:9" x14ac:dyDescent="0.25">
      <c r="A44925"/>
      <c r="B44925"/>
      <c r="C44925"/>
      <c r="D44925"/>
      <c r="E44925" s="148"/>
      <c r="F44925" s="148"/>
      <c r="G44925" s="149"/>
      <c r="H44925" s="148"/>
      <c r="I44925"/>
    </row>
    <row r="44926" spans="1:9" x14ac:dyDescent="0.25">
      <c r="A44926"/>
      <c r="B44926"/>
      <c r="C44926"/>
      <c r="D44926"/>
      <c r="E44926" s="148"/>
      <c r="F44926" s="148"/>
      <c r="G44926" s="149"/>
      <c r="H44926" s="148"/>
      <c r="I44926"/>
    </row>
    <row r="44927" spans="1:9" x14ac:dyDescent="0.25">
      <c r="A44927"/>
      <c r="B44927"/>
      <c r="C44927"/>
      <c r="D44927"/>
      <c r="E44927" s="148"/>
      <c r="F44927" s="148"/>
      <c r="G44927" s="149"/>
      <c r="H44927" s="148"/>
      <c r="I44927"/>
    </row>
    <row r="44928" spans="1:9" x14ac:dyDescent="0.25">
      <c r="A44928"/>
      <c r="B44928"/>
      <c r="C44928"/>
      <c r="D44928"/>
      <c r="E44928" s="148"/>
      <c r="F44928" s="148"/>
      <c r="G44928" s="149"/>
      <c r="H44928" s="148"/>
      <c r="I44928"/>
    </row>
    <row r="44929" spans="1:9" x14ac:dyDescent="0.25">
      <c r="A44929"/>
      <c r="B44929"/>
      <c r="C44929"/>
      <c r="D44929"/>
      <c r="E44929" s="148"/>
      <c r="F44929" s="148"/>
      <c r="G44929" s="149"/>
      <c r="H44929" s="148"/>
      <c r="I44929"/>
    </row>
    <row r="44930" spans="1:9" x14ac:dyDescent="0.25">
      <c r="A44930"/>
      <c r="B44930"/>
      <c r="C44930"/>
      <c r="D44930"/>
      <c r="E44930" s="148"/>
      <c r="F44930" s="148"/>
      <c r="G44930" s="149"/>
      <c r="H44930" s="148"/>
      <c r="I44930"/>
    </row>
    <row r="44931" spans="1:9" x14ac:dyDescent="0.25">
      <c r="A44931"/>
      <c r="B44931"/>
      <c r="C44931"/>
      <c r="D44931"/>
      <c r="E44931" s="148"/>
      <c r="F44931" s="148"/>
      <c r="G44931" s="149"/>
      <c r="H44931" s="148"/>
      <c r="I44931"/>
    </row>
    <row r="44932" spans="1:9" x14ac:dyDescent="0.25">
      <c r="A44932"/>
      <c r="B44932"/>
      <c r="C44932"/>
      <c r="D44932"/>
      <c r="E44932" s="148"/>
      <c r="F44932" s="148"/>
      <c r="G44932" s="149"/>
      <c r="H44932" s="148"/>
      <c r="I44932"/>
    </row>
    <row r="44933" spans="1:9" x14ac:dyDescent="0.25">
      <c r="A44933"/>
      <c r="B44933"/>
      <c r="C44933"/>
      <c r="D44933"/>
      <c r="E44933" s="148"/>
      <c r="F44933" s="148"/>
      <c r="G44933" s="149"/>
      <c r="H44933" s="148"/>
      <c r="I44933"/>
    </row>
    <row r="44934" spans="1:9" x14ac:dyDescent="0.25">
      <c r="A44934"/>
      <c r="B44934"/>
      <c r="C44934"/>
      <c r="D44934"/>
      <c r="E44934" s="148"/>
      <c r="F44934" s="148"/>
      <c r="G44934" s="149"/>
      <c r="H44934" s="148"/>
      <c r="I44934"/>
    </row>
    <row r="44935" spans="1:9" x14ac:dyDescent="0.25">
      <c r="A44935"/>
      <c r="B44935"/>
      <c r="C44935"/>
      <c r="D44935"/>
      <c r="E44935" s="148"/>
      <c r="F44935" s="148"/>
      <c r="G44935" s="149"/>
      <c r="H44935" s="148"/>
      <c r="I44935"/>
    </row>
    <row r="44936" spans="1:9" x14ac:dyDescent="0.25">
      <c r="A44936"/>
      <c r="B44936"/>
      <c r="C44936"/>
      <c r="D44936"/>
      <c r="E44936" s="148"/>
      <c r="F44936" s="148"/>
      <c r="G44936" s="149"/>
      <c r="H44936" s="148"/>
      <c r="I44936"/>
    </row>
    <row r="44937" spans="1:9" x14ac:dyDescent="0.25">
      <c r="A44937"/>
      <c r="B44937"/>
      <c r="C44937"/>
      <c r="D44937"/>
      <c r="E44937" s="148"/>
      <c r="F44937" s="148"/>
      <c r="G44937" s="149"/>
      <c r="H44937" s="148"/>
      <c r="I44937"/>
    </row>
    <row r="44938" spans="1:9" x14ac:dyDescent="0.25">
      <c r="A44938"/>
      <c r="B44938"/>
      <c r="C44938"/>
      <c r="D44938"/>
      <c r="E44938" s="148"/>
      <c r="F44938" s="148"/>
      <c r="G44938" s="149"/>
      <c r="H44938" s="148"/>
      <c r="I44938"/>
    </row>
    <row r="44939" spans="1:9" x14ac:dyDescent="0.25">
      <c r="A44939"/>
      <c r="B44939"/>
      <c r="C44939"/>
      <c r="D44939"/>
      <c r="E44939" s="148"/>
      <c r="F44939" s="148"/>
      <c r="G44939" s="149"/>
      <c r="H44939" s="148"/>
      <c r="I44939"/>
    </row>
    <row r="44940" spans="1:9" x14ac:dyDescent="0.25">
      <c r="A44940"/>
      <c r="B44940"/>
      <c r="C44940"/>
      <c r="D44940"/>
      <c r="E44940" s="148"/>
      <c r="F44940" s="148"/>
      <c r="G44940" s="149"/>
      <c r="H44940" s="148"/>
      <c r="I44940"/>
    </row>
    <row r="44941" spans="1:9" x14ac:dyDescent="0.25">
      <c r="A44941"/>
      <c r="B44941"/>
      <c r="C44941"/>
      <c r="D44941"/>
      <c r="E44941" s="148"/>
      <c r="F44941" s="148"/>
      <c r="G44941" s="149"/>
      <c r="H44941" s="148"/>
      <c r="I44941"/>
    </row>
    <row r="44942" spans="1:9" x14ac:dyDescent="0.25">
      <c r="A44942"/>
      <c r="B44942"/>
      <c r="C44942"/>
      <c r="D44942"/>
      <c r="E44942" s="148"/>
      <c r="F44942" s="148"/>
      <c r="G44942" s="149"/>
      <c r="H44942" s="148"/>
      <c r="I44942"/>
    </row>
    <row r="44943" spans="1:9" x14ac:dyDescent="0.25">
      <c r="A44943"/>
      <c r="B44943"/>
      <c r="C44943"/>
      <c r="D44943"/>
      <c r="E44943" s="148"/>
      <c r="F44943" s="148"/>
      <c r="G44943" s="149"/>
      <c r="H44943" s="148"/>
      <c r="I44943"/>
    </row>
    <row r="44944" spans="1:9" x14ac:dyDescent="0.25">
      <c r="A44944"/>
      <c r="B44944"/>
      <c r="C44944"/>
      <c r="D44944"/>
      <c r="E44944" s="148"/>
      <c r="F44944" s="148"/>
      <c r="G44944" s="149"/>
      <c r="H44944" s="148"/>
      <c r="I44944"/>
    </row>
    <row r="44945" spans="1:9" x14ac:dyDescent="0.25">
      <c r="A44945"/>
      <c r="B44945"/>
      <c r="C44945"/>
      <c r="D44945"/>
      <c r="E44945" s="148"/>
      <c r="F44945" s="148"/>
      <c r="G44945" s="149"/>
      <c r="H44945" s="148"/>
      <c r="I44945"/>
    </row>
    <row r="44946" spans="1:9" x14ac:dyDescent="0.25">
      <c r="A44946"/>
      <c r="B44946"/>
      <c r="C44946"/>
      <c r="D44946"/>
      <c r="E44946" s="148"/>
      <c r="F44946" s="148"/>
      <c r="G44946" s="149"/>
      <c r="H44946" s="148"/>
      <c r="I44946"/>
    </row>
    <row r="44947" spans="1:9" x14ac:dyDescent="0.25">
      <c r="A44947"/>
      <c r="B44947"/>
      <c r="C44947"/>
      <c r="D44947"/>
      <c r="E44947" s="148"/>
      <c r="F44947" s="148"/>
      <c r="G44947" s="149"/>
      <c r="H44947" s="148"/>
      <c r="I44947"/>
    </row>
    <row r="44948" spans="1:9" x14ac:dyDescent="0.25">
      <c r="A44948"/>
      <c r="B44948"/>
      <c r="C44948"/>
      <c r="D44948"/>
      <c r="E44948" s="148"/>
      <c r="F44948" s="148"/>
      <c r="G44948" s="149"/>
      <c r="H44948" s="148"/>
      <c r="I44948"/>
    </row>
    <row r="44949" spans="1:9" x14ac:dyDescent="0.25">
      <c r="A44949"/>
      <c r="B44949"/>
      <c r="C44949"/>
      <c r="D44949"/>
      <c r="E44949" s="148"/>
      <c r="F44949" s="148"/>
      <c r="G44949" s="149"/>
      <c r="H44949" s="148"/>
      <c r="I44949"/>
    </row>
    <row r="44950" spans="1:9" x14ac:dyDescent="0.25">
      <c r="A44950"/>
      <c r="B44950"/>
      <c r="C44950"/>
      <c r="D44950"/>
      <c r="E44950" s="148"/>
      <c r="F44950" s="148"/>
      <c r="G44950" s="149"/>
      <c r="H44950" s="148"/>
      <c r="I44950"/>
    </row>
    <row r="44951" spans="1:9" x14ac:dyDescent="0.25">
      <c r="A44951"/>
      <c r="B44951"/>
      <c r="C44951"/>
      <c r="D44951"/>
      <c r="E44951" s="148"/>
      <c r="F44951" s="148"/>
      <c r="G44951" s="149"/>
      <c r="H44951" s="148"/>
      <c r="I44951"/>
    </row>
    <row r="44952" spans="1:9" x14ac:dyDescent="0.25">
      <c r="A44952"/>
      <c r="B44952"/>
      <c r="C44952"/>
      <c r="D44952"/>
      <c r="E44952" s="148"/>
      <c r="F44952" s="148"/>
      <c r="G44952" s="149"/>
      <c r="H44952" s="148"/>
      <c r="I44952"/>
    </row>
    <row r="44953" spans="1:9" x14ac:dyDescent="0.25">
      <c r="A44953"/>
      <c r="B44953"/>
      <c r="C44953"/>
      <c r="D44953"/>
      <c r="E44953" s="148"/>
      <c r="F44953" s="148"/>
      <c r="G44953" s="149"/>
      <c r="H44953" s="148"/>
      <c r="I44953"/>
    </row>
    <row r="44954" spans="1:9" x14ac:dyDescent="0.25">
      <c r="A44954"/>
      <c r="B44954"/>
      <c r="C44954"/>
      <c r="D44954"/>
      <c r="E44954" s="148"/>
      <c r="F44954" s="148"/>
      <c r="G44954" s="149"/>
      <c r="H44954" s="148"/>
      <c r="I44954"/>
    </row>
    <row r="44955" spans="1:9" x14ac:dyDescent="0.25">
      <c r="A44955"/>
      <c r="B44955"/>
      <c r="C44955"/>
      <c r="D44955"/>
      <c r="E44955" s="148"/>
      <c r="F44955" s="148"/>
      <c r="G44955" s="149"/>
      <c r="H44955" s="148"/>
      <c r="I44955"/>
    </row>
    <row r="44956" spans="1:9" x14ac:dyDescent="0.25">
      <c r="A44956"/>
      <c r="B44956"/>
      <c r="C44956"/>
      <c r="D44956"/>
      <c r="E44956" s="148"/>
      <c r="F44956" s="148"/>
      <c r="G44956" s="149"/>
      <c r="H44956" s="148"/>
      <c r="I44956"/>
    </row>
    <row r="44957" spans="1:9" x14ac:dyDescent="0.25">
      <c r="A44957"/>
      <c r="B44957"/>
      <c r="C44957"/>
      <c r="D44957"/>
      <c r="E44957" s="148"/>
      <c r="F44957" s="148"/>
      <c r="G44957" s="149"/>
      <c r="H44957" s="148"/>
      <c r="I44957"/>
    </row>
    <row r="44958" spans="1:9" x14ac:dyDescent="0.25">
      <c r="A44958"/>
      <c r="B44958"/>
      <c r="C44958"/>
      <c r="D44958"/>
      <c r="E44958" s="148"/>
      <c r="F44958" s="148"/>
      <c r="G44958" s="149"/>
      <c r="H44958" s="148"/>
      <c r="I44958"/>
    </row>
    <row r="44959" spans="1:9" x14ac:dyDescent="0.25">
      <c r="A44959"/>
      <c r="B44959"/>
      <c r="C44959"/>
      <c r="D44959"/>
      <c r="E44959" s="148"/>
      <c r="F44959" s="148"/>
      <c r="G44959" s="149"/>
      <c r="H44959" s="148"/>
      <c r="I44959"/>
    </row>
    <row r="44960" spans="1:9" x14ac:dyDescent="0.25">
      <c r="A44960"/>
      <c r="B44960"/>
      <c r="C44960"/>
      <c r="D44960"/>
      <c r="E44960" s="148"/>
      <c r="F44960" s="148"/>
      <c r="G44960" s="149"/>
      <c r="H44960" s="148"/>
      <c r="I44960"/>
    </row>
    <row r="44961" spans="1:9" x14ac:dyDescent="0.25">
      <c r="A44961"/>
      <c r="B44961"/>
      <c r="C44961"/>
      <c r="D44961"/>
      <c r="E44961" s="148"/>
      <c r="F44961" s="148"/>
      <c r="G44961" s="149"/>
      <c r="H44961" s="148"/>
      <c r="I44961"/>
    </row>
    <row r="44962" spans="1:9" x14ac:dyDescent="0.25">
      <c r="A44962"/>
      <c r="B44962"/>
      <c r="C44962"/>
      <c r="D44962"/>
      <c r="E44962" s="148"/>
      <c r="F44962" s="148"/>
      <c r="G44962" s="149"/>
      <c r="H44962" s="148"/>
      <c r="I44962"/>
    </row>
    <row r="44963" spans="1:9" x14ac:dyDescent="0.25">
      <c r="A44963"/>
      <c r="B44963"/>
      <c r="C44963"/>
      <c r="D44963"/>
      <c r="E44963" s="148"/>
      <c r="F44963" s="148"/>
      <c r="G44963" s="149"/>
      <c r="H44963" s="148"/>
      <c r="I44963"/>
    </row>
    <row r="44964" spans="1:9" x14ac:dyDescent="0.25">
      <c r="A44964"/>
      <c r="B44964"/>
      <c r="C44964"/>
      <c r="D44964"/>
      <c r="E44964" s="148"/>
      <c r="F44964" s="148"/>
      <c r="G44964" s="149"/>
      <c r="H44964" s="148"/>
      <c r="I44964"/>
    </row>
    <row r="44965" spans="1:9" x14ac:dyDescent="0.25">
      <c r="A44965"/>
      <c r="B44965"/>
      <c r="C44965"/>
      <c r="D44965"/>
      <c r="E44965" s="148"/>
      <c r="F44965" s="148"/>
      <c r="G44965" s="149"/>
      <c r="H44965" s="148"/>
      <c r="I44965"/>
    </row>
    <row r="44966" spans="1:9" x14ac:dyDescent="0.25">
      <c r="A44966"/>
      <c r="B44966"/>
      <c r="C44966"/>
      <c r="D44966"/>
      <c r="E44966" s="148"/>
      <c r="F44966" s="148"/>
      <c r="G44966" s="149"/>
      <c r="H44966" s="148"/>
      <c r="I44966"/>
    </row>
    <row r="44967" spans="1:9" x14ac:dyDescent="0.25">
      <c r="A44967"/>
      <c r="B44967"/>
      <c r="C44967"/>
      <c r="D44967"/>
      <c r="E44967" s="148"/>
      <c r="F44967" s="148"/>
      <c r="G44967" s="149"/>
      <c r="H44967" s="148"/>
      <c r="I44967"/>
    </row>
    <row r="44968" spans="1:9" x14ac:dyDescent="0.25">
      <c r="A44968"/>
      <c r="B44968"/>
      <c r="C44968"/>
      <c r="D44968"/>
      <c r="E44968" s="148"/>
      <c r="F44968" s="148"/>
      <c r="G44968" s="149"/>
      <c r="H44968" s="148"/>
      <c r="I44968"/>
    </row>
    <row r="44969" spans="1:9" x14ac:dyDescent="0.25">
      <c r="A44969"/>
      <c r="B44969"/>
      <c r="C44969"/>
      <c r="D44969"/>
      <c r="E44969" s="148"/>
      <c r="F44969" s="148"/>
      <c r="G44969" s="149"/>
      <c r="H44969" s="148"/>
      <c r="I44969"/>
    </row>
    <row r="44970" spans="1:9" x14ac:dyDescent="0.25">
      <c r="A44970"/>
      <c r="B44970"/>
      <c r="C44970"/>
      <c r="D44970"/>
      <c r="E44970" s="148"/>
      <c r="F44970" s="148"/>
      <c r="G44970" s="149"/>
      <c r="H44970" s="148"/>
      <c r="I44970"/>
    </row>
    <row r="44971" spans="1:9" x14ac:dyDescent="0.25">
      <c r="A44971"/>
      <c r="B44971"/>
      <c r="C44971"/>
      <c r="D44971"/>
      <c r="E44971" s="148"/>
      <c r="F44971" s="148"/>
      <c r="G44971" s="149"/>
      <c r="H44971" s="148"/>
      <c r="I44971"/>
    </row>
    <row r="44972" spans="1:9" x14ac:dyDescent="0.25">
      <c r="A44972"/>
      <c r="B44972"/>
      <c r="C44972"/>
      <c r="D44972"/>
      <c r="E44972" s="148"/>
      <c r="F44972" s="148"/>
      <c r="G44972" s="149"/>
      <c r="H44972" s="148"/>
      <c r="I44972"/>
    </row>
    <row r="44973" spans="1:9" x14ac:dyDescent="0.25">
      <c r="A44973"/>
      <c r="B44973"/>
      <c r="C44973"/>
      <c r="D44973"/>
      <c r="E44973" s="148"/>
      <c r="F44973" s="148"/>
      <c r="G44973" s="149"/>
      <c r="H44973" s="148"/>
      <c r="I44973"/>
    </row>
    <row r="44974" spans="1:9" x14ac:dyDescent="0.25">
      <c r="A44974"/>
      <c r="B44974"/>
      <c r="C44974"/>
      <c r="D44974"/>
      <c r="E44974" s="148"/>
      <c r="F44974" s="148"/>
      <c r="G44974" s="149"/>
      <c r="H44974" s="148"/>
      <c r="I44974"/>
    </row>
    <row r="44975" spans="1:9" x14ac:dyDescent="0.25">
      <c r="A44975"/>
      <c r="B44975"/>
      <c r="C44975"/>
      <c r="D44975"/>
      <c r="E44975" s="148"/>
      <c r="F44975" s="148"/>
      <c r="G44975" s="149"/>
      <c r="H44975" s="148"/>
      <c r="I44975"/>
    </row>
    <row r="44976" spans="1:9" x14ac:dyDescent="0.25">
      <c r="A44976"/>
      <c r="B44976"/>
      <c r="C44976"/>
      <c r="D44976"/>
      <c r="E44976" s="148"/>
      <c r="F44976" s="148"/>
      <c r="G44976" s="149"/>
      <c r="H44976" s="148"/>
      <c r="I44976"/>
    </row>
    <row r="44977" spans="1:9" x14ac:dyDescent="0.25">
      <c r="A44977"/>
      <c r="B44977"/>
      <c r="C44977"/>
      <c r="D44977"/>
      <c r="E44977" s="148"/>
      <c r="F44977" s="148"/>
      <c r="G44977" s="149"/>
      <c r="H44977" s="148"/>
      <c r="I44977"/>
    </row>
    <row r="44978" spans="1:9" x14ac:dyDescent="0.25">
      <c r="A44978"/>
      <c r="B44978"/>
      <c r="C44978"/>
      <c r="D44978"/>
      <c r="E44978" s="148"/>
      <c r="F44978" s="148"/>
      <c r="G44978" s="149"/>
      <c r="H44978" s="148"/>
      <c r="I44978"/>
    </row>
    <row r="44979" spans="1:9" x14ac:dyDescent="0.25">
      <c r="A44979"/>
      <c r="B44979"/>
      <c r="C44979"/>
      <c r="D44979"/>
      <c r="E44979" s="148"/>
      <c r="F44979" s="148"/>
      <c r="G44979" s="149"/>
      <c r="H44979" s="148"/>
      <c r="I44979"/>
    </row>
    <row r="44980" spans="1:9" x14ac:dyDescent="0.25">
      <c r="A44980"/>
      <c r="B44980"/>
      <c r="C44980"/>
      <c r="D44980"/>
      <c r="E44980" s="148"/>
      <c r="F44980" s="148"/>
      <c r="G44980" s="149"/>
      <c r="H44980" s="148"/>
      <c r="I44980"/>
    </row>
    <row r="44981" spans="1:9" x14ac:dyDescent="0.25">
      <c r="A44981"/>
      <c r="B44981"/>
      <c r="C44981"/>
      <c r="D44981"/>
      <c r="E44981" s="148"/>
      <c r="F44981" s="148"/>
      <c r="G44981" s="149"/>
      <c r="H44981" s="148"/>
      <c r="I44981"/>
    </row>
    <row r="44982" spans="1:9" x14ac:dyDescent="0.25">
      <c r="A44982"/>
      <c r="B44982"/>
      <c r="C44982"/>
      <c r="D44982"/>
      <c r="E44982" s="148"/>
      <c r="F44982" s="148"/>
      <c r="G44982" s="149"/>
      <c r="H44982" s="148"/>
      <c r="I44982"/>
    </row>
    <row r="44983" spans="1:9" x14ac:dyDescent="0.25">
      <c r="A44983"/>
      <c r="B44983"/>
      <c r="C44983"/>
      <c r="D44983"/>
      <c r="E44983" s="148"/>
      <c r="F44983" s="148"/>
      <c r="G44983" s="149"/>
      <c r="H44983" s="148"/>
      <c r="I44983"/>
    </row>
    <row r="44984" spans="1:9" x14ac:dyDescent="0.25">
      <c r="A44984"/>
      <c r="B44984"/>
      <c r="C44984"/>
      <c r="D44984"/>
      <c r="E44984" s="148"/>
      <c r="F44984" s="148"/>
      <c r="G44984" s="149"/>
      <c r="H44984" s="148"/>
      <c r="I44984"/>
    </row>
    <row r="44985" spans="1:9" x14ac:dyDescent="0.25">
      <c r="A44985"/>
      <c r="B44985"/>
      <c r="C44985"/>
      <c r="D44985"/>
      <c r="E44985" s="148"/>
      <c r="F44985" s="148"/>
      <c r="G44985" s="149"/>
      <c r="H44985" s="148"/>
      <c r="I44985"/>
    </row>
    <row r="44986" spans="1:9" x14ac:dyDescent="0.25">
      <c r="A44986"/>
      <c r="B44986"/>
      <c r="C44986"/>
      <c r="D44986"/>
      <c r="E44986" s="148"/>
      <c r="F44986" s="148"/>
      <c r="G44986" s="149"/>
      <c r="H44986" s="148"/>
      <c r="I44986"/>
    </row>
    <row r="44987" spans="1:9" x14ac:dyDescent="0.25">
      <c r="A44987"/>
      <c r="B44987"/>
      <c r="C44987"/>
      <c r="D44987"/>
      <c r="E44987" s="148"/>
      <c r="F44987" s="148"/>
      <c r="G44987" s="149"/>
      <c r="H44987" s="148"/>
      <c r="I44987"/>
    </row>
    <row r="44988" spans="1:9" x14ac:dyDescent="0.25">
      <c r="A44988"/>
      <c r="B44988"/>
      <c r="C44988"/>
      <c r="D44988"/>
      <c r="E44988" s="148"/>
      <c r="F44988" s="148"/>
      <c r="G44988" s="149"/>
      <c r="H44988" s="148"/>
      <c r="I44988"/>
    </row>
    <row r="44989" spans="1:9" x14ac:dyDescent="0.25">
      <c r="A44989"/>
      <c r="B44989"/>
      <c r="C44989"/>
      <c r="D44989"/>
      <c r="E44989" s="148"/>
      <c r="F44989" s="148"/>
      <c r="G44989" s="149"/>
      <c r="H44989" s="148"/>
      <c r="I44989"/>
    </row>
    <row r="44990" spans="1:9" x14ac:dyDescent="0.25">
      <c r="A44990"/>
      <c r="B44990"/>
      <c r="C44990"/>
      <c r="D44990"/>
      <c r="E44990" s="148"/>
      <c r="F44990" s="148"/>
      <c r="G44990" s="149"/>
      <c r="H44990" s="148"/>
      <c r="I44990"/>
    </row>
    <row r="44991" spans="1:9" x14ac:dyDescent="0.25">
      <c r="A44991"/>
      <c r="B44991"/>
      <c r="C44991"/>
      <c r="D44991"/>
      <c r="E44991" s="148"/>
      <c r="F44991" s="148"/>
      <c r="G44991" s="149"/>
      <c r="H44991" s="148"/>
      <c r="I44991"/>
    </row>
    <row r="44992" spans="1:9" x14ac:dyDescent="0.25">
      <c r="A44992"/>
      <c r="B44992"/>
      <c r="C44992"/>
      <c r="D44992"/>
      <c r="E44992" s="148"/>
      <c r="F44992" s="148"/>
      <c r="G44992" s="149"/>
      <c r="H44992" s="148"/>
      <c r="I44992"/>
    </row>
    <row r="44993" spans="1:9" x14ac:dyDescent="0.25">
      <c r="A44993"/>
      <c r="B44993"/>
      <c r="C44993"/>
      <c r="D44993"/>
      <c r="E44993" s="148"/>
      <c r="F44993" s="148"/>
      <c r="G44993" s="149"/>
      <c r="H44993" s="148"/>
      <c r="I44993"/>
    </row>
    <row r="44994" spans="1:9" x14ac:dyDescent="0.25">
      <c r="A44994"/>
      <c r="B44994"/>
      <c r="C44994"/>
      <c r="D44994"/>
      <c r="E44994" s="148"/>
      <c r="F44994" s="148"/>
      <c r="G44994" s="149"/>
      <c r="H44994" s="148"/>
      <c r="I44994"/>
    </row>
    <row r="44995" spans="1:9" x14ac:dyDescent="0.25">
      <c r="A44995"/>
      <c r="B44995"/>
      <c r="C44995"/>
      <c r="D44995"/>
      <c r="E44995" s="148"/>
      <c r="F44995" s="148"/>
      <c r="G44995" s="149"/>
      <c r="H44995" s="148"/>
      <c r="I44995"/>
    </row>
    <row r="44996" spans="1:9" x14ac:dyDescent="0.25">
      <c r="A44996"/>
      <c r="B44996"/>
      <c r="C44996"/>
      <c r="D44996"/>
      <c r="E44996" s="148"/>
      <c r="F44996" s="148"/>
      <c r="G44996" s="149"/>
      <c r="H44996" s="148"/>
      <c r="I44996"/>
    </row>
    <row r="44997" spans="1:9" x14ac:dyDescent="0.25">
      <c r="A44997"/>
      <c r="B44997"/>
      <c r="C44997"/>
      <c r="D44997"/>
      <c r="E44997" s="148"/>
      <c r="F44997" s="148"/>
      <c r="G44997" s="149"/>
      <c r="H44997" s="148"/>
      <c r="I44997"/>
    </row>
    <row r="44998" spans="1:9" x14ac:dyDescent="0.25">
      <c r="A44998"/>
      <c r="B44998"/>
      <c r="C44998"/>
      <c r="D44998"/>
      <c r="E44998" s="148"/>
      <c r="F44998" s="148"/>
      <c r="G44998" s="149"/>
      <c r="H44998" s="148"/>
      <c r="I44998"/>
    </row>
    <row r="44999" spans="1:9" x14ac:dyDescent="0.25">
      <c r="A44999"/>
      <c r="B44999"/>
      <c r="C44999"/>
      <c r="D44999"/>
      <c r="E44999" s="148"/>
      <c r="F44999" s="148"/>
      <c r="G44999" s="149"/>
      <c r="H44999" s="148"/>
      <c r="I44999"/>
    </row>
    <row r="45000" spans="1:9" x14ac:dyDescent="0.25">
      <c r="A45000"/>
      <c r="B45000"/>
      <c r="C45000"/>
      <c r="D45000"/>
      <c r="E45000" s="148"/>
      <c r="F45000" s="148"/>
      <c r="G45000" s="149"/>
      <c r="H45000" s="148"/>
      <c r="I45000"/>
    </row>
    <row r="45001" spans="1:9" x14ac:dyDescent="0.25">
      <c r="A45001"/>
      <c r="B45001"/>
      <c r="C45001"/>
      <c r="D45001"/>
      <c r="E45001" s="148"/>
      <c r="F45001" s="148"/>
      <c r="G45001" s="149"/>
      <c r="H45001" s="148"/>
      <c r="I45001"/>
    </row>
    <row r="45002" spans="1:9" x14ac:dyDescent="0.25">
      <c r="A45002"/>
      <c r="B45002"/>
      <c r="C45002"/>
      <c r="D45002"/>
      <c r="E45002" s="148"/>
      <c r="F45002" s="148"/>
      <c r="G45002" s="149"/>
      <c r="H45002" s="148"/>
      <c r="I45002"/>
    </row>
    <row r="45003" spans="1:9" x14ac:dyDescent="0.25">
      <c r="A45003"/>
      <c r="B45003"/>
      <c r="C45003"/>
      <c r="D45003"/>
      <c r="E45003" s="148"/>
      <c r="F45003" s="148"/>
      <c r="G45003" s="149"/>
      <c r="H45003" s="148"/>
      <c r="I45003"/>
    </row>
    <row r="45004" spans="1:9" x14ac:dyDescent="0.25">
      <c r="A45004"/>
      <c r="B45004"/>
      <c r="C45004"/>
      <c r="D45004"/>
      <c r="E45004" s="148"/>
      <c r="F45004" s="148"/>
      <c r="G45004" s="149"/>
      <c r="H45004" s="148"/>
      <c r="I45004"/>
    </row>
    <row r="45005" spans="1:9" x14ac:dyDescent="0.25">
      <c r="A45005"/>
      <c r="B45005"/>
      <c r="C45005"/>
      <c r="D45005"/>
      <c r="E45005" s="148"/>
      <c r="F45005" s="148"/>
      <c r="G45005" s="149"/>
      <c r="H45005" s="148"/>
      <c r="I45005"/>
    </row>
    <row r="45006" spans="1:9" x14ac:dyDescent="0.25">
      <c r="A45006"/>
      <c r="B45006"/>
      <c r="C45006"/>
      <c r="D45006"/>
      <c r="E45006" s="148"/>
      <c r="F45006" s="148"/>
      <c r="G45006" s="149"/>
      <c r="H45006" s="148"/>
      <c r="I45006"/>
    </row>
    <row r="45007" spans="1:9" x14ac:dyDescent="0.25">
      <c r="A45007"/>
      <c r="B45007"/>
      <c r="C45007"/>
      <c r="D45007"/>
      <c r="E45007" s="148"/>
      <c r="F45007" s="148"/>
      <c r="G45007" s="149"/>
      <c r="H45007" s="148"/>
      <c r="I45007"/>
    </row>
    <row r="45008" spans="1:9" x14ac:dyDescent="0.25">
      <c r="A45008"/>
      <c r="B45008"/>
      <c r="C45008"/>
      <c r="D45008"/>
      <c r="E45008" s="148"/>
      <c r="F45008" s="148"/>
      <c r="G45008" s="149"/>
      <c r="H45008" s="148"/>
      <c r="I45008"/>
    </row>
    <row r="45009" spans="1:9" x14ac:dyDescent="0.25">
      <c r="A45009"/>
      <c r="B45009"/>
      <c r="C45009"/>
      <c r="D45009"/>
      <c r="E45009" s="148"/>
      <c r="F45009" s="148"/>
      <c r="G45009" s="149"/>
      <c r="H45009" s="148"/>
      <c r="I45009"/>
    </row>
    <row r="45010" spans="1:9" x14ac:dyDescent="0.25">
      <c r="A45010"/>
      <c r="B45010"/>
      <c r="C45010"/>
      <c r="D45010"/>
      <c r="E45010" s="148"/>
      <c r="F45010" s="148"/>
      <c r="G45010" s="149"/>
      <c r="H45010" s="148"/>
      <c r="I45010"/>
    </row>
    <row r="45011" spans="1:9" x14ac:dyDescent="0.25">
      <c r="A45011"/>
      <c r="B45011"/>
      <c r="C45011"/>
      <c r="D45011"/>
      <c r="E45011" s="148"/>
      <c r="F45011" s="148"/>
      <c r="G45011" s="149"/>
      <c r="H45011" s="148"/>
      <c r="I45011"/>
    </row>
    <row r="45012" spans="1:9" x14ac:dyDescent="0.25">
      <c r="A45012"/>
      <c r="B45012"/>
      <c r="C45012"/>
      <c r="D45012"/>
      <c r="E45012" s="148"/>
      <c r="F45012" s="148"/>
      <c r="G45012" s="149"/>
      <c r="H45012" s="148"/>
      <c r="I45012"/>
    </row>
    <row r="45013" spans="1:9" x14ac:dyDescent="0.25">
      <c r="A45013"/>
      <c r="B45013"/>
      <c r="C45013"/>
      <c r="D45013"/>
      <c r="E45013" s="148"/>
      <c r="F45013" s="148"/>
      <c r="G45013" s="149"/>
      <c r="H45013" s="148"/>
      <c r="I45013"/>
    </row>
    <row r="45014" spans="1:9" x14ac:dyDescent="0.25">
      <c r="A45014"/>
      <c r="B45014"/>
      <c r="C45014"/>
      <c r="D45014"/>
      <c r="E45014" s="148"/>
      <c r="F45014" s="148"/>
      <c r="G45014" s="149"/>
      <c r="H45014" s="148"/>
      <c r="I45014"/>
    </row>
    <row r="45015" spans="1:9" x14ac:dyDescent="0.25">
      <c r="A45015"/>
      <c r="B45015"/>
      <c r="C45015"/>
      <c r="D45015"/>
      <c r="E45015" s="148"/>
      <c r="F45015" s="148"/>
      <c r="G45015" s="149"/>
      <c r="H45015" s="148"/>
      <c r="I45015"/>
    </row>
    <row r="45016" spans="1:9" x14ac:dyDescent="0.25">
      <c r="A45016"/>
      <c r="B45016"/>
      <c r="C45016"/>
      <c r="D45016"/>
      <c r="E45016" s="148"/>
      <c r="F45016" s="148"/>
      <c r="G45016" s="149"/>
      <c r="H45016" s="148"/>
      <c r="I45016"/>
    </row>
    <row r="45017" spans="1:9" x14ac:dyDescent="0.25">
      <c r="A45017"/>
      <c r="B45017"/>
      <c r="C45017"/>
      <c r="D45017"/>
      <c r="E45017" s="148"/>
      <c r="F45017" s="148"/>
      <c r="G45017" s="149"/>
      <c r="H45017" s="148"/>
      <c r="I45017"/>
    </row>
    <row r="45018" spans="1:9" x14ac:dyDescent="0.25">
      <c r="A45018"/>
      <c r="B45018"/>
      <c r="C45018"/>
      <c r="D45018"/>
      <c r="E45018" s="148"/>
      <c r="F45018" s="148"/>
      <c r="G45018" s="149"/>
      <c r="H45018" s="148"/>
      <c r="I45018"/>
    </row>
    <row r="45019" spans="1:9" x14ac:dyDescent="0.25">
      <c r="A45019"/>
      <c r="B45019"/>
      <c r="C45019"/>
      <c r="D45019"/>
      <c r="E45019" s="148"/>
      <c r="F45019" s="148"/>
      <c r="G45019" s="149"/>
      <c r="H45019" s="148"/>
      <c r="I45019"/>
    </row>
    <row r="45020" spans="1:9" x14ac:dyDescent="0.25">
      <c r="A45020"/>
      <c r="B45020"/>
      <c r="C45020"/>
      <c r="D45020"/>
      <c r="E45020" s="148"/>
      <c r="F45020" s="148"/>
      <c r="G45020" s="149"/>
      <c r="H45020" s="148"/>
      <c r="I45020"/>
    </row>
    <row r="45021" spans="1:9" x14ac:dyDescent="0.25">
      <c r="A45021"/>
      <c r="B45021"/>
      <c r="C45021"/>
      <c r="D45021"/>
      <c r="E45021" s="148"/>
      <c r="F45021" s="148"/>
      <c r="G45021" s="149"/>
      <c r="H45021" s="148"/>
      <c r="I45021"/>
    </row>
    <row r="45022" spans="1:9" x14ac:dyDescent="0.25">
      <c r="A45022"/>
      <c r="B45022"/>
      <c r="C45022"/>
      <c r="D45022"/>
      <c r="E45022" s="148"/>
      <c r="F45022" s="148"/>
      <c r="G45022" s="149"/>
      <c r="H45022" s="148"/>
      <c r="I45022"/>
    </row>
    <row r="45023" spans="1:9" x14ac:dyDescent="0.25">
      <c r="A45023"/>
      <c r="B45023"/>
      <c r="C45023"/>
      <c r="D45023"/>
      <c r="E45023" s="148"/>
      <c r="F45023" s="148"/>
      <c r="G45023" s="149"/>
      <c r="H45023" s="148"/>
      <c r="I45023"/>
    </row>
    <row r="45024" spans="1:9" x14ac:dyDescent="0.25">
      <c r="A45024"/>
      <c r="B45024"/>
      <c r="C45024"/>
      <c r="D45024"/>
      <c r="E45024" s="148"/>
      <c r="F45024" s="148"/>
      <c r="G45024" s="149"/>
      <c r="H45024" s="148"/>
      <c r="I45024"/>
    </row>
    <row r="45025" spans="1:9" x14ac:dyDescent="0.25">
      <c r="A45025"/>
      <c r="B45025"/>
      <c r="C45025"/>
      <c r="D45025"/>
      <c r="E45025" s="148"/>
      <c r="F45025" s="148"/>
      <c r="G45025" s="149"/>
      <c r="H45025" s="148"/>
      <c r="I45025"/>
    </row>
    <row r="45026" spans="1:9" x14ac:dyDescent="0.25">
      <c r="A45026"/>
      <c r="B45026"/>
      <c r="C45026"/>
      <c r="D45026"/>
      <c r="E45026" s="148"/>
      <c r="F45026" s="148"/>
      <c r="G45026" s="149"/>
      <c r="H45026" s="148"/>
      <c r="I45026"/>
    </row>
    <row r="45027" spans="1:9" x14ac:dyDescent="0.25">
      <c r="A45027"/>
      <c r="B45027"/>
      <c r="C45027"/>
      <c r="D45027"/>
      <c r="E45027" s="148"/>
      <c r="F45027" s="148"/>
      <c r="G45027" s="149"/>
      <c r="H45027" s="148"/>
      <c r="I45027"/>
    </row>
    <row r="45028" spans="1:9" x14ac:dyDescent="0.25">
      <c r="A45028"/>
      <c r="B45028"/>
      <c r="C45028"/>
      <c r="D45028"/>
      <c r="E45028" s="148"/>
      <c r="F45028" s="148"/>
      <c r="G45028" s="149"/>
      <c r="H45028" s="148"/>
      <c r="I45028"/>
    </row>
    <row r="45029" spans="1:9" x14ac:dyDescent="0.25">
      <c r="A45029"/>
      <c r="B45029"/>
      <c r="C45029"/>
      <c r="D45029"/>
      <c r="E45029" s="148"/>
      <c r="F45029" s="148"/>
      <c r="G45029" s="149"/>
      <c r="H45029" s="148"/>
      <c r="I45029"/>
    </row>
    <row r="45030" spans="1:9" x14ac:dyDescent="0.25">
      <c r="A45030"/>
      <c r="B45030"/>
      <c r="C45030"/>
      <c r="D45030"/>
      <c r="E45030" s="148"/>
      <c r="F45030" s="148"/>
      <c r="G45030" s="149"/>
      <c r="H45030" s="148"/>
      <c r="I45030"/>
    </row>
    <row r="45031" spans="1:9" x14ac:dyDescent="0.25">
      <c r="A45031"/>
      <c r="B45031"/>
      <c r="C45031"/>
      <c r="D45031"/>
      <c r="E45031" s="148"/>
      <c r="F45031" s="148"/>
      <c r="G45031" s="149"/>
      <c r="H45031" s="148"/>
      <c r="I45031"/>
    </row>
    <row r="45032" spans="1:9" x14ac:dyDescent="0.25">
      <c r="A45032"/>
      <c r="B45032"/>
      <c r="C45032"/>
      <c r="D45032"/>
      <c r="E45032" s="148"/>
      <c r="F45032" s="148"/>
      <c r="G45032" s="149"/>
      <c r="H45032" s="148"/>
      <c r="I45032"/>
    </row>
    <row r="45033" spans="1:9" x14ac:dyDescent="0.25">
      <c r="A45033"/>
      <c r="B45033"/>
      <c r="C45033"/>
      <c r="D45033"/>
      <c r="E45033" s="148"/>
      <c r="F45033" s="148"/>
      <c r="G45033" s="149"/>
      <c r="H45033" s="148"/>
      <c r="I45033"/>
    </row>
    <row r="45034" spans="1:9" x14ac:dyDescent="0.25">
      <c r="A45034"/>
      <c r="B45034"/>
      <c r="C45034"/>
      <c r="D45034"/>
      <c r="E45034" s="148"/>
      <c r="F45034" s="148"/>
      <c r="G45034" s="149"/>
      <c r="H45034" s="148"/>
      <c r="I45034"/>
    </row>
    <row r="45035" spans="1:9" x14ac:dyDescent="0.25">
      <c r="A45035"/>
      <c r="B45035"/>
      <c r="C45035"/>
      <c r="D45035"/>
      <c r="E45035" s="148"/>
      <c r="F45035" s="148"/>
      <c r="G45035" s="149"/>
      <c r="H45035" s="148"/>
      <c r="I45035"/>
    </row>
    <row r="45036" spans="1:9" x14ac:dyDescent="0.25">
      <c r="A45036"/>
      <c r="B45036"/>
      <c r="C45036"/>
      <c r="D45036"/>
      <c r="E45036" s="148"/>
      <c r="F45036" s="148"/>
      <c r="G45036" s="149"/>
      <c r="H45036" s="148"/>
      <c r="I45036"/>
    </row>
    <row r="45037" spans="1:9" x14ac:dyDescent="0.25">
      <c r="A45037"/>
      <c r="B45037"/>
      <c r="C45037"/>
      <c r="D45037"/>
      <c r="E45037" s="148"/>
      <c r="F45037" s="148"/>
      <c r="G45037" s="149"/>
      <c r="H45037" s="148"/>
      <c r="I45037"/>
    </row>
    <row r="45038" spans="1:9" x14ac:dyDescent="0.25">
      <c r="A45038"/>
      <c r="B45038"/>
      <c r="C45038"/>
      <c r="D45038"/>
      <c r="E45038" s="148"/>
      <c r="F45038" s="148"/>
      <c r="G45038" s="149"/>
      <c r="H45038" s="148"/>
      <c r="I45038"/>
    </row>
    <row r="45039" spans="1:9" x14ac:dyDescent="0.25">
      <c r="A45039"/>
      <c r="B45039"/>
      <c r="C45039"/>
      <c r="D45039"/>
      <c r="E45039" s="148"/>
      <c r="F45039" s="148"/>
      <c r="G45039" s="149"/>
      <c r="H45039" s="148"/>
      <c r="I45039"/>
    </row>
    <row r="45040" spans="1:9" x14ac:dyDescent="0.25">
      <c r="A45040"/>
      <c r="B45040"/>
      <c r="C45040"/>
      <c r="D45040"/>
      <c r="E45040" s="148"/>
      <c r="F45040" s="148"/>
      <c r="G45040" s="149"/>
      <c r="H45040" s="148"/>
      <c r="I45040"/>
    </row>
    <row r="45041" spans="1:9" x14ac:dyDescent="0.25">
      <c r="A45041"/>
      <c r="B45041"/>
      <c r="C45041"/>
      <c r="D45041"/>
      <c r="E45041" s="148"/>
      <c r="F45041" s="148"/>
      <c r="G45041" s="149"/>
      <c r="H45041" s="148"/>
      <c r="I45041"/>
    </row>
    <row r="45042" spans="1:9" x14ac:dyDescent="0.25">
      <c r="A45042"/>
      <c r="B45042"/>
      <c r="C45042"/>
      <c r="D45042"/>
      <c r="E45042" s="148"/>
      <c r="F45042" s="148"/>
      <c r="G45042" s="149"/>
      <c r="H45042" s="148"/>
      <c r="I45042"/>
    </row>
    <row r="45043" spans="1:9" x14ac:dyDescent="0.25">
      <c r="A45043"/>
      <c r="B45043"/>
      <c r="C45043"/>
      <c r="D45043"/>
      <c r="E45043" s="148"/>
      <c r="F45043" s="148"/>
      <c r="G45043" s="149"/>
      <c r="H45043" s="148"/>
      <c r="I45043"/>
    </row>
    <row r="45044" spans="1:9" x14ac:dyDescent="0.25">
      <c r="A45044"/>
      <c r="B45044"/>
      <c r="C45044"/>
      <c r="D45044"/>
      <c r="E45044" s="148"/>
      <c r="F45044" s="148"/>
      <c r="G45044" s="149"/>
      <c r="H45044" s="148"/>
      <c r="I45044"/>
    </row>
    <row r="45045" spans="1:9" x14ac:dyDescent="0.25">
      <c r="A45045"/>
      <c r="B45045"/>
      <c r="C45045"/>
      <c r="D45045"/>
      <c r="E45045" s="148"/>
      <c r="F45045" s="148"/>
      <c r="G45045" s="149"/>
      <c r="H45045" s="148"/>
      <c r="I45045"/>
    </row>
    <row r="45046" spans="1:9" x14ac:dyDescent="0.25">
      <c r="A45046"/>
      <c r="B45046"/>
      <c r="C45046"/>
      <c r="D45046"/>
      <c r="E45046" s="148"/>
      <c r="F45046" s="148"/>
      <c r="G45046" s="149"/>
      <c r="H45046" s="148"/>
      <c r="I45046"/>
    </row>
    <row r="45047" spans="1:9" x14ac:dyDescent="0.25">
      <c r="A45047"/>
      <c r="B45047"/>
      <c r="C45047"/>
      <c r="D45047"/>
      <c r="E45047" s="148"/>
      <c r="F45047" s="148"/>
      <c r="G45047" s="149"/>
      <c r="H45047" s="148"/>
      <c r="I45047"/>
    </row>
    <row r="45048" spans="1:9" x14ac:dyDescent="0.25">
      <c r="A45048"/>
      <c r="B45048"/>
      <c r="C45048"/>
      <c r="D45048"/>
      <c r="E45048" s="148"/>
      <c r="F45048" s="148"/>
      <c r="G45048" s="149"/>
      <c r="H45048" s="148"/>
      <c r="I45048"/>
    </row>
    <row r="45049" spans="1:9" x14ac:dyDescent="0.25">
      <c r="A45049"/>
      <c r="B45049"/>
      <c r="C45049"/>
      <c r="D45049"/>
      <c r="E45049" s="148"/>
      <c r="F45049" s="148"/>
      <c r="G45049" s="149"/>
      <c r="H45049" s="148"/>
      <c r="I45049"/>
    </row>
    <row r="45050" spans="1:9" x14ac:dyDescent="0.25">
      <c r="A45050"/>
      <c r="B45050"/>
      <c r="C45050"/>
      <c r="D45050"/>
      <c r="E45050" s="148"/>
      <c r="F45050" s="148"/>
      <c r="G45050" s="149"/>
      <c r="H45050" s="148"/>
      <c r="I45050"/>
    </row>
    <row r="45051" spans="1:9" x14ac:dyDescent="0.25">
      <c r="A45051"/>
      <c r="B45051"/>
      <c r="C45051"/>
      <c r="D45051"/>
      <c r="E45051" s="148"/>
      <c r="F45051" s="148"/>
      <c r="G45051" s="149"/>
      <c r="H45051" s="148"/>
      <c r="I45051"/>
    </row>
    <row r="45052" spans="1:9" x14ac:dyDescent="0.25">
      <c r="A45052"/>
      <c r="B45052"/>
      <c r="C45052"/>
      <c r="D45052"/>
      <c r="E45052" s="148"/>
      <c r="F45052" s="148"/>
      <c r="G45052" s="149"/>
      <c r="H45052" s="148"/>
      <c r="I45052"/>
    </row>
    <row r="45053" spans="1:9" x14ac:dyDescent="0.25">
      <c r="A45053"/>
      <c r="B45053"/>
      <c r="C45053"/>
      <c r="D45053"/>
      <c r="E45053" s="148"/>
      <c r="F45053" s="148"/>
      <c r="G45053" s="149"/>
      <c r="H45053" s="148"/>
      <c r="I45053"/>
    </row>
    <row r="45054" spans="1:9" x14ac:dyDescent="0.25">
      <c r="A45054"/>
      <c r="B45054"/>
      <c r="C45054"/>
      <c r="D45054"/>
      <c r="E45054" s="148"/>
      <c r="F45054" s="148"/>
      <c r="G45054" s="149"/>
      <c r="H45054" s="148"/>
      <c r="I45054"/>
    </row>
    <row r="45055" spans="1:9" x14ac:dyDescent="0.25">
      <c r="A45055"/>
      <c r="B45055"/>
      <c r="C45055"/>
      <c r="D45055"/>
      <c r="E45055" s="148"/>
      <c r="F45055" s="148"/>
      <c r="G45055" s="149"/>
      <c r="H45055" s="148"/>
      <c r="I45055"/>
    </row>
    <row r="45056" spans="1:9" x14ac:dyDescent="0.25">
      <c r="A45056"/>
      <c r="B45056"/>
      <c r="C45056"/>
      <c r="D45056"/>
      <c r="E45056" s="148"/>
      <c r="F45056" s="148"/>
      <c r="G45056" s="149"/>
      <c r="H45056" s="148"/>
      <c r="I45056"/>
    </row>
    <row r="45057" spans="1:9" x14ac:dyDescent="0.25">
      <c r="A45057"/>
      <c r="B45057"/>
      <c r="C45057"/>
      <c r="D45057"/>
      <c r="E45057" s="148"/>
      <c r="F45057" s="148"/>
      <c r="G45057" s="149"/>
      <c r="H45057" s="148"/>
      <c r="I45057"/>
    </row>
    <row r="45058" spans="1:9" x14ac:dyDescent="0.25">
      <c r="A45058"/>
      <c r="B45058"/>
      <c r="C45058"/>
      <c r="D45058"/>
      <c r="E45058" s="148"/>
      <c r="F45058" s="148"/>
      <c r="G45058" s="149"/>
      <c r="H45058" s="148"/>
      <c r="I45058"/>
    </row>
    <row r="45059" spans="1:9" x14ac:dyDescent="0.25">
      <c r="A45059"/>
      <c r="B45059"/>
      <c r="C45059"/>
      <c r="D45059"/>
      <c r="E45059" s="148"/>
      <c r="F45059" s="148"/>
      <c r="G45059" s="149"/>
      <c r="H45059" s="148"/>
      <c r="I45059"/>
    </row>
    <row r="45060" spans="1:9" x14ac:dyDescent="0.25">
      <c r="A45060"/>
      <c r="B45060"/>
      <c r="C45060"/>
      <c r="D45060"/>
      <c r="E45060" s="148"/>
      <c r="F45060" s="148"/>
      <c r="G45060" s="149"/>
      <c r="H45060" s="148"/>
      <c r="I45060"/>
    </row>
    <row r="45061" spans="1:9" x14ac:dyDescent="0.25">
      <c r="A45061"/>
      <c r="B45061"/>
      <c r="C45061"/>
      <c r="D45061"/>
      <c r="E45061" s="148"/>
      <c r="F45061" s="148"/>
      <c r="G45061" s="149"/>
      <c r="H45061" s="148"/>
      <c r="I45061"/>
    </row>
    <row r="45062" spans="1:9" x14ac:dyDescent="0.25">
      <c r="A45062"/>
      <c r="B45062"/>
      <c r="C45062"/>
      <c r="D45062"/>
      <c r="E45062" s="148"/>
      <c r="F45062" s="148"/>
      <c r="G45062" s="149"/>
      <c r="H45062" s="148"/>
      <c r="I45062"/>
    </row>
    <row r="45063" spans="1:9" x14ac:dyDescent="0.25">
      <c r="A45063"/>
      <c r="B45063"/>
      <c r="C45063"/>
      <c r="D45063"/>
      <c r="E45063" s="148"/>
      <c r="F45063" s="148"/>
      <c r="G45063" s="149"/>
      <c r="H45063" s="148"/>
      <c r="I45063"/>
    </row>
    <row r="45064" spans="1:9" x14ac:dyDescent="0.25">
      <c r="A45064"/>
      <c r="B45064"/>
      <c r="C45064"/>
      <c r="D45064"/>
      <c r="E45064" s="148"/>
      <c r="F45064" s="148"/>
      <c r="G45064" s="149"/>
      <c r="H45064" s="148"/>
      <c r="I45064"/>
    </row>
    <row r="45065" spans="1:9" x14ac:dyDescent="0.25">
      <c r="A45065"/>
      <c r="B45065"/>
      <c r="C45065"/>
      <c r="D45065"/>
      <c r="E45065" s="148"/>
      <c r="F45065" s="148"/>
      <c r="G45065" s="149"/>
      <c r="H45065" s="148"/>
      <c r="I45065"/>
    </row>
    <row r="45066" spans="1:9" x14ac:dyDescent="0.25">
      <c r="A45066"/>
      <c r="B45066"/>
      <c r="C45066"/>
      <c r="D45066"/>
      <c r="E45066" s="148"/>
      <c r="F45066" s="148"/>
      <c r="G45066" s="149"/>
      <c r="H45066" s="148"/>
      <c r="I45066"/>
    </row>
    <row r="45067" spans="1:9" x14ac:dyDescent="0.25">
      <c r="A45067"/>
      <c r="B45067"/>
      <c r="C45067"/>
      <c r="D45067"/>
      <c r="E45067" s="148"/>
      <c r="F45067" s="148"/>
      <c r="G45067" s="149"/>
      <c r="H45067" s="148"/>
      <c r="I45067"/>
    </row>
    <row r="45068" spans="1:9" x14ac:dyDescent="0.25">
      <c r="A45068"/>
      <c r="B45068"/>
      <c r="C45068"/>
      <c r="D45068"/>
      <c r="E45068" s="148"/>
      <c r="F45068" s="148"/>
      <c r="G45068" s="149"/>
      <c r="H45068" s="148"/>
      <c r="I45068"/>
    </row>
    <row r="45069" spans="1:9" x14ac:dyDescent="0.25">
      <c r="A45069"/>
      <c r="B45069"/>
      <c r="C45069"/>
      <c r="D45069"/>
      <c r="E45069" s="148"/>
      <c r="F45069" s="148"/>
      <c r="G45069" s="149"/>
      <c r="H45069" s="148"/>
      <c r="I45069"/>
    </row>
    <row r="45070" spans="1:9" x14ac:dyDescent="0.25">
      <c r="A45070"/>
      <c r="B45070"/>
      <c r="C45070"/>
      <c r="D45070"/>
      <c r="E45070" s="148"/>
      <c r="F45070" s="148"/>
      <c r="G45070" s="149"/>
      <c r="H45070" s="148"/>
      <c r="I45070"/>
    </row>
    <row r="45071" spans="1:9" x14ac:dyDescent="0.25">
      <c r="A45071"/>
      <c r="B45071"/>
      <c r="C45071"/>
      <c r="D45071"/>
      <c r="E45071" s="148"/>
      <c r="F45071" s="148"/>
      <c r="G45071" s="149"/>
      <c r="H45071" s="148"/>
      <c r="I45071"/>
    </row>
    <row r="45072" spans="1:9" x14ac:dyDescent="0.25">
      <c r="A45072"/>
      <c r="B45072"/>
      <c r="C45072"/>
      <c r="D45072"/>
      <c r="E45072" s="148"/>
      <c r="F45072" s="148"/>
      <c r="G45072" s="149"/>
      <c r="H45072" s="148"/>
      <c r="I45072"/>
    </row>
    <row r="45073" spans="1:9" x14ac:dyDescent="0.25">
      <c r="A45073"/>
      <c r="B45073"/>
      <c r="C45073"/>
      <c r="D45073"/>
      <c r="E45073" s="148"/>
      <c r="F45073" s="148"/>
      <c r="G45073" s="149"/>
      <c r="H45073" s="148"/>
      <c r="I45073"/>
    </row>
    <row r="45074" spans="1:9" x14ac:dyDescent="0.25">
      <c r="A45074"/>
      <c r="B45074"/>
      <c r="C45074"/>
      <c r="D45074"/>
      <c r="E45074" s="148"/>
      <c r="F45074" s="148"/>
      <c r="G45074" s="149"/>
      <c r="H45074" s="148"/>
      <c r="I45074"/>
    </row>
    <row r="45075" spans="1:9" x14ac:dyDescent="0.25">
      <c r="A45075"/>
      <c r="B45075"/>
      <c r="C45075"/>
      <c r="D45075"/>
      <c r="E45075" s="148"/>
      <c r="F45075" s="148"/>
      <c r="G45075" s="149"/>
      <c r="H45075" s="148"/>
      <c r="I45075"/>
    </row>
    <row r="45076" spans="1:9" x14ac:dyDescent="0.25">
      <c r="A45076"/>
      <c r="B45076"/>
      <c r="C45076"/>
      <c r="D45076"/>
      <c r="E45076" s="148"/>
      <c r="F45076" s="148"/>
      <c r="G45076" s="149"/>
      <c r="H45076" s="148"/>
      <c r="I45076"/>
    </row>
    <row r="45077" spans="1:9" x14ac:dyDescent="0.25">
      <c r="A45077"/>
      <c r="B45077"/>
      <c r="C45077"/>
      <c r="D45077"/>
      <c r="E45077" s="148"/>
      <c r="F45077" s="148"/>
      <c r="G45077" s="149"/>
      <c r="H45077" s="148"/>
      <c r="I45077"/>
    </row>
    <row r="45078" spans="1:9" x14ac:dyDescent="0.25">
      <c r="A45078"/>
      <c r="B45078"/>
      <c r="C45078"/>
      <c r="D45078"/>
      <c r="E45078" s="148"/>
      <c r="F45078" s="148"/>
      <c r="G45078" s="149"/>
      <c r="H45078" s="148"/>
      <c r="I45078"/>
    </row>
    <row r="45079" spans="1:9" x14ac:dyDescent="0.25">
      <c r="A45079"/>
      <c r="B45079"/>
      <c r="C45079"/>
      <c r="D45079"/>
      <c r="E45079" s="148"/>
      <c r="F45079" s="148"/>
      <c r="G45079" s="149"/>
      <c r="H45079" s="148"/>
      <c r="I45079"/>
    </row>
    <row r="45080" spans="1:9" x14ac:dyDescent="0.25">
      <c r="A45080"/>
      <c r="B45080"/>
      <c r="C45080"/>
      <c r="D45080"/>
      <c r="E45080" s="148"/>
      <c r="F45080" s="148"/>
      <c r="G45080" s="149"/>
      <c r="H45080" s="148"/>
      <c r="I45080"/>
    </row>
    <row r="45081" spans="1:9" x14ac:dyDescent="0.25">
      <c r="A45081"/>
      <c r="B45081"/>
      <c r="C45081"/>
      <c r="D45081"/>
      <c r="E45081" s="148"/>
      <c r="F45081" s="148"/>
      <c r="G45081" s="149"/>
      <c r="H45081" s="148"/>
      <c r="I45081"/>
    </row>
    <row r="45082" spans="1:9" x14ac:dyDescent="0.25">
      <c r="A45082"/>
      <c r="B45082"/>
      <c r="C45082"/>
      <c r="D45082"/>
      <c r="E45082" s="148"/>
      <c r="F45082" s="148"/>
      <c r="G45082" s="149"/>
      <c r="H45082" s="148"/>
      <c r="I45082"/>
    </row>
    <row r="45083" spans="1:9" x14ac:dyDescent="0.25">
      <c r="A45083"/>
      <c r="B45083"/>
      <c r="C45083"/>
      <c r="D45083"/>
      <c r="E45083" s="148"/>
      <c r="F45083" s="148"/>
      <c r="G45083" s="149"/>
      <c r="H45083" s="148"/>
      <c r="I45083"/>
    </row>
    <row r="45084" spans="1:9" x14ac:dyDescent="0.25">
      <c r="A45084"/>
      <c r="B45084"/>
      <c r="C45084"/>
      <c r="D45084"/>
      <c r="E45084" s="148"/>
      <c r="F45084" s="148"/>
      <c r="G45084" s="149"/>
      <c r="H45084" s="148"/>
      <c r="I45084"/>
    </row>
    <row r="45085" spans="1:9" x14ac:dyDescent="0.25">
      <c r="A45085"/>
      <c r="B45085"/>
      <c r="C45085"/>
      <c r="D45085"/>
      <c r="E45085" s="148"/>
      <c r="F45085" s="148"/>
      <c r="G45085" s="149"/>
      <c r="H45085" s="148"/>
      <c r="I45085"/>
    </row>
    <row r="45086" spans="1:9" x14ac:dyDescent="0.25">
      <c r="A45086"/>
      <c r="B45086"/>
      <c r="C45086"/>
      <c r="D45086"/>
      <c r="E45086" s="148"/>
      <c r="F45086" s="148"/>
      <c r="G45086" s="149"/>
      <c r="H45086" s="148"/>
      <c r="I45086"/>
    </row>
    <row r="45087" spans="1:9" x14ac:dyDescent="0.25">
      <c r="A45087"/>
      <c r="B45087"/>
      <c r="C45087"/>
      <c r="D45087"/>
      <c r="E45087" s="148"/>
      <c r="F45087" s="148"/>
      <c r="G45087" s="149"/>
      <c r="H45087" s="148"/>
      <c r="I45087"/>
    </row>
    <row r="45088" spans="1:9" x14ac:dyDescent="0.25">
      <c r="A45088"/>
      <c r="B45088"/>
      <c r="C45088"/>
      <c r="D45088"/>
      <c r="E45088" s="148"/>
      <c r="F45088" s="148"/>
      <c r="G45088" s="149"/>
      <c r="H45088" s="148"/>
      <c r="I45088"/>
    </row>
    <row r="45089" spans="1:9" x14ac:dyDescent="0.25">
      <c r="A45089"/>
      <c r="B45089"/>
      <c r="C45089"/>
      <c r="D45089"/>
      <c r="E45089" s="148"/>
      <c r="F45089" s="148"/>
      <c r="G45089" s="149"/>
      <c r="H45089" s="148"/>
      <c r="I45089"/>
    </row>
    <row r="45090" spans="1:9" x14ac:dyDescent="0.25">
      <c r="A45090"/>
      <c r="B45090"/>
      <c r="C45090"/>
      <c r="D45090"/>
      <c r="E45090" s="148"/>
      <c r="F45090" s="148"/>
      <c r="G45090" s="149"/>
      <c r="H45090" s="148"/>
      <c r="I45090"/>
    </row>
    <row r="45091" spans="1:9" x14ac:dyDescent="0.25">
      <c r="A45091"/>
      <c r="B45091"/>
      <c r="C45091"/>
      <c r="D45091"/>
      <c r="E45091" s="148"/>
      <c r="F45091" s="148"/>
      <c r="G45091" s="149"/>
      <c r="H45091" s="148"/>
      <c r="I45091"/>
    </row>
    <row r="45092" spans="1:9" x14ac:dyDescent="0.25">
      <c r="A45092"/>
      <c r="B45092"/>
      <c r="C45092"/>
      <c r="D45092"/>
      <c r="E45092" s="148"/>
      <c r="F45092" s="148"/>
      <c r="G45092" s="149"/>
      <c r="H45092" s="148"/>
      <c r="I45092"/>
    </row>
    <row r="45093" spans="1:9" x14ac:dyDescent="0.25">
      <c r="A45093"/>
      <c r="B45093"/>
      <c r="C45093"/>
      <c r="D45093"/>
      <c r="E45093" s="148"/>
      <c r="F45093" s="148"/>
      <c r="G45093" s="149"/>
      <c r="H45093" s="148"/>
      <c r="I45093"/>
    </row>
    <row r="45094" spans="1:9" x14ac:dyDescent="0.25">
      <c r="A45094"/>
      <c r="B45094"/>
      <c r="C45094"/>
      <c r="D45094"/>
      <c r="E45094" s="148"/>
      <c r="F45094" s="148"/>
      <c r="G45094" s="149"/>
      <c r="H45094" s="148"/>
      <c r="I45094"/>
    </row>
    <row r="45095" spans="1:9" x14ac:dyDescent="0.25">
      <c r="A45095"/>
      <c r="B45095"/>
      <c r="C45095"/>
      <c r="D45095"/>
      <c r="E45095" s="148"/>
      <c r="F45095" s="148"/>
      <c r="G45095" s="149"/>
      <c r="H45095" s="148"/>
      <c r="I45095"/>
    </row>
    <row r="45096" spans="1:9" x14ac:dyDescent="0.25">
      <c r="A45096"/>
      <c r="B45096"/>
      <c r="C45096"/>
      <c r="D45096"/>
      <c r="E45096" s="148"/>
      <c r="F45096" s="148"/>
      <c r="G45096" s="149"/>
      <c r="H45096" s="148"/>
      <c r="I45096"/>
    </row>
    <row r="45097" spans="1:9" x14ac:dyDescent="0.25">
      <c r="A45097"/>
      <c r="B45097"/>
      <c r="C45097"/>
      <c r="D45097"/>
      <c r="E45097" s="148"/>
      <c r="F45097" s="148"/>
      <c r="G45097" s="149"/>
      <c r="H45097" s="148"/>
      <c r="I45097"/>
    </row>
    <row r="45098" spans="1:9" x14ac:dyDescent="0.25">
      <c r="A45098"/>
      <c r="B45098"/>
      <c r="C45098"/>
      <c r="D45098"/>
      <c r="E45098" s="148"/>
      <c r="F45098" s="148"/>
      <c r="G45098" s="149"/>
      <c r="H45098" s="148"/>
      <c r="I45098"/>
    </row>
    <row r="45099" spans="1:9" x14ac:dyDescent="0.25">
      <c r="A45099"/>
      <c r="B45099"/>
      <c r="C45099"/>
      <c r="D45099"/>
      <c r="E45099" s="148"/>
      <c r="F45099" s="148"/>
      <c r="G45099" s="149"/>
      <c r="H45099" s="148"/>
      <c r="I45099"/>
    </row>
    <row r="45100" spans="1:9" x14ac:dyDescent="0.25">
      <c r="A45100"/>
      <c r="B45100"/>
      <c r="C45100"/>
      <c r="D45100"/>
      <c r="E45100" s="148"/>
      <c r="F45100" s="148"/>
      <c r="G45100" s="149"/>
      <c r="H45100" s="148"/>
      <c r="I45100"/>
    </row>
    <row r="45101" spans="1:9" x14ac:dyDescent="0.25">
      <c r="A45101"/>
      <c r="B45101"/>
      <c r="C45101"/>
      <c r="D45101"/>
      <c r="E45101" s="148"/>
      <c r="F45101" s="148"/>
      <c r="G45101" s="149"/>
      <c r="H45101" s="148"/>
      <c r="I45101"/>
    </row>
    <row r="45102" spans="1:9" x14ac:dyDescent="0.25">
      <c r="A45102"/>
      <c r="B45102"/>
      <c r="C45102"/>
      <c r="D45102"/>
      <c r="E45102" s="148"/>
      <c r="F45102" s="148"/>
      <c r="G45102" s="149"/>
      <c r="H45102" s="148"/>
      <c r="I45102"/>
    </row>
    <row r="45103" spans="1:9" x14ac:dyDescent="0.25">
      <c r="A45103"/>
      <c r="B45103"/>
      <c r="C45103"/>
      <c r="D45103"/>
      <c r="E45103" s="148"/>
      <c r="F45103" s="148"/>
      <c r="G45103" s="149"/>
      <c r="H45103" s="148"/>
      <c r="I45103"/>
    </row>
    <row r="45104" spans="1:9" x14ac:dyDescent="0.25">
      <c r="A45104"/>
      <c r="B45104"/>
      <c r="C45104"/>
      <c r="D45104"/>
      <c r="E45104" s="148"/>
      <c r="F45104" s="148"/>
      <c r="G45104" s="149"/>
      <c r="H45104" s="148"/>
      <c r="I45104"/>
    </row>
    <row r="45105" spans="1:9" x14ac:dyDescent="0.25">
      <c r="A45105"/>
      <c r="B45105"/>
      <c r="C45105"/>
      <c r="D45105"/>
      <c r="E45105" s="148"/>
      <c r="F45105" s="148"/>
      <c r="G45105" s="149"/>
      <c r="H45105" s="148"/>
      <c r="I45105"/>
    </row>
    <row r="45106" spans="1:9" x14ac:dyDescent="0.25">
      <c r="A45106"/>
      <c r="B45106"/>
      <c r="C45106"/>
      <c r="D45106"/>
      <c r="E45106" s="148"/>
      <c r="F45106" s="148"/>
      <c r="G45106" s="149"/>
      <c r="H45106" s="148"/>
      <c r="I45106"/>
    </row>
    <row r="45107" spans="1:9" x14ac:dyDescent="0.25">
      <c r="A45107"/>
      <c r="B45107"/>
      <c r="C45107"/>
      <c r="D45107"/>
      <c r="E45107" s="148"/>
      <c r="F45107" s="148"/>
      <c r="G45107" s="149"/>
      <c r="H45107" s="148"/>
      <c r="I45107"/>
    </row>
    <row r="45108" spans="1:9" x14ac:dyDescent="0.25">
      <c r="A45108"/>
      <c r="B45108"/>
      <c r="C45108"/>
      <c r="D45108"/>
      <c r="E45108" s="148"/>
      <c r="F45108" s="148"/>
      <c r="G45108" s="149"/>
      <c r="H45108" s="148"/>
      <c r="I45108"/>
    </row>
    <row r="45109" spans="1:9" x14ac:dyDescent="0.25">
      <c r="A45109"/>
      <c r="B45109"/>
      <c r="C45109"/>
      <c r="D45109"/>
      <c r="E45109" s="148"/>
      <c r="F45109" s="148"/>
      <c r="G45109" s="149"/>
      <c r="H45109" s="148"/>
      <c r="I45109"/>
    </row>
    <row r="45110" spans="1:9" x14ac:dyDescent="0.25">
      <c r="A45110"/>
      <c r="B45110"/>
      <c r="C45110"/>
      <c r="D45110"/>
      <c r="E45110" s="148"/>
      <c r="F45110" s="148"/>
      <c r="G45110" s="149"/>
      <c r="H45110" s="148"/>
      <c r="I45110"/>
    </row>
    <row r="45111" spans="1:9" x14ac:dyDescent="0.25">
      <c r="A45111"/>
      <c r="B45111"/>
      <c r="C45111"/>
      <c r="D45111"/>
      <c r="E45111" s="148"/>
      <c r="F45111" s="148"/>
      <c r="G45111" s="149"/>
      <c r="H45111" s="148"/>
      <c r="I45111"/>
    </row>
    <row r="45112" spans="1:9" x14ac:dyDescent="0.25">
      <c r="A45112"/>
      <c r="B45112"/>
      <c r="C45112"/>
      <c r="D45112"/>
      <c r="E45112" s="148"/>
      <c r="F45112" s="148"/>
      <c r="G45112" s="149"/>
      <c r="H45112" s="148"/>
      <c r="I45112"/>
    </row>
    <row r="45113" spans="1:9" x14ac:dyDescent="0.25">
      <c r="A45113"/>
      <c r="B45113"/>
      <c r="C45113"/>
      <c r="D45113"/>
      <c r="E45113" s="148"/>
      <c r="F45113" s="148"/>
      <c r="G45113" s="149"/>
      <c r="H45113" s="148"/>
      <c r="I45113"/>
    </row>
    <row r="45114" spans="1:9" x14ac:dyDescent="0.25">
      <c r="A45114"/>
      <c r="B45114"/>
      <c r="C45114"/>
      <c r="D45114"/>
      <c r="E45114" s="148"/>
      <c r="F45114" s="148"/>
      <c r="G45114" s="149"/>
      <c r="H45114" s="148"/>
      <c r="I45114"/>
    </row>
    <row r="45115" spans="1:9" x14ac:dyDescent="0.25">
      <c r="A45115"/>
      <c r="B45115"/>
      <c r="C45115"/>
      <c r="D45115"/>
      <c r="E45115" s="148"/>
      <c r="F45115" s="148"/>
      <c r="G45115" s="149"/>
      <c r="H45115" s="148"/>
      <c r="I45115"/>
    </row>
    <row r="45116" spans="1:9" x14ac:dyDescent="0.25">
      <c r="A45116"/>
      <c r="B45116"/>
      <c r="C45116"/>
      <c r="D45116"/>
      <c r="E45116" s="148"/>
      <c r="F45116" s="148"/>
      <c r="G45116" s="149"/>
      <c r="H45116" s="148"/>
      <c r="I45116"/>
    </row>
    <row r="45117" spans="1:9" x14ac:dyDescent="0.25">
      <c r="A45117"/>
      <c r="B45117"/>
      <c r="C45117"/>
      <c r="D45117"/>
      <c r="E45117" s="148"/>
      <c r="F45117" s="148"/>
      <c r="G45117" s="149"/>
      <c r="H45117" s="148"/>
      <c r="I45117"/>
    </row>
    <row r="45118" spans="1:9" x14ac:dyDescent="0.25">
      <c r="A45118"/>
      <c r="B45118"/>
      <c r="C45118"/>
      <c r="D45118"/>
      <c r="E45118" s="148"/>
      <c r="F45118" s="148"/>
      <c r="G45118" s="149"/>
      <c r="H45118" s="148"/>
      <c r="I45118"/>
    </row>
    <row r="45119" spans="1:9" x14ac:dyDescent="0.25">
      <c r="A45119"/>
      <c r="B45119"/>
      <c r="C45119"/>
      <c r="D45119"/>
      <c r="E45119" s="148"/>
      <c r="F45119" s="148"/>
      <c r="G45119" s="149"/>
      <c r="H45119" s="148"/>
      <c r="I45119"/>
    </row>
    <row r="45120" spans="1:9" x14ac:dyDescent="0.25">
      <c r="A45120"/>
      <c r="B45120"/>
      <c r="C45120"/>
      <c r="D45120"/>
      <c r="E45120" s="148"/>
      <c r="F45120" s="148"/>
      <c r="G45120" s="149"/>
      <c r="H45120" s="148"/>
      <c r="I45120"/>
    </row>
    <row r="45121" spans="1:9" x14ac:dyDescent="0.25">
      <c r="A45121"/>
      <c r="B45121"/>
      <c r="C45121"/>
      <c r="D45121"/>
      <c r="E45121" s="148"/>
      <c r="F45121" s="148"/>
      <c r="G45121" s="149"/>
      <c r="H45121" s="148"/>
      <c r="I45121"/>
    </row>
    <row r="45122" spans="1:9" x14ac:dyDescent="0.25">
      <c r="A45122"/>
      <c r="B45122"/>
      <c r="C45122"/>
      <c r="D45122"/>
      <c r="E45122" s="148"/>
      <c r="F45122" s="148"/>
      <c r="G45122" s="149"/>
      <c r="H45122" s="148"/>
      <c r="I45122"/>
    </row>
    <row r="45123" spans="1:9" x14ac:dyDescent="0.25">
      <c r="A45123"/>
      <c r="B45123"/>
      <c r="C45123"/>
      <c r="D45123"/>
      <c r="E45123" s="148"/>
      <c r="F45123" s="148"/>
      <c r="G45123" s="149"/>
      <c r="H45123" s="148"/>
      <c r="I45123"/>
    </row>
    <row r="45124" spans="1:9" x14ac:dyDescent="0.25">
      <c r="A45124"/>
      <c r="B45124"/>
      <c r="C45124"/>
      <c r="D45124"/>
      <c r="E45124" s="148"/>
      <c r="F45124" s="148"/>
      <c r="G45124" s="149"/>
      <c r="H45124" s="148"/>
      <c r="I45124"/>
    </row>
    <row r="45125" spans="1:9" x14ac:dyDescent="0.25">
      <c r="A45125"/>
      <c r="B45125"/>
      <c r="C45125"/>
      <c r="D45125"/>
      <c r="E45125" s="148"/>
      <c r="F45125" s="148"/>
      <c r="G45125" s="149"/>
      <c r="H45125" s="148"/>
      <c r="I45125"/>
    </row>
    <row r="45126" spans="1:9" x14ac:dyDescent="0.25">
      <c r="A45126"/>
      <c r="B45126"/>
      <c r="C45126"/>
      <c r="D45126"/>
      <c r="E45126" s="148"/>
      <c r="F45126" s="148"/>
      <c r="G45126" s="149"/>
      <c r="H45126" s="148"/>
      <c r="I45126"/>
    </row>
    <row r="45127" spans="1:9" x14ac:dyDescent="0.25">
      <c r="A45127"/>
      <c r="B45127"/>
      <c r="C45127"/>
      <c r="D45127"/>
      <c r="E45127" s="148"/>
      <c r="F45127" s="148"/>
      <c r="G45127" s="149"/>
      <c r="H45127" s="148"/>
      <c r="I45127"/>
    </row>
    <row r="45128" spans="1:9" x14ac:dyDescent="0.25">
      <c r="A45128"/>
      <c r="B45128"/>
      <c r="C45128"/>
      <c r="D45128"/>
      <c r="E45128" s="148"/>
      <c r="F45128" s="148"/>
      <c r="G45128" s="149"/>
      <c r="H45128" s="148"/>
      <c r="I45128"/>
    </row>
    <row r="45129" spans="1:9" x14ac:dyDescent="0.25">
      <c r="A45129"/>
      <c r="B45129"/>
      <c r="C45129"/>
      <c r="D45129"/>
      <c r="E45129" s="148"/>
      <c r="F45129" s="148"/>
      <c r="G45129" s="149"/>
      <c r="H45129" s="148"/>
      <c r="I45129"/>
    </row>
    <row r="45130" spans="1:9" x14ac:dyDescent="0.25">
      <c r="A45130"/>
      <c r="B45130"/>
      <c r="C45130"/>
      <c r="D45130"/>
      <c r="E45130" s="148"/>
      <c r="F45130" s="148"/>
      <c r="G45130" s="149"/>
      <c r="H45130" s="148"/>
      <c r="I45130"/>
    </row>
    <row r="45131" spans="1:9" x14ac:dyDescent="0.25">
      <c r="A45131"/>
      <c r="B45131"/>
      <c r="C45131"/>
      <c r="D45131"/>
      <c r="E45131" s="148"/>
      <c r="F45131" s="148"/>
      <c r="G45131" s="149"/>
      <c r="H45131" s="148"/>
      <c r="I45131"/>
    </row>
    <row r="45132" spans="1:9" x14ac:dyDescent="0.25">
      <c r="A45132"/>
      <c r="B45132"/>
      <c r="C45132"/>
      <c r="D45132"/>
      <c r="E45132" s="148"/>
      <c r="F45132" s="148"/>
      <c r="G45132" s="149"/>
      <c r="H45132" s="148"/>
      <c r="I45132"/>
    </row>
    <row r="45133" spans="1:9" x14ac:dyDescent="0.25">
      <c r="A45133"/>
      <c r="B45133"/>
      <c r="C45133"/>
      <c r="D45133"/>
      <c r="E45133" s="148"/>
      <c r="F45133" s="148"/>
      <c r="G45133" s="149"/>
      <c r="H45133" s="148"/>
      <c r="I45133"/>
    </row>
    <row r="45134" spans="1:9" x14ac:dyDescent="0.25">
      <c r="A45134"/>
      <c r="B45134"/>
      <c r="C45134"/>
      <c r="D45134"/>
      <c r="E45134" s="148"/>
      <c r="F45134" s="148"/>
      <c r="G45134" s="149"/>
      <c r="H45134" s="148"/>
      <c r="I45134"/>
    </row>
    <row r="45135" spans="1:9" x14ac:dyDescent="0.25">
      <c r="A45135"/>
      <c r="B45135"/>
      <c r="C45135"/>
      <c r="D45135"/>
      <c r="E45135" s="148"/>
      <c r="F45135" s="148"/>
      <c r="G45135" s="149"/>
      <c r="H45135" s="148"/>
      <c r="I45135"/>
    </row>
    <row r="45136" spans="1:9" x14ac:dyDescent="0.25">
      <c r="A45136"/>
      <c r="B45136"/>
      <c r="C45136"/>
      <c r="D45136"/>
      <c r="E45136" s="148"/>
      <c r="F45136" s="148"/>
      <c r="G45136" s="149"/>
      <c r="H45136" s="148"/>
      <c r="I45136"/>
    </row>
    <row r="45137" spans="1:9" x14ac:dyDescent="0.25">
      <c r="A45137"/>
      <c r="B45137"/>
      <c r="C45137"/>
      <c r="D45137"/>
      <c r="E45137" s="148"/>
      <c r="F45137" s="148"/>
      <c r="G45137" s="149"/>
      <c r="H45137" s="148"/>
      <c r="I45137"/>
    </row>
    <row r="45138" spans="1:9" x14ac:dyDescent="0.25">
      <c r="A45138"/>
      <c r="B45138"/>
      <c r="C45138"/>
      <c r="D45138"/>
      <c r="E45138" s="148"/>
      <c r="F45138" s="148"/>
      <c r="G45138" s="149"/>
      <c r="H45138" s="148"/>
      <c r="I45138"/>
    </row>
    <row r="45139" spans="1:9" x14ac:dyDescent="0.25">
      <c r="A45139"/>
      <c r="B45139"/>
      <c r="C45139"/>
      <c r="D45139"/>
      <c r="E45139" s="148"/>
      <c r="F45139" s="148"/>
      <c r="G45139" s="149"/>
      <c r="H45139" s="148"/>
      <c r="I45139"/>
    </row>
    <row r="45140" spans="1:9" x14ac:dyDescent="0.25">
      <c r="A45140"/>
      <c r="B45140"/>
      <c r="C45140"/>
      <c r="D45140"/>
      <c r="E45140" s="148"/>
      <c r="F45140" s="148"/>
      <c r="G45140" s="149"/>
      <c r="H45140" s="148"/>
      <c r="I45140"/>
    </row>
    <row r="45141" spans="1:9" x14ac:dyDescent="0.25">
      <c r="A45141"/>
      <c r="B45141"/>
      <c r="C45141"/>
      <c r="D45141"/>
      <c r="E45141" s="148"/>
      <c r="F45141" s="148"/>
      <c r="G45141" s="149"/>
      <c r="H45141" s="148"/>
      <c r="I45141"/>
    </row>
    <row r="45142" spans="1:9" x14ac:dyDescent="0.25">
      <c r="A45142"/>
      <c r="B45142"/>
      <c r="C45142"/>
      <c r="D45142"/>
      <c r="E45142" s="148"/>
      <c r="F45142" s="148"/>
      <c r="G45142" s="149"/>
      <c r="H45142" s="148"/>
      <c r="I45142"/>
    </row>
    <row r="45143" spans="1:9" x14ac:dyDescent="0.25">
      <c r="A45143"/>
      <c r="B45143"/>
      <c r="C45143"/>
      <c r="D45143"/>
      <c r="E45143" s="148"/>
      <c r="F45143" s="148"/>
      <c r="G45143" s="149"/>
      <c r="H45143" s="148"/>
      <c r="I45143"/>
    </row>
    <row r="45144" spans="1:9" x14ac:dyDescent="0.25">
      <c r="A45144"/>
      <c r="B45144"/>
      <c r="C45144"/>
      <c r="D45144"/>
      <c r="E45144" s="148"/>
      <c r="F45144" s="148"/>
      <c r="G45144" s="149"/>
      <c r="H45144" s="148"/>
      <c r="I45144"/>
    </row>
    <row r="45145" spans="1:9" x14ac:dyDescent="0.25">
      <c r="A45145"/>
      <c r="B45145"/>
      <c r="C45145"/>
      <c r="D45145"/>
      <c r="E45145" s="148"/>
      <c r="F45145" s="148"/>
      <c r="G45145" s="149"/>
      <c r="H45145" s="148"/>
      <c r="I45145"/>
    </row>
    <row r="45146" spans="1:9" x14ac:dyDescent="0.25">
      <c r="A45146"/>
      <c r="B45146"/>
      <c r="C45146"/>
      <c r="D45146"/>
      <c r="E45146" s="148"/>
      <c r="F45146" s="148"/>
      <c r="G45146" s="149"/>
      <c r="H45146" s="148"/>
      <c r="I45146"/>
    </row>
    <row r="45147" spans="1:9" x14ac:dyDescent="0.25">
      <c r="A45147"/>
      <c r="B45147"/>
      <c r="C45147"/>
      <c r="D45147"/>
      <c r="E45147" s="148"/>
      <c r="F45147" s="148"/>
      <c r="G45147" s="149"/>
      <c r="H45147" s="148"/>
      <c r="I45147"/>
    </row>
    <row r="45148" spans="1:9" x14ac:dyDescent="0.25">
      <c r="A45148"/>
      <c r="B45148"/>
      <c r="C45148"/>
      <c r="D45148"/>
      <c r="E45148" s="148"/>
      <c r="F45148" s="148"/>
      <c r="G45148" s="149"/>
      <c r="H45148" s="148"/>
      <c r="I45148"/>
    </row>
    <row r="45149" spans="1:9" x14ac:dyDescent="0.25">
      <c r="A45149"/>
      <c r="B45149"/>
      <c r="C45149"/>
      <c r="D45149"/>
      <c r="E45149" s="148"/>
      <c r="F45149" s="148"/>
      <c r="G45149" s="149"/>
      <c r="H45149" s="148"/>
      <c r="I45149"/>
    </row>
    <row r="45150" spans="1:9" x14ac:dyDescent="0.25">
      <c r="A45150"/>
      <c r="B45150"/>
      <c r="C45150"/>
      <c r="D45150"/>
      <c r="E45150" s="148"/>
      <c r="F45150" s="148"/>
      <c r="G45150" s="149"/>
      <c r="H45150" s="148"/>
      <c r="I45150"/>
    </row>
    <row r="45151" spans="1:9" x14ac:dyDescent="0.25">
      <c r="A45151"/>
      <c r="B45151"/>
      <c r="C45151"/>
      <c r="D45151"/>
      <c r="E45151" s="148"/>
      <c r="F45151" s="148"/>
      <c r="G45151" s="149"/>
      <c r="H45151" s="148"/>
      <c r="I45151"/>
    </row>
    <row r="45152" spans="1:9" x14ac:dyDescent="0.25">
      <c r="A45152"/>
      <c r="B45152"/>
      <c r="C45152"/>
      <c r="D45152"/>
      <c r="E45152" s="148"/>
      <c r="F45152" s="148"/>
      <c r="G45152" s="149"/>
      <c r="H45152" s="148"/>
      <c r="I45152"/>
    </row>
    <row r="45153" spans="1:9" x14ac:dyDescent="0.25">
      <c r="A45153"/>
      <c r="B45153"/>
      <c r="C45153"/>
      <c r="D45153"/>
      <c r="E45153" s="148"/>
      <c r="F45153" s="148"/>
      <c r="G45153" s="149"/>
      <c r="H45153" s="148"/>
      <c r="I45153"/>
    </row>
    <row r="45154" spans="1:9" x14ac:dyDescent="0.25">
      <c r="A45154"/>
      <c r="B45154"/>
      <c r="C45154"/>
      <c r="D45154"/>
      <c r="E45154" s="148"/>
      <c r="F45154" s="148"/>
      <c r="G45154" s="149"/>
      <c r="H45154" s="148"/>
      <c r="I45154"/>
    </row>
    <row r="45155" spans="1:9" x14ac:dyDescent="0.25">
      <c r="A45155"/>
      <c r="B45155"/>
      <c r="C45155"/>
      <c r="D45155"/>
      <c r="E45155" s="148"/>
      <c r="F45155" s="148"/>
      <c r="G45155" s="149"/>
      <c r="H45155" s="148"/>
      <c r="I45155"/>
    </row>
    <row r="45156" spans="1:9" x14ac:dyDescent="0.25">
      <c r="A45156"/>
      <c r="B45156"/>
      <c r="C45156"/>
      <c r="D45156"/>
      <c r="E45156" s="148"/>
      <c r="F45156" s="148"/>
      <c r="G45156" s="149"/>
      <c r="H45156" s="148"/>
      <c r="I45156"/>
    </row>
    <row r="45157" spans="1:9" x14ac:dyDescent="0.25">
      <c r="A45157"/>
      <c r="B45157"/>
      <c r="C45157"/>
      <c r="D45157"/>
      <c r="E45157" s="148"/>
      <c r="F45157" s="148"/>
      <c r="G45157" s="149"/>
      <c r="H45157" s="148"/>
      <c r="I45157"/>
    </row>
    <row r="45158" spans="1:9" x14ac:dyDescent="0.25">
      <c r="A45158"/>
      <c r="B45158"/>
      <c r="C45158"/>
      <c r="D45158"/>
      <c r="E45158" s="148"/>
      <c r="F45158" s="148"/>
      <c r="G45158" s="149"/>
      <c r="H45158" s="148"/>
      <c r="I45158"/>
    </row>
    <row r="45159" spans="1:9" x14ac:dyDescent="0.25">
      <c r="A45159"/>
      <c r="B45159"/>
      <c r="C45159"/>
      <c r="D45159"/>
      <c r="E45159" s="148"/>
      <c r="F45159" s="148"/>
      <c r="G45159" s="149"/>
      <c r="H45159" s="148"/>
      <c r="I45159"/>
    </row>
    <row r="45160" spans="1:9" x14ac:dyDescent="0.25">
      <c r="A45160"/>
      <c r="B45160"/>
      <c r="C45160"/>
      <c r="D45160"/>
      <c r="E45160" s="148"/>
      <c r="F45160" s="148"/>
      <c r="G45160" s="149"/>
      <c r="H45160" s="148"/>
      <c r="I45160"/>
    </row>
    <row r="45161" spans="1:9" x14ac:dyDescent="0.25">
      <c r="A45161"/>
      <c r="B45161"/>
      <c r="C45161"/>
      <c r="D45161"/>
      <c r="E45161" s="148"/>
      <c r="F45161" s="148"/>
      <c r="G45161" s="149"/>
      <c r="H45161" s="148"/>
      <c r="I45161"/>
    </row>
    <row r="45162" spans="1:9" x14ac:dyDescent="0.25">
      <c r="A45162"/>
      <c r="B45162"/>
      <c r="C45162"/>
      <c r="D45162"/>
      <c r="E45162" s="148"/>
      <c r="F45162" s="148"/>
      <c r="G45162" s="149"/>
      <c r="H45162" s="148"/>
      <c r="I45162"/>
    </row>
    <row r="45163" spans="1:9" x14ac:dyDescent="0.25">
      <c r="A45163"/>
      <c r="B45163"/>
      <c r="C45163"/>
      <c r="D45163"/>
      <c r="E45163" s="148"/>
      <c r="F45163" s="148"/>
      <c r="G45163" s="149"/>
      <c r="H45163" s="148"/>
      <c r="I45163"/>
    </row>
    <row r="45164" spans="1:9" x14ac:dyDescent="0.25">
      <c r="A45164"/>
      <c r="B45164"/>
      <c r="C45164"/>
      <c r="D45164"/>
      <c r="E45164" s="148"/>
      <c r="F45164" s="148"/>
      <c r="G45164" s="149"/>
      <c r="H45164" s="148"/>
      <c r="I45164"/>
    </row>
    <row r="45165" spans="1:9" x14ac:dyDescent="0.25">
      <c r="A45165"/>
      <c r="B45165"/>
      <c r="C45165"/>
      <c r="D45165"/>
      <c r="E45165" s="148"/>
      <c r="F45165" s="148"/>
      <c r="G45165" s="149"/>
      <c r="H45165" s="148"/>
      <c r="I45165"/>
    </row>
    <row r="45166" spans="1:9" x14ac:dyDescent="0.25">
      <c r="A45166"/>
      <c r="B45166"/>
      <c r="C45166"/>
      <c r="D45166"/>
      <c r="E45166" s="148"/>
      <c r="F45166" s="148"/>
      <c r="G45166" s="149"/>
      <c r="H45166" s="148"/>
      <c r="I45166"/>
    </row>
    <row r="45167" spans="1:9" x14ac:dyDescent="0.25">
      <c r="A45167"/>
      <c r="B45167"/>
      <c r="C45167"/>
      <c r="D45167"/>
      <c r="E45167" s="148"/>
      <c r="F45167" s="148"/>
      <c r="G45167" s="149"/>
      <c r="H45167" s="148"/>
      <c r="I45167"/>
    </row>
    <row r="45168" spans="1:9" x14ac:dyDescent="0.25">
      <c r="A45168"/>
      <c r="B45168"/>
      <c r="C45168"/>
      <c r="D45168"/>
      <c r="E45168" s="148"/>
      <c r="F45168" s="148"/>
      <c r="G45168" s="149"/>
      <c r="H45168" s="148"/>
      <c r="I45168"/>
    </row>
    <row r="45169" spans="1:9" x14ac:dyDescent="0.25">
      <c r="A45169"/>
      <c r="B45169"/>
      <c r="C45169"/>
      <c r="D45169"/>
      <c r="E45169" s="148"/>
      <c r="F45169" s="148"/>
      <c r="G45169" s="149"/>
      <c r="H45169" s="148"/>
      <c r="I45169"/>
    </row>
    <row r="45170" spans="1:9" x14ac:dyDescent="0.25">
      <c r="A45170"/>
      <c r="B45170"/>
      <c r="C45170"/>
      <c r="D45170"/>
      <c r="E45170" s="148"/>
      <c r="F45170" s="148"/>
      <c r="G45170" s="149"/>
      <c r="H45170" s="148"/>
      <c r="I45170"/>
    </row>
    <row r="45171" spans="1:9" x14ac:dyDescent="0.25">
      <c r="A45171"/>
      <c r="B45171"/>
      <c r="C45171"/>
      <c r="D45171"/>
      <c r="E45171" s="148"/>
      <c r="F45171" s="148"/>
      <c r="G45171" s="149"/>
      <c r="H45171" s="148"/>
      <c r="I45171"/>
    </row>
    <row r="45172" spans="1:9" x14ac:dyDescent="0.25">
      <c r="A45172"/>
      <c r="B45172"/>
      <c r="C45172"/>
      <c r="D45172"/>
      <c r="E45172" s="148"/>
      <c r="F45172" s="148"/>
      <c r="G45172" s="149"/>
      <c r="H45172" s="148"/>
      <c r="I45172"/>
    </row>
    <row r="45173" spans="1:9" x14ac:dyDescent="0.25">
      <c r="A45173"/>
      <c r="B45173"/>
      <c r="C45173"/>
      <c r="D45173"/>
      <c r="E45173" s="148"/>
      <c r="F45173" s="148"/>
      <c r="G45173" s="149"/>
      <c r="H45173" s="148"/>
      <c r="I45173"/>
    </row>
    <row r="45174" spans="1:9" x14ac:dyDescent="0.25">
      <c r="A45174"/>
      <c r="B45174"/>
      <c r="C45174"/>
      <c r="D45174"/>
      <c r="E45174" s="148"/>
      <c r="F45174" s="148"/>
      <c r="G45174" s="149"/>
      <c r="H45174" s="148"/>
      <c r="I45174"/>
    </row>
    <row r="45175" spans="1:9" x14ac:dyDescent="0.25">
      <c r="A45175"/>
      <c r="B45175"/>
      <c r="C45175"/>
      <c r="D45175"/>
      <c r="E45175" s="148"/>
      <c r="F45175" s="148"/>
      <c r="G45175" s="149"/>
      <c r="H45175" s="148"/>
      <c r="I45175"/>
    </row>
    <row r="45176" spans="1:9" x14ac:dyDescent="0.25">
      <c r="A45176"/>
      <c r="B45176"/>
      <c r="C45176"/>
      <c r="D45176"/>
      <c r="E45176" s="148"/>
      <c r="F45176" s="148"/>
      <c r="G45176" s="149"/>
      <c r="H45176" s="148"/>
      <c r="I45176"/>
    </row>
    <row r="45177" spans="1:9" x14ac:dyDescent="0.25">
      <c r="A45177"/>
      <c r="B45177"/>
      <c r="C45177"/>
      <c r="D45177"/>
      <c r="E45177" s="148"/>
      <c r="F45177" s="148"/>
      <c r="G45177" s="149"/>
      <c r="H45177" s="148"/>
      <c r="I45177"/>
    </row>
    <row r="45178" spans="1:9" x14ac:dyDescent="0.25">
      <c r="A45178"/>
      <c r="B45178"/>
      <c r="C45178"/>
      <c r="D45178"/>
      <c r="E45178" s="148"/>
      <c r="F45178" s="148"/>
      <c r="G45178" s="149"/>
      <c r="H45178" s="148"/>
      <c r="I45178"/>
    </row>
    <row r="45179" spans="1:9" x14ac:dyDescent="0.25">
      <c r="A45179"/>
      <c r="B45179"/>
      <c r="C45179"/>
      <c r="D45179"/>
      <c r="E45179" s="148"/>
      <c r="F45179" s="148"/>
      <c r="G45179" s="149"/>
      <c r="H45179" s="148"/>
      <c r="I45179"/>
    </row>
    <row r="45180" spans="1:9" x14ac:dyDescent="0.25">
      <c r="A45180"/>
      <c r="B45180"/>
      <c r="C45180"/>
      <c r="D45180"/>
      <c r="E45180" s="148"/>
      <c r="F45180" s="148"/>
      <c r="G45180" s="149"/>
      <c r="H45180" s="148"/>
      <c r="I45180"/>
    </row>
    <row r="45181" spans="1:9" x14ac:dyDescent="0.25">
      <c r="A45181"/>
      <c r="B45181"/>
      <c r="C45181"/>
      <c r="D45181"/>
      <c r="E45181" s="148"/>
      <c r="F45181" s="148"/>
      <c r="G45181" s="149"/>
      <c r="H45181" s="148"/>
      <c r="I45181"/>
    </row>
    <row r="45182" spans="1:9" x14ac:dyDescent="0.25">
      <c r="A45182"/>
      <c r="B45182"/>
      <c r="C45182"/>
      <c r="D45182"/>
      <c r="E45182" s="148"/>
      <c r="F45182" s="148"/>
      <c r="G45182" s="149"/>
      <c r="H45182" s="148"/>
      <c r="I45182"/>
    </row>
    <row r="45183" spans="1:9" x14ac:dyDescent="0.25">
      <c r="A45183"/>
      <c r="B45183"/>
      <c r="C45183"/>
      <c r="D45183"/>
      <c r="E45183" s="148"/>
      <c r="F45183" s="148"/>
      <c r="G45183" s="149"/>
      <c r="H45183" s="148"/>
      <c r="I45183"/>
    </row>
    <row r="45184" spans="1:9" x14ac:dyDescent="0.25">
      <c r="A45184"/>
      <c r="B45184"/>
      <c r="C45184"/>
      <c r="D45184"/>
      <c r="E45184" s="148"/>
      <c r="F45184" s="148"/>
      <c r="G45184" s="149"/>
      <c r="H45184" s="148"/>
      <c r="I45184"/>
    </row>
    <row r="45185" spans="1:9" x14ac:dyDescent="0.25">
      <c r="A45185"/>
      <c r="B45185"/>
      <c r="C45185"/>
      <c r="D45185"/>
      <c r="E45185" s="148"/>
      <c r="F45185" s="148"/>
      <c r="G45185" s="149"/>
      <c r="H45185" s="148"/>
      <c r="I45185"/>
    </row>
    <row r="45186" spans="1:9" x14ac:dyDescent="0.25">
      <c r="A45186"/>
      <c r="B45186"/>
      <c r="C45186"/>
      <c r="D45186"/>
      <c r="E45186" s="148"/>
      <c r="F45186" s="148"/>
      <c r="G45186" s="149"/>
      <c r="H45186" s="148"/>
      <c r="I45186"/>
    </row>
    <row r="45187" spans="1:9" x14ac:dyDescent="0.25">
      <c r="A45187"/>
      <c r="B45187"/>
      <c r="C45187"/>
      <c r="D45187"/>
      <c r="E45187" s="148"/>
      <c r="F45187" s="148"/>
      <c r="G45187" s="149"/>
      <c r="H45187" s="148"/>
      <c r="I45187"/>
    </row>
    <row r="45188" spans="1:9" x14ac:dyDescent="0.25">
      <c r="A45188"/>
      <c r="B45188"/>
      <c r="C45188"/>
      <c r="D45188"/>
      <c r="E45188" s="148"/>
      <c r="F45188" s="148"/>
      <c r="G45188" s="149"/>
      <c r="H45188" s="148"/>
      <c r="I45188"/>
    </row>
    <row r="45189" spans="1:9" x14ac:dyDescent="0.25">
      <c r="A45189"/>
      <c r="B45189"/>
      <c r="C45189"/>
      <c r="D45189"/>
      <c r="E45189" s="148"/>
      <c r="F45189" s="148"/>
      <c r="G45189" s="149"/>
      <c r="H45189" s="148"/>
      <c r="I45189"/>
    </row>
    <row r="45190" spans="1:9" x14ac:dyDescent="0.25">
      <c r="A45190"/>
      <c r="B45190"/>
      <c r="C45190"/>
      <c r="D45190"/>
      <c r="E45190" s="148"/>
      <c r="F45190" s="148"/>
      <c r="G45190" s="149"/>
      <c r="H45190" s="148"/>
      <c r="I45190"/>
    </row>
    <row r="45191" spans="1:9" x14ac:dyDescent="0.25">
      <c r="A45191"/>
      <c r="B45191"/>
      <c r="C45191"/>
      <c r="D45191"/>
      <c r="E45191" s="148"/>
      <c r="F45191" s="148"/>
      <c r="G45191" s="149"/>
      <c r="H45191" s="148"/>
      <c r="I45191"/>
    </row>
    <row r="45192" spans="1:9" x14ac:dyDescent="0.25">
      <c r="A45192"/>
      <c r="B45192"/>
      <c r="C45192"/>
      <c r="D45192"/>
      <c r="E45192" s="148"/>
      <c r="F45192" s="148"/>
      <c r="G45192" s="149"/>
      <c r="H45192" s="148"/>
      <c r="I45192"/>
    </row>
    <row r="45193" spans="1:9" x14ac:dyDescent="0.25">
      <c r="A45193"/>
      <c r="B45193"/>
      <c r="C45193"/>
      <c r="D45193"/>
      <c r="E45193" s="148"/>
      <c r="F45193" s="148"/>
      <c r="G45193" s="149"/>
      <c r="H45193" s="148"/>
      <c r="I45193"/>
    </row>
    <row r="45194" spans="1:9" x14ac:dyDescent="0.25">
      <c r="A45194"/>
      <c r="B45194"/>
      <c r="C45194"/>
      <c r="D45194"/>
      <c r="E45194" s="148"/>
      <c r="F45194" s="148"/>
      <c r="G45194" s="149"/>
      <c r="H45194" s="148"/>
      <c r="I45194"/>
    </row>
    <row r="45195" spans="1:9" x14ac:dyDescent="0.25">
      <c r="A45195"/>
      <c r="B45195"/>
      <c r="C45195"/>
      <c r="D45195"/>
      <c r="E45195" s="148"/>
      <c r="F45195" s="148"/>
      <c r="G45195" s="149"/>
      <c r="H45195" s="148"/>
      <c r="I45195"/>
    </row>
    <row r="45196" spans="1:9" x14ac:dyDescent="0.25">
      <c r="A45196"/>
      <c r="B45196"/>
      <c r="C45196"/>
      <c r="D45196"/>
      <c r="E45196" s="148"/>
      <c r="F45196" s="148"/>
      <c r="G45196" s="149"/>
      <c r="H45196" s="148"/>
      <c r="I45196"/>
    </row>
    <row r="45197" spans="1:9" x14ac:dyDescent="0.25">
      <c r="A45197"/>
      <c r="B45197"/>
      <c r="C45197"/>
      <c r="D45197"/>
      <c r="E45197" s="148"/>
      <c r="F45197" s="148"/>
      <c r="G45197" s="149"/>
      <c r="H45197" s="148"/>
      <c r="I45197"/>
    </row>
    <row r="45198" spans="1:9" x14ac:dyDescent="0.25">
      <c r="A45198"/>
      <c r="B45198"/>
      <c r="C45198"/>
      <c r="D45198"/>
      <c r="E45198" s="148"/>
      <c r="F45198" s="148"/>
      <c r="G45198" s="149"/>
      <c r="H45198" s="148"/>
      <c r="I45198"/>
    </row>
    <row r="45199" spans="1:9" x14ac:dyDescent="0.25">
      <c r="A45199"/>
      <c r="B45199"/>
      <c r="C45199"/>
      <c r="D45199"/>
      <c r="E45199" s="148"/>
      <c r="F45199" s="148"/>
      <c r="G45199" s="149"/>
      <c r="H45199" s="148"/>
      <c r="I45199"/>
    </row>
    <row r="45200" spans="1:9" x14ac:dyDescent="0.25">
      <c r="A45200"/>
      <c r="B45200"/>
      <c r="C45200"/>
      <c r="D45200"/>
      <c r="E45200" s="148"/>
      <c r="F45200" s="148"/>
      <c r="G45200" s="149"/>
      <c r="H45200" s="148"/>
      <c r="I45200"/>
    </row>
    <row r="45201" spans="1:9" x14ac:dyDescent="0.25">
      <c r="A45201"/>
      <c r="B45201"/>
      <c r="C45201"/>
      <c r="D45201"/>
      <c r="E45201" s="148"/>
      <c r="F45201" s="148"/>
      <c r="G45201" s="149"/>
      <c r="H45201" s="148"/>
      <c r="I45201"/>
    </row>
    <row r="45202" spans="1:9" x14ac:dyDescent="0.25">
      <c r="A45202"/>
      <c r="B45202"/>
      <c r="C45202"/>
      <c r="D45202"/>
      <c r="E45202" s="148"/>
      <c r="F45202" s="148"/>
      <c r="G45202" s="149"/>
      <c r="H45202" s="148"/>
      <c r="I45202"/>
    </row>
    <row r="45203" spans="1:9" x14ac:dyDescent="0.25">
      <c r="A45203"/>
      <c r="B45203"/>
      <c r="C45203"/>
      <c r="D45203"/>
      <c r="E45203" s="148"/>
      <c r="F45203" s="148"/>
      <c r="G45203" s="149"/>
      <c r="H45203" s="148"/>
      <c r="I45203"/>
    </row>
    <row r="45204" spans="1:9" x14ac:dyDescent="0.25">
      <c r="A45204"/>
      <c r="B45204"/>
      <c r="C45204"/>
      <c r="D45204"/>
      <c r="E45204" s="148"/>
      <c r="F45204" s="148"/>
      <c r="G45204" s="149"/>
      <c r="H45204" s="148"/>
      <c r="I45204"/>
    </row>
    <row r="45205" spans="1:9" x14ac:dyDescent="0.25">
      <c r="A45205"/>
      <c r="B45205"/>
      <c r="C45205"/>
      <c r="D45205"/>
      <c r="E45205" s="148"/>
      <c r="F45205" s="148"/>
      <c r="G45205" s="149"/>
      <c r="H45205" s="148"/>
      <c r="I45205"/>
    </row>
    <row r="45206" spans="1:9" x14ac:dyDescent="0.25">
      <c r="A45206"/>
      <c r="B45206"/>
      <c r="C45206"/>
      <c r="D45206"/>
      <c r="E45206" s="148"/>
      <c r="F45206" s="148"/>
      <c r="G45206" s="149"/>
      <c r="H45206" s="148"/>
      <c r="I45206"/>
    </row>
    <row r="45207" spans="1:9" x14ac:dyDescent="0.25">
      <c r="A45207"/>
      <c r="B45207"/>
      <c r="C45207"/>
      <c r="D45207"/>
      <c r="E45207" s="148"/>
      <c r="F45207" s="148"/>
      <c r="G45207" s="149"/>
      <c r="H45207" s="148"/>
      <c r="I45207"/>
    </row>
    <row r="45208" spans="1:9" x14ac:dyDescent="0.25">
      <c r="A45208"/>
      <c r="B45208"/>
      <c r="C45208"/>
      <c r="D45208"/>
      <c r="E45208" s="148"/>
      <c r="F45208" s="148"/>
      <c r="G45208" s="149"/>
      <c r="H45208" s="148"/>
      <c r="I45208"/>
    </row>
    <row r="45209" spans="1:9" x14ac:dyDescent="0.25">
      <c r="A45209"/>
      <c r="B45209"/>
      <c r="C45209"/>
      <c r="D45209"/>
      <c r="E45209" s="148"/>
      <c r="F45209" s="148"/>
      <c r="G45209" s="149"/>
      <c r="H45209" s="148"/>
      <c r="I45209"/>
    </row>
    <row r="45210" spans="1:9" x14ac:dyDescent="0.25">
      <c r="A45210"/>
      <c r="B45210"/>
      <c r="C45210"/>
      <c r="D45210"/>
      <c r="E45210" s="148"/>
      <c r="F45210" s="148"/>
      <c r="G45210" s="149"/>
      <c r="H45210" s="148"/>
      <c r="I45210"/>
    </row>
    <row r="45211" spans="1:9" x14ac:dyDescent="0.25">
      <c r="A45211"/>
      <c r="B45211"/>
      <c r="C45211"/>
      <c r="D45211"/>
      <c r="E45211" s="148"/>
      <c r="F45211" s="148"/>
      <c r="G45211" s="149"/>
      <c r="H45211" s="148"/>
      <c r="I45211"/>
    </row>
    <row r="45212" spans="1:9" x14ac:dyDescent="0.25">
      <c r="A45212"/>
      <c r="B45212"/>
      <c r="C45212"/>
      <c r="D45212"/>
      <c r="E45212" s="148"/>
      <c r="F45212" s="148"/>
      <c r="G45212" s="149"/>
      <c r="H45212" s="148"/>
      <c r="I45212"/>
    </row>
    <row r="45213" spans="1:9" x14ac:dyDescent="0.25">
      <c r="A45213"/>
      <c r="B45213"/>
      <c r="C45213"/>
      <c r="D45213"/>
      <c r="E45213" s="148"/>
      <c r="F45213" s="148"/>
      <c r="G45213" s="149"/>
      <c r="H45213" s="148"/>
      <c r="I45213"/>
    </row>
    <row r="45214" spans="1:9" x14ac:dyDescent="0.25">
      <c r="A45214"/>
      <c r="B45214"/>
      <c r="C45214"/>
      <c r="D45214"/>
      <c r="E45214" s="148"/>
      <c r="F45214" s="148"/>
      <c r="G45214" s="149"/>
      <c r="H45214" s="148"/>
      <c r="I45214"/>
    </row>
    <row r="45215" spans="1:9" x14ac:dyDescent="0.25">
      <c r="A45215"/>
      <c r="B45215"/>
      <c r="C45215"/>
      <c r="D45215"/>
      <c r="E45215" s="148"/>
      <c r="F45215" s="148"/>
      <c r="G45215" s="149"/>
      <c r="H45215" s="148"/>
      <c r="I45215"/>
    </row>
    <row r="45216" spans="1:9" x14ac:dyDescent="0.25">
      <c r="A45216"/>
      <c r="B45216"/>
      <c r="C45216"/>
      <c r="D45216"/>
      <c r="E45216" s="148"/>
      <c r="F45216" s="148"/>
      <c r="G45216" s="149"/>
      <c r="H45216" s="148"/>
      <c r="I45216"/>
    </row>
    <row r="45217" spans="1:9" x14ac:dyDescent="0.25">
      <c r="A45217"/>
      <c r="B45217"/>
      <c r="C45217"/>
      <c r="D45217"/>
      <c r="E45217" s="148"/>
      <c r="F45217" s="148"/>
      <c r="G45217" s="149"/>
      <c r="H45217" s="148"/>
      <c r="I45217"/>
    </row>
    <row r="45218" spans="1:9" x14ac:dyDescent="0.25">
      <c r="A45218"/>
      <c r="B45218"/>
      <c r="C45218"/>
      <c r="D45218"/>
      <c r="E45218" s="148"/>
      <c r="F45218" s="148"/>
      <c r="G45218" s="149"/>
      <c r="H45218" s="148"/>
      <c r="I45218"/>
    </row>
    <row r="45219" spans="1:9" x14ac:dyDescent="0.25">
      <c r="A45219"/>
      <c r="B45219"/>
      <c r="C45219"/>
      <c r="D45219"/>
      <c r="E45219" s="148"/>
      <c r="F45219" s="148"/>
      <c r="G45219" s="149"/>
      <c r="H45219" s="148"/>
      <c r="I45219"/>
    </row>
    <row r="45220" spans="1:9" x14ac:dyDescent="0.25">
      <c r="A45220"/>
      <c r="B45220"/>
      <c r="C45220"/>
      <c r="D45220"/>
      <c r="E45220" s="148"/>
      <c r="F45220" s="148"/>
      <c r="G45220" s="149"/>
      <c r="H45220" s="148"/>
      <c r="I45220"/>
    </row>
    <row r="45221" spans="1:9" x14ac:dyDescent="0.25">
      <c r="A45221"/>
      <c r="B45221"/>
      <c r="C45221"/>
      <c r="D45221"/>
      <c r="E45221" s="148"/>
      <c r="F45221" s="148"/>
      <c r="G45221" s="149"/>
      <c r="H45221" s="148"/>
      <c r="I45221"/>
    </row>
    <row r="45222" spans="1:9" x14ac:dyDescent="0.25">
      <c r="A45222"/>
      <c r="B45222"/>
      <c r="C45222"/>
      <c r="D45222"/>
      <c r="E45222" s="148"/>
      <c r="F45222" s="148"/>
      <c r="G45222" s="149"/>
      <c r="H45222" s="148"/>
      <c r="I45222"/>
    </row>
    <row r="45223" spans="1:9" x14ac:dyDescent="0.25">
      <c r="A45223"/>
      <c r="B45223"/>
      <c r="C45223"/>
      <c r="D45223"/>
      <c r="E45223" s="148"/>
      <c r="F45223" s="148"/>
      <c r="G45223" s="149"/>
      <c r="H45223" s="148"/>
      <c r="I45223"/>
    </row>
    <row r="45224" spans="1:9" x14ac:dyDescent="0.25">
      <c r="A45224"/>
      <c r="B45224"/>
      <c r="C45224"/>
      <c r="D45224"/>
      <c r="E45224" s="148"/>
      <c r="F45224" s="148"/>
      <c r="G45224" s="149"/>
      <c r="H45224" s="148"/>
      <c r="I45224"/>
    </row>
    <row r="45225" spans="1:9" x14ac:dyDescent="0.25">
      <c r="A45225"/>
      <c r="B45225"/>
      <c r="C45225"/>
      <c r="D45225"/>
      <c r="E45225" s="148"/>
      <c r="F45225" s="148"/>
      <c r="G45225" s="149"/>
      <c r="H45225" s="148"/>
      <c r="I45225"/>
    </row>
    <row r="45226" spans="1:9" x14ac:dyDescent="0.25">
      <c r="A45226"/>
      <c r="B45226"/>
      <c r="C45226"/>
      <c r="D45226"/>
      <c r="E45226" s="148"/>
      <c r="F45226" s="148"/>
      <c r="G45226" s="149"/>
      <c r="H45226" s="148"/>
      <c r="I45226"/>
    </row>
    <row r="45227" spans="1:9" x14ac:dyDescent="0.25">
      <c r="A45227"/>
      <c r="B45227"/>
      <c r="C45227"/>
      <c r="D45227"/>
      <c r="E45227" s="148"/>
      <c r="F45227" s="148"/>
      <c r="G45227" s="149"/>
      <c r="H45227" s="148"/>
      <c r="I45227"/>
    </row>
    <row r="45228" spans="1:9" x14ac:dyDescent="0.25">
      <c r="A45228"/>
      <c r="B45228"/>
      <c r="C45228"/>
      <c r="D45228"/>
      <c r="E45228" s="148"/>
      <c r="F45228" s="148"/>
      <c r="G45228" s="149"/>
      <c r="H45228" s="148"/>
      <c r="I45228"/>
    </row>
    <row r="45229" spans="1:9" x14ac:dyDescent="0.25">
      <c r="A45229"/>
      <c r="B45229"/>
      <c r="C45229"/>
      <c r="D45229"/>
      <c r="E45229" s="148"/>
      <c r="F45229" s="148"/>
      <c r="G45229" s="149"/>
      <c r="H45229" s="148"/>
      <c r="I45229"/>
    </row>
    <row r="45230" spans="1:9" x14ac:dyDescent="0.25">
      <c r="A45230"/>
      <c r="B45230"/>
      <c r="C45230"/>
      <c r="D45230"/>
      <c r="E45230" s="148"/>
      <c r="F45230" s="148"/>
      <c r="G45230" s="149"/>
      <c r="H45230" s="148"/>
      <c r="I45230"/>
    </row>
    <row r="45231" spans="1:9" x14ac:dyDescent="0.25">
      <c r="A45231"/>
      <c r="B45231"/>
      <c r="C45231"/>
      <c r="D45231"/>
      <c r="E45231" s="148"/>
      <c r="F45231" s="148"/>
      <c r="G45231" s="149"/>
      <c r="H45231" s="148"/>
      <c r="I45231"/>
    </row>
    <row r="45232" spans="1:9" x14ac:dyDescent="0.25">
      <c r="A45232"/>
      <c r="B45232"/>
      <c r="C45232"/>
      <c r="D45232"/>
      <c r="E45232" s="148"/>
      <c r="F45232" s="148"/>
      <c r="G45232" s="149"/>
      <c r="H45232" s="148"/>
      <c r="I45232"/>
    </row>
    <row r="45233" spans="1:9" x14ac:dyDescent="0.25">
      <c r="A45233"/>
      <c r="B45233"/>
      <c r="C45233"/>
      <c r="D45233"/>
      <c r="E45233" s="148"/>
      <c r="F45233" s="148"/>
      <c r="G45233" s="149"/>
      <c r="H45233" s="148"/>
      <c r="I45233"/>
    </row>
    <row r="45234" spans="1:9" x14ac:dyDescent="0.25">
      <c r="A45234"/>
      <c r="B45234"/>
      <c r="C45234"/>
      <c r="D45234"/>
      <c r="E45234" s="148"/>
      <c r="F45234" s="148"/>
      <c r="G45234" s="149"/>
      <c r="H45234" s="148"/>
      <c r="I45234"/>
    </row>
    <row r="45235" spans="1:9" x14ac:dyDescent="0.25">
      <c r="A45235"/>
      <c r="B45235"/>
      <c r="C45235"/>
      <c r="D45235"/>
      <c r="E45235" s="148"/>
      <c r="F45235" s="148"/>
      <c r="G45235" s="149"/>
      <c r="H45235" s="148"/>
      <c r="I45235"/>
    </row>
    <row r="45236" spans="1:9" x14ac:dyDescent="0.25">
      <c r="A45236"/>
      <c r="B45236"/>
      <c r="C45236"/>
      <c r="D45236"/>
      <c r="E45236" s="148"/>
      <c r="F45236" s="148"/>
      <c r="G45236" s="149"/>
      <c r="H45236" s="148"/>
      <c r="I45236"/>
    </row>
    <row r="45237" spans="1:9" x14ac:dyDescent="0.25">
      <c r="A45237"/>
      <c r="B45237"/>
      <c r="C45237"/>
      <c r="D45237"/>
      <c r="E45237" s="148"/>
      <c r="F45237" s="148"/>
      <c r="G45237" s="149"/>
      <c r="H45237" s="148"/>
      <c r="I45237"/>
    </row>
    <row r="45238" spans="1:9" x14ac:dyDescent="0.25">
      <c r="A45238"/>
      <c r="B45238"/>
      <c r="C45238"/>
      <c r="D45238"/>
      <c r="E45238" s="148"/>
      <c r="F45238" s="148"/>
      <c r="G45238" s="149"/>
      <c r="H45238" s="148"/>
      <c r="I45238"/>
    </row>
    <row r="45239" spans="1:9" x14ac:dyDescent="0.25">
      <c r="A45239"/>
      <c r="B45239"/>
      <c r="C45239"/>
      <c r="D45239"/>
      <c r="E45239" s="148"/>
      <c r="F45239" s="148"/>
      <c r="G45239" s="149"/>
      <c r="H45239" s="148"/>
      <c r="I45239"/>
    </row>
    <row r="45240" spans="1:9" x14ac:dyDescent="0.25">
      <c r="A45240"/>
      <c r="B45240"/>
      <c r="C45240"/>
      <c r="D45240"/>
      <c r="E45240" s="148"/>
      <c r="F45240" s="148"/>
      <c r="G45240" s="149"/>
      <c r="H45240" s="148"/>
      <c r="I45240"/>
    </row>
    <row r="45241" spans="1:9" x14ac:dyDescent="0.25">
      <c r="A45241"/>
      <c r="B45241"/>
      <c r="C45241"/>
      <c r="D45241"/>
      <c r="E45241" s="148"/>
      <c r="F45241" s="148"/>
      <c r="G45241" s="149"/>
      <c r="H45241" s="148"/>
      <c r="I45241"/>
    </row>
    <row r="45242" spans="1:9" x14ac:dyDescent="0.25">
      <c r="A45242"/>
      <c r="B45242"/>
      <c r="C45242"/>
      <c r="D45242"/>
      <c r="E45242" s="148"/>
      <c r="F45242" s="148"/>
      <c r="G45242" s="149"/>
      <c r="H45242" s="148"/>
      <c r="I45242"/>
    </row>
    <row r="45243" spans="1:9" x14ac:dyDescent="0.25">
      <c r="A45243"/>
      <c r="B45243"/>
      <c r="C45243"/>
      <c r="D45243"/>
      <c r="E45243" s="148"/>
      <c r="F45243" s="148"/>
      <c r="G45243" s="149"/>
      <c r="H45243" s="148"/>
      <c r="I45243"/>
    </row>
    <row r="45244" spans="1:9" x14ac:dyDescent="0.25">
      <c r="A45244"/>
      <c r="B45244"/>
      <c r="C45244"/>
      <c r="D45244"/>
      <c r="E45244" s="148"/>
      <c r="F45244" s="148"/>
      <c r="G45244" s="149"/>
      <c r="H45244" s="148"/>
      <c r="I45244"/>
    </row>
    <row r="45245" spans="1:9" x14ac:dyDescent="0.25">
      <c r="A45245"/>
      <c r="B45245"/>
      <c r="C45245"/>
      <c r="D45245"/>
      <c r="E45245" s="148"/>
      <c r="F45245" s="148"/>
      <c r="G45245" s="149"/>
      <c r="H45245" s="148"/>
      <c r="I45245"/>
    </row>
    <row r="45246" spans="1:9" x14ac:dyDescent="0.25">
      <c r="A45246"/>
      <c r="B45246"/>
      <c r="C45246"/>
      <c r="D45246"/>
      <c r="E45246" s="148"/>
      <c r="F45246" s="148"/>
      <c r="G45246" s="149"/>
      <c r="H45246" s="148"/>
      <c r="I45246"/>
    </row>
    <row r="45247" spans="1:9" x14ac:dyDescent="0.25">
      <c r="A45247"/>
      <c r="B45247"/>
      <c r="C45247"/>
      <c r="D45247"/>
      <c r="E45247" s="148"/>
      <c r="F45247" s="148"/>
      <c r="G45247" s="149"/>
      <c r="H45247" s="148"/>
      <c r="I45247"/>
    </row>
    <row r="45248" spans="1:9" x14ac:dyDescent="0.25">
      <c r="A45248"/>
      <c r="B45248"/>
      <c r="C45248"/>
      <c r="D45248"/>
      <c r="E45248" s="148"/>
      <c r="F45248" s="148"/>
      <c r="G45248" s="149"/>
      <c r="H45248" s="148"/>
      <c r="I45248"/>
    </row>
    <row r="45249" spans="1:9" x14ac:dyDescent="0.25">
      <c r="A45249"/>
      <c r="B45249"/>
      <c r="C45249"/>
      <c r="D45249"/>
      <c r="E45249" s="148"/>
      <c r="F45249" s="148"/>
      <c r="G45249" s="149"/>
      <c r="H45249" s="148"/>
      <c r="I45249"/>
    </row>
    <row r="45250" spans="1:9" x14ac:dyDescent="0.25">
      <c r="A45250"/>
      <c r="B45250"/>
      <c r="C45250"/>
      <c r="D45250"/>
      <c r="E45250" s="148"/>
      <c r="F45250" s="148"/>
      <c r="G45250" s="149"/>
      <c r="H45250" s="148"/>
      <c r="I45250"/>
    </row>
    <row r="45251" spans="1:9" x14ac:dyDescent="0.25">
      <c r="A45251"/>
      <c r="B45251"/>
      <c r="C45251"/>
      <c r="D45251"/>
      <c r="E45251" s="148"/>
      <c r="F45251" s="148"/>
      <c r="G45251" s="149"/>
      <c r="H45251" s="148"/>
      <c r="I45251"/>
    </row>
    <row r="45252" spans="1:9" x14ac:dyDescent="0.25">
      <c r="A45252"/>
      <c r="B45252"/>
      <c r="C45252"/>
      <c r="D45252"/>
      <c r="E45252" s="148"/>
      <c r="F45252" s="148"/>
      <c r="G45252" s="149"/>
      <c r="H45252" s="148"/>
      <c r="I45252"/>
    </row>
    <row r="45253" spans="1:9" x14ac:dyDescent="0.25">
      <c r="A45253"/>
      <c r="B45253"/>
      <c r="C45253"/>
      <c r="D45253"/>
      <c r="E45253" s="148"/>
      <c r="F45253" s="148"/>
      <c r="G45253" s="149"/>
      <c r="H45253" s="148"/>
      <c r="I45253"/>
    </row>
    <row r="45254" spans="1:9" x14ac:dyDescent="0.25">
      <c r="A45254"/>
      <c r="B45254"/>
      <c r="C45254"/>
      <c r="D45254"/>
      <c r="E45254" s="148"/>
      <c r="F45254" s="148"/>
      <c r="G45254" s="149"/>
      <c r="H45254" s="148"/>
      <c r="I45254"/>
    </row>
    <row r="45255" spans="1:9" x14ac:dyDescent="0.25">
      <c r="A45255"/>
      <c r="B45255"/>
      <c r="C45255"/>
      <c r="D45255"/>
      <c r="E45255" s="148"/>
      <c r="F45255" s="148"/>
      <c r="G45255" s="149"/>
      <c r="H45255" s="148"/>
      <c r="I45255"/>
    </row>
    <row r="45256" spans="1:9" x14ac:dyDescent="0.25">
      <c r="A45256"/>
      <c r="B45256"/>
      <c r="C45256"/>
      <c r="D45256"/>
      <c r="E45256" s="148"/>
      <c r="F45256" s="148"/>
      <c r="G45256" s="149"/>
      <c r="H45256" s="148"/>
      <c r="I45256"/>
    </row>
    <row r="45257" spans="1:9" x14ac:dyDescent="0.25">
      <c r="A45257"/>
      <c r="B45257"/>
      <c r="C45257"/>
      <c r="D45257"/>
      <c r="E45257" s="148"/>
      <c r="F45257" s="148"/>
      <c r="G45257" s="149"/>
      <c r="H45257" s="148"/>
      <c r="I45257"/>
    </row>
    <row r="45258" spans="1:9" x14ac:dyDescent="0.25">
      <c r="A45258"/>
      <c r="B45258"/>
      <c r="C45258"/>
      <c r="D45258"/>
      <c r="E45258" s="148"/>
      <c r="F45258" s="148"/>
      <c r="G45258" s="149"/>
      <c r="H45258" s="148"/>
      <c r="I45258"/>
    </row>
    <row r="45259" spans="1:9" x14ac:dyDescent="0.25">
      <c r="A45259"/>
      <c r="B45259"/>
      <c r="C45259"/>
      <c r="D45259"/>
      <c r="E45259" s="148"/>
      <c r="F45259" s="148"/>
      <c r="G45259" s="149"/>
      <c r="H45259" s="148"/>
      <c r="I45259"/>
    </row>
    <row r="45260" spans="1:9" x14ac:dyDescent="0.25">
      <c r="A45260"/>
      <c r="B45260"/>
      <c r="C45260"/>
      <c r="D45260"/>
      <c r="E45260" s="148"/>
      <c r="F45260" s="148"/>
      <c r="G45260" s="149"/>
      <c r="H45260" s="148"/>
      <c r="I45260"/>
    </row>
    <row r="45261" spans="1:9" x14ac:dyDescent="0.25">
      <c r="A45261"/>
      <c r="B45261"/>
      <c r="C45261"/>
      <c r="D45261"/>
      <c r="E45261" s="148"/>
      <c r="F45261" s="148"/>
      <c r="G45261" s="149"/>
      <c r="H45261" s="148"/>
      <c r="I45261"/>
    </row>
    <row r="45262" spans="1:9" x14ac:dyDescent="0.25">
      <c r="A45262"/>
      <c r="B45262"/>
      <c r="C45262"/>
      <c r="D45262"/>
      <c r="E45262" s="148"/>
      <c r="F45262" s="148"/>
      <c r="G45262" s="149"/>
      <c r="H45262" s="148"/>
      <c r="I45262"/>
    </row>
    <row r="45263" spans="1:9" x14ac:dyDescent="0.25">
      <c r="A45263"/>
      <c r="B45263"/>
      <c r="C45263"/>
      <c r="D45263"/>
      <c r="E45263" s="148"/>
      <c r="F45263" s="148"/>
      <c r="G45263" s="149"/>
      <c r="H45263" s="148"/>
      <c r="I45263"/>
    </row>
    <row r="45264" spans="1:9" x14ac:dyDescent="0.25">
      <c r="A45264"/>
      <c r="B45264"/>
      <c r="C45264"/>
      <c r="D45264"/>
      <c r="E45264" s="148"/>
      <c r="F45264" s="148"/>
      <c r="G45264" s="149"/>
      <c r="H45264" s="148"/>
      <c r="I45264"/>
    </row>
    <row r="45265" spans="1:9" x14ac:dyDescent="0.25">
      <c r="A45265"/>
      <c r="B45265"/>
      <c r="C45265"/>
      <c r="D45265"/>
      <c r="E45265" s="148"/>
      <c r="F45265" s="148"/>
      <c r="G45265" s="149"/>
      <c r="H45265" s="148"/>
      <c r="I45265"/>
    </row>
    <row r="45266" spans="1:9" x14ac:dyDescent="0.25">
      <c r="A45266"/>
      <c r="B45266"/>
      <c r="C45266"/>
      <c r="D45266"/>
      <c r="E45266" s="148"/>
      <c r="F45266" s="148"/>
      <c r="G45266" s="149"/>
      <c r="H45266" s="148"/>
      <c r="I45266"/>
    </row>
    <row r="45267" spans="1:9" x14ac:dyDescent="0.25">
      <c r="A45267"/>
      <c r="B45267"/>
      <c r="C45267"/>
      <c r="D45267"/>
      <c r="E45267" s="148"/>
      <c r="F45267" s="148"/>
      <c r="G45267" s="149"/>
      <c r="H45267" s="148"/>
      <c r="I45267"/>
    </row>
    <row r="45268" spans="1:9" x14ac:dyDescent="0.25">
      <c r="A45268"/>
      <c r="B45268"/>
      <c r="C45268"/>
      <c r="D45268"/>
      <c r="E45268" s="148"/>
      <c r="F45268" s="148"/>
      <c r="G45268" s="149"/>
      <c r="H45268" s="148"/>
      <c r="I45268"/>
    </row>
    <row r="45269" spans="1:9" x14ac:dyDescent="0.25">
      <c r="A45269"/>
      <c r="B45269"/>
      <c r="C45269"/>
      <c r="D45269"/>
      <c r="E45269" s="148"/>
      <c r="F45269" s="148"/>
      <c r="G45269" s="149"/>
      <c r="H45269" s="148"/>
      <c r="I45269"/>
    </row>
    <row r="45270" spans="1:9" x14ac:dyDescent="0.25">
      <c r="A45270"/>
      <c r="B45270"/>
      <c r="C45270"/>
      <c r="D45270"/>
      <c r="E45270" s="148"/>
      <c r="F45270" s="148"/>
      <c r="G45270" s="149"/>
      <c r="H45270" s="148"/>
      <c r="I45270"/>
    </row>
    <row r="45271" spans="1:9" x14ac:dyDescent="0.25">
      <c r="A45271"/>
      <c r="B45271"/>
      <c r="C45271"/>
      <c r="D45271"/>
      <c r="E45271" s="148"/>
      <c r="F45271" s="148"/>
      <c r="G45271" s="149"/>
      <c r="H45271" s="148"/>
      <c r="I45271"/>
    </row>
    <row r="45272" spans="1:9" x14ac:dyDescent="0.25">
      <c r="A45272"/>
      <c r="B45272"/>
      <c r="C45272"/>
      <c r="D45272"/>
      <c r="E45272" s="148"/>
      <c r="F45272" s="148"/>
      <c r="G45272" s="149"/>
      <c r="H45272" s="148"/>
      <c r="I45272"/>
    </row>
    <row r="45273" spans="1:9" x14ac:dyDescent="0.25">
      <c r="A45273"/>
      <c r="B45273"/>
      <c r="C45273"/>
      <c r="D45273"/>
      <c r="E45273" s="148"/>
      <c r="F45273" s="148"/>
      <c r="G45273" s="149"/>
      <c r="H45273" s="148"/>
      <c r="I45273"/>
    </row>
    <row r="45274" spans="1:9" x14ac:dyDescent="0.25">
      <c r="A45274"/>
      <c r="B45274"/>
      <c r="C45274"/>
      <c r="D45274"/>
      <c r="E45274" s="148"/>
      <c r="F45274" s="148"/>
      <c r="G45274" s="149"/>
      <c r="H45274" s="148"/>
      <c r="I45274"/>
    </row>
    <row r="45275" spans="1:9" x14ac:dyDescent="0.25">
      <c r="A45275"/>
      <c r="B45275"/>
      <c r="C45275"/>
      <c r="D45275"/>
      <c r="E45275" s="148"/>
      <c r="F45275" s="148"/>
      <c r="G45275" s="149"/>
      <c r="H45275" s="148"/>
      <c r="I45275"/>
    </row>
    <row r="45276" spans="1:9" x14ac:dyDescent="0.25">
      <c r="A45276"/>
      <c r="B45276"/>
      <c r="C45276"/>
      <c r="D45276"/>
      <c r="E45276" s="148"/>
      <c r="F45276" s="148"/>
      <c r="G45276" s="149"/>
      <c r="H45276" s="148"/>
      <c r="I45276"/>
    </row>
    <row r="45277" spans="1:9" x14ac:dyDescent="0.25">
      <c r="A45277"/>
      <c r="B45277"/>
      <c r="C45277"/>
      <c r="D45277"/>
      <c r="E45277" s="148"/>
      <c r="F45277" s="148"/>
      <c r="G45277" s="149"/>
      <c r="H45277" s="148"/>
      <c r="I45277"/>
    </row>
    <row r="45278" spans="1:9" x14ac:dyDescent="0.25">
      <c r="A45278"/>
      <c r="B45278"/>
      <c r="C45278"/>
      <c r="D45278"/>
      <c r="E45278" s="148"/>
      <c r="F45278" s="148"/>
      <c r="G45278" s="149"/>
      <c r="H45278" s="148"/>
      <c r="I45278"/>
    </row>
    <row r="45279" spans="1:9" x14ac:dyDescent="0.25">
      <c r="A45279"/>
      <c r="B45279"/>
      <c r="C45279"/>
      <c r="D45279"/>
      <c r="E45279" s="148"/>
      <c r="F45279" s="148"/>
      <c r="G45279" s="149"/>
      <c r="H45279" s="148"/>
      <c r="I45279"/>
    </row>
    <row r="45280" spans="1:9" x14ac:dyDescent="0.25">
      <c r="A45280"/>
      <c r="B45280"/>
      <c r="C45280"/>
      <c r="D45280"/>
      <c r="E45280" s="148"/>
      <c r="F45280" s="148"/>
      <c r="G45280" s="149"/>
      <c r="H45280" s="148"/>
      <c r="I45280"/>
    </row>
    <row r="45281" spans="1:9" x14ac:dyDescent="0.25">
      <c r="A45281"/>
      <c r="B45281"/>
      <c r="C45281"/>
      <c r="D45281"/>
      <c r="E45281" s="148"/>
      <c r="F45281" s="148"/>
      <c r="G45281" s="149"/>
      <c r="H45281" s="148"/>
      <c r="I45281"/>
    </row>
    <row r="45282" spans="1:9" x14ac:dyDescent="0.25">
      <c r="A45282"/>
      <c r="B45282"/>
      <c r="C45282"/>
      <c r="D45282"/>
      <c r="E45282" s="148"/>
      <c r="F45282" s="148"/>
      <c r="G45282" s="149"/>
      <c r="H45282" s="148"/>
      <c r="I45282"/>
    </row>
    <row r="45283" spans="1:9" x14ac:dyDescent="0.25">
      <c r="A45283"/>
      <c r="B45283"/>
      <c r="C45283"/>
      <c r="D45283"/>
      <c r="E45283" s="148"/>
      <c r="F45283" s="148"/>
      <c r="G45283" s="149"/>
      <c r="H45283" s="148"/>
      <c r="I45283"/>
    </row>
    <row r="45284" spans="1:9" x14ac:dyDescent="0.25">
      <c r="A45284"/>
      <c r="B45284"/>
      <c r="C45284"/>
      <c r="D45284"/>
      <c r="E45284" s="148"/>
      <c r="F45284" s="148"/>
      <c r="G45284" s="149"/>
      <c r="H45284" s="148"/>
      <c r="I45284"/>
    </row>
    <row r="45285" spans="1:9" x14ac:dyDescent="0.25">
      <c r="A45285"/>
      <c r="B45285"/>
      <c r="C45285"/>
      <c r="D45285"/>
      <c r="E45285" s="148"/>
      <c r="F45285" s="148"/>
      <c r="G45285" s="149"/>
      <c r="H45285" s="148"/>
      <c r="I45285"/>
    </row>
    <row r="45286" spans="1:9" x14ac:dyDescent="0.25">
      <c r="A45286"/>
      <c r="B45286"/>
      <c r="C45286"/>
      <c r="D45286"/>
      <c r="E45286" s="148"/>
      <c r="F45286" s="148"/>
      <c r="G45286" s="149"/>
      <c r="H45286" s="148"/>
      <c r="I45286"/>
    </row>
    <row r="45287" spans="1:9" x14ac:dyDescent="0.25">
      <c r="A45287"/>
      <c r="B45287"/>
      <c r="C45287"/>
      <c r="D45287"/>
      <c r="E45287" s="148"/>
      <c r="F45287" s="148"/>
      <c r="G45287" s="149"/>
      <c r="H45287" s="148"/>
      <c r="I45287"/>
    </row>
    <row r="45288" spans="1:9" x14ac:dyDescent="0.25">
      <c r="A45288"/>
      <c r="B45288"/>
      <c r="C45288"/>
      <c r="D45288"/>
      <c r="E45288" s="148"/>
      <c r="F45288" s="148"/>
      <c r="G45288" s="149"/>
      <c r="H45288" s="148"/>
      <c r="I45288"/>
    </row>
    <row r="45289" spans="1:9" x14ac:dyDescent="0.25">
      <c r="A45289"/>
      <c r="B45289"/>
      <c r="C45289"/>
      <c r="D45289"/>
      <c r="E45289" s="148"/>
      <c r="F45289" s="148"/>
      <c r="G45289" s="149"/>
      <c r="H45289" s="148"/>
      <c r="I45289"/>
    </row>
    <row r="45290" spans="1:9" x14ac:dyDescent="0.25">
      <c r="A45290"/>
      <c r="B45290"/>
      <c r="C45290"/>
      <c r="D45290"/>
      <c r="E45290" s="148"/>
      <c r="F45290" s="148"/>
      <c r="G45290" s="149"/>
      <c r="H45290" s="148"/>
      <c r="I45290"/>
    </row>
    <row r="45291" spans="1:9" x14ac:dyDescent="0.25">
      <c r="A45291"/>
      <c r="B45291"/>
      <c r="C45291"/>
      <c r="D45291"/>
      <c r="E45291" s="148"/>
      <c r="F45291" s="148"/>
      <c r="G45291" s="149"/>
      <c r="H45291" s="148"/>
      <c r="I45291"/>
    </row>
    <row r="45292" spans="1:9" x14ac:dyDescent="0.25">
      <c r="A45292"/>
      <c r="B45292"/>
      <c r="C45292"/>
      <c r="D45292"/>
      <c r="E45292" s="148"/>
      <c r="F45292" s="148"/>
      <c r="G45292" s="149"/>
      <c r="H45292" s="148"/>
      <c r="I45292"/>
    </row>
    <row r="45293" spans="1:9" x14ac:dyDescent="0.25">
      <c r="A45293"/>
      <c r="B45293"/>
      <c r="C45293"/>
      <c r="D45293"/>
      <c r="E45293" s="148"/>
      <c r="F45293" s="148"/>
      <c r="G45293" s="149"/>
      <c r="H45293" s="148"/>
      <c r="I45293"/>
    </row>
    <row r="45294" spans="1:9" x14ac:dyDescent="0.25">
      <c r="A45294"/>
      <c r="B45294"/>
      <c r="C45294"/>
      <c r="D45294"/>
      <c r="E45294" s="148"/>
      <c r="F45294" s="148"/>
      <c r="G45294" s="149"/>
      <c r="H45294" s="148"/>
      <c r="I45294"/>
    </row>
    <row r="45295" spans="1:9" x14ac:dyDescent="0.25">
      <c r="A45295"/>
      <c r="B45295"/>
      <c r="C45295"/>
      <c r="D45295"/>
      <c r="E45295" s="148"/>
      <c r="F45295" s="148"/>
      <c r="G45295" s="149"/>
      <c r="H45295" s="148"/>
      <c r="I45295"/>
    </row>
    <row r="45296" spans="1:9" x14ac:dyDescent="0.25">
      <c r="A45296"/>
      <c r="B45296"/>
      <c r="C45296"/>
      <c r="D45296"/>
      <c r="E45296" s="148"/>
      <c r="F45296" s="148"/>
      <c r="G45296" s="149"/>
      <c r="H45296" s="148"/>
      <c r="I45296"/>
    </row>
    <row r="45297" spans="1:9" x14ac:dyDescent="0.25">
      <c r="A45297"/>
      <c r="B45297"/>
      <c r="C45297"/>
      <c r="D45297"/>
      <c r="E45297" s="148"/>
      <c r="F45297" s="148"/>
      <c r="G45297" s="149"/>
      <c r="H45297" s="148"/>
      <c r="I45297"/>
    </row>
    <row r="45298" spans="1:9" x14ac:dyDescent="0.25">
      <c r="A45298"/>
      <c r="B45298"/>
      <c r="C45298"/>
      <c r="D45298"/>
      <c r="E45298" s="148"/>
      <c r="F45298" s="148"/>
      <c r="G45298" s="149"/>
      <c r="H45298" s="148"/>
      <c r="I45298"/>
    </row>
    <row r="45299" spans="1:9" x14ac:dyDescent="0.25">
      <c r="A45299"/>
      <c r="B45299"/>
      <c r="C45299"/>
      <c r="D45299"/>
      <c r="E45299" s="148"/>
      <c r="F45299" s="148"/>
      <c r="G45299" s="149"/>
      <c r="H45299" s="148"/>
      <c r="I45299"/>
    </row>
    <row r="45300" spans="1:9" x14ac:dyDescent="0.25">
      <c r="A45300"/>
      <c r="B45300"/>
      <c r="C45300"/>
      <c r="D45300"/>
      <c r="E45300" s="148"/>
      <c r="F45300" s="148"/>
      <c r="G45300" s="149"/>
      <c r="H45300" s="148"/>
      <c r="I45300"/>
    </row>
    <row r="45301" spans="1:9" x14ac:dyDescent="0.25">
      <c r="A45301"/>
      <c r="B45301"/>
      <c r="C45301"/>
      <c r="D45301"/>
      <c r="E45301" s="148"/>
      <c r="F45301" s="148"/>
      <c r="G45301" s="149"/>
      <c r="H45301" s="148"/>
      <c r="I45301"/>
    </row>
    <row r="45302" spans="1:9" x14ac:dyDescent="0.25">
      <c r="A45302"/>
      <c r="B45302"/>
      <c r="C45302"/>
      <c r="D45302"/>
      <c r="E45302" s="148"/>
      <c r="F45302" s="148"/>
      <c r="G45302" s="149"/>
      <c r="H45302" s="148"/>
      <c r="I45302"/>
    </row>
    <row r="45303" spans="1:9" x14ac:dyDescent="0.25">
      <c r="A45303"/>
      <c r="B45303"/>
      <c r="C45303"/>
      <c r="D45303"/>
      <c r="E45303" s="148"/>
      <c r="F45303" s="148"/>
      <c r="G45303" s="149"/>
      <c r="H45303" s="148"/>
      <c r="I45303"/>
    </row>
    <row r="45304" spans="1:9" x14ac:dyDescent="0.25">
      <c r="A45304"/>
      <c r="B45304"/>
      <c r="C45304"/>
      <c r="D45304"/>
      <c r="E45304" s="148"/>
      <c r="F45304" s="148"/>
      <c r="G45304" s="149"/>
      <c r="H45304" s="148"/>
      <c r="I45304"/>
    </row>
    <row r="45305" spans="1:9" x14ac:dyDescent="0.25">
      <c r="A45305"/>
      <c r="B45305"/>
      <c r="C45305"/>
      <c r="D45305"/>
      <c r="E45305" s="148"/>
      <c r="F45305" s="148"/>
      <c r="G45305" s="149"/>
      <c r="H45305" s="148"/>
      <c r="I45305"/>
    </row>
    <row r="45306" spans="1:9" x14ac:dyDescent="0.25">
      <c r="A45306"/>
      <c r="B45306"/>
      <c r="C45306"/>
      <c r="D45306"/>
      <c r="E45306" s="148"/>
      <c r="F45306" s="148"/>
      <c r="G45306" s="149"/>
      <c r="H45306" s="148"/>
      <c r="I45306"/>
    </row>
    <row r="45307" spans="1:9" x14ac:dyDescent="0.25">
      <c r="A45307"/>
      <c r="B45307"/>
      <c r="C45307"/>
      <c r="D45307"/>
      <c r="E45307" s="148"/>
      <c r="F45307" s="148"/>
      <c r="G45307" s="149"/>
      <c r="H45307" s="148"/>
      <c r="I45307"/>
    </row>
    <row r="45308" spans="1:9" x14ac:dyDescent="0.25">
      <c r="A45308"/>
      <c r="B45308"/>
      <c r="C45308"/>
      <c r="D45308"/>
      <c r="E45308" s="148"/>
      <c r="F45308" s="148"/>
      <c r="G45308" s="149"/>
      <c r="H45308" s="148"/>
      <c r="I45308"/>
    </row>
    <row r="45309" spans="1:9" x14ac:dyDescent="0.25">
      <c r="A45309"/>
      <c r="B45309"/>
      <c r="C45309"/>
      <c r="D45309"/>
      <c r="E45309" s="148"/>
      <c r="F45309" s="148"/>
      <c r="G45309" s="149"/>
      <c r="H45309" s="148"/>
      <c r="I45309"/>
    </row>
    <row r="45310" spans="1:9" x14ac:dyDescent="0.25">
      <c r="A45310"/>
      <c r="B45310"/>
      <c r="C45310"/>
      <c r="D45310"/>
      <c r="E45310" s="148"/>
      <c r="F45310" s="148"/>
      <c r="G45310" s="149"/>
      <c r="H45310" s="148"/>
      <c r="I45310"/>
    </row>
    <row r="45311" spans="1:9" x14ac:dyDescent="0.25">
      <c r="A45311"/>
      <c r="B45311"/>
      <c r="C45311"/>
      <c r="D45311"/>
      <c r="E45311" s="148"/>
      <c r="F45311" s="148"/>
      <c r="G45311" s="149"/>
      <c r="H45311" s="148"/>
      <c r="I45311"/>
    </row>
    <row r="45312" spans="1:9" x14ac:dyDescent="0.25">
      <c r="A45312"/>
      <c r="B45312"/>
      <c r="C45312"/>
      <c r="D45312"/>
      <c r="E45312" s="148"/>
      <c r="F45312" s="148"/>
      <c r="G45312" s="149"/>
      <c r="H45312" s="148"/>
      <c r="I45312"/>
    </row>
    <row r="45313" spans="1:9" x14ac:dyDescent="0.25">
      <c r="A45313"/>
      <c r="B45313"/>
      <c r="C45313"/>
      <c r="D45313"/>
      <c r="E45313" s="148"/>
      <c r="F45313" s="148"/>
      <c r="G45313" s="149"/>
      <c r="H45313" s="148"/>
      <c r="I45313"/>
    </row>
    <row r="45314" spans="1:9" x14ac:dyDescent="0.25">
      <c r="A45314"/>
      <c r="B45314"/>
      <c r="C45314"/>
      <c r="D45314"/>
      <c r="E45314" s="148"/>
      <c r="F45314" s="148"/>
      <c r="G45314" s="149"/>
      <c r="H45314" s="148"/>
      <c r="I45314"/>
    </row>
    <row r="45315" spans="1:9" x14ac:dyDescent="0.25">
      <c r="A45315"/>
      <c r="B45315"/>
      <c r="C45315"/>
      <c r="D45315"/>
      <c r="E45315" s="148"/>
      <c r="F45315" s="148"/>
      <c r="G45315" s="149"/>
      <c r="H45315" s="148"/>
      <c r="I45315"/>
    </row>
    <row r="45316" spans="1:9" x14ac:dyDescent="0.25">
      <c r="A45316"/>
      <c r="B45316"/>
      <c r="C45316"/>
      <c r="D45316"/>
      <c r="E45316" s="148"/>
      <c r="F45316" s="148"/>
      <c r="G45316" s="149"/>
      <c r="H45316" s="148"/>
      <c r="I45316"/>
    </row>
    <row r="45317" spans="1:9" x14ac:dyDescent="0.25">
      <c r="A45317"/>
      <c r="B45317"/>
      <c r="C45317"/>
      <c r="D45317"/>
      <c r="E45317" s="148"/>
      <c r="F45317" s="148"/>
      <c r="G45317" s="149"/>
      <c r="H45317" s="148"/>
      <c r="I45317"/>
    </row>
    <row r="45318" spans="1:9" x14ac:dyDescent="0.25">
      <c r="A45318"/>
      <c r="B45318"/>
      <c r="C45318"/>
      <c r="D45318"/>
      <c r="E45318" s="148"/>
      <c r="F45318" s="148"/>
      <c r="G45318" s="149"/>
      <c r="H45318" s="148"/>
      <c r="I45318"/>
    </row>
    <row r="45319" spans="1:9" x14ac:dyDescent="0.25">
      <c r="A45319"/>
      <c r="B45319"/>
      <c r="C45319"/>
      <c r="D45319"/>
      <c r="E45319" s="148"/>
      <c r="F45319" s="148"/>
      <c r="G45319" s="149"/>
      <c r="H45319" s="148"/>
      <c r="I45319"/>
    </row>
    <row r="45320" spans="1:9" x14ac:dyDescent="0.25">
      <c r="A45320"/>
      <c r="B45320"/>
      <c r="C45320"/>
      <c r="D45320"/>
      <c r="E45320" s="148"/>
      <c r="F45320" s="148"/>
      <c r="G45320" s="149"/>
      <c r="H45320" s="148"/>
      <c r="I45320"/>
    </row>
    <row r="45321" spans="1:9" x14ac:dyDescent="0.25">
      <c r="A45321"/>
      <c r="B45321"/>
      <c r="C45321"/>
      <c r="D45321"/>
      <c r="E45321" s="148"/>
      <c r="F45321" s="148"/>
      <c r="G45321" s="149"/>
      <c r="H45321" s="148"/>
      <c r="I45321"/>
    </row>
    <row r="45322" spans="1:9" x14ac:dyDescent="0.25">
      <c r="A45322"/>
      <c r="B45322"/>
      <c r="C45322"/>
      <c r="D45322"/>
      <c r="E45322" s="148"/>
      <c r="F45322" s="148"/>
      <c r="G45322" s="149"/>
      <c r="H45322" s="148"/>
      <c r="I45322"/>
    </row>
    <row r="45323" spans="1:9" x14ac:dyDescent="0.25">
      <c r="A45323"/>
      <c r="B45323"/>
      <c r="C45323"/>
      <c r="D45323"/>
      <c r="E45323" s="148"/>
      <c r="F45323" s="148"/>
      <c r="G45323" s="149"/>
      <c r="H45323" s="148"/>
      <c r="I45323"/>
    </row>
    <row r="45324" spans="1:9" x14ac:dyDescent="0.25">
      <c r="A45324"/>
      <c r="B45324"/>
      <c r="C45324"/>
      <c r="D45324"/>
      <c r="E45324" s="148"/>
      <c r="F45324" s="148"/>
      <c r="G45324" s="149"/>
      <c r="H45324" s="148"/>
      <c r="I45324"/>
    </row>
    <row r="45325" spans="1:9" x14ac:dyDescent="0.25">
      <c r="A45325"/>
      <c r="B45325"/>
      <c r="C45325"/>
      <c r="D45325"/>
      <c r="E45325" s="148"/>
      <c r="F45325" s="148"/>
      <c r="G45325" s="149"/>
      <c r="H45325" s="148"/>
      <c r="I45325"/>
    </row>
    <row r="45326" spans="1:9" x14ac:dyDescent="0.25">
      <c r="A45326"/>
      <c r="B45326"/>
      <c r="C45326"/>
      <c r="D45326"/>
      <c r="E45326" s="148"/>
      <c r="F45326" s="148"/>
      <c r="G45326" s="149"/>
      <c r="H45326" s="148"/>
      <c r="I45326"/>
    </row>
    <row r="45327" spans="1:9" x14ac:dyDescent="0.25">
      <c r="A45327"/>
      <c r="B45327"/>
      <c r="C45327"/>
      <c r="D45327"/>
      <c r="E45327" s="148"/>
      <c r="F45327" s="148"/>
      <c r="G45327" s="149"/>
      <c r="H45327" s="148"/>
      <c r="I45327"/>
    </row>
    <row r="45328" spans="1:9" x14ac:dyDescent="0.25">
      <c r="A45328"/>
      <c r="B45328"/>
      <c r="C45328"/>
      <c r="D45328"/>
      <c r="E45328" s="148"/>
      <c r="F45328" s="148"/>
      <c r="G45328" s="149"/>
      <c r="H45328" s="148"/>
      <c r="I45328"/>
    </row>
    <row r="45329" spans="1:9" x14ac:dyDescent="0.25">
      <c r="A45329"/>
      <c r="B45329"/>
      <c r="C45329"/>
      <c r="D45329"/>
      <c r="E45329" s="148"/>
      <c r="F45329" s="148"/>
      <c r="G45329" s="149"/>
      <c r="H45329" s="148"/>
      <c r="I45329"/>
    </row>
    <row r="45330" spans="1:9" x14ac:dyDescent="0.25">
      <c r="A45330"/>
      <c r="B45330"/>
      <c r="C45330"/>
      <c r="D45330"/>
      <c r="E45330" s="148"/>
      <c r="F45330" s="148"/>
      <c r="G45330" s="149"/>
      <c r="H45330" s="148"/>
      <c r="I45330"/>
    </row>
    <row r="45331" spans="1:9" x14ac:dyDescent="0.25">
      <c r="A45331"/>
      <c r="B45331"/>
      <c r="C45331"/>
      <c r="D45331"/>
      <c r="E45331" s="148"/>
      <c r="F45331" s="148"/>
      <c r="G45331" s="149"/>
      <c r="H45331" s="148"/>
      <c r="I45331"/>
    </row>
    <row r="45332" spans="1:9" x14ac:dyDescent="0.25">
      <c r="A45332"/>
      <c r="B45332"/>
      <c r="C45332"/>
      <c r="D45332"/>
      <c r="E45332" s="148"/>
      <c r="F45332" s="148"/>
      <c r="G45332" s="149"/>
      <c r="H45332" s="148"/>
      <c r="I45332"/>
    </row>
    <row r="45333" spans="1:9" x14ac:dyDescent="0.25">
      <c r="A45333"/>
      <c r="B45333"/>
      <c r="C45333"/>
      <c r="D45333"/>
      <c r="E45333" s="148"/>
      <c r="F45333" s="148"/>
      <c r="G45333" s="149"/>
      <c r="H45333" s="148"/>
      <c r="I45333"/>
    </row>
    <row r="45334" spans="1:9" x14ac:dyDescent="0.25">
      <c r="A45334"/>
      <c r="B45334"/>
      <c r="C45334"/>
      <c r="D45334"/>
      <c r="E45334" s="148"/>
      <c r="F45334" s="148"/>
      <c r="G45334" s="149"/>
      <c r="H45334" s="148"/>
      <c r="I45334"/>
    </row>
    <row r="45335" spans="1:9" x14ac:dyDescent="0.25">
      <c r="A45335"/>
      <c r="B45335"/>
      <c r="C45335"/>
      <c r="D45335"/>
      <c r="E45335" s="148"/>
      <c r="F45335" s="148"/>
      <c r="G45335" s="149"/>
      <c r="H45335" s="148"/>
      <c r="I45335"/>
    </row>
    <row r="45336" spans="1:9" x14ac:dyDescent="0.25">
      <c r="A45336"/>
      <c r="B45336"/>
      <c r="C45336"/>
      <c r="D45336"/>
      <c r="E45336" s="148"/>
      <c r="F45336" s="148"/>
      <c r="G45336" s="149"/>
      <c r="H45336" s="148"/>
      <c r="I45336"/>
    </row>
    <row r="45337" spans="1:9" x14ac:dyDescent="0.25">
      <c r="A45337"/>
      <c r="B45337"/>
      <c r="C45337"/>
      <c r="D45337"/>
      <c r="E45337" s="148"/>
      <c r="F45337" s="148"/>
      <c r="G45337" s="149"/>
      <c r="H45337" s="148"/>
      <c r="I45337"/>
    </row>
    <row r="45338" spans="1:9" x14ac:dyDescent="0.25">
      <c r="A45338"/>
      <c r="B45338"/>
      <c r="C45338"/>
      <c r="D45338"/>
      <c r="E45338" s="148"/>
      <c r="F45338" s="148"/>
      <c r="G45338" s="149"/>
      <c r="H45338" s="148"/>
      <c r="I45338"/>
    </row>
    <row r="45339" spans="1:9" x14ac:dyDescent="0.25">
      <c r="A45339"/>
      <c r="B45339"/>
      <c r="C45339"/>
      <c r="D45339"/>
      <c r="E45339" s="148"/>
      <c r="F45339" s="148"/>
      <c r="G45339" s="149"/>
      <c r="H45339" s="148"/>
      <c r="I45339"/>
    </row>
    <row r="45340" spans="1:9" x14ac:dyDescent="0.25">
      <c r="A45340"/>
      <c r="B45340"/>
      <c r="C45340"/>
      <c r="D45340"/>
      <c r="E45340" s="148"/>
      <c r="F45340" s="148"/>
      <c r="G45340" s="149"/>
      <c r="H45340" s="148"/>
      <c r="I45340"/>
    </row>
    <row r="45341" spans="1:9" x14ac:dyDescent="0.25">
      <c r="A45341"/>
      <c r="B45341"/>
      <c r="C45341"/>
      <c r="D45341"/>
      <c r="E45341" s="148"/>
      <c r="F45341" s="148"/>
      <c r="G45341" s="149"/>
      <c r="H45341" s="148"/>
      <c r="I45341"/>
    </row>
    <row r="45342" spans="1:9" x14ac:dyDescent="0.25">
      <c r="A45342"/>
      <c r="B45342"/>
      <c r="C45342"/>
      <c r="D45342"/>
      <c r="E45342" s="148"/>
      <c r="F45342" s="148"/>
      <c r="G45342" s="149"/>
      <c r="H45342" s="148"/>
      <c r="I45342"/>
    </row>
    <row r="45343" spans="1:9" x14ac:dyDescent="0.25">
      <c r="A45343"/>
      <c r="B45343"/>
      <c r="C45343"/>
      <c r="D45343"/>
      <c r="E45343" s="148"/>
      <c r="F45343" s="148"/>
      <c r="G45343" s="149"/>
      <c r="H45343" s="148"/>
      <c r="I45343"/>
    </row>
    <row r="45344" spans="1:9" x14ac:dyDescent="0.25">
      <c r="A45344"/>
      <c r="B45344"/>
      <c r="C45344"/>
      <c r="D45344"/>
      <c r="E45344" s="148"/>
      <c r="F45344" s="148"/>
      <c r="G45344" s="149"/>
      <c r="H45344" s="148"/>
      <c r="I45344"/>
    </row>
    <row r="45345" spans="1:9" x14ac:dyDescent="0.25">
      <c r="A45345"/>
      <c r="B45345"/>
      <c r="C45345"/>
      <c r="D45345"/>
      <c r="E45345" s="148"/>
      <c r="F45345" s="148"/>
      <c r="G45345" s="149"/>
      <c r="H45345" s="148"/>
      <c r="I45345"/>
    </row>
    <row r="45346" spans="1:9" x14ac:dyDescent="0.25">
      <c r="A45346"/>
      <c r="B45346"/>
      <c r="C45346"/>
      <c r="D45346"/>
      <c r="E45346" s="148"/>
      <c r="F45346" s="148"/>
      <c r="G45346" s="149"/>
      <c r="H45346" s="148"/>
      <c r="I45346"/>
    </row>
    <row r="45347" spans="1:9" x14ac:dyDescent="0.25">
      <c r="A45347"/>
      <c r="B45347"/>
      <c r="C45347"/>
      <c r="D45347"/>
      <c r="E45347" s="148"/>
      <c r="F45347" s="148"/>
      <c r="G45347" s="149"/>
      <c r="H45347" s="148"/>
      <c r="I45347"/>
    </row>
    <row r="45348" spans="1:9" x14ac:dyDescent="0.25">
      <c r="A45348"/>
      <c r="B45348"/>
      <c r="C45348"/>
      <c r="D45348"/>
      <c r="E45348" s="148"/>
      <c r="F45348" s="148"/>
      <c r="G45348" s="149"/>
      <c r="H45348" s="148"/>
      <c r="I45348"/>
    </row>
    <row r="45349" spans="1:9" x14ac:dyDescent="0.25">
      <c r="A45349"/>
      <c r="B45349"/>
      <c r="C45349"/>
      <c r="D45349"/>
      <c r="E45349" s="148"/>
      <c r="F45349" s="148"/>
      <c r="G45349" s="149"/>
      <c r="H45349" s="148"/>
      <c r="I45349"/>
    </row>
    <row r="45350" spans="1:9" x14ac:dyDescent="0.25">
      <c r="A45350"/>
      <c r="B45350"/>
      <c r="C45350"/>
      <c r="D45350"/>
      <c r="E45350" s="148"/>
      <c r="F45350" s="148"/>
      <c r="G45350" s="149"/>
      <c r="H45350" s="148"/>
      <c r="I45350"/>
    </row>
    <row r="45351" spans="1:9" x14ac:dyDescent="0.25">
      <c r="A45351"/>
      <c r="B45351"/>
      <c r="C45351"/>
      <c r="D45351"/>
      <c r="E45351" s="148"/>
      <c r="F45351" s="148"/>
      <c r="G45351" s="149"/>
      <c r="H45351" s="148"/>
      <c r="I45351"/>
    </row>
    <row r="45352" spans="1:9" x14ac:dyDescent="0.25">
      <c r="A45352"/>
      <c r="B45352"/>
      <c r="C45352"/>
      <c r="D45352"/>
      <c r="E45352" s="148"/>
      <c r="F45352" s="148"/>
      <c r="G45352" s="149"/>
      <c r="H45352" s="148"/>
      <c r="I45352"/>
    </row>
    <row r="45353" spans="1:9" x14ac:dyDescent="0.25">
      <c r="A45353"/>
      <c r="B45353"/>
      <c r="C45353"/>
      <c r="D45353"/>
      <c r="E45353" s="148"/>
      <c r="F45353" s="148"/>
      <c r="G45353" s="149"/>
      <c r="H45353" s="148"/>
      <c r="I45353"/>
    </row>
    <row r="45354" spans="1:9" x14ac:dyDescent="0.25">
      <c r="A45354"/>
      <c r="B45354"/>
      <c r="C45354"/>
      <c r="D45354"/>
      <c r="E45354" s="148"/>
      <c r="F45354" s="148"/>
      <c r="G45354" s="149"/>
      <c r="H45354" s="148"/>
      <c r="I45354"/>
    </row>
    <row r="45355" spans="1:9" x14ac:dyDescent="0.25">
      <c r="A45355"/>
      <c r="B45355"/>
      <c r="C45355"/>
      <c r="D45355"/>
      <c r="E45355" s="148"/>
      <c r="F45355" s="148"/>
      <c r="G45355" s="149"/>
      <c r="H45355" s="148"/>
      <c r="I45355"/>
    </row>
    <row r="45356" spans="1:9" x14ac:dyDescent="0.25">
      <c r="A45356"/>
      <c r="B45356"/>
      <c r="C45356"/>
      <c r="D45356"/>
      <c r="E45356" s="148"/>
      <c r="F45356" s="148"/>
      <c r="G45356" s="149"/>
      <c r="H45356" s="148"/>
      <c r="I45356"/>
    </row>
    <row r="45357" spans="1:9" x14ac:dyDescent="0.25">
      <c r="A45357"/>
      <c r="B45357"/>
      <c r="C45357"/>
      <c r="D45357"/>
      <c r="E45357" s="148"/>
      <c r="F45357" s="148"/>
      <c r="G45357" s="149"/>
      <c r="H45357" s="148"/>
      <c r="I45357"/>
    </row>
    <row r="45358" spans="1:9" x14ac:dyDescent="0.25">
      <c r="A45358"/>
      <c r="B45358"/>
      <c r="C45358"/>
      <c r="D45358"/>
      <c r="E45358" s="148"/>
      <c r="F45358" s="148"/>
      <c r="G45358" s="149"/>
      <c r="H45358" s="148"/>
      <c r="I45358"/>
    </row>
    <row r="45359" spans="1:9" x14ac:dyDescent="0.25">
      <c r="A45359"/>
      <c r="B45359"/>
      <c r="C45359"/>
      <c r="D45359"/>
      <c r="E45359" s="148"/>
      <c r="F45359" s="148"/>
      <c r="G45359" s="149"/>
      <c r="H45359" s="148"/>
      <c r="I45359"/>
    </row>
    <row r="45360" spans="1:9" x14ac:dyDescent="0.25">
      <c r="A45360"/>
      <c r="B45360"/>
      <c r="C45360"/>
      <c r="D45360"/>
      <c r="E45360" s="148"/>
      <c r="F45360" s="148"/>
      <c r="G45360" s="149"/>
      <c r="H45360" s="148"/>
      <c r="I45360"/>
    </row>
    <row r="45361" spans="1:9" x14ac:dyDescent="0.25">
      <c r="A45361"/>
      <c r="B45361"/>
      <c r="C45361"/>
      <c r="D45361"/>
      <c r="E45361" s="148"/>
      <c r="F45361" s="148"/>
      <c r="G45361" s="149"/>
      <c r="H45361" s="148"/>
      <c r="I45361"/>
    </row>
    <row r="45362" spans="1:9" x14ac:dyDescent="0.25">
      <c r="A45362"/>
      <c r="B45362"/>
      <c r="C45362"/>
      <c r="D45362"/>
      <c r="E45362" s="148"/>
      <c r="F45362" s="148"/>
      <c r="G45362" s="149"/>
      <c r="H45362" s="148"/>
      <c r="I45362"/>
    </row>
    <row r="45363" spans="1:9" x14ac:dyDescent="0.25">
      <c r="A45363"/>
      <c r="B45363"/>
      <c r="C45363"/>
      <c r="D45363"/>
      <c r="E45363" s="148"/>
      <c r="F45363" s="148"/>
      <c r="G45363" s="149"/>
      <c r="H45363" s="148"/>
      <c r="I45363"/>
    </row>
    <row r="45364" spans="1:9" x14ac:dyDescent="0.25">
      <c r="A45364"/>
      <c r="B45364"/>
      <c r="C45364"/>
      <c r="D45364"/>
      <c r="E45364" s="148"/>
      <c r="F45364" s="148"/>
      <c r="G45364" s="149"/>
      <c r="H45364" s="148"/>
      <c r="I45364"/>
    </row>
    <row r="45365" spans="1:9" x14ac:dyDescent="0.25">
      <c r="A45365"/>
      <c r="B45365"/>
      <c r="C45365"/>
      <c r="D45365"/>
      <c r="E45365" s="148"/>
      <c r="F45365" s="148"/>
      <c r="G45365" s="149"/>
      <c r="H45365" s="148"/>
      <c r="I45365"/>
    </row>
    <row r="45366" spans="1:9" x14ac:dyDescent="0.25">
      <c r="A45366"/>
      <c r="B45366"/>
      <c r="C45366"/>
      <c r="D45366"/>
      <c r="E45366" s="148"/>
      <c r="F45366" s="148"/>
      <c r="G45366" s="149"/>
      <c r="H45366" s="148"/>
      <c r="I45366"/>
    </row>
    <row r="45367" spans="1:9" x14ac:dyDescent="0.25">
      <c r="A45367"/>
      <c r="B45367"/>
      <c r="C45367"/>
      <c r="D45367"/>
      <c r="E45367" s="148"/>
      <c r="F45367" s="148"/>
      <c r="G45367" s="149"/>
      <c r="H45367" s="148"/>
      <c r="I45367"/>
    </row>
    <row r="45368" spans="1:9" x14ac:dyDescent="0.25">
      <c r="A45368"/>
      <c r="B45368"/>
      <c r="C45368"/>
      <c r="D45368"/>
      <c r="E45368" s="148"/>
      <c r="F45368" s="148"/>
      <c r="G45368" s="149"/>
      <c r="H45368" s="148"/>
      <c r="I45368"/>
    </row>
    <row r="45369" spans="1:9" x14ac:dyDescent="0.25">
      <c r="A45369"/>
      <c r="B45369"/>
      <c r="C45369"/>
      <c r="D45369"/>
      <c r="E45369" s="148"/>
      <c r="F45369" s="148"/>
      <c r="G45369" s="149"/>
      <c r="H45369" s="148"/>
      <c r="I45369"/>
    </row>
    <row r="45370" spans="1:9" x14ac:dyDescent="0.25">
      <c r="A45370"/>
      <c r="B45370"/>
      <c r="C45370"/>
      <c r="D45370"/>
      <c r="E45370" s="148"/>
      <c r="F45370" s="148"/>
      <c r="G45370" s="149"/>
      <c r="H45370" s="148"/>
      <c r="I45370"/>
    </row>
    <row r="45371" spans="1:9" x14ac:dyDescent="0.25">
      <c r="A45371"/>
      <c r="B45371"/>
      <c r="C45371"/>
      <c r="D45371"/>
      <c r="E45371" s="148"/>
      <c r="F45371" s="148"/>
      <c r="G45371" s="149"/>
      <c r="H45371" s="148"/>
      <c r="I45371"/>
    </row>
    <row r="45372" spans="1:9" x14ac:dyDescent="0.25">
      <c r="A45372"/>
      <c r="B45372"/>
      <c r="C45372"/>
      <c r="D45372"/>
      <c r="E45372" s="148"/>
      <c r="F45372" s="148"/>
      <c r="G45372" s="149"/>
      <c r="H45372" s="148"/>
      <c r="I45372"/>
    </row>
    <row r="45373" spans="1:9" x14ac:dyDescent="0.25">
      <c r="A45373"/>
      <c r="B45373"/>
      <c r="C45373"/>
      <c r="D45373"/>
      <c r="E45373" s="148"/>
      <c r="F45373" s="148"/>
      <c r="G45373" s="149"/>
      <c r="H45373" s="148"/>
      <c r="I45373"/>
    </row>
    <row r="45374" spans="1:9" x14ac:dyDescent="0.25">
      <c r="A45374"/>
      <c r="B45374"/>
      <c r="C45374"/>
      <c r="D45374"/>
      <c r="E45374" s="148"/>
      <c r="F45374" s="148"/>
      <c r="G45374" s="149"/>
      <c r="H45374" s="148"/>
      <c r="I45374"/>
    </row>
    <row r="45375" spans="1:9" x14ac:dyDescent="0.25">
      <c r="A45375"/>
      <c r="B45375"/>
      <c r="C45375"/>
      <c r="D45375"/>
      <c r="E45375" s="148"/>
      <c r="F45375" s="148"/>
      <c r="G45375" s="149"/>
      <c r="H45375" s="148"/>
      <c r="I45375"/>
    </row>
    <row r="45376" spans="1:9" x14ac:dyDescent="0.25">
      <c r="A45376"/>
      <c r="B45376"/>
      <c r="C45376"/>
      <c r="D45376"/>
      <c r="E45376" s="148"/>
      <c r="F45376" s="148"/>
      <c r="G45376" s="149"/>
      <c r="H45376" s="148"/>
      <c r="I45376"/>
    </row>
    <row r="45377" spans="1:9" x14ac:dyDescent="0.25">
      <c r="A45377"/>
      <c r="B45377"/>
      <c r="C45377"/>
      <c r="D45377"/>
      <c r="E45377" s="148"/>
      <c r="F45377" s="148"/>
      <c r="G45377" s="149"/>
      <c r="H45377" s="148"/>
      <c r="I45377"/>
    </row>
    <row r="45378" spans="1:9" x14ac:dyDescent="0.25">
      <c r="A45378"/>
      <c r="B45378"/>
      <c r="C45378"/>
      <c r="D45378"/>
      <c r="E45378" s="148"/>
      <c r="F45378" s="148"/>
      <c r="G45378" s="149"/>
      <c r="H45378" s="148"/>
      <c r="I45378"/>
    </row>
    <row r="45379" spans="1:9" x14ac:dyDescent="0.25">
      <c r="A45379"/>
      <c r="B45379"/>
      <c r="C45379"/>
      <c r="D45379"/>
      <c r="E45379" s="148"/>
      <c r="F45379" s="148"/>
      <c r="G45379" s="149"/>
      <c r="H45379" s="148"/>
      <c r="I45379"/>
    </row>
    <row r="45380" spans="1:9" x14ac:dyDescent="0.25">
      <c r="A45380"/>
      <c r="B45380"/>
      <c r="C45380"/>
      <c r="D45380"/>
      <c r="E45380" s="148"/>
      <c r="F45380" s="148"/>
      <c r="G45380" s="149"/>
      <c r="H45380" s="148"/>
      <c r="I45380"/>
    </row>
    <row r="45381" spans="1:9" x14ac:dyDescent="0.25">
      <c r="A45381"/>
      <c r="B45381"/>
      <c r="C45381"/>
      <c r="D45381"/>
      <c r="E45381" s="148"/>
      <c r="F45381" s="148"/>
      <c r="G45381" s="149"/>
      <c r="H45381" s="148"/>
      <c r="I45381"/>
    </row>
    <row r="45382" spans="1:9" x14ac:dyDescent="0.25">
      <c r="A45382"/>
      <c r="B45382"/>
      <c r="C45382"/>
      <c r="D45382"/>
      <c r="E45382" s="148"/>
      <c r="F45382" s="148"/>
      <c r="G45382" s="149"/>
      <c r="H45382" s="148"/>
      <c r="I45382"/>
    </row>
    <row r="45383" spans="1:9" x14ac:dyDescent="0.25">
      <c r="A45383"/>
      <c r="B45383"/>
      <c r="C45383"/>
      <c r="D45383"/>
      <c r="E45383" s="148"/>
      <c r="F45383" s="148"/>
      <c r="G45383" s="149"/>
      <c r="H45383" s="148"/>
      <c r="I45383"/>
    </row>
    <row r="45384" spans="1:9" x14ac:dyDescent="0.25">
      <c r="A45384"/>
      <c r="B45384"/>
      <c r="C45384"/>
      <c r="D45384"/>
      <c r="E45384" s="148"/>
      <c r="F45384" s="148"/>
      <c r="G45384" s="149"/>
      <c r="H45384" s="148"/>
      <c r="I45384"/>
    </row>
    <row r="45385" spans="1:9" x14ac:dyDescent="0.25">
      <c r="A45385"/>
      <c r="B45385"/>
      <c r="C45385"/>
      <c r="D45385"/>
      <c r="E45385" s="148"/>
      <c r="F45385" s="148"/>
      <c r="G45385" s="149"/>
      <c r="H45385" s="148"/>
      <c r="I45385"/>
    </row>
    <row r="45386" spans="1:9" x14ac:dyDescent="0.25">
      <c r="A45386"/>
      <c r="B45386"/>
      <c r="C45386"/>
      <c r="D45386"/>
      <c r="E45386" s="148"/>
      <c r="F45386" s="148"/>
      <c r="G45386" s="149"/>
      <c r="H45386" s="148"/>
      <c r="I45386"/>
    </row>
    <row r="45387" spans="1:9" x14ac:dyDescent="0.25">
      <c r="A45387"/>
      <c r="B45387"/>
      <c r="C45387"/>
      <c r="D45387"/>
      <c r="E45387" s="148"/>
      <c r="F45387" s="148"/>
      <c r="G45387" s="149"/>
      <c r="H45387" s="148"/>
      <c r="I45387"/>
    </row>
    <row r="45388" spans="1:9" x14ac:dyDescent="0.25">
      <c r="A45388"/>
      <c r="B45388"/>
      <c r="C45388"/>
      <c r="D45388"/>
      <c r="E45388" s="148"/>
      <c r="F45388" s="148"/>
      <c r="G45388" s="149"/>
      <c r="H45388" s="148"/>
      <c r="I45388"/>
    </row>
    <row r="45389" spans="1:9" x14ac:dyDescent="0.25">
      <c r="A45389"/>
      <c r="B45389"/>
      <c r="C45389"/>
      <c r="D45389"/>
      <c r="E45389" s="148"/>
      <c r="F45389" s="148"/>
      <c r="G45389" s="149"/>
      <c r="H45389" s="148"/>
      <c r="I45389"/>
    </row>
    <row r="45390" spans="1:9" x14ac:dyDescent="0.25">
      <c r="A45390"/>
      <c r="B45390"/>
      <c r="C45390"/>
      <c r="D45390"/>
      <c r="E45390" s="148"/>
      <c r="F45390" s="148"/>
      <c r="G45390" s="149"/>
      <c r="H45390" s="148"/>
      <c r="I45390"/>
    </row>
    <row r="45391" spans="1:9" x14ac:dyDescent="0.25">
      <c r="A45391"/>
      <c r="B45391"/>
      <c r="C45391"/>
      <c r="D45391"/>
      <c r="E45391" s="148"/>
      <c r="F45391" s="148"/>
      <c r="G45391" s="149"/>
      <c r="H45391" s="148"/>
      <c r="I45391"/>
    </row>
    <row r="45392" spans="1:9" x14ac:dyDescent="0.25">
      <c r="A45392"/>
      <c r="B45392"/>
      <c r="C45392"/>
      <c r="D45392"/>
      <c r="E45392" s="148"/>
      <c r="F45392" s="148"/>
      <c r="G45392" s="149"/>
      <c r="H45392" s="148"/>
      <c r="I45392"/>
    </row>
    <row r="45393" spans="1:9" x14ac:dyDescent="0.25">
      <c r="A45393"/>
      <c r="B45393"/>
      <c r="C45393"/>
      <c r="D45393"/>
      <c r="E45393" s="148"/>
      <c r="F45393" s="148"/>
      <c r="G45393" s="149"/>
      <c r="H45393" s="148"/>
      <c r="I45393"/>
    </row>
    <row r="45394" spans="1:9" x14ac:dyDescent="0.25">
      <c r="A45394"/>
      <c r="B45394"/>
      <c r="C45394"/>
      <c r="D45394"/>
      <c r="E45394" s="148"/>
      <c r="F45394" s="148"/>
      <c r="G45394" s="149"/>
      <c r="H45394" s="148"/>
      <c r="I45394"/>
    </row>
    <row r="45395" spans="1:9" x14ac:dyDescent="0.25">
      <c r="A45395"/>
      <c r="B45395"/>
      <c r="C45395"/>
      <c r="D45395"/>
      <c r="E45395" s="148"/>
      <c r="F45395" s="148"/>
      <c r="G45395" s="149"/>
      <c r="H45395" s="148"/>
      <c r="I45395"/>
    </row>
    <row r="45396" spans="1:9" x14ac:dyDescent="0.25">
      <c r="A45396"/>
      <c r="B45396"/>
      <c r="C45396"/>
      <c r="D45396"/>
      <c r="E45396" s="148"/>
      <c r="F45396" s="148"/>
      <c r="G45396" s="149"/>
      <c r="H45396" s="148"/>
      <c r="I45396"/>
    </row>
    <row r="45397" spans="1:9" x14ac:dyDescent="0.25">
      <c r="A45397"/>
      <c r="B45397"/>
      <c r="C45397"/>
      <c r="D45397"/>
      <c r="E45397" s="148"/>
      <c r="F45397" s="148"/>
      <c r="G45397" s="149"/>
      <c r="H45397" s="148"/>
      <c r="I45397"/>
    </row>
    <row r="45398" spans="1:9" x14ac:dyDescent="0.25">
      <c r="A45398"/>
      <c r="B45398"/>
      <c r="C45398"/>
      <c r="D45398"/>
      <c r="E45398" s="148"/>
      <c r="F45398" s="148"/>
      <c r="G45398" s="149"/>
      <c r="H45398" s="148"/>
      <c r="I45398"/>
    </row>
    <row r="45399" spans="1:9" x14ac:dyDescent="0.25">
      <c r="A45399"/>
      <c r="B45399"/>
      <c r="C45399"/>
      <c r="D45399"/>
      <c r="E45399" s="148"/>
      <c r="F45399" s="148"/>
      <c r="G45399" s="149"/>
      <c r="H45399" s="148"/>
      <c r="I45399"/>
    </row>
    <row r="45400" spans="1:9" x14ac:dyDescent="0.25">
      <c r="A45400"/>
      <c r="B45400"/>
      <c r="C45400"/>
      <c r="D45400"/>
      <c r="E45400" s="148"/>
      <c r="F45400" s="148"/>
      <c r="G45400" s="149"/>
      <c r="H45400" s="148"/>
      <c r="I45400"/>
    </row>
    <row r="45401" spans="1:9" x14ac:dyDescent="0.25">
      <c r="A45401"/>
      <c r="B45401"/>
      <c r="C45401"/>
      <c r="D45401"/>
      <c r="E45401" s="148"/>
      <c r="F45401" s="148"/>
      <c r="G45401" s="149"/>
      <c r="H45401" s="148"/>
      <c r="I45401"/>
    </row>
    <row r="45402" spans="1:9" x14ac:dyDescent="0.25">
      <c r="A45402"/>
      <c r="B45402"/>
      <c r="C45402"/>
      <c r="D45402"/>
      <c r="E45402" s="148"/>
      <c r="F45402" s="148"/>
      <c r="G45402" s="149"/>
      <c r="H45402" s="148"/>
      <c r="I45402"/>
    </row>
    <row r="45403" spans="1:9" x14ac:dyDescent="0.25">
      <c r="A45403"/>
      <c r="B45403"/>
      <c r="C45403"/>
      <c r="D45403"/>
      <c r="E45403" s="148"/>
      <c r="F45403" s="148"/>
      <c r="G45403" s="149"/>
      <c r="H45403" s="148"/>
      <c r="I45403"/>
    </row>
    <row r="45404" spans="1:9" x14ac:dyDescent="0.25">
      <c r="A45404"/>
      <c r="B45404"/>
      <c r="C45404"/>
      <c r="D45404"/>
      <c r="E45404" s="148"/>
      <c r="F45404" s="148"/>
      <c r="G45404" s="149"/>
      <c r="H45404" s="148"/>
      <c r="I45404"/>
    </row>
    <row r="45405" spans="1:9" x14ac:dyDescent="0.25">
      <c r="A45405"/>
      <c r="B45405"/>
      <c r="C45405"/>
      <c r="D45405"/>
      <c r="E45405" s="148"/>
      <c r="F45405" s="148"/>
      <c r="G45405" s="149"/>
      <c r="H45405" s="148"/>
      <c r="I45405"/>
    </row>
    <row r="45406" spans="1:9" x14ac:dyDescent="0.25">
      <c r="A45406"/>
      <c r="B45406"/>
      <c r="C45406"/>
      <c r="D45406"/>
      <c r="E45406" s="148"/>
      <c r="F45406" s="148"/>
      <c r="G45406" s="149"/>
      <c r="H45406" s="148"/>
      <c r="I45406"/>
    </row>
    <row r="45407" spans="1:9" x14ac:dyDescent="0.25">
      <c r="A45407"/>
      <c r="B45407"/>
      <c r="C45407"/>
      <c r="D45407"/>
      <c r="E45407" s="148"/>
      <c r="F45407" s="148"/>
      <c r="G45407" s="149"/>
      <c r="H45407" s="148"/>
      <c r="I45407"/>
    </row>
    <row r="45408" spans="1:9" x14ac:dyDescent="0.25">
      <c r="A45408"/>
      <c r="B45408"/>
      <c r="C45408"/>
      <c r="D45408"/>
      <c r="E45408" s="148"/>
      <c r="F45408" s="148"/>
      <c r="G45408" s="149"/>
      <c r="H45408" s="148"/>
      <c r="I45408"/>
    </row>
    <row r="45409" spans="1:9" x14ac:dyDescent="0.25">
      <c r="A45409"/>
      <c r="B45409"/>
      <c r="C45409"/>
      <c r="D45409"/>
      <c r="E45409" s="148"/>
      <c r="F45409" s="148"/>
      <c r="G45409" s="149"/>
      <c r="H45409" s="148"/>
      <c r="I45409"/>
    </row>
    <row r="45410" spans="1:9" x14ac:dyDescent="0.25">
      <c r="A45410"/>
      <c r="B45410"/>
      <c r="C45410"/>
      <c r="D45410"/>
      <c r="E45410" s="148"/>
      <c r="F45410" s="148"/>
      <c r="G45410" s="149"/>
      <c r="H45410" s="148"/>
      <c r="I45410"/>
    </row>
    <row r="45411" spans="1:9" x14ac:dyDescent="0.25">
      <c r="A45411"/>
      <c r="B45411"/>
      <c r="C45411"/>
      <c r="D45411"/>
      <c r="E45411" s="148"/>
      <c r="F45411" s="148"/>
      <c r="G45411" s="149"/>
      <c r="H45411" s="148"/>
      <c r="I45411"/>
    </row>
    <row r="45412" spans="1:9" x14ac:dyDescent="0.25">
      <c r="A45412"/>
      <c r="B45412"/>
      <c r="C45412"/>
      <c r="D45412"/>
      <c r="E45412" s="148"/>
      <c r="F45412" s="148"/>
      <c r="G45412" s="149"/>
      <c r="H45412" s="148"/>
      <c r="I45412"/>
    </row>
    <row r="45413" spans="1:9" x14ac:dyDescent="0.25">
      <c r="A45413"/>
      <c r="B45413"/>
      <c r="C45413"/>
      <c r="D45413"/>
      <c r="E45413" s="148"/>
      <c r="F45413" s="148"/>
      <c r="G45413" s="149"/>
      <c r="H45413" s="148"/>
      <c r="I45413"/>
    </row>
    <row r="45414" spans="1:9" x14ac:dyDescent="0.25">
      <c r="A45414"/>
      <c r="B45414"/>
      <c r="C45414"/>
      <c r="D45414"/>
      <c r="E45414" s="148"/>
      <c r="F45414" s="148"/>
      <c r="G45414" s="149"/>
      <c r="H45414" s="148"/>
      <c r="I45414"/>
    </row>
    <row r="45415" spans="1:9" x14ac:dyDescent="0.25">
      <c r="A45415"/>
      <c r="B45415"/>
      <c r="C45415"/>
      <c r="D45415"/>
      <c r="E45415" s="148"/>
      <c r="F45415" s="148"/>
      <c r="G45415" s="149"/>
      <c r="H45415" s="148"/>
      <c r="I45415"/>
    </row>
    <row r="45416" spans="1:9" x14ac:dyDescent="0.25">
      <c r="A45416"/>
      <c r="B45416"/>
      <c r="C45416"/>
      <c r="D45416"/>
      <c r="E45416" s="148"/>
      <c r="F45416" s="148"/>
      <c r="G45416" s="149"/>
      <c r="H45416" s="148"/>
      <c r="I45416"/>
    </row>
    <row r="45417" spans="1:9" x14ac:dyDescent="0.25">
      <c r="A45417"/>
      <c r="B45417"/>
      <c r="C45417"/>
      <c r="D45417"/>
      <c r="E45417" s="148"/>
      <c r="F45417" s="148"/>
      <c r="G45417" s="149"/>
      <c r="H45417" s="148"/>
      <c r="I45417"/>
    </row>
    <row r="45418" spans="1:9" x14ac:dyDescent="0.25">
      <c r="A45418"/>
      <c r="B45418"/>
      <c r="C45418"/>
      <c r="D45418"/>
      <c r="E45418" s="148"/>
      <c r="F45418" s="148"/>
      <c r="G45418" s="149"/>
      <c r="H45418" s="148"/>
      <c r="I45418"/>
    </row>
    <row r="45419" spans="1:9" x14ac:dyDescent="0.25">
      <c r="A45419"/>
      <c r="B45419"/>
      <c r="C45419"/>
      <c r="D45419"/>
      <c r="E45419" s="148"/>
      <c r="F45419" s="148"/>
      <c r="G45419" s="149"/>
      <c r="H45419" s="148"/>
      <c r="I45419"/>
    </row>
    <row r="45420" spans="1:9" x14ac:dyDescent="0.25">
      <c r="A45420"/>
      <c r="B45420"/>
      <c r="C45420"/>
      <c r="D45420"/>
      <c r="E45420" s="148"/>
      <c r="F45420" s="148"/>
      <c r="G45420" s="149"/>
      <c r="H45420" s="148"/>
      <c r="I45420"/>
    </row>
    <row r="45421" spans="1:9" x14ac:dyDescent="0.25">
      <c r="A45421"/>
      <c r="B45421"/>
      <c r="C45421"/>
      <c r="D45421"/>
      <c r="E45421" s="148"/>
      <c r="F45421" s="148"/>
      <c r="G45421" s="149"/>
      <c r="H45421" s="148"/>
      <c r="I45421"/>
    </row>
    <row r="45422" spans="1:9" x14ac:dyDescent="0.25">
      <c r="A45422"/>
      <c r="B45422"/>
      <c r="C45422"/>
      <c r="D45422"/>
      <c r="E45422" s="148"/>
      <c r="F45422" s="148"/>
      <c r="G45422" s="149"/>
      <c r="H45422" s="148"/>
      <c r="I45422"/>
    </row>
    <row r="45423" spans="1:9" x14ac:dyDescent="0.25">
      <c r="A45423"/>
      <c r="B45423"/>
      <c r="C45423"/>
      <c r="D45423"/>
      <c r="E45423" s="148"/>
      <c r="F45423" s="148"/>
      <c r="G45423" s="149"/>
      <c r="H45423" s="148"/>
      <c r="I45423"/>
    </row>
    <row r="45424" spans="1:9" x14ac:dyDescent="0.25">
      <c r="A45424"/>
      <c r="B45424"/>
      <c r="C45424"/>
      <c r="D45424"/>
      <c r="E45424" s="148"/>
      <c r="F45424" s="148"/>
      <c r="G45424" s="149"/>
      <c r="H45424" s="148"/>
      <c r="I45424"/>
    </row>
    <row r="45425" spans="1:9" x14ac:dyDescent="0.25">
      <c r="A45425"/>
      <c r="B45425"/>
      <c r="C45425"/>
      <c r="D45425"/>
      <c r="E45425" s="148"/>
      <c r="F45425" s="148"/>
      <c r="G45425" s="149"/>
      <c r="H45425" s="148"/>
      <c r="I45425"/>
    </row>
    <row r="45426" spans="1:9" x14ac:dyDescent="0.25">
      <c r="A45426"/>
      <c r="B45426"/>
      <c r="C45426"/>
      <c r="D45426"/>
      <c r="E45426" s="148"/>
      <c r="F45426" s="148"/>
      <c r="G45426" s="149"/>
      <c r="H45426" s="148"/>
      <c r="I45426"/>
    </row>
    <row r="45427" spans="1:9" x14ac:dyDescent="0.25">
      <c r="A45427"/>
      <c r="B45427"/>
      <c r="C45427"/>
      <c r="D45427"/>
      <c r="E45427" s="148"/>
      <c r="F45427" s="148"/>
      <c r="G45427" s="149"/>
      <c r="H45427" s="148"/>
      <c r="I45427"/>
    </row>
    <row r="45428" spans="1:9" x14ac:dyDescent="0.25">
      <c r="A45428"/>
      <c r="B45428"/>
      <c r="C45428"/>
      <c r="D45428"/>
      <c r="E45428" s="148"/>
      <c r="F45428" s="148"/>
      <c r="G45428" s="149"/>
      <c r="H45428" s="148"/>
      <c r="I45428"/>
    </row>
    <row r="45429" spans="1:9" x14ac:dyDescent="0.25">
      <c r="A45429"/>
      <c r="B45429"/>
      <c r="C45429"/>
      <c r="D45429"/>
      <c r="E45429" s="148"/>
      <c r="F45429" s="148"/>
      <c r="G45429" s="149"/>
      <c r="H45429" s="148"/>
      <c r="I45429"/>
    </row>
    <row r="45430" spans="1:9" x14ac:dyDescent="0.25">
      <c r="A45430"/>
      <c r="B45430"/>
      <c r="C45430"/>
      <c r="D45430"/>
      <c r="E45430" s="148"/>
      <c r="F45430" s="148"/>
      <c r="G45430" s="149"/>
      <c r="H45430" s="148"/>
      <c r="I45430"/>
    </row>
    <row r="45431" spans="1:9" x14ac:dyDescent="0.25">
      <c r="A45431"/>
      <c r="B45431"/>
      <c r="C45431"/>
      <c r="D45431"/>
      <c r="E45431" s="148"/>
      <c r="F45431" s="148"/>
      <c r="G45431" s="149"/>
      <c r="H45431" s="148"/>
      <c r="I45431"/>
    </row>
    <row r="45432" spans="1:9" x14ac:dyDescent="0.25">
      <c r="A45432"/>
      <c r="B45432"/>
      <c r="C45432"/>
      <c r="D45432"/>
      <c r="E45432" s="148"/>
      <c r="F45432" s="148"/>
      <c r="G45432" s="149"/>
      <c r="H45432" s="148"/>
      <c r="I45432"/>
    </row>
    <row r="45433" spans="1:9" x14ac:dyDescent="0.25">
      <c r="A45433"/>
      <c r="B45433"/>
      <c r="C45433"/>
      <c r="D45433"/>
      <c r="E45433" s="148"/>
      <c r="F45433" s="148"/>
      <c r="G45433" s="149"/>
      <c r="H45433" s="148"/>
      <c r="I45433"/>
    </row>
    <row r="45434" spans="1:9" x14ac:dyDescent="0.25">
      <c r="A45434"/>
      <c r="B45434"/>
      <c r="C45434"/>
      <c r="D45434"/>
      <c r="E45434" s="148"/>
      <c r="F45434" s="148"/>
      <c r="G45434" s="149"/>
      <c r="H45434" s="148"/>
      <c r="I45434"/>
    </row>
    <row r="45435" spans="1:9" x14ac:dyDescent="0.25">
      <c r="A45435"/>
      <c r="B45435"/>
      <c r="C45435"/>
      <c r="D45435"/>
      <c r="E45435" s="148"/>
      <c r="F45435" s="148"/>
      <c r="G45435" s="149"/>
      <c r="H45435" s="148"/>
      <c r="I45435"/>
    </row>
    <row r="45436" spans="1:9" x14ac:dyDescent="0.25">
      <c r="A45436"/>
      <c r="B45436"/>
      <c r="C45436"/>
      <c r="D45436"/>
      <c r="E45436" s="148"/>
      <c r="F45436" s="148"/>
      <c r="G45436" s="149"/>
      <c r="H45436" s="148"/>
      <c r="I45436"/>
    </row>
    <row r="45437" spans="1:9" x14ac:dyDescent="0.25">
      <c r="A45437"/>
      <c r="B45437"/>
      <c r="C45437"/>
      <c r="D45437"/>
      <c r="E45437" s="148"/>
      <c r="F45437" s="148"/>
      <c r="G45437" s="149"/>
      <c r="H45437" s="148"/>
      <c r="I45437"/>
    </row>
    <row r="45438" spans="1:9" x14ac:dyDescent="0.25">
      <c r="A45438"/>
      <c r="B45438"/>
      <c r="C45438"/>
      <c r="D45438"/>
      <c r="E45438" s="148"/>
      <c r="F45438" s="148"/>
      <c r="G45438" s="149"/>
      <c r="H45438" s="148"/>
      <c r="I45438"/>
    </row>
    <row r="45439" spans="1:9" x14ac:dyDescent="0.25">
      <c r="A45439"/>
      <c r="B45439"/>
      <c r="C45439"/>
      <c r="D45439"/>
      <c r="E45439" s="148"/>
      <c r="F45439" s="148"/>
      <c r="G45439" s="149"/>
      <c r="H45439" s="148"/>
      <c r="I45439"/>
    </row>
    <row r="45440" spans="1:9" x14ac:dyDescent="0.25">
      <c r="A45440"/>
      <c r="B45440"/>
      <c r="C45440"/>
      <c r="D45440"/>
      <c r="E45440" s="148"/>
      <c r="F45440" s="148"/>
      <c r="G45440" s="149"/>
      <c r="H45440" s="148"/>
      <c r="I45440"/>
    </row>
    <row r="45441" spans="1:9" x14ac:dyDescent="0.25">
      <c r="A45441"/>
      <c r="B45441"/>
      <c r="C45441"/>
      <c r="D45441"/>
      <c r="E45441" s="148"/>
      <c r="F45441" s="148"/>
      <c r="G45441" s="149"/>
      <c r="H45441" s="148"/>
      <c r="I45441"/>
    </row>
    <row r="45442" spans="1:9" x14ac:dyDescent="0.25">
      <c r="A45442"/>
      <c r="B45442"/>
      <c r="C45442"/>
      <c r="D45442"/>
      <c r="E45442" s="148"/>
      <c r="F45442" s="148"/>
      <c r="G45442" s="149"/>
      <c r="H45442" s="148"/>
      <c r="I45442"/>
    </row>
    <row r="45443" spans="1:9" x14ac:dyDescent="0.25">
      <c r="A45443"/>
      <c r="B45443"/>
      <c r="C45443"/>
      <c r="D45443"/>
      <c r="E45443" s="148"/>
      <c r="F45443" s="148"/>
      <c r="G45443" s="149"/>
      <c r="H45443" s="148"/>
      <c r="I45443"/>
    </row>
    <row r="45444" spans="1:9" x14ac:dyDescent="0.25">
      <c r="A45444"/>
      <c r="B45444"/>
      <c r="C45444"/>
      <c r="D45444"/>
      <c r="E45444" s="148"/>
      <c r="F45444" s="148"/>
      <c r="G45444" s="149"/>
      <c r="H45444" s="148"/>
      <c r="I45444"/>
    </row>
    <row r="45445" spans="1:9" x14ac:dyDescent="0.25">
      <c r="A45445"/>
      <c r="B45445"/>
      <c r="C45445"/>
      <c r="D45445"/>
      <c r="E45445" s="148"/>
      <c r="F45445" s="148"/>
      <c r="G45445" s="149"/>
      <c r="H45445" s="148"/>
      <c r="I45445"/>
    </row>
    <row r="45446" spans="1:9" x14ac:dyDescent="0.25">
      <c r="A45446"/>
      <c r="B45446"/>
      <c r="C45446"/>
      <c r="D45446"/>
      <c r="E45446" s="148"/>
      <c r="F45446" s="148"/>
      <c r="G45446" s="149"/>
      <c r="H45446" s="148"/>
      <c r="I45446"/>
    </row>
    <row r="45447" spans="1:9" x14ac:dyDescent="0.25">
      <c r="A45447"/>
      <c r="B45447"/>
      <c r="C45447"/>
      <c r="D45447"/>
      <c r="E45447" s="148"/>
      <c r="F45447" s="148"/>
      <c r="G45447" s="149"/>
      <c r="H45447" s="148"/>
      <c r="I45447"/>
    </row>
    <row r="45448" spans="1:9" x14ac:dyDescent="0.25">
      <c r="A45448"/>
      <c r="B45448"/>
      <c r="C45448"/>
      <c r="D45448"/>
      <c r="E45448" s="148"/>
      <c r="F45448" s="148"/>
      <c r="G45448" s="149"/>
      <c r="H45448" s="148"/>
      <c r="I45448"/>
    </row>
    <row r="45449" spans="1:9" x14ac:dyDescent="0.25">
      <c r="A45449"/>
      <c r="B45449"/>
      <c r="C45449"/>
      <c r="D45449"/>
      <c r="E45449" s="148"/>
      <c r="F45449" s="148"/>
      <c r="G45449" s="149"/>
      <c r="H45449" s="148"/>
      <c r="I45449"/>
    </row>
    <row r="45450" spans="1:9" x14ac:dyDescent="0.25">
      <c r="A45450"/>
      <c r="B45450"/>
      <c r="C45450"/>
      <c r="D45450"/>
      <c r="E45450" s="148"/>
      <c r="F45450" s="148"/>
      <c r="G45450" s="149"/>
      <c r="H45450" s="148"/>
      <c r="I45450"/>
    </row>
    <row r="45451" spans="1:9" x14ac:dyDescent="0.25">
      <c r="A45451"/>
      <c r="B45451"/>
      <c r="C45451"/>
      <c r="D45451"/>
      <c r="E45451" s="148"/>
      <c r="F45451" s="148"/>
      <c r="G45451" s="149"/>
      <c r="H45451" s="148"/>
      <c r="I45451"/>
    </row>
    <row r="45452" spans="1:9" x14ac:dyDescent="0.25">
      <c r="A45452"/>
      <c r="B45452"/>
      <c r="C45452"/>
      <c r="D45452"/>
      <c r="E45452" s="148"/>
      <c r="F45452" s="148"/>
      <c r="G45452" s="149"/>
      <c r="H45452" s="148"/>
      <c r="I45452"/>
    </row>
    <row r="45453" spans="1:9" x14ac:dyDescent="0.25">
      <c r="A45453"/>
      <c r="B45453"/>
      <c r="C45453"/>
      <c r="D45453"/>
      <c r="E45453" s="148"/>
      <c r="F45453" s="148"/>
      <c r="G45453" s="149"/>
      <c r="H45453" s="148"/>
      <c r="I45453"/>
    </row>
    <row r="45454" spans="1:9" x14ac:dyDescent="0.25">
      <c r="A45454"/>
      <c r="B45454"/>
      <c r="C45454"/>
      <c r="D45454"/>
      <c r="E45454" s="148"/>
      <c r="F45454" s="148"/>
      <c r="G45454" s="149"/>
      <c r="H45454" s="148"/>
      <c r="I45454"/>
    </row>
    <row r="45455" spans="1:9" x14ac:dyDescent="0.25">
      <c r="A45455"/>
      <c r="B45455"/>
      <c r="C45455"/>
      <c r="D45455"/>
      <c r="E45455" s="148"/>
      <c r="F45455" s="148"/>
      <c r="G45455" s="149"/>
      <c r="H45455" s="148"/>
      <c r="I45455"/>
    </row>
    <row r="45456" spans="1:9" x14ac:dyDescent="0.25">
      <c r="A45456"/>
      <c r="B45456"/>
      <c r="C45456"/>
      <c r="D45456"/>
      <c r="E45456" s="148"/>
      <c r="F45456" s="148"/>
      <c r="G45456" s="149"/>
      <c r="H45456" s="148"/>
      <c r="I45456"/>
    </row>
    <row r="45457" spans="1:9" x14ac:dyDescent="0.25">
      <c r="A45457"/>
      <c r="B45457"/>
      <c r="C45457"/>
      <c r="D45457"/>
      <c r="E45457" s="148"/>
      <c r="F45457" s="148"/>
      <c r="G45457" s="149"/>
      <c r="H45457" s="148"/>
      <c r="I45457"/>
    </row>
    <row r="45458" spans="1:9" x14ac:dyDescent="0.25">
      <c r="A45458"/>
      <c r="B45458"/>
      <c r="C45458"/>
      <c r="D45458"/>
      <c r="E45458" s="148"/>
      <c r="F45458" s="148"/>
      <c r="G45458" s="149"/>
      <c r="H45458" s="148"/>
      <c r="I45458"/>
    </row>
    <row r="45459" spans="1:9" x14ac:dyDescent="0.25">
      <c r="A45459"/>
      <c r="B45459"/>
      <c r="C45459"/>
      <c r="D45459"/>
      <c r="E45459" s="148"/>
      <c r="F45459" s="148"/>
      <c r="G45459" s="149"/>
      <c r="H45459" s="148"/>
      <c r="I45459"/>
    </row>
    <row r="45460" spans="1:9" x14ac:dyDescent="0.25">
      <c r="A45460"/>
      <c r="B45460"/>
      <c r="C45460"/>
      <c r="D45460"/>
      <c r="E45460" s="148"/>
      <c r="F45460" s="148"/>
      <c r="G45460" s="149"/>
      <c r="H45460" s="148"/>
      <c r="I45460"/>
    </row>
    <row r="45461" spans="1:9" x14ac:dyDescent="0.25">
      <c r="A45461"/>
      <c r="B45461"/>
      <c r="C45461"/>
      <c r="D45461"/>
      <c r="E45461" s="148"/>
      <c r="F45461" s="148"/>
      <c r="G45461" s="149"/>
      <c r="H45461" s="148"/>
      <c r="I45461"/>
    </row>
    <row r="45462" spans="1:9" x14ac:dyDescent="0.25">
      <c r="A45462"/>
      <c r="B45462"/>
      <c r="C45462"/>
      <c r="D45462"/>
      <c r="E45462" s="148"/>
      <c r="F45462" s="148"/>
      <c r="G45462" s="149"/>
      <c r="H45462" s="148"/>
      <c r="I45462"/>
    </row>
    <row r="45463" spans="1:9" x14ac:dyDescent="0.25">
      <c r="A45463"/>
      <c r="B45463"/>
      <c r="C45463"/>
      <c r="D45463"/>
      <c r="E45463" s="148"/>
      <c r="F45463" s="148"/>
      <c r="G45463" s="149"/>
      <c r="H45463" s="148"/>
      <c r="I45463"/>
    </row>
    <row r="45464" spans="1:9" x14ac:dyDescent="0.25">
      <c r="A45464"/>
      <c r="B45464"/>
      <c r="C45464"/>
      <c r="D45464"/>
      <c r="E45464" s="148"/>
      <c r="F45464" s="148"/>
      <c r="G45464" s="149"/>
      <c r="H45464" s="148"/>
      <c r="I45464"/>
    </row>
    <row r="45465" spans="1:9" x14ac:dyDescent="0.25">
      <c r="A45465"/>
      <c r="B45465"/>
      <c r="C45465"/>
      <c r="D45465"/>
      <c r="E45465" s="148"/>
      <c r="F45465" s="148"/>
      <c r="G45465" s="149"/>
      <c r="H45465" s="148"/>
      <c r="I45465"/>
    </row>
    <row r="45466" spans="1:9" x14ac:dyDescent="0.25">
      <c r="A45466"/>
      <c r="B45466"/>
      <c r="C45466"/>
      <c r="D45466"/>
      <c r="E45466" s="148"/>
      <c r="F45466" s="148"/>
      <c r="G45466" s="149"/>
      <c r="H45466" s="148"/>
      <c r="I45466"/>
    </row>
    <row r="45467" spans="1:9" x14ac:dyDescent="0.25">
      <c r="A45467"/>
      <c r="B45467"/>
      <c r="C45467"/>
      <c r="D45467"/>
      <c r="E45467" s="148"/>
      <c r="F45467" s="148"/>
      <c r="G45467" s="149"/>
      <c r="H45467" s="148"/>
      <c r="I45467"/>
    </row>
    <row r="45468" spans="1:9" x14ac:dyDescent="0.25">
      <c r="A45468"/>
      <c r="B45468"/>
      <c r="C45468"/>
      <c r="D45468"/>
      <c r="E45468" s="148"/>
      <c r="F45468" s="148"/>
      <c r="G45468" s="149"/>
      <c r="H45468" s="148"/>
      <c r="I45468"/>
    </row>
    <row r="45469" spans="1:9" x14ac:dyDescent="0.25">
      <c r="A45469"/>
      <c r="B45469"/>
      <c r="C45469"/>
      <c r="D45469"/>
      <c r="E45469" s="148"/>
      <c r="F45469" s="148"/>
      <c r="G45469" s="149"/>
      <c r="H45469" s="148"/>
      <c r="I45469"/>
    </row>
    <row r="45470" spans="1:9" x14ac:dyDescent="0.25">
      <c r="A45470"/>
      <c r="B45470"/>
      <c r="C45470"/>
      <c r="D45470"/>
      <c r="E45470" s="148"/>
      <c r="F45470" s="148"/>
      <c r="G45470" s="149"/>
      <c r="H45470" s="148"/>
      <c r="I45470"/>
    </row>
    <row r="45471" spans="1:9" x14ac:dyDescent="0.25">
      <c r="A45471"/>
      <c r="B45471"/>
      <c r="C45471"/>
      <c r="D45471"/>
      <c r="E45471" s="148"/>
      <c r="F45471" s="148"/>
      <c r="G45471" s="149"/>
      <c r="H45471" s="148"/>
      <c r="I45471"/>
    </row>
    <row r="45472" spans="1:9" x14ac:dyDescent="0.25">
      <c r="A45472"/>
      <c r="B45472"/>
      <c r="C45472"/>
      <c r="D45472"/>
      <c r="E45472" s="148"/>
      <c r="F45472" s="148"/>
      <c r="G45472" s="149"/>
      <c r="H45472" s="148"/>
      <c r="I45472"/>
    </row>
    <row r="45473" spans="1:9" x14ac:dyDescent="0.25">
      <c r="A45473"/>
      <c r="B45473"/>
      <c r="C45473"/>
      <c r="D45473"/>
      <c r="E45473" s="148"/>
      <c r="F45473" s="148"/>
      <c r="G45473" s="149"/>
      <c r="H45473" s="148"/>
      <c r="I45473"/>
    </row>
    <row r="45474" spans="1:9" x14ac:dyDescent="0.25">
      <c r="A45474"/>
      <c r="B45474"/>
      <c r="C45474"/>
      <c r="D45474"/>
      <c r="E45474" s="148"/>
      <c r="F45474" s="148"/>
      <c r="G45474" s="149"/>
      <c r="H45474" s="148"/>
      <c r="I45474"/>
    </row>
    <row r="45475" spans="1:9" x14ac:dyDescent="0.25">
      <c r="A45475"/>
      <c r="B45475"/>
      <c r="C45475"/>
      <c r="D45475"/>
      <c r="E45475" s="148"/>
      <c r="F45475" s="148"/>
      <c r="G45475" s="149"/>
      <c r="H45475" s="148"/>
      <c r="I45475"/>
    </row>
    <row r="45476" spans="1:9" x14ac:dyDescent="0.25">
      <c r="A45476"/>
      <c r="B45476"/>
      <c r="C45476"/>
      <c r="D45476"/>
      <c r="E45476" s="148"/>
      <c r="F45476" s="148"/>
      <c r="G45476" s="149"/>
      <c r="H45476" s="148"/>
      <c r="I45476"/>
    </row>
    <row r="45477" spans="1:9" x14ac:dyDescent="0.25">
      <c r="A45477"/>
      <c r="B45477"/>
      <c r="C45477"/>
      <c r="D45477"/>
      <c r="E45477" s="148"/>
      <c r="F45477" s="148"/>
      <c r="G45477" s="149"/>
      <c r="H45477" s="148"/>
      <c r="I45477"/>
    </row>
    <row r="45478" spans="1:9" x14ac:dyDescent="0.25">
      <c r="A45478"/>
      <c r="B45478"/>
      <c r="C45478"/>
      <c r="D45478"/>
      <c r="E45478" s="148"/>
      <c r="F45478" s="148"/>
      <c r="G45478" s="149"/>
      <c r="H45478" s="148"/>
      <c r="I45478"/>
    </row>
    <row r="45479" spans="1:9" x14ac:dyDescent="0.25">
      <c r="A45479"/>
      <c r="B45479"/>
      <c r="C45479"/>
      <c r="D45479"/>
      <c r="E45479" s="148"/>
      <c r="F45479" s="148"/>
      <c r="G45479" s="149"/>
      <c r="H45479" s="148"/>
      <c r="I45479"/>
    </row>
    <row r="45480" spans="1:9" x14ac:dyDescent="0.25">
      <c r="A45480"/>
      <c r="B45480"/>
      <c r="C45480"/>
      <c r="D45480"/>
      <c r="E45480" s="148"/>
      <c r="F45480" s="148"/>
      <c r="G45480" s="149"/>
      <c r="H45480" s="148"/>
      <c r="I45480"/>
    </row>
    <row r="45481" spans="1:9" x14ac:dyDescent="0.25">
      <c r="A45481"/>
      <c r="B45481"/>
      <c r="C45481"/>
      <c r="D45481"/>
      <c r="E45481" s="148"/>
      <c r="F45481" s="148"/>
      <c r="G45481" s="149"/>
      <c r="H45481" s="148"/>
      <c r="I45481"/>
    </row>
    <row r="45482" spans="1:9" x14ac:dyDescent="0.25">
      <c r="A45482"/>
      <c r="B45482"/>
      <c r="C45482"/>
      <c r="D45482"/>
      <c r="E45482" s="148"/>
      <c r="F45482" s="148"/>
      <c r="G45482" s="149"/>
      <c r="H45482" s="148"/>
      <c r="I45482"/>
    </row>
    <row r="45483" spans="1:9" x14ac:dyDescent="0.25">
      <c r="A45483"/>
      <c r="B45483"/>
      <c r="C45483"/>
      <c r="D45483"/>
      <c r="E45483" s="148"/>
      <c r="F45483" s="148"/>
      <c r="G45483" s="149"/>
      <c r="H45483" s="148"/>
      <c r="I45483"/>
    </row>
    <row r="45484" spans="1:9" x14ac:dyDescent="0.25">
      <c r="A45484"/>
      <c r="B45484"/>
      <c r="C45484"/>
      <c r="D45484"/>
      <c r="E45484" s="148"/>
      <c r="F45484" s="148"/>
      <c r="G45484" s="149"/>
      <c r="H45484" s="148"/>
      <c r="I45484"/>
    </row>
    <row r="45485" spans="1:9" x14ac:dyDescent="0.25">
      <c r="A45485"/>
      <c r="B45485"/>
      <c r="C45485"/>
      <c r="D45485"/>
      <c r="E45485" s="148"/>
      <c r="F45485" s="148"/>
      <c r="G45485" s="149"/>
      <c r="H45485" s="148"/>
      <c r="I45485"/>
    </row>
    <row r="45486" spans="1:9" x14ac:dyDescent="0.25">
      <c r="A45486"/>
      <c r="B45486"/>
      <c r="C45486"/>
      <c r="D45486"/>
      <c r="E45486" s="148"/>
      <c r="F45486" s="148"/>
      <c r="G45486" s="149"/>
      <c r="H45486" s="148"/>
      <c r="I45486"/>
    </row>
    <row r="45487" spans="1:9" x14ac:dyDescent="0.25">
      <c r="A45487"/>
      <c r="B45487"/>
      <c r="C45487"/>
      <c r="D45487"/>
      <c r="E45487" s="148"/>
      <c r="F45487" s="148"/>
      <c r="G45487" s="149"/>
      <c r="H45487" s="148"/>
      <c r="I45487"/>
    </row>
    <row r="45488" spans="1:9" x14ac:dyDescent="0.25">
      <c r="A45488"/>
      <c r="B45488"/>
      <c r="C45488"/>
      <c r="D45488"/>
      <c r="E45488" s="148"/>
      <c r="F45488" s="148"/>
      <c r="G45488" s="149"/>
      <c r="H45488" s="148"/>
      <c r="I45488"/>
    </row>
    <row r="45489" spans="1:9" x14ac:dyDescent="0.25">
      <c r="A45489"/>
      <c r="B45489"/>
      <c r="C45489"/>
      <c r="D45489"/>
      <c r="E45489" s="148"/>
      <c r="F45489" s="148"/>
      <c r="G45489" s="149"/>
      <c r="H45489" s="148"/>
      <c r="I45489"/>
    </row>
    <row r="45490" spans="1:9" x14ac:dyDescent="0.25">
      <c r="A45490"/>
      <c r="B45490"/>
      <c r="C45490"/>
      <c r="D45490"/>
      <c r="E45490" s="148"/>
      <c r="F45490" s="148"/>
      <c r="G45490" s="149"/>
      <c r="H45490" s="148"/>
      <c r="I45490"/>
    </row>
    <row r="45491" spans="1:9" x14ac:dyDescent="0.25">
      <c r="A45491"/>
      <c r="B45491"/>
      <c r="C45491"/>
      <c r="D45491"/>
      <c r="E45491" s="148"/>
      <c r="F45491" s="148"/>
      <c r="G45491" s="149"/>
      <c r="H45491" s="148"/>
      <c r="I45491"/>
    </row>
    <row r="45492" spans="1:9" x14ac:dyDescent="0.25">
      <c r="A45492"/>
      <c r="B45492"/>
      <c r="C45492"/>
      <c r="D45492"/>
      <c r="E45492" s="148"/>
      <c r="F45492" s="148"/>
      <c r="G45492" s="149"/>
      <c r="H45492" s="148"/>
      <c r="I45492"/>
    </row>
    <row r="45493" spans="1:9" x14ac:dyDescent="0.25">
      <c r="A45493"/>
      <c r="B45493"/>
      <c r="C45493"/>
      <c r="D45493"/>
      <c r="E45493" s="148"/>
      <c r="F45493" s="148"/>
      <c r="G45493" s="149"/>
      <c r="H45493" s="148"/>
      <c r="I45493"/>
    </row>
    <row r="45494" spans="1:9" x14ac:dyDescent="0.25">
      <c r="A45494"/>
      <c r="B45494"/>
      <c r="C45494"/>
      <c r="D45494"/>
      <c r="E45494" s="148"/>
      <c r="F45494" s="148"/>
      <c r="G45494" s="149"/>
      <c r="H45494" s="148"/>
      <c r="I45494"/>
    </row>
    <row r="45495" spans="1:9" x14ac:dyDescent="0.25">
      <c r="A45495"/>
      <c r="B45495"/>
      <c r="C45495"/>
      <c r="D45495"/>
      <c r="E45495" s="148"/>
      <c r="F45495" s="148"/>
      <c r="G45495" s="149"/>
      <c r="H45495" s="148"/>
      <c r="I45495"/>
    </row>
    <row r="45496" spans="1:9" x14ac:dyDescent="0.25">
      <c r="A45496"/>
      <c r="B45496"/>
      <c r="C45496"/>
      <c r="D45496"/>
      <c r="E45496" s="148"/>
      <c r="F45496" s="148"/>
      <c r="G45496" s="149"/>
      <c r="H45496" s="148"/>
      <c r="I45496"/>
    </row>
    <row r="45497" spans="1:9" x14ac:dyDescent="0.25">
      <c r="A45497"/>
      <c r="B45497"/>
      <c r="C45497"/>
      <c r="D45497"/>
      <c r="E45497" s="148"/>
      <c r="F45497" s="148"/>
      <c r="G45497" s="149"/>
      <c r="H45497" s="148"/>
      <c r="I45497"/>
    </row>
    <row r="45498" spans="1:9" x14ac:dyDescent="0.25">
      <c r="A45498"/>
      <c r="B45498"/>
      <c r="C45498"/>
      <c r="D45498"/>
      <c r="E45498" s="148"/>
      <c r="F45498" s="148"/>
      <c r="G45498" s="149"/>
      <c r="H45498" s="148"/>
      <c r="I45498"/>
    </row>
    <row r="45499" spans="1:9" x14ac:dyDescent="0.25">
      <c r="A45499"/>
      <c r="B45499"/>
      <c r="C45499"/>
      <c r="D45499"/>
      <c r="E45499" s="148"/>
      <c r="F45499" s="148"/>
      <c r="G45499" s="149"/>
      <c r="H45499" s="148"/>
      <c r="I45499"/>
    </row>
    <row r="45500" spans="1:9" x14ac:dyDescent="0.25">
      <c r="A45500"/>
      <c r="B45500"/>
      <c r="C45500"/>
      <c r="D45500"/>
      <c r="E45500" s="148"/>
      <c r="F45500" s="148"/>
      <c r="G45500" s="149"/>
      <c r="H45500" s="148"/>
      <c r="I45500"/>
    </row>
    <row r="45501" spans="1:9" x14ac:dyDescent="0.25">
      <c r="A45501"/>
      <c r="B45501"/>
      <c r="C45501"/>
      <c r="D45501"/>
      <c r="E45501" s="148"/>
      <c r="F45501" s="148"/>
      <c r="G45501" s="149"/>
      <c r="H45501" s="148"/>
      <c r="I45501"/>
    </row>
    <row r="45502" spans="1:9" x14ac:dyDescent="0.25">
      <c r="A45502"/>
      <c r="B45502"/>
      <c r="C45502"/>
      <c r="D45502"/>
      <c r="E45502" s="148"/>
      <c r="F45502" s="148"/>
      <c r="G45502" s="149"/>
      <c r="H45502" s="148"/>
      <c r="I45502"/>
    </row>
    <row r="45503" spans="1:9" x14ac:dyDescent="0.25">
      <c r="A45503"/>
      <c r="B45503"/>
      <c r="C45503"/>
      <c r="D45503"/>
      <c r="E45503" s="148"/>
      <c r="F45503" s="148"/>
      <c r="G45503" s="149"/>
      <c r="H45503" s="148"/>
      <c r="I45503"/>
    </row>
    <row r="45504" spans="1:9" x14ac:dyDescent="0.25">
      <c r="A45504"/>
      <c r="B45504"/>
      <c r="C45504"/>
      <c r="D45504"/>
      <c r="E45504" s="148"/>
      <c r="F45504" s="148"/>
      <c r="G45504" s="149"/>
      <c r="H45504" s="148"/>
      <c r="I45504"/>
    </row>
    <row r="45505" spans="1:9" x14ac:dyDescent="0.25">
      <c r="A45505"/>
      <c r="B45505"/>
      <c r="C45505"/>
      <c r="D45505"/>
      <c r="E45505" s="148"/>
      <c r="F45505" s="148"/>
      <c r="G45505" s="149"/>
      <c r="H45505" s="148"/>
      <c r="I45505"/>
    </row>
    <row r="45506" spans="1:9" x14ac:dyDescent="0.25">
      <c r="A45506"/>
      <c r="B45506"/>
      <c r="C45506"/>
      <c r="D45506"/>
      <c r="E45506" s="148"/>
      <c r="F45506" s="148"/>
      <c r="G45506" s="149"/>
      <c r="H45506" s="148"/>
      <c r="I45506"/>
    </row>
    <row r="45507" spans="1:9" x14ac:dyDescent="0.25">
      <c r="A45507"/>
      <c r="B45507"/>
      <c r="C45507"/>
      <c r="D45507"/>
      <c r="E45507" s="148"/>
      <c r="F45507" s="148"/>
      <c r="G45507" s="149"/>
      <c r="H45507" s="148"/>
      <c r="I45507"/>
    </row>
    <row r="45508" spans="1:9" x14ac:dyDescent="0.25">
      <c r="A45508"/>
      <c r="B45508"/>
      <c r="C45508"/>
      <c r="D45508"/>
      <c r="E45508" s="148"/>
      <c r="F45508" s="148"/>
      <c r="G45508" s="149"/>
      <c r="H45508" s="148"/>
      <c r="I45508"/>
    </row>
    <row r="45509" spans="1:9" x14ac:dyDescent="0.25">
      <c r="A45509"/>
      <c r="B45509"/>
      <c r="C45509"/>
      <c r="D45509"/>
      <c r="E45509" s="148"/>
      <c r="F45509" s="148"/>
      <c r="G45509" s="149"/>
      <c r="H45509" s="148"/>
      <c r="I45509"/>
    </row>
    <row r="45510" spans="1:9" x14ac:dyDescent="0.25">
      <c r="A45510"/>
      <c r="B45510"/>
      <c r="C45510"/>
      <c r="D45510"/>
      <c r="E45510" s="148"/>
      <c r="F45510" s="148"/>
      <c r="G45510" s="149"/>
      <c r="H45510" s="148"/>
      <c r="I45510"/>
    </row>
    <row r="45511" spans="1:9" x14ac:dyDescent="0.25">
      <c r="A45511"/>
      <c r="B45511"/>
      <c r="C45511"/>
      <c r="D45511"/>
      <c r="E45511" s="148"/>
      <c r="F45511" s="148"/>
      <c r="G45511" s="149"/>
      <c r="H45511" s="148"/>
      <c r="I45511"/>
    </row>
    <row r="45512" spans="1:9" x14ac:dyDescent="0.25">
      <c r="A45512"/>
      <c r="B45512"/>
      <c r="C45512"/>
      <c r="D45512"/>
      <c r="E45512" s="148"/>
      <c r="F45512" s="148"/>
      <c r="G45512" s="149"/>
      <c r="H45512" s="148"/>
      <c r="I45512"/>
    </row>
    <row r="45513" spans="1:9" x14ac:dyDescent="0.25">
      <c r="A45513"/>
      <c r="B45513"/>
      <c r="C45513"/>
      <c r="D45513"/>
      <c r="E45513" s="148"/>
      <c r="F45513" s="148"/>
      <c r="G45513" s="149"/>
      <c r="H45513" s="148"/>
      <c r="I45513"/>
    </row>
    <row r="45514" spans="1:9" x14ac:dyDescent="0.25">
      <c r="A45514"/>
      <c r="B45514"/>
      <c r="C45514"/>
      <c r="D45514"/>
      <c r="E45514" s="148"/>
      <c r="F45514" s="148"/>
      <c r="G45514" s="149"/>
      <c r="H45514" s="148"/>
      <c r="I45514"/>
    </row>
    <row r="45515" spans="1:9" x14ac:dyDescent="0.25">
      <c r="A45515"/>
      <c r="B45515"/>
      <c r="C45515"/>
      <c r="D45515"/>
      <c r="E45515" s="148"/>
      <c r="F45515" s="148"/>
      <c r="G45515" s="149"/>
      <c r="H45515" s="148"/>
      <c r="I45515"/>
    </row>
    <row r="45516" spans="1:9" x14ac:dyDescent="0.25">
      <c r="A45516"/>
      <c r="B45516"/>
      <c r="C45516"/>
      <c r="D45516"/>
      <c r="E45516" s="148"/>
      <c r="F45516" s="148"/>
      <c r="G45516" s="149"/>
      <c r="H45516" s="148"/>
      <c r="I45516"/>
    </row>
    <row r="45517" spans="1:9" x14ac:dyDescent="0.25">
      <c r="A45517"/>
      <c r="B45517"/>
      <c r="C45517"/>
      <c r="D45517"/>
      <c r="E45517" s="148"/>
      <c r="F45517" s="148"/>
      <c r="G45517" s="149"/>
      <c r="H45517" s="148"/>
      <c r="I45517"/>
    </row>
    <row r="45518" spans="1:9" x14ac:dyDescent="0.25">
      <c r="A45518"/>
      <c r="B45518"/>
      <c r="C45518"/>
      <c r="D45518"/>
      <c r="E45518" s="148"/>
      <c r="F45518" s="148"/>
      <c r="G45518" s="149"/>
      <c r="H45518" s="148"/>
      <c r="I45518"/>
    </row>
    <row r="45519" spans="1:9" x14ac:dyDescent="0.25">
      <c r="A45519"/>
      <c r="B45519"/>
      <c r="C45519"/>
      <c r="D45519"/>
      <c r="E45519" s="148"/>
      <c r="F45519" s="148"/>
      <c r="G45519" s="149"/>
      <c r="H45519" s="148"/>
      <c r="I45519"/>
    </row>
    <row r="45520" spans="1:9" x14ac:dyDescent="0.25">
      <c r="A45520"/>
      <c r="B45520"/>
      <c r="C45520"/>
      <c r="D45520"/>
      <c r="E45520" s="148"/>
      <c r="F45520" s="148"/>
      <c r="G45520" s="149"/>
      <c r="H45520" s="148"/>
      <c r="I45520"/>
    </row>
    <row r="45521" spans="1:9" x14ac:dyDescent="0.25">
      <c r="A45521"/>
      <c r="B45521"/>
      <c r="C45521"/>
      <c r="D45521"/>
      <c r="E45521" s="148"/>
      <c r="F45521" s="148"/>
      <c r="G45521" s="149"/>
      <c r="H45521" s="148"/>
      <c r="I45521"/>
    </row>
    <row r="45522" spans="1:9" x14ac:dyDescent="0.25">
      <c r="A45522"/>
      <c r="B45522"/>
      <c r="C45522"/>
      <c r="D45522"/>
      <c r="E45522" s="148"/>
      <c r="F45522" s="148"/>
      <c r="G45522" s="149"/>
      <c r="H45522" s="148"/>
      <c r="I45522"/>
    </row>
    <row r="45523" spans="1:9" x14ac:dyDescent="0.25">
      <c r="A45523"/>
      <c r="B45523"/>
      <c r="C45523"/>
      <c r="D45523"/>
      <c r="E45523" s="148"/>
      <c r="F45523" s="148"/>
      <c r="G45523" s="149"/>
      <c r="H45523" s="148"/>
      <c r="I45523"/>
    </row>
    <row r="45524" spans="1:9" x14ac:dyDescent="0.25">
      <c r="A45524"/>
      <c r="B45524"/>
      <c r="C45524"/>
      <c r="D45524"/>
      <c r="E45524" s="148"/>
      <c r="F45524" s="148"/>
      <c r="G45524" s="149"/>
      <c r="H45524" s="148"/>
      <c r="I45524"/>
    </row>
    <row r="45525" spans="1:9" x14ac:dyDescent="0.25">
      <c r="A45525"/>
      <c r="B45525"/>
      <c r="C45525"/>
      <c r="D45525"/>
      <c r="E45525" s="148"/>
      <c r="F45525" s="148"/>
      <c r="G45525" s="149"/>
      <c r="H45525" s="148"/>
      <c r="I45525"/>
    </row>
    <row r="45526" spans="1:9" x14ac:dyDescent="0.25">
      <c r="A45526"/>
      <c r="B45526"/>
      <c r="C45526"/>
      <c r="D45526"/>
      <c r="E45526" s="148"/>
      <c r="F45526" s="148"/>
      <c r="G45526" s="149"/>
      <c r="H45526" s="148"/>
      <c r="I45526"/>
    </row>
    <row r="45527" spans="1:9" x14ac:dyDescent="0.25">
      <c r="A45527"/>
      <c r="B45527"/>
      <c r="C45527"/>
      <c r="D45527"/>
      <c r="E45527" s="148"/>
      <c r="F45527" s="148"/>
      <c r="G45527" s="149"/>
      <c r="H45527" s="148"/>
      <c r="I45527"/>
    </row>
    <row r="45528" spans="1:9" x14ac:dyDescent="0.25">
      <c r="A45528"/>
      <c r="B45528"/>
      <c r="C45528"/>
      <c r="D45528"/>
      <c r="E45528" s="148"/>
      <c r="F45528" s="148"/>
      <c r="G45528" s="149"/>
      <c r="H45528" s="148"/>
      <c r="I45528"/>
    </row>
    <row r="45529" spans="1:9" x14ac:dyDescent="0.25">
      <c r="A45529"/>
      <c r="B45529"/>
      <c r="C45529"/>
      <c r="D45529"/>
      <c r="E45529" s="148"/>
      <c r="F45529" s="148"/>
      <c r="G45529" s="149"/>
      <c r="H45529" s="148"/>
      <c r="I45529"/>
    </row>
    <row r="45530" spans="1:9" x14ac:dyDescent="0.25">
      <c r="A45530"/>
      <c r="B45530"/>
      <c r="C45530"/>
      <c r="D45530"/>
      <c r="E45530" s="148"/>
      <c r="F45530" s="148"/>
      <c r="G45530" s="149"/>
      <c r="H45530" s="148"/>
      <c r="I45530"/>
    </row>
    <row r="45531" spans="1:9" x14ac:dyDescent="0.25">
      <c r="A45531"/>
      <c r="B45531"/>
      <c r="C45531"/>
      <c r="D45531"/>
      <c r="E45531" s="148"/>
      <c r="F45531" s="148"/>
      <c r="G45531" s="149"/>
      <c r="H45531" s="148"/>
      <c r="I45531"/>
    </row>
    <row r="45532" spans="1:9" x14ac:dyDescent="0.25">
      <c r="A45532"/>
      <c r="B45532"/>
      <c r="C45532"/>
      <c r="D45532"/>
      <c r="E45532" s="148"/>
      <c r="F45532" s="148"/>
      <c r="G45532" s="149"/>
      <c r="H45532" s="148"/>
      <c r="I45532"/>
    </row>
    <row r="45533" spans="1:9" x14ac:dyDescent="0.25">
      <c r="A45533"/>
      <c r="B45533"/>
      <c r="C45533"/>
      <c r="D45533"/>
      <c r="E45533" s="148"/>
      <c r="F45533" s="148"/>
      <c r="G45533" s="149"/>
      <c r="H45533" s="148"/>
      <c r="I45533"/>
    </row>
    <row r="45534" spans="1:9" x14ac:dyDescent="0.25">
      <c r="A45534"/>
      <c r="B45534"/>
      <c r="C45534"/>
      <c r="D45534"/>
      <c r="E45534" s="148"/>
      <c r="F45534" s="148"/>
      <c r="G45534" s="149"/>
      <c r="H45534" s="148"/>
      <c r="I45534"/>
    </row>
    <row r="45535" spans="1:9" x14ac:dyDescent="0.25">
      <c r="A45535"/>
      <c r="B45535"/>
      <c r="C45535"/>
      <c r="D45535"/>
      <c r="E45535" s="148"/>
      <c r="F45535" s="148"/>
      <c r="G45535" s="149"/>
      <c r="H45535" s="148"/>
      <c r="I45535"/>
    </row>
    <row r="45536" spans="1:9" x14ac:dyDescent="0.25">
      <c r="A45536"/>
      <c r="B45536"/>
      <c r="C45536"/>
      <c r="D45536"/>
      <c r="E45536" s="148"/>
      <c r="F45536" s="148"/>
      <c r="G45536" s="149"/>
      <c r="H45536" s="148"/>
      <c r="I45536"/>
    </row>
    <row r="45537" spans="1:9" x14ac:dyDescent="0.25">
      <c r="A45537"/>
      <c r="B45537"/>
      <c r="C45537"/>
      <c r="D45537"/>
      <c r="E45537" s="148"/>
      <c r="F45537" s="148"/>
      <c r="G45537" s="149"/>
      <c r="H45537" s="148"/>
      <c r="I45537"/>
    </row>
    <row r="45538" spans="1:9" x14ac:dyDescent="0.25">
      <c r="A45538"/>
      <c r="B45538"/>
      <c r="C45538"/>
      <c r="D45538"/>
      <c r="E45538" s="148"/>
      <c r="F45538" s="148"/>
      <c r="G45538" s="149"/>
      <c r="H45538" s="148"/>
      <c r="I45538"/>
    </row>
    <row r="45539" spans="1:9" x14ac:dyDescent="0.25">
      <c r="A45539"/>
      <c r="B45539"/>
      <c r="C45539"/>
      <c r="D45539"/>
      <c r="E45539" s="148"/>
      <c r="F45539" s="148"/>
      <c r="G45539" s="149"/>
      <c r="H45539" s="148"/>
      <c r="I45539"/>
    </row>
    <row r="45540" spans="1:9" x14ac:dyDescent="0.25">
      <c r="A45540"/>
      <c r="B45540"/>
      <c r="C45540"/>
      <c r="D45540"/>
      <c r="E45540" s="148"/>
      <c r="F45540" s="148"/>
      <c r="G45540" s="149"/>
      <c r="H45540" s="148"/>
      <c r="I45540"/>
    </row>
    <row r="45541" spans="1:9" x14ac:dyDescent="0.25">
      <c r="A45541"/>
      <c r="B45541"/>
      <c r="C45541"/>
      <c r="D45541"/>
      <c r="E45541" s="148"/>
      <c r="F45541" s="148"/>
      <c r="G45541" s="149"/>
      <c r="H45541" s="148"/>
      <c r="I45541"/>
    </row>
    <row r="45542" spans="1:9" x14ac:dyDescent="0.25">
      <c r="A45542"/>
      <c r="B45542"/>
      <c r="C45542"/>
      <c r="D45542"/>
      <c r="E45542" s="148"/>
      <c r="F45542" s="148"/>
      <c r="G45542" s="149"/>
      <c r="H45542" s="148"/>
      <c r="I45542"/>
    </row>
    <row r="45543" spans="1:9" x14ac:dyDescent="0.25">
      <c r="A45543"/>
      <c r="B45543"/>
      <c r="C45543"/>
      <c r="D45543"/>
      <c r="E45543" s="148"/>
      <c r="F45543" s="148"/>
      <c r="G45543" s="149"/>
      <c r="H45543" s="148"/>
      <c r="I45543"/>
    </row>
    <row r="45544" spans="1:9" x14ac:dyDescent="0.25">
      <c r="A45544"/>
      <c r="B45544"/>
      <c r="C45544"/>
      <c r="D45544"/>
      <c r="E45544" s="148"/>
      <c r="F45544" s="148"/>
      <c r="G45544" s="149"/>
      <c r="H45544" s="148"/>
      <c r="I45544"/>
    </row>
    <row r="45545" spans="1:9" x14ac:dyDescent="0.25">
      <c r="A45545"/>
      <c r="B45545"/>
      <c r="C45545"/>
      <c r="D45545"/>
      <c r="E45545" s="148"/>
      <c r="F45545" s="148"/>
      <c r="G45545" s="149"/>
      <c r="H45545" s="148"/>
      <c r="I45545"/>
    </row>
    <row r="45546" spans="1:9" x14ac:dyDescent="0.25">
      <c r="A45546"/>
      <c r="B45546"/>
      <c r="C45546"/>
      <c r="D45546"/>
      <c r="E45546" s="148"/>
      <c r="F45546" s="148"/>
      <c r="G45546" s="149"/>
      <c r="H45546" s="148"/>
      <c r="I45546"/>
    </row>
    <row r="45547" spans="1:9" x14ac:dyDescent="0.25">
      <c r="A45547"/>
      <c r="B45547"/>
      <c r="C45547"/>
      <c r="D45547"/>
      <c r="E45547" s="148"/>
      <c r="F45547" s="148"/>
      <c r="G45547" s="149"/>
      <c r="H45547" s="148"/>
      <c r="I45547"/>
    </row>
    <row r="45548" spans="1:9" x14ac:dyDescent="0.25">
      <c r="A45548"/>
      <c r="B45548"/>
      <c r="C45548"/>
      <c r="D45548"/>
      <c r="E45548" s="148"/>
      <c r="F45548" s="148"/>
      <c r="G45548" s="149"/>
      <c r="H45548" s="148"/>
      <c r="I45548"/>
    </row>
    <row r="45549" spans="1:9" x14ac:dyDescent="0.25">
      <c r="A45549"/>
      <c r="B45549"/>
      <c r="C45549"/>
      <c r="D45549"/>
      <c r="E45549" s="148"/>
      <c r="F45549" s="148"/>
      <c r="G45549" s="149"/>
      <c r="H45549" s="148"/>
      <c r="I45549"/>
    </row>
    <row r="45550" spans="1:9" x14ac:dyDescent="0.25">
      <c r="A45550"/>
      <c r="B45550"/>
      <c r="C45550"/>
      <c r="D45550"/>
      <c r="E45550" s="148"/>
      <c r="F45550" s="148"/>
      <c r="G45550" s="149"/>
      <c r="H45550" s="148"/>
      <c r="I45550"/>
    </row>
    <row r="45551" spans="1:9" x14ac:dyDescent="0.25">
      <c r="A45551"/>
      <c r="B45551"/>
      <c r="C45551"/>
      <c r="D45551"/>
      <c r="E45551" s="148"/>
      <c r="F45551" s="148"/>
      <c r="G45551" s="149"/>
      <c r="H45551" s="148"/>
      <c r="I45551"/>
    </row>
    <row r="45552" spans="1:9" x14ac:dyDescent="0.25">
      <c r="A45552"/>
      <c r="B45552"/>
      <c r="C45552"/>
      <c r="D45552"/>
      <c r="E45552" s="148"/>
      <c r="F45552" s="148"/>
      <c r="G45552" s="149"/>
      <c r="H45552" s="148"/>
      <c r="I45552"/>
    </row>
    <row r="45553" spans="1:9" x14ac:dyDescent="0.25">
      <c r="A45553"/>
      <c r="B45553"/>
      <c r="C45553"/>
      <c r="D45553"/>
      <c r="E45553" s="148"/>
      <c r="F45553" s="148"/>
      <c r="G45553" s="149"/>
      <c r="H45553" s="148"/>
      <c r="I45553"/>
    </row>
    <row r="45554" spans="1:9" x14ac:dyDescent="0.25">
      <c r="A45554"/>
      <c r="B45554"/>
      <c r="C45554"/>
      <c r="D45554"/>
      <c r="E45554" s="148"/>
      <c r="F45554" s="148"/>
      <c r="G45554" s="149"/>
      <c r="H45554" s="148"/>
      <c r="I45554"/>
    </row>
    <row r="45555" spans="1:9" x14ac:dyDescent="0.25">
      <c r="A45555"/>
      <c r="B45555"/>
      <c r="C45555"/>
      <c r="D45555"/>
      <c r="E45555" s="148"/>
      <c r="F45555" s="148"/>
      <c r="G45555" s="149"/>
      <c r="H45555" s="148"/>
      <c r="I45555"/>
    </row>
    <row r="45556" spans="1:9" x14ac:dyDescent="0.25">
      <c r="A45556"/>
      <c r="B45556"/>
      <c r="C45556"/>
      <c r="D45556"/>
      <c r="E45556" s="148"/>
      <c r="F45556" s="148"/>
      <c r="G45556" s="149"/>
      <c r="H45556" s="148"/>
      <c r="I45556"/>
    </row>
    <row r="45557" spans="1:9" x14ac:dyDescent="0.25">
      <c r="A45557"/>
      <c r="B45557"/>
      <c r="C45557"/>
      <c r="D45557"/>
      <c r="E45557" s="148"/>
      <c r="F45557" s="148"/>
      <c r="G45557" s="149"/>
      <c r="H45557" s="148"/>
      <c r="I45557"/>
    </row>
    <row r="45558" spans="1:9" x14ac:dyDescent="0.25">
      <c r="A45558"/>
      <c r="B45558"/>
      <c r="C45558"/>
      <c r="D45558"/>
      <c r="E45558" s="148"/>
      <c r="F45558" s="148"/>
      <c r="G45558" s="149"/>
      <c r="H45558" s="148"/>
      <c r="I45558"/>
    </row>
    <row r="45559" spans="1:9" x14ac:dyDescent="0.25">
      <c r="A45559"/>
      <c r="B45559"/>
      <c r="C45559"/>
      <c r="D45559"/>
      <c r="E45559" s="148"/>
      <c r="F45559" s="148"/>
      <c r="G45559" s="149"/>
      <c r="H45559" s="148"/>
      <c r="I45559"/>
    </row>
    <row r="45560" spans="1:9" x14ac:dyDescent="0.25">
      <c r="A45560"/>
      <c r="B45560"/>
      <c r="C45560"/>
      <c r="D45560"/>
      <c r="E45560" s="148"/>
      <c r="F45560" s="148"/>
      <c r="G45560" s="149"/>
      <c r="H45560" s="148"/>
      <c r="I45560"/>
    </row>
    <row r="45561" spans="1:9" x14ac:dyDescent="0.25">
      <c r="A45561"/>
      <c r="B45561"/>
      <c r="C45561"/>
      <c r="D45561"/>
      <c r="E45561" s="148"/>
      <c r="F45561" s="148"/>
      <c r="G45561" s="149"/>
      <c r="H45561" s="148"/>
      <c r="I45561"/>
    </row>
    <row r="45562" spans="1:9" x14ac:dyDescent="0.25">
      <c r="A45562"/>
      <c r="B45562"/>
      <c r="C45562"/>
      <c r="D45562"/>
      <c r="E45562" s="148"/>
      <c r="F45562" s="148"/>
      <c r="G45562" s="149"/>
      <c r="H45562" s="148"/>
      <c r="I45562"/>
    </row>
    <row r="45563" spans="1:9" x14ac:dyDescent="0.25">
      <c r="A45563"/>
      <c r="B45563"/>
      <c r="C45563"/>
      <c r="D45563"/>
      <c r="E45563" s="148"/>
      <c r="F45563" s="148"/>
      <c r="G45563" s="149"/>
      <c r="H45563" s="148"/>
      <c r="I45563"/>
    </row>
    <row r="45564" spans="1:9" x14ac:dyDescent="0.25">
      <c r="A45564"/>
      <c r="B45564"/>
      <c r="C45564"/>
      <c r="D45564"/>
      <c r="E45564" s="148"/>
      <c r="F45564" s="148"/>
      <c r="G45564" s="149"/>
      <c r="H45564" s="148"/>
      <c r="I45564"/>
    </row>
    <row r="45565" spans="1:9" x14ac:dyDescent="0.25">
      <c r="A45565"/>
      <c r="B45565"/>
      <c r="C45565"/>
      <c r="D45565"/>
      <c r="E45565" s="148"/>
      <c r="F45565" s="148"/>
      <c r="G45565" s="149"/>
      <c r="H45565" s="148"/>
      <c r="I45565"/>
    </row>
    <row r="45566" spans="1:9" x14ac:dyDescent="0.25">
      <c r="A45566"/>
      <c r="B45566"/>
      <c r="C45566"/>
      <c r="D45566"/>
      <c r="E45566" s="148"/>
      <c r="F45566" s="148"/>
      <c r="G45566" s="149"/>
      <c r="H45566" s="148"/>
      <c r="I45566"/>
    </row>
    <row r="45567" spans="1:9" x14ac:dyDescent="0.25">
      <c r="A45567"/>
      <c r="B45567"/>
      <c r="C45567"/>
      <c r="D45567"/>
      <c r="E45567" s="148"/>
      <c r="F45567" s="148"/>
      <c r="G45567" s="149"/>
      <c r="H45567" s="148"/>
      <c r="I45567"/>
    </row>
    <row r="45568" spans="1:9" x14ac:dyDescent="0.25">
      <c r="A45568"/>
      <c r="B45568"/>
      <c r="C45568"/>
      <c r="D45568"/>
      <c r="E45568" s="148"/>
      <c r="F45568" s="148"/>
      <c r="G45568" s="149"/>
      <c r="H45568" s="148"/>
      <c r="I45568"/>
    </row>
    <row r="45569" spans="1:9" x14ac:dyDescent="0.25">
      <c r="A45569"/>
      <c r="B45569"/>
      <c r="C45569"/>
      <c r="D45569"/>
      <c r="E45569" s="148"/>
      <c r="F45569" s="148"/>
      <c r="G45569" s="149"/>
      <c r="H45569" s="148"/>
      <c r="I45569"/>
    </row>
    <row r="45570" spans="1:9" x14ac:dyDescent="0.25">
      <c r="A45570"/>
      <c r="B45570"/>
      <c r="C45570"/>
      <c r="D45570"/>
      <c r="E45570" s="148"/>
      <c r="F45570" s="148"/>
      <c r="G45570" s="149"/>
      <c r="H45570" s="148"/>
      <c r="I45570"/>
    </row>
    <row r="45571" spans="1:9" x14ac:dyDescent="0.25">
      <c r="A45571"/>
      <c r="B45571"/>
      <c r="C45571"/>
      <c r="D45571"/>
      <c r="E45571" s="148"/>
      <c r="F45571" s="148"/>
      <c r="G45571" s="149"/>
      <c r="H45571" s="148"/>
      <c r="I45571"/>
    </row>
    <row r="45572" spans="1:9" x14ac:dyDescent="0.25">
      <c r="A45572"/>
      <c r="B45572"/>
      <c r="C45572"/>
      <c r="D45572"/>
      <c r="E45572" s="148"/>
      <c r="F45572" s="148"/>
      <c r="G45572" s="149"/>
      <c r="H45572" s="148"/>
      <c r="I45572"/>
    </row>
    <row r="45573" spans="1:9" x14ac:dyDescent="0.25">
      <c r="A45573"/>
      <c r="B45573"/>
      <c r="C45573"/>
      <c r="D45573"/>
      <c r="E45573" s="148"/>
      <c r="F45573" s="148"/>
      <c r="G45573" s="149"/>
      <c r="H45573" s="148"/>
      <c r="I45573"/>
    </row>
    <row r="45574" spans="1:9" x14ac:dyDescent="0.25">
      <c r="A45574"/>
      <c r="B45574"/>
      <c r="C45574"/>
      <c r="D45574"/>
      <c r="E45574" s="148"/>
      <c r="F45574" s="148"/>
      <c r="G45574" s="149"/>
      <c r="H45574" s="148"/>
      <c r="I45574"/>
    </row>
    <row r="45575" spans="1:9" x14ac:dyDescent="0.25">
      <c r="A45575"/>
      <c r="B45575"/>
      <c r="C45575"/>
      <c r="D45575"/>
      <c r="E45575" s="148"/>
      <c r="F45575" s="148"/>
      <c r="G45575" s="149"/>
      <c r="H45575" s="148"/>
      <c r="I45575"/>
    </row>
    <row r="45576" spans="1:9" x14ac:dyDescent="0.25">
      <c r="A45576"/>
      <c r="B45576"/>
      <c r="C45576"/>
      <c r="D45576"/>
      <c r="E45576" s="148"/>
      <c r="F45576" s="148"/>
      <c r="G45576" s="149"/>
      <c r="H45576" s="148"/>
      <c r="I45576"/>
    </row>
    <row r="45577" spans="1:9" x14ac:dyDescent="0.25">
      <c r="A45577"/>
      <c r="B45577"/>
      <c r="C45577"/>
      <c r="D45577"/>
      <c r="E45577" s="148"/>
      <c r="F45577" s="148"/>
      <c r="G45577" s="149"/>
      <c r="H45577" s="148"/>
      <c r="I45577"/>
    </row>
    <row r="45578" spans="1:9" x14ac:dyDescent="0.25">
      <c r="A45578"/>
      <c r="B45578"/>
      <c r="C45578"/>
      <c r="D45578"/>
      <c r="E45578" s="148"/>
      <c r="F45578" s="148"/>
      <c r="G45578" s="149"/>
      <c r="H45578" s="148"/>
      <c r="I45578"/>
    </row>
    <row r="45579" spans="1:9" x14ac:dyDescent="0.25">
      <c r="A45579"/>
      <c r="B45579"/>
      <c r="C45579"/>
      <c r="D45579"/>
      <c r="E45579" s="148"/>
      <c r="F45579" s="148"/>
      <c r="G45579" s="149"/>
      <c r="H45579" s="148"/>
      <c r="I45579"/>
    </row>
    <row r="45580" spans="1:9" x14ac:dyDescent="0.25">
      <c r="A45580"/>
      <c r="B45580"/>
      <c r="C45580"/>
      <c r="D45580"/>
      <c r="E45580" s="148"/>
      <c r="F45580" s="148"/>
      <c r="G45580" s="149"/>
      <c r="H45580" s="148"/>
      <c r="I45580"/>
    </row>
    <row r="45581" spans="1:9" x14ac:dyDescent="0.25">
      <c r="A45581"/>
      <c r="B45581"/>
      <c r="C45581"/>
      <c r="D45581"/>
      <c r="E45581" s="148"/>
      <c r="F45581" s="148"/>
      <c r="G45581" s="149"/>
      <c r="H45581" s="148"/>
      <c r="I45581"/>
    </row>
    <row r="45582" spans="1:9" x14ac:dyDescent="0.25">
      <c r="A45582"/>
      <c r="B45582"/>
      <c r="C45582"/>
      <c r="D45582"/>
      <c r="E45582" s="148"/>
      <c r="F45582" s="148"/>
      <c r="G45582" s="149"/>
      <c r="H45582" s="148"/>
      <c r="I45582"/>
    </row>
    <row r="45583" spans="1:9" x14ac:dyDescent="0.25">
      <c r="A45583"/>
      <c r="B45583"/>
      <c r="C45583"/>
      <c r="D45583"/>
      <c r="E45583" s="148"/>
      <c r="F45583" s="148"/>
      <c r="G45583" s="149"/>
      <c r="H45583" s="148"/>
      <c r="I45583"/>
    </row>
    <row r="45584" spans="1:9" x14ac:dyDescent="0.25">
      <c r="A45584"/>
      <c r="B45584"/>
      <c r="C45584"/>
      <c r="D45584"/>
      <c r="E45584" s="148"/>
      <c r="F45584" s="148"/>
      <c r="G45584" s="149"/>
      <c r="H45584" s="148"/>
      <c r="I45584"/>
    </row>
    <row r="45585" spans="1:9" x14ac:dyDescent="0.25">
      <c r="A45585"/>
      <c r="B45585"/>
      <c r="C45585"/>
      <c r="D45585"/>
      <c r="E45585" s="148"/>
      <c r="F45585" s="148"/>
      <c r="G45585" s="149"/>
      <c r="H45585" s="148"/>
      <c r="I45585"/>
    </row>
    <row r="45586" spans="1:9" x14ac:dyDescent="0.25">
      <c r="A45586"/>
      <c r="B45586"/>
      <c r="C45586"/>
      <c r="D45586"/>
      <c r="E45586" s="148"/>
      <c r="F45586" s="148"/>
      <c r="G45586" s="149"/>
      <c r="H45586" s="148"/>
      <c r="I45586"/>
    </row>
    <row r="45587" spans="1:9" x14ac:dyDescent="0.25">
      <c r="A45587"/>
      <c r="B45587"/>
      <c r="C45587"/>
      <c r="D45587"/>
      <c r="E45587" s="148"/>
      <c r="F45587" s="148"/>
      <c r="G45587" s="149"/>
      <c r="H45587" s="148"/>
      <c r="I45587"/>
    </row>
    <row r="45588" spans="1:9" x14ac:dyDescent="0.25">
      <c r="A45588"/>
      <c r="B45588"/>
      <c r="C45588"/>
      <c r="D45588"/>
      <c r="E45588" s="148"/>
      <c r="F45588" s="148"/>
      <c r="G45588" s="149"/>
      <c r="H45588" s="148"/>
      <c r="I45588"/>
    </row>
    <row r="45589" spans="1:9" x14ac:dyDescent="0.25">
      <c r="A45589"/>
      <c r="B45589"/>
      <c r="C45589"/>
      <c r="D45589"/>
      <c r="E45589" s="148"/>
      <c r="F45589" s="148"/>
      <c r="G45589" s="149"/>
      <c r="H45589" s="148"/>
      <c r="I45589"/>
    </row>
    <row r="45590" spans="1:9" x14ac:dyDescent="0.25">
      <c r="A45590"/>
      <c r="B45590"/>
      <c r="C45590"/>
      <c r="D45590"/>
      <c r="E45590" s="148"/>
      <c r="F45590" s="148"/>
      <c r="G45590" s="149"/>
      <c r="H45590" s="148"/>
      <c r="I45590"/>
    </row>
    <row r="45591" spans="1:9" x14ac:dyDescent="0.25">
      <c r="A45591"/>
      <c r="B45591"/>
      <c r="C45591"/>
      <c r="D45591"/>
      <c r="E45591" s="148"/>
      <c r="F45591" s="148"/>
      <c r="G45591" s="149"/>
      <c r="H45591" s="148"/>
      <c r="I45591"/>
    </row>
    <row r="45592" spans="1:9" x14ac:dyDescent="0.25">
      <c r="A45592"/>
      <c r="B45592"/>
      <c r="C45592"/>
      <c r="D45592"/>
      <c r="E45592" s="148"/>
      <c r="F45592" s="148"/>
      <c r="G45592" s="149"/>
      <c r="H45592" s="148"/>
      <c r="I45592"/>
    </row>
    <row r="45593" spans="1:9" x14ac:dyDescent="0.25">
      <c r="A45593"/>
      <c r="B45593"/>
      <c r="C45593"/>
      <c r="D45593"/>
      <c r="E45593" s="148"/>
      <c r="F45593" s="148"/>
      <c r="G45593" s="149"/>
      <c r="H45593" s="148"/>
      <c r="I45593"/>
    </row>
    <row r="45594" spans="1:9" x14ac:dyDescent="0.25">
      <c r="A45594"/>
      <c r="B45594"/>
      <c r="C45594"/>
      <c r="D45594"/>
      <c r="E45594" s="148"/>
      <c r="F45594" s="148"/>
      <c r="G45594" s="149"/>
      <c r="H45594" s="148"/>
      <c r="I45594"/>
    </row>
    <row r="45595" spans="1:9" x14ac:dyDescent="0.25">
      <c r="A45595"/>
      <c r="B45595"/>
      <c r="C45595"/>
      <c r="D45595"/>
      <c r="E45595" s="148"/>
      <c r="F45595" s="148"/>
      <c r="G45595" s="149"/>
      <c r="H45595" s="148"/>
      <c r="I45595"/>
    </row>
    <row r="45596" spans="1:9" x14ac:dyDescent="0.25">
      <c r="A45596"/>
      <c r="B45596"/>
      <c r="C45596"/>
      <c r="D45596"/>
      <c r="E45596" s="148"/>
      <c r="F45596" s="148"/>
      <c r="G45596" s="149"/>
      <c r="H45596" s="148"/>
      <c r="I45596"/>
    </row>
    <row r="45597" spans="1:9" x14ac:dyDescent="0.25">
      <c r="A45597"/>
      <c r="B45597"/>
      <c r="C45597"/>
      <c r="D45597"/>
      <c r="E45597" s="148"/>
      <c r="F45597" s="148"/>
      <c r="G45597" s="149"/>
      <c r="H45597" s="148"/>
      <c r="I45597"/>
    </row>
    <row r="45598" spans="1:9" x14ac:dyDescent="0.25">
      <c r="A45598"/>
      <c r="B45598"/>
      <c r="C45598"/>
      <c r="D45598"/>
      <c r="E45598" s="148"/>
      <c r="F45598" s="148"/>
      <c r="G45598" s="149"/>
      <c r="H45598" s="148"/>
      <c r="I45598"/>
    </row>
    <row r="45599" spans="1:9" x14ac:dyDescent="0.25">
      <c r="A45599"/>
      <c r="B45599"/>
      <c r="C45599"/>
      <c r="D45599"/>
      <c r="E45599" s="148"/>
      <c r="F45599" s="148"/>
      <c r="G45599" s="149"/>
      <c r="H45599" s="148"/>
      <c r="I45599"/>
    </row>
    <row r="45600" spans="1:9" x14ac:dyDescent="0.25">
      <c r="A45600"/>
      <c r="B45600"/>
      <c r="C45600"/>
      <c r="D45600"/>
      <c r="E45600" s="148"/>
      <c r="F45600" s="148"/>
      <c r="G45600" s="149"/>
      <c r="H45600" s="148"/>
      <c r="I45600"/>
    </row>
    <row r="45601" spans="1:9" x14ac:dyDescent="0.25">
      <c r="A45601"/>
      <c r="B45601"/>
      <c r="C45601"/>
      <c r="D45601"/>
      <c r="E45601" s="148"/>
      <c r="F45601" s="148"/>
      <c r="G45601" s="149"/>
      <c r="H45601" s="148"/>
      <c r="I45601"/>
    </row>
    <row r="45602" spans="1:9" x14ac:dyDescent="0.25">
      <c r="A45602"/>
      <c r="B45602"/>
      <c r="C45602"/>
      <c r="D45602"/>
      <c r="E45602" s="148"/>
      <c r="F45602" s="148"/>
      <c r="G45602" s="149"/>
      <c r="H45602" s="148"/>
      <c r="I45602"/>
    </row>
    <row r="45603" spans="1:9" x14ac:dyDescent="0.25">
      <c r="A45603"/>
      <c r="B45603"/>
      <c r="C45603"/>
      <c r="D45603"/>
      <c r="E45603" s="148"/>
      <c r="F45603" s="148"/>
      <c r="G45603" s="149"/>
      <c r="H45603" s="148"/>
      <c r="I45603"/>
    </row>
    <row r="45604" spans="1:9" x14ac:dyDescent="0.25">
      <c r="A45604"/>
      <c r="B45604"/>
      <c r="C45604"/>
      <c r="D45604"/>
      <c r="E45604" s="148"/>
      <c r="F45604" s="148"/>
      <c r="G45604" s="149"/>
      <c r="H45604" s="148"/>
      <c r="I45604"/>
    </row>
    <row r="45605" spans="1:9" x14ac:dyDescent="0.25">
      <c r="A45605"/>
      <c r="B45605"/>
      <c r="C45605"/>
      <c r="D45605"/>
      <c r="E45605" s="148"/>
      <c r="F45605" s="148"/>
      <c r="G45605" s="149"/>
      <c r="H45605" s="148"/>
      <c r="I45605"/>
    </row>
    <row r="45606" spans="1:9" x14ac:dyDescent="0.25">
      <c r="A45606"/>
      <c r="B45606"/>
      <c r="C45606"/>
      <c r="D45606"/>
      <c r="E45606" s="148"/>
      <c r="F45606" s="148"/>
      <c r="G45606" s="149"/>
      <c r="H45606" s="148"/>
      <c r="I45606"/>
    </row>
    <row r="45607" spans="1:9" x14ac:dyDescent="0.25">
      <c r="A45607"/>
      <c r="B45607"/>
      <c r="C45607"/>
      <c r="D45607"/>
      <c r="E45607" s="148"/>
      <c r="F45607" s="148"/>
      <c r="G45607" s="149"/>
      <c r="H45607" s="148"/>
      <c r="I45607"/>
    </row>
    <row r="45608" spans="1:9" x14ac:dyDescent="0.25">
      <c r="A45608"/>
      <c r="B45608"/>
      <c r="C45608"/>
      <c r="D45608"/>
      <c r="E45608" s="148"/>
      <c r="F45608" s="148"/>
      <c r="G45608" s="149"/>
      <c r="H45608" s="148"/>
      <c r="I45608"/>
    </row>
    <row r="45609" spans="1:9" x14ac:dyDescent="0.25">
      <c r="A45609"/>
      <c r="B45609"/>
      <c r="C45609"/>
      <c r="D45609"/>
      <c r="E45609" s="148"/>
      <c r="F45609" s="148"/>
      <c r="G45609" s="149"/>
      <c r="H45609" s="148"/>
      <c r="I45609"/>
    </row>
    <row r="45610" spans="1:9" x14ac:dyDescent="0.25">
      <c r="A45610"/>
      <c r="B45610"/>
      <c r="C45610"/>
      <c r="D45610"/>
      <c r="E45610" s="148"/>
      <c r="F45610" s="148"/>
      <c r="G45610" s="149"/>
      <c r="H45610" s="148"/>
      <c r="I45610"/>
    </row>
    <row r="45611" spans="1:9" x14ac:dyDescent="0.25">
      <c r="A45611"/>
      <c r="B45611"/>
      <c r="C45611"/>
      <c r="D45611"/>
      <c r="E45611" s="148"/>
      <c r="F45611" s="148"/>
      <c r="G45611" s="149"/>
      <c r="H45611" s="148"/>
      <c r="I45611"/>
    </row>
    <row r="45612" spans="1:9" x14ac:dyDescent="0.25">
      <c r="A45612"/>
      <c r="B45612"/>
      <c r="C45612"/>
      <c r="D45612"/>
      <c r="E45612" s="148"/>
      <c r="F45612" s="148"/>
      <c r="G45612" s="149"/>
      <c r="H45612" s="148"/>
      <c r="I45612"/>
    </row>
    <row r="45613" spans="1:9" x14ac:dyDescent="0.25">
      <c r="A45613"/>
      <c r="B45613"/>
      <c r="C45613"/>
      <c r="D45613"/>
      <c r="E45613" s="148"/>
      <c r="F45613" s="148"/>
      <c r="G45613" s="149"/>
      <c r="H45613" s="148"/>
      <c r="I45613"/>
    </row>
    <row r="45614" spans="1:9" x14ac:dyDescent="0.25">
      <c r="A45614"/>
      <c r="B45614"/>
      <c r="C45614"/>
      <c r="D45614"/>
      <c r="E45614" s="148"/>
      <c r="F45614" s="148"/>
      <c r="G45614" s="149"/>
      <c r="H45614" s="148"/>
      <c r="I45614"/>
    </row>
    <row r="45615" spans="1:9" x14ac:dyDescent="0.25">
      <c r="A45615"/>
      <c r="B45615"/>
      <c r="C45615"/>
      <c r="D45615"/>
      <c r="E45615" s="148"/>
      <c r="F45615" s="148"/>
      <c r="G45615" s="149"/>
      <c r="H45615" s="148"/>
      <c r="I45615"/>
    </row>
    <row r="45616" spans="1:9" x14ac:dyDescent="0.25">
      <c r="A45616"/>
      <c r="B45616"/>
      <c r="C45616"/>
      <c r="D45616"/>
      <c r="E45616" s="148"/>
      <c r="F45616" s="148"/>
      <c r="G45616" s="149"/>
      <c r="H45616" s="148"/>
      <c r="I45616"/>
    </row>
    <row r="45617" spans="1:9" x14ac:dyDescent="0.25">
      <c r="A45617"/>
      <c r="B45617"/>
      <c r="C45617"/>
      <c r="D45617"/>
      <c r="E45617" s="148"/>
      <c r="F45617" s="148"/>
      <c r="G45617" s="149"/>
      <c r="H45617" s="148"/>
      <c r="I45617"/>
    </row>
    <row r="45618" spans="1:9" x14ac:dyDescent="0.25">
      <c r="A45618"/>
      <c r="B45618"/>
      <c r="C45618"/>
      <c r="D45618"/>
      <c r="E45618" s="148"/>
      <c r="F45618" s="148"/>
      <c r="G45618" s="149"/>
      <c r="H45618" s="148"/>
      <c r="I45618"/>
    </row>
    <row r="45619" spans="1:9" x14ac:dyDescent="0.25">
      <c r="A45619"/>
      <c r="B45619"/>
      <c r="C45619"/>
      <c r="D45619"/>
      <c r="E45619" s="148"/>
      <c r="F45619" s="148"/>
      <c r="G45619" s="149"/>
      <c r="H45619" s="148"/>
      <c r="I45619"/>
    </row>
    <row r="45620" spans="1:9" x14ac:dyDescent="0.25">
      <c r="A45620"/>
      <c r="B45620"/>
      <c r="C45620"/>
      <c r="D45620"/>
      <c r="E45620" s="148"/>
      <c r="F45620" s="148"/>
      <c r="G45620" s="149"/>
      <c r="H45620" s="148"/>
      <c r="I45620"/>
    </row>
    <row r="45621" spans="1:9" x14ac:dyDescent="0.25">
      <c r="A45621"/>
      <c r="B45621"/>
      <c r="C45621"/>
      <c r="D45621"/>
      <c r="E45621" s="148"/>
      <c r="F45621" s="148"/>
      <c r="G45621" s="149"/>
      <c r="H45621" s="148"/>
      <c r="I45621"/>
    </row>
    <row r="45622" spans="1:9" x14ac:dyDescent="0.25">
      <c r="A45622"/>
      <c r="B45622"/>
      <c r="C45622"/>
      <c r="D45622"/>
      <c r="E45622" s="148"/>
      <c r="F45622" s="148"/>
      <c r="G45622" s="149"/>
      <c r="H45622" s="148"/>
      <c r="I45622"/>
    </row>
    <row r="45623" spans="1:9" x14ac:dyDescent="0.25">
      <c r="A45623"/>
      <c r="B45623"/>
      <c r="C45623"/>
      <c r="D45623"/>
      <c r="E45623" s="148"/>
      <c r="F45623" s="148"/>
      <c r="G45623" s="149"/>
      <c r="H45623" s="148"/>
      <c r="I45623"/>
    </row>
    <row r="45624" spans="1:9" x14ac:dyDescent="0.25">
      <c r="A45624"/>
      <c r="B45624"/>
      <c r="C45624"/>
      <c r="D45624"/>
      <c r="E45624" s="148"/>
      <c r="F45624" s="148"/>
      <c r="G45624" s="149"/>
      <c r="H45624" s="148"/>
      <c r="I45624"/>
    </row>
    <row r="45625" spans="1:9" x14ac:dyDescent="0.25">
      <c r="A45625"/>
      <c r="B45625"/>
      <c r="C45625"/>
      <c r="D45625"/>
      <c r="E45625" s="148"/>
      <c r="F45625" s="148"/>
      <c r="G45625" s="149"/>
      <c r="H45625" s="148"/>
      <c r="I45625"/>
    </row>
    <row r="45626" spans="1:9" x14ac:dyDescent="0.25">
      <c r="A45626"/>
      <c r="B45626"/>
      <c r="C45626"/>
      <c r="D45626"/>
      <c r="E45626" s="148"/>
      <c r="F45626" s="148"/>
      <c r="G45626" s="149"/>
      <c r="H45626" s="148"/>
      <c r="I45626"/>
    </row>
    <row r="45627" spans="1:9" x14ac:dyDescent="0.25">
      <c r="A45627"/>
      <c r="B45627"/>
      <c r="C45627"/>
      <c r="D45627"/>
      <c r="E45627" s="148"/>
      <c r="F45627" s="148"/>
      <c r="G45627" s="149"/>
      <c r="H45627" s="148"/>
      <c r="I45627"/>
    </row>
    <row r="45628" spans="1:9" x14ac:dyDescent="0.25">
      <c r="A45628"/>
      <c r="B45628"/>
      <c r="C45628"/>
      <c r="D45628"/>
      <c r="E45628" s="148"/>
      <c r="F45628" s="148"/>
      <c r="G45628" s="149"/>
      <c r="H45628" s="148"/>
      <c r="I45628"/>
    </row>
    <row r="45629" spans="1:9" x14ac:dyDescent="0.25">
      <c r="A45629"/>
      <c r="B45629"/>
      <c r="C45629"/>
      <c r="D45629"/>
      <c r="E45629" s="148"/>
      <c r="F45629" s="148"/>
      <c r="G45629" s="149"/>
      <c r="H45629" s="148"/>
      <c r="I45629"/>
    </row>
    <row r="45630" spans="1:9" x14ac:dyDescent="0.25">
      <c r="A45630"/>
      <c r="B45630"/>
      <c r="C45630"/>
      <c r="D45630"/>
      <c r="E45630" s="148"/>
      <c r="F45630" s="148"/>
      <c r="G45630" s="149"/>
      <c r="H45630" s="148"/>
      <c r="I45630"/>
    </row>
    <row r="45631" spans="1:9" x14ac:dyDescent="0.25">
      <c r="A45631"/>
      <c r="B45631"/>
      <c r="C45631"/>
      <c r="D45631"/>
      <c r="E45631" s="148"/>
      <c r="F45631" s="148"/>
      <c r="G45631" s="149"/>
      <c r="H45631" s="148"/>
      <c r="I45631"/>
    </row>
    <row r="45632" spans="1:9" x14ac:dyDescent="0.25">
      <c r="A45632"/>
      <c r="B45632"/>
      <c r="C45632"/>
      <c r="D45632"/>
      <c r="E45632" s="148"/>
      <c r="F45632" s="148"/>
      <c r="G45632" s="149"/>
      <c r="H45632" s="148"/>
      <c r="I45632"/>
    </row>
    <row r="45633" spans="1:9" x14ac:dyDescent="0.25">
      <c r="A45633"/>
      <c r="B45633"/>
      <c r="C45633"/>
      <c r="D45633"/>
      <c r="E45633" s="148"/>
      <c r="F45633" s="148"/>
      <c r="G45633" s="149"/>
      <c r="H45633" s="148"/>
      <c r="I45633"/>
    </row>
    <row r="45634" spans="1:9" x14ac:dyDescent="0.25">
      <c r="A45634"/>
      <c r="B45634"/>
      <c r="C45634"/>
      <c r="D45634"/>
      <c r="E45634" s="148"/>
      <c r="F45634" s="148"/>
      <c r="G45634" s="149"/>
      <c r="H45634" s="148"/>
      <c r="I45634"/>
    </row>
    <row r="45635" spans="1:9" x14ac:dyDescent="0.25">
      <c r="A45635"/>
      <c r="B45635"/>
      <c r="C45635"/>
      <c r="D45635"/>
      <c r="E45635" s="148"/>
      <c r="F45635" s="148"/>
      <c r="G45635" s="149"/>
      <c r="H45635" s="148"/>
      <c r="I45635"/>
    </row>
    <row r="45636" spans="1:9" x14ac:dyDescent="0.25">
      <c r="A45636"/>
      <c r="B45636"/>
      <c r="C45636"/>
      <c r="D45636"/>
      <c r="E45636" s="148"/>
      <c r="F45636" s="148"/>
      <c r="G45636" s="149"/>
      <c r="H45636" s="148"/>
      <c r="I45636"/>
    </row>
    <row r="45637" spans="1:9" x14ac:dyDescent="0.25">
      <c r="A45637"/>
      <c r="B45637"/>
      <c r="C45637"/>
      <c r="D45637"/>
      <c r="E45637" s="148"/>
      <c r="F45637" s="148"/>
      <c r="G45637" s="149"/>
      <c r="H45637" s="148"/>
      <c r="I45637"/>
    </row>
    <row r="45638" spans="1:9" x14ac:dyDescent="0.25">
      <c r="A45638"/>
      <c r="B45638"/>
      <c r="C45638"/>
      <c r="D45638"/>
      <c r="E45638" s="148"/>
      <c r="F45638" s="148"/>
      <c r="G45638" s="149"/>
      <c r="H45638" s="148"/>
      <c r="I45638"/>
    </row>
    <row r="45639" spans="1:9" x14ac:dyDescent="0.25">
      <c r="A45639"/>
      <c r="B45639"/>
      <c r="C45639"/>
      <c r="D45639"/>
      <c r="E45639" s="148"/>
      <c r="F45639" s="148"/>
      <c r="G45639" s="149"/>
      <c r="H45639" s="148"/>
      <c r="I45639"/>
    </row>
    <row r="45640" spans="1:9" x14ac:dyDescent="0.25">
      <c r="A45640"/>
      <c r="B45640"/>
      <c r="C45640"/>
      <c r="D45640"/>
      <c r="E45640" s="148"/>
      <c r="F45640" s="148"/>
      <c r="G45640" s="149"/>
      <c r="H45640" s="148"/>
      <c r="I45640"/>
    </row>
    <row r="45641" spans="1:9" x14ac:dyDescent="0.25">
      <c r="A45641"/>
      <c r="B45641"/>
      <c r="C45641"/>
      <c r="D45641"/>
      <c r="E45641" s="148"/>
      <c r="F45641" s="148"/>
      <c r="G45641" s="149"/>
      <c r="H45641" s="148"/>
      <c r="I45641"/>
    </row>
    <row r="45642" spans="1:9" x14ac:dyDescent="0.25">
      <c r="A45642"/>
      <c r="B45642"/>
      <c r="C45642"/>
      <c r="D45642"/>
      <c r="E45642" s="148"/>
      <c r="F45642" s="148"/>
      <c r="G45642" s="149"/>
      <c r="H45642" s="148"/>
      <c r="I45642"/>
    </row>
    <row r="45643" spans="1:9" x14ac:dyDescent="0.25">
      <c r="A45643"/>
      <c r="B45643"/>
      <c r="C45643"/>
      <c r="D45643"/>
      <c r="E45643" s="148"/>
      <c r="F45643" s="148"/>
      <c r="G45643" s="149"/>
      <c r="H45643" s="148"/>
      <c r="I45643"/>
    </row>
    <row r="45644" spans="1:9" x14ac:dyDescent="0.25">
      <c r="A45644"/>
      <c r="B45644"/>
      <c r="C45644"/>
      <c r="D45644"/>
      <c r="E45644" s="148"/>
      <c r="F45644" s="148"/>
      <c r="G45644" s="149"/>
      <c r="H45644" s="148"/>
      <c r="I45644"/>
    </row>
    <row r="45645" spans="1:9" x14ac:dyDescent="0.25">
      <c r="A45645"/>
      <c r="B45645"/>
      <c r="C45645"/>
      <c r="D45645"/>
      <c r="E45645" s="148"/>
      <c r="F45645" s="148"/>
      <c r="G45645" s="149"/>
      <c r="H45645" s="148"/>
      <c r="I45645"/>
    </row>
    <row r="45646" spans="1:9" x14ac:dyDescent="0.25">
      <c r="A45646"/>
      <c r="B45646"/>
      <c r="C45646"/>
      <c r="D45646"/>
      <c r="E45646" s="148"/>
      <c r="F45646" s="148"/>
      <c r="G45646" s="149"/>
      <c r="H45646" s="148"/>
      <c r="I45646"/>
    </row>
    <row r="45647" spans="1:9" x14ac:dyDescent="0.25">
      <c r="A45647"/>
      <c r="B45647"/>
      <c r="C45647"/>
      <c r="D45647"/>
      <c r="E45647" s="148"/>
      <c r="F45647" s="148"/>
      <c r="G45647" s="149"/>
      <c r="H45647" s="148"/>
      <c r="I45647"/>
    </row>
    <row r="45648" spans="1:9" x14ac:dyDescent="0.25">
      <c r="A45648"/>
      <c r="B45648"/>
      <c r="C45648"/>
      <c r="D45648"/>
      <c r="E45648" s="148"/>
      <c r="F45648" s="148"/>
      <c r="G45648" s="149"/>
      <c r="H45648" s="148"/>
      <c r="I45648"/>
    </row>
    <row r="45649" spans="1:9" x14ac:dyDescent="0.25">
      <c r="A45649"/>
      <c r="B45649"/>
      <c r="C45649"/>
      <c r="D45649"/>
      <c r="E45649" s="148"/>
      <c r="F45649" s="148"/>
      <c r="G45649" s="149"/>
      <c r="H45649" s="148"/>
      <c r="I45649"/>
    </row>
    <row r="45650" spans="1:9" x14ac:dyDescent="0.25">
      <c r="A45650"/>
      <c r="B45650"/>
      <c r="C45650"/>
      <c r="D45650"/>
      <c r="E45650" s="148"/>
      <c r="F45650" s="148"/>
      <c r="G45650" s="149"/>
      <c r="H45650" s="148"/>
      <c r="I45650"/>
    </row>
    <row r="45651" spans="1:9" x14ac:dyDescent="0.25">
      <c r="A45651"/>
      <c r="B45651"/>
      <c r="C45651"/>
      <c r="D45651"/>
      <c r="E45651" s="148"/>
      <c r="F45651" s="148"/>
      <c r="G45651" s="149"/>
      <c r="H45651" s="148"/>
      <c r="I45651"/>
    </row>
    <row r="45652" spans="1:9" x14ac:dyDescent="0.25">
      <c r="A45652"/>
      <c r="B45652"/>
      <c r="C45652"/>
      <c r="D45652"/>
      <c r="E45652" s="148"/>
      <c r="F45652" s="148"/>
      <c r="G45652" s="149"/>
      <c r="H45652" s="148"/>
      <c r="I45652"/>
    </row>
    <row r="45653" spans="1:9" x14ac:dyDescent="0.25">
      <c r="A45653"/>
      <c r="B45653"/>
      <c r="C45653"/>
      <c r="D45653"/>
      <c r="E45653" s="148"/>
      <c r="F45653" s="148"/>
      <c r="G45653" s="149"/>
      <c r="H45653" s="148"/>
      <c r="I45653"/>
    </row>
    <row r="45654" spans="1:9" x14ac:dyDescent="0.25">
      <c r="A45654"/>
      <c r="B45654"/>
      <c r="C45654"/>
      <c r="D45654"/>
      <c r="E45654" s="148"/>
      <c r="F45654" s="148"/>
      <c r="G45654" s="149"/>
      <c r="H45654" s="148"/>
      <c r="I45654"/>
    </row>
    <row r="45655" spans="1:9" x14ac:dyDescent="0.25">
      <c r="A45655"/>
      <c r="B45655"/>
      <c r="C45655"/>
      <c r="D45655"/>
      <c r="E45655" s="148"/>
      <c r="F45655" s="148"/>
      <c r="G45655" s="149"/>
      <c r="H45655" s="148"/>
      <c r="I45655"/>
    </row>
    <row r="45656" spans="1:9" x14ac:dyDescent="0.25">
      <c r="A45656"/>
      <c r="B45656"/>
      <c r="C45656"/>
      <c r="D45656"/>
      <c r="E45656" s="148"/>
      <c r="F45656" s="148"/>
      <c r="G45656" s="149"/>
      <c r="H45656" s="148"/>
      <c r="I45656"/>
    </row>
    <row r="45657" spans="1:9" x14ac:dyDescent="0.25">
      <c r="A45657"/>
      <c r="B45657"/>
      <c r="C45657"/>
      <c r="D45657"/>
      <c r="E45657" s="148"/>
      <c r="F45657" s="148"/>
      <c r="G45657" s="149"/>
      <c r="H45657" s="148"/>
      <c r="I45657"/>
    </row>
    <row r="45658" spans="1:9" x14ac:dyDescent="0.25">
      <c r="A45658"/>
      <c r="B45658"/>
      <c r="C45658"/>
      <c r="D45658"/>
      <c r="E45658" s="148"/>
      <c r="F45658" s="148"/>
      <c r="G45658" s="149"/>
      <c r="H45658" s="148"/>
      <c r="I45658"/>
    </row>
    <row r="45659" spans="1:9" x14ac:dyDescent="0.25">
      <c r="A45659"/>
      <c r="B45659"/>
      <c r="C45659"/>
      <c r="D45659"/>
      <c r="E45659" s="148"/>
      <c r="F45659" s="148"/>
      <c r="G45659" s="149"/>
      <c r="H45659" s="148"/>
      <c r="I45659"/>
    </row>
    <row r="45660" spans="1:9" x14ac:dyDescent="0.25">
      <c r="A45660"/>
      <c r="B45660"/>
      <c r="C45660"/>
      <c r="D45660"/>
      <c r="E45660" s="148"/>
      <c r="F45660" s="148"/>
      <c r="G45660" s="149"/>
      <c r="H45660" s="148"/>
      <c r="I45660"/>
    </row>
    <row r="45661" spans="1:9" x14ac:dyDescent="0.25">
      <c r="A45661"/>
      <c r="B45661"/>
      <c r="C45661"/>
      <c r="D45661"/>
      <c r="E45661" s="148"/>
      <c r="F45661" s="148"/>
      <c r="G45661" s="149"/>
      <c r="H45661" s="148"/>
      <c r="I45661"/>
    </row>
    <row r="45662" spans="1:9" x14ac:dyDescent="0.25">
      <c r="A45662"/>
      <c r="B45662"/>
      <c r="C45662"/>
      <c r="D45662"/>
      <c r="E45662" s="148"/>
      <c r="F45662" s="148"/>
      <c r="G45662" s="149"/>
      <c r="H45662" s="148"/>
      <c r="I45662"/>
    </row>
    <row r="45663" spans="1:9" x14ac:dyDescent="0.25">
      <c r="A45663"/>
      <c r="B45663"/>
      <c r="C45663"/>
      <c r="D45663"/>
      <c r="E45663" s="148"/>
      <c r="F45663" s="148"/>
      <c r="G45663" s="149"/>
      <c r="H45663" s="148"/>
      <c r="I45663"/>
    </row>
    <row r="45664" spans="1:9" x14ac:dyDescent="0.25">
      <c r="A45664"/>
      <c r="B45664"/>
      <c r="C45664"/>
      <c r="D45664"/>
      <c r="E45664" s="148"/>
      <c r="F45664" s="148"/>
      <c r="G45664" s="149"/>
      <c r="H45664" s="148"/>
      <c r="I45664"/>
    </row>
    <row r="45665" spans="1:9" x14ac:dyDescent="0.25">
      <c r="A45665"/>
      <c r="B45665"/>
      <c r="C45665"/>
      <c r="D45665"/>
      <c r="E45665" s="148"/>
      <c r="F45665" s="148"/>
      <c r="G45665" s="149"/>
      <c r="H45665" s="148"/>
      <c r="I45665"/>
    </row>
    <row r="45666" spans="1:9" x14ac:dyDescent="0.25">
      <c r="A45666"/>
      <c r="B45666"/>
      <c r="C45666"/>
      <c r="D45666"/>
      <c r="E45666" s="148"/>
      <c r="F45666" s="148"/>
      <c r="G45666" s="149"/>
      <c r="H45666" s="148"/>
      <c r="I45666"/>
    </row>
    <row r="45667" spans="1:9" x14ac:dyDescent="0.25">
      <c r="A45667"/>
      <c r="B45667"/>
      <c r="C45667"/>
      <c r="D45667"/>
      <c r="E45667" s="148"/>
      <c r="F45667" s="148"/>
      <c r="G45667" s="149"/>
      <c r="H45667" s="148"/>
      <c r="I45667"/>
    </row>
    <row r="45668" spans="1:9" x14ac:dyDescent="0.25">
      <c r="A45668"/>
      <c r="B45668"/>
      <c r="C45668"/>
      <c r="D45668"/>
      <c r="E45668" s="148"/>
      <c r="F45668" s="148"/>
      <c r="G45668" s="149"/>
      <c r="H45668" s="148"/>
      <c r="I45668"/>
    </row>
    <row r="45669" spans="1:9" x14ac:dyDescent="0.25">
      <c r="A45669"/>
      <c r="B45669"/>
      <c r="C45669"/>
      <c r="D45669"/>
      <c r="E45669" s="148"/>
      <c r="F45669" s="148"/>
      <c r="G45669" s="149"/>
      <c r="H45669" s="148"/>
      <c r="I45669"/>
    </row>
    <row r="45670" spans="1:9" x14ac:dyDescent="0.25">
      <c r="A45670"/>
      <c r="B45670"/>
      <c r="C45670"/>
      <c r="D45670"/>
      <c r="E45670" s="148"/>
      <c r="F45670" s="148"/>
      <c r="G45670" s="149"/>
      <c r="H45670" s="148"/>
      <c r="I45670"/>
    </row>
    <row r="45671" spans="1:9" x14ac:dyDescent="0.25">
      <c r="A45671"/>
      <c r="B45671"/>
      <c r="C45671"/>
      <c r="D45671"/>
      <c r="E45671" s="148"/>
      <c r="F45671" s="148"/>
      <c r="G45671" s="149"/>
      <c r="H45671" s="148"/>
      <c r="I45671"/>
    </row>
    <row r="45672" spans="1:9" x14ac:dyDescent="0.25">
      <c r="A45672"/>
      <c r="B45672"/>
      <c r="C45672"/>
      <c r="D45672"/>
      <c r="E45672" s="148"/>
      <c r="F45672" s="148"/>
      <c r="G45672" s="149"/>
      <c r="H45672" s="148"/>
      <c r="I45672"/>
    </row>
    <row r="45673" spans="1:9" x14ac:dyDescent="0.25">
      <c r="A45673"/>
      <c r="B45673"/>
      <c r="C45673"/>
      <c r="D45673"/>
      <c r="E45673" s="148"/>
      <c r="F45673" s="148"/>
      <c r="G45673" s="149"/>
      <c r="H45673" s="148"/>
      <c r="I45673"/>
    </row>
    <row r="45674" spans="1:9" x14ac:dyDescent="0.25">
      <c r="A45674"/>
      <c r="B45674"/>
      <c r="C45674"/>
      <c r="D45674"/>
      <c r="E45674" s="148"/>
      <c r="F45674" s="148"/>
      <c r="G45674" s="149"/>
      <c r="H45674" s="148"/>
      <c r="I45674"/>
    </row>
    <row r="45675" spans="1:9" x14ac:dyDescent="0.25">
      <c r="A45675"/>
      <c r="B45675"/>
      <c r="C45675"/>
      <c r="D45675"/>
      <c r="E45675" s="148"/>
      <c r="F45675" s="148"/>
      <c r="G45675" s="149"/>
      <c r="H45675" s="148"/>
      <c r="I45675"/>
    </row>
    <row r="45676" spans="1:9" x14ac:dyDescent="0.25">
      <c r="A45676"/>
      <c r="B45676"/>
      <c r="C45676"/>
      <c r="D45676"/>
      <c r="E45676" s="148"/>
      <c r="F45676" s="148"/>
      <c r="G45676" s="149"/>
      <c r="H45676" s="148"/>
      <c r="I45676"/>
    </row>
    <row r="45677" spans="1:9" x14ac:dyDescent="0.25">
      <c r="A45677"/>
      <c r="B45677"/>
      <c r="C45677"/>
      <c r="D45677"/>
      <c r="E45677" s="148"/>
      <c r="F45677" s="148"/>
      <c r="G45677" s="149"/>
      <c r="H45677" s="148"/>
      <c r="I45677"/>
    </row>
    <row r="45678" spans="1:9" x14ac:dyDescent="0.25">
      <c r="A45678"/>
      <c r="B45678"/>
      <c r="C45678"/>
      <c r="D45678"/>
      <c r="E45678" s="148"/>
      <c r="F45678" s="148"/>
      <c r="G45678" s="149"/>
      <c r="H45678" s="148"/>
      <c r="I45678"/>
    </row>
    <row r="45679" spans="1:9" x14ac:dyDescent="0.25">
      <c r="A45679"/>
      <c r="B45679"/>
      <c r="C45679"/>
      <c r="D45679"/>
      <c r="E45679" s="148"/>
      <c r="F45679" s="148"/>
      <c r="G45679" s="149"/>
      <c r="H45679" s="148"/>
      <c r="I45679"/>
    </row>
    <row r="45680" spans="1:9" x14ac:dyDescent="0.25">
      <c r="A45680"/>
      <c r="B45680"/>
      <c r="C45680"/>
      <c r="D45680"/>
      <c r="E45680" s="148"/>
      <c r="F45680" s="148"/>
      <c r="G45680" s="149"/>
      <c r="H45680" s="148"/>
      <c r="I45680"/>
    </row>
    <row r="45681" spans="1:9" x14ac:dyDescent="0.25">
      <c r="A45681"/>
      <c r="B45681"/>
      <c r="C45681"/>
      <c r="D45681"/>
      <c r="E45681" s="148"/>
      <c r="F45681" s="148"/>
      <c r="G45681" s="149"/>
      <c r="H45681" s="148"/>
      <c r="I45681"/>
    </row>
    <row r="45682" spans="1:9" x14ac:dyDescent="0.25">
      <c r="A45682"/>
      <c r="B45682"/>
      <c r="C45682"/>
      <c r="D45682"/>
      <c r="E45682" s="148"/>
      <c r="F45682" s="148"/>
      <c r="G45682" s="149"/>
      <c r="H45682" s="148"/>
      <c r="I45682"/>
    </row>
    <row r="45683" spans="1:9" x14ac:dyDescent="0.25">
      <c r="A45683"/>
      <c r="B45683"/>
      <c r="C45683"/>
      <c r="D45683"/>
      <c r="E45683" s="148"/>
      <c r="F45683" s="148"/>
      <c r="G45683" s="149"/>
      <c r="H45683" s="148"/>
      <c r="I45683"/>
    </row>
    <row r="45684" spans="1:9" x14ac:dyDescent="0.25">
      <c r="A45684"/>
      <c r="B45684"/>
      <c r="C45684"/>
      <c r="D45684"/>
      <c r="E45684" s="148"/>
      <c r="F45684" s="148"/>
      <c r="G45684" s="149"/>
      <c r="H45684" s="148"/>
      <c r="I45684"/>
    </row>
    <row r="45685" spans="1:9" x14ac:dyDescent="0.25">
      <c r="A45685"/>
      <c r="B45685"/>
      <c r="C45685"/>
      <c r="D45685"/>
      <c r="E45685" s="148"/>
      <c r="F45685" s="148"/>
      <c r="G45685" s="149"/>
      <c r="H45685" s="148"/>
      <c r="I45685"/>
    </row>
    <row r="45686" spans="1:9" x14ac:dyDescent="0.25">
      <c r="A45686"/>
      <c r="B45686"/>
      <c r="C45686"/>
      <c r="D45686"/>
      <c r="E45686" s="148"/>
      <c r="F45686" s="148"/>
      <c r="G45686" s="149"/>
      <c r="H45686" s="148"/>
      <c r="I45686"/>
    </row>
    <row r="45687" spans="1:9" x14ac:dyDescent="0.25">
      <c r="A45687"/>
      <c r="B45687"/>
      <c r="C45687"/>
      <c r="D45687"/>
      <c r="E45687" s="148"/>
      <c r="F45687" s="148"/>
      <c r="G45687" s="149"/>
      <c r="H45687" s="148"/>
      <c r="I45687"/>
    </row>
    <row r="45688" spans="1:9" x14ac:dyDescent="0.25">
      <c r="A45688"/>
      <c r="B45688"/>
      <c r="C45688"/>
      <c r="D45688"/>
      <c r="E45688" s="148"/>
      <c r="F45688" s="148"/>
      <c r="G45688" s="149"/>
      <c r="H45688" s="148"/>
      <c r="I45688"/>
    </row>
    <row r="45689" spans="1:9" x14ac:dyDescent="0.25">
      <c r="A45689"/>
      <c r="B45689"/>
      <c r="C45689"/>
      <c r="D45689"/>
      <c r="E45689" s="148"/>
      <c r="F45689" s="148"/>
      <c r="G45689" s="149"/>
      <c r="H45689" s="148"/>
      <c r="I45689"/>
    </row>
    <row r="45690" spans="1:9" x14ac:dyDescent="0.25">
      <c r="A45690"/>
      <c r="B45690"/>
      <c r="C45690"/>
      <c r="D45690"/>
      <c r="E45690" s="148"/>
      <c r="F45690" s="148"/>
      <c r="G45690" s="149"/>
      <c r="H45690" s="148"/>
      <c r="I45690"/>
    </row>
    <row r="45691" spans="1:9" x14ac:dyDescent="0.25">
      <c r="A45691"/>
      <c r="B45691"/>
      <c r="C45691"/>
      <c r="D45691"/>
      <c r="E45691" s="148"/>
      <c r="F45691" s="148"/>
      <c r="G45691" s="149"/>
      <c r="H45691" s="148"/>
      <c r="I45691"/>
    </row>
    <row r="45692" spans="1:9" x14ac:dyDescent="0.25">
      <c r="A45692"/>
      <c r="B45692"/>
      <c r="C45692"/>
      <c r="D45692"/>
      <c r="E45692" s="148"/>
      <c r="F45692" s="148"/>
      <c r="G45692" s="149"/>
      <c r="H45692" s="148"/>
      <c r="I45692"/>
    </row>
    <row r="45693" spans="1:9" x14ac:dyDescent="0.25">
      <c r="A45693"/>
      <c r="B45693"/>
      <c r="C45693"/>
      <c r="D45693"/>
      <c r="E45693" s="148"/>
      <c r="F45693" s="148"/>
      <c r="G45693" s="149"/>
      <c r="H45693" s="148"/>
      <c r="I45693"/>
    </row>
    <row r="45694" spans="1:9" x14ac:dyDescent="0.25">
      <c r="A45694"/>
      <c r="B45694"/>
      <c r="C45694"/>
      <c r="D45694"/>
      <c r="E45694" s="148"/>
      <c r="F45694" s="148"/>
      <c r="G45694" s="149"/>
      <c r="H45694" s="148"/>
      <c r="I45694"/>
    </row>
    <row r="45695" spans="1:9" x14ac:dyDescent="0.25">
      <c r="A45695"/>
      <c r="B45695"/>
      <c r="C45695"/>
      <c r="D45695"/>
      <c r="E45695" s="148"/>
      <c r="F45695" s="148"/>
      <c r="G45695" s="149"/>
      <c r="H45695" s="148"/>
      <c r="I45695"/>
    </row>
    <row r="45696" spans="1:9" x14ac:dyDescent="0.25">
      <c r="A45696"/>
      <c r="B45696"/>
      <c r="C45696"/>
      <c r="D45696"/>
      <c r="E45696" s="148"/>
      <c r="F45696" s="148"/>
      <c r="G45696" s="149"/>
      <c r="H45696" s="148"/>
      <c r="I45696"/>
    </row>
    <row r="45697" spans="1:9" x14ac:dyDescent="0.25">
      <c r="A45697"/>
      <c r="B45697"/>
      <c r="C45697"/>
      <c r="D45697"/>
      <c r="E45697" s="148"/>
      <c r="F45697" s="148"/>
      <c r="G45697" s="149"/>
      <c r="H45697" s="148"/>
      <c r="I45697"/>
    </row>
    <row r="45698" spans="1:9" x14ac:dyDescent="0.25">
      <c r="A45698"/>
      <c r="B45698"/>
      <c r="C45698"/>
      <c r="D45698"/>
      <c r="E45698" s="148"/>
      <c r="F45698" s="148"/>
      <c r="G45698" s="149"/>
      <c r="H45698" s="148"/>
      <c r="I45698"/>
    </row>
    <row r="45699" spans="1:9" x14ac:dyDescent="0.25">
      <c r="A45699"/>
      <c r="B45699"/>
      <c r="C45699"/>
      <c r="D45699"/>
      <c r="E45699" s="148"/>
      <c r="F45699" s="148"/>
      <c r="G45699" s="149"/>
      <c r="H45699" s="148"/>
      <c r="I45699"/>
    </row>
    <row r="45700" spans="1:9" x14ac:dyDescent="0.25">
      <c r="A45700"/>
      <c r="B45700"/>
      <c r="C45700"/>
      <c r="D45700"/>
      <c r="E45700" s="148"/>
      <c r="F45700" s="148"/>
      <c r="G45700" s="149"/>
      <c r="H45700" s="148"/>
      <c r="I45700"/>
    </row>
    <row r="45701" spans="1:9" x14ac:dyDescent="0.25">
      <c r="A45701"/>
      <c r="B45701"/>
      <c r="C45701"/>
      <c r="D45701"/>
      <c r="E45701" s="148"/>
      <c r="F45701" s="148"/>
      <c r="G45701" s="149"/>
      <c r="H45701" s="148"/>
      <c r="I45701"/>
    </row>
    <row r="45702" spans="1:9" x14ac:dyDescent="0.25">
      <c r="A45702"/>
      <c r="B45702"/>
      <c r="C45702"/>
      <c r="D45702"/>
      <c r="E45702" s="148"/>
      <c r="F45702" s="148"/>
      <c r="G45702" s="149"/>
      <c r="H45702" s="148"/>
      <c r="I45702"/>
    </row>
    <row r="45703" spans="1:9" x14ac:dyDescent="0.25">
      <c r="A45703"/>
      <c r="B45703"/>
      <c r="C45703"/>
      <c r="D45703"/>
      <c r="E45703" s="148"/>
      <c r="F45703" s="148"/>
      <c r="G45703" s="149"/>
      <c r="H45703" s="148"/>
      <c r="I45703"/>
    </row>
    <row r="45704" spans="1:9" x14ac:dyDescent="0.25">
      <c r="A45704"/>
      <c r="B45704"/>
      <c r="C45704"/>
      <c r="D45704"/>
      <c r="E45704" s="148"/>
      <c r="F45704" s="148"/>
      <c r="G45704" s="149"/>
      <c r="H45704" s="148"/>
      <c r="I45704"/>
    </row>
    <row r="45705" spans="1:9" x14ac:dyDescent="0.25">
      <c r="A45705"/>
      <c r="B45705"/>
      <c r="C45705"/>
      <c r="D45705"/>
      <c r="E45705" s="148"/>
      <c r="F45705" s="148"/>
      <c r="G45705" s="149"/>
      <c r="H45705" s="148"/>
      <c r="I45705"/>
    </row>
    <row r="45706" spans="1:9" x14ac:dyDescent="0.25">
      <c r="A45706"/>
      <c r="B45706"/>
      <c r="C45706"/>
      <c r="D45706"/>
      <c r="E45706" s="148"/>
      <c r="F45706" s="148"/>
      <c r="G45706" s="149"/>
      <c r="H45706" s="148"/>
      <c r="I45706"/>
    </row>
    <row r="45707" spans="1:9" x14ac:dyDescent="0.25">
      <c r="A45707"/>
      <c r="B45707"/>
      <c r="C45707"/>
      <c r="D45707"/>
      <c r="E45707" s="148"/>
      <c r="F45707" s="148"/>
      <c r="G45707" s="149"/>
      <c r="H45707" s="148"/>
      <c r="I45707"/>
    </row>
    <row r="45708" spans="1:9" x14ac:dyDescent="0.25">
      <c r="A45708"/>
      <c r="B45708"/>
      <c r="C45708"/>
      <c r="D45708"/>
      <c r="E45708" s="148"/>
      <c r="F45708" s="148"/>
      <c r="G45708" s="149"/>
      <c r="H45708" s="148"/>
      <c r="I45708"/>
    </row>
    <row r="45709" spans="1:9" x14ac:dyDescent="0.25">
      <c r="A45709"/>
      <c r="B45709"/>
      <c r="C45709"/>
      <c r="D45709"/>
      <c r="E45709" s="148"/>
      <c r="F45709" s="148"/>
      <c r="G45709" s="149"/>
      <c r="H45709" s="148"/>
      <c r="I45709"/>
    </row>
    <row r="45710" spans="1:9" x14ac:dyDescent="0.25">
      <c r="A45710"/>
      <c r="B45710"/>
      <c r="C45710"/>
      <c r="D45710"/>
      <c r="E45710" s="148"/>
      <c r="F45710" s="148"/>
      <c r="G45710" s="149"/>
      <c r="H45710" s="148"/>
      <c r="I45710"/>
    </row>
    <row r="45711" spans="1:9" x14ac:dyDescent="0.25">
      <c r="A45711"/>
      <c r="B45711"/>
      <c r="C45711"/>
      <c r="D45711"/>
      <c r="E45711" s="148"/>
      <c r="F45711" s="148"/>
      <c r="G45711" s="149"/>
      <c r="H45711" s="148"/>
      <c r="I45711"/>
    </row>
    <row r="45712" spans="1:9" x14ac:dyDescent="0.25">
      <c r="A45712"/>
      <c r="B45712"/>
      <c r="C45712"/>
      <c r="D45712"/>
      <c r="E45712" s="148"/>
      <c r="F45712" s="148"/>
      <c r="G45712" s="149"/>
      <c r="H45712" s="148"/>
      <c r="I45712"/>
    </row>
    <row r="45713" spans="1:9" x14ac:dyDescent="0.25">
      <c r="A45713"/>
      <c r="B45713"/>
      <c r="C45713"/>
      <c r="D45713"/>
      <c r="E45713" s="148"/>
      <c r="F45713" s="148"/>
      <c r="G45713" s="149"/>
      <c r="H45713" s="148"/>
      <c r="I45713"/>
    </row>
    <row r="45714" spans="1:9" x14ac:dyDescent="0.25">
      <c r="A45714"/>
      <c r="B45714"/>
      <c r="C45714"/>
      <c r="D45714"/>
      <c r="E45714" s="148"/>
      <c r="F45714" s="148"/>
      <c r="G45714" s="149"/>
      <c r="H45714" s="148"/>
      <c r="I45714"/>
    </row>
    <row r="45715" spans="1:9" x14ac:dyDescent="0.25">
      <c r="A45715"/>
      <c r="B45715"/>
      <c r="C45715"/>
      <c r="D45715"/>
      <c r="E45715" s="148"/>
      <c r="F45715" s="148"/>
      <c r="G45715" s="149"/>
      <c r="H45715" s="148"/>
      <c r="I45715"/>
    </row>
    <row r="45716" spans="1:9" x14ac:dyDescent="0.25">
      <c r="A45716"/>
      <c r="B45716"/>
      <c r="C45716"/>
      <c r="D45716"/>
      <c r="E45716" s="148"/>
      <c r="F45716" s="148"/>
      <c r="G45716" s="149"/>
      <c r="H45716" s="148"/>
      <c r="I45716"/>
    </row>
    <row r="45717" spans="1:9" x14ac:dyDescent="0.25">
      <c r="A45717"/>
      <c r="B45717"/>
      <c r="C45717"/>
      <c r="D45717"/>
      <c r="E45717" s="148"/>
      <c r="F45717" s="148"/>
      <c r="G45717" s="149"/>
      <c r="H45717" s="148"/>
      <c r="I45717"/>
    </row>
    <row r="45718" spans="1:9" x14ac:dyDescent="0.25">
      <c r="A45718"/>
      <c r="B45718"/>
      <c r="C45718"/>
      <c r="D45718"/>
      <c r="E45718" s="148"/>
      <c r="F45718" s="148"/>
      <c r="G45718" s="149"/>
      <c r="H45718" s="148"/>
      <c r="I45718"/>
    </row>
    <row r="45719" spans="1:9" x14ac:dyDescent="0.25">
      <c r="A45719"/>
      <c r="B45719"/>
      <c r="C45719"/>
      <c r="D45719"/>
      <c r="E45719" s="148"/>
      <c r="F45719" s="148"/>
      <c r="G45719" s="149"/>
      <c r="H45719" s="148"/>
      <c r="I45719"/>
    </row>
    <row r="45720" spans="1:9" x14ac:dyDescent="0.25">
      <c r="A45720"/>
      <c r="B45720"/>
      <c r="C45720"/>
      <c r="D45720"/>
      <c r="E45720" s="148"/>
      <c r="F45720" s="148"/>
      <c r="G45720" s="149"/>
      <c r="H45720" s="148"/>
      <c r="I45720"/>
    </row>
    <row r="45721" spans="1:9" x14ac:dyDescent="0.25">
      <c r="A45721"/>
      <c r="B45721"/>
      <c r="C45721"/>
      <c r="D45721"/>
      <c r="E45721" s="148"/>
      <c r="F45721" s="148"/>
      <c r="G45721" s="149"/>
      <c r="H45721" s="148"/>
      <c r="I45721"/>
    </row>
    <row r="45722" spans="1:9" x14ac:dyDescent="0.25">
      <c r="A45722"/>
      <c r="B45722"/>
      <c r="C45722"/>
      <c r="D45722"/>
      <c r="E45722" s="148"/>
      <c r="F45722" s="148"/>
      <c r="G45722" s="149"/>
      <c r="H45722" s="148"/>
      <c r="I45722"/>
    </row>
    <row r="45723" spans="1:9" x14ac:dyDescent="0.25">
      <c r="A45723"/>
      <c r="B45723"/>
      <c r="C45723"/>
      <c r="D45723"/>
      <c r="E45723" s="148"/>
      <c r="F45723" s="148"/>
      <c r="G45723" s="149"/>
      <c r="H45723" s="148"/>
      <c r="I45723"/>
    </row>
    <row r="45724" spans="1:9" x14ac:dyDescent="0.25">
      <c r="A45724"/>
      <c r="B45724"/>
      <c r="C45724"/>
      <c r="D45724"/>
      <c r="E45724" s="148"/>
      <c r="F45724" s="148"/>
      <c r="G45724" s="149"/>
      <c r="H45724" s="148"/>
      <c r="I45724"/>
    </row>
    <row r="45725" spans="1:9" x14ac:dyDescent="0.25">
      <c r="A45725"/>
      <c r="B45725"/>
      <c r="C45725"/>
      <c r="D45725"/>
      <c r="E45725" s="148"/>
      <c r="F45725" s="148"/>
      <c r="G45725" s="149"/>
      <c r="H45725" s="148"/>
      <c r="I45725"/>
    </row>
    <row r="45726" spans="1:9" x14ac:dyDescent="0.25">
      <c r="A45726"/>
      <c r="B45726"/>
      <c r="C45726"/>
      <c r="D45726"/>
      <c r="E45726" s="148"/>
      <c r="F45726" s="148"/>
      <c r="G45726" s="149"/>
      <c r="H45726" s="148"/>
      <c r="I45726"/>
    </row>
    <row r="45727" spans="1:9" x14ac:dyDescent="0.25">
      <c r="A45727"/>
      <c r="B45727"/>
      <c r="C45727"/>
      <c r="D45727"/>
      <c r="E45727" s="148"/>
      <c r="F45727" s="148"/>
      <c r="G45727" s="149"/>
      <c r="H45727" s="148"/>
      <c r="I45727"/>
    </row>
    <row r="45728" spans="1:9" x14ac:dyDescent="0.25">
      <c r="A45728"/>
      <c r="B45728"/>
      <c r="C45728"/>
      <c r="D45728"/>
      <c r="E45728" s="148"/>
      <c r="F45728" s="148"/>
      <c r="G45728" s="149"/>
      <c r="H45728" s="148"/>
      <c r="I45728"/>
    </row>
    <row r="45729" spans="1:9" x14ac:dyDescent="0.25">
      <c r="A45729"/>
      <c r="B45729"/>
      <c r="C45729"/>
      <c r="D45729"/>
      <c r="E45729" s="148"/>
      <c r="F45729" s="148"/>
      <c r="G45729" s="149"/>
      <c r="H45729" s="148"/>
      <c r="I45729"/>
    </row>
    <row r="45730" spans="1:9" x14ac:dyDescent="0.25">
      <c r="A45730"/>
      <c r="B45730"/>
      <c r="C45730"/>
      <c r="D45730"/>
      <c r="E45730" s="148"/>
      <c r="F45730" s="148"/>
      <c r="G45730" s="149"/>
      <c r="H45730" s="148"/>
      <c r="I45730"/>
    </row>
    <row r="45731" spans="1:9" x14ac:dyDescent="0.25">
      <c r="A45731"/>
      <c r="B45731"/>
      <c r="C45731"/>
      <c r="D45731"/>
      <c r="E45731" s="148"/>
      <c r="F45731" s="148"/>
      <c r="G45731" s="149"/>
      <c r="H45731" s="148"/>
      <c r="I45731"/>
    </row>
    <row r="45732" spans="1:9" x14ac:dyDescent="0.25">
      <c r="A45732"/>
      <c r="B45732"/>
      <c r="C45732"/>
      <c r="D45732"/>
      <c r="E45732" s="148"/>
      <c r="F45732" s="148"/>
      <c r="G45732" s="149"/>
      <c r="H45732" s="148"/>
      <c r="I45732"/>
    </row>
    <row r="45733" spans="1:9" x14ac:dyDescent="0.25">
      <c r="A45733"/>
      <c r="B45733"/>
      <c r="C45733"/>
      <c r="D45733"/>
      <c r="E45733" s="148"/>
      <c r="F45733" s="148"/>
      <c r="G45733" s="149"/>
      <c r="H45733" s="148"/>
      <c r="I45733"/>
    </row>
    <row r="45734" spans="1:9" x14ac:dyDescent="0.25">
      <c r="A45734"/>
      <c r="B45734"/>
      <c r="C45734"/>
      <c r="D45734"/>
      <c r="E45734" s="148"/>
      <c r="F45734" s="148"/>
      <c r="G45734" s="149"/>
      <c r="H45734" s="148"/>
      <c r="I45734"/>
    </row>
    <row r="45735" spans="1:9" x14ac:dyDescent="0.25">
      <c r="A45735"/>
      <c r="B45735"/>
      <c r="C45735"/>
      <c r="D45735"/>
      <c r="E45735" s="148"/>
      <c r="F45735" s="148"/>
      <c r="G45735" s="149"/>
      <c r="H45735" s="148"/>
      <c r="I45735"/>
    </row>
    <row r="45736" spans="1:9" x14ac:dyDescent="0.25">
      <c r="A45736"/>
      <c r="B45736"/>
      <c r="C45736"/>
      <c r="D45736"/>
      <c r="E45736" s="148"/>
      <c r="F45736" s="148"/>
      <c r="G45736" s="149"/>
      <c r="H45736" s="148"/>
      <c r="I45736"/>
    </row>
    <row r="45737" spans="1:9" x14ac:dyDescent="0.25">
      <c r="A45737"/>
      <c r="B45737"/>
      <c r="C45737"/>
      <c r="D45737"/>
      <c r="E45737" s="148"/>
      <c r="F45737" s="148"/>
      <c r="G45737" s="149"/>
      <c r="H45737" s="148"/>
      <c r="I45737"/>
    </row>
    <row r="45738" spans="1:9" x14ac:dyDescent="0.25">
      <c r="A45738"/>
      <c r="B45738"/>
      <c r="C45738"/>
      <c r="D45738"/>
      <c r="E45738" s="148"/>
      <c r="F45738" s="148"/>
      <c r="G45738" s="149"/>
      <c r="H45738" s="148"/>
      <c r="I45738"/>
    </row>
    <row r="45739" spans="1:9" x14ac:dyDescent="0.25">
      <c r="A45739"/>
      <c r="B45739"/>
      <c r="C45739"/>
      <c r="D45739"/>
      <c r="E45739" s="148"/>
      <c r="F45739" s="148"/>
      <c r="G45739" s="149"/>
      <c r="H45739" s="148"/>
      <c r="I45739"/>
    </row>
    <row r="45740" spans="1:9" x14ac:dyDescent="0.25">
      <c r="A45740"/>
      <c r="B45740"/>
      <c r="C45740"/>
      <c r="D45740"/>
      <c r="E45740" s="148"/>
      <c r="F45740" s="148"/>
      <c r="G45740" s="149"/>
      <c r="H45740" s="148"/>
      <c r="I45740"/>
    </row>
    <row r="45741" spans="1:9" x14ac:dyDescent="0.25">
      <c r="A45741"/>
      <c r="B45741"/>
      <c r="C45741"/>
      <c r="D45741"/>
      <c r="E45741" s="148"/>
      <c r="F45741" s="148"/>
      <c r="G45741" s="149"/>
      <c r="H45741" s="148"/>
      <c r="I45741"/>
    </row>
    <row r="45742" spans="1:9" x14ac:dyDescent="0.25">
      <c r="A45742"/>
      <c r="B45742"/>
      <c r="C45742"/>
      <c r="D45742"/>
      <c r="E45742" s="148"/>
      <c r="F45742" s="148"/>
      <c r="G45742" s="149"/>
      <c r="H45742" s="148"/>
      <c r="I45742"/>
    </row>
    <row r="45743" spans="1:9" x14ac:dyDescent="0.25">
      <c r="A45743"/>
      <c r="B45743"/>
      <c r="C45743"/>
      <c r="D45743"/>
      <c r="E45743" s="148"/>
      <c r="F45743" s="148"/>
      <c r="G45743" s="149"/>
      <c r="H45743" s="148"/>
      <c r="I45743"/>
    </row>
    <row r="45744" spans="1:9" x14ac:dyDescent="0.25">
      <c r="A45744"/>
      <c r="B45744"/>
      <c r="C45744"/>
      <c r="D45744"/>
      <c r="E45744" s="148"/>
      <c r="F45744" s="148"/>
      <c r="G45744" s="149"/>
      <c r="H45744" s="148"/>
      <c r="I45744"/>
    </row>
    <row r="45745" spans="1:9" x14ac:dyDescent="0.25">
      <c r="A45745"/>
      <c r="B45745"/>
      <c r="C45745"/>
      <c r="D45745"/>
      <c r="E45745" s="148"/>
      <c r="F45745" s="148"/>
      <c r="G45745" s="149"/>
      <c r="H45745" s="148"/>
      <c r="I45745"/>
    </row>
    <row r="45746" spans="1:9" x14ac:dyDescent="0.25">
      <c r="A45746"/>
      <c r="B45746"/>
      <c r="C45746"/>
      <c r="D45746"/>
      <c r="E45746" s="148"/>
      <c r="F45746" s="148"/>
      <c r="G45746" s="149"/>
      <c r="H45746" s="148"/>
      <c r="I45746"/>
    </row>
    <row r="45747" spans="1:9" x14ac:dyDescent="0.25">
      <c r="A45747"/>
      <c r="B45747"/>
      <c r="C45747"/>
      <c r="D45747"/>
      <c r="E45747" s="148"/>
      <c r="F45747" s="148"/>
      <c r="G45747" s="149"/>
      <c r="H45747" s="148"/>
      <c r="I45747"/>
    </row>
    <row r="45748" spans="1:9" x14ac:dyDescent="0.25">
      <c r="A45748"/>
      <c r="B45748"/>
      <c r="C45748"/>
      <c r="D45748"/>
      <c r="E45748" s="148"/>
      <c r="F45748" s="148"/>
      <c r="G45748" s="149"/>
      <c r="H45748" s="148"/>
      <c r="I45748"/>
    </row>
    <row r="45749" spans="1:9" x14ac:dyDescent="0.25">
      <c r="A45749"/>
      <c r="B45749"/>
      <c r="C45749"/>
      <c r="D45749"/>
      <c r="E45749" s="148"/>
      <c r="F45749" s="148"/>
      <c r="G45749" s="149"/>
      <c r="H45749" s="148"/>
      <c r="I45749"/>
    </row>
    <row r="45750" spans="1:9" x14ac:dyDescent="0.25">
      <c r="A45750"/>
      <c r="B45750"/>
      <c r="C45750"/>
      <c r="D45750"/>
      <c r="E45750" s="148"/>
      <c r="F45750" s="148"/>
      <c r="G45750" s="149"/>
      <c r="H45750" s="148"/>
      <c r="I45750"/>
    </row>
    <row r="45751" spans="1:9" x14ac:dyDescent="0.25">
      <c r="A45751"/>
      <c r="B45751"/>
      <c r="C45751"/>
      <c r="D45751"/>
      <c r="E45751" s="148"/>
      <c r="F45751" s="148"/>
      <c r="G45751" s="149"/>
      <c r="H45751" s="148"/>
      <c r="I45751"/>
    </row>
    <row r="45752" spans="1:9" x14ac:dyDescent="0.25">
      <c r="A45752"/>
      <c r="B45752"/>
      <c r="C45752"/>
      <c r="D45752"/>
      <c r="E45752" s="148"/>
      <c r="F45752" s="148"/>
      <c r="G45752" s="149"/>
      <c r="H45752" s="148"/>
      <c r="I45752"/>
    </row>
    <row r="45753" spans="1:9" x14ac:dyDescent="0.25">
      <c r="A45753"/>
      <c r="B45753"/>
      <c r="C45753"/>
      <c r="D45753"/>
      <c r="E45753" s="148"/>
      <c r="F45753" s="148"/>
      <c r="G45753" s="149"/>
      <c r="H45753" s="148"/>
      <c r="I45753"/>
    </row>
    <row r="45754" spans="1:9" x14ac:dyDescent="0.25">
      <c r="A45754"/>
      <c r="B45754"/>
      <c r="C45754"/>
      <c r="D45754"/>
      <c r="E45754" s="148"/>
      <c r="F45754" s="148"/>
      <c r="G45754" s="149"/>
      <c r="H45754" s="148"/>
      <c r="I45754"/>
    </row>
    <row r="45755" spans="1:9" x14ac:dyDescent="0.25">
      <c r="A45755"/>
      <c r="B45755"/>
      <c r="C45755"/>
      <c r="D45755"/>
      <c r="E45755" s="148"/>
      <c r="F45755" s="148"/>
      <c r="G45755" s="149"/>
      <c r="H45755" s="148"/>
      <c r="I45755"/>
    </row>
    <row r="45756" spans="1:9" x14ac:dyDescent="0.25">
      <c r="A45756"/>
      <c r="B45756"/>
      <c r="C45756"/>
      <c r="D45756"/>
      <c r="E45756" s="148"/>
      <c r="F45756" s="148"/>
      <c r="G45756" s="149"/>
      <c r="H45756" s="148"/>
      <c r="I45756"/>
    </row>
    <row r="45757" spans="1:9" x14ac:dyDescent="0.25">
      <c r="A45757"/>
      <c r="B45757"/>
      <c r="C45757"/>
      <c r="D45757"/>
      <c r="E45757" s="148"/>
      <c r="F45757" s="148"/>
      <c r="G45757" s="149"/>
      <c r="H45757" s="148"/>
      <c r="I45757"/>
    </row>
    <row r="45758" spans="1:9" x14ac:dyDescent="0.25">
      <c r="A45758"/>
      <c r="B45758"/>
      <c r="C45758"/>
      <c r="D45758"/>
      <c r="E45758" s="148"/>
      <c r="F45758" s="148"/>
      <c r="G45758" s="149"/>
      <c r="H45758" s="148"/>
      <c r="I45758"/>
    </row>
    <row r="45759" spans="1:9" x14ac:dyDescent="0.25">
      <c r="A45759"/>
      <c r="B45759"/>
      <c r="C45759"/>
      <c r="D45759"/>
      <c r="E45759" s="148"/>
      <c r="F45759" s="148"/>
      <c r="G45759" s="149"/>
      <c r="H45759" s="148"/>
      <c r="I45759"/>
    </row>
    <row r="45760" spans="1:9" x14ac:dyDescent="0.25">
      <c r="A45760"/>
      <c r="B45760"/>
      <c r="C45760"/>
      <c r="D45760"/>
      <c r="E45760" s="148"/>
      <c r="F45760" s="148"/>
      <c r="G45760" s="149"/>
      <c r="H45760" s="148"/>
      <c r="I45760"/>
    </row>
    <row r="45761" spans="1:9" x14ac:dyDescent="0.25">
      <c r="A45761"/>
      <c r="B45761"/>
      <c r="C45761"/>
      <c r="D45761"/>
      <c r="E45761" s="148"/>
      <c r="F45761" s="148"/>
      <c r="G45761" s="149"/>
      <c r="H45761" s="148"/>
      <c r="I45761"/>
    </row>
    <row r="45762" spans="1:9" x14ac:dyDescent="0.25">
      <c r="A45762"/>
      <c r="B45762"/>
      <c r="C45762"/>
      <c r="D45762"/>
      <c r="E45762" s="148"/>
      <c r="F45762" s="148"/>
      <c r="G45762" s="149"/>
      <c r="H45762" s="148"/>
      <c r="I45762"/>
    </row>
    <row r="45763" spans="1:9" x14ac:dyDescent="0.25">
      <c r="A45763"/>
      <c r="B45763"/>
      <c r="C45763"/>
      <c r="D45763"/>
      <c r="E45763" s="148"/>
      <c r="F45763" s="148"/>
      <c r="G45763" s="149"/>
      <c r="H45763" s="148"/>
      <c r="I45763"/>
    </row>
    <row r="45764" spans="1:9" x14ac:dyDescent="0.25">
      <c r="A45764"/>
      <c r="B45764"/>
      <c r="C45764"/>
      <c r="D45764"/>
      <c r="E45764" s="148"/>
      <c r="F45764" s="148"/>
      <c r="G45764" s="149"/>
      <c r="H45764" s="148"/>
      <c r="I45764"/>
    </row>
    <row r="45765" spans="1:9" x14ac:dyDescent="0.25">
      <c r="A45765"/>
      <c r="B45765"/>
      <c r="C45765"/>
      <c r="D45765"/>
      <c r="E45765" s="148"/>
      <c r="F45765" s="148"/>
      <c r="G45765" s="149"/>
      <c r="H45765" s="148"/>
      <c r="I45765"/>
    </row>
    <row r="45766" spans="1:9" x14ac:dyDescent="0.25">
      <c r="A45766"/>
      <c r="B45766"/>
      <c r="C45766"/>
      <c r="D45766"/>
      <c r="E45766" s="148"/>
      <c r="F45766" s="148"/>
      <c r="G45766" s="149"/>
      <c r="H45766" s="148"/>
      <c r="I45766"/>
    </row>
    <row r="45767" spans="1:9" x14ac:dyDescent="0.25">
      <c r="A45767"/>
      <c r="B45767"/>
      <c r="C45767"/>
      <c r="D45767"/>
      <c r="E45767" s="148"/>
      <c r="F45767" s="148"/>
      <c r="G45767" s="149"/>
      <c r="H45767" s="148"/>
      <c r="I45767"/>
    </row>
    <row r="45768" spans="1:9" x14ac:dyDescent="0.25">
      <c r="A45768"/>
      <c r="B45768"/>
      <c r="C45768"/>
      <c r="D45768"/>
      <c r="E45768" s="148"/>
      <c r="F45768" s="148"/>
      <c r="G45768" s="149"/>
      <c r="H45768" s="148"/>
      <c r="I45768"/>
    </row>
    <row r="45769" spans="1:9" x14ac:dyDescent="0.25">
      <c r="A45769"/>
      <c r="B45769"/>
      <c r="C45769"/>
      <c r="D45769"/>
      <c r="E45769" s="148"/>
      <c r="F45769" s="148"/>
      <c r="G45769" s="149"/>
      <c r="H45769" s="148"/>
      <c r="I45769"/>
    </row>
    <row r="45770" spans="1:9" x14ac:dyDescent="0.25">
      <c r="A45770"/>
      <c r="B45770"/>
      <c r="C45770"/>
      <c r="D45770"/>
      <c r="E45770" s="148"/>
      <c r="F45770" s="148"/>
      <c r="G45770" s="149"/>
      <c r="H45770" s="148"/>
      <c r="I45770"/>
    </row>
    <row r="45771" spans="1:9" x14ac:dyDescent="0.25">
      <c r="A45771"/>
      <c r="B45771"/>
      <c r="C45771"/>
      <c r="D45771"/>
      <c r="E45771" s="148"/>
      <c r="F45771" s="148"/>
      <c r="G45771" s="149"/>
      <c r="H45771" s="148"/>
      <c r="I45771"/>
    </row>
    <row r="45772" spans="1:9" x14ac:dyDescent="0.25">
      <c r="A45772"/>
      <c r="B45772"/>
      <c r="C45772"/>
      <c r="D45772"/>
      <c r="E45772" s="148"/>
      <c r="F45772" s="148"/>
      <c r="G45772" s="149"/>
      <c r="H45772" s="148"/>
      <c r="I45772"/>
    </row>
    <row r="45773" spans="1:9" x14ac:dyDescent="0.25">
      <c r="A45773"/>
      <c r="B45773"/>
      <c r="C45773"/>
      <c r="D45773"/>
      <c r="E45773" s="148"/>
      <c r="F45773" s="148"/>
      <c r="G45773" s="149"/>
      <c r="H45773" s="148"/>
      <c r="I45773"/>
    </row>
    <row r="45774" spans="1:9" x14ac:dyDescent="0.25">
      <c r="A45774"/>
      <c r="B45774"/>
      <c r="C45774"/>
      <c r="D45774"/>
      <c r="E45774" s="148"/>
      <c r="F45774" s="148"/>
      <c r="G45774" s="149"/>
      <c r="H45774" s="148"/>
      <c r="I45774"/>
    </row>
    <row r="45775" spans="1:9" x14ac:dyDescent="0.25">
      <c r="A45775"/>
      <c r="B45775"/>
      <c r="C45775"/>
      <c r="D45775"/>
      <c r="E45775" s="148"/>
      <c r="F45775" s="148"/>
      <c r="G45775" s="149"/>
      <c r="H45775" s="148"/>
      <c r="I45775"/>
    </row>
    <row r="45776" spans="1:9" x14ac:dyDescent="0.25">
      <c r="A45776"/>
      <c r="B45776"/>
      <c r="C45776"/>
      <c r="D45776"/>
      <c r="E45776" s="148"/>
      <c r="F45776" s="148"/>
      <c r="G45776" s="149"/>
      <c r="H45776" s="148"/>
      <c r="I45776"/>
    </row>
    <row r="45777" spans="1:9" x14ac:dyDescent="0.25">
      <c r="A45777"/>
      <c r="B45777"/>
      <c r="C45777"/>
      <c r="D45777"/>
      <c r="E45777" s="148"/>
      <c r="F45777" s="148"/>
      <c r="G45777" s="149"/>
      <c r="H45777" s="148"/>
      <c r="I45777"/>
    </row>
    <row r="45778" spans="1:9" x14ac:dyDescent="0.25">
      <c r="A45778"/>
      <c r="B45778"/>
      <c r="C45778"/>
      <c r="D45778"/>
      <c r="E45778" s="148"/>
      <c r="F45778" s="148"/>
      <c r="G45778" s="149"/>
      <c r="H45778" s="148"/>
      <c r="I45778"/>
    </row>
    <row r="45779" spans="1:9" x14ac:dyDescent="0.25">
      <c r="A45779"/>
      <c r="B45779"/>
      <c r="C45779"/>
      <c r="D45779"/>
      <c r="E45779" s="148"/>
      <c r="F45779" s="148"/>
      <c r="G45779" s="149"/>
      <c r="H45779" s="148"/>
      <c r="I45779"/>
    </row>
    <row r="45780" spans="1:9" x14ac:dyDescent="0.25">
      <c r="A45780"/>
      <c r="B45780"/>
      <c r="C45780"/>
      <c r="D45780"/>
      <c r="E45780" s="148"/>
      <c r="F45780" s="148"/>
      <c r="G45780" s="149"/>
      <c r="H45780" s="148"/>
      <c r="I45780"/>
    </row>
    <row r="45781" spans="1:9" x14ac:dyDescent="0.25">
      <c r="A45781"/>
      <c r="B45781"/>
      <c r="C45781"/>
      <c r="D45781"/>
      <c r="E45781" s="148"/>
      <c r="F45781" s="148"/>
      <c r="G45781" s="149"/>
      <c r="H45781" s="148"/>
      <c r="I45781"/>
    </row>
    <row r="45782" spans="1:9" x14ac:dyDescent="0.25">
      <c r="A45782"/>
      <c r="B45782"/>
      <c r="C45782"/>
      <c r="D45782"/>
      <c r="E45782" s="148"/>
      <c r="F45782" s="148"/>
      <c r="G45782" s="149"/>
      <c r="H45782" s="148"/>
      <c r="I45782"/>
    </row>
    <row r="45783" spans="1:9" x14ac:dyDescent="0.25">
      <c r="A45783"/>
      <c r="B45783"/>
      <c r="C45783"/>
      <c r="D45783"/>
      <c r="E45783" s="148"/>
      <c r="F45783" s="148"/>
      <c r="G45783" s="149"/>
      <c r="H45783" s="148"/>
      <c r="I45783"/>
    </row>
    <row r="45784" spans="1:9" x14ac:dyDescent="0.25">
      <c r="A45784"/>
      <c r="B45784"/>
      <c r="C45784"/>
      <c r="D45784"/>
      <c r="E45784" s="148"/>
      <c r="F45784" s="148"/>
      <c r="G45784" s="149"/>
      <c r="H45784" s="148"/>
      <c r="I45784"/>
    </row>
    <row r="45785" spans="1:9" x14ac:dyDescent="0.25">
      <c r="A45785"/>
      <c r="B45785"/>
      <c r="C45785"/>
      <c r="D45785"/>
      <c r="E45785" s="148"/>
      <c r="F45785" s="148"/>
      <c r="G45785" s="149"/>
      <c r="H45785" s="148"/>
      <c r="I45785"/>
    </row>
    <row r="45786" spans="1:9" x14ac:dyDescent="0.25">
      <c r="A45786"/>
      <c r="B45786"/>
      <c r="C45786"/>
      <c r="D45786"/>
      <c r="E45786" s="148"/>
      <c r="F45786" s="148"/>
      <c r="G45786" s="149"/>
      <c r="H45786" s="148"/>
      <c r="I45786"/>
    </row>
    <row r="45787" spans="1:9" x14ac:dyDescent="0.25">
      <c r="A45787"/>
      <c r="B45787"/>
      <c r="C45787"/>
      <c r="D45787"/>
      <c r="E45787" s="148"/>
      <c r="F45787" s="148"/>
      <c r="G45787" s="149"/>
      <c r="H45787" s="148"/>
      <c r="I45787"/>
    </row>
    <row r="45788" spans="1:9" x14ac:dyDescent="0.25">
      <c r="A45788"/>
      <c r="B45788"/>
      <c r="C45788"/>
      <c r="D45788"/>
      <c r="E45788" s="148"/>
      <c r="F45788" s="148"/>
      <c r="G45788" s="149"/>
      <c r="H45788" s="148"/>
      <c r="I45788"/>
    </row>
    <row r="45789" spans="1:9" x14ac:dyDescent="0.25">
      <c r="A45789"/>
      <c r="B45789"/>
      <c r="C45789"/>
      <c r="D45789"/>
      <c r="E45789" s="148"/>
      <c r="F45789" s="148"/>
      <c r="G45789" s="149"/>
      <c r="H45789" s="148"/>
      <c r="I45789"/>
    </row>
    <row r="45790" spans="1:9" x14ac:dyDescent="0.25">
      <c r="A45790"/>
      <c r="B45790"/>
      <c r="C45790"/>
      <c r="D45790"/>
      <c r="E45790" s="148"/>
      <c r="F45790" s="148"/>
      <c r="G45790" s="149"/>
      <c r="H45790" s="148"/>
      <c r="I45790"/>
    </row>
    <row r="45791" spans="1:9" x14ac:dyDescent="0.25">
      <c r="A45791"/>
      <c r="B45791"/>
      <c r="C45791"/>
      <c r="D45791"/>
      <c r="E45791" s="148"/>
      <c r="F45791" s="148"/>
      <c r="G45791" s="149"/>
      <c r="H45791" s="148"/>
      <c r="I45791"/>
    </row>
    <row r="45792" spans="1:9" x14ac:dyDescent="0.25">
      <c r="A45792"/>
      <c r="B45792"/>
      <c r="C45792"/>
      <c r="D45792"/>
      <c r="E45792" s="148"/>
      <c r="F45792" s="148"/>
      <c r="G45792" s="149"/>
      <c r="H45792" s="148"/>
      <c r="I45792"/>
    </row>
    <row r="45793" spans="1:9" x14ac:dyDescent="0.25">
      <c r="A45793"/>
      <c r="B45793"/>
      <c r="C45793"/>
      <c r="D45793"/>
      <c r="E45793" s="148"/>
      <c r="F45793" s="148"/>
      <c r="G45793" s="149"/>
      <c r="H45793" s="148"/>
      <c r="I45793"/>
    </row>
    <row r="45794" spans="1:9" x14ac:dyDescent="0.25">
      <c r="A45794"/>
      <c r="B45794"/>
      <c r="C45794"/>
      <c r="D45794"/>
      <c r="E45794" s="148"/>
      <c r="F45794" s="148"/>
      <c r="G45794" s="149"/>
      <c r="H45794" s="148"/>
      <c r="I45794"/>
    </row>
    <row r="45795" spans="1:9" x14ac:dyDescent="0.25">
      <c r="A45795"/>
      <c r="B45795"/>
      <c r="C45795"/>
      <c r="D45795"/>
      <c r="E45795" s="148"/>
      <c r="F45795" s="148"/>
      <c r="G45795" s="149"/>
      <c r="H45795" s="148"/>
      <c r="I45795"/>
    </row>
    <row r="45796" spans="1:9" x14ac:dyDescent="0.25">
      <c r="A45796"/>
      <c r="B45796"/>
      <c r="C45796"/>
      <c r="D45796"/>
      <c r="E45796" s="148"/>
      <c r="F45796" s="148"/>
      <c r="G45796" s="149"/>
      <c r="H45796" s="148"/>
      <c r="I45796"/>
    </row>
    <row r="45797" spans="1:9" x14ac:dyDescent="0.25">
      <c r="A45797"/>
      <c r="B45797"/>
      <c r="C45797"/>
      <c r="D45797"/>
      <c r="E45797" s="148"/>
      <c r="F45797" s="148"/>
      <c r="G45797" s="149"/>
      <c r="H45797" s="148"/>
      <c r="I45797"/>
    </row>
    <row r="45798" spans="1:9" x14ac:dyDescent="0.25">
      <c r="A45798"/>
      <c r="B45798"/>
      <c r="C45798"/>
      <c r="D45798"/>
      <c r="E45798" s="148"/>
      <c r="F45798" s="148"/>
      <c r="G45798" s="149"/>
      <c r="H45798" s="148"/>
      <c r="I45798"/>
    </row>
    <row r="45799" spans="1:9" x14ac:dyDescent="0.25">
      <c r="A45799"/>
      <c r="B45799"/>
      <c r="C45799"/>
      <c r="D45799"/>
      <c r="E45799" s="148"/>
      <c r="F45799" s="148"/>
      <c r="G45799" s="149"/>
      <c r="H45799" s="148"/>
      <c r="I45799"/>
    </row>
    <row r="45800" spans="1:9" x14ac:dyDescent="0.25">
      <c r="A45800"/>
      <c r="B45800"/>
      <c r="C45800"/>
      <c r="D45800"/>
      <c r="E45800" s="148"/>
      <c r="F45800" s="148"/>
      <c r="G45800" s="149"/>
      <c r="H45800" s="148"/>
      <c r="I45800"/>
    </row>
    <row r="45801" spans="1:9" x14ac:dyDescent="0.25">
      <c r="A45801"/>
      <c r="B45801"/>
      <c r="C45801"/>
      <c r="D45801"/>
      <c r="E45801" s="148"/>
      <c r="F45801" s="148"/>
      <c r="G45801" s="149"/>
      <c r="H45801" s="148"/>
      <c r="I45801"/>
    </row>
    <row r="45802" spans="1:9" x14ac:dyDescent="0.25">
      <c r="A45802"/>
      <c r="B45802"/>
      <c r="C45802"/>
      <c r="D45802"/>
      <c r="E45802" s="148"/>
      <c r="F45802" s="148"/>
      <c r="G45802" s="149"/>
      <c r="H45802" s="148"/>
      <c r="I45802"/>
    </row>
    <row r="45803" spans="1:9" x14ac:dyDescent="0.25">
      <c r="A45803"/>
      <c r="B45803"/>
      <c r="C45803"/>
      <c r="D45803"/>
      <c r="E45803" s="148"/>
      <c r="F45803" s="148"/>
      <c r="G45803" s="149"/>
      <c r="H45803" s="148"/>
      <c r="I45803"/>
    </row>
    <row r="45804" spans="1:9" x14ac:dyDescent="0.25">
      <c r="A45804"/>
      <c r="B45804"/>
      <c r="C45804"/>
      <c r="D45804"/>
      <c r="E45804" s="148"/>
      <c r="F45804" s="148"/>
      <c r="G45804" s="149"/>
      <c r="H45804" s="148"/>
      <c r="I45804"/>
    </row>
    <row r="45805" spans="1:9" x14ac:dyDescent="0.25">
      <c r="A45805"/>
      <c r="B45805"/>
      <c r="C45805"/>
      <c r="D45805"/>
      <c r="E45805" s="148"/>
      <c r="F45805" s="148"/>
      <c r="G45805" s="149"/>
      <c r="H45805" s="148"/>
      <c r="I45805"/>
    </row>
    <row r="45806" spans="1:9" x14ac:dyDescent="0.25">
      <c r="A45806"/>
      <c r="B45806"/>
      <c r="C45806"/>
      <c r="D45806"/>
      <c r="E45806" s="148"/>
      <c r="F45806" s="148"/>
      <c r="G45806" s="149"/>
      <c r="H45806" s="148"/>
      <c r="I45806"/>
    </row>
    <row r="45807" spans="1:9" x14ac:dyDescent="0.25">
      <c r="A45807"/>
      <c r="B45807"/>
      <c r="C45807"/>
      <c r="D45807"/>
      <c r="E45807" s="148"/>
      <c r="F45807" s="148"/>
      <c r="G45807" s="149"/>
      <c r="H45807" s="148"/>
      <c r="I45807"/>
    </row>
    <row r="45808" spans="1:9" x14ac:dyDescent="0.25">
      <c r="A45808"/>
      <c r="B45808"/>
      <c r="C45808"/>
      <c r="D45808"/>
      <c r="E45808" s="148"/>
      <c r="F45808" s="148"/>
      <c r="G45808" s="149"/>
      <c r="H45808" s="148"/>
      <c r="I45808"/>
    </row>
    <row r="45809" spans="1:9" x14ac:dyDescent="0.25">
      <c r="A45809"/>
      <c r="B45809"/>
      <c r="C45809"/>
      <c r="D45809"/>
      <c r="E45809" s="148"/>
      <c r="F45809" s="148"/>
      <c r="G45809" s="149"/>
      <c r="H45809" s="148"/>
      <c r="I45809"/>
    </row>
    <row r="45810" spans="1:9" x14ac:dyDescent="0.25">
      <c r="A45810"/>
      <c r="B45810"/>
      <c r="C45810"/>
      <c r="D45810"/>
      <c r="E45810" s="148"/>
      <c r="F45810" s="148"/>
      <c r="G45810" s="149"/>
      <c r="H45810" s="148"/>
      <c r="I45810"/>
    </row>
    <row r="45811" spans="1:9" x14ac:dyDescent="0.25">
      <c r="A45811"/>
      <c r="B45811"/>
      <c r="C45811"/>
      <c r="D45811"/>
      <c r="E45811" s="148"/>
      <c r="F45811" s="148"/>
      <c r="G45811" s="149"/>
      <c r="H45811" s="148"/>
      <c r="I45811"/>
    </row>
    <row r="45812" spans="1:9" x14ac:dyDescent="0.25">
      <c r="A45812"/>
      <c r="B45812"/>
      <c r="C45812"/>
      <c r="D45812"/>
      <c r="E45812" s="148"/>
      <c r="F45812" s="148"/>
      <c r="G45812" s="149"/>
      <c r="H45812" s="148"/>
      <c r="I45812"/>
    </row>
    <row r="45813" spans="1:9" x14ac:dyDescent="0.25">
      <c r="A45813"/>
      <c r="B45813"/>
      <c r="C45813"/>
      <c r="D45813"/>
      <c r="E45813" s="148"/>
      <c r="F45813" s="148"/>
      <c r="G45813" s="149"/>
      <c r="H45813" s="148"/>
      <c r="I45813"/>
    </row>
    <row r="45814" spans="1:9" x14ac:dyDescent="0.25">
      <c r="A45814"/>
      <c r="B45814"/>
      <c r="C45814"/>
      <c r="D45814"/>
      <c r="E45814" s="148"/>
      <c r="F45814" s="148"/>
      <c r="G45814" s="149"/>
      <c r="H45814" s="148"/>
      <c r="I45814"/>
    </row>
    <row r="45815" spans="1:9" x14ac:dyDescent="0.25">
      <c r="A45815"/>
      <c r="B45815"/>
      <c r="C45815"/>
      <c r="D45815"/>
      <c r="E45815" s="148"/>
      <c r="F45815" s="148"/>
      <c r="G45815" s="149"/>
      <c r="H45815" s="148"/>
      <c r="I45815"/>
    </row>
    <row r="45816" spans="1:9" x14ac:dyDescent="0.25">
      <c r="A45816"/>
      <c r="B45816"/>
      <c r="C45816"/>
      <c r="D45816"/>
      <c r="E45816" s="148"/>
      <c r="F45816" s="148"/>
      <c r="G45816" s="149"/>
      <c r="H45816" s="148"/>
      <c r="I45816"/>
    </row>
    <row r="45817" spans="1:9" x14ac:dyDescent="0.25">
      <c r="A45817"/>
      <c r="B45817"/>
      <c r="C45817"/>
      <c r="D45817"/>
      <c r="E45817" s="148"/>
      <c r="F45817" s="148"/>
      <c r="G45817" s="149"/>
      <c r="H45817" s="148"/>
      <c r="I45817"/>
    </row>
    <row r="45818" spans="1:9" x14ac:dyDescent="0.25">
      <c r="A45818"/>
      <c r="B45818"/>
      <c r="C45818"/>
      <c r="D45818"/>
      <c r="E45818" s="148"/>
      <c r="F45818" s="148"/>
      <c r="G45818" s="149"/>
      <c r="H45818" s="148"/>
      <c r="I45818"/>
    </row>
    <row r="45819" spans="1:9" x14ac:dyDescent="0.25">
      <c r="A45819"/>
      <c r="B45819"/>
      <c r="C45819"/>
      <c r="D45819"/>
      <c r="E45819" s="148"/>
      <c r="F45819" s="148"/>
      <c r="G45819" s="149"/>
      <c r="H45819" s="148"/>
      <c r="I45819"/>
    </row>
    <row r="45820" spans="1:9" x14ac:dyDescent="0.25">
      <c r="A45820"/>
      <c r="B45820"/>
      <c r="C45820"/>
      <c r="D45820"/>
      <c r="E45820" s="148"/>
      <c r="F45820" s="148"/>
      <c r="G45820" s="149"/>
      <c r="H45820" s="148"/>
      <c r="I45820"/>
    </row>
    <row r="45821" spans="1:9" x14ac:dyDescent="0.25">
      <c r="A45821"/>
      <c r="B45821"/>
      <c r="C45821"/>
      <c r="D45821"/>
      <c r="E45821" s="148"/>
      <c r="F45821" s="148"/>
      <c r="G45821" s="149"/>
      <c r="H45821" s="148"/>
      <c r="I45821"/>
    </row>
    <row r="45822" spans="1:9" x14ac:dyDescent="0.25">
      <c r="A45822"/>
      <c r="B45822"/>
      <c r="C45822"/>
      <c r="D45822"/>
      <c r="E45822" s="148"/>
      <c r="F45822" s="148"/>
      <c r="G45822" s="149"/>
      <c r="H45822" s="148"/>
      <c r="I45822"/>
    </row>
    <row r="45823" spans="1:9" x14ac:dyDescent="0.25">
      <c r="A45823"/>
      <c r="B45823"/>
      <c r="C45823"/>
      <c r="D45823"/>
      <c r="E45823" s="148"/>
      <c r="F45823" s="148"/>
      <c r="G45823" s="149"/>
      <c r="H45823" s="148"/>
      <c r="I45823"/>
    </row>
    <row r="45824" spans="1:9" x14ac:dyDescent="0.25">
      <c r="A45824"/>
      <c r="B45824"/>
      <c r="C45824"/>
      <c r="D45824"/>
      <c r="E45824" s="148"/>
      <c r="F45824" s="148"/>
      <c r="G45824" s="149"/>
      <c r="H45824" s="148"/>
      <c r="I45824"/>
    </row>
    <row r="45825" spans="1:9" x14ac:dyDescent="0.25">
      <c r="A45825"/>
      <c r="B45825"/>
      <c r="C45825"/>
      <c r="D45825"/>
      <c r="E45825" s="148"/>
      <c r="F45825" s="148"/>
      <c r="G45825" s="149"/>
      <c r="H45825" s="148"/>
      <c r="I45825"/>
    </row>
    <row r="45826" spans="1:9" x14ac:dyDescent="0.25">
      <c r="A45826"/>
      <c r="B45826"/>
      <c r="C45826"/>
      <c r="D45826"/>
      <c r="E45826" s="148"/>
      <c r="F45826" s="148"/>
      <c r="G45826" s="149"/>
      <c r="H45826" s="148"/>
      <c r="I45826"/>
    </row>
    <row r="45827" spans="1:9" x14ac:dyDescent="0.25">
      <c r="A45827"/>
      <c r="B45827"/>
      <c r="C45827"/>
      <c r="D45827"/>
      <c r="E45827" s="148"/>
      <c r="F45827" s="148"/>
      <c r="G45827" s="149"/>
      <c r="H45827" s="148"/>
      <c r="I45827"/>
    </row>
    <row r="45828" spans="1:9" x14ac:dyDescent="0.25">
      <c r="A45828"/>
      <c r="B45828"/>
      <c r="C45828"/>
      <c r="D45828"/>
      <c r="E45828" s="148"/>
      <c r="F45828" s="148"/>
      <c r="G45828" s="149"/>
      <c r="H45828" s="148"/>
      <c r="I45828"/>
    </row>
    <row r="45829" spans="1:9" x14ac:dyDescent="0.25">
      <c r="A45829"/>
      <c r="B45829"/>
      <c r="C45829"/>
      <c r="D45829"/>
      <c r="E45829" s="148"/>
      <c r="F45829" s="148"/>
      <c r="G45829" s="149"/>
      <c r="H45829" s="148"/>
      <c r="I45829"/>
    </row>
    <row r="45830" spans="1:9" x14ac:dyDescent="0.25">
      <c r="A45830"/>
      <c r="B45830"/>
      <c r="C45830"/>
      <c r="D45830"/>
      <c r="E45830" s="148"/>
      <c r="F45830" s="148"/>
      <c r="G45830" s="149"/>
      <c r="H45830" s="148"/>
      <c r="I45830"/>
    </row>
    <row r="45831" spans="1:9" x14ac:dyDescent="0.25">
      <c r="A45831"/>
      <c r="B45831"/>
      <c r="C45831"/>
      <c r="D45831"/>
      <c r="E45831" s="148"/>
      <c r="F45831" s="148"/>
      <c r="G45831" s="149"/>
      <c r="H45831" s="148"/>
      <c r="I45831"/>
    </row>
    <row r="45832" spans="1:9" x14ac:dyDescent="0.25">
      <c r="A45832"/>
      <c r="B45832"/>
      <c r="C45832"/>
      <c r="D45832"/>
      <c r="E45832" s="148"/>
      <c r="F45832" s="148"/>
      <c r="G45832" s="149"/>
      <c r="H45832" s="148"/>
      <c r="I45832"/>
    </row>
    <row r="45833" spans="1:9" x14ac:dyDescent="0.25">
      <c r="A45833"/>
      <c r="B45833"/>
      <c r="C45833"/>
      <c r="D45833"/>
      <c r="E45833" s="148"/>
      <c r="F45833" s="148"/>
      <c r="G45833" s="149"/>
      <c r="H45833" s="148"/>
      <c r="I45833"/>
    </row>
    <row r="45834" spans="1:9" x14ac:dyDescent="0.25">
      <c r="A45834"/>
      <c r="B45834"/>
      <c r="C45834"/>
      <c r="D45834"/>
      <c r="E45834" s="148"/>
      <c r="F45834" s="148"/>
      <c r="G45834" s="149"/>
      <c r="H45834" s="148"/>
      <c r="I45834"/>
    </row>
    <row r="45835" spans="1:9" x14ac:dyDescent="0.25">
      <c r="A45835"/>
      <c r="B45835"/>
      <c r="C45835"/>
      <c r="D45835"/>
      <c r="E45835" s="148"/>
      <c r="F45835" s="148"/>
      <c r="G45835" s="149"/>
      <c r="H45835" s="148"/>
      <c r="I45835"/>
    </row>
    <row r="45836" spans="1:9" x14ac:dyDescent="0.25">
      <c r="A45836"/>
      <c r="B45836"/>
      <c r="C45836"/>
      <c r="D45836"/>
      <c r="E45836" s="148"/>
      <c r="F45836" s="148"/>
      <c r="G45836" s="149"/>
      <c r="H45836" s="148"/>
      <c r="I45836"/>
    </row>
    <row r="45837" spans="1:9" x14ac:dyDescent="0.25">
      <c r="A45837"/>
      <c r="B45837"/>
      <c r="C45837"/>
      <c r="D45837"/>
      <c r="E45837" s="148"/>
      <c r="F45837" s="148"/>
      <c r="G45837" s="149"/>
      <c r="H45837" s="148"/>
      <c r="I45837"/>
    </row>
    <row r="45838" spans="1:9" x14ac:dyDescent="0.25">
      <c r="A45838"/>
      <c r="B45838"/>
      <c r="C45838"/>
      <c r="D45838"/>
      <c r="E45838" s="148"/>
      <c r="F45838" s="148"/>
      <c r="G45838" s="149"/>
      <c r="H45838" s="148"/>
      <c r="I45838"/>
    </row>
    <row r="45839" spans="1:9" x14ac:dyDescent="0.25">
      <c r="A45839"/>
      <c r="B45839"/>
      <c r="C45839"/>
      <c r="D45839"/>
      <c r="E45839" s="148"/>
      <c r="F45839" s="148"/>
      <c r="G45839" s="149"/>
      <c r="H45839" s="148"/>
      <c r="I45839"/>
    </row>
    <row r="45840" spans="1:9" x14ac:dyDescent="0.25">
      <c r="A45840"/>
      <c r="B45840"/>
      <c r="C45840"/>
      <c r="D45840"/>
      <c r="E45840" s="148"/>
      <c r="F45840" s="148"/>
      <c r="G45840" s="149"/>
      <c r="H45840" s="148"/>
      <c r="I45840"/>
    </row>
    <row r="45841" spans="1:9" x14ac:dyDescent="0.25">
      <c r="A45841"/>
      <c r="B45841"/>
      <c r="C45841"/>
      <c r="D45841"/>
      <c r="E45841" s="148"/>
      <c r="F45841" s="148"/>
      <c r="G45841" s="149"/>
      <c r="H45841" s="148"/>
      <c r="I45841"/>
    </row>
    <row r="45842" spans="1:9" x14ac:dyDescent="0.25">
      <c r="A45842"/>
      <c r="B45842"/>
      <c r="C45842"/>
      <c r="D45842"/>
      <c r="E45842" s="148"/>
      <c r="F45842" s="148"/>
      <c r="G45842" s="149"/>
      <c r="H45842" s="148"/>
      <c r="I45842"/>
    </row>
    <row r="45843" spans="1:9" x14ac:dyDescent="0.25">
      <c r="A45843"/>
      <c r="B45843"/>
      <c r="C45843"/>
      <c r="D45843"/>
      <c r="E45843" s="148"/>
      <c r="F45843" s="148"/>
      <c r="G45843" s="149"/>
      <c r="H45843" s="148"/>
      <c r="I45843"/>
    </row>
    <row r="45844" spans="1:9" x14ac:dyDescent="0.25">
      <c r="A45844"/>
      <c r="B45844"/>
      <c r="C45844"/>
      <c r="D45844"/>
      <c r="E45844" s="148"/>
      <c r="F45844" s="148"/>
      <c r="G45844" s="149"/>
      <c r="H45844" s="148"/>
      <c r="I45844"/>
    </row>
    <row r="45845" spans="1:9" x14ac:dyDescent="0.25">
      <c r="A45845"/>
      <c r="B45845"/>
      <c r="C45845"/>
      <c r="D45845"/>
      <c r="E45845" s="148"/>
      <c r="F45845" s="148"/>
      <c r="G45845" s="149"/>
      <c r="H45845" s="148"/>
      <c r="I45845"/>
    </row>
    <row r="45846" spans="1:9" x14ac:dyDescent="0.25">
      <c r="A45846"/>
      <c r="B45846"/>
      <c r="C45846"/>
      <c r="D45846"/>
      <c r="E45846" s="148"/>
      <c r="F45846" s="148"/>
      <c r="G45846" s="149"/>
      <c r="H45846" s="148"/>
      <c r="I45846"/>
    </row>
    <row r="45847" spans="1:9" x14ac:dyDescent="0.25">
      <c r="A45847"/>
      <c r="B45847"/>
      <c r="C45847"/>
      <c r="D45847"/>
      <c r="E45847" s="148"/>
      <c r="F45847" s="148"/>
      <c r="G45847" s="149"/>
      <c r="H45847" s="148"/>
      <c r="I45847"/>
    </row>
    <row r="45848" spans="1:9" x14ac:dyDescent="0.25">
      <c r="A45848"/>
      <c r="B45848"/>
      <c r="C45848"/>
      <c r="D45848"/>
      <c r="E45848" s="148"/>
      <c r="F45848" s="148"/>
      <c r="G45848" s="149"/>
      <c r="H45848" s="148"/>
      <c r="I45848"/>
    </row>
    <row r="45849" spans="1:9" x14ac:dyDescent="0.25">
      <c r="A45849"/>
      <c r="B45849"/>
      <c r="C45849"/>
      <c r="D45849"/>
      <c r="E45849" s="148"/>
      <c r="F45849" s="148"/>
      <c r="G45849" s="149"/>
      <c r="H45849" s="148"/>
      <c r="I45849"/>
    </row>
    <row r="45850" spans="1:9" x14ac:dyDescent="0.25">
      <c r="A45850"/>
      <c r="B45850"/>
      <c r="C45850"/>
      <c r="D45850"/>
      <c r="E45850" s="148"/>
      <c r="F45850" s="148"/>
      <c r="G45850" s="149"/>
      <c r="H45850" s="148"/>
      <c r="I45850"/>
    </row>
    <row r="45851" spans="1:9" x14ac:dyDescent="0.25">
      <c r="A45851"/>
      <c r="B45851"/>
      <c r="C45851"/>
      <c r="D45851"/>
      <c r="E45851" s="148"/>
      <c r="F45851" s="148"/>
      <c r="G45851" s="149"/>
      <c r="H45851" s="148"/>
      <c r="I45851"/>
    </row>
    <row r="45852" spans="1:9" x14ac:dyDescent="0.25">
      <c r="A45852"/>
      <c r="B45852"/>
      <c r="C45852"/>
      <c r="D45852"/>
      <c r="E45852" s="148"/>
      <c r="F45852" s="148"/>
      <c r="G45852" s="149"/>
      <c r="H45852" s="148"/>
      <c r="I45852"/>
    </row>
    <row r="45853" spans="1:9" x14ac:dyDescent="0.25">
      <c r="A45853"/>
      <c r="B45853"/>
      <c r="C45853"/>
      <c r="D45853"/>
      <c r="E45853" s="148"/>
      <c r="F45853" s="148"/>
      <c r="G45853" s="149"/>
      <c r="H45853" s="148"/>
      <c r="I45853"/>
    </row>
    <row r="45854" spans="1:9" x14ac:dyDescent="0.25">
      <c r="A45854"/>
      <c r="B45854"/>
      <c r="C45854"/>
      <c r="D45854"/>
      <c r="E45854" s="148"/>
      <c r="F45854" s="148"/>
      <c r="G45854" s="149"/>
      <c r="H45854" s="148"/>
      <c r="I45854"/>
    </row>
    <row r="45855" spans="1:9" x14ac:dyDescent="0.25">
      <c r="A45855"/>
      <c r="B45855"/>
      <c r="C45855"/>
      <c r="D45855"/>
      <c r="E45855" s="148"/>
      <c r="F45855" s="148"/>
      <c r="G45855" s="149"/>
      <c r="H45855" s="148"/>
      <c r="I45855"/>
    </row>
    <row r="45856" spans="1:9" x14ac:dyDescent="0.25">
      <c r="A45856"/>
      <c r="B45856"/>
      <c r="C45856"/>
      <c r="D45856"/>
      <c r="E45856" s="148"/>
      <c r="F45856" s="148"/>
      <c r="G45856" s="149"/>
      <c r="H45856" s="148"/>
      <c r="I45856"/>
    </row>
    <row r="45857" spans="1:9" x14ac:dyDescent="0.25">
      <c r="A45857"/>
      <c r="B45857"/>
      <c r="C45857"/>
      <c r="D45857"/>
      <c r="E45857" s="148"/>
      <c r="F45857" s="148"/>
      <c r="G45857" s="149"/>
      <c r="H45857" s="148"/>
      <c r="I45857"/>
    </row>
    <row r="45858" spans="1:9" x14ac:dyDescent="0.25">
      <c r="A45858"/>
      <c r="B45858"/>
      <c r="C45858"/>
      <c r="D45858"/>
      <c r="E45858" s="148"/>
      <c r="F45858" s="148"/>
      <c r="G45858" s="149"/>
      <c r="H45858" s="148"/>
      <c r="I45858"/>
    </row>
    <row r="45859" spans="1:9" x14ac:dyDescent="0.25">
      <c r="A45859"/>
      <c r="B45859"/>
      <c r="C45859"/>
      <c r="D45859"/>
      <c r="E45859" s="148"/>
      <c r="F45859" s="148"/>
      <c r="G45859" s="149"/>
      <c r="H45859" s="148"/>
      <c r="I45859"/>
    </row>
    <row r="45860" spans="1:9" x14ac:dyDescent="0.25">
      <c r="A45860"/>
      <c r="B45860"/>
      <c r="C45860"/>
      <c r="D45860"/>
      <c r="E45860" s="148"/>
      <c r="F45860" s="148"/>
      <c r="G45860" s="149"/>
      <c r="H45860" s="148"/>
      <c r="I45860"/>
    </row>
    <row r="45861" spans="1:9" x14ac:dyDescent="0.25">
      <c r="A45861"/>
      <c r="B45861"/>
      <c r="C45861"/>
      <c r="D45861"/>
      <c r="E45861" s="148"/>
      <c r="F45861" s="148"/>
      <c r="G45861" s="149"/>
      <c r="H45861" s="148"/>
      <c r="I45861"/>
    </row>
    <row r="45862" spans="1:9" x14ac:dyDescent="0.25">
      <c r="A45862"/>
      <c r="B45862"/>
      <c r="C45862"/>
      <c r="D45862"/>
      <c r="E45862" s="148"/>
      <c r="F45862" s="148"/>
      <c r="G45862" s="149"/>
      <c r="H45862" s="148"/>
      <c r="I45862"/>
    </row>
    <row r="45863" spans="1:9" x14ac:dyDescent="0.25">
      <c r="A45863"/>
      <c r="B45863"/>
      <c r="C45863"/>
      <c r="D45863"/>
      <c r="E45863" s="148"/>
      <c r="F45863" s="148"/>
      <c r="G45863" s="149"/>
      <c r="H45863" s="148"/>
      <c r="I45863"/>
    </row>
    <row r="45864" spans="1:9" x14ac:dyDescent="0.25">
      <c r="A45864"/>
      <c r="B45864"/>
      <c r="C45864"/>
      <c r="D45864"/>
      <c r="E45864" s="148"/>
      <c r="F45864" s="148"/>
      <c r="G45864" s="149"/>
      <c r="H45864" s="148"/>
      <c r="I45864"/>
    </row>
    <row r="45865" spans="1:9" x14ac:dyDescent="0.25">
      <c r="A45865"/>
      <c r="B45865"/>
      <c r="C45865"/>
      <c r="D45865"/>
      <c r="E45865" s="148"/>
      <c r="F45865" s="148"/>
      <c r="G45865" s="149"/>
      <c r="H45865" s="148"/>
      <c r="I45865"/>
    </row>
    <row r="45866" spans="1:9" x14ac:dyDescent="0.25">
      <c r="A45866"/>
      <c r="B45866"/>
      <c r="C45866"/>
      <c r="D45866"/>
      <c r="E45866" s="148"/>
      <c r="F45866" s="148"/>
      <c r="G45866" s="149"/>
      <c r="H45866" s="148"/>
      <c r="I45866"/>
    </row>
    <row r="45867" spans="1:9" x14ac:dyDescent="0.25">
      <c r="A45867"/>
      <c r="B45867"/>
      <c r="C45867"/>
      <c r="D45867"/>
      <c r="E45867" s="148"/>
      <c r="F45867" s="148"/>
      <c r="G45867" s="149"/>
      <c r="H45867" s="148"/>
      <c r="I45867"/>
    </row>
    <row r="45868" spans="1:9" x14ac:dyDescent="0.25">
      <c r="A45868"/>
      <c r="B45868"/>
      <c r="C45868"/>
      <c r="D45868"/>
      <c r="E45868" s="148"/>
      <c r="F45868" s="148"/>
      <c r="G45868" s="149"/>
      <c r="H45868" s="148"/>
      <c r="I45868"/>
    </row>
    <row r="45869" spans="1:9" x14ac:dyDescent="0.25">
      <c r="A45869"/>
      <c r="B45869"/>
      <c r="C45869"/>
      <c r="D45869"/>
      <c r="E45869" s="148"/>
      <c r="F45869" s="148"/>
      <c r="G45869" s="149"/>
      <c r="H45869" s="148"/>
      <c r="I45869"/>
    </row>
    <row r="45870" spans="1:9" x14ac:dyDescent="0.25">
      <c r="A45870"/>
      <c r="B45870"/>
      <c r="C45870"/>
      <c r="D45870"/>
      <c r="E45870" s="148"/>
      <c r="F45870" s="148"/>
      <c r="G45870" s="149"/>
      <c r="H45870" s="148"/>
      <c r="I45870"/>
    </row>
    <row r="45871" spans="1:9" x14ac:dyDescent="0.25">
      <c r="A45871"/>
      <c r="B45871"/>
      <c r="C45871"/>
      <c r="D45871"/>
      <c r="E45871" s="148"/>
      <c r="F45871" s="148"/>
      <c r="G45871" s="149"/>
      <c r="H45871" s="148"/>
      <c r="I45871"/>
    </row>
    <row r="45872" spans="1:9" x14ac:dyDescent="0.25">
      <c r="A45872"/>
      <c r="B45872"/>
      <c r="C45872"/>
      <c r="D45872"/>
      <c r="E45872" s="148"/>
      <c r="F45872" s="148"/>
      <c r="G45872" s="149"/>
      <c r="H45872" s="148"/>
      <c r="I45872"/>
    </row>
    <row r="45873" spans="1:9" x14ac:dyDescent="0.25">
      <c r="A45873"/>
      <c r="B45873"/>
      <c r="C45873"/>
      <c r="D45873"/>
      <c r="E45873" s="148"/>
      <c r="F45873" s="148"/>
      <c r="G45873" s="149"/>
      <c r="H45873" s="148"/>
      <c r="I45873"/>
    </row>
    <row r="45874" spans="1:9" x14ac:dyDescent="0.25">
      <c r="A45874"/>
      <c r="B45874"/>
      <c r="C45874"/>
      <c r="D45874"/>
      <c r="E45874" s="148"/>
      <c r="F45874" s="148"/>
      <c r="G45874" s="149"/>
      <c r="H45874" s="148"/>
      <c r="I45874"/>
    </row>
    <row r="45875" spans="1:9" x14ac:dyDescent="0.25">
      <c r="A45875"/>
      <c r="B45875"/>
      <c r="C45875"/>
      <c r="D45875"/>
      <c r="E45875" s="148"/>
      <c r="F45875" s="148"/>
      <c r="G45875" s="149"/>
      <c r="H45875" s="148"/>
      <c r="I45875"/>
    </row>
    <row r="45876" spans="1:9" x14ac:dyDescent="0.25">
      <c r="A45876"/>
      <c r="B45876"/>
      <c r="C45876"/>
      <c r="D45876"/>
      <c r="E45876" s="148"/>
      <c r="F45876" s="148"/>
      <c r="G45876" s="149"/>
      <c r="H45876" s="148"/>
      <c r="I45876"/>
    </row>
    <row r="45877" spans="1:9" x14ac:dyDescent="0.25">
      <c r="A45877"/>
      <c r="B45877"/>
      <c r="C45877"/>
      <c r="D45877"/>
      <c r="E45877" s="148"/>
      <c r="F45877" s="148"/>
      <c r="G45877" s="149"/>
      <c r="H45877" s="148"/>
      <c r="I45877"/>
    </row>
    <row r="45878" spans="1:9" x14ac:dyDescent="0.25">
      <c r="A45878"/>
      <c r="B45878"/>
      <c r="C45878"/>
      <c r="D45878"/>
      <c r="E45878" s="148"/>
      <c r="F45878" s="148"/>
      <c r="G45878" s="149"/>
      <c r="H45878" s="148"/>
      <c r="I45878"/>
    </row>
    <row r="45879" spans="1:9" x14ac:dyDescent="0.25">
      <c r="A45879"/>
      <c r="B45879"/>
      <c r="C45879"/>
      <c r="D45879"/>
      <c r="E45879" s="148"/>
      <c r="F45879" s="148"/>
      <c r="G45879" s="149"/>
      <c r="H45879" s="148"/>
      <c r="I45879"/>
    </row>
    <row r="45880" spans="1:9" x14ac:dyDescent="0.25">
      <c r="A45880"/>
      <c r="B45880"/>
      <c r="C45880"/>
      <c r="D45880"/>
      <c r="E45880" s="148"/>
      <c r="F45880" s="148"/>
      <c r="G45880" s="149"/>
      <c r="H45880" s="148"/>
      <c r="I45880"/>
    </row>
    <row r="45881" spans="1:9" x14ac:dyDescent="0.25">
      <c r="A45881"/>
      <c r="B45881"/>
      <c r="C45881"/>
      <c r="D45881"/>
      <c r="E45881" s="148"/>
      <c r="F45881" s="148"/>
      <c r="G45881" s="149"/>
      <c r="H45881" s="148"/>
      <c r="I45881"/>
    </row>
    <row r="45882" spans="1:9" x14ac:dyDescent="0.25">
      <c r="A45882"/>
      <c r="B45882"/>
      <c r="C45882"/>
      <c r="D45882"/>
      <c r="E45882" s="148"/>
      <c r="F45882" s="148"/>
      <c r="G45882" s="149"/>
      <c r="H45882" s="148"/>
      <c r="I45882"/>
    </row>
    <row r="45883" spans="1:9" x14ac:dyDescent="0.25">
      <c r="A45883"/>
      <c r="B45883"/>
      <c r="C45883"/>
      <c r="D45883"/>
      <c r="E45883" s="148"/>
      <c r="F45883" s="148"/>
      <c r="G45883" s="149"/>
      <c r="H45883" s="148"/>
      <c r="I45883"/>
    </row>
    <row r="45884" spans="1:9" x14ac:dyDescent="0.25">
      <c r="A45884"/>
      <c r="B45884"/>
      <c r="C45884"/>
      <c r="D45884"/>
      <c r="E45884" s="148"/>
      <c r="F45884" s="148"/>
      <c r="G45884" s="149"/>
      <c r="H45884" s="148"/>
      <c r="I45884"/>
    </row>
    <row r="45885" spans="1:9" x14ac:dyDescent="0.25">
      <c r="A45885"/>
      <c r="B45885"/>
      <c r="C45885"/>
      <c r="D45885"/>
      <c r="E45885" s="148"/>
      <c r="F45885" s="148"/>
      <c r="G45885" s="149"/>
      <c r="H45885" s="148"/>
      <c r="I45885"/>
    </row>
    <row r="45886" spans="1:9" x14ac:dyDescent="0.25">
      <c r="A45886"/>
      <c r="B45886"/>
      <c r="C45886"/>
      <c r="D45886"/>
      <c r="E45886" s="148"/>
      <c r="F45886" s="148"/>
      <c r="G45886" s="149"/>
      <c r="H45886" s="148"/>
      <c r="I45886"/>
    </row>
    <row r="45887" spans="1:9" x14ac:dyDescent="0.25">
      <c r="A45887"/>
      <c r="B45887"/>
      <c r="C45887"/>
      <c r="D45887"/>
      <c r="E45887" s="148"/>
      <c r="F45887" s="148"/>
      <c r="G45887" s="149"/>
      <c r="H45887" s="148"/>
      <c r="I45887"/>
    </row>
    <row r="45888" spans="1:9" x14ac:dyDescent="0.25">
      <c r="A45888"/>
      <c r="B45888"/>
      <c r="C45888"/>
      <c r="D45888"/>
      <c r="E45888" s="148"/>
      <c r="F45888" s="148"/>
      <c r="G45888" s="149"/>
      <c r="H45888" s="148"/>
      <c r="I45888"/>
    </row>
    <row r="45889" spans="1:9" x14ac:dyDescent="0.25">
      <c r="A45889"/>
      <c r="B45889"/>
      <c r="C45889"/>
      <c r="D45889"/>
      <c r="E45889" s="148"/>
      <c r="F45889" s="148"/>
      <c r="G45889" s="149"/>
      <c r="H45889" s="148"/>
      <c r="I45889"/>
    </row>
    <row r="45890" spans="1:9" x14ac:dyDescent="0.25">
      <c r="A45890"/>
      <c r="B45890"/>
      <c r="C45890"/>
      <c r="D45890"/>
      <c r="E45890" s="148"/>
      <c r="F45890" s="148"/>
      <c r="G45890" s="149"/>
      <c r="H45890" s="148"/>
      <c r="I45890"/>
    </row>
    <row r="45891" spans="1:9" x14ac:dyDescent="0.25">
      <c r="A45891"/>
      <c r="B45891"/>
      <c r="C45891"/>
      <c r="D45891"/>
      <c r="E45891" s="148"/>
      <c r="F45891" s="148"/>
      <c r="G45891" s="149"/>
      <c r="H45891" s="148"/>
      <c r="I45891"/>
    </row>
    <row r="45892" spans="1:9" x14ac:dyDescent="0.25">
      <c r="A45892"/>
      <c r="B45892"/>
      <c r="C45892"/>
      <c r="D45892"/>
      <c r="E45892" s="148"/>
      <c r="F45892" s="148"/>
      <c r="G45892" s="149"/>
      <c r="H45892" s="148"/>
      <c r="I45892"/>
    </row>
    <row r="45893" spans="1:9" x14ac:dyDescent="0.25">
      <c r="A45893"/>
      <c r="B45893"/>
      <c r="C45893"/>
      <c r="D45893"/>
      <c r="E45893" s="148"/>
      <c r="F45893" s="148"/>
      <c r="G45893" s="149"/>
      <c r="H45893" s="148"/>
      <c r="I45893"/>
    </row>
    <row r="45894" spans="1:9" x14ac:dyDescent="0.25">
      <c r="A45894"/>
      <c r="B45894"/>
      <c r="C45894"/>
      <c r="D45894"/>
      <c r="E45894" s="148"/>
      <c r="F45894" s="148"/>
      <c r="G45894" s="149"/>
      <c r="H45894" s="148"/>
      <c r="I45894"/>
    </row>
    <row r="45895" spans="1:9" x14ac:dyDescent="0.25">
      <c r="A45895"/>
      <c r="B45895"/>
      <c r="C45895"/>
      <c r="D45895"/>
      <c r="E45895" s="148"/>
      <c r="F45895" s="148"/>
      <c r="G45895" s="149"/>
      <c r="H45895" s="148"/>
      <c r="I45895"/>
    </row>
    <row r="45896" spans="1:9" x14ac:dyDescent="0.25">
      <c r="A45896"/>
      <c r="B45896"/>
      <c r="C45896"/>
      <c r="D45896"/>
      <c r="E45896" s="148"/>
      <c r="F45896" s="148"/>
      <c r="G45896" s="149"/>
      <c r="H45896" s="148"/>
      <c r="I45896"/>
    </row>
    <row r="45897" spans="1:9" x14ac:dyDescent="0.25">
      <c r="A45897"/>
      <c r="B45897"/>
      <c r="C45897"/>
      <c r="D45897"/>
      <c r="E45897" s="148"/>
      <c r="F45897" s="148"/>
      <c r="G45897" s="149"/>
      <c r="H45897" s="148"/>
      <c r="I45897"/>
    </row>
    <row r="45898" spans="1:9" x14ac:dyDescent="0.25">
      <c r="A45898"/>
      <c r="B45898"/>
      <c r="C45898"/>
      <c r="D45898"/>
      <c r="E45898" s="148"/>
      <c r="F45898" s="148"/>
      <c r="G45898" s="149"/>
      <c r="H45898" s="148"/>
      <c r="I45898"/>
    </row>
    <row r="45899" spans="1:9" x14ac:dyDescent="0.25">
      <c r="A45899"/>
      <c r="B45899"/>
      <c r="C45899"/>
      <c r="D45899"/>
      <c r="E45899" s="148"/>
      <c r="F45899" s="148"/>
      <c r="G45899" s="149"/>
      <c r="H45899" s="148"/>
      <c r="I45899"/>
    </row>
    <row r="45900" spans="1:9" x14ac:dyDescent="0.25">
      <c r="A45900"/>
      <c r="B45900"/>
      <c r="C45900"/>
      <c r="D45900"/>
      <c r="E45900" s="148"/>
      <c r="F45900" s="148"/>
      <c r="G45900" s="149"/>
      <c r="H45900" s="148"/>
      <c r="I45900"/>
    </row>
    <row r="45901" spans="1:9" x14ac:dyDescent="0.25">
      <c r="A45901"/>
      <c r="B45901"/>
      <c r="C45901"/>
      <c r="D45901"/>
      <c r="E45901" s="148"/>
      <c r="F45901" s="148"/>
      <c r="G45901" s="149"/>
      <c r="H45901" s="148"/>
      <c r="I45901"/>
    </row>
    <row r="45902" spans="1:9" x14ac:dyDescent="0.25">
      <c r="A45902"/>
      <c r="B45902"/>
      <c r="C45902"/>
      <c r="D45902"/>
      <c r="E45902" s="148"/>
      <c r="F45902" s="148"/>
      <c r="G45902" s="149"/>
      <c r="H45902" s="148"/>
      <c r="I45902"/>
    </row>
    <row r="45903" spans="1:9" x14ac:dyDescent="0.25">
      <c r="A45903"/>
      <c r="B45903"/>
      <c r="C45903"/>
      <c r="D45903"/>
      <c r="E45903" s="148"/>
      <c r="F45903" s="148"/>
      <c r="G45903" s="149"/>
      <c r="H45903" s="148"/>
      <c r="I45903"/>
    </row>
    <row r="45904" spans="1:9" x14ac:dyDescent="0.25">
      <c r="A45904"/>
      <c r="B45904"/>
      <c r="C45904"/>
      <c r="D45904"/>
      <c r="E45904" s="148"/>
      <c r="F45904" s="148"/>
      <c r="G45904" s="149"/>
      <c r="H45904" s="148"/>
      <c r="I45904"/>
    </row>
    <row r="45905" spans="1:9" x14ac:dyDescent="0.25">
      <c r="A45905"/>
      <c r="B45905"/>
      <c r="C45905"/>
      <c r="D45905"/>
      <c r="E45905" s="148"/>
      <c r="F45905" s="148"/>
      <c r="G45905" s="149"/>
      <c r="H45905" s="148"/>
      <c r="I45905"/>
    </row>
    <row r="45906" spans="1:9" x14ac:dyDescent="0.25">
      <c r="A45906"/>
      <c r="B45906"/>
      <c r="C45906"/>
      <c r="D45906"/>
      <c r="E45906" s="148"/>
      <c r="F45906" s="148"/>
      <c r="G45906" s="149"/>
      <c r="H45906" s="148"/>
      <c r="I45906"/>
    </row>
    <row r="45907" spans="1:9" x14ac:dyDescent="0.25">
      <c r="A45907"/>
      <c r="B45907"/>
      <c r="C45907"/>
      <c r="D45907"/>
      <c r="E45907" s="148"/>
      <c r="F45907" s="148"/>
      <c r="G45907" s="149"/>
      <c r="H45907" s="148"/>
      <c r="I45907"/>
    </row>
    <row r="45908" spans="1:9" x14ac:dyDescent="0.25">
      <c r="A45908"/>
      <c r="B45908"/>
      <c r="C45908"/>
      <c r="D45908"/>
      <c r="E45908" s="148"/>
      <c r="F45908" s="148"/>
      <c r="G45908" s="149"/>
      <c r="H45908" s="148"/>
      <c r="I45908"/>
    </row>
    <row r="45909" spans="1:9" x14ac:dyDescent="0.25">
      <c r="A45909"/>
      <c r="B45909"/>
      <c r="C45909"/>
      <c r="D45909"/>
      <c r="E45909" s="148"/>
      <c r="F45909" s="148"/>
      <c r="G45909" s="149"/>
      <c r="H45909" s="148"/>
      <c r="I45909"/>
    </row>
    <row r="45910" spans="1:9" x14ac:dyDescent="0.25">
      <c r="A45910"/>
      <c r="B45910"/>
      <c r="C45910"/>
      <c r="D45910"/>
      <c r="E45910" s="148"/>
      <c r="F45910" s="148"/>
      <c r="G45910" s="149"/>
      <c r="H45910" s="148"/>
      <c r="I45910"/>
    </row>
    <row r="45911" spans="1:9" x14ac:dyDescent="0.25">
      <c r="A45911"/>
      <c r="B45911"/>
      <c r="C45911"/>
      <c r="D45911"/>
      <c r="E45911" s="148"/>
      <c r="F45911" s="148"/>
      <c r="G45911" s="149"/>
      <c r="H45911" s="148"/>
      <c r="I45911"/>
    </row>
    <row r="45912" spans="1:9" x14ac:dyDescent="0.25">
      <c r="A45912"/>
      <c r="B45912"/>
      <c r="C45912"/>
      <c r="D45912"/>
      <c r="E45912" s="148"/>
      <c r="F45912" s="148"/>
      <c r="G45912" s="149"/>
      <c r="H45912" s="148"/>
      <c r="I45912"/>
    </row>
    <row r="45913" spans="1:9" x14ac:dyDescent="0.25">
      <c r="A45913"/>
      <c r="B45913"/>
      <c r="C45913"/>
      <c r="D45913"/>
      <c r="E45913" s="148"/>
      <c r="F45913" s="148"/>
      <c r="G45913" s="149"/>
      <c r="H45913" s="148"/>
      <c r="I45913"/>
    </row>
    <row r="45914" spans="1:9" x14ac:dyDescent="0.25">
      <c r="A45914"/>
      <c r="B45914"/>
      <c r="C45914"/>
      <c r="D45914"/>
      <c r="E45914" s="148"/>
      <c r="F45914" s="148"/>
      <c r="G45914" s="149"/>
      <c r="H45914" s="148"/>
      <c r="I45914"/>
    </row>
    <row r="45915" spans="1:9" x14ac:dyDescent="0.25">
      <c r="A45915"/>
      <c r="B45915"/>
      <c r="C45915"/>
      <c r="D45915"/>
      <c r="E45915" s="148"/>
      <c r="F45915" s="148"/>
      <c r="G45915" s="149"/>
      <c r="H45915" s="148"/>
      <c r="I45915"/>
    </row>
    <row r="45916" spans="1:9" x14ac:dyDescent="0.25">
      <c r="A45916"/>
      <c r="B45916"/>
      <c r="C45916"/>
      <c r="D45916"/>
      <c r="E45916" s="148"/>
      <c r="F45916" s="148"/>
      <c r="G45916" s="149"/>
      <c r="H45916" s="148"/>
      <c r="I45916"/>
    </row>
    <row r="45917" spans="1:9" x14ac:dyDescent="0.25">
      <c r="A45917"/>
      <c r="B45917"/>
      <c r="C45917"/>
      <c r="D45917"/>
      <c r="E45917" s="148"/>
      <c r="F45917" s="148"/>
      <c r="G45917" s="149"/>
      <c r="H45917" s="148"/>
      <c r="I45917"/>
    </row>
    <row r="45918" spans="1:9" x14ac:dyDescent="0.25">
      <c r="A45918"/>
      <c r="B45918"/>
      <c r="C45918"/>
      <c r="D45918"/>
      <c r="E45918" s="148"/>
      <c r="F45918" s="148"/>
      <c r="G45918" s="149"/>
      <c r="H45918" s="148"/>
      <c r="I45918"/>
    </row>
    <row r="45919" spans="1:9" x14ac:dyDescent="0.25">
      <c r="A45919"/>
      <c r="B45919"/>
      <c r="C45919"/>
      <c r="D45919"/>
      <c r="E45919" s="148"/>
      <c r="F45919" s="148"/>
      <c r="G45919" s="149"/>
      <c r="H45919" s="148"/>
      <c r="I45919"/>
    </row>
    <row r="45920" spans="1:9" x14ac:dyDescent="0.25">
      <c r="A45920"/>
      <c r="B45920"/>
      <c r="C45920"/>
      <c r="D45920"/>
      <c r="E45920" s="148"/>
      <c r="F45920" s="148"/>
      <c r="G45920" s="149"/>
      <c r="H45920" s="148"/>
      <c r="I45920"/>
    </row>
    <row r="45921" spans="1:9" x14ac:dyDescent="0.25">
      <c r="A45921"/>
      <c r="B45921"/>
      <c r="C45921"/>
      <c r="D45921"/>
      <c r="E45921" s="148"/>
      <c r="F45921" s="148"/>
      <c r="G45921" s="149"/>
      <c r="H45921" s="148"/>
      <c r="I45921"/>
    </row>
    <row r="45922" spans="1:9" x14ac:dyDescent="0.25">
      <c r="A45922"/>
      <c r="B45922"/>
      <c r="C45922"/>
      <c r="D45922"/>
      <c r="E45922" s="148"/>
      <c r="F45922" s="148"/>
      <c r="G45922" s="149"/>
      <c r="H45922" s="148"/>
      <c r="I45922"/>
    </row>
    <row r="45923" spans="1:9" x14ac:dyDescent="0.25">
      <c r="A45923"/>
      <c r="B45923"/>
      <c r="C45923"/>
      <c r="D45923"/>
      <c r="E45923" s="148"/>
      <c r="F45923" s="148"/>
      <c r="G45923" s="149"/>
      <c r="H45923" s="148"/>
      <c r="I45923"/>
    </row>
    <row r="45924" spans="1:9" x14ac:dyDescent="0.25">
      <c r="A45924"/>
      <c r="B45924"/>
      <c r="C45924"/>
      <c r="D45924"/>
      <c r="E45924" s="148"/>
      <c r="F45924" s="148"/>
      <c r="G45924" s="149"/>
      <c r="H45924" s="148"/>
      <c r="I45924"/>
    </row>
    <row r="45925" spans="1:9" x14ac:dyDescent="0.25">
      <c r="A45925"/>
      <c r="B45925"/>
      <c r="C45925"/>
      <c r="D45925"/>
      <c r="E45925" s="148"/>
      <c r="F45925" s="148"/>
      <c r="G45925" s="149"/>
      <c r="H45925" s="148"/>
      <c r="I45925"/>
    </row>
    <row r="45926" spans="1:9" x14ac:dyDescent="0.25">
      <c r="A45926"/>
      <c r="B45926"/>
      <c r="C45926"/>
      <c r="D45926"/>
      <c r="E45926" s="148"/>
      <c r="F45926" s="148"/>
      <c r="G45926" s="149"/>
      <c r="H45926" s="148"/>
      <c r="I45926"/>
    </row>
    <row r="45927" spans="1:9" x14ac:dyDescent="0.25">
      <c r="A45927"/>
      <c r="B45927"/>
      <c r="C45927"/>
      <c r="D45927"/>
      <c r="E45927" s="148"/>
      <c r="F45927" s="148"/>
      <c r="G45927" s="149"/>
      <c r="H45927" s="148"/>
      <c r="I45927"/>
    </row>
    <row r="45928" spans="1:9" x14ac:dyDescent="0.25">
      <c r="A45928"/>
      <c r="B45928"/>
      <c r="C45928"/>
      <c r="D45928"/>
      <c r="E45928" s="148"/>
      <c r="F45928" s="148"/>
      <c r="G45928" s="149"/>
      <c r="H45928" s="148"/>
      <c r="I45928"/>
    </row>
    <row r="45929" spans="1:9" x14ac:dyDescent="0.25">
      <c r="A45929"/>
      <c r="B45929"/>
      <c r="C45929"/>
      <c r="D45929"/>
      <c r="E45929" s="148"/>
      <c r="F45929" s="148"/>
      <c r="G45929" s="149"/>
      <c r="H45929" s="148"/>
      <c r="I45929"/>
    </row>
    <row r="45930" spans="1:9" x14ac:dyDescent="0.25">
      <c r="A45930"/>
      <c r="B45930"/>
      <c r="C45930"/>
      <c r="D45930"/>
      <c r="E45930" s="148"/>
      <c r="F45930" s="148"/>
      <c r="G45930" s="149"/>
      <c r="H45930" s="148"/>
      <c r="I45930"/>
    </row>
    <row r="45931" spans="1:9" x14ac:dyDescent="0.25">
      <c r="A45931"/>
      <c r="B45931"/>
      <c r="C45931"/>
      <c r="D45931"/>
      <c r="E45931" s="148"/>
      <c r="F45931" s="148"/>
      <c r="G45931" s="149"/>
      <c r="H45931" s="148"/>
      <c r="I45931"/>
    </row>
    <row r="45932" spans="1:9" x14ac:dyDescent="0.25">
      <c r="A45932"/>
      <c r="B45932"/>
      <c r="C45932"/>
      <c r="D45932"/>
      <c r="E45932" s="148"/>
      <c r="F45932" s="148"/>
      <c r="G45932" s="149"/>
      <c r="H45932" s="148"/>
      <c r="I45932"/>
    </row>
    <row r="45933" spans="1:9" x14ac:dyDescent="0.25">
      <c r="A45933"/>
      <c r="B45933"/>
      <c r="C45933"/>
      <c r="D45933"/>
      <c r="E45933" s="148"/>
      <c r="F45933" s="148"/>
      <c r="G45933" s="149"/>
      <c r="H45933" s="148"/>
      <c r="I45933"/>
    </row>
    <row r="45934" spans="1:9" x14ac:dyDescent="0.25">
      <c r="A45934"/>
      <c r="B45934"/>
      <c r="C45934"/>
      <c r="D45934"/>
      <c r="E45934" s="148"/>
      <c r="F45934" s="148"/>
      <c r="G45934" s="149"/>
      <c r="H45934" s="148"/>
      <c r="I45934"/>
    </row>
    <row r="45935" spans="1:9" x14ac:dyDescent="0.25">
      <c r="A45935"/>
      <c r="B45935"/>
      <c r="C45935"/>
      <c r="D45935"/>
      <c r="E45935" s="148"/>
      <c r="F45935" s="148"/>
      <c r="G45935" s="149"/>
      <c r="H45935" s="148"/>
      <c r="I45935"/>
    </row>
    <row r="45936" spans="1:9" x14ac:dyDescent="0.25">
      <c r="A45936"/>
      <c r="B45936"/>
      <c r="C45936"/>
      <c r="D45936"/>
      <c r="E45936" s="148"/>
      <c r="F45936" s="148"/>
      <c r="G45936" s="149"/>
      <c r="H45936" s="148"/>
      <c r="I45936"/>
    </row>
    <row r="45937" spans="1:9" x14ac:dyDescent="0.25">
      <c r="A45937"/>
      <c r="B45937"/>
      <c r="C45937"/>
      <c r="D45937"/>
      <c r="E45937" s="148"/>
      <c r="F45937" s="148"/>
      <c r="G45937" s="149"/>
      <c r="H45937" s="148"/>
      <c r="I45937"/>
    </row>
    <row r="45938" spans="1:9" x14ac:dyDescent="0.25">
      <c r="A45938"/>
      <c r="B45938"/>
      <c r="C45938"/>
      <c r="D45938"/>
      <c r="E45938" s="148"/>
      <c r="F45938" s="148"/>
      <c r="G45938" s="149"/>
      <c r="H45938" s="148"/>
      <c r="I45938"/>
    </row>
    <row r="45939" spans="1:9" x14ac:dyDescent="0.25">
      <c r="A45939"/>
      <c r="B45939"/>
      <c r="C45939"/>
      <c r="D45939"/>
      <c r="E45939" s="148"/>
      <c r="F45939" s="148"/>
      <c r="G45939" s="149"/>
      <c r="H45939" s="148"/>
      <c r="I45939"/>
    </row>
    <row r="45940" spans="1:9" x14ac:dyDescent="0.25">
      <c r="A45940"/>
      <c r="B45940"/>
      <c r="C45940"/>
      <c r="D45940"/>
      <c r="E45940" s="148"/>
      <c r="F45940" s="148"/>
      <c r="G45940" s="149"/>
      <c r="H45940" s="148"/>
      <c r="I45940"/>
    </row>
    <row r="45941" spans="1:9" x14ac:dyDescent="0.25">
      <c r="A45941"/>
      <c r="B45941"/>
      <c r="C45941"/>
      <c r="D45941"/>
      <c r="E45941" s="148"/>
      <c r="F45941" s="148"/>
      <c r="G45941" s="149"/>
      <c r="H45941" s="148"/>
      <c r="I45941"/>
    </row>
    <row r="45942" spans="1:9" x14ac:dyDescent="0.25">
      <c r="A45942"/>
      <c r="B45942"/>
      <c r="C45942"/>
      <c r="D45942"/>
      <c r="E45942" s="148"/>
      <c r="F45942" s="148"/>
      <c r="G45942" s="149"/>
      <c r="H45942" s="148"/>
      <c r="I45942"/>
    </row>
    <row r="45943" spans="1:9" x14ac:dyDescent="0.25">
      <c r="A45943"/>
      <c r="B45943"/>
      <c r="C45943"/>
      <c r="D45943"/>
      <c r="E45943" s="148"/>
      <c r="F45943" s="148"/>
      <c r="G45943" s="149"/>
      <c r="H45943" s="148"/>
      <c r="I45943"/>
    </row>
    <row r="45944" spans="1:9" x14ac:dyDescent="0.25">
      <c r="A45944"/>
      <c r="B45944"/>
      <c r="C45944"/>
      <c r="D45944"/>
      <c r="E45944" s="148"/>
      <c r="F45944" s="148"/>
      <c r="G45944" s="149"/>
      <c r="H45944" s="148"/>
      <c r="I45944"/>
    </row>
    <row r="45945" spans="1:9" x14ac:dyDescent="0.25">
      <c r="A45945"/>
      <c r="B45945"/>
      <c r="C45945"/>
      <c r="D45945"/>
      <c r="E45945" s="148"/>
      <c r="F45945" s="148"/>
      <c r="G45945" s="149"/>
      <c r="H45945" s="148"/>
      <c r="I45945"/>
    </row>
    <row r="45946" spans="1:9" x14ac:dyDescent="0.25">
      <c r="A45946"/>
      <c r="B45946"/>
      <c r="C45946"/>
      <c r="D45946"/>
      <c r="E45946" s="148"/>
      <c r="F45946" s="148"/>
      <c r="G45946" s="149"/>
      <c r="H45946" s="148"/>
      <c r="I45946"/>
    </row>
    <row r="45947" spans="1:9" x14ac:dyDescent="0.25">
      <c r="A45947"/>
      <c r="B45947"/>
      <c r="C45947"/>
      <c r="D45947"/>
      <c r="E45947" s="148"/>
      <c r="F45947" s="148"/>
      <c r="G45947" s="149"/>
      <c r="H45947" s="148"/>
      <c r="I45947"/>
    </row>
    <row r="45948" spans="1:9" x14ac:dyDescent="0.25">
      <c r="A45948"/>
      <c r="B45948"/>
      <c r="C45948"/>
      <c r="D45948"/>
      <c r="E45948" s="148"/>
      <c r="F45948" s="148"/>
      <c r="G45948" s="149"/>
      <c r="H45948" s="148"/>
      <c r="I45948"/>
    </row>
    <row r="45949" spans="1:9" x14ac:dyDescent="0.25">
      <c r="A45949"/>
      <c r="B45949"/>
      <c r="C45949"/>
      <c r="D45949"/>
      <c r="E45949" s="148"/>
      <c r="F45949" s="148"/>
      <c r="G45949" s="149"/>
      <c r="H45949" s="148"/>
      <c r="I45949"/>
    </row>
    <row r="45950" spans="1:9" x14ac:dyDescent="0.25">
      <c r="A45950"/>
      <c r="B45950"/>
      <c r="C45950"/>
      <c r="D45950"/>
      <c r="E45950" s="148"/>
      <c r="F45950" s="148"/>
      <c r="G45950" s="149"/>
      <c r="H45950" s="148"/>
      <c r="I45950"/>
    </row>
    <row r="45951" spans="1:9" x14ac:dyDescent="0.25">
      <c r="A45951"/>
      <c r="B45951"/>
      <c r="C45951"/>
      <c r="D45951"/>
      <c r="E45951" s="148"/>
      <c r="F45951" s="148"/>
      <c r="G45951" s="149"/>
      <c r="H45951" s="148"/>
      <c r="I45951"/>
    </row>
    <row r="45952" spans="1:9" x14ac:dyDescent="0.25">
      <c r="A45952"/>
      <c r="B45952"/>
      <c r="C45952"/>
      <c r="D45952"/>
      <c r="E45952" s="148"/>
      <c r="F45952" s="148"/>
      <c r="G45952" s="149"/>
      <c r="H45952" s="148"/>
      <c r="I45952"/>
    </row>
    <row r="45953" spans="1:9" x14ac:dyDescent="0.25">
      <c r="A45953"/>
      <c r="B45953"/>
      <c r="C45953"/>
      <c r="D45953"/>
      <c r="E45953" s="148"/>
      <c r="F45953" s="148"/>
      <c r="G45953" s="149"/>
      <c r="H45953" s="148"/>
      <c r="I45953"/>
    </row>
    <row r="45954" spans="1:9" x14ac:dyDescent="0.25">
      <c r="A45954"/>
      <c r="B45954"/>
      <c r="C45954"/>
      <c r="D45954"/>
      <c r="E45954" s="148"/>
      <c r="F45954" s="148"/>
      <c r="G45954" s="149"/>
      <c r="H45954" s="148"/>
      <c r="I45954"/>
    </row>
    <row r="45955" spans="1:9" x14ac:dyDescent="0.25">
      <c r="A45955"/>
      <c r="B45955"/>
      <c r="C45955"/>
      <c r="D45955"/>
      <c r="E45955" s="148"/>
      <c r="F45955" s="148"/>
      <c r="G45955" s="149"/>
      <c r="H45955" s="148"/>
      <c r="I45955"/>
    </row>
    <row r="45956" spans="1:9" x14ac:dyDescent="0.25">
      <c r="A45956"/>
      <c r="B45956"/>
      <c r="C45956"/>
      <c r="D45956"/>
      <c r="E45956" s="148"/>
      <c r="F45956" s="148"/>
      <c r="G45956" s="149"/>
      <c r="H45956" s="148"/>
      <c r="I45956"/>
    </row>
    <row r="45957" spans="1:9" x14ac:dyDescent="0.25">
      <c r="A45957"/>
      <c r="B45957"/>
      <c r="C45957"/>
      <c r="D45957"/>
      <c r="E45957" s="148"/>
      <c r="F45957" s="148"/>
      <c r="G45957" s="149"/>
      <c r="H45957" s="148"/>
      <c r="I45957"/>
    </row>
    <row r="45958" spans="1:9" x14ac:dyDescent="0.25">
      <c r="A45958"/>
      <c r="B45958"/>
      <c r="C45958"/>
      <c r="D45958"/>
      <c r="E45958" s="148"/>
      <c r="F45958" s="148"/>
      <c r="G45958" s="149"/>
      <c r="H45958" s="148"/>
      <c r="I45958"/>
    </row>
    <row r="45959" spans="1:9" x14ac:dyDescent="0.25">
      <c r="A45959"/>
      <c r="B45959"/>
      <c r="C45959"/>
      <c r="D45959"/>
      <c r="E45959" s="148"/>
      <c r="F45959" s="148"/>
      <c r="G45959" s="149"/>
      <c r="H45959" s="148"/>
      <c r="I45959"/>
    </row>
    <row r="45960" spans="1:9" x14ac:dyDescent="0.25">
      <c r="A45960"/>
      <c r="B45960"/>
      <c r="C45960"/>
      <c r="D45960"/>
      <c r="E45960" s="148"/>
      <c r="F45960" s="148"/>
      <c r="G45960" s="149"/>
      <c r="H45960" s="148"/>
      <c r="I45960"/>
    </row>
    <row r="45961" spans="1:9" x14ac:dyDescent="0.25">
      <c r="A45961"/>
      <c r="B45961"/>
      <c r="C45961"/>
      <c r="D45961"/>
      <c r="E45961" s="148"/>
      <c r="F45961" s="148"/>
      <c r="G45961" s="149"/>
      <c r="H45961" s="148"/>
      <c r="I45961"/>
    </row>
    <row r="45962" spans="1:9" x14ac:dyDescent="0.25">
      <c r="A45962"/>
      <c r="B45962"/>
      <c r="C45962"/>
      <c r="D45962"/>
      <c r="E45962" s="148"/>
      <c r="F45962" s="148"/>
      <c r="G45962" s="149"/>
      <c r="H45962" s="148"/>
      <c r="I45962"/>
    </row>
    <row r="45963" spans="1:9" x14ac:dyDescent="0.25">
      <c r="A45963"/>
      <c r="B45963"/>
      <c r="C45963"/>
      <c r="D45963"/>
      <c r="E45963" s="148"/>
      <c r="F45963" s="148"/>
      <c r="G45963" s="149"/>
      <c r="H45963" s="148"/>
      <c r="I45963"/>
    </row>
    <row r="45964" spans="1:9" x14ac:dyDescent="0.25">
      <c r="A45964"/>
      <c r="B45964"/>
      <c r="C45964"/>
      <c r="D45964"/>
      <c r="E45964" s="148"/>
      <c r="F45964" s="148"/>
      <c r="G45964" s="149"/>
      <c r="H45964" s="148"/>
      <c r="I45964"/>
    </row>
    <row r="45965" spans="1:9" x14ac:dyDescent="0.25">
      <c r="A45965"/>
      <c r="B45965"/>
      <c r="C45965"/>
      <c r="D45965"/>
      <c r="E45965" s="148"/>
      <c r="F45965" s="148"/>
      <c r="G45965" s="149"/>
      <c r="H45965" s="148"/>
      <c r="I45965"/>
    </row>
    <row r="45966" spans="1:9" x14ac:dyDescent="0.25">
      <c r="A45966"/>
      <c r="B45966"/>
      <c r="C45966"/>
      <c r="D45966"/>
      <c r="E45966" s="148"/>
      <c r="F45966" s="148"/>
      <c r="G45966" s="149"/>
      <c r="H45966" s="148"/>
      <c r="I45966"/>
    </row>
    <row r="45967" spans="1:9" x14ac:dyDescent="0.25">
      <c r="A45967"/>
      <c r="B45967"/>
      <c r="C45967"/>
      <c r="D45967"/>
      <c r="E45967" s="148"/>
      <c r="F45967" s="148"/>
      <c r="G45967" s="149"/>
      <c r="H45967" s="148"/>
      <c r="I45967"/>
    </row>
    <row r="45968" spans="1:9" x14ac:dyDescent="0.25">
      <c r="A45968"/>
      <c r="B45968"/>
      <c r="C45968"/>
      <c r="D45968"/>
      <c r="E45968" s="148"/>
      <c r="F45968" s="148"/>
      <c r="G45968" s="149"/>
      <c r="H45968" s="148"/>
      <c r="I45968"/>
    </row>
    <row r="45969" spans="1:9" x14ac:dyDescent="0.25">
      <c r="A45969"/>
      <c r="B45969"/>
      <c r="C45969"/>
      <c r="D45969"/>
      <c r="E45969" s="148"/>
      <c r="F45969" s="148"/>
      <c r="G45969" s="149"/>
      <c r="H45969" s="148"/>
      <c r="I45969"/>
    </row>
    <row r="45970" spans="1:9" x14ac:dyDescent="0.25">
      <c r="A45970"/>
      <c r="B45970"/>
      <c r="C45970"/>
      <c r="D45970"/>
      <c r="E45970" s="148"/>
      <c r="F45970" s="148"/>
      <c r="G45970" s="149"/>
      <c r="H45970" s="148"/>
      <c r="I45970"/>
    </row>
    <row r="45971" spans="1:9" x14ac:dyDescent="0.25">
      <c r="A45971"/>
      <c r="B45971"/>
      <c r="C45971"/>
      <c r="D45971"/>
      <c r="E45971" s="148"/>
      <c r="F45971" s="148"/>
      <c r="G45971" s="149"/>
      <c r="H45971" s="148"/>
      <c r="I45971"/>
    </row>
    <row r="45972" spans="1:9" x14ac:dyDescent="0.25">
      <c r="A45972"/>
      <c r="B45972"/>
      <c r="C45972"/>
      <c r="D45972"/>
      <c r="E45972" s="148"/>
      <c r="F45972" s="148"/>
      <c r="G45972" s="149"/>
      <c r="H45972" s="148"/>
      <c r="I45972"/>
    </row>
    <row r="45973" spans="1:9" x14ac:dyDescent="0.25">
      <c r="A45973"/>
      <c r="B45973"/>
      <c r="C45973"/>
      <c r="D45973"/>
      <c r="E45973" s="148"/>
      <c r="F45973" s="148"/>
      <c r="G45973" s="149"/>
      <c r="H45973" s="148"/>
      <c r="I45973"/>
    </row>
    <row r="45974" spans="1:9" x14ac:dyDescent="0.25">
      <c r="A45974"/>
      <c r="B45974"/>
      <c r="C45974"/>
      <c r="D45974"/>
      <c r="E45974" s="148"/>
      <c r="F45974" s="148"/>
      <c r="G45974" s="149"/>
      <c r="H45974" s="148"/>
      <c r="I45974"/>
    </row>
    <row r="45975" spans="1:9" x14ac:dyDescent="0.25">
      <c r="A45975"/>
      <c r="B45975"/>
      <c r="C45975"/>
      <c r="D45975"/>
      <c r="E45975" s="148"/>
      <c r="F45975" s="148"/>
      <c r="G45975" s="149"/>
      <c r="H45975" s="148"/>
      <c r="I45975"/>
    </row>
    <row r="45976" spans="1:9" x14ac:dyDescent="0.25">
      <c r="A45976"/>
      <c r="B45976"/>
      <c r="C45976"/>
      <c r="D45976"/>
      <c r="E45976" s="148"/>
      <c r="F45976" s="148"/>
      <c r="G45976" s="149"/>
      <c r="H45976" s="148"/>
      <c r="I45976"/>
    </row>
    <row r="45977" spans="1:9" x14ac:dyDescent="0.25">
      <c r="A45977"/>
      <c r="B45977"/>
      <c r="C45977"/>
      <c r="D45977"/>
      <c r="E45977" s="148"/>
      <c r="F45977" s="148"/>
      <c r="G45977" s="149"/>
      <c r="H45977" s="148"/>
      <c r="I45977"/>
    </row>
    <row r="45978" spans="1:9" x14ac:dyDescent="0.25">
      <c r="A45978"/>
      <c r="B45978"/>
      <c r="C45978"/>
      <c r="D45978"/>
      <c r="E45978" s="148"/>
      <c r="F45978" s="148"/>
      <c r="G45978" s="149"/>
      <c r="H45978" s="148"/>
      <c r="I45978"/>
    </row>
    <row r="45979" spans="1:9" x14ac:dyDescent="0.25">
      <c r="A45979"/>
      <c r="B45979"/>
      <c r="C45979"/>
      <c r="D45979"/>
      <c r="E45979" s="148"/>
      <c r="F45979" s="148"/>
      <c r="G45979" s="149"/>
      <c r="H45979" s="148"/>
      <c r="I45979"/>
    </row>
    <row r="45980" spans="1:9" x14ac:dyDescent="0.25">
      <c r="A45980"/>
      <c r="B45980"/>
      <c r="C45980"/>
      <c r="D45980"/>
      <c r="E45980" s="148"/>
      <c r="F45980" s="148"/>
      <c r="G45980" s="149"/>
      <c r="H45980" s="148"/>
      <c r="I45980"/>
    </row>
    <row r="45981" spans="1:9" x14ac:dyDescent="0.25">
      <c r="A45981"/>
      <c r="B45981"/>
      <c r="C45981"/>
      <c r="D45981"/>
      <c r="E45981" s="148"/>
      <c r="F45981" s="148"/>
      <c r="G45981" s="149"/>
      <c r="H45981" s="148"/>
      <c r="I45981"/>
    </row>
    <row r="45982" spans="1:9" x14ac:dyDescent="0.25">
      <c r="A45982"/>
      <c r="B45982"/>
      <c r="C45982"/>
      <c r="D45982"/>
      <c r="E45982" s="148"/>
      <c r="F45982" s="148"/>
      <c r="G45982" s="149"/>
      <c r="H45982" s="148"/>
      <c r="I45982"/>
    </row>
    <row r="45983" spans="1:9" x14ac:dyDescent="0.25">
      <c r="A45983"/>
      <c r="B45983"/>
      <c r="C45983"/>
      <c r="D45983"/>
      <c r="E45983" s="148"/>
      <c r="F45983" s="148"/>
      <c r="G45983" s="149"/>
      <c r="H45983" s="148"/>
      <c r="I45983"/>
    </row>
    <row r="45984" spans="1:9" x14ac:dyDescent="0.25">
      <c r="A45984"/>
      <c r="B45984"/>
      <c r="C45984"/>
      <c r="D45984"/>
      <c r="E45984" s="148"/>
      <c r="F45984" s="148"/>
      <c r="G45984" s="149"/>
      <c r="H45984" s="148"/>
      <c r="I45984"/>
    </row>
    <row r="45985" spans="1:9" x14ac:dyDescent="0.25">
      <c r="A45985"/>
      <c r="B45985"/>
      <c r="C45985"/>
      <c r="D45985"/>
      <c r="E45985" s="148"/>
      <c r="F45985" s="148"/>
      <c r="G45985" s="149"/>
      <c r="H45985" s="148"/>
      <c r="I45985"/>
    </row>
    <row r="45986" spans="1:9" x14ac:dyDescent="0.25">
      <c r="A45986"/>
      <c r="B45986"/>
      <c r="C45986"/>
      <c r="D45986"/>
      <c r="E45986" s="148"/>
      <c r="F45986" s="148"/>
      <c r="G45986" s="149"/>
      <c r="H45986" s="148"/>
      <c r="I45986"/>
    </row>
    <row r="45987" spans="1:9" x14ac:dyDescent="0.25">
      <c r="A45987"/>
      <c r="B45987"/>
      <c r="C45987"/>
      <c r="D45987"/>
      <c r="E45987" s="148"/>
      <c r="F45987" s="148"/>
      <c r="G45987" s="149"/>
      <c r="H45987" s="148"/>
      <c r="I45987"/>
    </row>
    <row r="45988" spans="1:9" x14ac:dyDescent="0.25">
      <c r="A45988"/>
      <c r="B45988"/>
      <c r="C45988"/>
      <c r="D45988"/>
      <c r="E45988" s="148"/>
      <c r="F45988" s="148"/>
      <c r="G45988" s="149"/>
      <c r="H45988" s="148"/>
      <c r="I45988"/>
    </row>
    <row r="45989" spans="1:9" x14ac:dyDescent="0.25">
      <c r="A45989"/>
      <c r="B45989"/>
      <c r="C45989"/>
      <c r="D45989"/>
      <c r="E45989" s="148"/>
      <c r="F45989" s="148"/>
      <c r="G45989" s="149"/>
      <c r="H45989" s="148"/>
      <c r="I45989"/>
    </row>
    <row r="45990" spans="1:9" x14ac:dyDescent="0.25">
      <c r="A45990"/>
      <c r="B45990"/>
      <c r="C45990"/>
      <c r="D45990"/>
      <c r="E45990" s="148"/>
      <c r="F45990" s="148"/>
      <c r="G45990" s="149"/>
      <c r="H45990" s="148"/>
      <c r="I45990"/>
    </row>
    <row r="45991" spans="1:9" x14ac:dyDescent="0.25">
      <c r="A45991"/>
      <c r="B45991"/>
      <c r="C45991"/>
      <c r="D45991"/>
      <c r="E45991" s="148"/>
      <c r="F45991" s="148"/>
      <c r="G45991" s="149"/>
      <c r="H45991" s="148"/>
      <c r="I45991"/>
    </row>
    <row r="45992" spans="1:9" x14ac:dyDescent="0.25">
      <c r="A45992"/>
      <c r="B45992"/>
      <c r="C45992"/>
      <c r="D45992"/>
      <c r="E45992" s="148"/>
      <c r="F45992" s="148"/>
      <c r="G45992" s="149"/>
      <c r="H45992" s="148"/>
      <c r="I45992"/>
    </row>
    <row r="45993" spans="1:9" x14ac:dyDescent="0.25">
      <c r="A45993"/>
      <c r="B45993"/>
      <c r="C45993"/>
      <c r="D45993"/>
      <c r="E45993" s="148"/>
      <c r="F45993" s="148"/>
      <c r="G45993" s="149"/>
      <c r="H45993" s="148"/>
      <c r="I45993"/>
    </row>
    <row r="45994" spans="1:9" x14ac:dyDescent="0.25">
      <c r="A45994"/>
      <c r="B45994"/>
      <c r="C45994"/>
      <c r="D45994"/>
      <c r="E45994" s="148"/>
      <c r="F45994" s="148"/>
      <c r="G45994" s="149"/>
      <c r="H45994" s="148"/>
      <c r="I45994"/>
    </row>
    <row r="45995" spans="1:9" x14ac:dyDescent="0.25">
      <c r="A45995"/>
      <c r="B45995"/>
      <c r="C45995"/>
      <c r="D45995"/>
      <c r="E45995" s="148"/>
      <c r="F45995" s="148"/>
      <c r="G45995" s="149"/>
      <c r="H45995" s="148"/>
      <c r="I45995"/>
    </row>
    <row r="45996" spans="1:9" x14ac:dyDescent="0.25">
      <c r="A45996"/>
      <c r="B45996"/>
      <c r="C45996"/>
      <c r="D45996"/>
      <c r="E45996" s="148"/>
      <c r="F45996" s="148"/>
      <c r="G45996" s="149"/>
      <c r="H45996" s="148"/>
      <c r="I45996"/>
    </row>
    <row r="45997" spans="1:9" x14ac:dyDescent="0.25">
      <c r="A45997"/>
      <c r="B45997"/>
      <c r="C45997"/>
      <c r="D45997"/>
      <c r="E45997" s="148"/>
      <c r="F45997" s="148"/>
      <c r="G45997" s="149"/>
      <c r="H45997" s="148"/>
      <c r="I45997"/>
    </row>
    <row r="45998" spans="1:9" x14ac:dyDescent="0.25">
      <c r="A45998"/>
      <c r="B45998"/>
      <c r="C45998"/>
      <c r="D45998"/>
      <c r="E45998" s="148"/>
      <c r="F45998" s="148"/>
      <c r="G45998" s="149"/>
      <c r="H45998" s="148"/>
      <c r="I45998"/>
    </row>
    <row r="45999" spans="1:9" x14ac:dyDescent="0.25">
      <c r="A45999"/>
      <c r="B45999"/>
      <c r="C45999"/>
      <c r="D45999"/>
      <c r="E45999" s="148"/>
      <c r="F45999" s="148"/>
      <c r="G45999" s="149"/>
      <c r="H45999" s="148"/>
      <c r="I45999"/>
    </row>
    <row r="46000" spans="1:9" x14ac:dyDescent="0.25">
      <c r="A46000"/>
      <c r="B46000"/>
      <c r="C46000"/>
      <c r="D46000"/>
      <c r="E46000" s="148"/>
      <c r="F46000" s="148"/>
      <c r="G46000" s="149"/>
      <c r="H46000" s="148"/>
      <c r="I46000"/>
    </row>
    <row r="46001" spans="1:9" x14ac:dyDescent="0.25">
      <c r="A46001"/>
      <c r="B46001"/>
      <c r="C46001"/>
      <c r="D46001"/>
      <c r="E46001" s="148"/>
      <c r="F46001" s="148"/>
      <c r="G46001" s="149"/>
      <c r="H46001" s="148"/>
      <c r="I46001"/>
    </row>
    <row r="46002" spans="1:9" x14ac:dyDescent="0.25">
      <c r="A46002"/>
      <c r="B46002"/>
      <c r="C46002"/>
      <c r="D46002"/>
      <c r="E46002" s="148"/>
      <c r="F46002" s="148"/>
      <c r="G46002" s="149"/>
      <c r="H46002" s="148"/>
      <c r="I46002"/>
    </row>
    <row r="46003" spans="1:9" x14ac:dyDescent="0.25">
      <c r="A46003"/>
      <c r="B46003"/>
      <c r="C46003"/>
      <c r="D46003"/>
      <c r="E46003" s="148"/>
      <c r="F46003" s="148"/>
      <c r="G46003" s="149"/>
      <c r="H46003" s="148"/>
      <c r="I46003"/>
    </row>
    <row r="46004" spans="1:9" x14ac:dyDescent="0.25">
      <c r="A46004"/>
      <c r="B46004"/>
      <c r="C46004"/>
      <c r="D46004"/>
      <c r="E46004" s="148"/>
      <c r="F46004" s="148"/>
      <c r="G46004" s="149"/>
      <c r="H46004" s="148"/>
      <c r="I46004"/>
    </row>
    <row r="46005" spans="1:9" x14ac:dyDescent="0.25">
      <c r="A46005"/>
      <c r="B46005"/>
      <c r="C46005"/>
      <c r="D46005"/>
      <c r="E46005" s="148"/>
      <c r="F46005" s="148"/>
      <c r="G46005" s="149"/>
      <c r="H46005" s="148"/>
      <c r="I46005"/>
    </row>
    <row r="46006" spans="1:9" x14ac:dyDescent="0.25">
      <c r="A46006"/>
      <c r="B46006"/>
      <c r="C46006"/>
      <c r="D46006"/>
      <c r="E46006" s="148"/>
      <c r="F46006" s="148"/>
      <c r="G46006" s="149"/>
      <c r="H46006" s="148"/>
      <c r="I46006"/>
    </row>
    <row r="46007" spans="1:9" x14ac:dyDescent="0.25">
      <c r="A46007"/>
      <c r="B46007"/>
      <c r="C46007"/>
      <c r="D46007"/>
      <c r="E46007" s="148"/>
      <c r="F46007" s="148"/>
      <c r="G46007" s="149"/>
      <c r="H46007" s="148"/>
      <c r="I46007"/>
    </row>
    <row r="46008" spans="1:9" x14ac:dyDescent="0.25">
      <c r="A46008"/>
      <c r="B46008"/>
      <c r="C46008"/>
      <c r="D46008"/>
      <c r="E46008" s="148"/>
      <c r="F46008" s="148"/>
      <c r="G46008" s="149"/>
      <c r="H46008" s="148"/>
      <c r="I46008"/>
    </row>
    <row r="46009" spans="1:9" x14ac:dyDescent="0.25">
      <c r="A46009"/>
      <c r="B46009"/>
      <c r="C46009"/>
      <c r="D46009"/>
      <c r="E46009" s="148"/>
      <c r="F46009" s="148"/>
      <c r="G46009" s="149"/>
      <c r="H46009" s="148"/>
      <c r="I46009"/>
    </row>
    <row r="46010" spans="1:9" x14ac:dyDescent="0.25">
      <c r="A46010"/>
      <c r="B46010"/>
      <c r="C46010"/>
      <c r="D46010"/>
      <c r="E46010" s="148"/>
      <c r="F46010" s="148"/>
      <c r="G46010" s="149"/>
      <c r="H46010" s="148"/>
      <c r="I46010"/>
    </row>
    <row r="46011" spans="1:9" x14ac:dyDescent="0.25">
      <c r="A46011"/>
      <c r="B46011"/>
      <c r="C46011"/>
      <c r="D46011"/>
      <c r="E46011" s="148"/>
      <c r="F46011" s="148"/>
      <c r="G46011" s="149"/>
      <c r="H46011" s="148"/>
      <c r="I46011"/>
    </row>
    <row r="46012" spans="1:9" x14ac:dyDescent="0.25">
      <c r="A46012"/>
      <c r="B46012"/>
      <c r="C46012"/>
      <c r="D46012"/>
      <c r="E46012" s="148"/>
      <c r="F46012" s="148"/>
      <c r="G46012" s="149"/>
      <c r="H46012" s="148"/>
      <c r="I46012"/>
    </row>
    <row r="46013" spans="1:9" x14ac:dyDescent="0.25">
      <c r="A46013"/>
      <c r="B46013"/>
      <c r="C46013"/>
      <c r="D46013"/>
      <c r="E46013" s="148"/>
      <c r="F46013" s="148"/>
      <c r="G46013" s="149"/>
      <c r="H46013" s="148"/>
      <c r="I46013"/>
    </row>
    <row r="46014" spans="1:9" x14ac:dyDescent="0.25">
      <c r="A46014"/>
      <c r="B46014"/>
      <c r="C46014"/>
      <c r="D46014"/>
      <c r="E46014" s="148"/>
      <c r="F46014" s="148"/>
      <c r="G46014" s="149"/>
      <c r="H46014" s="148"/>
      <c r="I46014"/>
    </row>
    <row r="46015" spans="1:9" x14ac:dyDescent="0.25">
      <c r="A46015"/>
      <c r="B46015"/>
      <c r="C46015"/>
      <c r="D46015"/>
      <c r="E46015" s="148"/>
      <c r="F46015" s="148"/>
      <c r="G46015" s="149"/>
      <c r="H46015" s="148"/>
      <c r="I46015"/>
    </row>
    <row r="46016" spans="1:9" x14ac:dyDescent="0.25">
      <c r="A46016"/>
      <c r="B46016"/>
      <c r="C46016"/>
      <c r="D46016"/>
      <c r="E46016" s="148"/>
      <c r="F46016" s="148"/>
      <c r="G46016" s="149"/>
      <c r="H46016" s="148"/>
      <c r="I46016"/>
    </row>
    <row r="46017" spans="1:9" x14ac:dyDescent="0.25">
      <c r="A46017"/>
      <c r="B46017"/>
      <c r="C46017"/>
      <c r="D46017"/>
      <c r="E46017" s="148"/>
      <c r="F46017" s="148"/>
      <c r="G46017" s="149"/>
      <c r="H46017" s="148"/>
      <c r="I46017"/>
    </row>
    <row r="46018" spans="1:9" x14ac:dyDescent="0.25">
      <c r="A46018"/>
      <c r="B46018"/>
      <c r="C46018"/>
      <c r="D46018"/>
      <c r="E46018" s="148"/>
      <c r="F46018" s="148"/>
      <c r="G46018" s="149"/>
      <c r="H46018" s="148"/>
      <c r="I46018"/>
    </row>
    <row r="46019" spans="1:9" x14ac:dyDescent="0.25">
      <c r="A46019"/>
      <c r="B46019"/>
      <c r="C46019"/>
      <c r="D46019"/>
      <c r="E46019" s="148"/>
      <c r="F46019" s="148"/>
      <c r="G46019" s="149"/>
      <c r="H46019" s="148"/>
      <c r="I46019"/>
    </row>
    <row r="46020" spans="1:9" x14ac:dyDescent="0.25">
      <c r="A46020"/>
      <c r="B46020"/>
      <c r="C46020"/>
      <c r="D46020"/>
      <c r="E46020" s="148"/>
      <c r="F46020" s="148"/>
      <c r="G46020" s="149"/>
      <c r="H46020" s="148"/>
      <c r="I46020"/>
    </row>
    <row r="46021" spans="1:9" x14ac:dyDescent="0.25">
      <c r="A46021"/>
      <c r="B46021"/>
      <c r="C46021"/>
      <c r="D46021"/>
      <c r="E46021" s="148"/>
      <c r="F46021" s="148"/>
      <c r="G46021" s="149"/>
      <c r="H46021" s="148"/>
      <c r="I46021"/>
    </row>
    <row r="46022" spans="1:9" x14ac:dyDescent="0.25">
      <c r="A46022"/>
      <c r="B46022"/>
      <c r="C46022"/>
      <c r="D46022"/>
      <c r="E46022" s="148"/>
      <c r="F46022" s="148"/>
      <c r="G46022" s="149"/>
      <c r="H46022" s="148"/>
      <c r="I46022"/>
    </row>
    <row r="46023" spans="1:9" x14ac:dyDescent="0.25">
      <c r="A46023"/>
      <c r="B46023"/>
      <c r="C46023"/>
      <c r="D46023"/>
      <c r="E46023" s="148"/>
      <c r="F46023" s="148"/>
      <c r="G46023" s="149"/>
      <c r="H46023" s="148"/>
      <c r="I46023"/>
    </row>
    <row r="46024" spans="1:9" x14ac:dyDescent="0.25">
      <c r="A46024"/>
      <c r="B46024"/>
      <c r="C46024"/>
      <c r="D46024"/>
      <c r="E46024" s="148"/>
      <c r="F46024" s="148"/>
      <c r="G46024" s="149"/>
      <c r="H46024" s="148"/>
      <c r="I46024"/>
    </row>
    <row r="46025" spans="1:9" x14ac:dyDescent="0.25">
      <c r="A46025"/>
      <c r="B46025"/>
      <c r="C46025"/>
      <c r="D46025"/>
      <c r="E46025" s="148"/>
      <c r="F46025" s="148"/>
      <c r="G46025" s="149"/>
      <c r="H46025" s="148"/>
      <c r="I46025"/>
    </row>
    <row r="46026" spans="1:9" x14ac:dyDescent="0.25">
      <c r="A46026"/>
      <c r="B46026"/>
      <c r="C46026"/>
      <c r="D46026"/>
      <c r="E46026" s="148"/>
      <c r="F46026" s="148"/>
      <c r="G46026" s="149"/>
      <c r="H46026" s="148"/>
      <c r="I46026"/>
    </row>
    <row r="46027" spans="1:9" x14ac:dyDescent="0.25">
      <c r="A46027"/>
      <c r="B46027"/>
      <c r="C46027"/>
      <c r="D46027"/>
      <c r="E46027" s="148"/>
      <c r="F46027" s="148"/>
      <c r="G46027" s="149"/>
      <c r="H46027" s="148"/>
      <c r="I46027"/>
    </row>
    <row r="46028" spans="1:9" x14ac:dyDescent="0.25">
      <c r="A46028"/>
      <c r="B46028"/>
      <c r="C46028"/>
      <c r="D46028"/>
      <c r="E46028" s="148"/>
      <c r="F46028" s="148"/>
      <c r="G46028" s="149"/>
      <c r="H46028" s="148"/>
      <c r="I46028"/>
    </row>
    <row r="46029" spans="1:9" x14ac:dyDescent="0.25">
      <c r="A46029"/>
      <c r="B46029"/>
      <c r="C46029"/>
      <c r="D46029"/>
      <c r="E46029" s="148"/>
      <c r="F46029" s="148"/>
      <c r="G46029" s="149"/>
      <c r="H46029" s="148"/>
      <c r="I46029"/>
    </row>
    <row r="46030" spans="1:9" x14ac:dyDescent="0.25">
      <c r="A46030"/>
      <c r="B46030"/>
      <c r="C46030"/>
      <c r="D46030"/>
      <c r="E46030" s="148"/>
      <c r="F46030" s="148"/>
      <c r="G46030" s="149"/>
      <c r="H46030" s="148"/>
      <c r="I46030"/>
    </row>
    <row r="46031" spans="1:9" x14ac:dyDescent="0.25">
      <c r="A46031"/>
      <c r="B46031"/>
      <c r="C46031"/>
      <c r="D46031"/>
      <c r="E46031" s="148"/>
      <c r="F46031" s="148"/>
      <c r="G46031" s="149"/>
      <c r="H46031" s="148"/>
      <c r="I46031"/>
    </row>
    <row r="46032" spans="1:9" x14ac:dyDescent="0.25">
      <c r="A46032"/>
      <c r="B46032"/>
      <c r="C46032"/>
      <c r="D46032"/>
      <c r="E46032" s="148"/>
      <c r="F46032" s="148"/>
      <c r="G46032" s="149"/>
      <c r="H46032" s="148"/>
      <c r="I46032"/>
    </row>
    <row r="46033" spans="1:9" x14ac:dyDescent="0.25">
      <c r="A46033"/>
      <c r="B46033"/>
      <c r="C46033"/>
      <c r="D46033"/>
      <c r="E46033" s="148"/>
      <c r="F46033" s="148"/>
      <c r="G46033" s="149"/>
      <c r="H46033" s="148"/>
      <c r="I46033"/>
    </row>
    <row r="46034" spans="1:9" x14ac:dyDescent="0.25">
      <c r="A46034"/>
      <c r="B46034"/>
      <c r="C46034"/>
      <c r="D46034"/>
      <c r="E46034" s="148"/>
      <c r="F46034" s="148"/>
      <c r="G46034" s="149"/>
      <c r="H46034" s="148"/>
      <c r="I46034"/>
    </row>
    <row r="46035" spans="1:9" x14ac:dyDescent="0.25">
      <c r="A46035"/>
      <c r="B46035"/>
      <c r="C46035"/>
      <c r="D46035"/>
      <c r="E46035" s="148"/>
      <c r="F46035" s="148"/>
      <c r="G46035" s="149"/>
      <c r="H46035" s="148"/>
      <c r="I46035"/>
    </row>
    <row r="46036" spans="1:9" x14ac:dyDescent="0.25">
      <c r="A46036"/>
      <c r="B46036"/>
      <c r="C46036"/>
      <c r="D46036"/>
      <c r="E46036" s="148"/>
      <c r="F46036" s="148"/>
      <c r="G46036" s="149"/>
      <c r="H46036" s="148"/>
      <c r="I46036"/>
    </row>
    <row r="46037" spans="1:9" x14ac:dyDescent="0.25">
      <c r="A46037"/>
      <c r="B46037"/>
      <c r="C46037"/>
      <c r="D46037"/>
      <c r="E46037" s="148"/>
      <c r="F46037" s="148"/>
      <c r="G46037" s="149"/>
      <c r="H46037" s="148"/>
      <c r="I46037"/>
    </row>
    <row r="46038" spans="1:9" x14ac:dyDescent="0.25">
      <c r="A46038"/>
      <c r="B46038"/>
      <c r="C46038"/>
      <c r="D46038"/>
      <c r="E46038" s="148"/>
      <c r="F46038" s="148"/>
      <c r="G46038" s="149"/>
      <c r="H46038" s="148"/>
      <c r="I46038"/>
    </row>
    <row r="46039" spans="1:9" x14ac:dyDescent="0.25">
      <c r="A46039"/>
      <c r="B46039"/>
      <c r="C46039"/>
      <c r="D46039"/>
      <c r="E46039" s="148"/>
      <c r="F46039" s="148"/>
      <c r="G46039" s="149"/>
      <c r="H46039" s="148"/>
      <c r="I46039"/>
    </row>
    <row r="46040" spans="1:9" x14ac:dyDescent="0.25">
      <c r="A46040"/>
      <c r="B46040"/>
      <c r="C46040"/>
      <c r="D46040"/>
      <c r="E46040" s="148"/>
      <c r="F46040" s="148"/>
      <c r="G46040" s="149"/>
      <c r="H46040" s="148"/>
      <c r="I46040"/>
    </row>
    <row r="46041" spans="1:9" x14ac:dyDescent="0.25">
      <c r="A46041"/>
      <c r="B46041"/>
      <c r="C46041"/>
      <c r="D46041"/>
      <c r="E46041" s="148"/>
      <c r="F46041" s="148"/>
      <c r="G46041" s="149"/>
      <c r="H46041" s="148"/>
      <c r="I46041"/>
    </row>
    <row r="46042" spans="1:9" x14ac:dyDescent="0.25">
      <c r="A46042"/>
      <c r="B46042"/>
      <c r="C46042"/>
      <c r="D46042"/>
      <c r="E46042" s="148"/>
      <c r="F46042" s="148"/>
      <c r="G46042" s="149"/>
      <c r="H46042" s="148"/>
      <c r="I46042"/>
    </row>
    <row r="46043" spans="1:9" x14ac:dyDescent="0.25">
      <c r="A46043"/>
      <c r="B46043"/>
      <c r="C46043"/>
      <c r="D46043"/>
      <c r="E46043" s="148"/>
      <c r="F46043" s="148"/>
      <c r="G46043" s="149"/>
      <c r="H46043" s="148"/>
      <c r="I46043"/>
    </row>
    <row r="46044" spans="1:9" x14ac:dyDescent="0.25">
      <c r="A46044"/>
      <c r="B46044"/>
      <c r="C46044"/>
      <c r="D46044"/>
      <c r="E46044" s="148"/>
      <c r="F46044" s="148"/>
      <c r="G46044" s="149"/>
      <c r="H46044" s="148"/>
      <c r="I46044"/>
    </row>
    <row r="46045" spans="1:9" x14ac:dyDescent="0.25">
      <c r="A46045"/>
      <c r="B46045"/>
      <c r="C46045"/>
      <c r="D46045"/>
      <c r="E46045" s="148"/>
      <c r="F46045" s="148"/>
      <c r="G46045" s="149"/>
      <c r="H46045" s="148"/>
      <c r="I46045"/>
    </row>
    <row r="46046" spans="1:9" x14ac:dyDescent="0.25">
      <c r="A46046"/>
      <c r="B46046"/>
      <c r="C46046"/>
      <c r="D46046"/>
      <c r="E46046" s="148"/>
      <c r="F46046" s="148"/>
      <c r="G46046" s="149"/>
      <c r="H46046" s="148"/>
      <c r="I46046"/>
    </row>
    <row r="46047" spans="1:9" x14ac:dyDescent="0.25">
      <c r="A46047"/>
      <c r="B46047"/>
      <c r="C46047"/>
      <c r="D46047"/>
      <c r="E46047" s="148"/>
      <c r="F46047" s="148"/>
      <c r="G46047" s="149"/>
      <c r="H46047" s="148"/>
      <c r="I46047"/>
    </row>
    <row r="46048" spans="1:9" x14ac:dyDescent="0.25">
      <c r="A46048"/>
      <c r="B46048"/>
      <c r="C46048"/>
      <c r="D46048"/>
      <c r="E46048" s="148"/>
      <c r="F46048" s="148"/>
      <c r="G46048" s="149"/>
      <c r="H46048" s="148"/>
      <c r="I46048"/>
    </row>
    <row r="46049" spans="1:9" x14ac:dyDescent="0.25">
      <c r="A46049"/>
      <c r="B46049"/>
      <c r="C46049"/>
      <c r="D46049"/>
      <c r="E46049" s="148"/>
      <c r="F46049" s="148"/>
      <c r="G46049" s="149"/>
      <c r="H46049" s="148"/>
      <c r="I46049"/>
    </row>
    <row r="46050" spans="1:9" x14ac:dyDescent="0.25">
      <c r="A46050"/>
      <c r="B46050"/>
      <c r="C46050"/>
      <c r="D46050"/>
      <c r="E46050" s="148"/>
      <c r="F46050" s="148"/>
      <c r="G46050" s="149"/>
      <c r="H46050" s="148"/>
      <c r="I46050"/>
    </row>
    <row r="46051" spans="1:9" x14ac:dyDescent="0.25">
      <c r="A46051"/>
      <c r="B46051"/>
      <c r="C46051"/>
      <c r="D46051"/>
      <c r="E46051" s="148"/>
      <c r="F46051" s="148"/>
      <c r="G46051" s="149"/>
      <c r="H46051" s="148"/>
      <c r="I46051"/>
    </row>
    <row r="46052" spans="1:9" x14ac:dyDescent="0.25">
      <c r="A46052"/>
      <c r="B46052"/>
      <c r="C46052"/>
      <c r="D46052"/>
      <c r="E46052" s="148"/>
      <c r="F46052" s="148"/>
      <c r="G46052" s="149"/>
      <c r="H46052" s="148"/>
      <c r="I46052"/>
    </row>
    <row r="46053" spans="1:9" x14ac:dyDescent="0.25">
      <c r="A46053"/>
      <c r="B46053"/>
      <c r="C46053"/>
      <c r="D46053"/>
      <c r="E46053" s="148"/>
      <c r="F46053" s="148"/>
      <c r="G46053" s="149"/>
      <c r="H46053" s="148"/>
      <c r="I46053"/>
    </row>
    <row r="46054" spans="1:9" x14ac:dyDescent="0.25">
      <c r="A46054"/>
      <c r="B46054"/>
      <c r="C46054"/>
      <c r="D46054"/>
      <c r="E46054" s="148"/>
      <c r="F46054" s="148"/>
      <c r="G46054" s="149"/>
      <c r="H46054" s="148"/>
      <c r="I46054"/>
    </row>
    <row r="46055" spans="1:9" x14ac:dyDescent="0.25">
      <c r="A46055"/>
      <c r="B46055"/>
      <c r="C46055"/>
      <c r="D46055"/>
      <c r="E46055" s="148"/>
      <c r="F46055" s="148"/>
      <c r="G46055" s="149"/>
      <c r="H46055" s="148"/>
      <c r="I46055"/>
    </row>
    <row r="46056" spans="1:9" x14ac:dyDescent="0.25">
      <c r="A46056"/>
      <c r="B46056"/>
      <c r="C46056"/>
      <c r="D46056"/>
      <c r="E46056" s="148"/>
      <c r="F46056" s="148"/>
      <c r="G46056" s="149"/>
      <c r="H46056" s="148"/>
      <c r="I46056"/>
    </row>
    <row r="46057" spans="1:9" x14ac:dyDescent="0.25">
      <c r="A46057"/>
      <c r="B46057"/>
      <c r="C46057"/>
      <c r="D46057"/>
      <c r="E46057" s="148"/>
      <c r="F46057" s="148"/>
      <c r="G46057" s="149"/>
      <c r="H46057" s="148"/>
      <c r="I46057"/>
    </row>
    <row r="46058" spans="1:9" x14ac:dyDescent="0.25">
      <c r="A46058"/>
      <c r="B46058"/>
      <c r="C46058"/>
      <c r="D46058"/>
      <c r="E46058" s="148"/>
      <c r="F46058" s="148"/>
      <c r="G46058" s="149"/>
      <c r="H46058" s="148"/>
      <c r="I46058"/>
    </row>
    <row r="46059" spans="1:9" x14ac:dyDescent="0.25">
      <c r="A46059"/>
      <c r="B46059"/>
      <c r="C46059"/>
      <c r="D46059"/>
      <c r="E46059" s="148"/>
      <c r="F46059" s="148"/>
      <c r="G46059" s="149"/>
      <c r="H46059" s="148"/>
      <c r="I46059"/>
    </row>
    <row r="46060" spans="1:9" x14ac:dyDescent="0.25">
      <c r="A46060"/>
      <c r="B46060"/>
      <c r="C46060"/>
      <c r="D46060"/>
      <c r="E46060" s="148"/>
      <c r="F46060" s="148"/>
      <c r="G46060" s="149"/>
      <c r="H46060" s="148"/>
      <c r="I46060"/>
    </row>
    <row r="46061" spans="1:9" x14ac:dyDescent="0.25">
      <c r="A46061"/>
      <c r="B46061"/>
      <c r="C46061"/>
      <c r="D46061"/>
      <c r="E46061" s="148"/>
      <c r="F46061" s="148"/>
      <c r="G46061" s="149"/>
      <c r="H46061" s="148"/>
      <c r="I46061"/>
    </row>
    <row r="46062" spans="1:9" x14ac:dyDescent="0.25">
      <c r="A46062"/>
      <c r="B46062"/>
      <c r="C46062"/>
      <c r="D46062"/>
      <c r="E46062" s="148"/>
      <c r="F46062" s="148"/>
      <c r="G46062" s="149"/>
      <c r="H46062" s="148"/>
      <c r="I46062"/>
    </row>
    <row r="46063" spans="1:9" x14ac:dyDescent="0.25">
      <c r="A46063"/>
      <c r="B46063"/>
      <c r="C46063"/>
      <c r="D46063"/>
      <c r="E46063" s="148"/>
      <c r="F46063" s="148"/>
      <c r="G46063" s="149"/>
      <c r="H46063" s="148"/>
      <c r="I46063"/>
    </row>
    <row r="46064" spans="1:9" x14ac:dyDescent="0.25">
      <c r="A46064"/>
      <c r="B46064"/>
      <c r="C46064"/>
      <c r="D46064"/>
      <c r="E46064" s="148"/>
      <c r="F46064" s="148"/>
      <c r="G46064" s="149"/>
      <c r="H46064" s="148"/>
      <c r="I46064"/>
    </row>
    <row r="46065" spans="1:9" x14ac:dyDescent="0.25">
      <c r="A46065"/>
      <c r="B46065"/>
      <c r="C46065"/>
      <c r="D46065"/>
      <c r="E46065" s="148"/>
      <c r="F46065" s="148"/>
      <c r="G46065" s="149"/>
      <c r="H46065" s="148"/>
      <c r="I46065"/>
    </row>
    <row r="46066" spans="1:9" x14ac:dyDescent="0.25">
      <c r="A46066"/>
      <c r="B46066"/>
      <c r="C46066"/>
      <c r="D46066"/>
      <c r="E46066" s="148"/>
      <c r="F46066" s="148"/>
      <c r="G46066" s="149"/>
      <c r="H46066" s="148"/>
      <c r="I46066"/>
    </row>
    <row r="46067" spans="1:9" x14ac:dyDescent="0.25">
      <c r="A46067"/>
      <c r="B46067"/>
      <c r="C46067"/>
      <c r="D46067"/>
      <c r="E46067" s="148"/>
      <c r="F46067" s="148"/>
      <c r="G46067" s="149"/>
      <c r="H46067" s="148"/>
      <c r="I46067"/>
    </row>
    <row r="46068" spans="1:9" x14ac:dyDescent="0.25">
      <c r="A46068"/>
      <c r="B46068"/>
      <c r="C46068"/>
      <c r="D46068"/>
      <c r="E46068" s="148"/>
      <c r="F46068" s="148"/>
      <c r="G46068" s="149"/>
      <c r="H46068" s="148"/>
      <c r="I46068"/>
    </row>
    <row r="46069" spans="1:9" x14ac:dyDescent="0.25">
      <c r="A46069"/>
      <c r="B46069"/>
      <c r="C46069"/>
      <c r="D46069"/>
      <c r="E46069" s="148"/>
      <c r="F46069" s="148"/>
      <c r="G46069" s="149"/>
      <c r="H46069" s="148"/>
      <c r="I46069"/>
    </row>
    <row r="46070" spans="1:9" x14ac:dyDescent="0.25">
      <c r="A46070"/>
      <c r="B46070"/>
      <c r="C46070"/>
      <c r="D46070"/>
      <c r="E46070" s="148"/>
      <c r="F46070" s="148"/>
      <c r="G46070" s="149"/>
      <c r="H46070" s="148"/>
      <c r="I46070"/>
    </row>
    <row r="46071" spans="1:9" x14ac:dyDescent="0.25">
      <c r="A46071"/>
      <c r="B46071"/>
      <c r="C46071"/>
      <c r="D46071"/>
      <c r="E46071" s="148"/>
      <c r="F46071" s="148"/>
      <c r="G46071" s="149"/>
      <c r="H46071" s="148"/>
      <c r="I46071"/>
    </row>
    <row r="46072" spans="1:9" x14ac:dyDescent="0.25">
      <c r="A46072"/>
      <c r="B46072"/>
      <c r="C46072"/>
      <c r="D46072"/>
      <c r="E46072" s="148"/>
      <c r="F46072" s="148"/>
      <c r="G46072" s="149"/>
      <c r="H46072" s="148"/>
      <c r="I46072"/>
    </row>
    <row r="46073" spans="1:9" x14ac:dyDescent="0.25">
      <c r="A46073"/>
      <c r="B46073"/>
      <c r="C46073"/>
      <c r="D46073"/>
      <c r="E46073" s="148"/>
      <c r="F46073" s="148"/>
      <c r="G46073" s="149"/>
      <c r="H46073" s="148"/>
      <c r="I46073"/>
    </row>
    <row r="46074" spans="1:9" x14ac:dyDescent="0.25">
      <c r="A46074"/>
      <c r="B46074"/>
      <c r="C46074"/>
      <c r="D46074"/>
      <c r="E46074" s="148"/>
      <c r="F46074" s="148"/>
      <c r="G46074" s="149"/>
      <c r="H46074" s="148"/>
      <c r="I46074"/>
    </row>
    <row r="46075" spans="1:9" x14ac:dyDescent="0.25">
      <c r="A46075"/>
      <c r="B46075"/>
      <c r="C46075"/>
      <c r="D46075"/>
      <c r="E46075" s="148"/>
      <c r="F46075" s="148"/>
      <c r="G46075" s="149"/>
      <c r="H46075" s="148"/>
      <c r="I46075"/>
    </row>
    <row r="46076" spans="1:9" x14ac:dyDescent="0.25">
      <c r="A46076"/>
      <c r="B46076"/>
      <c r="C46076"/>
      <c r="D46076"/>
      <c r="E46076" s="148"/>
      <c r="F46076" s="148"/>
      <c r="G46076" s="149"/>
      <c r="H46076" s="148"/>
      <c r="I46076"/>
    </row>
    <row r="46077" spans="1:9" x14ac:dyDescent="0.25">
      <c r="A46077"/>
      <c r="B46077"/>
      <c r="C46077"/>
      <c r="D46077"/>
      <c r="E46077" s="148"/>
      <c r="F46077" s="148"/>
      <c r="G46077" s="149"/>
      <c r="H46077" s="148"/>
      <c r="I46077"/>
    </row>
    <row r="46078" spans="1:9" x14ac:dyDescent="0.25">
      <c r="A46078"/>
      <c r="B46078"/>
      <c r="C46078"/>
      <c r="D46078"/>
      <c r="E46078" s="148"/>
      <c r="F46078" s="148"/>
      <c r="G46078" s="149"/>
      <c r="H46078" s="148"/>
      <c r="I46078"/>
    </row>
    <row r="46079" spans="1:9" x14ac:dyDescent="0.25">
      <c r="A46079"/>
      <c r="B46079"/>
      <c r="C46079"/>
      <c r="D46079"/>
      <c r="E46079" s="148"/>
      <c r="F46079" s="148"/>
      <c r="G46079" s="149"/>
      <c r="H46079" s="148"/>
      <c r="I46079"/>
    </row>
    <row r="46080" spans="1:9" x14ac:dyDescent="0.25">
      <c r="A46080"/>
      <c r="B46080"/>
      <c r="C46080"/>
      <c r="D46080"/>
      <c r="E46080" s="148"/>
      <c r="F46080" s="148"/>
      <c r="G46080" s="149"/>
      <c r="H46080" s="148"/>
      <c r="I46080"/>
    </row>
    <row r="46081" spans="1:9" x14ac:dyDescent="0.25">
      <c r="A46081"/>
      <c r="B46081"/>
      <c r="C46081"/>
      <c r="D46081"/>
      <c r="E46081" s="148"/>
      <c r="F46081" s="148"/>
      <c r="G46081" s="149"/>
      <c r="H46081" s="148"/>
      <c r="I46081"/>
    </row>
    <row r="46082" spans="1:9" x14ac:dyDescent="0.25">
      <c r="A46082"/>
      <c r="B46082"/>
      <c r="C46082"/>
      <c r="D46082"/>
      <c r="E46082" s="148"/>
      <c r="F46082" s="148"/>
      <c r="G46082" s="149"/>
      <c r="H46082" s="148"/>
      <c r="I46082"/>
    </row>
    <row r="46083" spans="1:9" x14ac:dyDescent="0.25">
      <c r="A46083"/>
      <c r="B46083"/>
      <c r="C46083"/>
      <c r="D46083"/>
      <c r="E46083" s="148"/>
      <c r="F46083" s="148"/>
      <c r="G46083" s="149"/>
      <c r="H46083" s="148"/>
      <c r="I46083"/>
    </row>
    <row r="46084" spans="1:9" x14ac:dyDescent="0.25">
      <c r="A46084"/>
      <c r="B46084"/>
      <c r="C46084"/>
      <c r="D46084"/>
      <c r="E46084" s="148"/>
      <c r="F46084" s="148"/>
      <c r="G46084" s="149"/>
      <c r="H46084" s="148"/>
      <c r="I46084"/>
    </row>
    <row r="46085" spans="1:9" x14ac:dyDescent="0.25">
      <c r="A46085"/>
      <c r="B46085"/>
      <c r="C46085"/>
      <c r="D46085"/>
      <c r="E46085" s="148"/>
      <c r="F46085" s="148"/>
      <c r="G46085" s="149"/>
      <c r="H46085" s="148"/>
      <c r="I46085"/>
    </row>
    <row r="46086" spans="1:9" x14ac:dyDescent="0.25">
      <c r="A46086"/>
      <c r="B46086"/>
      <c r="C46086"/>
      <c r="D46086"/>
      <c r="E46086" s="148"/>
      <c r="F46086" s="148"/>
      <c r="G46086" s="149"/>
      <c r="H46086" s="148"/>
      <c r="I46086"/>
    </row>
    <row r="46087" spans="1:9" x14ac:dyDescent="0.25">
      <c r="A46087"/>
      <c r="B46087"/>
      <c r="C46087"/>
      <c r="D46087"/>
      <c r="E46087" s="148"/>
      <c r="F46087" s="148"/>
      <c r="G46087" s="149"/>
      <c r="H46087" s="148"/>
      <c r="I46087"/>
    </row>
    <row r="46088" spans="1:9" x14ac:dyDescent="0.25">
      <c r="A46088"/>
      <c r="B46088"/>
      <c r="C46088"/>
      <c r="D46088"/>
      <c r="E46088" s="148"/>
      <c r="F46088" s="148"/>
      <c r="G46088" s="149"/>
      <c r="H46088" s="148"/>
      <c r="I46088"/>
    </row>
    <row r="46089" spans="1:9" x14ac:dyDescent="0.25">
      <c r="A46089"/>
      <c r="B46089"/>
      <c r="C46089"/>
      <c r="D46089"/>
      <c r="E46089" s="148"/>
      <c r="F46089" s="148"/>
      <c r="G46089" s="149"/>
      <c r="H46089" s="148"/>
      <c r="I46089"/>
    </row>
    <row r="46090" spans="1:9" x14ac:dyDescent="0.25">
      <c r="A46090"/>
      <c r="B46090"/>
      <c r="C46090"/>
      <c r="D46090"/>
      <c r="E46090" s="148"/>
      <c r="F46090" s="148"/>
      <c r="G46090" s="149"/>
      <c r="H46090" s="148"/>
      <c r="I46090"/>
    </row>
    <row r="46091" spans="1:9" x14ac:dyDescent="0.25">
      <c r="A46091"/>
      <c r="B46091"/>
      <c r="C46091"/>
      <c r="D46091"/>
      <c r="E46091" s="148"/>
      <c r="F46091" s="148"/>
      <c r="G46091" s="149"/>
      <c r="H46091" s="148"/>
      <c r="I46091"/>
    </row>
    <row r="46092" spans="1:9" x14ac:dyDescent="0.25">
      <c r="A46092"/>
      <c r="B46092"/>
      <c r="C46092"/>
      <c r="D46092"/>
      <c r="E46092" s="148"/>
      <c r="F46092" s="148"/>
      <c r="G46092" s="149"/>
      <c r="H46092" s="148"/>
      <c r="I46092"/>
    </row>
    <row r="46093" spans="1:9" x14ac:dyDescent="0.25">
      <c r="A46093"/>
      <c r="B46093"/>
      <c r="C46093"/>
      <c r="D46093"/>
      <c r="E46093" s="148"/>
      <c r="F46093" s="148"/>
      <c r="G46093" s="149"/>
      <c r="H46093" s="148"/>
      <c r="I46093"/>
    </row>
    <row r="46094" spans="1:9" x14ac:dyDescent="0.25">
      <c r="A46094"/>
      <c r="B46094"/>
      <c r="C46094"/>
      <c r="D46094"/>
      <c r="E46094" s="148"/>
      <c r="F46094" s="148"/>
      <c r="G46094" s="149"/>
      <c r="H46094" s="148"/>
      <c r="I46094"/>
    </row>
    <row r="46095" spans="1:9" x14ac:dyDescent="0.25">
      <c r="A46095"/>
      <c r="B46095"/>
      <c r="C46095"/>
      <c r="D46095"/>
      <c r="E46095" s="148"/>
      <c r="F46095" s="148"/>
      <c r="G46095" s="149"/>
      <c r="H46095" s="148"/>
      <c r="I46095"/>
    </row>
    <row r="46096" spans="1:9" x14ac:dyDescent="0.25">
      <c r="A46096"/>
      <c r="B46096"/>
      <c r="C46096"/>
      <c r="D46096"/>
      <c r="E46096" s="148"/>
      <c r="F46096" s="148"/>
      <c r="G46096" s="149"/>
      <c r="H46096" s="148"/>
      <c r="I46096"/>
    </row>
    <row r="46097" spans="1:9" x14ac:dyDescent="0.25">
      <c r="A46097"/>
      <c r="B46097"/>
      <c r="C46097"/>
      <c r="D46097"/>
      <c r="E46097" s="148"/>
      <c r="F46097" s="148"/>
      <c r="G46097" s="149"/>
      <c r="H46097" s="148"/>
      <c r="I46097"/>
    </row>
    <row r="46098" spans="1:9" x14ac:dyDescent="0.25">
      <c r="A46098"/>
      <c r="B46098"/>
      <c r="C46098"/>
      <c r="D46098"/>
      <c r="E46098" s="148"/>
      <c r="F46098" s="148"/>
      <c r="G46098" s="149"/>
      <c r="H46098" s="148"/>
      <c r="I46098"/>
    </row>
    <row r="46099" spans="1:9" x14ac:dyDescent="0.25">
      <c r="A46099"/>
      <c r="B46099"/>
      <c r="C46099"/>
      <c r="D46099"/>
      <c r="E46099" s="148"/>
      <c r="F46099" s="148"/>
      <c r="G46099" s="149"/>
      <c r="H46099" s="148"/>
      <c r="I46099"/>
    </row>
    <row r="46100" spans="1:9" x14ac:dyDescent="0.25">
      <c r="A46100"/>
      <c r="B46100"/>
      <c r="C46100"/>
      <c r="D46100"/>
      <c r="E46100" s="148"/>
      <c r="F46100" s="148"/>
      <c r="G46100" s="149"/>
      <c r="H46100" s="148"/>
      <c r="I46100"/>
    </row>
    <row r="46101" spans="1:9" x14ac:dyDescent="0.25">
      <c r="A46101"/>
      <c r="B46101"/>
      <c r="C46101"/>
      <c r="D46101"/>
      <c r="E46101" s="148"/>
      <c r="F46101" s="148"/>
      <c r="G46101" s="149"/>
      <c r="H46101" s="148"/>
      <c r="I46101"/>
    </row>
    <row r="46102" spans="1:9" x14ac:dyDescent="0.25">
      <c r="A46102"/>
      <c r="B46102"/>
      <c r="C46102"/>
      <c r="D46102"/>
      <c r="E46102" s="148"/>
      <c r="F46102" s="148"/>
      <c r="G46102" s="149"/>
      <c r="H46102" s="148"/>
      <c r="I46102"/>
    </row>
    <row r="46103" spans="1:9" x14ac:dyDescent="0.25">
      <c r="A46103"/>
      <c r="B46103"/>
      <c r="C46103"/>
      <c r="D46103"/>
      <c r="E46103" s="148"/>
      <c r="F46103" s="148"/>
      <c r="G46103" s="149"/>
      <c r="H46103" s="148"/>
      <c r="I46103"/>
    </row>
    <row r="46104" spans="1:9" x14ac:dyDescent="0.25">
      <c r="A46104"/>
      <c r="B46104"/>
      <c r="C46104"/>
      <c r="D46104"/>
      <c r="E46104" s="148"/>
      <c r="F46104" s="148"/>
      <c r="G46104" s="149"/>
      <c r="H46104" s="148"/>
      <c r="I46104"/>
    </row>
    <row r="46105" spans="1:9" x14ac:dyDescent="0.25">
      <c r="A46105"/>
      <c r="B46105"/>
      <c r="C46105"/>
      <c r="D46105"/>
      <c r="E46105" s="148"/>
      <c r="F46105" s="148"/>
      <c r="G46105" s="149"/>
      <c r="H46105" s="148"/>
      <c r="I46105"/>
    </row>
    <row r="46106" spans="1:9" x14ac:dyDescent="0.25">
      <c r="A46106"/>
      <c r="B46106"/>
      <c r="C46106"/>
      <c r="D46106"/>
      <c r="E46106" s="148"/>
      <c r="F46106" s="148"/>
      <c r="G46106" s="149"/>
      <c r="H46106" s="148"/>
      <c r="I46106"/>
    </row>
    <row r="46107" spans="1:9" x14ac:dyDescent="0.25">
      <c r="A46107"/>
      <c r="B46107"/>
      <c r="C46107"/>
      <c r="D46107"/>
      <c r="E46107" s="148"/>
      <c r="F46107" s="148"/>
      <c r="G46107" s="149"/>
      <c r="H46107" s="148"/>
      <c r="I46107"/>
    </row>
    <row r="46108" spans="1:9" x14ac:dyDescent="0.25">
      <c r="A46108"/>
      <c r="B46108"/>
      <c r="C46108"/>
      <c r="D46108"/>
      <c r="E46108" s="148"/>
      <c r="F46108" s="148"/>
      <c r="G46108" s="149"/>
      <c r="H46108" s="148"/>
      <c r="I46108"/>
    </row>
    <row r="46109" spans="1:9" x14ac:dyDescent="0.25">
      <c r="A46109"/>
      <c r="B46109"/>
      <c r="C46109"/>
      <c r="D46109"/>
      <c r="E46109" s="148"/>
      <c r="F46109" s="148"/>
      <c r="G46109" s="149"/>
      <c r="H46109" s="148"/>
      <c r="I46109"/>
    </row>
    <row r="46110" spans="1:9" x14ac:dyDescent="0.25">
      <c r="A46110"/>
      <c r="B46110"/>
      <c r="C46110"/>
      <c r="D46110"/>
      <c r="E46110" s="148"/>
      <c r="F46110" s="148"/>
      <c r="G46110" s="149"/>
      <c r="H46110" s="148"/>
      <c r="I46110"/>
    </row>
    <row r="46111" spans="1:9" x14ac:dyDescent="0.25">
      <c r="A46111"/>
      <c r="B46111"/>
      <c r="C46111"/>
      <c r="D46111"/>
      <c r="E46111" s="148"/>
      <c r="F46111" s="148"/>
      <c r="G46111" s="149"/>
      <c r="H46111" s="148"/>
      <c r="I46111"/>
    </row>
    <row r="46112" spans="1:9" x14ac:dyDescent="0.25">
      <c r="A46112"/>
      <c r="B46112"/>
      <c r="C46112"/>
      <c r="D46112"/>
      <c r="E46112" s="148"/>
      <c r="F46112" s="148"/>
      <c r="G46112" s="149"/>
      <c r="H46112" s="148"/>
      <c r="I46112"/>
    </row>
    <row r="46113" spans="1:9" x14ac:dyDescent="0.25">
      <c r="A46113"/>
      <c r="B46113"/>
      <c r="C46113"/>
      <c r="D46113"/>
      <c r="E46113" s="148"/>
      <c r="F46113" s="148"/>
      <c r="G46113" s="149"/>
      <c r="H46113" s="148"/>
      <c r="I46113"/>
    </row>
    <row r="46114" spans="1:9" x14ac:dyDescent="0.25">
      <c r="A46114"/>
      <c r="B46114"/>
      <c r="C46114"/>
      <c r="D46114"/>
      <c r="E46114" s="148"/>
      <c r="F46114" s="148"/>
      <c r="G46114" s="149"/>
      <c r="H46114" s="148"/>
      <c r="I46114"/>
    </row>
    <row r="46115" spans="1:9" x14ac:dyDescent="0.25">
      <c r="A46115"/>
      <c r="B46115"/>
      <c r="C46115"/>
      <c r="D46115"/>
      <c r="E46115" s="148"/>
      <c r="F46115" s="148"/>
      <c r="G46115" s="149"/>
      <c r="H46115" s="148"/>
      <c r="I46115"/>
    </row>
    <row r="46116" spans="1:9" x14ac:dyDescent="0.25">
      <c r="A46116"/>
      <c r="B46116"/>
      <c r="C46116"/>
      <c r="D46116"/>
      <c r="E46116" s="148"/>
      <c r="F46116" s="148"/>
      <c r="G46116" s="149"/>
      <c r="H46116" s="148"/>
      <c r="I46116"/>
    </row>
    <row r="46117" spans="1:9" x14ac:dyDescent="0.25">
      <c r="A46117"/>
      <c r="B46117"/>
      <c r="C46117"/>
      <c r="D46117"/>
      <c r="E46117" s="148"/>
      <c r="F46117" s="148"/>
      <c r="G46117" s="149"/>
      <c r="H46117" s="148"/>
      <c r="I46117"/>
    </row>
    <row r="46118" spans="1:9" x14ac:dyDescent="0.25">
      <c r="A46118"/>
      <c r="B46118"/>
      <c r="C46118"/>
      <c r="D46118"/>
      <c r="E46118" s="148"/>
      <c r="F46118" s="148"/>
      <c r="G46118" s="149"/>
      <c r="H46118" s="148"/>
      <c r="I46118"/>
    </row>
    <row r="46119" spans="1:9" x14ac:dyDescent="0.25">
      <c r="A46119"/>
      <c r="B46119"/>
      <c r="C46119"/>
      <c r="D46119"/>
      <c r="E46119" s="148"/>
      <c r="F46119" s="148"/>
      <c r="G46119" s="149"/>
      <c r="H46119" s="148"/>
      <c r="I46119"/>
    </row>
    <row r="46120" spans="1:9" x14ac:dyDescent="0.25">
      <c r="A46120"/>
      <c r="B46120"/>
      <c r="C46120"/>
      <c r="D46120"/>
      <c r="E46120" s="148"/>
      <c r="F46120" s="148"/>
      <c r="G46120" s="149"/>
      <c r="H46120" s="148"/>
      <c r="I46120"/>
    </row>
    <row r="46121" spans="1:9" x14ac:dyDescent="0.25">
      <c r="A46121"/>
      <c r="B46121"/>
      <c r="C46121"/>
      <c r="D46121"/>
      <c r="E46121" s="148"/>
      <c r="F46121" s="148"/>
      <c r="G46121" s="149"/>
      <c r="H46121" s="148"/>
      <c r="I46121"/>
    </row>
    <row r="46122" spans="1:9" x14ac:dyDescent="0.25">
      <c r="A46122"/>
      <c r="B46122"/>
      <c r="C46122"/>
      <c r="D46122"/>
      <c r="E46122" s="148"/>
      <c r="F46122" s="148"/>
      <c r="G46122" s="149"/>
      <c r="H46122" s="148"/>
      <c r="I46122"/>
    </row>
    <row r="46123" spans="1:9" x14ac:dyDescent="0.25">
      <c r="A46123"/>
      <c r="B46123"/>
      <c r="C46123"/>
      <c r="D46123"/>
      <c r="E46123" s="148"/>
      <c r="F46123" s="148"/>
      <c r="G46123" s="149"/>
      <c r="H46123" s="148"/>
      <c r="I46123"/>
    </row>
    <row r="46124" spans="1:9" x14ac:dyDescent="0.25">
      <c r="A46124"/>
      <c r="B46124"/>
      <c r="C46124"/>
      <c r="D46124"/>
      <c r="E46124" s="148"/>
      <c r="F46124" s="148"/>
      <c r="G46124" s="149"/>
      <c r="H46124" s="148"/>
      <c r="I46124"/>
    </row>
    <row r="46125" spans="1:9" x14ac:dyDescent="0.25">
      <c r="A46125"/>
      <c r="B46125"/>
      <c r="C46125"/>
      <c r="D46125"/>
      <c r="E46125" s="148"/>
      <c r="F46125" s="148"/>
      <c r="G46125" s="149"/>
      <c r="H46125" s="148"/>
      <c r="I46125"/>
    </row>
    <row r="46126" spans="1:9" x14ac:dyDescent="0.25">
      <c r="A46126"/>
      <c r="B46126"/>
      <c r="C46126"/>
      <c r="D46126"/>
      <c r="E46126" s="148"/>
      <c r="F46126" s="148"/>
      <c r="G46126" s="149"/>
      <c r="H46126" s="148"/>
      <c r="I46126"/>
    </row>
    <row r="46127" spans="1:9" x14ac:dyDescent="0.25">
      <c r="A46127"/>
      <c r="B46127"/>
      <c r="C46127"/>
      <c r="D46127"/>
      <c r="E46127" s="148"/>
      <c r="F46127" s="148"/>
      <c r="G46127" s="149"/>
      <c r="H46127" s="148"/>
      <c r="I46127"/>
    </row>
    <row r="46128" spans="1:9" x14ac:dyDescent="0.25">
      <c r="A46128"/>
      <c r="B46128"/>
      <c r="C46128"/>
      <c r="D46128"/>
      <c r="E46128" s="148"/>
      <c r="F46128" s="148"/>
      <c r="G46128" s="149"/>
      <c r="H46128" s="148"/>
      <c r="I46128"/>
    </row>
    <row r="46129" spans="1:9" x14ac:dyDescent="0.25">
      <c r="A46129"/>
      <c r="B46129"/>
      <c r="C46129"/>
      <c r="D46129"/>
      <c r="E46129" s="148"/>
      <c r="F46129" s="148"/>
      <c r="G46129" s="149"/>
      <c r="H46129" s="148"/>
      <c r="I46129"/>
    </row>
    <row r="46130" spans="1:9" x14ac:dyDescent="0.25">
      <c r="A46130"/>
      <c r="B46130"/>
      <c r="C46130"/>
      <c r="D46130"/>
      <c r="E46130" s="148"/>
      <c r="F46130" s="148"/>
      <c r="G46130" s="149"/>
      <c r="H46130" s="148"/>
      <c r="I46130"/>
    </row>
    <row r="46131" spans="1:9" x14ac:dyDescent="0.25">
      <c r="A46131"/>
      <c r="B46131"/>
      <c r="C46131"/>
      <c r="D46131"/>
      <c r="E46131" s="148"/>
      <c r="F46131" s="148"/>
      <c r="G46131" s="149"/>
      <c r="H46131" s="148"/>
      <c r="I46131"/>
    </row>
    <row r="46132" spans="1:9" x14ac:dyDescent="0.25">
      <c r="A46132"/>
      <c r="B46132"/>
      <c r="C46132"/>
      <c r="D46132"/>
      <c r="E46132" s="148"/>
      <c r="F46132" s="148"/>
      <c r="G46132" s="149"/>
      <c r="H46132" s="148"/>
      <c r="I46132"/>
    </row>
    <row r="46133" spans="1:9" x14ac:dyDescent="0.25">
      <c r="A46133"/>
      <c r="B46133"/>
      <c r="C46133"/>
      <c r="D46133"/>
      <c r="E46133" s="148"/>
      <c r="F46133" s="148"/>
      <c r="G46133" s="149"/>
      <c r="H46133" s="148"/>
      <c r="I46133"/>
    </row>
    <row r="46134" spans="1:9" x14ac:dyDescent="0.25">
      <c r="A46134"/>
      <c r="B46134"/>
      <c r="C46134"/>
      <c r="D46134"/>
      <c r="E46134" s="148"/>
      <c r="F46134" s="148"/>
      <c r="G46134" s="149"/>
      <c r="H46134" s="148"/>
      <c r="I46134"/>
    </row>
    <row r="46135" spans="1:9" x14ac:dyDescent="0.25">
      <c r="A46135"/>
      <c r="B46135"/>
      <c r="C46135"/>
      <c r="D46135"/>
      <c r="E46135" s="148"/>
      <c r="F46135" s="148"/>
      <c r="G46135" s="149"/>
      <c r="H46135" s="148"/>
      <c r="I46135"/>
    </row>
    <row r="46136" spans="1:9" x14ac:dyDescent="0.25">
      <c r="A46136"/>
      <c r="B46136"/>
      <c r="C46136"/>
      <c r="D46136"/>
      <c r="E46136" s="148"/>
      <c r="F46136" s="148"/>
      <c r="G46136" s="149"/>
      <c r="H46136" s="148"/>
      <c r="I46136"/>
    </row>
    <row r="46137" spans="1:9" x14ac:dyDescent="0.25">
      <c r="A46137"/>
      <c r="B46137"/>
      <c r="C46137"/>
      <c r="D46137"/>
      <c r="E46137" s="148"/>
      <c r="F46137" s="148"/>
      <c r="G46137" s="149"/>
      <c r="H46137" s="148"/>
      <c r="I46137"/>
    </row>
    <row r="46138" spans="1:9" x14ac:dyDescent="0.25">
      <c r="A46138"/>
      <c r="B46138"/>
      <c r="C46138"/>
      <c r="D46138"/>
      <c r="E46138" s="148"/>
      <c r="F46138" s="148"/>
      <c r="G46138" s="149"/>
      <c r="H46138" s="148"/>
      <c r="I46138"/>
    </row>
    <row r="46139" spans="1:9" x14ac:dyDescent="0.25">
      <c r="A46139"/>
      <c r="B46139"/>
      <c r="C46139"/>
      <c r="D46139"/>
      <c r="E46139" s="148"/>
      <c r="F46139" s="148"/>
      <c r="G46139" s="149"/>
      <c r="H46139" s="148"/>
      <c r="I46139"/>
    </row>
    <row r="46140" spans="1:9" x14ac:dyDescent="0.25">
      <c r="A46140"/>
      <c r="B46140"/>
      <c r="C46140"/>
      <c r="D46140"/>
      <c r="E46140" s="148"/>
      <c r="F46140" s="148"/>
      <c r="G46140" s="149"/>
      <c r="H46140" s="148"/>
      <c r="I46140"/>
    </row>
    <row r="46141" spans="1:9" x14ac:dyDescent="0.25">
      <c r="A46141"/>
      <c r="B46141"/>
      <c r="C46141"/>
      <c r="D46141"/>
      <c r="E46141" s="148"/>
      <c r="F46141" s="148"/>
      <c r="G46141" s="149"/>
      <c r="H46141" s="148"/>
      <c r="I46141"/>
    </row>
    <row r="46142" spans="1:9" x14ac:dyDescent="0.25">
      <c r="A46142"/>
      <c r="B46142"/>
      <c r="C46142"/>
      <c r="D46142"/>
      <c r="E46142" s="148"/>
      <c r="F46142" s="148"/>
      <c r="G46142" s="149"/>
      <c r="H46142" s="148"/>
      <c r="I46142"/>
    </row>
    <row r="46143" spans="1:9" x14ac:dyDescent="0.25">
      <c r="A46143"/>
      <c r="B46143"/>
      <c r="C46143"/>
      <c r="D46143"/>
      <c r="E46143" s="148"/>
      <c r="F46143" s="148"/>
      <c r="G46143" s="149"/>
      <c r="H46143" s="148"/>
      <c r="I46143"/>
    </row>
    <row r="46144" spans="1:9" x14ac:dyDescent="0.25">
      <c r="A46144"/>
      <c r="B46144"/>
      <c r="C46144"/>
      <c r="D46144"/>
      <c r="E46144" s="148"/>
      <c r="F46144" s="148"/>
      <c r="G46144" s="149"/>
      <c r="H46144" s="148"/>
      <c r="I46144"/>
    </row>
    <row r="46145" spans="1:9" x14ac:dyDescent="0.25">
      <c r="A46145"/>
      <c r="B46145"/>
      <c r="C46145"/>
      <c r="D46145"/>
      <c r="E46145" s="148"/>
      <c r="F46145" s="148"/>
      <c r="G46145" s="149"/>
      <c r="H46145" s="148"/>
      <c r="I46145"/>
    </row>
    <row r="46146" spans="1:9" x14ac:dyDescent="0.25">
      <c r="A46146"/>
      <c r="B46146"/>
      <c r="C46146"/>
      <c r="D46146"/>
      <c r="E46146" s="148"/>
      <c r="F46146" s="148"/>
      <c r="G46146" s="149"/>
      <c r="H46146" s="148"/>
      <c r="I46146"/>
    </row>
    <row r="46147" spans="1:9" x14ac:dyDescent="0.25">
      <c r="A46147"/>
      <c r="B46147"/>
      <c r="C46147"/>
      <c r="D46147"/>
      <c r="E46147" s="148"/>
      <c r="F46147" s="148"/>
      <c r="G46147" s="149"/>
      <c r="H46147" s="148"/>
      <c r="I46147"/>
    </row>
    <row r="46148" spans="1:9" x14ac:dyDescent="0.25">
      <c r="A46148"/>
      <c r="B46148"/>
      <c r="C46148"/>
      <c r="D46148"/>
      <c r="E46148" s="148"/>
      <c r="F46148" s="148"/>
      <c r="G46148" s="149"/>
      <c r="H46148" s="148"/>
      <c r="I46148"/>
    </row>
    <row r="46149" spans="1:9" x14ac:dyDescent="0.25">
      <c r="A46149"/>
      <c r="B46149"/>
      <c r="C46149"/>
      <c r="D46149"/>
      <c r="E46149" s="148"/>
      <c r="F46149" s="148"/>
      <c r="G46149" s="149"/>
      <c r="H46149" s="148"/>
      <c r="I46149"/>
    </row>
    <row r="46150" spans="1:9" x14ac:dyDescent="0.25">
      <c r="A46150"/>
      <c r="B46150"/>
      <c r="C46150"/>
      <c r="D46150"/>
      <c r="E46150" s="148"/>
      <c r="F46150" s="148"/>
      <c r="G46150" s="149"/>
      <c r="H46150" s="148"/>
      <c r="I46150"/>
    </row>
    <row r="46151" spans="1:9" x14ac:dyDescent="0.25">
      <c r="A46151"/>
      <c r="B46151"/>
      <c r="C46151"/>
      <c r="D46151"/>
      <c r="E46151" s="148"/>
      <c r="F46151" s="148"/>
      <c r="G46151" s="149"/>
      <c r="H46151" s="148"/>
      <c r="I46151"/>
    </row>
    <row r="46152" spans="1:9" x14ac:dyDescent="0.25">
      <c r="A46152"/>
      <c r="B46152"/>
      <c r="C46152"/>
      <c r="D46152"/>
      <c r="E46152" s="148"/>
      <c r="F46152" s="148"/>
      <c r="G46152" s="149"/>
      <c r="H46152" s="148"/>
      <c r="I46152"/>
    </row>
    <row r="46153" spans="1:9" x14ac:dyDescent="0.25">
      <c r="A46153"/>
      <c r="B46153"/>
      <c r="C46153"/>
      <c r="D46153"/>
      <c r="E46153" s="148"/>
      <c r="F46153" s="148"/>
      <c r="G46153" s="149"/>
      <c r="H46153" s="148"/>
      <c r="I46153"/>
    </row>
    <row r="46154" spans="1:9" x14ac:dyDescent="0.25">
      <c r="A46154"/>
      <c r="B46154"/>
      <c r="C46154"/>
      <c r="D46154"/>
      <c r="E46154" s="148"/>
      <c r="F46154" s="148"/>
      <c r="G46154" s="149"/>
      <c r="H46154" s="148"/>
      <c r="I46154"/>
    </row>
    <row r="46155" spans="1:9" x14ac:dyDescent="0.25">
      <c r="A46155"/>
      <c r="B46155"/>
      <c r="C46155"/>
      <c r="D46155"/>
      <c r="E46155" s="148"/>
      <c r="F46155" s="148"/>
      <c r="G46155" s="149"/>
      <c r="H46155" s="148"/>
      <c r="I46155"/>
    </row>
    <row r="46156" spans="1:9" x14ac:dyDescent="0.25">
      <c r="A46156"/>
      <c r="B46156"/>
      <c r="C46156"/>
      <c r="D46156"/>
      <c r="E46156" s="148"/>
      <c r="F46156" s="148"/>
      <c r="G46156" s="149"/>
      <c r="H46156" s="148"/>
      <c r="I46156"/>
    </row>
    <row r="46157" spans="1:9" x14ac:dyDescent="0.25">
      <c r="A46157"/>
      <c r="B46157"/>
      <c r="C46157"/>
      <c r="D46157"/>
      <c r="E46157" s="148"/>
      <c r="F46157" s="148"/>
      <c r="G46157" s="149"/>
      <c r="H46157" s="148"/>
      <c r="I46157"/>
    </row>
    <row r="46158" spans="1:9" x14ac:dyDescent="0.25">
      <c r="A46158"/>
      <c r="B46158"/>
      <c r="C46158"/>
      <c r="D46158"/>
      <c r="E46158" s="148"/>
      <c r="F46158" s="148"/>
      <c r="G46158" s="149"/>
      <c r="H46158" s="148"/>
      <c r="I46158"/>
    </row>
    <row r="46159" spans="1:9" x14ac:dyDescent="0.25">
      <c r="A46159"/>
      <c r="B46159"/>
      <c r="C46159"/>
      <c r="D46159"/>
      <c r="E46159" s="148"/>
      <c r="F46159" s="148"/>
      <c r="G46159" s="149"/>
      <c r="H46159" s="148"/>
      <c r="I46159"/>
    </row>
    <row r="46160" spans="1:9" x14ac:dyDescent="0.25">
      <c r="A46160"/>
      <c r="B46160"/>
      <c r="C46160"/>
      <c r="D46160"/>
      <c r="E46160" s="148"/>
      <c r="F46160" s="148"/>
      <c r="G46160" s="149"/>
      <c r="H46160" s="148"/>
      <c r="I46160"/>
    </row>
    <row r="46161" spans="1:9" x14ac:dyDescent="0.25">
      <c r="A46161"/>
      <c r="B46161"/>
      <c r="C46161"/>
      <c r="D46161"/>
      <c r="E46161" s="148"/>
      <c r="F46161" s="148"/>
      <c r="G46161" s="149"/>
      <c r="H46161" s="148"/>
      <c r="I46161"/>
    </row>
    <row r="46162" spans="1:9" x14ac:dyDescent="0.25">
      <c r="A46162"/>
      <c r="B46162"/>
      <c r="C46162"/>
      <c r="D46162"/>
      <c r="E46162" s="148"/>
      <c r="F46162" s="148"/>
      <c r="G46162" s="149"/>
      <c r="H46162" s="148"/>
      <c r="I46162"/>
    </row>
    <row r="46163" spans="1:9" x14ac:dyDescent="0.25">
      <c r="A46163"/>
      <c r="B46163"/>
      <c r="C46163"/>
      <c r="D46163"/>
      <c r="E46163" s="148"/>
      <c r="F46163" s="148"/>
      <c r="G46163" s="149"/>
      <c r="H46163" s="148"/>
      <c r="I46163"/>
    </row>
    <row r="46164" spans="1:9" x14ac:dyDescent="0.25">
      <c r="A46164"/>
      <c r="B46164"/>
      <c r="C46164"/>
      <c r="D46164"/>
      <c r="E46164" s="148"/>
      <c r="F46164" s="148"/>
      <c r="G46164" s="149"/>
      <c r="H46164" s="148"/>
      <c r="I46164"/>
    </row>
    <row r="46165" spans="1:9" x14ac:dyDescent="0.25">
      <c r="A46165"/>
      <c r="B46165"/>
      <c r="C46165"/>
      <c r="D46165"/>
      <c r="E46165" s="148"/>
      <c r="F46165" s="148"/>
      <c r="G46165" s="149"/>
      <c r="H46165" s="148"/>
      <c r="I46165"/>
    </row>
    <row r="46166" spans="1:9" x14ac:dyDescent="0.25">
      <c r="A46166"/>
      <c r="B46166"/>
      <c r="C46166"/>
      <c r="D46166"/>
      <c r="E46166" s="148"/>
      <c r="F46166" s="148"/>
      <c r="G46166" s="149"/>
      <c r="H46166" s="148"/>
      <c r="I46166"/>
    </row>
    <row r="46167" spans="1:9" x14ac:dyDescent="0.25">
      <c r="A46167"/>
      <c r="B46167"/>
      <c r="C46167"/>
      <c r="D46167"/>
      <c r="E46167" s="148"/>
      <c r="F46167" s="148"/>
      <c r="G46167" s="149"/>
      <c r="H46167" s="148"/>
      <c r="I46167"/>
    </row>
    <row r="46168" spans="1:9" x14ac:dyDescent="0.25">
      <c r="A46168"/>
      <c r="B46168"/>
      <c r="C46168"/>
      <c r="D46168"/>
      <c r="E46168" s="148"/>
      <c r="F46168" s="148"/>
      <c r="G46168" s="149"/>
      <c r="H46168" s="148"/>
      <c r="I46168"/>
    </row>
    <row r="46169" spans="1:9" x14ac:dyDescent="0.25">
      <c r="A46169"/>
      <c r="B46169"/>
      <c r="C46169"/>
      <c r="D46169"/>
      <c r="E46169" s="148"/>
      <c r="F46169" s="148"/>
      <c r="G46169" s="149"/>
      <c r="H46169" s="148"/>
      <c r="I46169"/>
    </row>
    <row r="46170" spans="1:9" x14ac:dyDescent="0.25">
      <c r="A46170"/>
      <c r="B46170"/>
      <c r="C46170"/>
      <c r="D46170"/>
      <c r="E46170" s="148"/>
      <c r="F46170" s="148"/>
      <c r="G46170" s="149"/>
      <c r="H46170" s="148"/>
      <c r="I46170"/>
    </row>
    <row r="46171" spans="1:9" x14ac:dyDescent="0.25">
      <c r="A46171"/>
      <c r="B46171"/>
      <c r="C46171"/>
      <c r="D46171"/>
      <c r="E46171" s="148"/>
      <c r="F46171" s="148"/>
      <c r="G46171" s="149"/>
      <c r="H46171" s="148"/>
      <c r="I46171"/>
    </row>
    <row r="46172" spans="1:9" x14ac:dyDescent="0.25">
      <c r="A46172"/>
      <c r="B46172"/>
      <c r="C46172"/>
      <c r="D46172"/>
      <c r="E46172" s="148"/>
      <c r="F46172" s="148"/>
      <c r="G46172" s="149"/>
      <c r="H46172" s="148"/>
      <c r="I46172"/>
    </row>
    <row r="46173" spans="1:9" x14ac:dyDescent="0.25">
      <c r="A46173"/>
      <c r="B46173"/>
      <c r="C46173"/>
      <c r="D46173"/>
      <c r="E46173" s="148"/>
      <c r="F46173" s="148"/>
      <c r="G46173" s="149"/>
      <c r="H46173" s="148"/>
      <c r="I46173"/>
    </row>
    <row r="46174" spans="1:9" x14ac:dyDescent="0.25">
      <c r="A46174"/>
      <c r="B46174"/>
      <c r="C46174"/>
      <c r="D46174"/>
      <c r="E46174" s="148"/>
      <c r="F46174" s="148"/>
      <c r="G46174" s="149"/>
      <c r="H46174" s="148"/>
      <c r="I46174"/>
    </row>
    <row r="46175" spans="1:9" x14ac:dyDescent="0.25">
      <c r="A46175"/>
      <c r="B46175"/>
      <c r="C46175"/>
      <c r="D46175"/>
      <c r="E46175" s="148"/>
      <c r="F46175" s="148"/>
      <c r="G46175" s="149"/>
      <c r="H46175" s="148"/>
      <c r="I46175"/>
    </row>
    <row r="46176" spans="1:9" x14ac:dyDescent="0.25">
      <c r="A46176"/>
      <c r="B46176"/>
      <c r="C46176"/>
      <c r="D46176"/>
      <c r="E46176" s="148"/>
      <c r="F46176" s="148"/>
      <c r="G46176" s="149"/>
      <c r="H46176" s="148"/>
      <c r="I46176"/>
    </row>
    <row r="46177" spans="1:9" x14ac:dyDescent="0.25">
      <c r="A46177"/>
      <c r="B46177"/>
      <c r="C46177"/>
      <c r="D46177"/>
      <c r="E46177" s="148"/>
      <c r="F46177" s="148"/>
      <c r="G46177" s="149"/>
      <c r="H46177" s="148"/>
      <c r="I46177"/>
    </row>
    <row r="46178" spans="1:9" x14ac:dyDescent="0.25">
      <c r="A46178"/>
      <c r="B46178"/>
      <c r="C46178"/>
      <c r="D46178"/>
      <c r="E46178" s="148"/>
      <c r="F46178" s="148"/>
      <c r="G46178" s="149"/>
      <c r="H46178" s="148"/>
      <c r="I46178"/>
    </row>
    <row r="46179" spans="1:9" x14ac:dyDescent="0.25">
      <c r="A46179"/>
      <c r="B46179"/>
      <c r="C46179"/>
      <c r="D46179"/>
      <c r="E46179" s="148"/>
      <c r="F46179" s="148"/>
      <c r="G46179" s="149"/>
      <c r="H46179" s="148"/>
      <c r="I46179"/>
    </row>
    <row r="46180" spans="1:9" x14ac:dyDescent="0.25">
      <c r="A46180"/>
      <c r="B46180"/>
      <c r="C46180"/>
      <c r="D46180"/>
      <c r="E46180" s="148"/>
      <c r="F46180" s="148"/>
      <c r="G46180" s="149"/>
      <c r="H46180" s="148"/>
      <c r="I46180"/>
    </row>
    <row r="46181" spans="1:9" x14ac:dyDescent="0.25">
      <c r="A46181"/>
      <c r="B46181"/>
      <c r="C46181"/>
      <c r="D46181"/>
      <c r="E46181" s="148"/>
      <c r="F46181" s="148"/>
      <c r="G46181" s="149"/>
      <c r="H46181" s="148"/>
      <c r="I46181"/>
    </row>
    <row r="46182" spans="1:9" x14ac:dyDescent="0.25">
      <c r="A46182"/>
      <c r="B46182"/>
      <c r="C46182"/>
      <c r="D46182"/>
      <c r="E46182" s="148"/>
      <c r="F46182" s="148"/>
      <c r="G46182" s="149"/>
      <c r="H46182" s="148"/>
      <c r="I46182"/>
    </row>
    <row r="46183" spans="1:9" x14ac:dyDescent="0.25">
      <c r="A46183"/>
      <c r="B46183"/>
      <c r="C46183"/>
      <c r="D46183"/>
      <c r="E46183" s="148"/>
      <c r="F46183" s="148"/>
      <c r="G46183" s="149"/>
      <c r="H46183" s="148"/>
      <c r="I46183"/>
    </row>
    <row r="46184" spans="1:9" x14ac:dyDescent="0.25">
      <c r="A46184"/>
      <c r="B46184"/>
      <c r="C46184"/>
      <c r="D46184"/>
      <c r="E46184" s="148"/>
      <c r="F46184" s="148"/>
      <c r="G46184" s="149"/>
      <c r="H46184" s="148"/>
      <c r="I46184"/>
    </row>
    <row r="46185" spans="1:9" x14ac:dyDescent="0.25">
      <c r="A46185"/>
      <c r="B46185"/>
      <c r="C46185"/>
      <c r="D46185"/>
      <c r="E46185" s="148"/>
      <c r="F46185" s="148"/>
      <c r="G46185" s="149"/>
      <c r="H46185" s="148"/>
      <c r="I46185"/>
    </row>
    <row r="46186" spans="1:9" x14ac:dyDescent="0.25">
      <c r="A46186"/>
      <c r="B46186"/>
      <c r="C46186"/>
      <c r="D46186"/>
      <c r="E46186" s="148"/>
      <c r="F46186" s="148"/>
      <c r="G46186" s="149"/>
      <c r="H46186" s="148"/>
      <c r="I46186"/>
    </row>
    <row r="46187" spans="1:9" x14ac:dyDescent="0.25">
      <c r="A46187"/>
      <c r="B46187"/>
      <c r="C46187"/>
      <c r="D46187"/>
      <c r="E46187" s="148"/>
      <c r="F46187" s="148"/>
      <c r="G46187" s="149"/>
      <c r="H46187" s="148"/>
      <c r="I46187"/>
    </row>
    <row r="46188" spans="1:9" x14ac:dyDescent="0.25">
      <c r="A46188"/>
      <c r="B46188"/>
      <c r="C46188"/>
      <c r="D46188"/>
      <c r="E46188" s="148"/>
      <c r="F46188" s="148"/>
      <c r="G46188" s="149"/>
      <c r="H46188" s="148"/>
      <c r="I46188"/>
    </row>
    <row r="46189" spans="1:9" x14ac:dyDescent="0.25">
      <c r="A46189"/>
      <c r="B46189"/>
      <c r="C46189"/>
      <c r="D46189"/>
      <c r="E46189" s="148"/>
      <c r="F46189" s="148"/>
      <c r="G46189" s="149"/>
      <c r="H46189" s="148"/>
      <c r="I46189"/>
    </row>
    <row r="46190" spans="1:9" x14ac:dyDescent="0.25">
      <c r="A46190"/>
      <c r="B46190"/>
      <c r="C46190"/>
      <c r="D46190"/>
      <c r="E46190" s="148"/>
      <c r="F46190" s="148"/>
      <c r="G46190" s="149"/>
      <c r="H46190" s="148"/>
      <c r="I46190"/>
    </row>
    <row r="46191" spans="1:9" x14ac:dyDescent="0.25">
      <c r="A46191"/>
      <c r="B46191"/>
      <c r="C46191"/>
      <c r="D46191"/>
      <c r="E46191" s="148"/>
      <c r="F46191" s="148"/>
      <c r="G46191" s="149"/>
      <c r="H46191" s="148"/>
      <c r="I46191"/>
    </row>
    <row r="46192" spans="1:9" x14ac:dyDescent="0.25">
      <c r="A46192"/>
      <c r="B46192"/>
      <c r="C46192"/>
      <c r="D46192"/>
      <c r="E46192" s="148"/>
      <c r="F46192" s="148"/>
      <c r="G46192" s="149"/>
      <c r="H46192" s="148"/>
      <c r="I46192"/>
    </row>
    <row r="46193" spans="1:9" x14ac:dyDescent="0.25">
      <c r="A46193"/>
      <c r="B46193"/>
      <c r="C46193"/>
      <c r="D46193"/>
      <c r="E46193" s="148"/>
      <c r="F46193" s="148"/>
      <c r="G46193" s="149"/>
      <c r="H46193" s="148"/>
      <c r="I46193"/>
    </row>
    <row r="46194" spans="1:9" x14ac:dyDescent="0.25">
      <c r="A46194"/>
      <c r="B46194"/>
      <c r="C46194"/>
      <c r="D46194"/>
      <c r="E46194" s="148"/>
      <c r="F46194" s="148"/>
      <c r="G46194" s="149"/>
      <c r="H46194" s="148"/>
      <c r="I46194"/>
    </row>
    <row r="46195" spans="1:9" x14ac:dyDescent="0.25">
      <c r="A46195"/>
      <c r="B46195"/>
      <c r="C46195"/>
      <c r="D46195"/>
      <c r="E46195" s="148"/>
      <c r="F46195" s="148"/>
      <c r="G46195" s="149"/>
      <c r="H46195" s="148"/>
      <c r="I46195"/>
    </row>
    <row r="46196" spans="1:9" x14ac:dyDescent="0.25">
      <c r="A46196"/>
      <c r="B46196"/>
      <c r="C46196"/>
      <c r="D46196"/>
      <c r="E46196" s="148"/>
      <c r="F46196" s="148"/>
      <c r="G46196" s="149"/>
      <c r="H46196" s="148"/>
      <c r="I46196"/>
    </row>
    <row r="46197" spans="1:9" x14ac:dyDescent="0.25">
      <c r="A46197"/>
      <c r="B46197"/>
      <c r="C46197"/>
      <c r="D46197"/>
      <c r="E46197" s="148"/>
      <c r="F46197" s="148"/>
      <c r="G46197" s="149"/>
      <c r="H46197" s="148"/>
      <c r="I46197"/>
    </row>
    <row r="46198" spans="1:9" x14ac:dyDescent="0.25">
      <c r="A46198"/>
      <c r="B46198"/>
      <c r="C46198"/>
      <c r="D46198"/>
      <c r="E46198" s="148"/>
      <c r="F46198" s="148"/>
      <c r="G46198" s="149"/>
      <c r="H46198" s="148"/>
      <c r="I46198"/>
    </row>
    <row r="46199" spans="1:9" x14ac:dyDescent="0.25">
      <c r="A46199"/>
      <c r="B46199"/>
      <c r="C46199"/>
      <c r="D46199"/>
      <c r="E46199" s="148"/>
      <c r="F46199" s="148"/>
      <c r="G46199" s="149"/>
      <c r="H46199" s="148"/>
      <c r="I46199"/>
    </row>
    <row r="46200" spans="1:9" x14ac:dyDescent="0.25">
      <c r="A46200"/>
      <c r="B46200"/>
      <c r="C46200"/>
      <c r="D46200"/>
      <c r="E46200" s="148"/>
      <c r="F46200" s="148"/>
      <c r="G46200" s="149"/>
      <c r="H46200" s="148"/>
      <c r="I46200"/>
    </row>
    <row r="46201" spans="1:9" x14ac:dyDescent="0.25">
      <c r="A46201"/>
      <c r="B46201"/>
      <c r="C46201"/>
      <c r="D46201"/>
      <c r="E46201" s="148"/>
      <c r="F46201" s="148"/>
      <c r="G46201" s="149"/>
      <c r="H46201" s="148"/>
      <c r="I46201"/>
    </row>
    <row r="46202" spans="1:9" x14ac:dyDescent="0.25">
      <c r="A46202"/>
      <c r="B46202"/>
      <c r="C46202"/>
      <c r="D46202"/>
      <c r="E46202" s="148"/>
      <c r="F46202" s="148"/>
      <c r="G46202" s="149"/>
      <c r="H46202" s="148"/>
      <c r="I46202"/>
    </row>
    <row r="46203" spans="1:9" x14ac:dyDescent="0.25">
      <c r="A46203"/>
      <c r="B46203"/>
      <c r="C46203"/>
      <c r="D46203"/>
      <c r="E46203" s="148"/>
      <c r="F46203" s="148"/>
      <c r="G46203" s="149"/>
      <c r="H46203" s="148"/>
      <c r="I46203"/>
    </row>
    <row r="46204" spans="1:9" x14ac:dyDescent="0.25">
      <c r="A46204"/>
      <c r="B46204"/>
      <c r="C46204"/>
      <c r="D46204"/>
      <c r="E46204" s="148"/>
      <c r="F46204" s="148"/>
      <c r="G46204" s="149"/>
      <c r="H46204" s="148"/>
      <c r="I46204"/>
    </row>
    <row r="46205" spans="1:9" x14ac:dyDescent="0.25">
      <c r="A46205"/>
      <c r="B46205"/>
      <c r="C46205"/>
      <c r="D46205"/>
      <c r="E46205" s="148"/>
      <c r="F46205" s="148"/>
      <c r="G46205" s="149"/>
      <c r="H46205" s="148"/>
      <c r="I46205"/>
    </row>
    <row r="46206" spans="1:9" x14ac:dyDescent="0.25">
      <c r="A46206"/>
      <c r="B46206"/>
      <c r="C46206"/>
      <c r="D46206"/>
      <c r="E46206" s="148"/>
      <c r="F46206" s="148"/>
      <c r="G46206" s="149"/>
      <c r="H46206" s="148"/>
      <c r="I46206"/>
    </row>
    <row r="46207" spans="1:9" x14ac:dyDescent="0.25">
      <c r="A46207"/>
      <c r="B46207"/>
      <c r="C46207"/>
      <c r="D46207"/>
      <c r="E46207" s="148"/>
      <c r="F46207" s="148"/>
      <c r="G46207" s="149"/>
      <c r="H46207" s="148"/>
      <c r="I46207"/>
    </row>
    <row r="46208" spans="1:9" x14ac:dyDescent="0.25">
      <c r="A46208"/>
      <c r="B46208"/>
      <c r="C46208"/>
      <c r="D46208"/>
      <c r="E46208" s="148"/>
      <c r="F46208" s="148"/>
      <c r="G46208" s="149"/>
      <c r="H46208" s="148"/>
      <c r="I46208"/>
    </row>
    <row r="46209" spans="1:9" x14ac:dyDescent="0.25">
      <c r="A46209"/>
      <c r="B46209"/>
      <c r="C46209"/>
      <c r="D46209"/>
      <c r="E46209" s="148"/>
      <c r="F46209" s="148"/>
      <c r="G46209" s="149"/>
      <c r="H46209" s="148"/>
      <c r="I46209"/>
    </row>
    <row r="46210" spans="1:9" x14ac:dyDescent="0.25">
      <c r="A46210"/>
      <c r="B46210"/>
      <c r="C46210"/>
      <c r="D46210"/>
      <c r="E46210" s="148"/>
      <c r="F46210" s="148"/>
      <c r="G46210" s="149"/>
      <c r="H46210" s="148"/>
      <c r="I46210"/>
    </row>
    <row r="46211" spans="1:9" x14ac:dyDescent="0.25">
      <c r="A46211"/>
      <c r="B46211"/>
      <c r="C46211"/>
      <c r="D46211"/>
      <c r="E46211" s="148"/>
      <c r="F46211" s="148"/>
      <c r="G46211" s="149"/>
      <c r="H46211" s="148"/>
      <c r="I46211"/>
    </row>
    <row r="46212" spans="1:9" x14ac:dyDescent="0.25">
      <c r="A46212"/>
      <c r="B46212"/>
      <c r="C46212"/>
      <c r="D46212"/>
      <c r="E46212" s="148"/>
      <c r="F46212" s="148"/>
      <c r="G46212" s="149"/>
      <c r="H46212" s="148"/>
      <c r="I46212"/>
    </row>
    <row r="46213" spans="1:9" x14ac:dyDescent="0.25">
      <c r="A46213"/>
      <c r="B46213"/>
      <c r="C46213"/>
      <c r="D46213"/>
      <c r="E46213" s="148"/>
      <c r="F46213" s="148"/>
      <c r="G46213" s="149"/>
      <c r="H46213" s="148"/>
      <c r="I46213"/>
    </row>
    <row r="46214" spans="1:9" x14ac:dyDescent="0.25">
      <c r="A46214"/>
      <c r="B46214"/>
      <c r="C46214"/>
      <c r="D46214"/>
      <c r="E46214" s="148"/>
      <c r="F46214" s="148"/>
      <c r="G46214" s="149"/>
      <c r="H46214" s="148"/>
      <c r="I46214"/>
    </row>
    <row r="46215" spans="1:9" x14ac:dyDescent="0.25">
      <c r="A46215"/>
      <c r="B46215"/>
      <c r="C46215"/>
      <c r="D46215"/>
      <c r="E46215" s="148"/>
      <c r="F46215" s="148"/>
      <c r="G46215" s="149"/>
      <c r="H46215" s="148"/>
      <c r="I46215"/>
    </row>
    <row r="46216" spans="1:9" x14ac:dyDescent="0.25">
      <c r="A46216"/>
      <c r="B46216"/>
      <c r="C46216"/>
      <c r="D46216"/>
      <c r="E46216" s="148"/>
      <c r="F46216" s="148"/>
      <c r="G46216" s="149"/>
      <c r="H46216" s="148"/>
      <c r="I46216"/>
    </row>
    <row r="46217" spans="1:9" x14ac:dyDescent="0.25">
      <c r="A46217"/>
      <c r="B46217"/>
      <c r="C46217"/>
      <c r="D46217"/>
      <c r="E46217" s="148"/>
      <c r="F46217" s="148"/>
      <c r="G46217" s="149"/>
      <c r="H46217" s="148"/>
      <c r="I46217"/>
    </row>
    <row r="46218" spans="1:9" x14ac:dyDescent="0.25">
      <c r="A46218"/>
      <c r="B46218"/>
      <c r="C46218"/>
      <c r="D46218"/>
      <c r="E46218" s="148"/>
      <c r="F46218" s="148"/>
      <c r="G46218" s="149"/>
      <c r="H46218" s="148"/>
      <c r="I46218"/>
    </row>
    <row r="46219" spans="1:9" x14ac:dyDescent="0.25">
      <c r="A46219"/>
      <c r="B46219"/>
      <c r="C46219"/>
      <c r="D46219"/>
      <c r="E46219" s="148"/>
      <c r="F46219" s="148"/>
      <c r="G46219" s="149"/>
      <c r="H46219" s="148"/>
      <c r="I46219"/>
    </row>
    <row r="46220" spans="1:9" x14ac:dyDescent="0.25">
      <c r="A46220"/>
      <c r="B46220"/>
      <c r="C46220"/>
      <c r="D46220"/>
      <c r="E46220" s="148"/>
      <c r="F46220" s="148"/>
      <c r="G46220" s="149"/>
      <c r="H46220" s="148"/>
      <c r="I46220"/>
    </row>
    <row r="46221" spans="1:9" x14ac:dyDescent="0.25">
      <c r="A46221"/>
      <c r="B46221"/>
      <c r="C46221"/>
      <c r="D46221"/>
      <c r="E46221" s="148"/>
      <c r="F46221" s="148"/>
      <c r="G46221" s="149"/>
      <c r="H46221" s="148"/>
      <c r="I46221"/>
    </row>
    <row r="46222" spans="1:9" x14ac:dyDescent="0.25">
      <c r="A46222"/>
      <c r="B46222"/>
      <c r="C46222"/>
      <c r="D46222"/>
      <c r="E46222" s="148"/>
      <c r="F46222" s="148"/>
      <c r="G46222" s="149"/>
      <c r="H46222" s="148"/>
      <c r="I46222"/>
    </row>
    <row r="46223" spans="1:9" x14ac:dyDescent="0.25">
      <c r="A46223"/>
      <c r="B46223"/>
      <c r="C46223"/>
      <c r="D46223"/>
      <c r="E46223" s="148"/>
      <c r="F46223" s="148"/>
      <c r="G46223" s="149"/>
      <c r="H46223" s="148"/>
      <c r="I46223"/>
    </row>
    <row r="46224" spans="1:9" x14ac:dyDescent="0.25">
      <c r="A46224"/>
      <c r="B46224"/>
      <c r="C46224"/>
      <c r="D46224"/>
      <c r="E46224" s="148"/>
      <c r="F46224" s="148"/>
      <c r="G46224" s="149"/>
      <c r="H46224" s="148"/>
      <c r="I46224"/>
    </row>
    <row r="46225" spans="1:9" x14ac:dyDescent="0.25">
      <c r="A46225"/>
      <c r="B46225"/>
      <c r="C46225"/>
      <c r="D46225"/>
      <c r="E46225" s="148"/>
      <c r="F46225" s="148"/>
      <c r="G46225" s="149"/>
      <c r="H46225" s="148"/>
      <c r="I46225"/>
    </row>
    <row r="46226" spans="1:9" x14ac:dyDescent="0.25">
      <c r="A46226"/>
      <c r="B46226"/>
      <c r="C46226"/>
      <c r="D46226"/>
      <c r="E46226" s="148"/>
      <c r="F46226" s="148"/>
      <c r="G46226" s="149"/>
      <c r="H46226" s="148"/>
      <c r="I46226"/>
    </row>
    <row r="46227" spans="1:9" x14ac:dyDescent="0.25">
      <c r="A46227"/>
      <c r="B46227"/>
      <c r="C46227"/>
      <c r="D46227"/>
      <c r="E46227" s="148"/>
      <c r="F46227" s="148"/>
      <c r="G46227" s="149"/>
      <c r="H46227" s="148"/>
      <c r="I46227"/>
    </row>
    <row r="46228" spans="1:9" x14ac:dyDescent="0.25">
      <c r="A46228"/>
      <c r="B46228"/>
      <c r="C46228"/>
      <c r="D46228"/>
      <c r="E46228" s="148"/>
      <c r="F46228" s="148"/>
      <c r="G46228" s="149"/>
      <c r="H46228" s="148"/>
      <c r="I46228"/>
    </row>
    <row r="46229" spans="1:9" x14ac:dyDescent="0.25">
      <c r="A46229"/>
      <c r="B46229"/>
      <c r="C46229"/>
      <c r="D46229"/>
      <c r="E46229" s="148"/>
      <c r="F46229" s="148"/>
      <c r="G46229" s="149"/>
      <c r="H46229" s="148"/>
      <c r="I46229"/>
    </row>
    <row r="46230" spans="1:9" x14ac:dyDescent="0.25">
      <c r="A46230"/>
      <c r="B46230"/>
      <c r="C46230"/>
      <c r="D46230"/>
      <c r="E46230" s="148"/>
      <c r="F46230" s="148"/>
      <c r="G46230" s="149"/>
      <c r="H46230" s="148"/>
      <c r="I46230"/>
    </row>
    <row r="46231" spans="1:9" x14ac:dyDescent="0.25">
      <c r="A46231"/>
      <c r="B46231"/>
      <c r="C46231"/>
      <c r="D46231"/>
      <c r="E46231" s="148"/>
      <c r="F46231" s="148"/>
      <c r="G46231" s="149"/>
      <c r="H46231" s="148"/>
      <c r="I46231"/>
    </row>
    <row r="46232" spans="1:9" x14ac:dyDescent="0.25">
      <c r="A46232"/>
      <c r="B46232"/>
      <c r="C46232"/>
      <c r="D46232"/>
      <c r="E46232" s="148"/>
      <c r="F46232" s="148"/>
      <c r="G46232" s="149"/>
      <c r="H46232" s="148"/>
      <c r="I46232"/>
    </row>
    <row r="46233" spans="1:9" x14ac:dyDescent="0.25">
      <c r="A46233"/>
      <c r="B46233"/>
      <c r="C46233"/>
      <c r="D46233"/>
      <c r="E46233" s="148"/>
      <c r="F46233" s="148"/>
      <c r="G46233" s="149"/>
      <c r="H46233" s="148"/>
      <c r="I46233"/>
    </row>
    <row r="46234" spans="1:9" x14ac:dyDescent="0.25">
      <c r="A46234"/>
      <c r="B46234"/>
      <c r="C46234"/>
      <c r="D46234"/>
      <c r="E46234" s="148"/>
      <c r="F46234" s="148"/>
      <c r="G46234" s="149"/>
      <c r="H46234" s="148"/>
      <c r="I46234"/>
    </row>
    <row r="46235" spans="1:9" x14ac:dyDescent="0.25">
      <c r="A46235"/>
      <c r="B46235"/>
      <c r="C46235"/>
      <c r="D46235"/>
      <c r="E46235" s="148"/>
      <c r="F46235" s="148"/>
      <c r="G46235" s="149"/>
      <c r="H46235" s="148"/>
      <c r="I46235"/>
    </row>
    <row r="46236" spans="1:9" x14ac:dyDescent="0.25">
      <c r="A46236"/>
      <c r="B46236"/>
      <c r="C46236"/>
      <c r="D46236"/>
      <c r="E46236" s="148"/>
      <c r="F46236" s="148"/>
      <c r="G46236" s="149"/>
      <c r="H46236" s="148"/>
      <c r="I46236"/>
    </row>
    <row r="46237" spans="1:9" x14ac:dyDescent="0.25">
      <c r="A46237"/>
      <c r="B46237"/>
      <c r="C46237"/>
      <c r="D46237"/>
      <c r="E46237" s="148"/>
      <c r="F46237" s="148"/>
      <c r="G46237" s="149"/>
      <c r="H46237" s="148"/>
      <c r="I46237"/>
    </row>
    <row r="46238" spans="1:9" x14ac:dyDescent="0.25">
      <c r="A46238"/>
      <c r="B46238"/>
      <c r="C46238"/>
      <c r="D46238"/>
      <c r="E46238" s="148"/>
      <c r="F46238" s="148"/>
      <c r="G46238" s="149"/>
      <c r="H46238" s="148"/>
      <c r="I46238"/>
    </row>
    <row r="46239" spans="1:9" x14ac:dyDescent="0.25">
      <c r="A46239"/>
      <c r="B46239"/>
      <c r="C46239"/>
      <c r="D46239"/>
      <c r="E46239" s="148"/>
      <c r="F46239" s="148"/>
      <c r="G46239" s="149"/>
      <c r="H46239" s="148"/>
      <c r="I46239"/>
    </row>
    <row r="46240" spans="1:9" x14ac:dyDescent="0.25">
      <c r="A46240"/>
      <c r="B46240"/>
      <c r="C46240"/>
      <c r="D46240"/>
      <c r="E46240" s="148"/>
      <c r="F46240" s="148"/>
      <c r="G46240" s="149"/>
      <c r="H46240" s="148"/>
      <c r="I46240"/>
    </row>
    <row r="46241" spans="1:9" x14ac:dyDescent="0.25">
      <c r="A46241"/>
      <c r="B46241"/>
      <c r="C46241"/>
      <c r="D46241"/>
      <c r="E46241" s="148"/>
      <c r="F46241" s="148"/>
      <c r="G46241" s="149"/>
      <c r="H46241" s="148"/>
      <c r="I46241"/>
    </row>
    <row r="46242" spans="1:9" x14ac:dyDescent="0.25">
      <c r="A46242"/>
      <c r="B46242"/>
      <c r="C46242"/>
      <c r="D46242"/>
      <c r="E46242" s="148"/>
      <c r="F46242" s="148"/>
      <c r="G46242" s="149"/>
      <c r="H46242" s="148"/>
      <c r="I46242"/>
    </row>
    <row r="46243" spans="1:9" x14ac:dyDescent="0.25">
      <c r="A46243"/>
      <c r="B46243"/>
      <c r="C46243"/>
      <c r="D46243"/>
      <c r="E46243" s="148"/>
      <c r="F46243" s="148"/>
      <c r="G46243" s="149"/>
      <c r="H46243" s="148"/>
      <c r="I46243"/>
    </row>
    <row r="46244" spans="1:9" x14ac:dyDescent="0.25">
      <c r="A46244"/>
      <c r="B46244"/>
      <c r="C46244"/>
      <c r="D46244"/>
      <c r="E46244" s="148"/>
      <c r="F46244" s="148"/>
      <c r="G46244" s="149"/>
      <c r="H46244" s="148"/>
      <c r="I46244"/>
    </row>
    <row r="46245" spans="1:9" x14ac:dyDescent="0.25">
      <c r="A46245"/>
      <c r="B46245"/>
      <c r="C46245"/>
      <c r="D46245"/>
      <c r="E46245" s="148"/>
      <c r="F46245" s="148"/>
      <c r="G46245" s="149"/>
      <c r="H46245" s="148"/>
      <c r="I46245"/>
    </row>
    <row r="46246" spans="1:9" x14ac:dyDescent="0.25">
      <c r="A46246"/>
      <c r="B46246"/>
      <c r="C46246"/>
      <c r="D46246"/>
      <c r="E46246" s="148"/>
      <c r="F46246" s="148"/>
      <c r="G46246" s="149"/>
      <c r="H46246" s="148"/>
      <c r="I46246"/>
    </row>
    <row r="46247" spans="1:9" x14ac:dyDescent="0.25">
      <c r="A46247"/>
      <c r="B46247"/>
      <c r="C46247"/>
      <c r="D46247"/>
      <c r="E46247" s="148"/>
      <c r="F46247" s="148"/>
      <c r="G46247" s="149"/>
      <c r="H46247" s="148"/>
      <c r="I46247"/>
    </row>
    <row r="46248" spans="1:9" x14ac:dyDescent="0.25">
      <c r="A46248"/>
      <c r="B46248"/>
      <c r="C46248"/>
      <c r="D46248"/>
      <c r="E46248" s="148"/>
      <c r="F46248" s="148"/>
      <c r="G46248" s="149"/>
      <c r="H46248" s="148"/>
      <c r="I46248"/>
    </row>
    <row r="46249" spans="1:9" x14ac:dyDescent="0.25">
      <c r="A46249"/>
      <c r="B46249"/>
      <c r="C46249"/>
      <c r="D46249"/>
      <c r="E46249" s="148"/>
      <c r="F46249" s="148"/>
      <c r="G46249" s="149"/>
      <c r="H46249" s="148"/>
      <c r="I46249"/>
    </row>
    <row r="46250" spans="1:9" x14ac:dyDescent="0.25">
      <c r="A46250"/>
      <c r="B46250"/>
      <c r="C46250"/>
      <c r="D46250"/>
      <c r="E46250" s="148"/>
      <c r="F46250" s="148"/>
      <c r="G46250" s="149"/>
      <c r="H46250" s="148"/>
      <c r="I46250"/>
    </row>
    <row r="46251" spans="1:9" x14ac:dyDescent="0.25">
      <c r="A46251"/>
      <c r="B46251"/>
      <c r="C46251"/>
      <c r="D46251"/>
      <c r="E46251" s="148"/>
      <c r="F46251" s="148"/>
      <c r="G46251" s="149"/>
      <c r="H46251" s="148"/>
      <c r="I46251"/>
    </row>
    <row r="46252" spans="1:9" x14ac:dyDescent="0.25">
      <c r="A46252"/>
      <c r="B46252"/>
      <c r="C46252"/>
      <c r="D46252"/>
      <c r="E46252" s="148"/>
      <c r="F46252" s="148"/>
      <c r="G46252" s="149"/>
      <c r="H46252" s="148"/>
      <c r="I46252"/>
    </row>
    <row r="46253" spans="1:9" x14ac:dyDescent="0.25">
      <c r="A46253"/>
      <c r="B46253"/>
      <c r="C46253"/>
      <c r="D46253"/>
      <c r="E46253" s="148"/>
      <c r="F46253" s="148"/>
      <c r="G46253" s="149"/>
      <c r="H46253" s="148"/>
      <c r="I46253"/>
    </row>
    <row r="46254" spans="1:9" x14ac:dyDescent="0.25">
      <c r="A46254"/>
      <c r="B46254"/>
      <c r="C46254"/>
      <c r="D46254"/>
      <c r="E46254" s="148"/>
      <c r="F46254" s="148"/>
      <c r="G46254" s="149"/>
      <c r="H46254" s="148"/>
      <c r="I46254"/>
    </row>
    <row r="46255" spans="1:9" x14ac:dyDescent="0.25">
      <c r="A46255"/>
      <c r="B46255"/>
      <c r="C46255"/>
      <c r="D46255"/>
      <c r="E46255" s="148"/>
      <c r="F46255" s="148"/>
      <c r="G46255" s="149"/>
      <c r="H46255" s="148"/>
      <c r="I46255"/>
    </row>
    <row r="46256" spans="1:9" x14ac:dyDescent="0.25">
      <c r="A46256"/>
      <c r="B46256"/>
      <c r="C46256"/>
      <c r="D46256"/>
      <c r="E46256" s="148"/>
      <c r="F46256" s="148"/>
      <c r="G46256" s="149"/>
      <c r="H46256" s="148"/>
      <c r="I46256"/>
    </row>
    <row r="46257" spans="1:9" x14ac:dyDescent="0.25">
      <c r="A46257"/>
      <c r="B46257"/>
      <c r="C46257"/>
      <c r="D46257"/>
      <c r="E46257" s="148"/>
      <c r="F46257" s="148"/>
      <c r="G46257" s="149"/>
      <c r="H46257" s="148"/>
      <c r="I46257"/>
    </row>
    <row r="46258" spans="1:9" x14ac:dyDescent="0.25">
      <c r="A46258"/>
      <c r="B46258"/>
      <c r="C46258"/>
      <c r="D46258"/>
      <c r="E46258" s="148"/>
      <c r="F46258" s="148"/>
      <c r="G46258" s="149"/>
      <c r="H46258" s="148"/>
      <c r="I46258"/>
    </row>
    <row r="46259" spans="1:9" x14ac:dyDescent="0.25">
      <c r="A46259"/>
      <c r="B46259"/>
      <c r="C46259"/>
      <c r="D46259"/>
      <c r="E46259" s="148"/>
      <c r="F46259" s="148"/>
      <c r="G46259" s="149"/>
      <c r="H46259" s="148"/>
      <c r="I46259"/>
    </row>
    <row r="46260" spans="1:9" x14ac:dyDescent="0.25">
      <c r="A46260"/>
      <c r="B46260"/>
      <c r="C46260"/>
      <c r="D46260"/>
      <c r="E46260" s="148"/>
      <c r="F46260" s="148"/>
      <c r="G46260" s="149"/>
      <c r="H46260" s="148"/>
      <c r="I46260"/>
    </row>
    <row r="46261" spans="1:9" x14ac:dyDescent="0.25">
      <c r="A46261"/>
      <c r="B46261"/>
      <c r="C46261"/>
      <c r="D46261"/>
      <c r="E46261" s="148"/>
      <c r="F46261" s="148"/>
      <c r="G46261" s="149"/>
      <c r="H46261" s="148"/>
      <c r="I46261"/>
    </row>
    <row r="46262" spans="1:9" x14ac:dyDescent="0.25">
      <c r="A46262"/>
      <c r="B46262"/>
      <c r="C46262"/>
      <c r="D46262"/>
      <c r="E46262" s="148"/>
      <c r="F46262" s="148"/>
      <c r="G46262" s="149"/>
      <c r="H46262" s="148"/>
      <c r="I46262"/>
    </row>
    <row r="46263" spans="1:9" x14ac:dyDescent="0.25">
      <c r="A46263"/>
      <c r="B46263"/>
      <c r="C46263"/>
      <c r="D46263"/>
      <c r="E46263" s="148"/>
      <c r="F46263" s="148"/>
      <c r="G46263" s="149"/>
      <c r="H46263" s="148"/>
      <c r="I46263"/>
    </row>
    <row r="46264" spans="1:9" x14ac:dyDescent="0.25">
      <c r="A46264"/>
      <c r="B46264"/>
      <c r="C46264"/>
      <c r="D46264"/>
      <c r="E46264" s="148"/>
      <c r="F46264" s="148"/>
      <c r="G46264" s="149"/>
      <c r="H46264" s="148"/>
      <c r="I46264"/>
    </row>
    <row r="46265" spans="1:9" x14ac:dyDescent="0.25">
      <c r="A46265"/>
      <c r="B46265"/>
      <c r="C46265"/>
      <c r="D46265"/>
      <c r="E46265" s="148"/>
      <c r="F46265" s="148"/>
      <c r="G46265" s="149"/>
      <c r="H46265" s="148"/>
      <c r="I46265"/>
    </row>
    <row r="46266" spans="1:9" x14ac:dyDescent="0.25">
      <c r="A46266"/>
      <c r="B46266"/>
      <c r="C46266"/>
      <c r="D46266"/>
      <c r="E46266" s="148"/>
      <c r="F46266" s="148"/>
      <c r="G46266" s="149"/>
      <c r="H46266" s="148"/>
      <c r="I46266"/>
    </row>
    <row r="46267" spans="1:9" x14ac:dyDescent="0.25">
      <c r="A46267"/>
      <c r="B46267"/>
      <c r="C46267"/>
      <c r="D46267"/>
      <c r="E46267" s="148"/>
      <c r="F46267" s="148"/>
      <c r="G46267" s="149"/>
      <c r="H46267" s="148"/>
      <c r="I46267"/>
    </row>
    <row r="46268" spans="1:9" x14ac:dyDescent="0.25">
      <c r="A46268"/>
      <c r="B46268"/>
      <c r="C46268"/>
      <c r="D46268"/>
      <c r="E46268" s="148"/>
      <c r="F46268" s="148"/>
      <c r="G46268" s="149"/>
      <c r="H46268" s="148"/>
      <c r="I46268"/>
    </row>
    <row r="46269" spans="1:9" x14ac:dyDescent="0.25">
      <c r="A46269"/>
      <c r="B46269"/>
      <c r="C46269"/>
      <c r="D46269"/>
      <c r="E46269" s="148"/>
      <c r="F46269" s="148"/>
      <c r="G46269" s="149"/>
      <c r="H46269" s="148"/>
      <c r="I46269"/>
    </row>
    <row r="46270" spans="1:9" x14ac:dyDescent="0.25">
      <c r="A46270"/>
      <c r="B46270"/>
      <c r="C46270"/>
      <c r="D46270"/>
      <c r="E46270" s="148"/>
      <c r="F46270" s="148"/>
      <c r="G46270" s="149"/>
      <c r="H46270" s="148"/>
      <c r="I46270"/>
    </row>
    <row r="46271" spans="1:9" x14ac:dyDescent="0.25">
      <c r="A46271"/>
      <c r="B46271"/>
      <c r="C46271"/>
      <c r="D46271"/>
      <c r="E46271" s="148"/>
      <c r="F46271" s="148"/>
      <c r="G46271" s="149"/>
      <c r="H46271" s="148"/>
      <c r="I46271"/>
    </row>
    <row r="46272" spans="1:9" x14ac:dyDescent="0.25">
      <c r="A46272"/>
      <c r="B46272"/>
      <c r="C46272"/>
      <c r="D46272"/>
      <c r="E46272" s="148"/>
      <c r="F46272" s="148"/>
      <c r="G46272" s="149"/>
      <c r="H46272" s="148"/>
      <c r="I46272"/>
    </row>
    <row r="46273" spans="1:9" x14ac:dyDescent="0.25">
      <c r="A46273"/>
      <c r="B46273"/>
      <c r="C46273"/>
      <c r="D46273"/>
      <c r="E46273" s="148"/>
      <c r="F46273" s="148"/>
      <c r="G46273" s="149"/>
      <c r="H46273" s="148"/>
      <c r="I46273"/>
    </row>
    <row r="46274" spans="1:9" x14ac:dyDescent="0.25">
      <c r="A46274"/>
      <c r="B46274"/>
      <c r="C46274"/>
      <c r="D46274"/>
      <c r="E46274" s="148"/>
      <c r="F46274" s="148"/>
      <c r="G46274" s="149"/>
      <c r="H46274" s="148"/>
      <c r="I46274"/>
    </row>
    <row r="46275" spans="1:9" x14ac:dyDescent="0.25">
      <c r="A46275"/>
      <c r="B46275"/>
      <c r="C46275"/>
      <c r="D46275"/>
      <c r="E46275" s="148"/>
      <c r="F46275" s="148"/>
      <c r="G46275" s="149"/>
      <c r="H46275" s="148"/>
      <c r="I46275"/>
    </row>
    <row r="46276" spans="1:9" x14ac:dyDescent="0.25">
      <c r="A46276"/>
      <c r="B46276"/>
      <c r="C46276"/>
      <c r="D46276"/>
      <c r="E46276" s="148"/>
      <c r="F46276" s="148"/>
      <c r="G46276" s="149"/>
      <c r="H46276" s="148"/>
      <c r="I46276"/>
    </row>
    <row r="46277" spans="1:9" x14ac:dyDescent="0.25">
      <c r="A46277"/>
      <c r="B46277"/>
      <c r="C46277"/>
      <c r="D46277"/>
      <c r="E46277" s="148"/>
      <c r="F46277" s="148"/>
      <c r="G46277" s="149"/>
      <c r="H46277" s="148"/>
      <c r="I46277"/>
    </row>
    <row r="46278" spans="1:9" x14ac:dyDescent="0.25">
      <c r="A46278"/>
      <c r="B46278"/>
      <c r="C46278"/>
      <c r="D46278"/>
      <c r="E46278" s="148"/>
      <c r="F46278" s="148"/>
      <c r="G46278" s="149"/>
      <c r="H46278" s="148"/>
      <c r="I46278"/>
    </row>
    <row r="46279" spans="1:9" x14ac:dyDescent="0.25">
      <c r="A46279"/>
      <c r="B46279"/>
      <c r="C46279"/>
      <c r="D46279"/>
      <c r="E46279" s="148"/>
      <c r="F46279" s="148"/>
      <c r="G46279" s="149"/>
      <c r="H46279" s="148"/>
      <c r="I46279"/>
    </row>
    <row r="46280" spans="1:9" x14ac:dyDescent="0.25">
      <c r="A46280"/>
      <c r="B46280"/>
      <c r="C46280"/>
      <c r="D46280"/>
      <c r="E46280" s="148"/>
      <c r="F46280" s="148"/>
      <c r="G46280" s="149"/>
      <c r="H46280" s="148"/>
      <c r="I46280"/>
    </row>
    <row r="46281" spans="1:9" x14ac:dyDescent="0.25">
      <c r="A46281"/>
      <c r="B46281"/>
      <c r="C46281"/>
      <c r="D46281"/>
      <c r="E46281" s="148"/>
      <c r="F46281" s="148"/>
      <c r="G46281" s="149"/>
      <c r="H46281" s="148"/>
      <c r="I46281"/>
    </row>
    <row r="46282" spans="1:9" x14ac:dyDescent="0.25">
      <c r="A46282"/>
      <c r="B46282"/>
      <c r="C46282"/>
      <c r="D46282"/>
      <c r="E46282" s="148"/>
      <c r="F46282" s="148"/>
      <c r="G46282" s="149"/>
      <c r="H46282" s="148"/>
      <c r="I46282"/>
    </row>
    <row r="46283" spans="1:9" x14ac:dyDescent="0.25">
      <c r="A46283"/>
      <c r="B46283"/>
      <c r="C46283"/>
      <c r="D46283"/>
      <c r="E46283" s="148"/>
      <c r="F46283" s="148"/>
      <c r="G46283" s="149"/>
      <c r="H46283" s="148"/>
      <c r="I46283"/>
    </row>
    <row r="46284" spans="1:9" x14ac:dyDescent="0.25">
      <c r="A46284"/>
      <c r="B46284"/>
      <c r="C46284"/>
      <c r="D46284"/>
      <c r="E46284" s="148"/>
      <c r="F46284" s="148"/>
      <c r="G46284" s="149"/>
      <c r="H46284" s="148"/>
      <c r="I46284"/>
    </row>
    <row r="46285" spans="1:9" x14ac:dyDescent="0.25">
      <c r="A46285"/>
      <c r="B46285"/>
      <c r="C46285"/>
      <c r="D46285"/>
      <c r="E46285" s="148"/>
      <c r="F46285" s="148"/>
      <c r="G46285" s="149"/>
      <c r="H46285" s="148"/>
      <c r="I46285"/>
    </row>
    <row r="46286" spans="1:9" x14ac:dyDescent="0.25">
      <c r="A46286"/>
      <c r="B46286"/>
      <c r="C46286"/>
      <c r="D46286"/>
      <c r="E46286" s="148"/>
      <c r="F46286" s="148"/>
      <c r="G46286" s="149"/>
      <c r="H46286" s="148"/>
      <c r="I46286"/>
    </row>
    <row r="46287" spans="1:9" x14ac:dyDescent="0.25">
      <c r="A46287"/>
      <c r="B46287"/>
      <c r="C46287"/>
      <c r="D46287"/>
      <c r="E46287" s="148"/>
      <c r="F46287" s="148"/>
      <c r="G46287" s="149"/>
      <c r="H46287" s="148"/>
      <c r="I46287"/>
    </row>
    <row r="46288" spans="1:9" x14ac:dyDescent="0.25">
      <c r="A46288"/>
      <c r="B46288"/>
      <c r="C46288"/>
      <c r="D46288"/>
      <c r="E46288" s="148"/>
      <c r="F46288" s="148"/>
      <c r="G46288" s="149"/>
      <c r="H46288" s="148"/>
      <c r="I46288"/>
    </row>
    <row r="46289" spans="1:9" x14ac:dyDescent="0.25">
      <c r="A46289"/>
      <c r="B46289"/>
      <c r="C46289"/>
      <c r="D46289"/>
      <c r="E46289" s="148"/>
      <c r="F46289" s="148"/>
      <c r="G46289" s="149"/>
      <c r="H46289" s="148"/>
      <c r="I46289"/>
    </row>
    <row r="46290" spans="1:9" x14ac:dyDescent="0.25">
      <c r="A46290"/>
      <c r="B46290"/>
      <c r="C46290"/>
      <c r="D46290"/>
      <c r="E46290" s="148"/>
      <c r="F46290" s="148"/>
      <c r="G46290" s="149"/>
      <c r="H46290" s="148"/>
      <c r="I46290"/>
    </row>
    <row r="46291" spans="1:9" x14ac:dyDescent="0.25">
      <c r="A46291"/>
      <c r="B46291"/>
      <c r="C46291"/>
      <c r="D46291"/>
      <c r="E46291" s="148"/>
      <c r="F46291" s="148"/>
      <c r="G46291" s="149"/>
      <c r="H46291" s="148"/>
      <c r="I46291"/>
    </row>
    <row r="46292" spans="1:9" x14ac:dyDescent="0.25">
      <c r="A46292"/>
      <c r="B46292"/>
      <c r="C46292"/>
      <c r="D46292"/>
      <c r="E46292" s="148"/>
      <c r="F46292" s="148"/>
      <c r="G46292" s="149"/>
      <c r="H46292" s="148"/>
      <c r="I46292"/>
    </row>
    <row r="46293" spans="1:9" x14ac:dyDescent="0.25">
      <c r="A46293"/>
      <c r="B46293"/>
      <c r="C46293"/>
      <c r="D46293"/>
      <c r="E46293" s="148"/>
      <c r="F46293" s="148"/>
      <c r="G46293" s="149"/>
      <c r="H46293" s="148"/>
      <c r="I46293"/>
    </row>
    <row r="46294" spans="1:9" x14ac:dyDescent="0.25">
      <c r="A46294"/>
      <c r="B46294"/>
      <c r="C46294"/>
      <c r="D46294"/>
      <c r="E46294" s="148"/>
      <c r="F46294" s="148"/>
      <c r="G46294" s="149"/>
      <c r="H46294" s="148"/>
      <c r="I46294"/>
    </row>
    <row r="46295" spans="1:9" x14ac:dyDescent="0.25">
      <c r="A46295"/>
      <c r="B46295"/>
      <c r="C46295"/>
      <c r="D46295"/>
      <c r="E46295" s="148"/>
      <c r="F46295" s="148"/>
      <c r="G46295" s="149"/>
      <c r="H46295" s="148"/>
      <c r="I46295"/>
    </row>
    <row r="46296" spans="1:9" x14ac:dyDescent="0.25">
      <c r="A46296"/>
      <c r="B46296"/>
      <c r="C46296"/>
      <c r="D46296"/>
      <c r="E46296" s="148"/>
      <c r="F46296" s="148"/>
      <c r="G46296" s="149"/>
      <c r="H46296" s="148"/>
      <c r="I46296"/>
    </row>
    <row r="46297" spans="1:9" x14ac:dyDescent="0.25">
      <c r="A46297"/>
      <c r="B46297"/>
      <c r="C46297"/>
      <c r="D46297"/>
      <c r="E46297" s="148"/>
      <c r="F46297" s="148"/>
      <c r="G46297" s="149"/>
      <c r="H46297" s="148"/>
      <c r="I46297"/>
    </row>
    <row r="46298" spans="1:9" x14ac:dyDescent="0.25">
      <c r="A46298"/>
      <c r="B46298"/>
      <c r="C46298"/>
      <c r="D46298"/>
      <c r="E46298" s="148"/>
      <c r="F46298" s="148"/>
      <c r="G46298" s="149"/>
      <c r="H46298" s="148"/>
      <c r="I46298"/>
    </row>
    <row r="46299" spans="1:9" x14ac:dyDescent="0.25">
      <c r="A46299"/>
      <c r="B46299"/>
      <c r="C46299"/>
      <c r="D46299"/>
      <c r="E46299" s="148"/>
      <c r="F46299" s="148"/>
      <c r="G46299" s="149"/>
      <c r="H46299" s="148"/>
      <c r="I46299"/>
    </row>
    <row r="46300" spans="1:9" x14ac:dyDescent="0.25">
      <c r="A46300"/>
      <c r="B46300"/>
      <c r="C46300"/>
      <c r="D46300"/>
      <c r="E46300" s="148"/>
      <c r="F46300" s="148"/>
      <c r="G46300" s="149"/>
      <c r="H46300" s="148"/>
      <c r="I46300"/>
    </row>
    <row r="46301" spans="1:9" x14ac:dyDescent="0.25">
      <c r="A46301"/>
      <c r="B46301"/>
      <c r="C46301"/>
      <c r="D46301"/>
      <c r="E46301" s="148"/>
      <c r="F46301" s="148"/>
      <c r="G46301" s="149"/>
      <c r="H46301" s="148"/>
      <c r="I46301"/>
    </row>
    <row r="46302" spans="1:9" x14ac:dyDescent="0.25">
      <c r="A46302"/>
      <c r="B46302"/>
      <c r="C46302"/>
      <c r="D46302"/>
      <c r="E46302" s="148"/>
      <c r="F46302" s="148"/>
      <c r="G46302" s="149"/>
      <c r="H46302" s="148"/>
      <c r="I46302"/>
    </row>
    <row r="46303" spans="1:9" x14ac:dyDescent="0.25">
      <c r="A46303"/>
      <c r="B46303"/>
      <c r="C46303"/>
      <c r="D46303"/>
      <c r="E46303" s="148"/>
      <c r="F46303" s="148"/>
      <c r="G46303" s="149"/>
      <c r="H46303" s="148"/>
      <c r="I46303"/>
    </row>
    <row r="46304" spans="1:9" x14ac:dyDescent="0.25">
      <c r="A46304"/>
      <c r="B46304"/>
      <c r="C46304"/>
      <c r="D46304"/>
      <c r="E46304" s="148"/>
      <c r="F46304" s="148"/>
      <c r="G46304" s="149"/>
      <c r="H46304" s="148"/>
      <c r="I46304"/>
    </row>
    <row r="46305" spans="1:9" x14ac:dyDescent="0.25">
      <c r="A46305"/>
      <c r="B46305"/>
      <c r="C46305"/>
      <c r="D46305"/>
      <c r="E46305" s="148"/>
      <c r="F46305" s="148"/>
      <c r="G46305" s="149"/>
      <c r="H46305" s="148"/>
      <c r="I46305"/>
    </row>
    <row r="46306" spans="1:9" x14ac:dyDescent="0.25">
      <c r="A46306"/>
      <c r="B46306"/>
      <c r="C46306"/>
      <c r="D46306"/>
      <c r="E46306" s="148"/>
      <c r="F46306" s="148"/>
      <c r="G46306" s="149"/>
      <c r="H46306" s="148"/>
      <c r="I46306"/>
    </row>
    <row r="46307" spans="1:9" x14ac:dyDescent="0.25">
      <c r="A46307"/>
      <c r="B46307"/>
      <c r="C46307"/>
      <c r="D46307"/>
      <c r="E46307" s="148"/>
      <c r="F46307" s="148"/>
      <c r="G46307" s="149"/>
      <c r="H46307" s="148"/>
      <c r="I46307"/>
    </row>
    <row r="46308" spans="1:9" x14ac:dyDescent="0.25">
      <c r="A46308"/>
      <c r="B46308"/>
      <c r="C46308"/>
      <c r="D46308"/>
      <c r="E46308" s="148"/>
      <c r="F46308" s="148"/>
      <c r="G46308" s="149"/>
      <c r="H46308" s="148"/>
      <c r="I46308"/>
    </row>
    <row r="46309" spans="1:9" x14ac:dyDescent="0.25">
      <c r="A46309"/>
      <c r="B46309"/>
      <c r="C46309"/>
      <c r="D46309"/>
      <c r="E46309" s="148"/>
      <c r="F46309" s="148"/>
      <c r="G46309" s="149"/>
      <c r="H46309" s="148"/>
      <c r="I46309"/>
    </row>
    <row r="46310" spans="1:9" x14ac:dyDescent="0.25">
      <c r="A46310"/>
      <c r="B46310"/>
      <c r="C46310"/>
      <c r="D46310"/>
      <c r="E46310" s="148"/>
      <c r="F46310" s="148"/>
      <c r="G46310" s="149"/>
      <c r="H46310" s="148"/>
      <c r="I46310"/>
    </row>
    <row r="46311" spans="1:9" x14ac:dyDescent="0.25">
      <c r="A46311"/>
      <c r="B46311"/>
      <c r="C46311"/>
      <c r="D46311"/>
      <c r="E46311" s="148"/>
      <c r="F46311" s="148"/>
      <c r="G46311" s="149"/>
      <c r="H46311" s="148"/>
      <c r="I46311"/>
    </row>
    <row r="46312" spans="1:9" x14ac:dyDescent="0.25">
      <c r="A46312"/>
      <c r="B46312"/>
      <c r="C46312"/>
      <c r="D46312"/>
      <c r="E46312" s="148"/>
      <c r="F46312" s="148"/>
      <c r="G46312" s="149"/>
      <c r="H46312" s="148"/>
      <c r="I46312"/>
    </row>
    <row r="46313" spans="1:9" x14ac:dyDescent="0.25">
      <c r="A46313"/>
      <c r="B46313"/>
      <c r="C46313"/>
      <c r="D46313"/>
      <c r="E46313" s="148"/>
      <c r="F46313" s="148"/>
      <c r="G46313" s="149"/>
      <c r="H46313" s="148"/>
      <c r="I46313"/>
    </row>
    <row r="46314" spans="1:9" x14ac:dyDescent="0.25">
      <c r="A46314"/>
      <c r="B46314"/>
      <c r="C46314"/>
      <c r="D46314"/>
      <c r="E46314" s="148"/>
      <c r="F46314" s="148"/>
      <c r="G46314" s="149"/>
      <c r="H46314" s="148"/>
      <c r="I46314"/>
    </row>
    <row r="46315" spans="1:9" x14ac:dyDescent="0.25">
      <c r="A46315"/>
      <c r="B46315"/>
      <c r="C46315"/>
      <c r="D46315"/>
      <c r="E46315" s="148"/>
      <c r="F46315" s="148"/>
      <c r="G46315" s="149"/>
      <c r="H46315" s="148"/>
      <c r="I46315"/>
    </row>
    <row r="46316" spans="1:9" x14ac:dyDescent="0.25">
      <c r="A46316"/>
      <c r="B46316"/>
      <c r="C46316"/>
      <c r="D46316"/>
      <c r="E46316" s="148"/>
      <c r="F46316" s="148"/>
      <c r="G46316" s="149"/>
      <c r="H46316" s="148"/>
      <c r="I46316"/>
    </row>
    <row r="46317" spans="1:9" x14ac:dyDescent="0.25">
      <c r="A46317"/>
      <c r="B46317"/>
      <c r="C46317"/>
      <c r="D46317"/>
      <c r="E46317" s="148"/>
      <c r="F46317" s="148"/>
      <c r="G46317" s="149"/>
      <c r="H46317" s="148"/>
      <c r="I46317"/>
    </row>
    <row r="46318" spans="1:9" x14ac:dyDescent="0.25">
      <c r="A46318"/>
      <c r="B46318"/>
      <c r="C46318"/>
      <c r="D46318"/>
      <c r="E46318" s="148"/>
      <c r="F46318" s="148"/>
      <c r="G46318" s="149"/>
      <c r="H46318" s="148"/>
      <c r="I46318"/>
    </row>
    <row r="46319" spans="1:9" x14ac:dyDescent="0.25">
      <c r="A46319"/>
      <c r="B46319"/>
      <c r="C46319"/>
      <c r="D46319"/>
      <c r="E46319" s="148"/>
      <c r="F46319" s="148"/>
      <c r="G46319" s="149"/>
      <c r="H46319" s="148"/>
      <c r="I46319"/>
    </row>
    <row r="46320" spans="1:9" x14ac:dyDescent="0.25">
      <c r="A46320"/>
      <c r="B46320"/>
      <c r="C46320"/>
      <c r="D46320"/>
      <c r="E46320" s="148"/>
      <c r="F46320" s="148"/>
      <c r="G46320" s="149"/>
      <c r="H46320" s="148"/>
      <c r="I46320"/>
    </row>
    <row r="46321" spans="1:9" x14ac:dyDescent="0.25">
      <c r="A46321"/>
      <c r="B46321"/>
      <c r="C46321"/>
      <c r="D46321"/>
      <c r="E46321" s="148"/>
      <c r="F46321" s="148"/>
      <c r="G46321" s="149"/>
      <c r="H46321" s="148"/>
      <c r="I46321"/>
    </row>
    <row r="46322" spans="1:9" x14ac:dyDescent="0.25">
      <c r="A46322"/>
      <c r="B46322"/>
      <c r="C46322"/>
      <c r="D46322"/>
      <c r="E46322" s="148"/>
      <c r="F46322" s="148"/>
      <c r="G46322" s="149"/>
      <c r="H46322" s="148"/>
      <c r="I46322"/>
    </row>
    <row r="46323" spans="1:9" x14ac:dyDescent="0.25">
      <c r="A46323"/>
      <c r="B46323"/>
      <c r="C46323"/>
      <c r="D46323"/>
      <c r="E46323" s="148"/>
      <c r="F46323" s="148"/>
      <c r="G46323" s="149"/>
      <c r="H46323" s="148"/>
      <c r="I46323"/>
    </row>
    <row r="46324" spans="1:9" x14ac:dyDescent="0.25">
      <c r="A46324"/>
      <c r="B46324"/>
      <c r="C46324"/>
      <c r="D46324"/>
      <c r="E46324" s="148"/>
      <c r="F46324" s="148"/>
      <c r="G46324" s="149"/>
      <c r="H46324" s="148"/>
      <c r="I46324"/>
    </row>
    <row r="46325" spans="1:9" x14ac:dyDescent="0.25">
      <c r="A46325"/>
      <c r="B46325"/>
      <c r="C46325"/>
      <c r="D46325"/>
      <c r="E46325" s="148"/>
      <c r="F46325" s="148"/>
      <c r="G46325" s="149"/>
      <c r="H46325" s="148"/>
      <c r="I46325"/>
    </row>
    <row r="46326" spans="1:9" x14ac:dyDescent="0.25">
      <c r="A46326"/>
      <c r="B46326"/>
      <c r="C46326"/>
      <c r="D46326"/>
      <c r="E46326" s="148"/>
      <c r="F46326" s="148"/>
      <c r="G46326" s="149"/>
      <c r="H46326" s="148"/>
      <c r="I46326"/>
    </row>
    <row r="46327" spans="1:9" x14ac:dyDescent="0.25">
      <c r="A46327"/>
      <c r="B46327"/>
      <c r="C46327"/>
      <c r="D46327"/>
      <c r="E46327" s="148"/>
      <c r="F46327" s="148"/>
      <c r="G46327" s="149"/>
      <c r="H46327" s="148"/>
      <c r="I46327"/>
    </row>
    <row r="46328" spans="1:9" x14ac:dyDescent="0.25">
      <c r="A46328"/>
      <c r="B46328"/>
      <c r="C46328"/>
      <c r="D46328"/>
      <c r="E46328" s="148"/>
      <c r="F46328" s="148"/>
      <c r="G46328" s="149"/>
      <c r="H46328" s="148"/>
      <c r="I46328"/>
    </row>
    <row r="46329" spans="1:9" x14ac:dyDescent="0.25">
      <c r="A46329"/>
      <c r="B46329"/>
      <c r="C46329"/>
      <c r="D46329"/>
      <c r="E46329" s="148"/>
      <c r="F46329" s="148"/>
      <c r="G46329" s="149"/>
      <c r="H46329" s="148"/>
      <c r="I46329"/>
    </row>
    <row r="46330" spans="1:9" x14ac:dyDescent="0.25">
      <c r="A46330"/>
      <c r="B46330"/>
      <c r="C46330"/>
      <c r="D46330"/>
      <c r="E46330" s="148"/>
      <c r="F46330" s="148"/>
      <c r="G46330" s="149"/>
      <c r="H46330" s="148"/>
      <c r="I46330"/>
    </row>
    <row r="46331" spans="1:9" x14ac:dyDescent="0.25">
      <c r="A46331"/>
      <c r="B46331"/>
      <c r="C46331"/>
      <c r="D46331"/>
      <c r="E46331" s="148"/>
      <c r="F46331" s="148"/>
      <c r="G46331" s="149"/>
      <c r="H46331" s="148"/>
      <c r="I46331"/>
    </row>
    <row r="46332" spans="1:9" x14ac:dyDescent="0.25">
      <c r="A46332"/>
      <c r="B46332"/>
      <c r="C46332"/>
      <c r="D46332"/>
      <c r="E46332" s="148"/>
      <c r="F46332" s="148"/>
      <c r="G46332" s="149"/>
      <c r="H46332" s="148"/>
      <c r="I46332"/>
    </row>
    <row r="46333" spans="1:9" x14ac:dyDescent="0.25">
      <c r="A46333"/>
      <c r="B46333"/>
      <c r="C46333"/>
      <c r="D46333"/>
      <c r="E46333" s="148"/>
      <c r="F46333" s="148"/>
      <c r="G46333" s="149"/>
      <c r="H46333" s="148"/>
      <c r="I46333"/>
    </row>
    <row r="46334" spans="1:9" x14ac:dyDescent="0.25">
      <c r="A46334"/>
      <c r="B46334"/>
      <c r="C46334"/>
      <c r="D46334"/>
      <c r="E46334" s="148"/>
      <c r="F46334" s="148"/>
      <c r="G46334" s="149"/>
      <c r="H46334" s="148"/>
      <c r="I46334"/>
    </row>
    <row r="46335" spans="1:9" x14ac:dyDescent="0.25">
      <c r="A46335"/>
      <c r="B46335"/>
      <c r="C46335"/>
      <c r="D46335"/>
      <c r="E46335" s="148"/>
      <c r="F46335" s="148"/>
      <c r="G46335" s="149"/>
      <c r="H46335" s="148"/>
      <c r="I46335"/>
    </row>
    <row r="46336" spans="1:9" x14ac:dyDescent="0.25">
      <c r="A46336"/>
      <c r="B46336"/>
      <c r="C46336"/>
      <c r="D46336"/>
      <c r="E46336" s="148"/>
      <c r="F46336" s="148"/>
      <c r="G46336" s="149"/>
      <c r="H46336" s="148"/>
      <c r="I46336"/>
    </row>
    <row r="46337" spans="1:9" x14ac:dyDescent="0.25">
      <c r="A46337"/>
      <c r="B46337"/>
      <c r="C46337"/>
      <c r="D46337"/>
      <c r="E46337" s="148"/>
      <c r="F46337" s="148"/>
      <c r="G46337" s="149"/>
      <c r="H46337" s="148"/>
      <c r="I46337"/>
    </row>
    <row r="46338" spans="1:9" x14ac:dyDescent="0.25">
      <c r="A46338"/>
      <c r="B46338"/>
      <c r="C46338"/>
      <c r="D46338"/>
      <c r="E46338" s="148"/>
      <c r="F46338" s="148"/>
      <c r="G46338" s="149"/>
      <c r="H46338" s="148"/>
      <c r="I46338"/>
    </row>
    <row r="46339" spans="1:9" x14ac:dyDescent="0.25">
      <c r="A46339"/>
      <c r="B46339"/>
      <c r="C46339"/>
      <c r="D46339"/>
      <c r="E46339" s="148"/>
      <c r="F46339" s="148"/>
      <c r="G46339" s="149"/>
      <c r="H46339" s="148"/>
      <c r="I46339"/>
    </row>
    <row r="46340" spans="1:9" x14ac:dyDescent="0.25">
      <c r="A46340"/>
      <c r="B46340"/>
      <c r="C46340"/>
      <c r="D46340"/>
      <c r="E46340" s="148"/>
      <c r="F46340" s="148"/>
      <c r="G46340" s="149"/>
      <c r="H46340" s="148"/>
      <c r="I46340"/>
    </row>
    <row r="46341" spans="1:9" x14ac:dyDescent="0.25">
      <c r="A46341"/>
      <c r="B46341"/>
      <c r="C46341"/>
      <c r="D46341"/>
      <c r="E46341" s="148"/>
      <c r="F46341" s="148"/>
      <c r="G46341" s="149"/>
      <c r="H46341" s="148"/>
      <c r="I46341"/>
    </row>
    <row r="46342" spans="1:9" x14ac:dyDescent="0.25">
      <c r="A46342"/>
      <c r="B46342"/>
      <c r="C46342"/>
      <c r="D46342"/>
      <c r="E46342" s="148"/>
      <c r="F46342" s="148"/>
      <c r="G46342" s="149"/>
      <c r="H46342" s="148"/>
      <c r="I46342"/>
    </row>
    <row r="46343" spans="1:9" x14ac:dyDescent="0.25">
      <c r="A46343"/>
      <c r="B46343"/>
      <c r="C46343"/>
      <c r="D46343"/>
      <c r="E46343" s="148"/>
      <c r="F46343" s="148"/>
      <c r="G46343" s="149"/>
      <c r="H46343" s="148"/>
      <c r="I46343"/>
    </row>
    <row r="46344" spans="1:9" x14ac:dyDescent="0.25">
      <c r="A46344"/>
      <c r="B46344"/>
      <c r="C46344"/>
      <c r="D46344"/>
      <c r="E46344" s="148"/>
      <c r="F46344" s="148"/>
      <c r="G46344" s="149"/>
      <c r="H46344" s="148"/>
      <c r="I46344"/>
    </row>
    <row r="46345" spans="1:9" x14ac:dyDescent="0.25">
      <c r="A46345"/>
      <c r="B46345"/>
      <c r="C46345"/>
      <c r="D46345"/>
      <c r="E46345" s="148"/>
      <c r="F46345" s="148"/>
      <c r="G46345" s="149"/>
      <c r="H46345" s="148"/>
      <c r="I46345"/>
    </row>
    <row r="46346" spans="1:9" x14ac:dyDescent="0.25">
      <c r="A46346"/>
      <c r="B46346"/>
      <c r="C46346"/>
      <c r="D46346"/>
      <c r="E46346" s="148"/>
      <c r="F46346" s="148"/>
      <c r="G46346" s="149"/>
      <c r="H46346" s="148"/>
      <c r="I46346"/>
    </row>
    <row r="46347" spans="1:9" x14ac:dyDescent="0.25">
      <c r="A46347"/>
      <c r="B46347"/>
      <c r="C46347"/>
      <c r="D46347"/>
      <c r="E46347" s="148"/>
      <c r="F46347" s="148"/>
      <c r="G46347" s="149"/>
      <c r="H46347" s="148"/>
      <c r="I46347"/>
    </row>
    <row r="46348" spans="1:9" x14ac:dyDescent="0.25">
      <c r="A46348"/>
      <c r="B46348"/>
      <c r="C46348"/>
      <c r="D46348"/>
      <c r="E46348" s="148"/>
      <c r="F46348" s="148"/>
      <c r="G46348" s="149"/>
      <c r="H46348" s="148"/>
      <c r="I46348"/>
    </row>
    <row r="46349" spans="1:9" x14ac:dyDescent="0.25">
      <c r="A46349"/>
      <c r="B46349"/>
      <c r="C46349"/>
      <c r="D46349"/>
      <c r="E46349" s="148"/>
      <c r="F46349" s="148"/>
      <c r="G46349" s="149"/>
      <c r="H46349" s="148"/>
      <c r="I46349"/>
    </row>
    <row r="46350" spans="1:9" x14ac:dyDescent="0.25">
      <c r="A46350"/>
      <c r="B46350"/>
      <c r="C46350"/>
      <c r="D46350"/>
      <c r="E46350" s="148"/>
      <c r="F46350" s="148"/>
      <c r="G46350" s="149"/>
      <c r="H46350" s="148"/>
      <c r="I46350"/>
    </row>
    <row r="46351" spans="1:9" x14ac:dyDescent="0.25">
      <c r="A46351"/>
      <c r="B46351"/>
      <c r="C46351"/>
      <c r="D46351"/>
      <c r="E46351" s="148"/>
      <c r="F46351" s="148"/>
      <c r="G46351" s="149"/>
      <c r="H46351" s="148"/>
      <c r="I46351"/>
    </row>
    <row r="46352" spans="1:9" x14ac:dyDescent="0.25">
      <c r="A46352"/>
      <c r="B46352"/>
      <c r="C46352"/>
      <c r="D46352"/>
      <c r="E46352" s="148"/>
      <c r="F46352" s="148"/>
      <c r="G46352" s="149"/>
      <c r="H46352" s="148"/>
      <c r="I46352"/>
    </row>
    <row r="46353" spans="1:9" x14ac:dyDescent="0.25">
      <c r="A46353"/>
      <c r="B46353"/>
      <c r="C46353"/>
      <c r="D46353"/>
      <c r="E46353" s="148"/>
      <c r="F46353" s="148"/>
      <c r="G46353" s="149"/>
      <c r="H46353" s="148"/>
      <c r="I46353"/>
    </row>
    <row r="46354" spans="1:9" x14ac:dyDescent="0.25">
      <c r="A46354"/>
      <c r="B46354"/>
      <c r="C46354"/>
      <c r="D46354"/>
      <c r="E46354" s="148"/>
      <c r="F46354" s="148"/>
      <c r="G46354" s="149"/>
      <c r="H46354" s="148"/>
      <c r="I46354"/>
    </row>
    <row r="46355" spans="1:9" x14ac:dyDescent="0.25">
      <c r="A46355"/>
      <c r="B46355"/>
      <c r="C46355"/>
      <c r="D46355"/>
      <c r="E46355" s="148"/>
      <c r="F46355" s="148"/>
      <c r="G46355" s="149"/>
      <c r="H46355" s="148"/>
      <c r="I46355"/>
    </row>
    <row r="46356" spans="1:9" x14ac:dyDescent="0.25">
      <c r="A46356"/>
      <c r="B46356"/>
      <c r="C46356"/>
      <c r="D46356"/>
      <c r="E46356" s="148"/>
      <c r="F46356" s="148"/>
      <c r="G46356" s="149"/>
      <c r="H46356" s="148"/>
      <c r="I46356"/>
    </row>
    <row r="46357" spans="1:9" x14ac:dyDescent="0.25">
      <c r="A46357"/>
      <c r="B46357"/>
      <c r="C46357"/>
      <c r="D46357"/>
      <c r="E46357" s="148"/>
      <c r="F46357" s="148"/>
      <c r="G46357" s="149"/>
      <c r="H46357" s="148"/>
      <c r="I46357"/>
    </row>
    <row r="46358" spans="1:9" x14ac:dyDescent="0.25">
      <c r="A46358"/>
      <c r="B46358"/>
      <c r="C46358"/>
      <c r="D46358"/>
      <c r="E46358" s="148"/>
      <c r="F46358" s="148"/>
      <c r="G46358" s="149"/>
      <c r="H46358" s="148"/>
      <c r="I46358"/>
    </row>
    <row r="46359" spans="1:9" x14ac:dyDescent="0.25">
      <c r="A46359"/>
      <c r="B46359"/>
      <c r="C46359"/>
      <c r="D46359"/>
      <c r="E46359" s="148"/>
      <c r="F46359" s="148"/>
      <c r="G46359" s="149"/>
      <c r="H46359" s="148"/>
      <c r="I46359"/>
    </row>
    <row r="46360" spans="1:9" x14ac:dyDescent="0.25">
      <c r="A46360"/>
      <c r="B46360"/>
      <c r="C46360"/>
      <c r="D46360"/>
      <c r="E46360" s="148"/>
      <c r="F46360" s="148"/>
      <c r="G46360" s="149"/>
      <c r="H46360" s="148"/>
      <c r="I46360"/>
    </row>
    <row r="46361" spans="1:9" x14ac:dyDescent="0.25">
      <c r="A46361"/>
      <c r="B46361"/>
      <c r="C46361"/>
      <c r="D46361"/>
      <c r="E46361" s="148"/>
      <c r="F46361" s="148"/>
      <c r="G46361" s="149"/>
      <c r="H46361" s="148"/>
      <c r="I46361"/>
    </row>
    <row r="46362" spans="1:9" x14ac:dyDescent="0.25">
      <c r="A46362"/>
      <c r="B46362"/>
      <c r="C46362"/>
      <c r="D46362"/>
      <c r="E46362" s="148"/>
      <c r="F46362" s="148"/>
      <c r="G46362" s="149"/>
      <c r="H46362" s="148"/>
      <c r="I46362"/>
    </row>
    <row r="46363" spans="1:9" x14ac:dyDescent="0.25">
      <c r="A46363"/>
      <c r="B46363"/>
      <c r="C46363"/>
      <c r="D46363"/>
      <c r="E46363" s="148"/>
      <c r="F46363" s="148"/>
      <c r="G46363" s="149"/>
      <c r="H46363" s="148"/>
      <c r="I46363"/>
    </row>
    <row r="46364" spans="1:9" x14ac:dyDescent="0.25">
      <c r="A46364"/>
      <c r="B46364"/>
      <c r="C46364"/>
      <c r="D46364"/>
      <c r="E46364" s="148"/>
      <c r="F46364" s="148"/>
      <c r="G46364" s="149"/>
      <c r="H46364" s="148"/>
      <c r="I46364"/>
    </row>
    <row r="46365" spans="1:9" x14ac:dyDescent="0.25">
      <c r="A46365"/>
      <c r="B46365"/>
      <c r="C46365"/>
      <c r="D46365"/>
      <c r="E46365" s="148"/>
      <c r="F46365" s="148"/>
      <c r="G46365" s="149"/>
      <c r="H46365" s="148"/>
      <c r="I46365"/>
    </row>
    <row r="46366" spans="1:9" x14ac:dyDescent="0.25">
      <c r="A46366"/>
      <c r="B46366"/>
      <c r="C46366"/>
      <c r="D46366"/>
      <c r="E46366" s="148"/>
      <c r="F46366" s="148"/>
      <c r="G46366" s="149"/>
      <c r="H46366" s="148"/>
      <c r="I46366"/>
    </row>
    <row r="46367" spans="1:9" x14ac:dyDescent="0.25">
      <c r="A46367"/>
      <c r="B46367"/>
      <c r="C46367"/>
      <c r="D46367"/>
      <c r="E46367" s="148"/>
      <c r="F46367" s="148"/>
      <c r="G46367" s="149"/>
      <c r="H46367" s="148"/>
      <c r="I46367"/>
    </row>
    <row r="46368" spans="1:9" x14ac:dyDescent="0.25">
      <c r="A46368"/>
      <c r="B46368"/>
      <c r="C46368"/>
      <c r="D46368"/>
      <c r="E46368" s="148"/>
      <c r="F46368" s="148"/>
      <c r="G46368" s="149"/>
      <c r="H46368" s="148"/>
      <c r="I46368"/>
    </row>
    <row r="46369" spans="1:9" x14ac:dyDescent="0.25">
      <c r="A46369"/>
      <c r="B46369"/>
      <c r="C46369"/>
      <c r="D46369"/>
      <c r="E46369" s="148"/>
      <c r="F46369" s="148"/>
      <c r="G46369" s="149"/>
      <c r="H46369" s="148"/>
      <c r="I46369"/>
    </row>
    <row r="46370" spans="1:9" x14ac:dyDescent="0.25">
      <c r="A46370"/>
      <c r="B46370"/>
      <c r="C46370"/>
      <c r="D46370"/>
      <c r="E46370" s="148"/>
      <c r="F46370" s="148"/>
      <c r="G46370" s="149"/>
      <c r="H46370" s="148"/>
      <c r="I46370"/>
    </row>
    <row r="46371" spans="1:9" x14ac:dyDescent="0.25">
      <c r="A46371"/>
      <c r="B46371"/>
      <c r="C46371"/>
      <c r="D46371"/>
      <c r="E46371" s="148"/>
      <c r="F46371" s="148"/>
      <c r="G46371" s="149"/>
      <c r="H46371" s="148"/>
      <c r="I46371"/>
    </row>
    <row r="46372" spans="1:9" x14ac:dyDescent="0.25">
      <c r="A46372"/>
      <c r="B46372"/>
      <c r="C46372"/>
      <c r="D46372"/>
      <c r="E46372" s="148"/>
      <c r="F46372" s="148"/>
      <c r="G46372" s="149"/>
      <c r="H46372" s="148"/>
      <c r="I46372"/>
    </row>
    <row r="46373" spans="1:9" x14ac:dyDescent="0.25">
      <c r="A46373"/>
      <c r="B46373"/>
      <c r="C46373"/>
      <c r="D46373"/>
      <c r="E46373" s="148"/>
      <c r="F46373" s="148"/>
      <c r="G46373" s="149"/>
      <c r="H46373" s="148"/>
      <c r="I46373"/>
    </row>
    <row r="46374" spans="1:9" x14ac:dyDescent="0.25">
      <c r="A46374"/>
      <c r="B46374"/>
      <c r="C46374"/>
      <c r="D46374"/>
      <c r="E46374" s="148"/>
      <c r="F46374" s="148"/>
      <c r="G46374" s="149"/>
      <c r="H46374" s="148"/>
      <c r="I46374"/>
    </row>
    <row r="46375" spans="1:9" x14ac:dyDescent="0.25">
      <c r="A46375"/>
      <c r="B46375"/>
      <c r="C46375"/>
      <c r="D46375"/>
      <c r="E46375" s="148"/>
      <c r="F46375" s="148"/>
      <c r="G46375" s="149"/>
      <c r="H46375" s="148"/>
      <c r="I46375"/>
    </row>
    <row r="46376" spans="1:9" x14ac:dyDescent="0.25">
      <c r="A46376"/>
      <c r="B46376"/>
      <c r="C46376"/>
      <c r="D46376"/>
      <c r="E46376" s="148"/>
      <c r="F46376" s="148"/>
      <c r="G46376" s="149"/>
      <c r="H46376" s="148"/>
      <c r="I46376"/>
    </row>
    <row r="46377" spans="1:9" x14ac:dyDescent="0.25">
      <c r="A46377"/>
      <c r="B46377"/>
      <c r="C46377"/>
      <c r="D46377"/>
      <c r="E46377" s="148"/>
      <c r="F46377" s="148"/>
      <c r="G46377" s="149"/>
      <c r="H46377" s="148"/>
      <c r="I46377"/>
    </row>
    <row r="46378" spans="1:9" x14ac:dyDescent="0.25">
      <c r="A46378"/>
      <c r="B46378"/>
      <c r="C46378"/>
      <c r="D46378"/>
      <c r="E46378" s="148"/>
      <c r="F46378" s="148"/>
      <c r="G46378" s="149"/>
      <c r="H46378" s="148"/>
      <c r="I46378"/>
    </row>
    <row r="46379" spans="1:9" x14ac:dyDescent="0.25">
      <c r="A46379"/>
      <c r="B46379"/>
      <c r="C46379"/>
      <c r="D46379"/>
      <c r="E46379" s="148"/>
      <c r="F46379" s="148"/>
      <c r="G46379" s="149"/>
      <c r="H46379" s="148"/>
      <c r="I46379"/>
    </row>
    <row r="46380" spans="1:9" x14ac:dyDescent="0.25">
      <c r="A46380"/>
      <c r="B46380"/>
      <c r="C46380"/>
      <c r="D46380"/>
      <c r="E46380" s="148"/>
      <c r="F46380" s="148"/>
      <c r="G46380" s="149"/>
      <c r="H46380" s="148"/>
      <c r="I46380"/>
    </row>
    <row r="46381" spans="1:9" x14ac:dyDescent="0.25">
      <c r="A46381"/>
      <c r="B46381"/>
      <c r="C46381"/>
      <c r="D46381"/>
      <c r="E46381" s="148"/>
      <c r="F46381" s="148"/>
      <c r="G46381" s="149"/>
      <c r="H46381" s="148"/>
      <c r="I46381"/>
    </row>
    <row r="46382" spans="1:9" x14ac:dyDescent="0.25">
      <c r="A46382"/>
      <c r="B46382"/>
      <c r="C46382"/>
      <c r="D46382"/>
      <c r="E46382" s="148"/>
      <c r="F46382" s="148"/>
      <c r="G46382" s="149"/>
      <c r="H46382" s="148"/>
      <c r="I46382"/>
    </row>
    <row r="46383" spans="1:9" x14ac:dyDescent="0.25">
      <c r="A46383"/>
      <c r="B46383"/>
      <c r="C46383"/>
      <c r="D46383"/>
      <c r="E46383" s="148"/>
      <c r="F46383" s="148"/>
      <c r="G46383" s="149"/>
      <c r="H46383" s="148"/>
      <c r="I46383"/>
    </row>
    <row r="46384" spans="1:9" x14ac:dyDescent="0.25">
      <c r="A46384"/>
      <c r="B46384"/>
      <c r="C46384"/>
      <c r="D46384"/>
      <c r="E46384" s="148"/>
      <c r="F46384" s="148"/>
      <c r="G46384" s="149"/>
      <c r="H46384" s="148"/>
      <c r="I46384"/>
    </row>
    <row r="46385" spans="1:9" x14ac:dyDescent="0.25">
      <c r="A46385"/>
      <c r="B46385"/>
      <c r="C46385"/>
      <c r="D46385"/>
      <c r="E46385" s="148"/>
      <c r="F46385" s="148"/>
      <c r="G46385" s="149"/>
      <c r="H46385" s="148"/>
      <c r="I46385"/>
    </row>
    <row r="46386" spans="1:9" x14ac:dyDescent="0.25">
      <c r="A46386"/>
      <c r="B46386"/>
      <c r="C46386"/>
      <c r="D46386"/>
      <c r="E46386" s="148"/>
      <c r="F46386" s="148"/>
      <c r="G46386" s="149"/>
      <c r="H46386" s="148"/>
      <c r="I46386"/>
    </row>
    <row r="46387" spans="1:9" x14ac:dyDescent="0.25">
      <c r="A46387"/>
      <c r="B46387"/>
      <c r="C46387"/>
      <c r="D46387"/>
      <c r="E46387" s="148"/>
      <c r="F46387" s="148"/>
      <c r="G46387" s="149"/>
      <c r="H46387" s="148"/>
      <c r="I46387"/>
    </row>
    <row r="46388" spans="1:9" x14ac:dyDescent="0.25">
      <c r="A46388"/>
      <c r="B46388"/>
      <c r="C46388"/>
      <c r="D46388"/>
      <c r="E46388" s="148"/>
      <c r="F46388" s="148"/>
      <c r="G46388" s="149"/>
      <c r="H46388" s="148"/>
      <c r="I46388"/>
    </row>
    <row r="46389" spans="1:9" x14ac:dyDescent="0.25">
      <c r="A46389"/>
      <c r="B46389"/>
      <c r="C46389"/>
      <c r="D46389"/>
      <c r="E46389" s="148"/>
      <c r="F46389" s="148"/>
      <c r="G46389" s="149"/>
      <c r="H46389" s="148"/>
      <c r="I46389"/>
    </row>
    <row r="46390" spans="1:9" x14ac:dyDescent="0.25">
      <c r="A46390"/>
      <c r="B46390"/>
      <c r="C46390"/>
      <c r="D46390"/>
      <c r="E46390" s="148"/>
      <c r="F46390" s="148"/>
      <c r="G46390" s="149"/>
      <c r="H46390" s="148"/>
      <c r="I46390"/>
    </row>
    <row r="46391" spans="1:9" x14ac:dyDescent="0.25">
      <c r="A46391"/>
      <c r="B46391"/>
      <c r="C46391"/>
      <c r="D46391"/>
      <c r="E46391" s="148"/>
      <c r="F46391" s="148"/>
      <c r="G46391" s="149"/>
      <c r="H46391" s="148"/>
      <c r="I46391"/>
    </row>
    <row r="46392" spans="1:9" x14ac:dyDescent="0.25">
      <c r="A46392"/>
      <c r="B46392"/>
      <c r="C46392"/>
      <c r="D46392"/>
      <c r="E46392" s="148"/>
      <c r="F46392" s="148"/>
      <c r="G46392" s="149"/>
      <c r="H46392" s="148"/>
      <c r="I46392"/>
    </row>
    <row r="46393" spans="1:9" x14ac:dyDescent="0.25">
      <c r="A46393"/>
      <c r="B46393"/>
      <c r="C46393"/>
      <c r="D46393"/>
      <c r="E46393" s="148"/>
      <c r="F46393" s="148"/>
      <c r="G46393" s="149"/>
      <c r="H46393" s="148"/>
      <c r="I46393"/>
    </row>
    <row r="46394" spans="1:9" x14ac:dyDescent="0.25">
      <c r="A46394"/>
      <c r="B46394"/>
      <c r="C46394"/>
      <c r="D46394"/>
      <c r="E46394" s="148"/>
      <c r="F46394" s="148"/>
      <c r="G46394" s="149"/>
      <c r="H46394" s="148"/>
      <c r="I46394"/>
    </row>
    <row r="46395" spans="1:9" x14ac:dyDescent="0.25">
      <c r="A46395"/>
      <c r="B46395"/>
      <c r="C46395"/>
      <c r="D46395"/>
      <c r="E46395" s="148"/>
      <c r="F46395" s="148"/>
      <c r="G46395" s="149"/>
      <c r="H46395" s="148"/>
      <c r="I46395"/>
    </row>
    <row r="46396" spans="1:9" x14ac:dyDescent="0.25">
      <c r="A46396"/>
      <c r="B46396"/>
      <c r="C46396"/>
      <c r="D46396"/>
      <c r="E46396" s="148"/>
      <c r="F46396" s="148"/>
      <c r="G46396" s="149"/>
      <c r="H46396" s="148"/>
      <c r="I46396"/>
    </row>
    <row r="46397" spans="1:9" x14ac:dyDescent="0.25">
      <c r="A46397"/>
      <c r="B46397"/>
      <c r="C46397"/>
      <c r="D46397"/>
      <c r="E46397" s="148"/>
      <c r="F46397" s="148"/>
      <c r="G46397" s="149"/>
      <c r="H46397" s="148"/>
      <c r="I46397"/>
    </row>
    <row r="46398" spans="1:9" x14ac:dyDescent="0.25">
      <c r="A46398"/>
      <c r="B46398"/>
      <c r="C46398"/>
      <c r="D46398"/>
      <c r="E46398" s="148"/>
      <c r="F46398" s="148"/>
      <c r="G46398" s="149"/>
      <c r="H46398" s="148"/>
      <c r="I46398"/>
    </row>
    <row r="46399" spans="1:9" x14ac:dyDescent="0.25">
      <c r="A46399"/>
      <c r="B46399"/>
      <c r="C46399"/>
      <c r="D46399"/>
      <c r="E46399" s="148"/>
      <c r="F46399" s="148"/>
      <c r="G46399" s="149"/>
      <c r="H46399" s="148"/>
      <c r="I46399"/>
    </row>
    <row r="46400" spans="1:9" x14ac:dyDescent="0.25">
      <c r="A46400"/>
      <c r="B46400"/>
      <c r="C46400"/>
      <c r="D46400"/>
      <c r="E46400" s="148"/>
      <c r="F46400" s="148"/>
      <c r="G46400" s="149"/>
      <c r="H46400" s="148"/>
      <c r="I46400"/>
    </row>
    <row r="46401" spans="1:9" x14ac:dyDescent="0.25">
      <c r="A46401"/>
      <c r="B46401"/>
      <c r="C46401"/>
      <c r="D46401"/>
      <c r="E46401" s="148"/>
      <c r="F46401" s="148"/>
      <c r="G46401" s="149"/>
      <c r="H46401" s="148"/>
      <c r="I46401"/>
    </row>
    <row r="46402" spans="1:9" x14ac:dyDescent="0.25">
      <c r="A46402"/>
      <c r="B46402"/>
      <c r="C46402"/>
      <c r="D46402"/>
      <c r="E46402" s="148"/>
      <c r="F46402" s="148"/>
      <c r="G46402" s="149"/>
      <c r="H46402" s="148"/>
      <c r="I46402"/>
    </row>
    <row r="46403" spans="1:9" x14ac:dyDescent="0.25">
      <c r="A46403"/>
      <c r="B46403"/>
      <c r="C46403"/>
      <c r="D46403"/>
      <c r="E46403" s="148"/>
      <c r="F46403" s="148"/>
      <c r="G46403" s="149"/>
      <c r="H46403" s="148"/>
      <c r="I46403"/>
    </row>
    <row r="46404" spans="1:9" x14ac:dyDescent="0.25">
      <c r="A46404"/>
      <c r="B46404"/>
      <c r="C46404"/>
      <c r="D46404"/>
      <c r="E46404" s="148"/>
      <c r="F46404" s="148"/>
      <c r="G46404" s="149"/>
      <c r="H46404" s="148"/>
      <c r="I46404"/>
    </row>
    <row r="46405" spans="1:9" x14ac:dyDescent="0.25">
      <c r="A46405"/>
      <c r="B46405"/>
      <c r="C46405"/>
      <c r="D46405"/>
      <c r="E46405" s="148"/>
      <c r="F46405" s="148"/>
      <c r="G46405" s="149"/>
      <c r="H46405" s="148"/>
      <c r="I46405"/>
    </row>
    <row r="46406" spans="1:9" x14ac:dyDescent="0.25">
      <c r="A46406"/>
      <c r="B46406"/>
      <c r="C46406"/>
      <c r="D46406"/>
      <c r="E46406" s="148"/>
      <c r="F46406" s="148"/>
      <c r="G46406" s="149"/>
      <c r="H46406" s="148"/>
      <c r="I46406"/>
    </row>
    <row r="46407" spans="1:9" x14ac:dyDescent="0.25">
      <c r="A46407"/>
      <c r="B46407"/>
      <c r="C46407"/>
      <c r="D46407"/>
      <c r="E46407" s="148"/>
      <c r="F46407" s="148"/>
      <c r="G46407" s="149"/>
      <c r="H46407" s="148"/>
      <c r="I46407"/>
    </row>
    <row r="46408" spans="1:9" x14ac:dyDescent="0.25">
      <c r="A46408"/>
      <c r="B46408"/>
      <c r="C46408"/>
      <c r="D46408"/>
      <c r="E46408" s="148"/>
      <c r="F46408" s="148"/>
      <c r="G46408" s="149"/>
      <c r="H46408" s="148"/>
      <c r="I46408"/>
    </row>
    <row r="46409" spans="1:9" x14ac:dyDescent="0.25">
      <c r="A46409"/>
      <c r="B46409"/>
      <c r="C46409"/>
      <c r="D46409"/>
      <c r="E46409" s="148"/>
      <c r="F46409" s="148"/>
      <c r="G46409" s="149"/>
      <c r="H46409" s="148"/>
      <c r="I46409"/>
    </row>
    <row r="46410" spans="1:9" x14ac:dyDescent="0.25">
      <c r="A46410"/>
      <c r="B46410"/>
      <c r="C46410"/>
      <c r="D46410"/>
      <c r="E46410" s="148"/>
      <c r="F46410" s="148"/>
      <c r="G46410" s="149"/>
      <c r="H46410" s="148"/>
      <c r="I46410"/>
    </row>
    <row r="46411" spans="1:9" x14ac:dyDescent="0.25">
      <c r="A46411"/>
      <c r="B46411"/>
      <c r="C46411"/>
      <c r="D46411"/>
      <c r="E46411" s="148"/>
      <c r="F46411" s="148"/>
      <c r="G46411" s="149"/>
      <c r="H46411" s="148"/>
      <c r="I46411"/>
    </row>
    <row r="46412" spans="1:9" x14ac:dyDescent="0.25">
      <c r="A46412"/>
      <c r="B46412"/>
      <c r="C46412"/>
      <c r="D46412"/>
      <c r="E46412" s="148"/>
      <c r="F46412" s="148"/>
      <c r="G46412" s="149"/>
      <c r="H46412" s="148"/>
      <c r="I46412"/>
    </row>
    <row r="46413" spans="1:9" x14ac:dyDescent="0.25">
      <c r="A46413"/>
      <c r="B46413"/>
      <c r="C46413"/>
      <c r="D46413"/>
      <c r="E46413" s="148"/>
      <c r="F46413" s="148"/>
      <c r="G46413" s="149"/>
      <c r="H46413" s="148"/>
      <c r="I46413"/>
    </row>
    <row r="46414" spans="1:9" x14ac:dyDescent="0.25">
      <c r="A46414"/>
      <c r="B46414"/>
      <c r="C46414"/>
      <c r="D46414"/>
      <c r="E46414" s="148"/>
      <c r="F46414" s="148"/>
      <c r="G46414" s="149"/>
      <c r="H46414" s="148"/>
      <c r="I46414"/>
    </row>
    <row r="46415" spans="1:9" x14ac:dyDescent="0.25">
      <c r="A46415"/>
      <c r="B46415"/>
      <c r="C46415"/>
      <c r="D46415"/>
      <c r="E46415" s="148"/>
      <c r="F46415" s="148"/>
      <c r="G46415" s="149"/>
      <c r="H46415" s="148"/>
      <c r="I46415"/>
    </row>
    <row r="46416" spans="1:9" x14ac:dyDescent="0.25">
      <c r="A46416"/>
      <c r="B46416"/>
      <c r="C46416"/>
      <c r="D46416"/>
      <c r="E46416" s="148"/>
      <c r="F46416" s="148"/>
      <c r="G46416" s="149"/>
      <c r="H46416" s="148"/>
      <c r="I46416"/>
    </row>
    <row r="46417" spans="1:9" x14ac:dyDescent="0.25">
      <c r="A46417"/>
      <c r="B46417"/>
      <c r="C46417"/>
      <c r="D46417"/>
      <c r="E46417" s="148"/>
      <c r="F46417" s="148"/>
      <c r="G46417" s="149"/>
      <c r="H46417" s="148"/>
      <c r="I46417"/>
    </row>
    <row r="46418" spans="1:9" x14ac:dyDescent="0.25">
      <c r="A46418"/>
      <c r="B46418"/>
      <c r="C46418"/>
      <c r="D46418"/>
      <c r="E46418" s="148"/>
      <c r="F46418" s="148"/>
      <c r="G46418" s="149"/>
      <c r="H46418" s="148"/>
      <c r="I46418"/>
    </row>
    <row r="46419" spans="1:9" x14ac:dyDescent="0.25">
      <c r="A46419"/>
      <c r="B46419"/>
      <c r="C46419"/>
      <c r="D46419"/>
      <c r="E46419" s="148"/>
      <c r="F46419" s="148"/>
      <c r="G46419" s="149"/>
      <c r="H46419" s="148"/>
      <c r="I46419"/>
    </row>
    <row r="46420" spans="1:9" x14ac:dyDescent="0.25">
      <c r="A46420"/>
      <c r="B46420"/>
      <c r="C46420"/>
      <c r="D46420"/>
      <c r="E46420" s="148"/>
      <c r="F46420" s="148"/>
      <c r="G46420" s="149"/>
      <c r="H46420" s="148"/>
      <c r="I46420"/>
    </row>
    <row r="46421" spans="1:9" x14ac:dyDescent="0.25">
      <c r="A46421"/>
      <c r="B46421"/>
      <c r="C46421"/>
      <c r="D46421"/>
      <c r="E46421" s="148"/>
      <c r="F46421" s="148"/>
      <c r="G46421" s="149"/>
      <c r="H46421" s="148"/>
      <c r="I46421"/>
    </row>
    <row r="46422" spans="1:9" x14ac:dyDescent="0.25">
      <c r="A46422"/>
      <c r="B46422"/>
      <c r="C46422"/>
      <c r="D46422"/>
      <c r="E46422" s="148"/>
      <c r="F46422" s="148"/>
      <c r="G46422" s="149"/>
      <c r="H46422" s="148"/>
      <c r="I46422"/>
    </row>
    <row r="46423" spans="1:9" x14ac:dyDescent="0.25">
      <c r="A46423"/>
      <c r="B46423"/>
      <c r="C46423"/>
      <c r="D46423"/>
      <c r="E46423" s="148"/>
      <c r="F46423" s="148"/>
      <c r="G46423" s="149"/>
      <c r="H46423" s="148"/>
      <c r="I46423"/>
    </row>
    <row r="46424" spans="1:9" x14ac:dyDescent="0.25">
      <c r="A46424"/>
      <c r="B46424"/>
      <c r="C46424"/>
      <c r="D46424"/>
      <c r="E46424" s="148"/>
      <c r="F46424" s="148"/>
      <c r="G46424" s="149"/>
      <c r="H46424" s="148"/>
      <c r="I46424"/>
    </row>
    <row r="46425" spans="1:9" x14ac:dyDescent="0.25">
      <c r="A46425"/>
      <c r="B46425"/>
      <c r="C46425"/>
      <c r="D46425"/>
      <c r="E46425" s="148"/>
      <c r="F46425" s="148"/>
      <c r="G46425" s="149"/>
      <c r="H46425" s="148"/>
      <c r="I46425"/>
    </row>
    <row r="46426" spans="1:9" x14ac:dyDescent="0.25">
      <c r="A46426"/>
      <c r="B46426"/>
      <c r="C46426"/>
      <c r="D46426"/>
      <c r="E46426" s="148"/>
      <c r="F46426" s="148"/>
      <c r="G46426" s="149"/>
      <c r="H46426" s="148"/>
      <c r="I46426"/>
    </row>
    <row r="46427" spans="1:9" x14ac:dyDescent="0.25">
      <c r="A46427"/>
      <c r="B46427"/>
      <c r="C46427"/>
      <c r="D46427"/>
      <c r="E46427" s="148"/>
      <c r="F46427" s="148"/>
      <c r="G46427" s="149"/>
      <c r="H46427" s="148"/>
      <c r="I46427"/>
    </row>
    <row r="46428" spans="1:9" x14ac:dyDescent="0.25">
      <c r="A46428"/>
      <c r="B46428"/>
      <c r="C46428"/>
      <c r="D46428"/>
      <c r="E46428" s="148"/>
      <c r="F46428" s="148"/>
      <c r="G46428" s="149"/>
      <c r="H46428" s="148"/>
      <c r="I46428"/>
    </row>
    <row r="46429" spans="1:9" x14ac:dyDescent="0.25">
      <c r="A46429"/>
      <c r="B46429"/>
      <c r="C46429"/>
      <c r="D46429"/>
      <c r="E46429" s="148"/>
      <c r="F46429" s="148"/>
      <c r="G46429" s="149"/>
      <c r="H46429" s="148"/>
      <c r="I46429"/>
    </row>
    <row r="46430" spans="1:9" x14ac:dyDescent="0.25">
      <c r="A46430"/>
      <c r="B46430"/>
      <c r="C46430"/>
      <c r="D46430"/>
      <c r="E46430" s="148"/>
      <c r="F46430" s="148"/>
      <c r="G46430" s="149"/>
      <c r="H46430" s="148"/>
      <c r="I46430"/>
    </row>
    <row r="46431" spans="1:9" x14ac:dyDescent="0.25">
      <c r="A46431"/>
      <c r="B46431"/>
      <c r="C46431"/>
      <c r="D46431"/>
      <c r="E46431" s="148"/>
      <c r="F46431" s="148"/>
      <c r="G46431" s="149"/>
      <c r="H46431" s="148"/>
      <c r="I46431"/>
    </row>
    <row r="46432" spans="1:9" x14ac:dyDescent="0.25">
      <c r="A46432"/>
      <c r="B46432"/>
      <c r="C46432"/>
      <c r="D46432"/>
      <c r="E46432" s="148"/>
      <c r="F46432" s="148"/>
      <c r="G46432" s="149"/>
      <c r="H46432" s="148"/>
      <c r="I46432"/>
    </row>
    <row r="46433" spans="1:9" x14ac:dyDescent="0.25">
      <c r="A46433"/>
      <c r="B46433"/>
      <c r="C46433"/>
      <c r="D46433"/>
      <c r="E46433" s="148"/>
      <c r="F46433" s="148"/>
      <c r="G46433" s="149"/>
      <c r="H46433" s="148"/>
      <c r="I46433"/>
    </row>
    <row r="46434" spans="1:9" x14ac:dyDescent="0.25">
      <c r="A46434"/>
      <c r="B46434"/>
      <c r="C46434"/>
      <c r="D46434"/>
      <c r="E46434" s="148"/>
      <c r="F46434" s="148"/>
      <c r="G46434" s="149"/>
      <c r="H46434" s="148"/>
      <c r="I46434"/>
    </row>
    <row r="46435" spans="1:9" x14ac:dyDescent="0.25">
      <c r="A46435"/>
      <c r="B46435"/>
      <c r="C46435"/>
      <c r="D46435"/>
      <c r="E46435" s="148"/>
      <c r="F46435" s="148"/>
      <c r="G46435" s="149"/>
      <c r="H46435" s="148"/>
      <c r="I46435"/>
    </row>
    <row r="46436" spans="1:9" x14ac:dyDescent="0.25">
      <c r="A46436"/>
      <c r="B46436"/>
      <c r="C46436"/>
      <c r="D46436"/>
      <c r="E46436" s="148"/>
      <c r="F46436" s="148"/>
      <c r="G46436" s="149"/>
      <c r="H46436" s="148"/>
      <c r="I46436"/>
    </row>
    <row r="46437" spans="1:9" x14ac:dyDescent="0.25">
      <c r="A46437"/>
      <c r="B46437"/>
      <c r="C46437"/>
      <c r="D46437"/>
      <c r="E46437" s="148"/>
      <c r="F46437" s="148"/>
      <c r="G46437" s="149"/>
      <c r="H46437" s="148"/>
      <c r="I46437"/>
    </row>
    <row r="46438" spans="1:9" x14ac:dyDescent="0.25">
      <c r="A46438"/>
      <c r="B46438"/>
      <c r="C46438"/>
      <c r="D46438"/>
      <c r="E46438" s="148"/>
      <c r="F46438" s="148"/>
      <c r="G46438" s="149"/>
      <c r="H46438" s="148"/>
      <c r="I46438"/>
    </row>
    <row r="46439" spans="1:9" x14ac:dyDescent="0.25">
      <c r="A46439"/>
      <c r="B46439"/>
      <c r="C46439"/>
      <c r="D46439"/>
      <c r="E46439" s="148"/>
      <c r="F46439" s="148"/>
      <c r="G46439" s="149"/>
      <c r="H46439" s="148"/>
      <c r="I46439"/>
    </row>
    <row r="46440" spans="1:9" x14ac:dyDescent="0.25">
      <c r="A46440"/>
      <c r="B46440"/>
      <c r="C46440"/>
      <c r="D46440"/>
      <c r="E46440" s="148"/>
      <c r="F46440" s="148"/>
      <c r="G46440" s="149"/>
      <c r="H46440" s="148"/>
      <c r="I46440"/>
    </row>
    <row r="46441" spans="1:9" x14ac:dyDescent="0.25">
      <c r="A46441"/>
      <c r="B46441"/>
      <c r="C46441"/>
      <c r="D46441"/>
      <c r="E46441" s="148"/>
      <c r="F46441" s="148"/>
      <c r="G46441" s="149"/>
      <c r="H46441" s="148"/>
      <c r="I46441"/>
    </row>
    <row r="46442" spans="1:9" x14ac:dyDescent="0.25">
      <c r="A46442"/>
      <c r="B46442"/>
      <c r="C46442"/>
      <c r="D46442"/>
      <c r="E46442" s="148"/>
      <c r="F46442" s="148"/>
      <c r="G46442" s="149"/>
      <c r="H46442" s="148"/>
      <c r="I46442"/>
    </row>
    <row r="46443" spans="1:9" x14ac:dyDescent="0.25">
      <c r="A46443"/>
      <c r="B46443"/>
      <c r="C46443"/>
      <c r="D46443"/>
      <c r="E46443" s="148"/>
      <c r="F46443" s="148"/>
      <c r="G46443" s="149"/>
      <c r="H46443" s="148"/>
      <c r="I46443"/>
    </row>
    <row r="46444" spans="1:9" x14ac:dyDescent="0.25">
      <c r="A46444"/>
      <c r="B46444"/>
      <c r="C46444"/>
      <c r="D46444"/>
      <c r="E46444" s="148"/>
      <c r="F46444" s="148"/>
      <c r="G46444" s="149"/>
      <c r="H46444" s="148"/>
      <c r="I46444"/>
    </row>
    <row r="46445" spans="1:9" x14ac:dyDescent="0.25">
      <c r="A46445"/>
      <c r="B46445"/>
      <c r="C46445"/>
      <c r="D46445"/>
      <c r="E46445" s="148"/>
      <c r="F46445" s="148"/>
      <c r="G46445" s="149"/>
      <c r="H46445" s="148"/>
      <c r="I46445"/>
    </row>
    <row r="46446" spans="1:9" x14ac:dyDescent="0.25">
      <c r="A46446"/>
      <c r="B46446"/>
      <c r="C46446"/>
      <c r="D46446"/>
      <c r="E46446" s="148"/>
      <c r="F46446" s="148"/>
      <c r="G46446" s="149"/>
      <c r="H46446" s="148"/>
      <c r="I46446"/>
    </row>
    <row r="46447" spans="1:9" x14ac:dyDescent="0.25">
      <c r="A46447"/>
      <c r="B46447"/>
      <c r="C46447"/>
      <c r="D46447"/>
      <c r="E46447" s="148"/>
      <c r="F46447" s="148"/>
      <c r="G46447" s="149"/>
      <c r="H46447" s="148"/>
      <c r="I46447"/>
    </row>
    <row r="46448" spans="1:9" x14ac:dyDescent="0.25">
      <c r="A46448"/>
      <c r="B46448"/>
      <c r="C46448"/>
      <c r="D46448"/>
      <c r="E46448" s="148"/>
      <c r="F46448" s="148"/>
      <c r="G46448" s="149"/>
      <c r="H46448" s="148"/>
      <c r="I46448"/>
    </row>
    <row r="46449" spans="1:9" x14ac:dyDescent="0.25">
      <c r="A46449"/>
      <c r="B46449"/>
      <c r="C46449"/>
      <c r="D46449"/>
      <c r="E46449" s="148"/>
      <c r="F46449" s="148"/>
      <c r="G46449" s="149"/>
      <c r="H46449" s="148"/>
      <c r="I46449"/>
    </row>
    <row r="46450" spans="1:9" x14ac:dyDescent="0.25">
      <c r="A46450"/>
      <c r="B46450"/>
      <c r="C46450"/>
      <c r="D46450"/>
      <c r="E46450" s="148"/>
      <c r="F46450" s="148"/>
      <c r="G46450" s="149"/>
      <c r="H46450" s="148"/>
      <c r="I46450"/>
    </row>
    <row r="46451" spans="1:9" x14ac:dyDescent="0.25">
      <c r="A46451"/>
      <c r="B46451"/>
      <c r="C46451"/>
      <c r="D46451"/>
      <c r="E46451" s="148"/>
      <c r="F46451" s="148"/>
      <c r="G46451" s="149"/>
      <c r="H46451" s="148"/>
      <c r="I46451"/>
    </row>
    <row r="46452" spans="1:9" x14ac:dyDescent="0.25">
      <c r="A46452"/>
      <c r="B46452"/>
      <c r="C46452"/>
      <c r="D46452"/>
      <c r="E46452" s="148"/>
      <c r="F46452" s="148"/>
      <c r="G46452" s="149"/>
      <c r="H46452" s="148"/>
      <c r="I46452"/>
    </row>
    <row r="46453" spans="1:9" x14ac:dyDescent="0.25">
      <c r="A46453"/>
      <c r="B46453"/>
      <c r="C46453"/>
      <c r="D46453"/>
      <c r="E46453" s="148"/>
      <c r="F46453" s="148"/>
      <c r="G46453" s="149"/>
      <c r="H46453" s="148"/>
      <c r="I46453"/>
    </row>
    <row r="46454" spans="1:9" x14ac:dyDescent="0.25">
      <c r="A46454"/>
      <c r="B46454"/>
      <c r="C46454"/>
      <c r="D46454"/>
      <c r="E46454" s="148"/>
      <c r="F46454" s="148"/>
      <c r="G46454" s="149"/>
      <c r="H46454" s="148"/>
      <c r="I46454"/>
    </row>
    <row r="46455" spans="1:9" x14ac:dyDescent="0.25">
      <c r="A46455"/>
      <c r="B46455"/>
      <c r="C46455"/>
      <c r="D46455"/>
      <c r="E46455" s="148"/>
      <c r="F46455" s="148"/>
      <c r="G46455" s="149"/>
      <c r="H46455" s="148"/>
      <c r="I46455"/>
    </row>
    <row r="46456" spans="1:9" x14ac:dyDescent="0.25">
      <c r="A46456"/>
      <c r="B46456"/>
      <c r="C46456"/>
      <c r="D46456"/>
      <c r="E46456" s="148"/>
      <c r="F46456" s="148"/>
      <c r="G46456" s="149"/>
      <c r="H46456" s="148"/>
      <c r="I46456"/>
    </row>
    <row r="46457" spans="1:9" x14ac:dyDescent="0.25">
      <c r="A46457"/>
      <c r="B46457"/>
      <c r="C46457"/>
      <c r="D46457"/>
      <c r="E46457" s="148"/>
      <c r="F46457" s="148"/>
      <c r="G46457" s="149"/>
      <c r="H46457" s="148"/>
      <c r="I46457"/>
    </row>
    <row r="46458" spans="1:9" x14ac:dyDescent="0.25">
      <c r="A46458"/>
      <c r="B46458"/>
      <c r="C46458"/>
      <c r="D46458"/>
      <c r="E46458" s="148"/>
      <c r="F46458" s="148"/>
      <c r="G46458" s="149"/>
      <c r="H46458" s="148"/>
      <c r="I46458"/>
    </row>
    <row r="46459" spans="1:9" x14ac:dyDescent="0.25">
      <c r="A46459"/>
      <c r="B46459"/>
      <c r="C46459"/>
      <c r="D46459"/>
      <c r="E46459" s="148"/>
      <c r="F46459" s="148"/>
      <c r="G46459" s="149"/>
      <c r="H46459" s="148"/>
      <c r="I46459"/>
    </row>
    <row r="46460" spans="1:9" x14ac:dyDescent="0.25">
      <c r="A46460"/>
      <c r="B46460"/>
      <c r="C46460"/>
      <c r="D46460"/>
      <c r="E46460" s="148"/>
      <c r="F46460" s="148"/>
      <c r="G46460" s="149"/>
      <c r="H46460" s="148"/>
      <c r="I46460"/>
    </row>
    <row r="46461" spans="1:9" x14ac:dyDescent="0.25">
      <c r="A46461"/>
      <c r="B46461"/>
      <c r="C46461"/>
      <c r="D46461"/>
      <c r="E46461" s="148"/>
      <c r="F46461" s="148"/>
      <c r="G46461" s="149"/>
      <c r="H46461" s="148"/>
      <c r="I46461"/>
    </row>
    <row r="46462" spans="1:9" x14ac:dyDescent="0.25">
      <c r="A46462"/>
      <c r="B46462"/>
      <c r="C46462"/>
      <c r="D46462"/>
      <c r="E46462" s="148"/>
      <c r="F46462" s="148"/>
      <c r="G46462" s="149"/>
      <c r="H46462" s="148"/>
      <c r="I46462"/>
    </row>
    <row r="46463" spans="1:9" x14ac:dyDescent="0.25">
      <c r="A46463"/>
      <c r="B46463"/>
      <c r="C46463"/>
      <c r="D46463"/>
      <c r="E46463" s="148"/>
      <c r="F46463" s="148"/>
      <c r="G46463" s="149"/>
      <c r="H46463" s="148"/>
      <c r="I46463"/>
    </row>
    <row r="46464" spans="1:9" x14ac:dyDescent="0.25">
      <c r="A46464"/>
      <c r="B46464"/>
      <c r="C46464"/>
      <c r="D46464"/>
      <c r="E46464" s="148"/>
      <c r="F46464" s="148"/>
      <c r="G46464" s="149"/>
      <c r="H46464" s="148"/>
      <c r="I46464"/>
    </row>
    <row r="46465" spans="1:9" x14ac:dyDescent="0.25">
      <c r="A46465"/>
      <c r="B46465"/>
      <c r="C46465"/>
      <c r="D46465"/>
      <c r="E46465" s="148"/>
      <c r="F46465" s="148"/>
      <c r="G46465" s="149"/>
      <c r="H46465" s="148"/>
      <c r="I46465"/>
    </row>
    <row r="46466" spans="1:9" x14ac:dyDescent="0.25">
      <c r="A46466"/>
      <c r="B46466"/>
      <c r="C46466"/>
      <c r="D46466"/>
      <c r="E46466" s="148"/>
      <c r="F46466" s="148"/>
      <c r="G46466" s="149"/>
      <c r="H46466" s="148"/>
      <c r="I46466"/>
    </row>
    <row r="46467" spans="1:9" x14ac:dyDescent="0.25">
      <c r="A46467"/>
      <c r="B46467"/>
      <c r="C46467"/>
      <c r="D46467"/>
      <c r="E46467" s="148"/>
      <c r="F46467" s="148"/>
      <c r="G46467" s="149"/>
      <c r="H46467" s="148"/>
      <c r="I46467"/>
    </row>
    <row r="46468" spans="1:9" x14ac:dyDescent="0.25">
      <c r="A46468"/>
      <c r="B46468"/>
      <c r="C46468"/>
      <c r="D46468"/>
      <c r="E46468" s="148"/>
      <c r="F46468" s="148"/>
      <c r="G46468" s="149"/>
      <c r="H46468" s="148"/>
      <c r="I46468"/>
    </row>
    <row r="46469" spans="1:9" x14ac:dyDescent="0.25">
      <c r="A46469"/>
      <c r="B46469"/>
      <c r="C46469"/>
      <c r="D46469"/>
      <c r="E46469" s="148"/>
      <c r="F46469" s="148"/>
      <c r="G46469" s="149"/>
      <c r="H46469" s="148"/>
      <c r="I46469"/>
    </row>
    <row r="46470" spans="1:9" x14ac:dyDescent="0.25">
      <c r="A46470"/>
      <c r="B46470"/>
      <c r="C46470"/>
      <c r="D46470"/>
      <c r="E46470" s="148"/>
      <c r="F46470" s="148"/>
      <c r="G46470" s="149"/>
      <c r="H46470" s="148"/>
      <c r="I46470"/>
    </row>
    <row r="46471" spans="1:9" x14ac:dyDescent="0.25">
      <c r="A46471"/>
      <c r="B46471"/>
      <c r="C46471"/>
      <c r="D46471"/>
      <c r="E46471" s="148"/>
      <c r="F46471" s="148"/>
      <c r="G46471" s="149"/>
      <c r="H46471" s="148"/>
      <c r="I46471"/>
    </row>
    <row r="46472" spans="1:9" x14ac:dyDescent="0.25">
      <c r="A46472"/>
      <c r="B46472"/>
      <c r="C46472"/>
      <c r="D46472"/>
      <c r="E46472" s="148"/>
      <c r="F46472" s="148"/>
      <c r="G46472" s="149"/>
      <c r="H46472" s="148"/>
      <c r="I46472"/>
    </row>
    <row r="46473" spans="1:9" x14ac:dyDescent="0.25">
      <c r="A46473"/>
      <c r="B46473"/>
      <c r="C46473"/>
      <c r="D46473"/>
      <c r="E46473" s="148"/>
      <c r="F46473" s="148"/>
      <c r="G46473" s="149"/>
      <c r="H46473" s="148"/>
      <c r="I46473"/>
    </row>
    <row r="46474" spans="1:9" x14ac:dyDescent="0.25">
      <c r="A46474"/>
      <c r="B46474"/>
      <c r="C46474"/>
      <c r="D46474"/>
      <c r="E46474" s="148"/>
      <c r="F46474" s="148"/>
      <c r="G46474" s="149"/>
      <c r="H46474" s="148"/>
      <c r="I46474"/>
    </row>
    <row r="46475" spans="1:9" x14ac:dyDescent="0.25">
      <c r="A46475"/>
      <c r="B46475"/>
      <c r="C46475"/>
      <c r="D46475"/>
      <c r="E46475" s="148"/>
      <c r="F46475" s="148"/>
      <c r="G46475" s="149"/>
      <c r="H46475" s="148"/>
      <c r="I46475"/>
    </row>
    <row r="46476" spans="1:9" x14ac:dyDescent="0.25">
      <c r="A46476"/>
      <c r="B46476"/>
      <c r="C46476"/>
      <c r="D46476"/>
      <c r="E46476" s="148"/>
      <c r="F46476" s="148"/>
      <c r="G46476" s="149"/>
      <c r="H46476" s="148"/>
      <c r="I46476"/>
    </row>
    <row r="46477" spans="1:9" x14ac:dyDescent="0.25">
      <c r="A46477"/>
      <c r="B46477"/>
      <c r="C46477"/>
      <c r="D46477"/>
      <c r="E46477" s="148"/>
      <c r="F46477" s="148"/>
      <c r="G46477" s="149"/>
      <c r="H46477" s="148"/>
      <c r="I46477"/>
    </row>
    <row r="46478" spans="1:9" x14ac:dyDescent="0.25">
      <c r="A46478"/>
      <c r="B46478"/>
      <c r="C46478"/>
      <c r="D46478"/>
      <c r="E46478" s="148"/>
      <c r="F46478" s="148"/>
      <c r="G46478" s="149"/>
      <c r="H46478" s="148"/>
      <c r="I46478"/>
    </row>
    <row r="46479" spans="1:9" x14ac:dyDescent="0.25">
      <c r="A46479"/>
      <c r="B46479"/>
      <c r="C46479"/>
      <c r="D46479"/>
      <c r="E46479" s="148"/>
      <c r="F46479" s="148"/>
      <c r="G46479" s="149"/>
      <c r="H46479" s="148"/>
      <c r="I46479"/>
    </row>
    <row r="46480" spans="1:9" x14ac:dyDescent="0.25">
      <c r="A46480"/>
      <c r="B46480"/>
      <c r="C46480"/>
      <c r="D46480"/>
      <c r="E46480" s="148"/>
      <c r="F46480" s="148"/>
      <c r="G46480" s="149"/>
      <c r="H46480" s="148"/>
      <c r="I46480"/>
    </row>
    <row r="46481" spans="1:9" x14ac:dyDescent="0.25">
      <c r="A46481"/>
      <c r="B46481"/>
      <c r="C46481"/>
      <c r="D46481"/>
      <c r="E46481" s="148"/>
      <c r="F46481" s="148"/>
      <c r="G46481" s="149"/>
      <c r="H46481" s="148"/>
      <c r="I46481"/>
    </row>
    <row r="46482" spans="1:9" x14ac:dyDescent="0.25">
      <c r="A46482"/>
      <c r="B46482"/>
      <c r="C46482"/>
      <c r="D46482"/>
      <c r="E46482" s="148"/>
      <c r="F46482" s="148"/>
      <c r="G46482" s="149"/>
      <c r="H46482" s="148"/>
      <c r="I46482"/>
    </row>
    <row r="46483" spans="1:9" x14ac:dyDescent="0.25">
      <c r="A46483"/>
      <c r="B46483"/>
      <c r="C46483"/>
      <c r="D46483"/>
      <c r="E46483" s="148"/>
      <c r="F46483" s="148"/>
      <c r="G46483" s="149"/>
      <c r="H46483" s="148"/>
      <c r="I46483"/>
    </row>
    <row r="46484" spans="1:9" x14ac:dyDescent="0.25">
      <c r="A46484"/>
      <c r="B46484"/>
      <c r="C46484"/>
      <c r="D46484"/>
      <c r="E46484" s="148"/>
      <c r="F46484" s="148"/>
      <c r="G46484" s="149"/>
      <c r="H46484" s="148"/>
      <c r="I46484"/>
    </row>
    <row r="46485" spans="1:9" x14ac:dyDescent="0.25">
      <c r="A46485"/>
      <c r="B46485"/>
      <c r="C46485"/>
      <c r="D46485"/>
      <c r="E46485" s="148"/>
      <c r="F46485" s="148"/>
      <c r="G46485" s="149"/>
      <c r="H46485" s="148"/>
      <c r="I46485"/>
    </row>
    <row r="46486" spans="1:9" x14ac:dyDescent="0.25">
      <c r="A46486"/>
      <c r="B46486"/>
      <c r="C46486"/>
      <c r="D46486"/>
      <c r="E46486" s="148"/>
      <c r="F46486" s="148"/>
      <c r="G46486" s="149"/>
      <c r="H46486" s="148"/>
      <c r="I46486"/>
    </row>
    <row r="46487" spans="1:9" x14ac:dyDescent="0.25">
      <c r="A46487"/>
      <c r="B46487"/>
      <c r="C46487"/>
      <c r="D46487"/>
      <c r="E46487" s="148"/>
      <c r="F46487" s="148"/>
      <c r="G46487" s="149"/>
      <c r="H46487" s="148"/>
      <c r="I46487"/>
    </row>
    <row r="46488" spans="1:9" x14ac:dyDescent="0.25">
      <c r="A46488"/>
      <c r="B46488"/>
      <c r="C46488"/>
      <c r="D46488"/>
      <c r="E46488" s="148"/>
      <c r="F46488" s="148"/>
      <c r="G46488" s="149"/>
      <c r="H46488" s="148"/>
      <c r="I46488"/>
    </row>
    <row r="46489" spans="1:9" x14ac:dyDescent="0.25">
      <c r="A46489"/>
      <c r="B46489"/>
      <c r="C46489"/>
      <c r="D46489"/>
      <c r="E46489" s="148"/>
      <c r="F46489" s="148"/>
      <c r="G46489" s="149"/>
      <c r="H46489" s="148"/>
      <c r="I46489"/>
    </row>
    <row r="46490" spans="1:9" x14ac:dyDescent="0.25">
      <c r="A46490"/>
      <c r="B46490"/>
      <c r="C46490"/>
      <c r="D46490"/>
      <c r="E46490" s="148"/>
      <c r="F46490" s="148"/>
      <c r="G46490" s="149"/>
      <c r="H46490" s="148"/>
      <c r="I46490"/>
    </row>
    <row r="46491" spans="1:9" x14ac:dyDescent="0.25">
      <c r="A46491"/>
      <c r="B46491"/>
      <c r="C46491"/>
      <c r="D46491"/>
      <c r="E46491" s="148"/>
      <c r="F46491" s="148"/>
      <c r="G46491" s="149"/>
      <c r="H46491" s="148"/>
      <c r="I46491"/>
    </row>
    <row r="46492" spans="1:9" x14ac:dyDescent="0.25">
      <c r="A46492"/>
      <c r="B46492"/>
      <c r="C46492"/>
      <c r="D46492"/>
      <c r="E46492" s="148"/>
      <c r="F46492" s="148"/>
      <c r="G46492" s="149"/>
      <c r="H46492" s="148"/>
      <c r="I46492"/>
    </row>
    <row r="46493" spans="1:9" x14ac:dyDescent="0.25">
      <c r="A46493"/>
      <c r="B46493"/>
      <c r="C46493"/>
      <c r="D46493"/>
      <c r="E46493" s="148"/>
      <c r="F46493" s="148"/>
      <c r="G46493" s="149"/>
      <c r="H46493" s="148"/>
      <c r="I46493"/>
    </row>
    <row r="46494" spans="1:9" x14ac:dyDescent="0.25">
      <c r="A46494"/>
      <c r="B46494"/>
      <c r="C46494"/>
      <c r="D46494"/>
      <c r="E46494" s="148"/>
      <c r="F46494" s="148"/>
      <c r="G46494" s="149"/>
      <c r="H46494" s="148"/>
      <c r="I46494"/>
    </row>
    <row r="46495" spans="1:9" x14ac:dyDescent="0.25">
      <c r="A46495"/>
      <c r="B46495"/>
      <c r="C46495"/>
      <c r="D46495"/>
      <c r="E46495" s="148"/>
      <c r="F46495" s="148"/>
      <c r="G46495" s="149"/>
      <c r="H46495" s="148"/>
      <c r="I46495"/>
    </row>
    <row r="46496" spans="1:9" x14ac:dyDescent="0.25">
      <c r="A46496"/>
      <c r="B46496"/>
      <c r="C46496"/>
      <c r="D46496"/>
      <c r="E46496" s="148"/>
      <c r="F46496" s="148"/>
      <c r="G46496" s="149"/>
      <c r="H46496" s="148"/>
      <c r="I46496"/>
    </row>
    <row r="46497" spans="1:9" x14ac:dyDescent="0.25">
      <c r="A46497"/>
      <c r="B46497"/>
      <c r="C46497"/>
      <c r="D46497"/>
      <c r="E46497" s="148"/>
      <c r="F46497" s="148"/>
      <c r="G46497" s="149"/>
      <c r="H46497" s="148"/>
      <c r="I46497"/>
    </row>
    <row r="46498" spans="1:9" x14ac:dyDescent="0.25">
      <c r="A46498"/>
      <c r="B46498"/>
      <c r="C46498"/>
      <c r="D46498"/>
      <c r="E46498" s="148"/>
      <c r="F46498" s="148"/>
      <c r="G46498" s="149"/>
      <c r="H46498" s="148"/>
      <c r="I46498"/>
    </row>
    <row r="46499" spans="1:9" x14ac:dyDescent="0.25">
      <c r="A46499"/>
      <c r="B46499"/>
      <c r="C46499"/>
      <c r="D46499"/>
      <c r="E46499" s="148"/>
      <c r="F46499" s="148"/>
      <c r="G46499" s="149"/>
      <c r="H46499" s="148"/>
      <c r="I46499"/>
    </row>
    <row r="46500" spans="1:9" x14ac:dyDescent="0.25">
      <c r="A46500"/>
      <c r="B46500"/>
      <c r="C46500"/>
      <c r="D46500"/>
      <c r="E46500" s="148"/>
      <c r="F46500" s="148"/>
      <c r="G46500" s="149"/>
      <c r="H46500" s="148"/>
      <c r="I46500"/>
    </row>
    <row r="46501" spans="1:9" x14ac:dyDescent="0.25">
      <c r="A46501"/>
      <c r="B46501"/>
      <c r="C46501"/>
      <c r="D46501"/>
      <c r="E46501" s="148"/>
      <c r="F46501" s="148"/>
      <c r="G46501" s="149"/>
      <c r="H46501" s="148"/>
      <c r="I46501"/>
    </row>
    <row r="46502" spans="1:9" x14ac:dyDescent="0.25">
      <c r="A46502"/>
      <c r="B46502"/>
      <c r="C46502"/>
      <c r="D46502"/>
      <c r="E46502" s="148"/>
      <c r="F46502" s="148"/>
      <c r="G46502" s="149"/>
      <c r="H46502" s="148"/>
      <c r="I46502"/>
    </row>
    <row r="46503" spans="1:9" x14ac:dyDescent="0.25">
      <c r="A46503"/>
      <c r="B46503"/>
      <c r="C46503"/>
      <c r="D46503"/>
      <c r="E46503" s="148"/>
      <c r="F46503" s="148"/>
      <c r="G46503" s="149"/>
      <c r="H46503" s="148"/>
      <c r="I46503"/>
    </row>
    <row r="46504" spans="1:9" x14ac:dyDescent="0.25">
      <c r="A46504"/>
      <c r="B46504"/>
      <c r="C46504"/>
      <c r="D46504"/>
      <c r="E46504" s="148"/>
      <c r="F46504" s="148"/>
      <c r="G46504" s="149"/>
      <c r="H46504" s="148"/>
      <c r="I46504"/>
    </row>
    <row r="46505" spans="1:9" x14ac:dyDescent="0.25">
      <c r="A46505"/>
      <c r="B46505"/>
      <c r="C46505"/>
      <c r="D46505"/>
      <c r="E46505" s="148"/>
      <c r="F46505" s="148"/>
      <c r="G46505" s="149"/>
      <c r="H46505" s="148"/>
      <c r="I46505"/>
    </row>
    <row r="46506" spans="1:9" x14ac:dyDescent="0.25">
      <c r="A46506"/>
      <c r="B46506"/>
      <c r="C46506"/>
      <c r="D46506"/>
      <c r="E46506" s="148"/>
      <c r="F46506" s="148"/>
      <c r="G46506" s="149"/>
      <c r="H46506" s="148"/>
      <c r="I46506"/>
    </row>
    <row r="46507" spans="1:9" x14ac:dyDescent="0.25">
      <c r="A46507"/>
      <c r="B46507"/>
      <c r="C46507"/>
      <c r="D46507"/>
      <c r="E46507" s="148"/>
      <c r="F46507" s="148"/>
      <c r="G46507" s="149"/>
      <c r="H46507" s="148"/>
      <c r="I46507"/>
    </row>
    <row r="46508" spans="1:9" x14ac:dyDescent="0.25">
      <c r="A46508"/>
      <c r="B46508"/>
      <c r="C46508"/>
      <c r="D46508"/>
      <c r="E46508" s="148"/>
      <c r="F46508" s="148"/>
      <c r="G46508" s="149"/>
      <c r="H46508" s="148"/>
      <c r="I46508"/>
    </row>
    <row r="46509" spans="1:9" x14ac:dyDescent="0.25">
      <c r="A46509"/>
      <c r="B46509"/>
      <c r="C46509"/>
      <c r="D46509"/>
      <c r="E46509" s="148"/>
      <c r="F46509" s="148"/>
      <c r="G46509" s="149"/>
      <c r="H46509" s="148"/>
      <c r="I46509"/>
    </row>
    <row r="46510" spans="1:9" x14ac:dyDescent="0.25">
      <c r="A46510"/>
      <c r="B46510"/>
      <c r="C46510"/>
      <c r="D46510"/>
      <c r="E46510" s="148"/>
      <c r="F46510" s="148"/>
      <c r="G46510" s="149"/>
      <c r="H46510" s="148"/>
      <c r="I46510"/>
    </row>
    <row r="46511" spans="1:9" x14ac:dyDescent="0.25">
      <c r="A46511"/>
      <c r="B46511"/>
      <c r="C46511"/>
      <c r="D46511"/>
      <c r="E46511" s="148"/>
      <c r="F46511" s="148"/>
      <c r="G46511" s="149"/>
      <c r="H46511" s="148"/>
      <c r="I46511"/>
    </row>
    <row r="46512" spans="1:9" x14ac:dyDescent="0.25">
      <c r="A46512"/>
      <c r="B46512"/>
      <c r="C46512"/>
      <c r="D46512"/>
      <c r="E46512" s="148"/>
      <c r="F46512" s="148"/>
      <c r="G46512" s="149"/>
      <c r="H46512" s="148"/>
      <c r="I46512"/>
    </row>
    <row r="46513" spans="1:9" x14ac:dyDescent="0.25">
      <c r="A46513"/>
      <c r="B46513"/>
      <c r="C46513"/>
      <c r="D46513"/>
      <c r="E46513" s="148"/>
      <c r="F46513" s="148"/>
      <c r="G46513" s="149"/>
      <c r="H46513" s="148"/>
      <c r="I46513"/>
    </row>
    <row r="46514" spans="1:9" x14ac:dyDescent="0.25">
      <c r="A46514"/>
      <c r="B46514"/>
      <c r="C46514"/>
      <c r="D46514"/>
      <c r="E46514" s="148"/>
      <c r="F46514" s="148"/>
      <c r="G46514" s="149"/>
      <c r="H46514" s="148"/>
      <c r="I46514"/>
    </row>
    <row r="46515" spans="1:9" x14ac:dyDescent="0.25">
      <c r="A46515"/>
      <c r="B46515"/>
      <c r="C46515"/>
      <c r="D46515"/>
      <c r="E46515" s="148"/>
      <c r="F46515" s="148"/>
      <c r="G46515" s="149"/>
      <c r="H46515" s="148"/>
      <c r="I46515"/>
    </row>
    <row r="46516" spans="1:9" x14ac:dyDescent="0.25">
      <c r="A46516"/>
      <c r="B46516"/>
      <c r="C46516"/>
      <c r="D46516"/>
      <c r="E46516" s="148"/>
      <c r="F46516" s="148"/>
      <c r="G46516" s="149"/>
      <c r="H46516" s="148"/>
      <c r="I46516"/>
    </row>
    <row r="46517" spans="1:9" x14ac:dyDescent="0.25">
      <c r="A46517"/>
      <c r="B46517"/>
      <c r="C46517"/>
      <c r="D46517"/>
      <c r="E46517" s="148"/>
      <c r="F46517" s="148"/>
      <c r="G46517" s="149"/>
      <c r="H46517" s="148"/>
      <c r="I46517"/>
    </row>
    <row r="46518" spans="1:9" x14ac:dyDescent="0.25">
      <c r="A46518"/>
      <c r="B46518"/>
      <c r="C46518"/>
      <c r="D46518"/>
      <c r="E46518" s="148"/>
      <c r="F46518" s="148"/>
      <c r="G46518" s="149"/>
      <c r="H46518" s="148"/>
      <c r="I46518"/>
    </row>
    <row r="46519" spans="1:9" x14ac:dyDescent="0.25">
      <c r="A46519"/>
      <c r="B46519"/>
      <c r="C46519"/>
      <c r="D46519"/>
      <c r="E46519" s="148"/>
      <c r="F46519" s="148"/>
      <c r="G46519" s="149"/>
      <c r="H46519" s="148"/>
      <c r="I46519"/>
    </row>
    <row r="46520" spans="1:9" x14ac:dyDescent="0.25">
      <c r="A46520"/>
      <c r="B46520"/>
      <c r="C46520"/>
      <c r="D46520"/>
      <c r="E46520" s="148"/>
      <c r="F46520" s="148"/>
      <c r="G46520" s="149"/>
      <c r="H46520" s="148"/>
      <c r="I46520"/>
    </row>
    <row r="46521" spans="1:9" x14ac:dyDescent="0.25">
      <c r="A46521"/>
      <c r="B46521"/>
      <c r="C46521"/>
      <c r="D46521"/>
      <c r="E46521" s="148"/>
      <c r="F46521" s="148"/>
      <c r="G46521" s="149"/>
      <c r="H46521" s="148"/>
      <c r="I46521"/>
    </row>
    <row r="46522" spans="1:9" x14ac:dyDescent="0.25">
      <c r="A46522"/>
      <c r="B46522"/>
      <c r="C46522"/>
      <c r="D46522"/>
      <c r="E46522" s="148"/>
      <c r="F46522" s="148"/>
      <c r="G46522" s="149"/>
      <c r="H46522" s="148"/>
      <c r="I46522"/>
    </row>
    <row r="46523" spans="1:9" x14ac:dyDescent="0.25">
      <c r="A46523"/>
      <c r="B46523"/>
      <c r="C46523"/>
      <c r="D46523"/>
      <c r="E46523" s="148"/>
      <c r="F46523" s="148"/>
      <c r="G46523" s="149"/>
      <c r="H46523" s="148"/>
      <c r="I46523"/>
    </row>
    <row r="46524" spans="1:9" x14ac:dyDescent="0.25">
      <c r="A46524"/>
      <c r="B46524"/>
      <c r="C46524"/>
      <c r="D46524"/>
      <c r="E46524" s="148"/>
      <c r="F46524" s="148"/>
      <c r="G46524" s="149"/>
      <c r="H46524" s="148"/>
      <c r="I46524"/>
    </row>
    <row r="46525" spans="1:9" x14ac:dyDescent="0.25">
      <c r="A46525"/>
      <c r="B46525"/>
      <c r="C46525"/>
      <c r="D46525"/>
      <c r="E46525" s="148"/>
      <c r="F46525" s="148"/>
      <c r="G46525" s="149"/>
      <c r="H46525" s="148"/>
      <c r="I46525"/>
    </row>
    <row r="46526" spans="1:9" x14ac:dyDescent="0.25">
      <c r="A46526"/>
      <c r="B46526"/>
      <c r="C46526"/>
      <c r="D46526"/>
      <c r="E46526" s="148"/>
      <c r="F46526" s="148"/>
      <c r="G46526" s="149"/>
      <c r="H46526" s="148"/>
      <c r="I46526"/>
    </row>
    <row r="46527" spans="1:9" x14ac:dyDescent="0.25">
      <c r="A46527"/>
      <c r="B46527"/>
      <c r="C46527"/>
      <c r="D46527"/>
      <c r="E46527" s="148"/>
      <c r="F46527" s="148"/>
      <c r="G46527" s="149"/>
      <c r="H46527" s="148"/>
      <c r="I46527"/>
    </row>
    <row r="46528" spans="1:9" x14ac:dyDescent="0.25">
      <c r="A46528"/>
      <c r="B46528"/>
      <c r="C46528"/>
      <c r="D46528"/>
      <c r="E46528" s="148"/>
      <c r="F46528" s="148"/>
      <c r="G46528" s="149"/>
      <c r="H46528" s="148"/>
      <c r="I46528"/>
    </row>
    <row r="46529" spans="1:9" x14ac:dyDescent="0.25">
      <c r="A46529"/>
      <c r="B46529"/>
      <c r="C46529"/>
      <c r="D46529"/>
      <c r="E46529" s="148"/>
      <c r="F46529" s="148"/>
      <c r="G46529" s="149"/>
      <c r="H46529" s="148"/>
      <c r="I46529"/>
    </row>
    <row r="46530" spans="1:9" x14ac:dyDescent="0.25">
      <c r="A46530"/>
      <c r="B46530"/>
      <c r="C46530"/>
      <c r="D46530"/>
      <c r="E46530" s="148"/>
      <c r="F46530" s="148"/>
      <c r="G46530" s="149"/>
      <c r="H46530" s="148"/>
      <c r="I46530"/>
    </row>
    <row r="46531" spans="1:9" x14ac:dyDescent="0.25">
      <c r="A46531"/>
      <c r="B46531"/>
      <c r="C46531"/>
      <c r="D46531"/>
      <c r="E46531" s="148"/>
      <c r="F46531" s="148"/>
      <c r="G46531" s="149"/>
      <c r="H46531" s="148"/>
      <c r="I46531"/>
    </row>
    <row r="46532" spans="1:9" x14ac:dyDescent="0.25">
      <c r="A46532"/>
      <c r="B46532"/>
      <c r="C46532"/>
      <c r="D46532"/>
      <c r="E46532" s="148"/>
      <c r="F46532" s="148"/>
      <c r="G46532" s="149"/>
      <c r="H46532" s="148"/>
      <c r="I46532"/>
    </row>
    <row r="46533" spans="1:9" x14ac:dyDescent="0.25">
      <c r="A46533"/>
      <c r="B46533"/>
      <c r="C46533"/>
      <c r="D46533"/>
      <c r="E46533" s="148"/>
      <c r="F46533" s="148"/>
      <c r="G46533" s="149"/>
      <c r="H46533" s="148"/>
      <c r="I46533"/>
    </row>
    <row r="46534" spans="1:9" x14ac:dyDescent="0.25">
      <c r="A46534"/>
      <c r="B46534"/>
      <c r="C46534"/>
      <c r="D46534"/>
      <c r="E46534" s="148"/>
      <c r="F46534" s="148"/>
      <c r="G46534" s="149"/>
      <c r="H46534" s="148"/>
      <c r="I46534"/>
    </row>
    <row r="46535" spans="1:9" x14ac:dyDescent="0.25">
      <c r="A46535"/>
      <c r="B46535"/>
      <c r="C46535"/>
      <c r="D46535"/>
      <c r="E46535" s="148"/>
      <c r="F46535" s="148"/>
      <c r="G46535" s="149"/>
      <c r="H46535" s="148"/>
      <c r="I46535"/>
    </row>
    <row r="46536" spans="1:9" x14ac:dyDescent="0.25">
      <c r="A46536"/>
      <c r="B46536"/>
      <c r="C46536"/>
      <c r="D46536"/>
      <c r="E46536" s="148"/>
      <c r="F46536" s="148"/>
      <c r="G46536" s="149"/>
      <c r="H46536" s="148"/>
      <c r="I46536"/>
    </row>
    <row r="46537" spans="1:9" x14ac:dyDescent="0.25">
      <c r="A46537"/>
      <c r="B46537"/>
      <c r="C46537"/>
      <c r="D46537"/>
      <c r="E46537" s="148"/>
      <c r="F46537" s="148"/>
      <c r="G46537" s="149"/>
      <c r="H46537" s="148"/>
      <c r="I46537"/>
    </row>
    <row r="46538" spans="1:9" x14ac:dyDescent="0.25">
      <c r="A46538"/>
      <c r="B46538"/>
      <c r="C46538"/>
      <c r="D46538"/>
      <c r="E46538" s="148"/>
      <c r="F46538" s="148"/>
      <c r="G46538" s="149"/>
      <c r="H46538" s="148"/>
      <c r="I46538"/>
    </row>
    <row r="46539" spans="1:9" x14ac:dyDescent="0.25">
      <c r="A46539"/>
      <c r="B46539"/>
      <c r="C46539"/>
      <c r="D46539"/>
      <c r="E46539" s="148"/>
      <c r="F46539" s="148"/>
      <c r="G46539" s="149"/>
      <c r="H46539" s="148"/>
      <c r="I46539"/>
    </row>
    <row r="46540" spans="1:9" x14ac:dyDescent="0.25">
      <c r="A46540"/>
      <c r="B46540"/>
      <c r="C46540"/>
      <c r="D46540"/>
      <c r="E46540" s="148"/>
      <c r="F46540" s="148"/>
      <c r="G46540" s="149"/>
      <c r="H46540" s="148"/>
      <c r="I46540"/>
    </row>
    <row r="46541" spans="1:9" x14ac:dyDescent="0.25">
      <c r="A46541"/>
      <c r="B46541"/>
      <c r="C46541"/>
      <c r="D46541"/>
      <c r="E46541" s="148"/>
      <c r="F46541" s="148"/>
      <c r="G46541" s="149"/>
      <c r="H46541" s="148"/>
      <c r="I46541"/>
    </row>
    <row r="46542" spans="1:9" x14ac:dyDescent="0.25">
      <c r="A46542"/>
      <c r="B46542"/>
      <c r="C46542"/>
      <c r="D46542"/>
      <c r="E46542" s="148"/>
      <c r="F46542" s="148"/>
      <c r="G46542" s="149"/>
      <c r="H46542" s="148"/>
      <c r="I46542"/>
    </row>
    <row r="46543" spans="1:9" x14ac:dyDescent="0.25">
      <c r="A46543"/>
      <c r="B46543"/>
      <c r="C46543"/>
      <c r="D46543"/>
      <c r="E46543" s="148"/>
      <c r="F46543" s="148"/>
      <c r="G46543" s="149"/>
      <c r="H46543" s="148"/>
      <c r="I46543"/>
    </row>
    <row r="46544" spans="1:9" x14ac:dyDescent="0.25">
      <c r="A46544"/>
      <c r="B46544"/>
      <c r="C46544"/>
      <c r="D46544"/>
      <c r="E46544" s="148"/>
      <c r="F46544" s="148"/>
      <c r="G46544" s="149"/>
      <c r="H46544" s="148"/>
      <c r="I46544"/>
    </row>
    <row r="46545" spans="1:9" x14ac:dyDescent="0.25">
      <c r="A46545"/>
      <c r="B46545"/>
      <c r="C46545"/>
      <c r="D46545"/>
      <c r="E46545" s="148"/>
      <c r="F46545" s="148"/>
      <c r="G46545" s="149"/>
      <c r="H46545" s="148"/>
      <c r="I46545"/>
    </row>
    <row r="46546" spans="1:9" x14ac:dyDescent="0.25">
      <c r="A46546"/>
      <c r="B46546"/>
      <c r="C46546"/>
      <c r="D46546"/>
      <c r="E46546" s="148"/>
      <c r="F46546" s="148"/>
      <c r="G46546" s="149"/>
      <c r="H46546" s="148"/>
      <c r="I46546"/>
    </row>
    <row r="46547" spans="1:9" x14ac:dyDescent="0.25">
      <c r="A46547"/>
      <c r="B46547"/>
      <c r="C46547"/>
      <c r="D46547"/>
      <c r="E46547" s="148"/>
      <c r="F46547" s="148"/>
      <c r="G46547" s="149"/>
      <c r="H46547" s="148"/>
      <c r="I46547"/>
    </row>
    <row r="46548" spans="1:9" x14ac:dyDescent="0.25">
      <c r="A46548"/>
      <c r="B46548"/>
      <c r="C46548"/>
      <c r="D46548"/>
      <c r="E46548" s="148"/>
      <c r="F46548" s="148"/>
      <c r="G46548" s="149"/>
      <c r="H46548" s="148"/>
      <c r="I46548"/>
    </row>
    <row r="46549" spans="1:9" x14ac:dyDescent="0.25">
      <c r="A46549"/>
      <c r="B46549"/>
      <c r="C46549"/>
      <c r="D46549"/>
      <c r="E46549" s="148"/>
      <c r="F46549" s="148"/>
      <c r="G46549" s="149"/>
      <c r="H46549" s="148"/>
      <c r="I46549"/>
    </row>
    <row r="46550" spans="1:9" x14ac:dyDescent="0.25">
      <c r="A46550"/>
      <c r="B46550"/>
      <c r="C46550"/>
      <c r="D46550"/>
      <c r="E46550" s="148"/>
      <c r="F46550" s="148"/>
      <c r="G46550" s="149"/>
      <c r="H46550" s="148"/>
      <c r="I46550"/>
    </row>
    <row r="46551" spans="1:9" x14ac:dyDescent="0.25">
      <c r="A46551"/>
      <c r="B46551"/>
      <c r="C46551"/>
      <c r="D46551"/>
      <c r="E46551" s="148"/>
      <c r="F46551" s="148"/>
      <c r="G46551" s="149"/>
      <c r="H46551" s="148"/>
      <c r="I46551"/>
    </row>
    <row r="46552" spans="1:9" x14ac:dyDescent="0.25">
      <c r="A46552"/>
      <c r="B46552"/>
      <c r="C46552"/>
      <c r="D46552"/>
      <c r="E46552" s="148"/>
      <c r="F46552" s="148"/>
      <c r="G46552" s="149"/>
      <c r="H46552" s="148"/>
      <c r="I46552"/>
    </row>
    <row r="46553" spans="1:9" x14ac:dyDescent="0.25">
      <c r="A46553"/>
      <c r="B46553"/>
      <c r="C46553"/>
      <c r="D46553"/>
      <c r="E46553" s="148"/>
      <c r="F46553" s="148"/>
      <c r="G46553" s="149"/>
      <c r="H46553" s="148"/>
      <c r="I46553"/>
    </row>
    <row r="46554" spans="1:9" x14ac:dyDescent="0.25">
      <c r="A46554"/>
      <c r="B46554"/>
      <c r="C46554"/>
      <c r="D46554"/>
      <c r="E46554" s="148"/>
      <c r="F46554" s="148"/>
      <c r="G46554" s="149"/>
      <c r="H46554" s="148"/>
      <c r="I46554"/>
    </row>
    <row r="46555" spans="1:9" x14ac:dyDescent="0.25">
      <c r="A46555"/>
      <c r="B46555"/>
      <c r="C46555"/>
      <c r="D46555"/>
      <c r="E46555" s="148"/>
      <c r="F46555" s="148"/>
      <c r="G46555" s="149"/>
      <c r="H46555" s="148"/>
      <c r="I46555"/>
    </row>
    <row r="46556" spans="1:9" x14ac:dyDescent="0.25">
      <c r="A46556"/>
      <c r="B46556"/>
      <c r="C46556"/>
      <c r="D46556"/>
      <c r="E46556" s="148"/>
      <c r="F46556" s="148"/>
      <c r="G46556" s="149"/>
      <c r="H46556" s="148"/>
      <c r="I46556"/>
    </row>
    <row r="46557" spans="1:9" x14ac:dyDescent="0.25">
      <c r="A46557"/>
      <c r="B46557"/>
      <c r="C46557"/>
      <c r="D46557"/>
      <c r="E46557" s="148"/>
      <c r="F46557" s="148"/>
      <c r="G46557" s="149"/>
      <c r="H46557" s="148"/>
      <c r="I46557"/>
    </row>
    <row r="46558" spans="1:9" x14ac:dyDescent="0.25">
      <c r="A46558"/>
      <c r="B46558"/>
      <c r="C46558"/>
      <c r="D46558"/>
      <c r="E46558" s="148"/>
      <c r="F46558" s="148"/>
      <c r="G46558" s="149"/>
      <c r="H46558" s="148"/>
      <c r="I46558"/>
    </row>
    <row r="46559" spans="1:9" x14ac:dyDescent="0.25">
      <c r="A46559"/>
      <c r="B46559"/>
      <c r="C46559"/>
      <c r="D46559"/>
      <c r="E46559" s="148"/>
      <c r="F46559" s="148"/>
      <c r="G46559" s="149"/>
      <c r="H46559" s="148"/>
      <c r="I46559"/>
    </row>
    <row r="46560" spans="1:9" x14ac:dyDescent="0.25">
      <c r="A46560"/>
      <c r="B46560"/>
      <c r="C46560"/>
      <c r="D46560"/>
      <c r="E46560" s="148"/>
      <c r="F46560" s="148"/>
      <c r="G46560" s="149"/>
      <c r="H46560" s="148"/>
      <c r="I46560"/>
    </row>
    <row r="46561" spans="1:9" x14ac:dyDescent="0.25">
      <c r="A46561"/>
      <c r="B46561"/>
      <c r="C46561"/>
      <c r="D46561"/>
      <c r="E46561" s="148"/>
      <c r="F46561" s="148"/>
      <c r="G46561" s="149"/>
      <c r="H46561" s="148"/>
      <c r="I46561"/>
    </row>
    <row r="46562" spans="1:9" x14ac:dyDescent="0.25">
      <c r="A46562"/>
      <c r="B46562"/>
      <c r="C46562"/>
      <c r="D46562"/>
      <c r="E46562" s="148"/>
      <c r="F46562" s="148"/>
      <c r="G46562" s="149"/>
      <c r="H46562" s="148"/>
      <c r="I46562"/>
    </row>
    <row r="46563" spans="1:9" x14ac:dyDescent="0.25">
      <c r="A46563"/>
      <c r="B46563"/>
      <c r="C46563"/>
      <c r="D46563"/>
      <c r="E46563" s="148"/>
      <c r="F46563" s="148"/>
      <c r="G46563" s="149"/>
      <c r="H46563" s="148"/>
      <c r="I46563"/>
    </row>
    <row r="46564" spans="1:9" x14ac:dyDescent="0.25">
      <c r="A46564"/>
      <c r="B46564"/>
      <c r="C46564"/>
      <c r="D46564"/>
      <c r="E46564" s="148"/>
      <c r="F46564" s="148"/>
      <c r="G46564" s="149"/>
      <c r="H46564" s="148"/>
      <c r="I46564"/>
    </row>
    <row r="46565" spans="1:9" x14ac:dyDescent="0.25">
      <c r="A46565"/>
      <c r="B46565"/>
      <c r="C46565"/>
      <c r="D46565"/>
      <c r="E46565" s="148"/>
      <c r="F46565" s="148"/>
      <c r="G46565" s="149"/>
      <c r="H46565" s="148"/>
      <c r="I46565"/>
    </row>
    <row r="46566" spans="1:9" x14ac:dyDescent="0.25">
      <c r="A46566"/>
      <c r="B46566"/>
      <c r="C46566"/>
      <c r="D46566"/>
      <c r="E46566" s="148"/>
      <c r="F46566" s="148"/>
      <c r="G46566" s="149"/>
      <c r="H46566" s="148"/>
      <c r="I46566"/>
    </row>
    <row r="46567" spans="1:9" x14ac:dyDescent="0.25">
      <c r="A46567"/>
      <c r="B46567"/>
      <c r="C46567"/>
      <c r="D46567"/>
      <c r="E46567" s="148"/>
      <c r="F46567" s="148"/>
      <c r="G46567" s="149"/>
      <c r="H46567" s="148"/>
      <c r="I46567"/>
    </row>
    <row r="46568" spans="1:9" x14ac:dyDescent="0.25">
      <c r="A46568"/>
      <c r="B46568"/>
      <c r="C46568"/>
      <c r="D46568"/>
      <c r="E46568" s="148"/>
      <c r="F46568" s="148"/>
      <c r="G46568" s="149"/>
      <c r="H46568" s="148"/>
      <c r="I46568"/>
    </row>
    <row r="46569" spans="1:9" x14ac:dyDescent="0.25">
      <c r="A46569"/>
      <c r="B46569"/>
      <c r="C46569"/>
      <c r="D46569"/>
      <c r="E46569" s="148"/>
      <c r="F46569" s="148"/>
      <c r="G46569" s="149"/>
      <c r="H46569" s="148"/>
      <c r="I46569"/>
    </row>
    <row r="46570" spans="1:9" x14ac:dyDescent="0.25">
      <c r="A46570"/>
      <c r="B46570"/>
      <c r="C46570"/>
      <c r="D46570"/>
      <c r="E46570" s="148"/>
      <c r="F46570" s="148"/>
      <c r="G46570" s="149"/>
      <c r="H46570" s="148"/>
      <c r="I46570"/>
    </row>
    <row r="46571" spans="1:9" x14ac:dyDescent="0.25">
      <c r="A46571"/>
      <c r="B46571"/>
      <c r="C46571"/>
      <c r="D46571"/>
      <c r="E46571" s="148"/>
      <c r="F46571" s="148"/>
      <c r="G46571" s="149"/>
      <c r="H46571" s="148"/>
      <c r="I46571"/>
    </row>
    <row r="46572" spans="1:9" x14ac:dyDescent="0.25">
      <c r="A46572"/>
      <c r="B46572"/>
      <c r="C46572"/>
      <c r="D46572"/>
      <c r="E46572" s="148"/>
      <c r="F46572" s="148"/>
      <c r="G46572" s="149"/>
      <c r="H46572" s="148"/>
      <c r="I46572"/>
    </row>
    <row r="46573" spans="1:9" x14ac:dyDescent="0.25">
      <c r="A46573"/>
      <c r="B46573"/>
      <c r="C46573"/>
      <c r="D46573"/>
      <c r="E46573" s="148"/>
      <c r="F46573" s="148"/>
      <c r="G46573" s="149"/>
      <c r="H46573" s="148"/>
      <c r="I46573"/>
    </row>
    <row r="46574" spans="1:9" x14ac:dyDescent="0.25">
      <c r="A46574"/>
      <c r="B46574"/>
      <c r="C46574"/>
      <c r="D46574"/>
      <c r="E46574" s="148"/>
      <c r="F46574" s="148"/>
      <c r="G46574" s="149"/>
      <c r="H46574" s="148"/>
      <c r="I46574"/>
    </row>
    <row r="46575" spans="1:9" x14ac:dyDescent="0.25">
      <c r="A46575"/>
      <c r="B46575"/>
      <c r="C46575"/>
      <c r="D46575"/>
      <c r="E46575" s="148"/>
      <c r="F46575" s="148"/>
      <c r="G46575" s="149"/>
      <c r="H46575" s="148"/>
      <c r="I46575"/>
    </row>
    <row r="46576" spans="1:9" x14ac:dyDescent="0.25">
      <c r="A46576"/>
      <c r="B46576"/>
      <c r="C46576"/>
      <c r="D46576"/>
      <c r="E46576" s="148"/>
      <c r="F46576" s="148"/>
      <c r="G46576" s="149"/>
      <c r="H46576" s="148"/>
      <c r="I46576"/>
    </row>
    <row r="46577" spans="1:9" x14ac:dyDescent="0.25">
      <c r="A46577"/>
      <c r="B46577"/>
      <c r="C46577"/>
      <c r="D46577"/>
      <c r="E46577" s="148"/>
      <c r="F46577" s="148"/>
      <c r="G46577" s="149"/>
      <c r="H46577" s="148"/>
      <c r="I46577"/>
    </row>
    <row r="46578" spans="1:9" x14ac:dyDescent="0.25">
      <c r="A46578"/>
      <c r="B46578"/>
      <c r="C46578"/>
      <c r="D46578"/>
      <c r="E46578" s="148"/>
      <c r="F46578" s="148"/>
      <c r="G46578" s="149"/>
      <c r="H46578" s="148"/>
      <c r="I46578"/>
    </row>
    <row r="46579" spans="1:9" x14ac:dyDescent="0.25">
      <c r="A46579"/>
      <c r="B46579"/>
      <c r="C46579"/>
      <c r="D46579"/>
      <c r="E46579" s="148"/>
      <c r="F46579" s="148"/>
      <c r="G46579" s="149"/>
      <c r="H46579" s="148"/>
      <c r="I46579"/>
    </row>
    <row r="46580" spans="1:9" x14ac:dyDescent="0.25">
      <c r="A46580"/>
      <c r="B46580"/>
      <c r="C46580"/>
      <c r="D46580"/>
      <c r="E46580" s="148"/>
      <c r="F46580" s="148"/>
      <c r="G46580" s="149"/>
      <c r="H46580" s="148"/>
      <c r="I46580"/>
    </row>
    <row r="46581" spans="1:9" x14ac:dyDescent="0.25">
      <c r="A46581"/>
      <c r="B46581"/>
      <c r="C46581"/>
      <c r="D46581"/>
      <c r="E46581" s="148"/>
      <c r="F46581" s="148"/>
      <c r="G46581" s="149"/>
      <c r="H46581" s="148"/>
      <c r="I46581"/>
    </row>
    <row r="46582" spans="1:9" x14ac:dyDescent="0.25">
      <c r="A46582"/>
      <c r="B46582"/>
      <c r="C46582"/>
      <c r="D46582"/>
      <c r="E46582" s="148"/>
      <c r="F46582" s="148"/>
      <c r="G46582" s="149"/>
      <c r="H46582" s="148"/>
      <c r="I46582"/>
    </row>
    <row r="46583" spans="1:9" x14ac:dyDescent="0.25">
      <c r="A46583"/>
      <c r="B46583"/>
      <c r="C46583"/>
      <c r="D46583"/>
      <c r="E46583" s="148"/>
      <c r="F46583" s="148"/>
      <c r="G46583" s="149"/>
      <c r="H46583" s="148"/>
      <c r="I46583"/>
    </row>
    <row r="46584" spans="1:9" x14ac:dyDescent="0.25">
      <c r="A46584"/>
      <c r="B46584"/>
      <c r="C46584"/>
      <c r="D46584"/>
      <c r="E46584" s="148"/>
      <c r="F46584" s="148"/>
      <c r="G46584" s="149"/>
      <c r="H46584" s="148"/>
      <c r="I46584"/>
    </row>
    <row r="46585" spans="1:9" x14ac:dyDescent="0.25">
      <c r="A46585"/>
      <c r="B46585"/>
      <c r="C46585"/>
      <c r="D46585"/>
      <c r="E46585" s="148"/>
      <c r="F46585" s="148"/>
      <c r="G46585" s="149"/>
      <c r="H46585" s="148"/>
      <c r="I46585"/>
    </row>
    <row r="46586" spans="1:9" x14ac:dyDescent="0.25">
      <c r="A46586"/>
      <c r="B46586"/>
      <c r="C46586"/>
      <c r="D46586"/>
      <c r="E46586" s="148"/>
      <c r="F46586" s="148"/>
      <c r="G46586" s="149"/>
      <c r="H46586" s="148"/>
      <c r="I46586"/>
    </row>
    <row r="46587" spans="1:9" x14ac:dyDescent="0.25">
      <c r="A46587"/>
      <c r="B46587"/>
      <c r="C46587"/>
      <c r="D46587"/>
      <c r="E46587" s="148"/>
      <c r="F46587" s="148"/>
      <c r="G46587" s="149"/>
      <c r="H46587" s="148"/>
      <c r="I46587"/>
    </row>
    <row r="46588" spans="1:9" x14ac:dyDescent="0.25">
      <c r="A46588"/>
      <c r="B46588"/>
      <c r="C46588"/>
      <c r="D46588"/>
      <c r="E46588" s="148"/>
      <c r="F46588" s="148"/>
      <c r="G46588" s="149"/>
      <c r="H46588" s="148"/>
      <c r="I46588"/>
    </row>
    <row r="46589" spans="1:9" x14ac:dyDescent="0.25">
      <c r="A46589"/>
      <c r="B46589"/>
      <c r="C46589"/>
      <c r="D46589"/>
      <c r="E46589" s="148"/>
      <c r="F46589" s="148"/>
      <c r="G46589" s="149"/>
      <c r="H46589" s="148"/>
      <c r="I46589"/>
    </row>
    <row r="46590" spans="1:9" x14ac:dyDescent="0.25">
      <c r="A46590"/>
      <c r="B46590"/>
      <c r="C46590"/>
      <c r="D46590"/>
      <c r="E46590" s="148"/>
      <c r="F46590" s="148"/>
      <c r="G46590" s="149"/>
      <c r="H46590" s="148"/>
      <c r="I46590"/>
    </row>
    <row r="46591" spans="1:9" x14ac:dyDescent="0.25">
      <c r="A46591"/>
      <c r="B46591"/>
      <c r="C46591"/>
      <c r="D46591"/>
      <c r="E46591" s="148"/>
      <c r="F46591" s="148"/>
      <c r="G46591" s="149"/>
      <c r="H46591" s="148"/>
      <c r="I46591"/>
    </row>
    <row r="46592" spans="1:9" x14ac:dyDescent="0.25">
      <c r="A46592"/>
      <c r="B46592"/>
      <c r="C46592"/>
      <c r="D46592"/>
      <c r="E46592" s="148"/>
      <c r="F46592" s="148"/>
      <c r="G46592" s="149"/>
      <c r="H46592" s="148"/>
      <c r="I46592"/>
    </row>
    <row r="46593" spans="1:9" x14ac:dyDescent="0.25">
      <c r="A46593"/>
      <c r="B46593"/>
      <c r="C46593"/>
      <c r="D46593"/>
      <c r="E46593" s="148"/>
      <c r="F46593" s="148"/>
      <c r="G46593" s="149"/>
      <c r="H46593" s="148"/>
      <c r="I46593"/>
    </row>
    <row r="46594" spans="1:9" x14ac:dyDescent="0.25">
      <c r="A46594"/>
      <c r="B46594"/>
      <c r="C46594"/>
      <c r="D46594"/>
      <c r="E46594" s="148"/>
      <c r="F46594" s="148"/>
      <c r="G46594" s="149"/>
      <c r="H46594" s="148"/>
      <c r="I46594"/>
    </row>
    <row r="46595" spans="1:9" x14ac:dyDescent="0.25">
      <c r="A46595"/>
      <c r="B46595"/>
      <c r="C46595"/>
      <c r="D46595"/>
      <c r="E46595" s="148"/>
      <c r="F46595" s="148"/>
      <c r="G46595" s="149"/>
      <c r="H46595" s="148"/>
      <c r="I46595"/>
    </row>
    <row r="46596" spans="1:9" x14ac:dyDescent="0.25">
      <c r="A46596"/>
      <c r="B46596"/>
      <c r="C46596"/>
      <c r="D46596"/>
      <c r="E46596" s="148"/>
      <c r="F46596" s="148"/>
      <c r="G46596" s="149"/>
      <c r="H46596" s="148"/>
      <c r="I46596"/>
    </row>
    <row r="46597" spans="1:9" x14ac:dyDescent="0.25">
      <c r="A46597"/>
      <c r="B46597"/>
      <c r="C46597"/>
      <c r="D46597"/>
      <c r="E46597" s="148"/>
      <c r="F46597" s="148"/>
      <c r="G46597" s="149"/>
      <c r="H46597" s="148"/>
      <c r="I46597"/>
    </row>
    <row r="46598" spans="1:9" x14ac:dyDescent="0.25">
      <c r="A46598"/>
      <c r="B46598"/>
      <c r="C46598"/>
      <c r="D46598"/>
      <c r="E46598" s="148"/>
      <c r="F46598" s="148"/>
      <c r="G46598" s="149"/>
      <c r="H46598" s="148"/>
      <c r="I46598"/>
    </row>
    <row r="46599" spans="1:9" x14ac:dyDescent="0.25">
      <c r="A46599"/>
      <c r="B46599"/>
      <c r="C46599"/>
      <c r="D46599"/>
      <c r="E46599" s="148"/>
      <c r="F46599" s="148"/>
      <c r="G46599" s="149"/>
      <c r="H46599" s="148"/>
      <c r="I46599"/>
    </row>
    <row r="46600" spans="1:9" x14ac:dyDescent="0.25">
      <c r="A46600"/>
      <c r="B46600"/>
      <c r="C46600"/>
      <c r="D46600"/>
      <c r="E46600" s="148"/>
      <c r="F46600" s="148"/>
      <c r="G46600" s="149"/>
      <c r="H46600" s="148"/>
      <c r="I46600"/>
    </row>
    <row r="46601" spans="1:9" x14ac:dyDescent="0.25">
      <c r="A46601"/>
      <c r="B46601"/>
      <c r="C46601"/>
      <c r="D46601"/>
      <c r="E46601" s="148"/>
      <c r="F46601" s="148"/>
      <c r="G46601" s="149"/>
      <c r="H46601" s="148"/>
      <c r="I46601"/>
    </row>
    <row r="46602" spans="1:9" x14ac:dyDescent="0.25">
      <c r="A46602"/>
      <c r="B46602"/>
      <c r="C46602"/>
      <c r="D46602"/>
      <c r="E46602" s="148"/>
      <c r="F46602" s="148"/>
      <c r="G46602" s="149"/>
      <c r="H46602" s="148"/>
      <c r="I46602"/>
    </row>
    <row r="46603" spans="1:9" x14ac:dyDescent="0.25">
      <c r="A46603"/>
      <c r="B46603"/>
      <c r="C46603"/>
      <c r="D46603"/>
      <c r="E46603" s="148"/>
      <c r="F46603" s="148"/>
      <c r="G46603" s="149"/>
      <c r="H46603" s="148"/>
      <c r="I46603"/>
    </row>
    <row r="46604" spans="1:9" x14ac:dyDescent="0.25">
      <c r="A46604"/>
      <c r="B46604"/>
      <c r="C46604"/>
      <c r="D46604"/>
      <c r="E46604" s="148"/>
      <c r="F46604" s="148"/>
      <c r="G46604" s="149"/>
      <c r="H46604" s="148"/>
      <c r="I46604"/>
    </row>
    <row r="46605" spans="1:9" x14ac:dyDescent="0.25">
      <c r="A46605"/>
      <c r="B46605"/>
      <c r="C46605"/>
      <c r="D46605"/>
      <c r="E46605" s="148"/>
      <c r="F46605" s="148"/>
      <c r="G46605" s="149"/>
      <c r="H46605" s="148"/>
      <c r="I46605"/>
    </row>
    <row r="46606" spans="1:9" x14ac:dyDescent="0.25">
      <c r="A46606"/>
      <c r="B46606"/>
      <c r="C46606"/>
      <c r="D46606"/>
      <c r="E46606" s="148"/>
      <c r="F46606" s="148"/>
      <c r="G46606" s="149"/>
      <c r="H46606" s="148"/>
      <c r="I46606"/>
    </row>
    <row r="46607" spans="1:9" x14ac:dyDescent="0.25">
      <c r="A46607"/>
      <c r="B46607"/>
      <c r="C46607"/>
      <c r="D46607"/>
      <c r="E46607" s="148"/>
      <c r="F46607" s="148"/>
      <c r="G46607" s="149"/>
      <c r="H46607" s="148"/>
      <c r="I46607"/>
    </row>
    <row r="46608" spans="1:9" x14ac:dyDescent="0.25">
      <c r="A46608"/>
      <c r="B46608"/>
      <c r="C46608"/>
      <c r="D46608"/>
      <c r="E46608" s="148"/>
      <c r="F46608" s="148"/>
      <c r="G46608" s="149"/>
      <c r="H46608" s="148"/>
      <c r="I46608"/>
    </row>
    <row r="46609" spans="1:9" x14ac:dyDescent="0.25">
      <c r="A46609"/>
      <c r="B46609"/>
      <c r="C46609"/>
      <c r="D46609"/>
      <c r="E46609" s="148"/>
      <c r="F46609" s="148"/>
      <c r="G46609" s="149"/>
      <c r="H46609" s="148"/>
      <c r="I46609"/>
    </row>
    <row r="46610" spans="1:9" x14ac:dyDescent="0.25">
      <c r="A46610"/>
      <c r="B46610"/>
      <c r="C46610"/>
      <c r="D46610"/>
      <c r="E46610" s="148"/>
      <c r="F46610" s="148"/>
      <c r="G46610" s="149"/>
      <c r="H46610" s="148"/>
      <c r="I46610"/>
    </row>
    <row r="46611" spans="1:9" x14ac:dyDescent="0.25">
      <c r="A46611"/>
      <c r="B46611"/>
      <c r="C46611"/>
      <c r="D46611"/>
      <c r="E46611" s="148"/>
      <c r="F46611" s="148"/>
      <c r="G46611" s="149"/>
      <c r="H46611" s="148"/>
      <c r="I46611"/>
    </row>
    <row r="46612" spans="1:9" x14ac:dyDescent="0.25">
      <c r="A46612"/>
      <c r="B46612"/>
      <c r="C46612"/>
      <c r="D46612"/>
      <c r="E46612" s="148"/>
      <c r="F46612" s="148"/>
      <c r="G46612" s="149"/>
      <c r="H46612" s="148"/>
      <c r="I46612"/>
    </row>
    <row r="46613" spans="1:9" x14ac:dyDescent="0.25">
      <c r="A46613"/>
      <c r="B46613"/>
      <c r="C46613"/>
      <c r="D46613"/>
      <c r="E46613" s="148"/>
      <c r="F46613" s="148"/>
      <c r="G46613" s="149"/>
      <c r="H46613" s="148"/>
      <c r="I46613"/>
    </row>
    <row r="46614" spans="1:9" x14ac:dyDescent="0.25">
      <c r="A46614"/>
      <c r="B46614"/>
      <c r="C46614"/>
      <c r="D46614"/>
      <c r="E46614" s="148"/>
      <c r="F46614" s="148"/>
      <c r="G46614" s="149"/>
      <c r="H46614" s="148"/>
      <c r="I46614"/>
    </row>
    <row r="46615" spans="1:9" x14ac:dyDescent="0.25">
      <c r="A46615"/>
      <c r="B46615"/>
      <c r="C46615"/>
      <c r="D46615"/>
      <c r="E46615" s="148"/>
      <c r="F46615" s="148"/>
      <c r="G46615" s="149"/>
      <c r="H46615" s="148"/>
      <c r="I46615"/>
    </row>
    <row r="46616" spans="1:9" x14ac:dyDescent="0.25">
      <c r="A46616"/>
      <c r="B46616"/>
      <c r="C46616"/>
      <c r="D46616"/>
      <c r="E46616" s="148"/>
      <c r="F46616" s="148"/>
      <c r="G46616" s="149"/>
      <c r="H46616" s="148"/>
      <c r="I46616"/>
    </row>
    <row r="46617" spans="1:9" x14ac:dyDescent="0.25">
      <c r="A46617"/>
      <c r="B46617"/>
      <c r="C46617"/>
      <c r="D46617"/>
      <c r="E46617" s="148"/>
      <c r="F46617" s="148"/>
      <c r="G46617" s="149"/>
      <c r="H46617" s="148"/>
      <c r="I46617"/>
    </row>
    <row r="46618" spans="1:9" x14ac:dyDescent="0.25">
      <c r="A46618"/>
      <c r="B46618"/>
      <c r="C46618"/>
      <c r="D46618"/>
      <c r="E46618" s="148"/>
      <c r="F46618" s="148"/>
      <c r="G46618" s="149"/>
      <c r="H46618" s="148"/>
      <c r="I46618"/>
    </row>
    <row r="46619" spans="1:9" x14ac:dyDescent="0.25">
      <c r="A46619"/>
      <c r="B46619"/>
      <c r="C46619"/>
      <c r="D46619"/>
      <c r="E46619" s="148"/>
      <c r="F46619" s="148"/>
      <c r="G46619" s="149"/>
      <c r="H46619" s="148"/>
      <c r="I46619"/>
    </row>
    <row r="46620" spans="1:9" x14ac:dyDescent="0.25">
      <c r="A46620"/>
      <c r="B46620"/>
      <c r="C46620"/>
      <c r="D46620"/>
      <c r="E46620" s="148"/>
      <c r="F46620" s="148"/>
      <c r="G46620" s="149"/>
      <c r="H46620" s="148"/>
      <c r="I46620"/>
    </row>
    <row r="46621" spans="1:9" x14ac:dyDescent="0.25">
      <c r="A46621"/>
      <c r="B46621"/>
      <c r="C46621"/>
      <c r="D46621"/>
      <c r="E46621" s="148"/>
      <c r="F46621" s="148"/>
      <c r="G46621" s="149"/>
      <c r="H46621" s="148"/>
      <c r="I46621"/>
    </row>
    <row r="46622" spans="1:9" x14ac:dyDescent="0.25">
      <c r="A46622"/>
      <c r="B46622"/>
      <c r="C46622"/>
      <c r="D46622"/>
      <c r="E46622" s="148"/>
      <c r="F46622" s="148"/>
      <c r="G46622" s="149"/>
      <c r="H46622" s="148"/>
      <c r="I46622"/>
    </row>
    <row r="46623" spans="1:9" x14ac:dyDescent="0.25">
      <c r="A46623"/>
      <c r="B46623"/>
      <c r="C46623"/>
      <c r="D46623"/>
      <c r="E46623" s="148"/>
      <c r="F46623" s="148"/>
      <c r="G46623" s="149"/>
      <c r="H46623" s="148"/>
      <c r="I46623"/>
    </row>
    <row r="46624" spans="1:9" x14ac:dyDescent="0.25">
      <c r="A46624"/>
      <c r="B46624"/>
      <c r="C46624"/>
      <c r="D46624"/>
      <c r="E46624" s="148"/>
      <c r="F46624" s="148"/>
      <c r="G46624" s="149"/>
      <c r="H46624" s="148"/>
      <c r="I46624"/>
    </row>
    <row r="46625" spans="1:9" x14ac:dyDescent="0.25">
      <c r="A46625"/>
      <c r="B46625"/>
      <c r="C46625"/>
      <c r="D46625"/>
      <c r="E46625" s="148"/>
      <c r="F46625" s="148"/>
      <c r="G46625" s="149"/>
      <c r="H46625" s="148"/>
      <c r="I46625"/>
    </row>
    <row r="46626" spans="1:9" x14ac:dyDescent="0.25">
      <c r="A46626"/>
      <c r="B46626"/>
      <c r="C46626"/>
      <c r="D46626"/>
      <c r="E46626" s="148"/>
      <c r="F46626" s="148"/>
      <c r="G46626" s="149"/>
      <c r="H46626" s="148"/>
      <c r="I46626"/>
    </row>
    <row r="46627" spans="1:9" x14ac:dyDescent="0.25">
      <c r="A46627"/>
      <c r="B46627"/>
      <c r="C46627"/>
      <c r="D46627"/>
      <c r="E46627" s="148"/>
      <c r="F46627" s="148"/>
      <c r="G46627" s="149"/>
      <c r="H46627" s="148"/>
      <c r="I46627"/>
    </row>
    <row r="46628" spans="1:9" x14ac:dyDescent="0.25">
      <c r="A46628"/>
      <c r="B46628"/>
      <c r="C46628"/>
      <c r="D46628"/>
      <c r="E46628" s="148"/>
      <c r="F46628" s="148"/>
      <c r="G46628" s="149"/>
      <c r="H46628" s="148"/>
      <c r="I46628"/>
    </row>
    <row r="46629" spans="1:9" x14ac:dyDescent="0.25">
      <c r="A46629"/>
      <c r="B46629"/>
      <c r="C46629"/>
      <c r="D46629"/>
      <c r="E46629" s="148"/>
      <c r="F46629" s="148"/>
      <c r="G46629" s="149"/>
      <c r="H46629" s="148"/>
      <c r="I46629"/>
    </row>
    <row r="46630" spans="1:9" x14ac:dyDescent="0.25">
      <c r="A46630"/>
      <c r="B46630"/>
      <c r="C46630"/>
      <c r="D46630"/>
      <c r="E46630" s="148"/>
      <c r="F46630" s="148"/>
      <c r="G46630" s="149"/>
      <c r="H46630" s="148"/>
      <c r="I46630"/>
    </row>
    <row r="46631" spans="1:9" x14ac:dyDescent="0.25">
      <c r="A46631"/>
      <c r="B46631"/>
      <c r="C46631"/>
      <c r="D46631"/>
      <c r="E46631" s="148"/>
      <c r="F46631" s="148"/>
      <c r="G46631" s="149"/>
      <c r="H46631" s="148"/>
      <c r="I46631"/>
    </row>
    <row r="46632" spans="1:9" x14ac:dyDescent="0.25">
      <c r="A46632"/>
      <c r="B46632"/>
      <c r="C46632"/>
      <c r="D46632"/>
      <c r="E46632" s="148"/>
      <c r="F46632" s="148"/>
      <c r="G46632" s="149"/>
      <c r="H46632" s="148"/>
      <c r="I46632"/>
    </row>
    <row r="46633" spans="1:9" x14ac:dyDescent="0.25">
      <c r="A46633"/>
      <c r="B46633"/>
      <c r="C46633"/>
      <c r="D46633"/>
      <c r="E46633" s="148"/>
      <c r="F46633" s="148"/>
      <c r="G46633" s="149"/>
      <c r="H46633" s="148"/>
      <c r="I46633"/>
    </row>
    <row r="46634" spans="1:9" x14ac:dyDescent="0.25">
      <c r="A46634"/>
      <c r="B46634"/>
      <c r="C46634"/>
      <c r="D46634"/>
      <c r="E46634" s="148"/>
      <c r="F46634" s="148"/>
      <c r="G46634" s="149"/>
      <c r="H46634" s="148"/>
      <c r="I46634"/>
    </row>
    <row r="46635" spans="1:9" x14ac:dyDescent="0.25">
      <c r="A46635"/>
      <c r="B46635"/>
      <c r="C46635"/>
      <c r="D46635"/>
      <c r="E46635" s="148"/>
      <c r="F46635" s="148"/>
      <c r="G46635" s="149"/>
      <c r="H46635" s="148"/>
      <c r="I46635"/>
    </row>
    <row r="46636" spans="1:9" x14ac:dyDescent="0.25">
      <c r="A46636"/>
      <c r="B46636"/>
      <c r="C46636"/>
      <c r="D46636"/>
      <c r="E46636" s="148"/>
      <c r="F46636" s="148"/>
      <c r="G46636" s="149"/>
      <c r="H46636" s="148"/>
      <c r="I46636"/>
    </row>
    <row r="46637" spans="1:9" x14ac:dyDescent="0.25">
      <c r="A46637"/>
      <c r="B46637"/>
      <c r="C46637"/>
      <c r="D46637"/>
      <c r="E46637" s="148"/>
      <c r="F46637" s="148"/>
      <c r="G46637" s="149"/>
      <c r="H46637" s="148"/>
      <c r="I46637"/>
    </row>
    <row r="46638" spans="1:9" x14ac:dyDescent="0.25">
      <c r="A46638"/>
      <c r="B46638"/>
      <c r="C46638"/>
      <c r="D46638"/>
      <c r="E46638" s="148"/>
      <c r="F46638" s="148"/>
      <c r="G46638" s="149"/>
      <c r="H46638" s="148"/>
      <c r="I46638"/>
    </row>
    <row r="46639" spans="1:9" x14ac:dyDescent="0.25">
      <c r="A46639"/>
      <c r="B46639"/>
      <c r="C46639"/>
      <c r="D46639"/>
      <c r="E46639" s="148"/>
      <c r="F46639" s="148"/>
      <c r="G46639" s="149"/>
      <c r="H46639" s="148"/>
      <c r="I46639"/>
    </row>
    <row r="46640" spans="1:9" x14ac:dyDescent="0.25">
      <c r="A46640"/>
      <c r="B46640"/>
      <c r="C46640"/>
      <c r="D46640"/>
      <c r="E46640" s="148"/>
      <c r="F46640" s="148"/>
      <c r="G46640" s="149"/>
      <c r="H46640" s="148"/>
      <c r="I46640"/>
    </row>
    <row r="46641" spans="1:9" x14ac:dyDescent="0.25">
      <c r="A46641"/>
      <c r="B46641"/>
      <c r="C46641"/>
      <c r="D46641"/>
      <c r="E46641" s="148"/>
      <c r="F46641" s="148"/>
      <c r="G46641" s="149"/>
      <c r="H46641" s="148"/>
      <c r="I46641"/>
    </row>
    <row r="46642" spans="1:9" x14ac:dyDescent="0.25">
      <c r="A46642"/>
      <c r="B46642"/>
      <c r="C46642"/>
      <c r="D46642"/>
      <c r="E46642" s="148"/>
      <c r="F46642" s="148"/>
      <c r="G46642" s="149"/>
      <c r="H46642" s="148"/>
      <c r="I46642"/>
    </row>
    <row r="46643" spans="1:9" x14ac:dyDescent="0.25">
      <c r="A46643"/>
      <c r="B46643"/>
      <c r="C46643"/>
      <c r="D46643"/>
      <c r="E46643" s="148"/>
      <c r="F46643" s="148"/>
      <c r="G46643" s="149"/>
      <c r="H46643" s="148"/>
      <c r="I46643"/>
    </row>
    <row r="46644" spans="1:9" x14ac:dyDescent="0.25">
      <c r="A46644"/>
      <c r="B46644"/>
      <c r="C46644"/>
      <c r="D46644"/>
      <c r="E46644" s="148"/>
      <c r="F46644" s="148"/>
      <c r="G46644" s="149"/>
      <c r="H46644" s="148"/>
      <c r="I46644"/>
    </row>
    <row r="46645" spans="1:9" x14ac:dyDescent="0.25">
      <c r="A46645"/>
      <c r="B46645"/>
      <c r="C46645"/>
      <c r="D46645"/>
      <c r="E46645" s="148"/>
      <c r="F46645" s="148"/>
      <c r="G46645" s="149"/>
      <c r="H46645" s="148"/>
      <c r="I46645"/>
    </row>
    <row r="46646" spans="1:9" x14ac:dyDescent="0.25">
      <c r="A46646"/>
      <c r="B46646"/>
      <c r="C46646"/>
      <c r="D46646"/>
      <c r="E46646" s="148"/>
      <c r="F46646" s="148"/>
      <c r="G46646" s="149"/>
      <c r="H46646" s="148"/>
      <c r="I46646"/>
    </row>
    <row r="46647" spans="1:9" x14ac:dyDescent="0.25">
      <c r="A46647"/>
      <c r="B46647"/>
      <c r="C46647"/>
      <c r="D46647"/>
      <c r="E46647" s="148"/>
      <c r="F46647" s="148"/>
      <c r="G46647" s="149"/>
      <c r="H46647" s="148"/>
      <c r="I46647"/>
    </row>
    <row r="46648" spans="1:9" x14ac:dyDescent="0.25">
      <c r="A46648"/>
      <c r="B46648"/>
      <c r="C46648"/>
      <c r="D46648"/>
      <c r="E46648" s="148"/>
      <c r="F46648" s="148"/>
      <c r="G46648" s="149"/>
      <c r="H46648" s="148"/>
      <c r="I46648"/>
    </row>
    <row r="46649" spans="1:9" x14ac:dyDescent="0.25">
      <c r="A46649"/>
      <c r="B46649"/>
      <c r="C46649"/>
      <c r="D46649"/>
      <c r="E46649" s="148"/>
      <c r="F46649" s="148"/>
      <c r="G46649" s="149"/>
      <c r="H46649" s="148"/>
      <c r="I46649"/>
    </row>
    <row r="46650" spans="1:9" x14ac:dyDescent="0.25">
      <c r="A46650"/>
      <c r="B46650"/>
      <c r="C46650"/>
      <c r="D46650"/>
      <c r="E46650" s="148"/>
      <c r="F46650" s="148"/>
      <c r="G46650" s="149"/>
      <c r="H46650" s="148"/>
      <c r="I46650"/>
    </row>
    <row r="46651" spans="1:9" x14ac:dyDescent="0.25">
      <c r="A46651"/>
      <c r="B46651"/>
      <c r="C46651"/>
      <c r="D46651"/>
      <c r="E46651" s="148"/>
      <c r="F46651" s="148"/>
      <c r="G46651" s="149"/>
      <c r="H46651" s="148"/>
      <c r="I46651"/>
    </row>
    <row r="46652" spans="1:9" x14ac:dyDescent="0.25">
      <c r="A46652"/>
      <c r="B46652"/>
      <c r="C46652"/>
      <c r="D46652"/>
      <c r="E46652" s="148"/>
      <c r="F46652" s="148"/>
      <c r="G46652" s="149"/>
      <c r="H46652" s="148"/>
      <c r="I46652"/>
    </row>
    <row r="46653" spans="1:9" x14ac:dyDescent="0.25">
      <c r="A46653"/>
      <c r="B46653"/>
      <c r="C46653"/>
      <c r="D46653"/>
      <c r="E46653" s="148"/>
      <c r="F46653" s="148"/>
      <c r="G46653" s="149"/>
      <c r="H46653" s="148"/>
      <c r="I46653"/>
    </row>
    <row r="46654" spans="1:9" x14ac:dyDescent="0.25">
      <c r="A46654"/>
      <c r="B46654"/>
      <c r="C46654"/>
      <c r="D46654"/>
      <c r="E46654" s="148"/>
      <c r="F46654" s="148"/>
      <c r="G46654" s="149"/>
      <c r="H46654" s="148"/>
      <c r="I46654"/>
    </row>
    <row r="46655" spans="1:9" x14ac:dyDescent="0.25">
      <c r="A46655"/>
      <c r="B46655"/>
      <c r="C46655"/>
      <c r="D46655"/>
      <c r="E46655" s="148"/>
      <c r="F46655" s="148"/>
      <c r="G46655" s="149"/>
      <c r="H46655" s="148"/>
      <c r="I46655"/>
    </row>
    <row r="46656" spans="1:9" x14ac:dyDescent="0.25">
      <c r="A46656"/>
      <c r="B46656"/>
      <c r="C46656"/>
      <c r="D46656"/>
      <c r="E46656" s="148"/>
      <c r="F46656" s="148"/>
      <c r="G46656" s="149"/>
      <c r="H46656" s="148"/>
      <c r="I46656"/>
    </row>
    <row r="46657" spans="1:9" x14ac:dyDescent="0.25">
      <c r="A46657"/>
      <c r="B46657"/>
      <c r="C46657"/>
      <c r="D46657"/>
      <c r="E46657" s="148"/>
      <c r="F46657" s="148"/>
      <c r="G46657" s="149"/>
      <c r="H46657" s="148"/>
      <c r="I46657"/>
    </row>
    <row r="46658" spans="1:9" x14ac:dyDescent="0.25">
      <c r="A46658"/>
      <c r="B46658"/>
      <c r="C46658"/>
      <c r="D46658"/>
      <c r="E46658" s="148"/>
      <c r="F46658" s="148"/>
      <c r="G46658" s="149"/>
      <c r="H46658" s="148"/>
      <c r="I46658"/>
    </row>
    <row r="46659" spans="1:9" x14ac:dyDescent="0.25">
      <c r="A46659"/>
      <c r="B46659"/>
      <c r="C46659"/>
      <c r="D46659"/>
      <c r="E46659" s="148"/>
      <c r="F46659" s="148"/>
      <c r="G46659" s="149"/>
      <c r="H46659" s="148"/>
      <c r="I46659"/>
    </row>
    <row r="46660" spans="1:9" x14ac:dyDescent="0.25">
      <c r="A46660"/>
      <c r="B46660"/>
      <c r="C46660"/>
      <c r="D46660"/>
      <c r="E46660" s="148"/>
      <c r="F46660" s="148"/>
      <c r="G46660" s="149"/>
      <c r="H46660" s="148"/>
      <c r="I46660"/>
    </row>
    <row r="46661" spans="1:9" x14ac:dyDescent="0.25">
      <c r="A46661"/>
      <c r="B46661"/>
      <c r="C46661"/>
      <c r="D46661"/>
      <c r="E46661" s="148"/>
      <c r="F46661" s="148"/>
      <c r="G46661" s="149"/>
      <c r="H46661" s="148"/>
      <c r="I46661"/>
    </row>
    <row r="46662" spans="1:9" x14ac:dyDescent="0.25">
      <c r="A46662"/>
      <c r="B46662"/>
      <c r="C46662"/>
      <c r="D46662"/>
      <c r="E46662" s="148"/>
      <c r="F46662" s="148"/>
      <c r="G46662" s="149"/>
      <c r="H46662" s="148"/>
      <c r="I46662"/>
    </row>
    <row r="46663" spans="1:9" x14ac:dyDescent="0.25">
      <c r="A46663"/>
      <c r="B46663"/>
      <c r="C46663"/>
      <c r="D46663"/>
      <c r="E46663" s="148"/>
      <c r="F46663" s="148"/>
      <c r="G46663" s="149"/>
      <c r="H46663" s="148"/>
      <c r="I46663"/>
    </row>
    <row r="46664" spans="1:9" x14ac:dyDescent="0.25">
      <c r="A46664"/>
      <c r="B46664"/>
      <c r="C46664"/>
      <c r="D46664"/>
      <c r="E46664" s="148"/>
      <c r="F46664" s="148"/>
      <c r="G46664" s="149"/>
      <c r="H46664" s="148"/>
      <c r="I46664"/>
    </row>
    <row r="46665" spans="1:9" x14ac:dyDescent="0.25">
      <c r="A46665"/>
      <c r="B46665"/>
      <c r="C46665"/>
      <c r="D46665"/>
      <c r="E46665" s="148"/>
      <c r="F46665" s="148"/>
      <c r="G46665" s="149"/>
      <c r="H46665" s="148"/>
      <c r="I46665"/>
    </row>
    <row r="46666" spans="1:9" x14ac:dyDescent="0.25">
      <c r="A46666"/>
      <c r="B46666"/>
      <c r="C46666"/>
      <c r="D46666"/>
      <c r="E46666" s="148"/>
      <c r="F46666" s="148"/>
      <c r="G46666" s="149"/>
      <c r="H46666" s="148"/>
      <c r="I46666"/>
    </row>
    <row r="46667" spans="1:9" x14ac:dyDescent="0.25">
      <c r="A46667"/>
      <c r="B46667"/>
      <c r="C46667"/>
      <c r="D46667"/>
      <c r="E46667" s="148"/>
      <c r="F46667" s="148"/>
      <c r="G46667" s="149"/>
      <c r="H46667" s="148"/>
      <c r="I46667"/>
    </row>
    <row r="46668" spans="1:9" x14ac:dyDescent="0.25">
      <c r="A46668"/>
      <c r="B46668"/>
      <c r="C46668"/>
      <c r="D46668"/>
      <c r="E46668" s="148"/>
      <c r="F46668" s="148"/>
      <c r="G46668" s="149"/>
      <c r="H46668" s="148"/>
      <c r="I46668"/>
    </row>
    <row r="46669" spans="1:9" x14ac:dyDescent="0.25">
      <c r="A46669"/>
      <c r="B46669"/>
      <c r="C46669"/>
      <c r="D46669"/>
      <c r="E46669" s="148"/>
      <c r="F46669" s="148"/>
      <c r="G46669" s="149"/>
      <c r="H46669" s="148"/>
      <c r="I46669"/>
    </row>
    <row r="46670" spans="1:9" x14ac:dyDescent="0.25">
      <c r="A46670"/>
      <c r="B46670"/>
      <c r="C46670"/>
      <c r="D46670"/>
      <c r="E46670" s="148"/>
      <c r="F46670" s="148"/>
      <c r="G46670" s="149"/>
      <c r="H46670" s="148"/>
      <c r="I46670"/>
    </row>
    <row r="46671" spans="1:9" x14ac:dyDescent="0.25">
      <c r="A46671"/>
      <c r="B46671"/>
      <c r="C46671"/>
      <c r="D46671"/>
      <c r="E46671" s="148"/>
      <c r="F46671" s="148"/>
      <c r="G46671" s="149"/>
      <c r="H46671" s="148"/>
      <c r="I46671"/>
    </row>
    <row r="46672" spans="1:9" x14ac:dyDescent="0.25">
      <c r="A46672"/>
      <c r="B46672"/>
      <c r="C46672"/>
      <c r="D46672"/>
      <c r="E46672" s="148"/>
      <c r="F46672" s="148"/>
      <c r="G46672" s="149"/>
      <c r="H46672" s="148"/>
      <c r="I46672"/>
    </row>
    <row r="46673" spans="1:9" x14ac:dyDescent="0.25">
      <c r="A46673"/>
      <c r="B46673"/>
      <c r="C46673"/>
      <c r="D46673"/>
      <c r="E46673" s="148"/>
      <c r="F46673" s="148"/>
      <c r="G46673" s="149"/>
      <c r="H46673" s="148"/>
      <c r="I46673"/>
    </row>
    <row r="46674" spans="1:9" x14ac:dyDescent="0.25">
      <c r="A46674"/>
      <c r="B46674"/>
      <c r="C46674"/>
      <c r="D46674"/>
      <c r="E46674" s="148"/>
      <c r="F46674" s="148"/>
      <c r="G46674" s="149"/>
      <c r="H46674" s="148"/>
      <c r="I46674"/>
    </row>
    <row r="46675" spans="1:9" x14ac:dyDescent="0.25">
      <c r="A46675"/>
      <c r="B46675"/>
      <c r="C46675"/>
      <c r="D46675"/>
      <c r="E46675" s="148"/>
      <c r="F46675" s="148"/>
      <c r="G46675" s="149"/>
      <c r="H46675" s="148"/>
      <c r="I46675"/>
    </row>
    <row r="46676" spans="1:9" x14ac:dyDescent="0.25">
      <c r="A46676"/>
      <c r="B46676"/>
      <c r="C46676"/>
      <c r="D46676"/>
      <c r="E46676" s="148"/>
      <c r="F46676" s="148"/>
      <c r="G46676" s="149"/>
      <c r="H46676" s="148"/>
      <c r="I46676"/>
    </row>
    <row r="46677" spans="1:9" x14ac:dyDescent="0.25">
      <c r="A46677"/>
      <c r="B46677"/>
      <c r="C46677"/>
      <c r="D46677"/>
      <c r="E46677" s="148"/>
      <c r="F46677" s="148"/>
      <c r="G46677" s="149"/>
      <c r="H46677" s="148"/>
      <c r="I46677"/>
    </row>
    <row r="46678" spans="1:9" x14ac:dyDescent="0.25">
      <c r="A46678"/>
      <c r="B46678"/>
      <c r="C46678"/>
      <c r="D46678"/>
      <c r="E46678" s="148"/>
      <c r="F46678" s="148"/>
      <c r="G46678" s="149"/>
      <c r="H46678" s="148"/>
      <c r="I46678"/>
    </row>
    <row r="46679" spans="1:9" x14ac:dyDescent="0.25">
      <c r="A46679"/>
      <c r="B46679"/>
      <c r="C46679"/>
      <c r="D46679"/>
      <c r="E46679" s="148"/>
      <c r="F46679" s="148"/>
      <c r="G46679" s="149"/>
      <c r="H46679" s="148"/>
      <c r="I46679"/>
    </row>
    <row r="46680" spans="1:9" x14ac:dyDescent="0.25">
      <c r="A46680"/>
      <c r="B46680"/>
      <c r="C46680"/>
      <c r="D46680"/>
      <c r="E46680" s="148"/>
      <c r="F46680" s="148"/>
      <c r="G46680" s="149"/>
      <c r="H46680" s="148"/>
      <c r="I46680"/>
    </row>
    <row r="46681" spans="1:9" x14ac:dyDescent="0.25">
      <c r="A46681"/>
      <c r="B46681"/>
      <c r="C46681"/>
      <c r="D46681"/>
      <c r="E46681" s="148"/>
      <c r="F46681" s="148"/>
      <c r="G46681" s="149"/>
      <c r="H46681" s="148"/>
      <c r="I46681"/>
    </row>
    <row r="46682" spans="1:9" x14ac:dyDescent="0.25">
      <c r="A46682"/>
      <c r="B46682"/>
      <c r="C46682"/>
      <c r="D46682"/>
      <c r="E46682" s="148"/>
      <c r="F46682" s="148"/>
      <c r="G46682" s="149"/>
      <c r="H46682" s="148"/>
      <c r="I46682"/>
    </row>
    <row r="46683" spans="1:9" x14ac:dyDescent="0.25">
      <c r="A46683"/>
      <c r="B46683"/>
      <c r="C46683"/>
      <c r="D46683"/>
      <c r="E46683" s="148"/>
      <c r="F46683" s="148"/>
      <c r="G46683" s="149"/>
      <c r="H46683" s="148"/>
      <c r="I46683"/>
    </row>
    <row r="46684" spans="1:9" x14ac:dyDescent="0.25">
      <c r="A46684"/>
      <c r="B46684"/>
      <c r="C46684"/>
      <c r="D46684"/>
      <c r="E46684" s="148"/>
      <c r="F46684" s="148"/>
      <c r="G46684" s="149"/>
      <c r="H46684" s="148"/>
      <c r="I46684"/>
    </row>
    <row r="46685" spans="1:9" x14ac:dyDescent="0.25">
      <c r="A46685"/>
      <c r="B46685"/>
      <c r="C46685"/>
      <c r="D46685"/>
      <c r="E46685" s="148"/>
      <c r="F46685" s="148"/>
      <c r="G46685" s="149"/>
      <c r="H46685" s="148"/>
      <c r="I46685"/>
    </row>
    <row r="46686" spans="1:9" x14ac:dyDescent="0.25">
      <c r="A46686"/>
      <c r="B46686"/>
      <c r="C46686"/>
      <c r="D46686"/>
      <c r="E46686" s="148"/>
      <c r="F46686" s="148"/>
      <c r="G46686" s="149"/>
      <c r="H46686" s="148"/>
      <c r="I46686"/>
    </row>
    <row r="46687" spans="1:9" x14ac:dyDescent="0.25">
      <c r="A46687"/>
      <c r="B46687"/>
      <c r="C46687"/>
      <c r="D46687"/>
      <c r="E46687" s="148"/>
      <c r="F46687" s="148"/>
      <c r="G46687" s="149"/>
      <c r="H46687" s="148"/>
      <c r="I46687"/>
    </row>
    <row r="46688" spans="1:9" x14ac:dyDescent="0.25">
      <c r="A46688"/>
      <c r="B46688"/>
      <c r="C46688"/>
      <c r="D46688"/>
      <c r="E46688" s="148"/>
      <c r="F46688" s="148"/>
      <c r="G46688" s="149"/>
      <c r="H46688" s="148"/>
      <c r="I46688"/>
    </row>
    <row r="46689" spans="1:9" x14ac:dyDescent="0.25">
      <c r="A46689"/>
      <c r="B46689"/>
      <c r="C46689"/>
      <c r="D46689"/>
      <c r="E46689" s="148"/>
      <c r="F46689" s="148"/>
      <c r="G46689" s="149"/>
      <c r="H46689" s="148"/>
      <c r="I46689"/>
    </row>
    <row r="46690" spans="1:9" x14ac:dyDescent="0.25">
      <c r="A46690"/>
      <c r="B46690"/>
      <c r="C46690"/>
      <c r="D46690"/>
      <c r="E46690" s="148"/>
      <c r="F46690" s="148"/>
      <c r="G46690" s="149"/>
      <c r="H46690" s="148"/>
      <c r="I46690"/>
    </row>
    <row r="46691" spans="1:9" x14ac:dyDescent="0.25">
      <c r="A46691"/>
      <c r="B46691"/>
      <c r="C46691"/>
      <c r="D46691"/>
      <c r="E46691" s="148"/>
      <c r="F46691" s="148"/>
      <c r="G46691" s="149"/>
      <c r="H46691" s="148"/>
      <c r="I46691"/>
    </row>
    <row r="46692" spans="1:9" x14ac:dyDescent="0.25">
      <c r="A46692"/>
      <c r="B46692"/>
      <c r="C46692"/>
      <c r="D46692"/>
      <c r="E46692" s="148"/>
      <c r="F46692" s="148"/>
      <c r="G46692" s="149"/>
      <c r="H46692" s="148"/>
      <c r="I46692"/>
    </row>
    <row r="46693" spans="1:9" x14ac:dyDescent="0.25">
      <c r="A46693"/>
      <c r="B46693"/>
      <c r="C46693"/>
      <c r="D46693"/>
      <c r="E46693" s="148"/>
      <c r="F46693" s="148"/>
      <c r="G46693" s="149"/>
      <c r="H46693" s="148"/>
      <c r="I46693"/>
    </row>
    <row r="46694" spans="1:9" x14ac:dyDescent="0.25">
      <c r="A46694"/>
      <c r="B46694"/>
      <c r="C46694"/>
      <c r="D46694"/>
      <c r="E46694" s="148"/>
      <c r="F46694" s="148"/>
      <c r="G46694" s="149"/>
      <c r="H46694" s="148"/>
      <c r="I46694"/>
    </row>
    <row r="46695" spans="1:9" x14ac:dyDescent="0.25">
      <c r="A46695"/>
      <c r="B46695"/>
      <c r="C46695"/>
      <c r="D46695"/>
      <c r="E46695" s="148"/>
      <c r="F46695" s="148"/>
      <c r="G46695" s="149"/>
      <c r="H46695" s="148"/>
      <c r="I46695"/>
    </row>
    <row r="46696" spans="1:9" x14ac:dyDescent="0.25">
      <c r="A46696"/>
      <c r="B46696"/>
      <c r="C46696"/>
      <c r="D46696"/>
      <c r="E46696" s="148"/>
      <c r="F46696" s="148"/>
      <c r="G46696" s="149"/>
      <c r="H46696" s="148"/>
      <c r="I46696"/>
    </row>
    <row r="46697" spans="1:9" x14ac:dyDescent="0.25">
      <c r="A46697"/>
      <c r="B46697"/>
      <c r="C46697"/>
      <c r="D46697"/>
      <c r="E46697" s="148"/>
      <c r="F46697" s="148"/>
      <c r="G46697" s="149"/>
      <c r="H46697" s="148"/>
      <c r="I46697"/>
    </row>
    <row r="46698" spans="1:9" x14ac:dyDescent="0.25">
      <c r="A46698"/>
      <c r="B46698"/>
      <c r="C46698"/>
      <c r="D46698"/>
      <c r="E46698" s="148"/>
      <c r="F46698" s="148"/>
      <c r="G46698" s="149"/>
      <c r="H46698" s="148"/>
      <c r="I46698"/>
    </row>
    <row r="46699" spans="1:9" x14ac:dyDescent="0.25">
      <c r="A46699"/>
      <c r="B46699"/>
      <c r="C46699"/>
      <c r="D46699"/>
      <c r="E46699" s="148"/>
      <c r="F46699" s="148"/>
      <c r="G46699" s="149"/>
      <c r="H46699" s="148"/>
      <c r="I46699"/>
    </row>
    <row r="46700" spans="1:9" x14ac:dyDescent="0.25">
      <c r="A46700"/>
      <c r="B46700"/>
      <c r="C46700"/>
      <c r="D46700"/>
      <c r="E46700" s="148"/>
      <c r="F46700" s="148"/>
      <c r="G46700" s="149"/>
      <c r="H46700" s="148"/>
      <c r="I46700"/>
    </row>
    <row r="46701" spans="1:9" x14ac:dyDescent="0.25">
      <c r="A46701"/>
      <c r="B46701"/>
      <c r="C46701"/>
      <c r="D46701"/>
      <c r="E46701" s="148"/>
      <c r="F46701" s="148"/>
      <c r="G46701" s="149"/>
      <c r="H46701" s="148"/>
      <c r="I46701"/>
    </row>
    <row r="46702" spans="1:9" x14ac:dyDescent="0.25">
      <c r="A46702"/>
      <c r="B46702"/>
      <c r="C46702"/>
      <c r="D46702"/>
      <c r="E46702" s="148"/>
      <c r="F46702" s="148"/>
      <c r="G46702" s="149"/>
      <c r="H46702" s="148"/>
      <c r="I46702"/>
    </row>
    <row r="46703" spans="1:9" x14ac:dyDescent="0.25">
      <c r="A46703"/>
      <c r="B46703"/>
      <c r="C46703"/>
      <c r="D46703"/>
      <c r="E46703" s="148"/>
      <c r="F46703" s="148"/>
      <c r="G46703" s="149"/>
      <c r="H46703" s="148"/>
      <c r="I46703"/>
    </row>
    <row r="46704" spans="1:9" x14ac:dyDescent="0.25">
      <c r="A46704"/>
      <c r="B46704"/>
      <c r="C46704"/>
      <c r="D46704"/>
      <c r="E46704" s="148"/>
      <c r="F46704" s="148"/>
      <c r="G46704" s="149"/>
      <c r="H46704" s="148"/>
      <c r="I46704"/>
    </row>
    <row r="46705" spans="1:9" x14ac:dyDescent="0.25">
      <c r="A46705"/>
      <c r="B46705"/>
      <c r="C46705"/>
      <c r="D46705"/>
      <c r="E46705" s="148"/>
      <c r="F46705" s="148"/>
      <c r="G46705" s="149"/>
      <c r="H46705" s="148"/>
      <c r="I46705"/>
    </row>
    <row r="46706" spans="1:9" x14ac:dyDescent="0.25">
      <c r="A46706"/>
      <c r="B46706"/>
      <c r="C46706"/>
      <c r="D46706"/>
      <c r="E46706" s="148"/>
      <c r="F46706" s="148"/>
      <c r="G46706" s="149"/>
      <c r="H46706" s="148"/>
      <c r="I46706"/>
    </row>
    <row r="46707" spans="1:9" x14ac:dyDescent="0.25">
      <c r="A46707"/>
      <c r="B46707"/>
      <c r="C46707"/>
      <c r="D46707"/>
      <c r="E46707" s="148"/>
      <c r="F46707" s="148"/>
      <c r="G46707" s="149"/>
      <c r="H46707" s="148"/>
      <c r="I46707"/>
    </row>
    <row r="46708" spans="1:9" x14ac:dyDescent="0.25">
      <c r="A46708"/>
      <c r="B46708"/>
      <c r="C46708"/>
      <c r="D46708"/>
      <c r="E46708" s="148"/>
      <c r="F46708" s="148"/>
      <c r="G46708" s="149"/>
      <c r="H46708" s="148"/>
      <c r="I46708"/>
    </row>
    <row r="46709" spans="1:9" x14ac:dyDescent="0.25">
      <c r="A46709"/>
      <c r="B46709"/>
      <c r="C46709"/>
      <c r="D46709"/>
      <c r="E46709" s="148"/>
      <c r="F46709" s="148"/>
      <c r="G46709" s="149"/>
      <c r="H46709" s="148"/>
      <c r="I46709"/>
    </row>
    <row r="46710" spans="1:9" x14ac:dyDescent="0.25">
      <c r="A46710"/>
      <c r="B46710"/>
      <c r="C46710"/>
      <c r="D46710"/>
      <c r="E46710" s="148"/>
      <c r="F46710" s="148"/>
      <c r="G46710" s="149"/>
      <c r="H46710" s="148"/>
      <c r="I46710"/>
    </row>
    <row r="46711" spans="1:9" x14ac:dyDescent="0.25">
      <c r="A46711"/>
      <c r="B46711"/>
      <c r="C46711"/>
      <c r="D46711"/>
      <c r="E46711" s="148"/>
      <c r="F46711" s="148"/>
      <c r="G46711" s="149"/>
      <c r="H46711" s="148"/>
      <c r="I46711"/>
    </row>
    <row r="46712" spans="1:9" x14ac:dyDescent="0.25">
      <c r="A46712"/>
      <c r="B46712"/>
      <c r="C46712"/>
      <c r="D46712"/>
      <c r="E46712" s="148"/>
      <c r="F46712" s="148"/>
      <c r="G46712" s="149"/>
      <c r="H46712" s="148"/>
      <c r="I46712"/>
    </row>
    <row r="46713" spans="1:9" x14ac:dyDescent="0.25">
      <c r="A46713"/>
      <c r="B46713"/>
      <c r="C46713"/>
      <c r="D46713"/>
      <c r="E46713" s="148"/>
      <c r="F46713" s="148"/>
      <c r="G46713" s="149"/>
      <c r="H46713" s="148"/>
      <c r="I46713"/>
    </row>
    <row r="46714" spans="1:9" x14ac:dyDescent="0.25">
      <c r="A46714"/>
      <c r="B46714"/>
      <c r="C46714"/>
      <c r="D46714"/>
      <c r="E46714" s="148"/>
      <c r="F46714" s="148"/>
      <c r="G46714" s="149"/>
      <c r="H46714" s="148"/>
      <c r="I46714"/>
    </row>
    <row r="46715" spans="1:9" x14ac:dyDescent="0.25">
      <c r="A46715"/>
      <c r="B46715"/>
      <c r="C46715"/>
      <c r="D46715"/>
      <c r="E46715" s="148"/>
      <c r="F46715" s="148"/>
      <c r="G46715" s="149"/>
      <c r="H46715" s="148"/>
      <c r="I46715"/>
    </row>
    <row r="46716" spans="1:9" x14ac:dyDescent="0.25">
      <c r="A46716"/>
      <c r="B46716"/>
      <c r="C46716"/>
      <c r="D46716"/>
      <c r="E46716" s="148"/>
      <c r="F46716" s="148"/>
      <c r="G46716" s="149"/>
      <c r="H46716" s="148"/>
      <c r="I46716"/>
    </row>
    <row r="46717" spans="1:9" x14ac:dyDescent="0.25">
      <c r="A46717"/>
      <c r="B46717"/>
      <c r="C46717"/>
      <c r="D46717"/>
      <c r="E46717" s="148"/>
      <c r="F46717" s="148"/>
      <c r="G46717" s="149"/>
      <c r="H46717" s="148"/>
      <c r="I46717"/>
    </row>
    <row r="46718" spans="1:9" x14ac:dyDescent="0.25">
      <c r="A46718"/>
      <c r="B46718"/>
      <c r="C46718"/>
      <c r="D46718"/>
      <c r="E46718" s="148"/>
      <c r="F46718" s="148"/>
      <c r="G46718" s="149"/>
      <c r="H46718" s="148"/>
      <c r="I46718"/>
    </row>
    <row r="46719" spans="1:9" x14ac:dyDescent="0.25">
      <c r="A46719"/>
      <c r="B46719"/>
      <c r="C46719"/>
      <c r="D46719"/>
      <c r="E46719" s="148"/>
      <c r="F46719" s="148"/>
      <c r="G46719" s="149"/>
      <c r="H46719" s="148"/>
      <c r="I46719"/>
    </row>
    <row r="46720" spans="1:9" x14ac:dyDescent="0.25">
      <c r="A46720"/>
      <c r="B46720"/>
      <c r="C46720"/>
      <c r="D46720"/>
      <c r="E46720" s="148"/>
      <c r="F46720" s="148"/>
      <c r="G46720" s="149"/>
      <c r="H46720" s="148"/>
      <c r="I46720"/>
    </row>
    <row r="46721" spans="1:9" x14ac:dyDescent="0.25">
      <c r="A46721"/>
      <c r="B46721"/>
      <c r="C46721"/>
      <c r="D46721"/>
      <c r="E46721" s="148"/>
      <c r="F46721" s="148"/>
      <c r="G46721" s="149"/>
      <c r="H46721" s="148"/>
      <c r="I46721"/>
    </row>
    <row r="46722" spans="1:9" x14ac:dyDescent="0.25">
      <c r="A46722"/>
      <c r="B46722"/>
      <c r="C46722"/>
      <c r="D46722"/>
      <c r="E46722" s="148"/>
      <c r="F46722" s="148"/>
      <c r="G46722" s="149"/>
      <c r="H46722" s="148"/>
      <c r="I46722"/>
    </row>
    <row r="46723" spans="1:9" x14ac:dyDescent="0.25">
      <c r="A46723"/>
      <c r="B46723"/>
      <c r="C46723"/>
      <c r="D46723"/>
      <c r="E46723" s="148"/>
      <c r="F46723" s="148"/>
      <c r="G46723" s="149"/>
      <c r="H46723" s="148"/>
      <c r="I46723"/>
    </row>
    <row r="46724" spans="1:9" x14ac:dyDescent="0.25">
      <c r="A46724"/>
      <c r="B46724"/>
      <c r="C46724"/>
      <c r="D46724"/>
      <c r="E46724" s="148"/>
      <c r="F46724" s="148"/>
      <c r="G46724" s="149"/>
      <c r="H46724" s="148"/>
      <c r="I46724"/>
    </row>
    <row r="46725" spans="1:9" x14ac:dyDescent="0.25">
      <c r="A46725"/>
      <c r="B46725"/>
      <c r="C46725"/>
      <c r="D46725"/>
      <c r="E46725" s="148"/>
      <c r="F46725" s="148"/>
      <c r="G46725" s="149"/>
      <c r="H46725" s="148"/>
      <c r="I46725"/>
    </row>
    <row r="46726" spans="1:9" x14ac:dyDescent="0.25">
      <c r="A46726"/>
      <c r="B46726"/>
      <c r="C46726"/>
      <c r="D46726"/>
      <c r="E46726" s="148"/>
      <c r="F46726" s="148"/>
      <c r="G46726" s="149"/>
      <c r="H46726" s="148"/>
      <c r="I46726"/>
    </row>
    <row r="46727" spans="1:9" x14ac:dyDescent="0.25">
      <c r="A46727"/>
      <c r="B46727"/>
      <c r="C46727"/>
      <c r="D46727"/>
      <c r="E46727" s="148"/>
      <c r="F46727" s="148"/>
      <c r="G46727" s="149"/>
      <c r="H46727" s="148"/>
      <c r="I46727"/>
    </row>
    <row r="46728" spans="1:9" x14ac:dyDescent="0.25">
      <c r="A46728"/>
      <c r="B46728"/>
      <c r="C46728"/>
      <c r="D46728"/>
      <c r="E46728" s="148"/>
      <c r="F46728" s="148"/>
      <c r="G46728" s="149"/>
      <c r="H46728" s="148"/>
      <c r="I46728"/>
    </row>
    <row r="46729" spans="1:9" x14ac:dyDescent="0.25">
      <c r="A46729"/>
      <c r="B46729"/>
      <c r="C46729"/>
      <c r="D46729"/>
      <c r="E46729" s="148"/>
      <c r="F46729" s="148"/>
      <c r="G46729" s="149"/>
      <c r="H46729" s="148"/>
      <c r="I46729"/>
    </row>
    <row r="46730" spans="1:9" x14ac:dyDescent="0.25">
      <c r="A46730"/>
      <c r="B46730"/>
      <c r="C46730"/>
      <c r="D46730"/>
      <c r="E46730" s="148"/>
      <c r="F46730" s="148"/>
      <c r="G46730" s="149"/>
      <c r="H46730" s="148"/>
      <c r="I46730"/>
    </row>
    <row r="46731" spans="1:9" x14ac:dyDescent="0.25">
      <c r="A46731"/>
      <c r="B46731"/>
      <c r="C46731"/>
      <c r="D46731"/>
      <c r="E46731" s="148"/>
      <c r="F46731" s="148"/>
      <c r="G46731" s="149"/>
      <c r="H46731" s="148"/>
      <c r="I46731"/>
    </row>
    <row r="46732" spans="1:9" x14ac:dyDescent="0.25">
      <c r="A46732"/>
      <c r="B46732"/>
      <c r="C46732"/>
      <c r="D46732"/>
      <c r="E46732" s="148"/>
      <c r="F46732" s="148"/>
      <c r="G46732" s="149"/>
      <c r="H46732" s="148"/>
      <c r="I46732"/>
    </row>
    <row r="46733" spans="1:9" x14ac:dyDescent="0.25">
      <c r="A46733"/>
      <c r="B46733"/>
      <c r="C46733"/>
      <c r="D46733"/>
      <c r="E46733" s="148"/>
      <c r="F46733" s="148"/>
      <c r="G46733" s="149"/>
      <c r="H46733" s="148"/>
      <c r="I46733"/>
    </row>
    <row r="46734" spans="1:9" x14ac:dyDescent="0.25">
      <c r="A46734"/>
      <c r="B46734"/>
      <c r="C46734"/>
      <c r="D46734"/>
      <c r="E46734" s="148"/>
      <c r="F46734" s="148"/>
      <c r="G46734" s="149"/>
      <c r="H46734" s="148"/>
      <c r="I46734"/>
    </row>
    <row r="46735" spans="1:9" x14ac:dyDescent="0.25">
      <c r="A46735"/>
      <c r="B46735"/>
      <c r="C46735"/>
      <c r="D46735"/>
      <c r="E46735" s="148"/>
      <c r="F46735" s="148"/>
      <c r="G46735" s="149"/>
      <c r="H46735" s="148"/>
      <c r="I46735"/>
    </row>
    <row r="46736" spans="1:9" x14ac:dyDescent="0.25">
      <c r="A46736"/>
      <c r="B46736"/>
      <c r="C46736"/>
      <c r="D46736"/>
      <c r="E46736" s="148"/>
      <c r="F46736" s="148"/>
      <c r="G46736" s="149"/>
      <c r="H46736" s="148"/>
      <c r="I46736"/>
    </row>
    <row r="46737" spans="1:9" x14ac:dyDescent="0.25">
      <c r="A46737"/>
      <c r="B46737"/>
      <c r="C46737"/>
      <c r="D46737"/>
      <c r="E46737" s="148"/>
      <c r="F46737" s="148"/>
      <c r="G46737" s="149"/>
      <c r="H46737" s="148"/>
      <c r="I46737"/>
    </row>
    <row r="46738" spans="1:9" x14ac:dyDescent="0.25">
      <c r="A46738"/>
      <c r="B46738"/>
      <c r="C46738"/>
      <c r="D46738"/>
      <c r="E46738" s="148"/>
      <c r="F46738" s="148"/>
      <c r="G46738" s="149"/>
      <c r="H46738" s="148"/>
      <c r="I46738"/>
    </row>
    <row r="46739" spans="1:9" x14ac:dyDescent="0.25">
      <c r="A46739"/>
      <c r="B46739"/>
      <c r="C46739"/>
      <c r="D46739"/>
      <c r="E46739" s="148"/>
      <c r="F46739" s="148"/>
      <c r="G46739" s="149"/>
      <c r="H46739" s="148"/>
      <c r="I46739"/>
    </row>
    <row r="46740" spans="1:9" x14ac:dyDescent="0.25">
      <c r="A46740"/>
      <c r="B46740"/>
      <c r="C46740"/>
      <c r="D46740"/>
      <c r="E46740" s="148"/>
      <c r="F46740" s="148"/>
      <c r="G46740" s="149"/>
      <c r="H46740" s="148"/>
      <c r="I46740"/>
    </row>
    <row r="46741" spans="1:9" x14ac:dyDescent="0.25">
      <c r="A46741"/>
      <c r="B46741"/>
      <c r="C46741"/>
      <c r="D46741"/>
      <c r="E46741" s="148"/>
      <c r="F46741" s="148"/>
      <c r="G46741" s="149"/>
      <c r="H46741" s="148"/>
      <c r="I46741"/>
    </row>
    <row r="46742" spans="1:9" x14ac:dyDescent="0.25">
      <c r="A46742"/>
      <c r="B46742"/>
      <c r="C46742"/>
      <c r="D46742"/>
      <c r="E46742" s="148"/>
      <c r="F46742" s="148"/>
      <c r="G46742" s="149"/>
      <c r="H46742" s="148"/>
      <c r="I46742"/>
    </row>
    <row r="46743" spans="1:9" x14ac:dyDescent="0.25">
      <c r="A46743"/>
      <c r="B46743"/>
      <c r="C46743"/>
      <c r="D46743"/>
      <c r="E46743" s="148"/>
      <c r="F46743" s="148"/>
      <c r="G46743" s="149"/>
      <c r="H46743" s="148"/>
      <c r="I46743"/>
    </row>
    <row r="46744" spans="1:9" x14ac:dyDescent="0.25">
      <c r="A46744"/>
      <c r="B46744"/>
      <c r="C46744"/>
      <c r="D46744"/>
      <c r="E46744" s="148"/>
      <c r="F46744" s="148"/>
      <c r="G46744" s="149"/>
      <c r="H46744" s="148"/>
      <c r="I46744"/>
    </row>
    <row r="46745" spans="1:9" x14ac:dyDescent="0.25">
      <c r="A46745"/>
      <c r="B46745"/>
      <c r="C46745"/>
      <c r="D46745"/>
      <c r="E46745" s="148"/>
      <c r="F46745" s="148"/>
      <c r="G46745" s="149"/>
      <c r="H46745" s="148"/>
      <c r="I46745"/>
    </row>
    <row r="46746" spans="1:9" x14ac:dyDescent="0.25">
      <c r="A46746"/>
      <c r="B46746"/>
      <c r="C46746"/>
      <c r="D46746"/>
      <c r="E46746" s="148"/>
      <c r="F46746" s="148"/>
      <c r="G46746" s="149"/>
      <c r="H46746" s="148"/>
      <c r="I46746"/>
    </row>
    <row r="46747" spans="1:9" x14ac:dyDescent="0.25">
      <c r="A46747"/>
      <c r="B46747"/>
      <c r="C46747"/>
      <c r="D46747"/>
      <c r="E46747" s="148"/>
      <c r="F46747" s="148"/>
      <c r="G46747" s="149"/>
      <c r="H46747" s="148"/>
      <c r="I46747"/>
    </row>
    <row r="46748" spans="1:9" x14ac:dyDescent="0.25">
      <c r="A46748"/>
      <c r="B46748"/>
      <c r="C46748"/>
      <c r="D46748"/>
      <c r="E46748" s="148"/>
      <c r="F46748" s="148"/>
      <c r="G46748" s="149"/>
      <c r="H46748" s="148"/>
      <c r="I46748"/>
    </row>
    <row r="46749" spans="1:9" x14ac:dyDescent="0.25">
      <c r="A46749"/>
      <c r="B46749"/>
      <c r="C46749"/>
      <c r="D46749"/>
      <c r="E46749" s="148"/>
      <c r="F46749" s="148"/>
      <c r="G46749" s="149"/>
      <c r="H46749" s="148"/>
      <c r="I46749"/>
    </row>
    <row r="46750" spans="1:9" x14ac:dyDescent="0.25">
      <c r="A46750"/>
      <c r="B46750"/>
      <c r="C46750"/>
      <c r="D46750"/>
      <c r="E46750" s="148"/>
      <c r="F46750" s="148"/>
      <c r="G46750" s="149"/>
      <c r="H46750" s="148"/>
      <c r="I46750"/>
    </row>
    <row r="46751" spans="1:9" x14ac:dyDescent="0.25">
      <c r="A46751"/>
      <c r="B46751"/>
      <c r="C46751"/>
      <c r="D46751"/>
      <c r="E46751" s="148"/>
      <c r="F46751" s="148"/>
      <c r="G46751" s="149"/>
      <c r="H46751" s="148"/>
      <c r="I46751"/>
    </row>
    <row r="46752" spans="1:9" x14ac:dyDescent="0.25">
      <c r="A46752"/>
      <c r="B46752"/>
      <c r="C46752"/>
      <c r="D46752"/>
      <c r="E46752" s="148"/>
      <c r="F46752" s="148"/>
      <c r="G46752" s="149"/>
      <c r="H46752" s="148"/>
      <c r="I46752"/>
    </row>
    <row r="46753" spans="1:9" x14ac:dyDescent="0.25">
      <c r="A46753"/>
      <c r="B46753"/>
      <c r="C46753"/>
      <c r="D46753"/>
      <c r="E46753" s="148"/>
      <c r="F46753" s="148"/>
      <c r="G46753" s="149"/>
      <c r="H46753" s="148"/>
      <c r="I46753"/>
    </row>
    <row r="46754" spans="1:9" x14ac:dyDescent="0.25">
      <c r="A46754"/>
      <c r="B46754"/>
      <c r="C46754"/>
      <c r="D46754"/>
      <c r="E46754" s="148"/>
      <c r="F46754" s="148"/>
      <c r="G46754" s="149"/>
      <c r="H46754" s="148"/>
      <c r="I46754"/>
    </row>
    <row r="46755" spans="1:9" x14ac:dyDescent="0.25">
      <c r="A46755"/>
      <c r="B46755"/>
      <c r="C46755"/>
      <c r="D46755"/>
      <c r="E46755" s="148"/>
      <c r="F46755" s="148"/>
      <c r="G46755" s="149"/>
      <c r="H46755" s="148"/>
      <c r="I46755"/>
    </row>
    <row r="46756" spans="1:9" x14ac:dyDescent="0.25">
      <c r="A46756"/>
      <c r="B46756"/>
      <c r="C46756"/>
      <c r="D46756"/>
      <c r="E46756" s="148"/>
      <c r="F46756" s="148"/>
      <c r="G46756" s="149"/>
      <c r="H46756" s="148"/>
      <c r="I46756"/>
    </row>
    <row r="46757" spans="1:9" x14ac:dyDescent="0.25">
      <c r="A46757"/>
      <c r="B46757"/>
      <c r="C46757"/>
      <c r="D46757"/>
      <c r="E46757" s="148"/>
      <c r="F46757" s="148"/>
      <c r="G46757" s="149"/>
      <c r="H46757" s="148"/>
      <c r="I46757"/>
    </row>
    <row r="46758" spans="1:9" x14ac:dyDescent="0.25">
      <c r="A46758"/>
      <c r="B46758"/>
      <c r="C46758"/>
      <c r="D46758"/>
      <c r="E46758" s="148"/>
      <c r="F46758" s="148"/>
      <c r="G46758" s="149"/>
      <c r="H46758" s="148"/>
      <c r="I46758"/>
    </row>
    <row r="46759" spans="1:9" x14ac:dyDescent="0.25">
      <c r="A46759"/>
      <c r="B46759"/>
      <c r="C46759"/>
      <c r="D46759"/>
      <c r="E46759" s="148"/>
      <c r="F46759" s="148"/>
      <c r="G46759" s="149"/>
      <c r="H46759" s="148"/>
      <c r="I46759"/>
    </row>
    <row r="46760" spans="1:9" x14ac:dyDescent="0.25">
      <c r="A46760"/>
      <c r="B46760"/>
      <c r="C46760"/>
      <c r="D46760"/>
      <c r="E46760" s="148"/>
      <c r="F46760" s="148"/>
      <c r="G46760" s="149"/>
      <c r="H46760" s="148"/>
      <c r="I46760"/>
    </row>
    <row r="46761" spans="1:9" x14ac:dyDescent="0.25">
      <c r="A46761"/>
      <c r="B46761"/>
      <c r="C46761"/>
      <c r="D46761"/>
      <c r="E46761" s="148"/>
      <c r="F46761" s="148"/>
      <c r="G46761" s="149"/>
      <c r="H46761" s="148"/>
      <c r="I46761"/>
    </row>
    <row r="46762" spans="1:9" x14ac:dyDescent="0.25">
      <c r="A46762"/>
      <c r="B46762"/>
      <c r="C46762"/>
      <c r="D46762"/>
      <c r="E46762" s="148"/>
      <c r="F46762" s="148"/>
      <c r="G46762" s="149"/>
      <c r="H46762" s="148"/>
      <c r="I46762"/>
    </row>
    <row r="46763" spans="1:9" x14ac:dyDescent="0.25">
      <c r="A46763"/>
      <c r="B46763"/>
      <c r="C46763"/>
      <c r="D46763"/>
      <c r="E46763" s="148"/>
      <c r="F46763" s="148"/>
      <c r="G46763" s="149"/>
      <c r="H46763" s="148"/>
      <c r="I46763"/>
    </row>
    <row r="46764" spans="1:9" x14ac:dyDescent="0.25">
      <c r="A46764"/>
      <c r="B46764"/>
      <c r="C46764"/>
      <c r="D46764"/>
      <c r="E46764" s="148"/>
      <c r="F46764" s="148"/>
      <c r="G46764" s="149"/>
      <c r="H46764" s="148"/>
      <c r="I46764"/>
    </row>
    <row r="46765" spans="1:9" x14ac:dyDescent="0.25">
      <c r="A46765"/>
      <c r="B46765"/>
      <c r="C46765"/>
      <c r="D46765"/>
      <c r="E46765" s="148"/>
      <c r="F46765" s="148"/>
      <c r="G46765" s="149"/>
      <c r="H46765" s="148"/>
      <c r="I46765"/>
    </row>
    <row r="46766" spans="1:9" x14ac:dyDescent="0.25">
      <c r="A46766"/>
      <c r="B46766"/>
      <c r="C46766"/>
      <c r="D46766"/>
      <c r="E46766" s="148"/>
      <c r="F46766" s="148"/>
      <c r="G46766" s="149"/>
      <c r="H46766" s="148"/>
      <c r="I46766"/>
    </row>
    <row r="46767" spans="1:9" x14ac:dyDescent="0.25">
      <c r="A46767"/>
      <c r="B46767"/>
      <c r="C46767"/>
      <c r="D46767"/>
      <c r="E46767" s="148"/>
      <c r="F46767" s="148"/>
      <c r="G46767" s="149"/>
      <c r="H46767" s="148"/>
      <c r="I46767"/>
    </row>
    <row r="46768" spans="1:9" x14ac:dyDescent="0.25">
      <c r="A46768"/>
      <c r="B46768"/>
      <c r="C46768"/>
      <c r="D46768"/>
      <c r="E46768" s="148"/>
      <c r="F46768" s="148"/>
      <c r="G46768" s="149"/>
      <c r="H46768" s="148"/>
      <c r="I46768"/>
    </row>
    <row r="46769" spans="1:9" x14ac:dyDescent="0.25">
      <c r="A46769"/>
      <c r="B46769"/>
      <c r="C46769"/>
      <c r="D46769"/>
      <c r="E46769" s="148"/>
      <c r="F46769" s="148"/>
      <c r="G46769" s="149"/>
      <c r="H46769" s="148"/>
      <c r="I46769"/>
    </row>
    <row r="46770" spans="1:9" x14ac:dyDescent="0.25">
      <c r="A46770"/>
      <c r="B46770"/>
      <c r="C46770"/>
      <c r="D46770"/>
      <c r="E46770" s="148"/>
      <c r="F46770" s="148"/>
      <c r="G46770" s="149"/>
      <c r="H46770" s="148"/>
      <c r="I46770"/>
    </row>
    <row r="46771" spans="1:9" x14ac:dyDescent="0.25">
      <c r="A46771"/>
      <c r="B46771"/>
      <c r="C46771"/>
      <c r="D46771"/>
      <c r="E46771" s="148"/>
      <c r="F46771" s="148"/>
      <c r="G46771" s="149"/>
      <c r="H46771" s="148"/>
      <c r="I46771"/>
    </row>
    <row r="46772" spans="1:9" x14ac:dyDescent="0.25">
      <c r="A46772"/>
      <c r="B46772"/>
      <c r="C46772"/>
      <c r="D46772"/>
      <c r="E46772" s="148"/>
      <c r="F46772" s="148"/>
      <c r="G46772" s="149"/>
      <c r="H46772" s="148"/>
      <c r="I46772"/>
    </row>
    <row r="46773" spans="1:9" x14ac:dyDescent="0.25">
      <c r="A46773"/>
      <c r="B46773"/>
      <c r="C46773"/>
      <c r="D46773"/>
      <c r="E46773" s="148"/>
      <c r="F46773" s="148"/>
      <c r="G46773" s="149"/>
      <c r="H46773" s="148"/>
      <c r="I46773"/>
    </row>
    <row r="46774" spans="1:9" x14ac:dyDescent="0.25">
      <c r="A46774"/>
      <c r="B46774"/>
      <c r="C46774"/>
      <c r="D46774"/>
      <c r="E46774" s="148"/>
      <c r="F46774" s="148"/>
      <c r="G46774" s="149"/>
      <c r="H46774" s="148"/>
      <c r="I46774"/>
    </row>
    <row r="46775" spans="1:9" x14ac:dyDescent="0.25">
      <c r="A46775"/>
      <c r="B46775"/>
      <c r="C46775"/>
      <c r="D46775"/>
      <c r="E46775" s="148"/>
      <c r="F46775" s="148"/>
      <c r="G46775" s="149"/>
      <c r="H46775" s="148"/>
      <c r="I46775"/>
    </row>
    <row r="46776" spans="1:9" x14ac:dyDescent="0.25">
      <c r="A46776"/>
      <c r="B46776"/>
      <c r="C46776"/>
      <c r="D46776"/>
      <c r="E46776" s="148"/>
      <c r="F46776" s="148"/>
      <c r="G46776" s="149"/>
      <c r="H46776" s="148"/>
      <c r="I46776"/>
    </row>
    <row r="46777" spans="1:9" x14ac:dyDescent="0.25">
      <c r="A46777"/>
      <c r="B46777"/>
      <c r="C46777"/>
      <c r="D46777"/>
      <c r="E46777" s="148"/>
      <c r="F46777" s="148"/>
      <c r="G46777" s="149"/>
      <c r="H46777" s="148"/>
      <c r="I46777"/>
    </row>
    <row r="46778" spans="1:9" x14ac:dyDescent="0.25">
      <c r="A46778"/>
      <c r="B46778"/>
      <c r="C46778"/>
      <c r="D46778"/>
      <c r="E46778" s="148"/>
      <c r="F46778" s="148"/>
      <c r="G46778" s="149"/>
      <c r="H46778" s="148"/>
      <c r="I46778"/>
    </row>
    <row r="46779" spans="1:9" x14ac:dyDescent="0.25">
      <c r="A46779"/>
      <c r="B46779"/>
      <c r="C46779"/>
      <c r="D46779"/>
      <c r="E46779" s="148"/>
      <c r="F46779" s="148"/>
      <c r="G46779" s="149"/>
      <c r="H46779" s="148"/>
      <c r="I46779"/>
    </row>
    <row r="46780" spans="1:9" x14ac:dyDescent="0.25">
      <c r="A46780"/>
      <c r="B46780"/>
      <c r="C46780"/>
      <c r="D46780"/>
      <c r="E46780" s="148"/>
      <c r="F46780" s="148"/>
      <c r="G46780" s="149"/>
      <c r="H46780" s="148"/>
      <c r="I46780"/>
    </row>
    <row r="46781" spans="1:9" x14ac:dyDescent="0.25">
      <c r="A46781"/>
      <c r="B46781"/>
      <c r="C46781"/>
      <c r="D46781"/>
      <c r="E46781" s="148"/>
      <c r="F46781" s="148"/>
      <c r="G46781" s="149"/>
      <c r="H46781" s="148"/>
      <c r="I46781"/>
    </row>
    <row r="46782" spans="1:9" x14ac:dyDescent="0.25">
      <c r="A46782"/>
      <c r="B46782"/>
      <c r="C46782"/>
      <c r="D46782"/>
      <c r="E46782" s="148"/>
      <c r="F46782" s="148"/>
      <c r="G46782" s="149"/>
      <c r="H46782" s="148"/>
      <c r="I46782"/>
    </row>
    <row r="46783" spans="1:9" x14ac:dyDescent="0.25">
      <c r="A46783"/>
      <c r="B46783"/>
      <c r="C46783"/>
      <c r="D46783"/>
      <c r="E46783" s="148"/>
      <c r="F46783" s="148"/>
      <c r="G46783" s="149"/>
      <c r="H46783" s="148"/>
      <c r="I46783"/>
    </row>
    <row r="46784" spans="1:9" x14ac:dyDescent="0.25">
      <c r="A46784"/>
      <c r="B46784"/>
      <c r="C46784"/>
      <c r="D46784"/>
      <c r="E46784" s="148"/>
      <c r="F46784" s="148"/>
      <c r="G46784" s="149"/>
      <c r="H46784" s="148"/>
      <c r="I46784"/>
    </row>
    <row r="46785" spans="1:9" x14ac:dyDescent="0.25">
      <c r="A46785"/>
      <c r="B46785"/>
      <c r="C46785"/>
      <c r="D46785"/>
      <c r="E46785" s="148"/>
      <c r="F46785" s="148"/>
      <c r="G46785" s="149"/>
      <c r="H46785" s="148"/>
      <c r="I46785"/>
    </row>
    <row r="46786" spans="1:9" x14ac:dyDescent="0.25">
      <c r="A46786"/>
      <c r="B46786"/>
      <c r="C46786"/>
      <c r="D46786"/>
      <c r="E46786" s="148"/>
      <c r="F46786" s="148"/>
      <c r="G46786" s="149"/>
      <c r="H46786" s="148"/>
      <c r="I46786"/>
    </row>
    <row r="46787" spans="1:9" x14ac:dyDescent="0.25">
      <c r="A46787"/>
      <c r="B46787"/>
      <c r="C46787"/>
      <c r="D46787"/>
      <c r="E46787" s="148"/>
      <c r="F46787" s="148"/>
      <c r="G46787" s="149"/>
      <c r="H46787" s="148"/>
      <c r="I46787"/>
    </row>
    <row r="46788" spans="1:9" x14ac:dyDescent="0.25">
      <c r="A46788"/>
      <c r="B46788"/>
      <c r="C46788"/>
      <c r="D46788"/>
      <c r="E46788" s="148"/>
      <c r="F46788" s="148"/>
      <c r="G46788" s="149"/>
      <c r="H46788" s="148"/>
      <c r="I46788"/>
    </row>
    <row r="46789" spans="1:9" x14ac:dyDescent="0.25">
      <c r="A46789"/>
      <c r="B46789"/>
      <c r="C46789"/>
      <c r="D46789"/>
      <c r="E46789" s="148"/>
      <c r="F46789" s="148"/>
      <c r="G46789" s="149"/>
      <c r="H46789" s="148"/>
      <c r="I46789"/>
    </row>
    <row r="46790" spans="1:9" x14ac:dyDescent="0.25">
      <c r="A46790"/>
      <c r="B46790"/>
      <c r="C46790"/>
      <c r="D46790"/>
      <c r="E46790" s="148"/>
      <c r="F46790" s="148"/>
      <c r="G46790" s="149"/>
      <c r="H46790" s="148"/>
      <c r="I46790"/>
    </row>
    <row r="46791" spans="1:9" x14ac:dyDescent="0.25">
      <c r="A46791"/>
      <c r="B46791"/>
      <c r="C46791"/>
      <c r="D46791"/>
      <c r="E46791" s="148"/>
      <c r="F46791" s="148"/>
      <c r="G46791" s="149"/>
      <c r="H46791" s="148"/>
      <c r="I46791"/>
    </row>
    <row r="46792" spans="1:9" x14ac:dyDescent="0.25">
      <c r="A46792"/>
      <c r="B46792"/>
      <c r="C46792"/>
      <c r="D46792"/>
      <c r="E46792" s="148"/>
      <c r="F46792" s="148"/>
      <c r="G46792" s="149"/>
      <c r="H46792" s="148"/>
      <c r="I46792"/>
    </row>
    <row r="46793" spans="1:9" x14ac:dyDescent="0.25">
      <c r="A46793"/>
      <c r="B46793"/>
      <c r="C46793"/>
      <c r="D46793"/>
      <c r="E46793" s="148"/>
      <c r="F46793" s="148"/>
      <c r="G46793" s="149"/>
      <c r="H46793" s="148"/>
      <c r="I46793"/>
    </row>
    <row r="46794" spans="1:9" x14ac:dyDescent="0.25">
      <c r="A46794"/>
      <c r="B46794"/>
      <c r="C46794"/>
      <c r="D46794"/>
      <c r="E46794" s="148"/>
      <c r="F46794" s="148"/>
      <c r="G46794" s="149"/>
      <c r="H46794" s="148"/>
      <c r="I46794"/>
    </row>
    <row r="46795" spans="1:9" x14ac:dyDescent="0.25">
      <c r="A46795"/>
      <c r="B46795"/>
      <c r="C46795"/>
      <c r="D46795"/>
      <c r="E46795" s="148"/>
      <c r="F46795" s="148"/>
      <c r="G46795" s="149"/>
      <c r="H46795" s="148"/>
      <c r="I46795"/>
    </row>
    <row r="46796" spans="1:9" x14ac:dyDescent="0.25">
      <c r="A46796"/>
      <c r="B46796"/>
      <c r="C46796"/>
      <c r="D46796"/>
      <c r="E46796" s="148"/>
      <c r="F46796" s="148"/>
      <c r="G46796" s="149"/>
      <c r="H46796" s="148"/>
      <c r="I46796"/>
    </row>
    <row r="46797" spans="1:9" x14ac:dyDescent="0.25">
      <c r="A46797"/>
      <c r="B46797"/>
      <c r="C46797"/>
      <c r="D46797"/>
      <c r="E46797" s="148"/>
      <c r="F46797" s="148"/>
      <c r="G46797" s="149"/>
      <c r="H46797" s="148"/>
      <c r="I46797"/>
    </row>
    <row r="46798" spans="1:9" x14ac:dyDescent="0.25">
      <c r="A46798"/>
      <c r="B46798"/>
      <c r="C46798"/>
      <c r="D46798"/>
      <c r="E46798" s="148"/>
      <c r="F46798" s="148"/>
      <c r="G46798" s="149"/>
      <c r="H46798" s="148"/>
      <c r="I46798"/>
    </row>
    <row r="46799" spans="1:9" x14ac:dyDescent="0.25">
      <c r="A46799"/>
      <c r="B46799"/>
      <c r="C46799"/>
      <c r="D46799"/>
      <c r="E46799" s="148"/>
      <c r="F46799" s="148"/>
      <c r="G46799" s="149"/>
      <c r="H46799" s="148"/>
      <c r="I46799"/>
    </row>
    <row r="46800" spans="1:9" x14ac:dyDescent="0.25">
      <c r="A46800"/>
      <c r="B46800"/>
      <c r="C46800"/>
      <c r="D46800"/>
      <c r="E46800" s="148"/>
      <c r="F46800" s="148"/>
      <c r="G46800" s="149"/>
      <c r="H46800" s="148"/>
      <c r="I46800"/>
    </row>
    <row r="46801" spans="1:9" x14ac:dyDescent="0.25">
      <c r="A46801"/>
      <c r="B46801"/>
      <c r="C46801"/>
      <c r="D46801"/>
      <c r="E46801" s="148"/>
      <c r="F46801" s="148"/>
      <c r="G46801" s="149"/>
      <c r="H46801" s="148"/>
      <c r="I46801"/>
    </row>
    <row r="46802" spans="1:9" x14ac:dyDescent="0.25">
      <c r="A46802"/>
      <c r="B46802"/>
      <c r="C46802"/>
      <c r="D46802"/>
      <c r="E46802" s="148"/>
      <c r="F46802" s="148"/>
      <c r="G46802" s="149"/>
      <c r="H46802" s="148"/>
      <c r="I46802"/>
    </row>
    <row r="46803" spans="1:9" x14ac:dyDescent="0.25">
      <c r="A46803"/>
      <c r="B46803"/>
      <c r="C46803"/>
      <c r="D46803"/>
      <c r="E46803" s="148"/>
      <c r="F46803" s="148"/>
      <c r="G46803" s="149"/>
      <c r="H46803" s="148"/>
      <c r="I46803"/>
    </row>
    <row r="46804" spans="1:9" x14ac:dyDescent="0.25">
      <c r="A46804"/>
      <c r="B46804"/>
      <c r="C46804"/>
      <c r="D46804"/>
      <c r="E46804" s="148"/>
      <c r="F46804" s="148"/>
      <c r="G46804" s="149"/>
      <c r="H46804" s="148"/>
      <c r="I46804"/>
    </row>
    <row r="46805" spans="1:9" x14ac:dyDescent="0.25">
      <c r="A46805"/>
      <c r="B46805"/>
      <c r="C46805"/>
      <c r="D46805"/>
      <c r="E46805" s="148"/>
      <c r="F46805" s="148"/>
      <c r="G46805" s="149"/>
      <c r="H46805" s="148"/>
      <c r="I46805"/>
    </row>
    <row r="46806" spans="1:9" x14ac:dyDescent="0.25">
      <c r="A46806"/>
      <c r="B46806"/>
      <c r="C46806"/>
      <c r="D46806"/>
      <c r="E46806" s="148"/>
      <c r="F46806" s="148"/>
      <c r="G46806" s="149"/>
      <c r="H46806" s="148"/>
      <c r="I46806"/>
    </row>
    <row r="46807" spans="1:9" x14ac:dyDescent="0.25">
      <c r="A46807"/>
      <c r="B46807"/>
      <c r="C46807"/>
      <c r="D46807"/>
      <c r="E46807" s="148"/>
      <c r="F46807" s="148"/>
      <c r="G46807" s="149"/>
      <c r="H46807" s="148"/>
      <c r="I46807"/>
    </row>
    <row r="46808" spans="1:9" x14ac:dyDescent="0.25">
      <c r="A46808"/>
      <c r="B46808"/>
      <c r="C46808"/>
      <c r="D46808"/>
      <c r="E46808" s="148"/>
      <c r="F46808" s="148"/>
      <c r="G46808" s="149"/>
      <c r="H46808" s="148"/>
      <c r="I46808"/>
    </row>
    <row r="46809" spans="1:9" x14ac:dyDescent="0.25">
      <c r="A46809"/>
      <c r="B46809"/>
      <c r="C46809"/>
      <c r="D46809"/>
      <c r="E46809" s="148"/>
      <c r="F46809" s="148"/>
      <c r="G46809" s="149"/>
      <c r="H46809" s="148"/>
      <c r="I46809"/>
    </row>
    <row r="46810" spans="1:9" x14ac:dyDescent="0.25">
      <c r="A46810"/>
      <c r="B46810"/>
      <c r="C46810"/>
      <c r="D46810"/>
      <c r="E46810" s="148"/>
      <c r="F46810" s="148"/>
      <c r="G46810" s="149"/>
      <c r="H46810" s="148"/>
      <c r="I46810"/>
    </row>
    <row r="46811" spans="1:9" x14ac:dyDescent="0.25">
      <c r="A46811"/>
      <c r="B46811"/>
      <c r="C46811"/>
      <c r="D46811"/>
      <c r="E46811" s="148"/>
      <c r="F46811" s="148"/>
      <c r="G46811" s="149"/>
      <c r="H46811" s="148"/>
      <c r="I46811"/>
    </row>
    <row r="46812" spans="1:9" x14ac:dyDescent="0.25">
      <c r="A46812"/>
      <c r="B46812"/>
      <c r="C46812"/>
      <c r="D46812"/>
      <c r="E46812" s="148"/>
      <c r="F46812" s="148"/>
      <c r="G46812" s="149"/>
      <c r="H46812" s="148"/>
      <c r="I46812"/>
    </row>
    <row r="46813" spans="1:9" x14ac:dyDescent="0.25">
      <c r="A46813"/>
      <c r="B46813"/>
      <c r="C46813"/>
      <c r="D46813"/>
      <c r="E46813" s="148"/>
      <c r="F46813" s="148"/>
      <c r="G46813" s="149"/>
      <c r="H46813" s="148"/>
      <c r="I46813"/>
    </row>
    <row r="46814" spans="1:9" x14ac:dyDescent="0.25">
      <c r="A46814"/>
      <c r="B46814"/>
      <c r="C46814"/>
      <c r="D46814"/>
      <c r="E46814" s="148"/>
      <c r="F46814" s="148"/>
      <c r="G46814" s="149"/>
      <c r="H46814" s="148"/>
      <c r="I46814"/>
    </row>
    <row r="46815" spans="1:9" x14ac:dyDescent="0.25">
      <c r="A46815"/>
      <c r="B46815"/>
      <c r="C46815"/>
      <c r="D46815"/>
      <c r="E46815" s="148"/>
      <c r="F46815" s="148"/>
      <c r="G46815" s="149"/>
      <c r="H46815" s="148"/>
      <c r="I46815"/>
    </row>
    <row r="46816" spans="1:9" x14ac:dyDescent="0.25">
      <c r="A46816"/>
      <c r="B46816"/>
      <c r="C46816"/>
      <c r="D46816"/>
      <c r="E46816" s="148"/>
      <c r="F46816" s="148"/>
      <c r="G46816" s="149"/>
      <c r="H46816" s="148"/>
      <c r="I46816"/>
    </row>
    <row r="46817" spans="1:9" x14ac:dyDescent="0.25">
      <c r="A46817"/>
      <c r="B46817"/>
      <c r="C46817"/>
      <c r="D46817"/>
      <c r="E46817" s="148"/>
      <c r="F46817" s="148"/>
      <c r="G46817" s="149"/>
      <c r="H46817" s="148"/>
      <c r="I46817"/>
    </row>
    <row r="46818" spans="1:9" x14ac:dyDescent="0.25">
      <c r="A46818"/>
      <c r="B46818"/>
      <c r="C46818"/>
      <c r="D46818"/>
      <c r="E46818" s="148"/>
      <c r="F46818" s="148"/>
      <c r="G46818" s="149"/>
      <c r="H46818" s="148"/>
      <c r="I46818"/>
    </row>
    <row r="46819" spans="1:9" x14ac:dyDescent="0.25">
      <c r="A46819"/>
      <c r="B46819"/>
      <c r="C46819"/>
      <c r="D46819"/>
      <c r="E46819" s="148"/>
      <c r="F46819" s="148"/>
      <c r="G46819" s="149"/>
      <c r="H46819" s="148"/>
      <c r="I46819"/>
    </row>
    <row r="46820" spans="1:9" x14ac:dyDescent="0.25">
      <c r="A46820"/>
      <c r="B46820"/>
      <c r="C46820"/>
      <c r="D46820"/>
      <c r="E46820" s="148"/>
      <c r="F46820" s="148"/>
      <c r="G46820" s="149"/>
      <c r="H46820" s="148"/>
      <c r="I46820"/>
    </row>
    <row r="46821" spans="1:9" x14ac:dyDescent="0.25">
      <c r="A46821"/>
      <c r="B46821"/>
      <c r="C46821"/>
      <c r="D46821"/>
      <c r="E46821" s="148"/>
      <c r="F46821" s="148"/>
      <c r="G46821" s="149"/>
      <c r="H46821" s="148"/>
      <c r="I46821"/>
    </row>
    <row r="46822" spans="1:9" x14ac:dyDescent="0.25">
      <c r="A46822"/>
      <c r="B46822"/>
      <c r="C46822"/>
      <c r="D46822"/>
      <c r="E46822" s="148"/>
      <c r="F46822" s="148"/>
      <c r="G46822" s="149"/>
      <c r="H46822" s="148"/>
      <c r="I46822"/>
    </row>
    <row r="46823" spans="1:9" x14ac:dyDescent="0.25">
      <c r="A46823"/>
      <c r="B46823"/>
      <c r="C46823"/>
      <c r="D46823"/>
      <c r="E46823" s="148"/>
      <c r="F46823" s="148"/>
      <c r="G46823" s="149"/>
      <c r="H46823" s="148"/>
      <c r="I46823"/>
    </row>
    <row r="46824" spans="1:9" x14ac:dyDescent="0.25">
      <c r="A46824"/>
      <c r="B46824"/>
      <c r="C46824"/>
      <c r="D46824"/>
      <c r="E46824" s="148"/>
      <c r="F46824" s="148"/>
      <c r="G46824" s="149"/>
      <c r="H46824" s="148"/>
      <c r="I46824"/>
    </row>
    <row r="46825" spans="1:9" x14ac:dyDescent="0.25">
      <c r="A46825"/>
      <c r="B46825"/>
      <c r="C46825"/>
      <c r="D46825"/>
      <c r="E46825" s="148"/>
      <c r="F46825" s="148"/>
      <c r="G46825" s="149"/>
      <c r="H46825" s="148"/>
      <c r="I46825"/>
    </row>
    <row r="46826" spans="1:9" x14ac:dyDescent="0.25">
      <c r="A46826"/>
      <c r="B46826"/>
      <c r="C46826"/>
      <c r="D46826"/>
      <c r="E46826" s="148"/>
      <c r="F46826" s="148"/>
      <c r="G46826" s="149"/>
      <c r="H46826" s="148"/>
      <c r="I46826"/>
    </row>
    <row r="46827" spans="1:9" x14ac:dyDescent="0.25">
      <c r="A46827"/>
      <c r="B46827"/>
      <c r="C46827"/>
      <c r="D46827"/>
      <c r="E46827" s="148"/>
      <c r="F46827" s="148"/>
      <c r="G46827" s="149"/>
      <c r="H46827" s="148"/>
      <c r="I46827"/>
    </row>
    <row r="46828" spans="1:9" x14ac:dyDescent="0.25">
      <c r="A46828"/>
      <c r="B46828"/>
      <c r="C46828"/>
      <c r="D46828"/>
      <c r="E46828" s="148"/>
      <c r="F46828" s="148"/>
      <c r="G46828" s="149"/>
      <c r="H46828" s="148"/>
      <c r="I46828"/>
    </row>
    <row r="46829" spans="1:9" x14ac:dyDescent="0.25">
      <c r="A46829"/>
      <c r="B46829"/>
      <c r="C46829"/>
      <c r="D46829"/>
      <c r="E46829" s="148"/>
      <c r="F46829" s="148"/>
      <c r="G46829" s="149"/>
      <c r="H46829" s="148"/>
      <c r="I46829"/>
    </row>
    <row r="46830" spans="1:9" x14ac:dyDescent="0.25">
      <c r="A46830"/>
      <c r="B46830"/>
      <c r="C46830"/>
      <c r="D46830"/>
      <c r="E46830" s="148"/>
      <c r="F46830" s="148"/>
      <c r="G46830" s="149"/>
      <c r="H46830" s="148"/>
      <c r="I46830"/>
    </row>
    <row r="46831" spans="1:9" x14ac:dyDescent="0.25">
      <c r="A46831"/>
      <c r="B46831"/>
      <c r="C46831"/>
      <c r="D46831"/>
      <c r="E46831" s="148"/>
      <c r="F46831" s="148"/>
      <c r="G46831" s="149"/>
      <c r="H46831" s="148"/>
      <c r="I46831"/>
    </row>
    <row r="46832" spans="1:9" x14ac:dyDescent="0.25">
      <c r="A46832"/>
      <c r="B46832"/>
      <c r="C46832"/>
      <c r="D46832"/>
      <c r="E46832" s="148"/>
      <c r="F46832" s="148"/>
      <c r="G46832" s="149"/>
      <c r="H46832" s="148"/>
      <c r="I46832"/>
    </row>
    <row r="46833" spans="1:9" x14ac:dyDescent="0.25">
      <c r="A46833"/>
      <c r="B46833"/>
      <c r="C46833"/>
      <c r="D46833"/>
      <c r="E46833" s="148"/>
      <c r="F46833" s="148"/>
      <c r="G46833" s="149"/>
      <c r="H46833" s="148"/>
      <c r="I46833"/>
    </row>
    <row r="46834" spans="1:9" x14ac:dyDescent="0.25">
      <c r="A46834"/>
      <c r="B46834"/>
      <c r="C46834"/>
      <c r="D46834"/>
      <c r="E46834" s="148"/>
      <c r="F46834" s="148"/>
      <c r="G46834" s="149"/>
      <c r="H46834" s="148"/>
      <c r="I46834"/>
    </row>
    <row r="46835" spans="1:9" x14ac:dyDescent="0.25">
      <c r="A46835"/>
      <c r="B46835"/>
      <c r="C46835"/>
      <c r="D46835"/>
      <c r="E46835" s="148"/>
      <c r="F46835" s="148"/>
      <c r="G46835" s="149"/>
      <c r="H46835" s="148"/>
      <c r="I46835"/>
    </row>
    <row r="46836" spans="1:9" x14ac:dyDescent="0.25">
      <c r="A46836"/>
      <c r="B46836"/>
      <c r="C46836"/>
      <c r="D46836"/>
      <c r="E46836" s="148"/>
      <c r="F46836" s="148"/>
      <c r="G46836" s="149"/>
      <c r="H46836" s="148"/>
      <c r="I46836"/>
    </row>
    <row r="46837" spans="1:9" x14ac:dyDescent="0.25">
      <c r="A46837"/>
      <c r="B46837"/>
      <c r="C46837"/>
      <c r="D46837"/>
      <c r="E46837" s="148"/>
      <c r="F46837" s="148"/>
      <c r="G46837" s="149"/>
      <c r="H46837" s="148"/>
      <c r="I46837"/>
    </row>
    <row r="46838" spans="1:9" x14ac:dyDescent="0.25">
      <c r="A46838"/>
      <c r="B46838"/>
      <c r="C46838"/>
      <c r="D46838"/>
      <c r="E46838" s="148"/>
      <c r="F46838" s="148"/>
      <c r="G46838" s="149"/>
      <c r="H46838" s="148"/>
      <c r="I46838"/>
    </row>
    <row r="46839" spans="1:9" x14ac:dyDescent="0.25">
      <c r="A46839"/>
      <c r="B46839"/>
      <c r="C46839"/>
      <c r="D46839"/>
      <c r="E46839" s="148"/>
      <c r="F46839" s="148"/>
      <c r="G46839" s="149"/>
      <c r="H46839" s="148"/>
      <c r="I46839"/>
    </row>
    <row r="46840" spans="1:9" x14ac:dyDescent="0.25">
      <c r="A46840"/>
      <c r="B46840"/>
      <c r="C46840"/>
      <c r="D46840"/>
      <c r="E46840" s="148"/>
      <c r="F46840" s="148"/>
      <c r="G46840" s="149"/>
      <c r="H46840" s="148"/>
      <c r="I46840"/>
    </row>
    <row r="46841" spans="1:9" x14ac:dyDescent="0.25">
      <c r="A46841"/>
      <c r="B46841"/>
      <c r="C46841"/>
      <c r="D46841"/>
      <c r="E46841" s="148"/>
      <c r="F46841" s="148"/>
      <c r="G46841" s="149"/>
      <c r="H46841" s="148"/>
      <c r="I46841"/>
    </row>
    <row r="46842" spans="1:9" x14ac:dyDescent="0.25">
      <c r="A46842"/>
      <c r="B46842"/>
      <c r="C46842"/>
      <c r="D46842"/>
      <c r="E46842" s="148"/>
      <c r="F46842" s="148"/>
      <c r="G46842" s="149"/>
      <c r="H46842" s="148"/>
      <c r="I46842"/>
    </row>
    <row r="46843" spans="1:9" x14ac:dyDescent="0.25">
      <c r="A46843"/>
      <c r="B46843"/>
      <c r="C46843"/>
      <c r="D46843"/>
      <c r="E46843" s="148"/>
      <c r="F46843" s="148"/>
      <c r="G46843" s="149"/>
      <c r="H46843" s="148"/>
      <c r="I46843"/>
    </row>
    <row r="46844" spans="1:9" x14ac:dyDescent="0.25">
      <c r="A46844"/>
      <c r="B46844"/>
      <c r="C46844"/>
      <c r="D46844"/>
      <c r="E46844" s="148"/>
      <c r="F46844" s="148"/>
      <c r="G46844" s="149"/>
      <c r="H46844" s="148"/>
      <c r="I46844"/>
    </row>
    <row r="46845" spans="1:9" x14ac:dyDescent="0.25">
      <c r="A46845"/>
      <c r="B46845"/>
      <c r="C46845"/>
      <c r="D46845"/>
      <c r="E46845" s="148"/>
      <c r="F46845" s="148"/>
      <c r="G46845" s="149"/>
      <c r="H46845" s="148"/>
      <c r="I46845"/>
    </row>
    <row r="46846" spans="1:9" x14ac:dyDescent="0.25">
      <c r="A46846"/>
      <c r="B46846"/>
      <c r="C46846"/>
      <c r="D46846"/>
      <c r="E46846" s="148"/>
      <c r="F46846" s="148"/>
      <c r="G46846" s="149"/>
      <c r="H46846" s="148"/>
      <c r="I46846"/>
    </row>
    <row r="46847" spans="1:9" x14ac:dyDescent="0.25">
      <c r="A46847"/>
      <c r="B46847"/>
      <c r="C46847"/>
      <c r="D46847"/>
      <c r="E46847" s="148"/>
      <c r="F46847" s="148"/>
      <c r="G46847" s="149"/>
      <c r="H46847" s="148"/>
      <c r="I46847"/>
    </row>
    <row r="46848" spans="1:9" x14ac:dyDescent="0.25">
      <c r="A46848"/>
      <c r="B46848"/>
      <c r="C46848"/>
      <c r="D46848"/>
      <c r="E46848" s="148"/>
      <c r="F46848" s="148"/>
      <c r="G46848" s="149"/>
      <c r="H46848" s="148"/>
      <c r="I46848"/>
    </row>
    <row r="46849" spans="1:9" x14ac:dyDescent="0.25">
      <c r="A46849"/>
      <c r="B46849"/>
      <c r="C46849"/>
      <c r="D46849"/>
      <c r="E46849" s="148"/>
      <c r="F46849" s="148"/>
      <c r="G46849" s="149"/>
      <c r="H46849" s="148"/>
      <c r="I46849"/>
    </row>
    <row r="46850" spans="1:9" x14ac:dyDescent="0.25">
      <c r="A46850"/>
      <c r="B46850"/>
      <c r="C46850"/>
      <c r="D46850"/>
      <c r="E46850" s="148"/>
      <c r="F46850" s="148"/>
      <c r="G46850" s="149"/>
      <c r="H46850" s="148"/>
      <c r="I46850"/>
    </row>
    <row r="46851" spans="1:9" x14ac:dyDescent="0.25">
      <c r="A46851"/>
      <c r="B46851"/>
      <c r="C46851"/>
      <c r="D46851"/>
      <c r="E46851" s="148"/>
      <c r="F46851" s="148"/>
      <c r="G46851" s="149"/>
      <c r="H46851" s="148"/>
      <c r="I46851"/>
    </row>
    <row r="46852" spans="1:9" x14ac:dyDescent="0.25">
      <c r="A46852"/>
      <c r="B46852"/>
      <c r="C46852"/>
      <c r="D46852"/>
      <c r="E46852" s="148"/>
      <c r="F46852" s="148"/>
      <c r="G46852" s="149"/>
      <c r="H46852" s="148"/>
      <c r="I46852"/>
    </row>
    <row r="46853" spans="1:9" x14ac:dyDescent="0.25">
      <c r="A46853"/>
      <c r="B46853"/>
      <c r="C46853"/>
      <c r="D46853"/>
      <c r="E46853" s="148"/>
      <c r="F46853" s="148"/>
      <c r="G46853" s="149"/>
      <c r="H46853" s="148"/>
      <c r="I46853"/>
    </row>
    <row r="46854" spans="1:9" x14ac:dyDescent="0.25">
      <c r="A46854"/>
      <c r="B46854"/>
      <c r="C46854"/>
      <c r="D46854"/>
      <c r="E46854" s="148"/>
      <c r="F46854" s="148"/>
      <c r="G46854" s="149"/>
      <c r="H46854" s="148"/>
      <c r="I46854"/>
    </row>
    <row r="46855" spans="1:9" x14ac:dyDescent="0.25">
      <c r="A46855"/>
      <c r="B46855"/>
      <c r="C46855"/>
      <c r="D46855"/>
      <c r="E46855" s="148"/>
      <c r="F46855" s="148"/>
      <c r="G46855" s="149"/>
      <c r="H46855" s="148"/>
      <c r="I46855"/>
    </row>
    <row r="46856" spans="1:9" x14ac:dyDescent="0.25">
      <c r="A46856"/>
      <c r="B46856"/>
      <c r="C46856"/>
      <c r="D46856"/>
      <c r="E46856" s="148"/>
      <c r="F46856" s="148"/>
      <c r="G46856" s="149"/>
      <c r="H46856" s="148"/>
      <c r="I46856"/>
    </row>
    <row r="46857" spans="1:9" x14ac:dyDescent="0.25">
      <c r="A46857"/>
      <c r="B46857"/>
      <c r="C46857"/>
      <c r="D46857"/>
      <c r="E46857" s="148"/>
      <c r="F46857" s="148"/>
      <c r="G46857" s="149"/>
      <c r="H46857" s="148"/>
      <c r="I46857"/>
    </row>
    <row r="46858" spans="1:9" x14ac:dyDescent="0.25">
      <c r="A46858"/>
      <c r="B46858"/>
      <c r="C46858"/>
      <c r="D46858"/>
      <c r="E46858" s="148"/>
      <c r="F46858" s="148"/>
      <c r="G46858" s="149"/>
      <c r="H46858" s="148"/>
      <c r="I46858"/>
    </row>
    <row r="46859" spans="1:9" x14ac:dyDescent="0.25">
      <c r="A46859"/>
      <c r="B46859"/>
      <c r="C46859"/>
      <c r="D46859"/>
      <c r="E46859" s="148"/>
      <c r="F46859" s="148"/>
      <c r="G46859" s="149"/>
      <c r="H46859" s="148"/>
      <c r="I46859"/>
    </row>
    <row r="46860" spans="1:9" x14ac:dyDescent="0.25">
      <c r="A46860"/>
      <c r="B46860"/>
      <c r="C46860"/>
      <c r="D46860"/>
      <c r="E46860" s="148"/>
      <c r="F46860" s="148"/>
      <c r="G46860" s="149"/>
      <c r="H46860" s="148"/>
      <c r="I46860"/>
    </row>
    <row r="46861" spans="1:9" x14ac:dyDescent="0.25">
      <c r="A46861"/>
      <c r="B46861"/>
      <c r="C46861"/>
      <c r="D46861"/>
      <c r="E46861" s="148"/>
      <c r="F46861" s="148"/>
      <c r="G46861" s="149"/>
      <c r="H46861" s="148"/>
      <c r="I46861"/>
    </row>
    <row r="46862" spans="1:9" x14ac:dyDescent="0.25">
      <c r="A46862"/>
      <c r="B46862"/>
      <c r="C46862"/>
      <c r="D46862"/>
      <c r="E46862" s="148"/>
      <c r="F46862" s="148"/>
      <c r="G46862" s="149"/>
      <c r="H46862" s="148"/>
      <c r="I46862"/>
    </row>
    <row r="46863" spans="1:9" x14ac:dyDescent="0.25">
      <c r="A46863"/>
      <c r="B46863"/>
      <c r="C46863"/>
      <c r="D46863"/>
      <c r="E46863" s="148"/>
      <c r="F46863" s="148"/>
      <c r="G46863" s="149"/>
      <c r="H46863" s="148"/>
      <c r="I46863"/>
    </row>
    <row r="46864" spans="1:9" x14ac:dyDescent="0.25">
      <c r="A46864"/>
      <c r="B46864"/>
      <c r="C46864"/>
      <c r="D46864"/>
      <c r="E46864" s="148"/>
      <c r="F46864" s="148"/>
      <c r="G46864" s="149"/>
      <c r="H46864" s="148"/>
      <c r="I46864"/>
    </row>
    <row r="46865" spans="1:9" x14ac:dyDescent="0.25">
      <c r="A46865"/>
      <c r="B46865"/>
      <c r="C46865"/>
      <c r="D46865"/>
      <c r="E46865" s="148"/>
      <c r="F46865" s="148"/>
      <c r="G46865" s="149"/>
      <c r="H46865" s="148"/>
      <c r="I46865"/>
    </row>
    <row r="46866" spans="1:9" x14ac:dyDescent="0.25">
      <c r="A46866"/>
      <c r="B46866"/>
      <c r="C46866"/>
      <c r="D46866"/>
      <c r="E46866" s="148"/>
      <c r="F46866" s="148"/>
      <c r="G46866" s="149"/>
      <c r="H46866" s="148"/>
      <c r="I46866"/>
    </row>
    <row r="46867" spans="1:9" x14ac:dyDescent="0.25">
      <c r="A46867"/>
      <c r="B46867"/>
      <c r="C46867"/>
      <c r="D46867"/>
      <c r="E46867" s="148"/>
      <c r="F46867" s="148"/>
      <c r="G46867" s="149"/>
      <c r="H46867" s="148"/>
      <c r="I46867"/>
    </row>
    <row r="46868" spans="1:9" x14ac:dyDescent="0.25">
      <c r="A46868"/>
      <c r="B46868"/>
      <c r="C46868"/>
      <c r="D46868"/>
      <c r="E46868" s="148"/>
      <c r="F46868" s="148"/>
      <c r="G46868" s="149"/>
      <c r="H46868" s="148"/>
      <c r="I46868"/>
    </row>
    <row r="46869" spans="1:9" x14ac:dyDescent="0.25">
      <c r="A46869"/>
      <c r="B46869"/>
      <c r="C46869"/>
      <c r="D46869"/>
      <c r="E46869" s="148"/>
      <c r="F46869" s="148"/>
      <c r="G46869" s="149"/>
      <c r="H46869" s="148"/>
      <c r="I46869"/>
    </row>
    <row r="46870" spans="1:9" x14ac:dyDescent="0.25">
      <c r="A46870"/>
      <c r="B46870"/>
      <c r="C46870"/>
      <c r="D46870"/>
      <c r="E46870" s="148"/>
      <c r="F46870" s="148"/>
      <c r="G46870" s="149"/>
      <c r="H46870" s="148"/>
      <c r="I46870"/>
    </row>
    <row r="46871" spans="1:9" x14ac:dyDescent="0.25">
      <c r="A46871"/>
      <c r="B46871"/>
      <c r="C46871"/>
      <c r="D46871"/>
      <c r="E46871" s="148"/>
      <c r="F46871" s="148"/>
      <c r="G46871" s="149"/>
      <c r="H46871" s="148"/>
      <c r="I46871"/>
    </row>
    <row r="46872" spans="1:9" x14ac:dyDescent="0.25">
      <c r="A46872"/>
      <c r="B46872"/>
      <c r="C46872"/>
      <c r="D46872"/>
      <c r="E46872" s="148"/>
      <c r="F46872" s="148"/>
      <c r="G46872" s="149"/>
      <c r="H46872" s="148"/>
      <c r="I46872"/>
    </row>
    <row r="46873" spans="1:9" x14ac:dyDescent="0.25">
      <c r="A46873"/>
      <c r="B46873"/>
      <c r="C46873"/>
      <c r="D46873"/>
      <c r="E46873" s="148"/>
      <c r="F46873" s="148"/>
      <c r="G46873" s="149"/>
      <c r="H46873" s="148"/>
      <c r="I46873"/>
    </row>
    <row r="46874" spans="1:9" x14ac:dyDescent="0.25">
      <c r="A46874"/>
      <c r="B46874"/>
      <c r="C46874"/>
      <c r="D46874"/>
      <c r="E46874" s="148"/>
      <c r="F46874" s="148"/>
      <c r="G46874" s="149"/>
      <c r="H46874" s="148"/>
      <c r="I46874"/>
    </row>
    <row r="46875" spans="1:9" x14ac:dyDescent="0.25">
      <c r="A46875"/>
      <c r="B46875"/>
      <c r="C46875"/>
      <c r="D46875"/>
      <c r="E46875" s="148"/>
      <c r="F46875" s="148"/>
      <c r="G46875" s="149"/>
      <c r="H46875" s="148"/>
      <c r="I46875"/>
    </row>
    <row r="46876" spans="1:9" x14ac:dyDescent="0.25">
      <c r="A46876"/>
      <c r="B46876"/>
      <c r="C46876"/>
      <c r="D46876"/>
      <c r="E46876" s="148"/>
      <c r="F46876" s="148"/>
      <c r="G46876" s="149"/>
      <c r="H46876" s="148"/>
      <c r="I46876"/>
    </row>
    <row r="46877" spans="1:9" x14ac:dyDescent="0.25">
      <c r="A46877"/>
      <c r="B46877"/>
      <c r="C46877"/>
      <c r="D46877"/>
      <c r="E46877" s="148"/>
      <c r="F46877" s="148"/>
      <c r="G46877" s="149"/>
      <c r="H46877" s="148"/>
      <c r="I46877"/>
    </row>
    <row r="46878" spans="1:9" x14ac:dyDescent="0.25">
      <c r="A46878"/>
      <c r="B46878"/>
      <c r="C46878"/>
      <c r="D46878"/>
      <c r="E46878" s="148"/>
      <c r="F46878" s="148"/>
      <c r="G46878" s="149"/>
      <c r="H46878" s="148"/>
      <c r="I46878"/>
    </row>
    <row r="46879" spans="1:9" x14ac:dyDescent="0.25">
      <c r="A46879"/>
      <c r="B46879"/>
      <c r="C46879"/>
      <c r="D46879"/>
      <c r="E46879" s="148"/>
      <c r="F46879" s="148"/>
      <c r="G46879" s="149"/>
      <c r="H46879" s="148"/>
      <c r="I46879"/>
    </row>
    <row r="46880" spans="1:9" x14ac:dyDescent="0.25">
      <c r="A46880"/>
      <c r="B46880"/>
      <c r="C46880"/>
      <c r="D46880"/>
      <c r="E46880" s="148"/>
      <c r="F46880" s="148"/>
      <c r="G46880" s="149"/>
      <c r="H46880" s="148"/>
      <c r="I46880"/>
    </row>
    <row r="46881" spans="1:9" x14ac:dyDescent="0.25">
      <c r="A46881"/>
      <c r="B46881"/>
      <c r="C46881"/>
      <c r="D46881"/>
      <c r="E46881" s="148"/>
      <c r="F46881" s="148"/>
      <c r="G46881" s="149"/>
      <c r="H46881" s="148"/>
      <c r="I46881"/>
    </row>
    <row r="46882" spans="1:9" x14ac:dyDescent="0.25">
      <c r="A46882"/>
      <c r="B46882"/>
      <c r="C46882"/>
      <c r="D46882"/>
      <c r="E46882" s="148"/>
      <c r="F46882" s="148"/>
      <c r="G46882" s="149"/>
      <c r="H46882" s="148"/>
      <c r="I46882"/>
    </row>
    <row r="46883" spans="1:9" x14ac:dyDescent="0.25">
      <c r="A46883"/>
      <c r="B46883"/>
      <c r="C46883"/>
      <c r="D46883"/>
      <c r="E46883" s="148"/>
      <c r="F46883" s="148"/>
      <c r="G46883" s="149"/>
      <c r="H46883" s="148"/>
      <c r="I46883"/>
    </row>
    <row r="46884" spans="1:9" x14ac:dyDescent="0.25">
      <c r="A46884"/>
      <c r="B46884"/>
      <c r="C46884"/>
      <c r="D46884"/>
      <c r="E46884" s="148"/>
      <c r="F46884" s="148"/>
      <c r="G46884" s="149"/>
      <c r="H46884" s="148"/>
      <c r="I46884"/>
    </row>
    <row r="46885" spans="1:9" x14ac:dyDescent="0.25">
      <c r="A46885"/>
      <c r="B46885"/>
      <c r="C46885"/>
      <c r="D46885"/>
      <c r="E46885" s="148"/>
      <c r="F46885" s="148"/>
      <c r="G46885" s="149"/>
      <c r="H46885" s="148"/>
      <c r="I46885"/>
    </row>
    <row r="46886" spans="1:9" x14ac:dyDescent="0.25">
      <c r="A46886"/>
      <c r="B46886"/>
      <c r="C46886"/>
      <c r="D46886"/>
      <c r="E46886" s="148"/>
      <c r="F46886" s="148"/>
      <c r="G46886" s="149"/>
      <c r="H46886" s="148"/>
      <c r="I46886"/>
    </row>
    <row r="46887" spans="1:9" x14ac:dyDescent="0.25">
      <c r="A46887"/>
      <c r="B46887"/>
      <c r="C46887"/>
      <c r="D46887"/>
      <c r="E46887" s="148"/>
      <c r="F46887" s="148"/>
      <c r="G46887" s="149"/>
      <c r="H46887" s="148"/>
      <c r="I46887"/>
    </row>
    <row r="46888" spans="1:9" x14ac:dyDescent="0.25">
      <c r="A46888"/>
      <c r="B46888"/>
      <c r="C46888"/>
      <c r="D46888"/>
      <c r="E46888" s="148"/>
      <c r="F46888" s="148"/>
      <c r="G46888" s="149"/>
      <c r="H46888" s="148"/>
      <c r="I46888"/>
    </row>
    <row r="46889" spans="1:9" x14ac:dyDescent="0.25">
      <c r="A46889"/>
      <c r="B46889"/>
      <c r="C46889"/>
      <c r="D46889"/>
      <c r="E46889" s="148"/>
      <c r="F46889" s="148"/>
      <c r="G46889" s="149"/>
      <c r="H46889" s="148"/>
      <c r="I46889"/>
    </row>
    <row r="46890" spans="1:9" x14ac:dyDescent="0.25">
      <c r="A46890"/>
      <c r="B46890"/>
      <c r="C46890"/>
      <c r="D46890"/>
      <c r="E46890" s="148"/>
      <c r="F46890" s="148"/>
      <c r="G46890" s="149"/>
      <c r="H46890" s="148"/>
      <c r="I46890"/>
    </row>
    <row r="46891" spans="1:9" x14ac:dyDescent="0.25">
      <c r="A46891"/>
      <c r="B46891"/>
      <c r="C46891"/>
      <c r="D46891"/>
      <c r="E46891" s="148"/>
      <c r="F46891" s="148"/>
      <c r="G46891" s="149"/>
      <c r="H46891" s="148"/>
      <c r="I46891"/>
    </row>
    <row r="46892" spans="1:9" x14ac:dyDescent="0.25">
      <c r="A46892"/>
      <c r="B46892"/>
      <c r="C46892"/>
      <c r="D46892"/>
      <c r="E46892" s="148"/>
      <c r="F46892" s="148"/>
      <c r="G46892" s="149"/>
      <c r="H46892" s="148"/>
      <c r="I46892"/>
    </row>
    <row r="46893" spans="1:9" x14ac:dyDescent="0.25">
      <c r="A46893"/>
      <c r="B46893"/>
      <c r="C46893"/>
      <c r="D46893"/>
      <c r="E46893" s="148"/>
      <c r="F46893" s="148"/>
      <c r="G46893" s="149"/>
      <c r="H46893" s="148"/>
      <c r="I46893"/>
    </row>
    <row r="46894" spans="1:9" x14ac:dyDescent="0.25">
      <c r="A46894"/>
      <c r="B46894"/>
      <c r="C46894"/>
      <c r="D46894"/>
      <c r="E46894" s="148"/>
      <c r="F46894" s="148"/>
      <c r="G46894" s="149"/>
      <c r="H46894" s="148"/>
      <c r="I46894"/>
    </row>
    <row r="46895" spans="1:9" x14ac:dyDescent="0.25">
      <c r="A46895"/>
      <c r="B46895"/>
      <c r="C46895"/>
      <c r="D46895"/>
      <c r="E46895" s="148"/>
      <c r="F46895" s="148"/>
      <c r="G46895" s="149"/>
      <c r="H46895" s="148"/>
      <c r="I46895"/>
    </row>
    <row r="46896" spans="1:9" x14ac:dyDescent="0.25">
      <c r="A46896"/>
      <c r="B46896"/>
      <c r="C46896"/>
      <c r="D46896"/>
      <c r="E46896" s="148"/>
      <c r="F46896" s="148"/>
      <c r="G46896" s="149"/>
      <c r="H46896" s="148"/>
      <c r="I46896"/>
    </row>
    <row r="46897" spans="1:9" x14ac:dyDescent="0.25">
      <c r="A46897"/>
      <c r="B46897"/>
      <c r="C46897"/>
      <c r="D46897"/>
      <c r="E46897" s="148"/>
      <c r="F46897" s="148"/>
      <c r="G46897" s="149"/>
      <c r="H46897" s="148"/>
      <c r="I46897"/>
    </row>
    <row r="46898" spans="1:9" x14ac:dyDescent="0.25">
      <c r="A46898"/>
      <c r="B46898"/>
      <c r="C46898"/>
      <c r="D46898"/>
      <c r="E46898" s="148"/>
      <c r="F46898" s="148"/>
      <c r="G46898" s="149"/>
      <c r="H46898" s="148"/>
      <c r="I46898"/>
    </row>
    <row r="46899" spans="1:9" x14ac:dyDescent="0.25">
      <c r="A46899"/>
      <c r="B46899"/>
      <c r="C46899"/>
      <c r="D46899"/>
      <c r="E46899" s="148"/>
      <c r="F46899" s="148"/>
      <c r="G46899" s="149"/>
      <c r="H46899" s="148"/>
      <c r="I46899"/>
    </row>
    <row r="46900" spans="1:9" x14ac:dyDescent="0.25">
      <c r="A46900"/>
      <c r="B46900"/>
      <c r="C46900"/>
      <c r="D46900"/>
      <c r="E46900" s="148"/>
      <c r="F46900" s="148"/>
      <c r="G46900" s="149"/>
      <c r="H46900" s="148"/>
      <c r="I46900"/>
    </row>
    <row r="46901" spans="1:9" x14ac:dyDescent="0.25">
      <c r="A46901"/>
      <c r="B46901"/>
      <c r="C46901"/>
      <c r="D46901"/>
      <c r="E46901" s="148"/>
      <c r="F46901" s="148"/>
      <c r="G46901" s="149"/>
      <c r="H46901" s="148"/>
      <c r="I46901"/>
    </row>
    <row r="46902" spans="1:9" x14ac:dyDescent="0.25">
      <c r="A46902"/>
      <c r="B46902"/>
      <c r="C46902"/>
      <c r="D46902"/>
      <c r="E46902" s="148"/>
      <c r="F46902" s="148"/>
      <c r="G46902" s="149"/>
      <c r="H46902" s="148"/>
      <c r="I46902"/>
    </row>
    <row r="46903" spans="1:9" x14ac:dyDescent="0.25">
      <c r="A46903"/>
      <c r="B46903"/>
      <c r="C46903"/>
      <c r="D46903"/>
      <c r="E46903" s="148"/>
      <c r="F46903" s="148"/>
      <c r="G46903" s="149"/>
      <c r="H46903" s="148"/>
      <c r="I46903"/>
    </row>
    <row r="46904" spans="1:9" x14ac:dyDescent="0.25">
      <c r="A46904"/>
      <c r="B46904"/>
      <c r="C46904"/>
      <c r="D46904"/>
      <c r="E46904" s="148"/>
      <c r="F46904" s="148"/>
      <c r="G46904" s="149"/>
      <c r="H46904" s="148"/>
      <c r="I46904"/>
    </row>
    <row r="46905" spans="1:9" x14ac:dyDescent="0.25">
      <c r="A46905"/>
      <c r="B46905"/>
      <c r="C46905"/>
      <c r="D46905"/>
      <c r="E46905" s="148"/>
      <c r="F46905" s="148"/>
      <c r="G46905" s="149"/>
      <c r="H46905" s="148"/>
      <c r="I46905"/>
    </row>
    <row r="46906" spans="1:9" x14ac:dyDescent="0.25">
      <c r="A46906"/>
      <c r="B46906"/>
      <c r="C46906"/>
      <c r="D46906"/>
      <c r="E46906" s="148"/>
      <c r="F46906" s="148"/>
      <c r="G46906" s="149"/>
      <c r="H46906" s="148"/>
      <c r="I46906"/>
    </row>
    <row r="46907" spans="1:9" x14ac:dyDescent="0.25">
      <c r="A46907"/>
      <c r="B46907"/>
      <c r="C46907"/>
      <c r="D46907"/>
      <c r="E46907" s="148"/>
      <c r="F46907" s="148"/>
      <c r="G46907" s="149"/>
      <c r="H46907" s="148"/>
      <c r="I46907"/>
    </row>
    <row r="46908" spans="1:9" x14ac:dyDescent="0.25">
      <c r="A46908"/>
      <c r="B46908"/>
      <c r="C46908"/>
      <c r="D46908"/>
      <c r="E46908" s="148"/>
      <c r="F46908" s="148"/>
      <c r="G46908" s="149"/>
      <c r="H46908" s="148"/>
      <c r="I46908"/>
    </row>
    <row r="46909" spans="1:9" x14ac:dyDescent="0.25">
      <c r="A46909"/>
      <c r="B46909"/>
      <c r="C46909"/>
      <c r="D46909"/>
      <c r="E46909" s="148"/>
      <c r="F46909" s="148"/>
      <c r="G46909" s="149"/>
      <c r="H46909" s="148"/>
      <c r="I46909"/>
    </row>
    <row r="46910" spans="1:9" x14ac:dyDescent="0.25">
      <c r="A46910"/>
      <c r="B46910"/>
      <c r="C46910"/>
      <c r="D46910"/>
      <c r="E46910" s="148"/>
      <c r="F46910" s="148"/>
      <c r="G46910" s="149"/>
      <c r="H46910" s="148"/>
      <c r="I46910"/>
    </row>
    <row r="46911" spans="1:9" x14ac:dyDescent="0.25">
      <c r="A46911"/>
      <c r="B46911"/>
      <c r="C46911"/>
      <c r="D46911"/>
      <c r="E46911" s="148"/>
      <c r="F46911" s="148"/>
      <c r="G46911" s="149"/>
      <c r="H46911" s="148"/>
      <c r="I46911"/>
    </row>
    <row r="46912" spans="1:9" x14ac:dyDescent="0.25">
      <c r="A46912"/>
      <c r="B46912"/>
      <c r="C46912"/>
      <c r="D46912"/>
      <c r="E46912" s="148"/>
      <c r="F46912" s="148"/>
      <c r="G46912" s="149"/>
      <c r="H46912" s="148"/>
      <c r="I46912"/>
    </row>
    <row r="46913" spans="1:9" x14ac:dyDescent="0.25">
      <c r="A46913"/>
      <c r="B46913"/>
      <c r="C46913"/>
      <c r="D46913"/>
      <c r="E46913" s="148"/>
      <c r="F46913" s="148"/>
      <c r="G46913" s="149"/>
      <c r="H46913" s="148"/>
      <c r="I46913"/>
    </row>
    <row r="46914" spans="1:9" x14ac:dyDescent="0.25">
      <c r="A46914"/>
      <c r="B46914"/>
      <c r="C46914"/>
      <c r="D46914"/>
      <c r="E46914" s="148"/>
      <c r="F46914" s="148"/>
      <c r="G46914" s="149"/>
      <c r="H46914" s="148"/>
      <c r="I46914"/>
    </row>
    <row r="46915" spans="1:9" x14ac:dyDescent="0.25">
      <c r="A46915"/>
      <c r="B46915"/>
      <c r="C46915"/>
      <c r="D46915"/>
      <c r="E46915" s="148"/>
      <c r="F46915" s="148"/>
      <c r="G46915" s="149"/>
      <c r="H46915" s="148"/>
      <c r="I46915"/>
    </row>
    <row r="46916" spans="1:9" x14ac:dyDescent="0.25">
      <c r="A46916"/>
      <c r="B46916"/>
      <c r="C46916"/>
      <c r="D46916"/>
      <c r="E46916" s="148"/>
      <c r="F46916" s="148"/>
      <c r="G46916" s="149"/>
      <c r="H46916" s="148"/>
      <c r="I46916"/>
    </row>
    <row r="46917" spans="1:9" x14ac:dyDescent="0.25">
      <c r="A46917"/>
      <c r="B46917"/>
      <c r="C46917"/>
      <c r="D46917"/>
      <c r="E46917" s="148"/>
      <c r="F46917" s="148"/>
      <c r="G46917" s="149"/>
      <c r="H46917" s="148"/>
      <c r="I46917"/>
    </row>
    <row r="46918" spans="1:9" x14ac:dyDescent="0.25">
      <c r="A46918"/>
      <c r="B46918"/>
      <c r="C46918"/>
      <c r="D46918"/>
      <c r="E46918" s="148"/>
      <c r="F46918" s="148"/>
      <c r="G46918" s="149"/>
      <c r="H46918" s="148"/>
      <c r="I46918"/>
    </row>
    <row r="46919" spans="1:9" x14ac:dyDescent="0.25">
      <c r="A46919"/>
      <c r="B46919"/>
      <c r="C46919"/>
      <c r="D46919"/>
      <c r="E46919" s="148"/>
      <c r="F46919" s="148"/>
      <c r="G46919" s="149"/>
      <c r="H46919" s="148"/>
      <c r="I46919"/>
    </row>
    <row r="46920" spans="1:9" x14ac:dyDescent="0.25">
      <c r="A46920"/>
      <c r="B46920"/>
      <c r="C46920"/>
      <c r="D46920"/>
      <c r="E46920" s="148"/>
      <c r="F46920" s="148"/>
      <c r="G46920" s="149"/>
      <c r="H46920" s="148"/>
      <c r="I46920"/>
    </row>
    <row r="46921" spans="1:9" x14ac:dyDescent="0.25">
      <c r="A46921"/>
      <c r="B46921"/>
      <c r="C46921"/>
      <c r="D46921"/>
      <c r="E46921" s="148"/>
      <c r="F46921" s="148"/>
      <c r="G46921" s="149"/>
      <c r="H46921" s="148"/>
      <c r="I46921"/>
    </row>
    <row r="46922" spans="1:9" x14ac:dyDescent="0.25">
      <c r="A46922"/>
      <c r="B46922"/>
      <c r="C46922"/>
      <c r="D46922"/>
      <c r="E46922" s="148"/>
      <c r="F46922" s="148"/>
      <c r="G46922" s="149"/>
      <c r="H46922" s="148"/>
      <c r="I46922"/>
    </row>
    <row r="46923" spans="1:9" x14ac:dyDescent="0.25">
      <c r="A46923"/>
      <c r="B46923"/>
      <c r="C46923"/>
      <c r="D46923"/>
      <c r="E46923" s="148"/>
      <c r="F46923" s="148"/>
      <c r="G46923" s="149"/>
      <c r="H46923" s="148"/>
      <c r="I46923"/>
    </row>
    <row r="46924" spans="1:9" x14ac:dyDescent="0.25">
      <c r="A46924"/>
      <c r="B46924"/>
      <c r="C46924"/>
      <c r="D46924"/>
      <c r="E46924" s="148"/>
      <c r="F46924" s="148"/>
      <c r="G46924" s="149"/>
      <c r="H46924" s="148"/>
      <c r="I46924"/>
    </row>
    <row r="46925" spans="1:9" x14ac:dyDescent="0.25">
      <c r="A46925"/>
      <c r="B46925"/>
      <c r="C46925"/>
      <c r="D46925"/>
      <c r="E46925" s="148"/>
      <c r="F46925" s="148"/>
      <c r="G46925" s="149"/>
      <c r="H46925" s="148"/>
      <c r="I46925"/>
    </row>
    <row r="46926" spans="1:9" x14ac:dyDescent="0.25">
      <c r="A46926"/>
      <c r="B46926"/>
      <c r="C46926"/>
      <c r="D46926"/>
      <c r="E46926" s="148"/>
      <c r="F46926" s="148"/>
      <c r="G46926" s="149"/>
      <c r="H46926" s="148"/>
      <c r="I46926"/>
    </row>
    <row r="46927" spans="1:9" x14ac:dyDescent="0.25">
      <c r="A46927"/>
      <c r="B46927"/>
      <c r="C46927"/>
      <c r="D46927"/>
      <c r="E46927" s="148"/>
      <c r="F46927" s="148"/>
      <c r="G46927" s="149"/>
      <c r="H46927" s="148"/>
      <c r="I46927"/>
    </row>
    <row r="46928" spans="1:9" x14ac:dyDescent="0.25">
      <c r="A46928"/>
      <c r="B46928"/>
      <c r="C46928"/>
      <c r="D46928"/>
      <c r="E46928" s="148"/>
      <c r="F46928" s="148"/>
      <c r="G46928" s="149"/>
      <c r="H46928" s="148"/>
      <c r="I46928"/>
    </row>
    <row r="46929" spans="1:9" x14ac:dyDescent="0.25">
      <c r="A46929"/>
      <c r="B46929"/>
      <c r="C46929"/>
      <c r="D46929"/>
      <c r="E46929" s="148"/>
      <c r="F46929" s="148"/>
      <c r="G46929" s="149"/>
      <c r="H46929" s="148"/>
      <c r="I46929"/>
    </row>
    <row r="46930" spans="1:9" x14ac:dyDescent="0.25">
      <c r="A46930"/>
      <c r="B46930"/>
      <c r="C46930"/>
      <c r="D46930"/>
      <c r="E46930" s="148"/>
      <c r="F46930" s="148"/>
      <c r="G46930" s="149"/>
      <c r="H46930" s="148"/>
      <c r="I46930"/>
    </row>
    <row r="46931" spans="1:9" x14ac:dyDescent="0.25">
      <c r="A46931"/>
      <c r="B46931"/>
      <c r="C46931"/>
      <c r="D46931"/>
      <c r="E46931" s="148"/>
      <c r="F46931" s="148"/>
      <c r="G46931" s="149"/>
      <c r="H46931" s="148"/>
      <c r="I46931"/>
    </row>
    <row r="46932" spans="1:9" x14ac:dyDescent="0.25">
      <c r="A46932"/>
      <c r="B46932"/>
      <c r="C46932"/>
      <c r="D46932"/>
      <c r="E46932" s="148"/>
      <c r="F46932" s="148"/>
      <c r="G46932" s="149"/>
      <c r="H46932" s="148"/>
      <c r="I46932"/>
    </row>
    <row r="46933" spans="1:9" x14ac:dyDescent="0.25">
      <c r="A46933"/>
      <c r="B46933"/>
      <c r="C46933"/>
      <c r="D46933"/>
      <c r="E46933" s="148"/>
      <c r="F46933" s="148"/>
      <c r="G46933" s="149"/>
      <c r="H46933" s="148"/>
      <c r="I46933"/>
    </row>
    <row r="46934" spans="1:9" x14ac:dyDescent="0.25">
      <c r="A46934"/>
      <c r="B46934"/>
      <c r="C46934"/>
      <c r="D46934"/>
      <c r="E46934" s="148"/>
      <c r="F46934" s="148"/>
      <c r="G46934" s="149"/>
      <c r="H46934" s="148"/>
      <c r="I46934"/>
    </row>
    <row r="46935" spans="1:9" x14ac:dyDescent="0.25">
      <c r="A46935"/>
      <c r="B46935"/>
      <c r="C46935"/>
      <c r="D46935"/>
      <c r="E46935" s="148"/>
      <c r="F46935" s="148"/>
      <c r="G46935" s="149"/>
      <c r="H46935" s="148"/>
      <c r="I46935"/>
    </row>
    <row r="46936" spans="1:9" x14ac:dyDescent="0.25">
      <c r="A46936"/>
      <c r="B46936"/>
      <c r="C46936"/>
      <c r="D46936"/>
      <c r="E46936" s="148"/>
      <c r="F46936" s="148"/>
      <c r="G46936" s="149"/>
      <c r="H46936" s="148"/>
      <c r="I46936"/>
    </row>
    <row r="46937" spans="1:9" x14ac:dyDescent="0.25">
      <c r="A46937"/>
      <c r="B46937"/>
      <c r="C46937"/>
      <c r="D46937"/>
      <c r="E46937" s="148"/>
      <c r="F46937" s="148"/>
      <c r="G46937" s="149"/>
      <c r="H46937" s="148"/>
      <c r="I46937"/>
    </row>
    <row r="46938" spans="1:9" x14ac:dyDescent="0.25">
      <c r="A46938"/>
      <c r="B46938"/>
      <c r="C46938"/>
      <c r="D46938"/>
      <c r="E46938" s="148"/>
      <c r="F46938" s="148"/>
      <c r="G46938" s="149"/>
      <c r="H46938" s="148"/>
      <c r="I46938"/>
    </row>
    <row r="46939" spans="1:9" x14ac:dyDescent="0.25">
      <c r="A46939"/>
      <c r="B46939"/>
      <c r="C46939"/>
      <c r="D46939"/>
      <c r="E46939" s="148"/>
      <c r="F46939" s="148"/>
      <c r="G46939" s="149"/>
      <c r="H46939" s="148"/>
      <c r="I46939"/>
    </row>
    <row r="46940" spans="1:9" x14ac:dyDescent="0.25">
      <c r="A46940"/>
      <c r="B46940"/>
      <c r="C46940"/>
      <c r="D46940"/>
      <c r="E46940" s="148"/>
      <c r="F46940" s="148"/>
      <c r="G46940" s="149"/>
      <c r="H46940" s="148"/>
      <c r="I46940"/>
    </row>
    <row r="46941" spans="1:9" x14ac:dyDescent="0.25">
      <c r="A46941"/>
      <c r="B46941"/>
      <c r="C46941"/>
      <c r="D46941"/>
      <c r="E46941" s="148"/>
      <c r="F46941" s="148"/>
      <c r="G46941" s="149"/>
      <c r="H46941" s="148"/>
      <c r="I46941"/>
    </row>
    <row r="46942" spans="1:9" x14ac:dyDescent="0.25">
      <c r="A46942"/>
      <c r="B46942"/>
      <c r="C46942"/>
      <c r="D46942"/>
      <c r="E46942" s="148"/>
      <c r="F46942" s="148"/>
      <c r="G46942" s="149"/>
      <c r="H46942" s="148"/>
      <c r="I46942"/>
    </row>
    <row r="46943" spans="1:9" x14ac:dyDescent="0.25">
      <c r="A46943"/>
      <c r="B46943"/>
      <c r="C46943"/>
      <c r="D46943"/>
      <c r="E46943" s="148"/>
      <c r="F46943" s="148"/>
      <c r="G46943" s="149"/>
      <c r="H46943" s="148"/>
      <c r="I46943"/>
    </row>
    <row r="46944" spans="1:9" x14ac:dyDescent="0.25">
      <c r="A46944"/>
      <c r="B46944"/>
      <c r="C46944"/>
      <c r="D46944"/>
      <c r="E46944" s="148"/>
      <c r="F46944" s="148"/>
      <c r="G46944" s="149"/>
      <c r="H46944" s="148"/>
      <c r="I46944"/>
    </row>
    <row r="46945" spans="1:9" x14ac:dyDescent="0.25">
      <c r="A46945"/>
      <c r="B46945"/>
      <c r="C46945"/>
      <c r="D46945"/>
      <c r="E46945" s="148"/>
      <c r="F46945" s="148"/>
      <c r="G46945" s="149"/>
      <c r="H46945" s="148"/>
      <c r="I46945"/>
    </row>
    <row r="46946" spans="1:9" x14ac:dyDescent="0.25">
      <c r="A46946"/>
      <c r="B46946"/>
      <c r="C46946"/>
      <c r="D46946"/>
      <c r="E46946" s="148"/>
      <c r="F46946" s="148"/>
      <c r="G46946" s="149"/>
      <c r="H46946" s="148"/>
      <c r="I46946"/>
    </row>
    <row r="46947" spans="1:9" x14ac:dyDescent="0.25">
      <c r="A46947"/>
      <c r="B46947"/>
      <c r="C46947"/>
      <c r="D46947"/>
      <c r="E46947" s="148"/>
      <c r="F46947" s="148"/>
      <c r="G46947" s="149"/>
      <c r="H46947" s="148"/>
      <c r="I46947"/>
    </row>
    <row r="46948" spans="1:9" x14ac:dyDescent="0.25">
      <c r="A46948"/>
      <c r="B46948"/>
      <c r="C46948"/>
      <c r="D46948"/>
      <c r="E46948" s="148"/>
      <c r="F46948" s="148"/>
      <c r="G46948" s="149"/>
      <c r="H46948" s="148"/>
      <c r="I46948"/>
    </row>
    <row r="46949" spans="1:9" x14ac:dyDescent="0.25">
      <c r="A46949"/>
      <c r="B46949"/>
      <c r="C46949"/>
      <c r="D46949"/>
      <c r="E46949" s="148"/>
      <c r="F46949" s="148"/>
      <c r="G46949" s="149"/>
      <c r="H46949" s="148"/>
      <c r="I46949"/>
    </row>
    <row r="46950" spans="1:9" x14ac:dyDescent="0.25">
      <c r="A46950"/>
      <c r="B46950"/>
      <c r="C46950"/>
      <c r="D46950"/>
      <c r="E46950" s="148"/>
      <c r="F46950" s="148"/>
      <c r="G46950" s="149"/>
      <c r="H46950" s="148"/>
      <c r="I46950"/>
    </row>
    <row r="46951" spans="1:9" x14ac:dyDescent="0.25">
      <c r="A46951"/>
      <c r="B46951"/>
      <c r="C46951"/>
      <c r="D46951"/>
      <c r="E46951" s="148"/>
      <c r="F46951" s="148"/>
      <c r="G46951" s="149"/>
      <c r="H46951" s="148"/>
      <c r="I46951"/>
    </row>
    <row r="46952" spans="1:9" x14ac:dyDescent="0.25">
      <c r="A46952"/>
      <c r="B46952"/>
      <c r="C46952"/>
      <c r="D46952"/>
      <c r="E46952" s="148"/>
      <c r="F46952" s="148"/>
      <c r="G46952" s="149"/>
      <c r="H46952" s="148"/>
      <c r="I46952"/>
    </row>
    <row r="46953" spans="1:9" x14ac:dyDescent="0.25">
      <c r="A46953"/>
      <c r="B46953"/>
      <c r="C46953"/>
      <c r="D46953"/>
      <c r="E46953" s="148"/>
      <c r="F46953" s="148"/>
      <c r="G46953" s="149"/>
      <c r="H46953" s="148"/>
      <c r="I46953"/>
    </row>
    <row r="46954" spans="1:9" x14ac:dyDescent="0.25">
      <c r="A46954"/>
      <c r="B46954"/>
      <c r="C46954"/>
      <c r="D46954"/>
      <c r="E46954" s="148"/>
      <c r="F46954" s="148"/>
      <c r="G46954" s="149"/>
      <c r="H46954" s="148"/>
      <c r="I46954"/>
    </row>
    <row r="46955" spans="1:9" x14ac:dyDescent="0.25">
      <c r="A46955"/>
      <c r="B46955"/>
      <c r="C46955"/>
      <c r="D46955"/>
      <c r="E46955" s="148"/>
      <c r="F46955" s="148"/>
      <c r="G46955" s="149"/>
      <c r="H46955" s="148"/>
      <c r="I46955"/>
    </row>
    <row r="46956" spans="1:9" x14ac:dyDescent="0.25">
      <c r="A46956"/>
      <c r="B46956"/>
      <c r="C46956"/>
      <c r="D46956"/>
      <c r="E46956" s="148"/>
      <c r="F46956" s="148"/>
      <c r="G46956" s="149"/>
      <c r="H46956" s="148"/>
      <c r="I46956"/>
    </row>
    <row r="46957" spans="1:9" x14ac:dyDescent="0.25">
      <c r="A46957"/>
      <c r="B46957"/>
      <c r="C46957"/>
      <c r="D46957"/>
      <c r="E46957" s="148"/>
      <c r="F46957" s="148"/>
      <c r="G46957" s="149"/>
      <c r="H46957" s="148"/>
      <c r="I46957"/>
    </row>
    <row r="46958" spans="1:9" x14ac:dyDescent="0.25">
      <c r="A46958"/>
      <c r="B46958"/>
      <c r="C46958"/>
      <c r="D46958"/>
      <c r="E46958" s="148"/>
      <c r="F46958" s="148"/>
      <c r="G46958" s="149"/>
      <c r="H46958" s="148"/>
      <c r="I46958"/>
    </row>
    <row r="46959" spans="1:9" x14ac:dyDescent="0.25">
      <c r="A46959"/>
      <c r="B46959"/>
      <c r="C46959"/>
      <c r="D46959"/>
      <c r="E46959" s="148"/>
      <c r="F46959" s="148"/>
      <c r="G46959" s="149"/>
      <c r="H46959" s="148"/>
      <c r="I46959"/>
    </row>
    <row r="46960" spans="1:9" x14ac:dyDescent="0.25">
      <c r="A46960"/>
      <c r="B46960"/>
      <c r="C46960"/>
      <c r="D46960"/>
      <c r="E46960" s="148"/>
      <c r="F46960" s="148"/>
      <c r="G46960" s="149"/>
      <c r="H46960" s="148"/>
      <c r="I46960"/>
    </row>
    <row r="46961" spans="1:9" x14ac:dyDescent="0.25">
      <c r="A46961"/>
      <c r="B46961"/>
      <c r="C46961"/>
      <c r="D46961"/>
      <c r="E46961" s="148"/>
      <c r="F46961" s="148"/>
      <c r="G46961" s="149"/>
      <c r="H46961" s="148"/>
      <c r="I46961"/>
    </row>
    <row r="46962" spans="1:9" x14ac:dyDescent="0.25">
      <c r="A46962"/>
      <c r="B46962"/>
      <c r="C46962"/>
      <c r="D46962"/>
      <c r="E46962" s="148"/>
      <c r="F46962" s="148"/>
      <c r="G46962" s="149"/>
      <c r="H46962" s="148"/>
      <c r="I46962"/>
    </row>
    <row r="46963" spans="1:9" x14ac:dyDescent="0.25">
      <c r="A46963"/>
      <c r="B46963"/>
      <c r="C46963"/>
      <c r="D46963"/>
      <c r="E46963" s="148"/>
      <c r="F46963" s="148"/>
      <c r="G46963" s="149"/>
      <c r="H46963" s="148"/>
      <c r="I46963"/>
    </row>
    <row r="46964" spans="1:9" x14ac:dyDescent="0.25">
      <c r="A46964"/>
      <c r="B46964"/>
      <c r="C46964"/>
      <c r="D46964"/>
      <c r="E46964" s="148"/>
      <c r="F46964" s="148"/>
      <c r="G46964" s="149"/>
      <c r="H46964" s="148"/>
      <c r="I46964"/>
    </row>
    <row r="46965" spans="1:9" x14ac:dyDescent="0.25">
      <c r="A46965"/>
      <c r="B46965"/>
      <c r="C46965"/>
      <c r="D46965"/>
      <c r="E46965" s="148"/>
      <c r="F46965" s="148"/>
      <c r="G46965" s="149"/>
      <c r="H46965" s="148"/>
      <c r="I46965"/>
    </row>
    <row r="46966" spans="1:9" x14ac:dyDescent="0.25">
      <c r="A46966"/>
      <c r="B46966"/>
      <c r="C46966"/>
      <c r="D46966"/>
      <c r="E46966" s="148"/>
      <c r="F46966" s="148"/>
      <c r="G46966" s="149"/>
      <c r="H46966" s="148"/>
      <c r="I46966"/>
    </row>
    <row r="46967" spans="1:9" x14ac:dyDescent="0.25">
      <c r="A46967"/>
      <c r="B46967"/>
      <c r="C46967"/>
      <c r="D46967"/>
      <c r="E46967" s="148"/>
      <c r="F46967" s="148"/>
      <c r="G46967" s="149"/>
      <c r="H46967" s="148"/>
      <c r="I46967"/>
    </row>
    <row r="46968" spans="1:9" x14ac:dyDescent="0.25">
      <c r="A46968"/>
      <c r="B46968"/>
      <c r="C46968"/>
      <c r="D46968"/>
      <c r="E46968" s="148"/>
      <c r="F46968" s="148"/>
      <c r="G46968" s="149"/>
      <c r="H46968" s="148"/>
      <c r="I46968"/>
    </row>
    <row r="46969" spans="1:9" x14ac:dyDescent="0.25">
      <c r="A46969"/>
      <c r="B46969"/>
      <c r="C46969"/>
      <c r="D46969"/>
      <c r="E46969" s="148"/>
      <c r="F46969" s="148"/>
      <c r="G46969" s="149"/>
      <c r="H46969" s="148"/>
      <c r="I46969"/>
    </row>
    <row r="46970" spans="1:9" x14ac:dyDescent="0.25">
      <c r="A46970"/>
      <c r="B46970"/>
      <c r="C46970"/>
      <c r="D46970"/>
      <c r="E46970" s="148"/>
      <c r="F46970" s="148"/>
      <c r="G46970" s="149"/>
      <c r="H46970" s="148"/>
      <c r="I46970"/>
    </row>
    <row r="46971" spans="1:9" x14ac:dyDescent="0.25">
      <c r="A46971"/>
      <c r="B46971"/>
      <c r="C46971"/>
      <c r="D46971"/>
      <c r="E46971" s="148"/>
      <c r="F46971" s="148"/>
      <c r="G46971" s="149"/>
      <c r="H46971" s="148"/>
      <c r="I46971"/>
    </row>
    <row r="46972" spans="1:9" x14ac:dyDescent="0.25">
      <c r="A46972"/>
      <c r="B46972"/>
      <c r="C46972"/>
      <c r="D46972"/>
      <c r="E46972" s="148"/>
      <c r="F46972" s="148"/>
      <c r="G46972" s="149"/>
      <c r="H46972" s="148"/>
      <c r="I46972"/>
    </row>
    <row r="46973" spans="1:9" x14ac:dyDescent="0.25">
      <c r="A46973"/>
      <c r="B46973"/>
      <c r="C46973"/>
      <c r="D46973"/>
      <c r="E46973" s="148"/>
      <c r="F46973" s="148"/>
      <c r="G46973" s="149"/>
      <c r="H46973" s="148"/>
      <c r="I46973"/>
    </row>
    <row r="46974" spans="1:9" x14ac:dyDescent="0.25">
      <c r="A46974"/>
      <c r="B46974"/>
      <c r="C46974"/>
      <c r="D46974"/>
      <c r="E46974" s="148"/>
      <c r="F46974" s="148"/>
      <c r="G46974" s="149"/>
      <c r="H46974" s="148"/>
      <c r="I46974"/>
    </row>
    <row r="46975" spans="1:9" x14ac:dyDescent="0.25">
      <c r="A46975"/>
      <c r="B46975"/>
      <c r="C46975"/>
      <c r="D46975"/>
      <c r="E46975" s="148"/>
      <c r="F46975" s="148"/>
      <c r="G46975" s="149"/>
      <c r="H46975" s="148"/>
      <c r="I46975"/>
    </row>
    <row r="46976" spans="1:9" x14ac:dyDescent="0.25">
      <c r="A46976"/>
      <c r="B46976"/>
      <c r="C46976"/>
      <c r="D46976"/>
      <c r="E46976" s="148"/>
      <c r="F46976" s="148"/>
      <c r="G46976" s="149"/>
      <c r="H46976" s="148"/>
      <c r="I46976"/>
    </row>
    <row r="46977" spans="1:9" x14ac:dyDescent="0.25">
      <c r="A46977"/>
      <c r="B46977"/>
      <c r="C46977"/>
      <c r="D46977"/>
      <c r="E46977" s="148"/>
      <c r="F46977" s="148"/>
      <c r="G46977" s="149"/>
      <c r="H46977" s="148"/>
      <c r="I46977"/>
    </row>
    <row r="46978" spans="1:9" x14ac:dyDescent="0.25">
      <c r="A46978"/>
      <c r="B46978"/>
      <c r="C46978"/>
      <c r="D46978"/>
      <c r="E46978" s="148"/>
      <c r="F46978" s="148"/>
      <c r="G46978" s="149"/>
      <c r="H46978" s="148"/>
      <c r="I46978"/>
    </row>
    <row r="46979" spans="1:9" x14ac:dyDescent="0.25">
      <c r="A46979"/>
      <c r="B46979"/>
      <c r="C46979"/>
      <c r="D46979"/>
      <c r="E46979" s="148"/>
      <c r="F46979" s="148"/>
      <c r="G46979" s="149"/>
      <c r="H46979" s="148"/>
      <c r="I46979"/>
    </row>
    <row r="46980" spans="1:9" x14ac:dyDescent="0.25">
      <c r="A46980"/>
      <c r="B46980"/>
      <c r="C46980"/>
      <c r="D46980"/>
      <c r="E46980" s="148"/>
      <c r="F46980" s="148"/>
      <c r="G46980" s="149"/>
      <c r="H46980" s="148"/>
      <c r="I46980"/>
    </row>
    <row r="46981" spans="1:9" x14ac:dyDescent="0.25">
      <c r="A46981"/>
      <c r="B46981"/>
      <c r="C46981"/>
      <c r="D46981"/>
      <c r="E46981" s="148"/>
      <c r="F46981" s="148"/>
      <c r="G46981" s="149"/>
      <c r="H46981" s="148"/>
      <c r="I46981"/>
    </row>
    <row r="46982" spans="1:9" x14ac:dyDescent="0.25">
      <c r="A46982"/>
      <c r="B46982"/>
      <c r="C46982"/>
      <c r="D46982"/>
      <c r="E46982" s="148"/>
      <c r="F46982" s="148"/>
      <c r="G46982" s="149"/>
      <c r="H46982" s="148"/>
      <c r="I46982"/>
    </row>
    <row r="46983" spans="1:9" x14ac:dyDescent="0.25">
      <c r="A46983"/>
      <c r="B46983"/>
      <c r="C46983"/>
      <c r="D46983"/>
      <c r="E46983" s="148"/>
      <c r="F46983" s="148"/>
      <c r="G46983" s="149"/>
      <c r="H46983" s="148"/>
      <c r="I46983"/>
    </row>
    <row r="46984" spans="1:9" x14ac:dyDescent="0.25">
      <c r="A46984"/>
      <c r="B46984"/>
      <c r="C46984"/>
      <c r="D46984"/>
      <c r="E46984" s="148"/>
      <c r="F46984" s="148"/>
      <c r="G46984" s="149"/>
      <c r="H46984" s="148"/>
      <c r="I46984"/>
    </row>
    <row r="46985" spans="1:9" x14ac:dyDescent="0.25">
      <c r="A46985"/>
      <c r="B46985"/>
      <c r="C46985"/>
      <c r="D46985"/>
      <c r="E46985" s="148"/>
      <c r="F46985" s="148"/>
      <c r="G46985" s="149"/>
      <c r="H46985" s="148"/>
      <c r="I46985"/>
    </row>
    <row r="46986" spans="1:9" x14ac:dyDescent="0.25">
      <c r="A46986"/>
      <c r="B46986"/>
      <c r="C46986"/>
      <c r="D46986"/>
      <c r="E46986" s="148"/>
      <c r="F46986" s="148"/>
      <c r="G46986" s="149"/>
      <c r="H46986" s="148"/>
      <c r="I46986"/>
    </row>
    <row r="46987" spans="1:9" x14ac:dyDescent="0.25">
      <c r="A46987"/>
      <c r="B46987"/>
      <c r="C46987"/>
      <c r="D46987"/>
      <c r="E46987" s="148"/>
      <c r="F46987" s="148"/>
      <c r="G46987" s="149"/>
      <c r="H46987" s="148"/>
      <c r="I46987"/>
    </row>
    <row r="46988" spans="1:9" x14ac:dyDescent="0.25">
      <c r="A46988"/>
      <c r="B46988"/>
      <c r="C46988"/>
      <c r="D46988"/>
      <c r="E46988" s="148"/>
      <c r="F46988" s="148"/>
      <c r="G46988" s="149"/>
      <c r="H46988" s="148"/>
      <c r="I46988"/>
    </row>
    <row r="46989" spans="1:9" x14ac:dyDescent="0.25">
      <c r="A46989"/>
      <c r="B46989"/>
      <c r="C46989"/>
      <c r="D46989"/>
      <c r="E46989" s="148"/>
      <c r="F46989" s="148"/>
      <c r="G46989" s="149"/>
      <c r="H46989" s="148"/>
      <c r="I46989"/>
    </row>
    <row r="46990" spans="1:9" x14ac:dyDescent="0.25">
      <c r="A46990"/>
      <c r="B46990"/>
      <c r="C46990"/>
      <c r="D46990"/>
      <c r="E46990" s="148"/>
      <c r="F46990" s="148"/>
      <c r="G46990" s="149"/>
      <c r="H46990" s="148"/>
      <c r="I46990"/>
    </row>
    <row r="46991" spans="1:9" x14ac:dyDescent="0.25">
      <c r="A46991"/>
      <c r="B46991"/>
      <c r="C46991"/>
      <c r="D46991"/>
      <c r="E46991" s="148"/>
      <c r="F46991" s="148"/>
      <c r="G46991" s="149"/>
      <c r="H46991" s="148"/>
      <c r="I46991"/>
    </row>
    <row r="46992" spans="1:9" x14ac:dyDescent="0.25">
      <c r="A46992"/>
      <c r="B46992"/>
      <c r="C46992"/>
      <c r="D46992"/>
      <c r="E46992" s="148"/>
      <c r="F46992" s="148"/>
      <c r="G46992" s="149"/>
      <c r="H46992" s="148"/>
      <c r="I46992"/>
    </row>
    <row r="46993" spans="1:9" x14ac:dyDescent="0.25">
      <c r="A46993"/>
      <c r="B46993"/>
      <c r="C46993"/>
      <c r="D46993"/>
      <c r="E46993" s="148"/>
      <c r="F46993" s="148"/>
      <c r="G46993" s="149"/>
      <c r="H46993" s="148"/>
      <c r="I46993"/>
    </row>
    <row r="46994" spans="1:9" x14ac:dyDescent="0.25">
      <c r="A46994"/>
      <c r="B46994"/>
      <c r="C46994"/>
      <c r="D46994"/>
      <c r="E46994" s="148"/>
      <c r="F46994" s="148"/>
      <c r="G46994" s="149"/>
      <c r="H46994" s="148"/>
      <c r="I46994"/>
    </row>
    <row r="46995" spans="1:9" x14ac:dyDescent="0.25">
      <c r="A46995"/>
      <c r="B46995"/>
      <c r="C46995"/>
      <c r="D46995"/>
      <c r="E46995" s="148"/>
      <c r="F46995" s="148"/>
      <c r="G46995" s="149"/>
      <c r="H46995" s="148"/>
      <c r="I46995"/>
    </row>
    <row r="46996" spans="1:9" x14ac:dyDescent="0.25">
      <c r="A46996"/>
      <c r="B46996"/>
      <c r="C46996"/>
      <c r="D46996"/>
      <c r="E46996" s="148"/>
      <c r="F46996" s="148"/>
      <c r="G46996" s="149"/>
      <c r="H46996" s="148"/>
      <c r="I46996"/>
    </row>
    <row r="46997" spans="1:9" x14ac:dyDescent="0.25">
      <c r="A46997"/>
      <c r="B46997"/>
      <c r="C46997"/>
      <c r="D46997"/>
      <c r="E46997" s="148"/>
      <c r="F46997" s="148"/>
      <c r="G46997" s="149"/>
      <c r="H46997" s="148"/>
      <c r="I46997"/>
    </row>
    <row r="46998" spans="1:9" x14ac:dyDescent="0.25">
      <c r="A46998"/>
      <c r="B46998"/>
      <c r="C46998"/>
      <c r="D46998"/>
      <c r="E46998" s="148"/>
      <c r="F46998" s="148"/>
      <c r="G46998" s="149"/>
      <c r="H46998" s="148"/>
      <c r="I46998"/>
    </row>
    <row r="46999" spans="1:9" x14ac:dyDescent="0.25">
      <c r="A46999"/>
      <c r="B46999"/>
      <c r="C46999"/>
      <c r="D46999"/>
      <c r="E46999" s="148"/>
      <c r="F46999" s="148"/>
      <c r="G46999" s="149"/>
      <c r="H46999" s="148"/>
      <c r="I46999"/>
    </row>
    <row r="47000" spans="1:9" x14ac:dyDescent="0.25">
      <c r="A47000"/>
      <c r="B47000"/>
      <c r="C47000"/>
      <c r="D47000"/>
      <c r="E47000" s="148"/>
      <c r="F47000" s="148"/>
      <c r="G47000" s="149"/>
      <c r="H47000" s="148"/>
      <c r="I47000"/>
    </row>
    <row r="47001" spans="1:9" x14ac:dyDescent="0.25">
      <c r="A47001"/>
      <c r="B47001"/>
      <c r="C47001"/>
      <c r="D47001"/>
      <c r="E47001" s="148"/>
      <c r="F47001" s="148"/>
      <c r="G47001" s="149"/>
      <c r="H47001" s="148"/>
      <c r="I47001"/>
    </row>
    <row r="47002" spans="1:9" x14ac:dyDescent="0.25">
      <c r="A47002"/>
      <c r="B47002"/>
      <c r="C47002"/>
      <c r="D47002"/>
      <c r="E47002" s="148"/>
      <c r="F47002" s="148"/>
      <c r="G47002" s="149"/>
      <c r="H47002" s="148"/>
      <c r="I47002"/>
    </row>
    <row r="47003" spans="1:9" x14ac:dyDescent="0.25">
      <c r="A47003"/>
      <c r="B47003"/>
      <c r="C47003"/>
      <c r="D47003"/>
      <c r="E47003" s="148"/>
      <c r="F47003" s="148"/>
      <c r="G47003" s="149"/>
      <c r="H47003" s="148"/>
      <c r="I47003"/>
    </row>
    <row r="47004" spans="1:9" x14ac:dyDescent="0.25">
      <c r="A47004"/>
      <c r="B47004"/>
      <c r="C47004"/>
      <c r="D47004"/>
      <c r="E47004" s="148"/>
      <c r="F47004" s="148"/>
      <c r="G47004" s="149"/>
      <c r="H47004" s="148"/>
      <c r="I47004"/>
    </row>
    <row r="47005" spans="1:9" x14ac:dyDescent="0.25">
      <c r="A47005"/>
      <c r="B47005"/>
      <c r="C47005"/>
      <c r="D47005"/>
      <c r="E47005" s="148"/>
      <c r="F47005" s="148"/>
      <c r="G47005" s="149"/>
      <c r="H47005" s="148"/>
      <c r="I47005"/>
    </row>
    <row r="47006" spans="1:9" x14ac:dyDescent="0.25">
      <c r="A47006"/>
      <c r="B47006"/>
      <c r="C47006"/>
      <c r="D47006"/>
      <c r="E47006" s="148"/>
      <c r="F47006" s="148"/>
      <c r="G47006" s="149"/>
      <c r="H47006" s="148"/>
      <c r="I47006"/>
    </row>
    <row r="47007" spans="1:9" x14ac:dyDescent="0.25">
      <c r="A47007"/>
      <c r="B47007"/>
      <c r="C47007"/>
      <c r="D47007"/>
      <c r="E47007" s="148"/>
      <c r="F47007" s="148"/>
      <c r="G47007" s="149"/>
      <c r="H47007" s="148"/>
      <c r="I47007"/>
    </row>
    <row r="47008" spans="1:9" x14ac:dyDescent="0.25">
      <c r="A47008"/>
      <c r="B47008"/>
      <c r="C47008"/>
      <c r="D47008"/>
      <c r="E47008" s="148"/>
      <c r="F47008" s="148"/>
      <c r="G47008" s="149"/>
      <c r="H47008" s="148"/>
      <c r="I47008"/>
    </row>
    <row r="47009" spans="1:9" x14ac:dyDescent="0.25">
      <c r="A47009"/>
      <c r="B47009"/>
      <c r="C47009"/>
      <c r="D47009"/>
      <c r="E47009" s="148"/>
      <c r="F47009" s="148"/>
      <c r="G47009" s="149"/>
      <c r="H47009" s="148"/>
      <c r="I47009"/>
    </row>
    <row r="47010" spans="1:9" x14ac:dyDescent="0.25">
      <c r="A47010"/>
      <c r="B47010"/>
      <c r="C47010"/>
      <c r="D47010"/>
      <c r="E47010" s="148"/>
      <c r="F47010" s="148"/>
      <c r="G47010" s="149"/>
      <c r="H47010" s="148"/>
      <c r="I47010"/>
    </row>
    <row r="47011" spans="1:9" x14ac:dyDescent="0.25">
      <c r="A47011"/>
      <c r="B47011"/>
      <c r="C47011"/>
      <c r="D47011"/>
      <c r="E47011" s="148"/>
      <c r="F47011" s="148"/>
      <c r="G47011" s="149"/>
      <c r="H47011" s="148"/>
      <c r="I47011"/>
    </row>
    <row r="47012" spans="1:9" x14ac:dyDescent="0.25">
      <c r="A47012"/>
      <c r="B47012"/>
      <c r="C47012"/>
      <c r="D47012"/>
      <c r="E47012" s="148"/>
      <c r="F47012" s="148"/>
      <c r="G47012" s="149"/>
      <c r="H47012" s="148"/>
      <c r="I47012"/>
    </row>
    <row r="47013" spans="1:9" x14ac:dyDescent="0.25">
      <c r="A47013"/>
      <c r="B47013"/>
      <c r="C47013"/>
      <c r="D47013"/>
      <c r="E47013" s="148"/>
      <c r="F47013" s="148"/>
      <c r="G47013" s="149"/>
      <c r="H47013" s="148"/>
      <c r="I47013"/>
    </row>
    <row r="47014" spans="1:9" x14ac:dyDescent="0.25">
      <c r="A47014"/>
      <c r="B47014"/>
      <c r="C47014"/>
      <c r="D47014"/>
      <c r="E47014" s="148"/>
      <c r="F47014" s="148"/>
      <c r="G47014" s="149"/>
      <c r="H47014" s="148"/>
      <c r="I47014"/>
    </row>
    <row r="47015" spans="1:9" x14ac:dyDescent="0.25">
      <c r="A47015"/>
      <c r="B47015"/>
      <c r="C47015"/>
      <c r="D47015"/>
      <c r="E47015" s="148"/>
      <c r="F47015" s="148"/>
      <c r="G47015" s="149"/>
      <c r="H47015" s="148"/>
      <c r="I47015"/>
    </row>
    <row r="47016" spans="1:9" x14ac:dyDescent="0.25">
      <c r="A47016"/>
      <c r="B47016"/>
      <c r="C47016"/>
      <c r="D47016"/>
      <c r="E47016" s="148"/>
      <c r="F47016" s="148"/>
      <c r="G47016" s="149"/>
      <c r="H47016" s="148"/>
      <c r="I47016"/>
    </row>
    <row r="47017" spans="1:9" x14ac:dyDescent="0.25">
      <c r="A47017"/>
      <c r="B47017"/>
      <c r="C47017"/>
      <c r="D47017"/>
      <c r="E47017" s="148"/>
      <c r="F47017" s="148"/>
      <c r="G47017" s="149"/>
      <c r="H47017" s="148"/>
      <c r="I47017"/>
    </row>
    <row r="47018" spans="1:9" x14ac:dyDescent="0.25">
      <c r="A47018"/>
      <c r="B47018"/>
      <c r="C47018"/>
      <c r="D47018"/>
      <c r="E47018" s="148"/>
      <c r="F47018" s="148"/>
      <c r="G47018" s="149"/>
      <c r="H47018" s="148"/>
      <c r="I47018"/>
    </row>
    <row r="47019" spans="1:9" x14ac:dyDescent="0.25">
      <c r="A47019"/>
      <c r="B47019"/>
      <c r="C47019"/>
      <c r="D47019"/>
      <c r="E47019" s="148"/>
      <c r="F47019" s="148"/>
      <c r="G47019" s="149"/>
      <c r="H47019" s="148"/>
      <c r="I47019"/>
    </row>
    <row r="47020" spans="1:9" x14ac:dyDescent="0.25">
      <c r="A47020"/>
      <c r="B47020"/>
      <c r="C47020"/>
      <c r="D47020"/>
      <c r="E47020" s="148"/>
      <c r="F47020" s="148"/>
      <c r="G47020" s="149"/>
      <c r="H47020" s="148"/>
      <c r="I47020"/>
    </row>
    <row r="47021" spans="1:9" x14ac:dyDescent="0.25">
      <c r="A47021"/>
      <c r="B47021"/>
      <c r="C47021"/>
      <c r="D47021"/>
      <c r="E47021" s="148"/>
      <c r="F47021" s="148"/>
      <c r="G47021" s="149"/>
      <c r="H47021" s="148"/>
      <c r="I47021"/>
    </row>
    <row r="47022" spans="1:9" x14ac:dyDescent="0.25">
      <c r="A47022"/>
      <c r="B47022"/>
      <c r="C47022"/>
      <c r="D47022"/>
      <c r="E47022" s="148"/>
      <c r="F47022" s="148"/>
      <c r="G47022" s="149"/>
      <c r="H47022" s="148"/>
      <c r="I47022"/>
    </row>
    <row r="47023" spans="1:9" x14ac:dyDescent="0.25">
      <c r="A47023"/>
      <c r="B47023"/>
      <c r="C47023"/>
      <c r="D47023"/>
      <c r="E47023" s="148"/>
      <c r="F47023" s="148"/>
      <c r="G47023" s="149"/>
      <c r="H47023" s="148"/>
      <c r="I47023"/>
    </row>
    <row r="47024" spans="1:9" x14ac:dyDescent="0.25">
      <c r="A47024"/>
      <c r="B47024"/>
      <c r="C47024"/>
      <c r="D47024"/>
      <c r="E47024" s="148"/>
      <c r="F47024" s="148"/>
      <c r="G47024" s="149"/>
      <c r="H47024" s="148"/>
      <c r="I47024"/>
    </row>
    <row r="47025" spans="1:9" x14ac:dyDescent="0.25">
      <c r="A47025"/>
      <c r="B47025"/>
      <c r="C47025"/>
      <c r="D47025"/>
      <c r="E47025" s="148"/>
      <c r="F47025" s="148"/>
      <c r="G47025" s="149"/>
      <c r="H47025" s="148"/>
      <c r="I47025"/>
    </row>
    <row r="47026" spans="1:9" x14ac:dyDescent="0.25">
      <c r="A47026"/>
      <c r="B47026"/>
      <c r="C47026"/>
      <c r="D47026"/>
      <c r="E47026" s="148"/>
      <c r="F47026" s="148"/>
      <c r="G47026" s="149"/>
      <c r="H47026" s="148"/>
      <c r="I47026"/>
    </row>
    <row r="47027" spans="1:9" x14ac:dyDescent="0.25">
      <c r="A47027"/>
      <c r="B47027"/>
      <c r="C47027"/>
      <c r="D47027"/>
      <c r="E47027" s="148"/>
      <c r="F47027" s="148"/>
      <c r="G47027" s="149"/>
      <c r="H47027" s="148"/>
      <c r="I47027"/>
    </row>
    <row r="47028" spans="1:9" x14ac:dyDescent="0.25">
      <c r="A47028"/>
      <c r="B47028"/>
      <c r="C47028"/>
      <c r="D47028"/>
      <c r="E47028" s="148"/>
      <c r="F47028" s="148"/>
      <c r="G47028" s="149"/>
      <c r="H47028" s="148"/>
      <c r="I47028"/>
    </row>
    <row r="47029" spans="1:9" x14ac:dyDescent="0.25">
      <c r="A47029"/>
      <c r="B47029"/>
      <c r="C47029"/>
      <c r="D47029"/>
      <c r="E47029" s="148"/>
      <c r="F47029" s="148"/>
      <c r="G47029" s="149"/>
      <c r="H47029" s="148"/>
      <c r="I47029"/>
    </row>
    <row r="47030" spans="1:9" x14ac:dyDescent="0.25">
      <c r="A47030"/>
      <c r="B47030"/>
      <c r="C47030"/>
      <c r="D47030"/>
      <c r="E47030" s="148"/>
      <c r="F47030" s="148"/>
      <c r="G47030" s="149"/>
      <c r="H47030" s="148"/>
      <c r="I47030"/>
    </row>
    <row r="47031" spans="1:9" x14ac:dyDescent="0.25">
      <c r="A47031"/>
      <c r="B47031"/>
      <c r="C47031"/>
      <c r="D47031"/>
      <c r="E47031" s="148"/>
      <c r="F47031" s="148"/>
      <c r="G47031" s="149"/>
      <c r="H47031" s="148"/>
      <c r="I47031"/>
    </row>
    <row r="47032" spans="1:9" x14ac:dyDescent="0.25">
      <c r="A47032"/>
      <c r="B47032"/>
      <c r="C47032"/>
      <c r="D47032"/>
      <c r="E47032" s="148"/>
      <c r="F47032" s="148"/>
      <c r="G47032" s="149"/>
      <c r="H47032" s="148"/>
      <c r="I47032"/>
    </row>
    <row r="47033" spans="1:9" x14ac:dyDescent="0.25">
      <c r="A47033"/>
      <c r="B47033"/>
      <c r="C47033"/>
      <c r="D47033"/>
      <c r="E47033" s="148"/>
      <c r="F47033" s="148"/>
      <c r="G47033" s="149"/>
      <c r="H47033" s="148"/>
      <c r="I47033"/>
    </row>
    <row r="47034" spans="1:9" x14ac:dyDescent="0.25">
      <c r="A47034"/>
      <c r="B47034"/>
      <c r="C47034"/>
      <c r="D47034"/>
      <c r="E47034" s="148"/>
      <c r="F47034" s="148"/>
      <c r="G47034" s="149"/>
      <c r="H47034" s="148"/>
      <c r="I47034"/>
    </row>
    <row r="47035" spans="1:9" x14ac:dyDescent="0.25">
      <c r="A47035"/>
      <c r="B47035"/>
      <c r="C47035"/>
      <c r="D47035"/>
      <c r="E47035" s="148"/>
      <c r="F47035" s="148"/>
      <c r="G47035" s="149"/>
      <c r="H47035" s="148"/>
      <c r="I47035"/>
    </row>
    <row r="47036" spans="1:9" x14ac:dyDescent="0.25">
      <c r="A47036"/>
      <c r="B47036"/>
      <c r="C47036"/>
      <c r="D47036"/>
      <c r="E47036" s="148"/>
      <c r="F47036" s="148"/>
      <c r="G47036" s="149"/>
      <c r="H47036" s="148"/>
      <c r="I47036"/>
    </row>
    <row r="47037" spans="1:9" x14ac:dyDescent="0.25">
      <c r="A47037"/>
      <c r="B47037"/>
      <c r="C47037"/>
      <c r="D47037"/>
      <c r="E47037" s="148"/>
      <c r="F47037" s="148"/>
      <c r="G47037" s="149"/>
      <c r="H47037" s="148"/>
      <c r="I47037"/>
    </row>
    <row r="47038" spans="1:9" x14ac:dyDescent="0.25">
      <c r="A47038"/>
      <c r="B47038"/>
      <c r="C47038"/>
      <c r="D47038"/>
      <c r="E47038" s="148"/>
      <c r="F47038" s="148"/>
      <c r="G47038" s="149"/>
      <c r="H47038" s="148"/>
      <c r="I47038"/>
    </row>
    <row r="47039" spans="1:9" x14ac:dyDescent="0.25">
      <c r="A47039"/>
      <c r="B47039"/>
      <c r="C47039"/>
      <c r="D47039"/>
      <c r="E47039" s="148"/>
      <c r="F47039" s="148"/>
      <c r="G47039" s="149"/>
      <c r="H47039" s="148"/>
      <c r="I47039"/>
    </row>
    <row r="47040" spans="1:9" x14ac:dyDescent="0.25">
      <c r="A47040"/>
      <c r="B47040"/>
      <c r="C47040"/>
      <c r="D47040"/>
      <c r="E47040" s="148"/>
      <c r="F47040" s="148"/>
      <c r="G47040" s="149"/>
      <c r="H47040" s="148"/>
      <c r="I47040"/>
    </row>
    <row r="47041" spans="1:9" x14ac:dyDescent="0.25">
      <c r="A47041"/>
      <c r="B47041"/>
      <c r="C47041"/>
      <c r="D47041"/>
      <c r="E47041" s="148"/>
      <c r="F47041" s="148"/>
      <c r="G47041" s="149"/>
      <c r="H47041" s="148"/>
      <c r="I47041"/>
    </row>
    <row r="47042" spans="1:9" x14ac:dyDescent="0.25">
      <c r="A47042"/>
      <c r="B47042"/>
      <c r="C47042"/>
      <c r="D47042"/>
      <c r="E47042" s="148"/>
      <c r="F47042" s="148"/>
      <c r="G47042" s="149"/>
      <c r="H47042" s="148"/>
      <c r="I47042"/>
    </row>
    <row r="47043" spans="1:9" x14ac:dyDescent="0.25">
      <c r="A47043"/>
      <c r="B47043"/>
      <c r="C47043"/>
      <c r="D47043"/>
      <c r="E47043" s="148"/>
      <c r="F47043" s="148"/>
      <c r="G47043" s="149"/>
      <c r="H47043" s="148"/>
      <c r="I47043"/>
    </row>
    <row r="47044" spans="1:9" x14ac:dyDescent="0.25">
      <c r="A47044"/>
      <c r="B47044"/>
      <c r="C47044"/>
      <c r="D47044"/>
      <c r="E47044" s="148"/>
      <c r="F47044" s="148"/>
      <c r="G47044" s="149"/>
      <c r="H47044" s="148"/>
      <c r="I47044"/>
    </row>
    <row r="47045" spans="1:9" x14ac:dyDescent="0.25">
      <c r="A47045"/>
      <c r="B47045"/>
      <c r="C47045"/>
      <c r="D47045"/>
      <c r="E47045" s="148"/>
      <c r="F47045" s="148"/>
      <c r="G47045" s="149"/>
      <c r="H47045" s="148"/>
      <c r="I47045"/>
    </row>
    <row r="47046" spans="1:9" x14ac:dyDescent="0.25">
      <c r="A47046"/>
      <c r="B47046"/>
      <c r="C47046"/>
      <c r="D47046"/>
      <c r="E47046" s="148"/>
      <c r="F47046" s="148"/>
      <c r="G47046" s="149"/>
      <c r="H47046" s="148"/>
      <c r="I47046"/>
    </row>
    <row r="47047" spans="1:9" x14ac:dyDescent="0.25">
      <c r="A47047"/>
      <c r="B47047"/>
      <c r="C47047"/>
      <c r="D47047"/>
      <c r="E47047" s="148"/>
      <c r="F47047" s="148"/>
      <c r="G47047" s="149"/>
      <c r="H47047" s="148"/>
      <c r="I47047"/>
    </row>
    <row r="47048" spans="1:9" x14ac:dyDescent="0.25">
      <c r="A47048"/>
      <c r="B47048"/>
      <c r="C47048"/>
      <c r="D47048"/>
      <c r="E47048" s="148"/>
      <c r="F47048" s="148"/>
      <c r="G47048" s="149"/>
      <c r="H47048" s="148"/>
      <c r="I47048"/>
    </row>
    <row r="47049" spans="1:9" x14ac:dyDescent="0.25">
      <c r="A47049"/>
      <c r="B47049"/>
      <c r="C47049"/>
      <c r="D47049"/>
      <c r="E47049" s="148"/>
      <c r="F47049" s="148"/>
      <c r="G47049" s="149"/>
      <c r="H47049" s="148"/>
      <c r="I47049"/>
    </row>
    <row r="47050" spans="1:9" x14ac:dyDescent="0.25">
      <c r="A47050"/>
      <c r="B47050"/>
      <c r="C47050"/>
      <c r="D47050"/>
      <c r="E47050" s="148"/>
      <c r="F47050" s="148"/>
      <c r="G47050" s="149"/>
      <c r="H47050" s="148"/>
      <c r="I47050"/>
    </row>
    <row r="47051" spans="1:9" x14ac:dyDescent="0.25">
      <c r="A47051"/>
      <c r="B47051"/>
      <c r="C47051"/>
      <c r="D47051"/>
      <c r="E47051" s="148"/>
      <c r="F47051" s="148"/>
      <c r="G47051" s="149"/>
      <c r="H47051" s="148"/>
      <c r="I47051"/>
    </row>
    <row r="47052" spans="1:9" x14ac:dyDescent="0.25">
      <c r="A47052"/>
      <c r="B47052"/>
      <c r="C47052"/>
      <c r="D47052"/>
      <c r="E47052" s="148"/>
      <c r="F47052" s="148"/>
      <c r="G47052" s="149"/>
      <c r="H47052" s="148"/>
      <c r="I47052"/>
    </row>
    <row r="47053" spans="1:9" x14ac:dyDescent="0.25">
      <c r="A47053"/>
      <c r="B47053"/>
      <c r="C47053"/>
      <c r="D47053"/>
      <c r="E47053" s="148"/>
      <c r="F47053" s="148"/>
      <c r="G47053" s="149"/>
      <c r="H47053" s="148"/>
      <c r="I47053"/>
    </row>
    <row r="47054" spans="1:9" x14ac:dyDescent="0.25">
      <c r="A47054"/>
      <c r="B47054"/>
      <c r="C47054"/>
      <c r="D47054"/>
      <c r="E47054" s="148"/>
      <c r="F47054" s="148"/>
      <c r="G47054" s="149"/>
      <c r="H47054" s="148"/>
      <c r="I47054"/>
    </row>
    <row r="47055" spans="1:9" x14ac:dyDescent="0.25">
      <c r="A47055"/>
      <c r="B47055"/>
      <c r="C47055"/>
      <c r="D47055"/>
      <c r="E47055" s="148"/>
      <c r="F47055" s="148"/>
      <c r="G47055" s="149"/>
      <c r="H47055" s="148"/>
      <c r="I47055"/>
    </row>
    <row r="47056" spans="1:9" x14ac:dyDescent="0.25">
      <c r="A47056"/>
      <c r="B47056"/>
      <c r="C47056"/>
      <c r="D47056"/>
      <c r="E47056" s="148"/>
      <c r="F47056" s="148"/>
      <c r="G47056" s="149"/>
      <c r="H47056" s="148"/>
      <c r="I47056"/>
    </row>
    <row r="47057" spans="1:9" x14ac:dyDescent="0.25">
      <c r="A47057"/>
      <c r="B47057"/>
      <c r="C47057"/>
      <c r="D47057"/>
      <c r="E47057" s="148"/>
      <c r="F47057" s="148"/>
      <c r="G47057" s="149"/>
      <c r="H47057" s="148"/>
      <c r="I47057"/>
    </row>
    <row r="47058" spans="1:9" x14ac:dyDescent="0.25">
      <c r="A47058"/>
      <c r="B47058"/>
      <c r="C47058"/>
      <c r="D47058"/>
      <c r="E47058" s="148"/>
      <c r="F47058" s="148"/>
      <c r="G47058" s="149"/>
      <c r="H47058" s="148"/>
      <c r="I47058"/>
    </row>
    <row r="47059" spans="1:9" x14ac:dyDescent="0.25">
      <c r="A47059"/>
      <c r="B47059"/>
      <c r="C47059"/>
      <c r="D47059"/>
      <c r="E47059" s="148"/>
      <c r="F47059" s="148"/>
      <c r="G47059" s="149"/>
      <c r="H47059" s="148"/>
      <c r="I47059"/>
    </row>
    <row r="47060" spans="1:9" x14ac:dyDescent="0.25">
      <c r="A47060"/>
      <c r="B47060"/>
      <c r="C47060"/>
      <c r="D47060"/>
      <c r="E47060" s="148"/>
      <c r="F47060" s="148"/>
      <c r="G47060" s="149"/>
      <c r="H47060" s="148"/>
      <c r="I47060"/>
    </row>
    <row r="47061" spans="1:9" x14ac:dyDescent="0.25">
      <c r="A47061"/>
      <c r="B47061"/>
      <c r="C47061"/>
      <c r="D47061"/>
      <c r="E47061" s="148"/>
      <c r="F47061" s="148"/>
      <c r="G47061" s="149"/>
      <c r="H47061" s="148"/>
      <c r="I47061"/>
    </row>
    <row r="47062" spans="1:9" x14ac:dyDescent="0.25">
      <c r="A47062"/>
      <c r="B47062"/>
      <c r="C47062"/>
      <c r="D47062"/>
      <c r="E47062" s="148"/>
      <c r="F47062" s="148"/>
      <c r="G47062" s="149"/>
      <c r="H47062" s="148"/>
      <c r="I47062"/>
    </row>
    <row r="47063" spans="1:9" x14ac:dyDescent="0.25">
      <c r="A47063"/>
      <c r="B47063"/>
      <c r="C47063"/>
      <c r="D47063"/>
      <c r="E47063" s="148"/>
      <c r="F47063" s="148"/>
      <c r="G47063" s="149"/>
      <c r="H47063" s="148"/>
      <c r="I47063"/>
    </row>
    <row r="47064" spans="1:9" x14ac:dyDescent="0.25">
      <c r="A47064"/>
      <c r="B47064"/>
      <c r="C47064"/>
      <c r="D47064"/>
      <c r="E47064" s="148"/>
      <c r="F47064" s="148"/>
      <c r="G47064" s="149"/>
      <c r="H47064" s="148"/>
      <c r="I47064"/>
    </row>
    <row r="47065" spans="1:9" x14ac:dyDescent="0.25">
      <c r="A47065"/>
      <c r="B47065"/>
      <c r="C47065"/>
      <c r="D47065"/>
      <c r="E47065" s="148"/>
      <c r="F47065" s="148"/>
      <c r="G47065" s="149"/>
      <c r="H47065" s="148"/>
      <c r="I47065"/>
    </row>
    <row r="47066" spans="1:9" x14ac:dyDescent="0.25">
      <c r="A47066"/>
      <c r="B47066"/>
      <c r="C47066"/>
      <c r="D47066"/>
      <c r="E47066" s="148"/>
      <c r="F47066" s="148"/>
      <c r="G47066" s="149"/>
      <c r="H47066" s="148"/>
      <c r="I47066"/>
    </row>
    <row r="47067" spans="1:9" x14ac:dyDescent="0.25">
      <c r="A47067"/>
      <c r="B47067"/>
      <c r="C47067"/>
      <c r="D47067"/>
      <c r="E47067" s="148"/>
      <c r="F47067" s="148"/>
      <c r="G47067" s="149"/>
      <c r="H47067" s="148"/>
      <c r="I47067"/>
    </row>
    <row r="47068" spans="1:9" x14ac:dyDescent="0.25">
      <c r="A47068"/>
      <c r="B47068"/>
      <c r="C47068"/>
      <c r="D47068"/>
      <c r="E47068" s="148"/>
      <c r="F47068" s="148"/>
      <c r="G47068" s="149"/>
      <c r="H47068" s="148"/>
      <c r="I47068"/>
    </row>
    <row r="47069" spans="1:9" x14ac:dyDescent="0.25">
      <c r="A47069"/>
      <c r="B47069"/>
      <c r="C47069"/>
      <c r="D47069"/>
      <c r="E47069" s="148"/>
      <c r="F47069" s="148"/>
      <c r="G47069" s="149"/>
      <c r="H47069" s="148"/>
      <c r="I47069"/>
    </row>
    <row r="47070" spans="1:9" x14ac:dyDescent="0.25">
      <c r="A47070"/>
      <c r="B47070"/>
      <c r="C47070"/>
      <c r="D47070"/>
      <c r="E47070" s="148"/>
      <c r="F47070" s="148"/>
      <c r="G47070" s="149"/>
      <c r="H47070" s="148"/>
      <c r="I47070"/>
    </row>
    <row r="47071" spans="1:9" x14ac:dyDescent="0.25">
      <c r="A47071"/>
      <c r="B47071"/>
      <c r="C47071"/>
      <c r="D47071"/>
      <c r="E47071" s="148"/>
      <c r="F47071" s="148"/>
      <c r="G47071" s="149"/>
      <c r="H47071" s="148"/>
      <c r="I47071"/>
    </row>
    <row r="47072" spans="1:9" x14ac:dyDescent="0.25">
      <c r="A47072"/>
      <c r="B47072"/>
      <c r="C47072"/>
      <c r="D47072"/>
      <c r="E47072" s="148"/>
      <c r="F47072" s="148"/>
      <c r="G47072" s="149"/>
      <c r="H47072" s="148"/>
      <c r="I47072"/>
    </row>
    <row r="47073" spans="1:9" x14ac:dyDescent="0.25">
      <c r="A47073"/>
      <c r="B47073"/>
      <c r="C47073"/>
      <c r="D47073"/>
      <c r="E47073" s="148"/>
      <c r="F47073" s="148"/>
      <c r="G47073" s="149"/>
      <c r="H47073" s="148"/>
      <c r="I47073"/>
    </row>
    <row r="47074" spans="1:9" x14ac:dyDescent="0.25">
      <c r="A47074"/>
      <c r="B47074"/>
      <c r="C47074"/>
      <c r="D47074"/>
      <c r="E47074" s="148"/>
      <c r="F47074" s="148"/>
      <c r="G47074" s="149"/>
      <c r="H47074" s="148"/>
      <c r="I47074"/>
    </row>
    <row r="47075" spans="1:9" x14ac:dyDescent="0.25">
      <c r="A47075"/>
      <c r="B47075"/>
      <c r="C47075"/>
      <c r="D47075"/>
      <c r="E47075" s="148"/>
      <c r="F47075" s="148"/>
      <c r="G47075" s="149"/>
      <c r="H47075" s="148"/>
      <c r="I47075"/>
    </row>
    <row r="47076" spans="1:9" x14ac:dyDescent="0.25">
      <c r="A47076"/>
      <c r="B47076"/>
      <c r="C47076"/>
      <c r="D47076"/>
      <c r="E47076" s="148"/>
      <c r="F47076" s="148"/>
      <c r="G47076" s="149"/>
      <c r="H47076" s="148"/>
      <c r="I47076"/>
    </row>
    <row r="47077" spans="1:9" x14ac:dyDescent="0.25">
      <c r="A47077"/>
      <c r="B47077"/>
      <c r="C47077"/>
      <c r="D47077"/>
      <c r="E47077" s="148"/>
      <c r="F47077" s="148"/>
      <c r="G47077" s="149"/>
      <c r="H47077" s="148"/>
      <c r="I47077"/>
    </row>
    <row r="47078" spans="1:9" x14ac:dyDescent="0.25">
      <c r="A47078"/>
      <c r="B47078"/>
      <c r="C47078"/>
      <c r="D47078"/>
      <c r="E47078" s="148"/>
      <c r="F47078" s="148"/>
      <c r="G47078" s="149"/>
      <c r="H47078" s="148"/>
      <c r="I47078"/>
    </row>
    <row r="47079" spans="1:9" x14ac:dyDescent="0.25">
      <c r="A47079"/>
      <c r="B47079"/>
      <c r="C47079"/>
      <c r="D47079"/>
      <c r="E47079" s="148"/>
      <c r="F47079" s="148"/>
      <c r="G47079" s="149"/>
      <c r="H47079" s="148"/>
      <c r="I47079"/>
    </row>
    <row r="47080" spans="1:9" x14ac:dyDescent="0.25">
      <c r="A47080"/>
      <c r="B47080"/>
      <c r="C47080"/>
      <c r="D47080"/>
      <c r="E47080" s="148"/>
      <c r="F47080" s="148"/>
      <c r="G47080" s="149"/>
      <c r="H47080" s="148"/>
      <c r="I47080"/>
    </row>
    <row r="47081" spans="1:9" x14ac:dyDescent="0.25">
      <c r="A47081"/>
      <c r="B47081"/>
      <c r="C47081"/>
      <c r="D47081"/>
      <c r="E47081" s="148"/>
      <c r="F47081" s="148"/>
      <c r="G47081" s="149"/>
      <c r="H47081" s="148"/>
      <c r="I47081"/>
    </row>
    <row r="47082" spans="1:9" x14ac:dyDescent="0.25">
      <c r="A47082"/>
      <c r="B47082"/>
      <c r="C47082"/>
      <c r="D47082"/>
      <c r="E47082" s="148"/>
      <c r="F47082" s="148"/>
      <c r="G47082" s="149"/>
      <c r="H47082" s="148"/>
      <c r="I47082"/>
    </row>
    <row r="47083" spans="1:9" x14ac:dyDescent="0.25">
      <c r="A47083"/>
      <c r="B47083"/>
      <c r="C47083"/>
      <c r="D47083"/>
      <c r="E47083" s="148"/>
      <c r="F47083" s="148"/>
      <c r="G47083" s="149"/>
      <c r="H47083" s="148"/>
      <c r="I47083"/>
    </row>
    <row r="47084" spans="1:9" x14ac:dyDescent="0.25">
      <c r="A47084"/>
      <c r="B47084"/>
      <c r="C47084"/>
      <c r="D47084"/>
      <c r="E47084" s="148"/>
      <c r="F47084" s="148"/>
      <c r="G47084" s="149"/>
      <c r="H47084" s="148"/>
      <c r="I47084"/>
    </row>
    <row r="47085" spans="1:9" x14ac:dyDescent="0.25">
      <c r="A47085"/>
      <c r="B47085"/>
      <c r="C47085"/>
      <c r="D47085"/>
      <c r="E47085" s="148"/>
      <c r="F47085" s="148"/>
      <c r="G47085" s="149"/>
      <c r="H47085" s="148"/>
      <c r="I47085"/>
    </row>
    <row r="47086" spans="1:9" x14ac:dyDescent="0.25">
      <c r="A47086"/>
      <c r="B47086"/>
      <c r="C47086"/>
      <c r="D47086"/>
      <c r="E47086" s="148"/>
      <c r="F47086" s="148"/>
      <c r="G47086" s="149"/>
      <c r="H47086" s="148"/>
      <c r="I47086"/>
    </row>
    <row r="47087" spans="1:9" x14ac:dyDescent="0.25">
      <c r="A47087"/>
      <c r="B47087"/>
      <c r="C47087"/>
      <c r="D47087"/>
      <c r="E47087" s="148"/>
      <c r="F47087" s="148"/>
      <c r="G47087" s="149"/>
      <c r="H47087" s="148"/>
      <c r="I47087"/>
    </row>
    <row r="47088" spans="1:9" x14ac:dyDescent="0.25">
      <c r="A47088"/>
      <c r="B47088"/>
      <c r="C47088"/>
      <c r="D47088"/>
      <c r="E47088" s="148"/>
      <c r="F47088" s="148"/>
      <c r="G47088" s="149"/>
      <c r="H47088" s="148"/>
      <c r="I47088"/>
    </row>
    <row r="47089" spans="1:9" x14ac:dyDescent="0.25">
      <c r="A47089"/>
      <c r="B47089"/>
      <c r="C47089"/>
      <c r="D47089"/>
      <c r="E47089" s="148"/>
      <c r="F47089" s="148"/>
      <c r="G47089" s="149"/>
      <c r="H47089" s="148"/>
      <c r="I47089"/>
    </row>
    <row r="47090" spans="1:9" x14ac:dyDescent="0.25">
      <c r="A47090"/>
      <c r="B47090"/>
      <c r="C47090"/>
      <c r="D47090"/>
      <c r="E47090" s="148"/>
      <c r="F47090" s="148"/>
      <c r="G47090" s="149"/>
      <c r="H47090" s="148"/>
      <c r="I47090"/>
    </row>
    <row r="47091" spans="1:9" x14ac:dyDescent="0.25">
      <c r="A47091"/>
      <c r="B47091"/>
      <c r="C47091"/>
      <c r="D47091"/>
      <c r="E47091" s="148"/>
      <c r="F47091" s="148"/>
      <c r="G47091" s="149"/>
      <c r="H47091" s="148"/>
      <c r="I47091"/>
    </row>
    <row r="47092" spans="1:9" x14ac:dyDescent="0.25">
      <c r="A47092"/>
      <c r="B47092"/>
      <c r="C47092"/>
      <c r="D47092"/>
      <c r="E47092" s="148"/>
      <c r="F47092" s="148"/>
      <c r="G47092" s="149"/>
      <c r="H47092" s="148"/>
      <c r="I47092"/>
    </row>
    <row r="47093" spans="1:9" x14ac:dyDescent="0.25">
      <c r="A47093"/>
      <c r="B47093"/>
      <c r="C47093"/>
      <c r="D47093"/>
      <c r="E47093" s="148"/>
      <c r="F47093" s="148"/>
      <c r="G47093" s="149"/>
      <c r="H47093" s="148"/>
      <c r="I47093"/>
    </row>
    <row r="47094" spans="1:9" x14ac:dyDescent="0.25">
      <c r="A47094"/>
      <c r="B47094"/>
      <c r="C47094"/>
      <c r="D47094"/>
      <c r="E47094" s="148"/>
      <c r="F47094" s="148"/>
      <c r="G47094" s="149"/>
      <c r="H47094" s="148"/>
      <c r="I47094"/>
    </row>
    <row r="47095" spans="1:9" x14ac:dyDescent="0.25">
      <c r="A47095"/>
      <c r="B47095"/>
      <c r="C47095"/>
      <c r="D47095"/>
      <c r="E47095" s="148"/>
      <c r="F47095" s="148"/>
      <c r="G47095" s="149"/>
      <c r="H47095" s="148"/>
      <c r="I47095"/>
    </row>
    <row r="47096" spans="1:9" x14ac:dyDescent="0.25">
      <c r="A47096"/>
      <c r="B47096"/>
      <c r="C47096"/>
      <c r="D47096"/>
      <c r="E47096" s="148"/>
      <c r="F47096" s="148"/>
      <c r="G47096" s="149"/>
      <c r="H47096" s="148"/>
      <c r="I47096"/>
    </row>
    <row r="47097" spans="1:9" x14ac:dyDescent="0.25">
      <c r="A47097"/>
      <c r="B47097"/>
      <c r="C47097"/>
      <c r="D47097"/>
      <c r="E47097" s="148"/>
      <c r="F47097" s="148"/>
      <c r="G47097" s="149"/>
      <c r="H47097" s="148"/>
      <c r="I47097"/>
    </row>
    <row r="47098" spans="1:9" x14ac:dyDescent="0.25">
      <c r="A47098"/>
      <c r="B47098"/>
      <c r="C47098"/>
      <c r="D47098"/>
      <c r="E47098" s="148"/>
      <c r="F47098" s="148"/>
      <c r="G47098" s="149"/>
      <c r="H47098" s="148"/>
      <c r="I47098"/>
    </row>
    <row r="47099" spans="1:9" x14ac:dyDescent="0.25">
      <c r="A47099"/>
      <c r="B47099"/>
      <c r="C47099"/>
      <c r="D47099"/>
      <c r="E47099" s="148"/>
      <c r="F47099" s="148"/>
      <c r="G47099" s="149"/>
      <c r="H47099" s="148"/>
      <c r="I47099"/>
    </row>
    <row r="47100" spans="1:9" x14ac:dyDescent="0.25">
      <c r="A47100"/>
      <c r="B47100"/>
      <c r="C47100"/>
      <c r="D47100"/>
      <c r="E47100" s="148"/>
      <c r="F47100" s="148"/>
      <c r="G47100" s="149"/>
      <c r="H47100" s="148"/>
      <c r="I47100"/>
    </row>
    <row r="47101" spans="1:9" x14ac:dyDescent="0.25">
      <c r="A47101"/>
      <c r="B47101"/>
      <c r="C47101"/>
      <c r="D47101"/>
      <c r="E47101" s="148"/>
      <c r="F47101" s="148"/>
      <c r="G47101" s="149"/>
      <c r="H47101" s="148"/>
      <c r="I47101"/>
    </row>
    <row r="47102" spans="1:9" x14ac:dyDescent="0.25">
      <c r="A47102"/>
      <c r="B47102"/>
      <c r="C47102"/>
      <c r="D47102"/>
      <c r="E47102" s="148"/>
      <c r="F47102" s="148"/>
      <c r="G47102" s="149"/>
      <c r="H47102" s="148"/>
      <c r="I47102"/>
    </row>
    <row r="47103" spans="1:9" x14ac:dyDescent="0.25">
      <c r="A47103"/>
      <c r="B47103"/>
      <c r="C47103"/>
      <c r="D47103"/>
      <c r="E47103" s="148"/>
      <c r="F47103" s="148"/>
      <c r="G47103" s="149"/>
      <c r="H47103" s="148"/>
      <c r="I47103"/>
    </row>
    <row r="47104" spans="1:9" x14ac:dyDescent="0.25">
      <c r="A47104"/>
      <c r="B47104"/>
      <c r="C47104"/>
      <c r="D47104"/>
      <c r="E47104" s="148"/>
      <c r="F47104" s="148"/>
      <c r="G47104" s="149"/>
      <c r="H47104" s="148"/>
      <c r="I47104"/>
    </row>
    <row r="47105" spans="1:9" x14ac:dyDescent="0.25">
      <c r="A47105"/>
      <c r="B47105"/>
      <c r="C47105"/>
      <c r="D47105"/>
      <c r="E47105" s="148"/>
      <c r="F47105" s="148"/>
      <c r="G47105" s="149"/>
      <c r="H47105" s="148"/>
      <c r="I47105"/>
    </row>
    <row r="47106" spans="1:9" x14ac:dyDescent="0.25">
      <c r="A47106"/>
      <c r="B47106"/>
      <c r="C47106"/>
      <c r="D47106"/>
      <c r="E47106" s="148"/>
      <c r="F47106" s="148"/>
      <c r="G47106" s="149"/>
      <c r="H47106" s="148"/>
      <c r="I47106"/>
    </row>
    <row r="47107" spans="1:9" x14ac:dyDescent="0.25">
      <c r="A47107"/>
      <c r="B47107"/>
      <c r="C47107"/>
      <c r="D47107"/>
      <c r="E47107" s="148"/>
      <c r="F47107" s="148"/>
      <c r="G47107" s="149"/>
      <c r="H47107" s="148"/>
      <c r="I47107"/>
    </row>
    <row r="47108" spans="1:9" x14ac:dyDescent="0.25">
      <c r="A47108"/>
      <c r="B47108"/>
      <c r="C47108"/>
      <c r="D47108"/>
      <c r="E47108" s="148"/>
      <c r="F47108" s="148"/>
      <c r="G47108" s="149"/>
      <c r="H47108" s="148"/>
      <c r="I47108"/>
    </row>
    <row r="47109" spans="1:9" x14ac:dyDescent="0.25">
      <c r="A47109"/>
      <c r="B47109"/>
      <c r="C47109"/>
      <c r="D47109"/>
      <c r="E47109" s="148"/>
      <c r="F47109" s="148"/>
      <c r="G47109" s="149"/>
      <c r="H47109" s="148"/>
      <c r="I47109"/>
    </row>
    <row r="47110" spans="1:9" x14ac:dyDescent="0.25">
      <c r="A47110"/>
      <c r="B47110"/>
      <c r="C47110"/>
      <c r="D47110"/>
      <c r="E47110" s="148"/>
      <c r="F47110" s="148"/>
      <c r="G47110" s="149"/>
      <c r="H47110" s="148"/>
      <c r="I47110"/>
    </row>
    <row r="47111" spans="1:9" x14ac:dyDescent="0.25">
      <c r="A47111"/>
      <c r="B47111"/>
      <c r="C47111"/>
      <c r="D47111"/>
      <c r="E47111" s="148"/>
      <c r="F47111" s="148"/>
      <c r="G47111" s="149"/>
      <c r="H47111" s="148"/>
      <c r="I47111"/>
    </row>
    <row r="47112" spans="1:9" x14ac:dyDescent="0.25">
      <c r="A47112"/>
      <c r="B47112"/>
      <c r="C47112"/>
      <c r="D47112"/>
      <c r="E47112" s="148"/>
      <c r="F47112" s="148"/>
      <c r="G47112" s="149"/>
      <c r="H47112" s="148"/>
      <c r="I47112"/>
    </row>
    <row r="47113" spans="1:9" x14ac:dyDescent="0.25">
      <c r="A47113"/>
      <c r="B47113"/>
      <c r="C47113"/>
      <c r="D47113"/>
      <c r="E47113" s="148"/>
      <c r="F47113" s="148"/>
      <c r="G47113" s="149"/>
      <c r="H47113" s="148"/>
      <c r="I47113"/>
    </row>
    <row r="47114" spans="1:9" x14ac:dyDescent="0.25">
      <c r="A47114"/>
      <c r="B47114"/>
      <c r="C47114"/>
      <c r="D47114"/>
      <c r="E47114" s="148"/>
      <c r="F47114" s="148"/>
      <c r="G47114" s="149"/>
      <c r="H47114" s="148"/>
      <c r="I47114"/>
    </row>
    <row r="47115" spans="1:9" x14ac:dyDescent="0.25">
      <c r="A47115"/>
      <c r="B47115"/>
      <c r="C47115"/>
      <c r="D47115"/>
      <c r="E47115" s="148"/>
      <c r="F47115" s="148"/>
      <c r="G47115" s="149"/>
      <c r="H47115" s="148"/>
      <c r="I47115"/>
    </row>
    <row r="47116" spans="1:9" x14ac:dyDescent="0.25">
      <c r="A47116"/>
      <c r="B47116"/>
      <c r="C47116"/>
      <c r="D47116"/>
      <c r="E47116" s="148"/>
      <c r="F47116" s="148"/>
      <c r="G47116" s="149"/>
      <c r="H47116" s="148"/>
      <c r="I47116"/>
    </row>
    <row r="47117" spans="1:9" x14ac:dyDescent="0.25">
      <c r="A47117"/>
      <c r="B47117"/>
      <c r="C47117"/>
      <c r="D47117"/>
      <c r="E47117" s="148"/>
      <c r="F47117" s="148"/>
      <c r="G47117" s="149"/>
      <c r="H47117" s="148"/>
      <c r="I47117"/>
    </row>
    <row r="47118" spans="1:9" x14ac:dyDescent="0.25">
      <c r="A47118"/>
      <c r="B47118"/>
      <c r="C47118"/>
      <c r="D47118"/>
      <c r="E47118" s="148"/>
      <c r="F47118" s="148"/>
      <c r="G47118" s="149"/>
      <c r="H47118" s="148"/>
      <c r="I47118"/>
    </row>
    <row r="47119" spans="1:9" x14ac:dyDescent="0.25">
      <c r="A47119"/>
      <c r="B47119"/>
      <c r="C47119"/>
      <c r="D47119"/>
      <c r="E47119" s="148"/>
      <c r="F47119" s="148"/>
      <c r="G47119" s="149"/>
      <c r="H47119" s="148"/>
      <c r="I47119"/>
    </row>
    <row r="47120" spans="1:9" x14ac:dyDescent="0.25">
      <c r="A47120"/>
      <c r="B47120"/>
      <c r="C47120"/>
      <c r="D47120"/>
      <c r="E47120" s="148"/>
      <c r="F47120" s="148"/>
      <c r="G47120" s="149"/>
      <c r="H47120" s="148"/>
      <c r="I47120"/>
    </row>
    <row r="47121" spans="1:9" x14ac:dyDescent="0.25">
      <c r="A47121"/>
      <c r="B47121"/>
      <c r="C47121"/>
      <c r="D47121"/>
      <c r="E47121" s="148"/>
      <c r="F47121" s="148"/>
      <c r="G47121" s="149"/>
      <c r="H47121" s="148"/>
      <c r="I47121"/>
    </row>
    <row r="47122" spans="1:9" x14ac:dyDescent="0.25">
      <c r="A47122"/>
      <c r="B47122"/>
      <c r="C47122"/>
      <c r="D47122"/>
      <c r="E47122" s="148"/>
      <c r="F47122" s="148"/>
      <c r="G47122" s="149"/>
      <c r="H47122" s="148"/>
      <c r="I47122"/>
    </row>
    <row r="47123" spans="1:9" x14ac:dyDescent="0.25">
      <c r="A47123"/>
      <c r="B47123"/>
      <c r="C47123"/>
      <c r="D47123"/>
      <c r="E47123" s="148"/>
      <c r="F47123" s="148"/>
      <c r="G47123" s="149"/>
      <c r="H47123" s="148"/>
      <c r="I47123"/>
    </row>
    <row r="47124" spans="1:9" x14ac:dyDescent="0.25">
      <c r="A47124"/>
      <c r="B47124"/>
      <c r="C47124"/>
      <c r="D47124"/>
      <c r="E47124" s="148"/>
      <c r="F47124" s="148"/>
      <c r="G47124" s="149"/>
      <c r="H47124" s="148"/>
      <c r="I47124"/>
    </row>
    <row r="47125" spans="1:9" x14ac:dyDescent="0.25">
      <c r="A47125"/>
      <c r="B47125"/>
      <c r="C47125"/>
      <c r="D47125"/>
      <c r="E47125" s="148"/>
      <c r="F47125" s="148"/>
      <c r="G47125" s="149"/>
      <c r="H47125" s="148"/>
      <c r="I47125"/>
    </row>
    <row r="47126" spans="1:9" x14ac:dyDescent="0.25">
      <c r="A47126"/>
      <c r="B47126"/>
      <c r="C47126"/>
      <c r="D47126"/>
      <c r="E47126" s="148"/>
      <c r="F47126" s="148"/>
      <c r="G47126" s="149"/>
      <c r="H47126" s="148"/>
      <c r="I47126"/>
    </row>
    <row r="47127" spans="1:9" x14ac:dyDescent="0.25">
      <c r="A47127"/>
      <c r="B47127"/>
      <c r="C47127"/>
      <c r="D47127"/>
      <c r="E47127" s="148"/>
      <c r="F47127" s="148"/>
      <c r="G47127" s="149"/>
      <c r="H47127" s="148"/>
      <c r="I47127"/>
    </row>
    <row r="47128" spans="1:9" x14ac:dyDescent="0.25">
      <c r="A47128"/>
      <c r="B47128"/>
      <c r="C47128"/>
      <c r="D47128"/>
      <c r="E47128" s="148"/>
      <c r="F47128" s="148"/>
      <c r="G47128" s="149"/>
      <c r="H47128" s="148"/>
      <c r="I47128"/>
    </row>
    <row r="47129" spans="1:9" x14ac:dyDescent="0.25">
      <c r="A47129"/>
      <c r="B47129"/>
      <c r="C47129"/>
      <c r="D47129"/>
      <c r="E47129" s="148"/>
      <c r="F47129" s="148"/>
      <c r="G47129" s="149"/>
      <c r="H47129" s="148"/>
      <c r="I47129"/>
    </row>
    <row r="47130" spans="1:9" x14ac:dyDescent="0.25">
      <c r="A47130"/>
      <c r="B47130"/>
      <c r="C47130"/>
      <c r="D47130"/>
      <c r="E47130" s="148"/>
      <c r="F47130" s="148"/>
      <c r="G47130" s="149"/>
      <c r="H47130" s="148"/>
      <c r="I47130"/>
    </row>
    <row r="47131" spans="1:9" x14ac:dyDescent="0.25">
      <c r="A47131"/>
      <c r="B47131"/>
      <c r="C47131"/>
      <c r="D47131"/>
      <c r="E47131" s="148"/>
      <c r="F47131" s="148"/>
      <c r="G47131" s="149"/>
      <c r="H47131" s="148"/>
      <c r="I47131"/>
    </row>
    <row r="47132" spans="1:9" x14ac:dyDescent="0.25">
      <c r="A47132"/>
      <c r="B47132"/>
      <c r="C47132"/>
      <c r="D47132"/>
      <c r="E47132" s="148"/>
      <c r="F47132" s="148"/>
      <c r="G47132" s="149"/>
      <c r="H47132" s="148"/>
      <c r="I47132"/>
    </row>
    <row r="47133" spans="1:9" x14ac:dyDescent="0.25">
      <c r="A47133"/>
      <c r="B47133"/>
      <c r="C47133"/>
      <c r="D47133"/>
      <c r="E47133" s="148"/>
      <c r="F47133" s="148"/>
      <c r="G47133" s="149"/>
      <c r="H47133" s="148"/>
      <c r="I47133"/>
    </row>
    <row r="47134" spans="1:9" x14ac:dyDescent="0.25">
      <c r="A47134"/>
      <c r="B47134"/>
      <c r="C47134"/>
      <c r="D47134"/>
      <c r="E47134" s="148"/>
      <c r="F47134" s="148"/>
      <c r="G47134" s="149"/>
      <c r="H47134" s="148"/>
      <c r="I47134"/>
    </row>
    <row r="47135" spans="1:9" x14ac:dyDescent="0.25">
      <c r="A47135"/>
      <c r="B47135"/>
      <c r="C47135"/>
      <c r="D47135"/>
      <c r="E47135" s="148"/>
      <c r="F47135" s="148"/>
      <c r="G47135" s="149"/>
      <c r="H47135" s="148"/>
      <c r="I47135"/>
    </row>
    <row r="47136" spans="1:9" x14ac:dyDescent="0.25">
      <c r="A47136"/>
      <c r="B47136"/>
      <c r="C47136"/>
      <c r="D47136"/>
      <c r="E47136" s="148"/>
      <c r="F47136" s="148"/>
      <c r="G47136" s="149"/>
      <c r="H47136" s="148"/>
      <c r="I47136"/>
    </row>
    <row r="47137" spans="1:9" x14ac:dyDescent="0.25">
      <c r="A47137"/>
      <c r="B47137"/>
      <c r="C47137"/>
      <c r="D47137"/>
      <c r="E47137" s="148"/>
      <c r="F47137" s="148"/>
      <c r="G47137" s="149"/>
      <c r="H47137" s="148"/>
      <c r="I47137"/>
    </row>
    <row r="47138" spans="1:9" x14ac:dyDescent="0.25">
      <c r="A47138"/>
      <c r="B47138"/>
      <c r="C47138"/>
      <c r="D47138"/>
      <c r="E47138" s="148"/>
      <c r="F47138" s="148"/>
      <c r="G47138" s="149"/>
      <c r="H47138" s="148"/>
      <c r="I47138"/>
    </row>
    <row r="47139" spans="1:9" x14ac:dyDescent="0.25">
      <c r="A47139"/>
      <c r="B47139"/>
      <c r="C47139"/>
      <c r="D47139"/>
      <c r="E47139" s="148"/>
      <c r="F47139" s="148"/>
      <c r="G47139" s="149"/>
      <c r="H47139" s="148"/>
      <c r="I47139"/>
    </row>
    <row r="47140" spans="1:9" x14ac:dyDescent="0.25">
      <c r="A47140"/>
      <c r="B47140"/>
      <c r="C47140"/>
      <c r="D47140"/>
      <c r="E47140" s="148"/>
      <c r="F47140" s="148"/>
      <c r="G47140" s="149"/>
      <c r="H47140" s="148"/>
      <c r="I47140"/>
    </row>
    <row r="47141" spans="1:9" x14ac:dyDescent="0.25">
      <c r="A47141"/>
      <c r="B47141"/>
      <c r="C47141"/>
      <c r="D47141"/>
      <c r="E47141" s="148"/>
      <c r="F47141" s="148"/>
      <c r="G47141" s="149"/>
      <c r="H47141" s="148"/>
      <c r="I47141"/>
    </row>
    <row r="47142" spans="1:9" x14ac:dyDescent="0.25">
      <c r="A47142"/>
      <c r="B47142"/>
      <c r="C47142"/>
      <c r="D47142"/>
      <c r="E47142" s="148"/>
      <c r="F47142" s="148"/>
      <c r="G47142" s="149"/>
      <c r="H47142" s="148"/>
      <c r="I47142"/>
    </row>
    <row r="47143" spans="1:9" x14ac:dyDescent="0.25">
      <c r="A47143"/>
      <c r="B47143"/>
      <c r="C47143"/>
      <c r="D47143"/>
      <c r="E47143" s="148"/>
      <c r="F47143" s="148"/>
      <c r="G47143" s="149"/>
      <c r="H47143" s="148"/>
      <c r="I47143"/>
    </row>
    <row r="47144" spans="1:9" x14ac:dyDescent="0.25">
      <c r="A47144"/>
      <c r="B47144"/>
      <c r="C47144"/>
      <c r="D47144"/>
      <c r="E47144" s="148"/>
      <c r="F47144" s="148"/>
      <c r="G47144" s="149"/>
      <c r="H47144" s="148"/>
      <c r="I47144"/>
    </row>
    <row r="47145" spans="1:9" x14ac:dyDescent="0.25">
      <c r="A47145"/>
      <c r="B47145"/>
      <c r="C47145"/>
      <c r="D47145"/>
      <c r="E47145" s="148"/>
      <c r="F47145" s="148"/>
      <c r="G47145" s="149"/>
      <c r="H47145" s="148"/>
      <c r="I47145"/>
    </row>
    <row r="47146" spans="1:9" x14ac:dyDescent="0.25">
      <c r="A47146"/>
      <c r="B47146"/>
      <c r="C47146"/>
      <c r="D47146"/>
      <c r="E47146" s="148"/>
      <c r="F47146" s="148"/>
      <c r="G47146" s="149"/>
      <c r="H47146" s="148"/>
      <c r="I47146"/>
    </row>
    <row r="47147" spans="1:9" x14ac:dyDescent="0.25">
      <c r="A47147"/>
      <c r="B47147"/>
      <c r="C47147"/>
      <c r="D47147"/>
      <c r="E47147" s="148"/>
      <c r="F47147" s="148"/>
      <c r="G47147" s="149"/>
      <c r="H47147" s="148"/>
      <c r="I47147"/>
    </row>
    <row r="47148" spans="1:9" x14ac:dyDescent="0.25">
      <c r="A47148"/>
      <c r="B47148"/>
      <c r="C47148"/>
      <c r="D47148"/>
      <c r="E47148" s="148"/>
      <c r="F47148" s="148"/>
      <c r="G47148" s="149"/>
      <c r="H47148" s="148"/>
      <c r="I47148"/>
    </row>
    <row r="47149" spans="1:9" x14ac:dyDescent="0.25">
      <c r="A47149"/>
      <c r="B47149"/>
      <c r="C47149"/>
      <c r="D47149"/>
      <c r="E47149" s="148"/>
      <c r="F47149" s="148"/>
      <c r="G47149" s="149"/>
      <c r="H47149" s="148"/>
      <c r="I47149"/>
    </row>
    <row r="47150" spans="1:9" x14ac:dyDescent="0.25">
      <c r="A47150"/>
      <c r="B47150"/>
      <c r="C47150"/>
      <c r="D47150"/>
      <c r="E47150" s="148"/>
      <c r="F47150" s="148"/>
      <c r="G47150" s="149"/>
      <c r="H47150" s="148"/>
      <c r="I47150"/>
    </row>
    <row r="47151" spans="1:9" x14ac:dyDescent="0.25">
      <c r="A47151"/>
      <c r="B47151"/>
      <c r="C47151"/>
      <c r="D47151"/>
      <c r="E47151" s="148"/>
      <c r="F47151" s="148"/>
      <c r="G47151" s="149"/>
      <c r="H47151" s="148"/>
      <c r="I47151"/>
    </row>
    <row r="47152" spans="1:9" x14ac:dyDescent="0.25">
      <c r="A47152"/>
      <c r="B47152"/>
      <c r="C47152"/>
      <c r="D47152"/>
      <c r="E47152" s="148"/>
      <c r="F47152" s="148"/>
      <c r="G47152" s="149"/>
      <c r="H47152" s="148"/>
      <c r="I47152"/>
    </row>
    <row r="47153" spans="1:9" x14ac:dyDescent="0.25">
      <c r="A47153"/>
      <c r="B47153"/>
      <c r="C47153"/>
      <c r="D47153"/>
      <c r="E47153" s="148"/>
      <c r="F47153" s="148"/>
      <c r="G47153" s="149"/>
      <c r="H47153" s="148"/>
      <c r="I47153"/>
    </row>
    <row r="47154" spans="1:9" x14ac:dyDescent="0.25">
      <c r="A47154"/>
      <c r="B47154"/>
      <c r="C47154"/>
      <c r="D47154"/>
      <c r="E47154" s="148"/>
      <c r="F47154" s="148"/>
      <c r="G47154" s="149"/>
      <c r="H47154" s="148"/>
      <c r="I47154"/>
    </row>
    <row r="47155" spans="1:9" x14ac:dyDescent="0.25">
      <c r="A47155"/>
      <c r="B47155"/>
      <c r="C47155"/>
      <c r="D47155"/>
      <c r="E47155" s="148"/>
      <c r="F47155" s="148"/>
      <c r="G47155" s="149"/>
      <c r="H47155" s="148"/>
      <c r="I47155"/>
    </row>
    <row r="47156" spans="1:9" x14ac:dyDescent="0.25">
      <c r="A47156"/>
      <c r="B47156"/>
      <c r="C47156"/>
      <c r="D47156"/>
      <c r="E47156" s="148"/>
      <c r="F47156" s="148"/>
      <c r="G47156" s="149"/>
      <c r="H47156" s="148"/>
      <c r="I47156"/>
    </row>
    <row r="47157" spans="1:9" x14ac:dyDescent="0.25">
      <c r="A47157"/>
      <c r="B47157"/>
      <c r="C47157"/>
      <c r="D47157"/>
      <c r="E47157" s="148"/>
      <c r="F47157" s="148"/>
      <c r="G47157" s="149"/>
      <c r="H47157" s="148"/>
      <c r="I47157"/>
    </row>
    <row r="47158" spans="1:9" x14ac:dyDescent="0.25">
      <c r="A47158"/>
      <c r="B47158"/>
      <c r="C47158"/>
      <c r="D47158"/>
      <c r="E47158" s="148"/>
      <c r="F47158" s="148"/>
      <c r="G47158" s="149"/>
      <c r="H47158" s="148"/>
      <c r="I47158"/>
    </row>
    <row r="47159" spans="1:9" x14ac:dyDescent="0.25">
      <c r="A47159"/>
      <c r="B47159"/>
      <c r="C47159"/>
      <c r="D47159"/>
      <c r="E47159" s="148"/>
      <c r="F47159" s="148"/>
      <c r="G47159" s="149"/>
      <c r="H47159" s="148"/>
      <c r="I47159"/>
    </row>
    <row r="47160" spans="1:9" x14ac:dyDescent="0.25">
      <c r="A47160"/>
      <c r="B47160"/>
      <c r="C47160"/>
      <c r="D47160"/>
      <c r="E47160" s="148"/>
      <c r="F47160" s="148"/>
      <c r="G47160" s="149"/>
      <c r="H47160" s="148"/>
      <c r="I47160"/>
    </row>
    <row r="47161" spans="1:9" x14ac:dyDescent="0.25">
      <c r="A47161"/>
      <c r="B47161"/>
      <c r="C47161"/>
      <c r="D47161"/>
      <c r="E47161" s="148"/>
      <c r="F47161" s="148"/>
      <c r="G47161" s="149"/>
      <c r="H47161" s="148"/>
      <c r="I47161"/>
    </row>
    <row r="47162" spans="1:9" x14ac:dyDescent="0.25">
      <c r="A47162"/>
      <c r="B47162"/>
      <c r="C47162"/>
      <c r="D47162"/>
      <c r="E47162" s="148"/>
      <c r="F47162" s="148"/>
      <c r="G47162" s="149"/>
      <c r="H47162" s="148"/>
      <c r="I47162"/>
    </row>
    <row r="47163" spans="1:9" x14ac:dyDescent="0.25">
      <c r="A47163"/>
      <c r="B47163"/>
      <c r="C47163"/>
      <c r="D47163"/>
      <c r="E47163" s="148"/>
      <c r="F47163" s="148"/>
      <c r="G47163" s="149"/>
      <c r="H47163" s="148"/>
      <c r="I47163"/>
    </row>
    <row r="47164" spans="1:9" x14ac:dyDescent="0.25">
      <c r="A47164"/>
      <c r="B47164"/>
      <c r="C47164"/>
      <c r="D47164"/>
      <c r="E47164" s="148"/>
      <c r="F47164" s="148"/>
      <c r="G47164" s="149"/>
      <c r="H47164" s="148"/>
      <c r="I47164"/>
    </row>
    <row r="47165" spans="1:9" x14ac:dyDescent="0.25">
      <c r="A47165"/>
      <c r="B47165"/>
      <c r="C47165"/>
      <c r="D47165"/>
      <c r="E47165" s="148"/>
      <c r="F47165" s="148"/>
      <c r="G47165" s="149"/>
      <c r="H47165" s="148"/>
      <c r="I47165"/>
    </row>
    <row r="47166" spans="1:9" x14ac:dyDescent="0.25">
      <c r="A47166"/>
      <c r="B47166"/>
      <c r="C47166"/>
      <c r="D47166"/>
      <c r="E47166" s="148"/>
      <c r="F47166" s="148"/>
      <c r="G47166" s="149"/>
      <c r="H47166" s="148"/>
      <c r="I47166"/>
    </row>
    <row r="47167" spans="1:9" x14ac:dyDescent="0.25">
      <c r="A47167"/>
      <c r="B47167"/>
      <c r="C47167"/>
      <c r="D47167"/>
      <c r="E47167" s="148"/>
      <c r="F47167" s="148"/>
      <c r="G47167" s="149"/>
      <c r="H47167" s="148"/>
      <c r="I47167"/>
    </row>
    <row r="47168" spans="1:9" x14ac:dyDescent="0.25">
      <c r="A47168"/>
      <c r="B47168"/>
      <c r="C47168"/>
      <c r="D47168"/>
      <c r="E47168" s="148"/>
      <c r="F47168" s="148"/>
      <c r="G47168" s="149"/>
      <c r="H47168" s="148"/>
      <c r="I47168"/>
    </row>
    <row r="47169" spans="1:9" x14ac:dyDescent="0.25">
      <c r="A47169"/>
      <c r="B47169"/>
      <c r="C47169"/>
      <c r="D47169"/>
      <c r="E47169" s="148"/>
      <c r="F47169" s="148"/>
      <c r="G47169" s="149"/>
      <c r="H47169" s="148"/>
      <c r="I47169"/>
    </row>
    <row r="47170" spans="1:9" x14ac:dyDescent="0.25">
      <c r="A47170"/>
      <c r="B47170"/>
      <c r="C47170"/>
      <c r="D47170"/>
      <c r="E47170" s="148"/>
      <c r="F47170" s="148"/>
      <c r="G47170" s="149"/>
      <c r="H47170" s="148"/>
      <c r="I47170"/>
    </row>
    <row r="47171" spans="1:9" x14ac:dyDescent="0.25">
      <c r="A47171"/>
      <c r="B47171"/>
      <c r="C47171"/>
      <c r="D47171"/>
      <c r="E47171" s="148"/>
      <c r="F47171" s="148"/>
      <c r="G47171" s="149"/>
      <c r="H47171" s="148"/>
      <c r="I47171"/>
    </row>
    <row r="47172" spans="1:9" x14ac:dyDescent="0.25">
      <c r="A47172"/>
      <c r="B47172"/>
      <c r="C47172"/>
      <c r="D47172"/>
      <c r="E47172" s="148"/>
      <c r="F47172" s="148"/>
      <c r="G47172" s="149"/>
      <c r="H47172" s="148"/>
      <c r="I47172"/>
    </row>
    <row r="47173" spans="1:9" x14ac:dyDescent="0.25">
      <c r="A47173"/>
      <c r="B47173"/>
      <c r="C47173"/>
      <c r="D47173"/>
      <c r="E47173" s="148"/>
      <c r="F47173" s="148"/>
      <c r="G47173" s="149"/>
      <c r="H47173" s="148"/>
      <c r="I47173"/>
    </row>
    <row r="47174" spans="1:9" x14ac:dyDescent="0.25">
      <c r="A47174"/>
      <c r="B47174"/>
      <c r="C47174"/>
      <c r="D47174"/>
      <c r="E47174" s="148"/>
      <c r="F47174" s="148"/>
      <c r="G47174" s="149"/>
      <c r="H47174" s="148"/>
      <c r="I47174"/>
    </row>
    <row r="47175" spans="1:9" x14ac:dyDescent="0.25">
      <c r="A47175"/>
      <c r="B47175"/>
      <c r="C47175"/>
      <c r="D47175"/>
      <c r="E47175" s="148"/>
      <c r="F47175" s="148"/>
      <c r="G47175" s="149"/>
      <c r="H47175" s="148"/>
      <c r="I47175"/>
    </row>
    <row r="47176" spans="1:9" x14ac:dyDescent="0.25">
      <c r="A47176"/>
      <c r="B47176"/>
      <c r="C47176"/>
      <c r="D47176"/>
      <c r="E47176" s="148"/>
      <c r="F47176" s="148"/>
      <c r="G47176" s="149"/>
      <c r="H47176" s="148"/>
      <c r="I47176"/>
    </row>
    <row r="47177" spans="1:9" x14ac:dyDescent="0.25">
      <c r="A47177"/>
      <c r="B47177"/>
      <c r="C47177"/>
      <c r="D47177"/>
      <c r="E47177" s="148"/>
      <c r="F47177" s="148"/>
      <c r="G47177" s="149"/>
      <c r="H47177" s="148"/>
      <c r="I47177"/>
    </row>
    <row r="47178" spans="1:9" x14ac:dyDescent="0.25">
      <c r="A47178"/>
      <c r="B47178"/>
      <c r="C47178"/>
      <c r="D47178"/>
      <c r="E47178" s="148"/>
      <c r="F47178" s="148"/>
      <c r="G47178" s="149"/>
      <c r="H47178" s="148"/>
      <c r="I47178"/>
    </row>
    <row r="47179" spans="1:9" x14ac:dyDescent="0.25">
      <c r="A47179"/>
      <c r="B47179"/>
      <c r="C47179"/>
      <c r="D47179"/>
      <c r="E47179" s="148"/>
      <c r="F47179" s="148"/>
      <c r="G47179" s="149"/>
      <c r="H47179" s="148"/>
      <c r="I47179"/>
    </row>
    <row r="47180" spans="1:9" x14ac:dyDescent="0.25">
      <c r="A47180"/>
      <c r="B47180"/>
      <c r="C47180"/>
      <c r="D47180"/>
      <c r="E47180" s="148"/>
      <c r="F47180" s="148"/>
      <c r="G47180" s="149"/>
      <c r="H47180" s="148"/>
      <c r="I47180"/>
    </row>
    <row r="47181" spans="1:9" x14ac:dyDescent="0.25">
      <c r="A47181"/>
      <c r="B47181"/>
      <c r="C47181"/>
      <c r="D47181"/>
      <c r="E47181" s="148"/>
      <c r="F47181" s="148"/>
      <c r="G47181" s="149"/>
      <c r="H47181" s="148"/>
      <c r="I47181"/>
    </row>
    <row r="47182" spans="1:9" x14ac:dyDescent="0.25">
      <c r="A47182"/>
      <c r="B47182"/>
      <c r="C47182"/>
      <c r="D47182"/>
      <c r="E47182" s="148"/>
      <c r="F47182" s="148"/>
      <c r="G47182" s="149"/>
      <c r="H47182" s="148"/>
      <c r="I47182"/>
    </row>
    <row r="47183" spans="1:9" x14ac:dyDescent="0.25">
      <c r="A47183"/>
      <c r="B47183"/>
      <c r="C47183"/>
      <c r="D47183"/>
      <c r="E47183" s="148"/>
      <c r="F47183" s="148"/>
      <c r="G47183" s="149"/>
      <c r="H47183" s="148"/>
      <c r="I47183"/>
    </row>
    <row r="47184" spans="1:9" x14ac:dyDescent="0.25">
      <c r="A47184"/>
      <c r="B47184"/>
      <c r="C47184"/>
      <c r="D47184"/>
      <c r="E47184" s="148"/>
      <c r="F47184" s="148"/>
      <c r="G47184" s="149"/>
      <c r="H47184" s="148"/>
      <c r="I47184"/>
    </row>
    <row r="47185" spans="1:9" x14ac:dyDescent="0.25">
      <c r="A47185"/>
      <c r="B47185"/>
      <c r="C47185"/>
      <c r="D47185"/>
      <c r="E47185" s="148"/>
      <c r="F47185" s="148"/>
      <c r="G47185" s="149"/>
      <c r="H47185" s="148"/>
      <c r="I47185"/>
    </row>
    <row r="47186" spans="1:9" x14ac:dyDescent="0.25">
      <c r="A47186"/>
      <c r="B47186"/>
      <c r="C47186"/>
      <c r="D47186"/>
      <c r="E47186" s="148"/>
      <c r="F47186" s="148"/>
      <c r="G47186" s="149"/>
      <c r="H47186" s="148"/>
      <c r="I47186"/>
    </row>
    <row r="47187" spans="1:9" x14ac:dyDescent="0.25">
      <c r="A47187"/>
      <c r="B47187"/>
      <c r="C47187"/>
      <c r="D47187"/>
      <c r="E47187" s="148"/>
      <c r="F47187" s="148"/>
      <c r="G47187" s="149"/>
      <c r="H47187" s="148"/>
      <c r="I47187"/>
    </row>
    <row r="47188" spans="1:9" x14ac:dyDescent="0.25">
      <c r="A47188"/>
      <c r="B47188"/>
      <c r="C47188"/>
      <c r="D47188"/>
      <c r="E47188" s="148"/>
      <c r="F47188" s="148"/>
      <c r="G47188" s="149"/>
      <c r="H47188" s="148"/>
      <c r="I47188"/>
    </row>
    <row r="47189" spans="1:9" x14ac:dyDescent="0.25">
      <c r="A47189"/>
      <c r="B47189"/>
      <c r="C47189"/>
      <c r="D47189"/>
      <c r="E47189" s="148"/>
      <c r="F47189" s="148"/>
      <c r="G47189" s="149"/>
      <c r="H47189" s="148"/>
      <c r="I47189"/>
    </row>
    <row r="47190" spans="1:9" x14ac:dyDescent="0.25">
      <c r="A47190"/>
      <c r="B47190"/>
      <c r="C47190"/>
      <c r="D47190"/>
      <c r="E47190" s="148"/>
      <c r="F47190" s="148"/>
      <c r="G47190" s="149"/>
      <c r="H47190" s="148"/>
      <c r="I47190"/>
    </row>
    <row r="47191" spans="1:9" x14ac:dyDescent="0.25">
      <c r="A47191"/>
      <c r="B47191"/>
      <c r="C47191"/>
      <c r="D47191"/>
      <c r="E47191" s="148"/>
      <c r="F47191" s="148"/>
      <c r="G47191" s="149"/>
      <c r="H47191" s="148"/>
      <c r="I47191"/>
    </row>
    <row r="47192" spans="1:9" x14ac:dyDescent="0.25">
      <c r="A47192"/>
      <c r="B47192"/>
      <c r="C47192"/>
      <c r="D47192"/>
      <c r="E47192" s="148"/>
      <c r="F47192" s="148"/>
      <c r="G47192" s="149"/>
      <c r="H47192" s="148"/>
      <c r="I47192"/>
    </row>
    <row r="47193" spans="1:9" x14ac:dyDescent="0.25">
      <c r="A47193"/>
      <c r="B47193"/>
      <c r="C47193"/>
      <c r="D47193"/>
      <c r="E47193" s="148"/>
      <c r="F47193" s="148"/>
      <c r="G47193" s="149"/>
      <c r="H47193" s="148"/>
      <c r="I47193"/>
    </row>
    <row r="47194" spans="1:9" x14ac:dyDescent="0.25">
      <c r="A47194"/>
      <c r="B47194"/>
      <c r="C47194"/>
      <c r="D47194"/>
      <c r="E47194" s="148"/>
      <c r="F47194" s="148"/>
      <c r="G47194" s="149"/>
      <c r="H47194" s="148"/>
      <c r="I47194"/>
    </row>
    <row r="47195" spans="1:9" x14ac:dyDescent="0.25">
      <c r="A47195"/>
      <c r="B47195"/>
      <c r="C47195"/>
      <c r="D47195"/>
      <c r="E47195" s="148"/>
      <c r="F47195" s="148"/>
      <c r="G47195" s="149"/>
      <c r="H47195" s="148"/>
      <c r="I47195"/>
    </row>
    <row r="47196" spans="1:9" x14ac:dyDescent="0.25">
      <c r="A47196"/>
      <c r="B47196"/>
      <c r="C47196"/>
      <c r="D47196"/>
      <c r="E47196" s="148"/>
      <c r="F47196" s="148"/>
      <c r="G47196" s="149"/>
      <c r="H47196" s="148"/>
      <c r="I47196"/>
    </row>
    <row r="47197" spans="1:9" x14ac:dyDescent="0.25">
      <c r="A47197"/>
      <c r="B47197"/>
      <c r="C47197"/>
      <c r="D47197"/>
      <c r="E47197" s="148"/>
      <c r="F47197" s="148"/>
      <c r="G47197" s="149"/>
      <c r="H47197" s="148"/>
      <c r="I47197"/>
    </row>
    <row r="47198" spans="1:9" x14ac:dyDescent="0.25">
      <c r="A47198"/>
      <c r="B47198"/>
      <c r="C47198"/>
      <c r="D47198"/>
      <c r="E47198" s="148"/>
      <c r="F47198" s="148"/>
      <c r="G47198" s="149"/>
      <c r="H47198" s="148"/>
      <c r="I47198"/>
    </row>
    <row r="47199" spans="1:9" x14ac:dyDescent="0.25">
      <c r="A47199"/>
      <c r="B47199"/>
      <c r="C47199"/>
      <c r="D47199"/>
      <c r="E47199" s="148"/>
      <c r="F47199" s="148"/>
      <c r="G47199" s="149"/>
      <c r="H47199" s="148"/>
      <c r="I47199"/>
    </row>
    <row r="47200" spans="1:9" x14ac:dyDescent="0.25">
      <c r="A47200"/>
      <c r="B47200"/>
      <c r="C47200"/>
      <c r="D47200"/>
      <c r="E47200" s="148"/>
      <c r="F47200" s="148"/>
      <c r="G47200" s="149"/>
      <c r="H47200" s="148"/>
      <c r="I47200"/>
    </row>
    <row r="47201" spans="1:9" x14ac:dyDescent="0.25">
      <c r="A47201"/>
      <c r="B47201"/>
      <c r="C47201"/>
      <c r="D47201"/>
      <c r="E47201" s="148"/>
      <c r="F47201" s="148"/>
      <c r="G47201" s="149"/>
      <c r="H47201" s="148"/>
      <c r="I47201"/>
    </row>
    <row r="47202" spans="1:9" x14ac:dyDescent="0.25">
      <c r="A47202"/>
      <c r="B47202"/>
      <c r="C47202"/>
      <c r="D47202"/>
      <c r="E47202" s="148"/>
      <c r="F47202" s="148"/>
      <c r="G47202" s="149"/>
      <c r="H47202" s="148"/>
      <c r="I47202"/>
    </row>
    <row r="47203" spans="1:9" x14ac:dyDescent="0.25">
      <c r="A47203"/>
      <c r="B47203"/>
      <c r="C47203"/>
      <c r="D47203"/>
      <c r="E47203" s="148"/>
      <c r="F47203" s="148"/>
      <c r="G47203" s="149"/>
      <c r="H47203" s="148"/>
      <c r="I47203"/>
    </row>
    <row r="47204" spans="1:9" x14ac:dyDescent="0.25">
      <c r="A47204"/>
      <c r="B47204"/>
      <c r="C47204"/>
      <c r="D47204"/>
      <c r="E47204" s="148"/>
      <c r="F47204" s="148"/>
      <c r="G47204" s="149"/>
      <c r="H47204" s="148"/>
      <c r="I47204"/>
    </row>
    <row r="47205" spans="1:9" x14ac:dyDescent="0.25">
      <c r="A47205"/>
      <c r="B47205"/>
      <c r="C47205"/>
      <c r="D47205"/>
      <c r="E47205" s="148"/>
      <c r="F47205" s="148"/>
      <c r="G47205" s="149"/>
      <c r="H47205" s="148"/>
      <c r="I47205"/>
    </row>
    <row r="47206" spans="1:9" x14ac:dyDescent="0.25">
      <c r="A47206"/>
      <c r="B47206"/>
      <c r="C47206"/>
      <c r="D47206"/>
      <c r="E47206" s="148"/>
      <c r="F47206" s="148"/>
      <c r="G47206" s="149"/>
      <c r="H47206" s="148"/>
      <c r="I47206"/>
    </row>
    <row r="47207" spans="1:9" x14ac:dyDescent="0.25">
      <c r="A47207"/>
      <c r="B47207"/>
      <c r="C47207"/>
      <c r="D47207"/>
      <c r="E47207" s="148"/>
      <c r="F47207" s="148"/>
      <c r="G47207" s="149"/>
      <c r="H47207" s="148"/>
      <c r="I47207"/>
    </row>
    <row r="47208" spans="1:9" x14ac:dyDescent="0.25">
      <c r="A47208"/>
      <c r="B47208"/>
      <c r="C47208"/>
      <c r="D47208"/>
      <c r="E47208" s="148"/>
      <c r="F47208" s="148"/>
      <c r="G47208" s="149"/>
      <c r="H47208" s="148"/>
      <c r="I47208"/>
    </row>
    <row r="47209" spans="1:9" x14ac:dyDescent="0.25">
      <c r="A47209"/>
      <c r="B47209"/>
      <c r="C47209"/>
      <c r="D47209"/>
      <c r="E47209" s="148"/>
      <c r="F47209" s="148"/>
      <c r="G47209" s="149"/>
      <c r="H47209" s="148"/>
      <c r="I47209"/>
    </row>
    <row r="47210" spans="1:9" x14ac:dyDescent="0.25">
      <c r="A47210"/>
      <c r="B47210"/>
      <c r="C47210"/>
      <c r="D47210"/>
      <c r="E47210" s="148"/>
      <c r="F47210" s="148"/>
      <c r="G47210" s="149"/>
      <c r="H47210" s="148"/>
      <c r="I47210"/>
    </row>
    <row r="47211" spans="1:9" x14ac:dyDescent="0.25">
      <c r="A47211"/>
      <c r="B47211"/>
      <c r="C47211"/>
      <c r="D47211"/>
      <c r="E47211" s="148"/>
      <c r="F47211" s="148"/>
      <c r="G47211" s="149"/>
      <c r="H47211" s="148"/>
      <c r="I47211"/>
    </row>
    <row r="47212" spans="1:9" x14ac:dyDescent="0.25">
      <c r="A47212"/>
      <c r="B47212"/>
      <c r="C47212"/>
      <c r="D47212"/>
      <c r="E47212" s="148"/>
      <c r="F47212" s="148"/>
      <c r="G47212" s="149"/>
      <c r="H47212" s="148"/>
      <c r="I47212"/>
    </row>
    <row r="47213" spans="1:9" x14ac:dyDescent="0.25">
      <c r="A47213"/>
      <c r="B47213"/>
      <c r="C47213"/>
      <c r="D47213"/>
      <c r="E47213" s="148"/>
      <c r="F47213" s="148"/>
      <c r="G47213" s="149"/>
      <c r="H47213" s="148"/>
      <c r="I47213"/>
    </row>
    <row r="47214" spans="1:9" x14ac:dyDescent="0.25">
      <c r="A47214"/>
      <c r="B47214"/>
      <c r="C47214"/>
      <c r="D47214"/>
      <c r="E47214" s="148"/>
      <c r="F47214" s="148"/>
      <c r="G47214" s="149"/>
      <c r="H47214" s="148"/>
      <c r="I47214"/>
    </row>
    <row r="47215" spans="1:9" x14ac:dyDescent="0.25">
      <c r="A47215"/>
      <c r="B47215"/>
      <c r="C47215"/>
      <c r="D47215"/>
      <c r="E47215" s="148"/>
      <c r="F47215" s="148"/>
      <c r="G47215" s="149"/>
      <c r="H47215" s="148"/>
      <c r="I47215"/>
    </row>
    <row r="47216" spans="1:9" x14ac:dyDescent="0.25">
      <c r="A47216"/>
      <c r="B47216"/>
      <c r="C47216"/>
      <c r="D47216"/>
      <c r="E47216" s="148"/>
      <c r="F47216" s="148"/>
      <c r="G47216" s="149"/>
      <c r="H47216" s="148"/>
      <c r="I47216"/>
    </row>
    <row r="47217" spans="1:9" x14ac:dyDescent="0.25">
      <c r="A47217"/>
      <c r="B47217"/>
      <c r="C47217"/>
      <c r="D47217"/>
      <c r="E47217" s="148"/>
      <c r="F47217" s="148"/>
      <c r="G47217" s="149"/>
      <c r="H47217" s="148"/>
      <c r="I47217"/>
    </row>
    <row r="47218" spans="1:9" x14ac:dyDescent="0.25">
      <c r="A47218"/>
      <c r="B47218"/>
      <c r="C47218"/>
      <c r="D47218"/>
      <c r="E47218" s="148"/>
      <c r="F47218" s="148"/>
      <c r="G47218" s="149"/>
      <c r="H47218" s="148"/>
      <c r="I47218"/>
    </row>
    <row r="47219" spans="1:9" x14ac:dyDescent="0.25">
      <c r="A47219"/>
      <c r="B47219"/>
      <c r="C47219"/>
      <c r="D47219"/>
      <c r="E47219" s="148"/>
      <c r="F47219" s="148"/>
      <c r="G47219" s="149"/>
      <c r="H47219" s="148"/>
      <c r="I47219"/>
    </row>
    <row r="47220" spans="1:9" x14ac:dyDescent="0.25">
      <c r="A47220"/>
      <c r="B47220"/>
      <c r="C47220"/>
      <c r="D47220"/>
      <c r="E47220" s="148"/>
      <c r="F47220" s="148"/>
      <c r="G47220" s="149"/>
      <c r="H47220" s="148"/>
      <c r="I47220"/>
    </row>
    <row r="47221" spans="1:9" x14ac:dyDescent="0.25">
      <c r="A47221"/>
      <c r="B47221"/>
      <c r="C47221"/>
      <c r="D47221"/>
      <c r="E47221" s="148"/>
      <c r="F47221" s="148"/>
      <c r="G47221" s="149"/>
      <c r="H47221" s="148"/>
      <c r="I47221"/>
    </row>
    <row r="47222" spans="1:9" x14ac:dyDescent="0.25">
      <c r="A47222"/>
      <c r="B47222"/>
      <c r="C47222"/>
      <c r="D47222"/>
      <c r="E47222" s="148"/>
      <c r="F47222" s="148"/>
      <c r="G47222" s="149"/>
      <c r="H47222" s="148"/>
      <c r="I47222"/>
    </row>
    <row r="47223" spans="1:9" x14ac:dyDescent="0.25">
      <c r="A47223"/>
      <c r="B47223"/>
      <c r="C47223"/>
      <c r="D47223"/>
      <c r="E47223" s="148"/>
      <c r="F47223" s="148"/>
      <c r="G47223" s="149"/>
      <c r="H47223" s="148"/>
      <c r="I47223"/>
    </row>
    <row r="47224" spans="1:9" x14ac:dyDescent="0.25">
      <c r="A47224"/>
      <c r="B47224"/>
      <c r="C47224"/>
      <c r="D47224"/>
      <c r="E47224" s="148"/>
      <c r="F47224" s="148"/>
      <c r="G47224" s="149"/>
      <c r="H47224" s="148"/>
      <c r="I47224"/>
    </row>
    <row r="47225" spans="1:9" x14ac:dyDescent="0.25">
      <c r="A47225"/>
      <c r="B47225"/>
      <c r="C47225"/>
      <c r="D47225"/>
      <c r="E47225" s="148"/>
      <c r="F47225" s="148"/>
      <c r="G47225" s="149"/>
      <c r="H47225" s="148"/>
      <c r="I47225"/>
    </row>
    <row r="47226" spans="1:9" x14ac:dyDescent="0.25">
      <c r="A47226"/>
      <c r="B47226"/>
      <c r="C47226"/>
      <c r="D47226"/>
      <c r="E47226" s="148"/>
      <c r="F47226" s="148"/>
      <c r="G47226" s="149"/>
      <c r="H47226" s="148"/>
      <c r="I47226"/>
    </row>
    <row r="47227" spans="1:9" x14ac:dyDescent="0.25">
      <c r="A47227"/>
      <c r="B47227"/>
      <c r="C47227"/>
      <c r="D47227"/>
      <c r="E47227" s="148"/>
      <c r="F47227" s="148"/>
      <c r="G47227" s="149"/>
      <c r="H47227" s="148"/>
      <c r="I47227"/>
    </row>
    <row r="47228" spans="1:9" x14ac:dyDescent="0.25">
      <c r="A47228"/>
      <c r="B47228"/>
      <c r="C47228"/>
      <c r="D47228"/>
      <c r="E47228" s="148"/>
      <c r="F47228" s="148"/>
      <c r="G47228" s="149"/>
      <c r="H47228" s="148"/>
      <c r="I47228"/>
    </row>
    <row r="47229" spans="1:9" x14ac:dyDescent="0.25">
      <c r="A47229"/>
      <c r="B47229"/>
      <c r="C47229"/>
      <c r="D47229"/>
      <c r="E47229" s="148"/>
      <c r="F47229" s="148"/>
      <c r="G47229" s="149"/>
      <c r="H47229" s="148"/>
      <c r="I47229"/>
    </row>
    <row r="47230" spans="1:9" x14ac:dyDescent="0.25">
      <c r="A47230"/>
      <c r="B47230"/>
      <c r="C47230"/>
      <c r="D47230"/>
      <c r="E47230" s="148"/>
      <c r="F47230" s="148"/>
      <c r="G47230" s="149"/>
      <c r="H47230" s="148"/>
      <c r="I47230"/>
    </row>
    <row r="47231" spans="1:9" x14ac:dyDescent="0.25">
      <c r="A47231"/>
      <c r="B47231"/>
      <c r="C47231"/>
      <c r="D47231"/>
      <c r="E47231" s="148"/>
      <c r="F47231" s="148"/>
      <c r="G47231" s="149"/>
      <c r="H47231" s="148"/>
      <c r="I47231"/>
    </row>
    <row r="47232" spans="1:9" x14ac:dyDescent="0.25">
      <c r="A47232"/>
      <c r="B47232"/>
      <c r="C47232"/>
      <c r="D47232"/>
      <c r="E47232" s="148"/>
      <c r="F47232" s="148"/>
      <c r="G47232" s="149"/>
      <c r="H47232" s="148"/>
      <c r="I47232"/>
    </row>
    <row r="47233" spans="1:9" x14ac:dyDescent="0.25">
      <c r="A47233"/>
      <c r="B47233"/>
      <c r="C47233"/>
      <c r="D47233"/>
      <c r="E47233" s="148"/>
      <c r="F47233" s="148"/>
      <c r="G47233" s="149"/>
      <c r="H47233" s="148"/>
      <c r="I47233"/>
    </row>
    <row r="47234" spans="1:9" x14ac:dyDescent="0.25">
      <c r="A47234"/>
      <c r="B47234"/>
      <c r="C47234"/>
      <c r="D47234"/>
      <c r="E47234" s="148"/>
      <c r="F47234" s="148"/>
      <c r="G47234" s="149"/>
      <c r="H47234" s="148"/>
      <c r="I47234"/>
    </row>
    <row r="47235" spans="1:9" x14ac:dyDescent="0.25">
      <c r="A47235"/>
      <c r="B47235"/>
      <c r="C47235"/>
      <c r="D47235"/>
      <c r="E47235" s="148"/>
      <c r="F47235" s="148"/>
      <c r="G47235" s="149"/>
      <c r="H47235" s="148"/>
      <c r="I47235"/>
    </row>
    <row r="47236" spans="1:9" x14ac:dyDescent="0.25">
      <c r="A47236"/>
      <c r="B47236"/>
      <c r="C47236"/>
      <c r="D47236"/>
      <c r="E47236" s="148"/>
      <c r="F47236" s="148"/>
      <c r="G47236" s="149"/>
      <c r="H47236" s="148"/>
      <c r="I47236"/>
    </row>
    <row r="47237" spans="1:9" x14ac:dyDescent="0.25">
      <c r="A47237"/>
      <c r="B47237"/>
      <c r="C47237"/>
      <c r="D47237"/>
      <c r="E47237" s="148"/>
      <c r="F47237" s="148"/>
      <c r="G47237" s="149"/>
      <c r="H47237" s="148"/>
      <c r="I47237"/>
    </row>
    <row r="47238" spans="1:9" x14ac:dyDescent="0.25">
      <c r="A47238"/>
      <c r="B47238"/>
      <c r="C47238"/>
      <c r="D47238"/>
      <c r="E47238" s="148"/>
      <c r="F47238" s="148"/>
      <c r="G47238" s="149"/>
      <c r="H47238" s="148"/>
      <c r="I47238"/>
    </row>
    <row r="47239" spans="1:9" x14ac:dyDescent="0.25">
      <c r="A47239"/>
      <c r="B47239"/>
      <c r="C47239"/>
      <c r="D47239"/>
      <c r="E47239" s="148"/>
      <c r="F47239" s="148"/>
      <c r="G47239" s="149"/>
      <c r="H47239" s="148"/>
      <c r="I47239"/>
    </row>
    <row r="47240" spans="1:9" x14ac:dyDescent="0.25">
      <c r="A47240"/>
      <c r="B47240"/>
      <c r="C47240"/>
      <c r="D47240"/>
      <c r="E47240" s="148"/>
      <c r="F47240" s="148"/>
      <c r="G47240" s="149"/>
      <c r="H47240" s="148"/>
      <c r="I47240"/>
    </row>
    <row r="47241" spans="1:9" x14ac:dyDescent="0.25">
      <c r="A47241"/>
      <c r="B47241"/>
      <c r="C47241"/>
      <c r="D47241"/>
      <c r="E47241" s="148"/>
      <c r="F47241" s="148"/>
      <c r="G47241" s="149"/>
      <c r="H47241" s="148"/>
      <c r="I47241"/>
    </row>
    <row r="47242" spans="1:9" x14ac:dyDescent="0.25">
      <c r="A47242"/>
      <c r="B47242"/>
      <c r="C47242"/>
      <c r="D47242"/>
      <c r="E47242" s="148"/>
      <c r="F47242" s="148"/>
      <c r="G47242" s="149"/>
      <c r="H47242" s="148"/>
      <c r="I47242"/>
    </row>
    <row r="47243" spans="1:9" x14ac:dyDescent="0.25">
      <c r="A47243"/>
      <c r="B47243"/>
      <c r="C47243"/>
      <c r="D47243"/>
      <c r="E47243" s="148"/>
      <c r="F47243" s="148"/>
      <c r="G47243" s="149"/>
      <c r="H47243" s="148"/>
      <c r="I47243"/>
    </row>
    <row r="47244" spans="1:9" x14ac:dyDescent="0.25">
      <c r="A47244"/>
      <c r="B47244"/>
      <c r="C47244"/>
      <c r="D47244"/>
      <c r="E47244" s="148"/>
      <c r="F47244" s="148"/>
      <c r="G47244" s="149"/>
      <c r="H47244" s="148"/>
      <c r="I47244"/>
    </row>
    <row r="47245" spans="1:9" x14ac:dyDescent="0.25">
      <c r="A47245"/>
      <c r="B47245"/>
      <c r="C47245"/>
      <c r="D47245"/>
      <c r="E47245" s="148"/>
      <c r="F47245" s="148"/>
      <c r="G47245" s="149"/>
      <c r="H47245" s="148"/>
      <c r="I47245"/>
    </row>
    <row r="47246" spans="1:9" x14ac:dyDescent="0.25">
      <c r="A47246"/>
      <c r="B47246"/>
      <c r="C47246"/>
      <c r="D47246"/>
      <c r="E47246" s="148"/>
      <c r="F47246" s="148"/>
      <c r="G47246" s="149"/>
      <c r="H47246" s="148"/>
      <c r="I47246"/>
    </row>
    <row r="47247" spans="1:9" x14ac:dyDescent="0.25">
      <c r="A47247"/>
      <c r="B47247"/>
      <c r="C47247"/>
      <c r="D47247"/>
      <c r="E47247" s="148"/>
      <c r="F47247" s="148"/>
      <c r="G47247" s="149"/>
      <c r="H47247" s="148"/>
      <c r="I47247"/>
    </row>
    <row r="47248" spans="1:9" x14ac:dyDescent="0.25">
      <c r="A47248"/>
      <c r="B47248"/>
      <c r="C47248"/>
      <c r="D47248"/>
      <c r="E47248" s="148"/>
      <c r="F47248" s="148"/>
      <c r="G47248" s="149"/>
      <c r="H47248" s="148"/>
      <c r="I47248"/>
    </row>
    <row r="47249" spans="1:9" x14ac:dyDescent="0.25">
      <c r="A47249"/>
      <c r="B47249"/>
      <c r="C47249"/>
      <c r="D47249"/>
      <c r="E47249" s="148"/>
      <c r="F47249" s="148"/>
      <c r="G47249" s="149"/>
      <c r="H47249" s="148"/>
      <c r="I47249"/>
    </row>
    <row r="47250" spans="1:9" x14ac:dyDescent="0.25">
      <c r="A47250"/>
      <c r="B47250"/>
      <c r="C47250"/>
      <c r="D47250"/>
      <c r="E47250" s="148"/>
      <c r="F47250" s="148"/>
      <c r="G47250" s="149"/>
      <c r="H47250" s="148"/>
      <c r="I47250"/>
    </row>
    <row r="47251" spans="1:9" x14ac:dyDescent="0.25">
      <c r="A47251"/>
      <c r="B47251"/>
      <c r="C47251"/>
      <c r="D47251"/>
      <c r="E47251" s="148"/>
      <c r="F47251" s="148"/>
      <c r="G47251" s="149"/>
      <c r="H47251" s="148"/>
      <c r="I47251"/>
    </row>
    <row r="47252" spans="1:9" x14ac:dyDescent="0.25">
      <c r="A47252"/>
      <c r="B47252"/>
      <c r="C47252"/>
      <c r="D47252"/>
      <c r="E47252" s="148"/>
      <c r="F47252" s="148"/>
      <c r="G47252" s="149"/>
      <c r="H47252" s="148"/>
      <c r="I47252"/>
    </row>
    <row r="47253" spans="1:9" x14ac:dyDescent="0.25">
      <c r="A47253"/>
      <c r="B47253"/>
      <c r="C47253"/>
      <c r="D47253"/>
      <c r="E47253" s="148"/>
      <c r="F47253" s="148"/>
      <c r="G47253" s="149"/>
      <c r="H47253" s="148"/>
      <c r="I47253"/>
    </row>
    <row r="47254" spans="1:9" x14ac:dyDescent="0.25">
      <c r="A47254"/>
      <c r="B47254"/>
      <c r="C47254"/>
      <c r="D47254"/>
      <c r="E47254" s="148"/>
      <c r="F47254" s="148"/>
      <c r="G47254" s="149"/>
      <c r="H47254" s="148"/>
      <c r="I47254"/>
    </row>
    <row r="47255" spans="1:9" x14ac:dyDescent="0.25">
      <c r="A47255"/>
      <c r="B47255"/>
      <c r="C47255"/>
      <c r="D47255"/>
      <c r="E47255" s="148"/>
      <c r="F47255" s="148"/>
      <c r="G47255" s="149"/>
      <c r="H47255" s="148"/>
      <c r="I47255"/>
    </row>
    <row r="47256" spans="1:9" x14ac:dyDescent="0.25">
      <c r="A47256"/>
      <c r="B47256"/>
      <c r="C47256"/>
      <c r="D47256"/>
      <c r="E47256" s="148"/>
      <c r="F47256" s="148"/>
      <c r="G47256" s="149"/>
      <c r="H47256" s="148"/>
      <c r="I47256"/>
    </row>
    <row r="47257" spans="1:9" x14ac:dyDescent="0.25">
      <c r="A47257"/>
      <c r="B47257"/>
      <c r="C47257"/>
      <c r="D47257"/>
      <c r="E47257" s="148"/>
      <c r="F47257" s="148"/>
      <c r="G47257" s="149"/>
      <c r="H47257" s="148"/>
      <c r="I47257"/>
    </row>
    <row r="47258" spans="1:9" x14ac:dyDescent="0.25">
      <c r="A47258"/>
      <c r="B47258"/>
      <c r="C47258"/>
      <c r="D47258"/>
      <c r="E47258" s="148"/>
      <c r="F47258" s="148"/>
      <c r="G47258" s="149"/>
      <c r="H47258" s="148"/>
      <c r="I47258"/>
    </row>
    <row r="47259" spans="1:9" x14ac:dyDescent="0.25">
      <c r="A47259"/>
      <c r="B47259"/>
      <c r="C47259"/>
      <c r="D47259"/>
      <c r="E47259" s="148"/>
      <c r="F47259" s="148"/>
      <c r="G47259" s="149"/>
      <c r="H47259" s="148"/>
      <c r="I47259"/>
    </row>
    <row r="47260" spans="1:9" x14ac:dyDescent="0.25">
      <c r="A47260"/>
      <c r="B47260"/>
      <c r="C47260"/>
      <c r="D47260"/>
      <c r="E47260" s="148"/>
      <c r="F47260" s="148"/>
      <c r="G47260" s="149"/>
      <c r="H47260" s="148"/>
      <c r="I47260"/>
    </row>
    <row r="47261" spans="1:9" x14ac:dyDescent="0.25">
      <c r="A47261"/>
      <c r="B47261"/>
      <c r="C47261"/>
      <c r="D47261"/>
      <c r="E47261" s="148"/>
      <c r="F47261" s="148"/>
      <c r="G47261" s="149"/>
      <c r="H47261" s="148"/>
      <c r="I47261"/>
    </row>
    <row r="47262" spans="1:9" x14ac:dyDescent="0.25">
      <c r="A47262"/>
      <c r="B47262"/>
      <c r="C47262"/>
      <c r="D47262"/>
      <c r="E47262" s="148"/>
      <c r="F47262" s="148"/>
      <c r="G47262" s="149"/>
      <c r="H47262" s="148"/>
      <c r="I47262"/>
    </row>
    <row r="47263" spans="1:9" x14ac:dyDescent="0.25">
      <c r="A47263"/>
      <c r="B47263"/>
      <c r="C47263"/>
      <c r="D47263"/>
      <c r="E47263" s="148"/>
      <c r="F47263" s="148"/>
      <c r="G47263" s="149"/>
      <c r="H47263" s="148"/>
      <c r="I47263"/>
    </row>
    <row r="47264" spans="1:9" x14ac:dyDescent="0.25">
      <c r="A47264"/>
      <c r="B47264"/>
      <c r="C47264"/>
      <c r="D47264"/>
      <c r="E47264" s="148"/>
      <c r="F47264" s="148"/>
      <c r="G47264" s="149"/>
      <c r="H47264" s="148"/>
      <c r="I47264"/>
    </row>
    <row r="47265" spans="1:9" x14ac:dyDescent="0.25">
      <c r="A47265"/>
      <c r="B47265"/>
      <c r="C47265"/>
      <c r="D47265"/>
      <c r="E47265" s="148"/>
      <c r="F47265" s="148"/>
      <c r="G47265" s="149"/>
      <c r="H47265" s="148"/>
      <c r="I47265"/>
    </row>
    <row r="47266" spans="1:9" x14ac:dyDescent="0.25">
      <c r="A47266"/>
      <c r="B47266"/>
      <c r="C47266"/>
      <c r="D47266"/>
      <c r="E47266" s="148"/>
      <c r="F47266" s="148"/>
      <c r="G47266" s="149"/>
      <c r="H47266" s="148"/>
      <c r="I47266"/>
    </row>
    <row r="47267" spans="1:9" x14ac:dyDescent="0.25">
      <c r="A47267"/>
      <c r="B47267"/>
      <c r="C47267"/>
      <c r="D47267"/>
      <c r="E47267" s="148"/>
      <c r="F47267" s="148"/>
      <c r="G47267" s="149"/>
      <c r="H47267" s="148"/>
      <c r="I47267"/>
    </row>
    <row r="47268" spans="1:9" x14ac:dyDescent="0.25">
      <c r="A47268"/>
      <c r="B47268"/>
      <c r="C47268"/>
      <c r="D47268"/>
      <c r="E47268" s="148"/>
      <c r="F47268" s="148"/>
      <c r="G47268" s="149"/>
      <c r="H47268" s="148"/>
      <c r="I47268"/>
    </row>
    <row r="47269" spans="1:9" x14ac:dyDescent="0.25">
      <c r="A47269"/>
      <c r="B47269"/>
      <c r="C47269"/>
      <c r="D47269"/>
      <c r="E47269" s="148"/>
      <c r="F47269" s="148"/>
      <c r="G47269" s="149"/>
      <c r="H47269" s="148"/>
      <c r="I47269"/>
    </row>
    <row r="47270" spans="1:9" x14ac:dyDescent="0.25">
      <c r="A47270"/>
      <c r="B47270"/>
      <c r="C47270"/>
      <c r="D47270"/>
      <c r="E47270" s="148"/>
      <c r="F47270" s="148"/>
      <c r="G47270" s="149"/>
      <c r="H47270" s="148"/>
      <c r="I47270"/>
    </row>
    <row r="47271" spans="1:9" x14ac:dyDescent="0.25">
      <c r="A47271"/>
      <c r="B47271"/>
      <c r="C47271"/>
      <c r="D47271"/>
      <c r="E47271" s="148"/>
      <c r="F47271" s="148"/>
      <c r="G47271" s="149"/>
      <c r="H47271" s="148"/>
      <c r="I47271"/>
    </row>
    <row r="47272" spans="1:9" x14ac:dyDescent="0.25">
      <c r="A47272"/>
      <c r="B47272"/>
      <c r="C47272"/>
      <c r="D47272"/>
      <c r="E47272" s="148"/>
      <c r="F47272" s="148"/>
      <c r="G47272" s="149"/>
      <c r="H47272" s="148"/>
      <c r="I47272"/>
    </row>
    <row r="47273" spans="1:9" x14ac:dyDescent="0.25">
      <c r="A47273"/>
      <c r="B47273"/>
      <c r="C47273"/>
      <c r="D47273"/>
      <c r="E47273" s="148"/>
      <c r="F47273" s="148"/>
      <c r="G47273" s="149"/>
      <c r="H47273" s="148"/>
      <c r="I47273"/>
    </row>
    <row r="47274" spans="1:9" x14ac:dyDescent="0.25">
      <c r="A47274"/>
      <c r="B47274"/>
      <c r="C47274"/>
      <c r="D47274"/>
      <c r="E47274" s="148"/>
      <c r="F47274" s="148"/>
      <c r="G47274" s="149"/>
      <c r="H47274" s="148"/>
      <c r="I47274"/>
    </row>
    <row r="47275" spans="1:9" x14ac:dyDescent="0.25">
      <c r="A47275"/>
      <c r="B47275"/>
      <c r="C47275"/>
      <c r="D47275"/>
      <c r="E47275" s="148"/>
      <c r="F47275" s="148"/>
      <c r="G47275" s="149"/>
      <c r="H47275" s="148"/>
      <c r="I47275"/>
    </row>
    <row r="47276" spans="1:9" x14ac:dyDescent="0.25">
      <c r="A47276"/>
      <c r="B47276"/>
      <c r="C47276"/>
      <c r="D47276"/>
      <c r="E47276" s="148"/>
      <c r="F47276" s="148"/>
      <c r="G47276" s="149"/>
      <c r="H47276" s="148"/>
      <c r="I47276"/>
    </row>
    <row r="47277" spans="1:9" x14ac:dyDescent="0.25">
      <c r="A47277"/>
      <c r="B47277"/>
      <c r="C47277"/>
      <c r="D47277"/>
      <c r="E47277" s="148"/>
      <c r="F47277" s="148"/>
      <c r="G47277" s="149"/>
      <c r="H47277" s="148"/>
      <c r="I47277"/>
    </row>
    <row r="47278" spans="1:9" x14ac:dyDescent="0.25">
      <c r="A47278"/>
      <c r="B47278"/>
      <c r="C47278"/>
      <c r="D47278"/>
      <c r="E47278" s="148"/>
      <c r="F47278" s="148"/>
      <c r="G47278" s="149"/>
      <c r="H47278" s="148"/>
      <c r="I47278"/>
    </row>
    <row r="47279" spans="1:9" x14ac:dyDescent="0.25">
      <c r="A47279"/>
      <c r="B47279"/>
      <c r="C47279"/>
      <c r="D47279"/>
      <c r="E47279" s="148"/>
      <c r="F47279" s="148"/>
      <c r="G47279" s="149"/>
      <c r="H47279" s="148"/>
      <c r="I47279"/>
    </row>
    <row r="47280" spans="1:9" x14ac:dyDescent="0.25">
      <c r="A47280"/>
      <c r="B47280"/>
      <c r="C47280"/>
      <c r="D47280"/>
      <c r="E47280" s="148"/>
      <c r="F47280" s="148"/>
      <c r="G47280" s="149"/>
      <c r="H47280" s="148"/>
      <c r="I47280"/>
    </row>
    <row r="47281" spans="1:9" x14ac:dyDescent="0.25">
      <c r="A47281"/>
      <c r="B47281"/>
      <c r="C47281"/>
      <c r="D47281"/>
      <c r="E47281" s="148"/>
      <c r="F47281" s="148"/>
      <c r="G47281" s="149"/>
      <c r="H47281" s="148"/>
      <c r="I47281"/>
    </row>
    <row r="47282" spans="1:9" x14ac:dyDescent="0.25">
      <c r="A47282"/>
      <c r="B47282"/>
      <c r="C47282"/>
      <c r="D47282"/>
      <c r="E47282" s="148"/>
      <c r="F47282" s="148"/>
      <c r="G47282" s="149"/>
      <c r="H47282" s="148"/>
      <c r="I47282"/>
    </row>
    <row r="47283" spans="1:9" x14ac:dyDescent="0.25">
      <c r="A47283"/>
      <c r="B47283"/>
      <c r="C47283"/>
      <c r="D47283"/>
      <c r="E47283" s="148"/>
      <c r="F47283" s="148"/>
      <c r="G47283" s="149"/>
      <c r="H47283" s="148"/>
      <c r="I47283"/>
    </row>
    <row r="47284" spans="1:9" x14ac:dyDescent="0.25">
      <c r="A47284"/>
      <c r="B47284"/>
      <c r="C47284"/>
      <c r="D47284"/>
      <c r="E47284" s="148"/>
      <c r="F47284" s="148"/>
      <c r="G47284" s="149"/>
      <c r="H47284" s="148"/>
      <c r="I47284"/>
    </row>
    <row r="47285" spans="1:9" x14ac:dyDescent="0.25">
      <c r="A47285"/>
      <c r="B47285"/>
      <c r="C47285"/>
      <c r="D47285"/>
      <c r="E47285" s="148"/>
      <c r="F47285" s="148"/>
      <c r="G47285" s="149"/>
      <c r="H47285" s="148"/>
      <c r="I47285"/>
    </row>
    <row r="47286" spans="1:9" x14ac:dyDescent="0.25">
      <c r="A47286"/>
      <c r="B47286"/>
      <c r="C47286"/>
      <c r="D47286"/>
      <c r="E47286" s="148"/>
      <c r="F47286" s="148"/>
      <c r="G47286" s="149"/>
      <c r="H47286" s="148"/>
      <c r="I47286"/>
    </row>
    <row r="47287" spans="1:9" x14ac:dyDescent="0.25">
      <c r="A47287"/>
      <c r="B47287"/>
      <c r="C47287"/>
      <c r="D47287"/>
      <c r="E47287" s="148"/>
      <c r="F47287" s="148"/>
      <c r="G47287" s="149"/>
      <c r="H47287" s="148"/>
      <c r="I47287"/>
    </row>
    <row r="47288" spans="1:9" x14ac:dyDescent="0.25">
      <c r="A47288"/>
      <c r="B47288"/>
      <c r="C47288"/>
      <c r="D47288"/>
      <c r="E47288" s="148"/>
      <c r="F47288" s="148"/>
      <c r="G47288" s="149"/>
      <c r="H47288" s="148"/>
      <c r="I47288"/>
    </row>
    <row r="47289" spans="1:9" x14ac:dyDescent="0.25">
      <c r="A47289"/>
      <c r="B47289"/>
      <c r="C47289"/>
      <c r="D47289"/>
      <c r="E47289" s="148"/>
      <c r="F47289" s="148"/>
      <c r="G47289" s="149"/>
      <c r="H47289" s="148"/>
      <c r="I47289"/>
    </row>
    <row r="47290" spans="1:9" x14ac:dyDescent="0.25">
      <c r="A47290"/>
      <c r="B47290"/>
      <c r="C47290"/>
      <c r="D47290"/>
      <c r="E47290" s="148"/>
      <c r="F47290" s="148"/>
      <c r="G47290" s="149"/>
      <c r="H47290" s="148"/>
      <c r="I47290"/>
    </row>
    <row r="47291" spans="1:9" x14ac:dyDescent="0.25">
      <c r="A47291"/>
      <c r="B47291"/>
      <c r="C47291"/>
      <c r="D47291"/>
      <c r="E47291" s="148"/>
      <c r="F47291" s="148"/>
      <c r="G47291" s="149"/>
      <c r="H47291" s="148"/>
      <c r="I47291"/>
    </row>
    <row r="47292" spans="1:9" x14ac:dyDescent="0.25">
      <c r="A47292"/>
      <c r="B47292"/>
      <c r="C47292"/>
      <c r="D47292"/>
      <c r="E47292" s="148"/>
      <c r="F47292" s="148"/>
      <c r="G47292" s="149"/>
      <c r="H47292" s="148"/>
      <c r="I47292"/>
    </row>
    <row r="47293" spans="1:9" x14ac:dyDescent="0.25">
      <c r="A47293"/>
      <c r="B47293"/>
      <c r="C47293"/>
      <c r="D47293"/>
      <c r="E47293" s="148"/>
      <c r="F47293" s="148"/>
      <c r="G47293" s="149"/>
      <c r="H47293" s="148"/>
      <c r="I47293"/>
    </row>
    <row r="47294" spans="1:9" x14ac:dyDescent="0.25">
      <c r="A47294"/>
      <c r="B47294"/>
      <c r="C47294"/>
      <c r="D47294"/>
      <c r="E47294" s="148"/>
      <c r="F47294" s="148"/>
      <c r="G47294" s="149"/>
      <c r="H47294" s="148"/>
      <c r="I47294"/>
    </row>
    <row r="47295" spans="1:9" x14ac:dyDescent="0.25">
      <c r="A47295"/>
      <c r="B47295"/>
      <c r="C47295"/>
      <c r="D47295"/>
      <c r="E47295" s="148"/>
      <c r="F47295" s="148"/>
      <c r="G47295" s="149"/>
      <c r="H47295" s="148"/>
      <c r="I47295"/>
    </row>
    <row r="47296" spans="1:9" x14ac:dyDescent="0.25">
      <c r="A47296"/>
      <c r="B47296"/>
      <c r="C47296"/>
      <c r="D47296"/>
      <c r="E47296" s="148"/>
      <c r="F47296" s="148"/>
      <c r="G47296" s="149"/>
      <c r="H47296" s="148"/>
      <c r="I47296"/>
    </row>
    <row r="47297" spans="1:9" x14ac:dyDescent="0.25">
      <c r="A47297"/>
      <c r="B47297"/>
      <c r="C47297"/>
      <c r="D47297"/>
      <c r="E47297" s="148"/>
      <c r="F47297" s="148"/>
      <c r="G47297" s="149"/>
      <c r="H47297" s="148"/>
      <c r="I47297"/>
    </row>
    <row r="47298" spans="1:9" x14ac:dyDescent="0.25">
      <c r="A47298"/>
      <c r="B47298"/>
      <c r="C47298"/>
      <c r="D47298"/>
      <c r="E47298" s="148"/>
      <c r="F47298" s="148"/>
      <c r="G47298" s="149"/>
      <c r="H47298" s="148"/>
      <c r="I47298"/>
    </row>
    <row r="47299" spans="1:9" x14ac:dyDescent="0.25">
      <c r="A47299"/>
      <c r="B47299"/>
      <c r="C47299"/>
      <c r="D47299"/>
      <c r="E47299" s="148"/>
      <c r="F47299" s="148"/>
      <c r="G47299" s="149"/>
      <c r="H47299" s="148"/>
      <c r="I47299"/>
    </row>
    <row r="47300" spans="1:9" x14ac:dyDescent="0.25">
      <c r="A47300"/>
      <c r="B47300"/>
      <c r="C47300"/>
      <c r="D47300"/>
      <c r="E47300" s="148"/>
      <c r="F47300" s="148"/>
      <c r="G47300" s="149"/>
      <c r="H47300" s="148"/>
      <c r="I47300"/>
    </row>
    <row r="47301" spans="1:9" x14ac:dyDescent="0.25">
      <c r="A47301"/>
      <c r="B47301"/>
      <c r="C47301"/>
      <c r="D47301"/>
      <c r="E47301" s="148"/>
      <c r="F47301" s="148"/>
      <c r="G47301" s="149"/>
      <c r="H47301" s="148"/>
      <c r="I47301"/>
    </row>
    <row r="47302" spans="1:9" x14ac:dyDescent="0.25">
      <c r="A47302"/>
      <c r="B47302"/>
      <c r="C47302"/>
      <c r="D47302"/>
      <c r="E47302" s="148"/>
      <c r="F47302" s="148"/>
      <c r="G47302" s="149"/>
      <c r="H47302" s="148"/>
      <c r="I47302"/>
    </row>
    <row r="47303" spans="1:9" x14ac:dyDescent="0.25">
      <c r="A47303"/>
      <c r="B47303"/>
      <c r="C47303"/>
      <c r="D47303"/>
      <c r="E47303" s="148"/>
      <c r="F47303" s="148"/>
      <c r="G47303" s="149"/>
      <c r="H47303" s="148"/>
      <c r="I47303"/>
    </row>
    <row r="47304" spans="1:9" x14ac:dyDescent="0.25">
      <c r="A47304"/>
      <c r="B47304"/>
      <c r="C47304"/>
      <c r="D47304"/>
      <c r="E47304" s="148"/>
      <c r="F47304" s="148"/>
      <c r="G47304" s="149"/>
      <c r="H47304" s="148"/>
      <c r="I47304"/>
    </row>
    <row r="47305" spans="1:9" x14ac:dyDescent="0.25">
      <c r="A47305"/>
      <c r="B47305"/>
      <c r="C47305"/>
      <c r="D47305"/>
      <c r="E47305" s="148"/>
      <c r="F47305" s="148"/>
      <c r="G47305" s="149"/>
      <c r="H47305" s="148"/>
      <c r="I47305"/>
    </row>
    <row r="47306" spans="1:9" x14ac:dyDescent="0.25">
      <c r="A47306"/>
      <c r="B47306"/>
      <c r="C47306"/>
      <c r="D47306"/>
      <c r="E47306" s="148"/>
      <c r="F47306" s="148"/>
      <c r="G47306" s="149"/>
      <c r="H47306" s="148"/>
      <c r="I47306"/>
    </row>
    <row r="47307" spans="1:9" x14ac:dyDescent="0.25">
      <c r="A47307"/>
      <c r="B47307"/>
      <c r="C47307"/>
      <c r="D47307"/>
      <c r="E47307" s="148"/>
      <c r="F47307" s="148"/>
      <c r="G47307" s="149"/>
      <c r="H47307" s="148"/>
      <c r="I47307"/>
    </row>
    <row r="47308" spans="1:9" x14ac:dyDescent="0.25">
      <c r="A47308"/>
      <c r="B47308"/>
      <c r="C47308"/>
      <c r="D47308"/>
      <c r="E47308" s="148"/>
      <c r="F47308" s="148"/>
      <c r="G47308" s="149"/>
      <c r="H47308" s="148"/>
      <c r="I47308"/>
    </row>
    <row r="47309" spans="1:9" x14ac:dyDescent="0.25">
      <c r="A47309"/>
      <c r="B47309"/>
      <c r="C47309"/>
      <c r="D47309"/>
      <c r="E47309" s="148"/>
      <c r="F47309" s="148"/>
      <c r="G47309" s="149"/>
      <c r="H47309" s="148"/>
      <c r="I47309"/>
    </row>
    <row r="47310" spans="1:9" x14ac:dyDescent="0.25">
      <c r="A47310"/>
      <c r="B47310"/>
      <c r="C47310"/>
      <c r="D47310"/>
      <c r="E47310" s="148"/>
      <c r="F47310" s="148"/>
      <c r="G47310" s="149"/>
      <c r="H47310" s="148"/>
      <c r="I47310"/>
    </row>
    <row r="47311" spans="1:9" x14ac:dyDescent="0.25">
      <c r="A47311"/>
      <c r="B47311"/>
      <c r="C47311"/>
      <c r="D47311"/>
      <c r="E47311" s="148"/>
      <c r="F47311" s="148"/>
      <c r="G47311" s="149"/>
      <c r="H47311" s="148"/>
      <c r="I47311"/>
    </row>
    <row r="47312" spans="1:9" x14ac:dyDescent="0.25">
      <c r="A47312"/>
      <c r="B47312"/>
      <c r="C47312"/>
      <c r="D47312"/>
      <c r="E47312" s="148"/>
      <c r="F47312" s="148"/>
      <c r="G47312" s="149"/>
      <c r="H47312" s="148"/>
      <c r="I47312"/>
    </row>
    <row r="47313" spans="1:9" x14ac:dyDescent="0.25">
      <c r="A47313"/>
      <c r="B47313"/>
      <c r="C47313"/>
      <c r="D47313"/>
      <c r="E47313" s="148"/>
      <c r="F47313" s="148"/>
      <c r="G47313" s="149"/>
      <c r="H47313" s="148"/>
      <c r="I47313"/>
    </row>
    <row r="47314" spans="1:9" x14ac:dyDescent="0.25">
      <c r="A47314"/>
      <c r="B47314"/>
      <c r="C47314"/>
      <c r="D47314"/>
      <c r="E47314" s="148"/>
      <c r="F47314" s="148"/>
      <c r="G47314" s="149"/>
      <c r="H47314" s="148"/>
      <c r="I47314"/>
    </row>
    <row r="47315" spans="1:9" x14ac:dyDescent="0.25">
      <c r="A47315"/>
      <c r="B47315"/>
      <c r="C47315"/>
      <c r="D47315"/>
      <c r="E47315" s="148"/>
      <c r="F47315" s="148"/>
      <c r="G47315" s="149"/>
      <c r="H47315" s="148"/>
      <c r="I47315"/>
    </row>
    <row r="47316" spans="1:9" x14ac:dyDescent="0.25">
      <c r="A47316"/>
      <c r="B47316"/>
      <c r="C47316"/>
      <c r="D47316"/>
      <c r="E47316" s="148"/>
      <c r="F47316" s="148"/>
      <c r="G47316" s="149"/>
      <c r="H47316" s="148"/>
      <c r="I47316"/>
    </row>
    <row r="47317" spans="1:9" x14ac:dyDescent="0.25">
      <c r="A47317"/>
      <c r="B47317"/>
      <c r="C47317"/>
      <c r="D47317"/>
      <c r="E47317" s="148"/>
      <c r="F47317" s="148"/>
      <c r="G47317" s="149"/>
      <c r="H47317" s="148"/>
      <c r="I47317"/>
    </row>
    <row r="47318" spans="1:9" x14ac:dyDescent="0.25">
      <c r="A47318"/>
      <c r="B47318"/>
      <c r="C47318"/>
      <c r="D47318"/>
      <c r="E47318" s="148"/>
      <c r="F47318" s="148"/>
      <c r="G47318" s="149"/>
      <c r="H47318" s="148"/>
      <c r="I47318"/>
    </row>
    <row r="47319" spans="1:9" x14ac:dyDescent="0.25">
      <c r="A47319"/>
      <c r="B47319"/>
      <c r="C47319"/>
      <c r="D47319"/>
      <c r="E47319" s="148"/>
      <c r="F47319" s="148"/>
      <c r="G47319" s="149"/>
      <c r="H47319" s="148"/>
      <c r="I47319"/>
    </row>
    <row r="47320" spans="1:9" x14ac:dyDescent="0.25">
      <c r="A47320"/>
      <c r="B47320"/>
      <c r="C47320"/>
      <c r="D47320"/>
      <c r="E47320" s="148"/>
      <c r="F47320" s="148"/>
      <c r="G47320" s="149"/>
      <c r="H47320" s="148"/>
      <c r="I47320"/>
    </row>
    <row r="47321" spans="1:9" x14ac:dyDescent="0.25">
      <c r="A47321"/>
      <c r="B47321"/>
      <c r="C47321"/>
      <c r="D47321"/>
      <c r="E47321" s="148"/>
      <c r="F47321" s="148"/>
      <c r="G47321" s="149"/>
      <c r="H47321" s="148"/>
      <c r="I47321"/>
    </row>
    <row r="47322" spans="1:9" x14ac:dyDescent="0.25">
      <c r="A47322"/>
      <c r="B47322"/>
      <c r="C47322"/>
      <c r="D47322"/>
      <c r="E47322" s="148"/>
      <c r="F47322" s="148"/>
      <c r="G47322" s="149"/>
      <c r="H47322" s="148"/>
      <c r="I47322"/>
    </row>
    <row r="47323" spans="1:9" x14ac:dyDescent="0.25">
      <c r="A47323"/>
      <c r="B47323"/>
      <c r="C47323"/>
      <c r="D47323"/>
      <c r="E47323" s="148"/>
      <c r="F47323" s="148"/>
      <c r="G47323" s="149"/>
      <c r="H47323" s="148"/>
      <c r="I47323"/>
    </row>
    <row r="47324" spans="1:9" x14ac:dyDescent="0.25">
      <c r="A47324"/>
      <c r="B47324"/>
      <c r="C47324"/>
      <c r="D47324"/>
      <c r="E47324" s="148"/>
      <c r="F47324" s="148"/>
      <c r="G47324" s="149"/>
      <c r="H47324" s="148"/>
      <c r="I47324"/>
    </row>
    <row r="47325" spans="1:9" x14ac:dyDescent="0.25">
      <c r="A47325"/>
      <c r="B47325"/>
      <c r="C47325"/>
      <c r="D47325"/>
      <c r="E47325" s="148"/>
      <c r="F47325" s="148"/>
      <c r="G47325" s="149"/>
      <c r="H47325" s="148"/>
      <c r="I47325"/>
    </row>
    <row r="47326" spans="1:9" x14ac:dyDescent="0.25">
      <c r="A47326"/>
      <c r="B47326"/>
      <c r="C47326"/>
      <c r="D47326"/>
      <c r="E47326" s="148"/>
      <c r="F47326" s="148"/>
      <c r="G47326" s="149"/>
      <c r="H47326" s="148"/>
      <c r="I47326"/>
    </row>
    <row r="47327" spans="1:9" x14ac:dyDescent="0.25">
      <c r="A47327"/>
      <c r="B47327"/>
      <c r="C47327"/>
      <c r="D47327"/>
      <c r="E47327" s="148"/>
      <c r="F47327" s="148"/>
      <c r="G47327" s="149"/>
      <c r="H47327" s="148"/>
      <c r="I47327"/>
    </row>
    <row r="47328" spans="1:9" x14ac:dyDescent="0.25">
      <c r="A47328"/>
      <c r="B47328"/>
      <c r="C47328"/>
      <c r="D47328"/>
      <c r="E47328" s="148"/>
      <c r="F47328" s="148"/>
      <c r="G47328" s="149"/>
      <c r="H47328" s="148"/>
      <c r="I47328"/>
    </row>
    <row r="47329" spans="1:9" x14ac:dyDescent="0.25">
      <c r="A47329"/>
      <c r="B47329"/>
      <c r="C47329"/>
      <c r="D47329"/>
      <c r="E47329" s="148"/>
      <c r="F47329" s="148"/>
      <c r="G47329" s="149"/>
      <c r="H47329" s="148"/>
      <c r="I47329"/>
    </row>
    <row r="47330" spans="1:9" x14ac:dyDescent="0.25">
      <c r="A47330"/>
      <c r="B47330"/>
      <c r="C47330"/>
      <c r="D47330"/>
      <c r="E47330" s="148"/>
      <c r="F47330" s="148"/>
      <c r="G47330" s="149"/>
      <c r="H47330" s="148"/>
      <c r="I47330"/>
    </row>
    <row r="47331" spans="1:9" x14ac:dyDescent="0.25">
      <c r="A47331"/>
      <c r="B47331"/>
      <c r="C47331"/>
      <c r="D47331"/>
      <c r="E47331" s="148"/>
      <c r="F47331" s="148"/>
      <c r="G47331" s="149"/>
      <c r="H47331" s="148"/>
      <c r="I47331"/>
    </row>
    <row r="47332" spans="1:9" x14ac:dyDescent="0.25">
      <c r="A47332"/>
      <c r="B47332"/>
      <c r="C47332"/>
      <c r="D47332"/>
      <c r="E47332" s="148"/>
      <c r="F47332" s="148"/>
      <c r="G47332" s="149"/>
      <c r="H47332" s="148"/>
      <c r="I47332"/>
    </row>
    <row r="47333" spans="1:9" x14ac:dyDescent="0.25">
      <c r="A47333"/>
      <c r="B47333"/>
      <c r="C47333"/>
      <c r="D47333"/>
      <c r="E47333" s="148"/>
      <c r="F47333" s="148"/>
      <c r="G47333" s="149"/>
      <c r="H47333" s="148"/>
      <c r="I47333"/>
    </row>
    <row r="47334" spans="1:9" x14ac:dyDescent="0.25">
      <c r="A47334"/>
      <c r="B47334"/>
      <c r="C47334"/>
      <c r="D47334"/>
      <c r="E47334" s="148"/>
      <c r="F47334" s="148"/>
      <c r="G47334" s="149"/>
      <c r="H47334" s="148"/>
      <c r="I47334"/>
    </row>
    <row r="47335" spans="1:9" x14ac:dyDescent="0.25">
      <c r="A47335"/>
      <c r="B47335"/>
      <c r="C47335"/>
      <c r="D47335"/>
      <c r="E47335" s="148"/>
      <c r="F47335" s="148"/>
      <c r="G47335" s="149"/>
      <c r="H47335" s="148"/>
      <c r="I47335"/>
    </row>
    <row r="47336" spans="1:9" x14ac:dyDescent="0.25">
      <c r="A47336"/>
      <c r="B47336"/>
      <c r="C47336"/>
      <c r="D47336"/>
      <c r="E47336" s="148"/>
      <c r="F47336" s="148"/>
      <c r="G47336" s="149"/>
      <c r="H47336" s="148"/>
      <c r="I47336"/>
    </row>
    <row r="47337" spans="1:9" x14ac:dyDescent="0.25">
      <c r="A47337"/>
      <c r="B47337"/>
      <c r="C47337"/>
      <c r="D47337"/>
      <c r="E47337" s="148"/>
      <c r="F47337" s="148"/>
      <c r="G47337" s="149"/>
      <c r="H47337" s="148"/>
      <c r="I47337"/>
    </row>
    <row r="47338" spans="1:9" x14ac:dyDescent="0.25">
      <c r="A47338"/>
      <c r="B47338"/>
      <c r="C47338"/>
      <c r="D47338"/>
      <c r="E47338" s="148"/>
      <c r="F47338" s="148"/>
      <c r="G47338" s="149"/>
      <c r="H47338" s="148"/>
      <c r="I47338"/>
    </row>
    <row r="47339" spans="1:9" x14ac:dyDescent="0.25">
      <c r="A47339"/>
      <c r="B47339"/>
      <c r="C47339"/>
      <c r="D47339"/>
      <c r="E47339" s="148"/>
      <c r="F47339" s="148"/>
      <c r="G47339" s="149"/>
      <c r="H47339" s="148"/>
      <c r="I47339"/>
    </row>
    <row r="47340" spans="1:9" x14ac:dyDescent="0.25">
      <c r="A47340"/>
      <c r="B47340"/>
      <c r="C47340"/>
      <c r="D47340"/>
      <c r="E47340" s="148"/>
      <c r="F47340" s="148"/>
      <c r="G47340" s="149"/>
      <c r="H47340" s="148"/>
      <c r="I47340"/>
    </row>
    <row r="47341" spans="1:9" x14ac:dyDescent="0.25">
      <c r="A47341"/>
      <c r="B47341"/>
      <c r="C47341"/>
      <c r="D47341"/>
      <c r="E47341" s="148"/>
      <c r="F47341" s="148"/>
      <c r="G47341" s="149"/>
      <c r="H47341" s="148"/>
      <c r="I47341"/>
    </row>
    <row r="47342" spans="1:9" x14ac:dyDescent="0.25">
      <c r="A47342"/>
      <c r="B47342"/>
      <c r="C47342"/>
      <c r="D47342"/>
      <c r="E47342" s="148"/>
      <c r="F47342" s="148"/>
      <c r="G47342" s="149"/>
      <c r="H47342" s="148"/>
      <c r="I47342"/>
    </row>
    <row r="47343" spans="1:9" x14ac:dyDescent="0.25">
      <c r="A47343"/>
      <c r="B47343"/>
      <c r="C47343"/>
      <c r="D47343"/>
      <c r="E47343" s="148"/>
      <c r="F47343" s="148"/>
      <c r="G47343" s="149"/>
      <c r="H47343" s="148"/>
      <c r="I47343"/>
    </row>
    <row r="47344" spans="1:9" x14ac:dyDescent="0.25">
      <c r="A47344"/>
      <c r="B47344"/>
      <c r="C47344"/>
      <c r="D47344"/>
      <c r="E47344" s="148"/>
      <c r="F47344" s="148"/>
      <c r="G47344" s="149"/>
      <c r="H47344" s="148"/>
      <c r="I47344"/>
    </row>
    <row r="47345" spans="1:9" x14ac:dyDescent="0.25">
      <c r="A47345"/>
      <c r="B47345"/>
      <c r="C47345"/>
      <c r="D47345"/>
      <c r="E47345" s="148"/>
      <c r="F47345" s="148"/>
      <c r="G47345" s="149"/>
      <c r="H47345" s="148"/>
      <c r="I47345"/>
    </row>
    <row r="47346" spans="1:9" x14ac:dyDescent="0.25">
      <c r="A47346"/>
      <c r="B47346"/>
      <c r="C47346"/>
      <c r="D47346"/>
      <c r="E47346" s="148"/>
      <c r="F47346" s="148"/>
      <c r="G47346" s="149"/>
      <c r="H47346" s="148"/>
      <c r="I47346"/>
    </row>
    <row r="47347" spans="1:9" x14ac:dyDescent="0.25">
      <c r="A47347"/>
      <c r="B47347"/>
      <c r="C47347"/>
      <c r="D47347"/>
      <c r="E47347" s="148"/>
      <c r="F47347" s="148"/>
      <c r="G47347" s="149"/>
      <c r="H47347" s="148"/>
      <c r="I47347"/>
    </row>
    <row r="47348" spans="1:9" x14ac:dyDescent="0.25">
      <c r="A47348"/>
      <c r="B47348"/>
      <c r="C47348"/>
      <c r="D47348"/>
      <c r="E47348" s="148"/>
      <c r="F47348" s="148"/>
      <c r="G47348" s="149"/>
      <c r="H47348" s="148"/>
      <c r="I47348"/>
    </row>
    <row r="47349" spans="1:9" x14ac:dyDescent="0.25">
      <c r="A47349"/>
      <c r="B47349"/>
      <c r="C47349"/>
      <c r="D47349"/>
      <c r="E47349" s="148"/>
      <c r="F47349" s="148"/>
      <c r="G47349" s="149"/>
      <c r="H47349" s="148"/>
      <c r="I47349"/>
    </row>
    <row r="47350" spans="1:9" x14ac:dyDescent="0.25">
      <c r="A47350"/>
      <c r="B47350"/>
      <c r="C47350"/>
      <c r="D47350"/>
      <c r="E47350" s="148"/>
      <c r="F47350" s="148"/>
      <c r="G47350" s="149"/>
      <c r="H47350" s="148"/>
      <c r="I47350"/>
    </row>
    <row r="47351" spans="1:9" x14ac:dyDescent="0.25">
      <c r="A47351"/>
      <c r="B47351"/>
      <c r="C47351"/>
      <c r="D47351"/>
      <c r="E47351" s="148"/>
      <c r="F47351" s="148"/>
      <c r="G47351" s="149"/>
      <c r="H47351" s="148"/>
      <c r="I47351"/>
    </row>
    <row r="47352" spans="1:9" x14ac:dyDescent="0.25">
      <c r="A47352"/>
      <c r="B47352"/>
      <c r="C47352"/>
      <c r="D47352"/>
      <c r="E47352" s="148"/>
      <c r="F47352" s="148"/>
      <c r="G47352" s="149"/>
      <c r="H47352" s="148"/>
      <c r="I47352"/>
    </row>
    <row r="47353" spans="1:9" x14ac:dyDescent="0.25">
      <c r="A47353"/>
      <c r="B47353"/>
      <c r="C47353"/>
      <c r="D47353"/>
      <c r="E47353" s="148"/>
      <c r="F47353" s="148"/>
      <c r="G47353" s="149"/>
      <c r="H47353" s="148"/>
      <c r="I47353"/>
    </row>
    <row r="47354" spans="1:9" x14ac:dyDescent="0.25">
      <c r="A47354"/>
      <c r="B47354"/>
      <c r="C47354"/>
      <c r="D47354"/>
      <c r="E47354" s="148"/>
      <c r="F47354" s="148"/>
      <c r="G47354" s="149"/>
      <c r="H47354" s="148"/>
      <c r="I47354"/>
    </row>
    <row r="47355" spans="1:9" x14ac:dyDescent="0.25">
      <c r="A47355"/>
      <c r="B47355"/>
      <c r="C47355"/>
      <c r="D47355"/>
      <c r="E47355" s="148"/>
      <c r="F47355" s="148"/>
      <c r="G47355" s="149"/>
      <c r="H47355" s="148"/>
      <c r="I47355"/>
    </row>
    <row r="47356" spans="1:9" x14ac:dyDescent="0.25">
      <c r="A47356"/>
      <c r="B47356"/>
      <c r="C47356"/>
      <c r="D47356"/>
      <c r="E47356" s="148"/>
      <c r="F47356" s="148"/>
      <c r="G47356" s="149"/>
      <c r="H47356" s="148"/>
      <c r="I47356"/>
    </row>
    <row r="47357" spans="1:9" x14ac:dyDescent="0.25">
      <c r="A47357"/>
      <c r="B47357"/>
      <c r="C47357"/>
      <c r="D47357"/>
      <c r="E47357" s="148"/>
      <c r="F47357" s="148"/>
      <c r="G47357" s="149"/>
      <c r="H47357" s="148"/>
      <c r="I47357"/>
    </row>
    <row r="47358" spans="1:9" x14ac:dyDescent="0.25">
      <c r="A47358"/>
      <c r="B47358"/>
      <c r="C47358"/>
      <c r="D47358"/>
      <c r="E47358" s="148"/>
      <c r="F47358" s="148"/>
      <c r="G47358" s="149"/>
      <c r="H47358" s="148"/>
      <c r="I47358"/>
    </row>
    <row r="47359" spans="1:9" x14ac:dyDescent="0.25">
      <c r="A47359"/>
      <c r="B47359"/>
      <c r="C47359"/>
      <c r="D47359"/>
      <c r="E47359" s="148"/>
      <c r="F47359" s="148"/>
      <c r="G47359" s="149"/>
      <c r="H47359" s="148"/>
      <c r="I47359"/>
    </row>
    <row r="47360" spans="1:9" x14ac:dyDescent="0.25">
      <c r="A47360"/>
      <c r="B47360"/>
      <c r="C47360"/>
      <c r="D47360"/>
      <c r="E47360" s="148"/>
      <c r="F47360" s="148"/>
      <c r="G47360" s="149"/>
      <c r="H47360" s="148"/>
      <c r="I47360"/>
    </row>
    <row r="47361" spans="1:9" x14ac:dyDescent="0.25">
      <c r="A47361"/>
      <c r="B47361"/>
      <c r="C47361"/>
      <c r="D47361"/>
      <c r="E47361" s="148"/>
      <c r="F47361" s="148"/>
      <c r="G47361" s="149"/>
      <c r="H47361" s="148"/>
      <c r="I47361"/>
    </row>
    <row r="47362" spans="1:9" x14ac:dyDescent="0.25">
      <c r="A47362"/>
      <c r="B47362"/>
      <c r="C47362"/>
      <c r="D47362"/>
      <c r="E47362" s="148"/>
      <c r="F47362" s="148"/>
      <c r="G47362" s="149"/>
      <c r="H47362" s="148"/>
      <c r="I47362"/>
    </row>
    <row r="47363" spans="1:9" x14ac:dyDescent="0.25">
      <c r="A47363"/>
      <c r="B47363"/>
      <c r="C47363"/>
      <c r="D47363"/>
      <c r="E47363" s="148"/>
      <c r="F47363" s="148"/>
      <c r="G47363" s="149"/>
      <c r="H47363" s="148"/>
      <c r="I47363"/>
    </row>
    <row r="47364" spans="1:9" x14ac:dyDescent="0.25">
      <c r="A47364"/>
      <c r="B47364"/>
      <c r="C47364"/>
      <c r="D47364"/>
      <c r="E47364" s="148"/>
      <c r="F47364" s="148"/>
      <c r="G47364" s="149"/>
      <c r="H47364" s="148"/>
      <c r="I47364"/>
    </row>
    <row r="47365" spans="1:9" x14ac:dyDescent="0.25">
      <c r="A47365"/>
      <c r="B47365"/>
      <c r="C47365"/>
      <c r="D47365"/>
      <c r="E47365" s="148"/>
      <c r="F47365" s="148"/>
      <c r="G47365" s="149"/>
      <c r="H47365" s="148"/>
      <c r="I47365"/>
    </row>
    <row r="47366" spans="1:9" x14ac:dyDescent="0.25">
      <c r="A47366"/>
      <c r="B47366"/>
      <c r="C47366"/>
      <c r="D47366"/>
      <c r="E47366" s="148"/>
      <c r="F47366" s="148"/>
      <c r="G47366" s="149"/>
      <c r="H47366" s="148"/>
      <c r="I47366"/>
    </row>
    <row r="47367" spans="1:9" x14ac:dyDescent="0.25">
      <c r="A47367"/>
      <c r="B47367"/>
      <c r="C47367"/>
      <c r="D47367"/>
      <c r="E47367" s="148"/>
      <c r="F47367" s="148"/>
      <c r="G47367" s="149"/>
      <c r="H47367" s="148"/>
      <c r="I47367"/>
    </row>
    <row r="47368" spans="1:9" x14ac:dyDescent="0.25">
      <c r="A47368"/>
      <c r="B47368"/>
      <c r="C47368"/>
      <c r="D47368"/>
      <c r="E47368" s="148"/>
      <c r="F47368" s="148"/>
      <c r="G47368" s="149"/>
      <c r="H47368" s="148"/>
      <c r="I47368"/>
    </row>
    <row r="47369" spans="1:9" x14ac:dyDescent="0.25">
      <c r="A47369"/>
      <c r="B47369"/>
      <c r="C47369"/>
      <c r="D47369"/>
      <c r="E47369" s="148"/>
      <c r="F47369" s="148"/>
      <c r="G47369" s="149"/>
      <c r="H47369" s="148"/>
      <c r="I47369"/>
    </row>
    <row r="47370" spans="1:9" x14ac:dyDescent="0.25">
      <c r="A47370"/>
      <c r="B47370"/>
      <c r="C47370"/>
      <c r="D47370"/>
      <c r="E47370" s="148"/>
      <c r="F47370" s="148"/>
      <c r="G47370" s="149"/>
      <c r="H47370" s="148"/>
      <c r="I47370"/>
    </row>
    <row r="47371" spans="1:9" x14ac:dyDescent="0.25">
      <c r="A47371"/>
      <c r="B47371"/>
      <c r="C47371"/>
      <c r="D47371"/>
      <c r="E47371" s="148"/>
      <c r="F47371" s="148"/>
      <c r="G47371" s="149"/>
      <c r="H47371" s="148"/>
      <c r="I47371"/>
    </row>
    <row r="47372" spans="1:9" x14ac:dyDescent="0.25">
      <c r="A47372"/>
      <c r="B47372"/>
      <c r="C47372"/>
      <c r="D47372"/>
      <c r="E47372" s="148"/>
      <c r="F47372" s="148"/>
      <c r="G47372" s="149"/>
      <c r="H47372" s="148"/>
      <c r="I47372"/>
    </row>
    <row r="47373" spans="1:9" x14ac:dyDescent="0.25">
      <c r="A47373"/>
      <c r="B47373"/>
      <c r="C47373"/>
      <c r="D47373"/>
      <c r="E47373" s="148"/>
      <c r="F47373" s="148"/>
      <c r="G47373" s="149"/>
      <c r="H47373" s="148"/>
      <c r="I47373"/>
    </row>
    <row r="47374" spans="1:9" x14ac:dyDescent="0.25">
      <c r="A47374"/>
      <c r="B47374"/>
      <c r="C47374"/>
      <c r="D47374"/>
      <c r="E47374" s="148"/>
      <c r="F47374" s="148"/>
      <c r="G47374" s="149"/>
      <c r="H47374" s="148"/>
      <c r="I47374"/>
    </row>
    <row r="47375" spans="1:9" x14ac:dyDescent="0.25">
      <c r="A47375"/>
      <c r="B47375"/>
      <c r="C47375"/>
      <c r="D47375"/>
      <c r="E47375" s="148"/>
      <c r="F47375" s="148"/>
      <c r="G47375" s="149"/>
      <c r="H47375" s="148"/>
      <c r="I47375"/>
    </row>
    <row r="47376" spans="1:9" x14ac:dyDescent="0.25">
      <c r="A47376"/>
      <c r="B47376"/>
      <c r="C47376"/>
      <c r="D47376"/>
      <c r="E47376" s="148"/>
      <c r="F47376" s="148"/>
      <c r="G47376" s="149"/>
      <c r="H47376" s="148"/>
      <c r="I47376"/>
    </row>
    <row r="47377" spans="1:9" x14ac:dyDescent="0.25">
      <c r="A47377"/>
      <c r="B47377"/>
      <c r="C47377"/>
      <c r="D47377"/>
      <c r="E47377" s="148"/>
      <c r="F47377" s="148"/>
      <c r="G47377" s="149"/>
      <c r="H47377" s="148"/>
      <c r="I47377"/>
    </row>
    <row r="47378" spans="1:9" x14ac:dyDescent="0.25">
      <c r="A47378"/>
      <c r="B47378"/>
      <c r="C47378"/>
      <c r="D47378"/>
      <c r="E47378" s="148"/>
      <c r="F47378" s="148"/>
      <c r="G47378" s="149"/>
      <c r="H47378" s="148"/>
      <c r="I47378"/>
    </row>
    <row r="47379" spans="1:9" x14ac:dyDescent="0.25">
      <c r="A47379"/>
      <c r="B47379"/>
      <c r="C47379"/>
      <c r="D47379"/>
      <c r="E47379" s="148"/>
      <c r="F47379" s="148"/>
      <c r="G47379" s="149"/>
      <c r="H47379" s="148"/>
      <c r="I47379"/>
    </row>
    <row r="47380" spans="1:9" x14ac:dyDescent="0.25">
      <c r="A47380"/>
      <c r="B47380"/>
      <c r="C47380"/>
      <c r="D47380"/>
      <c r="E47380" s="148"/>
      <c r="F47380" s="148"/>
      <c r="G47380" s="149"/>
      <c r="H47380" s="148"/>
      <c r="I47380"/>
    </row>
    <row r="47381" spans="1:9" x14ac:dyDescent="0.25">
      <c r="A47381"/>
      <c r="B47381"/>
      <c r="C47381"/>
      <c r="D47381"/>
      <c r="E47381" s="148"/>
      <c r="F47381" s="148"/>
      <c r="G47381" s="149"/>
      <c r="H47381" s="148"/>
      <c r="I47381"/>
    </row>
    <row r="47382" spans="1:9" x14ac:dyDescent="0.25">
      <c r="A47382"/>
      <c r="B47382"/>
      <c r="C47382"/>
      <c r="D47382"/>
      <c r="E47382" s="148"/>
      <c r="F47382" s="148"/>
      <c r="G47382" s="149"/>
      <c r="H47382" s="148"/>
      <c r="I47382"/>
    </row>
    <row r="47383" spans="1:9" x14ac:dyDescent="0.25">
      <c r="A47383"/>
      <c r="B47383"/>
      <c r="C47383"/>
      <c r="D47383"/>
      <c r="E47383" s="148"/>
      <c r="F47383" s="148"/>
      <c r="G47383" s="149"/>
      <c r="H47383" s="148"/>
      <c r="I47383"/>
    </row>
    <row r="47384" spans="1:9" x14ac:dyDescent="0.25">
      <c r="A47384"/>
      <c r="B47384"/>
      <c r="C47384"/>
      <c r="D47384"/>
      <c r="E47384" s="148"/>
      <c r="F47384" s="148"/>
      <c r="G47384" s="149"/>
      <c r="H47384" s="148"/>
      <c r="I47384"/>
    </row>
    <row r="47385" spans="1:9" x14ac:dyDescent="0.25">
      <c r="A47385"/>
      <c r="B47385"/>
      <c r="C47385"/>
      <c r="D47385"/>
      <c r="E47385" s="148"/>
      <c r="F47385" s="148"/>
      <c r="G47385" s="149"/>
      <c r="H47385" s="148"/>
      <c r="I47385"/>
    </row>
    <row r="47386" spans="1:9" x14ac:dyDescent="0.25">
      <c r="A47386"/>
      <c r="B47386"/>
      <c r="C47386"/>
      <c r="D47386"/>
      <c r="E47386" s="148"/>
      <c r="F47386" s="148"/>
      <c r="G47386" s="149"/>
      <c r="H47386" s="148"/>
      <c r="I47386"/>
    </row>
    <row r="47387" spans="1:9" x14ac:dyDescent="0.25">
      <c r="A47387"/>
      <c r="B47387"/>
      <c r="C47387"/>
      <c r="D47387"/>
      <c r="E47387" s="148"/>
      <c r="F47387" s="148"/>
      <c r="G47387" s="149"/>
      <c r="H47387" s="148"/>
      <c r="I47387"/>
    </row>
    <row r="47388" spans="1:9" x14ac:dyDescent="0.25">
      <c r="A47388"/>
      <c r="B47388"/>
      <c r="C47388"/>
      <c r="D47388"/>
      <c r="E47388" s="148"/>
      <c r="F47388" s="148"/>
      <c r="G47388" s="149"/>
      <c r="H47388" s="148"/>
      <c r="I47388"/>
    </row>
    <row r="47389" spans="1:9" x14ac:dyDescent="0.25">
      <c r="A47389"/>
      <c r="B47389"/>
      <c r="C47389"/>
      <c r="D47389"/>
      <c r="E47389" s="148"/>
      <c r="F47389" s="148"/>
      <c r="G47389" s="149"/>
      <c r="H47389" s="148"/>
      <c r="I47389"/>
    </row>
    <row r="47390" spans="1:9" x14ac:dyDescent="0.25">
      <c r="A47390"/>
      <c r="B47390"/>
      <c r="C47390"/>
      <c r="D47390"/>
      <c r="E47390" s="148"/>
      <c r="F47390" s="148"/>
      <c r="G47390" s="149"/>
      <c r="H47390" s="148"/>
      <c r="I47390"/>
    </row>
    <row r="47391" spans="1:9" x14ac:dyDescent="0.25">
      <c r="A47391"/>
      <c r="B47391"/>
      <c r="C47391"/>
      <c r="D47391"/>
      <c r="E47391" s="148"/>
      <c r="F47391" s="148"/>
      <c r="G47391" s="149"/>
      <c r="H47391" s="148"/>
      <c r="I47391"/>
    </row>
    <row r="47392" spans="1:9" x14ac:dyDescent="0.25">
      <c r="A47392"/>
      <c r="B47392"/>
      <c r="C47392"/>
      <c r="D47392"/>
      <c r="E47392" s="148"/>
      <c r="F47392" s="148"/>
      <c r="G47392" s="149"/>
      <c r="H47392" s="148"/>
      <c r="I47392"/>
    </row>
    <row r="47393" spans="1:9" x14ac:dyDescent="0.25">
      <c r="A47393"/>
      <c r="B47393"/>
      <c r="C47393"/>
      <c r="D47393"/>
      <c r="E47393" s="148"/>
      <c r="F47393" s="148"/>
      <c r="G47393" s="149"/>
      <c r="H47393" s="148"/>
      <c r="I47393"/>
    </row>
    <row r="47394" spans="1:9" x14ac:dyDescent="0.25">
      <c r="A47394"/>
      <c r="B47394"/>
      <c r="C47394"/>
      <c r="D47394"/>
      <c r="E47394" s="148"/>
      <c r="F47394" s="148"/>
      <c r="G47394" s="149"/>
      <c r="H47394" s="148"/>
      <c r="I47394"/>
    </row>
    <row r="47395" spans="1:9" x14ac:dyDescent="0.25">
      <c r="A47395"/>
      <c r="B47395"/>
      <c r="C47395"/>
      <c r="D47395"/>
      <c r="E47395" s="148"/>
      <c r="F47395" s="148"/>
      <c r="G47395" s="149"/>
      <c r="H47395" s="148"/>
      <c r="I47395"/>
    </row>
    <row r="47396" spans="1:9" x14ac:dyDescent="0.25">
      <c r="A47396"/>
      <c r="B47396"/>
      <c r="C47396"/>
      <c r="D47396"/>
      <c r="E47396" s="148"/>
      <c r="F47396" s="148"/>
      <c r="G47396" s="149"/>
      <c r="H47396" s="148"/>
      <c r="I47396"/>
    </row>
    <row r="47397" spans="1:9" x14ac:dyDescent="0.25">
      <c r="A47397"/>
      <c r="B47397"/>
      <c r="C47397"/>
      <c r="D47397"/>
      <c r="E47397" s="148"/>
      <c r="F47397" s="148"/>
      <c r="G47397" s="149"/>
      <c r="H47397" s="148"/>
      <c r="I47397"/>
    </row>
    <row r="47398" spans="1:9" x14ac:dyDescent="0.25">
      <c r="A47398"/>
      <c r="B47398"/>
      <c r="C47398"/>
      <c r="D47398"/>
      <c r="E47398" s="148"/>
      <c r="F47398" s="148"/>
      <c r="G47398" s="149"/>
      <c r="H47398" s="148"/>
      <c r="I47398"/>
    </row>
    <row r="47399" spans="1:9" x14ac:dyDescent="0.25">
      <c r="A47399"/>
      <c r="B47399"/>
      <c r="C47399"/>
      <c r="D47399"/>
      <c r="E47399" s="148"/>
      <c r="F47399" s="148"/>
      <c r="G47399" s="149"/>
      <c r="H47399" s="148"/>
      <c r="I47399"/>
    </row>
    <row r="47400" spans="1:9" x14ac:dyDescent="0.25">
      <c r="A47400"/>
      <c r="B47400"/>
      <c r="C47400"/>
      <c r="D47400"/>
      <c r="E47400" s="148"/>
      <c r="F47400" s="148"/>
      <c r="G47400" s="149"/>
      <c r="H47400" s="148"/>
      <c r="I47400"/>
    </row>
    <row r="47401" spans="1:9" x14ac:dyDescent="0.25">
      <c r="A47401"/>
      <c r="B47401"/>
      <c r="C47401"/>
      <c r="D47401"/>
      <c r="E47401" s="148"/>
      <c r="F47401" s="148"/>
      <c r="G47401" s="149"/>
      <c r="H47401" s="148"/>
      <c r="I47401"/>
    </row>
    <row r="47402" spans="1:9" x14ac:dyDescent="0.25">
      <c r="A47402"/>
      <c r="B47402"/>
      <c r="C47402"/>
      <c r="D47402"/>
      <c r="E47402" s="148"/>
      <c r="F47402" s="148"/>
      <c r="G47402" s="149"/>
      <c r="H47402" s="148"/>
      <c r="I47402"/>
    </row>
    <row r="47403" spans="1:9" x14ac:dyDescent="0.25">
      <c r="A47403"/>
      <c r="B47403"/>
      <c r="C47403"/>
      <c r="D47403"/>
      <c r="E47403" s="148"/>
      <c r="F47403" s="148"/>
      <c r="G47403" s="149"/>
      <c r="H47403" s="148"/>
      <c r="I47403"/>
    </row>
    <row r="47404" spans="1:9" x14ac:dyDescent="0.25">
      <c r="A47404"/>
      <c r="B47404"/>
      <c r="C47404"/>
      <c r="D47404"/>
      <c r="E47404" s="148"/>
      <c r="F47404" s="148"/>
      <c r="G47404" s="149"/>
      <c r="H47404" s="148"/>
      <c r="I47404"/>
    </row>
    <row r="47405" spans="1:9" x14ac:dyDescent="0.25">
      <c r="A47405"/>
      <c r="B47405"/>
      <c r="C47405"/>
      <c r="D47405"/>
      <c r="E47405" s="148"/>
      <c r="F47405" s="148"/>
      <c r="G47405" s="149"/>
      <c r="H47405" s="148"/>
      <c r="I47405"/>
    </row>
    <row r="47406" spans="1:9" x14ac:dyDescent="0.25">
      <c r="A47406"/>
      <c r="B47406"/>
      <c r="C47406"/>
      <c r="D47406"/>
      <c r="E47406" s="148"/>
      <c r="F47406" s="148"/>
      <c r="G47406" s="149"/>
      <c r="H47406" s="148"/>
      <c r="I47406"/>
    </row>
    <row r="47407" spans="1:9" x14ac:dyDescent="0.25">
      <c r="A47407"/>
      <c r="B47407"/>
      <c r="C47407"/>
      <c r="D47407"/>
      <c r="E47407" s="148"/>
      <c r="F47407" s="148"/>
      <c r="G47407" s="149"/>
      <c r="H47407" s="148"/>
      <c r="I47407"/>
    </row>
    <row r="47408" spans="1:9" x14ac:dyDescent="0.25">
      <c r="A47408"/>
      <c r="B47408"/>
      <c r="C47408"/>
      <c r="D47408"/>
      <c r="E47408" s="148"/>
      <c r="F47408" s="148"/>
      <c r="G47408" s="149"/>
      <c r="H47408" s="148"/>
      <c r="I47408"/>
    </row>
    <row r="47409" spans="1:9" x14ac:dyDescent="0.25">
      <c r="A47409"/>
      <c r="B47409"/>
      <c r="C47409"/>
      <c r="D47409"/>
      <c r="E47409" s="148"/>
      <c r="F47409" s="148"/>
      <c r="G47409" s="149"/>
      <c r="H47409" s="148"/>
      <c r="I47409"/>
    </row>
    <row r="47410" spans="1:9" x14ac:dyDescent="0.25">
      <c r="A47410"/>
      <c r="B47410"/>
      <c r="C47410"/>
      <c r="D47410"/>
      <c r="E47410" s="148"/>
      <c r="F47410" s="148"/>
      <c r="G47410" s="149"/>
      <c r="H47410" s="148"/>
      <c r="I47410"/>
    </row>
    <row r="47411" spans="1:9" x14ac:dyDescent="0.25">
      <c r="A47411"/>
      <c r="B47411"/>
      <c r="C47411"/>
      <c r="D47411"/>
      <c r="E47411" s="148"/>
      <c r="F47411" s="148"/>
      <c r="G47411" s="149"/>
      <c r="H47411" s="148"/>
      <c r="I47411"/>
    </row>
    <row r="47412" spans="1:9" x14ac:dyDescent="0.25">
      <c r="A47412"/>
      <c r="B47412"/>
      <c r="C47412"/>
      <c r="D47412"/>
      <c r="E47412" s="148"/>
      <c r="F47412" s="148"/>
      <c r="G47412" s="149"/>
      <c r="H47412" s="148"/>
      <c r="I47412"/>
    </row>
    <row r="47413" spans="1:9" x14ac:dyDescent="0.25">
      <c r="A47413"/>
      <c r="B47413"/>
      <c r="C47413"/>
      <c r="D47413"/>
      <c r="E47413" s="148"/>
      <c r="F47413" s="148"/>
      <c r="G47413" s="149"/>
      <c r="H47413" s="148"/>
      <c r="I47413"/>
    </row>
    <row r="47414" spans="1:9" x14ac:dyDescent="0.25">
      <c r="A47414"/>
      <c r="B47414"/>
      <c r="C47414"/>
      <c r="D47414"/>
      <c r="E47414" s="148"/>
      <c r="F47414" s="148"/>
      <c r="G47414" s="149"/>
      <c r="H47414" s="148"/>
      <c r="I47414"/>
    </row>
    <row r="47415" spans="1:9" x14ac:dyDescent="0.25">
      <c r="A47415"/>
      <c r="B47415"/>
      <c r="C47415"/>
      <c r="D47415"/>
      <c r="E47415" s="148"/>
      <c r="F47415" s="148"/>
      <c r="G47415" s="149"/>
      <c r="H47415" s="148"/>
      <c r="I47415"/>
    </row>
    <row r="47416" spans="1:9" x14ac:dyDescent="0.25">
      <c r="A47416"/>
      <c r="B47416"/>
      <c r="C47416"/>
      <c r="D47416"/>
      <c r="E47416" s="148"/>
      <c r="F47416" s="148"/>
      <c r="G47416" s="149"/>
      <c r="H47416" s="148"/>
      <c r="I47416"/>
    </row>
    <row r="47417" spans="1:9" x14ac:dyDescent="0.25">
      <c r="A47417"/>
      <c r="B47417"/>
      <c r="C47417"/>
      <c r="D47417"/>
      <c r="E47417" s="148"/>
      <c r="F47417" s="148"/>
      <c r="G47417" s="149"/>
      <c r="H47417" s="148"/>
      <c r="I47417"/>
    </row>
    <row r="47418" spans="1:9" x14ac:dyDescent="0.25">
      <c r="A47418"/>
      <c r="B47418"/>
      <c r="C47418"/>
      <c r="D47418"/>
      <c r="E47418" s="148"/>
      <c r="F47418" s="148"/>
      <c r="G47418" s="149"/>
      <c r="H47418" s="148"/>
      <c r="I47418"/>
    </row>
    <row r="47419" spans="1:9" x14ac:dyDescent="0.25">
      <c r="A47419"/>
      <c r="B47419"/>
      <c r="C47419"/>
      <c r="D47419"/>
      <c r="E47419" s="148"/>
      <c r="F47419" s="148"/>
      <c r="G47419" s="149"/>
      <c r="H47419" s="148"/>
      <c r="I47419"/>
    </row>
    <row r="47420" spans="1:9" x14ac:dyDescent="0.25">
      <c r="A47420"/>
      <c r="B47420"/>
      <c r="C47420"/>
      <c r="D47420"/>
      <c r="E47420" s="148"/>
      <c r="F47420" s="148"/>
      <c r="G47420" s="149"/>
      <c r="H47420" s="148"/>
      <c r="I47420"/>
    </row>
    <row r="47421" spans="1:9" x14ac:dyDescent="0.25">
      <c r="A47421"/>
      <c r="B47421"/>
      <c r="C47421"/>
      <c r="D47421"/>
      <c r="E47421" s="148"/>
      <c r="F47421" s="148"/>
      <c r="G47421" s="149"/>
      <c r="H47421" s="148"/>
      <c r="I47421"/>
    </row>
    <row r="47422" spans="1:9" x14ac:dyDescent="0.25">
      <c r="A47422"/>
      <c r="B47422"/>
      <c r="C47422"/>
      <c r="D47422"/>
      <c r="E47422" s="148"/>
      <c r="F47422" s="148"/>
      <c r="G47422" s="149"/>
      <c r="H47422" s="148"/>
      <c r="I47422"/>
    </row>
    <row r="47423" spans="1:9" x14ac:dyDescent="0.25">
      <c r="A47423"/>
      <c r="B47423"/>
      <c r="C47423"/>
      <c r="D47423"/>
      <c r="E47423" s="148"/>
      <c r="F47423" s="148"/>
      <c r="G47423" s="149"/>
      <c r="H47423" s="148"/>
      <c r="I47423"/>
    </row>
    <row r="47424" spans="1:9" x14ac:dyDescent="0.25">
      <c r="A47424"/>
      <c r="B47424"/>
      <c r="C47424"/>
      <c r="D47424"/>
      <c r="E47424" s="148"/>
      <c r="F47424" s="148"/>
      <c r="G47424" s="149"/>
      <c r="H47424" s="148"/>
      <c r="I47424"/>
    </row>
    <row r="47425" spans="1:9" x14ac:dyDescent="0.25">
      <c r="A47425"/>
      <c r="B47425"/>
      <c r="C47425"/>
      <c r="D47425"/>
      <c r="E47425" s="148"/>
      <c r="F47425" s="148"/>
      <c r="G47425" s="149"/>
      <c r="H47425" s="148"/>
      <c r="I47425"/>
    </row>
    <row r="47426" spans="1:9" x14ac:dyDescent="0.25">
      <c r="A47426"/>
      <c r="B47426"/>
      <c r="C47426"/>
      <c r="D47426"/>
      <c r="E47426" s="148"/>
      <c r="F47426" s="148"/>
      <c r="G47426" s="149"/>
      <c r="H47426" s="148"/>
      <c r="I47426"/>
    </row>
    <row r="47427" spans="1:9" x14ac:dyDescent="0.25">
      <c r="A47427"/>
      <c r="B47427"/>
      <c r="C47427"/>
      <c r="D47427"/>
      <c r="E47427" s="148"/>
      <c r="F47427" s="148"/>
      <c r="G47427" s="149"/>
      <c r="H47427" s="148"/>
      <c r="I47427"/>
    </row>
    <row r="47428" spans="1:9" x14ac:dyDescent="0.25">
      <c r="A47428"/>
      <c r="B47428"/>
      <c r="C47428"/>
      <c r="D47428"/>
      <c r="E47428" s="148"/>
      <c r="F47428" s="148"/>
      <c r="G47428" s="149"/>
      <c r="H47428" s="148"/>
      <c r="I47428"/>
    </row>
    <row r="47429" spans="1:9" x14ac:dyDescent="0.25">
      <c r="A47429"/>
      <c r="B47429"/>
      <c r="C47429"/>
      <c r="D47429"/>
      <c r="E47429" s="148"/>
      <c r="F47429" s="148"/>
      <c r="G47429" s="149"/>
      <c r="H47429" s="148"/>
      <c r="I47429"/>
    </row>
    <row r="47430" spans="1:9" x14ac:dyDescent="0.25">
      <c r="A47430"/>
      <c r="B47430"/>
      <c r="C47430"/>
      <c r="D47430"/>
      <c r="E47430" s="148"/>
      <c r="F47430" s="148"/>
      <c r="G47430" s="149"/>
      <c r="H47430" s="148"/>
      <c r="I47430"/>
    </row>
    <row r="47431" spans="1:9" x14ac:dyDescent="0.25">
      <c r="A47431"/>
      <c r="B47431"/>
      <c r="C47431"/>
      <c r="D47431"/>
      <c r="E47431" s="148"/>
      <c r="F47431" s="148"/>
      <c r="G47431" s="149"/>
      <c r="H47431" s="148"/>
      <c r="I47431"/>
    </row>
    <row r="47432" spans="1:9" x14ac:dyDescent="0.25">
      <c r="A47432"/>
      <c r="B47432"/>
      <c r="C47432"/>
      <c r="D47432"/>
      <c r="E47432" s="148"/>
      <c r="F47432" s="148"/>
      <c r="G47432" s="149"/>
      <c r="H47432" s="148"/>
      <c r="I47432"/>
    </row>
    <row r="47433" spans="1:9" x14ac:dyDescent="0.25">
      <c r="A47433"/>
      <c r="B47433"/>
      <c r="C47433"/>
      <c r="D47433"/>
      <c r="E47433" s="148"/>
      <c r="F47433" s="148"/>
      <c r="G47433" s="149"/>
      <c r="H47433" s="148"/>
      <c r="I47433"/>
    </row>
    <row r="47434" spans="1:9" x14ac:dyDescent="0.25">
      <c r="A47434"/>
      <c r="B47434"/>
      <c r="C47434"/>
      <c r="D47434"/>
      <c r="E47434" s="148"/>
      <c r="F47434" s="148"/>
      <c r="G47434" s="149"/>
      <c r="H47434" s="148"/>
      <c r="I47434"/>
    </row>
    <row r="47435" spans="1:9" x14ac:dyDescent="0.25">
      <c r="A47435"/>
      <c r="B47435"/>
      <c r="C47435"/>
      <c r="D47435"/>
      <c r="E47435" s="148"/>
      <c r="F47435" s="148"/>
      <c r="G47435" s="149"/>
      <c r="H47435" s="148"/>
      <c r="I47435"/>
    </row>
    <row r="47436" spans="1:9" x14ac:dyDescent="0.25">
      <c r="A47436"/>
      <c r="B47436"/>
      <c r="C47436"/>
      <c r="D47436"/>
      <c r="E47436" s="148"/>
      <c r="F47436" s="148"/>
      <c r="G47436" s="149"/>
      <c r="H47436" s="148"/>
      <c r="I47436"/>
    </row>
    <row r="47437" spans="1:9" x14ac:dyDescent="0.25">
      <c r="A47437"/>
      <c r="B47437"/>
      <c r="C47437"/>
      <c r="D47437"/>
      <c r="E47437" s="148"/>
      <c r="F47437" s="148"/>
      <c r="G47437" s="149"/>
      <c r="H47437" s="148"/>
      <c r="I47437"/>
    </row>
    <row r="47438" spans="1:9" x14ac:dyDescent="0.25">
      <c r="A47438"/>
      <c r="B47438"/>
      <c r="C47438"/>
      <c r="D47438"/>
      <c r="E47438" s="148"/>
      <c r="F47438" s="148"/>
      <c r="G47438" s="149"/>
      <c r="H47438" s="148"/>
      <c r="I47438"/>
    </row>
    <row r="47439" spans="1:9" x14ac:dyDescent="0.25">
      <c r="A47439"/>
      <c r="B47439"/>
      <c r="C47439"/>
      <c r="D47439"/>
      <c r="E47439" s="148"/>
      <c r="F47439" s="148"/>
      <c r="G47439" s="149"/>
      <c r="H47439" s="148"/>
      <c r="I47439"/>
    </row>
    <row r="47440" spans="1:9" x14ac:dyDescent="0.25">
      <c r="A47440"/>
      <c r="B47440"/>
      <c r="C47440"/>
      <c r="D47440"/>
      <c r="E47440" s="148"/>
      <c r="F47440" s="148"/>
      <c r="G47440" s="149"/>
      <c r="H47440" s="148"/>
      <c r="I47440"/>
    </row>
    <row r="47441" spans="1:9" x14ac:dyDescent="0.25">
      <c r="A47441"/>
      <c r="B47441"/>
      <c r="C47441"/>
      <c r="D47441"/>
      <c r="E47441" s="148"/>
      <c r="F47441" s="148"/>
      <c r="G47441" s="149"/>
      <c r="H47441" s="148"/>
      <c r="I47441"/>
    </row>
    <row r="47442" spans="1:9" x14ac:dyDescent="0.25">
      <c r="A47442"/>
      <c r="B47442"/>
      <c r="C47442"/>
      <c r="D47442"/>
      <c r="E47442" s="148"/>
      <c r="F47442" s="148"/>
      <c r="G47442" s="149"/>
      <c r="H47442" s="148"/>
      <c r="I47442"/>
    </row>
    <row r="47443" spans="1:9" x14ac:dyDescent="0.25">
      <c r="A47443"/>
      <c r="B47443"/>
      <c r="C47443"/>
      <c r="D47443"/>
      <c r="E47443" s="148"/>
      <c r="F47443" s="148"/>
      <c r="G47443" s="149"/>
      <c r="H47443" s="148"/>
      <c r="I47443"/>
    </row>
    <row r="47444" spans="1:9" x14ac:dyDescent="0.25">
      <c r="A47444"/>
      <c r="B47444"/>
      <c r="C47444"/>
      <c r="D47444"/>
      <c r="E47444" s="148"/>
      <c r="F47444" s="148"/>
      <c r="G47444" s="149"/>
      <c r="H47444" s="148"/>
      <c r="I47444"/>
    </row>
    <row r="47445" spans="1:9" x14ac:dyDescent="0.25">
      <c r="A47445"/>
      <c r="B47445"/>
      <c r="C47445"/>
      <c r="D47445"/>
      <c r="E47445" s="148"/>
      <c r="F47445" s="148"/>
      <c r="G47445" s="149"/>
      <c r="H47445" s="148"/>
      <c r="I47445"/>
    </row>
    <row r="47446" spans="1:9" x14ac:dyDescent="0.25">
      <c r="A47446"/>
      <c r="B47446"/>
      <c r="C47446"/>
      <c r="D47446"/>
      <c r="E47446" s="148"/>
      <c r="F47446" s="148"/>
      <c r="G47446" s="149"/>
      <c r="H47446" s="148"/>
      <c r="I47446"/>
    </row>
    <row r="47447" spans="1:9" x14ac:dyDescent="0.25">
      <c r="A47447"/>
      <c r="B47447"/>
      <c r="C47447"/>
      <c r="D47447"/>
      <c r="E47447" s="148"/>
      <c r="F47447" s="148"/>
      <c r="G47447" s="149"/>
      <c r="H47447" s="148"/>
      <c r="I47447"/>
    </row>
    <row r="47448" spans="1:9" x14ac:dyDescent="0.25">
      <c r="A47448"/>
      <c r="B47448"/>
      <c r="C47448"/>
      <c r="D47448"/>
      <c r="E47448" s="148"/>
      <c r="F47448" s="148"/>
      <c r="G47448" s="149"/>
      <c r="H47448" s="148"/>
      <c r="I47448"/>
    </row>
    <row r="47449" spans="1:9" x14ac:dyDescent="0.25">
      <c r="A47449"/>
      <c r="B47449"/>
      <c r="C47449"/>
      <c r="D47449"/>
      <c r="E47449" s="148"/>
      <c r="F47449" s="148"/>
      <c r="G47449" s="149"/>
      <c r="H47449" s="148"/>
      <c r="I47449"/>
    </row>
    <row r="47450" spans="1:9" x14ac:dyDescent="0.25">
      <c r="A47450"/>
      <c r="B47450"/>
      <c r="C47450"/>
      <c r="D47450"/>
      <c r="E47450" s="148"/>
      <c r="F47450" s="148"/>
      <c r="G47450" s="149"/>
      <c r="H47450" s="148"/>
      <c r="I47450"/>
    </row>
    <row r="47451" spans="1:9" x14ac:dyDescent="0.25">
      <c r="A47451"/>
      <c r="B47451"/>
      <c r="C47451"/>
      <c r="D47451"/>
      <c r="E47451" s="148"/>
      <c r="F47451" s="148"/>
      <c r="G47451" s="149"/>
      <c r="H47451" s="148"/>
      <c r="I47451"/>
    </row>
    <row r="47452" spans="1:9" x14ac:dyDescent="0.25">
      <c r="A47452"/>
      <c r="B47452"/>
      <c r="C47452"/>
      <c r="D47452"/>
      <c r="E47452" s="148"/>
      <c r="F47452" s="148"/>
      <c r="G47452" s="149"/>
      <c r="H47452" s="148"/>
      <c r="I47452"/>
    </row>
    <row r="47453" spans="1:9" x14ac:dyDescent="0.25">
      <c r="A47453"/>
      <c r="B47453"/>
      <c r="C47453"/>
      <c r="D47453"/>
      <c r="E47453" s="148"/>
      <c r="F47453" s="148"/>
      <c r="G47453" s="149"/>
      <c r="H47453" s="148"/>
      <c r="I47453"/>
    </row>
    <row r="47454" spans="1:9" x14ac:dyDescent="0.25">
      <c r="A47454"/>
      <c r="B47454"/>
      <c r="C47454"/>
      <c r="D47454"/>
      <c r="E47454" s="148"/>
      <c r="F47454" s="148"/>
      <c r="G47454" s="149"/>
      <c r="H47454" s="148"/>
      <c r="I47454"/>
    </row>
    <row r="47455" spans="1:9" x14ac:dyDescent="0.25">
      <c r="A47455"/>
      <c r="B47455"/>
      <c r="C47455"/>
      <c r="D47455"/>
      <c r="E47455" s="148"/>
      <c r="F47455" s="148"/>
      <c r="G47455" s="149"/>
      <c r="H47455" s="148"/>
      <c r="I47455"/>
    </row>
    <row r="47456" spans="1:9" x14ac:dyDescent="0.25">
      <c r="A47456"/>
      <c r="B47456"/>
      <c r="C47456"/>
      <c r="D47456"/>
      <c r="E47456" s="148"/>
      <c r="F47456" s="148"/>
      <c r="G47456" s="149"/>
      <c r="H47456" s="148"/>
      <c r="I47456"/>
    </row>
    <row r="47457" spans="1:9" x14ac:dyDescent="0.25">
      <c r="A47457"/>
      <c r="B47457"/>
      <c r="C47457"/>
      <c r="D47457"/>
      <c r="E47457" s="148"/>
      <c r="F47457" s="148"/>
      <c r="G47457" s="149"/>
      <c r="H47457" s="148"/>
      <c r="I47457"/>
    </row>
    <row r="47458" spans="1:9" x14ac:dyDescent="0.25">
      <c r="A47458"/>
      <c r="B47458"/>
      <c r="C47458"/>
      <c r="D47458"/>
      <c r="E47458" s="148"/>
      <c r="F47458" s="148"/>
      <c r="G47458" s="149"/>
      <c r="H47458" s="148"/>
      <c r="I47458"/>
    </row>
    <row r="47459" spans="1:9" x14ac:dyDescent="0.25">
      <c r="A47459"/>
      <c r="B47459"/>
      <c r="C47459"/>
      <c r="D47459"/>
      <c r="E47459" s="148"/>
      <c r="F47459" s="148"/>
      <c r="G47459" s="149"/>
      <c r="H47459" s="148"/>
      <c r="I47459"/>
    </row>
    <row r="47460" spans="1:9" x14ac:dyDescent="0.25">
      <c r="A47460"/>
      <c r="B47460"/>
      <c r="C47460"/>
      <c r="D47460"/>
      <c r="E47460" s="148"/>
      <c r="F47460" s="148"/>
      <c r="G47460" s="149"/>
      <c r="H47460" s="148"/>
      <c r="I47460"/>
    </row>
    <row r="47461" spans="1:9" x14ac:dyDescent="0.25">
      <c r="A47461"/>
      <c r="B47461"/>
      <c r="C47461"/>
      <c r="D47461"/>
      <c r="E47461" s="148"/>
      <c r="F47461" s="148"/>
      <c r="G47461" s="149"/>
      <c r="H47461" s="148"/>
      <c r="I47461"/>
    </row>
    <row r="47462" spans="1:9" x14ac:dyDescent="0.25">
      <c r="A47462"/>
      <c r="B47462"/>
      <c r="C47462"/>
      <c r="D47462"/>
      <c r="E47462" s="148"/>
      <c r="F47462" s="148"/>
      <c r="G47462" s="149"/>
      <c r="H47462" s="148"/>
      <c r="I47462"/>
    </row>
    <row r="47463" spans="1:9" x14ac:dyDescent="0.25">
      <c r="A47463"/>
      <c r="B47463"/>
      <c r="C47463"/>
      <c r="D47463"/>
      <c r="E47463" s="148"/>
      <c r="F47463" s="148"/>
      <c r="G47463" s="149"/>
      <c r="H47463" s="148"/>
      <c r="I47463"/>
    </row>
    <row r="47464" spans="1:9" x14ac:dyDescent="0.25">
      <c r="A47464"/>
      <c r="B47464"/>
      <c r="C47464"/>
      <c r="D47464"/>
      <c r="E47464" s="148"/>
      <c r="F47464" s="148"/>
      <c r="G47464" s="149"/>
      <c r="H47464" s="148"/>
      <c r="I47464"/>
    </row>
    <row r="47465" spans="1:9" x14ac:dyDescent="0.25">
      <c r="A47465"/>
      <c r="B47465"/>
      <c r="C47465"/>
      <c r="D47465"/>
      <c r="E47465" s="148"/>
      <c r="F47465" s="148"/>
      <c r="G47465" s="149"/>
      <c r="H47465" s="148"/>
      <c r="I47465"/>
    </row>
    <row r="47466" spans="1:9" x14ac:dyDescent="0.25">
      <c r="A47466"/>
      <c r="B47466"/>
      <c r="C47466"/>
      <c r="D47466"/>
      <c r="E47466" s="148"/>
      <c r="F47466" s="148"/>
      <c r="G47466" s="149"/>
      <c r="H47466" s="148"/>
      <c r="I47466"/>
    </row>
    <row r="47467" spans="1:9" x14ac:dyDescent="0.25">
      <c r="A47467"/>
      <c r="B47467"/>
      <c r="C47467"/>
      <c r="D47467"/>
      <c r="E47467" s="148"/>
      <c r="F47467" s="148"/>
      <c r="G47467" s="149"/>
      <c r="H47467" s="148"/>
      <c r="I47467"/>
    </row>
    <row r="47468" spans="1:9" x14ac:dyDescent="0.25">
      <c r="A47468"/>
      <c r="B47468"/>
      <c r="C47468"/>
      <c r="D47468"/>
      <c r="E47468" s="148"/>
      <c r="F47468" s="148"/>
      <c r="G47468" s="149"/>
      <c r="H47468" s="148"/>
      <c r="I47468"/>
    </row>
    <row r="47469" spans="1:9" x14ac:dyDescent="0.25">
      <c r="A47469"/>
      <c r="B47469"/>
      <c r="C47469"/>
      <c r="D47469"/>
      <c r="E47469" s="148"/>
      <c r="F47469" s="148"/>
      <c r="G47469" s="149"/>
      <c r="H47469" s="148"/>
      <c r="I47469"/>
    </row>
    <row r="47470" spans="1:9" x14ac:dyDescent="0.25">
      <c r="A47470"/>
      <c r="B47470"/>
      <c r="C47470"/>
      <c r="D47470"/>
      <c r="E47470" s="148"/>
      <c r="F47470" s="148"/>
      <c r="G47470" s="149"/>
      <c r="H47470" s="148"/>
      <c r="I47470"/>
    </row>
    <row r="47471" spans="1:9" x14ac:dyDescent="0.25">
      <c r="A47471"/>
      <c r="B47471"/>
      <c r="C47471"/>
      <c r="D47471"/>
      <c r="E47471" s="148"/>
      <c r="F47471" s="148"/>
      <c r="G47471" s="149"/>
      <c r="H47471" s="148"/>
      <c r="I47471"/>
    </row>
    <row r="47472" spans="1:9" x14ac:dyDescent="0.25">
      <c r="A47472"/>
      <c r="B47472"/>
      <c r="C47472"/>
      <c r="D47472"/>
      <c r="E47472" s="148"/>
      <c r="F47472" s="148"/>
      <c r="G47472" s="149"/>
      <c r="H47472" s="148"/>
      <c r="I47472"/>
    </row>
    <row r="47473" spans="1:9" x14ac:dyDescent="0.25">
      <c r="A47473"/>
      <c r="B47473"/>
      <c r="C47473"/>
      <c r="D47473"/>
      <c r="E47473" s="148"/>
      <c r="F47473" s="148"/>
      <c r="G47473" s="149"/>
      <c r="H47473" s="148"/>
      <c r="I47473"/>
    </row>
    <row r="47474" spans="1:9" x14ac:dyDescent="0.25">
      <c r="A47474"/>
      <c r="B47474"/>
      <c r="C47474"/>
      <c r="D47474"/>
      <c r="E47474" s="148"/>
      <c r="F47474" s="148"/>
      <c r="G47474" s="149"/>
      <c r="H47474" s="148"/>
      <c r="I47474"/>
    </row>
    <row r="47475" spans="1:9" x14ac:dyDescent="0.25">
      <c r="A47475"/>
      <c r="B47475"/>
      <c r="C47475"/>
      <c r="D47475"/>
      <c r="E47475" s="148"/>
      <c r="F47475" s="148"/>
      <c r="G47475" s="149"/>
      <c r="H47475" s="148"/>
      <c r="I47475"/>
    </row>
    <row r="47476" spans="1:9" x14ac:dyDescent="0.25">
      <c r="A47476"/>
      <c r="B47476"/>
      <c r="C47476"/>
      <c r="D47476"/>
      <c r="E47476" s="148"/>
      <c r="F47476" s="148"/>
      <c r="G47476" s="149"/>
      <c r="H47476" s="148"/>
      <c r="I47476"/>
    </row>
    <row r="47477" spans="1:9" x14ac:dyDescent="0.25">
      <c r="A47477"/>
      <c r="B47477"/>
      <c r="C47477"/>
      <c r="D47477"/>
      <c r="E47477" s="148"/>
      <c r="F47477" s="148"/>
      <c r="G47477" s="149"/>
      <c r="H47477" s="148"/>
      <c r="I47477"/>
    </row>
    <row r="47478" spans="1:9" x14ac:dyDescent="0.25">
      <c r="A47478"/>
      <c r="B47478"/>
      <c r="C47478"/>
      <c r="D47478"/>
      <c r="E47478" s="148"/>
      <c r="F47478" s="148"/>
      <c r="G47478" s="149"/>
      <c r="H47478" s="148"/>
      <c r="I47478"/>
    </row>
    <row r="47479" spans="1:9" x14ac:dyDescent="0.25">
      <c r="A47479"/>
      <c r="B47479"/>
      <c r="C47479"/>
      <c r="D47479"/>
      <c r="E47479" s="148"/>
      <c r="F47479" s="148"/>
      <c r="G47479" s="149"/>
      <c r="H47479" s="148"/>
      <c r="I47479"/>
    </row>
    <row r="47480" spans="1:9" x14ac:dyDescent="0.25">
      <c r="A47480"/>
      <c r="B47480"/>
      <c r="C47480"/>
      <c r="D47480"/>
      <c r="E47480" s="148"/>
      <c r="F47480" s="148"/>
      <c r="G47480" s="149"/>
      <c r="H47480" s="148"/>
      <c r="I47480"/>
    </row>
    <row r="47481" spans="1:9" x14ac:dyDescent="0.25">
      <c r="A47481"/>
      <c r="B47481"/>
      <c r="C47481"/>
      <c r="D47481"/>
      <c r="E47481" s="148"/>
      <c r="F47481" s="148"/>
      <c r="G47481" s="149"/>
      <c r="H47481" s="148"/>
      <c r="I47481"/>
    </row>
    <row r="47482" spans="1:9" x14ac:dyDescent="0.25">
      <c r="A47482"/>
      <c r="B47482"/>
      <c r="C47482"/>
      <c r="D47482"/>
      <c r="E47482" s="148"/>
      <c r="F47482" s="148"/>
      <c r="G47482" s="149"/>
      <c r="H47482" s="148"/>
      <c r="I47482"/>
    </row>
    <row r="47483" spans="1:9" x14ac:dyDescent="0.25">
      <c r="A47483"/>
      <c r="B47483"/>
      <c r="C47483"/>
      <c r="D47483"/>
      <c r="E47483" s="148"/>
      <c r="F47483" s="148"/>
      <c r="G47483" s="149"/>
      <c r="H47483" s="148"/>
      <c r="I47483"/>
    </row>
    <row r="47484" spans="1:9" x14ac:dyDescent="0.25">
      <c r="A47484"/>
      <c r="B47484"/>
      <c r="C47484"/>
      <c r="D47484"/>
      <c r="E47484" s="148"/>
      <c r="F47484" s="148"/>
      <c r="G47484" s="149"/>
      <c r="H47484" s="148"/>
      <c r="I47484"/>
    </row>
    <row r="47485" spans="1:9" x14ac:dyDescent="0.25">
      <c r="A47485"/>
      <c r="B47485"/>
      <c r="C47485"/>
      <c r="D47485"/>
      <c r="E47485" s="148"/>
      <c r="F47485" s="148"/>
      <c r="G47485" s="149"/>
      <c r="H47485" s="148"/>
      <c r="I47485"/>
    </row>
    <row r="47486" spans="1:9" x14ac:dyDescent="0.25">
      <c r="A47486"/>
      <c r="B47486"/>
      <c r="C47486"/>
      <c r="D47486"/>
      <c r="E47486" s="148"/>
      <c r="F47486" s="148"/>
      <c r="G47486" s="149"/>
      <c r="H47486" s="148"/>
      <c r="I47486"/>
    </row>
    <row r="47487" spans="1:9" x14ac:dyDescent="0.25">
      <c r="A47487"/>
      <c r="B47487"/>
      <c r="C47487"/>
      <c r="D47487"/>
      <c r="E47487" s="148"/>
      <c r="F47487" s="148"/>
      <c r="G47487" s="149"/>
      <c r="H47487" s="148"/>
      <c r="I47487"/>
    </row>
    <row r="47488" spans="1:9" x14ac:dyDescent="0.25">
      <c r="A47488"/>
      <c r="B47488"/>
      <c r="C47488"/>
      <c r="D47488"/>
      <c r="E47488" s="148"/>
      <c r="F47488" s="148"/>
      <c r="G47488" s="149"/>
      <c r="H47488" s="148"/>
      <c r="I47488"/>
    </row>
    <row r="47489" spans="1:9" x14ac:dyDescent="0.25">
      <c r="A47489"/>
      <c r="B47489"/>
      <c r="C47489"/>
      <c r="D47489"/>
      <c r="E47489" s="148"/>
      <c r="F47489" s="148"/>
      <c r="G47489" s="149"/>
      <c r="H47489" s="148"/>
      <c r="I47489"/>
    </row>
    <row r="47490" spans="1:9" x14ac:dyDescent="0.25">
      <c r="A47490"/>
      <c r="B47490"/>
      <c r="C47490"/>
      <c r="D47490"/>
      <c r="E47490" s="148"/>
      <c r="F47490" s="148"/>
      <c r="G47490" s="149"/>
      <c r="H47490" s="148"/>
      <c r="I47490"/>
    </row>
    <row r="47491" spans="1:9" x14ac:dyDescent="0.25">
      <c r="A47491"/>
      <c r="B47491"/>
      <c r="C47491"/>
      <c r="D47491"/>
      <c r="E47491" s="148"/>
      <c r="F47491" s="148"/>
      <c r="G47491" s="149"/>
      <c r="H47491" s="148"/>
      <c r="I47491"/>
    </row>
    <row r="47492" spans="1:9" x14ac:dyDescent="0.25">
      <c r="A47492"/>
      <c r="B47492"/>
      <c r="C47492"/>
      <c r="D47492"/>
      <c r="E47492" s="148"/>
      <c r="F47492" s="148"/>
      <c r="G47492" s="149"/>
      <c r="H47492" s="148"/>
      <c r="I47492"/>
    </row>
    <row r="47493" spans="1:9" x14ac:dyDescent="0.25">
      <c r="A47493"/>
      <c r="B47493"/>
      <c r="C47493"/>
      <c r="D47493"/>
      <c r="E47493" s="148"/>
      <c r="F47493" s="148"/>
      <c r="G47493" s="149"/>
      <c r="H47493" s="148"/>
      <c r="I47493"/>
    </row>
    <row r="47494" spans="1:9" x14ac:dyDescent="0.25">
      <c r="A47494"/>
      <c r="B47494"/>
      <c r="C47494"/>
      <c r="D47494"/>
      <c r="E47494" s="148"/>
      <c r="F47494" s="148"/>
      <c r="G47494" s="149"/>
      <c r="H47494" s="148"/>
      <c r="I47494"/>
    </row>
    <row r="47495" spans="1:9" x14ac:dyDescent="0.25">
      <c r="A47495"/>
      <c r="B47495"/>
      <c r="C47495"/>
      <c r="D47495"/>
      <c r="E47495" s="148"/>
      <c r="F47495" s="148"/>
      <c r="G47495" s="149"/>
      <c r="H47495" s="148"/>
      <c r="I47495"/>
    </row>
    <row r="47496" spans="1:9" x14ac:dyDescent="0.25">
      <c r="A47496"/>
      <c r="B47496"/>
      <c r="C47496"/>
      <c r="D47496"/>
      <c r="E47496" s="148"/>
      <c r="F47496" s="148"/>
      <c r="G47496" s="149"/>
      <c r="H47496" s="148"/>
      <c r="I47496"/>
    </row>
    <row r="47497" spans="1:9" x14ac:dyDescent="0.25">
      <c r="A47497"/>
      <c r="B47497"/>
      <c r="C47497"/>
      <c r="D47497"/>
      <c r="E47497" s="148"/>
      <c r="F47497" s="148"/>
      <c r="G47497" s="149"/>
      <c r="H47497" s="148"/>
      <c r="I47497"/>
    </row>
    <row r="47498" spans="1:9" x14ac:dyDescent="0.25">
      <c r="A47498"/>
      <c r="B47498"/>
      <c r="C47498"/>
      <c r="D47498"/>
      <c r="E47498" s="148"/>
      <c r="F47498" s="148"/>
      <c r="G47498" s="149"/>
      <c r="H47498" s="148"/>
      <c r="I47498"/>
    </row>
    <row r="47499" spans="1:9" x14ac:dyDescent="0.25">
      <c r="A47499"/>
      <c r="B47499"/>
      <c r="C47499"/>
      <c r="D47499"/>
      <c r="E47499" s="148"/>
      <c r="F47499" s="148"/>
      <c r="G47499" s="149"/>
      <c r="H47499" s="148"/>
      <c r="I47499"/>
    </row>
    <row r="47500" spans="1:9" x14ac:dyDescent="0.25">
      <c r="A47500"/>
      <c r="B47500"/>
      <c r="C47500"/>
      <c r="D47500"/>
      <c r="E47500" s="148"/>
      <c r="F47500" s="148"/>
      <c r="G47500" s="149"/>
      <c r="H47500" s="148"/>
      <c r="I47500"/>
    </row>
    <row r="47501" spans="1:9" x14ac:dyDescent="0.25">
      <c r="A47501"/>
      <c r="B47501"/>
      <c r="C47501"/>
      <c r="D47501"/>
      <c r="E47501" s="148"/>
      <c r="F47501" s="148"/>
      <c r="G47501" s="149"/>
      <c r="H47501" s="148"/>
      <c r="I47501"/>
    </row>
    <row r="47502" spans="1:9" x14ac:dyDescent="0.25">
      <c r="A47502"/>
      <c r="B47502"/>
      <c r="C47502"/>
      <c r="D47502"/>
      <c r="E47502" s="148"/>
      <c r="F47502" s="148"/>
      <c r="G47502" s="149"/>
      <c r="H47502" s="148"/>
      <c r="I47502"/>
    </row>
    <row r="47503" spans="1:9" x14ac:dyDescent="0.25">
      <c r="A47503"/>
      <c r="B47503"/>
      <c r="C47503"/>
      <c r="D47503"/>
      <c r="E47503" s="148"/>
      <c r="F47503" s="148"/>
      <c r="G47503" s="149"/>
      <c r="H47503" s="148"/>
      <c r="I47503"/>
    </row>
    <row r="47504" spans="1:9" x14ac:dyDescent="0.25">
      <c r="A47504"/>
      <c r="B47504"/>
      <c r="C47504"/>
      <c r="D47504"/>
      <c r="E47504" s="148"/>
      <c r="F47504" s="148"/>
      <c r="G47504" s="149"/>
      <c r="H47504" s="148"/>
      <c r="I47504"/>
    </row>
    <row r="47505" spans="1:9" x14ac:dyDescent="0.25">
      <c r="A47505"/>
      <c r="B47505"/>
      <c r="C47505"/>
      <c r="D47505"/>
      <c r="E47505" s="148"/>
      <c r="F47505" s="148"/>
      <c r="G47505" s="149"/>
      <c r="H47505" s="148"/>
      <c r="I47505"/>
    </row>
    <row r="47506" spans="1:9" x14ac:dyDescent="0.25">
      <c r="A47506"/>
      <c r="B47506"/>
      <c r="C47506"/>
      <c r="D47506"/>
      <c r="E47506" s="148"/>
      <c r="F47506" s="148"/>
      <c r="G47506" s="149"/>
      <c r="H47506" s="148"/>
      <c r="I47506"/>
    </row>
    <row r="47507" spans="1:9" x14ac:dyDescent="0.25">
      <c r="A47507"/>
      <c r="B47507"/>
      <c r="C47507"/>
      <c r="D47507"/>
      <c r="E47507" s="148"/>
      <c r="F47507" s="148"/>
      <c r="G47507" s="149"/>
      <c r="H47507" s="148"/>
      <c r="I47507"/>
    </row>
    <row r="47508" spans="1:9" x14ac:dyDescent="0.25">
      <c r="A47508"/>
      <c r="B47508"/>
      <c r="C47508"/>
      <c r="D47508"/>
      <c r="E47508" s="148"/>
      <c r="F47508" s="148"/>
      <c r="G47508" s="149"/>
      <c r="H47508" s="148"/>
      <c r="I47508"/>
    </row>
    <row r="47509" spans="1:9" x14ac:dyDescent="0.25">
      <c r="A47509"/>
      <c r="B47509"/>
      <c r="C47509"/>
      <c r="D47509"/>
      <c r="E47509" s="148"/>
      <c r="F47509" s="148"/>
      <c r="G47509" s="149"/>
      <c r="H47509" s="148"/>
      <c r="I47509"/>
    </row>
    <row r="47510" spans="1:9" x14ac:dyDescent="0.25">
      <c r="A47510"/>
      <c r="B47510"/>
      <c r="C47510"/>
      <c r="D47510"/>
      <c r="E47510" s="148"/>
      <c r="F47510" s="148"/>
      <c r="G47510" s="149"/>
      <c r="H47510" s="148"/>
      <c r="I47510"/>
    </row>
    <row r="47511" spans="1:9" x14ac:dyDescent="0.25">
      <c r="A47511"/>
      <c r="B47511"/>
      <c r="C47511"/>
      <c r="D47511"/>
      <c r="E47511" s="148"/>
      <c r="F47511" s="148"/>
      <c r="G47511" s="149"/>
      <c r="H47511" s="148"/>
      <c r="I47511"/>
    </row>
    <row r="47512" spans="1:9" x14ac:dyDescent="0.25">
      <c r="A47512"/>
      <c r="B47512"/>
      <c r="C47512"/>
      <c r="D47512"/>
      <c r="E47512" s="148"/>
      <c r="F47512" s="148"/>
      <c r="G47512" s="149"/>
      <c r="H47512" s="148"/>
      <c r="I47512"/>
    </row>
    <row r="47513" spans="1:9" x14ac:dyDescent="0.25">
      <c r="A47513"/>
      <c r="B47513"/>
      <c r="C47513"/>
      <c r="D47513"/>
      <c r="E47513" s="148"/>
      <c r="F47513" s="148"/>
      <c r="G47513" s="149"/>
      <c r="H47513" s="148"/>
      <c r="I47513"/>
    </row>
    <row r="47514" spans="1:9" x14ac:dyDescent="0.25">
      <c r="A47514"/>
      <c r="B47514"/>
      <c r="C47514"/>
      <c r="D47514"/>
      <c r="E47514" s="148"/>
      <c r="F47514" s="148"/>
      <c r="G47514" s="149"/>
      <c r="H47514" s="148"/>
      <c r="I47514"/>
    </row>
    <row r="47515" spans="1:9" x14ac:dyDescent="0.25">
      <c r="A47515"/>
      <c r="B47515"/>
      <c r="C47515"/>
      <c r="D47515"/>
      <c r="E47515" s="148"/>
      <c r="F47515" s="148"/>
      <c r="G47515" s="149"/>
      <c r="H47515" s="148"/>
      <c r="I47515"/>
    </row>
    <row r="47516" spans="1:9" x14ac:dyDescent="0.25">
      <c r="A47516"/>
      <c r="B47516"/>
      <c r="C47516"/>
      <c r="D47516"/>
      <c r="E47516" s="148"/>
      <c r="F47516" s="148"/>
      <c r="G47516" s="149"/>
      <c r="H47516" s="148"/>
      <c r="I47516"/>
    </row>
    <row r="47517" spans="1:9" x14ac:dyDescent="0.25">
      <c r="A47517"/>
      <c r="B47517"/>
      <c r="C47517"/>
      <c r="D47517"/>
      <c r="E47517" s="148"/>
      <c r="F47517" s="148"/>
      <c r="G47517" s="149"/>
      <c r="H47517" s="148"/>
      <c r="I47517"/>
    </row>
    <row r="47518" spans="1:9" x14ac:dyDescent="0.25">
      <c r="A47518"/>
      <c r="B47518"/>
      <c r="C47518"/>
      <c r="D47518"/>
      <c r="E47518" s="148"/>
      <c r="F47518" s="148"/>
      <c r="G47518" s="149"/>
      <c r="H47518" s="148"/>
      <c r="I47518"/>
    </row>
    <row r="47519" spans="1:9" x14ac:dyDescent="0.25">
      <c r="A47519"/>
      <c r="B47519"/>
      <c r="C47519"/>
      <c r="D47519"/>
      <c r="E47519" s="148"/>
      <c r="F47519" s="148"/>
      <c r="G47519" s="149"/>
      <c r="H47519" s="148"/>
      <c r="I47519"/>
    </row>
    <row r="47520" spans="1:9" x14ac:dyDescent="0.25">
      <c r="A47520"/>
      <c r="B47520"/>
      <c r="C47520"/>
      <c r="D47520"/>
      <c r="E47520" s="148"/>
      <c r="F47520" s="148"/>
      <c r="G47520" s="149"/>
      <c r="H47520" s="148"/>
      <c r="I47520"/>
    </row>
    <row r="47521" spans="1:9" x14ac:dyDescent="0.25">
      <c r="A47521"/>
      <c r="B47521"/>
      <c r="C47521"/>
      <c r="D47521"/>
      <c r="E47521" s="148"/>
      <c r="F47521" s="148"/>
      <c r="G47521" s="149"/>
      <c r="H47521" s="148"/>
      <c r="I47521"/>
    </row>
    <row r="47522" spans="1:9" x14ac:dyDescent="0.25">
      <c r="A47522"/>
      <c r="B47522"/>
      <c r="C47522"/>
      <c r="D47522"/>
      <c r="E47522" s="148"/>
      <c r="F47522" s="148"/>
      <c r="G47522" s="149"/>
      <c r="H47522" s="148"/>
      <c r="I47522"/>
    </row>
    <row r="47523" spans="1:9" x14ac:dyDescent="0.25">
      <c r="A47523"/>
      <c r="B47523"/>
      <c r="C47523"/>
      <c r="D47523"/>
      <c r="E47523" s="148"/>
      <c r="F47523" s="148"/>
      <c r="G47523" s="149"/>
      <c r="H47523" s="148"/>
      <c r="I47523"/>
    </row>
    <row r="47524" spans="1:9" x14ac:dyDescent="0.25">
      <c r="A47524"/>
      <c r="B47524"/>
      <c r="C47524"/>
      <c r="D47524"/>
      <c r="E47524" s="148"/>
      <c r="F47524" s="148"/>
      <c r="G47524" s="149"/>
      <c r="H47524" s="148"/>
      <c r="I47524"/>
    </row>
    <row r="47525" spans="1:9" x14ac:dyDescent="0.25">
      <c r="A47525"/>
      <c r="B47525"/>
      <c r="C47525"/>
      <c r="D47525"/>
      <c r="E47525" s="148"/>
      <c r="F47525" s="148"/>
      <c r="G47525" s="149"/>
      <c r="H47525" s="148"/>
      <c r="I47525"/>
    </row>
    <row r="47526" spans="1:9" x14ac:dyDescent="0.25">
      <c r="A47526"/>
      <c r="B47526"/>
      <c r="C47526"/>
      <c r="D47526"/>
      <c r="E47526" s="148"/>
      <c r="F47526" s="148"/>
      <c r="G47526" s="149"/>
      <c r="H47526" s="148"/>
      <c r="I47526"/>
    </row>
    <row r="47527" spans="1:9" x14ac:dyDescent="0.25">
      <c r="A47527"/>
      <c r="B47527"/>
      <c r="C47527"/>
      <c r="D47527"/>
      <c r="E47527" s="148"/>
      <c r="F47527" s="148"/>
      <c r="G47527" s="149"/>
      <c r="H47527" s="148"/>
      <c r="I47527"/>
    </row>
    <row r="47528" spans="1:9" x14ac:dyDescent="0.25">
      <c r="A47528"/>
      <c r="B47528"/>
      <c r="C47528"/>
      <c r="D47528"/>
      <c r="E47528" s="148"/>
      <c r="F47528" s="148"/>
      <c r="G47528" s="149"/>
      <c r="H47528" s="148"/>
      <c r="I47528"/>
    </row>
    <row r="47529" spans="1:9" x14ac:dyDescent="0.25">
      <c r="A47529"/>
      <c r="B47529"/>
      <c r="C47529"/>
      <c r="D47529"/>
      <c r="E47529" s="148"/>
      <c r="F47529" s="148"/>
      <c r="G47529" s="149"/>
      <c r="H47529" s="148"/>
      <c r="I47529"/>
    </row>
    <row r="47530" spans="1:9" x14ac:dyDescent="0.25">
      <c r="A47530"/>
      <c r="B47530"/>
      <c r="C47530"/>
      <c r="D47530"/>
      <c r="E47530" s="148"/>
      <c r="F47530" s="148"/>
      <c r="G47530" s="149"/>
      <c r="H47530" s="148"/>
      <c r="I47530"/>
    </row>
    <row r="47531" spans="1:9" x14ac:dyDescent="0.25">
      <c r="A47531"/>
      <c r="B47531"/>
      <c r="C47531"/>
      <c r="D47531"/>
      <c r="E47531" s="148"/>
      <c r="F47531" s="148"/>
      <c r="G47531" s="149"/>
      <c r="H47531" s="148"/>
      <c r="I47531"/>
    </row>
    <row r="47532" spans="1:9" x14ac:dyDescent="0.25">
      <c r="A47532"/>
      <c r="B47532"/>
      <c r="C47532"/>
      <c r="D47532"/>
      <c r="E47532" s="148"/>
      <c r="F47532" s="148"/>
      <c r="G47532" s="149"/>
      <c r="H47532" s="148"/>
      <c r="I47532"/>
    </row>
    <row r="47533" spans="1:9" x14ac:dyDescent="0.25">
      <c r="A47533"/>
      <c r="B47533"/>
      <c r="C47533"/>
      <c r="D47533"/>
      <c r="E47533" s="148"/>
      <c r="F47533" s="148"/>
      <c r="G47533" s="149"/>
      <c r="H47533" s="148"/>
      <c r="I47533"/>
    </row>
    <row r="47534" spans="1:9" x14ac:dyDescent="0.25">
      <c r="A47534"/>
      <c r="B47534"/>
      <c r="C47534"/>
      <c r="D47534"/>
      <c r="E47534" s="148"/>
      <c r="F47534" s="148"/>
      <c r="G47534" s="149"/>
      <c r="H47534" s="148"/>
      <c r="I47534"/>
    </row>
    <row r="47535" spans="1:9" x14ac:dyDescent="0.25">
      <c r="A47535"/>
      <c r="B47535"/>
      <c r="C47535"/>
      <c r="D47535"/>
      <c r="E47535" s="148"/>
      <c r="F47535" s="148"/>
      <c r="G47535" s="149"/>
      <c r="H47535" s="148"/>
      <c r="I47535"/>
    </row>
    <row r="47536" spans="1:9" x14ac:dyDescent="0.25">
      <c r="A47536"/>
      <c r="B47536"/>
      <c r="C47536"/>
      <c r="D47536"/>
      <c r="E47536" s="148"/>
      <c r="F47536" s="148"/>
      <c r="G47536" s="149"/>
      <c r="H47536" s="148"/>
      <c r="I47536"/>
    </row>
    <row r="47537" spans="1:9" x14ac:dyDescent="0.25">
      <c r="A47537"/>
      <c r="B47537"/>
      <c r="C47537"/>
      <c r="D47537"/>
      <c r="E47537" s="148"/>
      <c r="F47537" s="148"/>
      <c r="G47537" s="149"/>
      <c r="H47537" s="148"/>
      <c r="I47537"/>
    </row>
    <row r="47538" spans="1:9" x14ac:dyDescent="0.25">
      <c r="A47538"/>
      <c r="B47538"/>
      <c r="C47538"/>
      <c r="D47538"/>
      <c r="E47538" s="148"/>
      <c r="F47538" s="148"/>
      <c r="G47538" s="149"/>
      <c r="H47538" s="148"/>
      <c r="I47538"/>
    </row>
    <row r="47539" spans="1:9" x14ac:dyDescent="0.25">
      <c r="A47539"/>
      <c r="B47539"/>
      <c r="C47539"/>
      <c r="D47539"/>
      <c r="E47539" s="148"/>
      <c r="F47539" s="148"/>
      <c r="G47539" s="149"/>
      <c r="H47539" s="148"/>
      <c r="I47539"/>
    </row>
    <row r="47540" spans="1:9" x14ac:dyDescent="0.25">
      <c r="A47540"/>
      <c r="B47540"/>
      <c r="C47540"/>
      <c r="D47540"/>
      <c r="E47540" s="148"/>
      <c r="F47540" s="148"/>
      <c r="G47540" s="149"/>
      <c r="H47540" s="148"/>
      <c r="I47540"/>
    </row>
    <row r="47541" spans="1:9" x14ac:dyDescent="0.25">
      <c r="A47541"/>
      <c r="B47541"/>
      <c r="C47541"/>
      <c r="D47541"/>
      <c r="E47541" s="148"/>
      <c r="F47541" s="148"/>
      <c r="G47541" s="149"/>
      <c r="H47541" s="148"/>
      <c r="I47541"/>
    </row>
    <row r="47542" spans="1:9" x14ac:dyDescent="0.25">
      <c r="A47542"/>
      <c r="B47542"/>
      <c r="C47542"/>
      <c r="D47542"/>
      <c r="E47542" s="148"/>
      <c r="F47542" s="148"/>
      <c r="G47542" s="149"/>
      <c r="H47542" s="148"/>
      <c r="I47542"/>
    </row>
    <row r="47543" spans="1:9" x14ac:dyDescent="0.25">
      <c r="A47543"/>
      <c r="B47543"/>
      <c r="C47543"/>
      <c r="D47543"/>
      <c r="E47543" s="148"/>
      <c r="F47543" s="148"/>
      <c r="G47543" s="149"/>
      <c r="H47543" s="148"/>
      <c r="I47543"/>
    </row>
    <row r="47544" spans="1:9" x14ac:dyDescent="0.25">
      <c r="A47544"/>
      <c r="B47544"/>
      <c r="C47544"/>
      <c r="D47544"/>
      <c r="E47544" s="148"/>
      <c r="F47544" s="148"/>
      <c r="G47544" s="149"/>
      <c r="H47544" s="148"/>
      <c r="I47544"/>
    </row>
    <row r="47545" spans="1:9" x14ac:dyDescent="0.25">
      <c r="A47545"/>
      <c r="B47545"/>
      <c r="C47545"/>
      <c r="D47545"/>
      <c r="E47545" s="148"/>
      <c r="F47545" s="148"/>
      <c r="G47545" s="149"/>
      <c r="H47545" s="148"/>
      <c r="I47545"/>
    </row>
    <row r="47546" spans="1:9" x14ac:dyDescent="0.25">
      <c r="A47546"/>
      <c r="B47546"/>
      <c r="C47546"/>
      <c r="D47546"/>
      <c r="E47546" s="148"/>
      <c r="F47546" s="148"/>
      <c r="G47546" s="149"/>
      <c r="H47546" s="148"/>
      <c r="I47546"/>
    </row>
    <row r="47547" spans="1:9" x14ac:dyDescent="0.25">
      <c r="A47547"/>
      <c r="B47547"/>
      <c r="C47547"/>
      <c r="D47547"/>
      <c r="E47547" s="148"/>
      <c r="F47547" s="148"/>
      <c r="G47547" s="149"/>
      <c r="H47547" s="148"/>
      <c r="I47547"/>
    </row>
    <row r="47548" spans="1:9" x14ac:dyDescent="0.25">
      <c r="A47548"/>
      <c r="B47548"/>
      <c r="C47548"/>
      <c r="D47548"/>
      <c r="E47548" s="148"/>
      <c r="F47548" s="148"/>
      <c r="G47548" s="149"/>
      <c r="H47548" s="148"/>
      <c r="I47548"/>
    </row>
    <row r="47549" spans="1:9" x14ac:dyDescent="0.25">
      <c r="A47549"/>
      <c r="B47549"/>
      <c r="C47549"/>
      <c r="D47549"/>
      <c r="E47549" s="148"/>
      <c r="F47549" s="148"/>
      <c r="G47549" s="149"/>
      <c r="H47549" s="148"/>
      <c r="I47549"/>
    </row>
    <row r="47550" spans="1:9" x14ac:dyDescent="0.25">
      <c r="A47550"/>
      <c r="B47550"/>
      <c r="C47550"/>
      <c r="D47550"/>
      <c r="E47550" s="148"/>
      <c r="F47550" s="148"/>
      <c r="G47550" s="149"/>
      <c r="H47550" s="148"/>
      <c r="I47550"/>
    </row>
    <row r="47551" spans="1:9" x14ac:dyDescent="0.25">
      <c r="A47551"/>
      <c r="B47551"/>
      <c r="C47551"/>
      <c r="D47551"/>
      <c r="E47551" s="148"/>
      <c r="F47551" s="148"/>
      <c r="G47551" s="149"/>
      <c r="H47551" s="148"/>
      <c r="I47551"/>
    </row>
    <row r="47552" spans="1:9" x14ac:dyDescent="0.25">
      <c r="A47552"/>
      <c r="B47552"/>
      <c r="C47552"/>
      <c r="D47552"/>
      <c r="E47552" s="148"/>
      <c r="F47552" s="148"/>
      <c r="G47552" s="149"/>
      <c r="H47552" s="148"/>
      <c r="I47552"/>
    </row>
    <row r="47553" spans="1:9" x14ac:dyDescent="0.25">
      <c r="A47553"/>
      <c r="B47553"/>
      <c r="C47553"/>
      <c r="D47553"/>
      <c r="E47553" s="148"/>
      <c r="F47553" s="148"/>
      <c r="G47553" s="149"/>
      <c r="H47553" s="148"/>
      <c r="I47553"/>
    </row>
    <row r="47554" spans="1:9" x14ac:dyDescent="0.25">
      <c r="A47554"/>
      <c r="B47554"/>
      <c r="C47554"/>
      <c r="D47554"/>
      <c r="E47554" s="148"/>
      <c r="F47554" s="148"/>
      <c r="G47554" s="149"/>
      <c r="H47554" s="148"/>
      <c r="I47554"/>
    </row>
    <row r="47555" spans="1:9" x14ac:dyDescent="0.25">
      <c r="A47555"/>
      <c r="B47555"/>
      <c r="C47555"/>
      <c r="D47555"/>
      <c r="E47555" s="148"/>
      <c r="F47555" s="148"/>
      <c r="G47555" s="149"/>
      <c r="H47555" s="148"/>
      <c r="I47555"/>
    </row>
    <row r="47556" spans="1:9" x14ac:dyDescent="0.25">
      <c r="A47556"/>
      <c r="B47556"/>
      <c r="C47556"/>
      <c r="D47556"/>
      <c r="E47556" s="148"/>
      <c r="F47556" s="148"/>
      <c r="G47556" s="149"/>
      <c r="H47556" s="148"/>
      <c r="I47556"/>
    </row>
    <row r="47557" spans="1:9" x14ac:dyDescent="0.25">
      <c r="A47557"/>
      <c r="B47557"/>
      <c r="C47557"/>
      <c r="D47557"/>
      <c r="E47557" s="148"/>
      <c r="F47557" s="148"/>
      <c r="G47557" s="149"/>
      <c r="H47557" s="148"/>
      <c r="I47557"/>
    </row>
    <row r="47558" spans="1:9" x14ac:dyDescent="0.25">
      <c r="A47558"/>
      <c r="B47558"/>
      <c r="C47558"/>
      <c r="D47558"/>
      <c r="E47558" s="148"/>
      <c r="F47558" s="148"/>
      <c r="G47558" s="149"/>
      <c r="H47558" s="148"/>
      <c r="I47558"/>
    </row>
    <row r="47559" spans="1:9" x14ac:dyDescent="0.25">
      <c r="A47559"/>
      <c r="B47559"/>
      <c r="C47559"/>
      <c r="D47559"/>
      <c r="E47559" s="148"/>
      <c r="F47559" s="148"/>
      <c r="G47559" s="149"/>
      <c r="H47559" s="148"/>
      <c r="I47559"/>
    </row>
    <row r="47560" spans="1:9" x14ac:dyDescent="0.25">
      <c r="A47560"/>
      <c r="B47560"/>
      <c r="C47560"/>
      <c r="D47560"/>
      <c r="E47560" s="148"/>
      <c r="F47560" s="148"/>
      <c r="G47560" s="149"/>
      <c r="H47560" s="148"/>
      <c r="I47560"/>
    </row>
    <row r="47561" spans="1:9" x14ac:dyDescent="0.25">
      <c r="A47561"/>
      <c r="B47561"/>
      <c r="C47561"/>
      <c r="D47561"/>
      <c r="E47561" s="148"/>
      <c r="F47561" s="148"/>
      <c r="G47561" s="149"/>
      <c r="H47561" s="148"/>
      <c r="I47561"/>
    </row>
    <row r="47562" spans="1:9" x14ac:dyDescent="0.25">
      <c r="A47562"/>
      <c r="B47562"/>
      <c r="C47562"/>
      <c r="D47562"/>
      <c r="E47562" s="148"/>
      <c r="F47562" s="148"/>
      <c r="G47562" s="149"/>
      <c r="H47562" s="148"/>
      <c r="I47562"/>
    </row>
    <row r="47563" spans="1:9" x14ac:dyDescent="0.25">
      <c r="A47563"/>
      <c r="B47563"/>
      <c r="C47563"/>
      <c r="D47563"/>
      <c r="E47563" s="148"/>
      <c r="F47563" s="148"/>
      <c r="G47563" s="149"/>
      <c r="H47563" s="148"/>
      <c r="I47563"/>
    </row>
    <row r="47564" spans="1:9" x14ac:dyDescent="0.25">
      <c r="A47564"/>
      <c r="B47564"/>
      <c r="C47564"/>
      <c r="D47564"/>
      <c r="E47564" s="148"/>
      <c r="F47564" s="148"/>
      <c r="G47564" s="149"/>
      <c r="H47564" s="148"/>
      <c r="I47564"/>
    </row>
    <row r="47565" spans="1:9" x14ac:dyDescent="0.25">
      <c r="A47565"/>
      <c r="B47565"/>
      <c r="C47565"/>
      <c r="D47565"/>
      <c r="E47565" s="148"/>
      <c r="F47565" s="148"/>
      <c r="G47565" s="149"/>
      <c r="H47565" s="148"/>
      <c r="I47565"/>
    </row>
    <row r="47566" spans="1:9" x14ac:dyDescent="0.25">
      <c r="A47566"/>
      <c r="B47566"/>
      <c r="C47566"/>
      <c r="D47566"/>
      <c r="E47566" s="148"/>
      <c r="F47566" s="148"/>
      <c r="G47566" s="149"/>
      <c r="H47566" s="148"/>
      <c r="I47566"/>
    </row>
    <row r="47567" spans="1:9" x14ac:dyDescent="0.25">
      <c r="A47567"/>
      <c r="B47567"/>
      <c r="C47567"/>
      <c r="D47567"/>
      <c r="E47567" s="148"/>
      <c r="F47567" s="148"/>
      <c r="G47567" s="149"/>
      <c r="H47567" s="148"/>
      <c r="I47567"/>
    </row>
    <row r="47568" spans="1:9" x14ac:dyDescent="0.25">
      <c r="A47568"/>
      <c r="B47568"/>
      <c r="C47568"/>
      <c r="D47568"/>
      <c r="E47568" s="148"/>
      <c r="F47568" s="148"/>
      <c r="G47568" s="149"/>
      <c r="H47568" s="148"/>
      <c r="I47568"/>
    </row>
    <row r="47569" spans="1:9" x14ac:dyDescent="0.25">
      <c r="A47569"/>
      <c r="B47569"/>
      <c r="C47569"/>
      <c r="D47569"/>
      <c r="E47569" s="148"/>
      <c r="F47569" s="148"/>
      <c r="G47569" s="149"/>
      <c r="H47569" s="148"/>
      <c r="I47569"/>
    </row>
    <row r="47570" spans="1:9" x14ac:dyDescent="0.25">
      <c r="A47570"/>
      <c r="B47570"/>
      <c r="C47570"/>
      <c r="D47570"/>
      <c r="E47570" s="148"/>
      <c r="F47570" s="148"/>
      <c r="G47570" s="149"/>
      <c r="H47570" s="148"/>
      <c r="I47570"/>
    </row>
    <row r="47571" spans="1:9" x14ac:dyDescent="0.25">
      <c r="A47571"/>
      <c r="B47571"/>
      <c r="C47571"/>
      <c r="D47571"/>
      <c r="E47571" s="148"/>
      <c r="F47571" s="148"/>
      <c r="G47571" s="149"/>
      <c r="H47571" s="148"/>
      <c r="I47571"/>
    </row>
    <row r="47572" spans="1:9" x14ac:dyDescent="0.25">
      <c r="A47572"/>
      <c r="B47572"/>
      <c r="C47572"/>
      <c r="D47572"/>
      <c r="E47572" s="148"/>
      <c r="F47572" s="148"/>
      <c r="G47572" s="149"/>
      <c r="H47572" s="148"/>
      <c r="I47572"/>
    </row>
    <row r="47573" spans="1:9" x14ac:dyDescent="0.25">
      <c r="A47573"/>
      <c r="B47573"/>
      <c r="C47573"/>
      <c r="D47573"/>
      <c r="E47573" s="148"/>
      <c r="F47573" s="148"/>
      <c r="G47573" s="149"/>
      <c r="H47573" s="148"/>
      <c r="I47573"/>
    </row>
    <row r="47574" spans="1:9" x14ac:dyDescent="0.25">
      <c r="A47574"/>
      <c r="B47574"/>
      <c r="C47574"/>
      <c r="D47574"/>
      <c r="E47574" s="148"/>
      <c r="F47574" s="148"/>
      <c r="G47574" s="149"/>
      <c r="H47574" s="148"/>
      <c r="I47574"/>
    </row>
    <row r="47575" spans="1:9" x14ac:dyDescent="0.25">
      <c r="A47575"/>
      <c r="B47575"/>
      <c r="C47575"/>
      <c r="D47575"/>
      <c r="E47575" s="148"/>
      <c r="F47575" s="148"/>
      <c r="G47575" s="149"/>
      <c r="H47575" s="148"/>
      <c r="I47575"/>
    </row>
    <row r="47576" spans="1:9" x14ac:dyDescent="0.25">
      <c r="A47576"/>
      <c r="B47576"/>
      <c r="C47576"/>
      <c r="D47576"/>
      <c r="E47576" s="148"/>
      <c r="F47576" s="148"/>
      <c r="G47576" s="149"/>
      <c r="H47576" s="148"/>
      <c r="I47576"/>
    </row>
    <row r="47577" spans="1:9" x14ac:dyDescent="0.25">
      <c r="A47577"/>
      <c r="B47577"/>
      <c r="C47577"/>
      <c r="D47577"/>
      <c r="E47577" s="148"/>
      <c r="F47577" s="148"/>
      <c r="G47577" s="149"/>
      <c r="H47577" s="148"/>
      <c r="I47577"/>
    </row>
    <row r="47578" spans="1:9" x14ac:dyDescent="0.25">
      <c r="A47578"/>
      <c r="B47578"/>
      <c r="C47578"/>
      <c r="D47578"/>
      <c r="E47578" s="148"/>
      <c r="F47578" s="148"/>
      <c r="G47578" s="149"/>
      <c r="H47578" s="148"/>
      <c r="I47578"/>
    </row>
    <row r="47579" spans="1:9" x14ac:dyDescent="0.25">
      <c r="A47579"/>
      <c r="B47579"/>
      <c r="C47579"/>
      <c r="D47579"/>
      <c r="E47579" s="148"/>
      <c r="F47579" s="148"/>
      <c r="G47579" s="149"/>
      <c r="H47579" s="148"/>
      <c r="I47579"/>
    </row>
    <row r="47580" spans="1:9" x14ac:dyDescent="0.25">
      <c r="A47580"/>
      <c r="B47580"/>
      <c r="C47580"/>
      <c r="D47580"/>
      <c r="E47580" s="148"/>
      <c r="F47580" s="148"/>
      <c r="G47580" s="149"/>
      <c r="H47580" s="148"/>
      <c r="I47580"/>
    </row>
    <row r="47581" spans="1:9" x14ac:dyDescent="0.25">
      <c r="A47581"/>
      <c r="B47581"/>
      <c r="C47581"/>
      <c r="D47581"/>
      <c r="E47581" s="148"/>
      <c r="F47581" s="148"/>
      <c r="G47581" s="149"/>
      <c r="H47581" s="148"/>
      <c r="I47581"/>
    </row>
    <row r="47582" spans="1:9" x14ac:dyDescent="0.25">
      <c r="A47582"/>
      <c r="B47582"/>
      <c r="C47582"/>
      <c r="D47582"/>
      <c r="E47582" s="148"/>
      <c r="F47582" s="148"/>
      <c r="G47582" s="149"/>
      <c r="H47582" s="148"/>
      <c r="I47582"/>
    </row>
    <row r="47583" spans="1:9" x14ac:dyDescent="0.25">
      <c r="A47583"/>
      <c r="B47583"/>
      <c r="C47583"/>
      <c r="D47583"/>
      <c r="E47583" s="148"/>
      <c r="F47583" s="148"/>
      <c r="G47583" s="149"/>
      <c r="H47583" s="148"/>
      <c r="I47583"/>
    </row>
    <row r="47584" spans="1:9" x14ac:dyDescent="0.25">
      <c r="A47584"/>
      <c r="B47584"/>
      <c r="C47584"/>
      <c r="D47584"/>
      <c r="E47584" s="148"/>
      <c r="F47584" s="148"/>
      <c r="G47584" s="149"/>
      <c r="H47584" s="148"/>
      <c r="I47584"/>
    </row>
    <row r="47585" spans="1:9" x14ac:dyDescent="0.25">
      <c r="A47585"/>
      <c r="B47585"/>
      <c r="C47585"/>
      <c r="D47585"/>
      <c r="E47585" s="148"/>
      <c r="F47585" s="148"/>
      <c r="G47585" s="149"/>
      <c r="H47585" s="148"/>
      <c r="I47585"/>
    </row>
    <row r="47586" spans="1:9" x14ac:dyDescent="0.25">
      <c r="A47586"/>
      <c r="B47586"/>
      <c r="C47586"/>
      <c r="D47586"/>
      <c r="E47586" s="148"/>
      <c r="F47586" s="148"/>
      <c r="G47586" s="149"/>
      <c r="H47586" s="148"/>
      <c r="I47586"/>
    </row>
    <row r="47587" spans="1:9" x14ac:dyDescent="0.25">
      <c r="A47587"/>
      <c r="B47587"/>
      <c r="C47587"/>
      <c r="D47587"/>
      <c r="E47587" s="148"/>
      <c r="F47587" s="148"/>
      <c r="G47587" s="149"/>
      <c r="H47587" s="148"/>
      <c r="I47587"/>
    </row>
    <row r="47588" spans="1:9" x14ac:dyDescent="0.25">
      <c r="A47588"/>
      <c r="B47588"/>
      <c r="C47588"/>
      <c r="D47588"/>
      <c r="E47588" s="148"/>
      <c r="F47588" s="148"/>
      <c r="G47588" s="149"/>
      <c r="H47588" s="148"/>
      <c r="I47588"/>
    </row>
    <row r="47589" spans="1:9" x14ac:dyDescent="0.25">
      <c r="A47589"/>
      <c r="B47589"/>
      <c r="C47589"/>
      <c r="D47589"/>
      <c r="E47589" s="148"/>
      <c r="F47589" s="148"/>
      <c r="G47589" s="149"/>
      <c r="H47589" s="148"/>
      <c r="I47589"/>
    </row>
    <row r="47590" spans="1:9" x14ac:dyDescent="0.25">
      <c r="A47590"/>
      <c r="B47590"/>
      <c r="C47590"/>
      <c r="D47590"/>
      <c r="E47590" s="148"/>
      <c r="F47590" s="148"/>
      <c r="G47590" s="149"/>
      <c r="H47590" s="148"/>
      <c r="I47590"/>
    </row>
    <row r="47591" spans="1:9" x14ac:dyDescent="0.25">
      <c r="A47591"/>
      <c r="B47591"/>
      <c r="C47591"/>
      <c r="D47591"/>
      <c r="E47591" s="148"/>
      <c r="F47591" s="148"/>
      <c r="G47591" s="149"/>
      <c r="H47591" s="148"/>
      <c r="I47591"/>
    </row>
    <row r="47592" spans="1:9" x14ac:dyDescent="0.25">
      <c r="A47592"/>
      <c r="B47592"/>
      <c r="C47592"/>
      <c r="D47592"/>
      <c r="E47592" s="148"/>
      <c r="F47592" s="148"/>
      <c r="G47592" s="149"/>
      <c r="H47592" s="148"/>
      <c r="I47592"/>
    </row>
    <row r="47593" spans="1:9" x14ac:dyDescent="0.25">
      <c r="A47593"/>
      <c r="B47593"/>
      <c r="C47593"/>
      <c r="D47593"/>
      <c r="E47593" s="148"/>
      <c r="F47593" s="148"/>
      <c r="G47593" s="149"/>
      <c r="H47593" s="148"/>
      <c r="I47593"/>
    </row>
    <row r="47594" spans="1:9" x14ac:dyDescent="0.25">
      <c r="A47594"/>
      <c r="B47594"/>
      <c r="C47594"/>
      <c r="D47594"/>
      <c r="E47594" s="148"/>
      <c r="F47594" s="148"/>
      <c r="G47594" s="149"/>
      <c r="H47594" s="148"/>
      <c r="I47594"/>
    </row>
    <row r="47595" spans="1:9" x14ac:dyDescent="0.25">
      <c r="A47595"/>
      <c r="B47595"/>
      <c r="C47595"/>
      <c r="D47595"/>
      <c r="E47595" s="148"/>
      <c r="F47595" s="148"/>
      <c r="G47595" s="149"/>
      <c r="H47595" s="148"/>
      <c r="I47595"/>
    </row>
    <row r="47596" spans="1:9" x14ac:dyDescent="0.25">
      <c r="A47596"/>
      <c r="B47596"/>
      <c r="C47596"/>
      <c r="D47596"/>
      <c r="E47596" s="148"/>
      <c r="F47596" s="148"/>
      <c r="G47596" s="149"/>
      <c r="H47596" s="148"/>
      <c r="I47596"/>
    </row>
    <row r="47597" spans="1:9" x14ac:dyDescent="0.25">
      <c r="A47597"/>
      <c r="B47597"/>
      <c r="C47597"/>
      <c r="D47597"/>
      <c r="E47597" s="148"/>
      <c r="F47597" s="148"/>
      <c r="G47597" s="149"/>
      <c r="H47597" s="148"/>
      <c r="I47597"/>
    </row>
    <row r="47598" spans="1:9" x14ac:dyDescent="0.25">
      <c r="A47598"/>
      <c r="B47598"/>
      <c r="C47598"/>
      <c r="D47598"/>
      <c r="E47598" s="148"/>
      <c r="F47598" s="148"/>
      <c r="G47598" s="149"/>
      <c r="H47598" s="148"/>
      <c r="I47598"/>
    </row>
    <row r="47599" spans="1:9" x14ac:dyDescent="0.25">
      <c r="A47599"/>
      <c r="B47599"/>
      <c r="C47599"/>
      <c r="D47599"/>
      <c r="E47599" s="148"/>
      <c r="F47599" s="148"/>
      <c r="G47599" s="149"/>
      <c r="H47599" s="148"/>
      <c r="I47599"/>
    </row>
    <row r="47600" spans="1:9" x14ac:dyDescent="0.25">
      <c r="A47600"/>
      <c r="B47600"/>
      <c r="C47600"/>
      <c r="D47600"/>
      <c r="E47600" s="148"/>
      <c r="F47600" s="148"/>
      <c r="G47600" s="149"/>
      <c r="H47600" s="148"/>
      <c r="I47600"/>
    </row>
    <row r="47601" spans="1:9" x14ac:dyDescent="0.25">
      <c r="A47601"/>
      <c r="B47601"/>
      <c r="C47601"/>
      <c r="D47601"/>
      <c r="E47601" s="148"/>
      <c r="F47601" s="148"/>
      <c r="G47601" s="149"/>
      <c r="H47601" s="148"/>
      <c r="I47601"/>
    </row>
    <row r="47602" spans="1:9" x14ac:dyDescent="0.25">
      <c r="A47602"/>
      <c r="B47602"/>
      <c r="C47602"/>
      <c r="D47602"/>
      <c r="E47602" s="148"/>
      <c r="F47602" s="148"/>
      <c r="G47602" s="149"/>
      <c r="H47602" s="148"/>
      <c r="I47602"/>
    </row>
    <row r="47603" spans="1:9" x14ac:dyDescent="0.25">
      <c r="A47603"/>
      <c r="B47603"/>
      <c r="C47603"/>
      <c r="D47603"/>
      <c r="E47603" s="148"/>
      <c r="F47603" s="148"/>
      <c r="G47603" s="149"/>
      <c r="H47603" s="148"/>
      <c r="I47603"/>
    </row>
    <row r="47604" spans="1:9" x14ac:dyDescent="0.25">
      <c r="A47604"/>
      <c r="B47604"/>
      <c r="C47604"/>
      <c r="D47604"/>
      <c r="E47604" s="148"/>
      <c r="F47604" s="148"/>
      <c r="G47604" s="149"/>
      <c r="H47604" s="148"/>
      <c r="I47604"/>
    </row>
    <row r="47605" spans="1:9" x14ac:dyDescent="0.25">
      <c r="A47605"/>
      <c r="B47605"/>
      <c r="C47605"/>
      <c r="D47605"/>
      <c r="E47605" s="148"/>
      <c r="F47605" s="148"/>
      <c r="G47605" s="149"/>
      <c r="H47605" s="148"/>
      <c r="I47605"/>
    </row>
    <row r="47606" spans="1:9" x14ac:dyDescent="0.25">
      <c r="A47606"/>
      <c r="B47606"/>
      <c r="C47606"/>
      <c r="D47606"/>
      <c r="E47606" s="148"/>
      <c r="F47606" s="148"/>
      <c r="G47606" s="149"/>
      <c r="H47606" s="148"/>
      <c r="I47606"/>
    </row>
    <row r="47607" spans="1:9" x14ac:dyDescent="0.25">
      <c r="A47607"/>
      <c r="B47607"/>
      <c r="C47607"/>
      <c r="D47607"/>
      <c r="E47607" s="148"/>
      <c r="F47607" s="148"/>
      <c r="G47607" s="149"/>
      <c r="H47607" s="148"/>
      <c r="I47607"/>
    </row>
    <row r="47608" spans="1:9" x14ac:dyDescent="0.25">
      <c r="A47608"/>
      <c r="B47608"/>
      <c r="C47608"/>
      <c r="D47608"/>
      <c r="E47608" s="148"/>
      <c r="F47608" s="148"/>
      <c r="G47608" s="149"/>
      <c r="H47608" s="148"/>
      <c r="I47608"/>
    </row>
    <row r="47609" spans="1:9" x14ac:dyDescent="0.25">
      <c r="A47609"/>
      <c r="B47609"/>
      <c r="C47609"/>
      <c r="D47609"/>
      <c r="E47609" s="148"/>
      <c r="F47609" s="148"/>
      <c r="G47609" s="149"/>
      <c r="H47609" s="148"/>
      <c r="I47609"/>
    </row>
    <row r="47610" spans="1:9" x14ac:dyDescent="0.25">
      <c r="A47610"/>
      <c r="B47610"/>
      <c r="C47610"/>
      <c r="D47610"/>
      <c r="E47610" s="148"/>
      <c r="F47610" s="148"/>
      <c r="G47610" s="149"/>
      <c r="H47610" s="148"/>
      <c r="I47610"/>
    </row>
    <row r="47611" spans="1:9" x14ac:dyDescent="0.25">
      <c r="A47611"/>
      <c r="B47611"/>
      <c r="C47611"/>
      <c r="D47611"/>
      <c r="E47611" s="148"/>
      <c r="F47611" s="148"/>
      <c r="G47611" s="149"/>
      <c r="H47611" s="148"/>
      <c r="I47611"/>
    </row>
    <row r="47612" spans="1:9" x14ac:dyDescent="0.25">
      <c r="A47612"/>
      <c r="B47612"/>
      <c r="C47612"/>
      <c r="D47612"/>
      <c r="E47612" s="148"/>
      <c r="F47612" s="148"/>
      <c r="G47612" s="149"/>
      <c r="H47612" s="148"/>
      <c r="I47612"/>
    </row>
    <row r="47613" spans="1:9" x14ac:dyDescent="0.25">
      <c r="A47613"/>
      <c r="B47613"/>
      <c r="C47613"/>
      <c r="D47613"/>
      <c r="E47613" s="148"/>
      <c r="F47613" s="148"/>
      <c r="G47613" s="149"/>
      <c r="H47613" s="148"/>
      <c r="I47613"/>
    </row>
    <row r="47614" spans="1:9" x14ac:dyDescent="0.25">
      <c r="A47614"/>
      <c r="B47614"/>
      <c r="C47614"/>
      <c r="D47614"/>
      <c r="E47614" s="148"/>
      <c r="F47614" s="148"/>
      <c r="G47614" s="149"/>
      <c r="H47614" s="148"/>
      <c r="I47614"/>
    </row>
    <row r="47615" spans="1:9" x14ac:dyDescent="0.25">
      <c r="A47615"/>
      <c r="B47615"/>
      <c r="C47615"/>
      <c r="D47615"/>
      <c r="E47615" s="148"/>
      <c r="F47615" s="148"/>
      <c r="G47615" s="149"/>
      <c r="H47615" s="148"/>
      <c r="I47615"/>
    </row>
    <row r="47616" spans="1:9" x14ac:dyDescent="0.25">
      <c r="A47616"/>
      <c r="B47616"/>
      <c r="C47616"/>
      <c r="D47616"/>
      <c r="E47616" s="148"/>
      <c r="F47616" s="148"/>
      <c r="G47616" s="149"/>
      <c r="H47616" s="148"/>
      <c r="I47616"/>
    </row>
    <row r="47617" spans="1:9" x14ac:dyDescent="0.25">
      <c r="A47617"/>
      <c r="B47617"/>
      <c r="C47617"/>
      <c r="D47617"/>
      <c r="E47617" s="148"/>
      <c r="F47617" s="148"/>
      <c r="G47617" s="149"/>
      <c r="H47617" s="148"/>
      <c r="I47617"/>
    </row>
    <row r="47618" spans="1:9" x14ac:dyDescent="0.25">
      <c r="A47618"/>
      <c r="B47618"/>
      <c r="C47618"/>
      <c r="D47618"/>
      <c r="E47618" s="148"/>
      <c r="F47618" s="148"/>
      <c r="G47618" s="149"/>
      <c r="H47618" s="148"/>
      <c r="I47618"/>
    </row>
    <row r="47619" spans="1:9" x14ac:dyDescent="0.25">
      <c r="A47619"/>
      <c r="B47619"/>
      <c r="C47619"/>
      <c r="D47619"/>
      <c r="E47619" s="148"/>
      <c r="F47619" s="148"/>
      <c r="G47619" s="149"/>
      <c r="H47619" s="148"/>
      <c r="I47619"/>
    </row>
    <row r="47620" spans="1:9" x14ac:dyDescent="0.25">
      <c r="A47620"/>
      <c r="B47620"/>
      <c r="C47620"/>
      <c r="D47620"/>
      <c r="E47620" s="148"/>
      <c r="F47620" s="148"/>
      <c r="G47620" s="149"/>
      <c r="H47620" s="148"/>
      <c r="I47620"/>
    </row>
    <row r="47621" spans="1:9" x14ac:dyDescent="0.25">
      <c r="A47621"/>
      <c r="B47621"/>
      <c r="C47621"/>
      <c r="D47621"/>
      <c r="E47621" s="148"/>
      <c r="F47621" s="148"/>
      <c r="G47621" s="149"/>
      <c r="H47621" s="148"/>
      <c r="I47621"/>
    </row>
    <row r="47622" spans="1:9" x14ac:dyDescent="0.25">
      <c r="A47622"/>
      <c r="B47622"/>
      <c r="C47622"/>
      <c r="D47622"/>
      <c r="E47622" s="148"/>
      <c r="F47622" s="148"/>
      <c r="G47622" s="149"/>
      <c r="H47622" s="148"/>
      <c r="I47622"/>
    </row>
    <row r="47623" spans="1:9" x14ac:dyDescent="0.25">
      <c r="A47623"/>
      <c r="B47623"/>
      <c r="C47623"/>
      <c r="D47623"/>
      <c r="E47623" s="148"/>
      <c r="F47623" s="148"/>
      <c r="G47623" s="149"/>
      <c r="H47623" s="148"/>
      <c r="I47623"/>
    </row>
    <row r="47624" spans="1:9" x14ac:dyDescent="0.25">
      <c r="A47624"/>
      <c r="B47624"/>
      <c r="C47624"/>
      <c r="D47624"/>
      <c r="E47624" s="148"/>
      <c r="F47624" s="148"/>
      <c r="G47624" s="149"/>
      <c r="H47624" s="148"/>
      <c r="I47624"/>
    </row>
    <row r="47625" spans="1:9" x14ac:dyDescent="0.25">
      <c r="A47625"/>
      <c r="B47625"/>
      <c r="C47625"/>
      <c r="D47625"/>
      <c r="E47625" s="148"/>
      <c r="F47625" s="148"/>
      <c r="G47625" s="149"/>
      <c r="H47625" s="148"/>
      <c r="I47625"/>
    </row>
    <row r="47626" spans="1:9" x14ac:dyDescent="0.25">
      <c r="A47626"/>
      <c r="B47626"/>
      <c r="C47626"/>
      <c r="D47626"/>
      <c r="E47626" s="148"/>
      <c r="F47626" s="148"/>
      <c r="G47626" s="149"/>
      <c r="H47626" s="148"/>
      <c r="I47626"/>
    </row>
    <row r="47627" spans="1:9" x14ac:dyDescent="0.25">
      <c r="A47627"/>
      <c r="B47627"/>
      <c r="C47627"/>
      <c r="D47627"/>
      <c r="E47627" s="148"/>
      <c r="F47627" s="148"/>
      <c r="G47627" s="149"/>
      <c r="H47627" s="148"/>
      <c r="I47627"/>
    </row>
    <row r="47628" spans="1:9" x14ac:dyDescent="0.25">
      <c r="A47628"/>
      <c r="B47628"/>
      <c r="C47628"/>
      <c r="D47628"/>
      <c r="E47628" s="148"/>
      <c r="F47628" s="148"/>
      <c r="G47628" s="149"/>
      <c r="H47628" s="148"/>
      <c r="I47628"/>
    </row>
    <row r="47629" spans="1:9" x14ac:dyDescent="0.25">
      <c r="A47629"/>
      <c r="B47629"/>
      <c r="C47629"/>
      <c r="D47629"/>
      <c r="E47629" s="148"/>
      <c r="F47629" s="148"/>
      <c r="G47629" s="149"/>
      <c r="H47629" s="148"/>
      <c r="I47629"/>
    </row>
    <row r="47630" spans="1:9" x14ac:dyDescent="0.25">
      <c r="A47630"/>
      <c r="B47630"/>
      <c r="C47630"/>
      <c r="D47630"/>
      <c r="E47630" s="148"/>
      <c r="F47630" s="148"/>
      <c r="G47630" s="149"/>
      <c r="H47630" s="148"/>
      <c r="I47630"/>
    </row>
    <row r="47631" spans="1:9" x14ac:dyDescent="0.25">
      <c r="A47631"/>
      <c r="B47631"/>
      <c r="C47631"/>
      <c r="D47631"/>
      <c r="E47631" s="148"/>
      <c r="F47631" s="148"/>
      <c r="G47631" s="149"/>
      <c r="H47631" s="148"/>
      <c r="I47631"/>
    </row>
    <row r="47632" spans="1:9" x14ac:dyDescent="0.25">
      <c r="A47632"/>
      <c r="B47632"/>
      <c r="C47632"/>
      <c r="D47632"/>
      <c r="E47632" s="148"/>
      <c r="F47632" s="148"/>
      <c r="G47632" s="149"/>
      <c r="H47632" s="148"/>
      <c r="I47632"/>
    </row>
    <row r="47633" spans="1:9" x14ac:dyDescent="0.25">
      <c r="A47633"/>
      <c r="B47633"/>
      <c r="C47633"/>
      <c r="D47633"/>
      <c r="E47633" s="148"/>
      <c r="F47633" s="148"/>
      <c r="G47633" s="149"/>
      <c r="H47633" s="148"/>
      <c r="I47633"/>
    </row>
    <row r="47634" spans="1:9" x14ac:dyDescent="0.25">
      <c r="A47634"/>
      <c r="B47634"/>
      <c r="C47634"/>
      <c r="D47634"/>
      <c r="E47634" s="148"/>
      <c r="F47634" s="148"/>
      <c r="G47634" s="149"/>
      <c r="H47634" s="148"/>
      <c r="I47634"/>
    </row>
    <row r="47635" spans="1:9" x14ac:dyDescent="0.25">
      <c r="A47635"/>
      <c r="B47635"/>
      <c r="C47635"/>
      <c r="D47635"/>
      <c r="E47635" s="148"/>
      <c r="F47635" s="148"/>
      <c r="G47635" s="149"/>
      <c r="H47635" s="148"/>
      <c r="I47635"/>
    </row>
    <row r="47636" spans="1:9" x14ac:dyDescent="0.25">
      <c r="A47636"/>
      <c r="B47636"/>
      <c r="C47636"/>
      <c r="D47636"/>
      <c r="E47636" s="148"/>
      <c r="F47636" s="148"/>
      <c r="G47636" s="149"/>
      <c r="H47636" s="148"/>
      <c r="I47636"/>
    </row>
    <row r="47637" spans="1:9" x14ac:dyDescent="0.25">
      <c r="A47637"/>
      <c r="B47637"/>
      <c r="C47637"/>
      <c r="D47637"/>
      <c r="E47637" s="148"/>
      <c r="F47637" s="148"/>
      <c r="G47637" s="149"/>
      <c r="H47637" s="148"/>
      <c r="I47637"/>
    </row>
    <row r="47638" spans="1:9" x14ac:dyDescent="0.25">
      <c r="A47638"/>
      <c r="B47638"/>
      <c r="C47638"/>
      <c r="D47638"/>
      <c r="E47638" s="148"/>
      <c r="F47638" s="148"/>
      <c r="G47638" s="149"/>
      <c r="H47638" s="148"/>
      <c r="I47638"/>
    </row>
    <row r="47639" spans="1:9" x14ac:dyDescent="0.25">
      <c r="A47639"/>
      <c r="B47639"/>
      <c r="C47639"/>
      <c r="D47639"/>
      <c r="E47639" s="148"/>
      <c r="F47639" s="148"/>
      <c r="G47639" s="149"/>
      <c r="H47639" s="148"/>
      <c r="I47639"/>
    </row>
    <row r="47640" spans="1:9" x14ac:dyDescent="0.25">
      <c r="A47640"/>
      <c r="B47640"/>
      <c r="C47640"/>
      <c r="D47640"/>
      <c r="E47640" s="148"/>
      <c r="F47640" s="148"/>
      <c r="G47640" s="149"/>
      <c r="H47640" s="148"/>
      <c r="I47640"/>
    </row>
    <row r="47641" spans="1:9" x14ac:dyDescent="0.25">
      <c r="A47641"/>
      <c r="B47641"/>
      <c r="C47641"/>
      <c r="D47641"/>
      <c r="E47641" s="148"/>
      <c r="F47641" s="148"/>
      <c r="G47641" s="149"/>
      <c r="H47641" s="148"/>
      <c r="I47641"/>
    </row>
    <row r="47642" spans="1:9" x14ac:dyDescent="0.25">
      <c r="A47642"/>
      <c r="B47642"/>
      <c r="C47642"/>
      <c r="D47642"/>
      <c r="E47642" s="148"/>
      <c r="F47642" s="148"/>
      <c r="G47642" s="149"/>
      <c r="H47642" s="148"/>
      <c r="I47642"/>
    </row>
    <row r="47643" spans="1:9" x14ac:dyDescent="0.25">
      <c r="A47643"/>
      <c r="B47643"/>
      <c r="C47643"/>
      <c r="D47643"/>
      <c r="E47643" s="148"/>
      <c r="F47643" s="148"/>
      <c r="G47643" s="149"/>
      <c r="H47643" s="148"/>
      <c r="I47643"/>
    </row>
    <row r="47644" spans="1:9" x14ac:dyDescent="0.25">
      <c r="A47644"/>
      <c r="B47644"/>
      <c r="C47644"/>
      <c r="D47644"/>
      <c r="E47644" s="148"/>
      <c r="F47644" s="148"/>
      <c r="G47644" s="149"/>
      <c r="H47644" s="148"/>
      <c r="I47644"/>
    </row>
    <row r="47645" spans="1:9" x14ac:dyDescent="0.25">
      <c r="A47645"/>
      <c r="B47645"/>
      <c r="C47645"/>
      <c r="D47645"/>
      <c r="E47645" s="148"/>
      <c r="F47645" s="148"/>
      <c r="G47645" s="149"/>
      <c r="H47645" s="148"/>
      <c r="I47645"/>
    </row>
    <row r="47646" spans="1:9" x14ac:dyDescent="0.25">
      <c r="A47646"/>
      <c r="B47646"/>
      <c r="C47646"/>
      <c r="D47646"/>
      <c r="E47646" s="148"/>
      <c r="F47646" s="148"/>
      <c r="G47646" s="149"/>
      <c r="H47646" s="148"/>
      <c r="I47646"/>
    </row>
    <row r="47647" spans="1:9" x14ac:dyDescent="0.25">
      <c r="A47647"/>
      <c r="B47647"/>
      <c r="C47647"/>
      <c r="D47647"/>
      <c r="E47647" s="148"/>
      <c r="F47647" s="148"/>
      <c r="G47647" s="149"/>
      <c r="H47647" s="148"/>
      <c r="I47647"/>
    </row>
    <row r="47648" spans="1:9" x14ac:dyDescent="0.25">
      <c r="A47648"/>
      <c r="B47648"/>
      <c r="C47648"/>
      <c r="D47648"/>
      <c r="E47648" s="148"/>
      <c r="F47648" s="148"/>
      <c r="G47648" s="149"/>
      <c r="H47648" s="148"/>
      <c r="I47648"/>
    </row>
    <row r="47649" spans="1:9" x14ac:dyDescent="0.25">
      <c r="A47649"/>
      <c r="B47649"/>
      <c r="C47649"/>
      <c r="D47649"/>
      <c r="E47649" s="148"/>
      <c r="F47649" s="148"/>
      <c r="G47649" s="149"/>
      <c r="H47649" s="148"/>
      <c r="I47649"/>
    </row>
    <row r="47650" spans="1:9" x14ac:dyDescent="0.25">
      <c r="A47650"/>
      <c r="B47650"/>
      <c r="C47650"/>
      <c r="D47650"/>
      <c r="E47650" s="148"/>
      <c r="F47650" s="148"/>
      <c r="G47650" s="149"/>
      <c r="H47650" s="148"/>
      <c r="I47650"/>
    </row>
    <row r="47651" spans="1:9" x14ac:dyDescent="0.25">
      <c r="A47651"/>
      <c r="B47651"/>
      <c r="C47651"/>
      <c r="D47651"/>
      <c r="E47651" s="148"/>
      <c r="F47651" s="148"/>
      <c r="G47651" s="149"/>
      <c r="H47651" s="148"/>
      <c r="I47651"/>
    </row>
    <row r="47652" spans="1:9" x14ac:dyDescent="0.25">
      <c r="A47652"/>
      <c r="B47652"/>
      <c r="C47652"/>
      <c r="D47652"/>
      <c r="E47652" s="148"/>
      <c r="F47652" s="148"/>
      <c r="G47652" s="149"/>
      <c r="H47652" s="148"/>
      <c r="I47652"/>
    </row>
    <row r="47653" spans="1:9" x14ac:dyDescent="0.25">
      <c r="A47653"/>
      <c r="B47653"/>
      <c r="C47653"/>
      <c r="D47653"/>
      <c r="E47653" s="148"/>
      <c r="F47653" s="148"/>
      <c r="G47653" s="149"/>
      <c r="H47653" s="148"/>
      <c r="I47653"/>
    </row>
    <row r="47654" spans="1:9" x14ac:dyDescent="0.25">
      <c r="A47654"/>
      <c r="B47654"/>
      <c r="C47654"/>
      <c r="D47654"/>
      <c r="E47654" s="148"/>
      <c r="F47654" s="148"/>
      <c r="G47654" s="149"/>
      <c r="H47654" s="148"/>
      <c r="I47654"/>
    </row>
    <row r="47655" spans="1:9" x14ac:dyDescent="0.25">
      <c r="A47655"/>
      <c r="B47655"/>
      <c r="C47655"/>
      <c r="D47655"/>
      <c r="E47655" s="148"/>
      <c r="F47655" s="148"/>
      <c r="G47655" s="149"/>
      <c r="H47655" s="148"/>
      <c r="I47655"/>
    </row>
    <row r="47656" spans="1:9" x14ac:dyDescent="0.25">
      <c r="A47656"/>
      <c r="B47656"/>
      <c r="C47656"/>
      <c r="D47656"/>
      <c r="E47656" s="148"/>
      <c r="F47656" s="148"/>
      <c r="G47656" s="149"/>
      <c r="H47656" s="148"/>
      <c r="I47656"/>
    </row>
    <row r="47657" spans="1:9" x14ac:dyDescent="0.25">
      <c r="A47657"/>
      <c r="B47657"/>
      <c r="C47657"/>
      <c r="D47657"/>
      <c r="E47657" s="148"/>
      <c r="F47657" s="148"/>
      <c r="G47657" s="149"/>
      <c r="H47657" s="148"/>
      <c r="I47657"/>
    </row>
    <row r="47658" spans="1:9" x14ac:dyDescent="0.25">
      <c r="A47658"/>
      <c r="B47658"/>
      <c r="C47658"/>
      <c r="D47658"/>
      <c r="E47658" s="148"/>
      <c r="F47658" s="148"/>
      <c r="G47658" s="149"/>
      <c r="H47658" s="148"/>
      <c r="I47658"/>
    </row>
    <row r="47659" spans="1:9" x14ac:dyDescent="0.25">
      <c r="A47659"/>
      <c r="B47659"/>
      <c r="C47659"/>
      <c r="D47659"/>
      <c r="E47659" s="148"/>
      <c r="F47659" s="148"/>
      <c r="G47659" s="149"/>
      <c r="H47659" s="148"/>
      <c r="I47659"/>
    </row>
    <row r="47660" spans="1:9" x14ac:dyDescent="0.25">
      <c r="A47660"/>
      <c r="B47660"/>
      <c r="C47660"/>
      <c r="D47660"/>
      <c r="E47660" s="148"/>
      <c r="F47660" s="148"/>
      <c r="G47660" s="149"/>
      <c r="H47660" s="148"/>
      <c r="I47660"/>
    </row>
    <row r="47661" spans="1:9" x14ac:dyDescent="0.25">
      <c r="A47661"/>
      <c r="B47661"/>
      <c r="C47661"/>
      <c r="D47661"/>
      <c r="E47661" s="148"/>
      <c r="F47661" s="148"/>
      <c r="G47661" s="149"/>
      <c r="H47661" s="148"/>
      <c r="I47661"/>
    </row>
    <row r="47662" spans="1:9" x14ac:dyDescent="0.25">
      <c r="A47662"/>
      <c r="B47662"/>
      <c r="C47662"/>
      <c r="D47662"/>
      <c r="E47662" s="148"/>
      <c r="F47662" s="148"/>
      <c r="G47662" s="149"/>
      <c r="H47662" s="148"/>
      <c r="I47662"/>
    </row>
    <row r="47663" spans="1:9" x14ac:dyDescent="0.25">
      <c r="A47663"/>
      <c r="B47663"/>
      <c r="C47663"/>
      <c r="D47663"/>
      <c r="E47663" s="148"/>
      <c r="F47663" s="148"/>
      <c r="G47663" s="149"/>
      <c r="H47663" s="148"/>
      <c r="I47663"/>
    </row>
    <row r="47664" spans="1:9" x14ac:dyDescent="0.25">
      <c r="A47664"/>
      <c r="B47664"/>
      <c r="C47664"/>
      <c r="D47664"/>
      <c r="E47664" s="148"/>
      <c r="F47664" s="148"/>
      <c r="G47664" s="149"/>
      <c r="H47664" s="148"/>
      <c r="I47664"/>
    </row>
    <row r="47665" spans="1:9" x14ac:dyDescent="0.25">
      <c r="A47665"/>
      <c r="B47665"/>
      <c r="C47665"/>
      <c r="D47665"/>
      <c r="E47665" s="148"/>
      <c r="F47665" s="148"/>
      <c r="G47665" s="149"/>
      <c r="H47665" s="148"/>
      <c r="I47665"/>
    </row>
    <row r="47666" spans="1:9" x14ac:dyDescent="0.25">
      <c r="A47666"/>
      <c r="B47666"/>
      <c r="C47666"/>
      <c r="D47666"/>
      <c r="E47666" s="148"/>
      <c r="F47666" s="148"/>
      <c r="G47666" s="149"/>
      <c r="H47666" s="148"/>
      <c r="I47666"/>
    </row>
    <row r="47667" spans="1:9" x14ac:dyDescent="0.25">
      <c r="A47667"/>
      <c r="B47667"/>
      <c r="C47667"/>
      <c r="D47667"/>
      <c r="E47667" s="148"/>
      <c r="F47667" s="148"/>
      <c r="G47667" s="149"/>
      <c r="H47667" s="148"/>
      <c r="I47667"/>
    </row>
    <row r="47668" spans="1:9" x14ac:dyDescent="0.25">
      <c r="A47668"/>
      <c r="B47668"/>
      <c r="C47668"/>
      <c r="D47668"/>
      <c r="E47668" s="148"/>
      <c r="F47668" s="148"/>
      <c r="G47668" s="149"/>
      <c r="H47668" s="148"/>
      <c r="I47668"/>
    </row>
    <row r="47669" spans="1:9" x14ac:dyDescent="0.25">
      <c r="A47669"/>
      <c r="B47669"/>
      <c r="C47669"/>
      <c r="D47669"/>
      <c r="E47669" s="148"/>
      <c r="F47669" s="148"/>
      <c r="G47669" s="149"/>
      <c r="H47669" s="148"/>
      <c r="I47669"/>
    </row>
    <row r="47670" spans="1:9" x14ac:dyDescent="0.25">
      <c r="A47670"/>
      <c r="B47670"/>
      <c r="C47670"/>
      <c r="D47670"/>
      <c r="E47670" s="148"/>
      <c r="F47670" s="148"/>
      <c r="G47670" s="149"/>
      <c r="H47670" s="148"/>
      <c r="I47670"/>
    </row>
    <row r="47671" spans="1:9" x14ac:dyDescent="0.25">
      <c r="A47671"/>
      <c r="B47671"/>
      <c r="C47671"/>
      <c r="D47671"/>
      <c r="E47671" s="148"/>
      <c r="F47671" s="148"/>
      <c r="G47671" s="149"/>
      <c r="H47671" s="148"/>
      <c r="I47671"/>
    </row>
    <row r="47672" spans="1:9" x14ac:dyDescent="0.25">
      <c r="A47672"/>
      <c r="B47672"/>
      <c r="C47672"/>
      <c r="D47672"/>
      <c r="E47672" s="148"/>
      <c r="F47672" s="148"/>
      <c r="G47672" s="149"/>
      <c r="H47672" s="148"/>
      <c r="I47672"/>
    </row>
    <row r="47673" spans="1:9" x14ac:dyDescent="0.25">
      <c r="A47673"/>
      <c r="B47673"/>
      <c r="C47673"/>
      <c r="D47673"/>
      <c r="E47673" s="148"/>
      <c r="F47673" s="148"/>
      <c r="G47673" s="149"/>
      <c r="H47673" s="148"/>
      <c r="I47673"/>
    </row>
    <row r="47674" spans="1:9" x14ac:dyDescent="0.25">
      <c r="A47674"/>
      <c r="B47674"/>
      <c r="C47674"/>
      <c r="D47674"/>
      <c r="E47674" s="148"/>
      <c r="F47674" s="148"/>
      <c r="G47674" s="149"/>
      <c r="H47674" s="148"/>
      <c r="I47674"/>
    </row>
    <row r="47675" spans="1:9" x14ac:dyDescent="0.25">
      <c r="A47675"/>
      <c r="B47675"/>
      <c r="C47675"/>
      <c r="D47675"/>
      <c r="E47675" s="148"/>
      <c r="F47675" s="148"/>
      <c r="G47675" s="149"/>
      <c r="H47675" s="148"/>
      <c r="I47675"/>
    </row>
    <row r="47676" spans="1:9" x14ac:dyDescent="0.25">
      <c r="A47676"/>
      <c r="B47676"/>
      <c r="C47676"/>
      <c r="D47676"/>
      <c r="E47676" s="148"/>
      <c r="F47676" s="148"/>
      <c r="G47676" s="149"/>
      <c r="H47676" s="148"/>
      <c r="I47676"/>
    </row>
    <row r="47677" spans="1:9" x14ac:dyDescent="0.25">
      <c r="A47677"/>
      <c r="B47677"/>
      <c r="C47677"/>
      <c r="D47677"/>
      <c r="E47677" s="148"/>
      <c r="F47677" s="148"/>
      <c r="G47677" s="149"/>
      <c r="H47677" s="148"/>
      <c r="I47677"/>
    </row>
    <row r="47678" spans="1:9" x14ac:dyDescent="0.25">
      <c r="A47678"/>
      <c r="B47678"/>
      <c r="C47678"/>
      <c r="D47678"/>
      <c r="E47678" s="148"/>
      <c r="F47678" s="148"/>
      <c r="G47678" s="149"/>
      <c r="H47678" s="148"/>
      <c r="I47678"/>
    </row>
    <row r="47679" spans="1:9" x14ac:dyDescent="0.25">
      <c r="A47679"/>
      <c r="B47679"/>
      <c r="C47679"/>
      <c r="D47679"/>
      <c r="E47679" s="148"/>
      <c r="F47679" s="148"/>
      <c r="G47679" s="149"/>
      <c r="H47679" s="148"/>
      <c r="I47679"/>
    </row>
    <row r="47680" spans="1:9" x14ac:dyDescent="0.25">
      <c r="A47680"/>
      <c r="B47680"/>
      <c r="C47680"/>
      <c r="D47680"/>
      <c r="E47680" s="148"/>
      <c r="F47680" s="148"/>
      <c r="G47680" s="149"/>
      <c r="H47680" s="148"/>
      <c r="I47680"/>
    </row>
    <row r="47681" spans="1:9" x14ac:dyDescent="0.25">
      <c r="A47681"/>
      <c r="B47681"/>
      <c r="C47681"/>
      <c r="D47681"/>
      <c r="E47681" s="148"/>
      <c r="F47681" s="148"/>
      <c r="G47681" s="149"/>
      <c r="H47681" s="148"/>
      <c r="I47681"/>
    </row>
    <row r="47682" spans="1:9" x14ac:dyDescent="0.25">
      <c r="A47682"/>
      <c r="B47682"/>
      <c r="C47682"/>
      <c r="D47682"/>
      <c r="E47682" s="148"/>
      <c r="F47682" s="148"/>
      <c r="G47682" s="149"/>
      <c r="H47682" s="148"/>
      <c r="I47682"/>
    </row>
    <row r="47683" spans="1:9" x14ac:dyDescent="0.25">
      <c r="A47683"/>
      <c r="B47683"/>
      <c r="C47683"/>
      <c r="D47683"/>
      <c r="E47683" s="148"/>
      <c r="F47683" s="148"/>
      <c r="G47683" s="149"/>
      <c r="H47683" s="148"/>
      <c r="I47683"/>
    </row>
    <row r="47684" spans="1:9" x14ac:dyDescent="0.25">
      <c r="A47684"/>
      <c r="B47684"/>
      <c r="C47684"/>
      <c r="D47684"/>
      <c r="E47684" s="148"/>
      <c r="F47684" s="148"/>
      <c r="G47684" s="149"/>
      <c r="H47684" s="148"/>
      <c r="I47684"/>
    </row>
    <row r="47685" spans="1:9" x14ac:dyDescent="0.25">
      <c r="A47685"/>
      <c r="B47685"/>
      <c r="C47685"/>
      <c r="D47685"/>
      <c r="E47685" s="148"/>
      <c r="F47685" s="148"/>
      <c r="G47685" s="149"/>
      <c r="H47685" s="148"/>
      <c r="I47685"/>
    </row>
    <row r="47686" spans="1:9" x14ac:dyDescent="0.25">
      <c r="A47686"/>
      <c r="B47686"/>
      <c r="C47686"/>
      <c r="D47686"/>
      <c r="E47686" s="148"/>
      <c r="F47686" s="148"/>
      <c r="G47686" s="149"/>
      <c r="H47686" s="148"/>
      <c r="I47686"/>
    </row>
    <row r="47687" spans="1:9" x14ac:dyDescent="0.25">
      <c r="A47687"/>
      <c r="B47687"/>
      <c r="C47687"/>
      <c r="D47687"/>
      <c r="E47687" s="148"/>
      <c r="F47687" s="148"/>
      <c r="G47687" s="149"/>
      <c r="H47687" s="148"/>
      <c r="I47687"/>
    </row>
    <row r="47688" spans="1:9" x14ac:dyDescent="0.25">
      <c r="A47688"/>
      <c r="B47688"/>
      <c r="C47688"/>
      <c r="D47688"/>
      <c r="E47688" s="148"/>
      <c r="F47688" s="148"/>
      <c r="G47688" s="149"/>
      <c r="H47688" s="148"/>
      <c r="I47688"/>
    </row>
    <row r="47689" spans="1:9" x14ac:dyDescent="0.25">
      <c r="A47689"/>
      <c r="B47689"/>
      <c r="C47689"/>
      <c r="D47689"/>
      <c r="E47689" s="148"/>
      <c r="F47689" s="148"/>
      <c r="G47689" s="149"/>
      <c r="H47689" s="148"/>
      <c r="I47689"/>
    </row>
    <row r="47690" spans="1:9" x14ac:dyDescent="0.25">
      <c r="A47690"/>
      <c r="B47690"/>
      <c r="C47690"/>
      <c r="D47690"/>
      <c r="E47690" s="148"/>
      <c r="F47690" s="148"/>
      <c r="G47690" s="149"/>
      <c r="H47690" s="148"/>
      <c r="I47690"/>
    </row>
    <row r="47691" spans="1:9" x14ac:dyDescent="0.25">
      <c r="A47691"/>
      <c r="B47691"/>
      <c r="C47691"/>
      <c r="D47691"/>
      <c r="E47691" s="148"/>
      <c r="F47691" s="148"/>
      <c r="G47691" s="149"/>
      <c r="H47691" s="148"/>
      <c r="I47691"/>
    </row>
    <row r="47692" spans="1:9" x14ac:dyDescent="0.25">
      <c r="A47692"/>
      <c r="B47692"/>
      <c r="C47692"/>
      <c r="D47692"/>
      <c r="E47692" s="148"/>
      <c r="F47692" s="148"/>
      <c r="G47692" s="149"/>
      <c r="H47692" s="148"/>
      <c r="I47692"/>
    </row>
    <row r="47693" spans="1:9" x14ac:dyDescent="0.25">
      <c r="A47693"/>
      <c r="B47693"/>
      <c r="C47693"/>
      <c r="D47693"/>
      <c r="E47693" s="148"/>
      <c r="F47693" s="148"/>
      <c r="G47693" s="149"/>
      <c r="H47693" s="148"/>
      <c r="I47693"/>
    </row>
    <row r="47694" spans="1:9" x14ac:dyDescent="0.25">
      <c r="A47694"/>
      <c r="B47694"/>
      <c r="C47694"/>
      <c r="D47694"/>
      <c r="E47694" s="148"/>
      <c r="F47694" s="148"/>
      <c r="G47694" s="149"/>
      <c r="H47694" s="148"/>
      <c r="I47694"/>
    </row>
    <row r="47695" spans="1:9" x14ac:dyDescent="0.25">
      <c r="A47695"/>
      <c r="B47695"/>
      <c r="C47695"/>
      <c r="D47695"/>
      <c r="E47695" s="148"/>
      <c r="F47695" s="148"/>
      <c r="G47695" s="149"/>
      <c r="H47695" s="148"/>
      <c r="I47695"/>
    </row>
    <row r="47696" spans="1:9" x14ac:dyDescent="0.25">
      <c r="A47696"/>
      <c r="B47696"/>
      <c r="C47696"/>
      <c r="D47696"/>
      <c r="E47696" s="148"/>
      <c r="F47696" s="148"/>
      <c r="G47696" s="149"/>
      <c r="H47696" s="148"/>
      <c r="I47696"/>
    </row>
    <row r="47697" spans="1:9" x14ac:dyDescent="0.25">
      <c r="A47697"/>
      <c r="B47697"/>
      <c r="C47697"/>
      <c r="D47697"/>
      <c r="E47697" s="148"/>
      <c r="F47697" s="148"/>
      <c r="G47697" s="149"/>
      <c r="H47697" s="148"/>
      <c r="I47697"/>
    </row>
    <row r="47698" spans="1:9" x14ac:dyDescent="0.25">
      <c r="A47698"/>
      <c r="B47698"/>
      <c r="C47698"/>
      <c r="D47698"/>
      <c r="E47698" s="148"/>
      <c r="F47698" s="148"/>
      <c r="G47698" s="149"/>
      <c r="H47698" s="148"/>
      <c r="I47698"/>
    </row>
    <row r="47699" spans="1:9" x14ac:dyDescent="0.25">
      <c r="A47699"/>
      <c r="B47699"/>
      <c r="C47699"/>
      <c r="D47699"/>
      <c r="E47699" s="148"/>
      <c r="F47699" s="148"/>
      <c r="G47699" s="149"/>
      <c r="H47699" s="148"/>
      <c r="I47699"/>
    </row>
    <row r="47700" spans="1:9" x14ac:dyDescent="0.25">
      <c r="A47700"/>
      <c r="B47700"/>
      <c r="C47700"/>
      <c r="D47700"/>
      <c r="E47700" s="148"/>
      <c r="F47700" s="148"/>
      <c r="G47700" s="149"/>
      <c r="H47700" s="148"/>
      <c r="I47700"/>
    </row>
    <row r="47701" spans="1:9" x14ac:dyDescent="0.25">
      <c r="A47701"/>
      <c r="B47701"/>
      <c r="C47701"/>
      <c r="D47701"/>
      <c r="E47701" s="148"/>
      <c r="F47701" s="148"/>
      <c r="G47701" s="149"/>
      <c r="H47701" s="148"/>
      <c r="I47701"/>
    </row>
    <row r="47702" spans="1:9" x14ac:dyDescent="0.25">
      <c r="A47702"/>
      <c r="B47702"/>
      <c r="C47702"/>
      <c r="D47702"/>
      <c r="E47702" s="148"/>
      <c r="F47702" s="148"/>
      <c r="G47702" s="149"/>
      <c r="H47702" s="148"/>
      <c r="I47702"/>
    </row>
    <row r="47703" spans="1:9" x14ac:dyDescent="0.25">
      <c r="A47703"/>
      <c r="B47703"/>
      <c r="C47703"/>
      <c r="D47703"/>
      <c r="E47703" s="148"/>
      <c r="F47703" s="148"/>
      <c r="G47703" s="149"/>
      <c r="H47703" s="148"/>
      <c r="I47703"/>
    </row>
    <row r="47704" spans="1:9" x14ac:dyDescent="0.25">
      <c r="A47704"/>
      <c r="B47704"/>
      <c r="C47704"/>
      <c r="D47704"/>
      <c r="E47704" s="148"/>
      <c r="F47704" s="148"/>
      <c r="G47704" s="149"/>
      <c r="H47704" s="148"/>
      <c r="I47704"/>
    </row>
    <row r="47705" spans="1:9" x14ac:dyDescent="0.25">
      <c r="A47705"/>
      <c r="B47705"/>
      <c r="C47705"/>
      <c r="D47705"/>
      <c r="E47705" s="148"/>
      <c r="F47705" s="148"/>
      <c r="G47705" s="149"/>
      <c r="H47705" s="148"/>
      <c r="I47705"/>
    </row>
    <row r="47706" spans="1:9" x14ac:dyDescent="0.25">
      <c r="A47706"/>
      <c r="B47706"/>
      <c r="C47706"/>
      <c r="D47706"/>
      <c r="E47706" s="148"/>
      <c r="F47706" s="148"/>
      <c r="G47706" s="149"/>
      <c r="H47706" s="148"/>
      <c r="I47706"/>
    </row>
    <row r="47707" spans="1:9" x14ac:dyDescent="0.25">
      <c r="A47707"/>
      <c r="B47707"/>
      <c r="C47707"/>
      <c r="D47707"/>
      <c r="E47707" s="148"/>
      <c r="F47707" s="148"/>
      <c r="G47707" s="149"/>
      <c r="H47707" s="148"/>
      <c r="I47707"/>
    </row>
    <row r="47708" spans="1:9" x14ac:dyDescent="0.25">
      <c r="A47708"/>
      <c r="B47708"/>
      <c r="C47708"/>
      <c r="D47708"/>
      <c r="E47708" s="148"/>
      <c r="F47708" s="148"/>
      <c r="G47708" s="149"/>
      <c r="H47708" s="148"/>
      <c r="I47708"/>
    </row>
    <row r="47709" spans="1:9" x14ac:dyDescent="0.25">
      <c r="A47709"/>
      <c r="B47709"/>
      <c r="C47709"/>
      <c r="D47709"/>
      <c r="E47709" s="148"/>
      <c r="F47709" s="148"/>
      <c r="G47709" s="149"/>
      <c r="H47709" s="148"/>
      <c r="I47709"/>
    </row>
    <row r="47710" spans="1:9" x14ac:dyDescent="0.25">
      <c r="A47710"/>
      <c r="B47710"/>
      <c r="C47710"/>
      <c r="D47710"/>
      <c r="E47710" s="148"/>
      <c r="F47710" s="148"/>
      <c r="G47710" s="149"/>
      <c r="H47710" s="148"/>
      <c r="I47710"/>
    </row>
    <row r="47711" spans="1:9" x14ac:dyDescent="0.25">
      <c r="A47711"/>
      <c r="B47711"/>
      <c r="C47711"/>
      <c r="D47711"/>
      <c r="E47711" s="148"/>
      <c r="F47711" s="148"/>
      <c r="G47711" s="149"/>
      <c r="H47711" s="148"/>
      <c r="I47711"/>
    </row>
    <row r="47712" spans="1:9" x14ac:dyDescent="0.25">
      <c r="A47712"/>
      <c r="B47712"/>
      <c r="C47712"/>
      <c r="D47712"/>
      <c r="E47712" s="148"/>
      <c r="F47712" s="148"/>
      <c r="G47712" s="149"/>
      <c r="H47712" s="148"/>
      <c r="I47712"/>
    </row>
    <row r="47713" spans="1:9" x14ac:dyDescent="0.25">
      <c r="A47713"/>
      <c r="B47713"/>
      <c r="C47713"/>
      <c r="D47713"/>
      <c r="E47713" s="148"/>
      <c r="F47713" s="148"/>
      <c r="G47713" s="149"/>
      <c r="H47713" s="148"/>
      <c r="I47713"/>
    </row>
    <row r="47714" spans="1:9" x14ac:dyDescent="0.25">
      <c r="A47714"/>
      <c r="B47714"/>
      <c r="C47714"/>
      <c r="D47714"/>
      <c r="E47714" s="148"/>
      <c r="F47714" s="148"/>
      <c r="G47714" s="149"/>
      <c r="H47714" s="148"/>
      <c r="I47714"/>
    </row>
    <row r="47715" spans="1:9" x14ac:dyDescent="0.25">
      <c r="A47715"/>
      <c r="B47715"/>
      <c r="C47715"/>
      <c r="D47715"/>
      <c r="E47715" s="148"/>
      <c r="F47715" s="148"/>
      <c r="G47715" s="149"/>
      <c r="H47715" s="148"/>
      <c r="I47715"/>
    </row>
    <row r="47716" spans="1:9" x14ac:dyDescent="0.25">
      <c r="A47716"/>
      <c r="B47716"/>
      <c r="C47716"/>
      <c r="D47716"/>
      <c r="E47716" s="148"/>
      <c r="F47716" s="148"/>
      <c r="G47716" s="149"/>
      <c r="H47716" s="148"/>
      <c r="I47716"/>
    </row>
    <row r="47717" spans="1:9" x14ac:dyDescent="0.25">
      <c r="A47717"/>
      <c r="B47717"/>
      <c r="C47717"/>
      <c r="D47717"/>
      <c r="E47717" s="148"/>
      <c r="F47717" s="148"/>
      <c r="G47717" s="149"/>
      <c r="H47717" s="148"/>
      <c r="I47717"/>
    </row>
    <row r="47718" spans="1:9" x14ac:dyDescent="0.25">
      <c r="A47718"/>
      <c r="B47718"/>
      <c r="C47718"/>
      <c r="D47718"/>
      <c r="E47718" s="148"/>
      <c r="F47718" s="148"/>
      <c r="G47718" s="149"/>
      <c r="H47718" s="148"/>
      <c r="I47718"/>
    </row>
    <row r="47719" spans="1:9" x14ac:dyDescent="0.25">
      <c r="A47719"/>
      <c r="B47719"/>
      <c r="C47719"/>
      <c r="D47719"/>
      <c r="E47719" s="148"/>
      <c r="F47719" s="148"/>
      <c r="G47719" s="149"/>
      <c r="H47719" s="148"/>
      <c r="I47719"/>
    </row>
    <row r="47720" spans="1:9" x14ac:dyDescent="0.25">
      <c r="A47720"/>
      <c r="B47720"/>
      <c r="C47720"/>
      <c r="D47720"/>
      <c r="E47720" s="148"/>
      <c r="F47720" s="148"/>
      <c r="G47720" s="149"/>
      <c r="H47720" s="148"/>
      <c r="I47720"/>
    </row>
    <row r="47721" spans="1:9" x14ac:dyDescent="0.25">
      <c r="A47721"/>
      <c r="B47721"/>
      <c r="C47721"/>
      <c r="D47721"/>
      <c r="E47721" s="148"/>
      <c r="F47721" s="148"/>
      <c r="G47721" s="149"/>
      <c r="H47721" s="148"/>
      <c r="I47721"/>
    </row>
    <row r="47722" spans="1:9" x14ac:dyDescent="0.25">
      <c r="A47722"/>
      <c r="B47722"/>
      <c r="C47722"/>
      <c r="D47722"/>
      <c r="E47722" s="148"/>
      <c r="F47722" s="148"/>
      <c r="G47722" s="149"/>
      <c r="H47722" s="148"/>
      <c r="I47722"/>
    </row>
    <row r="47723" spans="1:9" x14ac:dyDescent="0.25">
      <c r="A47723"/>
      <c r="B47723"/>
      <c r="C47723"/>
      <c r="D47723"/>
      <c r="E47723" s="148"/>
      <c r="F47723" s="148"/>
      <c r="G47723" s="149"/>
      <c r="H47723" s="148"/>
      <c r="I47723"/>
    </row>
    <row r="47724" spans="1:9" x14ac:dyDescent="0.25">
      <c r="A47724"/>
      <c r="B47724"/>
      <c r="C47724"/>
      <c r="D47724"/>
      <c r="E47724" s="148"/>
      <c r="F47724" s="148"/>
      <c r="G47724" s="149"/>
      <c r="H47724" s="148"/>
      <c r="I47724"/>
    </row>
    <row r="47725" spans="1:9" x14ac:dyDescent="0.25">
      <c r="A47725"/>
      <c r="B47725"/>
      <c r="C47725"/>
      <c r="D47725"/>
      <c r="E47725" s="148"/>
      <c r="F47725" s="148"/>
      <c r="G47725" s="149"/>
      <c r="H47725" s="148"/>
      <c r="I47725"/>
    </row>
    <row r="47726" spans="1:9" x14ac:dyDescent="0.25">
      <c r="A47726"/>
      <c r="B47726"/>
      <c r="C47726"/>
      <c r="D47726"/>
      <c r="E47726" s="148"/>
      <c r="F47726" s="148"/>
      <c r="G47726" s="149"/>
      <c r="H47726" s="148"/>
      <c r="I47726"/>
    </row>
    <row r="47727" spans="1:9" x14ac:dyDescent="0.25">
      <c r="A47727"/>
      <c r="B47727"/>
      <c r="C47727"/>
      <c r="D47727"/>
      <c r="E47727" s="148"/>
      <c r="F47727" s="148"/>
      <c r="G47727" s="149"/>
      <c r="H47727" s="148"/>
      <c r="I47727"/>
    </row>
    <row r="47728" spans="1:9" x14ac:dyDescent="0.25">
      <c r="A47728"/>
      <c r="B47728"/>
      <c r="C47728"/>
      <c r="D47728"/>
      <c r="E47728" s="148"/>
      <c r="F47728" s="148"/>
      <c r="G47728" s="149"/>
      <c r="H47728" s="148"/>
      <c r="I47728"/>
    </row>
    <row r="47729" spans="1:9" x14ac:dyDescent="0.25">
      <c r="A47729"/>
      <c r="B47729"/>
      <c r="C47729"/>
      <c r="D47729"/>
      <c r="E47729" s="148"/>
      <c r="F47729" s="148"/>
      <c r="G47729" s="149"/>
      <c r="H47729" s="148"/>
      <c r="I47729"/>
    </row>
    <row r="47730" spans="1:9" x14ac:dyDescent="0.25">
      <c r="A47730"/>
      <c r="B47730"/>
      <c r="C47730"/>
      <c r="D47730"/>
      <c r="E47730" s="148"/>
      <c r="F47730" s="148"/>
      <c r="G47730" s="149"/>
      <c r="H47730" s="148"/>
      <c r="I47730"/>
    </row>
    <row r="47731" spans="1:9" x14ac:dyDescent="0.25">
      <c r="A47731"/>
      <c r="B47731"/>
      <c r="C47731"/>
      <c r="D47731"/>
      <c r="E47731" s="148"/>
      <c r="F47731" s="148"/>
      <c r="G47731" s="149"/>
      <c r="H47731" s="148"/>
      <c r="I47731"/>
    </row>
    <row r="47732" spans="1:9" x14ac:dyDescent="0.25">
      <c r="A47732"/>
      <c r="B47732"/>
      <c r="C47732"/>
      <c r="D47732"/>
      <c r="E47732" s="148"/>
      <c r="F47732" s="148"/>
      <c r="G47732" s="149"/>
      <c r="H47732" s="148"/>
      <c r="I47732"/>
    </row>
    <row r="47733" spans="1:9" x14ac:dyDescent="0.25">
      <c r="A47733"/>
      <c r="B47733"/>
      <c r="C47733"/>
      <c r="D47733"/>
      <c r="E47733" s="148"/>
      <c r="F47733" s="148"/>
      <c r="G47733" s="149"/>
      <c r="H47733" s="148"/>
      <c r="I47733"/>
    </row>
    <row r="47734" spans="1:9" x14ac:dyDescent="0.25">
      <c r="A47734"/>
      <c r="B47734"/>
      <c r="C47734"/>
      <c r="D47734"/>
      <c r="E47734" s="148"/>
      <c r="F47734" s="148"/>
      <c r="G47734" s="149"/>
      <c r="H47734" s="148"/>
      <c r="I47734"/>
    </row>
    <row r="47735" spans="1:9" x14ac:dyDescent="0.25">
      <c r="A47735"/>
      <c r="B47735"/>
      <c r="C47735"/>
      <c r="D47735"/>
      <c r="E47735" s="148"/>
      <c r="F47735" s="148"/>
      <c r="G47735" s="149"/>
      <c r="H47735" s="148"/>
      <c r="I47735"/>
    </row>
    <row r="47736" spans="1:9" x14ac:dyDescent="0.25">
      <c r="A47736"/>
      <c r="B47736"/>
      <c r="C47736"/>
      <c r="D47736"/>
      <c r="E47736" s="148"/>
      <c r="F47736" s="148"/>
      <c r="G47736" s="149"/>
      <c r="H47736" s="148"/>
      <c r="I47736"/>
    </row>
    <row r="47737" spans="1:9" x14ac:dyDescent="0.25">
      <c r="A47737"/>
      <c r="B47737"/>
      <c r="C47737"/>
      <c r="D47737"/>
      <c r="E47737" s="148"/>
      <c r="F47737" s="148"/>
      <c r="G47737" s="149"/>
      <c r="H47737" s="148"/>
      <c r="I47737"/>
    </row>
    <row r="47738" spans="1:9" x14ac:dyDescent="0.25">
      <c r="A47738"/>
      <c r="B47738"/>
      <c r="C47738"/>
      <c r="D47738"/>
      <c r="E47738" s="148"/>
      <c r="F47738" s="148"/>
      <c r="G47738" s="149"/>
      <c r="H47738" s="148"/>
      <c r="I47738"/>
    </row>
    <row r="47739" spans="1:9" x14ac:dyDescent="0.25">
      <c r="A47739"/>
      <c r="B47739"/>
      <c r="C47739"/>
      <c r="D47739"/>
      <c r="E47739" s="148"/>
      <c r="F47739" s="148"/>
      <c r="G47739" s="149"/>
      <c r="H47739" s="148"/>
      <c r="I47739"/>
    </row>
    <row r="47740" spans="1:9" x14ac:dyDescent="0.25">
      <c r="A47740"/>
      <c r="B47740"/>
      <c r="C47740"/>
      <c r="D47740"/>
      <c r="E47740" s="148"/>
      <c r="F47740" s="148"/>
      <c r="G47740" s="149"/>
      <c r="H47740" s="148"/>
      <c r="I47740"/>
    </row>
    <row r="47741" spans="1:9" x14ac:dyDescent="0.25">
      <c r="A47741"/>
      <c r="B47741"/>
      <c r="C47741"/>
      <c r="D47741"/>
      <c r="E47741" s="148"/>
      <c r="F47741" s="148"/>
      <c r="G47741" s="149"/>
      <c r="H47741" s="148"/>
      <c r="I47741"/>
    </row>
    <row r="47742" spans="1:9" x14ac:dyDescent="0.25">
      <c r="A47742"/>
      <c r="B47742"/>
      <c r="C47742"/>
      <c r="D47742"/>
      <c r="E47742" s="148"/>
      <c r="F47742" s="148"/>
      <c r="G47742" s="149"/>
      <c r="H47742" s="148"/>
      <c r="I47742"/>
    </row>
    <row r="47743" spans="1:9" x14ac:dyDescent="0.25">
      <c r="A47743"/>
      <c r="B47743"/>
      <c r="C47743"/>
      <c r="D47743"/>
      <c r="E47743" s="148"/>
      <c r="F47743" s="148"/>
      <c r="G47743" s="149"/>
      <c r="H47743" s="148"/>
      <c r="I47743"/>
    </row>
    <row r="47744" spans="1:9" x14ac:dyDescent="0.25">
      <c r="A47744"/>
      <c r="B47744"/>
      <c r="C47744"/>
      <c r="D47744"/>
      <c r="E47744" s="148"/>
      <c r="F47744" s="148"/>
      <c r="G47744" s="149"/>
      <c r="H47744" s="148"/>
      <c r="I47744"/>
    </row>
    <row r="47745" spans="1:9" x14ac:dyDescent="0.25">
      <c r="A47745"/>
      <c r="B47745"/>
      <c r="C47745"/>
      <c r="D47745"/>
      <c r="E47745" s="148"/>
      <c r="F47745" s="148"/>
      <c r="G47745" s="149"/>
      <c r="H47745" s="148"/>
      <c r="I47745"/>
    </row>
    <row r="47746" spans="1:9" x14ac:dyDescent="0.25">
      <c r="A47746"/>
      <c r="B47746"/>
      <c r="C47746"/>
      <c r="D47746"/>
      <c r="E47746" s="148"/>
      <c r="F47746" s="148"/>
      <c r="G47746" s="149"/>
      <c r="H47746" s="148"/>
      <c r="I47746"/>
    </row>
    <row r="47747" spans="1:9" x14ac:dyDescent="0.25">
      <c r="A47747"/>
      <c r="B47747"/>
      <c r="C47747"/>
      <c r="D47747"/>
      <c r="E47747" s="148"/>
      <c r="F47747" s="148"/>
      <c r="G47747" s="149"/>
      <c r="H47747" s="148"/>
      <c r="I47747"/>
    </row>
    <row r="47748" spans="1:9" x14ac:dyDescent="0.25">
      <c r="A47748"/>
      <c r="B47748"/>
      <c r="C47748"/>
      <c r="D47748"/>
      <c r="E47748" s="148"/>
      <c r="F47748" s="148"/>
      <c r="G47748" s="149"/>
      <c r="H47748" s="148"/>
      <c r="I47748"/>
    </row>
    <row r="47749" spans="1:9" x14ac:dyDescent="0.25">
      <c r="A47749"/>
      <c r="B47749"/>
      <c r="C47749"/>
      <c r="D47749"/>
      <c r="E47749" s="148"/>
      <c r="F47749" s="148"/>
      <c r="G47749" s="149"/>
      <c r="H47749" s="148"/>
      <c r="I47749"/>
    </row>
    <row r="47750" spans="1:9" x14ac:dyDescent="0.25">
      <c r="A47750"/>
      <c r="B47750"/>
      <c r="C47750"/>
      <c r="D47750"/>
      <c r="E47750" s="148"/>
      <c r="F47750" s="148"/>
      <c r="G47750" s="149"/>
      <c r="H47750" s="148"/>
      <c r="I47750"/>
    </row>
    <row r="47751" spans="1:9" x14ac:dyDescent="0.25">
      <c r="A47751"/>
      <c r="B47751"/>
      <c r="C47751"/>
      <c r="D47751"/>
      <c r="E47751" s="148"/>
      <c r="F47751" s="148"/>
      <c r="G47751" s="149"/>
      <c r="H47751" s="148"/>
      <c r="I47751"/>
    </row>
    <row r="47752" spans="1:9" x14ac:dyDescent="0.25">
      <c r="A47752"/>
      <c r="B47752"/>
      <c r="C47752"/>
      <c r="D47752"/>
      <c r="E47752" s="148"/>
      <c r="F47752" s="148"/>
      <c r="G47752" s="149"/>
      <c r="H47752" s="148"/>
      <c r="I47752"/>
    </row>
    <row r="47753" spans="1:9" x14ac:dyDescent="0.25">
      <c r="A47753"/>
      <c r="B47753"/>
      <c r="C47753"/>
      <c r="D47753"/>
      <c r="E47753" s="148"/>
      <c r="F47753" s="148"/>
      <c r="G47753" s="149"/>
      <c r="H47753" s="148"/>
      <c r="I47753"/>
    </row>
    <row r="47754" spans="1:9" x14ac:dyDescent="0.25">
      <c r="A47754"/>
      <c r="B47754"/>
      <c r="C47754"/>
      <c r="D47754"/>
      <c r="E47754" s="148"/>
      <c r="F47754" s="148"/>
      <c r="G47754" s="149"/>
      <c r="H47754" s="148"/>
      <c r="I47754"/>
    </row>
    <row r="47755" spans="1:9" x14ac:dyDescent="0.25">
      <c r="A47755"/>
      <c r="B47755"/>
      <c r="C47755"/>
      <c r="D47755"/>
      <c r="E47755" s="148"/>
      <c r="F47755" s="148"/>
      <c r="G47755" s="149"/>
      <c r="H47755" s="148"/>
      <c r="I47755"/>
    </row>
    <row r="47756" spans="1:9" x14ac:dyDescent="0.25">
      <c r="A47756"/>
      <c r="B47756"/>
      <c r="C47756"/>
      <c r="D47756"/>
      <c r="E47756" s="148"/>
      <c r="F47756" s="148"/>
      <c r="G47756" s="149"/>
      <c r="H47756" s="148"/>
      <c r="I47756"/>
    </row>
    <row r="47757" spans="1:9" x14ac:dyDescent="0.25">
      <c r="A47757"/>
      <c r="B47757"/>
      <c r="C47757"/>
      <c r="D47757"/>
      <c r="E47757" s="148"/>
      <c r="F47757" s="148"/>
      <c r="G47757" s="149"/>
      <c r="H47757" s="148"/>
      <c r="I47757"/>
    </row>
    <row r="47758" spans="1:9" x14ac:dyDescent="0.25">
      <c r="A47758"/>
      <c r="B47758"/>
      <c r="C47758"/>
      <c r="D47758"/>
      <c r="E47758" s="148"/>
      <c r="F47758" s="148"/>
      <c r="G47758" s="149"/>
      <c r="H47758" s="148"/>
      <c r="I47758"/>
    </row>
    <row r="47759" spans="1:9" x14ac:dyDescent="0.25">
      <c r="A47759"/>
      <c r="B47759"/>
      <c r="C47759"/>
      <c r="D47759"/>
      <c r="E47759" s="148"/>
      <c r="F47759" s="148"/>
      <c r="G47759" s="149"/>
      <c r="H47759" s="148"/>
      <c r="I47759"/>
    </row>
    <row r="47760" spans="1:9" x14ac:dyDescent="0.25">
      <c r="A47760"/>
      <c r="B47760"/>
      <c r="C47760"/>
      <c r="D47760"/>
      <c r="E47760" s="148"/>
      <c r="F47760" s="148"/>
      <c r="G47760" s="149"/>
      <c r="H47760" s="148"/>
      <c r="I47760"/>
    </row>
    <row r="47761" spans="1:9" x14ac:dyDescent="0.25">
      <c r="A47761"/>
      <c r="B47761"/>
      <c r="C47761"/>
      <c r="D47761"/>
      <c r="E47761" s="148"/>
      <c r="F47761" s="148"/>
      <c r="G47761" s="149"/>
      <c r="H47761" s="148"/>
      <c r="I47761"/>
    </row>
    <row r="47762" spans="1:9" x14ac:dyDescent="0.25">
      <c r="A47762"/>
      <c r="B47762"/>
      <c r="C47762"/>
      <c r="D47762"/>
      <c r="E47762" s="148"/>
      <c r="F47762" s="148"/>
      <c r="G47762" s="149"/>
      <c r="H47762" s="148"/>
      <c r="I47762"/>
    </row>
    <row r="47763" spans="1:9" x14ac:dyDescent="0.25">
      <c r="A47763"/>
      <c r="B47763"/>
      <c r="C47763"/>
      <c r="D47763"/>
      <c r="E47763" s="148"/>
      <c r="F47763" s="148"/>
      <c r="G47763" s="149"/>
      <c r="H47763" s="148"/>
      <c r="I47763"/>
    </row>
    <row r="47764" spans="1:9" x14ac:dyDescent="0.25">
      <c r="A47764"/>
      <c r="B47764"/>
      <c r="C47764"/>
      <c r="D47764"/>
      <c r="E47764" s="148"/>
      <c r="F47764" s="148"/>
      <c r="G47764" s="149"/>
      <c r="H47764" s="148"/>
      <c r="I47764"/>
    </row>
    <row r="47765" spans="1:9" x14ac:dyDescent="0.25">
      <c r="A47765"/>
      <c r="B47765"/>
      <c r="C47765"/>
      <c r="D47765"/>
      <c r="E47765" s="148"/>
      <c r="F47765" s="148"/>
      <c r="G47765" s="149"/>
      <c r="H47765" s="148"/>
      <c r="I47765"/>
    </row>
    <row r="47766" spans="1:9" x14ac:dyDescent="0.25">
      <c r="A47766"/>
      <c r="B47766"/>
      <c r="C47766"/>
      <c r="D47766"/>
      <c r="E47766" s="148"/>
      <c r="F47766" s="148"/>
      <c r="G47766" s="149"/>
      <c r="H47766" s="148"/>
      <c r="I47766"/>
    </row>
    <row r="47767" spans="1:9" x14ac:dyDescent="0.25">
      <c r="A47767"/>
      <c r="B47767"/>
      <c r="C47767"/>
      <c r="D47767"/>
      <c r="E47767" s="148"/>
      <c r="F47767" s="148"/>
      <c r="G47767" s="149"/>
      <c r="H47767" s="148"/>
      <c r="I47767"/>
    </row>
    <row r="47768" spans="1:9" x14ac:dyDescent="0.25">
      <c r="A47768"/>
      <c r="B47768"/>
      <c r="C47768"/>
      <c r="D47768"/>
      <c r="E47768" s="148"/>
      <c r="F47768" s="148"/>
      <c r="G47768" s="149"/>
      <c r="H47768" s="148"/>
      <c r="I47768"/>
    </row>
    <row r="47769" spans="1:9" x14ac:dyDescent="0.25">
      <c r="A47769"/>
      <c r="B47769"/>
      <c r="C47769"/>
      <c r="D47769"/>
      <c r="E47769" s="148"/>
      <c r="F47769" s="148"/>
      <c r="G47769" s="149"/>
      <c r="H47769" s="148"/>
      <c r="I47769"/>
    </row>
    <row r="47770" spans="1:9" x14ac:dyDescent="0.25">
      <c r="A47770"/>
      <c r="B47770"/>
      <c r="C47770"/>
      <c r="D47770"/>
      <c r="E47770" s="148"/>
      <c r="F47770" s="148"/>
      <c r="G47770" s="149"/>
      <c r="H47770" s="148"/>
      <c r="I47770"/>
    </row>
    <row r="47771" spans="1:9" x14ac:dyDescent="0.25">
      <c r="A47771"/>
      <c r="B47771"/>
      <c r="C47771"/>
      <c r="D47771"/>
      <c r="E47771" s="148"/>
      <c r="F47771" s="148"/>
      <c r="G47771" s="149"/>
      <c r="H47771" s="148"/>
      <c r="I47771"/>
    </row>
    <row r="47772" spans="1:9" x14ac:dyDescent="0.25">
      <c r="A47772"/>
      <c r="B47772"/>
      <c r="C47772"/>
      <c r="D47772"/>
      <c r="E47772" s="148"/>
      <c r="F47772" s="148"/>
      <c r="G47772" s="149"/>
      <c r="H47772" s="148"/>
      <c r="I47772"/>
    </row>
    <row r="47773" spans="1:9" x14ac:dyDescent="0.25">
      <c r="A47773"/>
      <c r="B47773"/>
      <c r="C47773"/>
      <c r="D47773"/>
      <c r="E47773" s="148"/>
      <c r="F47773" s="148"/>
      <c r="G47773" s="149"/>
      <c r="H47773" s="148"/>
      <c r="I47773"/>
    </row>
    <row r="47774" spans="1:9" x14ac:dyDescent="0.25">
      <c r="A47774"/>
      <c r="B47774"/>
      <c r="C47774"/>
      <c r="D47774"/>
      <c r="E47774" s="148"/>
      <c r="F47774" s="148"/>
      <c r="G47774" s="149"/>
      <c r="H47774" s="148"/>
      <c r="I47774"/>
    </row>
    <row r="47775" spans="1:9" x14ac:dyDescent="0.25">
      <c r="A47775"/>
      <c r="B47775"/>
      <c r="C47775"/>
      <c r="D47775"/>
      <c r="E47775" s="148"/>
      <c r="F47775" s="148"/>
      <c r="G47775" s="149"/>
      <c r="H47775" s="148"/>
      <c r="I47775"/>
    </row>
    <row r="47776" spans="1:9" x14ac:dyDescent="0.25">
      <c r="A47776"/>
      <c r="B47776"/>
      <c r="C47776"/>
      <c r="D47776"/>
      <c r="E47776" s="148"/>
      <c r="F47776" s="148"/>
      <c r="G47776" s="149"/>
      <c r="H47776" s="148"/>
      <c r="I47776"/>
    </row>
    <row r="47777" spans="1:9" x14ac:dyDescent="0.25">
      <c r="A47777"/>
      <c r="B47777"/>
      <c r="C47777"/>
      <c r="D47777"/>
      <c r="E47777" s="148"/>
      <c r="F47777" s="148"/>
      <c r="G47777" s="149"/>
      <c r="H47777" s="148"/>
      <c r="I47777"/>
    </row>
    <row r="47778" spans="1:9" x14ac:dyDescent="0.25">
      <c r="A47778"/>
      <c r="B47778"/>
      <c r="C47778"/>
      <c r="D47778"/>
      <c r="E47778" s="148"/>
      <c r="F47778" s="148"/>
      <c r="G47778" s="149"/>
      <c r="H47778" s="148"/>
      <c r="I47778"/>
    </row>
    <row r="47779" spans="1:9" x14ac:dyDescent="0.25">
      <c r="A47779"/>
      <c r="B47779"/>
      <c r="C47779"/>
      <c r="D47779"/>
      <c r="E47779" s="148"/>
      <c r="F47779" s="148"/>
      <c r="G47779" s="149"/>
      <c r="H47779" s="148"/>
      <c r="I47779"/>
    </row>
    <row r="47780" spans="1:9" x14ac:dyDescent="0.25">
      <c r="A47780"/>
      <c r="B47780"/>
      <c r="C47780"/>
      <c r="D47780"/>
      <c r="E47780" s="148"/>
      <c r="F47780" s="148"/>
      <c r="G47780" s="149"/>
      <c r="H47780" s="148"/>
      <c r="I47780"/>
    </row>
    <row r="47781" spans="1:9" x14ac:dyDescent="0.25">
      <c r="A47781"/>
      <c r="B47781"/>
      <c r="C47781"/>
      <c r="D47781"/>
      <c r="E47781" s="148"/>
      <c r="F47781" s="148"/>
      <c r="G47781" s="149"/>
      <c r="H47781" s="148"/>
      <c r="I47781"/>
    </row>
    <row r="47782" spans="1:9" x14ac:dyDescent="0.25">
      <c r="A47782"/>
      <c r="B47782"/>
      <c r="C47782"/>
      <c r="D47782"/>
      <c r="E47782" s="148"/>
      <c r="F47782" s="148"/>
      <c r="G47782" s="149"/>
      <c r="H47782" s="148"/>
      <c r="I47782"/>
    </row>
    <row r="47783" spans="1:9" x14ac:dyDescent="0.25">
      <c r="A47783"/>
      <c r="B47783"/>
      <c r="C47783"/>
      <c r="D47783"/>
      <c r="E47783" s="148"/>
      <c r="F47783" s="148"/>
      <c r="G47783" s="149"/>
      <c r="H47783" s="148"/>
      <c r="I47783"/>
    </row>
    <row r="47784" spans="1:9" x14ac:dyDescent="0.25">
      <c r="A47784"/>
      <c r="B47784"/>
      <c r="C47784"/>
      <c r="D47784"/>
      <c r="E47784" s="148"/>
      <c r="F47784" s="148"/>
      <c r="G47784" s="149"/>
      <c r="H47784" s="148"/>
      <c r="I47784"/>
    </row>
    <row r="47785" spans="1:9" x14ac:dyDescent="0.25">
      <c r="A47785"/>
      <c r="B47785"/>
      <c r="C47785"/>
      <c r="D47785"/>
      <c r="E47785" s="148"/>
      <c r="F47785" s="148"/>
      <c r="G47785" s="149"/>
      <c r="H47785" s="148"/>
      <c r="I47785"/>
    </row>
    <row r="47786" spans="1:9" x14ac:dyDescent="0.25">
      <c r="A47786"/>
      <c r="B47786"/>
      <c r="C47786"/>
      <c r="D47786"/>
      <c r="E47786" s="148"/>
      <c r="F47786" s="148"/>
      <c r="G47786" s="149"/>
      <c r="H47786" s="148"/>
      <c r="I47786"/>
    </row>
    <row r="47787" spans="1:9" x14ac:dyDescent="0.25">
      <c r="A47787"/>
      <c r="B47787"/>
      <c r="C47787"/>
      <c r="D47787"/>
      <c r="E47787" s="148"/>
      <c r="F47787" s="148"/>
      <c r="G47787" s="149"/>
      <c r="H47787" s="148"/>
      <c r="I47787"/>
    </row>
    <row r="47788" spans="1:9" x14ac:dyDescent="0.25">
      <c r="A47788"/>
      <c r="B47788"/>
      <c r="C47788"/>
      <c r="D47788"/>
      <c r="E47788" s="148"/>
      <c r="F47788" s="148"/>
      <c r="G47788" s="149"/>
      <c r="H47788" s="148"/>
      <c r="I47788"/>
    </row>
    <row r="47789" spans="1:9" x14ac:dyDescent="0.25">
      <c r="A47789"/>
      <c r="B47789"/>
      <c r="C47789"/>
      <c r="D47789"/>
      <c r="E47789" s="148"/>
      <c r="F47789" s="148"/>
      <c r="G47789" s="149"/>
      <c r="H47789" s="148"/>
      <c r="I47789"/>
    </row>
    <row r="47790" spans="1:9" x14ac:dyDescent="0.25">
      <c r="A47790"/>
      <c r="B47790"/>
      <c r="C47790"/>
      <c r="D47790"/>
      <c r="E47790" s="148"/>
      <c r="F47790" s="148"/>
      <c r="G47790" s="149"/>
      <c r="H47790" s="148"/>
      <c r="I47790"/>
    </row>
    <row r="47791" spans="1:9" x14ac:dyDescent="0.25">
      <c r="A47791"/>
      <c r="B47791"/>
      <c r="C47791"/>
      <c r="D47791"/>
      <c r="E47791" s="148"/>
      <c r="F47791" s="148"/>
      <c r="G47791" s="149"/>
      <c r="H47791" s="148"/>
      <c r="I47791"/>
    </row>
    <row r="47792" spans="1:9" x14ac:dyDescent="0.25">
      <c r="A47792"/>
      <c r="B47792"/>
      <c r="C47792"/>
      <c r="D47792"/>
      <c r="E47792" s="148"/>
      <c r="F47792" s="148"/>
      <c r="G47792" s="149"/>
      <c r="H47792" s="148"/>
      <c r="I47792"/>
    </row>
    <row r="47793" spans="1:9" x14ac:dyDescent="0.25">
      <c r="A47793"/>
      <c r="B47793"/>
      <c r="C47793"/>
      <c r="D47793"/>
      <c r="E47793" s="148"/>
      <c r="F47793" s="148"/>
      <c r="G47793" s="149"/>
      <c r="H47793" s="148"/>
      <c r="I47793"/>
    </row>
    <row r="47794" spans="1:9" x14ac:dyDescent="0.25">
      <c r="A47794"/>
      <c r="B47794"/>
      <c r="C47794"/>
      <c r="D47794"/>
      <c r="E47794" s="148"/>
      <c r="F47794" s="148"/>
      <c r="G47794" s="149"/>
      <c r="H47794" s="148"/>
      <c r="I47794"/>
    </row>
    <row r="47795" spans="1:9" x14ac:dyDescent="0.25">
      <c r="A47795"/>
      <c r="B47795"/>
      <c r="C47795"/>
      <c r="D47795"/>
      <c r="E47795" s="148"/>
      <c r="F47795" s="148"/>
      <c r="G47795" s="149"/>
      <c r="H47795" s="148"/>
      <c r="I47795"/>
    </row>
    <row r="47796" spans="1:9" x14ac:dyDescent="0.25">
      <c r="A47796"/>
      <c r="B47796"/>
      <c r="C47796"/>
      <c r="D47796"/>
      <c r="E47796" s="148"/>
      <c r="F47796" s="148"/>
      <c r="G47796" s="149"/>
      <c r="H47796" s="148"/>
      <c r="I47796"/>
    </row>
    <row r="47797" spans="1:9" x14ac:dyDescent="0.25">
      <c r="A47797"/>
      <c r="B47797"/>
      <c r="C47797"/>
      <c r="D47797"/>
      <c r="E47797" s="148"/>
      <c r="F47797" s="148"/>
      <c r="G47797" s="149"/>
      <c r="H47797" s="148"/>
      <c r="I47797"/>
    </row>
    <row r="47798" spans="1:9" x14ac:dyDescent="0.25">
      <c r="A47798"/>
      <c r="B47798"/>
      <c r="C47798"/>
      <c r="D47798"/>
      <c r="E47798" s="148"/>
      <c r="F47798" s="148"/>
      <c r="G47798" s="149"/>
      <c r="H47798" s="148"/>
      <c r="I47798"/>
    </row>
    <row r="47799" spans="1:9" x14ac:dyDescent="0.25">
      <c r="A47799"/>
      <c r="B47799"/>
      <c r="C47799"/>
      <c r="D47799"/>
      <c r="E47799" s="148"/>
      <c r="F47799" s="148"/>
      <c r="G47799" s="149"/>
      <c r="H47799" s="148"/>
      <c r="I47799"/>
    </row>
    <row r="47800" spans="1:9" x14ac:dyDescent="0.25">
      <c r="A47800"/>
      <c r="B47800"/>
      <c r="C47800"/>
      <c r="D47800"/>
      <c r="E47800" s="148"/>
      <c r="F47800" s="148"/>
      <c r="G47800" s="149"/>
      <c r="H47800" s="148"/>
      <c r="I47800"/>
    </row>
    <row r="47801" spans="1:9" x14ac:dyDescent="0.25">
      <c r="A47801"/>
      <c r="B47801"/>
      <c r="C47801"/>
      <c r="D47801"/>
      <c r="E47801" s="148"/>
      <c r="F47801" s="148"/>
      <c r="G47801" s="149"/>
      <c r="H47801" s="148"/>
      <c r="I47801"/>
    </row>
    <row r="47802" spans="1:9" x14ac:dyDescent="0.25">
      <c r="A47802"/>
      <c r="B47802"/>
      <c r="C47802"/>
      <c r="D47802"/>
      <c r="E47802" s="148"/>
      <c r="F47802" s="148"/>
      <c r="G47802" s="149"/>
      <c r="H47802" s="148"/>
      <c r="I47802"/>
    </row>
    <row r="47803" spans="1:9" x14ac:dyDescent="0.25">
      <c r="A47803"/>
      <c r="B47803"/>
      <c r="C47803"/>
      <c r="D47803"/>
      <c r="E47803" s="148"/>
      <c r="F47803" s="148"/>
      <c r="G47803" s="149"/>
      <c r="H47803" s="148"/>
      <c r="I47803"/>
    </row>
    <row r="47804" spans="1:9" x14ac:dyDescent="0.25">
      <c r="A47804"/>
      <c r="B47804"/>
      <c r="C47804"/>
      <c r="D47804"/>
      <c r="E47804" s="148"/>
      <c r="F47804" s="148"/>
      <c r="G47804" s="149"/>
      <c r="H47804" s="148"/>
      <c r="I47804"/>
    </row>
    <row r="47805" spans="1:9" x14ac:dyDescent="0.25">
      <c r="A47805"/>
      <c r="B47805"/>
      <c r="C47805"/>
      <c r="D47805"/>
      <c r="E47805" s="148"/>
      <c r="F47805" s="148"/>
      <c r="G47805" s="149"/>
      <c r="H47805" s="148"/>
      <c r="I47805"/>
    </row>
    <row r="47806" spans="1:9" x14ac:dyDescent="0.25">
      <c r="A47806"/>
      <c r="B47806"/>
      <c r="C47806"/>
      <c r="D47806"/>
      <c r="E47806" s="148"/>
      <c r="F47806" s="148"/>
      <c r="G47806" s="149"/>
      <c r="H47806" s="148"/>
      <c r="I47806"/>
    </row>
    <row r="47807" spans="1:9" x14ac:dyDescent="0.25">
      <c r="A47807"/>
      <c r="B47807"/>
      <c r="C47807"/>
      <c r="D47807"/>
      <c r="E47807" s="148"/>
      <c r="F47807" s="148"/>
      <c r="G47807" s="149"/>
      <c r="H47807" s="148"/>
      <c r="I47807"/>
    </row>
    <row r="47808" spans="1:9" x14ac:dyDescent="0.25">
      <c r="A47808"/>
      <c r="B47808"/>
      <c r="C47808"/>
      <c r="D47808"/>
      <c r="E47808" s="148"/>
      <c r="F47808" s="148"/>
      <c r="G47808" s="149"/>
      <c r="H47808" s="148"/>
      <c r="I47808"/>
    </row>
    <row r="47809" spans="1:9" x14ac:dyDescent="0.25">
      <c r="A47809"/>
      <c r="B47809"/>
      <c r="C47809"/>
      <c r="D47809"/>
      <c r="E47809" s="148"/>
      <c r="F47809" s="148"/>
      <c r="G47809" s="149"/>
      <c r="H47809" s="148"/>
      <c r="I47809"/>
    </row>
    <row r="47810" spans="1:9" x14ac:dyDescent="0.25">
      <c r="A47810"/>
      <c r="B47810"/>
      <c r="C47810"/>
      <c r="D47810"/>
      <c r="E47810" s="148"/>
      <c r="F47810" s="148"/>
      <c r="G47810" s="149"/>
      <c r="H47810" s="148"/>
      <c r="I47810"/>
    </row>
    <row r="47811" spans="1:9" x14ac:dyDescent="0.25">
      <c r="A47811"/>
      <c r="B47811"/>
      <c r="C47811"/>
      <c r="D47811"/>
      <c r="E47811" s="148"/>
      <c r="F47811" s="148"/>
      <c r="G47811" s="149"/>
      <c r="H47811" s="148"/>
      <c r="I47811"/>
    </row>
    <row r="47812" spans="1:9" x14ac:dyDescent="0.25">
      <c r="A47812"/>
      <c r="B47812"/>
      <c r="C47812"/>
      <c r="D47812"/>
      <c r="E47812" s="148"/>
      <c r="F47812" s="148"/>
      <c r="G47812" s="149"/>
      <c r="H47812" s="148"/>
      <c r="I47812"/>
    </row>
    <row r="47813" spans="1:9" x14ac:dyDescent="0.25">
      <c r="A47813"/>
      <c r="B47813"/>
      <c r="C47813"/>
      <c r="D47813"/>
      <c r="E47813" s="148"/>
      <c r="F47813" s="148"/>
      <c r="G47813" s="149"/>
      <c r="H47813" s="148"/>
      <c r="I47813"/>
    </row>
    <row r="47814" spans="1:9" x14ac:dyDescent="0.25">
      <c r="A47814"/>
      <c r="B47814"/>
      <c r="C47814"/>
      <c r="D47814"/>
      <c r="E47814" s="148"/>
      <c r="F47814" s="148"/>
      <c r="G47814" s="149"/>
      <c r="H47814" s="148"/>
      <c r="I47814"/>
    </row>
    <row r="47815" spans="1:9" x14ac:dyDescent="0.25">
      <c r="A47815"/>
      <c r="B47815"/>
      <c r="C47815"/>
      <c r="D47815"/>
      <c r="E47815" s="148"/>
      <c r="F47815" s="148"/>
      <c r="G47815" s="149"/>
      <c r="H47815" s="148"/>
      <c r="I47815"/>
    </row>
    <row r="47816" spans="1:9" x14ac:dyDescent="0.25">
      <c r="A47816"/>
      <c r="B47816"/>
      <c r="C47816"/>
      <c r="D47816"/>
      <c r="E47816" s="148"/>
      <c r="F47816" s="148"/>
      <c r="G47816" s="149"/>
      <c r="H47816" s="148"/>
      <c r="I47816"/>
    </row>
    <row r="47817" spans="1:9" x14ac:dyDescent="0.25">
      <c r="A47817"/>
      <c r="B47817"/>
      <c r="C47817"/>
      <c r="D47817"/>
      <c r="E47817" s="148"/>
      <c r="F47817" s="148"/>
      <c r="G47817" s="149"/>
      <c r="H47817" s="148"/>
      <c r="I47817"/>
    </row>
    <row r="47818" spans="1:9" x14ac:dyDescent="0.25">
      <c r="A47818"/>
      <c r="B47818"/>
      <c r="C47818"/>
      <c r="D47818"/>
      <c r="E47818" s="148"/>
      <c r="F47818" s="148"/>
      <c r="G47818" s="149"/>
      <c r="H47818" s="148"/>
      <c r="I47818"/>
    </row>
    <row r="47819" spans="1:9" x14ac:dyDescent="0.25">
      <c r="A47819"/>
      <c r="B47819"/>
      <c r="C47819"/>
      <c r="D47819"/>
      <c r="E47819" s="148"/>
      <c r="F47819" s="148"/>
      <c r="G47819" s="149"/>
      <c r="H47819" s="148"/>
      <c r="I47819"/>
    </row>
    <row r="47820" spans="1:9" x14ac:dyDescent="0.25">
      <c r="A47820"/>
      <c r="B47820"/>
      <c r="C47820"/>
      <c r="D47820"/>
      <c r="E47820" s="148"/>
      <c r="F47820" s="148"/>
      <c r="G47820" s="149"/>
      <c r="H47820" s="148"/>
      <c r="I47820"/>
    </row>
    <row r="47821" spans="1:9" x14ac:dyDescent="0.25">
      <c r="A47821"/>
      <c r="B47821"/>
      <c r="C47821"/>
      <c r="D47821"/>
      <c r="E47821" s="148"/>
      <c r="F47821" s="148"/>
      <c r="G47821" s="149"/>
      <c r="H47821" s="148"/>
      <c r="I47821"/>
    </row>
    <row r="47822" spans="1:9" x14ac:dyDescent="0.25">
      <c r="A47822"/>
      <c r="B47822"/>
      <c r="C47822"/>
      <c r="D47822"/>
      <c r="E47822" s="148"/>
      <c r="F47822" s="148"/>
      <c r="G47822" s="149"/>
      <c r="H47822" s="148"/>
      <c r="I47822"/>
    </row>
    <row r="47823" spans="1:9" x14ac:dyDescent="0.25">
      <c r="A47823"/>
      <c r="B47823"/>
      <c r="C47823"/>
      <c r="D47823"/>
      <c r="E47823" s="148"/>
      <c r="F47823" s="148"/>
      <c r="G47823" s="149"/>
      <c r="H47823" s="148"/>
      <c r="I47823"/>
    </row>
    <row r="47824" spans="1:9" x14ac:dyDescent="0.25">
      <c r="A47824"/>
      <c r="B47824"/>
      <c r="C47824"/>
      <c r="D47824"/>
      <c r="E47824" s="148"/>
      <c r="F47824" s="148"/>
      <c r="G47824" s="149"/>
      <c r="H47824" s="148"/>
      <c r="I47824"/>
    </row>
    <row r="47825" spans="1:9" x14ac:dyDescent="0.25">
      <c r="A47825"/>
      <c r="B47825"/>
      <c r="C47825"/>
      <c r="D47825"/>
      <c r="E47825" s="148"/>
      <c r="F47825" s="148"/>
      <c r="G47825" s="149"/>
      <c r="H47825" s="148"/>
      <c r="I47825"/>
    </row>
    <row r="47826" spans="1:9" x14ac:dyDescent="0.25">
      <c r="A47826"/>
      <c r="B47826"/>
      <c r="C47826"/>
      <c r="D47826"/>
      <c r="E47826" s="148"/>
      <c r="F47826" s="148"/>
      <c r="G47826" s="149"/>
      <c r="H47826" s="148"/>
      <c r="I47826"/>
    </row>
    <row r="47827" spans="1:9" x14ac:dyDescent="0.25">
      <c r="A47827"/>
      <c r="B47827"/>
      <c r="C47827"/>
      <c r="D47827"/>
      <c r="E47827" s="148"/>
      <c r="F47827" s="148"/>
      <c r="G47827" s="149"/>
      <c r="H47827" s="148"/>
      <c r="I47827"/>
    </row>
    <row r="47828" spans="1:9" x14ac:dyDescent="0.25">
      <c r="A47828"/>
      <c r="B47828"/>
      <c r="C47828"/>
      <c r="D47828"/>
      <c r="E47828" s="148"/>
      <c r="F47828" s="148"/>
      <c r="G47828" s="149"/>
      <c r="H47828" s="148"/>
      <c r="I47828"/>
    </row>
    <row r="47829" spans="1:9" x14ac:dyDescent="0.25">
      <c r="A47829"/>
      <c r="B47829"/>
      <c r="C47829"/>
      <c r="D47829"/>
      <c r="E47829" s="148"/>
      <c r="F47829" s="148"/>
      <c r="G47829" s="149"/>
      <c r="H47829" s="148"/>
      <c r="I47829"/>
    </row>
    <row r="47830" spans="1:9" x14ac:dyDescent="0.25">
      <c r="A47830"/>
      <c r="B47830"/>
      <c r="C47830"/>
      <c r="D47830"/>
      <c r="E47830" s="148"/>
      <c r="F47830" s="148"/>
      <c r="G47830" s="149"/>
      <c r="H47830" s="148"/>
      <c r="I47830"/>
    </row>
    <row r="47831" spans="1:9" x14ac:dyDescent="0.25">
      <c r="A47831"/>
      <c r="B47831"/>
      <c r="C47831"/>
      <c r="D47831"/>
      <c r="E47831" s="148"/>
      <c r="F47831" s="148"/>
      <c r="G47831" s="149"/>
      <c r="H47831" s="148"/>
      <c r="I47831"/>
    </row>
    <row r="47832" spans="1:9" x14ac:dyDescent="0.25">
      <c r="A47832"/>
      <c r="B47832"/>
      <c r="C47832"/>
      <c r="D47832"/>
      <c r="E47832" s="148"/>
      <c r="F47832" s="148"/>
      <c r="G47832" s="149"/>
      <c r="H47832" s="148"/>
      <c r="I47832"/>
    </row>
    <row r="47833" spans="1:9" x14ac:dyDescent="0.25">
      <c r="A47833"/>
      <c r="B47833"/>
      <c r="C47833"/>
      <c r="D47833"/>
      <c r="E47833" s="148"/>
      <c r="F47833" s="148"/>
      <c r="G47833" s="149"/>
      <c r="H47833" s="148"/>
      <c r="I47833"/>
    </row>
    <row r="47834" spans="1:9" x14ac:dyDescent="0.25">
      <c r="A47834"/>
      <c r="B47834"/>
      <c r="C47834"/>
      <c r="D47834"/>
      <c r="E47834" s="148"/>
      <c r="F47834" s="148"/>
      <c r="G47834" s="149"/>
      <c r="H47834" s="148"/>
      <c r="I47834"/>
    </row>
    <row r="47835" spans="1:9" x14ac:dyDescent="0.25">
      <c r="A47835"/>
      <c r="B47835"/>
      <c r="C47835"/>
      <c r="D47835"/>
      <c r="E47835" s="148"/>
      <c r="F47835" s="148"/>
      <c r="G47835" s="149"/>
      <c r="H47835" s="148"/>
      <c r="I47835"/>
    </row>
    <row r="47836" spans="1:9" x14ac:dyDescent="0.25">
      <c r="A47836"/>
      <c r="B47836"/>
      <c r="C47836"/>
      <c r="D47836"/>
      <c r="E47836" s="148"/>
      <c r="F47836" s="148"/>
      <c r="G47836" s="149"/>
      <c r="H47836" s="148"/>
      <c r="I47836"/>
    </row>
    <row r="47837" spans="1:9" x14ac:dyDescent="0.25">
      <c r="A47837"/>
      <c r="B47837"/>
      <c r="C47837"/>
      <c r="D47837"/>
      <c r="E47837" s="148"/>
      <c r="F47837" s="148"/>
      <c r="G47837" s="149"/>
      <c r="H47837" s="148"/>
      <c r="I47837"/>
    </row>
    <row r="47838" spans="1:9" x14ac:dyDescent="0.25">
      <c r="A47838"/>
      <c r="B47838"/>
      <c r="C47838"/>
      <c r="D47838"/>
      <c r="E47838" s="148"/>
      <c r="F47838" s="148"/>
      <c r="G47838" s="149"/>
      <c r="H47838" s="148"/>
      <c r="I47838"/>
    </row>
    <row r="47839" spans="1:9" x14ac:dyDescent="0.25">
      <c r="A47839"/>
      <c r="B47839"/>
      <c r="C47839"/>
      <c r="D47839"/>
      <c r="E47839" s="148"/>
      <c r="F47839" s="148"/>
      <c r="G47839" s="149"/>
      <c r="H47839" s="148"/>
      <c r="I47839"/>
    </row>
    <row r="47840" spans="1:9" x14ac:dyDescent="0.25">
      <c r="A47840"/>
      <c r="B47840"/>
      <c r="C47840"/>
      <c r="D47840"/>
      <c r="E47840" s="148"/>
      <c r="F47840" s="148"/>
      <c r="G47840" s="149"/>
      <c r="H47840" s="148"/>
      <c r="I47840"/>
    </row>
    <row r="47841" spans="1:9" x14ac:dyDescent="0.25">
      <c r="A47841"/>
      <c r="B47841"/>
      <c r="C47841"/>
      <c r="D47841"/>
      <c r="E47841" s="148"/>
      <c r="F47841" s="148"/>
      <c r="G47841" s="149"/>
      <c r="H47841" s="148"/>
      <c r="I47841"/>
    </row>
    <row r="47842" spans="1:9" x14ac:dyDescent="0.25">
      <c r="A47842"/>
      <c r="B47842"/>
      <c r="C47842"/>
      <c r="D47842"/>
      <c r="E47842" s="148"/>
      <c r="F47842" s="148"/>
      <c r="G47842" s="149"/>
      <c r="H47842" s="148"/>
      <c r="I47842"/>
    </row>
    <row r="47843" spans="1:9" x14ac:dyDescent="0.25">
      <c r="A47843"/>
      <c r="B47843"/>
      <c r="C47843"/>
      <c r="D47843"/>
      <c r="E47843" s="148"/>
      <c r="F47843" s="148"/>
      <c r="G47843" s="149"/>
      <c r="H47843" s="148"/>
      <c r="I47843"/>
    </row>
    <row r="47844" spans="1:9" x14ac:dyDescent="0.25">
      <c r="A47844"/>
      <c r="B47844"/>
      <c r="C47844"/>
      <c r="D47844"/>
      <c r="E47844" s="148"/>
      <c r="F47844" s="148"/>
      <c r="G47844" s="149"/>
      <c r="H47844" s="148"/>
      <c r="I47844"/>
    </row>
    <row r="47845" spans="1:9" x14ac:dyDescent="0.25">
      <c r="A47845"/>
      <c r="B47845"/>
      <c r="C47845"/>
      <c r="D47845"/>
      <c r="E47845" s="148"/>
      <c r="F47845" s="148"/>
      <c r="G47845" s="149"/>
      <c r="H47845" s="148"/>
      <c r="I47845"/>
    </row>
    <row r="47846" spans="1:9" x14ac:dyDescent="0.25">
      <c r="A47846"/>
      <c r="B47846"/>
      <c r="C47846"/>
      <c r="D47846"/>
      <c r="E47846" s="148"/>
      <c r="F47846" s="148"/>
      <c r="G47846" s="149"/>
      <c r="H47846" s="148"/>
      <c r="I47846"/>
    </row>
    <row r="47847" spans="1:9" x14ac:dyDescent="0.25">
      <c r="A47847"/>
      <c r="B47847"/>
      <c r="C47847"/>
      <c r="D47847"/>
      <c r="E47847" s="148"/>
      <c r="F47847" s="148"/>
      <c r="G47847" s="149"/>
      <c r="H47847" s="148"/>
      <c r="I47847"/>
    </row>
    <row r="47848" spans="1:9" x14ac:dyDescent="0.25">
      <c r="A47848"/>
      <c r="B47848"/>
      <c r="C47848"/>
      <c r="D47848"/>
      <c r="E47848" s="148"/>
      <c r="F47848" s="148"/>
      <c r="G47848" s="149"/>
      <c r="H47848" s="148"/>
      <c r="I47848"/>
    </row>
    <row r="47849" spans="1:9" x14ac:dyDescent="0.25">
      <c r="A47849"/>
      <c r="B47849"/>
      <c r="C47849"/>
      <c r="D47849"/>
      <c r="E47849" s="148"/>
      <c r="F47849" s="148"/>
      <c r="G47849" s="149"/>
      <c r="H47849" s="148"/>
      <c r="I47849"/>
    </row>
    <row r="47850" spans="1:9" x14ac:dyDescent="0.25">
      <c r="A47850"/>
      <c r="B47850"/>
      <c r="C47850"/>
      <c r="D47850"/>
      <c r="E47850" s="148"/>
      <c r="F47850" s="148"/>
      <c r="G47850" s="149"/>
      <c r="H47850" s="148"/>
      <c r="I47850"/>
    </row>
    <row r="47851" spans="1:9" x14ac:dyDescent="0.25">
      <c r="A47851"/>
      <c r="B47851"/>
      <c r="C47851"/>
      <c r="D47851"/>
      <c r="E47851" s="148"/>
      <c r="F47851" s="148"/>
      <c r="G47851" s="149"/>
      <c r="H47851" s="148"/>
      <c r="I47851"/>
    </row>
    <row r="47852" spans="1:9" x14ac:dyDescent="0.25">
      <c r="A47852"/>
      <c r="B47852"/>
      <c r="C47852"/>
      <c r="D47852"/>
      <c r="E47852" s="148"/>
      <c r="F47852" s="148"/>
      <c r="G47852" s="149"/>
      <c r="H47852" s="148"/>
      <c r="I47852"/>
    </row>
    <row r="47853" spans="1:9" x14ac:dyDescent="0.25">
      <c r="A47853"/>
      <c r="B47853"/>
      <c r="C47853"/>
      <c r="D47853"/>
      <c r="E47853" s="148"/>
      <c r="F47853" s="148"/>
      <c r="G47853" s="149"/>
      <c r="H47853" s="148"/>
      <c r="I47853"/>
    </row>
    <row r="47854" spans="1:9" x14ac:dyDescent="0.25">
      <c r="A47854"/>
      <c r="B47854"/>
      <c r="C47854"/>
      <c r="D47854"/>
      <c r="E47854" s="148"/>
      <c r="F47854" s="148"/>
      <c r="G47854" s="149"/>
      <c r="H47854" s="148"/>
      <c r="I47854"/>
    </row>
    <row r="47855" spans="1:9" x14ac:dyDescent="0.25">
      <c r="A47855"/>
      <c r="B47855"/>
      <c r="C47855"/>
      <c r="D47855"/>
      <c r="E47855" s="148"/>
      <c r="F47855" s="148"/>
      <c r="G47855" s="149"/>
      <c r="H47855" s="148"/>
      <c r="I47855"/>
    </row>
    <row r="47856" spans="1:9" x14ac:dyDescent="0.25">
      <c r="A47856"/>
      <c r="B47856"/>
      <c r="C47856"/>
      <c r="D47856"/>
      <c r="E47856" s="148"/>
      <c r="F47856" s="148"/>
      <c r="G47856" s="149"/>
      <c r="H47856" s="148"/>
      <c r="I47856"/>
    </row>
    <row r="47857" spans="1:9" x14ac:dyDescent="0.25">
      <c r="A47857"/>
      <c r="B47857"/>
      <c r="C47857"/>
      <c r="D47857"/>
      <c r="E47857" s="148"/>
      <c r="F47857" s="148"/>
      <c r="G47857" s="149"/>
      <c r="H47857" s="148"/>
      <c r="I47857"/>
    </row>
    <row r="47858" spans="1:9" x14ac:dyDescent="0.25">
      <c r="A47858"/>
      <c r="B47858"/>
      <c r="C47858"/>
      <c r="D47858"/>
      <c r="E47858" s="148"/>
      <c r="F47858" s="148"/>
      <c r="G47858" s="149"/>
      <c r="H47858" s="148"/>
      <c r="I47858"/>
    </row>
    <row r="47859" spans="1:9" x14ac:dyDescent="0.25">
      <c r="A47859"/>
      <c r="B47859"/>
      <c r="C47859"/>
      <c r="D47859"/>
      <c r="E47859" s="148"/>
      <c r="F47859" s="148"/>
      <c r="G47859" s="149"/>
      <c r="H47859" s="148"/>
      <c r="I47859"/>
    </row>
    <row r="47860" spans="1:9" x14ac:dyDescent="0.25">
      <c r="A47860"/>
      <c r="B47860"/>
      <c r="C47860"/>
      <c r="D47860"/>
      <c r="E47860" s="148"/>
      <c r="F47860" s="148"/>
      <c r="G47860" s="149"/>
      <c r="H47860" s="148"/>
      <c r="I47860"/>
    </row>
    <row r="47861" spans="1:9" x14ac:dyDescent="0.25">
      <c r="A47861"/>
      <c r="B47861"/>
      <c r="C47861"/>
      <c r="D47861"/>
      <c r="E47861" s="148"/>
      <c r="F47861" s="148"/>
      <c r="G47861" s="149"/>
      <c r="H47861" s="148"/>
      <c r="I47861"/>
    </row>
    <row r="47862" spans="1:9" x14ac:dyDescent="0.25">
      <c r="A47862"/>
      <c r="B47862"/>
      <c r="C47862"/>
      <c r="D47862"/>
      <c r="E47862" s="148"/>
      <c r="F47862" s="148"/>
      <c r="G47862" s="149"/>
      <c r="H47862" s="148"/>
      <c r="I47862"/>
    </row>
    <row r="47863" spans="1:9" x14ac:dyDescent="0.25">
      <c r="A47863"/>
      <c r="B47863"/>
      <c r="C47863"/>
      <c r="D47863"/>
      <c r="E47863" s="148"/>
      <c r="F47863" s="148"/>
      <c r="G47863" s="149"/>
      <c r="H47863" s="148"/>
      <c r="I47863"/>
    </row>
    <row r="47864" spans="1:9" x14ac:dyDescent="0.25">
      <c r="A47864"/>
      <c r="B47864"/>
      <c r="C47864"/>
      <c r="D47864"/>
      <c r="E47864" s="148"/>
      <c r="F47864" s="148"/>
      <c r="G47864" s="149"/>
      <c r="H47864" s="148"/>
      <c r="I47864"/>
    </row>
    <row r="47865" spans="1:9" x14ac:dyDescent="0.25">
      <c r="A47865"/>
      <c r="B47865"/>
      <c r="C47865"/>
      <c r="D47865"/>
      <c r="E47865" s="148"/>
      <c r="F47865" s="148"/>
      <c r="G47865" s="149"/>
      <c r="H47865" s="148"/>
      <c r="I47865"/>
    </row>
    <row r="47866" spans="1:9" x14ac:dyDescent="0.25">
      <c r="A47866"/>
      <c r="B47866"/>
      <c r="C47866"/>
      <c r="D47866"/>
      <c r="E47866" s="148"/>
      <c r="F47866" s="148"/>
      <c r="G47866" s="149"/>
      <c r="H47866" s="148"/>
      <c r="I47866"/>
    </row>
    <row r="47867" spans="1:9" x14ac:dyDescent="0.25">
      <c r="A47867"/>
      <c r="B47867"/>
      <c r="C47867"/>
      <c r="D47867"/>
      <c r="E47867" s="148"/>
      <c r="F47867" s="148"/>
      <c r="G47867" s="149"/>
      <c r="H47867" s="148"/>
      <c r="I47867"/>
    </row>
    <row r="47868" spans="1:9" x14ac:dyDescent="0.25">
      <c r="A47868"/>
      <c r="B47868"/>
      <c r="C47868"/>
      <c r="D47868"/>
      <c r="E47868" s="148"/>
      <c r="F47868" s="148"/>
      <c r="G47868" s="149"/>
      <c r="H47868" s="148"/>
      <c r="I47868"/>
    </row>
    <row r="47869" spans="1:9" x14ac:dyDescent="0.25">
      <c r="A47869"/>
      <c r="B47869"/>
      <c r="C47869"/>
      <c r="D47869"/>
      <c r="E47869" s="148"/>
      <c r="F47869" s="148"/>
      <c r="G47869" s="149"/>
      <c r="H47869" s="148"/>
      <c r="I47869"/>
    </row>
    <row r="47870" spans="1:9" x14ac:dyDescent="0.25">
      <c r="A47870"/>
      <c r="B47870"/>
      <c r="C47870"/>
      <c r="D47870"/>
      <c r="E47870" s="148"/>
      <c r="F47870" s="148"/>
      <c r="G47870" s="149"/>
      <c r="H47870" s="148"/>
      <c r="I47870"/>
    </row>
    <row r="47871" spans="1:9" x14ac:dyDescent="0.25">
      <c r="A47871"/>
      <c r="B47871"/>
      <c r="C47871"/>
      <c r="D47871"/>
      <c r="E47871" s="148"/>
      <c r="F47871" s="148"/>
      <c r="G47871" s="149"/>
      <c r="H47871" s="148"/>
      <c r="I47871"/>
    </row>
    <row r="47872" spans="1:9" x14ac:dyDescent="0.25">
      <c r="A47872"/>
      <c r="B47872"/>
      <c r="C47872"/>
      <c r="D47872"/>
      <c r="E47872" s="148"/>
      <c r="F47872" s="148"/>
      <c r="G47872" s="149"/>
      <c r="H47872" s="148"/>
      <c r="I47872"/>
    </row>
    <row r="47873" spans="1:9" x14ac:dyDescent="0.25">
      <c r="A47873"/>
      <c r="B47873"/>
      <c r="C47873"/>
      <c r="D47873"/>
      <c r="E47873" s="148"/>
      <c r="F47873" s="148"/>
      <c r="G47873" s="149"/>
      <c r="H47873" s="148"/>
      <c r="I47873"/>
    </row>
    <row r="47874" spans="1:9" x14ac:dyDescent="0.25">
      <c r="A47874"/>
      <c r="B47874"/>
      <c r="C47874"/>
      <c r="D47874"/>
      <c r="E47874" s="148"/>
      <c r="F47874" s="148"/>
      <c r="G47874" s="149"/>
      <c r="H47874" s="148"/>
      <c r="I47874"/>
    </row>
    <row r="47875" spans="1:9" x14ac:dyDescent="0.25">
      <c r="A47875"/>
      <c r="B47875"/>
      <c r="C47875"/>
      <c r="D47875"/>
      <c r="E47875" s="148"/>
      <c r="F47875" s="148"/>
      <c r="G47875" s="149"/>
      <c r="H47875" s="148"/>
      <c r="I47875"/>
    </row>
    <row r="47876" spans="1:9" x14ac:dyDescent="0.25">
      <c r="A47876"/>
      <c r="B47876"/>
      <c r="C47876"/>
      <c r="D47876"/>
      <c r="E47876" s="148"/>
      <c r="F47876" s="148"/>
      <c r="G47876" s="149"/>
      <c r="H47876" s="148"/>
      <c r="I47876"/>
    </row>
    <row r="47877" spans="1:9" x14ac:dyDescent="0.25">
      <c r="A47877"/>
      <c r="B47877"/>
      <c r="C47877"/>
      <c r="D47877"/>
      <c r="E47877" s="148"/>
      <c r="F47877" s="148"/>
      <c r="G47877" s="149"/>
      <c r="H47877" s="148"/>
      <c r="I47877"/>
    </row>
    <row r="47878" spans="1:9" x14ac:dyDescent="0.25">
      <c r="A47878"/>
      <c r="B47878"/>
      <c r="C47878"/>
      <c r="D47878"/>
      <c r="E47878" s="148"/>
      <c r="F47878" s="148"/>
      <c r="G47878" s="149"/>
      <c r="H47878" s="148"/>
      <c r="I47878"/>
    </row>
    <row r="47879" spans="1:9" x14ac:dyDescent="0.25">
      <c r="A47879"/>
      <c r="B47879"/>
      <c r="C47879"/>
      <c r="D47879"/>
      <c r="E47879" s="148"/>
      <c r="F47879" s="148"/>
      <c r="G47879" s="149"/>
      <c r="H47879" s="148"/>
      <c r="I47879"/>
    </row>
    <row r="47880" spans="1:9" x14ac:dyDescent="0.25">
      <c r="A47880"/>
      <c r="B47880"/>
      <c r="C47880"/>
      <c r="D47880"/>
      <c r="E47880" s="148"/>
      <c r="F47880" s="148"/>
      <c r="G47880" s="149"/>
      <c r="H47880" s="148"/>
      <c r="I47880"/>
    </row>
    <row r="47881" spans="1:9" x14ac:dyDescent="0.25">
      <c r="A47881"/>
      <c r="B47881"/>
      <c r="C47881"/>
      <c r="D47881"/>
      <c r="E47881" s="148"/>
      <c r="F47881" s="148"/>
      <c r="G47881" s="149"/>
      <c r="H47881" s="148"/>
      <c r="I47881"/>
    </row>
    <row r="47882" spans="1:9" x14ac:dyDescent="0.25">
      <c r="A47882"/>
      <c r="B47882"/>
      <c r="C47882"/>
      <c r="D47882"/>
      <c r="E47882" s="148"/>
      <c r="F47882" s="148"/>
      <c r="G47882" s="149"/>
      <c r="H47882" s="148"/>
      <c r="I47882"/>
    </row>
    <row r="47883" spans="1:9" x14ac:dyDescent="0.25">
      <c r="A47883"/>
      <c r="B47883"/>
      <c r="C47883"/>
      <c r="D47883"/>
      <c r="E47883" s="148"/>
      <c r="F47883" s="148"/>
      <c r="G47883" s="149"/>
      <c r="H47883" s="148"/>
      <c r="I47883"/>
    </row>
    <row r="47884" spans="1:9" x14ac:dyDescent="0.25">
      <c r="A47884"/>
      <c r="B47884"/>
      <c r="C47884"/>
      <c r="D47884"/>
      <c r="E47884" s="148"/>
      <c r="F47884" s="148"/>
      <c r="G47884" s="149"/>
      <c r="H47884" s="148"/>
      <c r="I47884"/>
    </row>
    <row r="47885" spans="1:9" x14ac:dyDescent="0.25">
      <c r="A47885"/>
      <c r="B47885"/>
      <c r="C47885"/>
      <c r="D47885"/>
      <c r="E47885" s="148"/>
      <c r="F47885" s="148"/>
      <c r="G47885" s="149"/>
      <c r="H47885" s="148"/>
      <c r="I47885"/>
    </row>
    <row r="47886" spans="1:9" x14ac:dyDescent="0.25">
      <c r="A47886"/>
      <c r="B47886"/>
      <c r="C47886"/>
      <c r="D47886"/>
      <c r="E47886" s="148"/>
      <c r="F47886" s="148"/>
      <c r="G47886" s="149"/>
      <c r="H47886" s="148"/>
      <c r="I47886"/>
    </row>
    <row r="47887" spans="1:9" x14ac:dyDescent="0.25">
      <c r="A47887"/>
      <c r="B47887"/>
      <c r="C47887"/>
      <c r="D47887"/>
      <c r="E47887" s="148"/>
      <c r="F47887" s="148"/>
      <c r="G47887" s="149"/>
      <c r="H47887" s="148"/>
      <c r="I47887"/>
    </row>
    <row r="47888" spans="1:9" x14ac:dyDescent="0.25">
      <c r="A47888"/>
      <c r="B47888"/>
      <c r="C47888"/>
      <c r="D47888"/>
      <c r="E47888" s="148"/>
      <c r="F47888" s="148"/>
      <c r="G47888" s="149"/>
      <c r="H47888" s="148"/>
      <c r="I47888"/>
    </row>
    <row r="47889" spans="1:9" x14ac:dyDescent="0.25">
      <c r="A47889"/>
      <c r="B47889"/>
      <c r="C47889"/>
      <c r="D47889"/>
      <c r="E47889" s="148"/>
      <c r="F47889" s="148"/>
      <c r="G47889" s="149"/>
      <c r="H47889" s="148"/>
      <c r="I47889"/>
    </row>
    <row r="47890" spans="1:9" x14ac:dyDescent="0.25">
      <c r="A47890"/>
      <c r="B47890"/>
      <c r="C47890"/>
      <c r="D47890"/>
      <c r="E47890" s="148"/>
      <c r="F47890" s="148"/>
      <c r="G47890" s="149"/>
      <c r="H47890" s="148"/>
      <c r="I47890"/>
    </row>
    <row r="47891" spans="1:9" x14ac:dyDescent="0.25">
      <c r="A47891"/>
      <c r="B47891"/>
      <c r="C47891"/>
      <c r="D47891"/>
      <c r="E47891" s="148"/>
      <c r="F47891" s="148"/>
      <c r="G47891" s="149"/>
      <c r="H47891" s="148"/>
      <c r="I47891"/>
    </row>
    <row r="47892" spans="1:9" x14ac:dyDescent="0.25">
      <c r="A47892"/>
      <c r="B47892"/>
      <c r="C47892"/>
      <c r="D47892"/>
      <c r="E47892" s="148"/>
      <c r="F47892" s="148"/>
      <c r="G47892" s="149"/>
      <c r="H47892" s="148"/>
      <c r="I47892"/>
    </row>
    <row r="47893" spans="1:9" x14ac:dyDescent="0.25">
      <c r="A47893"/>
      <c r="B47893"/>
      <c r="C47893"/>
      <c r="D47893"/>
      <c r="E47893" s="148"/>
      <c r="F47893" s="148"/>
      <c r="G47893" s="149"/>
      <c r="H47893" s="148"/>
      <c r="I47893"/>
    </row>
    <row r="47894" spans="1:9" x14ac:dyDescent="0.25">
      <c r="A47894"/>
      <c r="B47894"/>
      <c r="C47894"/>
      <c r="D47894"/>
      <c r="E47894" s="148"/>
      <c r="F47894" s="148"/>
      <c r="G47894" s="149"/>
      <c r="H47894" s="148"/>
      <c r="I47894"/>
    </row>
    <row r="47895" spans="1:9" x14ac:dyDescent="0.25">
      <c r="A47895"/>
      <c r="B47895"/>
      <c r="C47895"/>
      <c r="D47895"/>
      <c r="E47895" s="148"/>
      <c r="F47895" s="148"/>
      <c r="G47895" s="149"/>
      <c r="H47895" s="148"/>
      <c r="I47895"/>
    </row>
    <row r="47896" spans="1:9" x14ac:dyDescent="0.25">
      <c r="A47896"/>
      <c r="B47896"/>
      <c r="C47896"/>
      <c r="D47896"/>
      <c r="E47896" s="148"/>
      <c r="F47896" s="148"/>
      <c r="G47896" s="149"/>
      <c r="H47896" s="148"/>
      <c r="I47896"/>
    </row>
    <row r="47897" spans="1:9" x14ac:dyDescent="0.25">
      <c r="A47897"/>
      <c r="B47897"/>
      <c r="C47897"/>
      <c r="D47897"/>
      <c r="E47897" s="148"/>
      <c r="F47897" s="148"/>
      <c r="G47897" s="149"/>
      <c r="H47897" s="148"/>
      <c r="I47897"/>
    </row>
    <row r="47898" spans="1:9" x14ac:dyDescent="0.25">
      <c r="A47898"/>
      <c r="B47898"/>
      <c r="C47898"/>
      <c r="D47898"/>
      <c r="E47898" s="148"/>
      <c r="F47898" s="148"/>
      <c r="G47898" s="149"/>
      <c r="H47898" s="148"/>
      <c r="I47898"/>
    </row>
    <row r="47899" spans="1:9" x14ac:dyDescent="0.25">
      <c r="A47899"/>
      <c r="B47899"/>
      <c r="C47899"/>
      <c r="D47899"/>
      <c r="E47899" s="148"/>
      <c r="F47899" s="148"/>
      <c r="G47899" s="149"/>
      <c r="H47899" s="148"/>
      <c r="I47899"/>
    </row>
    <row r="47900" spans="1:9" x14ac:dyDescent="0.25">
      <c r="A47900"/>
      <c r="B47900"/>
      <c r="C47900"/>
      <c r="D47900"/>
      <c r="E47900" s="148"/>
      <c r="F47900" s="148"/>
      <c r="G47900" s="149"/>
      <c r="H47900" s="148"/>
      <c r="I47900"/>
    </row>
    <row r="47901" spans="1:9" x14ac:dyDescent="0.25">
      <c r="A47901"/>
      <c r="B47901"/>
      <c r="C47901"/>
      <c r="D47901"/>
      <c r="E47901" s="148"/>
      <c r="F47901" s="148"/>
      <c r="G47901" s="149"/>
      <c r="H47901" s="148"/>
      <c r="I47901"/>
    </row>
    <row r="47902" spans="1:9" x14ac:dyDescent="0.25">
      <c r="A47902"/>
      <c r="B47902"/>
      <c r="C47902"/>
      <c r="D47902"/>
      <c r="E47902" s="148"/>
      <c r="F47902" s="148"/>
      <c r="G47902" s="149"/>
      <c r="H47902" s="148"/>
      <c r="I47902"/>
    </row>
    <row r="47903" spans="1:9" x14ac:dyDescent="0.25">
      <c r="A47903"/>
      <c r="B47903"/>
      <c r="C47903"/>
      <c r="D47903"/>
      <c r="E47903" s="148"/>
      <c r="F47903" s="148"/>
      <c r="G47903" s="149"/>
      <c r="H47903" s="148"/>
      <c r="I47903"/>
    </row>
    <row r="47904" spans="1:9" x14ac:dyDescent="0.25">
      <c r="A47904"/>
      <c r="B47904"/>
      <c r="C47904"/>
      <c r="D47904"/>
      <c r="E47904" s="148"/>
      <c r="F47904" s="148"/>
      <c r="G47904" s="149"/>
      <c r="H47904" s="148"/>
      <c r="I47904"/>
    </row>
    <row r="47905" spans="1:9" x14ac:dyDescent="0.25">
      <c r="A47905"/>
      <c r="B47905"/>
      <c r="C47905"/>
      <c r="D47905"/>
      <c r="E47905" s="148"/>
      <c r="F47905" s="148"/>
      <c r="G47905" s="149"/>
      <c r="H47905" s="148"/>
      <c r="I47905"/>
    </row>
    <row r="47906" spans="1:9" x14ac:dyDescent="0.25">
      <c r="A47906"/>
      <c r="B47906"/>
      <c r="C47906"/>
      <c r="D47906"/>
      <c r="E47906" s="148"/>
      <c r="F47906" s="148"/>
      <c r="G47906" s="149"/>
      <c r="H47906" s="148"/>
      <c r="I47906"/>
    </row>
    <row r="47907" spans="1:9" x14ac:dyDescent="0.25">
      <c r="A47907"/>
      <c r="B47907"/>
      <c r="C47907"/>
      <c r="D47907"/>
      <c r="E47907" s="148"/>
      <c r="F47907" s="148"/>
      <c r="G47907" s="149"/>
      <c r="H47907" s="148"/>
      <c r="I47907"/>
    </row>
    <row r="47908" spans="1:9" x14ac:dyDescent="0.25">
      <c r="A47908"/>
      <c r="B47908"/>
      <c r="C47908"/>
      <c r="D47908"/>
      <c r="E47908" s="148"/>
      <c r="F47908" s="148"/>
      <c r="G47908" s="149"/>
      <c r="H47908" s="148"/>
      <c r="I47908"/>
    </row>
    <row r="47909" spans="1:9" x14ac:dyDescent="0.25">
      <c r="A47909"/>
      <c r="B47909"/>
      <c r="C47909"/>
      <c r="D47909"/>
      <c r="E47909" s="148"/>
      <c r="F47909" s="148"/>
      <c r="G47909" s="149"/>
      <c r="H47909" s="148"/>
      <c r="I47909"/>
    </row>
    <row r="47910" spans="1:9" x14ac:dyDescent="0.25">
      <c r="A47910"/>
      <c r="B47910"/>
      <c r="C47910"/>
      <c r="D47910"/>
      <c r="E47910" s="148"/>
      <c r="F47910" s="148"/>
      <c r="G47910" s="149"/>
      <c r="H47910" s="148"/>
      <c r="I47910"/>
    </row>
    <row r="47911" spans="1:9" x14ac:dyDescent="0.25">
      <c r="A47911"/>
      <c r="B47911"/>
      <c r="C47911"/>
      <c r="D47911"/>
      <c r="E47911" s="148"/>
      <c r="F47911" s="148"/>
      <c r="G47911" s="149"/>
      <c r="H47911" s="148"/>
      <c r="I47911"/>
    </row>
    <row r="47912" spans="1:9" x14ac:dyDescent="0.25">
      <c r="A47912"/>
      <c r="B47912"/>
      <c r="C47912"/>
      <c r="D47912"/>
      <c r="E47912" s="148"/>
      <c r="F47912" s="148"/>
      <c r="G47912" s="149"/>
      <c r="H47912" s="148"/>
      <c r="I47912"/>
    </row>
    <row r="47913" spans="1:9" x14ac:dyDescent="0.25">
      <c r="A47913"/>
      <c r="B47913"/>
      <c r="C47913"/>
      <c r="D47913"/>
      <c r="E47913" s="148"/>
      <c r="F47913" s="148"/>
      <c r="G47913" s="149"/>
      <c r="H47913" s="148"/>
      <c r="I47913"/>
    </row>
    <row r="47914" spans="1:9" x14ac:dyDescent="0.25">
      <c r="A47914"/>
      <c r="B47914"/>
      <c r="C47914"/>
      <c r="D47914"/>
      <c r="E47914" s="148"/>
      <c r="F47914" s="148"/>
      <c r="G47914" s="149"/>
      <c r="H47914" s="148"/>
      <c r="I47914"/>
    </row>
    <row r="47915" spans="1:9" x14ac:dyDescent="0.25">
      <c r="A47915"/>
      <c r="B47915"/>
      <c r="C47915"/>
      <c r="D47915"/>
      <c r="E47915" s="148"/>
      <c r="F47915" s="148"/>
      <c r="G47915" s="149"/>
      <c r="H47915" s="148"/>
      <c r="I47915"/>
    </row>
    <row r="47916" spans="1:9" x14ac:dyDescent="0.25">
      <c r="A47916"/>
      <c r="B47916"/>
      <c r="C47916"/>
      <c r="D47916"/>
      <c r="E47916" s="148"/>
      <c r="F47916" s="148"/>
      <c r="G47916" s="149"/>
      <c r="H47916" s="148"/>
      <c r="I47916"/>
    </row>
    <row r="47917" spans="1:9" x14ac:dyDescent="0.25">
      <c r="A47917"/>
      <c r="B47917"/>
      <c r="C47917"/>
      <c r="D47917"/>
      <c r="E47917" s="148"/>
      <c r="F47917" s="148"/>
      <c r="G47917" s="149"/>
      <c r="H47917" s="148"/>
      <c r="I47917"/>
    </row>
    <row r="47918" spans="1:9" x14ac:dyDescent="0.25">
      <c r="A47918"/>
      <c r="B47918"/>
      <c r="C47918"/>
      <c r="D47918"/>
      <c r="E47918" s="148"/>
      <c r="F47918" s="148"/>
      <c r="G47918" s="149"/>
      <c r="H47918" s="148"/>
      <c r="I47918"/>
    </row>
    <row r="47919" spans="1:9" x14ac:dyDescent="0.25">
      <c r="A47919"/>
      <c r="B47919"/>
      <c r="C47919"/>
      <c r="D47919"/>
      <c r="E47919" s="148"/>
      <c r="F47919" s="148"/>
      <c r="G47919" s="149"/>
      <c r="H47919" s="148"/>
      <c r="I47919"/>
    </row>
    <row r="47920" spans="1:9" x14ac:dyDescent="0.25">
      <c r="A47920"/>
      <c r="B47920"/>
      <c r="C47920"/>
      <c r="D47920"/>
      <c r="E47920" s="148"/>
      <c r="F47920" s="148"/>
      <c r="G47920" s="149"/>
      <c r="H47920" s="148"/>
      <c r="I47920"/>
    </row>
    <row r="47921" spans="1:9" x14ac:dyDescent="0.25">
      <c r="A47921"/>
      <c r="B47921"/>
      <c r="C47921"/>
      <c r="D47921"/>
      <c r="E47921" s="148"/>
      <c r="F47921" s="148"/>
      <c r="G47921" s="149"/>
      <c r="H47921" s="148"/>
      <c r="I47921"/>
    </row>
    <row r="47922" spans="1:9" x14ac:dyDescent="0.25">
      <c r="A47922"/>
      <c r="B47922"/>
      <c r="C47922"/>
      <c r="D47922"/>
      <c r="E47922" s="148"/>
      <c r="F47922" s="148"/>
      <c r="G47922" s="149"/>
      <c r="H47922" s="148"/>
      <c r="I47922"/>
    </row>
    <row r="47923" spans="1:9" x14ac:dyDescent="0.25">
      <c r="A47923"/>
      <c r="B47923"/>
      <c r="C47923"/>
      <c r="D47923"/>
      <c r="E47923" s="148"/>
      <c r="F47923" s="148"/>
      <c r="G47923" s="149"/>
      <c r="H47923" s="148"/>
      <c r="I47923"/>
    </row>
    <row r="47924" spans="1:9" x14ac:dyDescent="0.25">
      <c r="A47924"/>
      <c r="B47924"/>
      <c r="C47924"/>
      <c r="D47924"/>
      <c r="E47924" s="148"/>
      <c r="F47924" s="148"/>
      <c r="G47924" s="149"/>
      <c r="H47924" s="148"/>
      <c r="I47924"/>
    </row>
    <row r="47925" spans="1:9" x14ac:dyDescent="0.25">
      <c r="A47925"/>
      <c r="B47925"/>
      <c r="C47925"/>
      <c r="D47925"/>
      <c r="E47925" s="148"/>
      <c r="F47925" s="148"/>
      <c r="G47925" s="149"/>
      <c r="H47925" s="148"/>
      <c r="I47925"/>
    </row>
    <row r="47926" spans="1:9" x14ac:dyDescent="0.25">
      <c r="A47926"/>
      <c r="B47926"/>
      <c r="C47926"/>
      <c r="D47926"/>
      <c r="E47926" s="148"/>
      <c r="F47926" s="148"/>
      <c r="G47926" s="149"/>
      <c r="H47926" s="148"/>
      <c r="I47926"/>
    </row>
    <row r="47927" spans="1:9" x14ac:dyDescent="0.25">
      <c r="A47927"/>
      <c r="B47927"/>
      <c r="C47927"/>
      <c r="D47927"/>
      <c r="E47927" s="148"/>
      <c r="F47927" s="148"/>
      <c r="G47927" s="149"/>
      <c r="H47927" s="148"/>
      <c r="I47927"/>
    </row>
    <row r="47928" spans="1:9" x14ac:dyDescent="0.25">
      <c r="A47928"/>
      <c r="B47928"/>
      <c r="C47928"/>
      <c r="D47928"/>
      <c r="E47928" s="148"/>
      <c r="F47928" s="148"/>
      <c r="G47928" s="149"/>
      <c r="H47928" s="148"/>
      <c r="I47928"/>
    </row>
    <row r="47929" spans="1:9" x14ac:dyDescent="0.25">
      <c r="A47929"/>
      <c r="B47929"/>
      <c r="C47929"/>
      <c r="D47929"/>
      <c r="E47929" s="148"/>
      <c r="F47929" s="148"/>
      <c r="G47929" s="149"/>
      <c r="H47929" s="148"/>
      <c r="I47929"/>
    </row>
    <row r="47930" spans="1:9" x14ac:dyDescent="0.25">
      <c r="A47930"/>
      <c r="B47930"/>
      <c r="C47930"/>
      <c r="D47930"/>
      <c r="E47930" s="148"/>
      <c r="F47930" s="148"/>
      <c r="G47930" s="149"/>
      <c r="H47930" s="148"/>
      <c r="I47930"/>
    </row>
    <row r="47931" spans="1:9" x14ac:dyDescent="0.25">
      <c r="A47931"/>
      <c r="B47931"/>
      <c r="C47931"/>
      <c r="D47931"/>
      <c r="E47931" s="148"/>
      <c r="F47931" s="148"/>
      <c r="G47931" s="149"/>
      <c r="H47931" s="148"/>
      <c r="I47931"/>
    </row>
    <row r="47932" spans="1:9" x14ac:dyDescent="0.25">
      <c r="A47932"/>
      <c r="B47932"/>
      <c r="C47932"/>
      <c r="D47932"/>
      <c r="E47932" s="148"/>
      <c r="F47932" s="148"/>
      <c r="G47932" s="149"/>
      <c r="H47932" s="148"/>
      <c r="I47932"/>
    </row>
    <row r="47933" spans="1:9" x14ac:dyDescent="0.25">
      <c r="A47933"/>
      <c r="B47933"/>
      <c r="C47933"/>
      <c r="D47933"/>
      <c r="E47933" s="148"/>
      <c r="F47933" s="148"/>
      <c r="G47933" s="149"/>
      <c r="H47933" s="148"/>
      <c r="I47933"/>
    </row>
    <row r="47934" spans="1:9" x14ac:dyDescent="0.25">
      <c r="A47934"/>
      <c r="B47934"/>
      <c r="C47934"/>
      <c r="D47934"/>
      <c r="E47934" s="148"/>
      <c r="F47934" s="148"/>
      <c r="G47934" s="149"/>
      <c r="H47934" s="148"/>
      <c r="I47934"/>
    </row>
    <row r="47935" spans="1:9" x14ac:dyDescent="0.25">
      <c r="A47935"/>
      <c r="B47935"/>
      <c r="C47935"/>
      <c r="D47935"/>
      <c r="E47935" s="148"/>
      <c r="F47935" s="148"/>
      <c r="G47935" s="149"/>
      <c r="H47935" s="148"/>
      <c r="I47935"/>
    </row>
    <row r="47936" spans="1:9" x14ac:dyDescent="0.25">
      <c r="A47936"/>
      <c r="B47936"/>
      <c r="C47936"/>
      <c r="D47936"/>
      <c r="E47936" s="148"/>
      <c r="F47936" s="148"/>
      <c r="G47936" s="149"/>
      <c r="H47936" s="148"/>
      <c r="I47936"/>
    </row>
    <row r="47937" spans="1:9" x14ac:dyDescent="0.25">
      <c r="A47937"/>
      <c r="B47937"/>
      <c r="C47937"/>
      <c r="D47937"/>
      <c r="E47937" s="148"/>
      <c r="F47937" s="148"/>
      <c r="G47937" s="149"/>
      <c r="H47937" s="148"/>
      <c r="I47937"/>
    </row>
    <row r="47938" spans="1:9" x14ac:dyDescent="0.25">
      <c r="A47938"/>
      <c r="B47938"/>
      <c r="C47938"/>
      <c r="D47938"/>
      <c r="E47938" s="148"/>
      <c r="F47938" s="148"/>
      <c r="G47938" s="149"/>
      <c r="H47938" s="148"/>
      <c r="I47938"/>
    </row>
    <row r="47939" spans="1:9" x14ac:dyDescent="0.25">
      <c r="A47939"/>
      <c r="B47939"/>
      <c r="C47939"/>
      <c r="D47939"/>
      <c r="E47939" s="148"/>
      <c r="F47939" s="148"/>
      <c r="G47939" s="149"/>
      <c r="H47939" s="148"/>
      <c r="I47939"/>
    </row>
    <row r="47940" spans="1:9" x14ac:dyDescent="0.25">
      <c r="A47940"/>
      <c r="B47940"/>
      <c r="C47940"/>
      <c r="D47940"/>
      <c r="E47940" s="148"/>
      <c r="F47940" s="148"/>
      <c r="G47940" s="149"/>
      <c r="H47940" s="148"/>
      <c r="I47940"/>
    </row>
    <row r="47941" spans="1:9" x14ac:dyDescent="0.25">
      <c r="A47941"/>
      <c r="B47941"/>
      <c r="C47941"/>
      <c r="D47941"/>
      <c r="E47941" s="148"/>
      <c r="F47941" s="148"/>
      <c r="G47941" s="149"/>
      <c r="H47941" s="148"/>
      <c r="I47941"/>
    </row>
    <row r="47942" spans="1:9" x14ac:dyDescent="0.25">
      <c r="A47942"/>
      <c r="B47942"/>
      <c r="C47942"/>
      <c r="D47942"/>
      <c r="E47942" s="148"/>
      <c r="F47942" s="148"/>
      <c r="G47942" s="149"/>
      <c r="H47942" s="148"/>
      <c r="I47942"/>
    </row>
    <row r="47943" spans="1:9" x14ac:dyDescent="0.25">
      <c r="A47943"/>
      <c r="B47943"/>
      <c r="C47943"/>
      <c r="D47943"/>
      <c r="E47943" s="148"/>
      <c r="F47943" s="148"/>
      <c r="G47943" s="149"/>
      <c r="H47943" s="148"/>
      <c r="I47943"/>
    </row>
    <row r="47944" spans="1:9" x14ac:dyDescent="0.25">
      <c r="A47944"/>
      <c r="B47944"/>
      <c r="C47944"/>
      <c r="D47944"/>
      <c r="E47944" s="148"/>
      <c r="F47944" s="148"/>
      <c r="G47944" s="149"/>
      <c r="H47944" s="148"/>
      <c r="I47944"/>
    </row>
    <row r="47945" spans="1:9" x14ac:dyDescent="0.25">
      <c r="A47945"/>
      <c r="B47945"/>
      <c r="C47945"/>
      <c r="D47945"/>
      <c r="E47945" s="148"/>
      <c r="F47945" s="148"/>
      <c r="G47945" s="149"/>
      <c r="H47945" s="148"/>
      <c r="I47945"/>
    </row>
    <row r="47946" spans="1:9" x14ac:dyDescent="0.25">
      <c r="A47946"/>
      <c r="B47946"/>
      <c r="C47946"/>
      <c r="D47946"/>
      <c r="E47946" s="148"/>
      <c r="F47946" s="148"/>
      <c r="G47946" s="149"/>
      <c r="H47946" s="148"/>
      <c r="I47946"/>
    </row>
    <row r="47947" spans="1:9" x14ac:dyDescent="0.25">
      <c r="A47947"/>
      <c r="B47947"/>
      <c r="C47947"/>
      <c r="D47947"/>
      <c r="E47947" s="148"/>
      <c r="F47947" s="148"/>
      <c r="G47947" s="149"/>
      <c r="H47947" s="148"/>
      <c r="I47947"/>
    </row>
    <row r="47948" spans="1:9" x14ac:dyDescent="0.25">
      <c r="A47948"/>
      <c r="B47948"/>
      <c r="C47948"/>
      <c r="D47948"/>
      <c r="E47948" s="148"/>
      <c r="F47948" s="148"/>
      <c r="G47948" s="149"/>
      <c r="H47948" s="148"/>
      <c r="I47948"/>
    </row>
    <row r="47949" spans="1:9" x14ac:dyDescent="0.25">
      <c r="A47949"/>
      <c r="B47949"/>
      <c r="C47949"/>
      <c r="D47949"/>
      <c r="E47949" s="148"/>
      <c r="F47949" s="148"/>
      <c r="G47949" s="149"/>
      <c r="H47949" s="148"/>
      <c r="I47949"/>
    </row>
    <row r="47950" spans="1:9" x14ac:dyDescent="0.25">
      <c r="A47950"/>
      <c r="B47950"/>
      <c r="C47950"/>
      <c r="D47950"/>
      <c r="E47950" s="148"/>
      <c r="F47950" s="148"/>
      <c r="G47950" s="149"/>
      <c r="H47950" s="148"/>
      <c r="I47950"/>
    </row>
    <row r="47951" spans="1:9" x14ac:dyDescent="0.25">
      <c r="A47951"/>
      <c r="B47951"/>
      <c r="C47951"/>
      <c r="D47951"/>
      <c r="E47951" s="148"/>
      <c r="F47951" s="148"/>
      <c r="G47951" s="149"/>
      <c r="H47951" s="148"/>
      <c r="I47951"/>
    </row>
    <row r="47952" spans="1:9" x14ac:dyDescent="0.25">
      <c r="A47952"/>
      <c r="B47952"/>
      <c r="C47952"/>
      <c r="D47952"/>
      <c r="E47952" s="148"/>
      <c r="F47952" s="148"/>
      <c r="G47952" s="149"/>
      <c r="H47952" s="148"/>
      <c r="I47952"/>
    </row>
    <row r="47953" spans="1:9" x14ac:dyDescent="0.25">
      <c r="A47953"/>
      <c r="B47953"/>
      <c r="C47953"/>
      <c r="D47953"/>
      <c r="E47953" s="148"/>
      <c r="F47953" s="148"/>
      <c r="G47953" s="149"/>
      <c r="H47953" s="148"/>
      <c r="I47953"/>
    </row>
    <row r="47954" spans="1:9" x14ac:dyDescent="0.25">
      <c r="A47954"/>
      <c r="B47954"/>
      <c r="C47954"/>
      <c r="D47954"/>
      <c r="E47954" s="148"/>
      <c r="F47954" s="148"/>
      <c r="G47954" s="149"/>
      <c r="H47954" s="148"/>
      <c r="I47954"/>
    </row>
    <row r="47955" spans="1:9" x14ac:dyDescent="0.25">
      <c r="A47955"/>
      <c r="B47955"/>
      <c r="C47955"/>
      <c r="D47955"/>
      <c r="E47955" s="148"/>
      <c r="F47955" s="148"/>
      <c r="G47955" s="149"/>
      <c r="H47955" s="148"/>
      <c r="I47955"/>
    </row>
    <row r="47956" spans="1:9" x14ac:dyDescent="0.25">
      <c r="A47956"/>
      <c r="B47956"/>
      <c r="C47956"/>
      <c r="D47956"/>
      <c r="E47956" s="148"/>
      <c r="F47956" s="148"/>
      <c r="G47956" s="149"/>
      <c r="H47956" s="148"/>
      <c r="I47956"/>
    </row>
    <row r="47957" spans="1:9" x14ac:dyDescent="0.25">
      <c r="A47957"/>
      <c r="B47957"/>
      <c r="C47957"/>
      <c r="D47957"/>
      <c r="E47957" s="148"/>
      <c r="F47957" s="148"/>
      <c r="G47957" s="149"/>
      <c r="H47957" s="148"/>
      <c r="I47957"/>
    </row>
    <row r="47958" spans="1:9" x14ac:dyDescent="0.25">
      <c r="A47958"/>
      <c r="B47958"/>
      <c r="C47958"/>
      <c r="D47958"/>
      <c r="E47958" s="148"/>
      <c r="F47958" s="148"/>
      <c r="G47958" s="149"/>
      <c r="H47958" s="148"/>
      <c r="I47958"/>
    </row>
    <row r="47959" spans="1:9" x14ac:dyDescent="0.25">
      <c r="A47959"/>
      <c r="B47959"/>
      <c r="C47959"/>
      <c r="D47959"/>
      <c r="E47959" s="148"/>
      <c r="F47959" s="148"/>
      <c r="G47959" s="149"/>
      <c r="H47959" s="148"/>
      <c r="I47959"/>
    </row>
    <row r="47960" spans="1:9" x14ac:dyDescent="0.25">
      <c r="A47960"/>
      <c r="B47960"/>
      <c r="C47960"/>
      <c r="D47960"/>
      <c r="E47960" s="148"/>
      <c r="F47960" s="148"/>
      <c r="G47960" s="149"/>
      <c r="H47960" s="148"/>
      <c r="I47960"/>
    </row>
    <row r="47961" spans="1:9" x14ac:dyDescent="0.25">
      <c r="A47961"/>
      <c r="B47961"/>
      <c r="C47961"/>
      <c r="D47961"/>
      <c r="E47961" s="148"/>
      <c r="F47961" s="148"/>
      <c r="G47961" s="149"/>
      <c r="H47961" s="148"/>
      <c r="I47961"/>
    </row>
    <row r="47962" spans="1:9" x14ac:dyDescent="0.25">
      <c r="A47962"/>
      <c r="B47962"/>
      <c r="C47962"/>
      <c r="D47962"/>
      <c r="E47962" s="148"/>
      <c r="F47962" s="148"/>
      <c r="G47962" s="149"/>
      <c r="H47962" s="148"/>
      <c r="I47962"/>
    </row>
    <row r="47963" spans="1:9" x14ac:dyDescent="0.25">
      <c r="A47963"/>
      <c r="B47963"/>
      <c r="C47963"/>
      <c r="D47963"/>
      <c r="E47963" s="148"/>
      <c r="F47963" s="148"/>
      <c r="G47963" s="149"/>
      <c r="H47963" s="148"/>
      <c r="I47963"/>
    </row>
    <row r="47964" spans="1:9" x14ac:dyDescent="0.25">
      <c r="A47964"/>
      <c r="B47964"/>
      <c r="C47964"/>
      <c r="D47964"/>
      <c r="E47964" s="148"/>
      <c r="F47964" s="148"/>
      <c r="G47964" s="149"/>
      <c r="H47964" s="148"/>
      <c r="I47964"/>
    </row>
    <row r="47965" spans="1:9" x14ac:dyDescent="0.25">
      <c r="A47965"/>
      <c r="B47965"/>
      <c r="C47965"/>
      <c r="D47965"/>
      <c r="E47965" s="148"/>
      <c r="F47965" s="148"/>
      <c r="G47965" s="149"/>
      <c r="H47965" s="148"/>
      <c r="I47965"/>
    </row>
    <row r="47966" spans="1:9" x14ac:dyDescent="0.25">
      <c r="A47966"/>
      <c r="B47966"/>
      <c r="C47966"/>
      <c r="D47966"/>
      <c r="E47966" s="148"/>
      <c r="F47966" s="148"/>
      <c r="G47966" s="149"/>
      <c r="H47966" s="148"/>
      <c r="I47966"/>
    </row>
    <row r="47967" spans="1:9" x14ac:dyDescent="0.25">
      <c r="A47967"/>
      <c r="B47967"/>
      <c r="C47967"/>
      <c r="D47967"/>
      <c r="E47967" s="148"/>
      <c r="F47967" s="148"/>
      <c r="G47967" s="149"/>
      <c r="H47967" s="148"/>
      <c r="I47967"/>
    </row>
    <row r="47968" spans="1:9" x14ac:dyDescent="0.25">
      <c r="A47968"/>
      <c r="B47968"/>
      <c r="C47968"/>
      <c r="D47968"/>
      <c r="E47968" s="148"/>
      <c r="F47968" s="148"/>
      <c r="G47968" s="149"/>
      <c r="H47968" s="148"/>
      <c r="I47968"/>
    </row>
    <row r="47969" spans="1:9" x14ac:dyDescent="0.25">
      <c r="A47969"/>
      <c r="B47969"/>
      <c r="C47969"/>
      <c r="D47969"/>
      <c r="E47969" s="148"/>
      <c r="F47969" s="148"/>
      <c r="G47969" s="149"/>
      <c r="H47969" s="148"/>
      <c r="I47969"/>
    </row>
    <row r="47970" spans="1:9" x14ac:dyDescent="0.25">
      <c r="A47970"/>
      <c r="B47970"/>
      <c r="C47970"/>
      <c r="D47970"/>
      <c r="E47970" s="148"/>
      <c r="F47970" s="148"/>
      <c r="G47970" s="149"/>
      <c r="H47970" s="148"/>
      <c r="I47970"/>
    </row>
    <row r="47971" spans="1:9" x14ac:dyDescent="0.25">
      <c r="A47971"/>
      <c r="B47971"/>
      <c r="C47971"/>
      <c r="D47971"/>
      <c r="E47971" s="148"/>
      <c r="F47971" s="148"/>
      <c r="G47971" s="149"/>
      <c r="H47971" s="148"/>
      <c r="I47971"/>
    </row>
    <row r="47972" spans="1:9" x14ac:dyDescent="0.25">
      <c r="A47972"/>
      <c r="B47972"/>
      <c r="C47972"/>
      <c r="D47972"/>
      <c r="E47972" s="148"/>
      <c r="F47972" s="148"/>
      <c r="G47972" s="149"/>
      <c r="H47972" s="148"/>
      <c r="I47972"/>
    </row>
    <row r="47973" spans="1:9" x14ac:dyDescent="0.25">
      <c r="A47973"/>
      <c r="B47973"/>
      <c r="C47973"/>
      <c r="D47973"/>
      <c r="E47973" s="148"/>
      <c r="F47973" s="148"/>
      <c r="G47973" s="149"/>
      <c r="H47973" s="148"/>
      <c r="I47973"/>
    </row>
    <row r="47974" spans="1:9" x14ac:dyDescent="0.25">
      <c r="A47974"/>
      <c r="B47974"/>
      <c r="C47974"/>
      <c r="D47974"/>
      <c r="E47974" s="148"/>
      <c r="F47974" s="148"/>
      <c r="G47974" s="149"/>
      <c r="H47974" s="148"/>
      <c r="I47974"/>
    </row>
    <row r="47975" spans="1:9" x14ac:dyDescent="0.25">
      <c r="A47975"/>
      <c r="B47975"/>
      <c r="C47975"/>
      <c r="D47975"/>
      <c r="E47975" s="148"/>
      <c r="F47975" s="148"/>
      <c r="G47975" s="149"/>
      <c r="H47975" s="148"/>
      <c r="I47975"/>
    </row>
    <row r="47976" spans="1:9" x14ac:dyDescent="0.25">
      <c r="A47976"/>
      <c r="B47976"/>
      <c r="C47976"/>
      <c r="D47976"/>
      <c r="E47976" s="148"/>
      <c r="F47976" s="148"/>
      <c r="G47976" s="149"/>
      <c r="H47976" s="148"/>
      <c r="I47976"/>
    </row>
    <row r="47977" spans="1:9" x14ac:dyDescent="0.25">
      <c r="A47977"/>
      <c r="B47977"/>
      <c r="C47977"/>
      <c r="D47977"/>
      <c r="E47977" s="148"/>
      <c r="F47977" s="148"/>
      <c r="G47977" s="149"/>
      <c r="H47977" s="148"/>
      <c r="I47977"/>
    </row>
    <row r="47978" spans="1:9" x14ac:dyDescent="0.25">
      <c r="A47978"/>
      <c r="B47978"/>
      <c r="C47978"/>
      <c r="D47978"/>
      <c r="E47978" s="148"/>
      <c r="F47978" s="148"/>
      <c r="G47978" s="149"/>
      <c r="H47978" s="148"/>
      <c r="I47978"/>
    </row>
    <row r="47979" spans="1:9" x14ac:dyDescent="0.25">
      <c r="A47979"/>
      <c r="B47979"/>
      <c r="C47979"/>
      <c r="D47979"/>
      <c r="E47979" s="148"/>
      <c r="F47979" s="148"/>
      <c r="G47979" s="149"/>
      <c r="H47979" s="148"/>
      <c r="I47979"/>
    </row>
    <row r="47980" spans="1:9" x14ac:dyDescent="0.25">
      <c r="A47980"/>
      <c r="B47980"/>
      <c r="C47980"/>
      <c r="D47980"/>
      <c r="E47980" s="148"/>
      <c r="F47980" s="148"/>
      <c r="G47980" s="149"/>
      <c r="H47980" s="148"/>
      <c r="I47980"/>
    </row>
    <row r="47981" spans="1:9" x14ac:dyDescent="0.25">
      <c r="A47981"/>
      <c r="B47981"/>
      <c r="C47981"/>
      <c r="D47981"/>
      <c r="E47981" s="148"/>
      <c r="F47981" s="148"/>
      <c r="G47981" s="149"/>
      <c r="H47981" s="148"/>
      <c r="I47981"/>
    </row>
    <row r="47982" spans="1:9" x14ac:dyDescent="0.25">
      <c r="A47982"/>
      <c r="B47982"/>
      <c r="C47982"/>
      <c r="D47982"/>
      <c r="E47982" s="148"/>
      <c r="F47982" s="148"/>
      <c r="G47982" s="149"/>
      <c r="H47982" s="148"/>
      <c r="I47982"/>
    </row>
    <row r="47983" spans="1:9" x14ac:dyDescent="0.25">
      <c r="A47983"/>
      <c r="B47983"/>
      <c r="C47983"/>
      <c r="D47983"/>
      <c r="E47983" s="148"/>
      <c r="F47983" s="148"/>
      <c r="G47983" s="149"/>
      <c r="H47983" s="148"/>
      <c r="I47983"/>
    </row>
    <row r="47984" spans="1:9" x14ac:dyDescent="0.25">
      <c r="A47984"/>
      <c r="B47984"/>
      <c r="C47984"/>
      <c r="D47984"/>
      <c r="E47984" s="148"/>
      <c r="F47984" s="148"/>
      <c r="G47984" s="149"/>
      <c r="H47984" s="148"/>
      <c r="I47984"/>
    </row>
    <row r="47985" spans="1:9" x14ac:dyDescent="0.25">
      <c r="A47985"/>
      <c r="B47985"/>
      <c r="C47985"/>
      <c r="D47985"/>
      <c r="E47985" s="148"/>
      <c r="F47985" s="148"/>
      <c r="G47985" s="149"/>
      <c r="H47985" s="148"/>
      <c r="I47985"/>
    </row>
    <row r="47986" spans="1:9" x14ac:dyDescent="0.25">
      <c r="A47986"/>
      <c r="B47986"/>
      <c r="C47986"/>
      <c r="D47986"/>
      <c r="E47986" s="148"/>
      <c r="F47986" s="148"/>
      <c r="G47986" s="149"/>
      <c r="H47986" s="148"/>
      <c r="I47986"/>
    </row>
    <row r="47987" spans="1:9" x14ac:dyDescent="0.25">
      <c r="A47987"/>
      <c r="B47987"/>
      <c r="C47987"/>
      <c r="D47987"/>
      <c r="E47987" s="148"/>
      <c r="F47987" s="148"/>
      <c r="G47987" s="149"/>
      <c r="H47987" s="148"/>
      <c r="I47987"/>
    </row>
    <row r="47988" spans="1:9" x14ac:dyDescent="0.25">
      <c r="A47988"/>
      <c r="B47988"/>
      <c r="C47988"/>
      <c r="D47988"/>
      <c r="E47988" s="148"/>
      <c r="F47988" s="148"/>
      <c r="G47988" s="149"/>
      <c r="H47988" s="148"/>
      <c r="I47988"/>
    </row>
    <row r="47989" spans="1:9" x14ac:dyDescent="0.25">
      <c r="A47989"/>
      <c r="B47989"/>
      <c r="C47989"/>
      <c r="D47989"/>
      <c r="E47989" s="148"/>
      <c r="F47989" s="148"/>
      <c r="G47989" s="149"/>
      <c r="H47989" s="148"/>
      <c r="I47989"/>
    </row>
    <row r="47990" spans="1:9" x14ac:dyDescent="0.25">
      <c r="A47990"/>
      <c r="B47990"/>
      <c r="C47990"/>
      <c r="D47990"/>
      <c r="E47990" s="148"/>
      <c r="F47990" s="148"/>
      <c r="G47990" s="149"/>
      <c r="H47990" s="148"/>
      <c r="I47990"/>
    </row>
    <row r="47991" spans="1:9" x14ac:dyDescent="0.25">
      <c r="A47991"/>
      <c r="B47991"/>
      <c r="C47991"/>
      <c r="D47991"/>
      <c r="E47991" s="148"/>
      <c r="F47991" s="148"/>
      <c r="G47991" s="149"/>
      <c r="H47991" s="148"/>
      <c r="I47991"/>
    </row>
    <row r="47992" spans="1:9" x14ac:dyDescent="0.25">
      <c r="A47992"/>
      <c r="B47992"/>
      <c r="C47992"/>
      <c r="D47992"/>
      <c r="E47992" s="148"/>
      <c r="F47992" s="148"/>
      <c r="G47992" s="149"/>
      <c r="H47992" s="148"/>
      <c r="I47992"/>
    </row>
    <row r="47993" spans="1:9" x14ac:dyDescent="0.25">
      <c r="A47993"/>
      <c r="B47993"/>
      <c r="C47993"/>
      <c r="D47993"/>
      <c r="E47993" s="148"/>
      <c r="F47993" s="148"/>
      <c r="G47993" s="149"/>
      <c r="H47993" s="148"/>
      <c r="I47993"/>
    </row>
    <row r="47994" spans="1:9" x14ac:dyDescent="0.25">
      <c r="A47994"/>
      <c r="B47994"/>
      <c r="C47994"/>
      <c r="D47994"/>
      <c r="E47994" s="148"/>
      <c r="F47994" s="148"/>
      <c r="G47994" s="149"/>
      <c r="H47994" s="148"/>
      <c r="I47994"/>
    </row>
    <row r="47995" spans="1:9" x14ac:dyDescent="0.25">
      <c r="A47995"/>
      <c r="B47995"/>
      <c r="C47995"/>
      <c r="D47995"/>
      <c r="E47995" s="148"/>
      <c r="F47995" s="148"/>
      <c r="G47995" s="149"/>
      <c r="H47995" s="148"/>
      <c r="I47995"/>
    </row>
    <row r="47996" spans="1:9" x14ac:dyDescent="0.25">
      <c r="A47996"/>
      <c r="B47996"/>
      <c r="C47996"/>
      <c r="D47996"/>
      <c r="E47996" s="148"/>
      <c r="F47996" s="148"/>
      <c r="G47996" s="149"/>
      <c r="H47996" s="148"/>
      <c r="I47996"/>
    </row>
    <row r="47997" spans="1:9" x14ac:dyDescent="0.25">
      <c r="A47997"/>
      <c r="B47997"/>
      <c r="C47997"/>
      <c r="D47997"/>
      <c r="E47997" s="148"/>
      <c r="F47997" s="148"/>
      <c r="G47997" s="149"/>
      <c r="H47997" s="148"/>
      <c r="I47997"/>
    </row>
    <row r="47998" spans="1:9" x14ac:dyDescent="0.25">
      <c r="A47998"/>
      <c r="B47998"/>
      <c r="C47998"/>
      <c r="D47998"/>
      <c r="E47998" s="148"/>
      <c r="F47998" s="148"/>
      <c r="G47998" s="149"/>
      <c r="H47998" s="148"/>
      <c r="I47998"/>
    </row>
    <row r="47999" spans="1:9" x14ac:dyDescent="0.25">
      <c r="A47999"/>
      <c r="B47999"/>
      <c r="C47999"/>
      <c r="D47999"/>
      <c r="E47999" s="148"/>
      <c r="F47999" s="148"/>
      <c r="G47999" s="149"/>
      <c r="H47999" s="148"/>
      <c r="I47999"/>
    </row>
    <row r="48000" spans="1:9" x14ac:dyDescent="0.25">
      <c r="A48000"/>
      <c r="B48000"/>
      <c r="C48000"/>
      <c r="D48000"/>
      <c r="E48000" s="148"/>
      <c r="F48000" s="148"/>
      <c r="G48000" s="149"/>
      <c r="H48000" s="148"/>
      <c r="I48000"/>
    </row>
    <row r="48001" spans="1:9" x14ac:dyDescent="0.25">
      <c r="A48001"/>
      <c r="B48001"/>
      <c r="C48001"/>
      <c r="D48001"/>
      <c r="E48001" s="148"/>
      <c r="F48001" s="148"/>
      <c r="G48001" s="149"/>
      <c r="H48001" s="148"/>
      <c r="I48001"/>
    </row>
    <row r="48002" spans="1:9" x14ac:dyDescent="0.25">
      <c r="A48002"/>
      <c r="B48002"/>
      <c r="C48002"/>
      <c r="D48002"/>
      <c r="E48002" s="148"/>
      <c r="F48002" s="148"/>
      <c r="G48002" s="149"/>
      <c r="H48002" s="148"/>
      <c r="I48002"/>
    </row>
    <row r="48003" spans="1:9" x14ac:dyDescent="0.25">
      <c r="A48003"/>
      <c r="B48003"/>
      <c r="C48003"/>
      <c r="D48003"/>
      <c r="E48003" s="148"/>
      <c r="F48003" s="148"/>
      <c r="G48003" s="149"/>
      <c r="H48003" s="148"/>
      <c r="I48003"/>
    </row>
    <row r="48004" spans="1:9" x14ac:dyDescent="0.25">
      <c r="A48004"/>
      <c r="B48004"/>
      <c r="C48004"/>
      <c r="D48004"/>
      <c r="E48004" s="148"/>
      <c r="F48004" s="148"/>
      <c r="G48004" s="149"/>
      <c r="H48004" s="148"/>
      <c r="I48004"/>
    </row>
    <row r="48005" spans="1:9" x14ac:dyDescent="0.25">
      <c r="A48005"/>
      <c r="B48005"/>
      <c r="C48005"/>
      <c r="D48005"/>
      <c r="E48005" s="148"/>
      <c r="F48005" s="148"/>
      <c r="G48005" s="149"/>
      <c r="H48005" s="148"/>
      <c r="I48005"/>
    </row>
    <row r="48006" spans="1:9" x14ac:dyDescent="0.25">
      <c r="A48006"/>
      <c r="B48006"/>
      <c r="C48006"/>
      <c r="D48006"/>
      <c r="E48006" s="148"/>
      <c r="F48006" s="148"/>
      <c r="G48006" s="149"/>
      <c r="H48006" s="148"/>
      <c r="I48006"/>
    </row>
    <row r="48007" spans="1:9" x14ac:dyDescent="0.25">
      <c r="A48007"/>
      <c r="B48007"/>
      <c r="C48007"/>
      <c r="D48007"/>
      <c r="E48007" s="148"/>
      <c r="F48007" s="148"/>
      <c r="G48007" s="149"/>
      <c r="H48007" s="148"/>
      <c r="I48007"/>
    </row>
    <row r="48008" spans="1:9" x14ac:dyDescent="0.25">
      <c r="A48008"/>
      <c r="B48008"/>
      <c r="C48008"/>
      <c r="D48008"/>
      <c r="E48008" s="148"/>
      <c r="F48008" s="148"/>
      <c r="G48008" s="149"/>
      <c r="H48008" s="148"/>
      <c r="I48008"/>
    </row>
    <row r="48009" spans="1:9" x14ac:dyDescent="0.25">
      <c r="A48009"/>
      <c r="B48009"/>
      <c r="C48009"/>
      <c r="D48009"/>
      <c r="E48009" s="148"/>
      <c r="F48009" s="148"/>
      <c r="G48009" s="149"/>
      <c r="H48009" s="148"/>
      <c r="I48009"/>
    </row>
    <row r="48010" spans="1:9" x14ac:dyDescent="0.25">
      <c r="A48010"/>
      <c r="B48010"/>
      <c r="C48010"/>
      <c r="D48010"/>
      <c r="E48010" s="148"/>
      <c r="F48010" s="148"/>
      <c r="G48010" s="149"/>
      <c r="H48010" s="148"/>
      <c r="I48010"/>
    </row>
    <row r="48011" spans="1:9" x14ac:dyDescent="0.25">
      <c r="A48011"/>
      <c r="B48011"/>
      <c r="C48011"/>
      <c r="D48011"/>
      <c r="E48011" s="148"/>
      <c r="F48011" s="148"/>
      <c r="G48011" s="149"/>
      <c r="H48011" s="148"/>
      <c r="I48011"/>
    </row>
    <row r="48012" spans="1:9" x14ac:dyDescent="0.25">
      <c r="A48012"/>
      <c r="B48012"/>
      <c r="C48012"/>
      <c r="D48012"/>
      <c r="E48012" s="148"/>
      <c r="F48012" s="148"/>
      <c r="G48012" s="149"/>
      <c r="H48012" s="148"/>
      <c r="I48012"/>
    </row>
    <row r="48013" spans="1:9" x14ac:dyDescent="0.25">
      <c r="A48013"/>
      <c r="B48013"/>
      <c r="C48013"/>
      <c r="D48013"/>
      <c r="E48013" s="148"/>
      <c r="F48013" s="148"/>
      <c r="G48013" s="149"/>
      <c r="H48013" s="148"/>
      <c r="I48013"/>
    </row>
    <row r="48014" spans="1:9" x14ac:dyDescent="0.25">
      <c r="A48014"/>
      <c r="B48014"/>
      <c r="C48014"/>
      <c r="D48014"/>
      <c r="E48014" s="148"/>
      <c r="F48014" s="148"/>
      <c r="G48014" s="149"/>
      <c r="H48014" s="148"/>
      <c r="I48014"/>
    </row>
    <row r="48015" spans="1:9" x14ac:dyDescent="0.25">
      <c r="A48015"/>
      <c r="B48015"/>
      <c r="C48015"/>
      <c r="D48015"/>
      <c r="E48015" s="148"/>
      <c r="F48015" s="148"/>
      <c r="G48015" s="149"/>
      <c r="H48015" s="148"/>
      <c r="I48015"/>
    </row>
    <row r="48016" spans="1:9" x14ac:dyDescent="0.25">
      <c r="A48016"/>
      <c r="B48016"/>
      <c r="C48016"/>
      <c r="D48016"/>
      <c r="E48016" s="148"/>
      <c r="F48016" s="148"/>
      <c r="G48016" s="149"/>
      <c r="H48016" s="148"/>
      <c r="I48016"/>
    </row>
    <row r="48017" spans="1:9" x14ac:dyDescent="0.25">
      <c r="A48017"/>
      <c r="B48017"/>
      <c r="C48017"/>
      <c r="D48017"/>
      <c r="E48017" s="148"/>
      <c r="F48017" s="148"/>
      <c r="G48017" s="149"/>
      <c r="H48017" s="148"/>
      <c r="I48017"/>
    </row>
    <row r="48018" spans="1:9" x14ac:dyDescent="0.25">
      <c r="A48018"/>
      <c r="B48018"/>
      <c r="C48018"/>
      <c r="D48018"/>
      <c r="E48018" s="148"/>
      <c r="F48018" s="148"/>
      <c r="G48018" s="149"/>
      <c r="H48018" s="148"/>
      <c r="I48018"/>
    </row>
    <row r="48019" spans="1:9" x14ac:dyDescent="0.25">
      <c r="A48019"/>
      <c r="B48019"/>
      <c r="C48019"/>
      <c r="D48019"/>
      <c r="E48019" s="148"/>
      <c r="F48019" s="148"/>
      <c r="G48019" s="149"/>
      <c r="H48019" s="148"/>
      <c r="I48019"/>
    </row>
    <row r="48020" spans="1:9" x14ac:dyDescent="0.25">
      <c r="A48020"/>
      <c r="B48020"/>
      <c r="C48020"/>
      <c r="D48020"/>
      <c r="E48020" s="148"/>
      <c r="F48020" s="148"/>
      <c r="G48020" s="149"/>
      <c r="H48020" s="148"/>
      <c r="I48020"/>
    </row>
    <row r="48021" spans="1:9" x14ac:dyDescent="0.25">
      <c r="A48021"/>
      <c r="B48021"/>
      <c r="C48021"/>
      <c r="D48021"/>
      <c r="E48021" s="148"/>
      <c r="F48021" s="148"/>
      <c r="G48021" s="149"/>
      <c r="H48021" s="148"/>
      <c r="I48021"/>
    </row>
    <row r="48022" spans="1:9" x14ac:dyDescent="0.25">
      <c r="A48022"/>
      <c r="B48022"/>
      <c r="C48022"/>
      <c r="D48022"/>
      <c r="E48022" s="148"/>
      <c r="F48022" s="148"/>
      <c r="G48022" s="149"/>
      <c r="H48022" s="148"/>
      <c r="I48022"/>
    </row>
    <row r="48023" spans="1:9" x14ac:dyDescent="0.25">
      <c r="A48023"/>
      <c r="B48023"/>
      <c r="C48023"/>
      <c r="D48023"/>
      <c r="E48023" s="148"/>
      <c r="F48023" s="148"/>
      <c r="G48023" s="149"/>
      <c r="H48023" s="148"/>
      <c r="I48023"/>
    </row>
    <row r="48024" spans="1:9" x14ac:dyDescent="0.25">
      <c r="A48024"/>
      <c r="B48024"/>
      <c r="C48024"/>
      <c r="D48024"/>
      <c r="E48024" s="148"/>
      <c r="F48024" s="148"/>
      <c r="G48024" s="149"/>
      <c r="H48024" s="148"/>
      <c r="I48024"/>
    </row>
    <row r="48025" spans="1:9" x14ac:dyDescent="0.25">
      <c r="A48025"/>
      <c r="B48025"/>
      <c r="C48025"/>
      <c r="D48025"/>
      <c r="E48025" s="148"/>
      <c r="F48025" s="148"/>
      <c r="G48025" s="149"/>
      <c r="H48025" s="148"/>
      <c r="I48025"/>
    </row>
    <row r="48026" spans="1:9" x14ac:dyDescent="0.25">
      <c r="A48026"/>
      <c r="B48026"/>
      <c r="C48026"/>
      <c r="D48026"/>
      <c r="E48026" s="148"/>
      <c r="F48026" s="148"/>
      <c r="G48026" s="149"/>
      <c r="H48026" s="148"/>
      <c r="I48026"/>
    </row>
    <row r="48027" spans="1:9" x14ac:dyDescent="0.25">
      <c r="A48027"/>
      <c r="B48027"/>
      <c r="C48027"/>
      <c r="D48027"/>
      <c r="E48027" s="148"/>
      <c r="F48027" s="148"/>
      <c r="G48027" s="149"/>
      <c r="H48027" s="148"/>
      <c r="I48027"/>
    </row>
    <row r="48028" spans="1:9" x14ac:dyDescent="0.25">
      <c r="A48028"/>
      <c r="B48028"/>
      <c r="C48028"/>
      <c r="D48028"/>
      <c r="E48028" s="148"/>
      <c r="F48028" s="148"/>
      <c r="G48028" s="149"/>
      <c r="H48028" s="148"/>
      <c r="I48028"/>
    </row>
    <row r="48029" spans="1:9" x14ac:dyDescent="0.25">
      <c r="A48029"/>
      <c r="B48029"/>
      <c r="C48029"/>
      <c r="D48029"/>
      <c r="E48029" s="148"/>
      <c r="F48029" s="148"/>
      <c r="G48029" s="149"/>
      <c r="H48029" s="148"/>
      <c r="I48029"/>
    </row>
    <row r="48030" spans="1:9" x14ac:dyDescent="0.25">
      <c r="A48030"/>
      <c r="B48030"/>
      <c r="C48030"/>
      <c r="D48030"/>
      <c r="E48030" s="148"/>
      <c r="F48030" s="148"/>
      <c r="G48030" s="149"/>
      <c r="H48030" s="148"/>
      <c r="I48030"/>
    </row>
    <row r="48031" spans="1:9" x14ac:dyDescent="0.25">
      <c r="A48031"/>
      <c r="B48031"/>
      <c r="C48031"/>
      <c r="D48031"/>
      <c r="E48031" s="148"/>
      <c r="F48031" s="148"/>
      <c r="G48031" s="149"/>
      <c r="H48031" s="148"/>
      <c r="I48031"/>
    </row>
    <row r="48032" spans="1:9" x14ac:dyDescent="0.25">
      <c r="A48032"/>
      <c r="B48032"/>
      <c r="C48032"/>
      <c r="D48032"/>
      <c r="E48032" s="148"/>
      <c r="F48032" s="148"/>
      <c r="G48032" s="149"/>
      <c r="H48032" s="148"/>
      <c r="I48032"/>
    </row>
    <row r="48033" spans="1:9" x14ac:dyDescent="0.25">
      <c r="A48033"/>
      <c r="B48033"/>
      <c r="C48033"/>
      <c r="D48033"/>
      <c r="E48033" s="148"/>
      <c r="F48033" s="148"/>
      <c r="G48033" s="149"/>
      <c r="H48033" s="148"/>
      <c r="I48033"/>
    </row>
    <row r="48034" spans="1:9" x14ac:dyDescent="0.25">
      <c r="A48034"/>
      <c r="B48034"/>
      <c r="C48034"/>
      <c r="D48034"/>
      <c r="E48034" s="148"/>
      <c r="F48034" s="148"/>
      <c r="G48034" s="149"/>
      <c r="H48034" s="148"/>
      <c r="I48034"/>
    </row>
    <row r="48035" spans="1:9" x14ac:dyDescent="0.25">
      <c r="A48035"/>
      <c r="B48035"/>
      <c r="C48035"/>
      <c r="D48035"/>
      <c r="E48035" s="148"/>
      <c r="F48035" s="148"/>
      <c r="G48035" s="149"/>
      <c r="H48035" s="148"/>
      <c r="I48035"/>
    </row>
    <row r="48036" spans="1:9" x14ac:dyDescent="0.25">
      <c r="A48036"/>
      <c r="B48036"/>
      <c r="C48036"/>
      <c r="D48036"/>
      <c r="E48036" s="148"/>
      <c r="F48036" s="148"/>
      <c r="G48036" s="149"/>
      <c r="H48036" s="148"/>
      <c r="I48036"/>
    </row>
    <row r="48037" spans="1:9" x14ac:dyDescent="0.25">
      <c r="A48037"/>
      <c r="B48037"/>
      <c r="C48037"/>
      <c r="D48037"/>
      <c r="E48037" s="148"/>
      <c r="F48037" s="148"/>
      <c r="G48037" s="149"/>
      <c r="H48037" s="148"/>
      <c r="I48037"/>
    </row>
    <row r="48038" spans="1:9" x14ac:dyDescent="0.25">
      <c r="A48038"/>
      <c r="B48038"/>
      <c r="C48038"/>
      <c r="D48038"/>
      <c r="E48038" s="148"/>
      <c r="F48038" s="148"/>
      <c r="G48038" s="149"/>
      <c r="H48038" s="148"/>
      <c r="I48038"/>
    </row>
    <row r="48039" spans="1:9" x14ac:dyDescent="0.25">
      <c r="A48039"/>
      <c r="B48039"/>
      <c r="C48039"/>
      <c r="D48039"/>
      <c r="E48039" s="148"/>
      <c r="F48039" s="148"/>
      <c r="G48039" s="149"/>
      <c r="H48039" s="148"/>
      <c r="I48039"/>
    </row>
    <row r="48040" spans="1:9" x14ac:dyDescent="0.25">
      <c r="A48040"/>
      <c r="B48040"/>
      <c r="C48040"/>
      <c r="D48040"/>
      <c r="E48040" s="148"/>
      <c r="F48040" s="148"/>
      <c r="G48040" s="149"/>
      <c r="H48040" s="148"/>
      <c r="I48040"/>
    </row>
    <row r="48041" spans="1:9" x14ac:dyDescent="0.25">
      <c r="A48041"/>
      <c r="B48041"/>
      <c r="C48041"/>
      <c r="D48041"/>
      <c r="E48041" s="148"/>
      <c r="F48041" s="148"/>
      <c r="G48041" s="149"/>
      <c r="H48041" s="148"/>
      <c r="I48041"/>
    </row>
    <row r="48042" spans="1:9" x14ac:dyDescent="0.25">
      <c r="A48042"/>
      <c r="B48042"/>
      <c r="C48042"/>
      <c r="D48042"/>
      <c r="E48042" s="148"/>
      <c r="F48042" s="148"/>
      <c r="G48042" s="149"/>
      <c r="H48042" s="148"/>
      <c r="I48042"/>
    </row>
    <row r="48043" spans="1:9" x14ac:dyDescent="0.25">
      <c r="A48043"/>
      <c r="B48043"/>
      <c r="C48043"/>
      <c r="D48043"/>
      <c r="E48043" s="148"/>
      <c r="F48043" s="148"/>
      <c r="G48043" s="149"/>
      <c r="H48043" s="148"/>
      <c r="I48043"/>
    </row>
    <row r="48044" spans="1:9" x14ac:dyDescent="0.25">
      <c r="A48044"/>
      <c r="B48044"/>
      <c r="C48044"/>
      <c r="D48044"/>
      <c r="E48044" s="148"/>
      <c r="F48044" s="148"/>
      <c r="G48044" s="149"/>
      <c r="H48044" s="148"/>
      <c r="I48044"/>
    </row>
    <row r="48045" spans="1:9" x14ac:dyDescent="0.25">
      <c r="A48045"/>
      <c r="B48045"/>
      <c r="C48045"/>
      <c r="D48045"/>
      <c r="E48045" s="148"/>
      <c r="F48045" s="148"/>
      <c r="G48045" s="149"/>
      <c r="H48045" s="148"/>
      <c r="I48045"/>
    </row>
    <row r="48046" spans="1:9" x14ac:dyDescent="0.25">
      <c r="A48046"/>
      <c r="B48046"/>
      <c r="C48046"/>
      <c r="D48046"/>
      <c r="E48046" s="148"/>
      <c r="F48046" s="148"/>
      <c r="G48046" s="149"/>
      <c r="H48046" s="148"/>
      <c r="I48046"/>
    </row>
    <row r="48047" spans="1:9" x14ac:dyDescent="0.25">
      <c r="A48047"/>
      <c r="B48047"/>
      <c r="C48047"/>
      <c r="D48047"/>
      <c r="E48047" s="148"/>
      <c r="F48047" s="148"/>
      <c r="G48047" s="149"/>
      <c r="H48047" s="148"/>
      <c r="I48047"/>
    </row>
    <row r="48048" spans="1:9" x14ac:dyDescent="0.25">
      <c r="A48048"/>
      <c r="B48048"/>
      <c r="C48048"/>
      <c r="D48048"/>
      <c r="E48048" s="148"/>
      <c r="F48048" s="148"/>
      <c r="G48048" s="149"/>
      <c r="H48048" s="148"/>
      <c r="I48048"/>
    </row>
    <row r="48049" spans="1:9" x14ac:dyDescent="0.25">
      <c r="A48049"/>
      <c r="B48049"/>
      <c r="C48049"/>
      <c r="D48049"/>
      <c r="E48049" s="148"/>
      <c r="F48049" s="148"/>
      <c r="G48049" s="149"/>
      <c r="H48049" s="148"/>
      <c r="I48049"/>
    </row>
    <row r="48050" spans="1:9" x14ac:dyDescent="0.25">
      <c r="A48050"/>
      <c r="B48050"/>
      <c r="C48050"/>
      <c r="D48050"/>
      <c r="E48050" s="148"/>
      <c r="F48050" s="148"/>
      <c r="G48050" s="149"/>
      <c r="H48050" s="148"/>
      <c r="I48050"/>
    </row>
    <row r="48051" spans="1:9" x14ac:dyDescent="0.25">
      <c r="A48051"/>
      <c r="B48051"/>
      <c r="C48051"/>
      <c r="D48051"/>
      <c r="E48051" s="148"/>
      <c r="F48051" s="148"/>
      <c r="G48051" s="149"/>
      <c r="H48051" s="148"/>
      <c r="I48051"/>
    </row>
    <row r="48052" spans="1:9" x14ac:dyDescent="0.25">
      <c r="A48052"/>
      <c r="B48052"/>
      <c r="C48052"/>
      <c r="D48052"/>
      <c r="E48052" s="148"/>
      <c r="F48052" s="148"/>
      <c r="G48052" s="149"/>
      <c r="H48052" s="148"/>
      <c r="I48052"/>
    </row>
    <row r="48053" spans="1:9" x14ac:dyDescent="0.25">
      <c r="A48053"/>
      <c r="B48053"/>
      <c r="C48053"/>
      <c r="D48053"/>
      <c r="E48053" s="148"/>
      <c r="F48053" s="148"/>
      <c r="G48053" s="149"/>
      <c r="H48053" s="148"/>
      <c r="I48053"/>
    </row>
    <row r="48054" spans="1:9" x14ac:dyDescent="0.25">
      <c r="A48054"/>
      <c r="B48054"/>
      <c r="C48054"/>
      <c r="D48054"/>
      <c r="E48054" s="148"/>
      <c r="F48054" s="148"/>
      <c r="G48054" s="149"/>
      <c r="H48054" s="148"/>
      <c r="I48054"/>
    </row>
    <row r="48055" spans="1:9" x14ac:dyDescent="0.25">
      <c r="A48055"/>
      <c r="B48055"/>
      <c r="C48055"/>
      <c r="D48055"/>
      <c r="E48055" s="148"/>
      <c r="F48055" s="148"/>
      <c r="G48055" s="149"/>
      <c r="H48055" s="148"/>
      <c r="I48055"/>
    </row>
    <row r="48056" spans="1:9" x14ac:dyDescent="0.25">
      <c r="A48056"/>
      <c r="B48056"/>
      <c r="C48056"/>
      <c r="D48056"/>
      <c r="E48056" s="148"/>
      <c r="F48056" s="148"/>
      <c r="G48056" s="149"/>
      <c r="H48056" s="148"/>
      <c r="I48056"/>
    </row>
    <row r="48057" spans="1:9" x14ac:dyDescent="0.25">
      <c r="A48057"/>
      <c r="B48057"/>
      <c r="C48057"/>
      <c r="D48057"/>
      <c r="E48057" s="148"/>
      <c r="F48057" s="148"/>
      <c r="G48057" s="149"/>
      <c r="H48057" s="148"/>
      <c r="I48057"/>
    </row>
    <row r="48058" spans="1:9" x14ac:dyDescent="0.25">
      <c r="A48058"/>
      <c r="B48058"/>
      <c r="C48058"/>
      <c r="D48058"/>
      <c r="E48058" s="148"/>
      <c r="F48058" s="148"/>
      <c r="G48058" s="149"/>
      <c r="H48058" s="148"/>
      <c r="I48058"/>
    </row>
    <row r="48059" spans="1:9" x14ac:dyDescent="0.25">
      <c r="A48059"/>
      <c r="B48059"/>
      <c r="C48059"/>
      <c r="D48059"/>
      <c r="E48059" s="148"/>
      <c r="F48059" s="148"/>
      <c r="G48059" s="149"/>
      <c r="H48059" s="148"/>
      <c r="I48059"/>
    </row>
    <row r="48060" spans="1:9" x14ac:dyDescent="0.25">
      <c r="A48060"/>
      <c r="B48060"/>
      <c r="C48060"/>
      <c r="D48060"/>
      <c r="E48060" s="148"/>
      <c r="F48060" s="148"/>
      <c r="G48060" s="149"/>
      <c r="H48060" s="148"/>
      <c r="I48060"/>
    </row>
    <row r="48061" spans="1:9" x14ac:dyDescent="0.25">
      <c r="A48061"/>
      <c r="B48061"/>
      <c r="C48061"/>
      <c r="D48061"/>
      <c r="E48061" s="148"/>
      <c r="F48061" s="148"/>
      <c r="G48061" s="149"/>
      <c r="H48061" s="148"/>
      <c r="I48061"/>
    </row>
    <row r="48062" spans="1:9" x14ac:dyDescent="0.25">
      <c r="A48062"/>
      <c r="B48062"/>
      <c r="C48062"/>
      <c r="D48062"/>
      <c r="E48062" s="148"/>
      <c r="F48062" s="148"/>
      <c r="G48062" s="149"/>
      <c r="H48062" s="148"/>
      <c r="I48062"/>
    </row>
    <row r="48063" spans="1:9" x14ac:dyDescent="0.25">
      <c r="A48063"/>
      <c r="B48063"/>
      <c r="C48063"/>
      <c r="D48063"/>
      <c r="E48063" s="148"/>
      <c r="F48063" s="148"/>
      <c r="G48063" s="149"/>
      <c r="H48063" s="148"/>
      <c r="I48063"/>
    </row>
    <row r="48064" spans="1:9" x14ac:dyDescent="0.25">
      <c r="A48064"/>
      <c r="B48064"/>
      <c r="C48064"/>
      <c r="D48064"/>
      <c r="E48064" s="148"/>
      <c r="F48064" s="148"/>
      <c r="G48064" s="149"/>
      <c r="H48064" s="148"/>
      <c r="I48064"/>
    </row>
    <row r="48065" spans="1:9" x14ac:dyDescent="0.25">
      <c r="A48065"/>
      <c r="B48065"/>
      <c r="C48065"/>
      <c r="D48065"/>
      <c r="E48065" s="148"/>
      <c r="F48065" s="148"/>
      <c r="G48065" s="149"/>
      <c r="H48065" s="148"/>
      <c r="I48065"/>
    </row>
    <row r="48066" spans="1:9" x14ac:dyDescent="0.25">
      <c r="A48066"/>
      <c r="B48066"/>
      <c r="C48066"/>
      <c r="D48066"/>
      <c r="E48066" s="148"/>
      <c r="F48066" s="148"/>
      <c r="G48066" s="149"/>
      <c r="H48066" s="148"/>
      <c r="I48066"/>
    </row>
    <row r="48067" spans="1:9" x14ac:dyDescent="0.25">
      <c r="A48067"/>
      <c r="B48067"/>
      <c r="C48067"/>
      <c r="D48067"/>
      <c r="E48067" s="148"/>
      <c r="F48067" s="148"/>
      <c r="G48067" s="149"/>
      <c r="H48067" s="148"/>
      <c r="I48067"/>
    </row>
    <row r="48068" spans="1:9" x14ac:dyDescent="0.25">
      <c r="A48068"/>
      <c r="B48068"/>
      <c r="C48068"/>
      <c r="D48068"/>
      <c r="E48068" s="148"/>
      <c r="F48068" s="148"/>
      <c r="G48068" s="149"/>
      <c r="H48068" s="148"/>
      <c r="I48068"/>
    </row>
    <row r="48069" spans="1:9" x14ac:dyDescent="0.25">
      <c r="A48069"/>
      <c r="B48069"/>
      <c r="C48069"/>
      <c r="D48069"/>
      <c r="E48069" s="148"/>
      <c r="F48069" s="148"/>
      <c r="G48069" s="149"/>
      <c r="H48069" s="148"/>
      <c r="I48069"/>
    </row>
    <row r="48070" spans="1:9" x14ac:dyDescent="0.25">
      <c r="A48070"/>
      <c r="B48070"/>
      <c r="C48070"/>
      <c r="D48070"/>
      <c r="E48070" s="148"/>
      <c r="F48070" s="148"/>
      <c r="G48070" s="149"/>
      <c r="H48070" s="148"/>
      <c r="I48070"/>
    </row>
    <row r="48071" spans="1:9" x14ac:dyDescent="0.25">
      <c r="A48071"/>
      <c r="B48071"/>
      <c r="C48071"/>
      <c r="D48071"/>
      <c r="E48071" s="148"/>
      <c r="F48071" s="148"/>
      <c r="G48071" s="149"/>
      <c r="H48071" s="148"/>
      <c r="I48071"/>
    </row>
    <row r="48072" spans="1:9" x14ac:dyDescent="0.25">
      <c r="A48072"/>
      <c r="B48072"/>
      <c r="C48072"/>
      <c r="D48072"/>
      <c r="E48072" s="148"/>
      <c r="F48072" s="148"/>
      <c r="G48072" s="149"/>
      <c r="H48072" s="148"/>
      <c r="I48072"/>
    </row>
    <row r="48073" spans="1:9" x14ac:dyDescent="0.25">
      <c r="A48073"/>
      <c r="B48073"/>
      <c r="C48073"/>
      <c r="D48073"/>
      <c r="E48073" s="148"/>
      <c r="F48073" s="148"/>
      <c r="G48073" s="149"/>
      <c r="H48073" s="148"/>
      <c r="I48073"/>
    </row>
    <row r="48074" spans="1:9" x14ac:dyDescent="0.25">
      <c r="A48074"/>
      <c r="B48074"/>
      <c r="C48074"/>
      <c r="D48074"/>
      <c r="E48074" s="148"/>
      <c r="F48074" s="148"/>
      <c r="G48074" s="149"/>
      <c r="H48074" s="148"/>
      <c r="I48074"/>
    </row>
    <row r="48075" spans="1:9" x14ac:dyDescent="0.25">
      <c r="A48075"/>
      <c r="B48075"/>
      <c r="C48075"/>
      <c r="D48075"/>
      <c r="E48075" s="148"/>
      <c r="F48075" s="148"/>
      <c r="G48075" s="149"/>
      <c r="H48075" s="148"/>
      <c r="I48075"/>
    </row>
    <row r="48076" spans="1:9" x14ac:dyDescent="0.25">
      <c r="A48076"/>
      <c r="B48076"/>
      <c r="C48076"/>
      <c r="D48076"/>
      <c r="E48076" s="148"/>
      <c r="F48076" s="148"/>
      <c r="G48076" s="149"/>
      <c r="H48076" s="148"/>
      <c r="I48076"/>
    </row>
    <row r="48077" spans="1:9" x14ac:dyDescent="0.25">
      <c r="A48077"/>
      <c r="B48077"/>
      <c r="C48077"/>
      <c r="D48077"/>
      <c r="E48077" s="148"/>
      <c r="F48077" s="148"/>
      <c r="G48077" s="149"/>
      <c r="H48077" s="148"/>
      <c r="I48077"/>
    </row>
    <row r="48078" spans="1:9" x14ac:dyDescent="0.25">
      <c r="A48078"/>
      <c r="B48078"/>
      <c r="C48078"/>
      <c r="D48078"/>
      <c r="E48078" s="148"/>
      <c r="F48078" s="148"/>
      <c r="G48078" s="149"/>
      <c r="H48078" s="148"/>
      <c r="I48078"/>
    </row>
    <row r="48079" spans="1:9" x14ac:dyDescent="0.25">
      <c r="A48079"/>
      <c r="B48079"/>
      <c r="C48079"/>
      <c r="D48079"/>
      <c r="E48079" s="148"/>
      <c r="F48079" s="148"/>
      <c r="G48079" s="149"/>
      <c r="H48079" s="148"/>
      <c r="I48079"/>
    </row>
    <row r="48080" spans="1:9" x14ac:dyDescent="0.25">
      <c r="A48080"/>
      <c r="B48080"/>
      <c r="C48080"/>
      <c r="D48080"/>
      <c r="E48080" s="148"/>
      <c r="F48080" s="148"/>
      <c r="G48080" s="149"/>
      <c r="H48080" s="148"/>
      <c r="I48080"/>
    </row>
    <row r="48081" spans="1:9" x14ac:dyDescent="0.25">
      <c r="A48081"/>
      <c r="B48081"/>
      <c r="C48081"/>
      <c r="D48081"/>
      <c r="E48081" s="148"/>
      <c r="F48081" s="148"/>
      <c r="G48081" s="149"/>
      <c r="H48081" s="148"/>
      <c r="I48081"/>
    </row>
    <row r="48082" spans="1:9" x14ac:dyDescent="0.25">
      <c r="A48082"/>
      <c r="B48082"/>
      <c r="C48082"/>
      <c r="D48082"/>
      <c r="E48082" s="148"/>
      <c r="F48082" s="148"/>
      <c r="G48082" s="149"/>
      <c r="H48082" s="148"/>
      <c r="I48082"/>
    </row>
    <row r="48083" spans="1:9" x14ac:dyDescent="0.25">
      <c r="A48083"/>
      <c r="B48083"/>
      <c r="C48083"/>
      <c r="D48083"/>
      <c r="E48083" s="148"/>
      <c r="F48083" s="148"/>
      <c r="G48083" s="149"/>
      <c r="H48083" s="148"/>
      <c r="I48083"/>
    </row>
    <row r="48084" spans="1:9" x14ac:dyDescent="0.25">
      <c r="A48084"/>
      <c r="B48084"/>
      <c r="C48084"/>
      <c r="D48084"/>
      <c r="E48084" s="148"/>
      <c r="F48084" s="148"/>
      <c r="G48084" s="149"/>
      <c r="H48084" s="148"/>
      <c r="I48084"/>
    </row>
    <row r="48085" spans="1:9" x14ac:dyDescent="0.25">
      <c r="A48085"/>
      <c r="B48085"/>
      <c r="C48085"/>
      <c r="D48085"/>
      <c r="E48085" s="148"/>
      <c r="F48085" s="148"/>
      <c r="G48085" s="149"/>
      <c r="H48085" s="148"/>
      <c r="I48085"/>
    </row>
    <row r="48086" spans="1:9" x14ac:dyDescent="0.25">
      <c r="A48086"/>
      <c r="B48086"/>
      <c r="C48086"/>
      <c r="D48086"/>
      <c r="E48086" s="148"/>
      <c r="F48086" s="148"/>
      <c r="G48086" s="149"/>
      <c r="H48086" s="148"/>
      <c r="I48086"/>
    </row>
    <row r="48087" spans="1:9" x14ac:dyDescent="0.25">
      <c r="A48087"/>
      <c r="B48087"/>
      <c r="C48087"/>
      <c r="D48087"/>
      <c r="E48087" s="148"/>
      <c r="F48087" s="148"/>
      <c r="G48087" s="149"/>
      <c r="H48087" s="148"/>
      <c r="I48087"/>
    </row>
    <row r="48088" spans="1:9" x14ac:dyDescent="0.25">
      <c r="A48088"/>
      <c r="B48088"/>
      <c r="C48088"/>
      <c r="D48088"/>
      <c r="E48088" s="148"/>
      <c r="F48088" s="148"/>
      <c r="G48088" s="149"/>
      <c r="H48088" s="148"/>
      <c r="I48088"/>
    </row>
    <row r="48089" spans="1:9" x14ac:dyDescent="0.25">
      <c r="A48089"/>
      <c r="B48089"/>
      <c r="C48089"/>
      <c r="D48089"/>
      <c r="E48089" s="148"/>
      <c r="F48089" s="148"/>
      <c r="G48089" s="149"/>
      <c r="H48089" s="148"/>
      <c r="I48089"/>
    </row>
    <row r="48090" spans="1:9" x14ac:dyDescent="0.25">
      <c r="A48090"/>
      <c r="B48090"/>
      <c r="C48090"/>
      <c r="D48090"/>
      <c r="E48090" s="148"/>
      <c r="F48090" s="148"/>
      <c r="G48090" s="149"/>
      <c r="H48090" s="148"/>
      <c r="I48090"/>
    </row>
    <row r="48091" spans="1:9" x14ac:dyDescent="0.25">
      <c r="A48091"/>
      <c r="B48091"/>
      <c r="C48091"/>
      <c r="D48091"/>
      <c r="E48091" s="148"/>
      <c r="F48091" s="148"/>
      <c r="G48091" s="149"/>
      <c r="H48091" s="148"/>
      <c r="I48091"/>
    </row>
    <row r="48092" spans="1:9" x14ac:dyDescent="0.25">
      <c r="A48092"/>
      <c r="B48092"/>
      <c r="C48092"/>
      <c r="D48092"/>
      <c r="E48092" s="148"/>
      <c r="F48092" s="148"/>
      <c r="G48092" s="149"/>
      <c r="H48092" s="148"/>
      <c r="I48092"/>
    </row>
    <row r="48093" spans="1:9" x14ac:dyDescent="0.25">
      <c r="A48093"/>
      <c r="B48093"/>
      <c r="C48093"/>
      <c r="D48093"/>
      <c r="E48093" s="148"/>
      <c r="F48093" s="148"/>
      <c r="G48093" s="149"/>
      <c r="H48093" s="148"/>
      <c r="I48093"/>
    </row>
    <row r="48094" spans="1:9" x14ac:dyDescent="0.25">
      <c r="A48094"/>
      <c r="B48094"/>
      <c r="C48094"/>
      <c r="D48094"/>
      <c r="E48094" s="148"/>
      <c r="F48094" s="148"/>
      <c r="G48094" s="149"/>
      <c r="H48094" s="148"/>
      <c r="I48094"/>
    </row>
    <row r="48095" spans="1:9" x14ac:dyDescent="0.25">
      <c r="A48095"/>
      <c r="B48095"/>
      <c r="C48095"/>
      <c r="D48095"/>
      <c r="E48095" s="148"/>
      <c r="F48095" s="148"/>
      <c r="G48095" s="149"/>
      <c r="H48095" s="148"/>
      <c r="I48095"/>
    </row>
    <row r="48096" spans="1:9" x14ac:dyDescent="0.25">
      <c r="A48096"/>
      <c r="B48096"/>
      <c r="C48096"/>
      <c r="D48096"/>
      <c r="E48096" s="148"/>
      <c r="F48096" s="148"/>
      <c r="G48096" s="149"/>
      <c r="H48096" s="148"/>
      <c r="I48096"/>
    </row>
    <row r="48097" spans="1:9" x14ac:dyDescent="0.25">
      <c r="A48097"/>
      <c r="B48097"/>
      <c r="C48097"/>
      <c r="D48097"/>
      <c r="E48097" s="148"/>
      <c r="F48097" s="148"/>
      <c r="G48097" s="149"/>
      <c r="H48097" s="148"/>
      <c r="I48097"/>
    </row>
    <row r="48098" spans="1:9" x14ac:dyDescent="0.25">
      <c r="A48098"/>
      <c r="B48098"/>
      <c r="C48098"/>
      <c r="D48098"/>
      <c r="E48098" s="148"/>
      <c r="F48098" s="148"/>
      <c r="G48098" s="149"/>
      <c r="H48098" s="148"/>
      <c r="I48098"/>
    </row>
    <row r="48099" spans="1:9" x14ac:dyDescent="0.25">
      <c r="A48099"/>
      <c r="B48099"/>
      <c r="C48099"/>
      <c r="D48099"/>
      <c r="E48099" s="148"/>
      <c r="F48099" s="148"/>
      <c r="G48099" s="149"/>
      <c r="H48099" s="148"/>
      <c r="I48099"/>
    </row>
    <row r="48100" spans="1:9" x14ac:dyDescent="0.25">
      <c r="A48100"/>
      <c r="B48100"/>
      <c r="C48100"/>
      <c r="D48100"/>
      <c r="E48100" s="148"/>
      <c r="F48100" s="148"/>
      <c r="G48100" s="149"/>
      <c r="H48100" s="148"/>
      <c r="I48100"/>
    </row>
    <row r="48101" spans="1:9" x14ac:dyDescent="0.25">
      <c r="A48101"/>
      <c r="B48101"/>
      <c r="C48101"/>
      <c r="D48101"/>
      <c r="E48101" s="148"/>
      <c r="F48101" s="148"/>
      <c r="G48101" s="149"/>
      <c r="H48101" s="148"/>
      <c r="I48101"/>
    </row>
    <row r="48102" spans="1:9" x14ac:dyDescent="0.25">
      <c r="A48102"/>
      <c r="B48102"/>
      <c r="C48102"/>
      <c r="D48102"/>
      <c r="E48102" s="148"/>
      <c r="F48102" s="148"/>
      <c r="G48102" s="149"/>
      <c r="H48102" s="148"/>
      <c r="I48102"/>
    </row>
    <row r="48103" spans="1:9" x14ac:dyDescent="0.25">
      <c r="A48103"/>
      <c r="B48103"/>
      <c r="C48103"/>
      <c r="D48103"/>
      <c r="E48103" s="148"/>
      <c r="F48103" s="148"/>
      <c r="G48103" s="149"/>
      <c r="H48103" s="148"/>
      <c r="I48103"/>
    </row>
    <row r="48104" spans="1:9" x14ac:dyDescent="0.25">
      <c r="A48104"/>
      <c r="B48104"/>
      <c r="C48104"/>
      <c r="D48104"/>
      <c r="E48104" s="148"/>
      <c r="F48104" s="148"/>
      <c r="G48104" s="149"/>
      <c r="H48104" s="148"/>
      <c r="I48104"/>
    </row>
    <row r="48105" spans="1:9" x14ac:dyDescent="0.25">
      <c r="A48105"/>
      <c r="B48105"/>
      <c r="C48105"/>
      <c r="D48105"/>
      <c r="E48105" s="148"/>
      <c r="F48105" s="148"/>
      <c r="G48105" s="149"/>
      <c r="H48105" s="148"/>
      <c r="I48105"/>
    </row>
    <row r="48106" spans="1:9" x14ac:dyDescent="0.25">
      <c r="A48106"/>
      <c r="B48106"/>
      <c r="C48106"/>
      <c r="D48106"/>
      <c r="E48106" s="148"/>
      <c r="F48106" s="148"/>
      <c r="G48106" s="149"/>
      <c r="H48106" s="148"/>
      <c r="I48106"/>
    </row>
    <row r="48107" spans="1:9" x14ac:dyDescent="0.25">
      <c r="A48107"/>
      <c r="B48107"/>
      <c r="C48107"/>
      <c r="D48107"/>
      <c r="E48107" s="148"/>
      <c r="F48107" s="148"/>
      <c r="G48107" s="149"/>
      <c r="H48107" s="148"/>
      <c r="I48107"/>
    </row>
    <row r="48108" spans="1:9" x14ac:dyDescent="0.25">
      <c r="A48108"/>
      <c r="B48108"/>
      <c r="C48108"/>
      <c r="D48108"/>
      <c r="E48108" s="148"/>
      <c r="F48108" s="148"/>
      <c r="G48108" s="149"/>
      <c r="H48108" s="148"/>
      <c r="I48108"/>
    </row>
    <row r="48109" spans="1:9" x14ac:dyDescent="0.25">
      <c r="A48109"/>
      <c r="B48109"/>
      <c r="C48109"/>
      <c r="D48109"/>
      <c r="E48109" s="148"/>
      <c r="F48109" s="148"/>
      <c r="G48109" s="149"/>
      <c r="H48109" s="148"/>
      <c r="I48109"/>
    </row>
    <row r="48110" spans="1:9" x14ac:dyDescent="0.25">
      <c r="A48110"/>
      <c r="B48110"/>
      <c r="C48110"/>
      <c r="D48110"/>
      <c r="E48110" s="148"/>
      <c r="F48110" s="148"/>
      <c r="G48110" s="149"/>
      <c r="H48110" s="148"/>
      <c r="I48110"/>
    </row>
    <row r="48111" spans="1:9" x14ac:dyDescent="0.25">
      <c r="A48111"/>
      <c r="B48111"/>
      <c r="C48111"/>
      <c r="D48111"/>
      <c r="E48111" s="148"/>
      <c r="F48111" s="148"/>
      <c r="G48111" s="149"/>
      <c r="H48111" s="148"/>
      <c r="I48111"/>
    </row>
    <row r="48112" spans="1:9" x14ac:dyDescent="0.25">
      <c r="A48112"/>
      <c r="B48112"/>
      <c r="C48112"/>
      <c r="D48112"/>
      <c r="E48112" s="148"/>
      <c r="F48112" s="148"/>
      <c r="G48112" s="149"/>
      <c r="H48112" s="148"/>
      <c r="I48112"/>
    </row>
    <row r="48113" spans="1:9" x14ac:dyDescent="0.25">
      <c r="A48113"/>
      <c r="B48113"/>
      <c r="C48113"/>
      <c r="D48113"/>
      <c r="E48113" s="148"/>
      <c r="F48113" s="148"/>
      <c r="G48113" s="149"/>
      <c r="H48113" s="148"/>
      <c r="I48113"/>
    </row>
    <row r="48114" spans="1:9" x14ac:dyDescent="0.25">
      <c r="A48114"/>
      <c r="B48114"/>
      <c r="C48114"/>
      <c r="D48114"/>
      <c r="E48114" s="148"/>
      <c r="F48114" s="148"/>
      <c r="G48114" s="149"/>
      <c r="H48114" s="148"/>
      <c r="I48114"/>
    </row>
    <row r="48115" spans="1:9" x14ac:dyDescent="0.25">
      <c r="A48115"/>
      <c r="B48115"/>
      <c r="C48115"/>
      <c r="D48115"/>
      <c r="E48115" s="148"/>
      <c r="F48115" s="148"/>
      <c r="G48115" s="149"/>
      <c r="H48115" s="148"/>
      <c r="I48115"/>
    </row>
    <row r="48116" spans="1:9" x14ac:dyDescent="0.25">
      <c r="A48116"/>
      <c r="B48116"/>
      <c r="C48116"/>
      <c r="D48116"/>
      <c r="E48116" s="148"/>
      <c r="F48116" s="148"/>
      <c r="G48116" s="149"/>
      <c r="H48116" s="148"/>
      <c r="I48116"/>
    </row>
    <row r="48117" spans="1:9" x14ac:dyDescent="0.25">
      <c r="A48117"/>
      <c r="B48117"/>
      <c r="C48117"/>
      <c r="D48117"/>
      <c r="E48117" s="148"/>
      <c r="F48117" s="148"/>
      <c r="G48117" s="149"/>
      <c r="H48117" s="148"/>
      <c r="I48117"/>
    </row>
    <row r="48118" spans="1:9" x14ac:dyDescent="0.25">
      <c r="A48118"/>
      <c r="B48118"/>
      <c r="C48118"/>
      <c r="D48118"/>
      <c r="E48118" s="148"/>
      <c r="F48118" s="148"/>
      <c r="G48118" s="149"/>
      <c r="H48118" s="148"/>
      <c r="I48118"/>
    </row>
    <row r="48119" spans="1:9" x14ac:dyDescent="0.25">
      <c r="A48119"/>
      <c r="B48119"/>
      <c r="C48119"/>
      <c r="D48119"/>
      <c r="E48119" s="148"/>
      <c r="F48119" s="148"/>
      <c r="G48119" s="149"/>
      <c r="H48119" s="148"/>
      <c r="I48119"/>
    </row>
    <row r="48120" spans="1:9" x14ac:dyDescent="0.25">
      <c r="A48120"/>
      <c r="B48120"/>
      <c r="C48120"/>
      <c r="D48120"/>
      <c r="E48120" s="148"/>
      <c r="F48120" s="148"/>
      <c r="G48120" s="149"/>
      <c r="H48120" s="148"/>
      <c r="I48120"/>
    </row>
    <row r="48121" spans="1:9" x14ac:dyDescent="0.25">
      <c r="A48121"/>
      <c r="B48121"/>
      <c r="C48121"/>
      <c r="D48121"/>
      <c r="E48121" s="148"/>
      <c r="F48121" s="148"/>
      <c r="G48121" s="149"/>
      <c r="H48121" s="148"/>
      <c r="I48121"/>
    </row>
    <row r="48122" spans="1:9" x14ac:dyDescent="0.25">
      <c r="A48122"/>
      <c r="B48122"/>
      <c r="C48122"/>
      <c r="D48122"/>
      <c r="E48122" s="148"/>
      <c r="F48122" s="148"/>
      <c r="G48122" s="149"/>
      <c r="H48122" s="148"/>
      <c r="I48122"/>
    </row>
    <row r="48123" spans="1:9" x14ac:dyDescent="0.25">
      <c r="A48123"/>
      <c r="B48123"/>
      <c r="C48123"/>
      <c r="D48123"/>
      <c r="E48123" s="148"/>
      <c r="F48123" s="148"/>
      <c r="G48123" s="149"/>
      <c r="H48123" s="148"/>
      <c r="I48123"/>
    </row>
    <row r="48124" spans="1:9" x14ac:dyDescent="0.25">
      <c r="A48124"/>
      <c r="B48124"/>
      <c r="C48124"/>
      <c r="D48124"/>
      <c r="E48124" s="148"/>
      <c r="F48124" s="148"/>
      <c r="G48124" s="149"/>
      <c r="H48124" s="148"/>
      <c r="I48124"/>
    </row>
    <row r="48125" spans="1:9" x14ac:dyDescent="0.25">
      <c r="A48125"/>
      <c r="B48125"/>
      <c r="C48125"/>
      <c r="D48125"/>
      <c r="E48125" s="148"/>
      <c r="F48125" s="148"/>
      <c r="G48125" s="149"/>
      <c r="H48125" s="148"/>
      <c r="I48125"/>
    </row>
    <row r="48126" spans="1:9" x14ac:dyDescent="0.25">
      <c r="A48126"/>
      <c r="B48126"/>
      <c r="C48126"/>
      <c r="D48126"/>
      <c r="E48126" s="148"/>
      <c r="F48126" s="148"/>
      <c r="G48126" s="149"/>
      <c r="H48126" s="148"/>
      <c r="I48126"/>
    </row>
    <row r="48127" spans="1:9" x14ac:dyDescent="0.25">
      <c r="A48127"/>
      <c r="B48127"/>
      <c r="C48127"/>
      <c r="D48127"/>
      <c r="E48127" s="148"/>
      <c r="F48127" s="148"/>
      <c r="G48127" s="149"/>
      <c r="H48127" s="148"/>
      <c r="I48127"/>
    </row>
    <row r="48128" spans="1:9" x14ac:dyDescent="0.25">
      <c r="A48128"/>
      <c r="B48128"/>
      <c r="C48128"/>
      <c r="D48128"/>
      <c r="E48128" s="148"/>
      <c r="F48128" s="148"/>
      <c r="G48128" s="149"/>
      <c r="H48128" s="148"/>
      <c r="I48128"/>
    </row>
    <row r="48129" spans="1:9" x14ac:dyDescent="0.25">
      <c r="A48129"/>
      <c r="B48129"/>
      <c r="C48129"/>
      <c r="D48129"/>
      <c r="E48129" s="148"/>
      <c r="F48129" s="148"/>
      <c r="G48129" s="149"/>
      <c r="H48129" s="148"/>
      <c r="I48129"/>
    </row>
    <row r="48130" spans="1:9" x14ac:dyDescent="0.25">
      <c r="A48130"/>
      <c r="B48130"/>
      <c r="C48130"/>
      <c r="D48130"/>
      <c r="E48130" s="148"/>
      <c r="F48130" s="148"/>
      <c r="G48130" s="149"/>
      <c r="H48130" s="148"/>
      <c r="I48130"/>
    </row>
    <row r="48131" spans="1:9" x14ac:dyDescent="0.25">
      <c r="A48131"/>
      <c r="B48131"/>
      <c r="C48131"/>
      <c r="D48131"/>
      <c r="E48131" s="148"/>
      <c r="F48131" s="148"/>
      <c r="G48131" s="149"/>
      <c r="H48131" s="148"/>
      <c r="I48131"/>
    </row>
    <row r="48132" spans="1:9" x14ac:dyDescent="0.25">
      <c r="A48132"/>
      <c r="B48132"/>
      <c r="C48132"/>
      <c r="D48132"/>
      <c r="E48132" s="148"/>
      <c r="F48132" s="148"/>
      <c r="G48132" s="149"/>
      <c r="H48132" s="148"/>
      <c r="I48132"/>
    </row>
    <row r="48133" spans="1:9" x14ac:dyDescent="0.25">
      <c r="A48133"/>
      <c r="B48133"/>
      <c r="C48133"/>
      <c r="D48133"/>
      <c r="E48133" s="148"/>
      <c r="F48133" s="148"/>
      <c r="G48133" s="149"/>
      <c r="H48133" s="148"/>
      <c r="I48133"/>
    </row>
    <row r="48134" spans="1:9" x14ac:dyDescent="0.25">
      <c r="A48134"/>
      <c r="B48134"/>
      <c r="C48134"/>
      <c r="D48134"/>
      <c r="E48134" s="148"/>
      <c r="F48134" s="148"/>
      <c r="G48134" s="149"/>
      <c r="H48134" s="148"/>
      <c r="I48134"/>
    </row>
    <row r="48135" spans="1:9" x14ac:dyDescent="0.25">
      <c r="A48135"/>
      <c r="B48135"/>
      <c r="C48135"/>
      <c r="D48135"/>
      <c r="E48135" s="148"/>
      <c r="F48135" s="148"/>
      <c r="G48135" s="149"/>
      <c r="H48135" s="148"/>
      <c r="I48135"/>
    </row>
    <row r="48136" spans="1:9" x14ac:dyDescent="0.25">
      <c r="A48136"/>
      <c r="B48136"/>
      <c r="C48136"/>
      <c r="D48136"/>
      <c r="E48136" s="148"/>
      <c r="F48136" s="148"/>
      <c r="G48136" s="149"/>
      <c r="H48136" s="148"/>
      <c r="I48136"/>
    </row>
    <row r="48137" spans="1:9" x14ac:dyDescent="0.25">
      <c r="A48137"/>
      <c r="B48137"/>
      <c r="C48137"/>
      <c r="D48137"/>
      <c r="E48137" s="148"/>
      <c r="F48137" s="148"/>
      <c r="G48137" s="149"/>
      <c r="H48137" s="148"/>
      <c r="I48137"/>
    </row>
    <row r="48138" spans="1:9" x14ac:dyDescent="0.25">
      <c r="A48138"/>
      <c r="B48138"/>
      <c r="C48138"/>
      <c r="D48138"/>
      <c r="E48138" s="148"/>
      <c r="F48138" s="148"/>
      <c r="G48138" s="149"/>
      <c r="H48138" s="148"/>
      <c r="I48138"/>
    </row>
    <row r="48139" spans="1:9" x14ac:dyDescent="0.25">
      <c r="A48139"/>
      <c r="B48139"/>
      <c r="C48139"/>
      <c r="D48139"/>
      <c r="E48139" s="148"/>
      <c r="F48139" s="148"/>
      <c r="G48139" s="149"/>
      <c r="H48139" s="148"/>
      <c r="I48139"/>
    </row>
    <row r="48140" spans="1:9" x14ac:dyDescent="0.25">
      <c r="A48140"/>
      <c r="B48140"/>
      <c r="C48140"/>
      <c r="D48140"/>
      <c r="E48140" s="148"/>
      <c r="F48140" s="148"/>
      <c r="G48140" s="149"/>
      <c r="H48140" s="148"/>
      <c r="I48140"/>
    </row>
    <row r="48141" spans="1:9" x14ac:dyDescent="0.25">
      <c r="A48141"/>
      <c r="B48141"/>
      <c r="C48141"/>
      <c r="D48141"/>
      <c r="E48141" s="148"/>
      <c r="F48141" s="148"/>
      <c r="G48141" s="149"/>
      <c r="H48141" s="148"/>
      <c r="I48141"/>
    </row>
    <row r="48142" spans="1:9" x14ac:dyDescent="0.25">
      <c r="A48142"/>
      <c r="B48142"/>
      <c r="C48142"/>
      <c r="D48142"/>
      <c r="E48142" s="148"/>
      <c r="F48142" s="148"/>
      <c r="G48142" s="149"/>
      <c r="H48142" s="148"/>
      <c r="I48142"/>
    </row>
    <row r="48143" spans="1:9" x14ac:dyDescent="0.25">
      <c r="A48143"/>
      <c r="B48143"/>
      <c r="C48143"/>
      <c r="D48143"/>
      <c r="E48143" s="148"/>
      <c r="F48143" s="148"/>
      <c r="G48143" s="149"/>
      <c r="H48143" s="148"/>
      <c r="I48143"/>
    </row>
    <row r="48144" spans="1:9" x14ac:dyDescent="0.25">
      <c r="A48144"/>
      <c r="B48144"/>
      <c r="C48144"/>
      <c r="D48144"/>
      <c r="E48144" s="148"/>
      <c r="F48144" s="148"/>
      <c r="G48144" s="149"/>
      <c r="H48144" s="148"/>
      <c r="I48144"/>
    </row>
    <row r="48145" spans="1:9" x14ac:dyDescent="0.25">
      <c r="A48145"/>
      <c r="B48145"/>
      <c r="C48145"/>
      <c r="D48145"/>
      <c r="E48145" s="148"/>
      <c r="F48145" s="148"/>
      <c r="G48145" s="149"/>
      <c r="H48145" s="148"/>
      <c r="I48145"/>
    </row>
    <row r="48146" spans="1:9" x14ac:dyDescent="0.25">
      <c r="A48146"/>
      <c r="B48146"/>
      <c r="C48146"/>
      <c r="D48146"/>
      <c r="E48146" s="148"/>
      <c r="F48146" s="148"/>
      <c r="G48146" s="149"/>
      <c r="H48146" s="148"/>
      <c r="I48146"/>
    </row>
    <row r="48147" spans="1:9" x14ac:dyDescent="0.25">
      <c r="A48147"/>
      <c r="B48147"/>
      <c r="C48147"/>
      <c r="D48147"/>
      <c r="E48147" s="148"/>
      <c r="F48147" s="148"/>
      <c r="G48147" s="149"/>
      <c r="H48147" s="148"/>
      <c r="I48147"/>
    </row>
    <row r="48148" spans="1:9" x14ac:dyDescent="0.25">
      <c r="A48148"/>
      <c r="B48148"/>
      <c r="C48148"/>
      <c r="D48148"/>
      <c r="E48148" s="148"/>
      <c r="F48148" s="148"/>
      <c r="G48148" s="149"/>
      <c r="H48148" s="148"/>
      <c r="I48148"/>
    </row>
    <row r="48149" spans="1:9" x14ac:dyDescent="0.25">
      <c r="A48149"/>
      <c r="B48149"/>
      <c r="C48149"/>
      <c r="D48149"/>
      <c r="E48149" s="148"/>
      <c r="F48149" s="148"/>
      <c r="G48149" s="149"/>
      <c r="H48149" s="148"/>
      <c r="I48149"/>
    </row>
    <row r="48150" spans="1:9" x14ac:dyDescent="0.25">
      <c r="A48150"/>
      <c r="B48150"/>
      <c r="C48150"/>
      <c r="D48150"/>
      <c r="E48150" s="148"/>
      <c r="F48150" s="148"/>
      <c r="G48150" s="149"/>
      <c r="H48150" s="148"/>
      <c r="I48150"/>
    </row>
    <row r="48151" spans="1:9" x14ac:dyDescent="0.25">
      <c r="A48151"/>
      <c r="B48151"/>
      <c r="C48151"/>
      <c r="D48151"/>
      <c r="E48151" s="148"/>
      <c r="F48151" s="148"/>
      <c r="G48151" s="149"/>
      <c r="H48151" s="148"/>
      <c r="I48151"/>
    </row>
    <row r="48152" spans="1:9" x14ac:dyDescent="0.25">
      <c r="A48152"/>
      <c r="B48152"/>
      <c r="C48152"/>
      <c r="D48152"/>
      <c r="E48152" s="148"/>
      <c r="F48152" s="148"/>
      <c r="G48152" s="149"/>
      <c r="H48152" s="148"/>
      <c r="I48152"/>
    </row>
    <row r="48153" spans="1:9" x14ac:dyDescent="0.25">
      <c r="A48153"/>
      <c r="B48153"/>
      <c r="C48153"/>
      <c r="D48153"/>
      <c r="E48153" s="148"/>
      <c r="F48153" s="148"/>
      <c r="G48153" s="149"/>
      <c r="H48153" s="148"/>
      <c r="I48153"/>
    </row>
    <row r="48154" spans="1:9" x14ac:dyDescent="0.25">
      <c r="A48154"/>
      <c r="B48154"/>
      <c r="C48154"/>
      <c r="D48154"/>
      <c r="E48154" s="148"/>
      <c r="F48154" s="148"/>
      <c r="G48154" s="149"/>
      <c r="H48154" s="148"/>
      <c r="I48154"/>
    </row>
    <row r="48155" spans="1:9" x14ac:dyDescent="0.25">
      <c r="A48155"/>
      <c r="B48155"/>
      <c r="C48155"/>
      <c r="D48155"/>
      <c r="E48155" s="148"/>
      <c r="F48155" s="148"/>
      <c r="G48155" s="149"/>
      <c r="H48155" s="148"/>
      <c r="I48155"/>
    </row>
    <row r="48156" spans="1:9" x14ac:dyDescent="0.25">
      <c r="A48156"/>
      <c r="B48156"/>
      <c r="C48156"/>
      <c r="D48156"/>
      <c r="E48156" s="148"/>
      <c r="F48156" s="148"/>
      <c r="G48156" s="149"/>
      <c r="H48156" s="148"/>
      <c r="I48156"/>
    </row>
    <row r="48157" spans="1:9" x14ac:dyDescent="0.25">
      <c r="A48157"/>
      <c r="B48157"/>
      <c r="C48157"/>
      <c r="D48157"/>
      <c r="E48157" s="148"/>
      <c r="F48157" s="148"/>
      <c r="G48157" s="149"/>
      <c r="H48157" s="148"/>
      <c r="I48157"/>
    </row>
    <row r="48158" spans="1:9" x14ac:dyDescent="0.25">
      <c r="A48158"/>
      <c r="B48158"/>
      <c r="C48158"/>
      <c r="D48158"/>
      <c r="E48158" s="148"/>
      <c r="F48158" s="148"/>
      <c r="G48158" s="149"/>
      <c r="H48158" s="148"/>
      <c r="I48158"/>
    </row>
    <row r="48159" spans="1:9" x14ac:dyDescent="0.25">
      <c r="A48159"/>
      <c r="B48159"/>
      <c r="C48159"/>
      <c r="D48159"/>
      <c r="E48159" s="148"/>
      <c r="F48159" s="148"/>
      <c r="G48159" s="149"/>
      <c r="H48159" s="148"/>
      <c r="I48159"/>
    </row>
    <row r="48160" spans="1:9" x14ac:dyDescent="0.25">
      <c r="A48160"/>
      <c r="B48160"/>
      <c r="C48160"/>
      <c r="D48160"/>
      <c r="E48160" s="148"/>
      <c r="F48160" s="148"/>
      <c r="G48160" s="149"/>
      <c r="H48160" s="148"/>
      <c r="I48160"/>
    </row>
    <row r="48161" spans="1:9" x14ac:dyDescent="0.25">
      <c r="A48161"/>
      <c r="B48161"/>
      <c r="C48161"/>
      <c r="D48161"/>
      <c r="E48161" s="148"/>
      <c r="F48161" s="148"/>
      <c r="G48161" s="149"/>
      <c r="H48161" s="148"/>
      <c r="I48161"/>
    </row>
    <row r="48162" spans="1:9" x14ac:dyDescent="0.25">
      <c r="A48162"/>
      <c r="B48162"/>
      <c r="C48162"/>
      <c r="D48162"/>
      <c r="E48162" s="148"/>
      <c r="F48162" s="148"/>
      <c r="G48162" s="149"/>
      <c r="H48162" s="148"/>
      <c r="I48162"/>
    </row>
    <row r="48163" spans="1:9" x14ac:dyDescent="0.25">
      <c r="A48163"/>
      <c r="B48163"/>
      <c r="C48163"/>
      <c r="D48163"/>
      <c r="E48163" s="148"/>
      <c r="F48163" s="148"/>
      <c r="G48163" s="149"/>
      <c r="H48163" s="148"/>
      <c r="I48163"/>
    </row>
    <row r="48164" spans="1:9" x14ac:dyDescent="0.25">
      <c r="A48164"/>
      <c r="B48164"/>
      <c r="C48164"/>
      <c r="D48164"/>
      <c r="E48164" s="148"/>
      <c r="F48164" s="148"/>
      <c r="G48164" s="149"/>
      <c r="H48164" s="148"/>
      <c r="I48164"/>
    </row>
    <row r="48165" spans="1:9" x14ac:dyDescent="0.25">
      <c r="A48165"/>
      <c r="B48165"/>
      <c r="C48165"/>
      <c r="D48165"/>
      <c r="E48165" s="148"/>
      <c r="F48165" s="148"/>
      <c r="G48165" s="149"/>
      <c r="H48165" s="148"/>
      <c r="I48165"/>
    </row>
    <row r="48166" spans="1:9" x14ac:dyDescent="0.25">
      <c r="A48166"/>
      <c r="B48166"/>
      <c r="C48166"/>
      <c r="D48166"/>
      <c r="E48166" s="148"/>
      <c r="F48166" s="148"/>
      <c r="G48166" s="149"/>
      <c r="H48166" s="148"/>
      <c r="I48166"/>
    </row>
    <row r="48167" spans="1:9" x14ac:dyDescent="0.25">
      <c r="A48167"/>
      <c r="B48167"/>
      <c r="C48167"/>
      <c r="D48167"/>
      <c r="E48167" s="148"/>
      <c r="F48167" s="148"/>
      <c r="G48167" s="149"/>
      <c r="H48167" s="148"/>
      <c r="I48167"/>
    </row>
    <row r="48168" spans="1:9" x14ac:dyDescent="0.25">
      <c r="A48168"/>
      <c r="B48168"/>
      <c r="C48168"/>
      <c r="D48168"/>
      <c r="E48168" s="148"/>
      <c r="F48168" s="148"/>
      <c r="G48168" s="149"/>
      <c r="H48168" s="148"/>
      <c r="I48168"/>
    </row>
    <row r="48169" spans="1:9" x14ac:dyDescent="0.25">
      <c r="A48169"/>
      <c r="B48169"/>
      <c r="C48169"/>
      <c r="D48169"/>
      <c r="E48169" s="148"/>
      <c r="F48169" s="148"/>
      <c r="G48169" s="149"/>
      <c r="H48169" s="148"/>
      <c r="I48169"/>
    </row>
    <row r="48170" spans="1:9" x14ac:dyDescent="0.25">
      <c r="A48170"/>
      <c r="B48170"/>
      <c r="C48170"/>
      <c r="D48170"/>
      <c r="E48170" s="148"/>
      <c r="F48170" s="148"/>
      <c r="G48170" s="149"/>
      <c r="H48170" s="148"/>
      <c r="I48170"/>
    </row>
    <row r="48171" spans="1:9" x14ac:dyDescent="0.25">
      <c r="A48171"/>
      <c r="B48171"/>
      <c r="C48171"/>
      <c r="D48171"/>
      <c r="E48171" s="148"/>
      <c r="F48171" s="148"/>
      <c r="G48171" s="149"/>
      <c r="H48171" s="148"/>
      <c r="I48171"/>
    </row>
    <row r="48172" spans="1:9" x14ac:dyDescent="0.25">
      <c r="A48172"/>
      <c r="B48172"/>
      <c r="C48172"/>
      <c r="D48172"/>
      <c r="E48172" s="148"/>
      <c r="F48172" s="148"/>
      <c r="G48172" s="149"/>
      <c r="H48172" s="148"/>
      <c r="I48172"/>
    </row>
    <row r="48173" spans="1:9" x14ac:dyDescent="0.25">
      <c r="A48173"/>
      <c r="B48173"/>
      <c r="C48173"/>
      <c r="D48173"/>
      <c r="E48173" s="148"/>
      <c r="F48173" s="148"/>
      <c r="G48173" s="149"/>
      <c r="H48173" s="148"/>
      <c r="I48173"/>
    </row>
    <row r="48174" spans="1:9" x14ac:dyDescent="0.25">
      <c r="A48174"/>
      <c r="B48174"/>
      <c r="C48174"/>
      <c r="D48174"/>
      <c r="E48174" s="148"/>
      <c r="F48174" s="148"/>
      <c r="G48174" s="149"/>
      <c r="H48174" s="148"/>
      <c r="I48174"/>
    </row>
    <row r="48175" spans="1:9" x14ac:dyDescent="0.25">
      <c r="A48175"/>
      <c r="B48175"/>
      <c r="C48175"/>
      <c r="D48175"/>
      <c r="E48175" s="148"/>
      <c r="F48175" s="148"/>
      <c r="G48175" s="149"/>
      <c r="H48175" s="148"/>
      <c r="I48175"/>
    </row>
    <row r="48176" spans="1:9" x14ac:dyDescent="0.25">
      <c r="A48176"/>
      <c r="B48176"/>
      <c r="C48176"/>
      <c r="D48176"/>
      <c r="E48176" s="148"/>
      <c r="F48176" s="148"/>
      <c r="G48176" s="149"/>
      <c r="H48176" s="148"/>
      <c r="I48176"/>
    </row>
    <row r="48177" spans="1:9" x14ac:dyDescent="0.25">
      <c r="A48177"/>
      <c r="B48177"/>
      <c r="C48177"/>
      <c r="D48177"/>
      <c r="E48177" s="148"/>
      <c r="F48177" s="148"/>
      <c r="G48177" s="149"/>
      <c r="H48177" s="148"/>
      <c r="I48177"/>
    </row>
    <row r="48178" spans="1:9" x14ac:dyDescent="0.25">
      <c r="A48178"/>
      <c r="B48178"/>
      <c r="C48178"/>
      <c r="D48178"/>
      <c r="E48178" s="148"/>
      <c r="F48178" s="148"/>
      <c r="G48178" s="149"/>
      <c r="H48178" s="148"/>
      <c r="I48178"/>
    </row>
    <row r="48179" spans="1:9" x14ac:dyDescent="0.25">
      <c r="A48179"/>
      <c r="B48179"/>
      <c r="C48179"/>
      <c r="D48179"/>
      <c r="E48179" s="148"/>
      <c r="F48179" s="148"/>
      <c r="G48179" s="149"/>
      <c r="H48179" s="148"/>
      <c r="I48179"/>
    </row>
    <row r="48180" spans="1:9" x14ac:dyDescent="0.25">
      <c r="A48180"/>
      <c r="B48180"/>
      <c r="C48180"/>
      <c r="D48180"/>
      <c r="E48180" s="148"/>
      <c r="F48180" s="148"/>
      <c r="G48180" s="149"/>
      <c r="H48180" s="148"/>
      <c r="I48180"/>
    </row>
    <row r="48181" spans="1:9" x14ac:dyDescent="0.25">
      <c r="A48181"/>
      <c r="B48181"/>
      <c r="C48181"/>
      <c r="D48181"/>
      <c r="E48181" s="148"/>
      <c r="F48181" s="148"/>
      <c r="G48181" s="149"/>
      <c r="H48181" s="148"/>
      <c r="I48181"/>
    </row>
    <row r="48182" spans="1:9" x14ac:dyDescent="0.25">
      <c r="A48182"/>
      <c r="B48182"/>
      <c r="C48182"/>
      <c r="D48182"/>
      <c r="E48182" s="148"/>
      <c r="F48182" s="148"/>
      <c r="G48182" s="149"/>
      <c r="H48182" s="148"/>
      <c r="I48182"/>
    </row>
    <row r="48183" spans="1:9" x14ac:dyDescent="0.25">
      <c r="A48183"/>
      <c r="B48183"/>
      <c r="C48183"/>
      <c r="D48183"/>
      <c r="E48183" s="148"/>
      <c r="F48183" s="148"/>
      <c r="G48183" s="149"/>
      <c r="H48183" s="148"/>
      <c r="I48183"/>
    </row>
    <row r="48184" spans="1:9" x14ac:dyDescent="0.25">
      <c r="A48184"/>
      <c r="B48184"/>
      <c r="C48184"/>
      <c r="D48184"/>
      <c r="E48184" s="148"/>
      <c r="F48184" s="148"/>
      <c r="G48184" s="149"/>
      <c r="H48184" s="148"/>
      <c r="I48184"/>
    </row>
    <row r="48185" spans="1:9" x14ac:dyDescent="0.25">
      <c r="A48185"/>
      <c r="B48185"/>
      <c r="C48185"/>
      <c r="D48185"/>
      <c r="E48185" s="148"/>
      <c r="F48185" s="148"/>
      <c r="G48185" s="149"/>
      <c r="H48185" s="148"/>
      <c r="I48185"/>
    </row>
    <row r="48186" spans="1:9" x14ac:dyDescent="0.25">
      <c r="A48186"/>
      <c r="B48186"/>
      <c r="C48186"/>
      <c r="D48186"/>
      <c r="E48186" s="148"/>
      <c r="F48186" s="148"/>
      <c r="G48186" s="149"/>
      <c r="H48186" s="148"/>
      <c r="I48186"/>
    </row>
    <row r="48187" spans="1:9" x14ac:dyDescent="0.25">
      <c r="A48187"/>
      <c r="B48187"/>
      <c r="C48187"/>
      <c r="D48187"/>
      <c r="E48187" s="148"/>
      <c r="F48187" s="148"/>
      <c r="G48187" s="149"/>
      <c r="H48187" s="148"/>
      <c r="I48187"/>
    </row>
    <row r="48188" spans="1:9" x14ac:dyDescent="0.25">
      <c r="A48188"/>
      <c r="B48188"/>
      <c r="C48188"/>
      <c r="D48188"/>
      <c r="E48188" s="148"/>
      <c r="F48188" s="148"/>
      <c r="G48188" s="149"/>
      <c r="H48188" s="148"/>
      <c r="I48188"/>
    </row>
    <row r="48189" spans="1:9" x14ac:dyDescent="0.25">
      <c r="A48189"/>
      <c r="B48189"/>
      <c r="C48189"/>
      <c r="D48189"/>
      <c r="E48189" s="148"/>
      <c r="F48189" s="148"/>
      <c r="G48189" s="149"/>
      <c r="H48189" s="148"/>
      <c r="I48189"/>
    </row>
    <row r="48190" spans="1:9" x14ac:dyDescent="0.25">
      <c r="A48190"/>
      <c r="B48190"/>
      <c r="C48190"/>
      <c r="D48190"/>
      <c r="E48190" s="148"/>
      <c r="F48190" s="148"/>
      <c r="G48190" s="149"/>
      <c r="H48190" s="148"/>
      <c r="I48190"/>
    </row>
    <row r="48191" spans="1:9" x14ac:dyDescent="0.25">
      <c r="A48191"/>
      <c r="B48191"/>
      <c r="C48191"/>
      <c r="D48191"/>
      <c r="E48191" s="148"/>
      <c r="F48191" s="148"/>
      <c r="G48191" s="149"/>
      <c r="H48191" s="148"/>
      <c r="I48191"/>
    </row>
    <row r="48192" spans="1:9" x14ac:dyDescent="0.25">
      <c r="A48192"/>
      <c r="B48192"/>
      <c r="C48192"/>
      <c r="D48192"/>
      <c r="E48192" s="148"/>
      <c r="F48192" s="148"/>
      <c r="G48192" s="149"/>
      <c r="H48192" s="148"/>
      <c r="I48192"/>
    </row>
    <row r="48193" spans="1:9" x14ac:dyDescent="0.25">
      <c r="A48193"/>
      <c r="B48193"/>
      <c r="C48193"/>
      <c r="D48193"/>
      <c r="E48193" s="148"/>
      <c r="F48193" s="148"/>
      <c r="G48193" s="149"/>
      <c r="H48193" s="148"/>
      <c r="I48193"/>
    </row>
    <row r="48194" spans="1:9" x14ac:dyDescent="0.25">
      <c r="A48194"/>
      <c r="B48194"/>
      <c r="C48194"/>
      <c r="D48194"/>
      <c r="E48194" s="148"/>
      <c r="F48194" s="148"/>
      <c r="G48194" s="149"/>
      <c r="H48194" s="148"/>
      <c r="I48194"/>
    </row>
    <row r="48195" spans="1:9" x14ac:dyDescent="0.25">
      <c r="A48195"/>
      <c r="B48195"/>
      <c r="C48195"/>
      <c r="D48195"/>
      <c r="E48195" s="148"/>
      <c r="F48195" s="148"/>
      <c r="G48195" s="149"/>
      <c r="H48195" s="148"/>
      <c r="I48195"/>
    </row>
    <row r="48196" spans="1:9" x14ac:dyDescent="0.25">
      <c r="A48196"/>
      <c r="B48196"/>
      <c r="C48196"/>
      <c r="D48196"/>
      <c r="E48196" s="148"/>
      <c r="F48196" s="148"/>
      <c r="G48196" s="149"/>
      <c r="H48196" s="148"/>
      <c r="I48196"/>
    </row>
    <row r="48197" spans="1:9" x14ac:dyDescent="0.25">
      <c r="A48197"/>
      <c r="B48197"/>
      <c r="C48197"/>
      <c r="D48197"/>
      <c r="E48197" s="148"/>
      <c r="F48197" s="148"/>
      <c r="G48197" s="149"/>
      <c r="H48197" s="148"/>
      <c r="I48197"/>
    </row>
    <row r="48198" spans="1:9" x14ac:dyDescent="0.25">
      <c r="A48198"/>
      <c r="B48198"/>
      <c r="C48198"/>
      <c r="D48198"/>
      <c r="E48198" s="148"/>
      <c r="F48198" s="148"/>
      <c r="G48198" s="149"/>
      <c r="H48198" s="148"/>
      <c r="I48198"/>
    </row>
    <row r="48199" spans="1:9" x14ac:dyDescent="0.25">
      <c r="A48199"/>
      <c r="B48199"/>
      <c r="C48199"/>
      <c r="D48199"/>
      <c r="E48199" s="148"/>
      <c r="F48199" s="148"/>
      <c r="G48199" s="149"/>
      <c r="H48199" s="148"/>
      <c r="I48199"/>
    </row>
    <row r="48200" spans="1:9" x14ac:dyDescent="0.25">
      <c r="A48200"/>
      <c r="B48200"/>
      <c r="C48200"/>
      <c r="D48200"/>
      <c r="E48200" s="148"/>
      <c r="F48200" s="148"/>
      <c r="G48200" s="149"/>
      <c r="H48200" s="148"/>
      <c r="I48200"/>
    </row>
    <row r="48201" spans="1:9" x14ac:dyDescent="0.25">
      <c r="A48201"/>
      <c r="B48201"/>
      <c r="C48201"/>
      <c r="D48201"/>
      <c r="E48201" s="148"/>
      <c r="F48201" s="148"/>
      <c r="G48201" s="149"/>
      <c r="H48201" s="148"/>
      <c r="I48201"/>
    </row>
    <row r="48202" spans="1:9" x14ac:dyDescent="0.25">
      <c r="A48202"/>
      <c r="B48202"/>
      <c r="C48202"/>
      <c r="D48202"/>
      <c r="E48202" s="148"/>
      <c r="F48202" s="148"/>
      <c r="G48202" s="149"/>
      <c r="H48202" s="148"/>
      <c r="I48202"/>
    </row>
    <row r="48203" spans="1:9" x14ac:dyDescent="0.25">
      <c r="A48203"/>
      <c r="B48203"/>
      <c r="C48203"/>
      <c r="D48203"/>
      <c r="E48203" s="148"/>
      <c r="F48203" s="148"/>
      <c r="G48203" s="149"/>
      <c r="H48203" s="148"/>
      <c r="I48203"/>
    </row>
    <row r="48204" spans="1:9" x14ac:dyDescent="0.25">
      <c r="A48204"/>
      <c r="B48204"/>
      <c r="C48204"/>
      <c r="D48204"/>
      <c r="E48204" s="148"/>
      <c r="F48204" s="148"/>
      <c r="G48204" s="149"/>
      <c r="H48204" s="148"/>
      <c r="I48204"/>
    </row>
    <row r="48205" spans="1:9" x14ac:dyDescent="0.25">
      <c r="A48205"/>
      <c r="B48205"/>
      <c r="C48205"/>
      <c r="D48205"/>
      <c r="E48205" s="148"/>
      <c r="F48205" s="148"/>
      <c r="G48205" s="149"/>
      <c r="H48205" s="148"/>
      <c r="I48205"/>
    </row>
    <row r="48206" spans="1:9" x14ac:dyDescent="0.25">
      <c r="A48206"/>
      <c r="B48206"/>
      <c r="C48206"/>
      <c r="D48206"/>
      <c r="E48206" s="148"/>
      <c r="F48206" s="148"/>
      <c r="G48206" s="149"/>
      <c r="H48206" s="148"/>
      <c r="I48206"/>
    </row>
    <row r="48207" spans="1:9" x14ac:dyDescent="0.25">
      <c r="A48207"/>
      <c r="B48207"/>
      <c r="C48207"/>
      <c r="D48207"/>
      <c r="E48207" s="148"/>
      <c r="F48207" s="148"/>
      <c r="G48207" s="149"/>
      <c r="H48207" s="148"/>
      <c r="I48207"/>
    </row>
    <row r="48208" spans="1:9" x14ac:dyDescent="0.25">
      <c r="A48208"/>
      <c r="B48208"/>
      <c r="C48208"/>
      <c r="D48208"/>
      <c r="E48208" s="148"/>
      <c r="F48208" s="148"/>
      <c r="G48208" s="149"/>
      <c r="H48208" s="148"/>
      <c r="I48208"/>
    </row>
    <row r="48209" spans="1:9" x14ac:dyDescent="0.25">
      <c r="A48209"/>
      <c r="B48209"/>
      <c r="C48209"/>
      <c r="D48209"/>
      <c r="E48209" s="148"/>
      <c r="F48209" s="148"/>
      <c r="G48209" s="149"/>
      <c r="H48209" s="148"/>
      <c r="I48209"/>
    </row>
    <row r="48210" spans="1:9" x14ac:dyDescent="0.25">
      <c r="A48210"/>
      <c r="B48210"/>
      <c r="C48210"/>
      <c r="D48210"/>
      <c r="E48210" s="148"/>
      <c r="F48210" s="148"/>
      <c r="G48210" s="149"/>
      <c r="H48210" s="148"/>
      <c r="I48210"/>
    </row>
    <row r="48211" spans="1:9" x14ac:dyDescent="0.25">
      <c r="A48211"/>
      <c r="B48211"/>
      <c r="C48211"/>
      <c r="D48211"/>
      <c r="E48211" s="148"/>
      <c r="F48211" s="148"/>
      <c r="G48211" s="149"/>
      <c r="H48211" s="148"/>
      <c r="I48211"/>
    </row>
    <row r="48212" spans="1:9" x14ac:dyDescent="0.25">
      <c r="A48212"/>
      <c r="B48212"/>
      <c r="C48212"/>
      <c r="D48212"/>
      <c r="E48212" s="148"/>
      <c r="F48212" s="148"/>
      <c r="G48212" s="149"/>
      <c r="H48212" s="148"/>
      <c r="I48212"/>
    </row>
    <row r="48213" spans="1:9" x14ac:dyDescent="0.25">
      <c r="A48213"/>
      <c r="B48213"/>
      <c r="C48213"/>
      <c r="D48213"/>
      <c r="E48213" s="148"/>
      <c r="F48213" s="148"/>
      <c r="G48213" s="149"/>
      <c r="H48213" s="148"/>
      <c r="I48213"/>
    </row>
    <row r="48214" spans="1:9" x14ac:dyDescent="0.25">
      <c r="A48214"/>
      <c r="B48214"/>
      <c r="C48214"/>
      <c r="D48214"/>
      <c r="E48214" s="148"/>
      <c r="F48214" s="148"/>
      <c r="G48214" s="149"/>
      <c r="H48214" s="148"/>
      <c r="I48214"/>
    </row>
    <row r="48215" spans="1:9" x14ac:dyDescent="0.25">
      <c r="A48215"/>
      <c r="B48215"/>
      <c r="C48215"/>
      <c r="D48215"/>
      <c r="E48215" s="148"/>
      <c r="F48215" s="148"/>
      <c r="G48215" s="149"/>
      <c r="H48215" s="148"/>
      <c r="I48215"/>
    </row>
    <row r="48216" spans="1:9" x14ac:dyDescent="0.25">
      <c r="A48216"/>
      <c r="B48216"/>
      <c r="C48216"/>
      <c r="D48216"/>
      <c r="E48216" s="148"/>
      <c r="F48216" s="148"/>
      <c r="G48216" s="149"/>
      <c r="H48216" s="148"/>
      <c r="I48216"/>
    </row>
    <row r="48217" spans="1:9" x14ac:dyDescent="0.25">
      <c r="A48217"/>
      <c r="B48217"/>
      <c r="C48217"/>
      <c r="D48217"/>
      <c r="E48217" s="148"/>
      <c r="F48217" s="148"/>
      <c r="G48217" s="149"/>
      <c r="H48217" s="148"/>
      <c r="I48217"/>
    </row>
    <row r="48218" spans="1:9" x14ac:dyDescent="0.25">
      <c r="A48218"/>
      <c r="B48218"/>
      <c r="C48218"/>
      <c r="D48218"/>
      <c r="E48218" s="148"/>
      <c r="F48218" s="148"/>
      <c r="G48218" s="149"/>
      <c r="H48218" s="148"/>
      <c r="I48218"/>
    </row>
    <row r="48219" spans="1:9" x14ac:dyDescent="0.25">
      <c r="A48219"/>
      <c r="B48219"/>
      <c r="C48219"/>
      <c r="D48219"/>
      <c r="E48219" s="148"/>
      <c r="F48219" s="148"/>
      <c r="G48219" s="149"/>
      <c r="H48219" s="148"/>
      <c r="I48219"/>
    </row>
    <row r="48220" spans="1:9" x14ac:dyDescent="0.25">
      <c r="A48220"/>
      <c r="B48220"/>
      <c r="C48220"/>
      <c r="D48220"/>
      <c r="E48220" s="148"/>
      <c r="F48220" s="148"/>
      <c r="G48220" s="149"/>
      <c r="H48220" s="148"/>
      <c r="I48220"/>
    </row>
    <row r="48221" spans="1:9" x14ac:dyDescent="0.25">
      <c r="A48221"/>
      <c r="B48221"/>
      <c r="C48221"/>
      <c r="D48221"/>
      <c r="E48221" s="148"/>
      <c r="F48221" s="148"/>
      <c r="G48221" s="149"/>
      <c r="H48221" s="148"/>
      <c r="I48221"/>
    </row>
    <row r="48222" spans="1:9" x14ac:dyDescent="0.25">
      <c r="A48222"/>
      <c r="B48222"/>
      <c r="C48222"/>
      <c r="D48222"/>
      <c r="E48222" s="148"/>
      <c r="F48222" s="148"/>
      <c r="G48222" s="149"/>
      <c r="H48222" s="148"/>
      <c r="I48222"/>
    </row>
    <row r="48223" spans="1:9" x14ac:dyDescent="0.25">
      <c r="A48223"/>
      <c r="B48223"/>
      <c r="C48223"/>
      <c r="D48223"/>
      <c r="E48223" s="148"/>
      <c r="F48223" s="148"/>
      <c r="G48223" s="149"/>
      <c r="H48223" s="148"/>
      <c r="I48223"/>
    </row>
    <row r="48224" spans="1:9" x14ac:dyDescent="0.25">
      <c r="A48224"/>
      <c r="B48224"/>
      <c r="C48224"/>
      <c r="D48224"/>
      <c r="E48224" s="148"/>
      <c r="F48224" s="148"/>
      <c r="G48224" s="149"/>
      <c r="H48224" s="148"/>
      <c r="I48224"/>
    </row>
    <row r="48225" spans="1:9" x14ac:dyDescent="0.25">
      <c r="A48225"/>
      <c r="B48225"/>
      <c r="C48225"/>
      <c r="D48225"/>
      <c r="E48225" s="148"/>
      <c r="F48225" s="148"/>
      <c r="G48225" s="149"/>
      <c r="H48225" s="148"/>
      <c r="I48225"/>
    </row>
    <row r="48226" spans="1:9" x14ac:dyDescent="0.25">
      <c r="A48226"/>
      <c r="B48226"/>
      <c r="C48226"/>
      <c r="D48226"/>
      <c r="E48226" s="148"/>
      <c r="F48226" s="148"/>
      <c r="G48226" s="149"/>
      <c r="H48226" s="148"/>
      <c r="I48226"/>
    </row>
    <row r="48227" spans="1:9" x14ac:dyDescent="0.25">
      <c r="A48227"/>
      <c r="B48227"/>
      <c r="C48227"/>
      <c r="D48227"/>
      <c r="E48227" s="148"/>
      <c r="F48227" s="148"/>
      <c r="G48227" s="149"/>
      <c r="H48227" s="148"/>
      <c r="I48227"/>
    </row>
    <row r="48228" spans="1:9" x14ac:dyDescent="0.25">
      <c r="A48228"/>
      <c r="B48228"/>
      <c r="C48228"/>
      <c r="D48228"/>
      <c r="E48228" s="148"/>
      <c r="F48228" s="148"/>
      <c r="G48228" s="149"/>
      <c r="H48228" s="148"/>
      <c r="I48228"/>
    </row>
    <row r="48229" spans="1:9" x14ac:dyDescent="0.25">
      <c r="A48229"/>
      <c r="B48229"/>
      <c r="C48229"/>
      <c r="D48229"/>
      <c r="E48229" s="148"/>
      <c r="F48229" s="148"/>
      <c r="G48229" s="149"/>
      <c r="H48229" s="148"/>
      <c r="I48229"/>
    </row>
    <row r="48230" spans="1:9" x14ac:dyDescent="0.25">
      <c r="A48230"/>
      <c r="B48230"/>
      <c r="C48230"/>
      <c r="D48230"/>
      <c r="E48230" s="148"/>
      <c r="F48230" s="148"/>
      <c r="G48230" s="149"/>
      <c r="H48230" s="148"/>
      <c r="I48230"/>
    </row>
    <row r="48231" spans="1:9" x14ac:dyDescent="0.25">
      <c r="A48231"/>
      <c r="B48231"/>
      <c r="C48231"/>
      <c r="D48231"/>
      <c r="E48231" s="148"/>
      <c r="F48231" s="148"/>
      <c r="G48231" s="149"/>
      <c r="H48231" s="148"/>
      <c r="I48231"/>
    </row>
    <row r="48232" spans="1:9" x14ac:dyDescent="0.25">
      <c r="A48232"/>
      <c r="B48232"/>
      <c r="C48232"/>
      <c r="D48232"/>
      <c r="E48232" s="148"/>
      <c r="F48232" s="148"/>
      <c r="G48232" s="149"/>
      <c r="H48232" s="148"/>
      <c r="I48232"/>
    </row>
    <row r="48233" spans="1:9" x14ac:dyDescent="0.25">
      <c r="A48233"/>
      <c r="B48233"/>
      <c r="C48233"/>
      <c r="D48233"/>
      <c r="E48233" s="148"/>
      <c r="F48233" s="148"/>
      <c r="G48233" s="149"/>
      <c r="H48233" s="148"/>
      <c r="I48233"/>
    </row>
    <row r="48234" spans="1:9" x14ac:dyDescent="0.25">
      <c r="A48234"/>
      <c r="B48234"/>
      <c r="C48234"/>
      <c r="D48234"/>
      <c r="E48234" s="148"/>
      <c r="F48234" s="148"/>
      <c r="G48234" s="149"/>
      <c r="H48234" s="148"/>
      <c r="I48234"/>
    </row>
    <row r="48235" spans="1:9" x14ac:dyDescent="0.25">
      <c r="A48235"/>
      <c r="B48235"/>
      <c r="C48235"/>
      <c r="D48235"/>
      <c r="E48235" s="148"/>
      <c r="F48235" s="148"/>
      <c r="G48235" s="149"/>
      <c r="H48235" s="148"/>
      <c r="I48235"/>
    </row>
    <row r="48236" spans="1:9" x14ac:dyDescent="0.25">
      <c r="A48236"/>
      <c r="B48236"/>
      <c r="C48236"/>
      <c r="D48236"/>
      <c r="E48236" s="148"/>
      <c r="F48236" s="148"/>
      <c r="G48236" s="149"/>
      <c r="H48236" s="148"/>
      <c r="I48236"/>
    </row>
    <row r="48237" spans="1:9" x14ac:dyDescent="0.25">
      <c r="A48237"/>
      <c r="B48237"/>
      <c r="C48237"/>
      <c r="D48237"/>
      <c r="E48237" s="148"/>
      <c r="F48237" s="148"/>
      <c r="G48237" s="149"/>
      <c r="H48237" s="148"/>
      <c r="I48237"/>
    </row>
    <row r="48238" spans="1:9" x14ac:dyDescent="0.25">
      <c r="A48238"/>
      <c r="B48238"/>
      <c r="C48238"/>
      <c r="D48238"/>
      <c r="E48238" s="148"/>
      <c r="F48238" s="148"/>
      <c r="G48238" s="149"/>
      <c r="H48238" s="148"/>
      <c r="I48238"/>
    </row>
    <row r="48239" spans="1:9" x14ac:dyDescent="0.25">
      <c r="A48239"/>
      <c r="B48239"/>
      <c r="C48239"/>
      <c r="D48239"/>
      <c r="E48239" s="148"/>
      <c r="F48239" s="148"/>
      <c r="G48239" s="149"/>
      <c r="H48239" s="148"/>
      <c r="I48239"/>
    </row>
    <row r="48240" spans="1:9" x14ac:dyDescent="0.25">
      <c r="A48240"/>
      <c r="B48240"/>
      <c r="C48240"/>
      <c r="D48240"/>
      <c r="E48240" s="148"/>
      <c r="F48240" s="148"/>
      <c r="G48240" s="149"/>
      <c r="H48240" s="148"/>
      <c r="I48240"/>
    </row>
    <row r="48241" spans="1:9" x14ac:dyDescent="0.25">
      <c r="A48241"/>
      <c r="B48241"/>
      <c r="C48241"/>
      <c r="D48241"/>
      <c r="E48241" s="148"/>
      <c r="F48241" s="148"/>
      <c r="G48241" s="149"/>
      <c r="H48241" s="148"/>
      <c r="I48241"/>
    </row>
    <row r="48242" spans="1:9" x14ac:dyDescent="0.25">
      <c r="A48242"/>
      <c r="B48242"/>
      <c r="C48242"/>
      <c r="D48242"/>
      <c r="E48242" s="148"/>
      <c r="F48242" s="148"/>
      <c r="G48242" s="149"/>
      <c r="H48242" s="148"/>
      <c r="I48242"/>
    </row>
    <row r="48243" spans="1:9" x14ac:dyDescent="0.25">
      <c r="A48243"/>
      <c r="B48243"/>
      <c r="C48243"/>
      <c r="D48243"/>
      <c r="E48243" s="148"/>
      <c r="F48243" s="148"/>
      <c r="G48243" s="149"/>
      <c r="H48243" s="148"/>
      <c r="I48243"/>
    </row>
    <row r="48244" spans="1:9" x14ac:dyDescent="0.25">
      <c r="A48244"/>
      <c r="B48244"/>
      <c r="C48244"/>
      <c r="D48244"/>
      <c r="E48244" s="148"/>
      <c r="F48244" s="148"/>
      <c r="G48244" s="149"/>
      <c r="H48244" s="148"/>
      <c r="I48244"/>
    </row>
    <row r="48245" spans="1:9" x14ac:dyDescent="0.25">
      <c r="A48245"/>
      <c r="B48245"/>
      <c r="C48245"/>
      <c r="D48245"/>
      <c r="E48245" s="148"/>
      <c r="F48245" s="148"/>
      <c r="G48245" s="149"/>
      <c r="H48245" s="148"/>
      <c r="I48245"/>
    </row>
    <row r="48246" spans="1:9" x14ac:dyDescent="0.25">
      <c r="A48246"/>
      <c r="B48246"/>
      <c r="C48246"/>
      <c r="D48246"/>
      <c r="E48246" s="148"/>
      <c r="F48246" s="148"/>
      <c r="G48246" s="149"/>
      <c r="H48246" s="148"/>
      <c r="I48246"/>
    </row>
    <row r="48247" spans="1:9" x14ac:dyDescent="0.25">
      <c r="A48247"/>
      <c r="B48247"/>
      <c r="C48247"/>
      <c r="D48247"/>
      <c r="E48247" s="148"/>
      <c r="F48247" s="148"/>
      <c r="G48247" s="149"/>
      <c r="H48247" s="148"/>
      <c r="I48247"/>
    </row>
    <row r="48248" spans="1:9" x14ac:dyDescent="0.25">
      <c r="A48248"/>
      <c r="B48248"/>
      <c r="C48248"/>
      <c r="D48248"/>
      <c r="E48248" s="148"/>
      <c r="F48248" s="148"/>
      <c r="G48248" s="149"/>
      <c r="H48248" s="148"/>
      <c r="I48248"/>
    </row>
    <row r="48249" spans="1:9" x14ac:dyDescent="0.25">
      <c r="A48249"/>
      <c r="B48249"/>
      <c r="C48249"/>
      <c r="D48249"/>
      <c r="E48249" s="148"/>
      <c r="F48249" s="148"/>
      <c r="G48249" s="149"/>
      <c r="H48249" s="148"/>
      <c r="I48249"/>
    </row>
    <row r="48250" spans="1:9" x14ac:dyDescent="0.25">
      <c r="A48250"/>
      <c r="B48250"/>
      <c r="C48250"/>
      <c r="D48250"/>
      <c r="E48250" s="148"/>
      <c r="F48250" s="148"/>
      <c r="G48250" s="149"/>
      <c r="H48250" s="148"/>
      <c r="I48250"/>
    </row>
    <row r="48251" spans="1:9" x14ac:dyDescent="0.25">
      <c r="A48251"/>
      <c r="B48251"/>
      <c r="C48251"/>
      <c r="D48251"/>
      <c r="E48251" s="148"/>
      <c r="F48251" s="148"/>
      <c r="G48251" s="149"/>
      <c r="H48251" s="148"/>
      <c r="I48251"/>
    </row>
    <row r="48252" spans="1:9" x14ac:dyDescent="0.25">
      <c r="A48252"/>
      <c r="B48252"/>
      <c r="C48252"/>
      <c r="D48252"/>
      <c r="E48252" s="148"/>
      <c r="F48252" s="148"/>
      <c r="G48252" s="149"/>
      <c r="H48252" s="148"/>
      <c r="I48252"/>
    </row>
    <row r="48253" spans="1:9" x14ac:dyDescent="0.25">
      <c r="A48253"/>
      <c r="B48253"/>
      <c r="C48253"/>
      <c r="D48253"/>
      <c r="E48253" s="148"/>
      <c r="F48253" s="148"/>
      <c r="G48253" s="149"/>
      <c r="H48253" s="148"/>
      <c r="I48253"/>
    </row>
    <row r="48254" spans="1:9" x14ac:dyDescent="0.25">
      <c r="A48254"/>
      <c r="B48254"/>
      <c r="C48254"/>
      <c r="D48254"/>
      <c r="E48254" s="148"/>
      <c r="F48254" s="148"/>
      <c r="G48254" s="149"/>
      <c r="H48254" s="148"/>
      <c r="I48254"/>
    </row>
    <row r="48255" spans="1:9" x14ac:dyDescent="0.25">
      <c r="A48255"/>
      <c r="B48255"/>
      <c r="C48255"/>
      <c r="D48255"/>
      <c r="E48255" s="148"/>
      <c r="F48255" s="148"/>
      <c r="G48255" s="149"/>
      <c r="H48255" s="148"/>
      <c r="I48255"/>
    </row>
    <row r="48256" spans="1:9" x14ac:dyDescent="0.25">
      <c r="A48256"/>
      <c r="B48256"/>
      <c r="C48256"/>
      <c r="D48256"/>
      <c r="E48256" s="148"/>
      <c r="F48256" s="148"/>
      <c r="G48256" s="149"/>
      <c r="H48256" s="148"/>
      <c r="I48256"/>
    </row>
    <row r="48257" spans="1:9" x14ac:dyDescent="0.25">
      <c r="A48257"/>
      <c r="B48257"/>
      <c r="C48257"/>
      <c r="D48257"/>
      <c r="E48257" s="148"/>
      <c r="F48257" s="148"/>
      <c r="G48257" s="149"/>
      <c r="H48257" s="148"/>
      <c r="I48257"/>
    </row>
    <row r="48258" spans="1:9" x14ac:dyDescent="0.25">
      <c r="A48258"/>
      <c r="B48258"/>
      <c r="C48258"/>
      <c r="D48258"/>
      <c r="E48258" s="148"/>
      <c r="F48258" s="148"/>
      <c r="G48258" s="149"/>
      <c r="H48258" s="148"/>
      <c r="I48258"/>
    </row>
    <row r="48259" spans="1:9" x14ac:dyDescent="0.25">
      <c r="A48259"/>
      <c r="B48259"/>
      <c r="C48259"/>
      <c r="D48259"/>
      <c r="E48259" s="148"/>
      <c r="F48259" s="148"/>
      <c r="G48259" s="149"/>
      <c r="H48259" s="148"/>
      <c r="I48259"/>
    </row>
    <row r="48260" spans="1:9" x14ac:dyDescent="0.25">
      <c r="A48260"/>
      <c r="B48260"/>
      <c r="C48260"/>
      <c r="D48260"/>
      <c r="E48260" s="148"/>
      <c r="F48260" s="148"/>
      <c r="G48260" s="149"/>
      <c r="H48260" s="148"/>
      <c r="I48260"/>
    </row>
    <row r="48261" spans="1:9" x14ac:dyDescent="0.25">
      <c r="A48261"/>
      <c r="B48261"/>
      <c r="C48261"/>
      <c r="D48261"/>
      <c r="E48261" s="148"/>
      <c r="F48261" s="148"/>
      <c r="G48261" s="149"/>
      <c r="H48261" s="148"/>
      <c r="I48261"/>
    </row>
    <row r="48262" spans="1:9" x14ac:dyDescent="0.25">
      <c r="A48262"/>
      <c r="B48262"/>
      <c r="C48262"/>
      <c r="D48262"/>
      <c r="E48262" s="148"/>
      <c r="F48262" s="148"/>
      <c r="G48262" s="149"/>
      <c r="H48262" s="148"/>
      <c r="I48262"/>
    </row>
    <row r="48263" spans="1:9" x14ac:dyDescent="0.25">
      <c r="A48263"/>
      <c r="B48263"/>
      <c r="C48263"/>
      <c r="D48263"/>
      <c r="E48263" s="148"/>
      <c r="F48263" s="148"/>
      <c r="G48263" s="149"/>
      <c r="H48263" s="148"/>
      <c r="I48263"/>
    </row>
    <row r="48264" spans="1:9" x14ac:dyDescent="0.25">
      <c r="A48264"/>
      <c r="B48264"/>
      <c r="C48264"/>
      <c r="D48264"/>
      <c r="E48264" s="148"/>
      <c r="F48264" s="148"/>
      <c r="G48264" s="149"/>
      <c r="H48264" s="148"/>
      <c r="I48264"/>
    </row>
    <row r="48265" spans="1:9" x14ac:dyDescent="0.25">
      <c r="A48265"/>
      <c r="B48265"/>
      <c r="C48265"/>
      <c r="D48265"/>
      <c r="E48265" s="148"/>
      <c r="F48265" s="148"/>
      <c r="G48265" s="149"/>
      <c r="H48265" s="148"/>
      <c r="I48265"/>
    </row>
    <row r="48266" spans="1:9" x14ac:dyDescent="0.25">
      <c r="A48266"/>
      <c r="B48266"/>
      <c r="C48266"/>
      <c r="D48266"/>
      <c r="E48266" s="148"/>
      <c r="F48266" s="148"/>
      <c r="G48266" s="149"/>
      <c r="H48266" s="148"/>
      <c r="I48266"/>
    </row>
    <row r="48267" spans="1:9" x14ac:dyDescent="0.25">
      <c r="A48267"/>
      <c r="B48267"/>
      <c r="C48267"/>
      <c r="D48267"/>
      <c r="E48267" s="148"/>
      <c r="F48267" s="148"/>
      <c r="G48267" s="149"/>
      <c r="H48267" s="148"/>
      <c r="I48267"/>
    </row>
    <row r="48268" spans="1:9" x14ac:dyDescent="0.25">
      <c r="A48268"/>
      <c r="B48268"/>
      <c r="C48268"/>
      <c r="D48268"/>
      <c r="E48268" s="148"/>
      <c r="F48268" s="148"/>
      <c r="G48268" s="149"/>
      <c r="H48268" s="148"/>
      <c r="I48268"/>
    </row>
    <row r="48269" spans="1:9" x14ac:dyDescent="0.25">
      <c r="A48269"/>
      <c r="B48269"/>
      <c r="C48269"/>
      <c r="D48269"/>
      <c r="E48269" s="148"/>
      <c r="F48269" s="148"/>
      <c r="G48269" s="149"/>
      <c r="H48269" s="148"/>
      <c r="I48269"/>
    </row>
    <row r="48270" spans="1:9" x14ac:dyDescent="0.25">
      <c r="A48270"/>
      <c r="B48270"/>
      <c r="C48270"/>
      <c r="D48270"/>
      <c r="E48270" s="148"/>
      <c r="F48270" s="148"/>
      <c r="G48270" s="149"/>
      <c r="H48270" s="148"/>
      <c r="I48270"/>
    </row>
    <row r="48271" spans="1:9" x14ac:dyDescent="0.25">
      <c r="A48271"/>
      <c r="B48271"/>
      <c r="C48271"/>
      <c r="D48271"/>
      <c r="E48271" s="148"/>
      <c r="F48271" s="148"/>
      <c r="G48271" s="149"/>
      <c r="H48271" s="148"/>
      <c r="I48271"/>
    </row>
    <row r="48272" spans="1:9" x14ac:dyDescent="0.25">
      <c r="A48272"/>
      <c r="B48272"/>
      <c r="C48272"/>
      <c r="D48272"/>
      <c r="E48272" s="148"/>
      <c r="F48272" s="148"/>
      <c r="G48272" s="149"/>
      <c r="H48272" s="148"/>
      <c r="I48272"/>
    </row>
    <row r="48273" spans="1:9" x14ac:dyDescent="0.25">
      <c r="A48273"/>
      <c r="B48273"/>
      <c r="C48273"/>
      <c r="D48273"/>
      <c r="E48273" s="148"/>
      <c r="F48273" s="148"/>
      <c r="G48273" s="149"/>
      <c r="H48273" s="148"/>
      <c r="I48273"/>
    </row>
    <row r="48274" spans="1:9" x14ac:dyDescent="0.25">
      <c r="A48274"/>
      <c r="B48274"/>
      <c r="C48274"/>
      <c r="D48274"/>
      <c r="E48274" s="148"/>
      <c r="F48274" s="148"/>
      <c r="G48274" s="149"/>
      <c r="H48274" s="148"/>
      <c r="I48274"/>
    </row>
    <row r="48275" spans="1:9" x14ac:dyDescent="0.25">
      <c r="A48275"/>
      <c r="B48275"/>
      <c r="C48275"/>
      <c r="D48275"/>
      <c r="E48275" s="148"/>
      <c r="F48275" s="148"/>
      <c r="G48275" s="149"/>
      <c r="H48275" s="148"/>
      <c r="I48275"/>
    </row>
    <row r="48276" spans="1:9" x14ac:dyDescent="0.25">
      <c r="A48276"/>
      <c r="B48276"/>
      <c r="C48276"/>
      <c r="D48276"/>
      <c r="E48276" s="148"/>
      <c r="F48276" s="148"/>
      <c r="G48276" s="149"/>
      <c r="H48276" s="148"/>
      <c r="I48276"/>
    </row>
    <row r="48277" spans="1:9" x14ac:dyDescent="0.25">
      <c r="A48277"/>
      <c r="B48277"/>
      <c r="C48277"/>
      <c r="D48277"/>
      <c r="E48277" s="148"/>
      <c r="F48277" s="148"/>
      <c r="G48277" s="149"/>
      <c r="H48277" s="148"/>
      <c r="I48277"/>
    </row>
    <row r="48278" spans="1:9" x14ac:dyDescent="0.25">
      <c r="A48278"/>
      <c r="B48278"/>
      <c r="C48278"/>
      <c r="D48278"/>
      <c r="E48278" s="148"/>
      <c r="F48278" s="148"/>
      <c r="G48278" s="149"/>
      <c r="H48278" s="148"/>
      <c r="I48278"/>
    </row>
    <row r="48279" spans="1:9" x14ac:dyDescent="0.25">
      <c r="A48279"/>
      <c r="B48279"/>
      <c r="C48279"/>
      <c r="D48279"/>
      <c r="E48279" s="148"/>
      <c r="F48279" s="148"/>
      <c r="G48279" s="149"/>
      <c r="H48279" s="148"/>
      <c r="I48279"/>
    </row>
    <row r="48280" spans="1:9" x14ac:dyDescent="0.25">
      <c r="A48280"/>
      <c r="B48280"/>
      <c r="C48280"/>
      <c r="D48280"/>
      <c r="E48280" s="148"/>
      <c r="F48280" s="148"/>
      <c r="G48280" s="149"/>
      <c r="H48280" s="148"/>
      <c r="I48280"/>
    </row>
    <row r="48281" spans="1:9" x14ac:dyDescent="0.25">
      <c r="A48281"/>
      <c r="B48281"/>
      <c r="C48281"/>
      <c r="D48281"/>
      <c r="E48281" s="148"/>
      <c r="F48281" s="148"/>
      <c r="G48281" s="149"/>
      <c r="H48281" s="148"/>
      <c r="I48281"/>
    </row>
    <row r="48282" spans="1:9" x14ac:dyDescent="0.25">
      <c r="A48282"/>
      <c r="B48282"/>
      <c r="C48282"/>
      <c r="D48282"/>
      <c r="E48282" s="148"/>
      <c r="F48282" s="148"/>
      <c r="G48282" s="149"/>
      <c r="H48282" s="148"/>
      <c r="I48282"/>
    </row>
    <row r="48283" spans="1:9" x14ac:dyDescent="0.25">
      <c r="A48283"/>
      <c r="B48283"/>
      <c r="C48283"/>
      <c r="D48283"/>
      <c r="E48283" s="148"/>
      <c r="F48283" s="148"/>
      <c r="G48283" s="149"/>
      <c r="H48283" s="148"/>
      <c r="I48283"/>
    </row>
    <row r="48284" spans="1:9" x14ac:dyDescent="0.25">
      <c r="A48284"/>
      <c r="B48284"/>
      <c r="C48284"/>
      <c r="D48284"/>
      <c r="E48284" s="148"/>
      <c r="F48284" s="148"/>
      <c r="G48284" s="149"/>
      <c r="H48284" s="148"/>
      <c r="I48284"/>
    </row>
    <row r="48285" spans="1:9" x14ac:dyDescent="0.25">
      <c r="A48285"/>
      <c r="B48285"/>
      <c r="C48285"/>
      <c r="D48285"/>
      <c r="E48285" s="148"/>
      <c r="F48285" s="148"/>
      <c r="G48285" s="149"/>
      <c r="H48285" s="148"/>
      <c r="I48285"/>
    </row>
    <row r="48286" spans="1:9" x14ac:dyDescent="0.25">
      <c r="A48286"/>
      <c r="B48286"/>
      <c r="C48286"/>
      <c r="D48286"/>
      <c r="E48286" s="148"/>
      <c r="F48286" s="148"/>
      <c r="G48286" s="149"/>
      <c r="H48286" s="148"/>
      <c r="I48286"/>
    </row>
    <row r="48287" spans="1:9" x14ac:dyDescent="0.25">
      <c r="A48287"/>
      <c r="B48287"/>
      <c r="C48287"/>
      <c r="D48287"/>
      <c r="E48287" s="148"/>
      <c r="F48287" s="148"/>
      <c r="G48287" s="149"/>
      <c r="H48287" s="148"/>
      <c r="I48287"/>
    </row>
    <row r="48288" spans="1:9" x14ac:dyDescent="0.25">
      <c r="A48288"/>
      <c r="B48288"/>
      <c r="C48288"/>
      <c r="D48288"/>
      <c r="E48288" s="148"/>
      <c r="F48288" s="148"/>
      <c r="G48288" s="149"/>
      <c r="H48288" s="148"/>
      <c r="I48288"/>
    </row>
    <row r="48289" spans="1:9" x14ac:dyDescent="0.25">
      <c r="A48289"/>
      <c r="B48289"/>
      <c r="C48289"/>
      <c r="D48289"/>
      <c r="E48289" s="148"/>
      <c r="F48289" s="148"/>
      <c r="G48289" s="149"/>
      <c r="H48289" s="148"/>
      <c r="I48289"/>
    </row>
    <row r="48290" spans="1:9" x14ac:dyDescent="0.25">
      <c r="A48290"/>
      <c r="B48290"/>
      <c r="C48290"/>
      <c r="D48290"/>
      <c r="E48290" s="148"/>
      <c r="F48290" s="148"/>
      <c r="G48290" s="149"/>
      <c r="H48290" s="148"/>
      <c r="I48290"/>
    </row>
    <row r="48291" spans="1:9" x14ac:dyDescent="0.25">
      <c r="A48291"/>
      <c r="B48291"/>
      <c r="C48291"/>
      <c r="D48291"/>
      <c r="E48291" s="148"/>
      <c r="F48291" s="148"/>
      <c r="G48291" s="149"/>
      <c r="H48291" s="148"/>
      <c r="I48291"/>
    </row>
    <row r="48292" spans="1:9" x14ac:dyDescent="0.25">
      <c r="A48292"/>
      <c r="B48292"/>
      <c r="C48292"/>
      <c r="D48292"/>
      <c r="E48292" s="148"/>
      <c r="F48292" s="148"/>
      <c r="G48292" s="149"/>
      <c r="H48292" s="148"/>
      <c r="I48292"/>
    </row>
    <row r="48293" spans="1:9" x14ac:dyDescent="0.25">
      <c r="A48293"/>
      <c r="B48293"/>
      <c r="C48293"/>
      <c r="D48293"/>
      <c r="E48293" s="148"/>
      <c r="F48293" s="148"/>
      <c r="G48293" s="149"/>
      <c r="H48293" s="148"/>
      <c r="I48293"/>
    </row>
    <row r="48294" spans="1:9" x14ac:dyDescent="0.25">
      <c r="A48294"/>
      <c r="B48294"/>
      <c r="C48294"/>
      <c r="D48294"/>
      <c r="E48294" s="148"/>
      <c r="F48294" s="148"/>
      <c r="G48294" s="149"/>
      <c r="H48294" s="148"/>
      <c r="I48294"/>
    </row>
    <row r="48295" spans="1:9" x14ac:dyDescent="0.25">
      <c r="A48295"/>
      <c r="B48295"/>
      <c r="C48295"/>
      <c r="D48295"/>
      <c r="E48295" s="148"/>
      <c r="F48295" s="148"/>
      <c r="G48295" s="149"/>
      <c r="H48295" s="148"/>
      <c r="I48295"/>
    </row>
    <row r="48296" spans="1:9" x14ac:dyDescent="0.25">
      <c r="A48296"/>
      <c r="B48296"/>
      <c r="C48296"/>
      <c r="D48296"/>
      <c r="E48296" s="148"/>
      <c r="F48296" s="148"/>
      <c r="G48296" s="149"/>
      <c r="H48296" s="148"/>
      <c r="I48296"/>
    </row>
    <row r="48297" spans="1:9" x14ac:dyDescent="0.25">
      <c r="A48297"/>
      <c r="B48297"/>
      <c r="C48297"/>
      <c r="D48297"/>
      <c r="E48297" s="148"/>
      <c r="F48297" s="148"/>
      <c r="G48297" s="149"/>
      <c r="H48297" s="148"/>
      <c r="I48297"/>
    </row>
    <row r="48298" spans="1:9" x14ac:dyDescent="0.25">
      <c r="A48298"/>
      <c r="B48298"/>
      <c r="C48298"/>
      <c r="D48298"/>
      <c r="E48298" s="148"/>
      <c r="F48298" s="148"/>
      <c r="G48298" s="149"/>
      <c r="H48298" s="148"/>
      <c r="I48298"/>
    </row>
    <row r="48299" spans="1:9" x14ac:dyDescent="0.25">
      <c r="A48299"/>
      <c r="B48299"/>
      <c r="C48299"/>
      <c r="D48299"/>
      <c r="E48299" s="148"/>
      <c r="F48299" s="148"/>
      <c r="G48299" s="149"/>
      <c r="H48299" s="148"/>
      <c r="I48299"/>
    </row>
    <row r="48300" spans="1:9" x14ac:dyDescent="0.25">
      <c r="A48300"/>
      <c r="B48300"/>
      <c r="C48300"/>
      <c r="D48300"/>
      <c r="E48300" s="148"/>
      <c r="F48300" s="148"/>
      <c r="G48300" s="149"/>
      <c r="H48300" s="148"/>
      <c r="I48300"/>
    </row>
    <row r="48301" spans="1:9" x14ac:dyDescent="0.25">
      <c r="A48301"/>
      <c r="B48301"/>
      <c r="C48301"/>
      <c r="D48301"/>
      <c r="E48301" s="148"/>
      <c r="F48301" s="148"/>
      <c r="G48301" s="149"/>
      <c r="H48301" s="148"/>
      <c r="I48301"/>
    </row>
    <row r="48302" spans="1:9" x14ac:dyDescent="0.25">
      <c r="A48302"/>
      <c r="B48302"/>
      <c r="C48302"/>
      <c r="D48302"/>
      <c r="E48302" s="148"/>
      <c r="F48302" s="148"/>
      <c r="G48302" s="149"/>
      <c r="H48302" s="148"/>
      <c r="I48302"/>
    </row>
    <row r="48303" spans="1:9" x14ac:dyDescent="0.25">
      <c r="A48303"/>
      <c r="B48303"/>
      <c r="C48303"/>
      <c r="D48303"/>
      <c r="E48303" s="148"/>
      <c r="F48303" s="148"/>
      <c r="G48303" s="149"/>
      <c r="H48303" s="148"/>
      <c r="I48303"/>
    </row>
    <row r="48304" spans="1:9" x14ac:dyDescent="0.25">
      <c r="A48304"/>
      <c r="B48304"/>
      <c r="C48304"/>
      <c r="D48304"/>
      <c r="E48304" s="148"/>
      <c r="F48304" s="148"/>
      <c r="G48304" s="149"/>
      <c r="H48304" s="148"/>
      <c r="I48304"/>
    </row>
    <row r="48305" spans="1:9" x14ac:dyDescent="0.25">
      <c r="A48305"/>
      <c r="B48305"/>
      <c r="C48305"/>
      <c r="D48305"/>
      <c r="E48305" s="148"/>
      <c r="F48305" s="148"/>
      <c r="G48305" s="149"/>
      <c r="H48305" s="148"/>
      <c r="I48305"/>
    </row>
    <row r="48306" spans="1:9" x14ac:dyDescent="0.25">
      <c r="A48306"/>
      <c r="B48306"/>
      <c r="C48306"/>
      <c r="D48306"/>
      <c r="E48306" s="148"/>
      <c r="F48306" s="148"/>
      <c r="G48306" s="149"/>
      <c r="H48306" s="148"/>
      <c r="I48306"/>
    </row>
    <row r="48307" spans="1:9" x14ac:dyDescent="0.25">
      <c r="A48307"/>
      <c r="B48307"/>
      <c r="C48307"/>
      <c r="D48307"/>
      <c r="E48307" s="148"/>
      <c r="F48307" s="148"/>
      <c r="G48307" s="149"/>
      <c r="H48307" s="148"/>
      <c r="I48307"/>
    </row>
    <row r="48308" spans="1:9" x14ac:dyDescent="0.25">
      <c r="A48308"/>
      <c r="B48308"/>
      <c r="C48308"/>
      <c r="D48308"/>
      <c r="E48308" s="148"/>
      <c r="F48308" s="148"/>
      <c r="G48308" s="149"/>
      <c r="H48308" s="148"/>
      <c r="I48308"/>
    </row>
    <row r="48309" spans="1:9" x14ac:dyDescent="0.25">
      <c r="A48309"/>
      <c r="B48309"/>
      <c r="C48309"/>
      <c r="D48309"/>
      <c r="E48309" s="148"/>
      <c r="F48309" s="148"/>
      <c r="G48309" s="149"/>
      <c r="H48309" s="148"/>
      <c r="I48309"/>
    </row>
    <row r="48310" spans="1:9" x14ac:dyDescent="0.25">
      <c r="A48310"/>
      <c r="B48310"/>
      <c r="C48310"/>
      <c r="D48310"/>
      <c r="E48310" s="148"/>
      <c r="F48310" s="148"/>
      <c r="G48310" s="149"/>
      <c r="H48310" s="148"/>
      <c r="I48310"/>
    </row>
    <row r="48311" spans="1:9" x14ac:dyDescent="0.25">
      <c r="A48311"/>
      <c r="B48311"/>
      <c r="C48311"/>
      <c r="D48311"/>
      <c r="E48311" s="148"/>
      <c r="F48311" s="148"/>
      <c r="G48311" s="149"/>
      <c r="H48311" s="148"/>
      <c r="I48311"/>
    </row>
    <row r="48312" spans="1:9" x14ac:dyDescent="0.25">
      <c r="A48312"/>
      <c r="B48312"/>
      <c r="C48312"/>
      <c r="D48312"/>
      <c r="E48312" s="148"/>
      <c r="F48312" s="148"/>
      <c r="G48312" s="149"/>
      <c r="H48312" s="148"/>
      <c r="I48312"/>
    </row>
    <row r="48313" spans="1:9" x14ac:dyDescent="0.25">
      <c r="A48313"/>
      <c r="B48313"/>
      <c r="C48313"/>
      <c r="D48313"/>
      <c r="E48313" s="148"/>
      <c r="F48313" s="148"/>
      <c r="G48313" s="149"/>
      <c r="H48313" s="148"/>
      <c r="I48313"/>
    </row>
    <row r="48314" spans="1:9" x14ac:dyDescent="0.25">
      <c r="A48314"/>
      <c r="B48314"/>
      <c r="C48314"/>
      <c r="D48314"/>
      <c r="E48314" s="148"/>
      <c r="F48314" s="148"/>
      <c r="G48314" s="149"/>
      <c r="H48314" s="148"/>
      <c r="I48314"/>
    </row>
    <row r="48315" spans="1:9" x14ac:dyDescent="0.25">
      <c r="A48315"/>
      <c r="B48315"/>
      <c r="C48315"/>
      <c r="D48315"/>
      <c r="E48315" s="148"/>
      <c r="F48315" s="148"/>
      <c r="G48315" s="149"/>
      <c r="H48315" s="148"/>
      <c r="I48315"/>
    </row>
    <row r="48316" spans="1:9" x14ac:dyDescent="0.25">
      <c r="A48316"/>
      <c r="B48316"/>
      <c r="C48316"/>
      <c r="D48316"/>
      <c r="E48316" s="148"/>
      <c r="F48316" s="148"/>
      <c r="G48316" s="149"/>
      <c r="H48316" s="148"/>
      <c r="I48316"/>
    </row>
    <row r="48317" spans="1:9" x14ac:dyDescent="0.25">
      <c r="A48317"/>
      <c r="B48317"/>
      <c r="C48317"/>
      <c r="D48317"/>
      <c r="E48317" s="148"/>
      <c r="F48317" s="148"/>
      <c r="G48317" s="149"/>
      <c r="H48317" s="148"/>
      <c r="I48317"/>
    </row>
    <row r="48318" spans="1:9" x14ac:dyDescent="0.25">
      <c r="A48318"/>
      <c r="B48318"/>
      <c r="C48318"/>
      <c r="D48318"/>
      <c r="E48318" s="148"/>
      <c r="F48318" s="148"/>
      <c r="G48318" s="149"/>
      <c r="H48318" s="148"/>
      <c r="I48318"/>
    </row>
    <row r="48319" spans="1:9" x14ac:dyDescent="0.25">
      <c r="A48319"/>
      <c r="B48319"/>
      <c r="C48319"/>
      <c r="D48319"/>
      <c r="E48319" s="148"/>
      <c r="F48319" s="148"/>
      <c r="G48319" s="149"/>
      <c r="H48319" s="148"/>
      <c r="I48319"/>
    </row>
    <row r="48320" spans="1:9" x14ac:dyDescent="0.25">
      <c r="A48320"/>
      <c r="B48320"/>
      <c r="C48320"/>
      <c r="D48320"/>
      <c r="E48320" s="148"/>
      <c r="F48320" s="148"/>
      <c r="G48320" s="149"/>
      <c r="H48320" s="148"/>
      <c r="I48320"/>
    </row>
    <row r="48321" spans="1:9" x14ac:dyDescent="0.25">
      <c r="A48321"/>
      <c r="B48321"/>
      <c r="C48321"/>
      <c r="D48321"/>
      <c r="E48321" s="148"/>
      <c r="F48321" s="148"/>
      <c r="G48321" s="149"/>
      <c r="H48321" s="148"/>
      <c r="I48321"/>
    </row>
    <row r="48322" spans="1:9" x14ac:dyDescent="0.25">
      <c r="A48322"/>
      <c r="B48322"/>
      <c r="C48322"/>
      <c r="D48322"/>
      <c r="E48322" s="148"/>
      <c r="F48322" s="148"/>
      <c r="G48322" s="149"/>
      <c r="H48322" s="148"/>
      <c r="I48322"/>
    </row>
    <row r="48323" spans="1:9" x14ac:dyDescent="0.25">
      <c r="A48323"/>
      <c r="B48323"/>
      <c r="C48323"/>
      <c r="D48323"/>
      <c r="E48323" s="148"/>
      <c r="F48323" s="148"/>
      <c r="G48323" s="149"/>
      <c r="H48323" s="148"/>
      <c r="I48323"/>
    </row>
    <row r="48324" spans="1:9" x14ac:dyDescent="0.25">
      <c r="A48324"/>
      <c r="B48324"/>
      <c r="C48324"/>
      <c r="D48324"/>
      <c r="E48324" s="148"/>
      <c r="F48324" s="148"/>
      <c r="G48324" s="149"/>
      <c r="H48324" s="148"/>
      <c r="I48324"/>
    </row>
    <row r="48325" spans="1:9" x14ac:dyDescent="0.25">
      <c r="A48325"/>
      <c r="B48325"/>
      <c r="C48325"/>
      <c r="D48325"/>
      <c r="E48325" s="148"/>
      <c r="F48325" s="148"/>
      <c r="G48325" s="149"/>
      <c r="H48325" s="148"/>
      <c r="I48325"/>
    </row>
    <row r="48326" spans="1:9" x14ac:dyDescent="0.25">
      <c r="A48326"/>
      <c r="B48326"/>
      <c r="C48326"/>
      <c r="D48326"/>
      <c r="E48326" s="148"/>
      <c r="F48326" s="148"/>
      <c r="G48326" s="149"/>
      <c r="H48326" s="148"/>
      <c r="I48326"/>
    </row>
    <row r="48327" spans="1:9" x14ac:dyDescent="0.25">
      <c r="A48327"/>
      <c r="B48327"/>
      <c r="C48327"/>
      <c r="D48327"/>
      <c r="E48327" s="148"/>
      <c r="F48327" s="148"/>
      <c r="G48327" s="149"/>
      <c r="H48327" s="148"/>
      <c r="I48327"/>
    </row>
    <row r="48328" spans="1:9" x14ac:dyDescent="0.25">
      <c r="A48328"/>
      <c r="B48328"/>
      <c r="C48328"/>
      <c r="D48328"/>
      <c r="E48328" s="148"/>
      <c r="F48328" s="148"/>
      <c r="G48328" s="149"/>
      <c r="H48328" s="148"/>
      <c r="I48328"/>
    </row>
    <row r="48329" spans="1:9" x14ac:dyDescent="0.25">
      <c r="A48329"/>
      <c r="B48329"/>
      <c r="C48329"/>
      <c r="D48329"/>
      <c r="E48329" s="148"/>
      <c r="F48329" s="148"/>
      <c r="G48329" s="149"/>
      <c r="H48329" s="148"/>
      <c r="I48329"/>
    </row>
    <row r="48330" spans="1:9" x14ac:dyDescent="0.25">
      <c r="A48330"/>
      <c r="B48330"/>
      <c r="C48330"/>
      <c r="D48330"/>
      <c r="E48330" s="148"/>
      <c r="F48330" s="148"/>
      <c r="G48330" s="149"/>
      <c r="H48330" s="148"/>
      <c r="I48330"/>
    </row>
    <row r="48331" spans="1:9" x14ac:dyDescent="0.25">
      <c r="A48331"/>
      <c r="B48331"/>
      <c r="C48331"/>
      <c r="D48331"/>
      <c r="E48331" s="148"/>
      <c r="F48331" s="148"/>
      <c r="G48331" s="149"/>
      <c r="H48331" s="148"/>
      <c r="I48331"/>
    </row>
    <row r="48332" spans="1:9" x14ac:dyDescent="0.25">
      <c r="A48332"/>
      <c r="B48332"/>
      <c r="C48332"/>
      <c r="D48332"/>
      <c r="E48332" s="148"/>
      <c r="F48332" s="148"/>
      <c r="G48332" s="149"/>
      <c r="H48332" s="148"/>
      <c r="I48332"/>
    </row>
    <row r="48333" spans="1:9" x14ac:dyDescent="0.25">
      <c r="A48333"/>
      <c r="B48333"/>
      <c r="C48333"/>
      <c r="D48333"/>
      <c r="E48333" s="148"/>
      <c r="F48333" s="148"/>
      <c r="G48333" s="149"/>
      <c r="H48333" s="148"/>
      <c r="I48333"/>
    </row>
    <row r="48334" spans="1:9" x14ac:dyDescent="0.25">
      <c r="A48334"/>
      <c r="B48334"/>
      <c r="C48334"/>
      <c r="D48334"/>
      <c r="E48334" s="148"/>
      <c r="F48334" s="148"/>
      <c r="G48334" s="149"/>
      <c r="H48334" s="148"/>
      <c r="I48334"/>
    </row>
    <row r="48335" spans="1:9" x14ac:dyDescent="0.25">
      <c r="A48335"/>
      <c r="B48335"/>
      <c r="C48335"/>
      <c r="D48335"/>
      <c r="E48335" s="148"/>
      <c r="F48335" s="148"/>
      <c r="G48335" s="149"/>
      <c r="H48335" s="148"/>
      <c r="I48335"/>
    </row>
    <row r="48336" spans="1:9" x14ac:dyDescent="0.25">
      <c r="A48336"/>
      <c r="B48336"/>
      <c r="C48336"/>
      <c r="D48336"/>
      <c r="E48336" s="148"/>
      <c r="F48336" s="148"/>
      <c r="G48336" s="149"/>
      <c r="H48336" s="148"/>
      <c r="I48336"/>
    </row>
    <row r="48337" spans="1:9" x14ac:dyDescent="0.25">
      <c r="A48337"/>
      <c r="B48337"/>
      <c r="C48337"/>
      <c r="D48337"/>
      <c r="E48337" s="148"/>
      <c r="F48337" s="148"/>
      <c r="G48337" s="149"/>
      <c r="H48337" s="148"/>
      <c r="I48337"/>
    </row>
    <row r="48338" spans="1:9" x14ac:dyDescent="0.25">
      <c r="A48338"/>
      <c r="B48338"/>
      <c r="C48338"/>
      <c r="D48338"/>
      <c r="E48338" s="148"/>
      <c r="F48338" s="148"/>
      <c r="G48338" s="149"/>
      <c r="H48338" s="148"/>
      <c r="I48338"/>
    </row>
    <row r="48339" spans="1:9" x14ac:dyDescent="0.25">
      <c r="A48339"/>
      <c r="B48339"/>
      <c r="C48339"/>
      <c r="D48339"/>
      <c r="E48339" s="148"/>
      <c r="F48339" s="148"/>
      <c r="G48339" s="149"/>
      <c r="H48339" s="148"/>
      <c r="I48339"/>
    </row>
    <row r="48340" spans="1:9" x14ac:dyDescent="0.25">
      <c r="A48340"/>
      <c r="B48340"/>
      <c r="C48340"/>
      <c r="D48340"/>
      <c r="E48340" s="148"/>
      <c r="F48340" s="148"/>
      <c r="G48340" s="149"/>
      <c r="H48340" s="148"/>
      <c r="I48340"/>
    </row>
    <row r="48341" spans="1:9" x14ac:dyDescent="0.25">
      <c r="A48341"/>
      <c r="B48341"/>
      <c r="C48341"/>
      <c r="D48341"/>
      <c r="E48341" s="148"/>
      <c r="F48341" s="148"/>
      <c r="G48341" s="149"/>
      <c r="H48341" s="148"/>
      <c r="I48341"/>
    </row>
    <row r="48342" spans="1:9" x14ac:dyDescent="0.25">
      <c r="A48342"/>
      <c r="B48342"/>
      <c r="C48342"/>
      <c r="D48342"/>
      <c r="E48342" s="148"/>
      <c r="F48342" s="148"/>
      <c r="G48342" s="149"/>
      <c r="H48342" s="148"/>
      <c r="I48342"/>
    </row>
    <row r="48343" spans="1:9" x14ac:dyDescent="0.25">
      <c r="A48343"/>
      <c r="B48343"/>
      <c r="C48343"/>
      <c r="D48343"/>
      <c r="E48343" s="148"/>
      <c r="F48343" s="148"/>
      <c r="G48343" s="149"/>
      <c r="H48343" s="148"/>
      <c r="I48343"/>
    </row>
    <row r="48344" spans="1:9" x14ac:dyDescent="0.25">
      <c r="A48344"/>
      <c r="B48344"/>
      <c r="C48344"/>
      <c r="D48344"/>
      <c r="E48344" s="148"/>
      <c r="F48344" s="148"/>
      <c r="G48344" s="149"/>
      <c r="H48344" s="148"/>
      <c r="I48344"/>
    </row>
    <row r="48345" spans="1:9" x14ac:dyDescent="0.25">
      <c r="A48345"/>
      <c r="B48345"/>
      <c r="C48345"/>
      <c r="D48345"/>
      <c r="E48345" s="148"/>
      <c r="F48345" s="148"/>
      <c r="G48345" s="149"/>
      <c r="H48345" s="148"/>
      <c r="I48345"/>
    </row>
    <row r="48346" spans="1:9" x14ac:dyDescent="0.25">
      <c r="A48346"/>
      <c r="B48346"/>
      <c r="C48346"/>
      <c r="D48346"/>
      <c r="E48346" s="148"/>
      <c r="F48346" s="148"/>
      <c r="G48346" s="149"/>
      <c r="H48346" s="148"/>
      <c r="I48346"/>
    </row>
    <row r="48347" spans="1:9" x14ac:dyDescent="0.25">
      <c r="A48347"/>
      <c r="B48347"/>
      <c r="C48347"/>
      <c r="D48347"/>
      <c r="E48347" s="148"/>
      <c r="F48347" s="148"/>
      <c r="G48347" s="149"/>
      <c r="H48347" s="148"/>
      <c r="I48347"/>
    </row>
    <row r="48348" spans="1:9" x14ac:dyDescent="0.25">
      <c r="A48348"/>
      <c r="B48348"/>
      <c r="C48348"/>
      <c r="D48348"/>
      <c r="E48348" s="148"/>
      <c r="F48348" s="148"/>
      <c r="G48348" s="149"/>
      <c r="H48348" s="148"/>
      <c r="I48348"/>
    </row>
    <row r="48349" spans="1:9" x14ac:dyDescent="0.25">
      <c r="A48349"/>
      <c r="B48349"/>
      <c r="C48349"/>
      <c r="D48349"/>
      <c r="E48349" s="148"/>
      <c r="F48349" s="148"/>
      <c r="G48349" s="149"/>
      <c r="H48349" s="148"/>
      <c r="I48349"/>
    </row>
    <row r="48350" spans="1:9" x14ac:dyDescent="0.25">
      <c r="A48350"/>
      <c r="B48350"/>
      <c r="C48350"/>
      <c r="D48350"/>
      <c r="E48350" s="148"/>
      <c r="F48350" s="148"/>
      <c r="G48350" s="149"/>
      <c r="H48350" s="148"/>
      <c r="I48350"/>
    </row>
    <row r="48351" spans="1:9" x14ac:dyDescent="0.25">
      <c r="A48351"/>
      <c r="B48351"/>
      <c r="C48351"/>
      <c r="D48351"/>
      <c r="E48351" s="148"/>
      <c r="F48351" s="148"/>
      <c r="G48351" s="149"/>
      <c r="H48351" s="148"/>
      <c r="I48351"/>
    </row>
    <row r="48352" spans="1:9" x14ac:dyDescent="0.25">
      <c r="A48352"/>
      <c r="B48352"/>
      <c r="C48352"/>
      <c r="D48352"/>
      <c r="E48352" s="148"/>
      <c r="F48352" s="148"/>
      <c r="G48352" s="149"/>
      <c r="H48352" s="148"/>
      <c r="I48352"/>
    </row>
    <row r="48353" spans="1:9" x14ac:dyDescent="0.25">
      <c r="A48353"/>
      <c r="B48353"/>
      <c r="C48353"/>
      <c r="D48353"/>
      <c r="E48353" s="148"/>
      <c r="F48353" s="148"/>
      <c r="G48353" s="149"/>
      <c r="H48353" s="148"/>
      <c r="I48353"/>
    </row>
    <row r="48354" spans="1:9" x14ac:dyDescent="0.25">
      <c r="A48354"/>
      <c r="B48354"/>
      <c r="C48354"/>
      <c r="D48354"/>
      <c r="E48354" s="148"/>
      <c r="F48354" s="148"/>
      <c r="G48354" s="149"/>
      <c r="H48354" s="148"/>
      <c r="I48354"/>
    </row>
    <row r="48355" spans="1:9" x14ac:dyDescent="0.25">
      <c r="A48355"/>
      <c r="B48355"/>
      <c r="C48355"/>
      <c r="D48355"/>
      <c r="E48355" s="148"/>
      <c r="F48355" s="148"/>
      <c r="G48355" s="149"/>
      <c r="H48355" s="148"/>
      <c r="I48355"/>
    </row>
    <row r="48356" spans="1:9" x14ac:dyDescent="0.25">
      <c r="A48356"/>
      <c r="B48356"/>
      <c r="C48356"/>
      <c r="D48356"/>
      <c r="E48356" s="148"/>
      <c r="F48356" s="148"/>
      <c r="G48356" s="149"/>
      <c r="H48356" s="148"/>
      <c r="I48356"/>
    </row>
    <row r="48357" spans="1:9" x14ac:dyDescent="0.25">
      <c r="A48357"/>
      <c r="B48357"/>
      <c r="C48357"/>
      <c r="D48357"/>
      <c r="E48357" s="148"/>
      <c r="F48357" s="148"/>
      <c r="G48357" s="149"/>
      <c r="H48357" s="148"/>
      <c r="I48357"/>
    </row>
    <row r="48358" spans="1:9" x14ac:dyDescent="0.25">
      <c r="A48358"/>
      <c r="B48358"/>
      <c r="C48358"/>
      <c r="D48358"/>
      <c r="E48358" s="148"/>
      <c r="F48358" s="148"/>
      <c r="G48358" s="149"/>
      <c r="H48358" s="148"/>
      <c r="I48358"/>
    </row>
    <row r="48359" spans="1:9" x14ac:dyDescent="0.25">
      <c r="A48359"/>
      <c r="B48359"/>
      <c r="C48359"/>
      <c r="D48359"/>
      <c r="E48359" s="148"/>
      <c r="F48359" s="148"/>
      <c r="G48359" s="149"/>
      <c r="H48359" s="148"/>
      <c r="I48359"/>
    </row>
    <row r="48360" spans="1:9" x14ac:dyDescent="0.25">
      <c r="A48360"/>
      <c r="B48360"/>
      <c r="C48360"/>
      <c r="D48360"/>
      <c r="E48360" s="148"/>
      <c r="F48360" s="148"/>
      <c r="G48360" s="149"/>
      <c r="H48360" s="148"/>
      <c r="I48360"/>
    </row>
    <row r="48361" spans="1:9" x14ac:dyDescent="0.25">
      <c r="A48361"/>
      <c r="B48361"/>
      <c r="C48361"/>
      <c r="D48361"/>
      <c r="E48361" s="148"/>
      <c r="F48361" s="148"/>
      <c r="G48361" s="149"/>
      <c r="H48361" s="148"/>
      <c r="I48361"/>
    </row>
    <row r="48362" spans="1:9" x14ac:dyDescent="0.25">
      <c r="A48362"/>
      <c r="B48362"/>
      <c r="C48362"/>
      <c r="D48362"/>
      <c r="E48362" s="148"/>
      <c r="F48362" s="148"/>
      <c r="G48362" s="149"/>
      <c r="H48362" s="148"/>
      <c r="I48362"/>
    </row>
    <row r="48363" spans="1:9" x14ac:dyDescent="0.25">
      <c r="A48363"/>
      <c r="B48363"/>
      <c r="C48363"/>
      <c r="D48363"/>
      <c r="E48363" s="148"/>
      <c r="F48363" s="148"/>
      <c r="G48363" s="149"/>
      <c r="H48363" s="148"/>
      <c r="I48363"/>
    </row>
    <row r="48364" spans="1:9" x14ac:dyDescent="0.25">
      <c r="A48364"/>
      <c r="B48364"/>
      <c r="C48364"/>
      <c r="D48364"/>
      <c r="E48364" s="148"/>
      <c r="F48364" s="148"/>
      <c r="G48364" s="149"/>
      <c r="H48364" s="148"/>
      <c r="I48364"/>
    </row>
    <row r="48365" spans="1:9" x14ac:dyDescent="0.25">
      <c r="A48365"/>
      <c r="B48365"/>
      <c r="C48365"/>
      <c r="D48365"/>
      <c r="E48365" s="148"/>
      <c r="F48365" s="148"/>
      <c r="G48365" s="149"/>
      <c r="H48365" s="148"/>
      <c r="I48365"/>
    </row>
    <row r="48366" spans="1:9" x14ac:dyDescent="0.25">
      <c r="A48366"/>
      <c r="B48366"/>
      <c r="C48366"/>
      <c r="D48366"/>
      <c r="E48366" s="148"/>
      <c r="F48366" s="148"/>
      <c r="G48366" s="149"/>
      <c r="H48366" s="148"/>
      <c r="I48366"/>
    </row>
    <row r="48367" spans="1:9" x14ac:dyDescent="0.25">
      <c r="A48367"/>
      <c r="B48367"/>
      <c r="C48367"/>
      <c r="D48367"/>
      <c r="E48367" s="148"/>
      <c r="F48367" s="148"/>
      <c r="G48367" s="149"/>
      <c r="H48367" s="148"/>
      <c r="I48367"/>
    </row>
    <row r="48368" spans="1:9" x14ac:dyDescent="0.25">
      <c r="A48368"/>
      <c r="B48368"/>
      <c r="C48368"/>
      <c r="D48368"/>
      <c r="E48368" s="148"/>
      <c r="F48368" s="148"/>
      <c r="G48368" s="149"/>
      <c r="H48368" s="148"/>
      <c r="I48368"/>
    </row>
    <row r="48369" spans="1:9" x14ac:dyDescent="0.25">
      <c r="A48369"/>
      <c r="B48369"/>
      <c r="C48369"/>
      <c r="D48369"/>
      <c r="E48369" s="148"/>
      <c r="F48369" s="148"/>
      <c r="G48369" s="149"/>
      <c r="H48369" s="148"/>
      <c r="I48369"/>
    </row>
    <row r="48370" spans="1:9" x14ac:dyDescent="0.25">
      <c r="A48370"/>
      <c r="B48370"/>
      <c r="C48370"/>
      <c r="D48370"/>
      <c r="E48370" s="148"/>
      <c r="F48370" s="148"/>
      <c r="G48370" s="149"/>
      <c r="H48370" s="148"/>
      <c r="I48370"/>
    </row>
    <row r="48371" spans="1:9" x14ac:dyDescent="0.25">
      <c r="A48371"/>
      <c r="B48371"/>
      <c r="C48371"/>
      <c r="D48371"/>
      <c r="E48371" s="148"/>
      <c r="F48371" s="148"/>
      <c r="G48371" s="149"/>
      <c r="H48371" s="148"/>
      <c r="I48371"/>
    </row>
    <row r="48372" spans="1:9" x14ac:dyDescent="0.25">
      <c r="A48372"/>
      <c r="B48372"/>
      <c r="C48372"/>
      <c r="D48372"/>
      <c r="E48372" s="148"/>
      <c r="F48372" s="148"/>
      <c r="G48372" s="149"/>
      <c r="H48372" s="148"/>
      <c r="I48372"/>
    </row>
    <row r="48373" spans="1:9" x14ac:dyDescent="0.25">
      <c r="A48373"/>
      <c r="B48373"/>
      <c r="C48373"/>
      <c r="D48373"/>
      <c r="E48373" s="148"/>
      <c r="F48373" s="148"/>
      <c r="G48373" s="149"/>
      <c r="H48373" s="148"/>
      <c r="I48373"/>
    </row>
    <row r="48374" spans="1:9" x14ac:dyDescent="0.25">
      <c r="A48374"/>
      <c r="B48374"/>
      <c r="C48374"/>
      <c r="D48374"/>
      <c r="E48374" s="148"/>
      <c r="F48374" s="148"/>
      <c r="G48374" s="149"/>
      <c r="H48374" s="148"/>
      <c r="I48374"/>
    </row>
    <row r="48375" spans="1:9" x14ac:dyDescent="0.25">
      <c r="A48375"/>
      <c r="B48375"/>
      <c r="C48375"/>
      <c r="D48375"/>
      <c r="E48375" s="148"/>
      <c r="F48375" s="148"/>
      <c r="G48375" s="149"/>
      <c r="H48375" s="148"/>
      <c r="I48375"/>
    </row>
    <row r="48376" spans="1:9" x14ac:dyDescent="0.25">
      <c r="A48376"/>
      <c r="B48376"/>
      <c r="C48376"/>
      <c r="D48376"/>
      <c r="E48376" s="148"/>
      <c r="F48376" s="148"/>
      <c r="G48376" s="149"/>
      <c r="H48376" s="148"/>
      <c r="I48376"/>
    </row>
    <row r="48377" spans="1:9" x14ac:dyDescent="0.25">
      <c r="A48377"/>
      <c r="B48377"/>
      <c r="C48377"/>
      <c r="D48377"/>
      <c r="E48377" s="148"/>
      <c r="F48377" s="148"/>
      <c r="G48377" s="149"/>
      <c r="H48377" s="148"/>
      <c r="I48377"/>
    </row>
    <row r="48378" spans="1:9" x14ac:dyDescent="0.25">
      <c r="A48378"/>
      <c r="B48378"/>
      <c r="C48378"/>
      <c r="D48378"/>
      <c r="E48378" s="148"/>
      <c r="F48378" s="148"/>
      <c r="G48378" s="149"/>
      <c r="H48378" s="148"/>
      <c r="I48378"/>
    </row>
    <row r="48379" spans="1:9" x14ac:dyDescent="0.25">
      <c r="A48379"/>
      <c r="B48379"/>
      <c r="C48379"/>
      <c r="D48379"/>
      <c r="E48379" s="148"/>
      <c r="F48379" s="148"/>
      <c r="G48379" s="149"/>
      <c r="H48379" s="148"/>
      <c r="I48379"/>
    </row>
    <row r="48380" spans="1:9" x14ac:dyDescent="0.25">
      <c r="A48380"/>
      <c r="B48380"/>
      <c r="C48380"/>
      <c r="D48380"/>
      <c r="E48380" s="148"/>
      <c r="F48380" s="148"/>
      <c r="G48380" s="149"/>
      <c r="H48380" s="148"/>
      <c r="I48380"/>
    </row>
    <row r="48381" spans="1:9" x14ac:dyDescent="0.25">
      <c r="A48381"/>
      <c r="B48381"/>
      <c r="C48381"/>
      <c r="D48381"/>
      <c r="E48381" s="148"/>
      <c r="F48381" s="148"/>
      <c r="G48381" s="149"/>
      <c r="H48381" s="148"/>
      <c r="I48381"/>
    </row>
    <row r="48382" spans="1:9" x14ac:dyDescent="0.25">
      <c r="A48382"/>
      <c r="B48382"/>
      <c r="C48382"/>
      <c r="D48382"/>
      <c r="E48382" s="148"/>
      <c r="F48382" s="148"/>
      <c r="G48382" s="149"/>
      <c r="H48382" s="148"/>
      <c r="I48382"/>
    </row>
    <row r="48383" spans="1:9" x14ac:dyDescent="0.25">
      <c r="A48383"/>
      <c r="B48383"/>
      <c r="C48383"/>
      <c r="D48383"/>
      <c r="E48383" s="148"/>
      <c r="F48383" s="148"/>
      <c r="G48383" s="149"/>
      <c r="H48383" s="148"/>
      <c r="I48383"/>
    </row>
    <row r="48384" spans="1:9" x14ac:dyDescent="0.25">
      <c r="A48384"/>
      <c r="B48384"/>
      <c r="C48384"/>
      <c r="D48384"/>
      <c r="E48384" s="148"/>
      <c r="F48384" s="148"/>
      <c r="G48384" s="149"/>
      <c r="H48384" s="148"/>
      <c r="I48384"/>
    </row>
    <row r="48385" spans="1:9" x14ac:dyDescent="0.25">
      <c r="A48385"/>
      <c r="B48385"/>
      <c r="C48385"/>
      <c r="D48385"/>
      <c r="E48385" s="148"/>
      <c r="F48385" s="148"/>
      <c r="G48385" s="149"/>
      <c r="H48385" s="148"/>
      <c r="I48385"/>
    </row>
    <row r="48386" spans="1:9" x14ac:dyDescent="0.25">
      <c r="A48386"/>
      <c r="B48386"/>
      <c r="C48386"/>
      <c r="D48386"/>
      <c r="E48386" s="148"/>
      <c r="F48386" s="148"/>
      <c r="G48386" s="149"/>
      <c r="H48386" s="148"/>
      <c r="I48386"/>
    </row>
    <row r="48387" spans="1:9" x14ac:dyDescent="0.25">
      <c r="A48387"/>
      <c r="B48387"/>
      <c r="C48387"/>
      <c r="D48387"/>
      <c r="E48387" s="148"/>
      <c r="F48387" s="148"/>
      <c r="G48387" s="149"/>
      <c r="H48387" s="148"/>
      <c r="I48387"/>
    </row>
    <row r="48388" spans="1:9" x14ac:dyDescent="0.25">
      <c r="A48388"/>
      <c r="B48388"/>
      <c r="C48388"/>
      <c r="D48388"/>
      <c r="E48388" s="148"/>
      <c r="F48388" s="148"/>
      <c r="G48388" s="149"/>
      <c r="H48388" s="148"/>
      <c r="I48388"/>
    </row>
    <row r="48389" spans="1:9" x14ac:dyDescent="0.25">
      <c r="A48389"/>
      <c r="B48389"/>
      <c r="C48389"/>
      <c r="D48389"/>
      <c r="E48389" s="148"/>
      <c r="F48389" s="148"/>
      <c r="G48389" s="149"/>
      <c r="H48389" s="148"/>
      <c r="I48389"/>
    </row>
    <row r="48390" spans="1:9" x14ac:dyDescent="0.25">
      <c r="A48390"/>
      <c r="B48390"/>
      <c r="C48390"/>
      <c r="D48390"/>
      <c r="E48390" s="148"/>
      <c r="F48390" s="148"/>
      <c r="G48390" s="149"/>
      <c r="H48390" s="148"/>
      <c r="I48390"/>
    </row>
    <row r="48391" spans="1:9" x14ac:dyDescent="0.25">
      <c r="A48391"/>
      <c r="B48391"/>
      <c r="C48391"/>
      <c r="D48391"/>
      <c r="E48391" s="148"/>
      <c r="F48391" s="148"/>
      <c r="G48391" s="149"/>
      <c r="H48391" s="148"/>
      <c r="I48391"/>
    </row>
    <row r="48392" spans="1:9" x14ac:dyDescent="0.25">
      <c r="A48392"/>
      <c r="B48392"/>
      <c r="C48392"/>
      <c r="D48392"/>
      <c r="E48392" s="148"/>
      <c r="F48392" s="148"/>
      <c r="G48392" s="149"/>
      <c r="H48392" s="148"/>
      <c r="I48392"/>
    </row>
    <row r="48393" spans="1:9" x14ac:dyDescent="0.25">
      <c r="A48393"/>
      <c r="B48393"/>
      <c r="C48393"/>
      <c r="D48393"/>
      <c r="E48393" s="148"/>
      <c r="F48393" s="148"/>
      <c r="G48393" s="149"/>
      <c r="H48393" s="148"/>
      <c r="I48393"/>
    </row>
    <row r="48394" spans="1:9" x14ac:dyDescent="0.25">
      <c r="A48394"/>
      <c r="B48394"/>
      <c r="C48394"/>
      <c r="D48394"/>
      <c r="E48394" s="148"/>
      <c r="F48394" s="148"/>
      <c r="G48394" s="149"/>
      <c r="H48394" s="148"/>
      <c r="I48394"/>
    </row>
    <row r="48395" spans="1:9" x14ac:dyDescent="0.25">
      <c r="A48395"/>
      <c r="B48395"/>
      <c r="C48395"/>
      <c r="D48395"/>
      <c r="E48395" s="148"/>
      <c r="F48395" s="148"/>
      <c r="G48395" s="149"/>
      <c r="H48395" s="148"/>
      <c r="I48395"/>
    </row>
    <row r="48396" spans="1:9" x14ac:dyDescent="0.25">
      <c r="A48396"/>
      <c r="B48396"/>
      <c r="C48396"/>
      <c r="D48396"/>
      <c r="E48396" s="148"/>
      <c r="F48396" s="148"/>
      <c r="G48396" s="149"/>
      <c r="H48396" s="148"/>
      <c r="I48396"/>
    </row>
    <row r="48397" spans="1:9" x14ac:dyDescent="0.25">
      <c r="A48397"/>
      <c r="B48397"/>
      <c r="C48397"/>
      <c r="D48397"/>
      <c r="E48397" s="148"/>
      <c r="F48397" s="148"/>
      <c r="G48397" s="149"/>
      <c r="H48397" s="148"/>
      <c r="I48397"/>
    </row>
    <row r="48398" spans="1:9" x14ac:dyDescent="0.25">
      <c r="A48398"/>
      <c r="B48398"/>
      <c r="C48398"/>
      <c r="D48398"/>
      <c r="E48398" s="148"/>
      <c r="F48398" s="148"/>
      <c r="G48398" s="149"/>
      <c r="H48398" s="148"/>
      <c r="I48398"/>
    </row>
    <row r="48399" spans="1:9" x14ac:dyDescent="0.25">
      <c r="A48399"/>
      <c r="B48399"/>
      <c r="C48399"/>
      <c r="D48399"/>
      <c r="E48399" s="148"/>
      <c r="F48399" s="148"/>
      <c r="G48399" s="149"/>
      <c r="H48399" s="148"/>
      <c r="I48399"/>
    </row>
    <row r="48400" spans="1:9" x14ac:dyDescent="0.25">
      <c r="A48400"/>
      <c r="B48400"/>
      <c r="C48400"/>
      <c r="D48400"/>
      <c r="E48400" s="148"/>
      <c r="F48400" s="148"/>
      <c r="G48400" s="149"/>
      <c r="H48400" s="148"/>
      <c r="I48400"/>
    </row>
    <row r="48401" spans="1:9" x14ac:dyDescent="0.25">
      <c r="A48401"/>
      <c r="B48401"/>
      <c r="C48401"/>
      <c r="D48401"/>
      <c r="E48401" s="148"/>
      <c r="F48401" s="148"/>
      <c r="G48401" s="149"/>
      <c r="H48401" s="148"/>
      <c r="I48401"/>
    </row>
    <row r="48402" spans="1:9" x14ac:dyDescent="0.25">
      <c r="A48402"/>
      <c r="B48402"/>
      <c r="C48402"/>
      <c r="D48402"/>
      <c r="E48402" s="148"/>
      <c r="F48402" s="148"/>
      <c r="G48402" s="149"/>
      <c r="H48402" s="148"/>
      <c r="I48402"/>
    </row>
    <row r="48403" spans="1:9" x14ac:dyDescent="0.25">
      <c r="A48403"/>
      <c r="B48403"/>
      <c r="C48403"/>
      <c r="D48403"/>
      <c r="E48403" s="148"/>
      <c r="F48403" s="148"/>
      <c r="G48403" s="149"/>
      <c r="H48403" s="148"/>
      <c r="I48403"/>
    </row>
    <row r="48404" spans="1:9" x14ac:dyDescent="0.25">
      <c r="A48404"/>
      <c r="B48404"/>
      <c r="C48404"/>
      <c r="D48404"/>
      <c r="E48404" s="148"/>
      <c r="F48404" s="148"/>
      <c r="G48404" s="149"/>
      <c r="H48404" s="148"/>
      <c r="I48404"/>
    </row>
    <row r="48405" spans="1:9" x14ac:dyDescent="0.25">
      <c r="A48405"/>
      <c r="B48405"/>
      <c r="C48405"/>
      <c r="D48405"/>
      <c r="E48405" s="148"/>
      <c r="F48405" s="148"/>
      <c r="G48405" s="149"/>
      <c r="H48405" s="148"/>
      <c r="I48405"/>
    </row>
    <row r="48406" spans="1:9" x14ac:dyDescent="0.25">
      <c r="A48406"/>
      <c r="B48406"/>
      <c r="C48406"/>
      <c r="D48406"/>
      <c r="E48406" s="148"/>
      <c r="F48406" s="148"/>
      <c r="G48406" s="149"/>
      <c r="H48406" s="148"/>
      <c r="I48406"/>
    </row>
    <row r="48407" spans="1:9" x14ac:dyDescent="0.25">
      <c r="A48407"/>
      <c r="B48407"/>
      <c r="C48407"/>
      <c r="D48407"/>
      <c r="E48407" s="148"/>
      <c r="F48407" s="148"/>
      <c r="G48407" s="149"/>
      <c r="H48407" s="148"/>
      <c r="I48407"/>
    </row>
    <row r="48408" spans="1:9" x14ac:dyDescent="0.25">
      <c r="A48408"/>
      <c r="B48408"/>
      <c r="C48408"/>
      <c r="D48408"/>
      <c r="E48408" s="148"/>
      <c r="F48408" s="148"/>
      <c r="G48408" s="149"/>
      <c r="H48408" s="148"/>
      <c r="I48408"/>
    </row>
    <row r="48409" spans="1:9" x14ac:dyDescent="0.25">
      <c r="A48409"/>
      <c r="B48409"/>
      <c r="C48409"/>
      <c r="D48409"/>
      <c r="E48409" s="148"/>
      <c r="F48409" s="148"/>
      <c r="G48409" s="149"/>
      <c r="H48409" s="148"/>
      <c r="I48409"/>
    </row>
    <row r="48410" spans="1:9" x14ac:dyDescent="0.25">
      <c r="A48410"/>
      <c r="B48410"/>
      <c r="C48410"/>
      <c r="D48410"/>
      <c r="E48410" s="148"/>
      <c r="F48410" s="148"/>
      <c r="G48410" s="149"/>
      <c r="H48410" s="148"/>
      <c r="I48410"/>
    </row>
    <row r="48411" spans="1:9" x14ac:dyDescent="0.25">
      <c r="A48411"/>
      <c r="B48411"/>
      <c r="C48411"/>
      <c r="D48411"/>
      <c r="E48411" s="148"/>
      <c r="F48411" s="148"/>
      <c r="G48411" s="149"/>
      <c r="H48411" s="148"/>
      <c r="I48411"/>
    </row>
    <row r="48412" spans="1:9" x14ac:dyDescent="0.25">
      <c r="A48412"/>
      <c r="B48412"/>
      <c r="C48412"/>
      <c r="D48412"/>
      <c r="E48412" s="148"/>
      <c r="F48412" s="148"/>
      <c r="G48412" s="149"/>
      <c r="H48412" s="148"/>
      <c r="I48412"/>
    </row>
    <row r="48413" spans="1:9" x14ac:dyDescent="0.25">
      <c r="A48413"/>
      <c r="B48413"/>
      <c r="C48413"/>
      <c r="D48413"/>
      <c r="E48413" s="148"/>
      <c r="F48413" s="148"/>
      <c r="G48413" s="149"/>
      <c r="H48413" s="148"/>
      <c r="I48413"/>
    </row>
    <row r="48414" spans="1:9" x14ac:dyDescent="0.25">
      <c r="A48414"/>
      <c r="B48414"/>
      <c r="C48414"/>
      <c r="D48414"/>
      <c r="E48414" s="148"/>
      <c r="F48414" s="148"/>
      <c r="G48414" s="149"/>
      <c r="H48414" s="148"/>
      <c r="I48414"/>
    </row>
    <row r="48415" spans="1:9" x14ac:dyDescent="0.25">
      <c r="A48415"/>
      <c r="B48415"/>
      <c r="C48415"/>
      <c r="D48415"/>
      <c r="E48415" s="148"/>
      <c r="F48415" s="148"/>
      <c r="G48415" s="149"/>
      <c r="H48415" s="148"/>
      <c r="I48415"/>
    </row>
    <row r="48416" spans="1:9" x14ac:dyDescent="0.25">
      <c r="A48416"/>
      <c r="B48416"/>
      <c r="C48416"/>
      <c r="D48416"/>
      <c r="E48416" s="148"/>
      <c r="F48416" s="148"/>
      <c r="G48416" s="149"/>
      <c r="H48416" s="148"/>
      <c r="I48416"/>
    </row>
    <row r="48417" spans="1:9" x14ac:dyDescent="0.25">
      <c r="A48417"/>
      <c r="B48417"/>
      <c r="C48417"/>
      <c r="D48417"/>
      <c r="E48417" s="148"/>
      <c r="F48417" s="148"/>
      <c r="G48417" s="149"/>
      <c r="H48417" s="148"/>
      <c r="I48417"/>
    </row>
    <row r="48418" spans="1:9" x14ac:dyDescent="0.25">
      <c r="A48418"/>
      <c r="B48418"/>
      <c r="C48418"/>
      <c r="D48418"/>
      <c r="E48418" s="148"/>
      <c r="F48418" s="148"/>
      <c r="G48418" s="149"/>
      <c r="H48418" s="148"/>
      <c r="I48418"/>
    </row>
    <row r="48419" spans="1:9" x14ac:dyDescent="0.25">
      <c r="A48419"/>
      <c r="B48419"/>
      <c r="C48419"/>
      <c r="D48419"/>
      <c r="E48419" s="148"/>
      <c r="F48419" s="148"/>
      <c r="G48419" s="149"/>
      <c r="H48419" s="148"/>
      <c r="I48419"/>
    </row>
    <row r="48420" spans="1:9" x14ac:dyDescent="0.25">
      <c r="A48420"/>
      <c r="B48420"/>
      <c r="C48420"/>
      <c r="D48420"/>
      <c r="E48420" s="148"/>
      <c r="F48420" s="148"/>
      <c r="G48420" s="149"/>
      <c r="H48420" s="148"/>
      <c r="I48420"/>
    </row>
    <row r="48421" spans="1:9" x14ac:dyDescent="0.25">
      <c r="A48421"/>
      <c r="B48421"/>
      <c r="C48421"/>
      <c r="D48421"/>
      <c r="E48421" s="148"/>
      <c r="F48421" s="148"/>
      <c r="G48421" s="149"/>
      <c r="H48421" s="148"/>
      <c r="I48421"/>
    </row>
    <row r="48422" spans="1:9" x14ac:dyDescent="0.25">
      <c r="A48422"/>
      <c r="B48422"/>
      <c r="C48422"/>
      <c r="D48422"/>
      <c r="E48422" s="148"/>
      <c r="F48422" s="148"/>
      <c r="G48422" s="149"/>
      <c r="H48422" s="148"/>
      <c r="I48422"/>
    </row>
    <row r="48423" spans="1:9" x14ac:dyDescent="0.25">
      <c r="A48423"/>
      <c r="B48423"/>
      <c r="C48423"/>
      <c r="D48423"/>
      <c r="E48423" s="148"/>
      <c r="F48423" s="148"/>
      <c r="G48423" s="149"/>
      <c r="H48423" s="148"/>
      <c r="I48423"/>
    </row>
    <row r="48424" spans="1:9" x14ac:dyDescent="0.25">
      <c r="A48424"/>
      <c r="B48424"/>
      <c r="C48424"/>
      <c r="D48424"/>
      <c r="E48424" s="148"/>
      <c r="F48424" s="148"/>
      <c r="G48424" s="149"/>
      <c r="H48424" s="148"/>
      <c r="I48424"/>
    </row>
    <row r="48425" spans="1:9" x14ac:dyDescent="0.25">
      <c r="A48425"/>
      <c r="B48425"/>
      <c r="C48425"/>
      <c r="D48425"/>
      <c r="E48425" s="148"/>
      <c r="F48425" s="148"/>
      <c r="G48425" s="149"/>
      <c r="H48425" s="148"/>
      <c r="I48425"/>
    </row>
    <row r="48426" spans="1:9" x14ac:dyDescent="0.25">
      <c r="A48426"/>
      <c r="B48426"/>
      <c r="C48426"/>
      <c r="D48426"/>
      <c r="E48426" s="148"/>
      <c r="F48426" s="148"/>
      <c r="G48426" s="149"/>
      <c r="H48426" s="148"/>
      <c r="I48426"/>
    </row>
    <row r="48427" spans="1:9" x14ac:dyDescent="0.25">
      <c r="A48427"/>
      <c r="B48427"/>
      <c r="C48427"/>
      <c r="D48427"/>
      <c r="E48427" s="148"/>
      <c r="F48427" s="148"/>
      <c r="G48427" s="149"/>
      <c r="H48427" s="148"/>
      <c r="I48427"/>
    </row>
    <row r="48428" spans="1:9" x14ac:dyDescent="0.25">
      <c r="A48428"/>
      <c r="B48428"/>
      <c r="C48428"/>
      <c r="D48428"/>
      <c r="E48428" s="148"/>
      <c r="F48428" s="148"/>
      <c r="G48428" s="149"/>
      <c r="H48428" s="148"/>
      <c r="I48428"/>
    </row>
    <row r="48429" spans="1:9" x14ac:dyDescent="0.25">
      <c r="A48429"/>
      <c r="B48429"/>
      <c r="C48429"/>
      <c r="D48429"/>
      <c r="E48429" s="148"/>
      <c r="F48429" s="148"/>
      <c r="G48429" s="149"/>
      <c r="H48429" s="148"/>
      <c r="I48429"/>
    </row>
    <row r="48430" spans="1:9" x14ac:dyDescent="0.25">
      <c r="A48430"/>
      <c r="B48430"/>
      <c r="C48430"/>
      <c r="D48430"/>
      <c r="E48430" s="148"/>
      <c r="F48430" s="148"/>
      <c r="G48430" s="149"/>
      <c r="H48430" s="148"/>
      <c r="I48430"/>
    </row>
    <row r="48431" spans="1:9" x14ac:dyDescent="0.25">
      <c r="A48431"/>
      <c r="B48431"/>
      <c r="C48431"/>
      <c r="D48431"/>
      <c r="E48431" s="148"/>
      <c r="F48431" s="148"/>
      <c r="G48431" s="149"/>
      <c r="H48431" s="148"/>
      <c r="I48431"/>
    </row>
    <row r="48432" spans="1:9" x14ac:dyDescent="0.25">
      <c r="A48432"/>
      <c r="B48432"/>
      <c r="C48432"/>
      <c r="D48432"/>
      <c r="E48432" s="148"/>
      <c r="F48432" s="148"/>
      <c r="G48432" s="149"/>
      <c r="H48432" s="148"/>
      <c r="I48432"/>
    </row>
    <row r="48433" spans="1:9" x14ac:dyDescent="0.25">
      <c r="A48433"/>
      <c r="B48433"/>
      <c r="C48433"/>
      <c r="D48433"/>
      <c r="E48433" s="148"/>
      <c r="F48433" s="148"/>
      <c r="G48433" s="149"/>
      <c r="H48433" s="148"/>
      <c r="I48433"/>
    </row>
    <row r="48434" spans="1:9" x14ac:dyDescent="0.25">
      <c r="A48434"/>
      <c r="B48434"/>
      <c r="C48434"/>
      <c r="D48434"/>
      <c r="E48434" s="148"/>
      <c r="F48434" s="148"/>
      <c r="G48434" s="149"/>
      <c r="H48434" s="148"/>
      <c r="I48434"/>
    </row>
    <row r="48435" spans="1:9" x14ac:dyDescent="0.25">
      <c r="A48435"/>
      <c r="B48435"/>
      <c r="C48435"/>
      <c r="D48435"/>
      <c r="E48435" s="148"/>
      <c r="F48435" s="148"/>
      <c r="G48435" s="149"/>
      <c r="H48435" s="148"/>
      <c r="I48435"/>
    </row>
    <row r="48436" spans="1:9" x14ac:dyDescent="0.25">
      <c r="A48436"/>
      <c r="B48436"/>
      <c r="C48436"/>
      <c r="D48436"/>
      <c r="E48436" s="148"/>
      <c r="F48436" s="148"/>
      <c r="G48436" s="149"/>
      <c r="H48436" s="148"/>
      <c r="I48436"/>
    </row>
    <row r="48437" spans="1:9" x14ac:dyDescent="0.25">
      <c r="A48437"/>
      <c r="B48437"/>
      <c r="C48437"/>
      <c r="D48437"/>
      <c r="E48437" s="148"/>
      <c r="F48437" s="148"/>
      <c r="G48437" s="149"/>
      <c r="H48437" s="148"/>
      <c r="I48437"/>
    </row>
    <row r="48438" spans="1:9" x14ac:dyDescent="0.25">
      <c r="A48438"/>
      <c r="B48438"/>
      <c r="C48438"/>
      <c r="D48438"/>
      <c r="E48438" s="148"/>
      <c r="F48438" s="148"/>
      <c r="G48438" s="149"/>
      <c r="H48438" s="148"/>
      <c r="I48438"/>
    </row>
    <row r="48439" spans="1:9" x14ac:dyDescent="0.25">
      <c r="A48439"/>
      <c r="B48439"/>
      <c r="C48439"/>
      <c r="D48439"/>
      <c r="E48439" s="148"/>
      <c r="F48439" s="148"/>
      <c r="G48439" s="149"/>
      <c r="H48439" s="148"/>
      <c r="I48439"/>
    </row>
    <row r="48440" spans="1:9" x14ac:dyDescent="0.25">
      <c r="A48440"/>
      <c r="B48440"/>
      <c r="C48440"/>
      <c r="D48440"/>
      <c r="E48440" s="148"/>
      <c r="F48440" s="148"/>
      <c r="G48440" s="149"/>
      <c r="H48440" s="148"/>
      <c r="I48440"/>
    </row>
    <row r="48441" spans="1:9" x14ac:dyDescent="0.25">
      <c r="A48441"/>
      <c r="B48441"/>
      <c r="C48441"/>
      <c r="D48441"/>
      <c r="E48441" s="148"/>
      <c r="F48441" s="148"/>
      <c r="G48441" s="149"/>
      <c r="H48441" s="148"/>
      <c r="I48441"/>
    </row>
    <row r="48442" spans="1:9" x14ac:dyDescent="0.25">
      <c r="A48442"/>
      <c r="B48442"/>
      <c r="C48442"/>
      <c r="D48442"/>
      <c r="E48442" s="148"/>
      <c r="F48442" s="148"/>
      <c r="G48442" s="149"/>
      <c r="H48442" s="148"/>
      <c r="I48442"/>
    </row>
    <row r="48443" spans="1:9" x14ac:dyDescent="0.25">
      <c r="A48443"/>
      <c r="B48443"/>
      <c r="C48443"/>
      <c r="D48443"/>
      <c r="E48443" s="148"/>
      <c r="F48443" s="148"/>
      <c r="G48443" s="149"/>
      <c r="H48443" s="148"/>
      <c r="I48443"/>
    </row>
    <row r="48444" spans="1:9" x14ac:dyDescent="0.25">
      <c r="A48444"/>
      <c r="B48444"/>
      <c r="C48444"/>
      <c r="D48444"/>
      <c r="E48444" s="148"/>
      <c r="F48444" s="148"/>
      <c r="G48444" s="149"/>
      <c r="H48444" s="148"/>
      <c r="I48444"/>
    </row>
    <row r="48445" spans="1:9" x14ac:dyDescent="0.25">
      <c r="A48445"/>
      <c r="B48445"/>
      <c r="C48445"/>
      <c r="D48445"/>
      <c r="E48445" s="148"/>
      <c r="F48445" s="148"/>
      <c r="G48445" s="149"/>
      <c r="H48445" s="148"/>
      <c r="I48445"/>
    </row>
    <row r="48446" spans="1:9" x14ac:dyDescent="0.25">
      <c r="A48446"/>
      <c r="B48446"/>
      <c r="C48446"/>
      <c r="D48446"/>
      <c r="E48446" s="148"/>
      <c r="F48446" s="148"/>
      <c r="G48446" s="149"/>
      <c r="H48446" s="148"/>
      <c r="I48446"/>
    </row>
    <row r="48447" spans="1:9" x14ac:dyDescent="0.25">
      <c r="A48447"/>
      <c r="B48447"/>
      <c r="C48447"/>
      <c r="D48447"/>
      <c r="E48447" s="148"/>
      <c r="F48447" s="148"/>
      <c r="G48447" s="149"/>
      <c r="H48447" s="148"/>
      <c r="I48447"/>
    </row>
    <row r="48448" spans="1:9" x14ac:dyDescent="0.25">
      <c r="A48448"/>
      <c r="B48448"/>
      <c r="C48448"/>
      <c r="D48448"/>
      <c r="E48448" s="148"/>
      <c r="F48448" s="148"/>
      <c r="G48448" s="149"/>
      <c r="H48448" s="148"/>
      <c r="I48448"/>
    </row>
    <row r="48449" spans="1:9" x14ac:dyDescent="0.25">
      <c r="A48449"/>
      <c r="B48449"/>
      <c r="C48449"/>
      <c r="D48449"/>
      <c r="E48449" s="148"/>
      <c r="F48449" s="148"/>
      <c r="G48449" s="149"/>
      <c r="H48449" s="148"/>
      <c r="I48449"/>
    </row>
    <row r="48450" spans="1:9" x14ac:dyDescent="0.25">
      <c r="A48450"/>
      <c r="B48450"/>
      <c r="C48450"/>
      <c r="D48450"/>
      <c r="E48450" s="148"/>
      <c r="F48450" s="148"/>
      <c r="G48450" s="149"/>
      <c r="H48450" s="148"/>
      <c r="I48450"/>
    </row>
    <row r="48451" spans="1:9" x14ac:dyDescent="0.25">
      <c r="A48451"/>
      <c r="B48451"/>
      <c r="C48451"/>
      <c r="D48451"/>
      <c r="E48451" s="148"/>
      <c r="F48451" s="148"/>
      <c r="G48451" s="149"/>
      <c r="H48451" s="148"/>
      <c r="I48451"/>
    </row>
    <row r="48452" spans="1:9" x14ac:dyDescent="0.25">
      <c r="A48452"/>
      <c r="B48452"/>
      <c r="C48452"/>
      <c r="D48452"/>
      <c r="E48452" s="148"/>
      <c r="F48452" s="148"/>
      <c r="G48452" s="149"/>
      <c r="H48452" s="148"/>
      <c r="I48452"/>
    </row>
    <row r="48453" spans="1:9" x14ac:dyDescent="0.25">
      <c r="A48453"/>
      <c r="B48453"/>
      <c r="C48453"/>
      <c r="D48453"/>
      <c r="E48453" s="148"/>
      <c r="F48453" s="148"/>
      <c r="G48453" s="149"/>
      <c r="H48453" s="148"/>
      <c r="I48453"/>
    </row>
    <row r="48454" spans="1:9" x14ac:dyDescent="0.25">
      <c r="A48454"/>
      <c r="B48454"/>
      <c r="C48454"/>
      <c r="D48454"/>
      <c r="E48454" s="148"/>
      <c r="F48454" s="148"/>
      <c r="G48454" s="149"/>
      <c r="H48454" s="148"/>
      <c r="I48454"/>
    </row>
    <row r="48455" spans="1:9" x14ac:dyDescent="0.25">
      <c r="A48455"/>
      <c r="B48455"/>
      <c r="C48455"/>
      <c r="D48455"/>
      <c r="E48455" s="148"/>
      <c r="F48455" s="148"/>
      <c r="G48455" s="149"/>
      <c r="H48455" s="148"/>
      <c r="I48455"/>
    </row>
    <row r="48456" spans="1:9" x14ac:dyDescent="0.25">
      <c r="A48456"/>
      <c r="B48456"/>
      <c r="C48456"/>
      <c r="D48456"/>
      <c r="E48456" s="148"/>
      <c r="F48456" s="148"/>
      <c r="G48456" s="149"/>
      <c r="H48456" s="148"/>
      <c r="I48456"/>
    </row>
    <row r="48457" spans="1:9" x14ac:dyDescent="0.25">
      <c r="A48457"/>
      <c r="B48457"/>
      <c r="C48457"/>
      <c r="D48457"/>
      <c r="E48457" s="148"/>
      <c r="F48457" s="148"/>
      <c r="G48457" s="149"/>
      <c r="H48457" s="148"/>
      <c r="I48457"/>
    </row>
    <row r="48458" spans="1:9" x14ac:dyDescent="0.25">
      <c r="A48458"/>
      <c r="B48458"/>
      <c r="C48458"/>
      <c r="D48458"/>
      <c r="E48458" s="148"/>
      <c r="F48458" s="148"/>
      <c r="G48458" s="149"/>
      <c r="H48458" s="148"/>
      <c r="I48458"/>
    </row>
    <row r="48459" spans="1:9" x14ac:dyDescent="0.25">
      <c r="A48459"/>
      <c r="B48459"/>
      <c r="C48459"/>
      <c r="D48459"/>
      <c r="E48459" s="148"/>
      <c r="F48459" s="148"/>
      <c r="G48459" s="149"/>
      <c r="H48459" s="148"/>
      <c r="I48459"/>
    </row>
    <row r="48460" spans="1:9" x14ac:dyDescent="0.25">
      <c r="A48460"/>
      <c r="B48460"/>
      <c r="C48460"/>
      <c r="D48460"/>
      <c r="E48460" s="148"/>
      <c r="F48460" s="148"/>
      <c r="G48460" s="149"/>
      <c r="H48460" s="148"/>
      <c r="I48460"/>
    </row>
    <row r="48461" spans="1:9" x14ac:dyDescent="0.25">
      <c r="A48461"/>
      <c r="B48461"/>
      <c r="C48461"/>
      <c r="D48461"/>
      <c r="E48461" s="148"/>
      <c r="F48461" s="148"/>
      <c r="G48461" s="149"/>
      <c r="H48461" s="148"/>
      <c r="I48461"/>
    </row>
    <row r="48462" spans="1:9" x14ac:dyDescent="0.25">
      <c r="A48462"/>
      <c r="B48462"/>
      <c r="C48462"/>
      <c r="D48462"/>
      <c r="E48462" s="148"/>
      <c r="F48462" s="148"/>
      <c r="G48462" s="149"/>
      <c r="H48462" s="148"/>
      <c r="I48462"/>
    </row>
    <row r="48463" spans="1:9" x14ac:dyDescent="0.25">
      <c r="A48463"/>
      <c r="B48463"/>
      <c r="C48463"/>
      <c r="D48463"/>
      <c r="E48463" s="148"/>
      <c r="F48463" s="148"/>
      <c r="G48463" s="149"/>
      <c r="H48463" s="148"/>
      <c r="I48463"/>
    </row>
    <row r="48464" spans="1:9" x14ac:dyDescent="0.25">
      <c r="A48464"/>
      <c r="B48464"/>
      <c r="C48464"/>
      <c r="D48464"/>
      <c r="E48464" s="148"/>
      <c r="F48464" s="148"/>
      <c r="G48464" s="149"/>
      <c r="H48464" s="148"/>
      <c r="I48464"/>
    </row>
    <row r="48465" spans="1:9" x14ac:dyDescent="0.25">
      <c r="A48465"/>
      <c r="B48465"/>
      <c r="C48465"/>
      <c r="D48465"/>
      <c r="E48465" s="148"/>
      <c r="F48465" s="148"/>
      <c r="G48465" s="149"/>
      <c r="H48465" s="148"/>
      <c r="I48465"/>
    </row>
    <row r="48466" spans="1:9" x14ac:dyDescent="0.25">
      <c r="A48466"/>
      <c r="B48466"/>
      <c r="C48466"/>
      <c r="D48466"/>
      <c r="E48466" s="148"/>
      <c r="F48466" s="148"/>
      <c r="G48466" s="149"/>
      <c r="H48466" s="148"/>
      <c r="I48466"/>
    </row>
    <row r="48467" spans="1:9" x14ac:dyDescent="0.25">
      <c r="A48467"/>
      <c r="B48467"/>
      <c r="C48467"/>
      <c r="D48467"/>
      <c r="E48467" s="148"/>
      <c r="F48467" s="148"/>
      <c r="G48467" s="149"/>
      <c r="H48467" s="148"/>
      <c r="I48467"/>
    </row>
    <row r="48468" spans="1:9" x14ac:dyDescent="0.25">
      <c r="A48468"/>
      <c r="B48468"/>
      <c r="C48468"/>
      <c r="D48468"/>
      <c r="E48468" s="148"/>
      <c r="F48468" s="148"/>
      <c r="G48468" s="149"/>
      <c r="H48468" s="148"/>
      <c r="I48468"/>
    </row>
    <row r="48469" spans="1:9" x14ac:dyDescent="0.25">
      <c r="A48469"/>
      <c r="B48469"/>
      <c r="C48469"/>
      <c r="D48469"/>
      <c r="E48469" s="148"/>
      <c r="F48469" s="148"/>
      <c r="G48469" s="149"/>
      <c r="H48469" s="148"/>
      <c r="I48469"/>
    </row>
    <row r="48470" spans="1:9" x14ac:dyDescent="0.25">
      <c r="A48470"/>
      <c r="B48470"/>
      <c r="C48470"/>
      <c r="D48470"/>
      <c r="E48470" s="148"/>
      <c r="F48470" s="148"/>
      <c r="G48470" s="149"/>
      <c r="H48470" s="148"/>
      <c r="I48470"/>
    </row>
    <row r="48471" spans="1:9" x14ac:dyDescent="0.25">
      <c r="A48471"/>
      <c r="B48471"/>
      <c r="C48471"/>
      <c r="D48471"/>
      <c r="E48471" s="148"/>
      <c r="F48471" s="148"/>
      <c r="G48471" s="149"/>
      <c r="H48471" s="148"/>
      <c r="I48471"/>
    </row>
    <row r="48472" spans="1:9" x14ac:dyDescent="0.25">
      <c r="A48472"/>
      <c r="B48472"/>
      <c r="C48472"/>
      <c r="D48472"/>
      <c r="E48472" s="148"/>
      <c r="F48472" s="148"/>
      <c r="G48472" s="149"/>
      <c r="H48472" s="148"/>
      <c r="I48472"/>
    </row>
    <row r="48473" spans="1:9" x14ac:dyDescent="0.25">
      <c r="A48473"/>
      <c r="B48473"/>
      <c r="C48473"/>
      <c r="D48473"/>
      <c r="E48473" s="148"/>
      <c r="F48473" s="148"/>
      <c r="G48473" s="149"/>
      <c r="H48473" s="148"/>
      <c r="I48473"/>
    </row>
    <row r="48474" spans="1:9" x14ac:dyDescent="0.25">
      <c r="A48474"/>
      <c r="B48474"/>
      <c r="C48474"/>
      <c r="D48474"/>
      <c r="E48474" s="148"/>
      <c r="F48474" s="148"/>
      <c r="G48474" s="149"/>
      <c r="H48474" s="148"/>
      <c r="I48474"/>
    </row>
    <row r="48475" spans="1:9" x14ac:dyDescent="0.25">
      <c r="A48475"/>
      <c r="B48475"/>
      <c r="C48475"/>
      <c r="D48475"/>
      <c r="E48475" s="148"/>
      <c r="F48475" s="148"/>
      <c r="G48475" s="149"/>
      <c r="H48475" s="148"/>
      <c r="I48475"/>
    </row>
    <row r="48476" spans="1:9" x14ac:dyDescent="0.25">
      <c r="A48476"/>
      <c r="B48476"/>
      <c r="C48476"/>
      <c r="D48476"/>
      <c r="E48476" s="148"/>
      <c r="F48476" s="148"/>
      <c r="G48476" s="149"/>
      <c r="H48476" s="148"/>
      <c r="I48476"/>
    </row>
    <row r="48477" spans="1:9" x14ac:dyDescent="0.25">
      <c r="A48477"/>
      <c r="B48477"/>
      <c r="C48477"/>
      <c r="D48477"/>
      <c r="E48477" s="148"/>
      <c r="F48477" s="148"/>
      <c r="G48477" s="149"/>
      <c r="H48477" s="148"/>
      <c r="I48477"/>
    </row>
    <row r="48478" spans="1:9" x14ac:dyDescent="0.25">
      <c r="A48478"/>
      <c r="B48478"/>
      <c r="C48478"/>
      <c r="D48478"/>
      <c r="E48478" s="148"/>
      <c r="F48478" s="148"/>
      <c r="G48478" s="149"/>
      <c r="H48478" s="148"/>
      <c r="I48478"/>
    </row>
    <row r="48479" spans="1:9" x14ac:dyDescent="0.25">
      <c r="A48479"/>
      <c r="B48479"/>
      <c r="C48479"/>
      <c r="D48479"/>
      <c r="E48479" s="148"/>
      <c r="F48479" s="148"/>
      <c r="G48479" s="149"/>
      <c r="H48479" s="148"/>
      <c r="I48479"/>
    </row>
    <row r="48480" spans="1:9" x14ac:dyDescent="0.25">
      <c r="A48480"/>
      <c r="B48480"/>
      <c r="C48480"/>
      <c r="D48480"/>
      <c r="E48480" s="148"/>
      <c r="F48480" s="148"/>
      <c r="G48480" s="149"/>
      <c r="H48480" s="148"/>
      <c r="I48480"/>
    </row>
    <row r="48481" spans="1:9" x14ac:dyDescent="0.25">
      <c r="A48481"/>
      <c r="B48481"/>
      <c r="C48481"/>
      <c r="D48481"/>
      <c r="E48481" s="148"/>
      <c r="F48481" s="148"/>
      <c r="G48481" s="149"/>
      <c r="H48481" s="148"/>
      <c r="I48481"/>
    </row>
    <row r="48482" spans="1:9" x14ac:dyDescent="0.25">
      <c r="A48482"/>
      <c r="B48482"/>
      <c r="C48482"/>
      <c r="D48482"/>
      <c r="E48482" s="148"/>
      <c r="F48482" s="148"/>
      <c r="G48482" s="149"/>
      <c r="H48482" s="148"/>
      <c r="I48482"/>
    </row>
    <row r="48483" spans="1:9" x14ac:dyDescent="0.25">
      <c r="A48483"/>
      <c r="B48483"/>
      <c r="C48483"/>
      <c r="D48483"/>
      <c r="E48483" s="148"/>
      <c r="F48483" s="148"/>
      <c r="G48483" s="149"/>
      <c r="H48483" s="148"/>
      <c r="I48483"/>
    </row>
    <row r="48484" spans="1:9" x14ac:dyDescent="0.25">
      <c r="A48484"/>
      <c r="B48484"/>
      <c r="C48484"/>
      <c r="D48484"/>
      <c r="E48484" s="148"/>
      <c r="F48484" s="148"/>
      <c r="G48484" s="149"/>
      <c r="H48484" s="148"/>
      <c r="I48484"/>
    </row>
    <row r="48485" spans="1:9" x14ac:dyDescent="0.25">
      <c r="A48485"/>
      <c r="B48485"/>
      <c r="C48485"/>
      <c r="D48485"/>
      <c r="E48485" s="148"/>
      <c r="F48485" s="148"/>
      <c r="G48485" s="149"/>
      <c r="H48485" s="148"/>
      <c r="I48485"/>
    </row>
    <row r="48486" spans="1:9" x14ac:dyDescent="0.25">
      <c r="A48486"/>
      <c r="B48486"/>
      <c r="C48486"/>
      <c r="D48486"/>
      <c r="E48486" s="148"/>
      <c r="F48486" s="148"/>
      <c r="G48486" s="149"/>
      <c r="H48486" s="148"/>
      <c r="I48486"/>
    </row>
    <row r="48487" spans="1:9" x14ac:dyDescent="0.25">
      <c r="A48487"/>
      <c r="B48487"/>
      <c r="C48487"/>
      <c r="D48487"/>
      <c r="E48487" s="148"/>
      <c r="F48487" s="148"/>
      <c r="G48487" s="149"/>
      <c r="H48487" s="148"/>
      <c r="I48487"/>
    </row>
    <row r="48488" spans="1:9" x14ac:dyDescent="0.25">
      <c r="A48488"/>
      <c r="B48488"/>
      <c r="C48488"/>
      <c r="D48488"/>
      <c r="E48488" s="148"/>
      <c r="F48488" s="148"/>
      <c r="G48488" s="149"/>
      <c r="H48488" s="148"/>
      <c r="I48488"/>
    </row>
    <row r="48489" spans="1:9" x14ac:dyDescent="0.25">
      <c r="A48489"/>
      <c r="B48489"/>
      <c r="C48489"/>
      <c r="D48489"/>
      <c r="E48489" s="148"/>
      <c r="F48489" s="148"/>
      <c r="G48489" s="149"/>
      <c r="H48489" s="148"/>
      <c r="I48489"/>
    </row>
    <row r="48490" spans="1:9" x14ac:dyDescent="0.25">
      <c r="A48490"/>
      <c r="B48490"/>
      <c r="C48490"/>
      <c r="D48490"/>
      <c r="E48490" s="148"/>
      <c r="F48490" s="148"/>
      <c r="G48490" s="149"/>
      <c r="H48490" s="148"/>
      <c r="I48490"/>
    </row>
    <row r="48491" spans="1:9" x14ac:dyDescent="0.25">
      <c r="A48491"/>
      <c r="B48491"/>
      <c r="C48491"/>
      <c r="D48491"/>
      <c r="E48491" s="148"/>
      <c r="F48491" s="148"/>
      <c r="G48491" s="149"/>
      <c r="H48491" s="148"/>
      <c r="I48491"/>
    </row>
    <row r="48492" spans="1:9" x14ac:dyDescent="0.25">
      <c r="A48492"/>
      <c r="B48492"/>
      <c r="C48492"/>
      <c r="D48492"/>
      <c r="E48492" s="148"/>
      <c r="F48492" s="148"/>
      <c r="G48492" s="149"/>
      <c r="H48492" s="148"/>
      <c r="I48492"/>
    </row>
    <row r="48493" spans="1:9" x14ac:dyDescent="0.25">
      <c r="A48493"/>
      <c r="B48493"/>
      <c r="C48493"/>
      <c r="D48493"/>
      <c r="E48493" s="148"/>
      <c r="F48493" s="148"/>
      <c r="G48493" s="149"/>
      <c r="H48493" s="148"/>
      <c r="I48493"/>
    </row>
    <row r="48494" spans="1:9" x14ac:dyDescent="0.25">
      <c r="A48494"/>
      <c r="B48494"/>
      <c r="C48494"/>
      <c r="D48494"/>
      <c r="E48494" s="148"/>
      <c r="F48494" s="148"/>
      <c r="G48494" s="149"/>
      <c r="H48494" s="148"/>
      <c r="I48494"/>
    </row>
    <row r="48495" spans="1:9" x14ac:dyDescent="0.25">
      <c r="A48495"/>
      <c r="B48495"/>
      <c r="C48495"/>
      <c r="D48495"/>
      <c r="E48495" s="148"/>
      <c r="F48495" s="148"/>
      <c r="G48495" s="149"/>
      <c r="H48495" s="148"/>
      <c r="I48495"/>
    </row>
    <row r="48496" spans="1:9" x14ac:dyDescent="0.25">
      <c r="A48496"/>
      <c r="B48496"/>
      <c r="C48496"/>
      <c r="D48496"/>
      <c r="E48496" s="148"/>
      <c r="F48496" s="148"/>
      <c r="G48496" s="149"/>
      <c r="H48496" s="148"/>
      <c r="I48496"/>
    </row>
    <row r="48497" spans="1:9" x14ac:dyDescent="0.25">
      <c r="A48497"/>
      <c r="B48497"/>
      <c r="C48497"/>
      <c r="D48497"/>
      <c r="E48497" s="148"/>
      <c r="F48497" s="148"/>
      <c r="G48497" s="149"/>
      <c r="H48497" s="148"/>
      <c r="I48497"/>
    </row>
    <row r="48498" spans="1:9" x14ac:dyDescent="0.25">
      <c r="A48498"/>
      <c r="B48498"/>
      <c r="C48498"/>
      <c r="D48498"/>
      <c r="E48498" s="148"/>
      <c r="F48498" s="148"/>
      <c r="G48498" s="149"/>
      <c r="H48498" s="148"/>
      <c r="I48498"/>
    </row>
    <row r="48499" spans="1:9" x14ac:dyDescent="0.25">
      <c r="A48499"/>
      <c r="B48499"/>
      <c r="C48499"/>
      <c r="D48499"/>
      <c r="E48499" s="148"/>
      <c r="F48499" s="148"/>
      <c r="G48499" s="149"/>
      <c r="H48499" s="148"/>
      <c r="I48499"/>
    </row>
    <row r="48500" spans="1:9" x14ac:dyDescent="0.25">
      <c r="A48500"/>
      <c r="B48500"/>
      <c r="C48500"/>
      <c r="D48500"/>
      <c r="E48500" s="148"/>
      <c r="F48500" s="148"/>
      <c r="G48500" s="149"/>
      <c r="H48500" s="148"/>
      <c r="I48500"/>
    </row>
    <row r="48501" spans="1:9" x14ac:dyDescent="0.25">
      <c r="A48501"/>
      <c r="B48501"/>
      <c r="C48501"/>
      <c r="D48501"/>
      <c r="E48501" s="148"/>
      <c r="F48501" s="148"/>
      <c r="G48501" s="149"/>
      <c r="H48501" s="148"/>
      <c r="I48501"/>
    </row>
    <row r="48502" spans="1:9" x14ac:dyDescent="0.25">
      <c r="A48502"/>
      <c r="B48502"/>
      <c r="C48502"/>
      <c r="D48502"/>
      <c r="E48502" s="148"/>
      <c r="F48502" s="148"/>
      <c r="G48502" s="149"/>
      <c r="H48502" s="148"/>
      <c r="I48502"/>
    </row>
    <row r="48503" spans="1:9" x14ac:dyDescent="0.25">
      <c r="A48503"/>
      <c r="B48503"/>
      <c r="C48503"/>
      <c r="D48503"/>
      <c r="E48503" s="148"/>
      <c r="F48503" s="148"/>
      <c r="G48503" s="149"/>
      <c r="H48503" s="148"/>
      <c r="I48503"/>
    </row>
    <row r="48504" spans="1:9" x14ac:dyDescent="0.25">
      <c r="A48504"/>
      <c r="B48504"/>
      <c r="C48504"/>
      <c r="D48504"/>
      <c r="E48504" s="148"/>
      <c r="F48504" s="148"/>
      <c r="G48504" s="149"/>
      <c r="H48504" s="148"/>
      <c r="I48504"/>
    </row>
    <row r="48505" spans="1:9" x14ac:dyDescent="0.25">
      <c r="A48505"/>
      <c r="B48505"/>
      <c r="C48505"/>
      <c r="D48505"/>
      <c r="E48505" s="148"/>
      <c r="F48505" s="148"/>
      <c r="G48505" s="149"/>
      <c r="H48505" s="148"/>
      <c r="I48505"/>
    </row>
    <row r="48506" spans="1:9" x14ac:dyDescent="0.25">
      <c r="A48506"/>
      <c r="B48506"/>
      <c r="C48506"/>
      <c r="D48506"/>
      <c r="E48506" s="148"/>
      <c r="F48506" s="148"/>
      <c r="G48506" s="149"/>
      <c r="H48506" s="148"/>
      <c r="I48506"/>
    </row>
    <row r="48507" spans="1:9" x14ac:dyDescent="0.25">
      <c r="A48507"/>
      <c r="B48507"/>
      <c r="C48507"/>
      <c r="D48507"/>
      <c r="E48507" s="148"/>
      <c r="F48507" s="148"/>
      <c r="G48507" s="149"/>
      <c r="H48507" s="148"/>
      <c r="I48507"/>
    </row>
    <row r="48508" spans="1:9" x14ac:dyDescent="0.25">
      <c r="A48508"/>
      <c r="B48508"/>
      <c r="C48508"/>
      <c r="D48508"/>
      <c r="E48508" s="148"/>
      <c r="F48508" s="148"/>
      <c r="G48508" s="149"/>
      <c r="H48508" s="148"/>
      <c r="I48508"/>
    </row>
    <row r="48509" spans="1:9" x14ac:dyDescent="0.25">
      <c r="A48509"/>
      <c r="B48509"/>
      <c r="C48509"/>
      <c r="D48509"/>
      <c r="E48509" s="148"/>
      <c r="F48509" s="148"/>
      <c r="G48509" s="149"/>
      <c r="H48509" s="148"/>
      <c r="I48509"/>
    </row>
    <row r="48510" spans="1:9" x14ac:dyDescent="0.25">
      <c r="A48510"/>
      <c r="B48510"/>
      <c r="C48510"/>
      <c r="D48510"/>
      <c r="E48510" s="148"/>
      <c r="F48510" s="148"/>
      <c r="G48510" s="149"/>
      <c r="H48510" s="148"/>
      <c r="I48510"/>
    </row>
    <row r="48511" spans="1:9" x14ac:dyDescent="0.25">
      <c r="A48511"/>
      <c r="B48511"/>
      <c r="C48511"/>
      <c r="D48511"/>
      <c r="E48511" s="148"/>
      <c r="F48511" s="148"/>
      <c r="G48511" s="149"/>
      <c r="H48511" s="148"/>
      <c r="I48511"/>
    </row>
    <row r="48512" spans="1:9" x14ac:dyDescent="0.25">
      <c r="A48512"/>
      <c r="B48512"/>
      <c r="C48512"/>
      <c r="D48512"/>
      <c r="E48512" s="148"/>
      <c r="F48512" s="148"/>
      <c r="G48512" s="149"/>
      <c r="H48512" s="148"/>
      <c r="I48512"/>
    </row>
    <row r="48513" spans="1:9" x14ac:dyDescent="0.25">
      <c r="A48513"/>
      <c r="B48513"/>
      <c r="C48513"/>
      <c r="D48513"/>
      <c r="E48513" s="148"/>
      <c r="F48513" s="148"/>
      <c r="G48513" s="149"/>
      <c r="H48513" s="148"/>
      <c r="I48513"/>
    </row>
    <row r="48514" spans="1:9" x14ac:dyDescent="0.25">
      <c r="A48514"/>
      <c r="B48514"/>
      <c r="C48514"/>
      <c r="D48514"/>
      <c r="E48514" s="148"/>
      <c r="F48514" s="148"/>
      <c r="G48514" s="149"/>
      <c r="H48514" s="148"/>
      <c r="I48514"/>
    </row>
    <row r="48515" spans="1:9" x14ac:dyDescent="0.25">
      <c r="A48515"/>
      <c r="B48515"/>
      <c r="C48515"/>
      <c r="D48515"/>
      <c r="E48515" s="148"/>
      <c r="F48515" s="148"/>
      <c r="G48515" s="149"/>
      <c r="H48515" s="148"/>
      <c r="I48515"/>
    </row>
    <row r="48516" spans="1:9" x14ac:dyDescent="0.25">
      <c r="A48516"/>
      <c r="B48516"/>
      <c r="C48516"/>
      <c r="D48516"/>
      <c r="E48516" s="148"/>
      <c r="F48516" s="148"/>
      <c r="G48516" s="149"/>
      <c r="H48516" s="148"/>
      <c r="I48516"/>
    </row>
    <row r="48517" spans="1:9" x14ac:dyDescent="0.25">
      <c r="A48517"/>
      <c r="B48517"/>
      <c r="C48517"/>
      <c r="D48517"/>
      <c r="E48517" s="148"/>
      <c r="F48517" s="148"/>
      <c r="G48517" s="149"/>
      <c r="H48517" s="148"/>
      <c r="I48517"/>
    </row>
    <row r="48518" spans="1:9" x14ac:dyDescent="0.25">
      <c r="A48518"/>
      <c r="B48518"/>
      <c r="C48518"/>
      <c r="D48518"/>
      <c r="E48518" s="148"/>
      <c r="F48518" s="148"/>
      <c r="G48518" s="149"/>
      <c r="H48518" s="148"/>
      <c r="I48518"/>
    </row>
    <row r="48519" spans="1:9" x14ac:dyDescent="0.25">
      <c r="A48519"/>
      <c r="B48519"/>
      <c r="C48519"/>
      <c r="D48519"/>
      <c r="E48519" s="148"/>
      <c r="F48519" s="148"/>
      <c r="G48519" s="149"/>
      <c r="H48519" s="148"/>
      <c r="I48519"/>
    </row>
    <row r="48520" spans="1:9" x14ac:dyDescent="0.25">
      <c r="A48520"/>
      <c r="B48520"/>
      <c r="C48520"/>
      <c r="D48520"/>
      <c r="E48520" s="148"/>
      <c r="F48520" s="148"/>
      <c r="G48520" s="149"/>
      <c r="H48520" s="148"/>
      <c r="I48520"/>
    </row>
    <row r="48521" spans="1:9" x14ac:dyDescent="0.25">
      <c r="A48521"/>
      <c r="B48521"/>
      <c r="C48521"/>
      <c r="D48521"/>
      <c r="E48521" s="148"/>
      <c r="F48521" s="148"/>
      <c r="G48521" s="149"/>
      <c r="H48521" s="148"/>
      <c r="I48521"/>
    </row>
    <row r="48522" spans="1:9" x14ac:dyDescent="0.25">
      <c r="A48522"/>
      <c r="B48522"/>
      <c r="C48522"/>
      <c r="D48522"/>
      <c r="E48522" s="148"/>
      <c r="F48522" s="148"/>
      <c r="G48522" s="149"/>
      <c r="H48522" s="148"/>
      <c r="I48522"/>
    </row>
    <row r="48523" spans="1:9" x14ac:dyDescent="0.25">
      <c r="A48523"/>
      <c r="B48523"/>
      <c r="C48523"/>
      <c r="D48523"/>
      <c r="E48523" s="148"/>
      <c r="F48523" s="148"/>
      <c r="G48523" s="149"/>
      <c r="H48523" s="148"/>
      <c r="I48523"/>
    </row>
    <row r="48524" spans="1:9" x14ac:dyDescent="0.25">
      <c r="A48524"/>
      <c r="B48524"/>
      <c r="C48524"/>
      <c r="D48524"/>
      <c r="E48524" s="148"/>
      <c r="F48524" s="148"/>
      <c r="G48524" s="149"/>
      <c r="H48524" s="148"/>
      <c r="I48524"/>
    </row>
    <row r="48525" spans="1:9" x14ac:dyDescent="0.25">
      <c r="A48525"/>
      <c r="B48525"/>
      <c r="C48525"/>
      <c r="D48525"/>
      <c r="E48525" s="148"/>
      <c r="F48525" s="148"/>
      <c r="G48525" s="149"/>
      <c r="H48525" s="148"/>
      <c r="I48525"/>
    </row>
    <row r="48526" spans="1:9" x14ac:dyDescent="0.25">
      <c r="A48526"/>
      <c r="B48526"/>
      <c r="C48526"/>
      <c r="D48526"/>
      <c r="E48526" s="148"/>
      <c r="F48526" s="148"/>
      <c r="G48526" s="149"/>
      <c r="H48526" s="148"/>
      <c r="I48526"/>
    </row>
    <row r="48527" spans="1:9" x14ac:dyDescent="0.25">
      <c r="A48527"/>
      <c r="B48527"/>
      <c r="C48527"/>
      <c r="D48527"/>
      <c r="E48527" s="148"/>
      <c r="F48527" s="148"/>
      <c r="G48527" s="149"/>
      <c r="H48527" s="148"/>
      <c r="I48527"/>
    </row>
    <row r="48528" spans="1:9" x14ac:dyDescent="0.25">
      <c r="A48528"/>
      <c r="B48528"/>
      <c r="C48528"/>
      <c r="D48528"/>
      <c r="E48528" s="148"/>
      <c r="F48528" s="148"/>
      <c r="G48528" s="149"/>
      <c r="H48528" s="148"/>
      <c r="I48528"/>
    </row>
    <row r="48529" spans="1:9" x14ac:dyDescent="0.25">
      <c r="A48529"/>
      <c r="B48529"/>
      <c r="C48529"/>
      <c r="D48529"/>
      <c r="E48529" s="148"/>
      <c r="F48529" s="148"/>
      <c r="G48529" s="149"/>
      <c r="H48529" s="148"/>
      <c r="I48529"/>
    </row>
    <row r="48530" spans="1:9" x14ac:dyDescent="0.25">
      <c r="A48530"/>
      <c r="B48530"/>
      <c r="C48530"/>
      <c r="D48530"/>
      <c r="E48530" s="148"/>
      <c r="F48530" s="148"/>
      <c r="G48530" s="149"/>
      <c r="H48530" s="148"/>
      <c r="I48530"/>
    </row>
    <row r="48531" spans="1:9" x14ac:dyDescent="0.25">
      <c r="A48531"/>
      <c r="B48531"/>
      <c r="C48531"/>
      <c r="D48531"/>
      <c r="E48531" s="148"/>
      <c r="F48531" s="148"/>
      <c r="G48531" s="149"/>
      <c r="H48531" s="148"/>
      <c r="I48531"/>
    </row>
    <row r="48532" spans="1:9" x14ac:dyDescent="0.25">
      <c r="A48532"/>
      <c r="B48532"/>
      <c r="C48532"/>
      <c r="D48532"/>
      <c r="E48532" s="148"/>
      <c r="F48532" s="148"/>
      <c r="G48532" s="149"/>
      <c r="H48532" s="148"/>
      <c r="I48532"/>
    </row>
    <row r="48533" spans="1:9" x14ac:dyDescent="0.25">
      <c r="A48533"/>
      <c r="B48533"/>
      <c r="C48533"/>
      <c r="D48533"/>
      <c r="E48533" s="148"/>
      <c r="F48533" s="148"/>
      <c r="G48533" s="149"/>
      <c r="H48533" s="148"/>
      <c r="I48533"/>
    </row>
    <row r="48534" spans="1:9" x14ac:dyDescent="0.25">
      <c r="A48534"/>
      <c r="B48534"/>
      <c r="C48534"/>
      <c r="D48534"/>
      <c r="E48534" s="148"/>
      <c r="F48534" s="148"/>
      <c r="G48534" s="149"/>
      <c r="H48534" s="148"/>
      <c r="I48534"/>
    </row>
    <row r="48535" spans="1:9" x14ac:dyDescent="0.25">
      <c r="A48535"/>
      <c r="B48535"/>
      <c r="C48535"/>
      <c r="D48535"/>
      <c r="E48535" s="148"/>
      <c r="F48535" s="148"/>
      <c r="G48535" s="149"/>
      <c r="H48535" s="148"/>
      <c r="I48535"/>
    </row>
    <row r="48536" spans="1:9" x14ac:dyDescent="0.25">
      <c r="A48536"/>
      <c r="B48536"/>
      <c r="C48536"/>
      <c r="D48536"/>
      <c r="E48536" s="148"/>
      <c r="F48536" s="148"/>
      <c r="G48536" s="149"/>
      <c r="H48536" s="148"/>
      <c r="I48536"/>
    </row>
    <row r="48537" spans="1:9" x14ac:dyDescent="0.25">
      <c r="A48537"/>
      <c r="B48537"/>
      <c r="C48537"/>
      <c r="D48537"/>
      <c r="E48537" s="148"/>
      <c r="F48537" s="148"/>
      <c r="G48537" s="149"/>
      <c r="H48537" s="148"/>
      <c r="I48537"/>
    </row>
    <row r="48538" spans="1:9" x14ac:dyDescent="0.25">
      <c r="A48538"/>
      <c r="B48538"/>
      <c r="C48538"/>
      <c r="D48538"/>
      <c r="E48538" s="148"/>
      <c r="F48538" s="148"/>
      <c r="G48538" s="149"/>
      <c r="H48538" s="148"/>
      <c r="I48538"/>
    </row>
    <row r="48539" spans="1:9" x14ac:dyDescent="0.25">
      <c r="A48539"/>
      <c r="B48539"/>
      <c r="C48539"/>
      <c r="D48539"/>
      <c r="E48539" s="148"/>
      <c r="F48539" s="148"/>
      <c r="G48539" s="149"/>
      <c r="H48539" s="148"/>
      <c r="I48539"/>
    </row>
    <row r="48540" spans="1:9" x14ac:dyDescent="0.25">
      <c r="A48540"/>
      <c r="B48540"/>
      <c r="C48540"/>
      <c r="D48540"/>
      <c r="E48540" s="148"/>
      <c r="F48540" s="148"/>
      <c r="G48540" s="149"/>
      <c r="H48540" s="148"/>
      <c r="I48540"/>
    </row>
    <row r="48541" spans="1:9" x14ac:dyDescent="0.25">
      <c r="A48541"/>
      <c r="B48541"/>
      <c r="C48541"/>
      <c r="D48541"/>
      <c r="E48541" s="148"/>
      <c r="F48541" s="148"/>
      <c r="G48541" s="149"/>
      <c r="H48541" s="148"/>
      <c r="I48541"/>
    </row>
    <row r="48542" spans="1:9" x14ac:dyDescent="0.25">
      <c r="A48542"/>
      <c r="B48542"/>
      <c r="C48542"/>
      <c r="D48542"/>
      <c r="E48542" s="148"/>
      <c r="F48542" s="148"/>
      <c r="G48542" s="149"/>
      <c r="H48542" s="148"/>
      <c r="I48542"/>
    </row>
    <row r="48543" spans="1:9" x14ac:dyDescent="0.25">
      <c r="A48543"/>
      <c r="B48543"/>
      <c r="C48543"/>
      <c r="D48543"/>
      <c r="E48543" s="148"/>
      <c r="F48543" s="148"/>
      <c r="G48543" s="149"/>
      <c r="H48543" s="148"/>
      <c r="I48543"/>
    </row>
    <row r="48544" spans="1:9" x14ac:dyDescent="0.25">
      <c r="A48544"/>
      <c r="B48544"/>
      <c r="C48544"/>
      <c r="D48544"/>
      <c r="E48544" s="148"/>
      <c r="F48544" s="148"/>
      <c r="G48544" s="149"/>
      <c r="H48544" s="148"/>
      <c r="I48544"/>
    </row>
    <row r="48545" spans="1:9" x14ac:dyDescent="0.25">
      <c r="A48545"/>
      <c r="B48545"/>
      <c r="C48545"/>
      <c r="D48545"/>
      <c r="E48545" s="148"/>
      <c r="F48545" s="148"/>
      <c r="G48545" s="149"/>
      <c r="H48545" s="148"/>
      <c r="I48545"/>
    </row>
    <row r="48546" spans="1:9" x14ac:dyDescent="0.25">
      <c r="A48546"/>
      <c r="B48546"/>
      <c r="C48546"/>
      <c r="D48546"/>
      <c r="E48546" s="148"/>
      <c r="F48546" s="148"/>
      <c r="G48546" s="149"/>
      <c r="H48546" s="148"/>
      <c r="I48546"/>
    </row>
    <row r="48547" spans="1:9" x14ac:dyDescent="0.25">
      <c r="A48547"/>
      <c r="B48547"/>
      <c r="C48547"/>
      <c r="D48547"/>
      <c r="E48547" s="148"/>
      <c r="F48547" s="148"/>
      <c r="G48547" s="149"/>
      <c r="H48547" s="148"/>
      <c r="I48547"/>
    </row>
    <row r="48548" spans="1:9" x14ac:dyDescent="0.25">
      <c r="A48548"/>
      <c r="B48548"/>
      <c r="C48548"/>
      <c r="D48548"/>
      <c r="E48548" s="148"/>
      <c r="F48548" s="148"/>
      <c r="G48548" s="149"/>
      <c r="H48548" s="148"/>
      <c r="I48548"/>
    </row>
    <row r="48549" spans="1:9" x14ac:dyDescent="0.25">
      <c r="A48549"/>
      <c r="B48549"/>
      <c r="C48549"/>
      <c r="D48549"/>
      <c r="E48549" s="148"/>
      <c r="F48549" s="148"/>
      <c r="G48549" s="149"/>
      <c r="H48549" s="148"/>
      <c r="I48549"/>
    </row>
    <row r="48550" spans="1:9" x14ac:dyDescent="0.25">
      <c r="A48550"/>
      <c r="B48550"/>
      <c r="C48550"/>
      <c r="D48550"/>
      <c r="E48550" s="148"/>
      <c r="F48550" s="148"/>
      <c r="G48550" s="149"/>
      <c r="H48550" s="148"/>
      <c r="I48550"/>
    </row>
    <row r="48551" spans="1:9" x14ac:dyDescent="0.25">
      <c r="A48551"/>
      <c r="B48551"/>
      <c r="C48551"/>
      <c r="D48551"/>
      <c r="E48551" s="148"/>
      <c r="F48551" s="148"/>
      <c r="G48551" s="149"/>
      <c r="H48551" s="148"/>
      <c r="I48551"/>
    </row>
    <row r="48552" spans="1:9" x14ac:dyDescent="0.25">
      <c r="A48552"/>
      <c r="B48552"/>
      <c r="C48552"/>
      <c r="D48552"/>
      <c r="E48552" s="148"/>
      <c r="F48552" s="148"/>
      <c r="G48552" s="149"/>
      <c r="H48552" s="148"/>
      <c r="I48552"/>
    </row>
    <row r="48553" spans="1:9" x14ac:dyDescent="0.25">
      <c r="A48553"/>
      <c r="B48553"/>
      <c r="C48553"/>
      <c r="D48553"/>
      <c r="E48553" s="148"/>
      <c r="F48553" s="148"/>
      <c r="G48553" s="149"/>
      <c r="H48553" s="148"/>
      <c r="I48553"/>
    </row>
    <row r="48554" spans="1:9" x14ac:dyDescent="0.25">
      <c r="A48554"/>
      <c r="B48554"/>
      <c r="C48554"/>
      <c r="D48554"/>
      <c r="E48554" s="148"/>
      <c r="F48554" s="148"/>
      <c r="G48554" s="149"/>
      <c r="H48554" s="148"/>
      <c r="I48554"/>
    </row>
    <row r="48555" spans="1:9" x14ac:dyDescent="0.25">
      <c r="A48555"/>
      <c r="B48555"/>
      <c r="C48555"/>
      <c r="D48555"/>
      <c r="E48555" s="148"/>
      <c r="F48555" s="148"/>
      <c r="G48555" s="149"/>
      <c r="H48555" s="148"/>
      <c r="I48555"/>
    </row>
    <row r="48556" spans="1:9" x14ac:dyDescent="0.25">
      <c r="A48556"/>
      <c r="B48556"/>
      <c r="C48556"/>
      <c r="D48556"/>
      <c r="E48556" s="148"/>
      <c r="F48556" s="148"/>
      <c r="G48556" s="149"/>
      <c r="H48556" s="148"/>
      <c r="I48556"/>
    </row>
    <row r="48557" spans="1:9" x14ac:dyDescent="0.25">
      <c r="A48557"/>
      <c r="B48557"/>
      <c r="C48557"/>
      <c r="D48557"/>
      <c r="E48557" s="148"/>
      <c r="F48557" s="148"/>
      <c r="G48557" s="149"/>
      <c r="H48557" s="148"/>
      <c r="I48557"/>
    </row>
    <row r="48558" spans="1:9" x14ac:dyDescent="0.25">
      <c r="A48558"/>
      <c r="B48558"/>
      <c r="C48558"/>
      <c r="D48558"/>
      <c r="E48558" s="148"/>
      <c r="F48558" s="148"/>
      <c r="G48558" s="149"/>
      <c r="H48558" s="148"/>
      <c r="I48558"/>
    </row>
    <row r="48559" spans="1:9" x14ac:dyDescent="0.25">
      <c r="A48559"/>
      <c r="B48559"/>
      <c r="C48559"/>
      <c r="D48559"/>
      <c r="E48559" s="148"/>
      <c r="F48559" s="148"/>
      <c r="G48559" s="149"/>
      <c r="H48559" s="148"/>
      <c r="I48559"/>
    </row>
    <row r="48560" spans="1:9" x14ac:dyDescent="0.25">
      <c r="A48560"/>
      <c r="B48560"/>
      <c r="C48560"/>
      <c r="D48560"/>
      <c r="E48560" s="148"/>
      <c r="F48560" s="148"/>
      <c r="G48560" s="149"/>
      <c r="H48560" s="148"/>
      <c r="I48560"/>
    </row>
    <row r="48561" spans="1:9" x14ac:dyDescent="0.25">
      <c r="A48561"/>
      <c r="B48561"/>
      <c r="C48561"/>
      <c r="D48561"/>
      <c r="E48561" s="148"/>
      <c r="F48561" s="148"/>
      <c r="G48561" s="149"/>
      <c r="H48561" s="148"/>
      <c r="I48561"/>
    </row>
    <row r="48562" spans="1:9" x14ac:dyDescent="0.25">
      <c r="A48562"/>
      <c r="B48562"/>
      <c r="C48562"/>
      <c r="D48562"/>
      <c r="E48562" s="148"/>
      <c r="F48562" s="148"/>
      <c r="G48562" s="149"/>
      <c r="H48562" s="148"/>
      <c r="I48562"/>
    </row>
    <row r="48563" spans="1:9" x14ac:dyDescent="0.25">
      <c r="A48563"/>
      <c r="B48563"/>
      <c r="C48563"/>
      <c r="D48563"/>
      <c r="E48563" s="148"/>
      <c r="F48563" s="148"/>
      <c r="G48563" s="149"/>
      <c r="H48563" s="148"/>
      <c r="I48563"/>
    </row>
    <row r="48564" spans="1:9" x14ac:dyDescent="0.25">
      <c r="A48564"/>
      <c r="B48564"/>
      <c r="C48564"/>
      <c r="D48564"/>
      <c r="E48564" s="148"/>
      <c r="F48564" s="148"/>
      <c r="G48564" s="149"/>
      <c r="H48564" s="148"/>
      <c r="I48564"/>
    </row>
    <row r="48565" spans="1:9" x14ac:dyDescent="0.25">
      <c r="A48565"/>
      <c r="B48565"/>
      <c r="C48565"/>
      <c r="D48565"/>
      <c r="E48565" s="148"/>
      <c r="F48565" s="148"/>
      <c r="G48565" s="149"/>
      <c r="H48565" s="148"/>
      <c r="I48565"/>
    </row>
    <row r="48566" spans="1:9" x14ac:dyDescent="0.25">
      <c r="A48566"/>
      <c r="B48566"/>
      <c r="C48566"/>
      <c r="D48566"/>
      <c r="E48566" s="148"/>
      <c r="F48566" s="148"/>
      <c r="G48566" s="149"/>
      <c r="H48566" s="148"/>
      <c r="I48566"/>
    </row>
    <row r="48567" spans="1:9" x14ac:dyDescent="0.25">
      <c r="A48567"/>
      <c r="B48567"/>
      <c r="C48567"/>
      <c r="D48567"/>
      <c r="E48567" s="148"/>
      <c r="F48567" s="148"/>
      <c r="G48567" s="149"/>
      <c r="H48567" s="148"/>
      <c r="I48567"/>
    </row>
    <row r="48568" spans="1:9" x14ac:dyDescent="0.25">
      <c r="A48568"/>
      <c r="B48568"/>
      <c r="C48568"/>
      <c r="D48568"/>
      <c r="E48568" s="148"/>
      <c r="F48568" s="148"/>
      <c r="G48568" s="149"/>
      <c r="H48568" s="148"/>
      <c r="I48568"/>
    </row>
    <row r="48569" spans="1:9" x14ac:dyDescent="0.25">
      <c r="A48569"/>
      <c r="B48569"/>
      <c r="C48569"/>
      <c r="D48569"/>
      <c r="E48569" s="148"/>
      <c r="F48569" s="148"/>
      <c r="G48569" s="149"/>
      <c r="H48569" s="148"/>
      <c r="I48569"/>
    </row>
    <row r="48570" spans="1:9" x14ac:dyDescent="0.25">
      <c r="A48570"/>
      <c r="B48570"/>
      <c r="C48570"/>
      <c r="D48570"/>
      <c r="E48570" s="148"/>
      <c r="F48570" s="148"/>
      <c r="G48570" s="149"/>
      <c r="H48570" s="148"/>
      <c r="I48570"/>
    </row>
    <row r="48571" spans="1:9" x14ac:dyDescent="0.25">
      <c r="A48571"/>
      <c r="B48571"/>
      <c r="C48571"/>
      <c r="D48571"/>
      <c r="E48571" s="148"/>
      <c r="F48571" s="148"/>
      <c r="G48571" s="149"/>
      <c r="H48571" s="148"/>
      <c r="I48571"/>
    </row>
    <row r="48572" spans="1:9" x14ac:dyDescent="0.25">
      <c r="A48572"/>
      <c r="B48572"/>
      <c r="C48572"/>
      <c r="D48572"/>
      <c r="E48572" s="148"/>
      <c r="F48572" s="148"/>
      <c r="G48572" s="149"/>
      <c r="H48572" s="148"/>
      <c r="I48572"/>
    </row>
    <row r="48573" spans="1:9" x14ac:dyDescent="0.25">
      <c r="A48573"/>
      <c r="B48573"/>
      <c r="C48573"/>
      <c r="D48573"/>
      <c r="E48573" s="148"/>
      <c r="F48573" s="148"/>
      <c r="G48573" s="149"/>
      <c r="H48573" s="148"/>
      <c r="I48573"/>
    </row>
    <row r="48574" spans="1:9" x14ac:dyDescent="0.25">
      <c r="A48574"/>
      <c r="B48574"/>
      <c r="C48574"/>
      <c r="D48574"/>
      <c r="E48574" s="148"/>
      <c r="F48574" s="148"/>
      <c r="G48574" s="149"/>
      <c r="H48574" s="148"/>
      <c r="I48574"/>
    </row>
    <row r="48575" spans="1:9" x14ac:dyDescent="0.25">
      <c r="A48575"/>
      <c r="B48575"/>
      <c r="C48575"/>
      <c r="D48575"/>
      <c r="E48575" s="148"/>
      <c r="F48575" s="148"/>
      <c r="G48575" s="149"/>
      <c r="H48575" s="148"/>
      <c r="I48575"/>
    </row>
    <row r="48576" spans="1:9" x14ac:dyDescent="0.25">
      <c r="A48576"/>
      <c r="B48576"/>
      <c r="C48576"/>
      <c r="D48576"/>
      <c r="E48576" s="148"/>
      <c r="F48576" s="148"/>
      <c r="G48576" s="149"/>
      <c r="H48576" s="148"/>
      <c r="I48576"/>
    </row>
    <row r="48577" spans="1:9" x14ac:dyDescent="0.25">
      <c r="A48577"/>
      <c r="B48577"/>
      <c r="C48577"/>
      <c r="D48577"/>
      <c r="E48577" s="148"/>
      <c r="F48577" s="148"/>
      <c r="G48577" s="149"/>
      <c r="H48577" s="148"/>
      <c r="I48577"/>
    </row>
    <row r="48578" spans="1:9" x14ac:dyDescent="0.25">
      <c r="A48578"/>
      <c r="B48578"/>
      <c r="C48578"/>
      <c r="D48578"/>
      <c r="E48578" s="148"/>
      <c r="F48578" s="148"/>
      <c r="G48578" s="149"/>
      <c r="H48578" s="148"/>
      <c r="I48578"/>
    </row>
    <row r="48579" spans="1:9" x14ac:dyDescent="0.25">
      <c r="A48579"/>
      <c r="B48579"/>
      <c r="C48579"/>
      <c r="D48579"/>
      <c r="E48579" s="148"/>
      <c r="F48579" s="148"/>
      <c r="G48579" s="149"/>
      <c r="H48579" s="148"/>
      <c r="I48579"/>
    </row>
    <row r="48580" spans="1:9" x14ac:dyDescent="0.25">
      <c r="A48580"/>
      <c r="B48580"/>
      <c r="C48580"/>
      <c r="D48580"/>
      <c r="E48580" s="148"/>
      <c r="F48580" s="148"/>
      <c r="G48580" s="149"/>
      <c r="H48580" s="148"/>
      <c r="I48580"/>
    </row>
    <row r="48581" spans="1:9" x14ac:dyDescent="0.25">
      <c r="A48581"/>
      <c r="B48581"/>
      <c r="C48581"/>
      <c r="D48581"/>
      <c r="E48581" s="148"/>
      <c r="F48581" s="148"/>
      <c r="G48581" s="149"/>
      <c r="H48581" s="148"/>
      <c r="I48581"/>
    </row>
    <row r="48582" spans="1:9" x14ac:dyDescent="0.25">
      <c r="A48582"/>
      <c r="B48582"/>
      <c r="C48582"/>
      <c r="D48582"/>
      <c r="E48582" s="148"/>
      <c r="F48582" s="148"/>
      <c r="G48582" s="149"/>
      <c r="H48582" s="148"/>
      <c r="I48582"/>
    </row>
    <row r="48583" spans="1:9" x14ac:dyDescent="0.25">
      <c r="A48583"/>
      <c r="B48583"/>
      <c r="C48583"/>
      <c r="D48583"/>
      <c r="E48583" s="148"/>
      <c r="F48583" s="148"/>
      <c r="G48583" s="149"/>
      <c r="H48583" s="148"/>
      <c r="I48583"/>
    </row>
    <row r="48584" spans="1:9" x14ac:dyDescent="0.25">
      <c r="A48584"/>
      <c r="B48584"/>
      <c r="C48584"/>
      <c r="D48584"/>
      <c r="E48584" s="148"/>
      <c r="F48584" s="148"/>
      <c r="G48584" s="149"/>
      <c r="H48584" s="148"/>
      <c r="I48584"/>
    </row>
    <row r="48585" spans="1:9" x14ac:dyDescent="0.25">
      <c r="A48585"/>
      <c r="B48585"/>
      <c r="C48585"/>
      <c r="D48585"/>
      <c r="E48585" s="148"/>
      <c r="F48585" s="148"/>
      <c r="G48585" s="149"/>
      <c r="H48585" s="148"/>
      <c r="I48585"/>
    </row>
    <row r="48586" spans="1:9" x14ac:dyDescent="0.25">
      <c r="A48586"/>
      <c r="B48586"/>
      <c r="C48586"/>
      <c r="D48586"/>
      <c r="E48586" s="148"/>
      <c r="F48586" s="148"/>
      <c r="G48586" s="149"/>
      <c r="H48586" s="148"/>
      <c r="I48586"/>
    </row>
    <row r="48587" spans="1:9" x14ac:dyDescent="0.25">
      <c r="A48587"/>
      <c r="B48587"/>
      <c r="C48587"/>
      <c r="D48587"/>
      <c r="E48587" s="148"/>
      <c r="F48587" s="148"/>
      <c r="G48587" s="149"/>
      <c r="H48587" s="148"/>
      <c r="I48587"/>
    </row>
    <row r="48588" spans="1:9" x14ac:dyDescent="0.25">
      <c r="A48588"/>
      <c r="B48588"/>
      <c r="C48588"/>
      <c r="D48588"/>
      <c r="E48588" s="148"/>
      <c r="F48588" s="148"/>
      <c r="G48588" s="149"/>
      <c r="H48588" s="148"/>
      <c r="I48588"/>
    </row>
    <row r="48589" spans="1:9" x14ac:dyDescent="0.25">
      <c r="A48589"/>
      <c r="B48589"/>
      <c r="C48589"/>
      <c r="D48589"/>
      <c r="E48589" s="148"/>
      <c r="F48589" s="148"/>
      <c r="G48589" s="149"/>
      <c r="H48589" s="148"/>
      <c r="I48589"/>
    </row>
    <row r="48590" spans="1:9" x14ac:dyDescent="0.25">
      <c r="A48590"/>
      <c r="B48590"/>
      <c r="C48590"/>
      <c r="D48590"/>
      <c r="E48590" s="148"/>
      <c r="F48590" s="148"/>
      <c r="G48590" s="149"/>
      <c r="H48590" s="148"/>
      <c r="I48590"/>
    </row>
    <row r="48591" spans="1:9" x14ac:dyDescent="0.25">
      <c r="A48591"/>
      <c r="B48591"/>
      <c r="C48591"/>
      <c r="D48591"/>
      <c r="E48591" s="148"/>
      <c r="F48591" s="148"/>
      <c r="G48591" s="149"/>
      <c r="H48591" s="148"/>
      <c r="I48591"/>
    </row>
    <row r="48592" spans="1:9" x14ac:dyDescent="0.25">
      <c r="A48592"/>
      <c r="B48592"/>
      <c r="C48592"/>
      <c r="D48592"/>
      <c r="E48592" s="148"/>
      <c r="F48592" s="148"/>
      <c r="G48592" s="149"/>
      <c r="H48592" s="148"/>
      <c r="I48592"/>
    </row>
    <row r="48593" spans="1:9" x14ac:dyDescent="0.25">
      <c r="A48593"/>
      <c r="B48593"/>
      <c r="C48593"/>
      <c r="D48593"/>
      <c r="E48593" s="148"/>
      <c r="F48593" s="148"/>
      <c r="G48593" s="149"/>
      <c r="H48593" s="148"/>
      <c r="I48593"/>
    </row>
    <row r="48594" spans="1:9" x14ac:dyDescent="0.25">
      <c r="A48594"/>
      <c r="B48594"/>
      <c r="C48594"/>
      <c r="D48594"/>
      <c r="E48594" s="148"/>
      <c r="F48594" s="148"/>
      <c r="G48594" s="149"/>
      <c r="H48594" s="148"/>
      <c r="I48594"/>
    </row>
    <row r="48595" spans="1:9" x14ac:dyDescent="0.25">
      <c r="A48595"/>
      <c r="B48595"/>
      <c r="C48595"/>
      <c r="D48595"/>
      <c r="E48595" s="148"/>
      <c r="F48595" s="148"/>
      <c r="G48595" s="149"/>
      <c r="H48595" s="148"/>
      <c r="I48595"/>
    </row>
    <row r="48596" spans="1:9" x14ac:dyDescent="0.25">
      <c r="A48596"/>
      <c r="B48596"/>
      <c r="C48596"/>
      <c r="D48596"/>
      <c r="E48596" s="148"/>
      <c r="F48596" s="148"/>
      <c r="G48596" s="149"/>
      <c r="H48596" s="148"/>
      <c r="I48596"/>
    </row>
    <row r="48597" spans="1:9" x14ac:dyDescent="0.25">
      <c r="A48597"/>
      <c r="B48597"/>
      <c r="C48597"/>
      <c r="D48597"/>
      <c r="E48597" s="148"/>
      <c r="F48597" s="148"/>
      <c r="G48597" s="149"/>
      <c r="H48597" s="148"/>
      <c r="I48597"/>
    </row>
    <row r="48598" spans="1:9" x14ac:dyDescent="0.25">
      <c r="A48598"/>
      <c r="B48598"/>
      <c r="C48598"/>
      <c r="D48598"/>
      <c r="E48598" s="148"/>
      <c r="F48598" s="148"/>
      <c r="G48598" s="149"/>
      <c r="H48598" s="148"/>
      <c r="I48598"/>
    </row>
    <row r="48599" spans="1:9" x14ac:dyDescent="0.25">
      <c r="A48599"/>
      <c r="B48599"/>
      <c r="C48599"/>
      <c r="D48599"/>
      <c r="E48599" s="148"/>
      <c r="F48599" s="148"/>
      <c r="G48599" s="149"/>
      <c r="H48599" s="148"/>
      <c r="I48599"/>
    </row>
    <row r="48600" spans="1:9" x14ac:dyDescent="0.25">
      <c r="A48600"/>
      <c r="B48600"/>
      <c r="C48600"/>
      <c r="D48600"/>
      <c r="E48600" s="148"/>
      <c r="F48600" s="148"/>
      <c r="G48600" s="149"/>
      <c r="H48600" s="148"/>
      <c r="I48600"/>
    </row>
    <row r="48601" spans="1:9" x14ac:dyDescent="0.25">
      <c r="A48601"/>
      <c r="B48601"/>
      <c r="C48601"/>
      <c r="D48601"/>
      <c r="E48601" s="148"/>
      <c r="F48601" s="148"/>
      <c r="G48601" s="149"/>
      <c r="H48601" s="148"/>
      <c r="I48601"/>
    </row>
    <row r="48602" spans="1:9" x14ac:dyDescent="0.25">
      <c r="A48602"/>
      <c r="B48602"/>
      <c r="C48602"/>
      <c r="D48602"/>
      <c r="E48602" s="148"/>
      <c r="F48602" s="148"/>
      <c r="G48602" s="149"/>
      <c r="H48602" s="148"/>
      <c r="I48602"/>
    </row>
    <row r="48603" spans="1:9" x14ac:dyDescent="0.25">
      <c r="A48603"/>
      <c r="B48603"/>
      <c r="C48603"/>
      <c r="D48603"/>
      <c r="E48603" s="148"/>
      <c r="F48603" s="148"/>
      <c r="G48603" s="149"/>
      <c r="H48603" s="148"/>
      <c r="I48603"/>
    </row>
    <row r="48604" spans="1:9" x14ac:dyDescent="0.25">
      <c r="A48604"/>
      <c r="B48604"/>
      <c r="C48604"/>
      <c r="D48604"/>
      <c r="E48604" s="148"/>
      <c r="F48604" s="148"/>
      <c r="G48604" s="149"/>
      <c r="H48604" s="148"/>
      <c r="I48604"/>
    </row>
    <row r="48605" spans="1:9" x14ac:dyDescent="0.25">
      <c r="A48605"/>
      <c r="B48605"/>
      <c r="C48605"/>
      <c r="D48605"/>
      <c r="E48605" s="148"/>
      <c r="F48605" s="148"/>
      <c r="G48605" s="149"/>
      <c r="H48605" s="148"/>
      <c r="I48605"/>
    </row>
    <row r="48606" spans="1:9" x14ac:dyDescent="0.25">
      <c r="A48606"/>
      <c r="B48606"/>
      <c r="C48606"/>
      <c r="D48606"/>
      <c r="E48606" s="148"/>
      <c r="F48606" s="148"/>
      <c r="G48606" s="149"/>
      <c r="H48606" s="148"/>
      <c r="I48606"/>
    </row>
    <row r="48607" spans="1:9" x14ac:dyDescent="0.25">
      <c r="A48607"/>
      <c r="B48607"/>
      <c r="C48607"/>
      <c r="D48607"/>
      <c r="E48607" s="148"/>
      <c r="F48607" s="148"/>
      <c r="G48607" s="149"/>
      <c r="H48607" s="148"/>
      <c r="I48607"/>
    </row>
    <row r="48608" spans="1:9" x14ac:dyDescent="0.25">
      <c r="A48608"/>
      <c r="B48608"/>
      <c r="C48608"/>
      <c r="D48608"/>
      <c r="E48608" s="148"/>
      <c r="F48608" s="148"/>
      <c r="G48608" s="149"/>
      <c r="H48608" s="148"/>
      <c r="I48608"/>
    </row>
    <row r="48609" spans="1:9" x14ac:dyDescent="0.25">
      <c r="A48609"/>
      <c r="B48609"/>
      <c r="C48609"/>
      <c r="D48609"/>
      <c r="E48609" s="148"/>
      <c r="F48609" s="148"/>
      <c r="G48609" s="149"/>
      <c r="H48609" s="148"/>
      <c r="I48609"/>
    </row>
    <row r="48610" spans="1:9" x14ac:dyDescent="0.25">
      <c r="A48610"/>
      <c r="B48610"/>
      <c r="C48610"/>
      <c r="D48610"/>
      <c r="E48610" s="148"/>
      <c r="F48610" s="148"/>
      <c r="G48610" s="149"/>
      <c r="H48610" s="148"/>
      <c r="I48610"/>
    </row>
    <row r="48611" spans="1:9" x14ac:dyDescent="0.25">
      <c r="A48611"/>
      <c r="B48611"/>
      <c r="C48611"/>
      <c r="D48611"/>
      <c r="E48611" s="148"/>
      <c r="F48611" s="148"/>
      <c r="G48611" s="149"/>
      <c r="H48611" s="148"/>
      <c r="I48611"/>
    </row>
    <row r="48612" spans="1:9" x14ac:dyDescent="0.25">
      <c r="A48612"/>
      <c r="B48612"/>
      <c r="C48612"/>
      <c r="D48612"/>
      <c r="E48612" s="148"/>
      <c r="F48612" s="148"/>
      <c r="G48612" s="149"/>
      <c r="H48612" s="148"/>
      <c r="I48612"/>
    </row>
    <row r="48613" spans="1:9" x14ac:dyDescent="0.25">
      <c r="A48613"/>
      <c r="B48613"/>
      <c r="C48613"/>
      <c r="D48613"/>
      <c r="E48613" s="148"/>
      <c r="F48613" s="148"/>
      <c r="G48613" s="149"/>
      <c r="H48613" s="148"/>
      <c r="I48613"/>
    </row>
    <row r="48614" spans="1:9" x14ac:dyDescent="0.25">
      <c r="A48614"/>
      <c r="B48614"/>
      <c r="C48614"/>
      <c r="D48614"/>
      <c r="E48614" s="148"/>
      <c r="F48614" s="148"/>
      <c r="G48614" s="149"/>
      <c r="H48614" s="148"/>
      <c r="I48614"/>
    </row>
    <row r="48615" spans="1:9" x14ac:dyDescent="0.25">
      <c r="A48615"/>
      <c r="B48615"/>
      <c r="C48615"/>
      <c r="D48615"/>
      <c r="E48615" s="148"/>
      <c r="F48615" s="148"/>
      <c r="G48615" s="149"/>
      <c r="H48615" s="148"/>
      <c r="I48615"/>
    </row>
    <row r="48616" spans="1:9" x14ac:dyDescent="0.25">
      <c r="A48616"/>
      <c r="B48616"/>
      <c r="C48616"/>
      <c r="D48616"/>
      <c r="E48616" s="148"/>
      <c r="F48616" s="148"/>
      <c r="G48616" s="149"/>
      <c r="H48616" s="148"/>
      <c r="I48616"/>
    </row>
    <row r="48617" spans="1:9" x14ac:dyDescent="0.25">
      <c r="A48617"/>
      <c r="B48617"/>
      <c r="C48617"/>
      <c r="D48617"/>
      <c r="E48617" s="148"/>
      <c r="F48617" s="148"/>
      <c r="G48617" s="149"/>
      <c r="H48617" s="148"/>
      <c r="I48617"/>
    </row>
    <row r="48618" spans="1:9" x14ac:dyDescent="0.25">
      <c r="A48618"/>
      <c r="B48618"/>
      <c r="C48618"/>
      <c r="D48618"/>
      <c r="E48618" s="148"/>
      <c r="F48618" s="148"/>
      <c r="G48618" s="149"/>
      <c r="H48618" s="148"/>
      <c r="I48618"/>
    </row>
    <row r="48619" spans="1:9" x14ac:dyDescent="0.25">
      <c r="A48619"/>
      <c r="B48619"/>
      <c r="C48619"/>
      <c r="D48619"/>
      <c r="E48619" s="148"/>
      <c r="F48619" s="148"/>
      <c r="G48619" s="149"/>
      <c r="H48619" s="148"/>
      <c r="I48619"/>
    </row>
    <row r="48620" spans="1:9" x14ac:dyDescent="0.25">
      <c r="A48620"/>
      <c r="B48620"/>
      <c r="C48620"/>
      <c r="D48620"/>
      <c r="E48620" s="148"/>
      <c r="F48620" s="148"/>
      <c r="G48620" s="149"/>
      <c r="H48620" s="148"/>
      <c r="I48620"/>
    </row>
    <row r="48621" spans="1:9" x14ac:dyDescent="0.25">
      <c r="A48621"/>
      <c r="B48621"/>
      <c r="C48621"/>
      <c r="D48621"/>
      <c r="E48621" s="148"/>
      <c r="F48621" s="148"/>
      <c r="G48621" s="149"/>
      <c r="H48621" s="148"/>
      <c r="I48621"/>
    </row>
    <row r="48622" spans="1:9" x14ac:dyDescent="0.25">
      <c r="A48622"/>
      <c r="B48622"/>
      <c r="C48622"/>
      <c r="D48622"/>
      <c r="E48622" s="148"/>
      <c r="F48622" s="148"/>
      <c r="G48622" s="149"/>
      <c r="H48622" s="148"/>
      <c r="I48622"/>
    </row>
    <row r="48623" spans="1:9" x14ac:dyDescent="0.25">
      <c r="A48623"/>
      <c r="B48623"/>
      <c r="C48623"/>
      <c r="D48623"/>
      <c r="E48623" s="148"/>
      <c r="F48623" s="148"/>
      <c r="G48623" s="149"/>
      <c r="H48623" s="148"/>
      <c r="I48623"/>
    </row>
    <row r="48624" spans="1:9" x14ac:dyDescent="0.25">
      <c r="A48624"/>
      <c r="B48624"/>
      <c r="C48624"/>
      <c r="D48624"/>
      <c r="E48624" s="148"/>
      <c r="F48624" s="148"/>
      <c r="G48624" s="149"/>
      <c r="H48624" s="148"/>
      <c r="I48624"/>
    </row>
    <row r="48625" spans="1:9" x14ac:dyDescent="0.25">
      <c r="A48625"/>
      <c r="B48625"/>
      <c r="C48625"/>
      <c r="D48625"/>
      <c r="E48625" s="148"/>
      <c r="F48625" s="148"/>
      <c r="G48625" s="149"/>
      <c r="H48625" s="148"/>
      <c r="I48625"/>
    </row>
    <row r="48626" spans="1:9" x14ac:dyDescent="0.25">
      <c r="A48626"/>
      <c r="B48626"/>
      <c r="C48626"/>
      <c r="D48626"/>
      <c r="E48626" s="148"/>
      <c r="F48626" s="148"/>
      <c r="G48626" s="149"/>
      <c r="H48626" s="148"/>
      <c r="I48626"/>
    </row>
    <row r="48627" spans="1:9" x14ac:dyDescent="0.25">
      <c r="A48627"/>
      <c r="B48627"/>
      <c r="C48627"/>
      <c r="D48627"/>
      <c r="E48627" s="148"/>
      <c r="F48627" s="148"/>
      <c r="G48627" s="149"/>
      <c r="H48627" s="148"/>
      <c r="I48627"/>
    </row>
    <row r="48628" spans="1:9" x14ac:dyDescent="0.25">
      <c r="A48628"/>
      <c r="B48628"/>
      <c r="C48628"/>
      <c r="D48628"/>
      <c r="E48628" s="148"/>
      <c r="F48628" s="148"/>
      <c r="G48628" s="149"/>
      <c r="H48628" s="148"/>
      <c r="I48628"/>
    </row>
    <row r="48629" spans="1:9" x14ac:dyDescent="0.25">
      <c r="A48629"/>
      <c r="B48629"/>
      <c r="C48629"/>
      <c r="D48629"/>
      <c r="E48629" s="148"/>
      <c r="F48629" s="148"/>
      <c r="G48629" s="149"/>
      <c r="H48629" s="148"/>
      <c r="I48629"/>
    </row>
    <row r="48630" spans="1:9" x14ac:dyDescent="0.25">
      <c r="A48630"/>
      <c r="B48630"/>
      <c r="C48630"/>
      <c r="D48630"/>
      <c r="E48630" s="148"/>
      <c r="F48630" s="148"/>
      <c r="G48630" s="149"/>
      <c r="H48630" s="148"/>
      <c r="I48630"/>
    </row>
    <row r="48631" spans="1:9" x14ac:dyDescent="0.25">
      <c r="A48631"/>
      <c r="B48631"/>
      <c r="C48631"/>
      <c r="D48631"/>
      <c r="E48631" s="148"/>
      <c r="F48631" s="148"/>
      <c r="G48631" s="149"/>
      <c r="H48631" s="148"/>
      <c r="I48631"/>
    </row>
    <row r="48632" spans="1:9" x14ac:dyDescent="0.25">
      <c r="A48632"/>
      <c r="B48632"/>
      <c r="C48632"/>
      <c r="D48632"/>
      <c r="E48632" s="148"/>
      <c r="F48632" s="148"/>
      <c r="G48632" s="149"/>
      <c r="H48632" s="148"/>
      <c r="I48632"/>
    </row>
    <row r="48633" spans="1:9" x14ac:dyDescent="0.25">
      <c r="A48633"/>
      <c r="B48633"/>
      <c r="C48633"/>
      <c r="D48633"/>
      <c r="E48633" s="148"/>
      <c r="F48633" s="148"/>
      <c r="G48633" s="149"/>
      <c r="H48633" s="148"/>
      <c r="I48633"/>
    </row>
    <row r="48634" spans="1:9" x14ac:dyDescent="0.25">
      <c r="A48634"/>
      <c r="B48634"/>
      <c r="C48634"/>
      <c r="D48634"/>
      <c r="E48634" s="148"/>
      <c r="F48634" s="148"/>
      <c r="G48634" s="149"/>
      <c r="H48634" s="148"/>
      <c r="I48634"/>
    </row>
    <row r="48635" spans="1:9" x14ac:dyDescent="0.25">
      <c r="A48635"/>
      <c r="B48635"/>
      <c r="C48635"/>
      <c r="D48635"/>
      <c r="E48635" s="148"/>
      <c r="F48635" s="148"/>
      <c r="G48635" s="149"/>
      <c r="H48635" s="148"/>
      <c r="I48635"/>
    </row>
    <row r="48636" spans="1:9" x14ac:dyDescent="0.25">
      <c r="A48636"/>
      <c r="B48636"/>
      <c r="C48636"/>
      <c r="D48636"/>
      <c r="E48636" s="148"/>
      <c r="F48636" s="148"/>
      <c r="G48636" s="149"/>
      <c r="H48636" s="148"/>
      <c r="I48636"/>
    </row>
    <row r="48637" spans="1:9" x14ac:dyDescent="0.25">
      <c r="A48637"/>
      <c r="B48637"/>
      <c r="C48637"/>
      <c r="D48637"/>
      <c r="E48637" s="148"/>
      <c r="F48637" s="148"/>
      <c r="G48637" s="149"/>
      <c r="H48637" s="148"/>
      <c r="I48637"/>
    </row>
    <row r="48638" spans="1:9" x14ac:dyDescent="0.25">
      <c r="A48638"/>
      <c r="B48638"/>
      <c r="C48638"/>
      <c r="D48638"/>
      <c r="E48638" s="148"/>
      <c r="F48638" s="148"/>
      <c r="G48638" s="149"/>
      <c r="H48638" s="148"/>
      <c r="I48638"/>
    </row>
    <row r="48639" spans="1:9" x14ac:dyDescent="0.25">
      <c r="A48639"/>
      <c r="B48639"/>
      <c r="C48639"/>
      <c r="D48639"/>
      <c r="E48639" s="148"/>
      <c r="F48639" s="148"/>
      <c r="G48639" s="149"/>
      <c r="H48639" s="148"/>
      <c r="I48639"/>
    </row>
    <row r="48640" spans="1:9" x14ac:dyDescent="0.25">
      <c r="A48640"/>
      <c r="B48640"/>
      <c r="C48640"/>
      <c r="D48640"/>
      <c r="E48640" s="148"/>
      <c r="F48640" s="148"/>
      <c r="G48640" s="149"/>
      <c r="H48640" s="148"/>
      <c r="I48640"/>
    </row>
    <row r="48641" spans="1:9" x14ac:dyDescent="0.25">
      <c r="A48641"/>
      <c r="B48641"/>
      <c r="C48641"/>
      <c r="D48641"/>
      <c r="E48641" s="148"/>
      <c r="F48641" s="148"/>
      <c r="G48641" s="149"/>
      <c r="H48641" s="148"/>
      <c r="I48641"/>
    </row>
    <row r="48642" spans="1:9" x14ac:dyDescent="0.25">
      <c r="A48642"/>
      <c r="B48642"/>
      <c r="C48642"/>
      <c r="D48642"/>
      <c r="E48642" s="148"/>
      <c r="F48642" s="148"/>
      <c r="G48642" s="149"/>
      <c r="H48642" s="148"/>
      <c r="I48642"/>
    </row>
    <row r="48643" spans="1:9" x14ac:dyDescent="0.25">
      <c r="A48643"/>
      <c r="B48643"/>
      <c r="C48643"/>
      <c r="D48643"/>
      <c r="E48643" s="148"/>
      <c r="F48643" s="148"/>
      <c r="G48643" s="149"/>
      <c r="H48643" s="148"/>
      <c r="I48643"/>
    </row>
    <row r="48644" spans="1:9" x14ac:dyDescent="0.25">
      <c r="A48644"/>
      <c r="B48644"/>
      <c r="C48644"/>
      <c r="D48644"/>
      <c r="E48644" s="148"/>
      <c r="F48644" s="148"/>
      <c r="G48644" s="149"/>
      <c r="H48644" s="148"/>
      <c r="I48644"/>
    </row>
    <row r="48645" spans="1:9" x14ac:dyDescent="0.25">
      <c r="A48645"/>
      <c r="B48645"/>
      <c r="C48645"/>
      <c r="D48645"/>
      <c r="E48645" s="148"/>
      <c r="F48645" s="148"/>
      <c r="G48645" s="149"/>
      <c r="H48645" s="148"/>
      <c r="I48645"/>
    </row>
    <row r="48646" spans="1:9" x14ac:dyDescent="0.25">
      <c r="A48646"/>
      <c r="B48646"/>
      <c r="C48646"/>
      <c r="D48646"/>
      <c r="E48646" s="148"/>
      <c r="F48646" s="148"/>
      <c r="G48646" s="149"/>
      <c r="H48646" s="148"/>
      <c r="I48646"/>
    </row>
    <row r="48647" spans="1:9" x14ac:dyDescent="0.25">
      <c r="A48647"/>
      <c r="B48647"/>
      <c r="C48647"/>
      <c r="D48647"/>
      <c r="E48647" s="148"/>
      <c r="F48647" s="148"/>
      <c r="G48647" s="149"/>
      <c r="H48647" s="148"/>
      <c r="I48647"/>
    </row>
    <row r="48648" spans="1:9" x14ac:dyDescent="0.25">
      <c r="A48648"/>
      <c r="B48648"/>
      <c r="C48648"/>
      <c r="D48648"/>
      <c r="E48648" s="148"/>
      <c r="F48648" s="148"/>
      <c r="G48648" s="149"/>
      <c r="H48648" s="148"/>
      <c r="I48648"/>
    </row>
    <row r="48649" spans="1:9" x14ac:dyDescent="0.25">
      <c r="A48649"/>
      <c r="B48649"/>
      <c r="C48649"/>
      <c r="D48649"/>
      <c r="E48649" s="148"/>
      <c r="F48649" s="148"/>
      <c r="G48649" s="149"/>
      <c r="H48649" s="148"/>
      <c r="I48649"/>
    </row>
    <row r="48650" spans="1:9" x14ac:dyDescent="0.25">
      <c r="A48650"/>
      <c r="B48650"/>
      <c r="C48650"/>
      <c r="D48650"/>
      <c r="E48650" s="148"/>
      <c r="F48650" s="148"/>
      <c r="G48650" s="149"/>
      <c r="H48650" s="148"/>
      <c r="I48650"/>
    </row>
    <row r="48651" spans="1:9" x14ac:dyDescent="0.25">
      <c r="A48651"/>
      <c r="B48651"/>
      <c r="C48651"/>
      <c r="D48651"/>
      <c r="E48651" s="148"/>
      <c r="F48651" s="148"/>
      <c r="G48651" s="149"/>
      <c r="H48651" s="148"/>
      <c r="I48651"/>
    </row>
    <row r="48652" spans="1:9" x14ac:dyDescent="0.25">
      <c r="A48652"/>
      <c r="B48652"/>
      <c r="C48652"/>
      <c r="D48652"/>
      <c r="E48652" s="148"/>
      <c r="F48652" s="148"/>
      <c r="G48652" s="149"/>
      <c r="H48652" s="148"/>
      <c r="I48652"/>
    </row>
    <row r="48653" spans="1:9" x14ac:dyDescent="0.25">
      <c r="A48653"/>
      <c r="B48653"/>
      <c r="C48653"/>
      <c r="D48653"/>
      <c r="E48653" s="148"/>
      <c r="F48653" s="148"/>
      <c r="G48653" s="149"/>
      <c r="H48653" s="148"/>
      <c r="I48653"/>
    </row>
    <row r="48654" spans="1:9" x14ac:dyDescent="0.25">
      <c r="A48654"/>
      <c r="B48654"/>
      <c r="C48654"/>
      <c r="D48654"/>
      <c r="E48654" s="148"/>
      <c r="F48654" s="148"/>
      <c r="G48654" s="149"/>
      <c r="H48654" s="148"/>
      <c r="I48654"/>
    </row>
    <row r="48655" spans="1:9" x14ac:dyDescent="0.25">
      <c r="A48655"/>
      <c r="B48655"/>
      <c r="C48655"/>
      <c r="D48655"/>
      <c r="E48655" s="148"/>
      <c r="F48655" s="148"/>
      <c r="G48655" s="149"/>
      <c r="H48655" s="148"/>
      <c r="I48655"/>
    </row>
    <row r="48656" spans="1:9" x14ac:dyDescent="0.25">
      <c r="A48656"/>
      <c r="B48656"/>
      <c r="C48656"/>
      <c r="D48656"/>
      <c r="E48656" s="148"/>
      <c r="F48656" s="148"/>
      <c r="G48656" s="149"/>
      <c r="H48656" s="148"/>
      <c r="I48656"/>
    </row>
    <row r="48657" spans="1:9" x14ac:dyDescent="0.25">
      <c r="A48657"/>
      <c r="B48657"/>
      <c r="C48657"/>
      <c r="D48657"/>
      <c r="E48657" s="148"/>
      <c r="F48657" s="148"/>
      <c r="G48657" s="149"/>
      <c r="H48657" s="148"/>
      <c r="I48657"/>
    </row>
    <row r="48658" spans="1:9" x14ac:dyDescent="0.25">
      <c r="A48658"/>
      <c r="B48658"/>
      <c r="C48658"/>
      <c r="D48658"/>
      <c r="E48658" s="148"/>
      <c r="F48658" s="148"/>
      <c r="G48658" s="149"/>
      <c r="H48658" s="148"/>
      <c r="I48658"/>
    </row>
    <row r="48659" spans="1:9" x14ac:dyDescent="0.25">
      <c r="A48659"/>
      <c r="B48659"/>
      <c r="C48659"/>
      <c r="D48659"/>
      <c r="E48659" s="148"/>
      <c r="F48659" s="148"/>
      <c r="G48659" s="149"/>
      <c r="H48659" s="148"/>
      <c r="I48659"/>
    </row>
    <row r="48660" spans="1:9" x14ac:dyDescent="0.25">
      <c r="A48660"/>
      <c r="B48660"/>
      <c r="C48660"/>
      <c r="D48660"/>
      <c r="E48660" s="148"/>
      <c r="F48660" s="148"/>
      <c r="G48660" s="149"/>
      <c r="H48660" s="148"/>
      <c r="I48660"/>
    </row>
    <row r="48661" spans="1:9" x14ac:dyDescent="0.25">
      <c r="A48661"/>
      <c r="B48661"/>
      <c r="C48661"/>
      <c r="D48661"/>
      <c r="E48661" s="148"/>
      <c r="F48661" s="148"/>
      <c r="G48661" s="149"/>
      <c r="H48661" s="148"/>
      <c r="I48661"/>
    </row>
    <row r="48662" spans="1:9" x14ac:dyDescent="0.25">
      <c r="A48662"/>
      <c r="B48662"/>
      <c r="C48662"/>
      <c r="D48662"/>
      <c r="E48662" s="148"/>
      <c r="F48662" s="148"/>
      <c r="G48662" s="149"/>
      <c r="H48662" s="148"/>
      <c r="I48662"/>
    </row>
    <row r="48663" spans="1:9" x14ac:dyDescent="0.25">
      <c r="A48663"/>
      <c r="B48663"/>
      <c r="C48663"/>
      <c r="D48663"/>
      <c r="E48663" s="148"/>
      <c r="F48663" s="148"/>
      <c r="G48663" s="149"/>
      <c r="H48663" s="148"/>
      <c r="I48663"/>
    </row>
    <row r="48664" spans="1:9" x14ac:dyDescent="0.25">
      <c r="A48664"/>
      <c r="B48664"/>
      <c r="C48664"/>
      <c r="D48664"/>
      <c r="E48664" s="148"/>
      <c r="F48664" s="148"/>
      <c r="G48664" s="149"/>
      <c r="H48664" s="148"/>
      <c r="I48664"/>
    </row>
    <row r="48665" spans="1:9" x14ac:dyDescent="0.25">
      <c r="A48665"/>
      <c r="B48665"/>
      <c r="C48665"/>
      <c r="D48665"/>
      <c r="E48665" s="148"/>
      <c r="F48665" s="148"/>
      <c r="G48665" s="149"/>
      <c r="H48665" s="148"/>
      <c r="I48665"/>
    </row>
    <row r="48666" spans="1:9" x14ac:dyDescent="0.25">
      <c r="A48666"/>
      <c r="B48666"/>
      <c r="C48666"/>
      <c r="D48666"/>
      <c r="E48666" s="148"/>
      <c r="F48666" s="148"/>
      <c r="G48666" s="149"/>
      <c r="H48666" s="148"/>
      <c r="I48666"/>
    </row>
    <row r="48667" spans="1:9" x14ac:dyDescent="0.25">
      <c r="A48667"/>
      <c r="B48667"/>
      <c r="C48667"/>
      <c r="D48667"/>
      <c r="E48667" s="148"/>
      <c r="F48667" s="148"/>
      <c r="G48667" s="149"/>
      <c r="H48667" s="148"/>
      <c r="I48667"/>
    </row>
    <row r="48668" spans="1:9" x14ac:dyDescent="0.25">
      <c r="A48668"/>
      <c r="B48668"/>
      <c r="C48668"/>
      <c r="D48668"/>
      <c r="E48668" s="148"/>
      <c r="F48668" s="148"/>
      <c r="G48668" s="149"/>
      <c r="H48668" s="148"/>
      <c r="I48668"/>
    </row>
    <row r="48669" spans="1:9" x14ac:dyDescent="0.25">
      <c r="A48669"/>
      <c r="B48669"/>
      <c r="C48669"/>
      <c r="D48669"/>
      <c r="E48669" s="148"/>
      <c r="F48669" s="148"/>
      <c r="G48669" s="149"/>
      <c r="H48669" s="148"/>
      <c r="I48669"/>
    </row>
    <row r="48670" spans="1:9" x14ac:dyDescent="0.25">
      <c r="A48670"/>
      <c r="B48670"/>
      <c r="C48670"/>
      <c r="D48670"/>
      <c r="E48670" s="148"/>
      <c r="F48670" s="148"/>
      <c r="G48670" s="149"/>
      <c r="H48670" s="148"/>
      <c r="I48670"/>
    </row>
    <row r="48671" spans="1:9" x14ac:dyDescent="0.25">
      <c r="A48671"/>
      <c r="B48671"/>
      <c r="C48671"/>
      <c r="D48671"/>
      <c r="E48671" s="148"/>
      <c r="F48671" s="148"/>
      <c r="G48671" s="149"/>
      <c r="H48671" s="148"/>
      <c r="I48671"/>
    </row>
    <row r="48672" spans="1:9" x14ac:dyDescent="0.25">
      <c r="A48672"/>
      <c r="B48672"/>
      <c r="C48672"/>
      <c r="D48672"/>
      <c r="E48672" s="148"/>
      <c r="F48672" s="148"/>
      <c r="G48672" s="149"/>
      <c r="H48672" s="148"/>
      <c r="I48672"/>
    </row>
    <row r="48673" spans="1:9" x14ac:dyDescent="0.25">
      <c r="A48673"/>
      <c r="B48673"/>
      <c r="C48673"/>
      <c r="D48673"/>
      <c r="E48673" s="148"/>
      <c r="F48673" s="148"/>
      <c r="G48673" s="149"/>
      <c r="H48673" s="148"/>
      <c r="I48673"/>
    </row>
    <row r="48674" spans="1:9" x14ac:dyDescent="0.25">
      <c r="A48674"/>
      <c r="B48674"/>
      <c r="C48674"/>
      <c r="D48674"/>
      <c r="E48674" s="148"/>
      <c r="F48674" s="148"/>
      <c r="G48674" s="149"/>
      <c r="H48674" s="148"/>
      <c r="I48674"/>
    </row>
    <row r="48675" spans="1:9" x14ac:dyDescent="0.25">
      <c r="A48675"/>
      <c r="B48675"/>
      <c r="C48675"/>
      <c r="D48675"/>
      <c r="E48675" s="148"/>
      <c r="F48675" s="148"/>
      <c r="G48675" s="149"/>
      <c r="H48675" s="148"/>
      <c r="I48675"/>
    </row>
    <row r="48676" spans="1:9" x14ac:dyDescent="0.25">
      <c r="A48676"/>
      <c r="B48676"/>
      <c r="C48676"/>
      <c r="D48676"/>
      <c r="E48676" s="148"/>
      <c r="F48676" s="148"/>
      <c r="G48676" s="149"/>
      <c r="H48676" s="148"/>
      <c r="I48676"/>
    </row>
    <row r="48677" spans="1:9" x14ac:dyDescent="0.25">
      <c r="A48677"/>
      <c r="B48677"/>
      <c r="C48677"/>
      <c r="D48677"/>
      <c r="E48677" s="148"/>
      <c r="F48677" s="148"/>
      <c r="G48677" s="149"/>
      <c r="H48677" s="148"/>
      <c r="I48677"/>
    </row>
    <row r="48678" spans="1:9" x14ac:dyDescent="0.25">
      <c r="A48678"/>
      <c r="B48678"/>
      <c r="C48678"/>
      <c r="D48678"/>
      <c r="E48678" s="148"/>
      <c r="F48678" s="148"/>
      <c r="G48678" s="149"/>
      <c r="H48678" s="148"/>
      <c r="I48678"/>
    </row>
    <row r="48679" spans="1:9" x14ac:dyDescent="0.25">
      <c r="A48679"/>
      <c r="B48679"/>
      <c r="C48679"/>
      <c r="D48679"/>
      <c r="E48679" s="148"/>
      <c r="F48679" s="148"/>
      <c r="G48679" s="149"/>
      <c r="H48679" s="148"/>
      <c r="I48679"/>
    </row>
    <row r="48680" spans="1:9" x14ac:dyDescent="0.25">
      <c r="A48680"/>
      <c r="B48680"/>
      <c r="C48680"/>
      <c r="D48680"/>
      <c r="E48680" s="148"/>
      <c r="F48680" s="148"/>
      <c r="G48680" s="149"/>
      <c r="H48680" s="148"/>
      <c r="I48680"/>
    </row>
    <row r="48681" spans="1:9" x14ac:dyDescent="0.25">
      <c r="A48681"/>
      <c r="B48681"/>
      <c r="C48681"/>
      <c r="D48681"/>
      <c r="E48681" s="148"/>
      <c r="F48681" s="148"/>
      <c r="G48681" s="149"/>
      <c r="H48681" s="148"/>
      <c r="I48681"/>
    </row>
    <row r="48682" spans="1:9" x14ac:dyDescent="0.25">
      <c r="A48682"/>
      <c r="B48682"/>
      <c r="C48682"/>
      <c r="D48682"/>
      <c r="E48682" s="148"/>
      <c r="F48682" s="148"/>
      <c r="G48682" s="149"/>
      <c r="H48682" s="148"/>
      <c r="I48682"/>
    </row>
    <row r="48683" spans="1:9" x14ac:dyDescent="0.25">
      <c r="A48683"/>
      <c r="B48683"/>
      <c r="C48683"/>
      <c r="D48683"/>
      <c r="E48683" s="148"/>
      <c r="F48683" s="148"/>
      <c r="G48683" s="149"/>
      <c r="H48683" s="148"/>
      <c r="I48683"/>
    </row>
    <row r="48684" spans="1:9" x14ac:dyDescent="0.25">
      <c r="A48684"/>
      <c r="B48684"/>
      <c r="C48684"/>
      <c r="D48684"/>
      <c r="E48684" s="148"/>
      <c r="F48684" s="148"/>
      <c r="G48684" s="149"/>
      <c r="H48684" s="148"/>
      <c r="I48684"/>
    </row>
    <row r="48685" spans="1:9" x14ac:dyDescent="0.25">
      <c r="A48685"/>
      <c r="B48685"/>
      <c r="C48685"/>
      <c r="D48685"/>
      <c r="E48685" s="148"/>
      <c r="F48685" s="148"/>
      <c r="G48685" s="149"/>
      <c r="H48685" s="148"/>
      <c r="I48685"/>
    </row>
    <row r="48686" spans="1:9" x14ac:dyDescent="0.25">
      <c r="A48686"/>
      <c r="B48686"/>
      <c r="C48686"/>
      <c r="D48686"/>
      <c r="E48686" s="148"/>
      <c r="F48686" s="148"/>
      <c r="G48686" s="149"/>
      <c r="H48686" s="148"/>
      <c r="I48686"/>
    </row>
    <row r="48687" spans="1:9" x14ac:dyDescent="0.25">
      <c r="A48687"/>
      <c r="B48687"/>
      <c r="C48687"/>
      <c r="D48687"/>
      <c r="E48687" s="148"/>
      <c r="F48687" s="148"/>
      <c r="G48687" s="149"/>
      <c r="H48687" s="148"/>
      <c r="I48687"/>
    </row>
    <row r="48688" spans="1:9" x14ac:dyDescent="0.25">
      <c r="A48688"/>
      <c r="B48688"/>
      <c r="C48688"/>
      <c r="D48688"/>
      <c r="E48688" s="148"/>
      <c r="F48688" s="148"/>
      <c r="G48688" s="149"/>
      <c r="H48688" s="148"/>
      <c r="I48688"/>
    </row>
    <row r="48689" spans="1:9" x14ac:dyDescent="0.25">
      <c r="A48689"/>
      <c r="B48689"/>
      <c r="C48689"/>
      <c r="D48689"/>
      <c r="E48689" s="148"/>
      <c r="F48689" s="148"/>
      <c r="G48689" s="149"/>
      <c r="H48689" s="148"/>
      <c r="I48689"/>
    </row>
    <row r="48690" spans="1:9" x14ac:dyDescent="0.25">
      <c r="A48690"/>
      <c r="B48690"/>
      <c r="C48690"/>
      <c r="D48690"/>
      <c r="E48690" s="148"/>
      <c r="F48690" s="148"/>
      <c r="G48690" s="149"/>
      <c r="H48690" s="148"/>
      <c r="I48690"/>
    </row>
    <row r="48691" spans="1:9" x14ac:dyDescent="0.25">
      <c r="A48691"/>
      <c r="B48691"/>
      <c r="C48691"/>
      <c r="D48691"/>
      <c r="E48691" s="148"/>
      <c r="F48691" s="148"/>
      <c r="G48691" s="149"/>
      <c r="H48691" s="148"/>
      <c r="I48691"/>
    </row>
    <row r="48692" spans="1:9" x14ac:dyDescent="0.25">
      <c r="A48692"/>
      <c r="B48692"/>
      <c r="C48692"/>
      <c r="D48692"/>
      <c r="E48692" s="148"/>
      <c r="F48692" s="148"/>
      <c r="G48692" s="149"/>
      <c r="H48692" s="148"/>
      <c r="I48692"/>
    </row>
    <row r="48693" spans="1:9" x14ac:dyDescent="0.25">
      <c r="A48693"/>
      <c r="B48693"/>
      <c r="C48693"/>
      <c r="D48693"/>
      <c r="E48693" s="148"/>
      <c r="F48693" s="148"/>
      <c r="G48693" s="149"/>
      <c r="H48693" s="148"/>
      <c r="I48693"/>
    </row>
    <row r="48694" spans="1:9" x14ac:dyDescent="0.25">
      <c r="A48694"/>
      <c r="B48694"/>
      <c r="C48694"/>
      <c r="D48694"/>
      <c r="E48694" s="148"/>
      <c r="F48694" s="148"/>
      <c r="G48694" s="149"/>
      <c r="H48694" s="148"/>
      <c r="I48694"/>
    </row>
    <row r="48695" spans="1:9" x14ac:dyDescent="0.25">
      <c r="A48695"/>
      <c r="B48695"/>
      <c r="C48695"/>
      <c r="D48695"/>
      <c r="E48695" s="148"/>
      <c r="F48695" s="148"/>
      <c r="G48695" s="149"/>
      <c r="H48695" s="148"/>
      <c r="I48695"/>
    </row>
    <row r="48696" spans="1:9" x14ac:dyDescent="0.25">
      <c r="A48696"/>
      <c r="B48696"/>
      <c r="C48696"/>
      <c r="D48696"/>
      <c r="E48696" s="148"/>
      <c r="F48696" s="148"/>
      <c r="G48696" s="149"/>
      <c r="H48696" s="148"/>
      <c r="I48696"/>
    </row>
    <row r="48697" spans="1:9" x14ac:dyDescent="0.25">
      <c r="A48697"/>
      <c r="B48697"/>
      <c r="C48697"/>
      <c r="D48697"/>
      <c r="E48697" s="148"/>
      <c r="F48697" s="148"/>
      <c r="G48697" s="149"/>
      <c r="H48697" s="148"/>
      <c r="I48697"/>
    </row>
    <row r="48698" spans="1:9" x14ac:dyDescent="0.25">
      <c r="A48698"/>
      <c r="B48698"/>
      <c r="C48698"/>
      <c r="D48698"/>
      <c r="E48698" s="148"/>
      <c r="F48698" s="148"/>
      <c r="G48698" s="149"/>
      <c r="H48698" s="148"/>
      <c r="I48698"/>
    </row>
    <row r="48699" spans="1:9" x14ac:dyDescent="0.25">
      <c r="A48699"/>
      <c r="B48699"/>
      <c r="C48699"/>
      <c r="D48699"/>
      <c r="E48699" s="148"/>
      <c r="F48699" s="148"/>
      <c r="G48699" s="149"/>
      <c r="H48699" s="148"/>
      <c r="I48699"/>
    </row>
    <row r="48700" spans="1:9" x14ac:dyDescent="0.25">
      <c r="A48700"/>
      <c r="B48700"/>
      <c r="C48700"/>
      <c r="D48700"/>
      <c r="E48700" s="148"/>
      <c r="F48700" s="148"/>
      <c r="G48700" s="149"/>
      <c r="H48700" s="148"/>
      <c r="I48700"/>
    </row>
    <row r="48701" spans="1:9" x14ac:dyDescent="0.25">
      <c r="A48701"/>
      <c r="B48701"/>
      <c r="C48701"/>
      <c r="D48701"/>
      <c r="E48701" s="148"/>
      <c r="F48701" s="148"/>
      <c r="G48701" s="149"/>
      <c r="H48701" s="148"/>
      <c r="I48701"/>
    </row>
    <row r="48702" spans="1:9" x14ac:dyDescent="0.25">
      <c r="A48702"/>
      <c r="B48702"/>
      <c r="C48702"/>
      <c r="D48702"/>
      <c r="E48702" s="148"/>
      <c r="F48702" s="148"/>
      <c r="G48702" s="149"/>
      <c r="H48702" s="148"/>
      <c r="I48702"/>
    </row>
    <row r="48703" spans="1:9" x14ac:dyDescent="0.25">
      <c r="A48703"/>
      <c r="B48703"/>
      <c r="C48703"/>
      <c r="D48703"/>
      <c r="E48703" s="148"/>
      <c r="F48703" s="148"/>
      <c r="G48703" s="149"/>
      <c r="H48703" s="148"/>
      <c r="I48703"/>
    </row>
    <row r="48704" spans="1:9" x14ac:dyDescent="0.25">
      <c r="A48704"/>
      <c r="B48704"/>
      <c r="C48704"/>
      <c r="D48704"/>
      <c r="E48704" s="148"/>
      <c r="F48704" s="148"/>
      <c r="G48704" s="149"/>
      <c r="H48704" s="148"/>
      <c r="I48704"/>
    </row>
    <row r="48705" spans="1:9" x14ac:dyDescent="0.25">
      <c r="A48705"/>
      <c r="B48705"/>
      <c r="C48705"/>
      <c r="D48705"/>
      <c r="E48705" s="148"/>
      <c r="F48705" s="148"/>
      <c r="G48705" s="149"/>
      <c r="H48705" s="148"/>
      <c r="I48705"/>
    </row>
    <row r="48706" spans="1:9" x14ac:dyDescent="0.25">
      <c r="A48706"/>
      <c r="B48706"/>
      <c r="C48706"/>
      <c r="D48706"/>
      <c r="E48706" s="148"/>
      <c r="F48706" s="148"/>
      <c r="G48706" s="149"/>
      <c r="H48706" s="148"/>
      <c r="I48706"/>
    </row>
    <row r="48707" spans="1:9" x14ac:dyDescent="0.25">
      <c r="A48707"/>
      <c r="B48707"/>
      <c r="C48707"/>
      <c r="D48707"/>
      <c r="E48707" s="148"/>
      <c r="F48707" s="148"/>
      <c r="G48707" s="149"/>
      <c r="H48707" s="148"/>
      <c r="I48707"/>
    </row>
    <row r="48708" spans="1:9" x14ac:dyDescent="0.25">
      <c r="A48708"/>
      <c r="B48708"/>
      <c r="C48708"/>
      <c r="D48708"/>
      <c r="E48708" s="148"/>
      <c r="F48708" s="148"/>
      <c r="G48708" s="149"/>
      <c r="H48708" s="148"/>
      <c r="I48708"/>
    </row>
    <row r="48709" spans="1:9" x14ac:dyDescent="0.25">
      <c r="A48709"/>
      <c r="B48709"/>
      <c r="C48709"/>
      <c r="D48709"/>
      <c r="E48709" s="148"/>
      <c r="F48709" s="148"/>
      <c r="G48709" s="149"/>
      <c r="H48709" s="148"/>
      <c r="I48709"/>
    </row>
    <row r="48710" spans="1:9" x14ac:dyDescent="0.25">
      <c r="A48710"/>
      <c r="B48710"/>
      <c r="C48710"/>
      <c r="D48710"/>
      <c r="E48710" s="148"/>
      <c r="F48710" s="148"/>
      <c r="G48710" s="149"/>
      <c r="H48710" s="148"/>
      <c r="I48710"/>
    </row>
    <row r="48711" spans="1:9" x14ac:dyDescent="0.25">
      <c r="A48711"/>
      <c r="B48711"/>
      <c r="C48711"/>
      <c r="D48711"/>
      <c r="E48711" s="148"/>
      <c r="F48711" s="148"/>
      <c r="G48711" s="149"/>
      <c r="H48711" s="148"/>
      <c r="I48711"/>
    </row>
    <row r="48712" spans="1:9" x14ac:dyDescent="0.25">
      <c r="A48712"/>
      <c r="B48712"/>
      <c r="C48712"/>
      <c r="D48712"/>
      <c r="E48712" s="148"/>
      <c r="F48712" s="148"/>
      <c r="G48712" s="149"/>
      <c r="H48712" s="148"/>
      <c r="I48712"/>
    </row>
    <row r="48713" spans="1:9" x14ac:dyDescent="0.25">
      <c r="A48713"/>
      <c r="B48713"/>
      <c r="C48713"/>
      <c r="D48713"/>
      <c r="E48713" s="148"/>
      <c r="F48713" s="148"/>
      <c r="G48713" s="149"/>
      <c r="H48713" s="148"/>
      <c r="I48713"/>
    </row>
    <row r="48714" spans="1:9" x14ac:dyDescent="0.25">
      <c r="A48714"/>
      <c r="B48714"/>
      <c r="C48714"/>
      <c r="D48714"/>
      <c r="E48714" s="148"/>
      <c r="F48714" s="148"/>
      <c r="G48714" s="149"/>
      <c r="H48714" s="148"/>
      <c r="I48714"/>
    </row>
    <row r="48715" spans="1:9" x14ac:dyDescent="0.25">
      <c r="A48715"/>
      <c r="B48715"/>
      <c r="C48715"/>
      <c r="D48715"/>
      <c r="E48715" s="148"/>
      <c r="F48715" s="148"/>
      <c r="G48715" s="149"/>
      <c r="H48715" s="148"/>
      <c r="I48715"/>
    </row>
    <row r="48716" spans="1:9" x14ac:dyDescent="0.25">
      <c r="A48716"/>
      <c r="B48716"/>
      <c r="C48716"/>
      <c r="D48716"/>
      <c r="E48716" s="148"/>
      <c r="F48716" s="148"/>
      <c r="G48716" s="149"/>
      <c r="H48716" s="148"/>
      <c r="I48716"/>
    </row>
    <row r="48717" spans="1:9" x14ac:dyDescent="0.25">
      <c r="A48717"/>
      <c r="B48717"/>
      <c r="C48717"/>
      <c r="D48717"/>
      <c r="E48717" s="148"/>
      <c r="F48717" s="148"/>
      <c r="G48717" s="149"/>
      <c r="H48717" s="148"/>
      <c r="I48717"/>
    </row>
    <row r="48718" spans="1:9" x14ac:dyDescent="0.25">
      <c r="A48718"/>
      <c r="B48718"/>
      <c r="C48718"/>
      <c r="D48718"/>
      <c r="E48718" s="148"/>
      <c r="F48718" s="148"/>
      <c r="G48718" s="149"/>
      <c r="H48718" s="148"/>
      <c r="I48718"/>
    </row>
    <row r="48719" spans="1:9" x14ac:dyDescent="0.25">
      <c r="A48719"/>
      <c r="B48719"/>
      <c r="C48719"/>
      <c r="D48719"/>
      <c r="E48719" s="148"/>
      <c r="F48719" s="148"/>
      <c r="G48719" s="149"/>
      <c r="H48719" s="148"/>
      <c r="I48719"/>
    </row>
    <row r="48720" spans="1:9" x14ac:dyDescent="0.25">
      <c r="A48720"/>
      <c r="B48720"/>
      <c r="C48720"/>
      <c r="D48720"/>
      <c r="E48720" s="148"/>
      <c r="F48720" s="148"/>
      <c r="G48720" s="149"/>
      <c r="H48720" s="148"/>
      <c r="I48720"/>
    </row>
    <row r="48721" spans="1:9" x14ac:dyDescent="0.25">
      <c r="A48721"/>
      <c r="B48721"/>
      <c r="C48721"/>
      <c r="D48721"/>
      <c r="E48721" s="148"/>
      <c r="F48721" s="148"/>
      <c r="G48721" s="149"/>
      <c r="H48721" s="148"/>
      <c r="I48721"/>
    </row>
    <row r="48722" spans="1:9" x14ac:dyDescent="0.25">
      <c r="A48722"/>
      <c r="B48722"/>
      <c r="C48722"/>
      <c r="D48722"/>
      <c r="E48722" s="148"/>
      <c r="F48722" s="148"/>
      <c r="G48722" s="149"/>
      <c r="H48722" s="148"/>
      <c r="I48722"/>
    </row>
    <row r="48723" spans="1:9" x14ac:dyDescent="0.25">
      <c r="A48723"/>
      <c r="B48723"/>
      <c r="C48723"/>
      <c r="D48723"/>
      <c r="E48723" s="148"/>
      <c r="F48723" s="148"/>
      <c r="G48723" s="149"/>
      <c r="H48723" s="148"/>
      <c r="I48723"/>
    </row>
    <row r="48724" spans="1:9" x14ac:dyDescent="0.25">
      <c r="A48724"/>
      <c r="B48724"/>
      <c r="C48724"/>
      <c r="D48724"/>
      <c r="E48724" s="148"/>
      <c r="F48724" s="148"/>
      <c r="G48724" s="149"/>
      <c r="H48724" s="148"/>
      <c r="I48724"/>
    </row>
    <row r="48725" spans="1:9" x14ac:dyDescent="0.25">
      <c r="A48725"/>
      <c r="B48725"/>
      <c r="C48725"/>
      <c r="D48725"/>
      <c r="E48725" s="148"/>
      <c r="F48725" s="148"/>
      <c r="G48725" s="149"/>
      <c r="H48725" s="148"/>
      <c r="I48725"/>
    </row>
    <row r="48726" spans="1:9" x14ac:dyDescent="0.25">
      <c r="A48726"/>
      <c r="B48726"/>
      <c r="C48726"/>
      <c r="D48726"/>
      <c r="E48726" s="148"/>
      <c r="F48726" s="148"/>
      <c r="G48726" s="149"/>
      <c r="H48726" s="148"/>
      <c r="I48726"/>
    </row>
    <row r="48727" spans="1:9" x14ac:dyDescent="0.25">
      <c r="A48727"/>
      <c r="B48727"/>
      <c r="C48727"/>
      <c r="D48727"/>
      <c r="E48727" s="148"/>
      <c r="F48727" s="148"/>
      <c r="G48727" s="149"/>
      <c r="H48727" s="148"/>
      <c r="I48727"/>
    </row>
    <row r="48728" spans="1:9" x14ac:dyDescent="0.25">
      <c r="A48728"/>
      <c r="B48728"/>
      <c r="C48728"/>
      <c r="D48728"/>
      <c r="E48728" s="148"/>
      <c r="F48728" s="148"/>
      <c r="G48728" s="149"/>
      <c r="H48728" s="148"/>
      <c r="I48728"/>
    </row>
    <row r="48729" spans="1:9" x14ac:dyDescent="0.25">
      <c r="A48729"/>
      <c r="B48729"/>
      <c r="C48729"/>
      <c r="D48729"/>
      <c r="E48729" s="148"/>
      <c r="F48729" s="148"/>
      <c r="G48729" s="149"/>
      <c r="H48729" s="148"/>
      <c r="I48729"/>
    </row>
    <row r="48730" spans="1:9" x14ac:dyDescent="0.25">
      <c r="A48730"/>
      <c r="B48730"/>
      <c r="C48730"/>
      <c r="D48730"/>
      <c r="E48730" s="148"/>
      <c r="F48730" s="148"/>
      <c r="G48730" s="149"/>
      <c r="H48730" s="148"/>
      <c r="I48730"/>
    </row>
    <row r="48731" spans="1:9" x14ac:dyDescent="0.25">
      <c r="A48731"/>
      <c r="B48731"/>
      <c r="C48731"/>
      <c r="D48731"/>
      <c r="E48731" s="148"/>
      <c r="F48731" s="148"/>
      <c r="G48731" s="149"/>
      <c r="H48731" s="148"/>
      <c r="I48731"/>
    </row>
    <row r="48732" spans="1:9" x14ac:dyDescent="0.25">
      <c r="A48732"/>
      <c r="B48732"/>
      <c r="C48732"/>
      <c r="D48732"/>
      <c r="E48732" s="148"/>
      <c r="F48732" s="148"/>
      <c r="G48732" s="149"/>
      <c r="H48732" s="148"/>
      <c r="I48732"/>
    </row>
    <row r="48733" spans="1:9" x14ac:dyDescent="0.25">
      <c r="A48733"/>
      <c r="B48733"/>
      <c r="C48733"/>
      <c r="D48733"/>
      <c r="E48733" s="148"/>
      <c r="F48733" s="148"/>
      <c r="G48733" s="149"/>
      <c r="H48733" s="148"/>
      <c r="I48733"/>
    </row>
    <row r="48734" spans="1:9" x14ac:dyDescent="0.25">
      <c r="A48734"/>
      <c r="B48734"/>
      <c r="C48734"/>
      <c r="D48734"/>
      <c r="E48734" s="148"/>
      <c r="F48734" s="148"/>
      <c r="G48734" s="149"/>
      <c r="H48734" s="148"/>
      <c r="I48734"/>
    </row>
    <row r="48735" spans="1:9" x14ac:dyDescent="0.25">
      <c r="A48735"/>
      <c r="B48735"/>
      <c r="C48735"/>
      <c r="D48735"/>
      <c r="E48735" s="148"/>
      <c r="F48735" s="148"/>
      <c r="G48735" s="149"/>
      <c r="H48735" s="148"/>
      <c r="I48735"/>
    </row>
    <row r="48736" spans="1:9" x14ac:dyDescent="0.25">
      <c r="A48736"/>
      <c r="B48736"/>
      <c r="C48736"/>
      <c r="D48736"/>
      <c r="E48736" s="148"/>
      <c r="F48736" s="148"/>
      <c r="G48736" s="149"/>
      <c r="H48736" s="148"/>
      <c r="I48736"/>
    </row>
    <row r="48737" spans="1:9" x14ac:dyDescent="0.25">
      <c r="A48737"/>
      <c r="B48737"/>
      <c r="C48737"/>
      <c r="D48737"/>
      <c r="E48737" s="148"/>
      <c r="F48737" s="148"/>
      <c r="G48737" s="149"/>
      <c r="H48737" s="148"/>
      <c r="I48737"/>
    </row>
    <row r="48738" spans="1:9" x14ac:dyDescent="0.25">
      <c r="A48738"/>
      <c r="B48738"/>
      <c r="C48738"/>
      <c r="D48738"/>
      <c r="E48738" s="148"/>
      <c r="F48738" s="148"/>
      <c r="G48738" s="149"/>
      <c r="H48738" s="148"/>
      <c r="I48738"/>
    </row>
    <row r="48739" spans="1:9" x14ac:dyDescent="0.25">
      <c r="A48739"/>
      <c r="B48739"/>
      <c r="C48739"/>
      <c r="D48739"/>
      <c r="E48739" s="148"/>
      <c r="F48739" s="148"/>
      <c r="G48739" s="149"/>
      <c r="H48739" s="148"/>
      <c r="I48739"/>
    </row>
    <row r="48740" spans="1:9" x14ac:dyDescent="0.25">
      <c r="A48740"/>
      <c r="B48740"/>
      <c r="C48740"/>
      <c r="D48740"/>
      <c r="E48740" s="148"/>
      <c r="F48740" s="148"/>
      <c r="G48740" s="149"/>
      <c r="H48740" s="148"/>
      <c r="I48740"/>
    </row>
    <row r="48741" spans="1:9" x14ac:dyDescent="0.25">
      <c r="A48741"/>
      <c r="B48741"/>
      <c r="C48741"/>
      <c r="D48741"/>
      <c r="E48741" s="148"/>
      <c r="F48741" s="148"/>
      <c r="G48741" s="149"/>
      <c r="H48741" s="148"/>
      <c r="I48741"/>
    </row>
    <row r="48742" spans="1:9" x14ac:dyDescent="0.25">
      <c r="A48742"/>
      <c r="B48742"/>
      <c r="C48742"/>
      <c r="D48742"/>
      <c r="E48742" s="148"/>
      <c r="F48742" s="148"/>
      <c r="G48742" s="149"/>
      <c r="H48742" s="148"/>
      <c r="I48742"/>
    </row>
    <row r="48743" spans="1:9" x14ac:dyDescent="0.25">
      <c r="A48743"/>
      <c r="B48743"/>
      <c r="C48743"/>
      <c r="D48743"/>
      <c r="E48743" s="148"/>
      <c r="F48743" s="148"/>
      <c r="G48743" s="149"/>
      <c r="H48743" s="148"/>
      <c r="I48743"/>
    </row>
    <row r="48744" spans="1:9" x14ac:dyDescent="0.25">
      <c r="A48744"/>
      <c r="B48744"/>
      <c r="C48744"/>
      <c r="D48744"/>
      <c r="E48744" s="148"/>
      <c r="F48744" s="148"/>
      <c r="G48744" s="149"/>
      <c r="H48744" s="148"/>
      <c r="I48744"/>
    </row>
    <row r="48745" spans="1:9" x14ac:dyDescent="0.25">
      <c r="A48745"/>
      <c r="B48745"/>
      <c r="C48745"/>
      <c r="D48745"/>
      <c r="E48745" s="148"/>
      <c r="F48745" s="148"/>
      <c r="G48745" s="149"/>
      <c r="H48745" s="148"/>
      <c r="I48745"/>
    </row>
    <row r="48746" spans="1:9" x14ac:dyDescent="0.25">
      <c r="A48746"/>
      <c r="B48746"/>
      <c r="C48746"/>
      <c r="D48746"/>
      <c r="E48746" s="148"/>
      <c r="F48746" s="148"/>
      <c r="G48746" s="149"/>
      <c r="H48746" s="148"/>
      <c r="I48746"/>
    </row>
    <row r="48747" spans="1:9" x14ac:dyDescent="0.25">
      <c r="A48747"/>
      <c r="B48747"/>
      <c r="C48747"/>
      <c r="D48747"/>
      <c r="E48747" s="148"/>
      <c r="F48747" s="148"/>
      <c r="G48747" s="149"/>
      <c r="H48747" s="148"/>
      <c r="I48747"/>
    </row>
    <row r="48748" spans="1:9" x14ac:dyDescent="0.25">
      <c r="A48748"/>
      <c r="B48748"/>
      <c r="C48748"/>
      <c r="D48748"/>
      <c r="E48748" s="148"/>
      <c r="F48748" s="148"/>
      <c r="G48748" s="149"/>
      <c r="H48748" s="148"/>
      <c r="I48748"/>
    </row>
    <row r="48749" spans="1:9" x14ac:dyDescent="0.25">
      <c r="A48749"/>
      <c r="B48749"/>
      <c r="C48749"/>
      <c r="D48749"/>
      <c r="E48749" s="148"/>
      <c r="F48749" s="148"/>
      <c r="G48749" s="149"/>
      <c r="H48749" s="148"/>
      <c r="I48749"/>
    </row>
    <row r="48750" spans="1:9" x14ac:dyDescent="0.25">
      <c r="A48750"/>
      <c r="B48750"/>
      <c r="C48750"/>
      <c r="D48750"/>
      <c r="E48750" s="148"/>
      <c r="F48750" s="148"/>
      <c r="G48750" s="149"/>
      <c r="H48750" s="148"/>
      <c r="I48750"/>
    </row>
    <row r="48751" spans="1:9" x14ac:dyDescent="0.25">
      <c r="A48751"/>
      <c r="B48751"/>
      <c r="C48751"/>
      <c r="D48751"/>
      <c r="E48751" s="148"/>
      <c r="F48751" s="148"/>
      <c r="G48751" s="149"/>
      <c r="H48751" s="148"/>
      <c r="I48751"/>
    </row>
    <row r="48752" spans="1:9" x14ac:dyDescent="0.25">
      <c r="A48752"/>
      <c r="B48752"/>
      <c r="C48752"/>
      <c r="D48752"/>
      <c r="E48752" s="148"/>
      <c r="F48752" s="148"/>
      <c r="G48752" s="149"/>
      <c r="H48752" s="148"/>
      <c r="I48752"/>
    </row>
    <row r="48753" spans="1:9" x14ac:dyDescent="0.25">
      <c r="A48753"/>
      <c r="B48753"/>
      <c r="C48753"/>
      <c r="D48753"/>
      <c r="E48753" s="148"/>
      <c r="F48753" s="148"/>
      <c r="G48753" s="149"/>
      <c r="H48753" s="148"/>
      <c r="I48753"/>
    </row>
    <row r="48754" spans="1:9" x14ac:dyDescent="0.25">
      <c r="A48754"/>
      <c r="B48754"/>
      <c r="C48754"/>
      <c r="D48754"/>
      <c r="E48754" s="148"/>
      <c r="F48754" s="148"/>
      <c r="G48754" s="149"/>
      <c r="H48754" s="148"/>
      <c r="I48754"/>
    </row>
    <row r="48755" spans="1:9" x14ac:dyDescent="0.25">
      <c r="A48755"/>
      <c r="B48755"/>
      <c r="C48755"/>
      <c r="D48755"/>
      <c r="E48755" s="148"/>
      <c r="F48755" s="148"/>
      <c r="G48755" s="149"/>
      <c r="H48755" s="148"/>
      <c r="I48755"/>
    </row>
    <row r="48756" spans="1:9" x14ac:dyDescent="0.25">
      <c r="A48756"/>
      <c r="B48756"/>
      <c r="C48756"/>
      <c r="D48756"/>
      <c r="E48756" s="148"/>
      <c r="F48756" s="148"/>
      <c r="G48756" s="149"/>
      <c r="H48756" s="148"/>
      <c r="I48756"/>
    </row>
    <row r="48757" spans="1:9" x14ac:dyDescent="0.25">
      <c r="A48757"/>
      <c r="B48757"/>
      <c r="C48757"/>
      <c r="D48757"/>
      <c r="E48757" s="148"/>
      <c r="F48757" s="148"/>
      <c r="G48757" s="149"/>
      <c r="H48757" s="148"/>
      <c r="I48757"/>
    </row>
    <row r="48758" spans="1:9" x14ac:dyDescent="0.25">
      <c r="A48758"/>
      <c r="B48758"/>
      <c r="C48758"/>
      <c r="D48758"/>
      <c r="E48758" s="148"/>
      <c r="F48758" s="148"/>
      <c r="G48758" s="149"/>
      <c r="H48758" s="148"/>
      <c r="I48758"/>
    </row>
    <row r="48759" spans="1:9" x14ac:dyDescent="0.25">
      <c r="A48759"/>
      <c r="B48759"/>
      <c r="C48759"/>
      <c r="D48759"/>
      <c r="E48759" s="148"/>
      <c r="F48759" s="148"/>
      <c r="G48759" s="149"/>
      <c r="H48759" s="148"/>
      <c r="I48759"/>
    </row>
    <row r="48760" spans="1:9" x14ac:dyDescent="0.25">
      <c r="A48760"/>
      <c r="B48760"/>
      <c r="C48760"/>
      <c r="D48760"/>
      <c r="E48760" s="148"/>
      <c r="F48760" s="148"/>
      <c r="G48760" s="149"/>
      <c r="H48760" s="148"/>
      <c r="I48760"/>
    </row>
    <row r="48761" spans="1:9" x14ac:dyDescent="0.25">
      <c r="A48761"/>
      <c r="B48761"/>
      <c r="C48761"/>
      <c r="D48761"/>
      <c r="E48761" s="148"/>
      <c r="F48761" s="148"/>
      <c r="G48761" s="149"/>
      <c r="H48761" s="148"/>
      <c r="I48761"/>
    </row>
    <row r="48762" spans="1:9" x14ac:dyDescent="0.25">
      <c r="A48762"/>
      <c r="B48762"/>
      <c r="C48762"/>
      <c r="D48762"/>
      <c r="E48762" s="148"/>
      <c r="F48762" s="148"/>
      <c r="G48762" s="149"/>
      <c r="H48762" s="148"/>
      <c r="I48762"/>
    </row>
    <row r="48763" spans="1:9" x14ac:dyDescent="0.25">
      <c r="A48763"/>
      <c r="B48763"/>
      <c r="C48763"/>
      <c r="D48763"/>
      <c r="E48763" s="148"/>
      <c r="F48763" s="148"/>
      <c r="G48763" s="149"/>
      <c r="H48763" s="148"/>
      <c r="I48763"/>
    </row>
    <row r="48764" spans="1:9" x14ac:dyDescent="0.25">
      <c r="A48764"/>
      <c r="B48764"/>
      <c r="C48764"/>
      <c r="D48764"/>
      <c r="E48764" s="148"/>
      <c r="F48764" s="148"/>
      <c r="G48764" s="149"/>
      <c r="H48764" s="148"/>
      <c r="I48764"/>
    </row>
    <row r="48765" spans="1:9" x14ac:dyDescent="0.25">
      <c r="A48765"/>
      <c r="B48765"/>
      <c r="C48765"/>
      <c r="D48765"/>
      <c r="E48765" s="148"/>
      <c r="F48765" s="148"/>
      <c r="G48765" s="149"/>
      <c r="H48765" s="148"/>
      <c r="I48765"/>
    </row>
    <row r="48766" spans="1:9" x14ac:dyDescent="0.25">
      <c r="A48766"/>
      <c r="B48766"/>
      <c r="C48766"/>
      <c r="D48766"/>
      <c r="E48766" s="148"/>
      <c r="F48766" s="148"/>
      <c r="G48766" s="149"/>
      <c r="H48766" s="148"/>
      <c r="I48766"/>
    </row>
    <row r="48767" spans="1:9" x14ac:dyDescent="0.25">
      <c r="A48767"/>
      <c r="B48767"/>
      <c r="C48767"/>
      <c r="D48767"/>
      <c r="E48767" s="148"/>
      <c r="F48767" s="148"/>
      <c r="G48767" s="149"/>
      <c r="H48767" s="148"/>
      <c r="I48767"/>
    </row>
    <row r="48768" spans="1:9" x14ac:dyDescent="0.25">
      <c r="A48768"/>
      <c r="B48768"/>
      <c r="C48768"/>
      <c r="D48768"/>
      <c r="E48768" s="148"/>
      <c r="F48768" s="148"/>
      <c r="G48768" s="149"/>
      <c r="H48768" s="148"/>
      <c r="I48768"/>
    </row>
    <row r="48769" spans="1:9" x14ac:dyDescent="0.25">
      <c r="A48769"/>
      <c r="B48769"/>
      <c r="C48769"/>
      <c r="D48769"/>
      <c r="E48769" s="148"/>
      <c r="F48769" s="148"/>
      <c r="G48769" s="149"/>
      <c r="H48769" s="148"/>
      <c r="I48769"/>
    </row>
    <row r="48770" spans="1:9" x14ac:dyDescent="0.25">
      <c r="A48770"/>
      <c r="B48770"/>
      <c r="C48770"/>
      <c r="D48770"/>
      <c r="E48770" s="148"/>
      <c r="F48770" s="148"/>
      <c r="G48770" s="149"/>
      <c r="H48770" s="148"/>
      <c r="I48770"/>
    </row>
    <row r="48771" spans="1:9" x14ac:dyDescent="0.25">
      <c r="A48771"/>
      <c r="B48771"/>
      <c r="C48771"/>
      <c r="D48771"/>
      <c r="E48771" s="148"/>
      <c r="F48771" s="148"/>
      <c r="G48771" s="149"/>
      <c r="H48771" s="148"/>
      <c r="I48771"/>
    </row>
    <row r="48772" spans="1:9" x14ac:dyDescent="0.25">
      <c r="A48772"/>
      <c r="B48772"/>
      <c r="C48772"/>
      <c r="D48772"/>
      <c r="E48772" s="148"/>
      <c r="F48772" s="148"/>
      <c r="G48772" s="149"/>
      <c r="H48772" s="148"/>
      <c r="I48772"/>
    </row>
    <row r="48773" spans="1:9" x14ac:dyDescent="0.25">
      <c r="A48773"/>
      <c r="B48773"/>
      <c r="C48773"/>
      <c r="D48773"/>
      <c r="E48773" s="148"/>
      <c r="F48773" s="148"/>
      <c r="G48773" s="149"/>
      <c r="H48773" s="148"/>
      <c r="I48773"/>
    </row>
    <row r="48774" spans="1:9" x14ac:dyDescent="0.25">
      <c r="A48774"/>
      <c r="B48774"/>
      <c r="C48774"/>
      <c r="D48774"/>
      <c r="E48774" s="148"/>
      <c r="F48774" s="148"/>
      <c r="G48774" s="149"/>
      <c r="H48774" s="148"/>
      <c r="I48774"/>
    </row>
    <row r="48775" spans="1:9" x14ac:dyDescent="0.25">
      <c r="A48775"/>
      <c r="B48775"/>
      <c r="C48775"/>
      <c r="D48775"/>
      <c r="E48775" s="148"/>
      <c r="F48775" s="148"/>
      <c r="G48775" s="149"/>
      <c r="H48775" s="148"/>
      <c r="I48775"/>
    </row>
    <row r="48776" spans="1:9" x14ac:dyDescent="0.25">
      <c r="A48776"/>
      <c r="B48776"/>
      <c r="C48776"/>
      <c r="D48776"/>
      <c r="E48776" s="148"/>
      <c r="F48776" s="148"/>
      <c r="G48776" s="149"/>
      <c r="H48776" s="148"/>
      <c r="I48776"/>
    </row>
    <row r="48777" spans="1:9" x14ac:dyDescent="0.25">
      <c r="A48777"/>
      <c r="B48777"/>
      <c r="C48777"/>
      <c r="D48777"/>
      <c r="E48777" s="148"/>
      <c r="F48777" s="148"/>
      <c r="G48777" s="149"/>
      <c r="H48777" s="148"/>
      <c r="I48777"/>
    </row>
    <row r="48778" spans="1:9" x14ac:dyDescent="0.25">
      <c r="A48778"/>
      <c r="B48778"/>
      <c r="C48778"/>
      <c r="D48778"/>
      <c r="E48778" s="148"/>
      <c r="F48778" s="148"/>
      <c r="G48778" s="149"/>
      <c r="H48778" s="148"/>
      <c r="I48778"/>
    </row>
    <row r="48779" spans="1:9" x14ac:dyDescent="0.25">
      <c r="A48779"/>
      <c r="B48779"/>
      <c r="C48779"/>
      <c r="D48779"/>
      <c r="E48779" s="148"/>
      <c r="F48779" s="148"/>
      <c r="G48779" s="149"/>
      <c r="H48779" s="148"/>
      <c r="I48779"/>
    </row>
    <row r="48780" spans="1:9" x14ac:dyDescent="0.25">
      <c r="A48780"/>
      <c r="B48780"/>
      <c r="C48780"/>
      <c r="D48780"/>
      <c r="E48780" s="148"/>
      <c r="F48780" s="148"/>
      <c r="G48780" s="149"/>
      <c r="H48780" s="148"/>
      <c r="I48780"/>
    </row>
    <row r="48781" spans="1:9" x14ac:dyDescent="0.25">
      <c r="A48781"/>
      <c r="B48781"/>
      <c r="C48781"/>
      <c r="D48781"/>
      <c r="E48781" s="148"/>
      <c r="F48781" s="148"/>
      <c r="G48781" s="149"/>
      <c r="H48781" s="148"/>
      <c r="I48781"/>
    </row>
    <row r="48782" spans="1:9" x14ac:dyDescent="0.25">
      <c r="A48782"/>
      <c r="B48782"/>
      <c r="C48782"/>
      <c r="D48782"/>
      <c r="E48782" s="148"/>
      <c r="F48782" s="148"/>
      <c r="G48782" s="149"/>
      <c r="H48782" s="148"/>
      <c r="I48782"/>
    </row>
    <row r="48783" spans="1:9" x14ac:dyDescent="0.25">
      <c r="A48783"/>
      <c r="B48783"/>
      <c r="C48783"/>
      <c r="D48783"/>
      <c r="E48783" s="148"/>
      <c r="F48783" s="148"/>
      <c r="G48783" s="149"/>
      <c r="H48783" s="148"/>
      <c r="I48783"/>
    </row>
    <row r="48784" spans="1:9" x14ac:dyDescent="0.25">
      <c r="A48784"/>
      <c r="B48784"/>
      <c r="C48784"/>
      <c r="D48784"/>
      <c r="E48784" s="148"/>
      <c r="F48784" s="148"/>
      <c r="G48784" s="149"/>
      <c r="H48784" s="148"/>
      <c r="I48784"/>
    </row>
    <row r="48785" spans="1:9" x14ac:dyDescent="0.25">
      <c r="A48785"/>
      <c r="B48785"/>
      <c r="C48785"/>
      <c r="D48785"/>
      <c r="E48785" s="148"/>
      <c r="F48785" s="148"/>
      <c r="G48785" s="149"/>
      <c r="H48785" s="148"/>
      <c r="I48785"/>
    </row>
    <row r="48786" spans="1:9" x14ac:dyDescent="0.25">
      <c r="A48786"/>
      <c r="B48786"/>
      <c r="C48786"/>
      <c r="D48786"/>
      <c r="E48786" s="148"/>
      <c r="F48786" s="148"/>
      <c r="G48786" s="149"/>
      <c r="H48786" s="148"/>
      <c r="I48786"/>
    </row>
    <row r="48787" spans="1:9" x14ac:dyDescent="0.25">
      <c r="A48787"/>
      <c r="B48787"/>
      <c r="C48787"/>
      <c r="D48787"/>
      <c r="E48787" s="148"/>
      <c r="F48787" s="148"/>
      <c r="G48787" s="149"/>
      <c r="H48787" s="148"/>
      <c r="I48787"/>
    </row>
    <row r="48788" spans="1:9" x14ac:dyDescent="0.25">
      <c r="A48788"/>
      <c r="B48788"/>
      <c r="C48788"/>
      <c r="D48788"/>
      <c r="E48788" s="148"/>
      <c r="F48788" s="148"/>
      <c r="G48788" s="149"/>
      <c r="H48788" s="148"/>
      <c r="I48788"/>
    </row>
    <row r="48789" spans="1:9" x14ac:dyDescent="0.25">
      <c r="A48789"/>
      <c r="B48789"/>
      <c r="C48789"/>
      <c r="D48789"/>
      <c r="E48789" s="148"/>
      <c r="F48789" s="148"/>
      <c r="G48789" s="149"/>
      <c r="H48789" s="148"/>
      <c r="I48789"/>
    </row>
    <row r="48790" spans="1:9" x14ac:dyDescent="0.25">
      <c r="A48790"/>
      <c r="B48790"/>
      <c r="C48790"/>
      <c r="D48790"/>
      <c r="E48790" s="148"/>
      <c r="F48790" s="148"/>
      <c r="G48790" s="149"/>
      <c r="H48790" s="148"/>
      <c r="I48790"/>
    </row>
    <row r="48791" spans="1:9" x14ac:dyDescent="0.25">
      <c r="A48791"/>
      <c r="B48791"/>
      <c r="C48791"/>
      <c r="D48791"/>
      <c r="E48791" s="148"/>
      <c r="F48791" s="148"/>
      <c r="G48791" s="149"/>
      <c r="H48791" s="148"/>
      <c r="I48791"/>
    </row>
    <row r="48792" spans="1:9" x14ac:dyDescent="0.25">
      <c r="A48792"/>
      <c r="B48792"/>
      <c r="C48792"/>
      <c r="D48792"/>
      <c r="E48792" s="148"/>
      <c r="F48792" s="148"/>
      <c r="G48792" s="149"/>
      <c r="H48792" s="148"/>
      <c r="I48792"/>
    </row>
    <row r="48793" spans="1:9" x14ac:dyDescent="0.25">
      <c r="A48793"/>
      <c r="B48793"/>
      <c r="C48793"/>
      <c r="D48793"/>
      <c r="E48793" s="148"/>
      <c r="F48793" s="148"/>
      <c r="G48793" s="149"/>
      <c r="H48793" s="148"/>
      <c r="I48793"/>
    </row>
    <row r="48794" spans="1:9" x14ac:dyDescent="0.25">
      <c r="A48794"/>
      <c r="B48794"/>
      <c r="C48794"/>
      <c r="D48794"/>
      <c r="E48794" s="148"/>
      <c r="F48794" s="148"/>
      <c r="G48794" s="149"/>
      <c r="H48794" s="148"/>
      <c r="I48794"/>
    </row>
    <row r="48795" spans="1:9" x14ac:dyDescent="0.25">
      <c r="A48795"/>
      <c r="B48795"/>
      <c r="C48795"/>
      <c r="D48795"/>
      <c r="E48795" s="148"/>
      <c r="F48795" s="148"/>
      <c r="G48795" s="149"/>
      <c r="H48795" s="148"/>
      <c r="I48795"/>
    </row>
    <row r="48796" spans="1:9" x14ac:dyDescent="0.25">
      <c r="A48796"/>
      <c r="B48796"/>
      <c r="C48796"/>
      <c r="D48796"/>
      <c r="E48796" s="148"/>
      <c r="F48796" s="148"/>
      <c r="G48796" s="149"/>
      <c r="H48796" s="148"/>
      <c r="I48796"/>
    </row>
    <row r="48797" spans="1:9" x14ac:dyDescent="0.25">
      <c r="A48797"/>
      <c r="B48797"/>
      <c r="C48797"/>
      <c r="D48797"/>
      <c r="E48797" s="148"/>
      <c r="F48797" s="148"/>
      <c r="G48797" s="149"/>
      <c r="H48797" s="148"/>
      <c r="I48797"/>
    </row>
    <row r="48798" spans="1:9" x14ac:dyDescent="0.25">
      <c r="A48798"/>
      <c r="B48798"/>
      <c r="C48798"/>
      <c r="D48798"/>
      <c r="E48798" s="148"/>
      <c r="F48798" s="148"/>
      <c r="G48798" s="149"/>
      <c r="H48798" s="148"/>
      <c r="I48798"/>
    </row>
    <row r="48799" spans="1:9" x14ac:dyDescent="0.25">
      <c r="A48799"/>
      <c r="B48799"/>
      <c r="C48799"/>
      <c r="D48799"/>
      <c r="E48799" s="148"/>
      <c r="F48799" s="148"/>
      <c r="G48799" s="149"/>
      <c r="H48799" s="148"/>
      <c r="I48799"/>
    </row>
    <row r="48800" spans="1:9" x14ac:dyDescent="0.25">
      <c r="A48800"/>
      <c r="B48800"/>
      <c r="C48800"/>
      <c r="D48800"/>
      <c r="E48800" s="148"/>
      <c r="F48800" s="148"/>
      <c r="G48800" s="149"/>
      <c r="H48800" s="148"/>
      <c r="I48800"/>
    </row>
    <row r="48801" spans="1:9" x14ac:dyDescent="0.25">
      <c r="A48801"/>
      <c r="B48801"/>
      <c r="C48801"/>
      <c r="D48801"/>
      <c r="E48801" s="148"/>
      <c r="F48801" s="148"/>
      <c r="G48801" s="149"/>
      <c r="H48801" s="148"/>
      <c r="I48801"/>
    </row>
    <row r="48802" spans="1:9" x14ac:dyDescent="0.25">
      <c r="A48802"/>
      <c r="B48802"/>
      <c r="C48802"/>
      <c r="D48802"/>
      <c r="E48802" s="148"/>
      <c r="F48802" s="148"/>
      <c r="G48802" s="149"/>
      <c r="H48802" s="148"/>
      <c r="I48802"/>
    </row>
    <row r="48803" spans="1:9" x14ac:dyDescent="0.25">
      <c r="A48803"/>
      <c r="B48803"/>
      <c r="C48803"/>
      <c r="D48803"/>
      <c r="E48803" s="148"/>
      <c r="F48803" s="148"/>
      <c r="G48803" s="149"/>
      <c r="H48803" s="148"/>
      <c r="I48803"/>
    </row>
    <row r="48804" spans="1:9" x14ac:dyDescent="0.25">
      <c r="A48804"/>
      <c r="B48804"/>
      <c r="C48804"/>
      <c r="D48804"/>
      <c r="E48804" s="148"/>
      <c r="F48804" s="148"/>
      <c r="G48804" s="149"/>
      <c r="H48804" s="148"/>
      <c r="I48804"/>
    </row>
    <row r="48805" spans="1:9" x14ac:dyDescent="0.25">
      <c r="A48805"/>
      <c r="B48805"/>
      <c r="C48805"/>
      <c r="D48805"/>
      <c r="E48805" s="148"/>
      <c r="F48805" s="148"/>
      <c r="G48805" s="149"/>
      <c r="H48805" s="148"/>
      <c r="I48805"/>
    </row>
    <row r="48806" spans="1:9" x14ac:dyDescent="0.25">
      <c r="A48806"/>
      <c r="B48806"/>
      <c r="C48806"/>
      <c r="D48806"/>
      <c r="E48806" s="148"/>
      <c r="F48806" s="148"/>
      <c r="G48806" s="149"/>
      <c r="H48806" s="148"/>
      <c r="I48806"/>
    </row>
    <row r="48807" spans="1:9" x14ac:dyDescent="0.25">
      <c r="A48807"/>
      <c r="B48807"/>
      <c r="C48807"/>
      <c r="D48807"/>
      <c r="E48807" s="148"/>
      <c r="F48807" s="148"/>
      <c r="G48807" s="149"/>
      <c r="H48807" s="148"/>
      <c r="I48807"/>
    </row>
    <row r="48808" spans="1:9" x14ac:dyDescent="0.25">
      <c r="A48808"/>
      <c r="B48808"/>
      <c r="C48808"/>
      <c r="D48808"/>
      <c r="E48808" s="148"/>
      <c r="F48808" s="148"/>
      <c r="G48808" s="149"/>
      <c r="H48808" s="148"/>
      <c r="I48808"/>
    </row>
    <row r="48809" spans="1:9" x14ac:dyDescent="0.25">
      <c r="A48809"/>
      <c r="B48809"/>
      <c r="C48809"/>
      <c r="D48809"/>
      <c r="E48809" s="148"/>
      <c r="F48809" s="148"/>
      <c r="G48809" s="149"/>
      <c r="H48809" s="148"/>
      <c r="I48809"/>
    </row>
    <row r="48810" spans="1:9" x14ac:dyDescent="0.25">
      <c r="A48810"/>
      <c r="B48810"/>
      <c r="C48810"/>
      <c r="D48810"/>
      <c r="E48810" s="148"/>
      <c r="F48810" s="148"/>
      <c r="G48810" s="149"/>
      <c r="H48810" s="148"/>
      <c r="I48810"/>
    </row>
    <row r="48811" spans="1:9" x14ac:dyDescent="0.25">
      <c r="A48811"/>
      <c r="B48811"/>
      <c r="C48811"/>
      <c r="D48811"/>
      <c r="E48811" s="148"/>
      <c r="F48811" s="148"/>
      <c r="G48811" s="149"/>
      <c r="H48811" s="148"/>
      <c r="I48811"/>
    </row>
    <row r="48812" spans="1:9" x14ac:dyDescent="0.25">
      <c r="A48812"/>
      <c r="B48812"/>
      <c r="C48812"/>
      <c r="D48812"/>
      <c r="E48812" s="148"/>
      <c r="F48812" s="148"/>
      <c r="G48812" s="149"/>
      <c r="H48812" s="148"/>
      <c r="I48812"/>
    </row>
    <row r="48813" spans="1:9" x14ac:dyDescent="0.25">
      <c r="A48813"/>
      <c r="B48813"/>
      <c r="C48813"/>
      <c r="D48813"/>
      <c r="E48813" s="148"/>
      <c r="F48813" s="148"/>
      <c r="G48813" s="149"/>
      <c r="H48813" s="148"/>
      <c r="I48813"/>
    </row>
    <row r="48814" spans="1:9" x14ac:dyDescent="0.25">
      <c r="A48814"/>
      <c r="B48814"/>
      <c r="C48814"/>
      <c r="D48814"/>
      <c r="E48814" s="148"/>
      <c r="F48814" s="148"/>
      <c r="G48814" s="149"/>
      <c r="H48814" s="148"/>
      <c r="I48814"/>
    </row>
    <row r="48815" spans="1:9" x14ac:dyDescent="0.25">
      <c r="A48815"/>
      <c r="B48815"/>
      <c r="C48815"/>
      <c r="D48815"/>
      <c r="E48815" s="148"/>
      <c r="F48815" s="148"/>
      <c r="G48815" s="149"/>
      <c r="H48815" s="148"/>
      <c r="I48815"/>
    </row>
    <row r="48816" spans="1:9" x14ac:dyDescent="0.25">
      <c r="A48816"/>
      <c r="B48816"/>
      <c r="C48816"/>
      <c r="D48816"/>
      <c r="E48816" s="148"/>
      <c r="F48816" s="148"/>
      <c r="G48816" s="149"/>
      <c r="H48816" s="148"/>
      <c r="I48816"/>
    </row>
    <row r="48817" spans="1:9" x14ac:dyDescent="0.25">
      <c r="A48817"/>
      <c r="B48817"/>
      <c r="C48817"/>
      <c r="D48817"/>
      <c r="E48817" s="148"/>
      <c r="F48817" s="148"/>
      <c r="G48817" s="149"/>
      <c r="H48817" s="148"/>
      <c r="I48817"/>
    </row>
    <row r="48818" spans="1:9" x14ac:dyDescent="0.25">
      <c r="A48818"/>
      <c r="B48818"/>
      <c r="C48818"/>
      <c r="D48818"/>
      <c r="E48818" s="148"/>
      <c r="F48818" s="148"/>
      <c r="G48818" s="149"/>
      <c r="H48818" s="148"/>
      <c r="I48818"/>
    </row>
    <row r="48819" spans="1:9" x14ac:dyDescent="0.25">
      <c r="A48819"/>
      <c r="B48819"/>
      <c r="C48819"/>
      <c r="D48819"/>
      <c r="E48819" s="148"/>
      <c r="F48819" s="148"/>
      <c r="G48819" s="149"/>
      <c r="H48819" s="148"/>
      <c r="I48819"/>
    </row>
    <row r="48820" spans="1:9" x14ac:dyDescent="0.25">
      <c r="A48820"/>
      <c r="B48820"/>
      <c r="C48820"/>
      <c r="D48820"/>
      <c r="E48820" s="148"/>
      <c r="F48820" s="148"/>
      <c r="G48820" s="149"/>
      <c r="H48820" s="148"/>
      <c r="I48820"/>
    </row>
    <row r="48821" spans="1:9" x14ac:dyDescent="0.25">
      <c r="A48821"/>
      <c r="B48821"/>
      <c r="C48821"/>
      <c r="D48821"/>
      <c r="E48821" s="148"/>
      <c r="F48821" s="148"/>
      <c r="G48821" s="149"/>
      <c r="H48821" s="148"/>
      <c r="I48821"/>
    </row>
    <row r="48822" spans="1:9" x14ac:dyDescent="0.25">
      <c r="A48822"/>
      <c r="B48822"/>
      <c r="C48822"/>
      <c r="D48822"/>
      <c r="E48822" s="148"/>
      <c r="F48822" s="148"/>
      <c r="G48822" s="149"/>
      <c r="H48822" s="148"/>
      <c r="I48822"/>
    </row>
    <row r="48823" spans="1:9" x14ac:dyDescent="0.25">
      <c r="A48823"/>
      <c r="B48823"/>
      <c r="C48823"/>
      <c r="D48823"/>
      <c r="E48823" s="148"/>
      <c r="F48823" s="148"/>
      <c r="G48823" s="149"/>
      <c r="H48823" s="148"/>
      <c r="I48823"/>
    </row>
    <row r="48824" spans="1:9" x14ac:dyDescent="0.25">
      <c r="A48824"/>
      <c r="B48824"/>
      <c r="C48824"/>
      <c r="D48824"/>
      <c r="E48824" s="148"/>
      <c r="F48824" s="148"/>
      <c r="G48824" s="149"/>
      <c r="H48824" s="148"/>
      <c r="I48824"/>
    </row>
    <row r="48825" spans="1:9" x14ac:dyDescent="0.25">
      <c r="A48825"/>
      <c r="B48825"/>
      <c r="C48825"/>
      <c r="D48825"/>
      <c r="E48825" s="148"/>
      <c r="F48825" s="148"/>
      <c r="G48825" s="149"/>
      <c r="H48825" s="148"/>
      <c r="I48825"/>
    </row>
    <row r="48826" spans="1:9" x14ac:dyDescent="0.25">
      <c r="A48826"/>
      <c r="B48826"/>
      <c r="C48826"/>
      <c r="D48826"/>
      <c r="E48826" s="148"/>
      <c r="F48826" s="148"/>
      <c r="G48826" s="149"/>
      <c r="H48826" s="148"/>
      <c r="I48826"/>
    </row>
    <row r="48827" spans="1:9" x14ac:dyDescent="0.25">
      <c r="A48827"/>
      <c r="B48827"/>
      <c r="C48827"/>
      <c r="D48827"/>
      <c r="E48827" s="148"/>
      <c r="F48827" s="148"/>
      <c r="G48827" s="149"/>
      <c r="H48827" s="148"/>
      <c r="I48827"/>
    </row>
    <row r="48828" spans="1:9" x14ac:dyDescent="0.25">
      <c r="A48828"/>
      <c r="B48828"/>
      <c r="C48828"/>
      <c r="D48828"/>
      <c r="E48828" s="148"/>
      <c r="F48828" s="148"/>
      <c r="G48828" s="149"/>
      <c r="H48828" s="148"/>
      <c r="I48828"/>
    </row>
    <row r="48829" spans="1:9" x14ac:dyDescent="0.25">
      <c r="A48829"/>
      <c r="B48829"/>
      <c r="C48829"/>
      <c r="D48829"/>
      <c r="E48829" s="148"/>
      <c r="F48829" s="148"/>
      <c r="G48829" s="149"/>
      <c r="H48829" s="148"/>
      <c r="I48829"/>
    </row>
    <row r="48830" spans="1:9" x14ac:dyDescent="0.25">
      <c r="A48830"/>
      <c r="B48830"/>
      <c r="C48830"/>
      <c r="D48830"/>
      <c r="E48830" s="148"/>
      <c r="F48830" s="148"/>
      <c r="G48830" s="149"/>
      <c r="H48830" s="148"/>
      <c r="I48830"/>
    </row>
    <row r="48831" spans="1:9" x14ac:dyDescent="0.25">
      <c r="A48831"/>
      <c r="B48831"/>
      <c r="C48831"/>
      <c r="D48831"/>
      <c r="E48831" s="148"/>
      <c r="F48831" s="148"/>
      <c r="G48831" s="149"/>
      <c r="H48831" s="148"/>
      <c r="I48831"/>
    </row>
    <row r="48832" spans="1:9" x14ac:dyDescent="0.25">
      <c r="A48832"/>
      <c r="B48832"/>
      <c r="C48832"/>
      <c r="D48832"/>
      <c r="E48832" s="148"/>
      <c r="F48832" s="148"/>
      <c r="G48832" s="149"/>
      <c r="H48832" s="148"/>
      <c r="I48832"/>
    </row>
    <row r="48833" spans="1:9" x14ac:dyDescent="0.25">
      <c r="A48833"/>
      <c r="B48833"/>
      <c r="C48833"/>
      <c r="D48833"/>
      <c r="E48833" s="148"/>
      <c r="F48833" s="148"/>
      <c r="G48833" s="149"/>
      <c r="H48833" s="148"/>
      <c r="I48833"/>
    </row>
    <row r="48834" spans="1:9" x14ac:dyDescent="0.25">
      <c r="A48834"/>
      <c r="B48834"/>
      <c r="C48834"/>
      <c r="D48834"/>
      <c r="E48834" s="148"/>
      <c r="F48834" s="148"/>
      <c r="G48834" s="149"/>
      <c r="H48834" s="148"/>
      <c r="I48834"/>
    </row>
    <row r="48835" spans="1:9" x14ac:dyDescent="0.25">
      <c r="A48835"/>
      <c r="B48835"/>
      <c r="C48835"/>
      <c r="D48835"/>
      <c r="E48835" s="148"/>
      <c r="F48835" s="148"/>
      <c r="G48835" s="149"/>
      <c r="H48835" s="148"/>
      <c r="I48835"/>
    </row>
    <row r="48836" spans="1:9" x14ac:dyDescent="0.25">
      <c r="A48836"/>
      <c r="B48836"/>
      <c r="C48836"/>
      <c r="D48836"/>
      <c r="E48836" s="148"/>
      <c r="F48836" s="148"/>
      <c r="G48836" s="149"/>
      <c r="H48836" s="148"/>
      <c r="I48836"/>
    </row>
    <row r="48837" spans="1:9" x14ac:dyDescent="0.25">
      <c r="A48837"/>
      <c r="B48837"/>
      <c r="C48837"/>
      <c r="D48837"/>
      <c r="E48837" s="148"/>
      <c r="F48837" s="148"/>
      <c r="G48837" s="149"/>
      <c r="H48837" s="148"/>
      <c r="I48837"/>
    </row>
    <row r="48838" spans="1:9" x14ac:dyDescent="0.25">
      <c r="A48838"/>
      <c r="B48838"/>
      <c r="C48838"/>
      <c r="D48838"/>
      <c r="E48838" s="148"/>
      <c r="F48838" s="148"/>
      <c r="G48838" s="149"/>
      <c r="H48838" s="148"/>
      <c r="I48838"/>
    </row>
    <row r="48839" spans="1:9" x14ac:dyDescent="0.25">
      <c r="A48839"/>
      <c r="B48839"/>
      <c r="C48839"/>
      <c r="D48839"/>
      <c r="E48839" s="148"/>
      <c r="F48839" s="148"/>
      <c r="G48839" s="149"/>
      <c r="H48839" s="148"/>
      <c r="I48839"/>
    </row>
    <row r="48840" spans="1:9" x14ac:dyDescent="0.25">
      <c r="A48840"/>
      <c r="B48840"/>
      <c r="C48840"/>
      <c r="D48840"/>
      <c r="E48840" s="148"/>
      <c r="F48840" s="148"/>
      <c r="G48840" s="149"/>
      <c r="H48840" s="148"/>
      <c r="I48840"/>
    </row>
    <row r="48841" spans="1:9" x14ac:dyDescent="0.25">
      <c r="A48841"/>
      <c r="B48841"/>
      <c r="C48841"/>
      <c r="D48841"/>
      <c r="E48841" s="148"/>
      <c r="F48841" s="148"/>
      <c r="G48841" s="149"/>
      <c r="H48841" s="148"/>
      <c r="I48841"/>
    </row>
    <row r="48842" spans="1:9" x14ac:dyDescent="0.25">
      <c r="A48842"/>
      <c r="B48842"/>
      <c r="C48842"/>
      <c r="D48842"/>
      <c r="E48842" s="148"/>
      <c r="F48842" s="148"/>
      <c r="G48842" s="149"/>
      <c r="H48842" s="148"/>
      <c r="I48842"/>
    </row>
    <row r="48843" spans="1:9" x14ac:dyDescent="0.25">
      <c r="A48843"/>
      <c r="B48843"/>
      <c r="C48843"/>
      <c r="D48843"/>
      <c r="E48843" s="148"/>
      <c r="F48843" s="148"/>
      <c r="G48843" s="149"/>
      <c r="H48843" s="148"/>
      <c r="I48843"/>
    </row>
    <row r="48844" spans="1:9" x14ac:dyDescent="0.25">
      <c r="A48844"/>
      <c r="B48844"/>
      <c r="C48844"/>
      <c r="D48844"/>
      <c r="E48844" s="148"/>
      <c r="F48844" s="148"/>
      <c r="G48844" s="149"/>
      <c r="H48844" s="148"/>
      <c r="I48844"/>
    </row>
    <row r="48845" spans="1:9" x14ac:dyDescent="0.25">
      <c r="A48845"/>
      <c r="B48845"/>
      <c r="C48845"/>
      <c r="D48845"/>
      <c r="E48845" s="148"/>
      <c r="F48845" s="148"/>
      <c r="G48845" s="149"/>
      <c r="H48845" s="148"/>
      <c r="I48845"/>
    </row>
    <row r="48846" spans="1:9" x14ac:dyDescent="0.25">
      <c r="A48846"/>
      <c r="B48846"/>
      <c r="C48846"/>
      <c r="D48846"/>
      <c r="E48846" s="148"/>
      <c r="F48846" s="148"/>
      <c r="G48846" s="149"/>
      <c r="H48846" s="148"/>
      <c r="I48846"/>
    </row>
    <row r="48847" spans="1:9" x14ac:dyDescent="0.25">
      <c r="A48847"/>
      <c r="B48847"/>
      <c r="C48847"/>
      <c r="D48847"/>
      <c r="E48847" s="148"/>
      <c r="F48847" s="148"/>
      <c r="G48847" s="149"/>
      <c r="H48847" s="148"/>
      <c r="I48847"/>
    </row>
    <row r="48848" spans="1:9" x14ac:dyDescent="0.25">
      <c r="A48848"/>
      <c r="B48848"/>
      <c r="C48848"/>
      <c r="D48848"/>
      <c r="E48848" s="148"/>
      <c r="F48848" s="148"/>
      <c r="G48848" s="149"/>
      <c r="H48848" s="148"/>
      <c r="I48848"/>
    </row>
    <row r="48849" spans="1:9" x14ac:dyDescent="0.25">
      <c r="A48849"/>
      <c r="B48849"/>
      <c r="C48849"/>
      <c r="D48849"/>
      <c r="E48849" s="148"/>
      <c r="F48849" s="148"/>
      <c r="G48849" s="149"/>
      <c r="H48849" s="148"/>
      <c r="I48849"/>
    </row>
    <row r="48850" spans="1:9" x14ac:dyDescent="0.25">
      <c r="A48850"/>
      <c r="B48850"/>
      <c r="C48850"/>
      <c r="D48850"/>
      <c r="E48850" s="148"/>
      <c r="F48850" s="148"/>
      <c r="G48850" s="149"/>
      <c r="H48850" s="148"/>
      <c r="I48850"/>
    </row>
    <row r="48851" spans="1:9" x14ac:dyDescent="0.25">
      <c r="A48851"/>
      <c r="B48851"/>
      <c r="C48851"/>
      <c r="D48851"/>
      <c r="E48851" s="148"/>
      <c r="F48851" s="148"/>
      <c r="G48851" s="149"/>
      <c r="H48851" s="148"/>
      <c r="I48851"/>
    </row>
    <row r="48852" spans="1:9" x14ac:dyDescent="0.25">
      <c r="A48852"/>
      <c r="B48852"/>
      <c r="C48852"/>
      <c r="D48852"/>
      <c r="E48852" s="148"/>
      <c r="F48852" s="148"/>
      <c r="G48852" s="149"/>
      <c r="H48852" s="148"/>
      <c r="I48852"/>
    </row>
    <row r="48853" spans="1:9" x14ac:dyDescent="0.25">
      <c r="A48853"/>
      <c r="B48853"/>
      <c r="C48853"/>
      <c r="D48853"/>
      <c r="E48853" s="148"/>
      <c r="F48853" s="148"/>
      <c r="G48853" s="149"/>
      <c r="H48853" s="148"/>
      <c r="I48853"/>
    </row>
    <row r="48854" spans="1:9" x14ac:dyDescent="0.25">
      <c r="A48854"/>
      <c r="B48854"/>
      <c r="C48854"/>
      <c r="D48854"/>
      <c r="E48854" s="148"/>
      <c r="F48854" s="148"/>
      <c r="G48854" s="149"/>
      <c r="H48854" s="148"/>
      <c r="I48854"/>
    </row>
    <row r="48855" spans="1:9" x14ac:dyDescent="0.25">
      <c r="A48855"/>
      <c r="B48855"/>
      <c r="C48855"/>
      <c r="D48855"/>
      <c r="E48855" s="148"/>
      <c r="F48855" s="148"/>
      <c r="G48855" s="149"/>
      <c r="H48855" s="148"/>
      <c r="I48855"/>
    </row>
    <row r="48856" spans="1:9" x14ac:dyDescent="0.25">
      <c r="A48856"/>
      <c r="B48856"/>
      <c r="C48856"/>
      <c r="D48856"/>
      <c r="E48856" s="148"/>
      <c r="F48856" s="148"/>
      <c r="G48856" s="149"/>
      <c r="H48856" s="148"/>
      <c r="I48856"/>
    </row>
    <row r="48857" spans="1:9" x14ac:dyDescent="0.25">
      <c r="A48857"/>
      <c r="B48857"/>
      <c r="C48857"/>
      <c r="D48857"/>
      <c r="E48857" s="148"/>
      <c r="F48857" s="148"/>
      <c r="G48857" s="149"/>
      <c r="H48857" s="148"/>
      <c r="I48857"/>
    </row>
    <row r="48858" spans="1:9" x14ac:dyDescent="0.25">
      <c r="A48858"/>
      <c r="B48858"/>
      <c r="C48858"/>
      <c r="D48858"/>
      <c r="E48858" s="148"/>
      <c r="F48858" s="148"/>
      <c r="G48858" s="149"/>
      <c r="H48858" s="148"/>
      <c r="I48858"/>
    </row>
    <row r="48859" spans="1:9" x14ac:dyDescent="0.25">
      <c r="A48859"/>
      <c r="B48859"/>
      <c r="C48859"/>
      <c r="D48859"/>
      <c r="E48859" s="148"/>
      <c r="F48859" s="148"/>
      <c r="G48859" s="149"/>
      <c r="H48859" s="148"/>
      <c r="I48859"/>
    </row>
    <row r="48860" spans="1:9" x14ac:dyDescent="0.25">
      <c r="A48860"/>
      <c r="B48860"/>
      <c r="C48860"/>
      <c r="D48860"/>
      <c r="E48860" s="148"/>
      <c r="F48860" s="148"/>
      <c r="G48860" s="149"/>
      <c r="H48860" s="148"/>
      <c r="I48860"/>
    </row>
    <row r="48861" spans="1:9" x14ac:dyDescent="0.25">
      <c r="A48861"/>
      <c r="B48861"/>
      <c r="C48861"/>
      <c r="D48861"/>
      <c r="E48861" s="148"/>
      <c r="F48861" s="148"/>
      <c r="G48861" s="149"/>
      <c r="H48861" s="148"/>
      <c r="I48861"/>
    </row>
    <row r="48862" spans="1:9" x14ac:dyDescent="0.25">
      <c r="A48862"/>
      <c r="B48862"/>
      <c r="C48862"/>
      <c r="D48862"/>
      <c r="E48862" s="148"/>
      <c r="F48862" s="148"/>
      <c r="G48862" s="149"/>
      <c r="H48862" s="148"/>
      <c r="I48862"/>
    </row>
    <row r="48863" spans="1:9" x14ac:dyDescent="0.25">
      <c r="A48863"/>
      <c r="B48863"/>
      <c r="C48863"/>
      <c r="D48863"/>
      <c r="E48863" s="148"/>
      <c r="F48863" s="148"/>
      <c r="G48863" s="149"/>
      <c r="H48863" s="148"/>
      <c r="I48863"/>
    </row>
    <row r="48864" spans="1:9" x14ac:dyDescent="0.25">
      <c r="A48864"/>
      <c r="B48864"/>
      <c r="C48864"/>
      <c r="D48864"/>
      <c r="E48864" s="148"/>
      <c r="F48864" s="148"/>
      <c r="G48864" s="149"/>
      <c r="H48864" s="148"/>
      <c r="I48864"/>
    </row>
    <row r="48865" spans="1:9" x14ac:dyDescent="0.25">
      <c r="A48865"/>
      <c r="B48865"/>
      <c r="C48865"/>
      <c r="D48865"/>
      <c r="E48865" s="148"/>
      <c r="F48865" s="148"/>
      <c r="G48865" s="149"/>
      <c r="H48865" s="148"/>
      <c r="I48865"/>
    </row>
    <row r="48866" spans="1:9" x14ac:dyDescent="0.25">
      <c r="A48866"/>
      <c r="B48866"/>
      <c r="C48866"/>
      <c r="D48866"/>
      <c r="E48866" s="148"/>
      <c r="F48866" s="148"/>
      <c r="G48866" s="149"/>
      <c r="H48866" s="148"/>
      <c r="I48866"/>
    </row>
    <row r="48867" spans="1:9" x14ac:dyDescent="0.25">
      <c r="A48867"/>
      <c r="B48867"/>
      <c r="C48867"/>
      <c r="D48867"/>
      <c r="E48867" s="148"/>
      <c r="F48867" s="148"/>
      <c r="G48867" s="149"/>
      <c r="H48867" s="148"/>
      <c r="I48867"/>
    </row>
    <row r="48868" spans="1:9" x14ac:dyDescent="0.25">
      <c r="A48868"/>
      <c r="B48868"/>
      <c r="C48868"/>
      <c r="D48868"/>
      <c r="E48868" s="148"/>
      <c r="F48868" s="148"/>
      <c r="G48868" s="149"/>
      <c r="H48868" s="148"/>
      <c r="I48868"/>
    </row>
    <row r="48869" spans="1:9" x14ac:dyDescent="0.25">
      <c r="A48869"/>
      <c r="B48869"/>
      <c r="C48869"/>
      <c r="D48869"/>
      <c r="E48869" s="148"/>
      <c r="F48869" s="148"/>
      <c r="G48869" s="149"/>
      <c r="H48869" s="148"/>
      <c r="I48869"/>
    </row>
    <row r="48870" spans="1:9" x14ac:dyDescent="0.25">
      <c r="A48870"/>
      <c r="B48870"/>
      <c r="C48870"/>
      <c r="D48870"/>
      <c r="E48870" s="148"/>
      <c r="F48870" s="148"/>
      <c r="G48870" s="149"/>
      <c r="H48870" s="148"/>
      <c r="I48870"/>
    </row>
    <row r="48871" spans="1:9" x14ac:dyDescent="0.25">
      <c r="A48871"/>
      <c r="B48871"/>
      <c r="C48871"/>
      <c r="D48871"/>
      <c r="E48871" s="148"/>
      <c r="F48871" s="148"/>
      <c r="G48871" s="149"/>
      <c r="H48871" s="148"/>
      <c r="I48871"/>
    </row>
    <row r="48872" spans="1:9" x14ac:dyDescent="0.25">
      <c r="A48872"/>
      <c r="B48872"/>
      <c r="C48872"/>
      <c r="D48872"/>
      <c r="E48872" s="148"/>
      <c r="F48872" s="148"/>
      <c r="G48872" s="149"/>
      <c r="H48872" s="148"/>
      <c r="I48872"/>
    </row>
    <row r="48873" spans="1:9" x14ac:dyDescent="0.25">
      <c r="A48873"/>
      <c r="B48873"/>
      <c r="C48873"/>
      <c r="D48873"/>
      <c r="E48873" s="148"/>
      <c r="F48873" s="148"/>
      <c r="G48873" s="149"/>
      <c r="H48873" s="148"/>
      <c r="I48873"/>
    </row>
    <row r="48874" spans="1:9" x14ac:dyDescent="0.25">
      <c r="A48874"/>
      <c r="B48874"/>
      <c r="C48874"/>
      <c r="D48874"/>
      <c r="E48874" s="148"/>
      <c r="F48874" s="148"/>
      <c r="G48874" s="149"/>
      <c r="H48874" s="148"/>
      <c r="I48874"/>
    </row>
    <row r="48875" spans="1:9" x14ac:dyDescent="0.25">
      <c r="A48875"/>
      <c r="B48875"/>
      <c r="C48875"/>
      <c r="D48875"/>
      <c r="E48875" s="148"/>
      <c r="F48875" s="148"/>
      <c r="G48875" s="149"/>
      <c r="H48875" s="148"/>
      <c r="I48875"/>
    </row>
    <row r="48876" spans="1:9" x14ac:dyDescent="0.25">
      <c r="A48876"/>
      <c r="B48876"/>
      <c r="C48876"/>
      <c r="D48876"/>
      <c r="E48876" s="148"/>
      <c r="F48876" s="148"/>
      <c r="G48876" s="149"/>
      <c r="H48876" s="148"/>
      <c r="I48876"/>
    </row>
    <row r="48877" spans="1:9" x14ac:dyDescent="0.25">
      <c r="A48877"/>
      <c r="B48877"/>
      <c r="C48877"/>
      <c r="D48877"/>
      <c r="E48877" s="148"/>
      <c r="F48877" s="148"/>
      <c r="G48877" s="149"/>
      <c r="H48877" s="148"/>
      <c r="I48877"/>
    </row>
    <row r="48878" spans="1:9" x14ac:dyDescent="0.25">
      <c r="A48878"/>
      <c r="B48878"/>
      <c r="C48878"/>
      <c r="D48878"/>
      <c r="E48878" s="148"/>
      <c r="F48878" s="148"/>
      <c r="G48878" s="149"/>
      <c r="H48878" s="148"/>
      <c r="I48878"/>
    </row>
    <row r="48879" spans="1:9" x14ac:dyDescent="0.25">
      <c r="A48879"/>
      <c r="B48879"/>
      <c r="C48879"/>
      <c r="D48879"/>
      <c r="E48879" s="148"/>
      <c r="F48879" s="148"/>
      <c r="G48879" s="149"/>
      <c r="H48879" s="148"/>
      <c r="I48879"/>
    </row>
    <row r="48880" spans="1:9" x14ac:dyDescent="0.25">
      <c r="A48880"/>
      <c r="B48880"/>
      <c r="C48880"/>
      <c r="D48880"/>
      <c r="E48880" s="148"/>
      <c r="F48880" s="148"/>
      <c r="G48880" s="149"/>
      <c r="H48880" s="148"/>
      <c r="I48880"/>
    </row>
    <row r="48881" spans="1:9" x14ac:dyDescent="0.25">
      <c r="A48881"/>
      <c r="B48881"/>
      <c r="C48881"/>
      <c r="D48881"/>
      <c r="E48881" s="148"/>
      <c r="F48881" s="148"/>
      <c r="G48881" s="149"/>
      <c r="H48881" s="148"/>
      <c r="I48881"/>
    </row>
    <row r="48882" spans="1:9" x14ac:dyDescent="0.25">
      <c r="A48882"/>
      <c r="B48882"/>
      <c r="C48882"/>
      <c r="D48882"/>
      <c r="E48882" s="148"/>
      <c r="F48882" s="148"/>
      <c r="G48882" s="149"/>
      <c r="H48882" s="148"/>
      <c r="I48882"/>
    </row>
    <row r="48883" spans="1:9" x14ac:dyDescent="0.25">
      <c r="A48883"/>
      <c r="B48883"/>
      <c r="C48883"/>
      <c r="D48883"/>
      <c r="E48883" s="148"/>
      <c r="F48883" s="148"/>
      <c r="G48883" s="149"/>
      <c r="H48883" s="148"/>
      <c r="I48883"/>
    </row>
    <row r="48884" spans="1:9" x14ac:dyDescent="0.25">
      <c r="A48884"/>
      <c r="B48884"/>
      <c r="C48884"/>
      <c r="D48884"/>
      <c r="E48884" s="148"/>
      <c r="F48884" s="148"/>
      <c r="G48884" s="149"/>
      <c r="H48884" s="148"/>
      <c r="I48884"/>
    </row>
    <row r="48885" spans="1:9" x14ac:dyDescent="0.25">
      <c r="A48885"/>
      <c r="B48885"/>
      <c r="C48885"/>
      <c r="D48885"/>
      <c r="E48885" s="148"/>
      <c r="F48885" s="148"/>
      <c r="G48885" s="149"/>
      <c r="H48885" s="148"/>
      <c r="I48885"/>
    </row>
    <row r="48886" spans="1:9" x14ac:dyDescent="0.25">
      <c r="A48886"/>
      <c r="B48886"/>
      <c r="C48886"/>
      <c r="D48886"/>
      <c r="E48886" s="148"/>
      <c r="F48886" s="148"/>
      <c r="G48886" s="149"/>
      <c r="H48886" s="148"/>
      <c r="I48886"/>
    </row>
    <row r="48887" spans="1:9" x14ac:dyDescent="0.25">
      <c r="A48887"/>
      <c r="B48887"/>
      <c r="C48887"/>
      <c r="D48887"/>
      <c r="E48887" s="148"/>
      <c r="F48887" s="148"/>
      <c r="G48887" s="149"/>
      <c r="H48887" s="148"/>
      <c r="I48887"/>
    </row>
    <row r="48888" spans="1:9" x14ac:dyDescent="0.25">
      <c r="A48888"/>
      <c r="B48888"/>
      <c r="C48888"/>
      <c r="D48888"/>
      <c r="E48888" s="148"/>
      <c r="F48888" s="148"/>
      <c r="G48888" s="149"/>
      <c r="H48888" s="148"/>
      <c r="I48888"/>
    </row>
    <row r="48889" spans="1:9" x14ac:dyDescent="0.25">
      <c r="A48889"/>
      <c r="B48889"/>
      <c r="C48889"/>
      <c r="D48889"/>
      <c r="E48889" s="148"/>
      <c r="F48889" s="148"/>
      <c r="G48889" s="149"/>
      <c r="H48889" s="148"/>
      <c r="I48889"/>
    </row>
    <row r="48890" spans="1:9" x14ac:dyDescent="0.25">
      <c r="A48890"/>
      <c r="B48890"/>
      <c r="C48890"/>
      <c r="D48890"/>
      <c r="E48890" s="148"/>
      <c r="F48890" s="148"/>
      <c r="G48890" s="149"/>
      <c r="H48890" s="148"/>
      <c r="I48890"/>
    </row>
    <row r="48891" spans="1:9" x14ac:dyDescent="0.25">
      <c r="A48891"/>
      <c r="B48891"/>
      <c r="C48891"/>
      <c r="D48891"/>
      <c r="E48891" s="148"/>
      <c r="F48891" s="148"/>
      <c r="G48891" s="149"/>
      <c r="H48891" s="148"/>
      <c r="I48891"/>
    </row>
    <row r="48892" spans="1:9" x14ac:dyDescent="0.25">
      <c r="A48892"/>
      <c r="B48892"/>
      <c r="C48892"/>
      <c r="D48892"/>
      <c r="E48892" s="148"/>
      <c r="F48892" s="148"/>
      <c r="G48892" s="149"/>
      <c r="H48892" s="148"/>
      <c r="I48892"/>
    </row>
    <row r="48893" spans="1:9" x14ac:dyDescent="0.25">
      <c r="A48893"/>
      <c r="B48893"/>
      <c r="C48893"/>
      <c r="D48893"/>
      <c r="E48893" s="148"/>
      <c r="F48893" s="148"/>
      <c r="G48893" s="149"/>
      <c r="H48893" s="148"/>
      <c r="I48893"/>
    </row>
    <row r="48894" spans="1:9" x14ac:dyDescent="0.25">
      <c r="A48894"/>
      <c r="B48894"/>
      <c r="C48894"/>
      <c r="D48894"/>
      <c r="E48894" s="148"/>
      <c r="F48894" s="148"/>
      <c r="G48894" s="149"/>
      <c r="H48894" s="148"/>
      <c r="I48894"/>
    </row>
    <row r="48895" spans="1:9" x14ac:dyDescent="0.25">
      <c r="A48895"/>
      <c r="B48895"/>
      <c r="C48895"/>
      <c r="D48895"/>
      <c r="E48895" s="148"/>
      <c r="F48895" s="148"/>
      <c r="G48895" s="149"/>
      <c r="H48895" s="148"/>
      <c r="I48895"/>
    </row>
    <row r="48896" spans="1:9" x14ac:dyDescent="0.25">
      <c r="A48896"/>
      <c r="B48896"/>
      <c r="C48896"/>
      <c r="D48896"/>
      <c r="E48896" s="148"/>
      <c r="F48896" s="148"/>
      <c r="G48896" s="149"/>
      <c r="H48896" s="148"/>
      <c r="I48896"/>
    </row>
    <row r="48897" spans="1:9" x14ac:dyDescent="0.25">
      <c r="A48897"/>
      <c r="B48897"/>
      <c r="C48897"/>
      <c r="D48897"/>
      <c r="E48897" s="148"/>
      <c r="F48897" s="148"/>
      <c r="G48897" s="149"/>
      <c r="H48897" s="148"/>
      <c r="I48897"/>
    </row>
    <row r="48898" spans="1:9" x14ac:dyDescent="0.25">
      <c r="A48898"/>
      <c r="B48898"/>
      <c r="C48898"/>
      <c r="D48898"/>
      <c r="E48898" s="148"/>
      <c r="F48898" s="148"/>
      <c r="G48898" s="149"/>
      <c r="H48898" s="148"/>
      <c r="I48898"/>
    </row>
    <row r="48899" spans="1:9" x14ac:dyDescent="0.25">
      <c r="A48899"/>
      <c r="B48899"/>
      <c r="C48899"/>
      <c r="D48899"/>
      <c r="E48899" s="148"/>
      <c r="F48899" s="148"/>
      <c r="G48899" s="149"/>
      <c r="H48899" s="148"/>
      <c r="I48899"/>
    </row>
    <row r="48900" spans="1:9" x14ac:dyDescent="0.25">
      <c r="A48900"/>
      <c r="B48900"/>
      <c r="C48900"/>
      <c r="D48900"/>
      <c r="E48900" s="148"/>
      <c r="F48900" s="148"/>
      <c r="G48900" s="149"/>
      <c r="H48900" s="148"/>
      <c r="I48900"/>
    </row>
    <row r="48901" spans="1:9" x14ac:dyDescent="0.25">
      <c r="A48901"/>
      <c r="B48901"/>
      <c r="C48901"/>
      <c r="D48901"/>
      <c r="E48901" s="148"/>
      <c r="F48901" s="148"/>
      <c r="G48901" s="149"/>
      <c r="H48901" s="148"/>
      <c r="I48901"/>
    </row>
    <row r="48902" spans="1:9" x14ac:dyDescent="0.25">
      <c r="A48902"/>
      <c r="B48902"/>
      <c r="C48902"/>
      <c r="D48902"/>
      <c r="E48902" s="148"/>
      <c r="F48902" s="148"/>
      <c r="G48902" s="149"/>
      <c r="H48902" s="148"/>
      <c r="I48902"/>
    </row>
    <row r="48903" spans="1:9" x14ac:dyDescent="0.25">
      <c r="A48903"/>
      <c r="B48903"/>
      <c r="C48903"/>
      <c r="D48903"/>
      <c r="E48903" s="148"/>
      <c r="F48903" s="148"/>
      <c r="G48903" s="149"/>
      <c r="H48903" s="148"/>
      <c r="I48903"/>
    </row>
    <row r="48904" spans="1:9" x14ac:dyDescent="0.25">
      <c r="A48904"/>
      <c r="B48904"/>
      <c r="C48904"/>
      <c r="D48904"/>
      <c r="E48904" s="148"/>
      <c r="F48904" s="148"/>
      <c r="G48904" s="149"/>
      <c r="H48904" s="148"/>
      <c r="I48904"/>
    </row>
    <row r="48905" spans="1:9" x14ac:dyDescent="0.25">
      <c r="A48905"/>
      <c r="B48905"/>
      <c r="C48905"/>
      <c r="D48905"/>
      <c r="E48905" s="148"/>
      <c r="F48905" s="148"/>
      <c r="G48905" s="149"/>
      <c r="H48905" s="148"/>
      <c r="I48905"/>
    </row>
    <row r="48906" spans="1:9" x14ac:dyDescent="0.25">
      <c r="A48906"/>
      <c r="B48906"/>
      <c r="C48906"/>
      <c r="D48906"/>
      <c r="E48906" s="148"/>
      <c r="F48906" s="148"/>
      <c r="G48906" s="149"/>
      <c r="H48906" s="148"/>
      <c r="I48906"/>
    </row>
    <row r="48907" spans="1:9" x14ac:dyDescent="0.25">
      <c r="A48907"/>
      <c r="B48907"/>
      <c r="C48907"/>
      <c r="D48907"/>
      <c r="E48907" s="148"/>
      <c r="F48907" s="148"/>
      <c r="G48907" s="149"/>
      <c r="H48907" s="148"/>
      <c r="I48907"/>
    </row>
    <row r="48908" spans="1:9" x14ac:dyDescent="0.25">
      <c r="A48908"/>
      <c r="B48908"/>
      <c r="C48908"/>
      <c r="D48908"/>
      <c r="E48908" s="148"/>
      <c r="F48908" s="148"/>
      <c r="G48908" s="149"/>
      <c r="H48908" s="148"/>
      <c r="I48908"/>
    </row>
    <row r="48909" spans="1:9" x14ac:dyDescent="0.25">
      <c r="A48909"/>
      <c r="B48909"/>
      <c r="C48909"/>
      <c r="D48909"/>
      <c r="E48909" s="148"/>
      <c r="F48909" s="148"/>
      <c r="G48909" s="149"/>
      <c r="H48909" s="148"/>
      <c r="I48909"/>
    </row>
    <row r="48910" spans="1:9" x14ac:dyDescent="0.25">
      <c r="A48910"/>
      <c r="B48910"/>
      <c r="C48910"/>
      <c r="D48910"/>
      <c r="E48910" s="148"/>
      <c r="F48910" s="148"/>
      <c r="G48910" s="149"/>
      <c r="H48910" s="148"/>
      <c r="I48910"/>
    </row>
    <row r="48911" spans="1:9" x14ac:dyDescent="0.25">
      <c r="A48911"/>
      <c r="B48911"/>
      <c r="C48911"/>
      <c r="D48911"/>
      <c r="E48911" s="148"/>
      <c r="F48911" s="148"/>
      <c r="G48911" s="149"/>
      <c r="H48911" s="148"/>
      <c r="I48911"/>
    </row>
    <row r="48912" spans="1:9" x14ac:dyDescent="0.25">
      <c r="A48912"/>
      <c r="B48912"/>
      <c r="C48912"/>
      <c r="D48912"/>
      <c r="E48912" s="148"/>
      <c r="F48912" s="148"/>
      <c r="G48912" s="149"/>
      <c r="H48912" s="148"/>
      <c r="I48912"/>
    </row>
    <row r="48913" spans="1:9" x14ac:dyDescent="0.25">
      <c r="A48913"/>
      <c r="B48913"/>
      <c r="C48913"/>
      <c r="D48913"/>
      <c r="E48913" s="148"/>
      <c r="F48913" s="148"/>
      <c r="G48913" s="149"/>
      <c r="H48913" s="148"/>
      <c r="I48913"/>
    </row>
    <row r="48914" spans="1:9" x14ac:dyDescent="0.25">
      <c r="A48914"/>
      <c r="B48914"/>
      <c r="C48914"/>
      <c r="D48914"/>
      <c r="E48914" s="148"/>
      <c r="F48914" s="148"/>
      <c r="G48914" s="149"/>
      <c r="H48914" s="148"/>
      <c r="I48914"/>
    </row>
    <row r="48915" spans="1:9" x14ac:dyDescent="0.25">
      <c r="A48915"/>
      <c r="B48915"/>
      <c r="C48915"/>
      <c r="D48915"/>
      <c r="E48915" s="148"/>
      <c r="F48915" s="148"/>
      <c r="G48915" s="149"/>
      <c r="H48915" s="148"/>
      <c r="I48915"/>
    </row>
    <row r="48916" spans="1:9" x14ac:dyDescent="0.25">
      <c r="A48916"/>
      <c r="B48916"/>
      <c r="C48916"/>
      <c r="D48916"/>
      <c r="E48916" s="148"/>
      <c r="F48916" s="148"/>
      <c r="G48916" s="149"/>
      <c r="H48916" s="148"/>
      <c r="I48916"/>
    </row>
    <row r="48917" spans="1:9" x14ac:dyDescent="0.25">
      <c r="A48917"/>
      <c r="B48917"/>
      <c r="C48917"/>
      <c r="D48917"/>
      <c r="E48917" s="148"/>
      <c r="F48917" s="148"/>
      <c r="G48917" s="149"/>
      <c r="H48917" s="148"/>
      <c r="I48917"/>
    </row>
    <row r="48918" spans="1:9" x14ac:dyDescent="0.25">
      <c r="A48918"/>
      <c r="B48918"/>
      <c r="C48918"/>
      <c r="D48918"/>
      <c r="E48918" s="148"/>
      <c r="F48918" s="148"/>
      <c r="G48918" s="149"/>
      <c r="H48918" s="148"/>
      <c r="I48918"/>
    </row>
    <row r="48919" spans="1:9" x14ac:dyDescent="0.25">
      <c r="A48919"/>
      <c r="B48919"/>
      <c r="C48919"/>
      <c r="D48919"/>
      <c r="E48919" s="148"/>
      <c r="F48919" s="148"/>
      <c r="G48919" s="149"/>
      <c r="H48919" s="148"/>
      <c r="I48919"/>
    </row>
    <row r="48920" spans="1:9" x14ac:dyDescent="0.25">
      <c r="A48920"/>
      <c r="B48920"/>
      <c r="C48920"/>
      <c r="D48920"/>
      <c r="E48920" s="148"/>
      <c r="F48920" s="148"/>
      <c r="G48920" s="149"/>
      <c r="H48920" s="148"/>
      <c r="I48920"/>
    </row>
    <row r="48921" spans="1:9" x14ac:dyDescent="0.25">
      <c r="A48921"/>
      <c r="B48921"/>
      <c r="C48921"/>
      <c r="D48921"/>
      <c r="E48921" s="148"/>
      <c r="F48921" s="148"/>
      <c r="G48921" s="149"/>
      <c r="H48921" s="148"/>
      <c r="I48921"/>
    </row>
    <row r="48922" spans="1:9" x14ac:dyDescent="0.25">
      <c r="A48922"/>
      <c r="B48922"/>
      <c r="C48922"/>
      <c r="D48922"/>
      <c r="E48922" s="148"/>
      <c r="F48922" s="148"/>
      <c r="G48922" s="149"/>
      <c r="H48922" s="148"/>
      <c r="I48922"/>
    </row>
    <row r="48923" spans="1:9" x14ac:dyDescent="0.25">
      <c r="A48923"/>
      <c r="B48923"/>
      <c r="C48923"/>
      <c r="D48923"/>
      <c r="E48923" s="148"/>
      <c r="F48923" s="148"/>
      <c r="G48923" s="149"/>
      <c r="H48923" s="148"/>
      <c r="I48923"/>
    </row>
    <row r="48924" spans="1:9" x14ac:dyDescent="0.25">
      <c r="A48924"/>
      <c r="B48924"/>
      <c r="C48924"/>
      <c r="D48924"/>
      <c r="E48924" s="148"/>
      <c r="F48924" s="148"/>
      <c r="G48924" s="149"/>
      <c r="H48924" s="148"/>
      <c r="I48924"/>
    </row>
    <row r="48925" spans="1:9" x14ac:dyDescent="0.25">
      <c r="A48925"/>
      <c r="B48925"/>
      <c r="C48925"/>
      <c r="D48925"/>
      <c r="E48925" s="148"/>
      <c r="F48925" s="148"/>
      <c r="G48925" s="149"/>
      <c r="H48925" s="148"/>
      <c r="I48925"/>
    </row>
    <row r="48926" spans="1:9" x14ac:dyDescent="0.25">
      <c r="A48926"/>
      <c r="B48926"/>
      <c r="C48926"/>
      <c r="D48926"/>
      <c r="E48926" s="148"/>
      <c r="F48926" s="148"/>
      <c r="G48926" s="149"/>
      <c r="H48926" s="148"/>
      <c r="I48926"/>
    </row>
    <row r="48927" spans="1:9" x14ac:dyDescent="0.25">
      <c r="A48927"/>
      <c r="B48927"/>
      <c r="C48927"/>
      <c r="D48927"/>
      <c r="E48927" s="148"/>
      <c r="F48927" s="148"/>
      <c r="G48927" s="149"/>
      <c r="H48927" s="148"/>
      <c r="I48927"/>
    </row>
    <row r="48928" spans="1:9" x14ac:dyDescent="0.25">
      <c r="A48928"/>
      <c r="B48928"/>
      <c r="C48928"/>
      <c r="D48928"/>
      <c r="E48928" s="148"/>
      <c r="F48928" s="148"/>
      <c r="G48928" s="149"/>
      <c r="H48928" s="148"/>
      <c r="I48928"/>
    </row>
    <row r="48929" spans="1:9" x14ac:dyDescent="0.25">
      <c r="A48929"/>
      <c r="B48929"/>
      <c r="C48929"/>
      <c r="D48929"/>
      <c r="E48929" s="148"/>
      <c r="F48929" s="148"/>
      <c r="G48929" s="149"/>
      <c r="H48929" s="148"/>
      <c r="I48929"/>
    </row>
    <row r="48930" spans="1:9" x14ac:dyDescent="0.25">
      <c r="A48930"/>
      <c r="B48930"/>
      <c r="C48930"/>
      <c r="D48930"/>
      <c r="E48930" s="148"/>
      <c r="F48930" s="148"/>
      <c r="G48930" s="149"/>
      <c r="H48930" s="148"/>
      <c r="I48930"/>
    </row>
    <row r="48931" spans="1:9" x14ac:dyDescent="0.25">
      <c r="A48931"/>
      <c r="B48931"/>
      <c r="C48931"/>
      <c r="D48931"/>
      <c r="E48931" s="148"/>
      <c r="F48931" s="148"/>
      <c r="G48931" s="149"/>
      <c r="H48931" s="148"/>
      <c r="I48931"/>
    </row>
    <row r="48932" spans="1:9" x14ac:dyDescent="0.25">
      <c r="A48932"/>
      <c r="B48932"/>
      <c r="C48932"/>
      <c r="D48932"/>
      <c r="E48932" s="148"/>
      <c r="F48932" s="148"/>
      <c r="G48932" s="149"/>
      <c r="H48932" s="148"/>
      <c r="I48932"/>
    </row>
    <row r="48933" spans="1:9" x14ac:dyDescent="0.25">
      <c r="A48933"/>
      <c r="B48933"/>
      <c r="C48933"/>
      <c r="D48933"/>
      <c r="E48933" s="148"/>
      <c r="F48933" s="148"/>
      <c r="G48933" s="149"/>
      <c r="H48933" s="148"/>
      <c r="I48933"/>
    </row>
    <row r="48934" spans="1:9" x14ac:dyDescent="0.25">
      <c r="A48934"/>
      <c r="B48934"/>
      <c r="C48934"/>
      <c r="D48934"/>
      <c r="E48934" s="148"/>
      <c r="F48934" s="148"/>
      <c r="G48934" s="149"/>
      <c r="H48934" s="148"/>
      <c r="I48934"/>
    </row>
    <row r="48935" spans="1:9" x14ac:dyDescent="0.25">
      <c r="A48935"/>
      <c r="B48935"/>
      <c r="C48935"/>
      <c r="D48935"/>
      <c r="E48935" s="148"/>
      <c r="F48935" s="148"/>
      <c r="G48935" s="149"/>
      <c r="H48935" s="148"/>
      <c r="I48935"/>
    </row>
    <row r="48936" spans="1:9" x14ac:dyDescent="0.25">
      <c r="A48936"/>
      <c r="B48936"/>
      <c r="C48936"/>
      <c r="D48936"/>
      <c r="E48936" s="148"/>
      <c r="F48936" s="148"/>
      <c r="G48936" s="149"/>
      <c r="H48936" s="148"/>
      <c r="I48936"/>
    </row>
    <row r="48937" spans="1:9" x14ac:dyDescent="0.25">
      <c r="A48937"/>
      <c r="B48937"/>
      <c r="C48937"/>
      <c r="D48937"/>
      <c r="E48937" s="148"/>
      <c r="F48937" s="148"/>
      <c r="G48937" s="149"/>
      <c r="H48937" s="148"/>
      <c r="I48937"/>
    </row>
    <row r="48938" spans="1:9" x14ac:dyDescent="0.25">
      <c r="A48938"/>
      <c r="B48938"/>
      <c r="C48938"/>
      <c r="D48938"/>
      <c r="E48938" s="148"/>
      <c r="F48938" s="148"/>
      <c r="G48938" s="149"/>
      <c r="H48938" s="148"/>
      <c r="I48938"/>
    </row>
    <row r="48939" spans="1:9" x14ac:dyDescent="0.25">
      <c r="A48939"/>
      <c r="B48939"/>
      <c r="C48939"/>
      <c r="D48939"/>
      <c r="E48939" s="148"/>
      <c r="F48939" s="148"/>
      <c r="G48939" s="149"/>
      <c r="H48939" s="148"/>
      <c r="I48939"/>
    </row>
    <row r="48940" spans="1:9" x14ac:dyDescent="0.25">
      <c r="A48940"/>
      <c r="B48940"/>
      <c r="C48940"/>
      <c r="D48940"/>
      <c r="E48940" s="148"/>
      <c r="F48940" s="148"/>
      <c r="G48940" s="149"/>
      <c r="H48940" s="148"/>
      <c r="I48940"/>
    </row>
    <row r="48941" spans="1:9" x14ac:dyDescent="0.25">
      <c r="A48941"/>
      <c r="B48941"/>
      <c r="C48941"/>
      <c r="D48941"/>
      <c r="E48941" s="148"/>
      <c r="F48941" s="148"/>
      <c r="G48941" s="149"/>
      <c r="H48941" s="148"/>
      <c r="I48941"/>
    </row>
    <row r="48942" spans="1:9" x14ac:dyDescent="0.25">
      <c r="A48942"/>
      <c r="B48942"/>
      <c r="C48942"/>
      <c r="D48942"/>
      <c r="E48942" s="148"/>
      <c r="F48942" s="148"/>
      <c r="G48942" s="149"/>
      <c r="H48942" s="148"/>
      <c r="I48942"/>
    </row>
    <row r="48943" spans="1:9" x14ac:dyDescent="0.25">
      <c r="A48943"/>
      <c r="B48943"/>
      <c r="C48943"/>
      <c r="D48943"/>
      <c r="E48943" s="148"/>
      <c r="F48943" s="148"/>
      <c r="G48943" s="149"/>
      <c r="H48943" s="148"/>
      <c r="I48943"/>
    </row>
    <row r="48944" spans="1:9" x14ac:dyDescent="0.25">
      <c r="A48944"/>
      <c r="B48944"/>
      <c r="C48944"/>
      <c r="D48944"/>
      <c r="E48944" s="148"/>
      <c r="F48944" s="148"/>
      <c r="G48944" s="149"/>
      <c r="H48944" s="148"/>
      <c r="I48944"/>
    </row>
    <row r="48945" spans="1:9" x14ac:dyDescent="0.25">
      <c r="A48945"/>
      <c r="B48945"/>
      <c r="C48945"/>
      <c r="D48945"/>
      <c r="E48945" s="148"/>
      <c r="F48945" s="148"/>
      <c r="G48945" s="149"/>
      <c r="H48945" s="148"/>
      <c r="I48945"/>
    </row>
    <row r="48946" spans="1:9" x14ac:dyDescent="0.25">
      <c r="A48946"/>
      <c r="B48946"/>
      <c r="C48946"/>
      <c r="D48946"/>
      <c r="E48946" s="148"/>
      <c r="F48946" s="148"/>
      <c r="G48946" s="149"/>
      <c r="H48946" s="148"/>
      <c r="I48946"/>
    </row>
    <row r="48947" spans="1:9" x14ac:dyDescent="0.25">
      <c r="A48947"/>
      <c r="B48947"/>
      <c r="C48947"/>
      <c r="D48947"/>
      <c r="E48947" s="148"/>
      <c r="F48947" s="148"/>
      <c r="G48947" s="149"/>
      <c r="H48947" s="148"/>
      <c r="I48947"/>
    </row>
    <row r="48948" spans="1:9" x14ac:dyDescent="0.25">
      <c r="A48948"/>
      <c r="B48948"/>
      <c r="C48948"/>
      <c r="D48948"/>
      <c r="E48948" s="148"/>
      <c r="F48948" s="148"/>
      <c r="G48948" s="149"/>
      <c r="H48948" s="148"/>
      <c r="I48948"/>
    </row>
    <row r="48949" spans="1:9" x14ac:dyDescent="0.25">
      <c r="A48949"/>
      <c r="B48949"/>
      <c r="C48949"/>
      <c r="D48949"/>
      <c r="E48949" s="148"/>
      <c r="F48949" s="148"/>
      <c r="G48949" s="149"/>
      <c r="H48949" s="148"/>
      <c r="I48949"/>
    </row>
    <row r="48950" spans="1:9" x14ac:dyDescent="0.25">
      <c r="A48950"/>
      <c r="B48950"/>
      <c r="C48950"/>
      <c r="D48950"/>
      <c r="E48950" s="148"/>
      <c r="F48950" s="148"/>
      <c r="G48950" s="149"/>
      <c r="H48950" s="148"/>
      <c r="I48950"/>
    </row>
    <row r="48951" spans="1:9" x14ac:dyDescent="0.25">
      <c r="A48951"/>
      <c r="B48951"/>
      <c r="C48951"/>
      <c r="D48951"/>
      <c r="E48951" s="148"/>
      <c r="F48951" s="148"/>
      <c r="G48951" s="149"/>
      <c r="H48951" s="148"/>
      <c r="I48951"/>
    </row>
    <row r="48952" spans="1:9" x14ac:dyDescent="0.25">
      <c r="A48952"/>
      <c r="B48952"/>
      <c r="C48952"/>
      <c r="D48952"/>
      <c r="E48952" s="148"/>
      <c r="F48952" s="148"/>
      <c r="G48952" s="149"/>
      <c r="H48952" s="148"/>
      <c r="I48952"/>
    </row>
    <row r="48953" spans="1:9" x14ac:dyDescent="0.25">
      <c r="A48953"/>
      <c r="B48953"/>
      <c r="C48953"/>
      <c r="D48953"/>
      <c r="E48953" s="148"/>
      <c r="F48953" s="148"/>
      <c r="G48953" s="149"/>
      <c r="H48953" s="148"/>
      <c r="I48953"/>
    </row>
    <row r="48954" spans="1:9" x14ac:dyDescent="0.25">
      <c r="A48954"/>
      <c r="B48954"/>
      <c r="C48954"/>
      <c r="D48954"/>
      <c r="E48954" s="148"/>
      <c r="F48954" s="148"/>
      <c r="G48954" s="149"/>
      <c r="H48954" s="148"/>
      <c r="I48954"/>
    </row>
    <row r="48955" spans="1:9" x14ac:dyDescent="0.25">
      <c r="A48955"/>
      <c r="B48955"/>
      <c r="C48955"/>
      <c r="D48955"/>
      <c r="E48955" s="148"/>
      <c r="F48955" s="148"/>
      <c r="G48955" s="149"/>
      <c r="H48955" s="148"/>
      <c r="I48955"/>
    </row>
    <row r="48956" spans="1:9" x14ac:dyDescent="0.25">
      <c r="A48956"/>
      <c r="B48956"/>
      <c r="C48956"/>
      <c r="D48956"/>
      <c r="E48956" s="148"/>
      <c r="F48956" s="148"/>
      <c r="G48956" s="149"/>
      <c r="H48956" s="148"/>
      <c r="I48956"/>
    </row>
    <row r="48957" spans="1:9" x14ac:dyDescent="0.25">
      <c r="A48957"/>
      <c r="B48957"/>
      <c r="C48957"/>
      <c r="D48957"/>
      <c r="E48957" s="148"/>
      <c r="F48957" s="148"/>
      <c r="G48957" s="149"/>
      <c r="H48957" s="148"/>
      <c r="I48957"/>
    </row>
    <row r="48958" spans="1:9" x14ac:dyDescent="0.25">
      <c r="A48958"/>
      <c r="B48958"/>
      <c r="C48958"/>
      <c r="D48958"/>
      <c r="E48958" s="148"/>
      <c r="F48958" s="148"/>
      <c r="G48958" s="149"/>
      <c r="H48958" s="148"/>
      <c r="I48958"/>
    </row>
    <row r="48959" spans="1:9" x14ac:dyDescent="0.25">
      <c r="A48959"/>
      <c r="B48959"/>
      <c r="C48959"/>
      <c r="D48959"/>
      <c r="E48959" s="148"/>
      <c r="F48959" s="148"/>
      <c r="G48959" s="149"/>
      <c r="H48959" s="148"/>
      <c r="I48959"/>
    </row>
    <row r="48960" spans="1:9" x14ac:dyDescent="0.25">
      <c r="A48960"/>
      <c r="B48960"/>
      <c r="C48960"/>
      <c r="D48960"/>
      <c r="E48960" s="148"/>
      <c r="F48960" s="148"/>
      <c r="G48960" s="149"/>
      <c r="H48960" s="148"/>
      <c r="I48960"/>
    </row>
    <row r="48961" spans="1:9" x14ac:dyDescent="0.25">
      <c r="A48961"/>
      <c r="B48961"/>
      <c r="C48961"/>
      <c r="D48961"/>
      <c r="E48961" s="148"/>
      <c r="F48961" s="148"/>
      <c r="G48961" s="149"/>
      <c r="H48961" s="148"/>
      <c r="I48961"/>
    </row>
    <row r="48962" spans="1:9" x14ac:dyDescent="0.25">
      <c r="A48962"/>
      <c r="B48962"/>
      <c r="C48962"/>
      <c r="D48962"/>
      <c r="E48962" s="148"/>
      <c r="F48962" s="148"/>
      <c r="G48962" s="149"/>
      <c r="H48962" s="148"/>
      <c r="I48962"/>
    </row>
    <row r="48963" spans="1:9" x14ac:dyDescent="0.25">
      <c r="A48963"/>
      <c r="B48963"/>
      <c r="C48963"/>
      <c r="D48963"/>
      <c r="E48963" s="148"/>
      <c r="F48963" s="148"/>
      <c r="G48963" s="149"/>
      <c r="H48963" s="148"/>
      <c r="I48963"/>
    </row>
    <row r="48964" spans="1:9" x14ac:dyDescent="0.25">
      <c r="A48964"/>
      <c r="B48964"/>
      <c r="C48964"/>
      <c r="D48964"/>
      <c r="E48964" s="148"/>
      <c r="F48964" s="148"/>
      <c r="G48964" s="149"/>
      <c r="H48964" s="148"/>
      <c r="I48964"/>
    </row>
    <row r="48965" spans="1:9" x14ac:dyDescent="0.25">
      <c r="A48965"/>
      <c r="B48965"/>
      <c r="C48965"/>
      <c r="D48965"/>
      <c r="E48965" s="148"/>
      <c r="F48965" s="148"/>
      <c r="G48965" s="149"/>
      <c r="H48965" s="148"/>
      <c r="I48965"/>
    </row>
    <row r="48966" spans="1:9" x14ac:dyDescent="0.25">
      <c r="A48966"/>
      <c r="B48966"/>
      <c r="C48966"/>
      <c r="D48966"/>
      <c r="E48966" s="148"/>
      <c r="F48966" s="148"/>
      <c r="G48966" s="149"/>
      <c r="H48966" s="148"/>
      <c r="I48966"/>
    </row>
    <row r="48967" spans="1:9" x14ac:dyDescent="0.25">
      <c r="A48967"/>
      <c r="B48967"/>
      <c r="C48967"/>
      <c r="D48967"/>
      <c r="E48967" s="148"/>
      <c r="F48967" s="148"/>
      <c r="G48967" s="149"/>
      <c r="H48967" s="148"/>
      <c r="I48967"/>
    </row>
    <row r="48968" spans="1:9" x14ac:dyDescent="0.25">
      <c r="A48968"/>
      <c r="B48968"/>
      <c r="C48968"/>
      <c r="D48968"/>
      <c r="E48968" s="148"/>
      <c r="F48968" s="148"/>
      <c r="G48968" s="149"/>
      <c r="H48968" s="148"/>
      <c r="I48968"/>
    </row>
    <row r="48969" spans="1:9" x14ac:dyDescent="0.25">
      <c r="A48969"/>
      <c r="B48969"/>
      <c r="C48969"/>
      <c r="D48969"/>
      <c r="E48969" s="148"/>
      <c r="F48969" s="148"/>
      <c r="G48969" s="149"/>
      <c r="H48969" s="148"/>
      <c r="I48969"/>
    </row>
    <row r="48970" spans="1:9" x14ac:dyDescent="0.25">
      <c r="A48970"/>
      <c r="B48970"/>
      <c r="C48970"/>
      <c r="D48970"/>
      <c r="E48970" s="148"/>
      <c r="F48970" s="148"/>
      <c r="G48970" s="149"/>
      <c r="H48970" s="148"/>
      <c r="I48970"/>
    </row>
    <row r="48971" spans="1:9" x14ac:dyDescent="0.25">
      <c r="A48971"/>
      <c r="B48971"/>
      <c r="C48971"/>
      <c r="D48971"/>
      <c r="E48971" s="148"/>
      <c r="F48971" s="148"/>
      <c r="G48971" s="149"/>
      <c r="H48971" s="148"/>
      <c r="I48971"/>
    </row>
    <row r="48972" spans="1:9" x14ac:dyDescent="0.25">
      <c r="A48972"/>
      <c r="B48972"/>
      <c r="C48972"/>
      <c r="D48972"/>
      <c r="E48972" s="148"/>
      <c r="F48972" s="148"/>
      <c r="G48972" s="149"/>
      <c r="H48972" s="148"/>
      <c r="I48972"/>
    </row>
    <row r="48973" spans="1:9" x14ac:dyDescent="0.25">
      <c r="A48973"/>
      <c r="B48973"/>
      <c r="C48973"/>
      <c r="D48973"/>
      <c r="E48973" s="148"/>
      <c r="F48973" s="148"/>
      <c r="G48973" s="149"/>
      <c r="H48973" s="148"/>
      <c r="I48973"/>
    </row>
    <row r="48974" spans="1:9" x14ac:dyDescent="0.25">
      <c r="A48974"/>
      <c r="B48974"/>
      <c r="C48974"/>
      <c r="D48974"/>
      <c r="E48974" s="148"/>
      <c r="F48974" s="148"/>
      <c r="G48974" s="149"/>
      <c r="H48974" s="148"/>
      <c r="I48974"/>
    </row>
    <row r="48975" spans="1:9" x14ac:dyDescent="0.25">
      <c r="A48975"/>
      <c r="B48975"/>
      <c r="C48975"/>
      <c r="D48975"/>
      <c r="E48975" s="148"/>
      <c r="F48975" s="148"/>
      <c r="G48975" s="149"/>
      <c r="H48975" s="148"/>
      <c r="I48975"/>
    </row>
    <row r="48976" spans="1:9" x14ac:dyDescent="0.25">
      <c r="A48976"/>
      <c r="B48976"/>
      <c r="C48976"/>
      <c r="D48976"/>
      <c r="E48976" s="148"/>
      <c r="F48976" s="148"/>
      <c r="G48976" s="149"/>
      <c r="H48976" s="148"/>
      <c r="I48976"/>
    </row>
    <row r="48977" spans="1:9" x14ac:dyDescent="0.25">
      <c r="A48977"/>
      <c r="B48977"/>
      <c r="C48977"/>
      <c r="D48977"/>
      <c r="E48977" s="148"/>
      <c r="F48977" s="148"/>
      <c r="G48977" s="149"/>
      <c r="H48977" s="148"/>
      <c r="I48977"/>
    </row>
    <row r="48978" spans="1:9" x14ac:dyDescent="0.25">
      <c r="A48978"/>
      <c r="B48978"/>
      <c r="C48978"/>
      <c r="D48978"/>
      <c r="E48978" s="148"/>
      <c r="F48978" s="148"/>
      <c r="G48978" s="149"/>
      <c r="H48978" s="148"/>
      <c r="I48978"/>
    </row>
    <row r="48979" spans="1:9" x14ac:dyDescent="0.25">
      <c r="A48979"/>
      <c r="B48979"/>
      <c r="C48979"/>
      <c r="D48979"/>
      <c r="E48979" s="148"/>
      <c r="F48979" s="148"/>
      <c r="G48979" s="149"/>
      <c r="H48979" s="148"/>
      <c r="I48979"/>
    </row>
    <row r="48980" spans="1:9" x14ac:dyDescent="0.25">
      <c r="A48980"/>
      <c r="B48980"/>
      <c r="C48980"/>
      <c r="D48980"/>
      <c r="E48980" s="148"/>
      <c r="F48980" s="148"/>
      <c r="G48980" s="149"/>
      <c r="H48980" s="148"/>
      <c r="I48980"/>
    </row>
    <row r="48981" spans="1:9" x14ac:dyDescent="0.25">
      <c r="A48981"/>
      <c r="B48981"/>
      <c r="C48981"/>
      <c r="D48981"/>
      <c r="E48981" s="148"/>
      <c r="F48981" s="148"/>
      <c r="G48981" s="149"/>
      <c r="H48981" s="148"/>
      <c r="I48981"/>
    </row>
    <row r="48982" spans="1:9" x14ac:dyDescent="0.25">
      <c r="A48982"/>
      <c r="B48982"/>
      <c r="C48982"/>
      <c r="D48982"/>
      <c r="E48982" s="148"/>
      <c r="F48982" s="148"/>
      <c r="G48982" s="149"/>
      <c r="H48982" s="148"/>
      <c r="I48982"/>
    </row>
    <row r="48983" spans="1:9" x14ac:dyDescent="0.25">
      <c r="A48983"/>
      <c r="B48983"/>
      <c r="C48983"/>
      <c r="D48983"/>
      <c r="E48983" s="148"/>
      <c r="F48983" s="148"/>
      <c r="G48983" s="149"/>
      <c r="H48983" s="148"/>
      <c r="I48983"/>
    </row>
    <row r="48984" spans="1:9" x14ac:dyDescent="0.25">
      <c r="A48984"/>
      <c r="B48984"/>
      <c r="C48984"/>
      <c r="D48984"/>
      <c r="E48984" s="148"/>
      <c r="F48984" s="148"/>
      <c r="G48984" s="149"/>
      <c r="H48984" s="148"/>
      <c r="I48984"/>
    </row>
    <row r="48985" spans="1:9" x14ac:dyDescent="0.25">
      <c r="A48985"/>
      <c r="B48985"/>
      <c r="C48985"/>
      <c r="D48985"/>
      <c r="E48985" s="148"/>
      <c r="F48985" s="148"/>
      <c r="G48985" s="149"/>
      <c r="H48985" s="148"/>
      <c r="I48985"/>
    </row>
    <row r="48986" spans="1:9" x14ac:dyDescent="0.25">
      <c r="A48986"/>
      <c r="B48986"/>
      <c r="C48986"/>
      <c r="D48986"/>
      <c r="E48986" s="148"/>
      <c r="F48986" s="148"/>
      <c r="G48986" s="149"/>
      <c r="H48986" s="148"/>
      <c r="I48986"/>
    </row>
    <row r="48987" spans="1:9" x14ac:dyDescent="0.25">
      <c r="A48987"/>
      <c r="B48987"/>
      <c r="C48987"/>
      <c r="D48987"/>
      <c r="E48987" s="148"/>
      <c r="F48987" s="148"/>
      <c r="G48987" s="149"/>
      <c r="H48987" s="148"/>
      <c r="I48987"/>
    </row>
    <row r="48988" spans="1:9" x14ac:dyDescent="0.25">
      <c r="A48988"/>
      <c r="B48988"/>
      <c r="C48988"/>
      <c r="D48988"/>
      <c r="E48988" s="148"/>
      <c r="F48988" s="148"/>
      <c r="G48988" s="149"/>
      <c r="H48988" s="148"/>
      <c r="I48988"/>
    </row>
    <row r="48989" spans="1:9" x14ac:dyDescent="0.25">
      <c r="A48989"/>
      <c r="B48989"/>
      <c r="C48989"/>
      <c r="D48989"/>
      <c r="E48989" s="148"/>
      <c r="F48989" s="148"/>
      <c r="G48989" s="149"/>
      <c r="H48989" s="148"/>
      <c r="I48989"/>
    </row>
    <row r="48990" spans="1:9" x14ac:dyDescent="0.25">
      <c r="A48990"/>
      <c r="B48990"/>
      <c r="C48990"/>
      <c r="D48990"/>
      <c r="E48990" s="148"/>
      <c r="F48990" s="148"/>
      <c r="G48990" s="149"/>
      <c r="H48990" s="148"/>
      <c r="I48990"/>
    </row>
    <row r="48991" spans="1:9" x14ac:dyDescent="0.25">
      <c r="A48991"/>
      <c r="B48991"/>
      <c r="C48991"/>
      <c r="D48991"/>
      <c r="E48991" s="148"/>
      <c r="F48991" s="148"/>
      <c r="G48991" s="149"/>
      <c r="H48991" s="148"/>
      <c r="I48991"/>
    </row>
    <row r="48992" spans="1:9" x14ac:dyDescent="0.25">
      <c r="A48992"/>
      <c r="B48992"/>
      <c r="C48992"/>
      <c r="D48992"/>
      <c r="E48992" s="148"/>
      <c r="F48992" s="148"/>
      <c r="G48992" s="149"/>
      <c r="H48992" s="148"/>
      <c r="I48992"/>
    </row>
    <row r="48993" spans="1:9" x14ac:dyDescent="0.25">
      <c r="A48993"/>
      <c r="B48993"/>
      <c r="C48993"/>
      <c r="D48993"/>
      <c r="E48993" s="148"/>
      <c r="F48993" s="148"/>
      <c r="G48993" s="149"/>
      <c r="H48993" s="148"/>
      <c r="I48993"/>
    </row>
    <row r="48994" spans="1:9" x14ac:dyDescent="0.25">
      <c r="A48994"/>
      <c r="B48994"/>
      <c r="C48994"/>
      <c r="D48994"/>
      <c r="E48994" s="148"/>
      <c r="F48994" s="148"/>
      <c r="G48994" s="149"/>
      <c r="H48994" s="148"/>
      <c r="I48994"/>
    </row>
    <row r="48995" spans="1:9" x14ac:dyDescent="0.25">
      <c r="A48995"/>
      <c r="B48995"/>
      <c r="C48995"/>
      <c r="D48995"/>
      <c r="E48995" s="148"/>
      <c r="F48995" s="148"/>
      <c r="G48995" s="149"/>
      <c r="H48995" s="148"/>
      <c r="I48995"/>
    </row>
    <row r="48996" spans="1:9" x14ac:dyDescent="0.25">
      <c r="A48996"/>
      <c r="B48996"/>
      <c r="C48996"/>
      <c r="D48996"/>
      <c r="E48996" s="148"/>
      <c r="F48996" s="148"/>
      <c r="G48996" s="149"/>
      <c r="H48996" s="148"/>
      <c r="I48996"/>
    </row>
    <row r="48997" spans="1:9" x14ac:dyDescent="0.25">
      <c r="A48997"/>
      <c r="B48997"/>
      <c r="C48997"/>
      <c r="D48997"/>
      <c r="E48997" s="148"/>
      <c r="F48997" s="148"/>
      <c r="G48997" s="149"/>
      <c r="H48997" s="148"/>
      <c r="I48997"/>
    </row>
    <row r="48998" spans="1:9" x14ac:dyDescent="0.25">
      <c r="A48998"/>
      <c r="B48998"/>
      <c r="C48998"/>
      <c r="D48998"/>
      <c r="E48998" s="148"/>
      <c r="F48998" s="148"/>
      <c r="G48998" s="149"/>
      <c r="H48998" s="148"/>
      <c r="I48998"/>
    </row>
    <row r="48999" spans="1:9" x14ac:dyDescent="0.25">
      <c r="A48999"/>
      <c r="B48999"/>
      <c r="C48999"/>
      <c r="D48999"/>
      <c r="E48999" s="148"/>
      <c r="F48999" s="148"/>
      <c r="G48999" s="149"/>
      <c r="H48999" s="148"/>
      <c r="I48999"/>
    </row>
    <row r="49000" spans="1:9" x14ac:dyDescent="0.25">
      <c r="A49000"/>
      <c r="B49000"/>
      <c r="C49000"/>
      <c r="D49000"/>
      <c r="E49000" s="148"/>
      <c r="F49000" s="148"/>
      <c r="G49000" s="149"/>
      <c r="H49000" s="148"/>
      <c r="I49000"/>
    </row>
    <row r="49001" spans="1:9" x14ac:dyDescent="0.25">
      <c r="A49001"/>
      <c r="B49001"/>
      <c r="C49001"/>
      <c r="D49001"/>
      <c r="E49001" s="148"/>
      <c r="F49001" s="148"/>
      <c r="G49001" s="149"/>
      <c r="H49001" s="148"/>
      <c r="I49001"/>
    </row>
    <row r="49002" spans="1:9" x14ac:dyDescent="0.25">
      <c r="A49002"/>
      <c r="B49002"/>
      <c r="C49002"/>
      <c r="D49002"/>
      <c r="E49002" s="148"/>
      <c r="F49002" s="148"/>
      <c r="G49002" s="149"/>
      <c r="H49002" s="148"/>
      <c r="I49002"/>
    </row>
    <row r="49003" spans="1:9" x14ac:dyDescent="0.25">
      <c r="A49003"/>
      <c r="B49003"/>
      <c r="C49003"/>
      <c r="D49003"/>
      <c r="E49003" s="148"/>
      <c r="F49003" s="148"/>
      <c r="G49003" s="149"/>
      <c r="H49003" s="148"/>
      <c r="I49003"/>
    </row>
    <row r="49004" spans="1:9" x14ac:dyDescent="0.25">
      <c r="A49004"/>
      <c r="B49004"/>
      <c r="C49004"/>
      <c r="D49004"/>
      <c r="E49004" s="148"/>
      <c r="F49004" s="148"/>
      <c r="G49004" s="149"/>
      <c r="H49004" s="148"/>
      <c r="I49004"/>
    </row>
    <row r="49005" spans="1:9" x14ac:dyDescent="0.25">
      <c r="A49005"/>
      <c r="B49005"/>
      <c r="C49005"/>
      <c r="D49005"/>
      <c r="E49005" s="148"/>
      <c r="F49005" s="148"/>
      <c r="G49005" s="149"/>
      <c r="H49005" s="148"/>
      <c r="I49005"/>
    </row>
    <row r="49006" spans="1:9" x14ac:dyDescent="0.25">
      <c r="A49006"/>
      <c r="B49006"/>
      <c r="C49006"/>
      <c r="D49006"/>
      <c r="E49006" s="148"/>
      <c r="F49006" s="148"/>
      <c r="G49006" s="149"/>
      <c r="H49006" s="148"/>
      <c r="I49006"/>
    </row>
    <row r="49007" spans="1:9" x14ac:dyDescent="0.25">
      <c r="A49007"/>
      <c r="B49007"/>
      <c r="C49007"/>
      <c r="D49007"/>
      <c r="E49007" s="148"/>
      <c r="F49007" s="148"/>
      <c r="G49007" s="149"/>
      <c r="H49007" s="148"/>
      <c r="I49007"/>
    </row>
    <row r="49008" spans="1:9" x14ac:dyDescent="0.25">
      <c r="A49008"/>
      <c r="B49008"/>
      <c r="C49008"/>
      <c r="D49008"/>
      <c r="E49008" s="148"/>
      <c r="F49008" s="148"/>
      <c r="G49008" s="149"/>
      <c r="H49008" s="148"/>
      <c r="I49008"/>
    </row>
    <row r="49009" spans="1:9" x14ac:dyDescent="0.25">
      <c r="A49009"/>
      <c r="B49009"/>
      <c r="C49009"/>
      <c r="D49009"/>
      <c r="E49009" s="148"/>
      <c r="F49009" s="148"/>
      <c r="G49009" s="149"/>
      <c r="H49009" s="148"/>
      <c r="I49009"/>
    </row>
    <row r="49010" spans="1:9" x14ac:dyDescent="0.25">
      <c r="A49010"/>
      <c r="B49010"/>
      <c r="C49010"/>
      <c r="D49010"/>
      <c r="E49010" s="148"/>
      <c r="F49010" s="148"/>
      <c r="G49010" s="149"/>
      <c r="H49010" s="148"/>
      <c r="I49010"/>
    </row>
    <row r="49011" spans="1:9" x14ac:dyDescent="0.25">
      <c r="A49011"/>
      <c r="B49011"/>
      <c r="C49011"/>
      <c r="D49011"/>
      <c r="E49011" s="148"/>
      <c r="F49011" s="148"/>
      <c r="G49011" s="149"/>
      <c r="H49011" s="148"/>
      <c r="I49011"/>
    </row>
    <row r="49012" spans="1:9" x14ac:dyDescent="0.25">
      <c r="A49012"/>
      <c r="B49012"/>
      <c r="C49012"/>
      <c r="D49012"/>
      <c r="E49012" s="148"/>
      <c r="F49012" s="148"/>
      <c r="G49012" s="149"/>
      <c r="H49012" s="148"/>
      <c r="I49012"/>
    </row>
    <row r="49013" spans="1:9" x14ac:dyDescent="0.25">
      <c r="A49013"/>
      <c r="B49013"/>
      <c r="C49013"/>
      <c r="D49013"/>
      <c r="E49013" s="148"/>
      <c r="F49013" s="148"/>
      <c r="G49013" s="149"/>
      <c r="H49013" s="148"/>
      <c r="I49013"/>
    </row>
    <row r="49014" spans="1:9" x14ac:dyDescent="0.25">
      <c r="A49014"/>
      <c r="B49014"/>
      <c r="C49014"/>
      <c r="D49014"/>
      <c r="E49014" s="148"/>
      <c r="F49014" s="148"/>
      <c r="G49014" s="149"/>
      <c r="H49014" s="148"/>
      <c r="I49014"/>
    </row>
    <row r="49015" spans="1:9" x14ac:dyDescent="0.25">
      <c r="A49015"/>
      <c r="B49015"/>
      <c r="C49015"/>
      <c r="D49015"/>
      <c r="E49015" s="148"/>
      <c r="F49015" s="148"/>
      <c r="G49015" s="149"/>
      <c r="H49015" s="148"/>
      <c r="I49015"/>
    </row>
    <row r="49016" spans="1:9" x14ac:dyDescent="0.25">
      <c r="A49016"/>
      <c r="B49016"/>
      <c r="C49016"/>
      <c r="D49016"/>
      <c r="E49016" s="148"/>
      <c r="F49016" s="148"/>
      <c r="G49016" s="149"/>
      <c r="H49016" s="148"/>
      <c r="I49016"/>
    </row>
    <row r="49017" spans="1:9" x14ac:dyDescent="0.25">
      <c r="A49017"/>
      <c r="B49017"/>
      <c r="C49017"/>
      <c r="D49017"/>
      <c r="E49017" s="148"/>
      <c r="F49017" s="148"/>
      <c r="G49017" s="149"/>
      <c r="H49017" s="148"/>
      <c r="I49017"/>
    </row>
    <row r="49018" spans="1:9" x14ac:dyDescent="0.25">
      <c r="A49018"/>
      <c r="B49018"/>
      <c r="C49018"/>
      <c r="D49018"/>
      <c r="E49018" s="148"/>
      <c r="F49018" s="148"/>
      <c r="G49018" s="149"/>
      <c r="H49018" s="148"/>
      <c r="I49018"/>
    </row>
    <row r="49019" spans="1:9" x14ac:dyDescent="0.25">
      <c r="A49019"/>
      <c r="B49019"/>
      <c r="C49019"/>
      <c r="D49019"/>
      <c r="E49019" s="148"/>
      <c r="F49019" s="148"/>
      <c r="G49019" s="149"/>
      <c r="H49019" s="148"/>
      <c r="I49019"/>
    </row>
    <row r="49020" spans="1:9" x14ac:dyDescent="0.25">
      <c r="A49020"/>
      <c r="B49020"/>
      <c r="C49020"/>
      <c r="D49020"/>
      <c r="E49020" s="148"/>
      <c r="F49020" s="148"/>
      <c r="G49020" s="149"/>
      <c r="H49020" s="148"/>
      <c r="I49020"/>
    </row>
    <row r="49021" spans="1:9" x14ac:dyDescent="0.25">
      <c r="A49021"/>
      <c r="B49021"/>
      <c r="C49021"/>
      <c r="D49021"/>
      <c r="E49021" s="148"/>
      <c r="F49021" s="148"/>
      <c r="G49021" s="149"/>
      <c r="H49021" s="148"/>
      <c r="I49021"/>
    </row>
    <row r="49022" spans="1:9" x14ac:dyDescent="0.25">
      <c r="A49022"/>
      <c r="B49022"/>
      <c r="C49022"/>
      <c r="D49022"/>
      <c r="E49022" s="148"/>
      <c r="F49022" s="148"/>
      <c r="G49022" s="149"/>
      <c r="H49022" s="148"/>
      <c r="I49022"/>
    </row>
    <row r="49023" spans="1:9" x14ac:dyDescent="0.25">
      <c r="A49023"/>
      <c r="B49023"/>
      <c r="C49023"/>
      <c r="D49023"/>
      <c r="E49023" s="148"/>
      <c r="F49023" s="148"/>
      <c r="G49023" s="149"/>
      <c r="H49023" s="148"/>
      <c r="I49023"/>
    </row>
    <row r="49024" spans="1:9" x14ac:dyDescent="0.25">
      <c r="A49024"/>
      <c r="B49024"/>
      <c r="C49024"/>
      <c r="D49024"/>
      <c r="E49024" s="148"/>
      <c r="F49024" s="148"/>
      <c r="G49024" s="149"/>
      <c r="H49024" s="148"/>
      <c r="I49024"/>
    </row>
    <row r="49025" spans="1:9" x14ac:dyDescent="0.25">
      <c r="A49025"/>
      <c r="B49025"/>
      <c r="C49025"/>
      <c r="D49025"/>
      <c r="E49025" s="148"/>
      <c r="F49025" s="148"/>
      <c r="G49025" s="149"/>
      <c r="H49025" s="148"/>
      <c r="I49025"/>
    </row>
    <row r="49026" spans="1:9" x14ac:dyDescent="0.25">
      <c r="A49026"/>
      <c r="B49026"/>
      <c r="C49026"/>
      <c r="D49026"/>
      <c r="E49026" s="148"/>
      <c r="F49026" s="148"/>
      <c r="G49026" s="149"/>
      <c r="H49026" s="148"/>
      <c r="I49026"/>
    </row>
    <row r="49027" spans="1:9" x14ac:dyDescent="0.25">
      <c r="A49027"/>
      <c r="B49027"/>
      <c r="C49027"/>
      <c r="D49027"/>
      <c r="E49027" s="148"/>
      <c r="F49027" s="148"/>
      <c r="G49027" s="149"/>
      <c r="H49027" s="148"/>
      <c r="I49027"/>
    </row>
    <row r="49028" spans="1:9" x14ac:dyDescent="0.25">
      <c r="A49028"/>
      <c r="B49028"/>
      <c r="C49028"/>
      <c r="D49028"/>
      <c r="E49028" s="148"/>
      <c r="F49028" s="148"/>
      <c r="G49028" s="149"/>
      <c r="H49028" s="148"/>
      <c r="I49028"/>
    </row>
    <row r="49029" spans="1:9" x14ac:dyDescent="0.25">
      <c r="A49029"/>
      <c r="B49029"/>
      <c r="C49029"/>
      <c r="D49029"/>
      <c r="E49029" s="148"/>
      <c r="F49029" s="148"/>
      <c r="G49029" s="149"/>
      <c r="H49029" s="148"/>
      <c r="I49029"/>
    </row>
    <row r="49030" spans="1:9" x14ac:dyDescent="0.25">
      <c r="A49030"/>
      <c r="B49030"/>
      <c r="C49030"/>
      <c r="D49030"/>
      <c r="E49030" s="148"/>
      <c r="F49030" s="148"/>
      <c r="G49030" s="149"/>
      <c r="H49030" s="148"/>
      <c r="I49030"/>
    </row>
    <row r="49031" spans="1:9" x14ac:dyDescent="0.25">
      <c r="A49031"/>
      <c r="B49031"/>
      <c r="C49031"/>
      <c r="D49031"/>
      <c r="E49031" s="148"/>
      <c r="F49031" s="148"/>
      <c r="G49031" s="149"/>
      <c r="H49031" s="148"/>
      <c r="I49031"/>
    </row>
    <row r="49032" spans="1:9" x14ac:dyDescent="0.25">
      <c r="A49032"/>
      <c r="B49032"/>
      <c r="C49032"/>
      <c r="D49032"/>
      <c r="E49032" s="148"/>
      <c r="F49032" s="148"/>
      <c r="G49032" s="149"/>
      <c r="H49032" s="148"/>
      <c r="I49032"/>
    </row>
    <row r="49033" spans="1:9" x14ac:dyDescent="0.25">
      <c r="A49033"/>
      <c r="B49033"/>
      <c r="C49033"/>
      <c r="D49033"/>
      <c r="E49033" s="148"/>
      <c r="F49033" s="148"/>
      <c r="G49033" s="149"/>
      <c r="H49033" s="148"/>
      <c r="I49033"/>
    </row>
    <row r="49034" spans="1:9" x14ac:dyDescent="0.25">
      <c r="A49034"/>
      <c r="B49034"/>
      <c r="C49034"/>
      <c r="D49034"/>
      <c r="E49034" s="148"/>
      <c r="F49034" s="148"/>
      <c r="G49034" s="149"/>
      <c r="H49034" s="148"/>
      <c r="I49034"/>
    </row>
    <row r="49035" spans="1:9" x14ac:dyDescent="0.25">
      <c r="A49035"/>
      <c r="B49035"/>
      <c r="C49035"/>
      <c r="D49035"/>
      <c r="E49035" s="148"/>
      <c r="F49035" s="148"/>
      <c r="G49035" s="149"/>
      <c r="H49035" s="148"/>
      <c r="I49035"/>
    </row>
    <row r="49036" spans="1:9" x14ac:dyDescent="0.25">
      <c r="A49036"/>
      <c r="B49036"/>
      <c r="C49036"/>
      <c r="D49036"/>
      <c r="E49036" s="148"/>
      <c r="F49036" s="148"/>
      <c r="G49036" s="149"/>
      <c r="H49036" s="148"/>
      <c r="I49036"/>
    </row>
    <row r="49037" spans="1:9" x14ac:dyDescent="0.25">
      <c r="A49037"/>
      <c r="B49037"/>
      <c r="C49037"/>
      <c r="D49037"/>
      <c r="E49037" s="148"/>
      <c r="F49037" s="148"/>
      <c r="G49037" s="149"/>
      <c r="H49037" s="148"/>
      <c r="I49037"/>
    </row>
    <row r="49038" spans="1:9" x14ac:dyDescent="0.25">
      <c r="A49038"/>
      <c r="B49038"/>
      <c r="C49038"/>
      <c r="D49038"/>
      <c r="E49038" s="148"/>
      <c r="F49038" s="148"/>
      <c r="G49038" s="149"/>
      <c r="H49038" s="148"/>
      <c r="I49038"/>
    </row>
    <row r="49039" spans="1:9" x14ac:dyDescent="0.25">
      <c r="A49039"/>
      <c r="B49039"/>
      <c r="C49039"/>
      <c r="D49039"/>
      <c r="E49039" s="148"/>
      <c r="F49039" s="148"/>
      <c r="G49039" s="149"/>
      <c r="H49039" s="148"/>
      <c r="I49039"/>
    </row>
    <row r="49040" spans="1:9" x14ac:dyDescent="0.25">
      <c r="A49040"/>
      <c r="B49040"/>
      <c r="C49040"/>
      <c r="D49040"/>
      <c r="E49040" s="148"/>
      <c r="F49040" s="148"/>
      <c r="G49040" s="149"/>
      <c r="H49040" s="148"/>
      <c r="I49040"/>
    </row>
    <row r="49041" spans="1:9" x14ac:dyDescent="0.25">
      <c r="A49041"/>
      <c r="B49041"/>
      <c r="C49041"/>
      <c r="D49041"/>
      <c r="E49041" s="148"/>
      <c r="F49041" s="148"/>
      <c r="G49041" s="149"/>
      <c r="H49041" s="148"/>
      <c r="I49041"/>
    </row>
    <row r="49042" spans="1:9" x14ac:dyDescent="0.25">
      <c r="A49042"/>
      <c r="B49042"/>
      <c r="C49042"/>
      <c r="D49042"/>
      <c r="E49042" s="148"/>
      <c r="F49042" s="148"/>
      <c r="G49042" s="149"/>
      <c r="H49042" s="148"/>
      <c r="I49042"/>
    </row>
    <row r="49043" spans="1:9" x14ac:dyDescent="0.25">
      <c r="A49043"/>
      <c r="B49043"/>
      <c r="C49043"/>
      <c r="D49043"/>
      <c r="E49043" s="148"/>
      <c r="F49043" s="148"/>
      <c r="G49043" s="149"/>
      <c r="H49043" s="148"/>
      <c r="I49043"/>
    </row>
    <row r="49044" spans="1:9" x14ac:dyDescent="0.25">
      <c r="A49044"/>
      <c r="B49044"/>
      <c r="C49044"/>
      <c r="D49044"/>
      <c r="E49044" s="148"/>
      <c r="F49044" s="148"/>
      <c r="G49044" s="149"/>
      <c r="H49044" s="148"/>
      <c r="I49044"/>
    </row>
    <row r="49045" spans="1:9" x14ac:dyDescent="0.25">
      <c r="A49045"/>
      <c r="B49045"/>
      <c r="C49045"/>
      <c r="D49045"/>
      <c r="E49045" s="148"/>
      <c r="F49045" s="148"/>
      <c r="G49045" s="149"/>
      <c r="H49045" s="148"/>
      <c r="I49045"/>
    </row>
    <row r="49046" spans="1:9" x14ac:dyDescent="0.25">
      <c r="A49046"/>
      <c r="B49046"/>
      <c r="C49046"/>
      <c r="D49046"/>
      <c r="E49046" s="148"/>
      <c r="F49046" s="148"/>
      <c r="G49046" s="149"/>
      <c r="H49046" s="148"/>
      <c r="I49046"/>
    </row>
    <row r="49047" spans="1:9" x14ac:dyDescent="0.25">
      <c r="A49047"/>
      <c r="B49047"/>
      <c r="C49047"/>
      <c r="D49047"/>
      <c r="E49047" s="148"/>
      <c r="F49047" s="148"/>
      <c r="G49047" s="149"/>
      <c r="H49047" s="148"/>
      <c r="I49047"/>
    </row>
    <row r="49048" spans="1:9" x14ac:dyDescent="0.25">
      <c r="A49048"/>
      <c r="B49048"/>
      <c r="C49048"/>
      <c r="D49048"/>
      <c r="E49048" s="148"/>
      <c r="F49048" s="148"/>
      <c r="G49048" s="149"/>
      <c r="H49048" s="148"/>
      <c r="I49048"/>
    </row>
    <row r="49049" spans="1:9" x14ac:dyDescent="0.25">
      <c r="A49049"/>
      <c r="B49049"/>
      <c r="C49049"/>
      <c r="D49049"/>
      <c r="E49049" s="148"/>
      <c r="F49049" s="148"/>
      <c r="G49049" s="149"/>
      <c r="H49049" s="148"/>
      <c r="I49049"/>
    </row>
    <row r="49050" spans="1:9" x14ac:dyDescent="0.25">
      <c r="A49050"/>
      <c r="B49050"/>
      <c r="C49050"/>
      <c r="D49050"/>
      <c r="E49050" s="148"/>
      <c r="F49050" s="148"/>
      <c r="G49050" s="149"/>
      <c r="H49050" s="148"/>
      <c r="I49050"/>
    </row>
    <row r="49051" spans="1:9" x14ac:dyDescent="0.25">
      <c r="A49051"/>
      <c r="B49051"/>
      <c r="C49051"/>
      <c r="D49051"/>
      <c r="E49051" s="148"/>
      <c r="F49051" s="148"/>
      <c r="G49051" s="149"/>
      <c r="H49051" s="148"/>
      <c r="I49051"/>
    </row>
    <row r="49052" spans="1:9" x14ac:dyDescent="0.25">
      <c r="A49052"/>
      <c r="B49052"/>
      <c r="C49052"/>
      <c r="D49052"/>
      <c r="E49052" s="148"/>
      <c r="F49052" s="148"/>
      <c r="G49052" s="149"/>
      <c r="H49052" s="148"/>
      <c r="I49052"/>
    </row>
    <row r="49053" spans="1:9" x14ac:dyDescent="0.25">
      <c r="A49053"/>
      <c r="B49053"/>
      <c r="C49053"/>
      <c r="D49053"/>
      <c r="E49053" s="148"/>
      <c r="F49053" s="148"/>
      <c r="G49053" s="149"/>
      <c r="H49053" s="148"/>
      <c r="I49053"/>
    </row>
    <row r="49054" spans="1:9" x14ac:dyDescent="0.25">
      <c r="A49054"/>
      <c r="B49054"/>
      <c r="C49054"/>
      <c r="D49054"/>
      <c r="E49054" s="148"/>
      <c r="F49054" s="148"/>
      <c r="G49054" s="149"/>
      <c r="H49054" s="148"/>
      <c r="I49054"/>
    </row>
    <row r="49055" spans="1:9" x14ac:dyDescent="0.25">
      <c r="A49055"/>
      <c r="B49055"/>
      <c r="C49055"/>
      <c r="D49055"/>
      <c r="E49055" s="148"/>
      <c r="F49055" s="148"/>
      <c r="G49055" s="149"/>
      <c r="H49055" s="148"/>
      <c r="I49055"/>
    </row>
    <row r="49056" spans="1:9" x14ac:dyDescent="0.25">
      <c r="A49056"/>
      <c r="B49056"/>
      <c r="C49056"/>
      <c r="D49056"/>
      <c r="E49056" s="148"/>
      <c r="F49056" s="148"/>
      <c r="G49056" s="149"/>
      <c r="H49056" s="148"/>
      <c r="I49056"/>
    </row>
    <row r="49057" spans="1:9" x14ac:dyDescent="0.25">
      <c r="A49057"/>
      <c r="B49057"/>
      <c r="C49057"/>
      <c r="D49057"/>
      <c r="E49057" s="148"/>
      <c r="F49057" s="148"/>
      <c r="G49057" s="149"/>
      <c r="H49057" s="148"/>
      <c r="I49057"/>
    </row>
    <row r="49058" spans="1:9" x14ac:dyDescent="0.25">
      <c r="A49058"/>
      <c r="B49058"/>
      <c r="C49058"/>
      <c r="D49058"/>
      <c r="E49058" s="148"/>
      <c r="F49058" s="148"/>
      <c r="G49058" s="149"/>
      <c r="H49058" s="148"/>
      <c r="I49058"/>
    </row>
    <row r="49059" spans="1:9" x14ac:dyDescent="0.25">
      <c r="A49059"/>
      <c r="B49059"/>
      <c r="C49059"/>
      <c r="D49059"/>
      <c r="E49059" s="148"/>
      <c r="F49059" s="148"/>
      <c r="G49059" s="149"/>
      <c r="H49059" s="148"/>
      <c r="I49059"/>
    </row>
    <row r="49060" spans="1:9" x14ac:dyDescent="0.25">
      <c r="A49060"/>
      <c r="B49060"/>
      <c r="C49060"/>
      <c r="D49060"/>
      <c r="E49060" s="148"/>
      <c r="F49060" s="148"/>
      <c r="G49060" s="149"/>
      <c r="H49060" s="148"/>
      <c r="I49060"/>
    </row>
    <row r="49061" spans="1:9" x14ac:dyDescent="0.25">
      <c r="A49061"/>
      <c r="B49061"/>
      <c r="C49061"/>
      <c r="D49061"/>
      <c r="E49061" s="148"/>
      <c r="F49061" s="148"/>
      <c r="G49061" s="149"/>
      <c r="H49061" s="148"/>
      <c r="I49061"/>
    </row>
    <row r="49062" spans="1:9" x14ac:dyDescent="0.25">
      <c r="A49062"/>
      <c r="B49062"/>
      <c r="C49062"/>
      <c r="D49062"/>
      <c r="E49062" s="148"/>
      <c r="F49062" s="148"/>
      <c r="G49062" s="149"/>
      <c r="H49062" s="148"/>
      <c r="I49062"/>
    </row>
    <row r="49063" spans="1:9" x14ac:dyDescent="0.25">
      <c r="A49063"/>
      <c r="B49063"/>
      <c r="C49063"/>
      <c r="D49063"/>
      <c r="E49063" s="148"/>
      <c r="F49063" s="148"/>
      <c r="G49063" s="149"/>
      <c r="H49063" s="148"/>
      <c r="I49063"/>
    </row>
    <row r="49064" spans="1:9" x14ac:dyDescent="0.25">
      <c r="A49064"/>
      <c r="B49064"/>
      <c r="C49064"/>
      <c r="D49064"/>
      <c r="E49064" s="148"/>
      <c r="F49064" s="148"/>
      <c r="G49064" s="149"/>
      <c r="H49064" s="148"/>
      <c r="I49064"/>
    </row>
    <row r="49065" spans="1:9" x14ac:dyDescent="0.25">
      <c r="A49065"/>
      <c r="B49065"/>
      <c r="C49065"/>
      <c r="D49065"/>
      <c r="E49065" s="148"/>
      <c r="F49065" s="148"/>
      <c r="G49065" s="149"/>
      <c r="H49065" s="148"/>
      <c r="I49065"/>
    </row>
    <row r="49066" spans="1:9" x14ac:dyDescent="0.25">
      <c r="A49066"/>
      <c r="B49066"/>
      <c r="C49066"/>
      <c r="D49066"/>
      <c r="E49066" s="148"/>
      <c r="F49066" s="148"/>
      <c r="G49066" s="149"/>
      <c r="H49066" s="148"/>
      <c r="I49066"/>
    </row>
    <row r="49067" spans="1:9" x14ac:dyDescent="0.25">
      <c r="A49067"/>
      <c r="B49067"/>
      <c r="C49067"/>
      <c r="D49067"/>
      <c r="E49067" s="148"/>
      <c r="F49067" s="148"/>
      <c r="G49067" s="149"/>
      <c r="H49067" s="148"/>
      <c r="I49067"/>
    </row>
    <row r="49068" spans="1:9" x14ac:dyDescent="0.25">
      <c r="A49068"/>
      <c r="B49068"/>
      <c r="C49068"/>
      <c r="D49068"/>
      <c r="E49068" s="148"/>
      <c r="F49068" s="148"/>
      <c r="G49068" s="149"/>
      <c r="H49068" s="148"/>
      <c r="I49068"/>
    </row>
    <row r="49069" spans="1:9" x14ac:dyDescent="0.25">
      <c r="A49069"/>
      <c r="B49069"/>
      <c r="C49069"/>
      <c r="D49069"/>
      <c r="E49069" s="148"/>
      <c r="F49069" s="148"/>
      <c r="G49069" s="149"/>
      <c r="H49069" s="148"/>
      <c r="I49069"/>
    </row>
    <row r="49070" spans="1:9" x14ac:dyDescent="0.25">
      <c r="A49070"/>
      <c r="B49070"/>
      <c r="C49070"/>
      <c r="D49070"/>
      <c r="E49070" s="148"/>
      <c r="F49070" s="148"/>
      <c r="G49070" s="149"/>
      <c r="H49070" s="148"/>
      <c r="I49070"/>
    </row>
    <row r="49071" spans="1:9" x14ac:dyDescent="0.25">
      <c r="A49071"/>
      <c r="B49071"/>
      <c r="C49071"/>
      <c r="D49071"/>
      <c r="E49071" s="148"/>
      <c r="F49071" s="148"/>
      <c r="G49071" s="149"/>
      <c r="H49071" s="148"/>
      <c r="I49071"/>
    </row>
    <row r="49072" spans="1:9" x14ac:dyDescent="0.25">
      <c r="A49072"/>
      <c r="B49072"/>
      <c r="C49072"/>
      <c r="D49072"/>
      <c r="E49072" s="148"/>
      <c r="F49072" s="148"/>
      <c r="G49072" s="149"/>
      <c r="H49072" s="148"/>
      <c r="I49072"/>
    </row>
    <row r="49073" spans="1:9" x14ac:dyDescent="0.25">
      <c r="A49073"/>
      <c r="B49073"/>
      <c r="C49073"/>
      <c r="D49073"/>
      <c r="E49073" s="148"/>
      <c r="F49073" s="148"/>
      <c r="G49073" s="149"/>
      <c r="H49073" s="148"/>
      <c r="I49073"/>
    </row>
    <row r="49074" spans="1:9" x14ac:dyDescent="0.25">
      <c r="A49074"/>
      <c r="B49074"/>
      <c r="C49074"/>
      <c r="D49074"/>
      <c r="E49074" s="148"/>
      <c r="F49074" s="148"/>
      <c r="G49074" s="149"/>
      <c r="H49074" s="148"/>
      <c r="I49074"/>
    </row>
    <row r="49075" spans="1:9" x14ac:dyDescent="0.25">
      <c r="A49075"/>
      <c r="B49075"/>
      <c r="C49075"/>
      <c r="D49075"/>
      <c r="E49075" s="148"/>
      <c r="F49075" s="148"/>
      <c r="G49075" s="149"/>
      <c r="H49075" s="148"/>
      <c r="I49075"/>
    </row>
    <row r="49076" spans="1:9" x14ac:dyDescent="0.25">
      <c r="A49076"/>
      <c r="B49076"/>
      <c r="C49076"/>
      <c r="D49076"/>
      <c r="E49076" s="148"/>
      <c r="F49076" s="148"/>
      <c r="G49076" s="149"/>
      <c r="H49076" s="148"/>
      <c r="I49076"/>
    </row>
    <row r="49077" spans="1:9" x14ac:dyDescent="0.25">
      <c r="A49077"/>
      <c r="B49077"/>
      <c r="C49077"/>
      <c r="D49077"/>
      <c r="E49077" s="148"/>
      <c r="F49077" s="148"/>
      <c r="G49077" s="149"/>
      <c r="H49077" s="148"/>
      <c r="I49077"/>
    </row>
    <row r="49078" spans="1:9" x14ac:dyDescent="0.25">
      <c r="A49078"/>
      <c r="B49078"/>
      <c r="C49078"/>
      <c r="D49078"/>
      <c r="E49078" s="148"/>
      <c r="F49078" s="148"/>
      <c r="G49078" s="149"/>
      <c r="H49078" s="148"/>
      <c r="I49078"/>
    </row>
    <row r="49079" spans="1:9" x14ac:dyDescent="0.25">
      <c r="A49079"/>
      <c r="B49079"/>
      <c r="C49079"/>
      <c r="D49079"/>
      <c r="E49079" s="148"/>
      <c r="F49079" s="148"/>
      <c r="G49079" s="149"/>
      <c r="H49079" s="148"/>
      <c r="I49079"/>
    </row>
    <row r="49080" spans="1:9" x14ac:dyDescent="0.25">
      <c r="A49080"/>
      <c r="B49080"/>
      <c r="C49080"/>
      <c r="D49080"/>
      <c r="E49080" s="148"/>
      <c r="F49080" s="148"/>
      <c r="G49080" s="149"/>
      <c r="H49080" s="148"/>
      <c r="I49080"/>
    </row>
    <row r="49081" spans="1:9" x14ac:dyDescent="0.25">
      <c r="A49081"/>
      <c r="B49081"/>
      <c r="C49081"/>
      <c r="D49081"/>
      <c r="E49081" s="148"/>
      <c r="F49081" s="148"/>
      <c r="G49081" s="149"/>
      <c r="H49081" s="148"/>
      <c r="I49081"/>
    </row>
    <row r="49082" spans="1:9" x14ac:dyDescent="0.25">
      <c r="A49082"/>
      <c r="B49082"/>
      <c r="C49082"/>
      <c r="D49082"/>
      <c r="E49082" s="148"/>
      <c r="F49082" s="148"/>
      <c r="G49082" s="149"/>
      <c r="H49082" s="148"/>
      <c r="I49082"/>
    </row>
    <row r="49083" spans="1:9" x14ac:dyDescent="0.25">
      <c r="A49083"/>
      <c r="B49083"/>
      <c r="C49083"/>
      <c r="D49083"/>
      <c r="E49083" s="148"/>
      <c r="F49083" s="148"/>
      <c r="G49083" s="149"/>
      <c r="H49083" s="148"/>
      <c r="I49083"/>
    </row>
    <row r="49084" spans="1:9" x14ac:dyDescent="0.25">
      <c r="A49084"/>
      <c r="B49084"/>
      <c r="C49084"/>
      <c r="D49084"/>
      <c r="E49084" s="148"/>
      <c r="F49084" s="148"/>
      <c r="G49084" s="149"/>
      <c r="H49084" s="148"/>
      <c r="I49084"/>
    </row>
    <row r="49085" spans="1:9" x14ac:dyDescent="0.25">
      <c r="A49085"/>
      <c r="B49085"/>
      <c r="C49085"/>
      <c r="D49085"/>
      <c r="E49085" s="148"/>
      <c r="F49085" s="148"/>
      <c r="G49085" s="149"/>
      <c r="H49085" s="148"/>
      <c r="I49085"/>
    </row>
    <row r="49086" spans="1:9" x14ac:dyDescent="0.25">
      <c r="A49086"/>
      <c r="B49086"/>
      <c r="C49086"/>
      <c r="D49086"/>
      <c r="E49086" s="148"/>
      <c r="F49086" s="148"/>
      <c r="G49086" s="149"/>
      <c r="H49086" s="148"/>
      <c r="I49086"/>
    </row>
    <row r="49087" spans="1:9" x14ac:dyDescent="0.25">
      <c r="A49087"/>
      <c r="B49087"/>
      <c r="C49087"/>
      <c r="D49087"/>
      <c r="E49087" s="148"/>
      <c r="F49087" s="148"/>
      <c r="G49087" s="149"/>
      <c r="H49087" s="148"/>
      <c r="I49087"/>
    </row>
    <row r="49088" spans="1:9" x14ac:dyDescent="0.25">
      <c r="A49088"/>
      <c r="B49088"/>
      <c r="C49088"/>
      <c r="D49088"/>
      <c r="E49088" s="148"/>
      <c r="F49088" s="148"/>
      <c r="G49088" s="149"/>
      <c r="H49088" s="148"/>
      <c r="I49088"/>
    </row>
    <row r="49089" spans="1:9" x14ac:dyDescent="0.25">
      <c r="A49089"/>
      <c r="B49089"/>
      <c r="C49089"/>
      <c r="D49089"/>
      <c r="E49089" s="148"/>
      <c r="F49089" s="148"/>
      <c r="G49089" s="149"/>
      <c r="H49089" s="148"/>
      <c r="I49089"/>
    </row>
    <row r="49090" spans="1:9" x14ac:dyDescent="0.25">
      <c r="A49090"/>
      <c r="B49090"/>
      <c r="C49090"/>
      <c r="D49090"/>
      <c r="E49090" s="148"/>
      <c r="F49090" s="148"/>
      <c r="G49090" s="149"/>
      <c r="H49090" s="148"/>
      <c r="I49090"/>
    </row>
    <row r="49091" spans="1:9" x14ac:dyDescent="0.25">
      <c r="A49091"/>
      <c r="B49091"/>
      <c r="C49091"/>
      <c r="D49091"/>
      <c r="E49091" s="148"/>
      <c r="F49091" s="148"/>
      <c r="G49091" s="149"/>
      <c r="H49091" s="148"/>
      <c r="I49091"/>
    </row>
    <row r="49092" spans="1:9" x14ac:dyDescent="0.25">
      <c r="A49092"/>
      <c r="B49092"/>
      <c r="C49092"/>
      <c r="D49092"/>
      <c r="E49092" s="148"/>
      <c r="F49092" s="148"/>
      <c r="G49092" s="149"/>
      <c r="H49092" s="148"/>
      <c r="I49092"/>
    </row>
    <row r="49093" spans="1:9" x14ac:dyDescent="0.25">
      <c r="A49093"/>
      <c r="B49093"/>
      <c r="C49093"/>
      <c r="D49093"/>
      <c r="E49093" s="148"/>
      <c r="F49093" s="148"/>
      <c r="G49093" s="149"/>
      <c r="H49093" s="148"/>
      <c r="I49093"/>
    </row>
    <row r="49094" spans="1:9" x14ac:dyDescent="0.25">
      <c r="A49094"/>
      <c r="B49094"/>
      <c r="C49094"/>
      <c r="D49094"/>
      <c r="E49094" s="148"/>
      <c r="F49094" s="148"/>
      <c r="G49094" s="149"/>
      <c r="H49094" s="148"/>
      <c r="I49094"/>
    </row>
    <row r="49095" spans="1:9" x14ac:dyDescent="0.25">
      <c r="A49095"/>
      <c r="B49095"/>
      <c r="C49095"/>
      <c r="D49095"/>
      <c r="E49095" s="148"/>
      <c r="F49095" s="148"/>
      <c r="G49095" s="149"/>
      <c r="H49095" s="148"/>
      <c r="I49095"/>
    </row>
    <row r="49096" spans="1:9" x14ac:dyDescent="0.25">
      <c r="A49096"/>
      <c r="B49096"/>
      <c r="C49096"/>
      <c r="D49096"/>
      <c r="E49096" s="148"/>
      <c r="F49096" s="148"/>
      <c r="G49096" s="149"/>
      <c r="H49096" s="148"/>
      <c r="I49096"/>
    </row>
    <row r="49097" spans="1:9" x14ac:dyDescent="0.25">
      <c r="A49097"/>
      <c r="B49097"/>
      <c r="C49097"/>
      <c r="D49097"/>
      <c r="E49097" s="148"/>
      <c r="F49097" s="148"/>
      <c r="G49097" s="149"/>
      <c r="H49097" s="148"/>
      <c r="I49097"/>
    </row>
    <row r="49098" spans="1:9" x14ac:dyDescent="0.25">
      <c r="A49098"/>
      <c r="B49098"/>
      <c r="C49098"/>
      <c r="D49098"/>
      <c r="E49098" s="148"/>
      <c r="F49098" s="148"/>
      <c r="G49098" s="149"/>
      <c r="H49098" s="148"/>
      <c r="I49098"/>
    </row>
    <row r="49099" spans="1:9" x14ac:dyDescent="0.25">
      <c r="A49099"/>
      <c r="B49099"/>
      <c r="C49099"/>
      <c r="D49099"/>
      <c r="E49099" s="148"/>
      <c r="F49099" s="148"/>
      <c r="G49099" s="149"/>
      <c r="H49099" s="148"/>
      <c r="I49099"/>
    </row>
    <row r="49100" spans="1:9" x14ac:dyDescent="0.25">
      <c r="A49100"/>
      <c r="B49100"/>
      <c r="C49100"/>
      <c r="D49100"/>
      <c r="E49100" s="148"/>
      <c r="F49100" s="148"/>
      <c r="G49100" s="149"/>
      <c r="H49100" s="148"/>
      <c r="I49100"/>
    </row>
    <row r="49101" spans="1:9" x14ac:dyDescent="0.25">
      <c r="A49101"/>
      <c r="B49101"/>
      <c r="C49101"/>
      <c r="D49101"/>
      <c r="E49101" s="148"/>
      <c r="F49101" s="148"/>
      <c r="G49101" s="149"/>
      <c r="H49101" s="148"/>
      <c r="I49101"/>
    </row>
    <row r="49102" spans="1:9" x14ac:dyDescent="0.25">
      <c r="A49102"/>
      <c r="B49102"/>
      <c r="C49102"/>
      <c r="D49102"/>
      <c r="E49102" s="148"/>
      <c r="F49102" s="148"/>
      <c r="G49102" s="149"/>
      <c r="H49102" s="148"/>
      <c r="I49102"/>
    </row>
    <row r="49103" spans="1:9" x14ac:dyDescent="0.25">
      <c r="A49103"/>
      <c r="B49103"/>
      <c r="C49103"/>
      <c r="D49103"/>
      <c r="E49103" s="148"/>
      <c r="F49103" s="148"/>
      <c r="G49103" s="149"/>
      <c r="H49103" s="148"/>
      <c r="I49103"/>
    </row>
    <row r="49104" spans="1:9" x14ac:dyDescent="0.25">
      <c r="A49104"/>
      <c r="B49104"/>
      <c r="C49104"/>
      <c r="D49104"/>
      <c r="E49104" s="148"/>
      <c r="F49104" s="148"/>
      <c r="G49104" s="149"/>
      <c r="H49104" s="148"/>
      <c r="I49104"/>
    </row>
    <row r="49105" spans="1:9" x14ac:dyDescent="0.25">
      <c r="A49105"/>
      <c r="B49105"/>
      <c r="C49105"/>
      <c r="D49105"/>
      <c r="E49105" s="148"/>
      <c r="F49105" s="148"/>
      <c r="G49105" s="149"/>
      <c r="H49105" s="148"/>
      <c r="I49105"/>
    </row>
    <row r="49106" spans="1:9" x14ac:dyDescent="0.25">
      <c r="A49106"/>
      <c r="B49106"/>
      <c r="C49106"/>
      <c r="D49106"/>
      <c r="E49106" s="148"/>
      <c r="F49106" s="148"/>
      <c r="G49106" s="149"/>
      <c r="H49106" s="148"/>
      <c r="I49106"/>
    </row>
    <row r="49107" spans="1:9" x14ac:dyDescent="0.25">
      <c r="A49107"/>
      <c r="B49107"/>
      <c r="C49107"/>
      <c r="D49107"/>
      <c r="E49107" s="148"/>
      <c r="F49107" s="148"/>
      <c r="G49107" s="149"/>
      <c r="H49107" s="148"/>
      <c r="I49107"/>
    </row>
    <row r="49108" spans="1:9" x14ac:dyDescent="0.25">
      <c r="A49108"/>
      <c r="B49108"/>
      <c r="C49108"/>
      <c r="D49108"/>
      <c r="E49108" s="148"/>
      <c r="F49108" s="148"/>
      <c r="G49108" s="149"/>
      <c r="H49108" s="148"/>
      <c r="I49108"/>
    </row>
    <row r="49109" spans="1:9" x14ac:dyDescent="0.25">
      <c r="A49109"/>
      <c r="B49109"/>
      <c r="C49109"/>
      <c r="D49109"/>
      <c r="E49109" s="148"/>
      <c r="F49109" s="148"/>
      <c r="G49109" s="149"/>
      <c r="H49109" s="148"/>
      <c r="I49109"/>
    </row>
    <row r="49110" spans="1:9" x14ac:dyDescent="0.25">
      <c r="A49110"/>
      <c r="B49110"/>
      <c r="C49110"/>
      <c r="D49110"/>
      <c r="E49110" s="148"/>
      <c r="F49110" s="148"/>
      <c r="G49110" s="149"/>
      <c r="H49110" s="148"/>
      <c r="I49110"/>
    </row>
    <row r="49111" spans="1:9" x14ac:dyDescent="0.25">
      <c r="A49111"/>
      <c r="B49111"/>
      <c r="C49111"/>
      <c r="D49111"/>
      <c r="E49111" s="148"/>
      <c r="F49111" s="148"/>
      <c r="G49111" s="149"/>
      <c r="H49111" s="148"/>
      <c r="I49111"/>
    </row>
    <row r="49112" spans="1:9" x14ac:dyDescent="0.25">
      <c r="A49112"/>
      <c r="B49112"/>
      <c r="C49112"/>
      <c r="D49112"/>
      <c r="E49112" s="148"/>
      <c r="F49112" s="148"/>
      <c r="G49112" s="149"/>
      <c r="H49112" s="148"/>
      <c r="I49112"/>
    </row>
    <row r="49113" spans="1:9" x14ac:dyDescent="0.25">
      <c r="A49113"/>
      <c r="B49113"/>
      <c r="C49113"/>
      <c r="D49113"/>
      <c r="E49113" s="148"/>
      <c r="F49113" s="148"/>
      <c r="G49113" s="149"/>
      <c r="H49113" s="148"/>
      <c r="I49113"/>
    </row>
    <row r="49114" spans="1:9" x14ac:dyDescent="0.25">
      <c r="A49114"/>
      <c r="B49114"/>
      <c r="C49114"/>
      <c r="D49114"/>
      <c r="E49114" s="148"/>
      <c r="F49114" s="148"/>
      <c r="G49114" s="149"/>
      <c r="H49114" s="148"/>
      <c r="I49114"/>
    </row>
    <row r="49115" spans="1:9" x14ac:dyDescent="0.25">
      <c r="A49115"/>
      <c r="B49115"/>
      <c r="C49115"/>
      <c r="D49115"/>
      <c r="E49115" s="148"/>
      <c r="F49115" s="148"/>
      <c r="G49115" s="149"/>
      <c r="H49115" s="148"/>
      <c r="I49115"/>
    </row>
    <row r="49116" spans="1:9" x14ac:dyDescent="0.25">
      <c r="A49116"/>
      <c r="B49116"/>
      <c r="C49116"/>
      <c r="D49116"/>
      <c r="E49116" s="148"/>
      <c r="F49116" s="148"/>
      <c r="G49116" s="149"/>
      <c r="H49116" s="148"/>
      <c r="I49116"/>
    </row>
    <row r="49117" spans="1:9" x14ac:dyDescent="0.25">
      <c r="A49117"/>
      <c r="B49117"/>
      <c r="C49117"/>
      <c r="D49117"/>
      <c r="E49117" s="148"/>
      <c r="F49117" s="148"/>
      <c r="G49117" s="149"/>
      <c r="H49117" s="148"/>
      <c r="I49117"/>
    </row>
    <row r="49118" spans="1:9" x14ac:dyDescent="0.25">
      <c r="A49118"/>
      <c r="B49118"/>
      <c r="C49118"/>
      <c r="D49118"/>
      <c r="E49118" s="148"/>
      <c r="F49118" s="148"/>
      <c r="G49118" s="149"/>
      <c r="H49118" s="148"/>
      <c r="I49118"/>
    </row>
    <row r="49119" spans="1:9" x14ac:dyDescent="0.25">
      <c r="A49119"/>
      <c r="B49119"/>
      <c r="C49119"/>
      <c r="D49119"/>
      <c r="E49119" s="148"/>
      <c r="F49119" s="148"/>
      <c r="G49119" s="149"/>
      <c r="H49119" s="148"/>
      <c r="I49119"/>
    </row>
    <row r="49120" spans="1:9" x14ac:dyDescent="0.25">
      <c r="A49120"/>
      <c r="B49120"/>
      <c r="C49120"/>
      <c r="D49120"/>
      <c r="E49120" s="148"/>
      <c r="F49120" s="148"/>
      <c r="G49120" s="149"/>
      <c r="H49120" s="148"/>
      <c r="I49120"/>
    </row>
    <row r="49121" spans="1:9" x14ac:dyDescent="0.25">
      <c r="A49121"/>
      <c r="B49121"/>
      <c r="C49121"/>
      <c r="D49121"/>
      <c r="E49121" s="148"/>
      <c r="F49121" s="148"/>
      <c r="G49121" s="149"/>
      <c r="H49121" s="148"/>
      <c r="I49121"/>
    </row>
    <row r="49122" spans="1:9" x14ac:dyDescent="0.25">
      <c r="A49122"/>
      <c r="B49122"/>
      <c r="C49122"/>
      <c r="D49122"/>
      <c r="E49122" s="148"/>
      <c r="F49122" s="148"/>
      <c r="G49122" s="149"/>
      <c r="H49122" s="148"/>
      <c r="I49122"/>
    </row>
    <row r="49123" spans="1:9" x14ac:dyDescent="0.25">
      <c r="A49123"/>
      <c r="B49123"/>
      <c r="C49123"/>
      <c r="D49123"/>
      <c r="E49123" s="148"/>
      <c r="F49123" s="148"/>
      <c r="G49123" s="149"/>
      <c r="H49123" s="148"/>
      <c r="I49123"/>
    </row>
    <row r="49124" spans="1:9" x14ac:dyDescent="0.25">
      <c r="A49124"/>
      <c r="B49124"/>
      <c r="C49124"/>
      <c r="D49124"/>
      <c r="E49124" s="148"/>
      <c r="F49124" s="148"/>
      <c r="G49124" s="149"/>
      <c r="H49124" s="148"/>
      <c r="I49124"/>
    </row>
    <row r="49125" spans="1:9" x14ac:dyDescent="0.25">
      <c r="A49125"/>
      <c r="B49125"/>
      <c r="C49125"/>
      <c r="D49125"/>
      <c r="E49125" s="148"/>
      <c r="F49125" s="148"/>
      <c r="G49125" s="149"/>
      <c r="H49125" s="148"/>
      <c r="I49125"/>
    </row>
    <row r="49126" spans="1:9" x14ac:dyDescent="0.25">
      <c r="A49126"/>
      <c r="B49126"/>
      <c r="C49126"/>
      <c r="D49126"/>
      <c r="E49126" s="148"/>
      <c r="F49126" s="148"/>
      <c r="G49126" s="149"/>
      <c r="H49126" s="148"/>
      <c r="I49126"/>
    </row>
    <row r="49127" spans="1:9" x14ac:dyDescent="0.25">
      <c r="A49127"/>
      <c r="B49127"/>
      <c r="C49127"/>
      <c r="D49127"/>
      <c r="E49127" s="148"/>
      <c r="F49127" s="148"/>
      <c r="G49127" s="149"/>
      <c r="H49127" s="148"/>
      <c r="I49127"/>
    </row>
    <row r="49128" spans="1:9" x14ac:dyDescent="0.25">
      <c r="A49128"/>
      <c r="B49128"/>
      <c r="C49128"/>
      <c r="D49128"/>
      <c r="E49128" s="148"/>
      <c r="F49128" s="148"/>
      <c r="G49128" s="149"/>
      <c r="H49128" s="148"/>
      <c r="I49128"/>
    </row>
    <row r="49129" spans="1:9" x14ac:dyDescent="0.25">
      <c r="A49129"/>
      <c r="B49129"/>
      <c r="C49129"/>
      <c r="D49129"/>
      <c r="E49129" s="148"/>
      <c r="F49129" s="148"/>
      <c r="G49129" s="149"/>
      <c r="H49129" s="148"/>
      <c r="I49129"/>
    </row>
    <row r="49130" spans="1:9" x14ac:dyDescent="0.25">
      <c r="A49130"/>
      <c r="B49130"/>
      <c r="C49130"/>
      <c r="D49130"/>
      <c r="E49130" s="148"/>
      <c r="F49130" s="148"/>
      <c r="G49130" s="149"/>
      <c r="H49130" s="148"/>
      <c r="I49130"/>
    </row>
    <row r="49131" spans="1:9" x14ac:dyDescent="0.25">
      <c r="A49131"/>
      <c r="B49131"/>
      <c r="C49131"/>
      <c r="D49131"/>
      <c r="E49131" s="148"/>
      <c r="F49131" s="148"/>
      <c r="G49131" s="149"/>
      <c r="H49131" s="148"/>
      <c r="I49131"/>
    </row>
    <row r="49132" spans="1:9" x14ac:dyDescent="0.25">
      <c r="A49132"/>
      <c r="B49132"/>
      <c r="C49132"/>
      <c r="D49132"/>
      <c r="E49132" s="148"/>
      <c r="F49132" s="148"/>
      <c r="G49132" s="149"/>
      <c r="H49132" s="148"/>
      <c r="I49132"/>
    </row>
    <row r="49133" spans="1:9" x14ac:dyDescent="0.25">
      <c r="A49133"/>
      <c r="B49133"/>
      <c r="C49133"/>
      <c r="D49133"/>
      <c r="E49133" s="148"/>
      <c r="F49133" s="148"/>
      <c r="G49133" s="149"/>
      <c r="H49133" s="148"/>
      <c r="I49133"/>
    </row>
    <row r="49134" spans="1:9" x14ac:dyDescent="0.25">
      <c r="A49134"/>
      <c r="B49134"/>
      <c r="C49134"/>
      <c r="D49134"/>
      <c r="E49134" s="148"/>
      <c r="F49134" s="148"/>
      <c r="G49134" s="149"/>
      <c r="H49134" s="148"/>
      <c r="I49134"/>
    </row>
    <row r="49135" spans="1:9" x14ac:dyDescent="0.25">
      <c r="A49135"/>
      <c r="B49135"/>
      <c r="C49135"/>
      <c r="D49135"/>
      <c r="E49135" s="148"/>
      <c r="F49135" s="148"/>
      <c r="G49135" s="149"/>
      <c r="H49135" s="148"/>
      <c r="I49135"/>
    </row>
    <row r="49136" spans="1:9" x14ac:dyDescent="0.25">
      <c r="A49136"/>
      <c r="B49136"/>
      <c r="C49136"/>
      <c r="D49136"/>
      <c r="E49136" s="148"/>
      <c r="F49136" s="148"/>
      <c r="G49136" s="149"/>
      <c r="H49136" s="148"/>
      <c r="I49136"/>
    </row>
    <row r="49137" spans="1:9" x14ac:dyDescent="0.25">
      <c r="A49137"/>
      <c r="B49137"/>
      <c r="C49137"/>
      <c r="D49137"/>
      <c r="E49137" s="148"/>
      <c r="F49137" s="148"/>
      <c r="G49137" s="149"/>
      <c r="H49137" s="148"/>
      <c r="I49137"/>
    </row>
    <row r="49138" spans="1:9" x14ac:dyDescent="0.25">
      <c r="A49138"/>
      <c r="B49138"/>
      <c r="C49138"/>
      <c r="D49138"/>
      <c r="E49138" s="148"/>
      <c r="F49138" s="148"/>
      <c r="G49138" s="149"/>
      <c r="H49138" s="148"/>
      <c r="I49138"/>
    </row>
    <row r="49139" spans="1:9" x14ac:dyDescent="0.25">
      <c r="A49139"/>
      <c r="B49139"/>
      <c r="C49139"/>
      <c r="D49139"/>
      <c r="E49139" s="148"/>
      <c r="F49139" s="148"/>
      <c r="G49139" s="149"/>
      <c r="H49139" s="148"/>
      <c r="I49139"/>
    </row>
    <row r="49140" spans="1:9" x14ac:dyDescent="0.25">
      <c r="A49140"/>
      <c r="B49140"/>
      <c r="C49140"/>
      <c r="D49140"/>
      <c r="E49140" s="148"/>
      <c r="F49140" s="148"/>
      <c r="G49140" s="149"/>
      <c r="H49140" s="148"/>
      <c r="I49140"/>
    </row>
    <row r="49141" spans="1:9" x14ac:dyDescent="0.25">
      <c r="A49141"/>
      <c r="B49141"/>
      <c r="C49141"/>
      <c r="D49141"/>
      <c r="E49141" s="148"/>
      <c r="F49141" s="148"/>
      <c r="G49141" s="149"/>
      <c r="H49141" s="148"/>
      <c r="I49141"/>
    </row>
    <row r="49142" spans="1:9" x14ac:dyDescent="0.25">
      <c r="A49142"/>
      <c r="B49142"/>
      <c r="C49142"/>
      <c r="D49142"/>
      <c r="E49142" s="148"/>
      <c r="F49142" s="148"/>
      <c r="G49142" s="149"/>
      <c r="H49142" s="148"/>
      <c r="I49142"/>
    </row>
    <row r="49143" spans="1:9" x14ac:dyDescent="0.25">
      <c r="A49143"/>
      <c r="B49143"/>
      <c r="C49143"/>
      <c r="D49143"/>
      <c r="E49143" s="148"/>
      <c r="F49143" s="148"/>
      <c r="G49143" s="149"/>
      <c r="H49143" s="148"/>
      <c r="I49143"/>
    </row>
    <row r="49144" spans="1:9" x14ac:dyDescent="0.25">
      <c r="A49144"/>
      <c r="B49144"/>
      <c r="C49144"/>
      <c r="D49144"/>
      <c r="E49144" s="148"/>
      <c r="F49144" s="148"/>
      <c r="G49144" s="149"/>
      <c r="H49144" s="148"/>
      <c r="I49144"/>
    </row>
    <row r="49145" spans="1:9" x14ac:dyDescent="0.25">
      <c r="A49145"/>
      <c r="B49145"/>
      <c r="C49145"/>
      <c r="D49145"/>
      <c r="E49145" s="148"/>
      <c r="F49145" s="148"/>
      <c r="G49145" s="149"/>
      <c r="H49145" s="148"/>
      <c r="I49145"/>
    </row>
    <row r="49146" spans="1:9" x14ac:dyDescent="0.25">
      <c r="A49146"/>
      <c r="B49146"/>
      <c r="C49146"/>
      <c r="D49146"/>
      <c r="E49146" s="148"/>
      <c r="F49146" s="148"/>
      <c r="G49146" s="149"/>
      <c r="H49146" s="148"/>
      <c r="I49146"/>
    </row>
    <row r="49147" spans="1:9" x14ac:dyDescent="0.25">
      <c r="A49147"/>
      <c r="B49147"/>
      <c r="C49147"/>
      <c r="D49147"/>
      <c r="E49147" s="148"/>
      <c r="F49147" s="148"/>
      <c r="G49147" s="149"/>
      <c r="H49147" s="148"/>
      <c r="I49147"/>
    </row>
    <row r="49148" spans="1:9" x14ac:dyDescent="0.25">
      <c r="A49148"/>
      <c r="B49148"/>
      <c r="C49148"/>
      <c r="D49148"/>
      <c r="E49148" s="148"/>
      <c r="F49148" s="148"/>
      <c r="G49148" s="149"/>
      <c r="H49148" s="148"/>
      <c r="I49148"/>
    </row>
    <row r="49149" spans="1:9" x14ac:dyDescent="0.25">
      <c r="A49149"/>
      <c r="B49149"/>
      <c r="C49149"/>
      <c r="D49149"/>
      <c r="E49149" s="148"/>
      <c r="F49149" s="148"/>
      <c r="G49149" s="149"/>
      <c r="H49149" s="148"/>
      <c r="I49149"/>
    </row>
    <row r="49150" spans="1:9" x14ac:dyDescent="0.25">
      <c r="A49150"/>
      <c r="B49150"/>
      <c r="C49150"/>
      <c r="D49150"/>
      <c r="E49150" s="148"/>
      <c r="F49150" s="148"/>
      <c r="G49150" s="149"/>
      <c r="H49150" s="148"/>
      <c r="I49150"/>
    </row>
    <row r="49151" spans="1:9" x14ac:dyDescent="0.25">
      <c r="A49151"/>
      <c r="B49151"/>
      <c r="C49151"/>
      <c r="D49151"/>
      <c r="E49151" s="148"/>
      <c r="F49151" s="148"/>
      <c r="G49151" s="149"/>
      <c r="H49151" s="148"/>
      <c r="I49151"/>
    </row>
    <row r="49152" spans="1:9" x14ac:dyDescent="0.25">
      <c r="A49152"/>
      <c r="B49152"/>
      <c r="C49152"/>
      <c r="D49152"/>
      <c r="E49152" s="148"/>
      <c r="F49152" s="148"/>
      <c r="G49152" s="149"/>
      <c r="H49152" s="148"/>
      <c r="I49152"/>
    </row>
    <row r="49153" spans="1:9" x14ac:dyDescent="0.25">
      <c r="A49153"/>
      <c r="B49153"/>
      <c r="C49153"/>
      <c r="D49153"/>
      <c r="E49153" s="148"/>
      <c r="F49153" s="148"/>
      <c r="G49153" s="149"/>
      <c r="H49153" s="148"/>
      <c r="I49153"/>
    </row>
    <row r="49154" spans="1:9" x14ac:dyDescent="0.25">
      <c r="A49154"/>
      <c r="B49154"/>
      <c r="C49154"/>
      <c r="D49154"/>
      <c r="E49154" s="148"/>
      <c r="F49154" s="148"/>
      <c r="G49154" s="149"/>
      <c r="H49154" s="148"/>
      <c r="I49154"/>
    </row>
    <row r="49155" spans="1:9" x14ac:dyDescent="0.25">
      <c r="A49155"/>
      <c r="B49155"/>
      <c r="C49155"/>
      <c r="D49155"/>
      <c r="E49155" s="148"/>
      <c r="F49155" s="148"/>
      <c r="G49155" s="149"/>
      <c r="H49155" s="148"/>
      <c r="I49155"/>
    </row>
    <row r="49156" spans="1:9" x14ac:dyDescent="0.25">
      <c r="A49156"/>
      <c r="B49156"/>
      <c r="C49156"/>
      <c r="D49156"/>
      <c r="E49156" s="148"/>
      <c r="F49156" s="148"/>
      <c r="G49156" s="149"/>
      <c r="H49156" s="148"/>
      <c r="I49156"/>
    </row>
    <row r="49157" spans="1:9" x14ac:dyDescent="0.25">
      <c r="A49157"/>
      <c r="B49157"/>
      <c r="C49157"/>
      <c r="D49157"/>
      <c r="E49157" s="148"/>
      <c r="F49157" s="148"/>
      <c r="G49157" s="149"/>
      <c r="H49157" s="148"/>
      <c r="I49157"/>
    </row>
    <row r="49158" spans="1:9" x14ac:dyDescent="0.25">
      <c r="A49158"/>
      <c r="B49158"/>
      <c r="C49158"/>
      <c r="D49158"/>
      <c r="E49158" s="148"/>
      <c r="F49158" s="148"/>
      <c r="G49158" s="149"/>
      <c r="H49158" s="148"/>
      <c r="I49158"/>
    </row>
    <row r="49159" spans="1:9" x14ac:dyDescent="0.25">
      <c r="A49159"/>
      <c r="B49159"/>
      <c r="C49159"/>
      <c r="D49159"/>
      <c r="E49159" s="148"/>
      <c r="F49159" s="148"/>
      <c r="G49159" s="149"/>
      <c r="H49159" s="148"/>
      <c r="I49159"/>
    </row>
    <row r="49160" spans="1:9" x14ac:dyDescent="0.25">
      <c r="A49160"/>
      <c r="B49160"/>
      <c r="C49160"/>
      <c r="D49160"/>
      <c r="E49160" s="148"/>
      <c r="F49160" s="148"/>
      <c r="G49160" s="149"/>
      <c r="H49160" s="148"/>
      <c r="I49160"/>
    </row>
    <row r="49161" spans="1:9" x14ac:dyDescent="0.25">
      <c r="A49161"/>
      <c r="B49161"/>
      <c r="C49161"/>
      <c r="D49161"/>
      <c r="E49161" s="148"/>
      <c r="F49161" s="148"/>
      <c r="G49161" s="149"/>
      <c r="H49161" s="148"/>
      <c r="I49161"/>
    </row>
    <row r="49162" spans="1:9" x14ac:dyDescent="0.25">
      <c r="A49162"/>
      <c r="B49162"/>
      <c r="C49162"/>
      <c r="D49162"/>
      <c r="E49162" s="148"/>
      <c r="F49162" s="148"/>
      <c r="G49162" s="149"/>
      <c r="H49162" s="148"/>
      <c r="I49162"/>
    </row>
    <row r="49163" spans="1:9" x14ac:dyDescent="0.25">
      <c r="A49163"/>
      <c r="B49163"/>
      <c r="C49163"/>
      <c r="D49163"/>
      <c r="E49163" s="148"/>
      <c r="F49163" s="148"/>
      <c r="G49163" s="149"/>
      <c r="H49163" s="148"/>
      <c r="I49163"/>
    </row>
    <row r="49164" spans="1:9" x14ac:dyDescent="0.25">
      <c r="A49164"/>
      <c r="B49164"/>
      <c r="C49164"/>
      <c r="D49164"/>
      <c r="E49164" s="148"/>
      <c r="F49164" s="148"/>
      <c r="G49164" s="149"/>
      <c r="H49164" s="148"/>
      <c r="I49164"/>
    </row>
    <row r="49165" spans="1:9" x14ac:dyDescent="0.25">
      <c r="A49165"/>
      <c r="B49165"/>
      <c r="C49165"/>
      <c r="D49165"/>
      <c r="E49165" s="148"/>
      <c r="F49165" s="148"/>
      <c r="G49165" s="149"/>
      <c r="H49165" s="148"/>
      <c r="I49165"/>
    </row>
    <row r="49166" spans="1:9" x14ac:dyDescent="0.25">
      <c r="A49166"/>
      <c r="B49166"/>
      <c r="C49166"/>
      <c r="D49166"/>
      <c r="E49166" s="148"/>
      <c r="F49166" s="148"/>
      <c r="G49166" s="149"/>
      <c r="H49166" s="148"/>
      <c r="I49166"/>
    </row>
    <row r="49167" spans="1:9" x14ac:dyDescent="0.25">
      <c r="A49167"/>
      <c r="B49167"/>
      <c r="C49167"/>
      <c r="D49167"/>
      <c r="E49167" s="148"/>
      <c r="F49167" s="148"/>
      <c r="G49167" s="149"/>
      <c r="H49167" s="148"/>
      <c r="I49167"/>
    </row>
    <row r="49168" spans="1:9" x14ac:dyDescent="0.25">
      <c r="A49168"/>
      <c r="B49168"/>
      <c r="C49168"/>
      <c r="D49168"/>
      <c r="E49168" s="148"/>
      <c r="F49168" s="148"/>
      <c r="G49168" s="149"/>
      <c r="H49168" s="148"/>
      <c r="I49168"/>
    </row>
    <row r="49169" spans="1:9" x14ac:dyDescent="0.25">
      <c r="A49169"/>
      <c r="B49169"/>
      <c r="C49169"/>
      <c r="D49169"/>
      <c r="E49169" s="148"/>
      <c r="F49169" s="148"/>
      <c r="G49169" s="149"/>
      <c r="H49169" s="148"/>
      <c r="I49169"/>
    </row>
    <row r="49170" spans="1:9" x14ac:dyDescent="0.25">
      <c r="A49170"/>
      <c r="B49170"/>
      <c r="C49170"/>
      <c r="D49170"/>
      <c r="E49170" s="148"/>
      <c r="F49170" s="148"/>
      <c r="G49170" s="149"/>
      <c r="H49170" s="148"/>
      <c r="I49170"/>
    </row>
    <row r="49171" spans="1:9" x14ac:dyDescent="0.25">
      <c r="A49171"/>
      <c r="B49171"/>
      <c r="C49171"/>
      <c r="D49171"/>
      <c r="E49171" s="148"/>
      <c r="F49171" s="148"/>
      <c r="G49171" s="149"/>
      <c r="H49171" s="148"/>
      <c r="I49171"/>
    </row>
    <row r="49172" spans="1:9" x14ac:dyDescent="0.25">
      <c r="A49172"/>
      <c r="B49172"/>
      <c r="C49172"/>
      <c r="D49172"/>
      <c r="E49172" s="148"/>
      <c r="F49172" s="148"/>
      <c r="G49172" s="149"/>
      <c r="H49172" s="148"/>
      <c r="I49172"/>
    </row>
    <row r="49173" spans="1:9" x14ac:dyDescent="0.25">
      <c r="A49173"/>
      <c r="B49173"/>
      <c r="C49173"/>
      <c r="D49173"/>
      <c r="E49173" s="148"/>
      <c r="F49173" s="148"/>
      <c r="G49173" s="149"/>
      <c r="H49173" s="148"/>
      <c r="I49173"/>
    </row>
    <row r="49174" spans="1:9" x14ac:dyDescent="0.25">
      <c r="A49174"/>
      <c r="B49174"/>
      <c r="C49174"/>
      <c r="D49174"/>
      <c r="E49174" s="148"/>
      <c r="F49174" s="148"/>
      <c r="G49174" s="149"/>
      <c r="H49174" s="148"/>
      <c r="I49174"/>
    </row>
    <row r="49175" spans="1:9" x14ac:dyDescent="0.25">
      <c r="A49175"/>
      <c r="B49175"/>
      <c r="C49175"/>
      <c r="D49175"/>
      <c r="E49175" s="148"/>
      <c r="F49175" s="148"/>
      <c r="G49175" s="149"/>
      <c r="H49175" s="148"/>
      <c r="I49175"/>
    </row>
    <row r="49176" spans="1:9" x14ac:dyDescent="0.25">
      <c r="A49176"/>
      <c r="B49176"/>
      <c r="C49176"/>
      <c r="D49176"/>
      <c r="E49176" s="148"/>
      <c r="F49176" s="148"/>
      <c r="G49176" s="149"/>
      <c r="H49176" s="148"/>
      <c r="I49176"/>
    </row>
    <row r="49177" spans="1:9" x14ac:dyDescent="0.25">
      <c r="A49177"/>
      <c r="B49177"/>
      <c r="C49177"/>
      <c r="D49177"/>
      <c r="E49177" s="148"/>
      <c r="F49177" s="148"/>
      <c r="G49177" s="149"/>
      <c r="H49177" s="148"/>
      <c r="I49177"/>
    </row>
    <row r="49178" spans="1:9" x14ac:dyDescent="0.25">
      <c r="A49178"/>
      <c r="B49178"/>
      <c r="C49178"/>
      <c r="D49178"/>
      <c r="E49178" s="148"/>
      <c r="F49178" s="148"/>
      <c r="G49178" s="149"/>
      <c r="H49178" s="148"/>
      <c r="I49178"/>
    </row>
    <row r="49179" spans="1:9" x14ac:dyDescent="0.25">
      <c r="A49179"/>
      <c r="B49179"/>
      <c r="C49179"/>
      <c r="D49179"/>
      <c r="E49179" s="148"/>
      <c r="F49179" s="148"/>
      <c r="G49179" s="149"/>
      <c r="H49179" s="148"/>
      <c r="I49179"/>
    </row>
    <row r="49180" spans="1:9" x14ac:dyDescent="0.25">
      <c r="A49180"/>
      <c r="B49180"/>
      <c r="C49180"/>
      <c r="D49180"/>
      <c r="E49180" s="148"/>
      <c r="F49180" s="148"/>
      <c r="G49180" s="149"/>
      <c r="H49180" s="148"/>
      <c r="I49180"/>
    </row>
    <row r="49181" spans="1:9" x14ac:dyDescent="0.25">
      <c r="A49181"/>
      <c r="B49181"/>
      <c r="C49181"/>
      <c r="D49181"/>
      <c r="E49181" s="148"/>
      <c r="F49181" s="148"/>
      <c r="G49181" s="149"/>
      <c r="H49181" s="148"/>
      <c r="I49181"/>
    </row>
    <row r="49182" spans="1:9" x14ac:dyDescent="0.25">
      <c r="A49182"/>
      <c r="B49182"/>
      <c r="C49182"/>
      <c r="D49182"/>
      <c r="E49182" s="148"/>
      <c r="F49182" s="148"/>
      <c r="G49182" s="149"/>
      <c r="H49182" s="148"/>
      <c r="I49182"/>
    </row>
    <row r="49183" spans="1:9" x14ac:dyDescent="0.25">
      <c r="A49183"/>
      <c r="B49183"/>
      <c r="C49183"/>
      <c r="D49183"/>
      <c r="E49183" s="148"/>
      <c r="F49183" s="148"/>
      <c r="G49183" s="149"/>
      <c r="H49183" s="148"/>
      <c r="I49183"/>
    </row>
    <row r="49184" spans="1:9" x14ac:dyDescent="0.25">
      <c r="A49184"/>
      <c r="B49184"/>
      <c r="C49184"/>
      <c r="D49184"/>
      <c r="E49184" s="148"/>
      <c r="F49184" s="148"/>
      <c r="G49184" s="149"/>
      <c r="H49184" s="148"/>
      <c r="I49184"/>
    </row>
    <row r="49185" spans="1:9" x14ac:dyDescent="0.25">
      <c r="A49185"/>
      <c r="B49185"/>
      <c r="C49185"/>
      <c r="D49185"/>
      <c r="E49185" s="148"/>
      <c r="F49185" s="148"/>
      <c r="G49185" s="149"/>
      <c r="H49185" s="148"/>
      <c r="I49185"/>
    </row>
    <row r="49186" spans="1:9" x14ac:dyDescent="0.25">
      <c r="A49186"/>
      <c r="B49186"/>
      <c r="C49186"/>
      <c r="D49186"/>
      <c r="E49186" s="148"/>
      <c r="F49186" s="148"/>
      <c r="G49186" s="149"/>
      <c r="H49186" s="148"/>
      <c r="I49186"/>
    </row>
    <row r="49187" spans="1:9" x14ac:dyDescent="0.25">
      <c r="A49187"/>
      <c r="B49187"/>
      <c r="C49187"/>
      <c r="D49187"/>
      <c r="E49187" s="148"/>
      <c r="F49187" s="148"/>
      <c r="G49187" s="149"/>
      <c r="H49187" s="148"/>
      <c r="I49187"/>
    </row>
    <row r="49188" spans="1:9" x14ac:dyDescent="0.25">
      <c r="A49188"/>
      <c r="B49188"/>
      <c r="C49188"/>
      <c r="D49188"/>
      <c r="E49188" s="148"/>
      <c r="F49188" s="148"/>
      <c r="G49188" s="149"/>
      <c r="H49188" s="148"/>
      <c r="I49188"/>
    </row>
    <row r="49189" spans="1:9" x14ac:dyDescent="0.25">
      <c r="A49189"/>
      <c r="B49189"/>
      <c r="C49189"/>
      <c r="D49189"/>
      <c r="E49189" s="148"/>
      <c r="F49189" s="148"/>
      <c r="G49189" s="149"/>
      <c r="H49189" s="148"/>
      <c r="I49189"/>
    </row>
    <row r="49190" spans="1:9" x14ac:dyDescent="0.25">
      <c r="A49190"/>
      <c r="B49190"/>
      <c r="C49190"/>
      <c r="D49190"/>
      <c r="E49190" s="148"/>
      <c r="F49190" s="148"/>
      <c r="G49190" s="149"/>
      <c r="H49190" s="148"/>
      <c r="I49190"/>
    </row>
    <row r="49191" spans="1:9" x14ac:dyDescent="0.25">
      <c r="A49191"/>
      <c r="B49191"/>
      <c r="C49191"/>
      <c r="D49191"/>
      <c r="E49191" s="148"/>
      <c r="F49191" s="148"/>
      <c r="G49191" s="149"/>
      <c r="H49191" s="148"/>
      <c r="I49191"/>
    </row>
    <row r="49192" spans="1:9" x14ac:dyDescent="0.25">
      <c r="A49192"/>
      <c r="B49192"/>
      <c r="C49192"/>
      <c r="D49192"/>
      <c r="E49192" s="148"/>
      <c r="F49192" s="148"/>
      <c r="G49192" s="149"/>
      <c r="H49192" s="148"/>
      <c r="I49192"/>
    </row>
    <row r="49193" spans="1:9" x14ac:dyDescent="0.25">
      <c r="A49193"/>
      <c r="B49193"/>
      <c r="C49193"/>
      <c r="D49193"/>
      <c r="E49193" s="148"/>
      <c r="F49193" s="148"/>
      <c r="G49193" s="149"/>
      <c r="H49193" s="148"/>
      <c r="I49193"/>
    </row>
    <row r="49194" spans="1:9" x14ac:dyDescent="0.25">
      <c r="A49194"/>
      <c r="B49194"/>
      <c r="C49194"/>
      <c r="D49194"/>
      <c r="E49194" s="148"/>
      <c r="F49194" s="148"/>
      <c r="G49194" s="149"/>
      <c r="H49194" s="148"/>
      <c r="I49194"/>
    </row>
    <row r="49195" spans="1:9" x14ac:dyDescent="0.25">
      <c r="A49195"/>
      <c r="B49195"/>
      <c r="C49195"/>
      <c r="D49195"/>
      <c r="E49195" s="148"/>
      <c r="F49195" s="148"/>
      <c r="G49195" s="149"/>
      <c r="H49195" s="148"/>
      <c r="I49195"/>
    </row>
    <row r="49196" spans="1:9" x14ac:dyDescent="0.25">
      <c r="A49196"/>
      <c r="B49196"/>
      <c r="C49196"/>
      <c r="D49196"/>
      <c r="E49196" s="148"/>
      <c r="F49196" s="148"/>
      <c r="G49196" s="149"/>
      <c r="H49196" s="148"/>
      <c r="I49196"/>
    </row>
    <row r="49197" spans="1:9" x14ac:dyDescent="0.25">
      <c r="A49197"/>
      <c r="B49197"/>
      <c r="C49197"/>
      <c r="D49197"/>
      <c r="E49197" s="148"/>
      <c r="F49197" s="148"/>
      <c r="G49197" s="149"/>
      <c r="H49197" s="148"/>
      <c r="I49197"/>
    </row>
    <row r="49198" spans="1:9" x14ac:dyDescent="0.25">
      <c r="A49198"/>
      <c r="B49198"/>
      <c r="C49198"/>
      <c r="D49198"/>
      <c r="E49198" s="148"/>
      <c r="F49198" s="148"/>
      <c r="G49198" s="149"/>
      <c r="H49198" s="148"/>
      <c r="I49198"/>
    </row>
    <row r="49199" spans="1:9" x14ac:dyDescent="0.25">
      <c r="A49199"/>
      <c r="B49199"/>
      <c r="C49199"/>
      <c r="D49199"/>
      <c r="E49199" s="148"/>
      <c r="F49199" s="148"/>
      <c r="G49199" s="149"/>
      <c r="H49199" s="148"/>
      <c r="I49199"/>
    </row>
    <row r="49200" spans="1:9" x14ac:dyDescent="0.25">
      <c r="A49200"/>
      <c r="B49200"/>
      <c r="C49200"/>
      <c r="D49200"/>
      <c r="E49200" s="148"/>
      <c r="F49200" s="148"/>
      <c r="G49200" s="149"/>
      <c r="H49200" s="148"/>
      <c r="I49200"/>
    </row>
    <row r="49201" spans="1:9" x14ac:dyDescent="0.25">
      <c r="A49201"/>
      <c r="B49201"/>
      <c r="C49201"/>
      <c r="D49201"/>
      <c r="E49201" s="148"/>
      <c r="F49201" s="148"/>
      <c r="G49201" s="149"/>
      <c r="H49201" s="148"/>
      <c r="I49201"/>
    </row>
    <row r="49202" spans="1:9" x14ac:dyDescent="0.25">
      <c r="A49202"/>
      <c r="B49202"/>
      <c r="C49202"/>
      <c r="D49202"/>
      <c r="E49202" s="148"/>
      <c r="F49202" s="148"/>
      <c r="G49202" s="149"/>
      <c r="H49202" s="148"/>
      <c r="I49202"/>
    </row>
    <row r="49203" spans="1:9" x14ac:dyDescent="0.25">
      <c r="A49203"/>
      <c r="B49203"/>
      <c r="C49203"/>
      <c r="D49203"/>
      <c r="E49203" s="148"/>
      <c r="F49203" s="148"/>
      <c r="G49203" s="149"/>
      <c r="H49203" s="148"/>
      <c r="I49203"/>
    </row>
    <row r="49204" spans="1:9" x14ac:dyDescent="0.25">
      <c r="A49204"/>
      <c r="B49204"/>
      <c r="C49204"/>
      <c r="D49204"/>
      <c r="E49204" s="148"/>
      <c r="F49204" s="148"/>
      <c r="G49204" s="149"/>
      <c r="H49204" s="148"/>
      <c r="I49204"/>
    </row>
    <row r="49205" spans="1:9" x14ac:dyDescent="0.25">
      <c r="A49205"/>
      <c r="B49205"/>
      <c r="C49205"/>
      <c r="D49205"/>
      <c r="E49205" s="148"/>
      <c r="F49205" s="148"/>
      <c r="G49205" s="149"/>
      <c r="H49205" s="148"/>
      <c r="I49205"/>
    </row>
    <row r="49206" spans="1:9" x14ac:dyDescent="0.25">
      <c r="A49206"/>
      <c r="B49206"/>
      <c r="C49206"/>
      <c r="D49206"/>
      <c r="E49206" s="148"/>
      <c r="F49206" s="148"/>
      <c r="G49206" s="149"/>
      <c r="H49206" s="148"/>
      <c r="I49206"/>
    </row>
    <row r="49207" spans="1:9" x14ac:dyDescent="0.25">
      <c r="A49207"/>
      <c r="B49207"/>
      <c r="C49207"/>
      <c r="D49207"/>
      <c r="E49207" s="148"/>
      <c r="F49207" s="148"/>
      <c r="G49207" s="149"/>
      <c r="H49207" s="148"/>
      <c r="I49207"/>
    </row>
    <row r="49208" spans="1:9" x14ac:dyDescent="0.25">
      <c r="A49208"/>
      <c r="B49208"/>
      <c r="C49208"/>
      <c r="D49208"/>
      <c r="E49208" s="148"/>
      <c r="F49208" s="148"/>
      <c r="G49208" s="149"/>
      <c r="H49208" s="148"/>
      <c r="I49208"/>
    </row>
    <row r="49209" spans="1:9" x14ac:dyDescent="0.25">
      <c r="A49209"/>
      <c r="B49209"/>
      <c r="C49209"/>
      <c r="D49209"/>
      <c r="E49209" s="148"/>
      <c r="F49209" s="148"/>
      <c r="G49209" s="149"/>
      <c r="H49209" s="148"/>
      <c r="I49209"/>
    </row>
    <row r="49210" spans="1:9" x14ac:dyDescent="0.25">
      <c r="A49210"/>
      <c r="B49210"/>
      <c r="C49210"/>
      <c r="D49210"/>
      <c r="E49210" s="148"/>
      <c r="F49210" s="148"/>
      <c r="G49210" s="149"/>
      <c r="H49210" s="148"/>
      <c r="I49210"/>
    </row>
    <row r="49211" spans="1:9" x14ac:dyDescent="0.25">
      <c r="A49211"/>
      <c r="B49211"/>
      <c r="C49211"/>
      <c r="D49211"/>
      <c r="E49211" s="148"/>
      <c r="F49211" s="148"/>
      <c r="G49211" s="149"/>
      <c r="H49211" s="148"/>
      <c r="I49211"/>
    </row>
    <row r="49212" spans="1:9" x14ac:dyDescent="0.25">
      <c r="A49212"/>
      <c r="B49212"/>
      <c r="C49212"/>
      <c r="D49212"/>
      <c r="E49212" s="148"/>
      <c r="F49212" s="148"/>
      <c r="G49212" s="149"/>
      <c r="H49212" s="148"/>
      <c r="I49212"/>
    </row>
    <row r="49213" spans="1:9" x14ac:dyDescent="0.25">
      <c r="A49213"/>
      <c r="B49213"/>
      <c r="C49213"/>
      <c r="D49213"/>
      <c r="E49213" s="148"/>
      <c r="F49213" s="148"/>
      <c r="G49213" s="149"/>
      <c r="H49213" s="148"/>
      <c r="I49213"/>
    </row>
    <row r="49214" spans="1:9" x14ac:dyDescent="0.25">
      <c r="A49214"/>
      <c r="B49214"/>
      <c r="C49214"/>
      <c r="D49214"/>
      <c r="E49214" s="148"/>
      <c r="F49214" s="148"/>
      <c r="G49214" s="149"/>
      <c r="H49214" s="148"/>
      <c r="I49214"/>
    </row>
    <row r="49215" spans="1:9" x14ac:dyDescent="0.25">
      <c r="A49215"/>
      <c r="B49215"/>
      <c r="C49215"/>
      <c r="D49215"/>
      <c r="E49215" s="148"/>
      <c r="F49215" s="148"/>
      <c r="G49215" s="149"/>
      <c r="H49215" s="148"/>
      <c r="I49215"/>
    </row>
    <row r="49216" spans="1:9" x14ac:dyDescent="0.25">
      <c r="A49216"/>
      <c r="B49216"/>
      <c r="C49216"/>
      <c r="D49216"/>
      <c r="E49216" s="148"/>
      <c r="F49216" s="148"/>
      <c r="G49216" s="149"/>
      <c r="H49216" s="148"/>
      <c r="I49216"/>
    </row>
    <row r="49217" spans="1:9" x14ac:dyDescent="0.25">
      <c r="A49217"/>
      <c r="B49217"/>
      <c r="C49217"/>
      <c r="D49217"/>
      <c r="E49217" s="148"/>
      <c r="F49217" s="148"/>
      <c r="G49217" s="149"/>
      <c r="H49217" s="148"/>
      <c r="I49217"/>
    </row>
    <row r="49218" spans="1:9" x14ac:dyDescent="0.25">
      <c r="A49218"/>
      <c r="B49218"/>
      <c r="C49218"/>
      <c r="D49218"/>
      <c r="E49218" s="148"/>
      <c r="F49218" s="148"/>
      <c r="G49218" s="149"/>
      <c r="H49218" s="148"/>
      <c r="I49218"/>
    </row>
    <row r="49219" spans="1:9" x14ac:dyDescent="0.25">
      <c r="A49219"/>
      <c r="B49219"/>
      <c r="C49219"/>
      <c r="D49219"/>
      <c r="E49219" s="148"/>
      <c r="F49219" s="148"/>
      <c r="G49219" s="149"/>
      <c r="H49219" s="148"/>
      <c r="I49219"/>
    </row>
    <row r="49220" spans="1:9" x14ac:dyDescent="0.25">
      <c r="A49220"/>
      <c r="B49220"/>
      <c r="C49220"/>
      <c r="D49220"/>
      <c r="E49220" s="148"/>
      <c r="F49220" s="148"/>
      <c r="G49220" s="149"/>
      <c r="H49220" s="148"/>
      <c r="I49220"/>
    </row>
    <row r="49221" spans="1:9" x14ac:dyDescent="0.25">
      <c r="A49221"/>
      <c r="B49221"/>
      <c r="C49221"/>
      <c r="D49221"/>
      <c r="E49221" s="148"/>
      <c r="F49221" s="148"/>
      <c r="G49221" s="149"/>
      <c r="H49221" s="148"/>
      <c r="I49221"/>
    </row>
    <row r="49222" spans="1:9" x14ac:dyDescent="0.25">
      <c r="A49222"/>
      <c r="B49222"/>
      <c r="C49222"/>
      <c r="D49222"/>
      <c r="E49222" s="148"/>
      <c r="F49222" s="148"/>
      <c r="G49222" s="149"/>
      <c r="H49222" s="148"/>
      <c r="I49222"/>
    </row>
    <row r="49223" spans="1:9" x14ac:dyDescent="0.25">
      <c r="A49223"/>
      <c r="B49223"/>
      <c r="C49223"/>
      <c r="D49223"/>
      <c r="E49223" s="148"/>
      <c r="F49223" s="148"/>
      <c r="G49223" s="149"/>
      <c r="H49223" s="148"/>
      <c r="I49223"/>
    </row>
    <row r="49224" spans="1:9" x14ac:dyDescent="0.25">
      <c r="A49224"/>
      <c r="B49224"/>
      <c r="C49224"/>
      <c r="D49224"/>
      <c r="E49224" s="148"/>
      <c r="F49224" s="148"/>
      <c r="G49224" s="149"/>
      <c r="H49224" s="148"/>
      <c r="I49224"/>
    </row>
    <row r="49225" spans="1:9" x14ac:dyDescent="0.25">
      <c r="A49225"/>
      <c r="B49225"/>
      <c r="C49225"/>
      <c r="D49225"/>
      <c r="E49225" s="148"/>
      <c r="F49225" s="148"/>
      <c r="G49225" s="149"/>
      <c r="H49225" s="148"/>
      <c r="I49225"/>
    </row>
    <row r="49226" spans="1:9" x14ac:dyDescent="0.25">
      <c r="A49226"/>
      <c r="B49226"/>
      <c r="C49226"/>
      <c r="D49226"/>
      <c r="E49226" s="148"/>
      <c r="F49226" s="148"/>
      <c r="G49226" s="149"/>
      <c r="H49226" s="148"/>
      <c r="I49226"/>
    </row>
    <row r="49227" spans="1:9" x14ac:dyDescent="0.25">
      <c r="A49227"/>
      <c r="B49227"/>
      <c r="C49227"/>
      <c r="D49227"/>
      <c r="E49227" s="148"/>
      <c r="F49227" s="148"/>
      <c r="G49227" s="149"/>
      <c r="H49227" s="148"/>
      <c r="I49227"/>
    </row>
    <row r="49228" spans="1:9" x14ac:dyDescent="0.25">
      <c r="A49228"/>
      <c r="B49228"/>
      <c r="C49228"/>
      <c r="D49228"/>
      <c r="E49228" s="148"/>
      <c r="F49228" s="148"/>
      <c r="G49228" s="149"/>
      <c r="H49228" s="148"/>
      <c r="I49228"/>
    </row>
    <row r="49229" spans="1:9" x14ac:dyDescent="0.25">
      <c r="A49229"/>
      <c r="B49229"/>
      <c r="C49229"/>
      <c r="D49229"/>
      <c r="E49229" s="148"/>
      <c r="F49229" s="148"/>
      <c r="G49229" s="149"/>
      <c r="H49229" s="148"/>
      <c r="I49229"/>
    </row>
    <row r="49230" spans="1:9" x14ac:dyDescent="0.25">
      <c r="A49230"/>
      <c r="B49230"/>
      <c r="C49230"/>
      <c r="D49230"/>
      <c r="E49230" s="148"/>
      <c r="F49230" s="148"/>
      <c r="G49230" s="149"/>
      <c r="H49230" s="148"/>
      <c r="I49230"/>
    </row>
    <row r="49231" spans="1:9" x14ac:dyDescent="0.25">
      <c r="A49231"/>
      <c r="B49231"/>
      <c r="C49231"/>
      <c r="D49231"/>
      <c r="E49231" s="148"/>
      <c r="F49231" s="148"/>
      <c r="G49231" s="149"/>
      <c r="H49231" s="148"/>
      <c r="I49231"/>
    </row>
    <row r="49232" spans="1:9" x14ac:dyDescent="0.25">
      <c r="A49232"/>
      <c r="B49232"/>
      <c r="C49232"/>
      <c r="D49232"/>
      <c r="E49232" s="148"/>
      <c r="F49232" s="148"/>
      <c r="G49232" s="149"/>
      <c r="H49232" s="148"/>
      <c r="I49232"/>
    </row>
    <row r="49233" spans="1:9" x14ac:dyDescent="0.25">
      <c r="A49233"/>
      <c r="B49233"/>
      <c r="C49233"/>
      <c r="D49233"/>
      <c r="E49233" s="148"/>
      <c r="F49233" s="148"/>
      <c r="G49233" s="149"/>
      <c r="H49233" s="148"/>
      <c r="I49233"/>
    </row>
    <row r="49234" spans="1:9" x14ac:dyDescent="0.25">
      <c r="A49234"/>
      <c r="B49234"/>
      <c r="C49234"/>
      <c r="D49234"/>
      <c r="E49234" s="148"/>
      <c r="F49234" s="148"/>
      <c r="G49234" s="149"/>
      <c r="H49234" s="148"/>
      <c r="I49234"/>
    </row>
    <row r="49235" spans="1:9" x14ac:dyDescent="0.25">
      <c r="A49235"/>
      <c r="B49235"/>
      <c r="C49235"/>
      <c r="D49235"/>
      <c r="E49235" s="148"/>
      <c r="F49235" s="148"/>
      <c r="G49235" s="149"/>
      <c r="H49235" s="148"/>
      <c r="I49235"/>
    </row>
    <row r="49236" spans="1:9" x14ac:dyDescent="0.25">
      <c r="A49236"/>
      <c r="B49236"/>
      <c r="C49236"/>
      <c r="D49236"/>
      <c r="E49236" s="148"/>
      <c r="F49236" s="148"/>
      <c r="G49236" s="149"/>
      <c r="H49236" s="148"/>
      <c r="I49236"/>
    </row>
    <row r="49237" spans="1:9" x14ac:dyDescent="0.25">
      <c r="A49237"/>
      <c r="B49237"/>
      <c r="C49237"/>
      <c r="D49237"/>
      <c r="E49237" s="148"/>
      <c r="F49237" s="148"/>
      <c r="G49237" s="149"/>
      <c r="H49237" s="148"/>
      <c r="I49237"/>
    </row>
    <row r="49238" spans="1:9" x14ac:dyDescent="0.25">
      <c r="A49238"/>
      <c r="B49238"/>
      <c r="C49238"/>
      <c r="D49238"/>
      <c r="E49238" s="148"/>
      <c r="F49238" s="148"/>
      <c r="G49238" s="149"/>
      <c r="H49238" s="148"/>
      <c r="I49238"/>
    </row>
    <row r="49239" spans="1:9" x14ac:dyDescent="0.25">
      <c r="A49239"/>
      <c r="B49239"/>
      <c r="C49239"/>
      <c r="D49239"/>
      <c r="E49239" s="148"/>
      <c r="F49239" s="148"/>
      <c r="G49239" s="149"/>
      <c r="H49239" s="148"/>
      <c r="I49239"/>
    </row>
    <row r="49240" spans="1:9" x14ac:dyDescent="0.25">
      <c r="A49240"/>
      <c r="B49240"/>
      <c r="C49240"/>
      <c r="D49240"/>
      <c r="E49240" s="148"/>
      <c r="F49240" s="148"/>
      <c r="G49240" s="149"/>
      <c r="H49240" s="148"/>
      <c r="I49240"/>
    </row>
    <row r="49241" spans="1:9" x14ac:dyDescent="0.25">
      <c r="A49241"/>
      <c r="B49241"/>
      <c r="C49241"/>
      <c r="D49241"/>
      <c r="E49241" s="148"/>
      <c r="F49241" s="148"/>
      <c r="G49241" s="149"/>
      <c r="H49241" s="148"/>
      <c r="I49241"/>
    </row>
    <row r="49242" spans="1:9" x14ac:dyDescent="0.25">
      <c r="A49242"/>
      <c r="B49242"/>
      <c r="C49242"/>
      <c r="D49242"/>
      <c r="E49242" s="148"/>
      <c r="F49242" s="148"/>
      <c r="G49242" s="149"/>
      <c r="H49242" s="148"/>
      <c r="I49242"/>
    </row>
    <row r="49243" spans="1:9" x14ac:dyDescent="0.25">
      <c r="A49243"/>
      <c r="B49243"/>
      <c r="C49243"/>
      <c r="D49243"/>
      <c r="E49243" s="148"/>
      <c r="F49243" s="148"/>
      <c r="G49243" s="149"/>
      <c r="H49243" s="148"/>
      <c r="I49243"/>
    </row>
    <row r="49244" spans="1:9" x14ac:dyDescent="0.25">
      <c r="A49244"/>
      <c r="B49244"/>
      <c r="C49244"/>
      <c r="D49244"/>
      <c r="E49244" s="148"/>
      <c r="F49244" s="148"/>
      <c r="G49244" s="149"/>
      <c r="H49244" s="148"/>
      <c r="I49244"/>
    </row>
    <row r="49245" spans="1:9" x14ac:dyDescent="0.25">
      <c r="A49245"/>
      <c r="B49245"/>
      <c r="C49245"/>
      <c r="D49245"/>
      <c r="E49245" s="148"/>
      <c r="F49245" s="148"/>
      <c r="G49245" s="149"/>
      <c r="H49245" s="148"/>
      <c r="I49245"/>
    </row>
    <row r="49246" spans="1:9" x14ac:dyDescent="0.25">
      <c r="A49246"/>
      <c r="B49246"/>
      <c r="C49246"/>
      <c r="D49246"/>
      <c r="E49246" s="148"/>
      <c r="F49246" s="148"/>
      <c r="G49246" s="149"/>
      <c r="H49246" s="148"/>
      <c r="I49246"/>
    </row>
    <row r="49247" spans="1:9" x14ac:dyDescent="0.25">
      <c r="A49247"/>
      <c r="B49247"/>
      <c r="C49247"/>
      <c r="D49247"/>
      <c r="E49247" s="148"/>
      <c r="F49247" s="148"/>
      <c r="G49247" s="149"/>
      <c r="H49247" s="148"/>
      <c r="I49247"/>
    </row>
    <row r="49248" spans="1:9" x14ac:dyDescent="0.25">
      <c r="A49248"/>
      <c r="B49248"/>
      <c r="C49248"/>
      <c r="D49248"/>
      <c r="E49248" s="148"/>
      <c r="F49248" s="148"/>
      <c r="G49248" s="149"/>
      <c r="H49248" s="148"/>
      <c r="I49248"/>
    </row>
    <row r="49249" spans="1:9" x14ac:dyDescent="0.25">
      <c r="A49249"/>
      <c r="B49249"/>
      <c r="C49249"/>
      <c r="D49249"/>
      <c r="E49249" s="148"/>
      <c r="F49249" s="148"/>
      <c r="G49249" s="149"/>
      <c r="H49249" s="148"/>
      <c r="I49249"/>
    </row>
    <row r="49250" spans="1:9" x14ac:dyDescent="0.25">
      <c r="A49250"/>
      <c r="B49250"/>
      <c r="C49250"/>
      <c r="D49250"/>
      <c r="E49250" s="148"/>
      <c r="F49250" s="148"/>
      <c r="G49250" s="149"/>
      <c r="H49250" s="148"/>
      <c r="I49250"/>
    </row>
    <row r="49251" spans="1:9" x14ac:dyDescent="0.25">
      <c r="A49251"/>
      <c r="B49251"/>
      <c r="C49251"/>
      <c r="D49251"/>
      <c r="E49251" s="148"/>
      <c r="F49251" s="148"/>
      <c r="G49251" s="149"/>
      <c r="H49251" s="148"/>
      <c r="I49251"/>
    </row>
    <row r="49252" spans="1:9" x14ac:dyDescent="0.25">
      <c r="A49252"/>
      <c r="B49252"/>
      <c r="C49252"/>
      <c r="D49252"/>
      <c r="E49252" s="148"/>
      <c r="F49252" s="148"/>
      <c r="G49252" s="149"/>
      <c r="H49252" s="148"/>
      <c r="I49252"/>
    </row>
    <row r="49253" spans="1:9" x14ac:dyDescent="0.25">
      <c r="A49253"/>
      <c r="B49253"/>
      <c r="C49253"/>
      <c r="D49253"/>
      <c r="E49253" s="148"/>
      <c r="F49253" s="148"/>
      <c r="G49253" s="149"/>
      <c r="H49253" s="148"/>
      <c r="I49253"/>
    </row>
    <row r="49254" spans="1:9" x14ac:dyDescent="0.25">
      <c r="A49254"/>
      <c r="B49254"/>
      <c r="C49254"/>
      <c r="D49254"/>
      <c r="E49254" s="148"/>
      <c r="F49254" s="148"/>
      <c r="G49254" s="149"/>
      <c r="H49254" s="148"/>
      <c r="I49254"/>
    </row>
    <row r="49255" spans="1:9" x14ac:dyDescent="0.25">
      <c r="A49255"/>
      <c r="B49255"/>
      <c r="C49255"/>
      <c r="D49255"/>
      <c r="E49255" s="148"/>
      <c r="F49255" s="148"/>
      <c r="G49255" s="149"/>
      <c r="H49255" s="148"/>
      <c r="I49255"/>
    </row>
    <row r="49256" spans="1:9" x14ac:dyDescent="0.25">
      <c r="A49256"/>
      <c r="B49256"/>
      <c r="C49256"/>
      <c r="D49256"/>
      <c r="E49256" s="148"/>
      <c r="F49256" s="148"/>
      <c r="G49256" s="149"/>
      <c r="H49256" s="148"/>
      <c r="I49256"/>
    </row>
    <row r="49257" spans="1:9" x14ac:dyDescent="0.25">
      <c r="A49257"/>
      <c r="B49257"/>
      <c r="C49257"/>
      <c r="D49257"/>
      <c r="E49257" s="148"/>
      <c r="F49257" s="148"/>
      <c r="G49257" s="149"/>
      <c r="H49257" s="148"/>
      <c r="I49257"/>
    </row>
    <row r="49258" spans="1:9" x14ac:dyDescent="0.25">
      <c r="A49258"/>
      <c r="B49258"/>
      <c r="C49258"/>
      <c r="D49258"/>
      <c r="E49258" s="148"/>
      <c r="F49258" s="148"/>
      <c r="G49258" s="149"/>
      <c r="H49258" s="148"/>
      <c r="I49258"/>
    </row>
    <row r="49259" spans="1:9" x14ac:dyDescent="0.25">
      <c r="A49259"/>
      <c r="B49259"/>
      <c r="C49259"/>
      <c r="D49259"/>
      <c r="E49259" s="148"/>
      <c r="F49259" s="148"/>
      <c r="G49259" s="149"/>
      <c r="H49259" s="148"/>
      <c r="I49259"/>
    </row>
    <row r="49260" spans="1:9" x14ac:dyDescent="0.25">
      <c r="A49260"/>
      <c r="B49260"/>
      <c r="C49260"/>
      <c r="D49260"/>
      <c r="E49260" s="148"/>
      <c r="F49260" s="148"/>
      <c r="G49260" s="149"/>
      <c r="H49260" s="148"/>
      <c r="I49260"/>
    </row>
    <row r="49261" spans="1:9" x14ac:dyDescent="0.25">
      <c r="A49261"/>
      <c r="B49261"/>
      <c r="C49261"/>
      <c r="D49261"/>
      <c r="E49261" s="148"/>
      <c r="F49261" s="148"/>
      <c r="G49261" s="149"/>
      <c r="H49261" s="148"/>
      <c r="I49261"/>
    </row>
    <row r="49262" spans="1:9" x14ac:dyDescent="0.25">
      <c r="A49262"/>
      <c r="B49262"/>
      <c r="C49262"/>
      <c r="D49262"/>
      <c r="E49262" s="148"/>
      <c r="F49262" s="148"/>
      <c r="G49262" s="149"/>
      <c r="H49262" s="148"/>
      <c r="I49262"/>
    </row>
    <row r="49263" spans="1:9" x14ac:dyDescent="0.25">
      <c r="A49263"/>
      <c r="B49263"/>
      <c r="C49263"/>
      <c r="D49263"/>
      <c r="E49263" s="148"/>
      <c r="F49263" s="148"/>
      <c r="G49263" s="149"/>
      <c r="H49263" s="148"/>
      <c r="I49263"/>
    </row>
    <row r="49264" spans="1:9" x14ac:dyDescent="0.25">
      <c r="A49264"/>
      <c r="B49264"/>
      <c r="C49264"/>
      <c r="D49264"/>
      <c r="E49264" s="148"/>
      <c r="F49264" s="148"/>
      <c r="G49264" s="149"/>
      <c r="H49264" s="148"/>
      <c r="I49264"/>
    </row>
    <row r="49265" spans="1:9" x14ac:dyDescent="0.25">
      <c r="A49265"/>
      <c r="B49265"/>
      <c r="C49265"/>
      <c r="D49265"/>
      <c r="E49265" s="148"/>
      <c r="F49265" s="148"/>
      <c r="G49265" s="149"/>
      <c r="H49265" s="148"/>
      <c r="I49265"/>
    </row>
    <row r="49266" spans="1:9" x14ac:dyDescent="0.25">
      <c r="A49266"/>
      <c r="B49266"/>
      <c r="C49266"/>
      <c r="D49266"/>
      <c r="E49266" s="148"/>
      <c r="F49266" s="148"/>
      <c r="G49266" s="149"/>
      <c r="H49266" s="148"/>
      <c r="I49266"/>
    </row>
    <row r="49267" spans="1:9" x14ac:dyDescent="0.25">
      <c r="A49267"/>
      <c r="B49267"/>
      <c r="C49267"/>
      <c r="D49267"/>
      <c r="E49267" s="148"/>
      <c r="F49267" s="148"/>
      <c r="G49267" s="149"/>
      <c r="H49267" s="148"/>
      <c r="I49267"/>
    </row>
    <row r="49268" spans="1:9" x14ac:dyDescent="0.25">
      <c r="A49268"/>
      <c r="B49268"/>
      <c r="C49268"/>
      <c r="D49268"/>
      <c r="E49268" s="148"/>
      <c r="F49268" s="148"/>
      <c r="G49268" s="149"/>
      <c r="H49268" s="148"/>
      <c r="I49268"/>
    </row>
    <row r="49269" spans="1:9" x14ac:dyDescent="0.25">
      <c r="A49269"/>
      <c r="B49269"/>
      <c r="C49269"/>
      <c r="D49269"/>
      <c r="E49269" s="148"/>
      <c r="F49269" s="148"/>
      <c r="G49269" s="149"/>
      <c r="H49269" s="148"/>
      <c r="I49269"/>
    </row>
    <row r="49270" spans="1:9" x14ac:dyDescent="0.25">
      <c r="A49270"/>
      <c r="B49270"/>
      <c r="C49270"/>
      <c r="D49270"/>
      <c r="E49270" s="148"/>
      <c r="F49270" s="148"/>
      <c r="G49270" s="149"/>
      <c r="H49270" s="148"/>
      <c r="I49270"/>
    </row>
    <row r="49271" spans="1:9" x14ac:dyDescent="0.25">
      <c r="A49271"/>
      <c r="B49271"/>
      <c r="C49271"/>
      <c r="D49271"/>
      <c r="E49271" s="148"/>
      <c r="F49271" s="148"/>
      <c r="G49271" s="149"/>
      <c r="H49271" s="148"/>
      <c r="I49271"/>
    </row>
    <row r="49272" spans="1:9" x14ac:dyDescent="0.25">
      <c r="A49272"/>
      <c r="B49272"/>
      <c r="C49272"/>
      <c r="D49272"/>
      <c r="E49272" s="148"/>
      <c r="F49272" s="148"/>
      <c r="G49272" s="149"/>
      <c r="H49272" s="148"/>
      <c r="I49272"/>
    </row>
    <row r="49273" spans="1:9" x14ac:dyDescent="0.25">
      <c r="A49273"/>
      <c r="B49273"/>
      <c r="C49273"/>
      <c r="D49273"/>
      <c r="E49273" s="148"/>
      <c r="F49273" s="148"/>
      <c r="G49273" s="149"/>
      <c r="H49273" s="148"/>
      <c r="I49273"/>
    </row>
    <row r="49274" spans="1:9" x14ac:dyDescent="0.25">
      <c r="A49274"/>
      <c r="B49274"/>
      <c r="C49274"/>
      <c r="D49274"/>
      <c r="E49274" s="148"/>
      <c r="F49274" s="148"/>
      <c r="G49274" s="149"/>
      <c r="H49274" s="148"/>
      <c r="I49274"/>
    </row>
    <row r="49275" spans="1:9" x14ac:dyDescent="0.25">
      <c r="A49275"/>
      <c r="B49275"/>
      <c r="C49275"/>
      <c r="D49275"/>
      <c r="E49275" s="148"/>
      <c r="F49275" s="148"/>
      <c r="G49275" s="149"/>
      <c r="H49275" s="148"/>
      <c r="I49275"/>
    </row>
    <row r="49276" spans="1:9" x14ac:dyDescent="0.25">
      <c r="A49276"/>
      <c r="B49276"/>
      <c r="C49276"/>
      <c r="D49276"/>
      <c r="E49276" s="148"/>
      <c r="F49276" s="148"/>
      <c r="G49276" s="149"/>
      <c r="H49276" s="148"/>
      <c r="I49276"/>
    </row>
    <row r="49277" spans="1:9" x14ac:dyDescent="0.25">
      <c r="A49277"/>
      <c r="B49277"/>
      <c r="C49277"/>
      <c r="D49277"/>
      <c r="E49277" s="148"/>
      <c r="F49277" s="148"/>
      <c r="G49277" s="149"/>
      <c r="H49277" s="148"/>
      <c r="I49277"/>
    </row>
    <row r="49278" spans="1:9" x14ac:dyDescent="0.25">
      <c r="A49278"/>
      <c r="B49278"/>
      <c r="C49278"/>
      <c r="D49278"/>
      <c r="E49278" s="148"/>
      <c r="F49278" s="148"/>
      <c r="G49278" s="149"/>
      <c r="H49278" s="148"/>
      <c r="I49278"/>
    </row>
    <row r="49279" spans="1:9" x14ac:dyDescent="0.25">
      <c r="A49279"/>
      <c r="B49279"/>
      <c r="C49279"/>
      <c r="D49279"/>
      <c r="E49279" s="148"/>
      <c r="F49279" s="148"/>
      <c r="G49279" s="149"/>
      <c r="H49279" s="148"/>
      <c r="I49279"/>
    </row>
    <row r="49280" spans="1:9" x14ac:dyDescent="0.25">
      <c r="A49280"/>
      <c r="B49280"/>
      <c r="C49280"/>
      <c r="D49280"/>
      <c r="E49280" s="148"/>
      <c r="F49280" s="148"/>
      <c r="G49280" s="149"/>
      <c r="H49280" s="148"/>
      <c r="I49280"/>
    </row>
    <row r="49281" spans="1:9" x14ac:dyDescent="0.25">
      <c r="A49281"/>
      <c r="B49281"/>
      <c r="C49281"/>
      <c r="D49281"/>
      <c r="E49281" s="148"/>
      <c r="F49281" s="148"/>
      <c r="G49281" s="149"/>
      <c r="H49281" s="148"/>
      <c r="I49281"/>
    </row>
    <row r="49282" spans="1:9" x14ac:dyDescent="0.25">
      <c r="A49282"/>
      <c r="B49282"/>
      <c r="C49282"/>
      <c r="D49282"/>
      <c r="E49282" s="148"/>
      <c r="F49282" s="148"/>
      <c r="G49282" s="149"/>
      <c r="H49282" s="148"/>
      <c r="I49282"/>
    </row>
    <row r="49283" spans="1:9" x14ac:dyDescent="0.25">
      <c r="A49283"/>
      <c r="B49283"/>
      <c r="C49283"/>
      <c r="D49283"/>
      <c r="E49283" s="148"/>
      <c r="F49283" s="148"/>
      <c r="G49283" s="149"/>
      <c r="H49283" s="148"/>
      <c r="I49283"/>
    </row>
    <row r="49284" spans="1:9" x14ac:dyDescent="0.25">
      <c r="A49284"/>
      <c r="B49284"/>
      <c r="C49284"/>
      <c r="D49284"/>
      <c r="E49284" s="148"/>
      <c r="F49284" s="148"/>
      <c r="G49284" s="149"/>
      <c r="H49284" s="148"/>
      <c r="I49284"/>
    </row>
    <row r="49285" spans="1:9" x14ac:dyDescent="0.25">
      <c r="A49285"/>
      <c r="B49285"/>
      <c r="C49285"/>
      <c r="D49285"/>
      <c r="E49285" s="148"/>
      <c r="F49285" s="148"/>
      <c r="G49285" s="149"/>
      <c r="H49285" s="148"/>
      <c r="I49285"/>
    </row>
    <row r="49286" spans="1:9" x14ac:dyDescent="0.25">
      <c r="A49286"/>
      <c r="B49286"/>
      <c r="C49286"/>
      <c r="D49286"/>
      <c r="E49286" s="148"/>
      <c r="F49286" s="148"/>
      <c r="G49286" s="149"/>
      <c r="H49286" s="148"/>
      <c r="I49286"/>
    </row>
    <row r="49287" spans="1:9" x14ac:dyDescent="0.25">
      <c r="A49287"/>
      <c r="B49287"/>
      <c r="C49287"/>
      <c r="D49287"/>
      <c r="E49287" s="148"/>
      <c r="F49287" s="148"/>
      <c r="G49287" s="149"/>
      <c r="H49287" s="148"/>
      <c r="I49287"/>
    </row>
    <row r="49288" spans="1:9" x14ac:dyDescent="0.25">
      <c r="A49288"/>
      <c r="B49288"/>
      <c r="C49288"/>
      <c r="D49288"/>
      <c r="E49288" s="148"/>
      <c r="F49288" s="148"/>
      <c r="G49288" s="149"/>
      <c r="H49288" s="148"/>
      <c r="I49288"/>
    </row>
    <row r="49289" spans="1:9" x14ac:dyDescent="0.25">
      <c r="A49289"/>
      <c r="B49289"/>
      <c r="C49289"/>
      <c r="D49289"/>
      <c r="E49289" s="148"/>
      <c r="F49289" s="148"/>
      <c r="G49289" s="149"/>
      <c r="H49289" s="148"/>
      <c r="I49289"/>
    </row>
    <row r="49290" spans="1:9" x14ac:dyDescent="0.25">
      <c r="A49290"/>
      <c r="B49290"/>
      <c r="C49290"/>
      <c r="D49290"/>
      <c r="E49290" s="148"/>
      <c r="F49290" s="148"/>
      <c r="G49290" s="149"/>
      <c r="H49290" s="148"/>
      <c r="I49290"/>
    </row>
    <row r="49291" spans="1:9" x14ac:dyDescent="0.25">
      <c r="A49291"/>
      <c r="B49291"/>
      <c r="C49291"/>
      <c r="D49291"/>
      <c r="E49291" s="148"/>
      <c r="F49291" s="148"/>
      <c r="G49291" s="149"/>
      <c r="H49291" s="148"/>
      <c r="I49291"/>
    </row>
    <row r="49292" spans="1:9" x14ac:dyDescent="0.25">
      <c r="A49292"/>
      <c r="B49292"/>
      <c r="C49292"/>
      <c r="D49292"/>
      <c r="E49292" s="148"/>
      <c r="F49292" s="148"/>
      <c r="G49292" s="149"/>
      <c r="H49292" s="148"/>
      <c r="I49292"/>
    </row>
    <row r="49293" spans="1:9" x14ac:dyDescent="0.25">
      <c r="A49293"/>
      <c r="B49293"/>
      <c r="C49293"/>
      <c r="D49293"/>
      <c r="E49293" s="148"/>
      <c r="F49293" s="148"/>
      <c r="G49293" s="149"/>
      <c r="H49293" s="148"/>
      <c r="I49293"/>
    </row>
    <row r="49294" spans="1:9" x14ac:dyDescent="0.25">
      <c r="A49294"/>
      <c r="B49294"/>
      <c r="C49294"/>
      <c r="D49294"/>
      <c r="E49294" s="148"/>
      <c r="F49294" s="148"/>
      <c r="G49294" s="149"/>
      <c r="H49294" s="148"/>
      <c r="I49294"/>
    </row>
    <row r="49295" spans="1:9" x14ac:dyDescent="0.25">
      <c r="A49295"/>
      <c r="B49295"/>
      <c r="C49295"/>
      <c r="D49295"/>
      <c r="E49295" s="148"/>
      <c r="F49295" s="148"/>
      <c r="G49295" s="149"/>
      <c r="H49295" s="148"/>
      <c r="I49295"/>
    </row>
    <row r="49296" spans="1:9" x14ac:dyDescent="0.25">
      <c r="A49296"/>
      <c r="B49296"/>
      <c r="C49296"/>
      <c r="D49296"/>
      <c r="E49296" s="148"/>
      <c r="F49296" s="148"/>
      <c r="G49296" s="149"/>
      <c r="H49296" s="148"/>
      <c r="I49296"/>
    </row>
    <row r="49297" spans="1:9" x14ac:dyDescent="0.25">
      <c r="A49297"/>
      <c r="B49297"/>
      <c r="C49297"/>
      <c r="D49297"/>
      <c r="E49297" s="148"/>
      <c r="F49297" s="148"/>
      <c r="G49297" s="149"/>
      <c r="H49297" s="148"/>
      <c r="I49297"/>
    </row>
    <row r="49298" spans="1:9" x14ac:dyDescent="0.25">
      <c r="A49298"/>
      <c r="B49298"/>
      <c r="C49298"/>
      <c r="D49298"/>
      <c r="E49298" s="148"/>
      <c r="F49298" s="148"/>
      <c r="G49298" s="149"/>
      <c r="H49298" s="148"/>
      <c r="I49298"/>
    </row>
    <row r="49299" spans="1:9" x14ac:dyDescent="0.25">
      <c r="A49299"/>
      <c r="B49299"/>
      <c r="C49299"/>
      <c r="D49299"/>
      <c r="E49299" s="148"/>
      <c r="F49299" s="148"/>
      <c r="G49299" s="149"/>
      <c r="H49299" s="148"/>
      <c r="I49299"/>
    </row>
    <row r="49300" spans="1:9" x14ac:dyDescent="0.25">
      <c r="A49300"/>
      <c r="B49300"/>
      <c r="C49300"/>
      <c r="D49300"/>
      <c r="E49300" s="148"/>
      <c r="F49300" s="148"/>
      <c r="G49300" s="149"/>
      <c r="H49300" s="148"/>
      <c r="I49300"/>
    </row>
    <row r="49301" spans="1:9" x14ac:dyDescent="0.25">
      <c r="A49301"/>
      <c r="B49301"/>
      <c r="C49301"/>
      <c r="D49301"/>
      <c r="E49301" s="148"/>
      <c r="F49301" s="148"/>
      <c r="G49301" s="149"/>
      <c r="H49301" s="148"/>
      <c r="I49301"/>
    </row>
    <row r="49302" spans="1:9" x14ac:dyDescent="0.25">
      <c r="A49302"/>
      <c r="B49302"/>
      <c r="C49302"/>
      <c r="D49302"/>
      <c r="E49302" s="148"/>
      <c r="F49302" s="148"/>
      <c r="G49302" s="149"/>
      <c r="H49302" s="148"/>
      <c r="I49302"/>
    </row>
    <row r="49303" spans="1:9" x14ac:dyDescent="0.25">
      <c r="A49303"/>
      <c r="B49303"/>
      <c r="C49303"/>
      <c r="D49303"/>
      <c r="E49303" s="148"/>
      <c r="F49303" s="148"/>
      <c r="G49303" s="149"/>
      <c r="H49303" s="148"/>
      <c r="I49303"/>
    </row>
    <row r="49304" spans="1:9" x14ac:dyDescent="0.25">
      <c r="A49304"/>
      <c r="B49304"/>
      <c r="C49304"/>
      <c r="D49304"/>
      <c r="E49304" s="148"/>
      <c r="F49304" s="148"/>
      <c r="G49304" s="149"/>
      <c r="H49304" s="148"/>
      <c r="I49304"/>
    </row>
    <row r="49305" spans="1:9" x14ac:dyDescent="0.25">
      <c r="A49305"/>
      <c r="B49305"/>
      <c r="C49305"/>
      <c r="D49305"/>
      <c r="E49305" s="148"/>
      <c r="F49305" s="148"/>
      <c r="G49305" s="149"/>
      <c r="H49305" s="148"/>
      <c r="I49305"/>
    </row>
    <row r="49306" spans="1:9" x14ac:dyDescent="0.25">
      <c r="A49306"/>
      <c r="B49306"/>
      <c r="C49306"/>
      <c r="D49306"/>
      <c r="E49306" s="148"/>
      <c r="F49306" s="148"/>
      <c r="G49306" s="149"/>
      <c r="H49306" s="148"/>
      <c r="I49306"/>
    </row>
    <row r="49307" spans="1:9" x14ac:dyDescent="0.25">
      <c r="A49307"/>
      <c r="B49307"/>
      <c r="C49307"/>
      <c r="D49307"/>
      <c r="E49307" s="148"/>
      <c r="F49307" s="148"/>
      <c r="G49307" s="149"/>
      <c r="H49307" s="148"/>
      <c r="I49307"/>
    </row>
    <row r="49308" spans="1:9" x14ac:dyDescent="0.25">
      <c r="A49308"/>
      <c r="B49308"/>
      <c r="C49308"/>
      <c r="D49308"/>
      <c r="E49308" s="148"/>
      <c r="F49308" s="148"/>
      <c r="G49308" s="149"/>
      <c r="H49308" s="148"/>
      <c r="I49308"/>
    </row>
    <row r="49309" spans="1:9" x14ac:dyDescent="0.25">
      <c r="A49309"/>
      <c r="B49309"/>
      <c r="C49309"/>
      <c r="D49309"/>
      <c r="E49309" s="148"/>
      <c r="F49309" s="148"/>
      <c r="G49309" s="149"/>
      <c r="H49309" s="148"/>
      <c r="I49309"/>
    </row>
    <row r="49310" spans="1:9" x14ac:dyDescent="0.25">
      <c r="A49310"/>
      <c r="B49310"/>
      <c r="C49310"/>
      <c r="D49310"/>
      <c r="E49310" s="148"/>
      <c r="F49310" s="148"/>
      <c r="G49310" s="149"/>
      <c r="H49310" s="148"/>
      <c r="I49310"/>
    </row>
    <row r="49311" spans="1:9" x14ac:dyDescent="0.25">
      <c r="A49311"/>
      <c r="B49311"/>
      <c r="C49311"/>
      <c r="D49311"/>
      <c r="E49311" s="148"/>
      <c r="F49311" s="148"/>
      <c r="G49311" s="149"/>
      <c r="H49311" s="148"/>
      <c r="I49311"/>
    </row>
    <row r="49312" spans="1:9" x14ac:dyDescent="0.25">
      <c r="A49312"/>
      <c r="B49312"/>
      <c r="C49312"/>
      <c r="D49312"/>
      <c r="E49312" s="148"/>
      <c r="F49312" s="148"/>
      <c r="G49312" s="149"/>
      <c r="H49312" s="148"/>
      <c r="I49312"/>
    </row>
    <row r="49313" spans="1:9" x14ac:dyDescent="0.25">
      <c r="A49313"/>
      <c r="B49313"/>
      <c r="C49313"/>
      <c r="D49313"/>
      <c r="E49313" s="148"/>
      <c r="F49313" s="148"/>
      <c r="G49313" s="149"/>
      <c r="H49313" s="148"/>
      <c r="I49313"/>
    </row>
    <row r="49314" spans="1:9" x14ac:dyDescent="0.25">
      <c r="A49314"/>
      <c r="B49314"/>
      <c r="C49314"/>
      <c r="D49314"/>
      <c r="E49314" s="148"/>
      <c r="F49314" s="148"/>
      <c r="G49314" s="149"/>
      <c r="H49314" s="148"/>
      <c r="I49314"/>
    </row>
    <row r="49315" spans="1:9" x14ac:dyDescent="0.25">
      <c r="A49315"/>
      <c r="B49315"/>
      <c r="C49315"/>
      <c r="D49315"/>
      <c r="E49315" s="148"/>
      <c r="F49315" s="148"/>
      <c r="G49315" s="149"/>
      <c r="H49315" s="148"/>
      <c r="I49315"/>
    </row>
    <row r="49316" spans="1:9" x14ac:dyDescent="0.25">
      <c r="A49316"/>
      <c r="B49316"/>
      <c r="C49316"/>
      <c r="D49316"/>
      <c r="E49316" s="148"/>
      <c r="F49316" s="148"/>
      <c r="G49316" s="149"/>
      <c r="H49316" s="148"/>
      <c r="I49316"/>
    </row>
    <row r="49317" spans="1:9" x14ac:dyDescent="0.25">
      <c r="A49317"/>
      <c r="B49317"/>
      <c r="C49317"/>
      <c r="D49317"/>
      <c r="E49317" s="148"/>
      <c r="F49317" s="148"/>
      <c r="G49317" s="149"/>
      <c r="H49317" s="148"/>
      <c r="I49317"/>
    </row>
    <row r="49318" spans="1:9" x14ac:dyDescent="0.25">
      <c r="A49318"/>
      <c r="B49318"/>
      <c r="C49318"/>
      <c r="D49318"/>
      <c r="E49318" s="148"/>
      <c r="F49318" s="148"/>
      <c r="G49318" s="149"/>
      <c r="H49318" s="148"/>
      <c r="I49318"/>
    </row>
    <row r="49319" spans="1:9" x14ac:dyDescent="0.25">
      <c r="A49319"/>
      <c r="B49319"/>
      <c r="C49319"/>
      <c r="D49319"/>
      <c r="E49319" s="148"/>
      <c r="F49319" s="148"/>
      <c r="G49319" s="149"/>
      <c r="H49319" s="148"/>
      <c r="I49319"/>
    </row>
    <row r="49320" spans="1:9" x14ac:dyDescent="0.25">
      <c r="A49320"/>
      <c r="B49320"/>
      <c r="C49320"/>
      <c r="D49320"/>
      <c r="E49320" s="148"/>
      <c r="F49320" s="148"/>
      <c r="G49320" s="149"/>
      <c r="H49320" s="148"/>
      <c r="I49320"/>
    </row>
    <row r="49321" spans="1:9" x14ac:dyDescent="0.25">
      <c r="A49321"/>
      <c r="B49321"/>
      <c r="C49321"/>
      <c r="D49321"/>
      <c r="E49321" s="148"/>
      <c r="F49321" s="148"/>
      <c r="G49321" s="149"/>
      <c r="H49321" s="148"/>
      <c r="I49321"/>
    </row>
    <row r="49322" spans="1:9" x14ac:dyDescent="0.25">
      <c r="A49322"/>
      <c r="B49322"/>
      <c r="C49322"/>
      <c r="D49322"/>
      <c r="E49322" s="148"/>
      <c r="F49322" s="148"/>
      <c r="G49322" s="149"/>
      <c r="H49322" s="148"/>
      <c r="I49322"/>
    </row>
    <row r="49323" spans="1:9" x14ac:dyDescent="0.25">
      <c r="A49323"/>
      <c r="B49323"/>
      <c r="C49323"/>
      <c r="D49323"/>
      <c r="E49323" s="148"/>
      <c r="F49323" s="148"/>
      <c r="G49323" s="149"/>
      <c r="H49323" s="148"/>
      <c r="I49323"/>
    </row>
    <row r="49324" spans="1:9" x14ac:dyDescent="0.25">
      <c r="A49324"/>
      <c r="B49324"/>
      <c r="C49324"/>
      <c r="D49324"/>
      <c r="E49324" s="148"/>
      <c r="F49324" s="148"/>
      <c r="G49324" s="149"/>
      <c r="H49324" s="148"/>
      <c r="I49324"/>
    </row>
    <row r="49325" spans="1:9" x14ac:dyDescent="0.25">
      <c r="A49325"/>
      <c r="B49325"/>
      <c r="C49325"/>
      <c r="D49325"/>
      <c r="E49325" s="148"/>
      <c r="F49325" s="148"/>
      <c r="G49325" s="149"/>
      <c r="H49325" s="148"/>
      <c r="I49325"/>
    </row>
    <row r="49326" spans="1:9" x14ac:dyDescent="0.25">
      <c r="A49326"/>
      <c r="B49326"/>
      <c r="C49326"/>
      <c r="D49326"/>
      <c r="E49326" s="148"/>
      <c r="F49326" s="148"/>
      <c r="G49326" s="149"/>
      <c r="H49326" s="148"/>
      <c r="I49326"/>
    </row>
    <row r="49327" spans="1:9" x14ac:dyDescent="0.25">
      <c r="A49327"/>
      <c r="B49327"/>
      <c r="C49327"/>
      <c r="D49327"/>
      <c r="E49327" s="148"/>
      <c r="F49327" s="148"/>
      <c r="G49327" s="149"/>
      <c r="H49327" s="148"/>
      <c r="I49327"/>
    </row>
    <row r="49328" spans="1:9" x14ac:dyDescent="0.25">
      <c r="A49328"/>
      <c r="B49328"/>
      <c r="C49328"/>
      <c r="D49328"/>
      <c r="E49328" s="148"/>
      <c r="F49328" s="148"/>
      <c r="G49328" s="149"/>
      <c r="H49328" s="148"/>
      <c r="I49328"/>
    </row>
    <row r="49329" spans="1:9" x14ac:dyDescent="0.25">
      <c r="A49329"/>
      <c r="B49329"/>
      <c r="C49329"/>
      <c r="D49329"/>
      <c r="E49329" s="148"/>
      <c r="F49329" s="148"/>
      <c r="G49329" s="149"/>
      <c r="H49329" s="148"/>
      <c r="I49329"/>
    </row>
    <row r="49330" spans="1:9" x14ac:dyDescent="0.25">
      <c r="A49330"/>
      <c r="B49330"/>
      <c r="C49330"/>
      <c r="D49330"/>
      <c r="E49330" s="148"/>
      <c r="F49330" s="148"/>
      <c r="G49330" s="149"/>
      <c r="H49330" s="148"/>
      <c r="I49330"/>
    </row>
    <row r="49331" spans="1:9" x14ac:dyDescent="0.25">
      <c r="A49331"/>
      <c r="B49331"/>
      <c r="C49331"/>
      <c r="D49331"/>
      <c r="E49331" s="148"/>
      <c r="F49331" s="148"/>
      <c r="G49331" s="149"/>
      <c r="H49331" s="148"/>
      <c r="I49331"/>
    </row>
    <row r="49332" spans="1:9" x14ac:dyDescent="0.25">
      <c r="A49332"/>
      <c r="B49332"/>
      <c r="C49332"/>
      <c r="D49332"/>
      <c r="E49332" s="148"/>
      <c r="F49332" s="148"/>
      <c r="G49332" s="149"/>
      <c r="H49332" s="148"/>
      <c r="I49332"/>
    </row>
    <row r="49333" spans="1:9" x14ac:dyDescent="0.25">
      <c r="A49333"/>
      <c r="B49333"/>
      <c r="C49333"/>
      <c r="D49333"/>
      <c r="E49333" s="148"/>
      <c r="F49333" s="148"/>
      <c r="G49333" s="149"/>
      <c r="H49333" s="148"/>
      <c r="I49333"/>
    </row>
    <row r="49334" spans="1:9" x14ac:dyDescent="0.25">
      <c r="A49334"/>
      <c r="B49334"/>
      <c r="C49334"/>
      <c r="D49334"/>
      <c r="E49334" s="148"/>
      <c r="F49334" s="148"/>
      <c r="G49334" s="149"/>
      <c r="H49334" s="148"/>
      <c r="I49334"/>
    </row>
    <row r="49335" spans="1:9" x14ac:dyDescent="0.25">
      <c r="A49335"/>
      <c r="B49335"/>
      <c r="C49335"/>
      <c r="D49335"/>
      <c r="E49335" s="148"/>
      <c r="F49335" s="148"/>
      <c r="G49335" s="149"/>
      <c r="H49335" s="148"/>
      <c r="I49335"/>
    </row>
    <row r="49336" spans="1:9" x14ac:dyDescent="0.25">
      <c r="A49336"/>
      <c r="B49336"/>
      <c r="C49336"/>
      <c r="D49336"/>
      <c r="E49336" s="148"/>
      <c r="F49336" s="148"/>
      <c r="G49336" s="149"/>
      <c r="H49336" s="148"/>
      <c r="I49336"/>
    </row>
    <row r="49337" spans="1:9" x14ac:dyDescent="0.25">
      <c r="A49337"/>
      <c r="B49337"/>
      <c r="C49337"/>
      <c r="D49337"/>
      <c r="E49337" s="148"/>
      <c r="F49337" s="148"/>
      <c r="G49337" s="149"/>
      <c r="H49337" s="148"/>
      <c r="I49337"/>
    </row>
    <row r="49338" spans="1:9" x14ac:dyDescent="0.25">
      <c r="A49338"/>
      <c r="B49338"/>
      <c r="C49338"/>
      <c r="D49338"/>
      <c r="E49338" s="148"/>
      <c r="F49338" s="148"/>
      <c r="G49338" s="149"/>
      <c r="H49338" s="148"/>
      <c r="I49338"/>
    </row>
    <row r="49339" spans="1:9" x14ac:dyDescent="0.25">
      <c r="A49339"/>
      <c r="B49339"/>
      <c r="C49339"/>
      <c r="D49339"/>
      <c r="E49339" s="148"/>
      <c r="F49339" s="148"/>
      <c r="G49339" s="149"/>
      <c r="H49339" s="148"/>
      <c r="I49339"/>
    </row>
    <row r="49340" spans="1:9" x14ac:dyDescent="0.25">
      <c r="A49340"/>
      <c r="B49340"/>
      <c r="C49340"/>
      <c r="D49340"/>
      <c r="E49340" s="148"/>
      <c r="F49340" s="148"/>
      <c r="G49340" s="149"/>
      <c r="H49340" s="148"/>
      <c r="I49340"/>
    </row>
    <row r="49341" spans="1:9" x14ac:dyDescent="0.25">
      <c r="A49341"/>
      <c r="B49341"/>
      <c r="C49341"/>
      <c r="D49341"/>
      <c r="E49341" s="148"/>
      <c r="F49341" s="148"/>
      <c r="G49341" s="149"/>
      <c r="H49341" s="148"/>
      <c r="I49341"/>
    </row>
    <row r="49342" spans="1:9" x14ac:dyDescent="0.25">
      <c r="A49342"/>
      <c r="B49342"/>
      <c r="C49342"/>
      <c r="D49342"/>
      <c r="E49342" s="148"/>
      <c r="F49342" s="148"/>
      <c r="G49342" s="149"/>
      <c r="H49342" s="148"/>
      <c r="I49342"/>
    </row>
    <row r="49343" spans="1:9" x14ac:dyDescent="0.25">
      <c r="A49343"/>
      <c r="B49343"/>
      <c r="C49343"/>
      <c r="D49343"/>
      <c r="E49343" s="148"/>
      <c r="F49343" s="148"/>
      <c r="G49343" s="149"/>
      <c r="H49343" s="148"/>
      <c r="I49343"/>
    </row>
    <row r="49344" spans="1:9" x14ac:dyDescent="0.25">
      <c r="A49344"/>
      <c r="B49344"/>
      <c r="C49344"/>
      <c r="D49344"/>
      <c r="E49344" s="148"/>
      <c r="F49344" s="148"/>
      <c r="G49344" s="149"/>
      <c r="H49344" s="148"/>
      <c r="I49344"/>
    </row>
    <row r="49345" spans="1:9" x14ac:dyDescent="0.25">
      <c r="A49345"/>
      <c r="B49345"/>
      <c r="C49345"/>
      <c r="D49345"/>
      <c r="E49345" s="148"/>
      <c r="F49345" s="148"/>
      <c r="G49345" s="149"/>
      <c r="H49345" s="148"/>
      <c r="I49345"/>
    </row>
    <row r="49346" spans="1:9" x14ac:dyDescent="0.25">
      <c r="A49346"/>
      <c r="B49346"/>
      <c r="C49346"/>
      <c r="D49346"/>
      <c r="E49346" s="148"/>
      <c r="F49346" s="148"/>
      <c r="G49346" s="149"/>
      <c r="H49346" s="148"/>
      <c r="I49346"/>
    </row>
    <row r="49347" spans="1:9" x14ac:dyDescent="0.25">
      <c r="A49347"/>
      <c r="B49347"/>
      <c r="C49347"/>
      <c r="D49347"/>
      <c r="E49347" s="148"/>
      <c r="F49347" s="148"/>
      <c r="G49347" s="149"/>
      <c r="H49347" s="148"/>
      <c r="I49347"/>
    </row>
    <row r="49348" spans="1:9" x14ac:dyDescent="0.25">
      <c r="A49348"/>
      <c r="B49348"/>
      <c r="C49348"/>
      <c r="D49348"/>
      <c r="E49348" s="148"/>
      <c r="F49348" s="148"/>
      <c r="G49348" s="149"/>
      <c r="H49348" s="148"/>
      <c r="I49348"/>
    </row>
    <row r="49349" spans="1:9" x14ac:dyDescent="0.25">
      <c r="A49349"/>
      <c r="B49349"/>
      <c r="C49349"/>
      <c r="D49349"/>
      <c r="E49349" s="148"/>
      <c r="F49349" s="148"/>
      <c r="G49349" s="149"/>
      <c r="H49349" s="148"/>
      <c r="I49349"/>
    </row>
    <row r="49350" spans="1:9" x14ac:dyDescent="0.25">
      <c r="A49350"/>
      <c r="B49350"/>
      <c r="C49350"/>
      <c r="D49350"/>
      <c r="E49350" s="148"/>
      <c r="F49350" s="148"/>
      <c r="G49350" s="149"/>
      <c r="H49350" s="148"/>
      <c r="I49350"/>
    </row>
    <row r="49351" spans="1:9" x14ac:dyDescent="0.25">
      <c r="A49351"/>
      <c r="B49351"/>
      <c r="C49351"/>
      <c r="D49351"/>
      <c r="E49351" s="148"/>
      <c r="F49351" s="148"/>
      <c r="G49351" s="149"/>
      <c r="H49351" s="148"/>
      <c r="I49351"/>
    </row>
    <row r="49352" spans="1:9" x14ac:dyDescent="0.25">
      <c r="A49352"/>
      <c r="B49352"/>
      <c r="C49352"/>
      <c r="D49352"/>
      <c r="E49352" s="148"/>
      <c r="F49352" s="148"/>
      <c r="G49352" s="149"/>
      <c r="H49352" s="148"/>
      <c r="I49352"/>
    </row>
    <row r="49353" spans="1:9" x14ac:dyDescent="0.25">
      <c r="A49353"/>
      <c r="B49353"/>
      <c r="C49353"/>
      <c r="D49353"/>
      <c r="E49353" s="148"/>
      <c r="F49353" s="148"/>
      <c r="G49353" s="149"/>
      <c r="H49353" s="148"/>
      <c r="I49353"/>
    </row>
    <row r="49354" spans="1:9" x14ac:dyDescent="0.25">
      <c r="A49354"/>
      <c r="B49354"/>
      <c r="C49354"/>
      <c r="D49354"/>
      <c r="E49354" s="148"/>
      <c r="F49354" s="148"/>
      <c r="G49354" s="149"/>
      <c r="H49354" s="148"/>
      <c r="I49354"/>
    </row>
    <row r="49355" spans="1:9" x14ac:dyDescent="0.25">
      <c r="A49355"/>
      <c r="B49355"/>
      <c r="C49355"/>
      <c r="D49355"/>
      <c r="E49355" s="148"/>
      <c r="F49355" s="148"/>
      <c r="G49355" s="149"/>
      <c r="H49355" s="148"/>
      <c r="I49355"/>
    </row>
    <row r="49356" spans="1:9" x14ac:dyDescent="0.25">
      <c r="A49356"/>
      <c r="B49356"/>
      <c r="C49356"/>
      <c r="D49356"/>
      <c r="E49356" s="148"/>
      <c r="F49356" s="148"/>
      <c r="G49356" s="149"/>
      <c r="H49356" s="148"/>
      <c r="I49356"/>
    </row>
    <row r="49357" spans="1:9" x14ac:dyDescent="0.25">
      <c r="A49357"/>
      <c r="B49357"/>
      <c r="C49357"/>
      <c r="D49357"/>
      <c r="E49357" s="148"/>
      <c r="F49357" s="148"/>
      <c r="G49357" s="149"/>
      <c r="H49357" s="148"/>
      <c r="I49357"/>
    </row>
    <row r="49358" spans="1:9" x14ac:dyDescent="0.25">
      <c r="A49358"/>
      <c r="B49358"/>
      <c r="C49358"/>
      <c r="D49358"/>
      <c r="E49358" s="148"/>
      <c r="F49358" s="148"/>
      <c r="G49358" s="149"/>
      <c r="H49358" s="148"/>
      <c r="I49358"/>
    </row>
    <row r="49359" spans="1:9" x14ac:dyDescent="0.25">
      <c r="A49359"/>
      <c r="B49359"/>
      <c r="C49359"/>
      <c r="D49359"/>
      <c r="E49359" s="148"/>
      <c r="F49359" s="148"/>
      <c r="G49359" s="149"/>
      <c r="H49359" s="148"/>
      <c r="I49359"/>
    </row>
    <row r="49360" spans="1:9" x14ac:dyDescent="0.25">
      <c r="A49360"/>
      <c r="B49360"/>
      <c r="C49360"/>
      <c r="D49360"/>
      <c r="E49360" s="148"/>
      <c r="F49360" s="148"/>
      <c r="G49360" s="149"/>
      <c r="H49360" s="148"/>
      <c r="I49360"/>
    </row>
    <row r="49361" spans="1:9" x14ac:dyDescent="0.25">
      <c r="A49361"/>
      <c r="B49361"/>
      <c r="C49361"/>
      <c r="D49361"/>
      <c r="E49361" s="148"/>
      <c r="F49361" s="148"/>
      <c r="G49361" s="149"/>
      <c r="H49361" s="148"/>
      <c r="I49361"/>
    </row>
    <row r="49362" spans="1:9" x14ac:dyDescent="0.25">
      <c r="A49362"/>
      <c r="B49362"/>
      <c r="C49362"/>
      <c r="D49362"/>
      <c r="E49362" s="148"/>
      <c r="F49362" s="148"/>
      <c r="G49362" s="149"/>
      <c r="H49362" s="148"/>
      <c r="I49362"/>
    </row>
    <row r="49363" spans="1:9" x14ac:dyDescent="0.25">
      <c r="A49363"/>
      <c r="B49363"/>
      <c r="C49363"/>
      <c r="D49363"/>
      <c r="E49363" s="148"/>
      <c r="F49363" s="148"/>
      <c r="G49363" s="149"/>
      <c r="H49363" s="148"/>
      <c r="I49363"/>
    </row>
    <row r="49364" spans="1:9" x14ac:dyDescent="0.25">
      <c r="A49364"/>
      <c r="B49364"/>
      <c r="C49364"/>
      <c r="D49364"/>
      <c r="E49364" s="148"/>
      <c r="F49364" s="148"/>
      <c r="G49364" s="149"/>
      <c r="H49364" s="148"/>
      <c r="I49364"/>
    </row>
    <row r="49365" spans="1:9" x14ac:dyDescent="0.25">
      <c r="A49365"/>
      <c r="B49365"/>
      <c r="C49365"/>
      <c r="D49365"/>
      <c r="E49365" s="148"/>
      <c r="F49365" s="148"/>
      <c r="G49365" s="149"/>
      <c r="H49365" s="148"/>
      <c r="I49365"/>
    </row>
    <row r="49366" spans="1:9" x14ac:dyDescent="0.25">
      <c r="A49366"/>
      <c r="B49366"/>
      <c r="C49366"/>
      <c r="D49366"/>
      <c r="E49366" s="148"/>
      <c r="F49366" s="148"/>
      <c r="G49366" s="149"/>
      <c r="H49366" s="148"/>
      <c r="I49366"/>
    </row>
    <row r="49367" spans="1:9" x14ac:dyDescent="0.25">
      <c r="A49367"/>
      <c r="B49367"/>
      <c r="C49367"/>
      <c r="D49367"/>
      <c r="E49367" s="148"/>
      <c r="F49367" s="148"/>
      <c r="G49367" s="149"/>
      <c r="H49367" s="148"/>
      <c r="I49367"/>
    </row>
    <row r="49368" spans="1:9" x14ac:dyDescent="0.25">
      <c r="A49368"/>
      <c r="B49368"/>
      <c r="C49368"/>
      <c r="D49368"/>
      <c r="E49368" s="148"/>
      <c r="F49368" s="148"/>
      <c r="G49368" s="149"/>
      <c r="H49368" s="148"/>
      <c r="I49368"/>
    </row>
    <row r="49369" spans="1:9" x14ac:dyDescent="0.25">
      <c r="A49369"/>
      <c r="B49369"/>
      <c r="C49369"/>
      <c r="D49369"/>
      <c r="E49369" s="148"/>
      <c r="F49369" s="148"/>
      <c r="G49369" s="149"/>
      <c r="H49369" s="148"/>
      <c r="I49369"/>
    </row>
    <row r="49370" spans="1:9" x14ac:dyDescent="0.25">
      <c r="A49370"/>
      <c r="B49370"/>
      <c r="C49370"/>
      <c r="D49370"/>
      <c r="E49370" s="148"/>
      <c r="F49370" s="148"/>
      <c r="G49370" s="149"/>
      <c r="H49370" s="148"/>
      <c r="I49370"/>
    </row>
    <row r="49371" spans="1:9" x14ac:dyDescent="0.25">
      <c r="A49371"/>
      <c r="B49371"/>
      <c r="C49371"/>
      <c r="D49371"/>
      <c r="E49371" s="148"/>
      <c r="F49371" s="148"/>
      <c r="G49371" s="149"/>
      <c r="H49371" s="148"/>
      <c r="I49371"/>
    </row>
    <row r="49372" spans="1:9" x14ac:dyDescent="0.25">
      <c r="A49372"/>
      <c r="B49372"/>
      <c r="C49372"/>
      <c r="D49372"/>
      <c r="E49372" s="148"/>
      <c r="F49372" s="148"/>
      <c r="G49372" s="149"/>
      <c r="H49372" s="148"/>
      <c r="I49372"/>
    </row>
    <row r="49373" spans="1:9" x14ac:dyDescent="0.25">
      <c r="A49373"/>
      <c r="B49373"/>
      <c r="C49373"/>
      <c r="D49373"/>
      <c r="E49373" s="148"/>
      <c r="F49373" s="148"/>
      <c r="G49373" s="149"/>
      <c r="H49373" s="148"/>
      <c r="I49373"/>
    </row>
    <row r="49374" spans="1:9" x14ac:dyDescent="0.25">
      <c r="A49374"/>
      <c r="B49374"/>
      <c r="C49374"/>
      <c r="D49374"/>
      <c r="E49374" s="148"/>
      <c r="F49374" s="148"/>
      <c r="G49374" s="149"/>
      <c r="H49374" s="148"/>
      <c r="I49374"/>
    </row>
    <row r="49375" spans="1:9" x14ac:dyDescent="0.25">
      <c r="A49375"/>
      <c r="B49375"/>
      <c r="C49375"/>
      <c r="D49375"/>
      <c r="E49375" s="148"/>
      <c r="F49375" s="148"/>
      <c r="G49375" s="149"/>
      <c r="H49375" s="148"/>
      <c r="I49375"/>
    </row>
    <row r="49376" spans="1:9" x14ac:dyDescent="0.25">
      <c r="A49376"/>
      <c r="B49376"/>
      <c r="C49376"/>
      <c r="D49376"/>
      <c r="E49376" s="148"/>
      <c r="F49376" s="148"/>
      <c r="G49376" s="149"/>
      <c r="H49376" s="148"/>
      <c r="I49376"/>
    </row>
    <row r="49377" spans="1:9" x14ac:dyDescent="0.25">
      <c r="A49377"/>
      <c r="B49377"/>
      <c r="C49377"/>
      <c r="D49377"/>
      <c r="E49377" s="148"/>
      <c r="F49377" s="148"/>
      <c r="G49377" s="149"/>
      <c r="H49377" s="148"/>
      <c r="I49377"/>
    </row>
    <row r="49378" spans="1:9" x14ac:dyDescent="0.25">
      <c r="A49378"/>
      <c r="B49378"/>
      <c r="C49378"/>
      <c r="D49378"/>
      <c r="E49378" s="148"/>
      <c r="F49378" s="148"/>
      <c r="G49378" s="149"/>
      <c r="H49378" s="148"/>
      <c r="I49378"/>
    </row>
    <row r="49379" spans="1:9" x14ac:dyDescent="0.25">
      <c r="A49379"/>
      <c r="B49379"/>
      <c r="C49379"/>
      <c r="D49379"/>
      <c r="E49379" s="148"/>
      <c r="F49379" s="148"/>
      <c r="G49379" s="149"/>
      <c r="H49379" s="148"/>
      <c r="I49379"/>
    </row>
    <row r="49380" spans="1:9" x14ac:dyDescent="0.25">
      <c r="A49380"/>
      <c r="B49380"/>
      <c r="C49380"/>
      <c r="D49380"/>
      <c r="E49380" s="148"/>
      <c r="F49380" s="148"/>
      <c r="G49380" s="149"/>
      <c r="H49380" s="148"/>
      <c r="I49380"/>
    </row>
    <row r="49381" spans="1:9" x14ac:dyDescent="0.25">
      <c r="A49381"/>
      <c r="B49381"/>
      <c r="C49381"/>
      <c r="D49381"/>
      <c r="E49381" s="148"/>
      <c r="F49381" s="148"/>
      <c r="G49381" s="149"/>
      <c r="H49381" s="148"/>
      <c r="I49381"/>
    </row>
    <row r="49382" spans="1:9" x14ac:dyDescent="0.25">
      <c r="A49382"/>
      <c r="B49382"/>
      <c r="C49382"/>
      <c r="D49382"/>
      <c r="E49382" s="148"/>
      <c r="F49382" s="148"/>
      <c r="G49382" s="149"/>
      <c r="H49382" s="148"/>
      <c r="I49382"/>
    </row>
    <row r="49383" spans="1:9" x14ac:dyDescent="0.25">
      <c r="A49383"/>
      <c r="B49383"/>
      <c r="C49383"/>
      <c r="D49383"/>
      <c r="E49383" s="148"/>
      <c r="F49383" s="148"/>
      <c r="G49383" s="149"/>
      <c r="H49383" s="148"/>
      <c r="I49383"/>
    </row>
    <row r="49384" spans="1:9" x14ac:dyDescent="0.25">
      <c r="A49384"/>
      <c r="B49384"/>
      <c r="C49384"/>
      <c r="D49384"/>
      <c r="E49384" s="148"/>
      <c r="F49384" s="148"/>
      <c r="G49384" s="149"/>
      <c r="H49384" s="148"/>
      <c r="I49384"/>
    </row>
    <row r="49385" spans="1:9" x14ac:dyDescent="0.25">
      <c r="A49385"/>
      <c r="B49385"/>
      <c r="C49385"/>
      <c r="D49385"/>
      <c r="E49385" s="148"/>
      <c r="F49385" s="148"/>
      <c r="G49385" s="149"/>
      <c r="H49385" s="148"/>
      <c r="I49385"/>
    </row>
    <row r="49386" spans="1:9" x14ac:dyDescent="0.25">
      <c r="A49386"/>
      <c r="B49386"/>
      <c r="C49386"/>
      <c r="D49386"/>
      <c r="E49386" s="148"/>
      <c r="F49386" s="148"/>
      <c r="G49386" s="149"/>
      <c r="H49386" s="148"/>
      <c r="I49386"/>
    </row>
    <row r="49387" spans="1:9" x14ac:dyDescent="0.25">
      <c r="A49387"/>
      <c r="B49387"/>
      <c r="C49387"/>
      <c r="D49387"/>
      <c r="E49387" s="148"/>
      <c r="F49387" s="148"/>
      <c r="G49387" s="149"/>
      <c r="H49387" s="148"/>
      <c r="I49387"/>
    </row>
    <row r="49388" spans="1:9" x14ac:dyDescent="0.25">
      <c r="A49388"/>
      <c r="B49388"/>
      <c r="C49388"/>
      <c r="D49388"/>
      <c r="E49388" s="148"/>
      <c r="F49388" s="148"/>
      <c r="G49388" s="149"/>
      <c r="H49388" s="148"/>
      <c r="I49388"/>
    </row>
    <row r="49389" spans="1:9" x14ac:dyDescent="0.25">
      <c r="A49389"/>
      <c r="B49389"/>
      <c r="C49389"/>
      <c r="D49389"/>
      <c r="E49389" s="148"/>
      <c r="F49389" s="148"/>
      <c r="G49389" s="149"/>
      <c r="H49389" s="148"/>
      <c r="I49389"/>
    </row>
    <row r="49390" spans="1:9" x14ac:dyDescent="0.25">
      <c r="A49390"/>
      <c r="B49390"/>
      <c r="C49390"/>
      <c r="D49390"/>
      <c r="E49390" s="148"/>
      <c r="F49390" s="148"/>
      <c r="G49390" s="149"/>
      <c r="H49390" s="148"/>
      <c r="I49390"/>
    </row>
    <row r="49391" spans="1:9" x14ac:dyDescent="0.25">
      <c r="A49391"/>
      <c r="B49391"/>
      <c r="C49391"/>
      <c r="D49391"/>
      <c r="E49391" s="148"/>
      <c r="F49391" s="148"/>
      <c r="G49391" s="149"/>
      <c r="H49391" s="148"/>
      <c r="I49391"/>
    </row>
    <row r="49392" spans="1:9" x14ac:dyDescent="0.25">
      <c r="A49392"/>
      <c r="B49392"/>
      <c r="C49392"/>
      <c r="D49392"/>
      <c r="E49392" s="148"/>
      <c r="F49392" s="148"/>
      <c r="G49392" s="149"/>
      <c r="H49392" s="148"/>
      <c r="I49392"/>
    </row>
    <row r="49393" spans="1:9" x14ac:dyDescent="0.25">
      <c r="A49393"/>
      <c r="B49393"/>
      <c r="C49393"/>
      <c r="D49393"/>
      <c r="E49393" s="148"/>
      <c r="F49393" s="148"/>
      <c r="G49393" s="149"/>
      <c r="H49393" s="148"/>
      <c r="I49393"/>
    </row>
    <row r="49394" spans="1:9" x14ac:dyDescent="0.25">
      <c r="A49394"/>
      <c r="B49394"/>
      <c r="C49394"/>
      <c r="D49394"/>
      <c r="E49394" s="148"/>
      <c r="F49394" s="148"/>
      <c r="G49394" s="149"/>
      <c r="H49394" s="148"/>
      <c r="I49394"/>
    </row>
    <row r="49395" spans="1:9" x14ac:dyDescent="0.25">
      <c r="A49395"/>
      <c r="B49395"/>
      <c r="C49395"/>
      <c r="D49395"/>
      <c r="E49395" s="148"/>
      <c r="F49395" s="148"/>
      <c r="G49395" s="149"/>
      <c r="H49395" s="148"/>
      <c r="I49395"/>
    </row>
    <row r="49396" spans="1:9" x14ac:dyDescent="0.25">
      <c r="A49396"/>
      <c r="B49396"/>
      <c r="C49396"/>
      <c r="D49396"/>
      <c r="E49396" s="148"/>
      <c r="F49396" s="148"/>
      <c r="G49396" s="149"/>
      <c r="H49396" s="148"/>
      <c r="I49396"/>
    </row>
    <row r="49397" spans="1:9" x14ac:dyDescent="0.25">
      <c r="A49397"/>
      <c r="B49397"/>
      <c r="C49397"/>
      <c r="D49397"/>
      <c r="E49397" s="148"/>
      <c r="F49397" s="148"/>
      <c r="G49397" s="149"/>
      <c r="H49397" s="148"/>
      <c r="I49397"/>
    </row>
    <row r="49398" spans="1:9" x14ac:dyDescent="0.25">
      <c r="A49398"/>
      <c r="B49398"/>
      <c r="C49398"/>
      <c r="D49398"/>
      <c r="E49398" s="148"/>
      <c r="F49398" s="148"/>
      <c r="G49398" s="149"/>
      <c r="H49398" s="148"/>
      <c r="I49398"/>
    </row>
    <row r="49399" spans="1:9" x14ac:dyDescent="0.25">
      <c r="A49399"/>
      <c r="B49399"/>
      <c r="C49399"/>
      <c r="D49399"/>
      <c r="E49399" s="148"/>
      <c r="F49399" s="148"/>
      <c r="G49399" s="149"/>
      <c r="H49399" s="148"/>
      <c r="I49399"/>
    </row>
    <row r="49400" spans="1:9" x14ac:dyDescent="0.25">
      <c r="A49400"/>
      <c r="B49400"/>
      <c r="C49400"/>
      <c r="D49400"/>
      <c r="E49400" s="148"/>
      <c r="F49400" s="148"/>
      <c r="G49400" s="149"/>
      <c r="H49400" s="148"/>
      <c r="I49400"/>
    </row>
    <row r="49401" spans="1:9" x14ac:dyDescent="0.25">
      <c r="A49401"/>
      <c r="B49401"/>
      <c r="C49401"/>
      <c r="D49401"/>
      <c r="E49401" s="148"/>
      <c r="F49401" s="148"/>
      <c r="G49401" s="149"/>
      <c r="H49401" s="148"/>
      <c r="I49401"/>
    </row>
    <row r="49402" spans="1:9" x14ac:dyDescent="0.25">
      <c r="A49402"/>
      <c r="B49402"/>
      <c r="C49402"/>
      <c r="D49402"/>
      <c r="E49402" s="148"/>
      <c r="F49402" s="148"/>
      <c r="G49402" s="149"/>
      <c r="H49402" s="148"/>
      <c r="I49402"/>
    </row>
    <row r="49403" spans="1:9" x14ac:dyDescent="0.25">
      <c r="A49403"/>
      <c r="B49403"/>
      <c r="C49403"/>
      <c r="D49403"/>
      <c r="E49403" s="148"/>
      <c r="F49403" s="148"/>
      <c r="G49403" s="149"/>
      <c r="H49403" s="148"/>
      <c r="I49403"/>
    </row>
    <row r="49404" spans="1:9" x14ac:dyDescent="0.25">
      <c r="A49404"/>
      <c r="B49404"/>
      <c r="C49404"/>
      <c r="D49404"/>
      <c r="E49404" s="148"/>
      <c r="F49404" s="148"/>
      <c r="G49404" s="149"/>
      <c r="H49404" s="148"/>
      <c r="I49404"/>
    </row>
    <row r="49405" spans="1:9" x14ac:dyDescent="0.25">
      <c r="A49405"/>
      <c r="B49405"/>
      <c r="C49405"/>
      <c r="D49405"/>
      <c r="E49405" s="148"/>
      <c r="F49405" s="148"/>
      <c r="G49405" s="149"/>
      <c r="H49405" s="148"/>
      <c r="I49405"/>
    </row>
    <row r="49406" spans="1:9" x14ac:dyDescent="0.25">
      <c r="A49406"/>
      <c r="B49406"/>
      <c r="C49406"/>
      <c r="D49406"/>
      <c r="E49406" s="148"/>
      <c r="F49406" s="148"/>
      <c r="G49406" s="149"/>
      <c r="H49406" s="148"/>
      <c r="I49406"/>
    </row>
    <row r="49407" spans="1:9" x14ac:dyDescent="0.25">
      <c r="A49407"/>
      <c r="B49407"/>
      <c r="C49407"/>
      <c r="D49407"/>
      <c r="E49407" s="148"/>
      <c r="F49407" s="148"/>
      <c r="G49407" s="149"/>
      <c r="H49407" s="148"/>
      <c r="I49407"/>
    </row>
    <row r="49408" spans="1:9" x14ac:dyDescent="0.25">
      <c r="A49408"/>
      <c r="B49408"/>
      <c r="C49408"/>
      <c r="D49408"/>
      <c r="E49408" s="148"/>
      <c r="F49408" s="148"/>
      <c r="G49408" s="149"/>
      <c r="H49408" s="148"/>
      <c r="I49408"/>
    </row>
    <row r="49409" spans="1:9" x14ac:dyDescent="0.25">
      <c r="A49409"/>
      <c r="B49409"/>
      <c r="C49409"/>
      <c r="D49409"/>
      <c r="E49409" s="148"/>
      <c r="F49409" s="148"/>
      <c r="G49409" s="149"/>
      <c r="H49409" s="148"/>
      <c r="I49409"/>
    </row>
    <row r="49410" spans="1:9" x14ac:dyDescent="0.25">
      <c r="A49410"/>
      <c r="B49410"/>
      <c r="C49410"/>
      <c r="D49410"/>
      <c r="E49410" s="148"/>
      <c r="F49410" s="148"/>
      <c r="G49410" s="149"/>
      <c r="H49410" s="148"/>
      <c r="I49410"/>
    </row>
    <row r="49411" spans="1:9" x14ac:dyDescent="0.25">
      <c r="A49411"/>
      <c r="B49411"/>
      <c r="C49411"/>
      <c r="D49411"/>
      <c r="E49411" s="148"/>
      <c r="F49411" s="148"/>
      <c r="G49411" s="149"/>
      <c r="H49411" s="148"/>
      <c r="I49411"/>
    </row>
    <row r="49412" spans="1:9" x14ac:dyDescent="0.25">
      <c r="A49412"/>
      <c r="B49412"/>
      <c r="C49412"/>
      <c r="D49412"/>
      <c r="E49412" s="148"/>
      <c r="F49412" s="148"/>
      <c r="G49412" s="149"/>
      <c r="H49412" s="148"/>
      <c r="I49412"/>
    </row>
    <row r="49413" spans="1:9" x14ac:dyDescent="0.25">
      <c r="A49413"/>
      <c r="B49413"/>
      <c r="C49413"/>
      <c r="D49413"/>
      <c r="E49413" s="148"/>
      <c r="F49413" s="148"/>
      <c r="G49413" s="149"/>
      <c r="H49413" s="148"/>
      <c r="I49413"/>
    </row>
    <row r="49414" spans="1:9" x14ac:dyDescent="0.25">
      <c r="A49414"/>
      <c r="B49414"/>
      <c r="C49414"/>
      <c r="D49414"/>
      <c r="E49414" s="148"/>
      <c r="F49414" s="148"/>
      <c r="G49414" s="149"/>
      <c r="H49414" s="148"/>
      <c r="I49414"/>
    </row>
    <row r="49415" spans="1:9" x14ac:dyDescent="0.25">
      <c r="A49415"/>
      <c r="B49415"/>
      <c r="C49415"/>
      <c r="D49415"/>
      <c r="E49415" s="148"/>
      <c r="F49415" s="148"/>
      <c r="G49415" s="149"/>
      <c r="H49415" s="148"/>
      <c r="I49415"/>
    </row>
    <row r="49416" spans="1:9" x14ac:dyDescent="0.25">
      <c r="A49416"/>
      <c r="B49416"/>
      <c r="C49416"/>
      <c r="D49416"/>
      <c r="E49416" s="148"/>
      <c r="F49416" s="148"/>
      <c r="G49416" s="149"/>
      <c r="H49416" s="148"/>
      <c r="I49416"/>
    </row>
    <row r="49417" spans="1:9" x14ac:dyDescent="0.25">
      <c r="A49417"/>
      <c r="B49417"/>
      <c r="C49417"/>
      <c r="D49417"/>
      <c r="E49417" s="148"/>
      <c r="F49417" s="148"/>
      <c r="G49417" s="149"/>
      <c r="H49417" s="148"/>
      <c r="I49417"/>
    </row>
    <row r="49418" spans="1:9" x14ac:dyDescent="0.25">
      <c r="A49418"/>
      <c r="B49418"/>
      <c r="C49418"/>
      <c r="D49418"/>
      <c r="E49418" s="148"/>
      <c r="F49418" s="148"/>
      <c r="G49418" s="149"/>
      <c r="H49418" s="148"/>
      <c r="I49418"/>
    </row>
    <row r="49419" spans="1:9" x14ac:dyDescent="0.25">
      <c r="A49419"/>
      <c r="B49419"/>
      <c r="C49419"/>
      <c r="D49419"/>
      <c r="E49419" s="148"/>
      <c r="F49419" s="148"/>
      <c r="G49419" s="149"/>
      <c r="H49419" s="148"/>
      <c r="I49419"/>
    </row>
    <row r="49420" spans="1:9" x14ac:dyDescent="0.25">
      <c r="A49420"/>
      <c r="B49420"/>
      <c r="C49420"/>
      <c r="D49420"/>
      <c r="E49420" s="148"/>
      <c r="F49420" s="148"/>
      <c r="G49420" s="149"/>
      <c r="H49420" s="148"/>
      <c r="I49420"/>
    </row>
    <row r="49421" spans="1:9" x14ac:dyDescent="0.25">
      <c r="A49421"/>
      <c r="B49421"/>
      <c r="C49421"/>
      <c r="D49421"/>
      <c r="E49421" s="148"/>
      <c r="F49421" s="148"/>
      <c r="G49421" s="149"/>
      <c r="H49421" s="148"/>
      <c r="I49421"/>
    </row>
    <row r="49422" spans="1:9" x14ac:dyDescent="0.25">
      <c r="A49422"/>
      <c r="B49422"/>
      <c r="C49422"/>
      <c r="D49422"/>
      <c r="E49422" s="148"/>
      <c r="F49422" s="148"/>
      <c r="G49422" s="149"/>
      <c r="H49422" s="148"/>
      <c r="I49422"/>
    </row>
    <row r="49423" spans="1:9" x14ac:dyDescent="0.25">
      <c r="A49423"/>
      <c r="B49423"/>
      <c r="C49423"/>
      <c r="D49423"/>
      <c r="E49423" s="148"/>
      <c r="F49423" s="148"/>
      <c r="G49423" s="149"/>
      <c r="H49423" s="148"/>
      <c r="I49423"/>
    </row>
    <row r="49424" spans="1:9" x14ac:dyDescent="0.25">
      <c r="A49424"/>
      <c r="B49424"/>
      <c r="C49424"/>
      <c r="D49424"/>
      <c r="E49424" s="148"/>
      <c r="F49424" s="148"/>
      <c r="G49424" s="149"/>
      <c r="H49424" s="148"/>
      <c r="I49424"/>
    </row>
    <row r="49425" spans="1:9" x14ac:dyDescent="0.25">
      <c r="A49425"/>
      <c r="B49425"/>
      <c r="C49425"/>
      <c r="D49425"/>
      <c r="E49425" s="148"/>
      <c r="F49425" s="148"/>
      <c r="G49425" s="149"/>
      <c r="H49425" s="148"/>
      <c r="I49425"/>
    </row>
    <row r="49426" spans="1:9" x14ac:dyDescent="0.25">
      <c r="A49426"/>
      <c r="B49426"/>
      <c r="C49426"/>
      <c r="D49426"/>
      <c r="E49426" s="148"/>
      <c r="F49426" s="148"/>
      <c r="G49426" s="149"/>
      <c r="H49426" s="148"/>
      <c r="I49426"/>
    </row>
    <row r="49427" spans="1:9" x14ac:dyDescent="0.25">
      <c r="A49427"/>
      <c r="B49427"/>
      <c r="C49427"/>
      <c r="D49427"/>
      <c r="E49427" s="148"/>
      <c r="F49427" s="148"/>
      <c r="G49427" s="149"/>
      <c r="H49427" s="148"/>
      <c r="I49427"/>
    </row>
    <row r="49428" spans="1:9" x14ac:dyDescent="0.25">
      <c r="A49428"/>
      <c r="B49428"/>
      <c r="C49428"/>
      <c r="D49428"/>
      <c r="E49428" s="148"/>
      <c r="F49428" s="148"/>
      <c r="G49428" s="149"/>
      <c r="H49428" s="148"/>
      <c r="I49428"/>
    </row>
    <row r="49429" spans="1:9" x14ac:dyDescent="0.25">
      <c r="A49429"/>
      <c r="B49429"/>
      <c r="C49429"/>
      <c r="D49429"/>
      <c r="E49429" s="148"/>
      <c r="F49429" s="148"/>
      <c r="G49429" s="149"/>
      <c r="H49429" s="148"/>
      <c r="I49429"/>
    </row>
    <row r="49430" spans="1:9" x14ac:dyDescent="0.25">
      <c r="A49430"/>
      <c r="B49430"/>
      <c r="C49430"/>
      <c r="D49430"/>
      <c r="E49430" s="148"/>
      <c r="F49430" s="148"/>
      <c r="G49430" s="149"/>
      <c r="H49430" s="148"/>
      <c r="I49430"/>
    </row>
    <row r="49431" spans="1:9" x14ac:dyDescent="0.25">
      <c r="A49431"/>
      <c r="B49431"/>
      <c r="C49431"/>
      <c r="D49431"/>
      <c r="E49431" s="148"/>
      <c r="F49431" s="148"/>
      <c r="G49431" s="149"/>
      <c r="H49431" s="148"/>
      <c r="I49431"/>
    </row>
    <row r="49432" spans="1:9" x14ac:dyDescent="0.25">
      <c r="A49432"/>
      <c r="B49432"/>
      <c r="C49432"/>
      <c r="D49432"/>
      <c r="E49432" s="148"/>
      <c r="F49432" s="148"/>
      <c r="G49432" s="149"/>
      <c r="H49432" s="148"/>
      <c r="I49432"/>
    </row>
    <row r="49433" spans="1:9" x14ac:dyDescent="0.25">
      <c r="A49433"/>
      <c r="B49433"/>
      <c r="C49433"/>
      <c r="D49433"/>
      <c r="E49433" s="148"/>
      <c r="F49433" s="148"/>
      <c r="G49433" s="149"/>
      <c r="H49433" s="148"/>
      <c r="I49433"/>
    </row>
    <row r="49434" spans="1:9" x14ac:dyDescent="0.25">
      <c r="A49434"/>
      <c r="B49434"/>
      <c r="C49434"/>
      <c r="D49434"/>
      <c r="E49434" s="148"/>
      <c r="F49434" s="148"/>
      <c r="G49434" s="149"/>
      <c r="H49434" s="148"/>
      <c r="I49434"/>
    </row>
    <row r="49435" spans="1:9" x14ac:dyDescent="0.25">
      <c r="A49435"/>
      <c r="B49435"/>
      <c r="C49435"/>
      <c r="D49435"/>
      <c r="E49435" s="148"/>
      <c r="F49435" s="148"/>
      <c r="G49435" s="149"/>
      <c r="H49435" s="148"/>
      <c r="I49435"/>
    </row>
    <row r="49436" spans="1:9" x14ac:dyDescent="0.25">
      <c r="A49436"/>
      <c r="B49436"/>
      <c r="C49436"/>
      <c r="D49436"/>
      <c r="E49436" s="148"/>
      <c r="F49436" s="148"/>
      <c r="G49436" s="149"/>
      <c r="H49436" s="148"/>
      <c r="I49436"/>
    </row>
    <row r="49437" spans="1:9" x14ac:dyDescent="0.25">
      <c r="A49437"/>
      <c r="B49437"/>
      <c r="C49437"/>
      <c r="D49437"/>
      <c r="E49437" s="148"/>
      <c r="F49437" s="148"/>
      <c r="G49437" s="149"/>
      <c r="H49437" s="148"/>
      <c r="I49437"/>
    </row>
    <row r="49438" spans="1:9" x14ac:dyDescent="0.25">
      <c r="A49438"/>
      <c r="B49438"/>
      <c r="C49438"/>
      <c r="D49438"/>
      <c r="E49438" s="148"/>
      <c r="F49438" s="148"/>
      <c r="G49438" s="149"/>
      <c r="H49438" s="148"/>
      <c r="I49438"/>
    </row>
    <row r="49439" spans="1:9" x14ac:dyDescent="0.25">
      <c r="A49439"/>
      <c r="B49439"/>
      <c r="C49439"/>
      <c r="D49439"/>
      <c r="E49439" s="148"/>
      <c r="F49439" s="148"/>
      <c r="G49439" s="149"/>
      <c r="H49439" s="148"/>
      <c r="I49439"/>
    </row>
    <row r="49440" spans="1:9" x14ac:dyDescent="0.25">
      <c r="A49440"/>
      <c r="B49440"/>
      <c r="C49440"/>
      <c r="D49440"/>
      <c r="E49440" s="148"/>
      <c r="F49440" s="148"/>
      <c r="G49440" s="149"/>
      <c r="H49440" s="148"/>
      <c r="I49440"/>
    </row>
    <row r="49441" spans="1:9" x14ac:dyDescent="0.25">
      <c r="A49441"/>
      <c r="B49441"/>
      <c r="C49441"/>
      <c r="D49441"/>
      <c r="E49441" s="148"/>
      <c r="F49441" s="148"/>
      <c r="G49441" s="149"/>
      <c r="H49441" s="148"/>
      <c r="I49441"/>
    </row>
    <row r="49442" spans="1:9" x14ac:dyDescent="0.25">
      <c r="A49442"/>
      <c r="B49442"/>
      <c r="C49442"/>
      <c r="D49442"/>
      <c r="E49442" s="148"/>
      <c r="F49442" s="148"/>
      <c r="G49442" s="149"/>
      <c r="H49442" s="148"/>
      <c r="I49442"/>
    </row>
    <row r="49443" spans="1:9" x14ac:dyDescent="0.25">
      <c r="A49443"/>
      <c r="B49443"/>
      <c r="C49443"/>
      <c r="D49443"/>
      <c r="E49443" s="148"/>
      <c r="F49443" s="148"/>
      <c r="G49443" s="149"/>
      <c r="H49443" s="148"/>
      <c r="I49443"/>
    </row>
    <row r="49444" spans="1:9" x14ac:dyDescent="0.25">
      <c r="A49444"/>
      <c r="B49444"/>
      <c r="C49444"/>
      <c r="D49444"/>
      <c r="E49444" s="148"/>
      <c r="F49444" s="148"/>
      <c r="G49444" s="149"/>
      <c r="H49444" s="148"/>
      <c r="I49444"/>
    </row>
    <row r="49445" spans="1:9" x14ac:dyDescent="0.25">
      <c r="A49445"/>
      <c r="B49445"/>
      <c r="C49445"/>
      <c r="D49445"/>
      <c r="E49445" s="148"/>
      <c r="F49445" s="148"/>
      <c r="G49445" s="149"/>
      <c r="H49445" s="148"/>
      <c r="I49445"/>
    </row>
    <row r="49446" spans="1:9" x14ac:dyDescent="0.25">
      <c r="A49446"/>
      <c r="B49446"/>
      <c r="C49446"/>
      <c r="D49446"/>
      <c r="E49446" s="148"/>
      <c r="F49446" s="148"/>
      <c r="G49446" s="149"/>
      <c r="H49446" s="148"/>
      <c r="I49446"/>
    </row>
    <row r="49447" spans="1:9" x14ac:dyDescent="0.25">
      <c r="A49447"/>
      <c r="B49447"/>
      <c r="C49447"/>
      <c r="D49447"/>
      <c r="E49447" s="148"/>
      <c r="F49447" s="148"/>
      <c r="G49447" s="149"/>
      <c r="H49447" s="148"/>
      <c r="I49447"/>
    </row>
    <row r="49448" spans="1:9" x14ac:dyDescent="0.25">
      <c r="A49448"/>
      <c r="B49448"/>
      <c r="C49448"/>
      <c r="D49448"/>
      <c r="E49448" s="148"/>
      <c r="F49448" s="148"/>
      <c r="G49448" s="149"/>
      <c r="H49448" s="148"/>
      <c r="I49448"/>
    </row>
    <row r="49449" spans="1:9" x14ac:dyDescent="0.25">
      <c r="A49449"/>
      <c r="B49449"/>
      <c r="C49449"/>
      <c r="D49449"/>
      <c r="E49449" s="148"/>
      <c r="F49449" s="148"/>
      <c r="G49449" s="149"/>
      <c r="H49449" s="148"/>
      <c r="I49449"/>
    </row>
    <row r="49450" spans="1:9" x14ac:dyDescent="0.25">
      <c r="A49450"/>
      <c r="B49450"/>
      <c r="C49450"/>
      <c r="D49450"/>
      <c r="E49450" s="148"/>
      <c r="F49450" s="148"/>
      <c r="G49450" s="149"/>
      <c r="H49450" s="148"/>
      <c r="I49450"/>
    </row>
    <row r="49451" spans="1:9" x14ac:dyDescent="0.25">
      <c r="A49451"/>
      <c r="B49451"/>
      <c r="C49451"/>
      <c r="D49451"/>
      <c r="E49451" s="148"/>
      <c r="F49451" s="148"/>
      <c r="G49451" s="149"/>
      <c r="H49451" s="148"/>
      <c r="I49451"/>
    </row>
    <row r="49452" spans="1:9" x14ac:dyDescent="0.25">
      <c r="A49452"/>
      <c r="B49452"/>
      <c r="C49452"/>
      <c r="D49452"/>
      <c r="E49452" s="148"/>
      <c r="F49452" s="148"/>
      <c r="G49452" s="149"/>
      <c r="H49452" s="148"/>
      <c r="I49452"/>
    </row>
    <row r="49453" spans="1:9" x14ac:dyDescent="0.25">
      <c r="A49453"/>
      <c r="B49453"/>
      <c r="C49453"/>
      <c r="D49453"/>
      <c r="E49453" s="148"/>
      <c r="F49453" s="148"/>
      <c r="G49453" s="149"/>
      <c r="H49453" s="148"/>
      <c r="I49453"/>
    </row>
    <row r="49454" spans="1:9" x14ac:dyDescent="0.25">
      <c r="A49454"/>
      <c r="B49454"/>
      <c r="C49454"/>
      <c r="D49454"/>
      <c r="E49454" s="148"/>
      <c r="F49454" s="148"/>
      <c r="G49454" s="149"/>
      <c r="H49454" s="148"/>
      <c r="I49454"/>
    </row>
    <row r="49455" spans="1:9" x14ac:dyDescent="0.25">
      <c r="A49455"/>
      <c r="B49455"/>
      <c r="C49455"/>
      <c r="D49455"/>
      <c r="E49455" s="148"/>
      <c r="F49455" s="148"/>
      <c r="G49455" s="149"/>
      <c r="H49455" s="148"/>
      <c r="I49455"/>
    </row>
    <row r="49456" spans="1:9" x14ac:dyDescent="0.25">
      <c r="A49456"/>
      <c r="B49456"/>
      <c r="C49456"/>
      <c r="D49456"/>
      <c r="E49456" s="148"/>
      <c r="F49456" s="148"/>
      <c r="G49456" s="149"/>
      <c r="H49456" s="148"/>
      <c r="I49456"/>
    </row>
    <row r="49457" spans="1:9" x14ac:dyDescent="0.25">
      <c r="A49457"/>
      <c r="B49457"/>
      <c r="C49457"/>
      <c r="D49457"/>
      <c r="E49457" s="148"/>
      <c r="F49457" s="148"/>
      <c r="G49457" s="149"/>
      <c r="H49457" s="148"/>
      <c r="I49457"/>
    </row>
    <row r="49458" spans="1:9" x14ac:dyDescent="0.25">
      <c r="A49458"/>
      <c r="B49458"/>
      <c r="C49458"/>
      <c r="D49458"/>
      <c r="E49458" s="148"/>
      <c r="F49458" s="148"/>
      <c r="G49458" s="149"/>
      <c r="H49458" s="148"/>
      <c r="I49458"/>
    </row>
    <row r="49459" spans="1:9" x14ac:dyDescent="0.25">
      <c r="A49459"/>
      <c r="B49459"/>
      <c r="C49459"/>
      <c r="D49459"/>
      <c r="E49459" s="148"/>
      <c r="F49459" s="148"/>
      <c r="G49459" s="149"/>
      <c r="H49459" s="148"/>
      <c r="I49459"/>
    </row>
    <row r="49460" spans="1:9" x14ac:dyDescent="0.25">
      <c r="A49460"/>
      <c r="B49460"/>
      <c r="C49460"/>
      <c r="D49460"/>
      <c r="E49460" s="148"/>
      <c r="F49460" s="148"/>
      <c r="G49460" s="149"/>
      <c r="H49460" s="148"/>
      <c r="I49460"/>
    </row>
    <row r="49461" spans="1:9" x14ac:dyDescent="0.25">
      <c r="A49461"/>
      <c r="B49461"/>
      <c r="C49461"/>
      <c r="D49461"/>
      <c r="E49461" s="148"/>
      <c r="F49461" s="148"/>
      <c r="G49461" s="149"/>
      <c r="H49461" s="148"/>
      <c r="I49461"/>
    </row>
    <row r="49462" spans="1:9" x14ac:dyDescent="0.25">
      <c r="A49462"/>
      <c r="B49462"/>
      <c r="C49462"/>
      <c r="D49462"/>
      <c r="E49462" s="148"/>
      <c r="F49462" s="148"/>
      <c r="G49462" s="149"/>
      <c r="H49462" s="148"/>
      <c r="I49462"/>
    </row>
    <row r="49463" spans="1:9" x14ac:dyDescent="0.25">
      <c r="A49463"/>
      <c r="B49463"/>
      <c r="C49463"/>
      <c r="D49463"/>
      <c r="E49463" s="148"/>
      <c r="F49463" s="148"/>
      <c r="G49463" s="149"/>
      <c r="H49463" s="148"/>
      <c r="I49463"/>
    </row>
    <row r="49464" spans="1:9" x14ac:dyDescent="0.25">
      <c r="A49464"/>
      <c r="B49464"/>
      <c r="C49464"/>
      <c r="D49464"/>
      <c r="E49464" s="148"/>
      <c r="F49464" s="148"/>
      <c r="G49464" s="149"/>
      <c r="H49464" s="148"/>
      <c r="I49464"/>
    </row>
    <row r="49465" spans="1:9" x14ac:dyDescent="0.25">
      <c r="A49465"/>
      <c r="B49465"/>
      <c r="C49465"/>
      <c r="D49465"/>
      <c r="E49465" s="148"/>
      <c r="F49465" s="148"/>
      <c r="G49465" s="149"/>
      <c r="H49465" s="148"/>
      <c r="I49465"/>
    </row>
    <row r="49466" spans="1:9" x14ac:dyDescent="0.25">
      <c r="A49466"/>
      <c r="B49466"/>
      <c r="C49466"/>
      <c r="D49466"/>
      <c r="E49466" s="148"/>
      <c r="F49466" s="148"/>
      <c r="G49466" s="149"/>
      <c r="H49466" s="148"/>
      <c r="I49466"/>
    </row>
    <row r="49467" spans="1:9" x14ac:dyDescent="0.25">
      <c r="A49467"/>
      <c r="B49467"/>
      <c r="C49467"/>
      <c r="D49467"/>
      <c r="E49467" s="148"/>
      <c r="F49467" s="148"/>
      <c r="G49467" s="149"/>
      <c r="H49467" s="148"/>
      <c r="I49467"/>
    </row>
    <row r="49468" spans="1:9" x14ac:dyDescent="0.25">
      <c r="A49468"/>
      <c r="B49468"/>
      <c r="C49468"/>
      <c r="D49468"/>
      <c r="E49468" s="148"/>
      <c r="F49468" s="148"/>
      <c r="G49468" s="149"/>
      <c r="H49468" s="148"/>
      <c r="I49468"/>
    </row>
    <row r="49469" spans="1:9" x14ac:dyDescent="0.25">
      <c r="A49469"/>
      <c r="B49469"/>
      <c r="C49469"/>
      <c r="D49469"/>
      <c r="E49469" s="148"/>
      <c r="F49469" s="148"/>
      <c r="G49469" s="149"/>
      <c r="H49469" s="148"/>
      <c r="I49469"/>
    </row>
    <row r="49470" spans="1:9" x14ac:dyDescent="0.25">
      <c r="A49470"/>
      <c r="B49470"/>
      <c r="C49470"/>
      <c r="D49470"/>
      <c r="E49470" s="148"/>
      <c r="F49470" s="148"/>
      <c r="G49470" s="149"/>
      <c r="H49470" s="148"/>
      <c r="I49470"/>
    </row>
    <row r="49471" spans="1:9" x14ac:dyDescent="0.25">
      <c r="A49471"/>
      <c r="B49471"/>
      <c r="C49471"/>
      <c r="D49471"/>
      <c r="E49471" s="148"/>
      <c r="F49471" s="148"/>
      <c r="G49471" s="149"/>
      <c r="H49471" s="148"/>
      <c r="I49471"/>
    </row>
    <row r="49472" spans="1:9" x14ac:dyDescent="0.25">
      <c r="A49472"/>
      <c r="B49472"/>
      <c r="C49472"/>
      <c r="D49472"/>
      <c r="E49472" s="148"/>
      <c r="F49472" s="148"/>
      <c r="G49472" s="149"/>
      <c r="H49472" s="148"/>
      <c r="I49472"/>
    </row>
    <row r="49473" spans="1:9" x14ac:dyDescent="0.25">
      <c r="A49473"/>
      <c r="B49473"/>
      <c r="C49473"/>
      <c r="D49473"/>
      <c r="E49473" s="148"/>
      <c r="F49473" s="148"/>
      <c r="G49473" s="149"/>
      <c r="H49473" s="148"/>
      <c r="I49473"/>
    </row>
    <row r="49474" spans="1:9" x14ac:dyDescent="0.25">
      <c r="A49474"/>
      <c r="B49474"/>
      <c r="C49474"/>
      <c r="D49474"/>
      <c r="E49474" s="148"/>
      <c r="F49474" s="148"/>
      <c r="G49474" s="149"/>
      <c r="H49474" s="148"/>
      <c r="I49474"/>
    </row>
    <row r="49475" spans="1:9" x14ac:dyDescent="0.25">
      <c r="A49475"/>
      <c r="B49475"/>
      <c r="C49475"/>
      <c r="D49475"/>
      <c r="E49475" s="148"/>
      <c r="F49475" s="148"/>
      <c r="G49475" s="149"/>
      <c r="H49475" s="148"/>
      <c r="I49475"/>
    </row>
    <row r="49476" spans="1:9" x14ac:dyDescent="0.25">
      <c r="A49476"/>
      <c r="B49476"/>
      <c r="C49476"/>
      <c r="D49476"/>
      <c r="E49476" s="148"/>
      <c r="F49476" s="148"/>
      <c r="G49476" s="149"/>
      <c r="H49476" s="148"/>
      <c r="I49476"/>
    </row>
    <row r="49477" spans="1:9" x14ac:dyDescent="0.25">
      <c r="A49477"/>
      <c r="B49477"/>
      <c r="C49477"/>
      <c r="D49477"/>
      <c r="E49477" s="148"/>
      <c r="F49477" s="148"/>
      <c r="G49477" s="149"/>
      <c r="H49477" s="148"/>
      <c r="I49477"/>
    </row>
    <row r="49478" spans="1:9" x14ac:dyDescent="0.25">
      <c r="A49478"/>
      <c r="B49478"/>
      <c r="C49478"/>
      <c r="D49478"/>
      <c r="E49478" s="148"/>
      <c r="F49478" s="148"/>
      <c r="G49478" s="149"/>
      <c r="H49478" s="148"/>
      <c r="I49478"/>
    </row>
    <row r="49479" spans="1:9" x14ac:dyDescent="0.25">
      <c r="A49479"/>
      <c r="B49479"/>
      <c r="C49479"/>
      <c r="D49479"/>
      <c r="E49479" s="148"/>
      <c r="F49479" s="148"/>
      <c r="G49479" s="149"/>
      <c r="H49479" s="148"/>
      <c r="I49479"/>
    </row>
    <row r="49480" spans="1:9" x14ac:dyDescent="0.25">
      <c r="A49480"/>
      <c r="B49480"/>
      <c r="C49480"/>
      <c r="D49480"/>
      <c r="E49480" s="148"/>
      <c r="F49480" s="148"/>
      <c r="G49480" s="149"/>
      <c r="H49480" s="148"/>
      <c r="I49480"/>
    </row>
    <row r="49481" spans="1:9" x14ac:dyDescent="0.25">
      <c r="A49481"/>
      <c r="B49481"/>
      <c r="C49481"/>
      <c r="D49481"/>
      <c r="E49481" s="148"/>
      <c r="F49481" s="148"/>
      <c r="G49481" s="149"/>
      <c r="H49481" s="148"/>
      <c r="I49481"/>
    </row>
    <row r="49482" spans="1:9" x14ac:dyDescent="0.25">
      <c r="A49482"/>
      <c r="B49482"/>
      <c r="C49482"/>
      <c r="D49482"/>
      <c r="E49482" s="148"/>
      <c r="F49482" s="148"/>
      <c r="G49482" s="149"/>
      <c r="H49482" s="148"/>
      <c r="I49482"/>
    </row>
    <row r="49483" spans="1:9" x14ac:dyDescent="0.25">
      <c r="A49483"/>
      <c r="B49483"/>
      <c r="C49483"/>
      <c r="D49483"/>
      <c r="E49483" s="148"/>
      <c r="F49483" s="148"/>
      <c r="G49483" s="149"/>
      <c r="H49483" s="148"/>
      <c r="I49483"/>
    </row>
    <row r="49484" spans="1:9" x14ac:dyDescent="0.25">
      <c r="A49484"/>
      <c r="B49484"/>
      <c r="C49484"/>
      <c r="D49484"/>
      <c r="E49484" s="148"/>
      <c r="F49484" s="148"/>
      <c r="G49484" s="149"/>
      <c r="H49484" s="148"/>
      <c r="I49484"/>
    </row>
    <row r="49485" spans="1:9" x14ac:dyDescent="0.25">
      <c r="A49485"/>
      <c r="B49485"/>
      <c r="C49485"/>
      <c r="D49485"/>
      <c r="E49485" s="148"/>
      <c r="F49485" s="148"/>
      <c r="G49485" s="149"/>
      <c r="H49485" s="148"/>
      <c r="I49485"/>
    </row>
    <row r="49486" spans="1:9" x14ac:dyDescent="0.25">
      <c r="A49486"/>
      <c r="B49486"/>
      <c r="C49486"/>
      <c r="D49486"/>
      <c r="E49486" s="148"/>
      <c r="F49486" s="148"/>
      <c r="G49486" s="149"/>
      <c r="H49486" s="148"/>
      <c r="I49486"/>
    </row>
    <row r="49487" spans="1:9" x14ac:dyDescent="0.25">
      <c r="A49487"/>
      <c r="B49487"/>
      <c r="C49487"/>
      <c r="D49487"/>
      <c r="E49487" s="148"/>
      <c r="F49487" s="148"/>
      <c r="G49487" s="149"/>
      <c r="H49487" s="148"/>
      <c r="I49487"/>
    </row>
    <row r="49488" spans="1:9" x14ac:dyDescent="0.25">
      <c r="A49488"/>
      <c r="B49488"/>
      <c r="C49488"/>
      <c r="D49488"/>
      <c r="E49488" s="148"/>
      <c r="F49488" s="148"/>
      <c r="G49488" s="149"/>
      <c r="H49488" s="148"/>
      <c r="I49488"/>
    </row>
    <row r="49489" spans="1:9" x14ac:dyDescent="0.25">
      <c r="A49489"/>
      <c r="B49489"/>
      <c r="C49489"/>
      <c r="D49489"/>
      <c r="E49489" s="148"/>
      <c r="F49489" s="148"/>
      <c r="G49489" s="149"/>
      <c r="H49489" s="148"/>
      <c r="I49489"/>
    </row>
    <row r="49490" spans="1:9" x14ac:dyDescent="0.25">
      <c r="A49490"/>
      <c r="B49490"/>
      <c r="C49490"/>
      <c r="D49490"/>
      <c r="E49490" s="148"/>
      <c r="F49490" s="148"/>
      <c r="G49490" s="149"/>
      <c r="H49490" s="148"/>
      <c r="I49490"/>
    </row>
    <row r="49491" spans="1:9" x14ac:dyDescent="0.25">
      <c r="A49491"/>
      <c r="B49491"/>
      <c r="C49491"/>
      <c r="D49491"/>
      <c r="E49491" s="148"/>
      <c r="F49491" s="148"/>
      <c r="G49491" s="149"/>
      <c r="H49491" s="148"/>
      <c r="I49491"/>
    </row>
    <row r="49492" spans="1:9" x14ac:dyDescent="0.25">
      <c r="A49492"/>
      <c r="B49492"/>
      <c r="C49492"/>
      <c r="D49492"/>
      <c r="E49492" s="148"/>
      <c r="F49492" s="148"/>
      <c r="G49492" s="149"/>
      <c r="H49492" s="148"/>
      <c r="I49492"/>
    </row>
    <row r="49493" spans="1:9" x14ac:dyDescent="0.25">
      <c r="A49493"/>
      <c r="B49493"/>
      <c r="C49493"/>
      <c r="D49493"/>
      <c r="E49493" s="148"/>
      <c r="F49493" s="148"/>
      <c r="G49493" s="149"/>
      <c r="H49493" s="148"/>
      <c r="I49493"/>
    </row>
    <row r="49494" spans="1:9" x14ac:dyDescent="0.25">
      <c r="A49494"/>
      <c r="B49494"/>
      <c r="C49494"/>
      <c r="D49494"/>
      <c r="E49494" s="148"/>
      <c r="F49494" s="148"/>
      <c r="G49494" s="149"/>
      <c r="H49494" s="148"/>
      <c r="I49494"/>
    </row>
    <row r="49495" spans="1:9" x14ac:dyDescent="0.25">
      <c r="A49495"/>
      <c r="B49495"/>
      <c r="C49495"/>
      <c r="D49495"/>
      <c r="E49495" s="148"/>
      <c r="F49495" s="148"/>
      <c r="G49495" s="149"/>
      <c r="H49495" s="148"/>
      <c r="I49495"/>
    </row>
    <row r="49496" spans="1:9" x14ac:dyDescent="0.25">
      <c r="A49496"/>
      <c r="B49496"/>
      <c r="C49496"/>
      <c r="D49496"/>
      <c r="E49496" s="148"/>
      <c r="F49496" s="148"/>
      <c r="G49496" s="149"/>
      <c r="H49496" s="148"/>
      <c r="I49496"/>
    </row>
    <row r="49497" spans="1:9" x14ac:dyDescent="0.25">
      <c r="A49497"/>
      <c r="B49497"/>
      <c r="C49497"/>
      <c r="D49497"/>
      <c r="E49497" s="148"/>
      <c r="F49497" s="148"/>
      <c r="G49497" s="149"/>
      <c r="H49497" s="148"/>
      <c r="I49497"/>
    </row>
    <row r="49498" spans="1:9" x14ac:dyDescent="0.25">
      <c r="A49498"/>
      <c r="B49498"/>
      <c r="C49498"/>
      <c r="D49498"/>
      <c r="E49498" s="148"/>
      <c r="F49498" s="148"/>
      <c r="G49498" s="149"/>
      <c r="H49498" s="148"/>
      <c r="I49498"/>
    </row>
    <row r="49499" spans="1:9" x14ac:dyDescent="0.25">
      <c r="A49499"/>
      <c r="B49499"/>
      <c r="C49499"/>
      <c r="D49499"/>
      <c r="E49499" s="148"/>
      <c r="F49499" s="148"/>
      <c r="G49499" s="149"/>
      <c r="H49499" s="148"/>
      <c r="I49499"/>
    </row>
    <row r="49500" spans="1:9" x14ac:dyDescent="0.25">
      <c r="A49500"/>
      <c r="B49500"/>
      <c r="C49500"/>
      <c r="D49500"/>
      <c r="E49500" s="148"/>
      <c r="F49500" s="148"/>
      <c r="G49500" s="149"/>
      <c r="H49500" s="148"/>
      <c r="I49500"/>
    </row>
    <row r="49501" spans="1:9" x14ac:dyDescent="0.25">
      <c r="A49501"/>
      <c r="B49501"/>
      <c r="C49501"/>
      <c r="D49501"/>
      <c r="E49501" s="148"/>
      <c r="F49501" s="148"/>
      <c r="G49501" s="149"/>
      <c r="H49501" s="148"/>
      <c r="I49501"/>
    </row>
    <row r="49502" spans="1:9" x14ac:dyDescent="0.25">
      <c r="A49502"/>
      <c r="B49502"/>
      <c r="C49502"/>
      <c r="D49502"/>
      <c r="E49502" s="148"/>
      <c r="F49502" s="148"/>
      <c r="G49502" s="149"/>
      <c r="H49502" s="148"/>
      <c r="I49502"/>
    </row>
    <row r="49503" spans="1:9" x14ac:dyDescent="0.25">
      <c r="A49503"/>
      <c r="B49503"/>
      <c r="C49503"/>
      <c r="D49503"/>
      <c r="E49503" s="148"/>
      <c r="F49503" s="148"/>
      <c r="G49503" s="149"/>
      <c r="H49503" s="148"/>
      <c r="I49503"/>
    </row>
    <row r="49504" spans="1:9" x14ac:dyDescent="0.25">
      <c r="A49504"/>
      <c r="B49504"/>
      <c r="C49504"/>
      <c r="D49504"/>
      <c r="E49504" s="148"/>
      <c r="F49504" s="148"/>
      <c r="G49504" s="149"/>
      <c r="H49504" s="148"/>
      <c r="I49504"/>
    </row>
    <row r="49505" spans="1:9" x14ac:dyDescent="0.25">
      <c r="A49505"/>
      <c r="B49505"/>
      <c r="C49505"/>
      <c r="D49505"/>
      <c r="E49505" s="148"/>
      <c r="F49505" s="148"/>
      <c r="G49505" s="149"/>
      <c r="H49505" s="148"/>
      <c r="I49505"/>
    </row>
    <row r="49506" spans="1:9" x14ac:dyDescent="0.25">
      <c r="A49506"/>
      <c r="B49506"/>
      <c r="C49506"/>
      <c r="D49506"/>
      <c r="E49506" s="148"/>
      <c r="F49506" s="148"/>
      <c r="G49506" s="149"/>
      <c r="H49506" s="148"/>
      <c r="I49506"/>
    </row>
    <row r="49507" spans="1:9" x14ac:dyDescent="0.25">
      <c r="A49507"/>
      <c r="B49507"/>
      <c r="C49507"/>
      <c r="D49507"/>
      <c r="E49507" s="148"/>
      <c r="F49507" s="148"/>
      <c r="G49507" s="149"/>
      <c r="H49507" s="148"/>
      <c r="I49507"/>
    </row>
    <row r="49508" spans="1:9" x14ac:dyDescent="0.25">
      <c r="A49508"/>
      <c r="B49508"/>
      <c r="C49508"/>
      <c r="D49508"/>
      <c r="E49508" s="148"/>
      <c r="F49508" s="148"/>
      <c r="G49508" s="149"/>
      <c r="H49508" s="148"/>
      <c r="I49508"/>
    </row>
    <row r="49509" spans="1:9" x14ac:dyDescent="0.25">
      <c r="A49509"/>
      <c r="B49509"/>
      <c r="C49509"/>
      <c r="D49509"/>
      <c r="E49509" s="148"/>
      <c r="F49509" s="148"/>
      <c r="G49509" s="149"/>
      <c r="H49509" s="148"/>
      <c r="I49509"/>
    </row>
    <row r="49510" spans="1:9" x14ac:dyDescent="0.25">
      <c r="A49510"/>
      <c r="B49510"/>
      <c r="C49510"/>
      <c r="D49510"/>
      <c r="E49510" s="148"/>
      <c r="F49510" s="148"/>
      <c r="G49510" s="149"/>
      <c r="H49510" s="148"/>
      <c r="I49510"/>
    </row>
    <row r="49511" spans="1:9" x14ac:dyDescent="0.25">
      <c r="A49511"/>
      <c r="B49511"/>
      <c r="C49511"/>
      <c r="D49511"/>
      <c r="E49511" s="148"/>
      <c r="F49511" s="148"/>
      <c r="G49511" s="149"/>
      <c r="H49511" s="148"/>
      <c r="I49511"/>
    </row>
    <row r="49512" spans="1:9" x14ac:dyDescent="0.25">
      <c r="A49512"/>
      <c r="B49512"/>
      <c r="C49512"/>
      <c r="D49512"/>
      <c r="E49512" s="148"/>
      <c r="F49512" s="148"/>
      <c r="G49512" s="149"/>
      <c r="H49512" s="148"/>
      <c r="I49512"/>
    </row>
    <row r="49513" spans="1:9" x14ac:dyDescent="0.25">
      <c r="A49513"/>
      <c r="B49513"/>
      <c r="C49513"/>
      <c r="D49513"/>
      <c r="E49513" s="148"/>
      <c r="F49513" s="148"/>
      <c r="G49513" s="149"/>
      <c r="H49513" s="148"/>
      <c r="I49513"/>
    </row>
    <row r="49514" spans="1:9" x14ac:dyDescent="0.25">
      <c r="A49514"/>
      <c r="B49514"/>
      <c r="C49514"/>
      <c r="D49514"/>
      <c r="E49514" s="148"/>
      <c r="F49514" s="148"/>
      <c r="G49514" s="149"/>
      <c r="H49514" s="148"/>
      <c r="I49514"/>
    </row>
    <row r="49515" spans="1:9" x14ac:dyDescent="0.25">
      <c r="A49515"/>
      <c r="B49515"/>
      <c r="C49515"/>
      <c r="D49515"/>
      <c r="E49515" s="148"/>
      <c r="F49515" s="148"/>
      <c r="G49515" s="149"/>
      <c r="H49515" s="148"/>
      <c r="I49515"/>
    </row>
    <row r="49516" spans="1:9" x14ac:dyDescent="0.25">
      <c r="A49516"/>
      <c r="B49516"/>
      <c r="C49516"/>
      <c r="D49516"/>
      <c r="E49516" s="148"/>
      <c r="F49516" s="148"/>
      <c r="G49516" s="149"/>
      <c r="H49516" s="148"/>
      <c r="I49516"/>
    </row>
    <row r="49517" spans="1:9" x14ac:dyDescent="0.25">
      <c r="A49517"/>
      <c r="B49517"/>
      <c r="C49517"/>
      <c r="D49517"/>
      <c r="E49517" s="148"/>
      <c r="F49517" s="148"/>
      <c r="G49517" s="149"/>
      <c r="H49517" s="148"/>
      <c r="I49517"/>
    </row>
    <row r="49518" spans="1:9" x14ac:dyDescent="0.25">
      <c r="A49518"/>
      <c r="B49518"/>
      <c r="C49518"/>
      <c r="D49518"/>
      <c r="E49518" s="148"/>
      <c r="F49518" s="148"/>
      <c r="G49518" s="149"/>
      <c r="H49518" s="148"/>
      <c r="I49518"/>
    </row>
    <row r="49519" spans="1:9" x14ac:dyDescent="0.25">
      <c r="A49519"/>
      <c r="B49519"/>
      <c r="C49519"/>
      <c r="D49519"/>
      <c r="E49519" s="148"/>
      <c r="F49519" s="148"/>
      <c r="G49519" s="149"/>
      <c r="H49519" s="148"/>
      <c r="I49519"/>
    </row>
    <row r="49520" spans="1:9" x14ac:dyDescent="0.25">
      <c r="A49520"/>
      <c r="B49520"/>
      <c r="C49520"/>
      <c r="D49520"/>
      <c r="E49520" s="148"/>
      <c r="F49520" s="148"/>
      <c r="G49520" s="149"/>
      <c r="H49520" s="148"/>
      <c r="I49520"/>
    </row>
    <row r="49521" spans="1:9" x14ac:dyDescent="0.25">
      <c r="A49521"/>
      <c r="B49521"/>
      <c r="C49521"/>
      <c r="D49521"/>
      <c r="E49521" s="148"/>
      <c r="F49521" s="148"/>
      <c r="G49521" s="149"/>
      <c r="H49521" s="148"/>
      <c r="I49521"/>
    </row>
    <row r="49522" spans="1:9" x14ac:dyDescent="0.25">
      <c r="A49522"/>
      <c r="B49522"/>
      <c r="C49522"/>
      <c r="D49522"/>
      <c r="E49522" s="148"/>
      <c r="F49522" s="148"/>
      <c r="G49522" s="149"/>
      <c r="H49522" s="148"/>
      <c r="I49522"/>
    </row>
    <row r="49523" spans="1:9" x14ac:dyDescent="0.25">
      <c r="A49523"/>
      <c r="B49523"/>
      <c r="C49523"/>
      <c r="D49523"/>
      <c r="E49523" s="148"/>
      <c r="F49523" s="148"/>
      <c r="G49523" s="149"/>
      <c r="H49523" s="148"/>
      <c r="I49523"/>
    </row>
    <row r="49524" spans="1:9" x14ac:dyDescent="0.25">
      <c r="A49524"/>
      <c r="B49524"/>
      <c r="C49524"/>
      <c r="D49524"/>
      <c r="E49524" s="148"/>
      <c r="F49524" s="148"/>
      <c r="G49524" s="149"/>
      <c r="H49524" s="148"/>
      <c r="I49524"/>
    </row>
    <row r="49525" spans="1:9" x14ac:dyDescent="0.25">
      <c r="A49525"/>
      <c r="B49525"/>
      <c r="C49525"/>
      <c r="D49525"/>
      <c r="E49525" s="148"/>
      <c r="F49525" s="148"/>
      <c r="G49525" s="149"/>
      <c r="H49525" s="148"/>
      <c r="I49525"/>
    </row>
    <row r="49526" spans="1:9" x14ac:dyDescent="0.25">
      <c r="A49526"/>
      <c r="B49526"/>
      <c r="C49526"/>
      <c r="D49526"/>
      <c r="E49526" s="148"/>
      <c r="F49526" s="148"/>
      <c r="G49526" s="149"/>
      <c r="H49526" s="148"/>
      <c r="I49526"/>
    </row>
    <row r="49527" spans="1:9" x14ac:dyDescent="0.25">
      <c r="A49527"/>
      <c r="B49527"/>
      <c r="C49527"/>
      <c r="D49527"/>
      <c r="E49527" s="148"/>
      <c r="F49527" s="148"/>
      <c r="G49527" s="149"/>
      <c r="H49527" s="148"/>
      <c r="I49527"/>
    </row>
    <row r="49528" spans="1:9" x14ac:dyDescent="0.25">
      <c r="A49528"/>
      <c r="B49528"/>
      <c r="C49528"/>
      <c r="D49528"/>
      <c r="E49528" s="148"/>
      <c r="F49528" s="148"/>
      <c r="G49528" s="149"/>
      <c r="H49528" s="148"/>
      <c r="I49528"/>
    </row>
    <row r="49529" spans="1:9" x14ac:dyDescent="0.25">
      <c r="A49529"/>
      <c r="B49529"/>
      <c r="C49529"/>
      <c r="D49529"/>
      <c r="E49529" s="148"/>
      <c r="F49529" s="148"/>
      <c r="G49529" s="149"/>
      <c r="H49529" s="148"/>
      <c r="I49529"/>
    </row>
    <row r="49530" spans="1:9" x14ac:dyDescent="0.25">
      <c r="A49530"/>
      <c r="B49530"/>
      <c r="C49530"/>
      <c r="D49530"/>
      <c r="E49530" s="148"/>
      <c r="F49530" s="148"/>
      <c r="G49530" s="149"/>
      <c r="H49530" s="148"/>
      <c r="I49530"/>
    </row>
    <row r="49531" spans="1:9" x14ac:dyDescent="0.25">
      <c r="A49531"/>
      <c r="B49531"/>
      <c r="C49531"/>
      <c r="D49531"/>
      <c r="E49531" s="148"/>
      <c r="F49531" s="148"/>
      <c r="G49531" s="149"/>
      <c r="H49531" s="148"/>
      <c r="I49531"/>
    </row>
    <row r="49532" spans="1:9" x14ac:dyDescent="0.25">
      <c r="A49532"/>
      <c r="B49532"/>
      <c r="C49532"/>
      <c r="D49532"/>
      <c r="E49532" s="148"/>
      <c r="F49532" s="148"/>
      <c r="G49532" s="149"/>
      <c r="H49532" s="148"/>
      <c r="I49532"/>
    </row>
    <row r="49533" spans="1:9" x14ac:dyDescent="0.25">
      <c r="A49533"/>
      <c r="B49533"/>
      <c r="C49533"/>
      <c r="D49533"/>
      <c r="E49533" s="148"/>
      <c r="F49533" s="148"/>
      <c r="G49533" s="149"/>
      <c r="H49533" s="148"/>
      <c r="I49533"/>
    </row>
    <row r="49534" spans="1:9" x14ac:dyDescent="0.25">
      <c r="A49534"/>
      <c r="B49534"/>
      <c r="C49534"/>
      <c r="D49534"/>
      <c r="E49534" s="148"/>
      <c r="F49534" s="148"/>
      <c r="G49534" s="149"/>
      <c r="H49534" s="148"/>
      <c r="I49534"/>
    </row>
    <row r="49535" spans="1:9" x14ac:dyDescent="0.25">
      <c r="A49535"/>
      <c r="B49535"/>
      <c r="C49535"/>
      <c r="D49535"/>
      <c r="E49535" s="148"/>
      <c r="F49535" s="148"/>
      <c r="G49535" s="149"/>
      <c r="H49535" s="148"/>
      <c r="I49535"/>
    </row>
    <row r="49536" spans="1:9" x14ac:dyDescent="0.25">
      <c r="A49536"/>
      <c r="B49536"/>
      <c r="C49536"/>
      <c r="D49536"/>
      <c r="E49536" s="148"/>
      <c r="F49536" s="148"/>
      <c r="G49536" s="149"/>
      <c r="H49536" s="148"/>
      <c r="I49536"/>
    </row>
    <row r="49537" spans="1:9" x14ac:dyDescent="0.25">
      <c r="A49537"/>
      <c r="B49537"/>
      <c r="C49537"/>
      <c r="D49537"/>
      <c r="E49537" s="148"/>
      <c r="F49537" s="148"/>
      <c r="G49537" s="149"/>
      <c r="H49537" s="148"/>
      <c r="I49537"/>
    </row>
    <row r="49538" spans="1:9" x14ac:dyDescent="0.25">
      <c r="A49538"/>
      <c r="B49538"/>
      <c r="C49538"/>
      <c r="D49538"/>
      <c r="E49538" s="148"/>
      <c r="F49538" s="148"/>
      <c r="G49538" s="149"/>
      <c r="H49538" s="148"/>
      <c r="I49538"/>
    </row>
    <row r="49539" spans="1:9" x14ac:dyDescent="0.25">
      <c r="A49539"/>
      <c r="B49539"/>
      <c r="C49539"/>
      <c r="D49539"/>
      <c r="E49539" s="148"/>
      <c r="F49539" s="148"/>
      <c r="G49539" s="149"/>
      <c r="H49539" s="148"/>
      <c r="I49539"/>
    </row>
    <row r="49540" spans="1:9" x14ac:dyDescent="0.25">
      <c r="A49540"/>
      <c r="B49540"/>
      <c r="C49540"/>
      <c r="D49540"/>
      <c r="E49540" s="148"/>
      <c r="F49540" s="148"/>
      <c r="G49540" s="149"/>
      <c r="H49540" s="148"/>
      <c r="I49540"/>
    </row>
    <row r="49541" spans="1:9" x14ac:dyDescent="0.25">
      <c r="A49541"/>
      <c r="B49541"/>
      <c r="C49541"/>
      <c r="D49541"/>
      <c r="E49541" s="148"/>
      <c r="F49541" s="148"/>
      <c r="G49541" s="149"/>
      <c r="H49541" s="148"/>
      <c r="I49541"/>
    </row>
    <row r="49542" spans="1:9" x14ac:dyDescent="0.25">
      <c r="A49542"/>
      <c r="B49542"/>
      <c r="C49542"/>
      <c r="D49542"/>
      <c r="E49542" s="148"/>
      <c r="F49542" s="148"/>
      <c r="G49542" s="149"/>
      <c r="H49542" s="148"/>
      <c r="I49542"/>
    </row>
    <row r="49543" spans="1:9" x14ac:dyDescent="0.25">
      <c r="A49543"/>
      <c r="B49543"/>
      <c r="C49543"/>
      <c r="D49543"/>
      <c r="E49543" s="148"/>
      <c r="F49543" s="148"/>
      <c r="G49543" s="149"/>
      <c r="H49543" s="148"/>
      <c r="I49543"/>
    </row>
    <row r="49544" spans="1:9" x14ac:dyDescent="0.25">
      <c r="A49544"/>
      <c r="B49544"/>
      <c r="C49544"/>
      <c r="D49544"/>
      <c r="E49544" s="148"/>
      <c r="F49544" s="148"/>
      <c r="G49544" s="149"/>
      <c r="H49544" s="148"/>
      <c r="I49544"/>
    </row>
    <row r="49545" spans="1:9" x14ac:dyDescent="0.25">
      <c r="A49545"/>
      <c r="B49545"/>
      <c r="C49545"/>
      <c r="D49545"/>
      <c r="E49545" s="148"/>
      <c r="F49545" s="148"/>
      <c r="G49545" s="149"/>
      <c r="H49545" s="148"/>
      <c r="I49545"/>
    </row>
    <row r="49546" spans="1:9" x14ac:dyDescent="0.25">
      <c r="A49546"/>
      <c r="B49546"/>
      <c r="C49546"/>
      <c r="D49546"/>
      <c r="E49546" s="148"/>
      <c r="F49546" s="148"/>
      <c r="G49546" s="149"/>
      <c r="H49546" s="148"/>
      <c r="I49546"/>
    </row>
    <row r="49547" spans="1:9" x14ac:dyDescent="0.25">
      <c r="A49547"/>
      <c r="B49547"/>
      <c r="C49547"/>
      <c r="D49547"/>
      <c r="E49547" s="148"/>
      <c r="F49547" s="148"/>
      <c r="G49547" s="149"/>
      <c r="H49547" s="148"/>
      <c r="I49547"/>
    </row>
    <row r="49548" spans="1:9" x14ac:dyDescent="0.25">
      <c r="A49548"/>
      <c r="B49548"/>
      <c r="C49548"/>
      <c r="D49548"/>
      <c r="E49548" s="148"/>
      <c r="F49548" s="148"/>
      <c r="G49548" s="149"/>
      <c r="H49548" s="148"/>
      <c r="I49548"/>
    </row>
    <row r="49549" spans="1:9" x14ac:dyDescent="0.25">
      <c r="A49549"/>
      <c r="B49549"/>
      <c r="C49549"/>
      <c r="D49549"/>
      <c r="E49549" s="148"/>
      <c r="F49549" s="148"/>
      <c r="G49549" s="149"/>
      <c r="H49549" s="148"/>
      <c r="I49549"/>
    </row>
    <row r="49550" spans="1:9" x14ac:dyDescent="0.25">
      <c r="A49550"/>
      <c r="B49550"/>
      <c r="C49550"/>
      <c r="D49550"/>
      <c r="E49550" s="148"/>
      <c r="F49550" s="148"/>
      <c r="G49550" s="149"/>
      <c r="H49550" s="148"/>
      <c r="I49550"/>
    </row>
    <row r="49551" spans="1:9" x14ac:dyDescent="0.25">
      <c r="A49551"/>
      <c r="B49551"/>
      <c r="C49551"/>
      <c r="D49551"/>
      <c r="E49551" s="148"/>
      <c r="F49551" s="148"/>
      <c r="G49551" s="149"/>
      <c r="H49551" s="148"/>
      <c r="I49551"/>
    </row>
    <row r="49552" spans="1:9" x14ac:dyDescent="0.25">
      <c r="A49552"/>
      <c r="B49552"/>
      <c r="C49552"/>
      <c r="D49552"/>
      <c r="E49552" s="148"/>
      <c r="F49552" s="148"/>
      <c r="G49552" s="149"/>
      <c r="H49552" s="148"/>
      <c r="I49552"/>
    </row>
    <row r="49553" spans="1:9" x14ac:dyDescent="0.25">
      <c r="A49553"/>
      <c r="B49553"/>
      <c r="C49553"/>
      <c r="D49553"/>
      <c r="E49553" s="148"/>
      <c r="F49553" s="148"/>
      <c r="G49553" s="149"/>
      <c r="H49553" s="148"/>
      <c r="I49553"/>
    </row>
    <row r="49554" spans="1:9" x14ac:dyDescent="0.25">
      <c r="A49554"/>
      <c r="B49554"/>
      <c r="C49554"/>
      <c r="D49554"/>
      <c r="E49554" s="148"/>
      <c r="F49554" s="148"/>
      <c r="G49554" s="149"/>
      <c r="H49554" s="148"/>
      <c r="I49554"/>
    </row>
    <row r="49555" spans="1:9" x14ac:dyDescent="0.25">
      <c r="A49555"/>
      <c r="B49555"/>
      <c r="C49555"/>
      <c r="D49555"/>
      <c r="E49555" s="148"/>
      <c r="F49555" s="148"/>
      <c r="G49555" s="149"/>
      <c r="H49555" s="148"/>
      <c r="I49555"/>
    </row>
    <row r="49556" spans="1:9" x14ac:dyDescent="0.25">
      <c r="A49556"/>
      <c r="B49556"/>
      <c r="C49556"/>
      <c r="D49556"/>
      <c r="E49556" s="148"/>
      <c r="F49556" s="148"/>
      <c r="G49556" s="149"/>
      <c r="H49556" s="148"/>
      <c r="I49556"/>
    </row>
    <row r="49557" spans="1:9" x14ac:dyDescent="0.25">
      <c r="A49557"/>
      <c r="B49557"/>
      <c r="C49557"/>
      <c r="D49557"/>
      <c r="E49557" s="148"/>
      <c r="F49557" s="148"/>
      <c r="G49557" s="149"/>
      <c r="H49557" s="148"/>
      <c r="I49557"/>
    </row>
    <row r="49558" spans="1:9" x14ac:dyDescent="0.25">
      <c r="A49558"/>
      <c r="B49558"/>
      <c r="C49558"/>
      <c r="D49558"/>
      <c r="E49558" s="148"/>
      <c r="F49558" s="148"/>
      <c r="G49558" s="149"/>
      <c r="H49558" s="148"/>
      <c r="I49558"/>
    </row>
    <row r="49559" spans="1:9" x14ac:dyDescent="0.25">
      <c r="A49559"/>
      <c r="B49559"/>
      <c r="C49559"/>
      <c r="D49559"/>
      <c r="E49559" s="148"/>
      <c r="F49559" s="148"/>
      <c r="G49559" s="149"/>
      <c r="H49559" s="148"/>
      <c r="I49559"/>
    </row>
    <row r="49560" spans="1:9" x14ac:dyDescent="0.25">
      <c r="A49560"/>
      <c r="B49560"/>
      <c r="C49560"/>
      <c r="D49560"/>
      <c r="E49560" s="148"/>
      <c r="F49560" s="148"/>
      <c r="G49560" s="149"/>
      <c r="H49560" s="148"/>
      <c r="I49560"/>
    </row>
    <row r="49561" spans="1:9" x14ac:dyDescent="0.25">
      <c r="A49561"/>
      <c r="B49561"/>
      <c r="C49561"/>
      <c r="D49561"/>
      <c r="E49561" s="148"/>
      <c r="F49561" s="148"/>
      <c r="G49561" s="149"/>
      <c r="H49561" s="148"/>
      <c r="I49561"/>
    </row>
    <row r="49562" spans="1:9" x14ac:dyDescent="0.25">
      <c r="A49562"/>
      <c r="B49562"/>
      <c r="C49562"/>
      <c r="D49562"/>
      <c r="E49562" s="148"/>
      <c r="F49562" s="148"/>
      <c r="G49562" s="149"/>
      <c r="H49562" s="148"/>
      <c r="I49562"/>
    </row>
    <row r="49563" spans="1:9" x14ac:dyDescent="0.25">
      <c r="A49563"/>
      <c r="B49563"/>
      <c r="C49563"/>
      <c r="D49563"/>
      <c r="E49563" s="148"/>
      <c r="F49563" s="148"/>
      <c r="G49563" s="149"/>
      <c r="H49563" s="148"/>
      <c r="I49563"/>
    </row>
    <row r="49564" spans="1:9" x14ac:dyDescent="0.25">
      <c r="A49564"/>
      <c r="B49564"/>
      <c r="C49564"/>
      <c r="D49564"/>
      <c r="E49564" s="148"/>
      <c r="F49564" s="148"/>
      <c r="G49564" s="149"/>
      <c r="H49564" s="148"/>
      <c r="I49564"/>
    </row>
    <row r="49565" spans="1:9" x14ac:dyDescent="0.25">
      <c r="A49565"/>
      <c r="B49565"/>
      <c r="C49565"/>
      <c r="D49565"/>
      <c r="E49565" s="148"/>
      <c r="F49565" s="148"/>
      <c r="G49565" s="149"/>
      <c r="H49565" s="148"/>
      <c r="I49565"/>
    </row>
    <row r="49566" spans="1:9" x14ac:dyDescent="0.25">
      <c r="A49566"/>
      <c r="B49566"/>
      <c r="C49566"/>
      <c r="D49566"/>
      <c r="E49566" s="148"/>
      <c r="F49566" s="148"/>
      <c r="G49566" s="149"/>
      <c r="H49566" s="148"/>
      <c r="I49566"/>
    </row>
    <row r="49567" spans="1:9" x14ac:dyDescent="0.25">
      <c r="A49567"/>
      <c r="B49567"/>
      <c r="C49567"/>
      <c r="D49567"/>
      <c r="E49567" s="148"/>
      <c r="F49567" s="148"/>
      <c r="G49567" s="149"/>
      <c r="H49567" s="148"/>
      <c r="I49567"/>
    </row>
    <row r="49568" spans="1:9" x14ac:dyDescent="0.25">
      <c r="A49568"/>
      <c r="B49568"/>
      <c r="C49568"/>
      <c r="D49568"/>
      <c r="E49568" s="148"/>
      <c r="F49568" s="148"/>
      <c r="G49568" s="149"/>
      <c r="H49568" s="148"/>
      <c r="I49568"/>
    </row>
    <row r="49569" spans="1:9" x14ac:dyDescent="0.25">
      <c r="A49569"/>
      <c r="B49569"/>
      <c r="C49569"/>
      <c r="D49569"/>
      <c r="E49569" s="148"/>
      <c r="F49569" s="148"/>
      <c r="G49569" s="149"/>
      <c r="H49569" s="148"/>
      <c r="I49569"/>
    </row>
    <row r="49570" spans="1:9" x14ac:dyDescent="0.25">
      <c r="A49570"/>
      <c r="B49570"/>
      <c r="C49570"/>
      <c r="D49570"/>
      <c r="E49570" s="148"/>
      <c r="F49570" s="148"/>
      <c r="G49570" s="149"/>
      <c r="H49570" s="148"/>
      <c r="I49570"/>
    </row>
    <row r="49571" spans="1:9" x14ac:dyDescent="0.25">
      <c r="A49571"/>
      <c r="B49571"/>
      <c r="C49571"/>
      <c r="D49571"/>
      <c r="E49571" s="148"/>
      <c r="F49571" s="148"/>
      <c r="G49571" s="149"/>
      <c r="H49571" s="148"/>
      <c r="I49571"/>
    </row>
    <row r="49572" spans="1:9" x14ac:dyDescent="0.25">
      <c r="A49572"/>
      <c r="B49572"/>
      <c r="C49572"/>
      <c r="D49572"/>
      <c r="E49572" s="148"/>
      <c r="F49572" s="148"/>
      <c r="G49572" s="149"/>
      <c r="H49572" s="148"/>
      <c r="I49572"/>
    </row>
    <row r="49573" spans="1:9" x14ac:dyDescent="0.25">
      <c r="A49573"/>
      <c r="B49573"/>
      <c r="C49573"/>
      <c r="D49573"/>
      <c r="E49573" s="148"/>
      <c r="F49573" s="148"/>
      <c r="G49573" s="149"/>
      <c r="H49573" s="148"/>
      <c r="I49573"/>
    </row>
    <row r="49574" spans="1:9" x14ac:dyDescent="0.25">
      <c r="A49574"/>
      <c r="B49574"/>
      <c r="C49574"/>
      <c r="D49574"/>
      <c r="E49574" s="148"/>
      <c r="F49574" s="148"/>
      <c r="G49574" s="149"/>
      <c r="H49574" s="148"/>
      <c r="I49574"/>
    </row>
    <row r="49575" spans="1:9" x14ac:dyDescent="0.25">
      <c r="A49575"/>
      <c r="B49575"/>
      <c r="C49575"/>
      <c r="D49575"/>
      <c r="E49575" s="148"/>
      <c r="F49575" s="148"/>
      <c r="G49575" s="149"/>
      <c r="H49575" s="148"/>
      <c r="I49575"/>
    </row>
    <row r="49576" spans="1:9" x14ac:dyDescent="0.25">
      <c r="A49576"/>
      <c r="B49576"/>
      <c r="C49576"/>
      <c r="D49576"/>
      <c r="E49576" s="148"/>
      <c r="F49576" s="148"/>
      <c r="G49576" s="149"/>
      <c r="H49576" s="148"/>
      <c r="I49576"/>
    </row>
    <row r="49577" spans="1:9" x14ac:dyDescent="0.25">
      <c r="A49577"/>
      <c r="B49577"/>
      <c r="C49577"/>
      <c r="D49577"/>
      <c r="E49577" s="148"/>
      <c r="F49577" s="148"/>
      <c r="G49577" s="149"/>
      <c r="H49577" s="148"/>
      <c r="I49577"/>
    </row>
    <row r="49578" spans="1:9" x14ac:dyDescent="0.25">
      <c r="A49578"/>
      <c r="B49578"/>
      <c r="C49578"/>
      <c r="D49578"/>
      <c r="E49578" s="148"/>
      <c r="F49578" s="148"/>
      <c r="G49578" s="149"/>
      <c r="H49578" s="148"/>
      <c r="I49578"/>
    </row>
    <row r="49579" spans="1:9" x14ac:dyDescent="0.25">
      <c r="A49579"/>
      <c r="B49579"/>
      <c r="C49579"/>
      <c r="D49579"/>
      <c r="E49579" s="148"/>
      <c r="F49579" s="148"/>
      <c r="G49579" s="149"/>
      <c r="H49579" s="148"/>
      <c r="I49579"/>
    </row>
    <row r="49580" spans="1:9" x14ac:dyDescent="0.25">
      <c r="A49580"/>
      <c r="B49580"/>
      <c r="C49580"/>
      <c r="D49580"/>
      <c r="E49580" s="148"/>
      <c r="F49580" s="148"/>
      <c r="G49580" s="149"/>
      <c r="H49580" s="148"/>
      <c r="I49580"/>
    </row>
    <row r="49581" spans="1:9" x14ac:dyDescent="0.25">
      <c r="A49581"/>
      <c r="B49581"/>
      <c r="C49581"/>
      <c r="D49581"/>
      <c r="E49581" s="148"/>
      <c r="F49581" s="148"/>
      <c r="G49581" s="149"/>
      <c r="H49581" s="148"/>
      <c r="I49581"/>
    </row>
    <row r="49582" spans="1:9" x14ac:dyDescent="0.25">
      <c r="A49582"/>
      <c r="B49582"/>
      <c r="C49582"/>
      <c r="D49582"/>
      <c r="E49582" s="148"/>
      <c r="F49582" s="148"/>
      <c r="G49582" s="149"/>
      <c r="H49582" s="148"/>
      <c r="I49582"/>
    </row>
    <row r="49583" spans="1:9" x14ac:dyDescent="0.25">
      <c r="A49583"/>
      <c r="B49583"/>
      <c r="C49583"/>
      <c r="D49583"/>
      <c r="E49583" s="148"/>
      <c r="F49583" s="148"/>
      <c r="G49583" s="149"/>
      <c r="H49583" s="148"/>
      <c r="I49583"/>
    </row>
    <row r="49584" spans="1:9" x14ac:dyDescent="0.25">
      <c r="A49584"/>
      <c r="B49584"/>
      <c r="C49584"/>
      <c r="D49584"/>
      <c r="E49584" s="148"/>
      <c r="F49584" s="148"/>
      <c r="G49584" s="149"/>
      <c r="H49584" s="148"/>
      <c r="I49584"/>
    </row>
    <row r="49585" spans="1:9" x14ac:dyDescent="0.25">
      <c r="A49585"/>
      <c r="B49585"/>
      <c r="C49585"/>
      <c r="D49585"/>
      <c r="E49585" s="148"/>
      <c r="F49585" s="148"/>
      <c r="G49585" s="149"/>
      <c r="H49585" s="148"/>
      <c r="I49585"/>
    </row>
    <row r="49586" spans="1:9" x14ac:dyDescent="0.25">
      <c r="A49586"/>
      <c r="B49586"/>
      <c r="C49586"/>
      <c r="D49586"/>
      <c r="E49586" s="148"/>
      <c r="F49586" s="148"/>
      <c r="G49586" s="149"/>
      <c r="H49586" s="148"/>
      <c r="I49586"/>
    </row>
    <row r="49587" spans="1:9" x14ac:dyDescent="0.25">
      <c r="A49587"/>
      <c r="B49587"/>
      <c r="C49587"/>
      <c r="D49587"/>
      <c r="E49587" s="148"/>
      <c r="F49587" s="148"/>
      <c r="G49587" s="149"/>
      <c r="H49587" s="148"/>
      <c r="I49587"/>
    </row>
    <row r="49588" spans="1:9" x14ac:dyDescent="0.25">
      <c r="A49588"/>
      <c r="B49588"/>
      <c r="C49588"/>
      <c r="D49588"/>
      <c r="E49588" s="148"/>
      <c r="F49588" s="148"/>
      <c r="G49588" s="149"/>
      <c r="H49588" s="148"/>
      <c r="I49588"/>
    </row>
    <row r="49589" spans="1:9" x14ac:dyDescent="0.25">
      <c r="A49589"/>
      <c r="B49589"/>
      <c r="C49589"/>
      <c r="D49589"/>
      <c r="E49589" s="148"/>
      <c r="F49589" s="148"/>
      <c r="G49589" s="149"/>
      <c r="H49589" s="148"/>
      <c r="I49589"/>
    </row>
    <row r="49590" spans="1:9" x14ac:dyDescent="0.25">
      <c r="A49590"/>
      <c r="B49590"/>
      <c r="C49590"/>
      <c r="D49590"/>
      <c r="E49590" s="148"/>
      <c r="F49590" s="148"/>
      <c r="G49590" s="149"/>
      <c r="H49590" s="148"/>
      <c r="I49590"/>
    </row>
    <row r="49591" spans="1:9" x14ac:dyDescent="0.25">
      <c r="A49591"/>
      <c r="B49591"/>
      <c r="C49591"/>
      <c r="D49591"/>
      <c r="E49591" s="148"/>
      <c r="F49591" s="148"/>
      <c r="G49591" s="149"/>
      <c r="H49591" s="148"/>
      <c r="I49591"/>
    </row>
    <row r="49592" spans="1:9" x14ac:dyDescent="0.25">
      <c r="A49592"/>
      <c r="B49592"/>
      <c r="C49592"/>
      <c r="D49592"/>
      <c r="E49592" s="148"/>
      <c r="F49592" s="148"/>
      <c r="G49592" s="149"/>
      <c r="H49592" s="148"/>
      <c r="I49592"/>
    </row>
    <row r="49593" spans="1:9" x14ac:dyDescent="0.25">
      <c r="A49593"/>
      <c r="B49593"/>
      <c r="C49593"/>
      <c r="D49593"/>
      <c r="E49593" s="148"/>
      <c r="F49593" s="148"/>
      <c r="G49593" s="149"/>
      <c r="H49593" s="148"/>
      <c r="I49593"/>
    </row>
    <row r="49594" spans="1:9" x14ac:dyDescent="0.25">
      <c r="A49594"/>
      <c r="B49594"/>
      <c r="C49594"/>
      <c r="D49594"/>
      <c r="E49594" s="148"/>
      <c r="F49594" s="148"/>
      <c r="G49594" s="149"/>
      <c r="H49594" s="148"/>
      <c r="I49594"/>
    </row>
    <row r="49595" spans="1:9" x14ac:dyDescent="0.25">
      <c r="A49595"/>
      <c r="B49595"/>
      <c r="C49595"/>
      <c r="D49595"/>
      <c r="E49595" s="148"/>
      <c r="F49595" s="148"/>
      <c r="G49595" s="149"/>
      <c r="H49595" s="148"/>
      <c r="I49595"/>
    </row>
    <row r="49596" spans="1:9" x14ac:dyDescent="0.25">
      <c r="A49596"/>
      <c r="B49596"/>
      <c r="C49596"/>
      <c r="D49596"/>
      <c r="E49596" s="148"/>
      <c r="F49596" s="148"/>
      <c r="G49596" s="149"/>
      <c r="H49596" s="148"/>
      <c r="I49596"/>
    </row>
    <row r="49597" spans="1:9" x14ac:dyDescent="0.25">
      <c r="A49597"/>
      <c r="B49597"/>
      <c r="C49597"/>
      <c r="D49597"/>
      <c r="E49597" s="148"/>
      <c r="F49597" s="148"/>
      <c r="G49597" s="149"/>
      <c r="H49597" s="148"/>
      <c r="I49597"/>
    </row>
    <row r="49598" spans="1:9" x14ac:dyDescent="0.25">
      <c r="A49598"/>
      <c r="B49598"/>
      <c r="C49598"/>
      <c r="D49598"/>
      <c r="E49598" s="148"/>
      <c r="F49598" s="148"/>
      <c r="G49598" s="149"/>
      <c r="H49598" s="148"/>
      <c r="I49598"/>
    </row>
    <row r="49599" spans="1:9" x14ac:dyDescent="0.25">
      <c r="A49599"/>
      <c r="B49599"/>
      <c r="C49599"/>
      <c r="D49599"/>
      <c r="E49599" s="148"/>
      <c r="F49599" s="148"/>
      <c r="G49599" s="149"/>
      <c r="H49599" s="148"/>
      <c r="I49599"/>
    </row>
    <row r="49600" spans="1:9" x14ac:dyDescent="0.25">
      <c r="A49600"/>
      <c r="B49600"/>
      <c r="C49600"/>
      <c r="D49600"/>
      <c r="E49600" s="148"/>
      <c r="F49600" s="148"/>
      <c r="G49600" s="149"/>
      <c r="H49600" s="148"/>
      <c r="I49600"/>
    </row>
    <row r="49601" spans="1:9" x14ac:dyDescent="0.25">
      <c r="A49601"/>
      <c r="B49601"/>
      <c r="C49601"/>
      <c r="D49601"/>
      <c r="E49601" s="148"/>
      <c r="F49601" s="148"/>
      <c r="G49601" s="149"/>
      <c r="H49601" s="148"/>
      <c r="I49601"/>
    </row>
    <row r="49602" spans="1:9" x14ac:dyDescent="0.25">
      <c r="A49602"/>
      <c r="B49602"/>
      <c r="C49602"/>
      <c r="D49602"/>
      <c r="E49602" s="148"/>
      <c r="F49602" s="148"/>
      <c r="G49602" s="149"/>
      <c r="H49602" s="148"/>
      <c r="I49602"/>
    </row>
    <row r="49603" spans="1:9" x14ac:dyDescent="0.25">
      <c r="A49603"/>
      <c r="B49603"/>
      <c r="C49603"/>
      <c r="D49603"/>
      <c r="E49603" s="148"/>
      <c r="F49603" s="148"/>
      <c r="G49603" s="149"/>
      <c r="H49603" s="148"/>
      <c r="I49603"/>
    </row>
    <row r="49604" spans="1:9" x14ac:dyDescent="0.25">
      <c r="A49604"/>
      <c r="B49604"/>
      <c r="C49604"/>
      <c r="D49604"/>
      <c r="E49604" s="148"/>
      <c r="F49604" s="148"/>
      <c r="G49604" s="149"/>
      <c r="H49604" s="148"/>
      <c r="I49604"/>
    </row>
    <row r="49605" spans="1:9" x14ac:dyDescent="0.25">
      <c r="A49605"/>
      <c r="B49605"/>
      <c r="C49605"/>
      <c r="D49605"/>
      <c r="E49605" s="148"/>
      <c r="F49605" s="148"/>
      <c r="G49605" s="149"/>
      <c r="H49605" s="148"/>
      <c r="I49605"/>
    </row>
    <row r="49606" spans="1:9" x14ac:dyDescent="0.25">
      <c r="A49606"/>
      <c r="B49606"/>
      <c r="C49606"/>
      <c r="D49606"/>
      <c r="E49606" s="148"/>
      <c r="F49606" s="148"/>
      <c r="G49606" s="149"/>
      <c r="H49606" s="148"/>
      <c r="I49606"/>
    </row>
    <row r="49607" spans="1:9" x14ac:dyDescent="0.25">
      <c r="A49607"/>
      <c r="B49607"/>
      <c r="C49607"/>
      <c r="D49607"/>
      <c r="E49607" s="148"/>
      <c r="F49607" s="148"/>
      <c r="G49607" s="149"/>
      <c r="H49607" s="148"/>
      <c r="I49607"/>
    </row>
    <row r="49608" spans="1:9" x14ac:dyDescent="0.25">
      <c r="A49608"/>
      <c r="B49608"/>
      <c r="C49608"/>
      <c r="D49608"/>
      <c r="E49608" s="148"/>
      <c r="F49608" s="148"/>
      <c r="G49608" s="149"/>
      <c r="H49608" s="148"/>
      <c r="I49608"/>
    </row>
    <row r="49609" spans="1:9" x14ac:dyDescent="0.25">
      <c r="A49609"/>
      <c r="B49609"/>
      <c r="C49609"/>
      <c r="D49609"/>
      <c r="E49609" s="148"/>
      <c r="F49609" s="148"/>
      <c r="G49609" s="149"/>
      <c r="H49609" s="148"/>
      <c r="I49609"/>
    </row>
    <row r="49610" spans="1:9" x14ac:dyDescent="0.25">
      <c r="A49610"/>
      <c r="B49610"/>
      <c r="C49610"/>
      <c r="D49610"/>
      <c r="E49610" s="148"/>
      <c r="F49610" s="148"/>
      <c r="G49610" s="149"/>
      <c r="H49610" s="148"/>
      <c r="I49610"/>
    </row>
    <row r="49611" spans="1:9" x14ac:dyDescent="0.25">
      <c r="A49611"/>
      <c r="B49611"/>
      <c r="C49611"/>
      <c r="D49611"/>
      <c r="E49611" s="148"/>
      <c r="F49611" s="148"/>
      <c r="G49611" s="149"/>
      <c r="H49611" s="148"/>
      <c r="I49611"/>
    </row>
    <row r="49612" spans="1:9" x14ac:dyDescent="0.25">
      <c r="A49612"/>
      <c r="B49612"/>
      <c r="C49612"/>
      <c r="D49612"/>
      <c r="E49612" s="148"/>
      <c r="F49612" s="148"/>
      <c r="G49612" s="149"/>
      <c r="H49612" s="148"/>
      <c r="I49612"/>
    </row>
    <row r="49613" spans="1:9" x14ac:dyDescent="0.25">
      <c r="A49613"/>
      <c r="B49613"/>
      <c r="C49613"/>
      <c r="D49613"/>
      <c r="E49613" s="148"/>
      <c r="F49613" s="148"/>
      <c r="G49613" s="149"/>
      <c r="H49613" s="148"/>
      <c r="I49613"/>
    </row>
    <row r="49614" spans="1:9" x14ac:dyDescent="0.25">
      <c r="A49614"/>
      <c r="B49614"/>
      <c r="C49614"/>
      <c r="D49614"/>
      <c r="E49614" s="148"/>
      <c r="F49614" s="148"/>
      <c r="G49614" s="149"/>
      <c r="H49614" s="148"/>
      <c r="I49614"/>
    </row>
    <row r="49615" spans="1:9" x14ac:dyDescent="0.25">
      <c r="A49615"/>
      <c r="B49615"/>
      <c r="C49615"/>
      <c r="D49615"/>
      <c r="E49615" s="148"/>
      <c r="F49615" s="148"/>
      <c r="G49615" s="149"/>
      <c r="H49615" s="148"/>
      <c r="I49615"/>
    </row>
    <row r="49616" spans="1:9" x14ac:dyDescent="0.25">
      <c r="A49616"/>
      <c r="B49616"/>
      <c r="C49616"/>
      <c r="D49616"/>
      <c r="E49616" s="148"/>
      <c r="F49616" s="148"/>
      <c r="G49616" s="149"/>
      <c r="H49616" s="148"/>
      <c r="I49616"/>
    </row>
    <row r="49617" spans="1:9" x14ac:dyDescent="0.25">
      <c r="A49617"/>
      <c r="B49617"/>
      <c r="C49617"/>
      <c r="D49617"/>
      <c r="E49617" s="148"/>
      <c r="F49617" s="148"/>
      <c r="G49617" s="149"/>
      <c r="H49617" s="148"/>
      <c r="I49617"/>
    </row>
    <row r="49618" spans="1:9" x14ac:dyDescent="0.25">
      <c r="A49618"/>
      <c r="B49618"/>
      <c r="C49618"/>
      <c r="D49618"/>
      <c r="E49618" s="148"/>
      <c r="F49618" s="148"/>
      <c r="G49618" s="149"/>
      <c r="H49618" s="148"/>
      <c r="I49618"/>
    </row>
    <row r="49619" spans="1:9" x14ac:dyDescent="0.25">
      <c r="A49619"/>
      <c r="B49619"/>
      <c r="C49619"/>
      <c r="D49619"/>
      <c r="E49619" s="148"/>
      <c r="F49619" s="148"/>
      <c r="G49619" s="149"/>
      <c r="H49619" s="148"/>
      <c r="I49619"/>
    </row>
    <row r="49620" spans="1:9" x14ac:dyDescent="0.25">
      <c r="A49620"/>
      <c r="B49620"/>
      <c r="C49620"/>
      <c r="D49620"/>
      <c r="E49620" s="148"/>
      <c r="F49620" s="148"/>
      <c r="G49620" s="149"/>
      <c r="H49620" s="148"/>
      <c r="I49620"/>
    </row>
    <row r="49621" spans="1:9" x14ac:dyDescent="0.25">
      <c r="A49621"/>
      <c r="B49621"/>
      <c r="C49621"/>
      <c r="D49621"/>
      <c r="E49621" s="148"/>
      <c r="F49621" s="148"/>
      <c r="G49621" s="149"/>
      <c r="H49621" s="148"/>
      <c r="I49621"/>
    </row>
    <row r="49622" spans="1:9" x14ac:dyDescent="0.25">
      <c r="A49622"/>
      <c r="B49622"/>
      <c r="C49622"/>
      <c r="D49622"/>
      <c r="E49622" s="148"/>
      <c r="F49622" s="148"/>
      <c r="G49622" s="149"/>
      <c r="H49622" s="148"/>
      <c r="I49622"/>
    </row>
    <row r="49623" spans="1:9" x14ac:dyDescent="0.25">
      <c r="A49623"/>
      <c r="B49623"/>
      <c r="C49623"/>
      <c r="D49623"/>
      <c r="E49623" s="148"/>
      <c r="F49623" s="148"/>
      <c r="G49623" s="149"/>
      <c r="H49623" s="148"/>
      <c r="I49623"/>
    </row>
    <row r="49624" spans="1:9" x14ac:dyDescent="0.25">
      <c r="A49624"/>
      <c r="B49624"/>
      <c r="C49624"/>
      <c r="D49624"/>
      <c r="E49624" s="148"/>
      <c r="F49624" s="148"/>
      <c r="G49624" s="149"/>
      <c r="H49624" s="148"/>
      <c r="I49624"/>
    </row>
    <row r="49625" spans="1:9" x14ac:dyDescent="0.25">
      <c r="A49625"/>
      <c r="B49625"/>
      <c r="C49625"/>
      <c r="D49625"/>
      <c r="E49625" s="148"/>
      <c r="F49625" s="148"/>
      <c r="G49625" s="149"/>
      <c r="H49625" s="148"/>
      <c r="I49625"/>
    </row>
    <row r="49626" spans="1:9" x14ac:dyDescent="0.25">
      <c r="A49626"/>
      <c r="B49626"/>
      <c r="C49626"/>
      <c r="D49626"/>
      <c r="E49626" s="148"/>
      <c r="F49626" s="148"/>
      <c r="G49626" s="149"/>
      <c r="H49626" s="148"/>
      <c r="I49626"/>
    </row>
    <row r="49627" spans="1:9" x14ac:dyDescent="0.25">
      <c r="A49627"/>
      <c r="B49627"/>
      <c r="C49627"/>
      <c r="D49627"/>
      <c r="E49627" s="148"/>
      <c r="F49627" s="148"/>
      <c r="G49627" s="149"/>
      <c r="H49627" s="148"/>
      <c r="I49627"/>
    </row>
    <row r="49628" spans="1:9" x14ac:dyDescent="0.25">
      <c r="A49628"/>
      <c r="B49628"/>
      <c r="C49628"/>
      <c r="D49628"/>
      <c r="E49628" s="148"/>
      <c r="F49628" s="148"/>
      <c r="G49628" s="149"/>
      <c r="H49628" s="148"/>
      <c r="I49628"/>
    </row>
    <row r="49629" spans="1:9" x14ac:dyDescent="0.25">
      <c r="A49629"/>
      <c r="B49629"/>
      <c r="C49629"/>
      <c r="D49629"/>
      <c r="E49629" s="148"/>
      <c r="F49629" s="148"/>
      <c r="G49629" s="149"/>
      <c r="H49629" s="148"/>
      <c r="I49629"/>
    </row>
    <row r="49630" spans="1:9" x14ac:dyDescent="0.25">
      <c r="A49630"/>
      <c r="B49630"/>
      <c r="C49630"/>
      <c r="D49630"/>
      <c r="E49630" s="148"/>
      <c r="F49630" s="148"/>
      <c r="G49630" s="149"/>
      <c r="H49630" s="148"/>
      <c r="I49630"/>
    </row>
    <row r="49631" spans="1:9" x14ac:dyDescent="0.25">
      <c r="A49631"/>
      <c r="B49631"/>
      <c r="C49631"/>
      <c r="D49631"/>
      <c r="E49631" s="148"/>
      <c r="F49631" s="148"/>
      <c r="G49631" s="149"/>
      <c r="H49631" s="148"/>
      <c r="I49631"/>
    </row>
    <row r="49632" spans="1:9" x14ac:dyDescent="0.25">
      <c r="A49632"/>
      <c r="B49632"/>
      <c r="C49632"/>
      <c r="D49632"/>
      <c r="E49632" s="148"/>
      <c r="F49632" s="148"/>
      <c r="G49632" s="149"/>
      <c r="H49632" s="148"/>
      <c r="I49632"/>
    </row>
    <row r="49633" spans="1:9" x14ac:dyDescent="0.25">
      <c r="A49633"/>
      <c r="B49633"/>
      <c r="C49633"/>
      <c r="D49633"/>
      <c r="E49633" s="148"/>
      <c r="F49633" s="148"/>
      <c r="G49633" s="149"/>
      <c r="H49633" s="148"/>
      <c r="I49633"/>
    </row>
    <row r="49634" spans="1:9" x14ac:dyDescent="0.25">
      <c r="A49634"/>
      <c r="B49634"/>
      <c r="C49634"/>
      <c r="D49634"/>
      <c r="E49634" s="148"/>
      <c r="F49634" s="148"/>
      <c r="G49634" s="149"/>
      <c r="H49634" s="148"/>
      <c r="I49634"/>
    </row>
    <row r="49635" spans="1:9" x14ac:dyDescent="0.25">
      <c r="A49635"/>
      <c r="B49635"/>
      <c r="C49635"/>
      <c r="D49635"/>
      <c r="E49635" s="148"/>
      <c r="F49635" s="148"/>
      <c r="G49635" s="149"/>
      <c r="H49635" s="148"/>
      <c r="I49635"/>
    </row>
    <row r="49636" spans="1:9" x14ac:dyDescent="0.25">
      <c r="A49636"/>
      <c r="B49636"/>
      <c r="C49636"/>
      <c r="D49636"/>
      <c r="E49636" s="148"/>
      <c r="F49636" s="148"/>
      <c r="G49636" s="149"/>
      <c r="H49636" s="148"/>
      <c r="I49636"/>
    </row>
    <row r="49637" spans="1:9" x14ac:dyDescent="0.25">
      <c r="A49637"/>
      <c r="B49637"/>
      <c r="C49637"/>
      <c r="D49637"/>
      <c r="E49637" s="148"/>
      <c r="F49637" s="148"/>
      <c r="G49637" s="149"/>
      <c r="H49637" s="148"/>
      <c r="I49637"/>
    </row>
    <row r="49638" spans="1:9" x14ac:dyDescent="0.25">
      <c r="A49638"/>
      <c r="B49638"/>
      <c r="C49638"/>
      <c r="D49638"/>
      <c r="E49638" s="148"/>
      <c r="F49638" s="148"/>
      <c r="G49638" s="149"/>
      <c r="H49638" s="148"/>
      <c r="I49638"/>
    </row>
    <row r="49639" spans="1:9" x14ac:dyDescent="0.25">
      <c r="A49639"/>
      <c r="B49639"/>
      <c r="C49639"/>
      <c r="D49639"/>
      <c r="E49639" s="148"/>
      <c r="F49639" s="148"/>
      <c r="G49639" s="149"/>
      <c r="H49639" s="148"/>
      <c r="I49639"/>
    </row>
    <row r="49640" spans="1:9" x14ac:dyDescent="0.25">
      <c r="A49640"/>
      <c r="B49640"/>
      <c r="C49640"/>
      <c r="D49640"/>
      <c r="E49640" s="148"/>
      <c r="F49640" s="148"/>
      <c r="G49640" s="149"/>
      <c r="H49640" s="148"/>
      <c r="I49640"/>
    </row>
    <row r="49641" spans="1:9" x14ac:dyDescent="0.25">
      <c r="A49641"/>
      <c r="B49641"/>
      <c r="C49641"/>
      <c r="D49641"/>
      <c r="E49641" s="148"/>
      <c r="F49641" s="148"/>
      <c r="G49641" s="149"/>
      <c r="H49641" s="148"/>
      <c r="I49641"/>
    </row>
    <row r="49642" spans="1:9" x14ac:dyDescent="0.25">
      <c r="A49642"/>
      <c r="B49642"/>
      <c r="C49642"/>
      <c r="D49642"/>
      <c r="E49642" s="148"/>
      <c r="F49642" s="148"/>
      <c r="G49642" s="149"/>
      <c r="H49642" s="148"/>
      <c r="I49642"/>
    </row>
    <row r="49643" spans="1:9" x14ac:dyDescent="0.25">
      <c r="A49643"/>
      <c r="B49643"/>
      <c r="C49643"/>
      <c r="D49643"/>
      <c r="E49643" s="148"/>
      <c r="F49643" s="148"/>
      <c r="G49643" s="149"/>
      <c r="H49643" s="148"/>
      <c r="I49643"/>
    </row>
    <row r="49644" spans="1:9" x14ac:dyDescent="0.25">
      <c r="A49644"/>
      <c r="B49644"/>
      <c r="C49644"/>
      <c r="D49644"/>
      <c r="E49644" s="148"/>
      <c r="F49644" s="148"/>
      <c r="G49644" s="149"/>
      <c r="H49644" s="148"/>
      <c r="I49644"/>
    </row>
    <row r="49645" spans="1:9" x14ac:dyDescent="0.25">
      <c r="A49645"/>
      <c r="B49645"/>
      <c r="C49645"/>
      <c r="D49645"/>
      <c r="E49645" s="148"/>
      <c r="F49645" s="148"/>
      <c r="G49645" s="149"/>
      <c r="H49645" s="148"/>
      <c r="I49645"/>
    </row>
    <row r="49646" spans="1:9" x14ac:dyDescent="0.25">
      <c r="A49646"/>
      <c r="B49646"/>
      <c r="C49646"/>
      <c r="D49646"/>
      <c r="E49646" s="148"/>
      <c r="F49646" s="148"/>
      <c r="G49646" s="149"/>
      <c r="H49646" s="148"/>
      <c r="I49646"/>
    </row>
    <row r="49647" spans="1:9" x14ac:dyDescent="0.25">
      <c r="A49647"/>
      <c r="B49647"/>
      <c r="C49647"/>
      <c r="D49647"/>
      <c r="E49647" s="148"/>
      <c r="F49647" s="148"/>
      <c r="G49647" s="149"/>
      <c r="H49647" s="148"/>
      <c r="I49647"/>
    </row>
    <row r="49648" spans="1:9" x14ac:dyDescent="0.25">
      <c r="A49648"/>
      <c r="B49648"/>
      <c r="C49648"/>
      <c r="D49648"/>
      <c r="E49648" s="148"/>
      <c r="F49648" s="148"/>
      <c r="G49648" s="149"/>
      <c r="H49648" s="148"/>
      <c r="I49648"/>
    </row>
    <row r="49649" spans="1:9" x14ac:dyDescent="0.25">
      <c r="A49649"/>
      <c r="B49649"/>
      <c r="C49649"/>
      <c r="D49649"/>
      <c r="E49649" s="148"/>
      <c r="F49649" s="148"/>
      <c r="G49649" s="149"/>
      <c r="H49649" s="148"/>
      <c r="I49649"/>
    </row>
    <row r="49650" spans="1:9" x14ac:dyDescent="0.25">
      <c r="A49650"/>
      <c r="B49650"/>
      <c r="C49650"/>
      <c r="D49650"/>
      <c r="E49650" s="148"/>
      <c r="F49650" s="148"/>
      <c r="G49650" s="149"/>
      <c r="H49650" s="148"/>
      <c r="I49650"/>
    </row>
    <row r="49651" spans="1:9" x14ac:dyDescent="0.25">
      <c r="A49651"/>
      <c r="B49651"/>
      <c r="C49651"/>
      <c r="D49651"/>
      <c r="E49651" s="148"/>
      <c r="F49651" s="148"/>
      <c r="G49651" s="149"/>
      <c r="H49651" s="148"/>
      <c r="I49651"/>
    </row>
    <row r="49652" spans="1:9" x14ac:dyDescent="0.25">
      <c r="A49652"/>
      <c r="B49652"/>
      <c r="C49652"/>
      <c r="D49652"/>
      <c r="E49652" s="148"/>
      <c r="F49652" s="148"/>
      <c r="G49652" s="149"/>
      <c r="H49652" s="148"/>
      <c r="I49652"/>
    </row>
    <row r="49653" spans="1:9" x14ac:dyDescent="0.25">
      <c r="A49653"/>
      <c r="B49653"/>
      <c r="C49653"/>
      <c r="D49653"/>
      <c r="E49653" s="148"/>
      <c r="F49653" s="148"/>
      <c r="G49653" s="149"/>
      <c r="H49653" s="148"/>
      <c r="I49653"/>
    </row>
    <row r="49654" spans="1:9" x14ac:dyDescent="0.25">
      <c r="A49654"/>
      <c r="B49654"/>
      <c r="C49654"/>
      <c r="D49654"/>
      <c r="E49654" s="148"/>
      <c r="F49654" s="148"/>
      <c r="G49654" s="149"/>
      <c r="H49654" s="148"/>
      <c r="I49654"/>
    </row>
    <row r="49655" spans="1:9" x14ac:dyDescent="0.25">
      <c r="A49655"/>
      <c r="B49655"/>
      <c r="C49655"/>
      <c r="D49655"/>
      <c r="E49655" s="148"/>
      <c r="F49655" s="148"/>
      <c r="G49655" s="149"/>
      <c r="H49655" s="148"/>
      <c r="I49655"/>
    </row>
    <row r="49656" spans="1:9" x14ac:dyDescent="0.25">
      <c r="A49656"/>
      <c r="B49656"/>
      <c r="C49656"/>
      <c r="D49656"/>
      <c r="E49656" s="148"/>
      <c r="F49656" s="148"/>
      <c r="G49656" s="149"/>
      <c r="H49656" s="148"/>
      <c r="I49656"/>
    </row>
    <row r="49657" spans="1:9" x14ac:dyDescent="0.25">
      <c r="A49657"/>
      <c r="B49657"/>
      <c r="C49657"/>
      <c r="D49657"/>
      <c r="E49657" s="148"/>
      <c r="F49657" s="148"/>
      <c r="G49657" s="149"/>
      <c r="H49657" s="148"/>
      <c r="I49657"/>
    </row>
    <row r="49658" spans="1:9" x14ac:dyDescent="0.25">
      <c r="A49658"/>
      <c r="B49658"/>
      <c r="C49658"/>
      <c r="D49658"/>
      <c r="E49658" s="148"/>
      <c r="F49658" s="148"/>
      <c r="G49658" s="149"/>
      <c r="H49658" s="148"/>
      <c r="I49658"/>
    </row>
    <row r="49659" spans="1:9" x14ac:dyDescent="0.25">
      <c r="A49659"/>
      <c r="B49659"/>
      <c r="C49659"/>
      <c r="D49659"/>
      <c r="E49659" s="148"/>
      <c r="F49659" s="148"/>
      <c r="G49659" s="149"/>
      <c r="H49659" s="148"/>
      <c r="I49659"/>
    </row>
    <row r="49660" spans="1:9" x14ac:dyDescent="0.25">
      <c r="A49660"/>
      <c r="B49660"/>
      <c r="C49660"/>
      <c r="D49660"/>
      <c r="E49660" s="148"/>
      <c r="F49660" s="148"/>
      <c r="G49660" s="149"/>
      <c r="H49660" s="148"/>
      <c r="I49660"/>
    </row>
    <row r="49661" spans="1:9" x14ac:dyDescent="0.25">
      <c r="A49661"/>
      <c r="B49661"/>
      <c r="C49661"/>
      <c r="D49661"/>
      <c r="E49661" s="148"/>
      <c r="F49661" s="148"/>
      <c r="G49661" s="149"/>
      <c r="H49661" s="148"/>
      <c r="I49661"/>
    </row>
    <row r="49662" spans="1:9" x14ac:dyDescent="0.25">
      <c r="A49662"/>
      <c r="B49662"/>
      <c r="C49662"/>
      <c r="D49662"/>
      <c r="E49662" s="148"/>
      <c r="F49662" s="148"/>
      <c r="G49662" s="149"/>
      <c r="H49662" s="148"/>
      <c r="I49662"/>
    </row>
    <row r="49663" spans="1:9" x14ac:dyDescent="0.25">
      <c r="A49663"/>
      <c r="B49663"/>
      <c r="C49663"/>
      <c r="D49663"/>
      <c r="E49663" s="148"/>
      <c r="F49663" s="148"/>
      <c r="G49663" s="149"/>
      <c r="H49663" s="148"/>
      <c r="I49663"/>
    </row>
    <row r="49664" spans="1:9" x14ac:dyDescent="0.25">
      <c r="A49664"/>
      <c r="B49664"/>
      <c r="C49664"/>
      <c r="D49664"/>
      <c r="E49664" s="148"/>
      <c r="F49664" s="148"/>
      <c r="G49664" s="149"/>
      <c r="H49664" s="148"/>
      <c r="I49664"/>
    </row>
    <row r="49665" spans="1:9" x14ac:dyDescent="0.25">
      <c r="A49665"/>
      <c r="B49665"/>
      <c r="C49665"/>
      <c r="D49665"/>
      <c r="E49665" s="148"/>
      <c r="F49665" s="148"/>
      <c r="G49665" s="149"/>
      <c r="H49665" s="148"/>
      <c r="I49665"/>
    </row>
    <row r="49666" spans="1:9" x14ac:dyDescent="0.25">
      <c r="A49666"/>
      <c r="B49666"/>
      <c r="C49666"/>
      <c r="D49666"/>
      <c r="E49666" s="148"/>
      <c r="F49666" s="148"/>
      <c r="G49666" s="149"/>
      <c r="H49666" s="148"/>
      <c r="I49666"/>
    </row>
    <row r="49667" spans="1:9" x14ac:dyDescent="0.25">
      <c r="A49667"/>
      <c r="B49667"/>
      <c r="C49667"/>
      <c r="D49667"/>
      <c r="E49667" s="148"/>
      <c r="F49667" s="148"/>
      <c r="G49667" s="149"/>
      <c r="H49667" s="148"/>
      <c r="I49667"/>
    </row>
    <row r="49668" spans="1:9" x14ac:dyDescent="0.25">
      <c r="A49668"/>
      <c r="B49668"/>
      <c r="C49668"/>
      <c r="D49668"/>
      <c r="E49668" s="148"/>
      <c r="F49668" s="148"/>
      <c r="G49668" s="149"/>
      <c r="H49668" s="148"/>
      <c r="I49668"/>
    </row>
    <row r="49669" spans="1:9" x14ac:dyDescent="0.25">
      <c r="A49669"/>
      <c r="B49669"/>
      <c r="C49669"/>
      <c r="D49669"/>
      <c r="E49669" s="148"/>
      <c r="F49669" s="148"/>
      <c r="G49669" s="149"/>
      <c r="H49669" s="148"/>
      <c r="I49669"/>
    </row>
    <row r="49670" spans="1:9" x14ac:dyDescent="0.25">
      <c r="A49670"/>
      <c r="B49670"/>
      <c r="C49670"/>
      <c r="D49670"/>
      <c r="E49670" s="148"/>
      <c r="F49670" s="148"/>
      <c r="G49670" s="149"/>
      <c r="H49670" s="148"/>
      <c r="I49670"/>
    </row>
    <row r="49671" spans="1:9" x14ac:dyDescent="0.25">
      <c r="A49671"/>
      <c r="B49671"/>
      <c r="C49671"/>
      <c r="D49671"/>
      <c r="E49671" s="148"/>
      <c r="F49671" s="148"/>
      <c r="G49671" s="149"/>
      <c r="H49671" s="148"/>
      <c r="I49671"/>
    </row>
    <row r="49672" spans="1:9" x14ac:dyDescent="0.25">
      <c r="A49672"/>
      <c r="B49672"/>
      <c r="C49672"/>
      <c r="D49672"/>
      <c r="E49672" s="148"/>
      <c r="F49672" s="148"/>
      <c r="G49672" s="149"/>
      <c r="H49672" s="148"/>
      <c r="I49672"/>
    </row>
    <row r="49673" spans="1:9" x14ac:dyDescent="0.25">
      <c r="A49673"/>
      <c r="B49673"/>
      <c r="C49673"/>
      <c r="D49673"/>
      <c r="E49673" s="148"/>
      <c r="F49673" s="148"/>
      <c r="G49673" s="149"/>
      <c r="H49673" s="148"/>
      <c r="I49673"/>
    </row>
    <row r="49674" spans="1:9" x14ac:dyDescent="0.25">
      <c r="A49674"/>
      <c r="B49674"/>
      <c r="C49674"/>
      <c r="D49674"/>
      <c r="E49674" s="148"/>
      <c r="F49674" s="148"/>
      <c r="G49674" s="149"/>
      <c r="H49674" s="148"/>
      <c r="I49674"/>
    </row>
    <row r="49675" spans="1:9" x14ac:dyDescent="0.25">
      <c r="A49675"/>
      <c r="B49675"/>
      <c r="C49675"/>
      <c r="D49675"/>
      <c r="E49675" s="148"/>
      <c r="F49675" s="148"/>
      <c r="G49675" s="149"/>
      <c r="H49675" s="148"/>
      <c r="I49675"/>
    </row>
    <row r="49676" spans="1:9" x14ac:dyDescent="0.25">
      <c r="A49676"/>
      <c r="B49676"/>
      <c r="C49676"/>
      <c r="D49676"/>
      <c r="E49676" s="148"/>
      <c r="F49676" s="148"/>
      <c r="G49676" s="149"/>
      <c r="H49676" s="148"/>
      <c r="I49676"/>
    </row>
    <row r="49677" spans="1:9" x14ac:dyDescent="0.25">
      <c r="A49677"/>
      <c r="B49677"/>
      <c r="C49677"/>
      <c r="D49677"/>
      <c r="E49677" s="148"/>
      <c r="F49677" s="148"/>
      <c r="G49677" s="149"/>
      <c r="H49677" s="148"/>
      <c r="I49677"/>
    </row>
    <row r="49678" spans="1:9" x14ac:dyDescent="0.25">
      <c r="A49678"/>
      <c r="B49678"/>
      <c r="C49678"/>
      <c r="D49678"/>
      <c r="E49678" s="148"/>
      <c r="F49678" s="148"/>
      <c r="G49678" s="149"/>
      <c r="H49678" s="148"/>
      <c r="I49678"/>
    </row>
    <row r="49679" spans="1:9" x14ac:dyDescent="0.25">
      <c r="A49679"/>
      <c r="B49679"/>
      <c r="C49679"/>
      <c r="D49679"/>
      <c r="E49679" s="148"/>
      <c r="F49679" s="148"/>
      <c r="G49679" s="149"/>
      <c r="H49679" s="148"/>
      <c r="I49679"/>
    </row>
    <row r="49680" spans="1:9" x14ac:dyDescent="0.25">
      <c r="A49680"/>
      <c r="B49680"/>
      <c r="C49680"/>
      <c r="D49680"/>
      <c r="E49680" s="148"/>
      <c r="F49680" s="148"/>
      <c r="G49680" s="149"/>
      <c r="H49680" s="148"/>
      <c r="I49680"/>
    </row>
    <row r="49681" spans="1:9" x14ac:dyDescent="0.25">
      <c r="A49681"/>
      <c r="B49681"/>
      <c r="C49681"/>
      <c r="D49681"/>
      <c r="E49681" s="148"/>
      <c r="F49681" s="148"/>
      <c r="G49681" s="149"/>
      <c r="H49681" s="148"/>
      <c r="I49681"/>
    </row>
    <row r="49682" spans="1:9" x14ac:dyDescent="0.25">
      <c r="A49682"/>
      <c r="B49682"/>
      <c r="C49682"/>
      <c r="D49682"/>
      <c r="E49682" s="148"/>
      <c r="F49682" s="148"/>
      <c r="G49682" s="149"/>
      <c r="H49682" s="148"/>
      <c r="I49682"/>
    </row>
    <row r="49683" spans="1:9" x14ac:dyDescent="0.25">
      <c r="A49683"/>
      <c r="B49683"/>
      <c r="C49683"/>
      <c r="D49683"/>
      <c r="E49683" s="148"/>
      <c r="F49683" s="148"/>
      <c r="G49683" s="149"/>
      <c r="H49683" s="148"/>
      <c r="I49683"/>
    </row>
    <row r="49684" spans="1:9" x14ac:dyDescent="0.25">
      <c r="A49684"/>
      <c r="B49684"/>
      <c r="C49684"/>
      <c r="D49684"/>
      <c r="E49684" s="148"/>
      <c r="F49684" s="148"/>
      <c r="G49684" s="149"/>
      <c r="H49684" s="148"/>
      <c r="I49684"/>
    </row>
    <row r="49685" spans="1:9" x14ac:dyDescent="0.25">
      <c r="A49685"/>
      <c r="B49685"/>
      <c r="C49685"/>
      <c r="D49685"/>
      <c r="E49685" s="148"/>
      <c r="F49685" s="148"/>
      <c r="G49685" s="149"/>
      <c r="H49685" s="148"/>
      <c r="I49685"/>
    </row>
    <row r="49686" spans="1:9" x14ac:dyDescent="0.25">
      <c r="A49686"/>
      <c r="B49686"/>
      <c r="C49686"/>
      <c r="D49686"/>
      <c r="E49686" s="148"/>
      <c r="F49686" s="148"/>
      <c r="G49686" s="149"/>
      <c r="H49686" s="148"/>
      <c r="I49686"/>
    </row>
    <row r="49687" spans="1:9" x14ac:dyDescent="0.25">
      <c r="A49687"/>
      <c r="B49687"/>
      <c r="C49687"/>
      <c r="D49687"/>
      <c r="E49687" s="148"/>
      <c r="F49687" s="148"/>
      <c r="G49687" s="149"/>
      <c r="H49687" s="148"/>
      <c r="I49687"/>
    </row>
    <row r="49688" spans="1:9" x14ac:dyDescent="0.25">
      <c r="A49688"/>
      <c r="B49688"/>
      <c r="C49688"/>
      <c r="D49688"/>
      <c r="E49688" s="148"/>
      <c r="F49688" s="148"/>
      <c r="G49688" s="149"/>
      <c r="H49688" s="148"/>
      <c r="I49688"/>
    </row>
    <row r="49689" spans="1:9" x14ac:dyDescent="0.25">
      <c r="A49689"/>
      <c r="B49689"/>
      <c r="C49689"/>
      <c r="D49689"/>
      <c r="E49689" s="148"/>
      <c r="F49689" s="148"/>
      <c r="G49689" s="149"/>
      <c r="H49689" s="148"/>
      <c r="I49689"/>
    </row>
    <row r="49690" spans="1:9" x14ac:dyDescent="0.25">
      <c r="A49690"/>
      <c r="B49690"/>
      <c r="C49690"/>
      <c r="D49690"/>
      <c r="E49690" s="148"/>
      <c r="F49690" s="148"/>
      <c r="G49690" s="149"/>
      <c r="H49690" s="148"/>
      <c r="I49690"/>
    </row>
    <row r="49691" spans="1:9" x14ac:dyDescent="0.25">
      <c r="A49691"/>
      <c r="B49691"/>
      <c r="C49691"/>
      <c r="D49691"/>
      <c r="E49691" s="148"/>
      <c r="F49691" s="148"/>
      <c r="G49691" s="149"/>
      <c r="H49691" s="148"/>
      <c r="I49691"/>
    </row>
    <row r="49692" spans="1:9" x14ac:dyDescent="0.25">
      <c r="A49692"/>
      <c r="B49692"/>
      <c r="C49692"/>
      <c r="D49692"/>
      <c r="E49692" s="148"/>
      <c r="F49692" s="148"/>
      <c r="G49692" s="149"/>
      <c r="H49692" s="148"/>
      <c r="I49692"/>
    </row>
    <row r="49693" spans="1:9" x14ac:dyDescent="0.25">
      <c r="A49693"/>
      <c r="B49693"/>
      <c r="C49693"/>
      <c r="D49693"/>
      <c r="E49693" s="148"/>
      <c r="F49693" s="148"/>
      <c r="G49693" s="149"/>
      <c r="H49693" s="148"/>
      <c r="I49693"/>
    </row>
    <row r="49694" spans="1:9" x14ac:dyDescent="0.25">
      <c r="A49694"/>
      <c r="B49694"/>
      <c r="C49694"/>
      <c r="D49694"/>
      <c r="E49694" s="148"/>
      <c r="F49694" s="148"/>
      <c r="G49694" s="149"/>
      <c r="H49694" s="148"/>
      <c r="I49694"/>
    </row>
    <row r="49695" spans="1:9" x14ac:dyDescent="0.25">
      <c r="A49695"/>
      <c r="B49695"/>
      <c r="C49695"/>
      <c r="D49695"/>
      <c r="E49695" s="148"/>
      <c r="F49695" s="148"/>
      <c r="G49695" s="149"/>
      <c r="H49695" s="148"/>
      <c r="I49695"/>
    </row>
    <row r="49696" spans="1:9" x14ac:dyDescent="0.25">
      <c r="A49696"/>
      <c r="B49696"/>
      <c r="C49696"/>
      <c r="D49696"/>
      <c r="E49696" s="148"/>
      <c r="F49696" s="148"/>
      <c r="G49696" s="149"/>
      <c r="H49696" s="148"/>
      <c r="I49696"/>
    </row>
    <row r="49697" spans="1:9" x14ac:dyDescent="0.25">
      <c r="A49697"/>
      <c r="B49697"/>
      <c r="C49697"/>
      <c r="D49697"/>
      <c r="E49697" s="148"/>
      <c r="F49697" s="148"/>
      <c r="G49697" s="149"/>
      <c r="H49697" s="148"/>
      <c r="I49697"/>
    </row>
    <row r="49698" spans="1:9" x14ac:dyDescent="0.25">
      <c r="A49698"/>
      <c r="B49698"/>
      <c r="C49698"/>
      <c r="D49698"/>
      <c r="E49698" s="148"/>
      <c r="F49698" s="148"/>
      <c r="G49698" s="149"/>
      <c r="H49698" s="148"/>
      <c r="I49698"/>
    </row>
    <row r="49699" spans="1:9" x14ac:dyDescent="0.25">
      <c r="A49699"/>
      <c r="B49699"/>
      <c r="C49699"/>
      <c r="D49699"/>
      <c r="E49699" s="148"/>
      <c r="F49699" s="148"/>
      <c r="G49699" s="149"/>
      <c r="H49699" s="148"/>
      <c r="I49699"/>
    </row>
    <row r="49700" spans="1:9" x14ac:dyDescent="0.25">
      <c r="A49700"/>
      <c r="B49700"/>
      <c r="C49700"/>
      <c r="D49700"/>
      <c r="E49700" s="148"/>
      <c r="F49700" s="148"/>
      <c r="G49700" s="149"/>
      <c r="H49700" s="148"/>
      <c r="I49700"/>
    </row>
    <row r="49701" spans="1:9" x14ac:dyDescent="0.25">
      <c r="A49701"/>
      <c r="B49701"/>
      <c r="C49701"/>
      <c r="D49701"/>
      <c r="E49701" s="148"/>
      <c r="F49701" s="148"/>
      <c r="G49701" s="149"/>
      <c r="H49701" s="148"/>
      <c r="I49701"/>
    </row>
    <row r="49702" spans="1:9" x14ac:dyDescent="0.25">
      <c r="A49702"/>
      <c r="B49702"/>
      <c r="C49702"/>
      <c r="D49702"/>
      <c r="E49702" s="148"/>
      <c r="F49702" s="148"/>
      <c r="G49702" s="149"/>
      <c r="H49702" s="148"/>
      <c r="I49702"/>
    </row>
    <row r="49703" spans="1:9" x14ac:dyDescent="0.25">
      <c r="A49703"/>
      <c r="B49703"/>
      <c r="C49703"/>
      <c r="D49703"/>
      <c r="E49703" s="148"/>
      <c r="F49703" s="148"/>
      <c r="G49703" s="149"/>
      <c r="H49703" s="148"/>
      <c r="I49703"/>
    </row>
    <row r="49704" spans="1:9" x14ac:dyDescent="0.25">
      <c r="A49704"/>
      <c r="B49704"/>
      <c r="C49704"/>
      <c r="D49704"/>
      <c r="E49704" s="148"/>
      <c r="F49704" s="148"/>
      <c r="G49704" s="149"/>
      <c r="H49704" s="148"/>
      <c r="I49704"/>
    </row>
    <row r="49705" spans="1:9" x14ac:dyDescent="0.25">
      <c r="A49705"/>
      <c r="B49705"/>
      <c r="C49705"/>
      <c r="D49705"/>
      <c r="E49705" s="148"/>
      <c r="F49705" s="148"/>
      <c r="G49705" s="149"/>
      <c r="H49705" s="148"/>
      <c r="I49705"/>
    </row>
    <row r="49706" spans="1:9" x14ac:dyDescent="0.25">
      <c r="A49706"/>
      <c r="B49706"/>
      <c r="C49706"/>
      <c r="D49706"/>
      <c r="E49706" s="148"/>
      <c r="F49706" s="148"/>
      <c r="G49706" s="149"/>
      <c r="H49706" s="148"/>
      <c r="I49706"/>
    </row>
    <row r="49707" spans="1:9" x14ac:dyDescent="0.25">
      <c r="A49707"/>
      <c r="B49707"/>
      <c r="C49707"/>
      <c r="D49707"/>
      <c r="E49707" s="148"/>
      <c r="F49707" s="148"/>
      <c r="G49707" s="149"/>
      <c r="H49707" s="148"/>
      <c r="I49707"/>
    </row>
    <row r="49708" spans="1:9" x14ac:dyDescent="0.25">
      <c r="A49708"/>
      <c r="B49708"/>
      <c r="C49708"/>
      <c r="D49708"/>
      <c r="E49708" s="148"/>
      <c r="F49708" s="148"/>
      <c r="G49708" s="149"/>
      <c r="H49708" s="148"/>
      <c r="I49708"/>
    </row>
    <row r="49709" spans="1:9" x14ac:dyDescent="0.25">
      <c r="A49709"/>
      <c r="B49709"/>
      <c r="C49709"/>
      <c r="D49709"/>
      <c r="E49709" s="148"/>
      <c r="F49709" s="148"/>
      <c r="G49709" s="149"/>
      <c r="H49709" s="148"/>
      <c r="I49709"/>
    </row>
    <row r="49710" spans="1:9" x14ac:dyDescent="0.25">
      <c r="A49710"/>
      <c r="B49710"/>
      <c r="C49710"/>
      <c r="D49710"/>
      <c r="E49710" s="148"/>
      <c r="F49710" s="148"/>
      <c r="G49710" s="149"/>
      <c r="H49710" s="148"/>
      <c r="I49710"/>
    </row>
    <row r="49711" spans="1:9" x14ac:dyDescent="0.25">
      <c r="A49711"/>
      <c r="B49711"/>
      <c r="C49711"/>
      <c r="D49711"/>
      <c r="E49711" s="148"/>
      <c r="F49711" s="148"/>
      <c r="G49711" s="149"/>
      <c r="H49711" s="148"/>
      <c r="I49711"/>
    </row>
    <row r="49712" spans="1:9" x14ac:dyDescent="0.25">
      <c r="A49712"/>
      <c r="B49712"/>
      <c r="C49712"/>
      <c r="D49712"/>
      <c r="E49712" s="148"/>
      <c r="F49712" s="148"/>
      <c r="G49712" s="149"/>
      <c r="H49712" s="148"/>
      <c r="I49712"/>
    </row>
    <row r="49713" spans="1:9" x14ac:dyDescent="0.25">
      <c r="A49713"/>
      <c r="B49713"/>
      <c r="C49713"/>
      <c r="D49713"/>
      <c r="E49713" s="148"/>
      <c r="F49713" s="148"/>
      <c r="G49713" s="149"/>
      <c r="H49713" s="148"/>
      <c r="I49713"/>
    </row>
    <row r="49714" spans="1:9" x14ac:dyDescent="0.25">
      <c r="A49714"/>
      <c r="B49714"/>
      <c r="C49714"/>
      <c r="D49714"/>
      <c r="E49714" s="148"/>
      <c r="F49714" s="148"/>
      <c r="G49714" s="149"/>
      <c r="H49714" s="148"/>
      <c r="I49714"/>
    </row>
    <row r="49715" spans="1:9" x14ac:dyDescent="0.25">
      <c r="A49715"/>
      <c r="B49715"/>
      <c r="C49715"/>
      <c r="D49715"/>
      <c r="E49715" s="148"/>
      <c r="F49715" s="148"/>
      <c r="G49715" s="149"/>
      <c r="H49715" s="148"/>
      <c r="I49715"/>
    </row>
    <row r="49716" spans="1:9" x14ac:dyDescent="0.25">
      <c r="A49716"/>
      <c r="B49716"/>
      <c r="C49716"/>
      <c r="D49716"/>
      <c r="E49716" s="148"/>
      <c r="F49716" s="148"/>
      <c r="G49716" s="149"/>
      <c r="H49716" s="148"/>
      <c r="I49716"/>
    </row>
    <row r="49717" spans="1:9" x14ac:dyDescent="0.25">
      <c r="A49717"/>
      <c r="B49717"/>
      <c r="C49717"/>
      <c r="D49717"/>
      <c r="E49717" s="148"/>
      <c r="F49717" s="148"/>
      <c r="G49717" s="149"/>
      <c r="H49717" s="148"/>
      <c r="I49717"/>
    </row>
    <row r="49718" spans="1:9" x14ac:dyDescent="0.25">
      <c r="A49718"/>
      <c r="B49718"/>
      <c r="C49718"/>
      <c r="D49718"/>
      <c r="E49718" s="148"/>
      <c r="F49718" s="148"/>
      <c r="G49718" s="149"/>
      <c r="H49718" s="148"/>
      <c r="I49718"/>
    </row>
    <row r="49719" spans="1:9" x14ac:dyDescent="0.25">
      <c r="A49719"/>
      <c r="B49719"/>
      <c r="C49719"/>
      <c r="D49719"/>
      <c r="E49719" s="148"/>
      <c r="F49719" s="148"/>
      <c r="G49719" s="149"/>
      <c r="H49719" s="148"/>
      <c r="I49719"/>
    </row>
    <row r="49720" spans="1:9" x14ac:dyDescent="0.25">
      <c r="A49720"/>
      <c r="B49720"/>
      <c r="C49720"/>
      <c r="D49720"/>
      <c r="E49720" s="148"/>
      <c r="F49720" s="148"/>
      <c r="G49720" s="149"/>
      <c r="H49720" s="148"/>
      <c r="I49720"/>
    </row>
    <row r="49721" spans="1:9" x14ac:dyDescent="0.25">
      <c r="A49721"/>
      <c r="B49721"/>
      <c r="C49721"/>
      <c r="D49721"/>
      <c r="E49721" s="148"/>
      <c r="F49721" s="148"/>
      <c r="G49721" s="149"/>
      <c r="H49721" s="148"/>
      <c r="I49721"/>
    </row>
    <row r="49722" spans="1:9" x14ac:dyDescent="0.25">
      <c r="A49722"/>
      <c r="B49722"/>
      <c r="C49722"/>
      <c r="D49722"/>
      <c r="E49722" s="148"/>
      <c r="F49722" s="148"/>
      <c r="G49722" s="149"/>
      <c r="H49722" s="148"/>
      <c r="I49722"/>
    </row>
    <row r="49723" spans="1:9" x14ac:dyDescent="0.25">
      <c r="A49723"/>
      <c r="B49723"/>
      <c r="C49723"/>
      <c r="D49723"/>
      <c r="E49723" s="148"/>
      <c r="F49723" s="148"/>
      <c r="G49723" s="149"/>
      <c r="H49723" s="148"/>
      <c r="I49723"/>
    </row>
    <row r="49724" spans="1:9" x14ac:dyDescent="0.25">
      <c r="A49724"/>
      <c r="B49724"/>
      <c r="C49724"/>
      <c r="D49724"/>
      <c r="E49724" s="148"/>
      <c r="F49724" s="148"/>
      <c r="G49724" s="149"/>
      <c r="H49724" s="148"/>
      <c r="I49724"/>
    </row>
    <row r="49725" spans="1:9" x14ac:dyDescent="0.25">
      <c r="A49725"/>
      <c r="B49725"/>
      <c r="C49725"/>
      <c r="D49725"/>
      <c r="E49725" s="148"/>
      <c r="F49725" s="148"/>
      <c r="G49725" s="149"/>
      <c r="H49725" s="148"/>
      <c r="I49725"/>
    </row>
    <row r="49726" spans="1:9" x14ac:dyDescent="0.25">
      <c r="A49726"/>
      <c r="B49726"/>
      <c r="C49726"/>
      <c r="D49726"/>
      <c r="E49726" s="148"/>
      <c r="F49726" s="148"/>
      <c r="G49726" s="149"/>
      <c r="H49726" s="148"/>
      <c r="I49726"/>
    </row>
    <row r="49727" spans="1:9" x14ac:dyDescent="0.25">
      <c r="A49727"/>
      <c r="B49727"/>
      <c r="C49727"/>
      <c r="D49727"/>
      <c r="E49727" s="148"/>
      <c r="F49727" s="148"/>
      <c r="G49727" s="149"/>
      <c r="H49727" s="148"/>
      <c r="I49727"/>
    </row>
    <row r="49728" spans="1:9" x14ac:dyDescent="0.25">
      <c r="A49728"/>
      <c r="B49728"/>
      <c r="C49728"/>
      <c r="D49728"/>
      <c r="E49728" s="148"/>
      <c r="F49728" s="148"/>
      <c r="G49728" s="149"/>
      <c r="H49728" s="148"/>
      <c r="I49728"/>
    </row>
    <row r="49729" spans="1:9" x14ac:dyDescent="0.25">
      <c r="A49729"/>
      <c r="B49729"/>
      <c r="C49729"/>
      <c r="D49729"/>
      <c r="E49729" s="148"/>
      <c r="F49729" s="148"/>
      <c r="G49729" s="149"/>
      <c r="H49729" s="148"/>
      <c r="I49729"/>
    </row>
    <row r="49730" spans="1:9" x14ac:dyDescent="0.25">
      <c r="A49730"/>
      <c r="B49730"/>
      <c r="C49730"/>
      <c r="D49730"/>
      <c r="E49730" s="148"/>
      <c r="F49730" s="148"/>
      <c r="G49730" s="149"/>
      <c r="H49730" s="148"/>
      <c r="I49730"/>
    </row>
    <row r="49731" spans="1:9" x14ac:dyDescent="0.25">
      <c r="A49731"/>
      <c r="B49731"/>
      <c r="C49731"/>
      <c r="D49731"/>
      <c r="E49731" s="148"/>
      <c r="F49731" s="148"/>
      <c r="G49731" s="149"/>
      <c r="H49731" s="148"/>
      <c r="I49731"/>
    </row>
    <row r="49732" spans="1:9" x14ac:dyDescent="0.25">
      <c r="A49732"/>
      <c r="B49732"/>
      <c r="C49732"/>
      <c r="D49732"/>
      <c r="E49732" s="148"/>
      <c r="F49732" s="148"/>
      <c r="G49732" s="149"/>
      <c r="H49732" s="148"/>
      <c r="I49732"/>
    </row>
    <row r="49733" spans="1:9" x14ac:dyDescent="0.25">
      <c r="A49733"/>
      <c r="B49733"/>
      <c r="C49733"/>
      <c r="D49733"/>
      <c r="E49733" s="148"/>
      <c r="F49733" s="148"/>
      <c r="G49733" s="149"/>
      <c r="H49733" s="148"/>
      <c r="I49733"/>
    </row>
    <row r="49734" spans="1:9" x14ac:dyDescent="0.25">
      <c r="A49734"/>
      <c r="B49734"/>
      <c r="C49734"/>
      <c r="D49734"/>
      <c r="E49734" s="148"/>
      <c r="F49734" s="148"/>
      <c r="G49734" s="149"/>
      <c r="H49734" s="148"/>
      <c r="I49734"/>
    </row>
    <row r="49735" spans="1:9" x14ac:dyDescent="0.25">
      <c r="A49735"/>
      <c r="B49735"/>
      <c r="C49735"/>
      <c r="D49735"/>
      <c r="E49735" s="148"/>
      <c r="F49735" s="148"/>
      <c r="G49735" s="149"/>
      <c r="H49735" s="148"/>
      <c r="I49735"/>
    </row>
    <row r="49736" spans="1:9" x14ac:dyDescent="0.25">
      <c r="A49736"/>
      <c r="B49736"/>
      <c r="C49736"/>
      <c r="D49736"/>
      <c r="E49736" s="148"/>
      <c r="F49736" s="148"/>
      <c r="G49736" s="149"/>
      <c r="H49736" s="148"/>
      <c r="I49736"/>
    </row>
    <row r="49737" spans="1:9" x14ac:dyDescent="0.25">
      <c r="A49737"/>
      <c r="B49737"/>
      <c r="C49737"/>
      <c r="D49737"/>
      <c r="E49737" s="148"/>
      <c r="F49737" s="148"/>
      <c r="G49737" s="149"/>
      <c r="H49737" s="148"/>
      <c r="I49737"/>
    </row>
    <row r="49738" spans="1:9" x14ac:dyDescent="0.25">
      <c r="A49738"/>
      <c r="B49738"/>
      <c r="C49738"/>
      <c r="D49738"/>
      <c r="E49738" s="148"/>
      <c r="F49738" s="148"/>
      <c r="G49738" s="149"/>
      <c r="H49738" s="148"/>
      <c r="I49738"/>
    </row>
    <row r="49739" spans="1:9" x14ac:dyDescent="0.25">
      <c r="A49739"/>
      <c r="B49739"/>
      <c r="C49739"/>
      <c r="D49739"/>
      <c r="E49739" s="148"/>
      <c r="F49739" s="148"/>
      <c r="G49739" s="149"/>
      <c r="H49739" s="148"/>
      <c r="I49739"/>
    </row>
    <row r="49740" spans="1:9" x14ac:dyDescent="0.25">
      <c r="A49740"/>
      <c r="B49740"/>
      <c r="C49740"/>
      <c r="D49740"/>
      <c r="E49740" s="148"/>
      <c r="F49740" s="148"/>
      <c r="G49740" s="149"/>
      <c r="H49740" s="148"/>
      <c r="I49740"/>
    </row>
    <row r="49741" spans="1:9" x14ac:dyDescent="0.25">
      <c r="A49741"/>
      <c r="B49741"/>
      <c r="C49741"/>
      <c r="D49741"/>
      <c r="E49741" s="148"/>
      <c r="F49741" s="148"/>
      <c r="G49741" s="149"/>
      <c r="H49741" s="148"/>
      <c r="I49741"/>
    </row>
    <row r="49742" spans="1:9" x14ac:dyDescent="0.25">
      <c r="A49742"/>
      <c r="B49742"/>
      <c r="C49742"/>
      <c r="D49742"/>
      <c r="E49742" s="148"/>
      <c r="F49742" s="148"/>
      <c r="G49742" s="149"/>
      <c r="H49742" s="148"/>
      <c r="I49742"/>
    </row>
    <row r="49743" spans="1:9" x14ac:dyDescent="0.25">
      <c r="A49743"/>
      <c r="B49743"/>
      <c r="C49743"/>
      <c r="D49743"/>
      <c r="E49743" s="148"/>
      <c r="F49743" s="148"/>
      <c r="G49743" s="149"/>
      <c r="H49743" s="148"/>
      <c r="I49743"/>
    </row>
    <row r="49744" spans="1:9" x14ac:dyDescent="0.25">
      <c r="A49744"/>
      <c r="B49744"/>
      <c r="C49744"/>
      <c r="D49744"/>
      <c r="E49744" s="148"/>
      <c r="F49744" s="148"/>
      <c r="G49744" s="149"/>
      <c r="H49744" s="148"/>
      <c r="I49744"/>
    </row>
    <row r="49745" spans="1:9" x14ac:dyDescent="0.25">
      <c r="A49745"/>
      <c r="B49745"/>
      <c r="C49745"/>
      <c r="D49745"/>
      <c r="E49745" s="148"/>
      <c r="F49745" s="148"/>
      <c r="G49745" s="149"/>
      <c r="H49745" s="148"/>
      <c r="I49745"/>
    </row>
    <row r="49746" spans="1:9" x14ac:dyDescent="0.25">
      <c r="A49746"/>
      <c r="B49746"/>
      <c r="C49746"/>
      <c r="D49746"/>
      <c r="E49746" s="148"/>
      <c r="F49746" s="148"/>
      <c r="G49746" s="149"/>
      <c r="H49746" s="148"/>
      <c r="I49746"/>
    </row>
    <row r="49747" spans="1:9" x14ac:dyDescent="0.25">
      <c r="A49747"/>
      <c r="B49747"/>
      <c r="C49747"/>
      <c r="D49747"/>
      <c r="E49747" s="148"/>
      <c r="F49747" s="148"/>
      <c r="G49747" s="149"/>
      <c r="H49747" s="148"/>
      <c r="I49747"/>
    </row>
    <row r="49748" spans="1:9" x14ac:dyDescent="0.25">
      <c r="A49748"/>
      <c r="B49748"/>
      <c r="C49748"/>
      <c r="D49748"/>
      <c r="E49748" s="148"/>
      <c r="F49748" s="148"/>
      <c r="G49748" s="149"/>
      <c r="H49748" s="148"/>
      <c r="I49748"/>
    </row>
    <row r="49749" spans="1:9" x14ac:dyDescent="0.25">
      <c r="A49749"/>
      <c r="B49749"/>
      <c r="C49749"/>
      <c r="D49749"/>
      <c r="E49749" s="148"/>
      <c r="F49749" s="148"/>
      <c r="G49749" s="149"/>
      <c r="H49749" s="148"/>
      <c r="I49749"/>
    </row>
    <row r="49750" spans="1:9" x14ac:dyDescent="0.25">
      <c r="A49750"/>
      <c r="B49750"/>
      <c r="C49750"/>
      <c r="D49750"/>
      <c r="E49750" s="148"/>
      <c r="F49750" s="148"/>
      <c r="G49750" s="149"/>
      <c r="H49750" s="148"/>
      <c r="I49750"/>
    </row>
    <row r="49751" spans="1:9" x14ac:dyDescent="0.25">
      <c r="A49751"/>
      <c r="B49751"/>
      <c r="C49751"/>
      <c r="D49751"/>
      <c r="E49751" s="148"/>
      <c r="F49751" s="148"/>
      <c r="G49751" s="149"/>
      <c r="H49751" s="148"/>
      <c r="I49751"/>
    </row>
    <row r="49752" spans="1:9" x14ac:dyDescent="0.25">
      <c r="A49752"/>
      <c r="B49752"/>
      <c r="C49752"/>
      <c r="D49752"/>
      <c r="E49752" s="148"/>
      <c r="F49752" s="148"/>
      <c r="G49752" s="149"/>
      <c r="H49752" s="148"/>
      <c r="I49752"/>
    </row>
    <row r="49753" spans="1:9" x14ac:dyDescent="0.25">
      <c r="A49753"/>
      <c r="B49753"/>
      <c r="C49753"/>
      <c r="D49753"/>
      <c r="E49753" s="148"/>
      <c r="F49753" s="148"/>
      <c r="G49753" s="149"/>
      <c r="H49753" s="148"/>
      <c r="I49753"/>
    </row>
    <row r="49754" spans="1:9" x14ac:dyDescent="0.25">
      <c r="A49754"/>
      <c r="B49754"/>
      <c r="C49754"/>
      <c r="D49754"/>
      <c r="E49754" s="148"/>
      <c r="F49754" s="148"/>
      <c r="G49754" s="149"/>
      <c r="H49754" s="148"/>
      <c r="I49754"/>
    </row>
    <row r="49755" spans="1:9" x14ac:dyDescent="0.25">
      <c r="A49755"/>
      <c r="B49755"/>
      <c r="C49755"/>
      <c r="D49755"/>
      <c r="E49755" s="148"/>
      <c r="F49755" s="148"/>
      <c r="G49755" s="149"/>
      <c r="H49755" s="148"/>
      <c r="I49755"/>
    </row>
    <row r="49756" spans="1:9" x14ac:dyDescent="0.25">
      <c r="A49756"/>
      <c r="B49756"/>
      <c r="C49756"/>
      <c r="D49756"/>
      <c r="E49756" s="148"/>
      <c r="F49756" s="148"/>
      <c r="G49756" s="149"/>
      <c r="H49756" s="148"/>
      <c r="I49756"/>
    </row>
    <row r="49757" spans="1:9" x14ac:dyDescent="0.25">
      <c r="A49757"/>
      <c r="B49757"/>
      <c r="C49757"/>
      <c r="D49757"/>
      <c r="E49757" s="148"/>
      <c r="F49757" s="148"/>
      <c r="G49757" s="149"/>
      <c r="H49757" s="148"/>
      <c r="I49757"/>
    </row>
    <row r="49758" spans="1:9" x14ac:dyDescent="0.25">
      <c r="A49758"/>
      <c r="B49758"/>
      <c r="C49758"/>
      <c r="D49758"/>
      <c r="E49758" s="148"/>
      <c r="F49758" s="148"/>
      <c r="G49758" s="149"/>
      <c r="H49758" s="148"/>
      <c r="I49758"/>
    </row>
    <row r="49759" spans="1:9" x14ac:dyDescent="0.25">
      <c r="A49759"/>
      <c r="B49759"/>
      <c r="C49759"/>
      <c r="D49759"/>
      <c r="E49759" s="148"/>
      <c r="F49759" s="148"/>
      <c r="G49759" s="149"/>
      <c r="H49759" s="148"/>
      <c r="I49759"/>
    </row>
    <row r="49760" spans="1:9" x14ac:dyDescent="0.25">
      <c r="A49760"/>
      <c r="B49760"/>
      <c r="C49760"/>
      <c r="D49760"/>
      <c r="E49760" s="148"/>
      <c r="F49760" s="148"/>
      <c r="G49760" s="149"/>
      <c r="H49760" s="148"/>
      <c r="I49760"/>
    </row>
    <row r="49761" spans="1:9" x14ac:dyDescent="0.25">
      <c r="A49761"/>
      <c r="B49761"/>
      <c r="C49761"/>
      <c r="D49761"/>
      <c r="E49761" s="148"/>
      <c r="F49761" s="148"/>
      <c r="G49761" s="149"/>
      <c r="H49761" s="148"/>
      <c r="I49761"/>
    </row>
    <row r="49762" spans="1:9" x14ac:dyDescent="0.25">
      <c r="A49762"/>
      <c r="B49762"/>
      <c r="C49762"/>
      <c r="D49762"/>
      <c r="E49762" s="148"/>
      <c r="F49762" s="148"/>
      <c r="G49762" s="149"/>
      <c r="H49762" s="148"/>
      <c r="I49762"/>
    </row>
    <row r="49763" spans="1:9" x14ac:dyDescent="0.25">
      <c r="A49763"/>
      <c r="B49763"/>
      <c r="C49763"/>
      <c r="D49763"/>
      <c r="E49763" s="148"/>
      <c r="F49763" s="148"/>
      <c r="G49763" s="149"/>
      <c r="H49763" s="148"/>
      <c r="I49763"/>
    </row>
    <row r="49764" spans="1:9" x14ac:dyDescent="0.25">
      <c r="A49764"/>
      <c r="B49764"/>
      <c r="C49764"/>
      <c r="D49764"/>
      <c r="E49764" s="148"/>
      <c r="F49764" s="148"/>
      <c r="G49764" s="149"/>
      <c r="H49764" s="148"/>
      <c r="I49764"/>
    </row>
    <row r="49765" spans="1:9" x14ac:dyDescent="0.25">
      <c r="A49765"/>
      <c r="B49765"/>
      <c r="C49765"/>
      <c r="D49765"/>
      <c r="E49765" s="148"/>
      <c r="F49765" s="148"/>
      <c r="G49765" s="149"/>
      <c r="H49765" s="148"/>
      <c r="I49765"/>
    </row>
    <row r="49766" spans="1:9" x14ac:dyDescent="0.25">
      <c r="A49766"/>
      <c r="B49766"/>
      <c r="C49766"/>
      <c r="D49766"/>
      <c r="E49766" s="148"/>
      <c r="F49766" s="148"/>
      <c r="G49766" s="149"/>
      <c r="H49766" s="148"/>
      <c r="I49766"/>
    </row>
    <row r="49767" spans="1:9" x14ac:dyDescent="0.25">
      <c r="A49767"/>
      <c r="B49767"/>
      <c r="C49767"/>
      <c r="D49767"/>
      <c r="E49767" s="148"/>
      <c r="F49767" s="148"/>
      <c r="G49767" s="149"/>
      <c r="H49767" s="148"/>
      <c r="I49767"/>
    </row>
    <row r="49768" spans="1:9" x14ac:dyDescent="0.25">
      <c r="A49768"/>
      <c r="B49768"/>
      <c r="C49768"/>
      <c r="D49768"/>
      <c r="E49768" s="148"/>
      <c r="F49768" s="148"/>
      <c r="G49768" s="149"/>
      <c r="H49768" s="148"/>
      <c r="I49768"/>
    </row>
    <row r="49769" spans="1:9" x14ac:dyDescent="0.25">
      <c r="A49769"/>
      <c r="B49769"/>
      <c r="C49769"/>
      <c r="D49769"/>
      <c r="E49769" s="148"/>
      <c r="F49769" s="148"/>
      <c r="G49769" s="149"/>
      <c r="H49769" s="148"/>
      <c r="I49769"/>
    </row>
    <row r="49770" spans="1:9" x14ac:dyDescent="0.25">
      <c r="A49770"/>
      <c r="B49770"/>
      <c r="C49770"/>
      <c r="D49770"/>
      <c r="E49770" s="148"/>
      <c r="F49770" s="148"/>
      <c r="G49770" s="149"/>
      <c r="H49770" s="148"/>
      <c r="I49770"/>
    </row>
    <row r="49771" spans="1:9" x14ac:dyDescent="0.25">
      <c r="A49771"/>
      <c r="B49771"/>
      <c r="C49771"/>
      <c r="D49771"/>
      <c r="E49771" s="148"/>
      <c r="F49771" s="148"/>
      <c r="G49771" s="149"/>
      <c r="H49771" s="148"/>
      <c r="I49771"/>
    </row>
    <row r="49772" spans="1:9" x14ac:dyDescent="0.25">
      <c r="A49772"/>
      <c r="B49772"/>
      <c r="C49772"/>
      <c r="D49772"/>
      <c r="E49772" s="148"/>
      <c r="F49772" s="148"/>
      <c r="G49772" s="149"/>
      <c r="H49772" s="148"/>
      <c r="I49772"/>
    </row>
    <row r="49773" spans="1:9" x14ac:dyDescent="0.25">
      <c r="A49773"/>
      <c r="B49773"/>
      <c r="C49773"/>
      <c r="D49773"/>
      <c r="E49773" s="148"/>
      <c r="F49773" s="148"/>
      <c r="G49773" s="149"/>
      <c r="H49773" s="148"/>
      <c r="I49773"/>
    </row>
    <row r="49774" spans="1:9" x14ac:dyDescent="0.25">
      <c r="A49774"/>
      <c r="B49774"/>
      <c r="C49774"/>
      <c r="D49774"/>
      <c r="E49774" s="148"/>
      <c r="F49774" s="148"/>
      <c r="G49774" s="149"/>
      <c r="H49774" s="148"/>
      <c r="I49774"/>
    </row>
    <row r="49775" spans="1:9" x14ac:dyDescent="0.25">
      <c r="A49775"/>
      <c r="B49775"/>
      <c r="C49775"/>
      <c r="D49775"/>
      <c r="E49775" s="148"/>
      <c r="F49775" s="148"/>
      <c r="G49775" s="149"/>
      <c r="H49775" s="148"/>
      <c r="I49775"/>
    </row>
    <row r="49776" spans="1:9" x14ac:dyDescent="0.25">
      <c r="A49776"/>
      <c r="B49776"/>
      <c r="C49776"/>
      <c r="D49776"/>
      <c r="E49776" s="148"/>
      <c r="F49776" s="148"/>
      <c r="G49776" s="149"/>
      <c r="H49776" s="148"/>
      <c r="I49776"/>
    </row>
    <row r="49777" spans="1:9" x14ac:dyDescent="0.25">
      <c r="A49777"/>
      <c r="B49777"/>
      <c r="C49777"/>
      <c r="D49777"/>
      <c r="E49777" s="148"/>
      <c r="F49777" s="148"/>
      <c r="G49777" s="149"/>
      <c r="H49777" s="148"/>
      <c r="I49777"/>
    </row>
    <row r="49778" spans="1:9" x14ac:dyDescent="0.25">
      <c r="A49778"/>
      <c r="B49778"/>
      <c r="C49778"/>
      <c r="D49778"/>
      <c r="E49778" s="148"/>
      <c r="F49778" s="148"/>
      <c r="G49778" s="149"/>
      <c r="H49778" s="148"/>
      <c r="I49778"/>
    </row>
    <row r="49779" spans="1:9" x14ac:dyDescent="0.25">
      <c r="A49779"/>
      <c r="B49779"/>
      <c r="C49779"/>
      <c r="D49779"/>
      <c r="E49779" s="148"/>
      <c r="F49779" s="148"/>
      <c r="G49779" s="149"/>
      <c r="H49779" s="148"/>
      <c r="I49779"/>
    </row>
    <row r="49780" spans="1:9" x14ac:dyDescent="0.25">
      <c r="A49780"/>
      <c r="B49780"/>
      <c r="C49780"/>
      <c r="D49780"/>
      <c r="E49780" s="148"/>
      <c r="F49780" s="148"/>
      <c r="G49780" s="149"/>
      <c r="H49780" s="148"/>
      <c r="I49780"/>
    </row>
    <row r="49781" spans="1:9" x14ac:dyDescent="0.25">
      <c r="A49781"/>
      <c r="B49781"/>
      <c r="C49781"/>
      <c r="D49781"/>
      <c r="E49781" s="148"/>
      <c r="F49781" s="148"/>
      <c r="G49781" s="149"/>
      <c r="H49781" s="148"/>
      <c r="I49781"/>
    </row>
    <row r="49782" spans="1:9" x14ac:dyDescent="0.25">
      <c r="A49782"/>
      <c r="B49782"/>
      <c r="C49782"/>
      <c r="D49782"/>
      <c r="E49782" s="148"/>
      <c r="F49782" s="148"/>
      <c r="G49782" s="149"/>
      <c r="H49782" s="148"/>
      <c r="I49782"/>
    </row>
    <row r="49783" spans="1:9" x14ac:dyDescent="0.25">
      <c r="A49783"/>
      <c r="B49783"/>
      <c r="C49783"/>
      <c r="D49783"/>
      <c r="E49783" s="148"/>
      <c r="F49783" s="148"/>
      <c r="G49783" s="149"/>
      <c r="H49783" s="148"/>
      <c r="I49783"/>
    </row>
    <row r="49784" spans="1:9" x14ac:dyDescent="0.25">
      <c r="A49784"/>
      <c r="B49784"/>
      <c r="C49784"/>
      <c r="D49784"/>
      <c r="E49784" s="148"/>
      <c r="F49784" s="148"/>
      <c r="G49784" s="149"/>
      <c r="H49784" s="148"/>
      <c r="I49784"/>
    </row>
    <row r="49785" spans="1:9" x14ac:dyDescent="0.25">
      <c r="A49785"/>
      <c r="B49785"/>
      <c r="C49785"/>
      <c r="D49785"/>
      <c r="E49785" s="148"/>
      <c r="F49785" s="148"/>
      <c r="G49785" s="149"/>
      <c r="H49785" s="148"/>
      <c r="I49785"/>
    </row>
    <row r="49786" spans="1:9" x14ac:dyDescent="0.25">
      <c r="A49786"/>
      <c r="B49786"/>
      <c r="C49786"/>
      <c r="D49786"/>
      <c r="E49786" s="148"/>
      <c r="F49786" s="148"/>
      <c r="G49786" s="149"/>
      <c r="H49786" s="148"/>
      <c r="I49786"/>
    </row>
    <row r="49787" spans="1:9" x14ac:dyDescent="0.25">
      <c r="A49787"/>
      <c r="B49787"/>
      <c r="C49787"/>
      <c r="D49787"/>
      <c r="E49787" s="148"/>
      <c r="F49787" s="148"/>
      <c r="G49787" s="149"/>
      <c r="H49787" s="148"/>
      <c r="I49787"/>
    </row>
    <row r="49788" spans="1:9" x14ac:dyDescent="0.25">
      <c r="A49788"/>
      <c r="B49788"/>
      <c r="C49788"/>
      <c r="D49788"/>
      <c r="E49788" s="148"/>
      <c r="F49788" s="148"/>
      <c r="G49788" s="149"/>
      <c r="H49788" s="148"/>
      <c r="I49788"/>
    </row>
    <row r="49789" spans="1:9" x14ac:dyDescent="0.25">
      <c r="A49789"/>
      <c r="B49789"/>
      <c r="C49789"/>
      <c r="D49789"/>
      <c r="E49789" s="148"/>
      <c r="F49789" s="148"/>
      <c r="G49789" s="149"/>
      <c r="H49789" s="148"/>
      <c r="I49789"/>
    </row>
    <row r="49790" spans="1:9" x14ac:dyDescent="0.25">
      <c r="A49790"/>
      <c r="B49790"/>
      <c r="C49790"/>
      <c r="D49790"/>
      <c r="E49790" s="148"/>
      <c r="F49790" s="148"/>
      <c r="G49790" s="149"/>
      <c r="H49790" s="148"/>
      <c r="I49790"/>
    </row>
    <row r="49791" spans="1:9" x14ac:dyDescent="0.25">
      <c r="A49791"/>
      <c r="B49791"/>
      <c r="C49791"/>
      <c r="D49791"/>
      <c r="E49791" s="148"/>
      <c r="F49791" s="148"/>
      <c r="G49791" s="149"/>
      <c r="H49791" s="148"/>
      <c r="I49791"/>
    </row>
    <row r="49792" spans="1:9" x14ac:dyDescent="0.25">
      <c r="A49792"/>
      <c r="B49792"/>
      <c r="C49792"/>
      <c r="D49792"/>
      <c r="E49792" s="148"/>
      <c r="F49792" s="148"/>
      <c r="G49792" s="149"/>
      <c r="H49792" s="148"/>
      <c r="I49792"/>
    </row>
    <row r="49793" spans="1:9" x14ac:dyDescent="0.25">
      <c r="A49793"/>
      <c r="B49793"/>
      <c r="C49793"/>
      <c r="D49793"/>
      <c r="E49793" s="148"/>
      <c r="F49793" s="148"/>
      <c r="G49793" s="149"/>
      <c r="H49793" s="148"/>
      <c r="I49793"/>
    </row>
    <row r="49794" spans="1:9" x14ac:dyDescent="0.25">
      <c r="A49794"/>
      <c r="B49794"/>
      <c r="C49794"/>
      <c r="D49794"/>
      <c r="E49794" s="148"/>
      <c r="F49794" s="148"/>
      <c r="G49794" s="149"/>
      <c r="H49794" s="148"/>
      <c r="I49794"/>
    </row>
    <row r="49795" spans="1:9" x14ac:dyDescent="0.25">
      <c r="A49795"/>
      <c r="B49795"/>
      <c r="C49795"/>
      <c r="D49795"/>
      <c r="E49795" s="148"/>
      <c r="F49795" s="148"/>
      <c r="G49795" s="149"/>
      <c r="H49795" s="148"/>
      <c r="I49795"/>
    </row>
    <row r="49796" spans="1:9" x14ac:dyDescent="0.25">
      <c r="A49796"/>
      <c r="B49796"/>
      <c r="C49796"/>
      <c r="D49796"/>
      <c r="E49796" s="148"/>
      <c r="F49796" s="148"/>
      <c r="G49796" s="149"/>
      <c r="H49796" s="148"/>
      <c r="I49796"/>
    </row>
    <row r="49797" spans="1:9" x14ac:dyDescent="0.25">
      <c r="A49797"/>
      <c r="B49797"/>
      <c r="C49797"/>
      <c r="D49797"/>
      <c r="E49797" s="148"/>
      <c r="F49797" s="148"/>
      <c r="G49797" s="149"/>
      <c r="H49797" s="148"/>
      <c r="I49797"/>
    </row>
    <row r="49798" spans="1:9" x14ac:dyDescent="0.25">
      <c r="A49798"/>
      <c r="B49798"/>
      <c r="C49798"/>
      <c r="D49798"/>
      <c r="E49798" s="148"/>
      <c r="F49798" s="148"/>
      <c r="G49798" s="149"/>
      <c r="H49798" s="148"/>
      <c r="I49798"/>
    </row>
    <row r="49799" spans="1:9" x14ac:dyDescent="0.25">
      <c r="A49799"/>
      <c r="B49799"/>
      <c r="C49799"/>
      <c r="D49799"/>
      <c r="E49799" s="148"/>
      <c r="F49799" s="148"/>
      <c r="G49799" s="149"/>
      <c r="H49799" s="148"/>
      <c r="I49799"/>
    </row>
    <row r="49800" spans="1:9" x14ac:dyDescent="0.25">
      <c r="A49800"/>
      <c r="B49800"/>
      <c r="C49800"/>
      <c r="D49800"/>
      <c r="E49800" s="148"/>
      <c r="F49800" s="148"/>
      <c r="G49800" s="149"/>
      <c r="H49800" s="148"/>
      <c r="I49800"/>
    </row>
    <row r="49801" spans="1:9" x14ac:dyDescent="0.25">
      <c r="A49801"/>
      <c r="B49801"/>
      <c r="C49801"/>
      <c r="D49801"/>
      <c r="E49801" s="148"/>
      <c r="F49801" s="148"/>
      <c r="G49801" s="149"/>
      <c r="H49801" s="148"/>
      <c r="I49801"/>
    </row>
    <row r="49802" spans="1:9" x14ac:dyDescent="0.25">
      <c r="A49802"/>
      <c r="B49802"/>
      <c r="C49802"/>
      <c r="D49802"/>
      <c r="E49802" s="148"/>
      <c r="F49802" s="148"/>
      <c r="G49802" s="149"/>
      <c r="H49802" s="148"/>
      <c r="I49802"/>
    </row>
    <row r="49803" spans="1:9" x14ac:dyDescent="0.25">
      <c r="A49803"/>
      <c r="B49803"/>
      <c r="C49803"/>
      <c r="D49803"/>
      <c r="E49803" s="148"/>
      <c r="F49803" s="148"/>
      <c r="G49803" s="149"/>
      <c r="H49803" s="148"/>
      <c r="I49803"/>
    </row>
    <row r="49804" spans="1:9" x14ac:dyDescent="0.25">
      <c r="A49804"/>
      <c r="B49804"/>
      <c r="C49804"/>
      <c r="D49804"/>
      <c r="E49804" s="148"/>
      <c r="F49804" s="148"/>
      <c r="G49804" s="149"/>
      <c r="H49804" s="148"/>
      <c r="I49804"/>
    </row>
    <row r="49805" spans="1:9" x14ac:dyDescent="0.25">
      <c r="A49805"/>
      <c r="B49805"/>
      <c r="C49805"/>
      <c r="D49805"/>
      <c r="E49805" s="148"/>
      <c r="F49805" s="148"/>
      <c r="G49805" s="149"/>
      <c r="H49805" s="148"/>
      <c r="I49805"/>
    </row>
    <row r="49806" spans="1:9" x14ac:dyDescent="0.25">
      <c r="A49806"/>
      <c r="B49806"/>
      <c r="C49806"/>
      <c r="D49806"/>
      <c r="E49806" s="148"/>
      <c r="F49806" s="148"/>
      <c r="G49806" s="149"/>
      <c r="H49806" s="148"/>
      <c r="I49806"/>
    </row>
    <row r="49807" spans="1:9" x14ac:dyDescent="0.25">
      <c r="A49807"/>
      <c r="B49807"/>
      <c r="C49807"/>
      <c r="D49807"/>
      <c r="E49807" s="148"/>
      <c r="F49807" s="148"/>
      <c r="G49807" s="149"/>
      <c r="H49807" s="148"/>
      <c r="I49807"/>
    </row>
    <row r="49808" spans="1:9" x14ac:dyDescent="0.25">
      <c r="A49808"/>
      <c r="B49808"/>
      <c r="C49808"/>
      <c r="D49808"/>
      <c r="E49808" s="148"/>
      <c r="F49808" s="148"/>
      <c r="G49808" s="149"/>
      <c r="H49808" s="148"/>
      <c r="I49808"/>
    </row>
    <row r="49809" spans="1:9" x14ac:dyDescent="0.25">
      <c r="A49809"/>
      <c r="B49809"/>
      <c r="C49809"/>
      <c r="D49809"/>
      <c r="E49809" s="148"/>
      <c r="F49809" s="148"/>
      <c r="G49809" s="149"/>
      <c r="H49809" s="148"/>
      <c r="I49809"/>
    </row>
    <row r="49810" spans="1:9" x14ac:dyDescent="0.25">
      <c r="A49810"/>
      <c r="B49810"/>
      <c r="C49810"/>
      <c r="D49810"/>
      <c r="E49810" s="148"/>
      <c r="F49810" s="148"/>
      <c r="G49810" s="149"/>
      <c r="H49810" s="148"/>
      <c r="I49810"/>
    </row>
    <row r="49811" spans="1:9" x14ac:dyDescent="0.25">
      <c r="A49811"/>
      <c r="B49811"/>
      <c r="C49811"/>
      <c r="D49811"/>
      <c r="E49811" s="148"/>
      <c r="F49811" s="148"/>
      <c r="G49811" s="149"/>
      <c r="H49811" s="148"/>
      <c r="I49811"/>
    </row>
    <row r="49812" spans="1:9" x14ac:dyDescent="0.25">
      <c r="A49812"/>
      <c r="B49812"/>
      <c r="C49812"/>
      <c r="D49812"/>
      <c r="E49812" s="148"/>
      <c r="F49812" s="148"/>
      <c r="G49812" s="149"/>
      <c r="H49812" s="148"/>
      <c r="I49812"/>
    </row>
    <row r="49813" spans="1:9" x14ac:dyDescent="0.25">
      <c r="A49813"/>
      <c r="B49813"/>
      <c r="C49813"/>
      <c r="D49813"/>
      <c r="E49813" s="148"/>
      <c r="F49813" s="148"/>
      <c r="G49813" s="149"/>
      <c r="H49813" s="148"/>
      <c r="I49813"/>
    </row>
    <row r="49814" spans="1:9" x14ac:dyDescent="0.25">
      <c r="A49814"/>
      <c r="B49814"/>
      <c r="C49814"/>
      <c r="D49814"/>
      <c r="E49814" s="148"/>
      <c r="F49814" s="148"/>
      <c r="G49814" s="149"/>
      <c r="H49814" s="148"/>
      <c r="I49814"/>
    </row>
    <row r="49815" spans="1:9" x14ac:dyDescent="0.25">
      <c r="A49815"/>
      <c r="B49815"/>
      <c r="C49815"/>
      <c r="D49815"/>
      <c r="E49815" s="148"/>
      <c r="F49815" s="148"/>
      <c r="G49815" s="149"/>
      <c r="H49815" s="148"/>
      <c r="I49815"/>
    </row>
    <row r="49816" spans="1:9" x14ac:dyDescent="0.25">
      <c r="A49816"/>
      <c r="B49816"/>
      <c r="C49816"/>
      <c r="D49816"/>
      <c r="E49816" s="148"/>
      <c r="F49816" s="148"/>
      <c r="G49816" s="149"/>
      <c r="H49816" s="148"/>
      <c r="I49816"/>
    </row>
    <row r="49817" spans="1:9" x14ac:dyDescent="0.25">
      <c r="A49817"/>
      <c r="B49817"/>
      <c r="C49817"/>
      <c r="D49817"/>
      <c r="E49817" s="148"/>
      <c r="F49817" s="148"/>
      <c r="G49817" s="149"/>
      <c r="H49817" s="148"/>
      <c r="I49817"/>
    </row>
    <row r="49818" spans="1:9" x14ac:dyDescent="0.25">
      <c r="A49818"/>
      <c r="B49818"/>
      <c r="C49818"/>
      <c r="D49818"/>
      <c r="E49818" s="148"/>
      <c r="F49818" s="148"/>
      <c r="G49818" s="149"/>
      <c r="H49818" s="148"/>
      <c r="I49818"/>
    </row>
    <row r="49819" spans="1:9" x14ac:dyDescent="0.25">
      <c r="A49819"/>
      <c r="B49819"/>
      <c r="C49819"/>
      <c r="D49819"/>
      <c r="E49819" s="148"/>
      <c r="F49819" s="148"/>
      <c r="G49819" s="149"/>
      <c r="H49819" s="148"/>
      <c r="I49819"/>
    </row>
    <row r="49820" spans="1:9" x14ac:dyDescent="0.25">
      <c r="A49820"/>
      <c r="B49820"/>
      <c r="C49820"/>
      <c r="D49820"/>
      <c r="E49820" s="148"/>
      <c r="F49820" s="148"/>
      <c r="G49820" s="149"/>
      <c r="H49820" s="148"/>
      <c r="I49820"/>
    </row>
    <row r="49821" spans="1:9" x14ac:dyDescent="0.25">
      <c r="A49821"/>
      <c r="B49821"/>
      <c r="C49821"/>
      <c r="D49821"/>
      <c r="E49821" s="148"/>
      <c r="F49821" s="148"/>
      <c r="G49821" s="149"/>
      <c r="H49821" s="148"/>
      <c r="I49821"/>
    </row>
    <row r="49822" spans="1:9" x14ac:dyDescent="0.25">
      <c r="A49822"/>
      <c r="B49822"/>
      <c r="C49822"/>
      <c r="D49822"/>
      <c r="E49822" s="148"/>
      <c r="F49822" s="148"/>
      <c r="G49822" s="149"/>
      <c r="H49822" s="148"/>
      <c r="I49822"/>
    </row>
    <row r="49823" spans="1:9" x14ac:dyDescent="0.25">
      <c r="A49823"/>
      <c r="B49823"/>
      <c r="C49823"/>
      <c r="D49823"/>
      <c r="E49823" s="148"/>
      <c r="F49823" s="148"/>
      <c r="G49823" s="149"/>
      <c r="H49823" s="148"/>
      <c r="I49823"/>
    </row>
    <row r="49824" spans="1:9" x14ac:dyDescent="0.25">
      <c r="A49824"/>
      <c r="B49824"/>
      <c r="C49824"/>
      <c r="D49824"/>
      <c r="E49824" s="148"/>
      <c r="F49824" s="148"/>
      <c r="G49824" s="149"/>
      <c r="H49824" s="148"/>
      <c r="I49824"/>
    </row>
    <row r="49825" spans="1:9" x14ac:dyDescent="0.25">
      <c r="A49825"/>
      <c r="B49825"/>
      <c r="C49825"/>
      <c r="D49825"/>
      <c r="E49825" s="148"/>
      <c r="F49825" s="148"/>
      <c r="G49825" s="149"/>
      <c r="H49825" s="148"/>
      <c r="I49825"/>
    </row>
    <row r="49826" spans="1:9" x14ac:dyDescent="0.25">
      <c r="A49826"/>
      <c r="B49826"/>
      <c r="C49826"/>
      <c r="D49826"/>
      <c r="E49826" s="148"/>
      <c r="F49826" s="148"/>
      <c r="G49826" s="149"/>
      <c r="H49826" s="148"/>
      <c r="I49826"/>
    </row>
    <row r="49827" spans="1:9" x14ac:dyDescent="0.25">
      <c r="A49827"/>
      <c r="B49827"/>
      <c r="C49827"/>
      <c r="D49827"/>
      <c r="E49827" s="148"/>
      <c r="F49827" s="148"/>
      <c r="G49827" s="149"/>
      <c r="H49827" s="148"/>
      <c r="I49827"/>
    </row>
    <row r="49828" spans="1:9" x14ac:dyDescent="0.25">
      <c r="A49828"/>
      <c r="B49828"/>
      <c r="C49828"/>
      <c r="D49828"/>
      <c r="E49828" s="148"/>
      <c r="F49828" s="148"/>
      <c r="G49828" s="149"/>
      <c r="H49828" s="148"/>
      <c r="I49828"/>
    </row>
    <row r="49829" spans="1:9" x14ac:dyDescent="0.25">
      <c r="A49829"/>
      <c r="B49829"/>
      <c r="C49829"/>
      <c r="D49829"/>
      <c r="E49829" s="148"/>
      <c r="F49829" s="148"/>
      <c r="G49829" s="149"/>
      <c r="H49829" s="148"/>
      <c r="I49829"/>
    </row>
    <row r="49830" spans="1:9" x14ac:dyDescent="0.25">
      <c r="A49830"/>
      <c r="B49830"/>
      <c r="C49830"/>
      <c r="D49830"/>
      <c r="E49830" s="148"/>
      <c r="F49830" s="148"/>
      <c r="G49830" s="149"/>
      <c r="H49830" s="148"/>
      <c r="I49830"/>
    </row>
    <row r="49831" spans="1:9" x14ac:dyDescent="0.25">
      <c r="A49831"/>
      <c r="B49831"/>
      <c r="C49831"/>
      <c r="D49831"/>
      <c r="E49831" s="148"/>
      <c r="F49831" s="148"/>
      <c r="G49831" s="149"/>
      <c r="H49831" s="148"/>
      <c r="I49831"/>
    </row>
    <row r="49832" spans="1:9" x14ac:dyDescent="0.25">
      <c r="A49832"/>
      <c r="B49832"/>
      <c r="C49832"/>
      <c r="D49832"/>
      <c r="E49832" s="148"/>
      <c r="F49832" s="148"/>
      <c r="G49832" s="149"/>
      <c r="H49832" s="148"/>
      <c r="I49832"/>
    </row>
    <row r="49833" spans="1:9" x14ac:dyDescent="0.25">
      <c r="A49833"/>
      <c r="B49833"/>
      <c r="C49833"/>
      <c r="D49833"/>
      <c r="E49833" s="148"/>
      <c r="F49833" s="148"/>
      <c r="G49833" s="149"/>
      <c r="H49833" s="148"/>
      <c r="I49833"/>
    </row>
    <row r="49834" spans="1:9" x14ac:dyDescent="0.25">
      <c r="A49834"/>
      <c r="B49834"/>
      <c r="C49834"/>
      <c r="D49834"/>
      <c r="E49834" s="148"/>
      <c r="F49834" s="148"/>
      <c r="G49834" s="149"/>
      <c r="H49834" s="148"/>
      <c r="I49834"/>
    </row>
    <row r="49835" spans="1:9" x14ac:dyDescent="0.25">
      <c r="A49835"/>
      <c r="B49835"/>
      <c r="C49835"/>
      <c r="D49835"/>
      <c r="E49835" s="148"/>
      <c r="F49835" s="148"/>
      <c r="G49835" s="149"/>
      <c r="H49835" s="148"/>
      <c r="I49835"/>
    </row>
    <row r="49836" spans="1:9" x14ac:dyDescent="0.25">
      <c r="A49836"/>
      <c r="B49836"/>
      <c r="C49836"/>
      <c r="D49836"/>
      <c r="E49836" s="148"/>
      <c r="F49836" s="148"/>
      <c r="G49836" s="149"/>
      <c r="H49836" s="148"/>
      <c r="I49836"/>
    </row>
    <row r="49837" spans="1:9" x14ac:dyDescent="0.25">
      <c r="A49837"/>
      <c r="B49837"/>
      <c r="C49837"/>
      <c r="D49837"/>
      <c r="E49837" s="148"/>
      <c r="F49837" s="148"/>
      <c r="G49837" s="149"/>
      <c r="H49837" s="148"/>
      <c r="I49837"/>
    </row>
    <row r="49838" spans="1:9" x14ac:dyDescent="0.25">
      <c r="A49838"/>
      <c r="B49838"/>
      <c r="C49838"/>
      <c r="D49838"/>
      <c r="E49838" s="148"/>
      <c r="F49838" s="148"/>
      <c r="G49838" s="149"/>
      <c r="H49838" s="148"/>
      <c r="I49838"/>
    </row>
    <row r="49839" spans="1:9" x14ac:dyDescent="0.25">
      <c r="A49839"/>
      <c r="B49839"/>
      <c r="C49839"/>
      <c r="D49839"/>
      <c r="E49839" s="148"/>
      <c r="F49839" s="148"/>
      <c r="G49839" s="149"/>
      <c r="H49839" s="148"/>
      <c r="I49839"/>
    </row>
    <row r="49840" spans="1:9" x14ac:dyDescent="0.25">
      <c r="A49840"/>
      <c r="B49840"/>
      <c r="C49840"/>
      <c r="D49840"/>
      <c r="E49840" s="148"/>
      <c r="F49840" s="148"/>
      <c r="G49840" s="149"/>
      <c r="H49840" s="148"/>
      <c r="I49840"/>
    </row>
    <row r="49841" spans="1:9" x14ac:dyDescent="0.25">
      <c r="A49841"/>
      <c r="B49841"/>
      <c r="C49841"/>
      <c r="D49841"/>
      <c r="E49841" s="148"/>
      <c r="F49841" s="148"/>
      <c r="G49841" s="149"/>
      <c r="H49841" s="148"/>
      <c r="I49841"/>
    </row>
    <row r="49842" spans="1:9" x14ac:dyDescent="0.25">
      <c r="A49842"/>
      <c r="B49842"/>
      <c r="C49842"/>
      <c r="D49842"/>
      <c r="E49842" s="148"/>
      <c r="F49842" s="148"/>
      <c r="G49842" s="149"/>
      <c r="H49842" s="148"/>
      <c r="I49842"/>
    </row>
    <row r="49843" spans="1:9" x14ac:dyDescent="0.25">
      <c r="A49843"/>
      <c r="B49843"/>
      <c r="C49843"/>
      <c r="D49843"/>
      <c r="E49843" s="148"/>
      <c r="F49843" s="148"/>
      <c r="G49843" s="149"/>
      <c r="H49843" s="148"/>
      <c r="I49843"/>
    </row>
    <row r="49844" spans="1:9" x14ac:dyDescent="0.25">
      <c r="A49844"/>
      <c r="B49844"/>
      <c r="C49844"/>
      <c r="D49844"/>
      <c r="E49844" s="148"/>
      <c r="F49844" s="148"/>
      <c r="G49844" s="149"/>
      <c r="H49844" s="148"/>
      <c r="I49844"/>
    </row>
    <row r="49845" spans="1:9" x14ac:dyDescent="0.25">
      <c r="A49845"/>
      <c r="B49845"/>
      <c r="C49845"/>
      <c r="D49845"/>
      <c r="E49845" s="148"/>
      <c r="F49845" s="148"/>
      <c r="G49845" s="149"/>
      <c r="H49845" s="148"/>
      <c r="I49845"/>
    </row>
    <row r="49846" spans="1:9" x14ac:dyDescent="0.25">
      <c r="A49846"/>
      <c r="B49846"/>
      <c r="C49846"/>
      <c r="D49846"/>
      <c r="E49846" s="148"/>
      <c r="F49846" s="148"/>
      <c r="G49846" s="149"/>
      <c r="H49846" s="148"/>
      <c r="I49846"/>
    </row>
    <row r="49847" spans="1:9" x14ac:dyDescent="0.25">
      <c r="A49847"/>
      <c r="B49847"/>
      <c r="C49847"/>
      <c r="D49847"/>
      <c r="E49847" s="148"/>
      <c r="F49847" s="148"/>
      <c r="G49847" s="149"/>
      <c r="H49847" s="148"/>
      <c r="I49847"/>
    </row>
    <row r="49848" spans="1:9" x14ac:dyDescent="0.25">
      <c r="A49848"/>
      <c r="B49848"/>
      <c r="C49848"/>
      <c r="D49848"/>
      <c r="E49848" s="148"/>
      <c r="F49848" s="148"/>
      <c r="G49848" s="149"/>
      <c r="H49848" s="148"/>
      <c r="I49848"/>
    </row>
    <row r="49849" spans="1:9" x14ac:dyDescent="0.25">
      <c r="A49849"/>
      <c r="B49849"/>
      <c r="C49849"/>
      <c r="D49849"/>
      <c r="E49849" s="148"/>
      <c r="F49849" s="148"/>
      <c r="G49849" s="149"/>
      <c r="H49849" s="148"/>
      <c r="I49849"/>
    </row>
    <row r="49850" spans="1:9" x14ac:dyDescent="0.25">
      <c r="A49850"/>
      <c r="B49850"/>
      <c r="C49850"/>
      <c r="D49850"/>
      <c r="E49850" s="148"/>
      <c r="F49850" s="148"/>
      <c r="G49850" s="149"/>
      <c r="H49850" s="148"/>
      <c r="I49850"/>
    </row>
    <row r="49851" spans="1:9" x14ac:dyDescent="0.25">
      <c r="A49851"/>
      <c r="B49851"/>
      <c r="C49851"/>
      <c r="D49851"/>
      <c r="E49851" s="148"/>
      <c r="F49851" s="148"/>
      <c r="G49851" s="149"/>
      <c r="H49851" s="148"/>
      <c r="I49851"/>
    </row>
    <row r="49852" spans="1:9" x14ac:dyDescent="0.25">
      <c r="A49852"/>
      <c r="B49852"/>
      <c r="C49852"/>
      <c r="D49852"/>
      <c r="E49852" s="148"/>
      <c r="F49852" s="148"/>
      <c r="G49852" s="149"/>
      <c r="H49852" s="148"/>
      <c r="I49852"/>
    </row>
    <row r="49853" spans="1:9" x14ac:dyDescent="0.25">
      <c r="A49853"/>
      <c r="B49853"/>
      <c r="C49853"/>
      <c r="D49853"/>
      <c r="E49853" s="148"/>
      <c r="F49853" s="148"/>
      <c r="G49853" s="149"/>
      <c r="H49853" s="148"/>
      <c r="I49853"/>
    </row>
    <row r="49854" spans="1:9" x14ac:dyDescent="0.25">
      <c r="A49854"/>
      <c r="B49854"/>
      <c r="C49854"/>
      <c r="D49854"/>
      <c r="E49854" s="148"/>
      <c r="F49854" s="148"/>
      <c r="G49854" s="149"/>
      <c r="H49854" s="148"/>
      <c r="I49854"/>
    </row>
    <row r="49855" spans="1:9" x14ac:dyDescent="0.25">
      <c r="A49855"/>
      <c r="B49855"/>
      <c r="C49855"/>
      <c r="D49855"/>
      <c r="E49855" s="148"/>
      <c r="F49855" s="148"/>
      <c r="G49855" s="149"/>
      <c r="H49855" s="148"/>
      <c r="I49855"/>
    </row>
    <row r="49856" spans="1:9" x14ac:dyDescent="0.25">
      <c r="A49856"/>
      <c r="B49856"/>
      <c r="C49856"/>
      <c r="D49856"/>
      <c r="E49856" s="148"/>
      <c r="F49856" s="148"/>
      <c r="G49856" s="149"/>
      <c r="H49856" s="148"/>
      <c r="I49856"/>
    </row>
    <row r="49857" spans="1:9" x14ac:dyDescent="0.25">
      <c r="A49857"/>
      <c r="B49857"/>
      <c r="C49857"/>
      <c r="D49857"/>
      <c r="E49857" s="148"/>
      <c r="F49857" s="148"/>
      <c r="G49857" s="149"/>
      <c r="H49857" s="148"/>
      <c r="I49857"/>
    </row>
    <row r="49858" spans="1:9" x14ac:dyDescent="0.25">
      <c r="A49858"/>
      <c r="B49858"/>
      <c r="C49858"/>
      <c r="D49858"/>
      <c r="E49858" s="148"/>
      <c r="F49858" s="148"/>
      <c r="G49858" s="149"/>
      <c r="H49858" s="148"/>
      <c r="I49858"/>
    </row>
    <row r="49859" spans="1:9" x14ac:dyDescent="0.25">
      <c r="A49859"/>
      <c r="B49859"/>
      <c r="C49859"/>
      <c r="D49859"/>
      <c r="E49859" s="148"/>
      <c r="F49859" s="148"/>
      <c r="G49859" s="149"/>
      <c r="H49859" s="148"/>
      <c r="I49859"/>
    </row>
    <row r="49860" spans="1:9" x14ac:dyDescent="0.25">
      <c r="A49860"/>
      <c r="B49860"/>
      <c r="C49860"/>
      <c r="D49860"/>
      <c r="E49860" s="148"/>
      <c r="F49860" s="148"/>
      <c r="G49860" s="149"/>
      <c r="H49860" s="148"/>
      <c r="I49860"/>
    </row>
    <row r="49861" spans="1:9" x14ac:dyDescent="0.25">
      <c r="A49861"/>
      <c r="B49861"/>
      <c r="C49861"/>
      <c r="D49861"/>
      <c r="E49861" s="148"/>
      <c r="F49861" s="148"/>
      <c r="G49861" s="149"/>
      <c r="H49861" s="148"/>
      <c r="I49861"/>
    </row>
    <row r="49862" spans="1:9" x14ac:dyDescent="0.25">
      <c r="A49862"/>
      <c r="B49862"/>
      <c r="C49862"/>
      <c r="D49862"/>
      <c r="E49862" s="148"/>
      <c r="F49862" s="148"/>
      <c r="G49862" s="149"/>
      <c r="H49862" s="148"/>
      <c r="I49862"/>
    </row>
    <row r="49863" spans="1:9" x14ac:dyDescent="0.25">
      <c r="A49863"/>
      <c r="B49863"/>
      <c r="C49863"/>
      <c r="D49863"/>
      <c r="E49863" s="148"/>
      <c r="F49863" s="148"/>
      <c r="G49863" s="149"/>
      <c r="H49863" s="148"/>
      <c r="I49863"/>
    </row>
    <row r="49864" spans="1:9" x14ac:dyDescent="0.25">
      <c r="A49864"/>
      <c r="B49864"/>
      <c r="C49864"/>
      <c r="D49864"/>
      <c r="E49864" s="148"/>
      <c r="F49864" s="148"/>
      <c r="G49864" s="149"/>
      <c r="H49864" s="148"/>
      <c r="I49864"/>
    </row>
    <row r="49865" spans="1:9" x14ac:dyDescent="0.25">
      <c r="A49865"/>
      <c r="B49865"/>
      <c r="C49865"/>
      <c r="D49865"/>
      <c r="E49865" s="148"/>
      <c r="F49865" s="148"/>
      <c r="G49865" s="149"/>
      <c r="H49865" s="148"/>
      <c r="I49865"/>
    </row>
    <row r="49866" spans="1:9" x14ac:dyDescent="0.25">
      <c r="A49866"/>
      <c r="B49866"/>
      <c r="C49866"/>
      <c r="D49866"/>
      <c r="E49866" s="148"/>
      <c r="F49866" s="148"/>
      <c r="G49866" s="149"/>
      <c r="H49866" s="148"/>
      <c r="I49866"/>
    </row>
    <row r="49867" spans="1:9" x14ac:dyDescent="0.25">
      <c r="A49867"/>
      <c r="B49867"/>
      <c r="C49867"/>
      <c r="D49867"/>
      <c r="E49867" s="148"/>
      <c r="F49867" s="148"/>
      <c r="G49867" s="149"/>
      <c r="H49867" s="148"/>
      <c r="I49867"/>
    </row>
    <row r="49868" spans="1:9" x14ac:dyDescent="0.25">
      <c r="A49868"/>
      <c r="B49868"/>
      <c r="C49868"/>
      <c r="D49868"/>
      <c r="E49868" s="148"/>
      <c r="F49868" s="148"/>
      <c r="G49868" s="149"/>
      <c r="H49868" s="148"/>
      <c r="I49868"/>
    </row>
    <row r="49869" spans="1:9" x14ac:dyDescent="0.25">
      <c r="A49869"/>
      <c r="B49869"/>
      <c r="C49869"/>
      <c r="D49869"/>
      <c r="E49869" s="148"/>
      <c r="F49869" s="148"/>
      <c r="G49869" s="149"/>
      <c r="H49869" s="148"/>
      <c r="I49869"/>
    </row>
    <row r="49870" spans="1:9" x14ac:dyDescent="0.25">
      <c r="A49870"/>
      <c r="B49870"/>
      <c r="C49870"/>
      <c r="D49870"/>
      <c r="E49870" s="148"/>
      <c r="F49870" s="148"/>
      <c r="G49870" s="149"/>
      <c r="H49870" s="148"/>
      <c r="I49870"/>
    </row>
    <row r="49871" spans="1:9" x14ac:dyDescent="0.25">
      <c r="A49871"/>
      <c r="B49871"/>
      <c r="C49871"/>
      <c r="D49871"/>
      <c r="E49871" s="148"/>
      <c r="F49871" s="148"/>
      <c r="G49871" s="149"/>
      <c r="H49871" s="148"/>
      <c r="I49871"/>
    </row>
    <row r="49872" spans="1:9" x14ac:dyDescent="0.25">
      <c r="A49872"/>
      <c r="B49872"/>
      <c r="C49872"/>
      <c r="D49872"/>
      <c r="E49872" s="148"/>
      <c r="F49872" s="148"/>
      <c r="G49872" s="149"/>
      <c r="H49872" s="148"/>
      <c r="I49872"/>
    </row>
    <row r="49873" spans="1:9" x14ac:dyDescent="0.25">
      <c r="A49873"/>
      <c r="B49873"/>
      <c r="C49873"/>
      <c r="D49873"/>
      <c r="E49873" s="148"/>
      <c r="F49873" s="148"/>
      <c r="G49873" s="149"/>
      <c r="H49873" s="148"/>
      <c r="I49873"/>
    </row>
    <row r="49874" spans="1:9" x14ac:dyDescent="0.25">
      <c r="A49874"/>
      <c r="B49874"/>
      <c r="C49874"/>
      <c r="D49874"/>
      <c r="E49874" s="148"/>
      <c r="F49874" s="148"/>
      <c r="G49874" s="149"/>
      <c r="H49874" s="148"/>
      <c r="I49874"/>
    </row>
    <row r="49875" spans="1:9" x14ac:dyDescent="0.25">
      <c r="A49875"/>
      <c r="B49875"/>
      <c r="C49875"/>
      <c r="D49875"/>
      <c r="E49875" s="148"/>
      <c r="F49875" s="148"/>
      <c r="G49875" s="149"/>
      <c r="H49875" s="148"/>
      <c r="I49875"/>
    </row>
    <row r="49876" spans="1:9" x14ac:dyDescent="0.25">
      <c r="A49876"/>
      <c r="B49876"/>
      <c r="C49876"/>
      <c r="D49876"/>
      <c r="E49876" s="148"/>
      <c r="F49876" s="148"/>
      <c r="G49876" s="149"/>
      <c r="H49876" s="148"/>
      <c r="I49876"/>
    </row>
    <row r="49877" spans="1:9" x14ac:dyDescent="0.25">
      <c r="A49877"/>
      <c r="B49877"/>
      <c r="C49877"/>
      <c r="D49877"/>
      <c r="E49877" s="148"/>
      <c r="F49877" s="148"/>
      <c r="G49877" s="149"/>
      <c r="H49877" s="148"/>
      <c r="I49877"/>
    </row>
    <row r="49878" spans="1:9" x14ac:dyDescent="0.25">
      <c r="A49878"/>
      <c r="B49878"/>
      <c r="C49878"/>
      <c r="D49878"/>
      <c r="E49878" s="148"/>
      <c r="F49878" s="148"/>
      <c r="G49878" s="149"/>
      <c r="H49878" s="148"/>
      <c r="I49878"/>
    </row>
    <row r="49879" spans="1:9" x14ac:dyDescent="0.25">
      <c r="A49879"/>
      <c r="B49879"/>
      <c r="C49879"/>
      <c r="D49879"/>
      <c r="E49879" s="148"/>
      <c r="F49879" s="148"/>
      <c r="G49879" s="149"/>
      <c r="H49879" s="148"/>
      <c r="I49879"/>
    </row>
    <row r="49880" spans="1:9" x14ac:dyDescent="0.25">
      <c r="A49880"/>
      <c r="B49880"/>
      <c r="C49880"/>
      <c r="D49880"/>
      <c r="E49880" s="148"/>
      <c r="F49880" s="148"/>
      <c r="G49880" s="149"/>
      <c r="H49880" s="148"/>
      <c r="I49880"/>
    </row>
    <row r="49881" spans="1:9" x14ac:dyDescent="0.25">
      <c r="A49881"/>
      <c r="B49881"/>
      <c r="C49881"/>
      <c r="D49881"/>
      <c r="E49881" s="148"/>
      <c r="F49881" s="148"/>
      <c r="G49881" s="149"/>
      <c r="H49881" s="148"/>
      <c r="I49881"/>
    </row>
    <row r="49882" spans="1:9" x14ac:dyDescent="0.25">
      <c r="A49882"/>
      <c r="B49882"/>
      <c r="C49882"/>
      <c r="D49882"/>
      <c r="E49882" s="148"/>
      <c r="F49882" s="148"/>
      <c r="G49882" s="149"/>
      <c r="H49882" s="148"/>
      <c r="I49882"/>
    </row>
    <row r="49883" spans="1:9" x14ac:dyDescent="0.25">
      <c r="A49883"/>
      <c r="B49883"/>
      <c r="C49883"/>
      <c r="D49883"/>
      <c r="E49883" s="148"/>
      <c r="F49883" s="148"/>
      <c r="G49883" s="149"/>
      <c r="H49883" s="148"/>
      <c r="I49883"/>
    </row>
    <row r="49884" spans="1:9" x14ac:dyDescent="0.25">
      <c r="A49884"/>
      <c r="B49884"/>
      <c r="C49884"/>
      <c r="D49884"/>
      <c r="E49884" s="148"/>
      <c r="F49884" s="148"/>
      <c r="G49884" s="149"/>
      <c r="H49884" s="148"/>
      <c r="I49884"/>
    </row>
    <row r="49885" spans="1:9" x14ac:dyDescent="0.25">
      <c r="A49885"/>
      <c r="B49885"/>
      <c r="C49885"/>
      <c r="D49885"/>
      <c r="E49885" s="148"/>
      <c r="F49885" s="148"/>
      <c r="G49885" s="149"/>
      <c r="H49885" s="148"/>
      <c r="I49885"/>
    </row>
    <row r="49886" spans="1:9" x14ac:dyDescent="0.25">
      <c r="A49886"/>
      <c r="B49886"/>
      <c r="C49886"/>
      <c r="D49886"/>
      <c r="E49886" s="148"/>
      <c r="F49886" s="148"/>
      <c r="G49886" s="149"/>
      <c r="H49886" s="148"/>
      <c r="I49886"/>
    </row>
    <row r="49887" spans="1:9" x14ac:dyDescent="0.25">
      <c r="A49887"/>
      <c r="B49887"/>
      <c r="C49887"/>
      <c r="D49887"/>
      <c r="E49887" s="148"/>
      <c r="F49887" s="148"/>
      <c r="G49887" s="149"/>
      <c r="H49887" s="148"/>
      <c r="I49887"/>
    </row>
    <row r="49888" spans="1:9" x14ac:dyDescent="0.25">
      <c r="A49888"/>
      <c r="B49888"/>
      <c r="C49888"/>
      <c r="D49888"/>
      <c r="E49888" s="148"/>
      <c r="F49888" s="148"/>
      <c r="G49888" s="149"/>
      <c r="H49888" s="148"/>
      <c r="I49888"/>
    </row>
    <row r="49889" spans="1:9" x14ac:dyDescent="0.25">
      <c r="A49889"/>
      <c r="B49889"/>
      <c r="C49889"/>
      <c r="D49889"/>
      <c r="E49889" s="148"/>
      <c r="F49889" s="148"/>
      <c r="G49889" s="149"/>
      <c r="H49889" s="148"/>
      <c r="I49889"/>
    </row>
    <row r="49890" spans="1:9" x14ac:dyDescent="0.25">
      <c r="A49890"/>
      <c r="B49890"/>
      <c r="C49890"/>
      <c r="D49890"/>
      <c r="E49890" s="148"/>
      <c r="F49890" s="148"/>
      <c r="G49890" s="149"/>
      <c r="H49890" s="148"/>
      <c r="I49890"/>
    </row>
    <row r="49891" spans="1:9" x14ac:dyDescent="0.25">
      <c r="A49891"/>
      <c r="B49891"/>
      <c r="C49891"/>
      <c r="D49891"/>
      <c r="E49891" s="148"/>
      <c r="F49891" s="148"/>
      <c r="G49891" s="149"/>
      <c r="H49891" s="148"/>
      <c r="I49891"/>
    </row>
    <row r="49892" spans="1:9" x14ac:dyDescent="0.25">
      <c r="A49892"/>
      <c r="B49892"/>
      <c r="C49892"/>
      <c r="D49892"/>
      <c r="E49892" s="148"/>
      <c r="F49892" s="148"/>
      <c r="G49892" s="149"/>
      <c r="H49892" s="148"/>
      <c r="I49892"/>
    </row>
    <row r="49893" spans="1:9" x14ac:dyDescent="0.25">
      <c r="A49893"/>
      <c r="B49893"/>
      <c r="C49893"/>
      <c r="D49893"/>
      <c r="E49893" s="148"/>
      <c r="F49893" s="148"/>
      <c r="G49893" s="149"/>
      <c r="H49893" s="148"/>
      <c r="I49893"/>
    </row>
    <row r="49894" spans="1:9" x14ac:dyDescent="0.25">
      <c r="A49894"/>
      <c r="B49894"/>
      <c r="C49894"/>
      <c r="D49894"/>
      <c r="E49894" s="148"/>
      <c r="F49894" s="148"/>
      <c r="G49894" s="149"/>
      <c r="H49894" s="148"/>
      <c r="I49894"/>
    </row>
    <row r="49895" spans="1:9" x14ac:dyDescent="0.25">
      <c r="A49895"/>
      <c r="B49895"/>
      <c r="C49895"/>
      <c r="D49895"/>
      <c r="E49895" s="148"/>
      <c r="F49895" s="148"/>
      <c r="G49895" s="149"/>
      <c r="H49895" s="148"/>
      <c r="I49895"/>
    </row>
    <row r="49896" spans="1:9" x14ac:dyDescent="0.25">
      <c r="A49896"/>
      <c r="B49896"/>
      <c r="C49896"/>
      <c r="D49896"/>
      <c r="E49896" s="148"/>
      <c r="F49896" s="148"/>
      <c r="G49896" s="149"/>
      <c r="H49896" s="148"/>
      <c r="I49896"/>
    </row>
    <row r="49897" spans="1:9" x14ac:dyDescent="0.25">
      <c r="A49897"/>
      <c r="B49897"/>
      <c r="C49897"/>
      <c r="D49897"/>
      <c r="E49897" s="148"/>
      <c r="F49897" s="148"/>
      <c r="G49897" s="149"/>
      <c r="H49897" s="148"/>
      <c r="I49897"/>
    </row>
    <row r="49898" spans="1:9" x14ac:dyDescent="0.25">
      <c r="A49898"/>
      <c r="B49898"/>
      <c r="C49898"/>
      <c r="D49898"/>
      <c r="E49898" s="148"/>
      <c r="F49898" s="148"/>
      <c r="G49898" s="149"/>
      <c r="H49898" s="148"/>
      <c r="I49898"/>
    </row>
    <row r="49899" spans="1:9" x14ac:dyDescent="0.25">
      <c r="A49899"/>
      <c r="B49899"/>
      <c r="C49899"/>
      <c r="D49899"/>
      <c r="E49899" s="148"/>
      <c r="F49899" s="148"/>
      <c r="G49899" s="149"/>
      <c r="H49899" s="148"/>
      <c r="I49899"/>
    </row>
    <row r="49900" spans="1:9" x14ac:dyDescent="0.25">
      <c r="A49900"/>
      <c r="B49900"/>
      <c r="C49900"/>
      <c r="D49900"/>
      <c r="E49900" s="148"/>
      <c r="F49900" s="148"/>
      <c r="G49900" s="149"/>
      <c r="H49900" s="148"/>
      <c r="I49900"/>
    </row>
    <row r="49901" spans="1:9" x14ac:dyDescent="0.25">
      <c r="A49901"/>
      <c r="B49901"/>
      <c r="C49901"/>
      <c r="D49901"/>
      <c r="E49901" s="148"/>
      <c r="F49901" s="148"/>
      <c r="G49901" s="149"/>
      <c r="H49901" s="148"/>
      <c r="I49901"/>
    </row>
    <row r="49902" spans="1:9" x14ac:dyDescent="0.25">
      <c r="A49902"/>
      <c r="B49902"/>
      <c r="C49902"/>
      <c r="D49902"/>
      <c r="E49902" s="148"/>
      <c r="F49902" s="148"/>
      <c r="G49902" s="149"/>
      <c r="H49902" s="148"/>
      <c r="I49902"/>
    </row>
    <row r="49903" spans="1:9" x14ac:dyDescent="0.25">
      <c r="A49903"/>
      <c r="B49903"/>
      <c r="C49903"/>
      <c r="D49903"/>
      <c r="E49903" s="148"/>
      <c r="F49903" s="148"/>
      <c r="G49903" s="149"/>
      <c r="H49903" s="148"/>
      <c r="I49903"/>
    </row>
    <row r="49904" spans="1:9" x14ac:dyDescent="0.25">
      <c r="A49904"/>
      <c r="B49904"/>
      <c r="C49904"/>
      <c r="D49904"/>
      <c r="E49904" s="148"/>
      <c r="F49904" s="148"/>
      <c r="G49904" s="149"/>
      <c r="H49904" s="148"/>
      <c r="I49904"/>
    </row>
    <row r="49905" spans="1:9" x14ac:dyDescent="0.25">
      <c r="A49905"/>
      <c r="B49905"/>
      <c r="C49905"/>
      <c r="D49905"/>
      <c r="E49905" s="148"/>
      <c r="F49905" s="148"/>
      <c r="G49905" s="149"/>
      <c r="H49905" s="148"/>
      <c r="I49905"/>
    </row>
    <row r="49906" spans="1:9" x14ac:dyDescent="0.25">
      <c r="A49906"/>
      <c r="B49906"/>
      <c r="C49906"/>
      <c r="D49906"/>
      <c r="E49906" s="148"/>
      <c r="F49906" s="148"/>
      <c r="G49906" s="149"/>
      <c r="H49906" s="148"/>
      <c r="I49906"/>
    </row>
    <row r="49907" spans="1:9" x14ac:dyDescent="0.25">
      <c r="A49907"/>
      <c r="B49907"/>
      <c r="C49907"/>
      <c r="D49907"/>
      <c r="E49907" s="148"/>
      <c r="F49907" s="148"/>
      <c r="G49907" s="149"/>
      <c r="H49907" s="148"/>
      <c r="I49907"/>
    </row>
    <row r="49908" spans="1:9" x14ac:dyDescent="0.25">
      <c r="A49908"/>
      <c r="B49908"/>
      <c r="C49908"/>
      <c r="D49908"/>
      <c r="E49908" s="148"/>
      <c r="F49908" s="148"/>
      <c r="G49908" s="149"/>
      <c r="H49908" s="148"/>
      <c r="I49908"/>
    </row>
    <row r="49909" spans="1:9" x14ac:dyDescent="0.25">
      <c r="A49909"/>
      <c r="B49909"/>
      <c r="C49909"/>
      <c r="D49909"/>
      <c r="E49909" s="148"/>
      <c r="F49909" s="148"/>
      <c r="G49909" s="149"/>
      <c r="H49909" s="148"/>
      <c r="I49909"/>
    </row>
    <row r="49910" spans="1:9" x14ac:dyDescent="0.25">
      <c r="A49910"/>
      <c r="B49910"/>
      <c r="C49910"/>
      <c r="D49910"/>
      <c r="E49910" s="148"/>
      <c r="F49910" s="148"/>
      <c r="G49910" s="149"/>
      <c r="H49910" s="148"/>
      <c r="I49910"/>
    </row>
    <row r="49911" spans="1:9" x14ac:dyDescent="0.25">
      <c r="A49911"/>
      <c r="B49911"/>
      <c r="C49911"/>
      <c r="D49911"/>
      <c r="E49911" s="148"/>
      <c r="F49911" s="148"/>
      <c r="G49911" s="149"/>
      <c r="H49911" s="148"/>
      <c r="I49911"/>
    </row>
    <row r="49912" spans="1:9" x14ac:dyDescent="0.25">
      <c r="A49912"/>
      <c r="B49912"/>
      <c r="C49912"/>
      <c r="D49912"/>
      <c r="E49912" s="148"/>
      <c r="F49912" s="148"/>
      <c r="G49912" s="149"/>
      <c r="H49912" s="148"/>
      <c r="I49912"/>
    </row>
    <row r="49913" spans="1:9" x14ac:dyDescent="0.25">
      <c r="A49913"/>
      <c r="B49913"/>
      <c r="C49913"/>
      <c r="D49913"/>
      <c r="E49913" s="148"/>
      <c r="F49913" s="148"/>
      <c r="G49913" s="149"/>
      <c r="H49913" s="148"/>
      <c r="I49913"/>
    </row>
    <row r="49914" spans="1:9" x14ac:dyDescent="0.25">
      <c r="A49914"/>
      <c r="B49914"/>
      <c r="C49914"/>
      <c r="D49914"/>
      <c r="E49914" s="148"/>
      <c r="F49914" s="148"/>
      <c r="G49914" s="149"/>
      <c r="H49914" s="148"/>
      <c r="I49914"/>
    </row>
    <row r="49915" spans="1:9" x14ac:dyDescent="0.25">
      <c r="A49915"/>
      <c r="B49915"/>
      <c r="C49915"/>
      <c r="D49915"/>
      <c r="E49915" s="148"/>
      <c r="F49915" s="148"/>
      <c r="G49915" s="149"/>
      <c r="H49915" s="148"/>
      <c r="I49915"/>
    </row>
    <row r="49916" spans="1:9" x14ac:dyDescent="0.25">
      <c r="A49916"/>
      <c r="B49916"/>
      <c r="C49916"/>
      <c r="D49916"/>
      <c r="E49916" s="148"/>
      <c r="F49916" s="148"/>
      <c r="G49916" s="149"/>
      <c r="H49916" s="148"/>
      <c r="I49916"/>
    </row>
    <row r="49917" spans="1:9" x14ac:dyDescent="0.25">
      <c r="A49917"/>
      <c r="B49917"/>
      <c r="C49917"/>
      <c r="D49917"/>
      <c r="E49917" s="148"/>
      <c r="F49917" s="148"/>
      <c r="G49917" s="149"/>
      <c r="H49917" s="148"/>
      <c r="I49917"/>
    </row>
    <row r="49918" spans="1:9" x14ac:dyDescent="0.25">
      <c r="A49918"/>
      <c r="B49918"/>
      <c r="C49918"/>
      <c r="D49918"/>
      <c r="E49918" s="148"/>
      <c r="F49918" s="148"/>
      <c r="G49918" s="149"/>
      <c r="H49918" s="148"/>
      <c r="I49918"/>
    </row>
    <row r="49919" spans="1:9" x14ac:dyDescent="0.25">
      <c r="A49919"/>
      <c r="B49919"/>
      <c r="C49919"/>
      <c r="D49919"/>
      <c r="E49919" s="148"/>
      <c r="F49919" s="148"/>
      <c r="G49919" s="149"/>
      <c r="H49919" s="148"/>
      <c r="I49919"/>
    </row>
    <row r="49920" spans="1:9" x14ac:dyDescent="0.25">
      <c r="A49920"/>
      <c r="B49920"/>
      <c r="C49920"/>
      <c r="D49920"/>
      <c r="E49920" s="148"/>
      <c r="F49920" s="148"/>
      <c r="G49920" s="149"/>
      <c r="H49920" s="148"/>
      <c r="I49920"/>
    </row>
    <row r="49921" spans="1:9" x14ac:dyDescent="0.25">
      <c r="A49921"/>
      <c r="B49921"/>
      <c r="C49921"/>
      <c r="D49921"/>
      <c r="E49921" s="148"/>
      <c r="F49921" s="148"/>
      <c r="G49921" s="149"/>
      <c r="H49921" s="148"/>
      <c r="I49921"/>
    </row>
    <row r="49922" spans="1:9" x14ac:dyDescent="0.25">
      <c r="A49922"/>
      <c r="B49922"/>
      <c r="C49922"/>
      <c r="D49922"/>
      <c r="E49922" s="148"/>
      <c r="F49922" s="148"/>
      <c r="G49922" s="149"/>
      <c r="H49922" s="148"/>
      <c r="I49922"/>
    </row>
    <row r="49923" spans="1:9" x14ac:dyDescent="0.25">
      <c r="A49923"/>
      <c r="B49923"/>
      <c r="C49923"/>
      <c r="D49923"/>
      <c r="E49923" s="148"/>
      <c r="F49923" s="148"/>
      <c r="G49923" s="149"/>
      <c r="H49923" s="148"/>
      <c r="I49923"/>
    </row>
    <row r="49924" spans="1:9" x14ac:dyDescent="0.25">
      <c r="A49924"/>
      <c r="B49924"/>
      <c r="C49924"/>
      <c r="D49924"/>
      <c r="E49924" s="148"/>
      <c r="F49924" s="148"/>
      <c r="G49924" s="149"/>
      <c r="H49924" s="148"/>
      <c r="I49924"/>
    </row>
    <row r="49925" spans="1:9" x14ac:dyDescent="0.25">
      <c r="A49925"/>
      <c r="B49925"/>
      <c r="C49925"/>
      <c r="D49925"/>
      <c r="E49925" s="148"/>
      <c r="F49925" s="148"/>
      <c r="G49925" s="149"/>
      <c r="H49925" s="148"/>
      <c r="I49925"/>
    </row>
    <row r="49926" spans="1:9" x14ac:dyDescent="0.25">
      <c r="A49926"/>
      <c r="B49926"/>
      <c r="C49926"/>
      <c r="D49926"/>
      <c r="E49926" s="148"/>
      <c r="F49926" s="148"/>
      <c r="G49926" s="149"/>
      <c r="H49926" s="148"/>
      <c r="I49926"/>
    </row>
    <row r="49927" spans="1:9" x14ac:dyDescent="0.25">
      <c r="A49927"/>
      <c r="B49927"/>
      <c r="C49927"/>
      <c r="D49927"/>
      <c r="E49927" s="148"/>
      <c r="F49927" s="148"/>
      <c r="G49927" s="149"/>
      <c r="H49927" s="148"/>
      <c r="I49927"/>
    </row>
    <row r="49928" spans="1:9" x14ac:dyDescent="0.25">
      <c r="A49928"/>
      <c r="B49928"/>
      <c r="C49928"/>
      <c r="D49928"/>
      <c r="E49928" s="148"/>
      <c r="F49928" s="148"/>
      <c r="G49928" s="149"/>
      <c r="H49928" s="148"/>
      <c r="I49928"/>
    </row>
    <row r="49929" spans="1:9" x14ac:dyDescent="0.25">
      <c r="A49929"/>
      <c r="B49929"/>
      <c r="C49929"/>
      <c r="D49929"/>
      <c r="E49929" s="148"/>
      <c r="F49929" s="148"/>
      <c r="G49929" s="149"/>
      <c r="H49929" s="148"/>
      <c r="I49929"/>
    </row>
    <row r="49930" spans="1:9" x14ac:dyDescent="0.25">
      <c r="A49930"/>
      <c r="B49930"/>
      <c r="C49930"/>
      <c r="D49930"/>
      <c r="E49930" s="148"/>
      <c r="F49930" s="148"/>
      <c r="G49930" s="149"/>
      <c r="H49930" s="148"/>
      <c r="I49930"/>
    </row>
    <row r="49931" spans="1:9" x14ac:dyDescent="0.25">
      <c r="A49931"/>
      <c r="B49931"/>
      <c r="C49931"/>
      <c r="D49931"/>
      <c r="E49931" s="148"/>
      <c r="F49931" s="148"/>
      <c r="G49931" s="149"/>
      <c r="H49931" s="148"/>
      <c r="I49931"/>
    </row>
    <row r="49932" spans="1:9" x14ac:dyDescent="0.25">
      <c r="A49932"/>
      <c r="B49932"/>
      <c r="C49932"/>
      <c r="D49932"/>
      <c r="E49932" s="148"/>
      <c r="F49932" s="148"/>
      <c r="G49932" s="149"/>
      <c r="H49932" s="148"/>
      <c r="I49932"/>
    </row>
    <row r="49933" spans="1:9" x14ac:dyDescent="0.25">
      <c r="A49933"/>
      <c r="B49933"/>
      <c r="C49933"/>
      <c r="D49933"/>
      <c r="E49933" s="148"/>
      <c r="F49933" s="148"/>
      <c r="G49933" s="149"/>
      <c r="H49933" s="148"/>
      <c r="I49933"/>
    </row>
    <row r="49934" spans="1:9" x14ac:dyDescent="0.25">
      <c r="A49934"/>
      <c r="B49934"/>
      <c r="C49934"/>
      <c r="D49934"/>
      <c r="E49934" s="148"/>
      <c r="F49934" s="148"/>
      <c r="G49934" s="149"/>
      <c r="H49934" s="148"/>
      <c r="I49934"/>
    </row>
    <row r="49935" spans="1:9" x14ac:dyDescent="0.25">
      <c r="A49935"/>
      <c r="B49935"/>
      <c r="C49935"/>
      <c r="D49935"/>
      <c r="E49935" s="148"/>
      <c r="F49935" s="148"/>
      <c r="G49935" s="149"/>
      <c r="H49935" s="148"/>
      <c r="I49935"/>
    </row>
    <row r="49936" spans="1:9" x14ac:dyDescent="0.25">
      <c r="A49936"/>
      <c r="B49936"/>
      <c r="C49936"/>
      <c r="D49936"/>
      <c r="E49936" s="148"/>
      <c r="F49936" s="148"/>
      <c r="G49936" s="149"/>
      <c r="H49936" s="148"/>
      <c r="I49936"/>
    </row>
    <row r="49937" spans="1:9" x14ac:dyDescent="0.25">
      <c r="A49937"/>
      <c r="B49937"/>
      <c r="C49937"/>
      <c r="D49937"/>
      <c r="E49937" s="148"/>
      <c r="F49937" s="148"/>
      <c r="G49937" s="149"/>
      <c r="H49937" s="148"/>
      <c r="I49937"/>
    </row>
    <row r="49938" spans="1:9" x14ac:dyDescent="0.25">
      <c r="A49938"/>
      <c r="B49938"/>
      <c r="C49938"/>
      <c r="D49938"/>
      <c r="E49938" s="148"/>
      <c r="F49938" s="148"/>
      <c r="G49938" s="149"/>
      <c r="H49938" s="148"/>
      <c r="I49938"/>
    </row>
    <row r="49939" spans="1:9" x14ac:dyDescent="0.25">
      <c r="A49939"/>
      <c r="B49939"/>
      <c r="C49939"/>
      <c r="D49939"/>
      <c r="E49939" s="148"/>
      <c r="F49939" s="148"/>
      <c r="G49939" s="149"/>
      <c r="H49939" s="148"/>
      <c r="I49939"/>
    </row>
    <row r="49940" spans="1:9" x14ac:dyDescent="0.25">
      <c r="A49940"/>
      <c r="B49940"/>
      <c r="C49940"/>
      <c r="D49940"/>
      <c r="E49940" s="148"/>
      <c r="F49940" s="148"/>
      <c r="G49940" s="149"/>
      <c r="H49940" s="148"/>
      <c r="I49940"/>
    </row>
    <row r="49941" spans="1:9" x14ac:dyDescent="0.25">
      <c r="A49941"/>
      <c r="B49941"/>
      <c r="C49941"/>
      <c r="D49941"/>
      <c r="E49941" s="148"/>
      <c r="F49941" s="148"/>
      <c r="G49941" s="149"/>
      <c r="H49941" s="148"/>
      <c r="I49941"/>
    </row>
    <row r="49942" spans="1:9" x14ac:dyDescent="0.25">
      <c r="A49942"/>
      <c r="B49942"/>
      <c r="C49942"/>
      <c r="D49942"/>
      <c r="E49942" s="148"/>
      <c r="F49942" s="148"/>
      <c r="G49942" s="149"/>
      <c r="H49942" s="148"/>
      <c r="I49942"/>
    </row>
    <row r="49943" spans="1:9" x14ac:dyDescent="0.25">
      <c r="A49943"/>
      <c r="B49943"/>
      <c r="C49943"/>
      <c r="D49943"/>
      <c r="E49943" s="148"/>
      <c r="F49943" s="148"/>
      <c r="G49943" s="149"/>
      <c r="H49943" s="148"/>
      <c r="I49943"/>
    </row>
    <row r="49944" spans="1:9" x14ac:dyDescent="0.25">
      <c r="A49944"/>
      <c r="B49944"/>
      <c r="C49944"/>
      <c r="D49944"/>
      <c r="E49944" s="148"/>
      <c r="F49944" s="148"/>
      <c r="G49944" s="149"/>
      <c r="H49944" s="148"/>
      <c r="I49944"/>
    </row>
    <row r="49945" spans="1:9" x14ac:dyDescent="0.25">
      <c r="A49945"/>
      <c r="B49945"/>
      <c r="C49945"/>
      <c r="D49945"/>
      <c r="E49945" s="148"/>
      <c r="F49945" s="148"/>
      <c r="G49945" s="149"/>
      <c r="H49945" s="148"/>
      <c r="I49945"/>
    </row>
    <row r="49946" spans="1:9" x14ac:dyDescent="0.25">
      <c r="A49946"/>
      <c r="B49946"/>
      <c r="C49946"/>
      <c r="D49946"/>
      <c r="E49946" s="148"/>
      <c r="F49946" s="148"/>
      <c r="G49946" s="149"/>
      <c r="H49946" s="148"/>
      <c r="I49946"/>
    </row>
    <row r="49947" spans="1:9" x14ac:dyDescent="0.25">
      <c r="A49947"/>
      <c r="B49947"/>
      <c r="C49947"/>
      <c r="D49947"/>
      <c r="E49947" s="148"/>
      <c r="F49947" s="148"/>
      <c r="G49947" s="149"/>
      <c r="H49947" s="148"/>
      <c r="I49947"/>
    </row>
    <row r="49948" spans="1:9" x14ac:dyDescent="0.25">
      <c r="A49948"/>
      <c r="B49948"/>
      <c r="C49948"/>
      <c r="D49948"/>
      <c r="E49948" s="148"/>
      <c r="F49948" s="148"/>
      <c r="G49948" s="149"/>
      <c r="H49948" s="148"/>
      <c r="I49948"/>
    </row>
    <row r="49949" spans="1:9" x14ac:dyDescent="0.25">
      <c r="A49949"/>
      <c r="B49949"/>
      <c r="C49949"/>
      <c r="D49949"/>
      <c r="E49949" s="148"/>
      <c r="F49949" s="148"/>
      <c r="G49949" s="149"/>
      <c r="H49949" s="148"/>
      <c r="I49949"/>
    </row>
    <row r="49950" spans="1:9" x14ac:dyDescent="0.25">
      <c r="A49950"/>
      <c r="B49950"/>
      <c r="C49950"/>
      <c r="D49950"/>
      <c r="E49950" s="148"/>
      <c r="F49950" s="148"/>
      <c r="G49950" s="149"/>
      <c r="H49950" s="148"/>
      <c r="I49950"/>
    </row>
    <row r="49951" spans="1:9" x14ac:dyDescent="0.25">
      <c r="A49951"/>
      <c r="B49951"/>
      <c r="C49951"/>
      <c r="D49951"/>
      <c r="E49951" s="148"/>
      <c r="F49951" s="148"/>
      <c r="G49951" s="149"/>
      <c r="H49951" s="148"/>
      <c r="I49951"/>
    </row>
    <row r="49952" spans="1:9" x14ac:dyDescent="0.25">
      <c r="A49952"/>
      <c r="B49952"/>
      <c r="C49952"/>
      <c r="D49952"/>
      <c r="E49952" s="148"/>
      <c r="F49952" s="148"/>
      <c r="G49952" s="149"/>
      <c r="H49952" s="148"/>
      <c r="I49952"/>
    </row>
    <row r="49953" spans="1:9" x14ac:dyDescent="0.25">
      <c r="A49953"/>
      <c r="B49953"/>
      <c r="C49953"/>
      <c r="D49953"/>
      <c r="E49953" s="148"/>
      <c r="F49953" s="148"/>
      <c r="G49953" s="149"/>
      <c r="H49953" s="148"/>
      <c r="I49953"/>
    </row>
    <row r="49954" spans="1:9" x14ac:dyDescent="0.25">
      <c r="A49954"/>
      <c r="B49954"/>
      <c r="C49954"/>
      <c r="D49954"/>
      <c r="E49954" s="148"/>
      <c r="F49954" s="148"/>
      <c r="G49954" s="149"/>
      <c r="H49954" s="148"/>
      <c r="I49954"/>
    </row>
    <row r="49955" spans="1:9" x14ac:dyDescent="0.25">
      <c r="A49955"/>
      <c r="B49955"/>
      <c r="C49955"/>
      <c r="D49955"/>
      <c r="E49955" s="148"/>
      <c r="F49955" s="148"/>
      <c r="G49955" s="149"/>
      <c r="H49955" s="148"/>
      <c r="I49955"/>
    </row>
    <row r="49956" spans="1:9" x14ac:dyDescent="0.25">
      <c r="A49956"/>
      <c r="B49956"/>
      <c r="C49956"/>
      <c r="D49956"/>
      <c r="E49956" s="148"/>
      <c r="F49956" s="148"/>
      <c r="G49956" s="149"/>
      <c r="H49956" s="148"/>
      <c r="I49956"/>
    </row>
    <row r="49957" spans="1:9" x14ac:dyDescent="0.25">
      <c r="A49957"/>
      <c r="B49957"/>
      <c r="C49957"/>
      <c r="D49957"/>
      <c r="E49957" s="148"/>
      <c r="F49957" s="148"/>
      <c r="G49957" s="149"/>
      <c r="H49957" s="148"/>
      <c r="I49957"/>
    </row>
    <row r="49958" spans="1:9" x14ac:dyDescent="0.25">
      <c r="A49958"/>
      <c r="B49958"/>
      <c r="C49958"/>
      <c r="D49958"/>
      <c r="E49958" s="148"/>
      <c r="F49958" s="148"/>
      <c r="G49958" s="149"/>
      <c r="H49958" s="148"/>
      <c r="I49958"/>
    </row>
    <row r="49959" spans="1:9" x14ac:dyDescent="0.25">
      <c r="A49959"/>
      <c r="B49959"/>
      <c r="C49959"/>
      <c r="D49959"/>
      <c r="E49959" s="148"/>
      <c r="F49959" s="148"/>
      <c r="G49959" s="149"/>
      <c r="H49959" s="148"/>
      <c r="I49959"/>
    </row>
    <row r="49960" spans="1:9" x14ac:dyDescent="0.25">
      <c r="A49960"/>
      <c r="B49960"/>
      <c r="C49960"/>
      <c r="D49960"/>
      <c r="E49960" s="148"/>
      <c r="F49960" s="148"/>
      <c r="G49960" s="149"/>
      <c r="H49960" s="148"/>
      <c r="I49960"/>
    </row>
    <row r="49961" spans="1:9" x14ac:dyDescent="0.25">
      <c r="A49961"/>
      <c r="B49961"/>
      <c r="C49961"/>
      <c r="D49961"/>
      <c r="E49961" s="148"/>
      <c r="F49961" s="148"/>
      <c r="G49961" s="149"/>
      <c r="H49961" s="148"/>
      <c r="I49961"/>
    </row>
    <row r="49962" spans="1:9" x14ac:dyDescent="0.25">
      <c r="A49962"/>
      <c r="B49962"/>
      <c r="C49962"/>
      <c r="D49962"/>
      <c r="E49962" s="148"/>
      <c r="F49962" s="148"/>
      <c r="G49962" s="149"/>
      <c r="H49962" s="148"/>
      <c r="I49962"/>
    </row>
    <row r="49963" spans="1:9" x14ac:dyDescent="0.25">
      <c r="A49963"/>
      <c r="B49963"/>
      <c r="C49963"/>
      <c r="D49963"/>
      <c r="E49963" s="148"/>
      <c r="F49963" s="148"/>
      <c r="G49963" s="149"/>
      <c r="H49963" s="148"/>
      <c r="I49963"/>
    </row>
    <row r="49964" spans="1:9" x14ac:dyDescent="0.25">
      <c r="A49964"/>
      <c r="B49964"/>
      <c r="C49964"/>
      <c r="D49964"/>
      <c r="E49964" s="148"/>
      <c r="F49964" s="148"/>
      <c r="G49964" s="149"/>
      <c r="H49964" s="148"/>
      <c r="I49964"/>
    </row>
    <row r="49965" spans="1:9" x14ac:dyDescent="0.25">
      <c r="A49965"/>
      <c r="B49965"/>
      <c r="C49965"/>
      <c r="D49965"/>
      <c r="E49965" s="148"/>
      <c r="F49965" s="148"/>
      <c r="G49965" s="149"/>
      <c r="H49965" s="148"/>
      <c r="I49965"/>
    </row>
    <row r="49966" spans="1:9" x14ac:dyDescent="0.25">
      <c r="A49966"/>
      <c r="B49966"/>
      <c r="C49966"/>
      <c r="D49966"/>
      <c r="E49966" s="148"/>
      <c r="F49966" s="148"/>
      <c r="G49966" s="149"/>
      <c r="H49966" s="148"/>
      <c r="I49966"/>
    </row>
    <row r="49967" spans="1:9" x14ac:dyDescent="0.25">
      <c r="A49967"/>
      <c r="B49967"/>
      <c r="C49967"/>
      <c r="D49967"/>
      <c r="E49967" s="148"/>
      <c r="F49967" s="148"/>
      <c r="G49967" s="149"/>
      <c r="H49967" s="148"/>
      <c r="I49967"/>
    </row>
    <row r="49968" spans="1:9" x14ac:dyDescent="0.25">
      <c r="A49968"/>
      <c r="B49968"/>
      <c r="C49968"/>
      <c r="D49968"/>
      <c r="E49968" s="148"/>
      <c r="F49968" s="148"/>
      <c r="G49968" s="149"/>
      <c r="H49968" s="148"/>
      <c r="I49968"/>
    </row>
    <row r="49969" spans="1:9" x14ac:dyDescent="0.25">
      <c r="A49969"/>
      <c r="B49969"/>
      <c r="C49969"/>
      <c r="D49969"/>
      <c r="E49969" s="148"/>
      <c r="F49969" s="148"/>
      <c r="G49969" s="149"/>
      <c r="H49969" s="148"/>
      <c r="I49969"/>
    </row>
    <row r="49970" spans="1:9" x14ac:dyDescent="0.25">
      <c r="A49970"/>
      <c r="B49970"/>
      <c r="C49970"/>
      <c r="D49970"/>
      <c r="E49970" s="148"/>
      <c r="F49970" s="148"/>
      <c r="G49970" s="149"/>
      <c r="H49970" s="148"/>
      <c r="I49970"/>
    </row>
    <row r="49971" spans="1:9" x14ac:dyDescent="0.25">
      <c r="A49971"/>
      <c r="B49971"/>
      <c r="C49971"/>
      <c r="D49971"/>
      <c r="E49971" s="148"/>
      <c r="F49971" s="148"/>
      <c r="G49971" s="149"/>
      <c r="H49971" s="148"/>
      <c r="I49971"/>
    </row>
    <row r="49972" spans="1:9" x14ac:dyDescent="0.25">
      <c r="A49972"/>
      <c r="B49972"/>
      <c r="C49972"/>
      <c r="D49972"/>
      <c r="E49972" s="148"/>
      <c r="F49972" s="148"/>
      <c r="G49972" s="149"/>
      <c r="H49972" s="148"/>
      <c r="I49972"/>
    </row>
    <row r="49973" spans="1:9" x14ac:dyDescent="0.25">
      <c r="A49973"/>
      <c r="B49973"/>
      <c r="C49973"/>
      <c r="D49973"/>
      <c r="E49973" s="148"/>
      <c r="F49973" s="148"/>
      <c r="G49973" s="149"/>
      <c r="H49973" s="148"/>
      <c r="I49973"/>
    </row>
    <row r="49974" spans="1:9" x14ac:dyDescent="0.25">
      <c r="A49974"/>
      <c r="B49974"/>
      <c r="C49974"/>
      <c r="D49974"/>
      <c r="E49974" s="148"/>
      <c r="F49974" s="148"/>
      <c r="G49974" s="149"/>
      <c r="H49974" s="148"/>
      <c r="I49974"/>
    </row>
    <row r="49975" spans="1:9" x14ac:dyDescent="0.25">
      <c r="A49975"/>
      <c r="B49975"/>
      <c r="C49975"/>
      <c r="D49975"/>
      <c r="E49975" s="148"/>
      <c r="F49975" s="148"/>
      <c r="G49975" s="149"/>
      <c r="H49975" s="148"/>
      <c r="I49975"/>
    </row>
    <row r="49976" spans="1:9" x14ac:dyDescent="0.25">
      <c r="A49976"/>
      <c r="B49976"/>
      <c r="C49976"/>
      <c r="D49976"/>
      <c r="E49976" s="148"/>
      <c r="F49976" s="148"/>
      <c r="G49976" s="149"/>
      <c r="H49976" s="148"/>
      <c r="I49976"/>
    </row>
    <row r="49977" spans="1:9" x14ac:dyDescent="0.25">
      <c r="A49977"/>
      <c r="B49977"/>
      <c r="C49977"/>
      <c r="D49977"/>
      <c r="E49977" s="148"/>
      <c r="F49977" s="148"/>
      <c r="G49977" s="149"/>
      <c r="H49977" s="148"/>
      <c r="I49977"/>
    </row>
    <row r="49978" spans="1:9" x14ac:dyDescent="0.25">
      <c r="A49978"/>
      <c r="B49978"/>
      <c r="C49978"/>
      <c r="D49978"/>
      <c r="E49978" s="148"/>
      <c r="F49978" s="148"/>
      <c r="G49978" s="149"/>
      <c r="H49978" s="148"/>
      <c r="I49978"/>
    </row>
    <row r="49979" spans="1:9" x14ac:dyDescent="0.25">
      <c r="A49979"/>
      <c r="B49979"/>
      <c r="C49979"/>
      <c r="D49979"/>
      <c r="E49979" s="148"/>
      <c r="F49979" s="148"/>
      <c r="G49979" s="149"/>
      <c r="H49979" s="148"/>
      <c r="I49979"/>
    </row>
    <row r="49980" spans="1:9" x14ac:dyDescent="0.25">
      <c r="A49980"/>
      <c r="B49980"/>
      <c r="C49980"/>
      <c r="D49980"/>
      <c r="E49980" s="148"/>
      <c r="F49980" s="148"/>
      <c r="G49980" s="149"/>
      <c r="H49980" s="148"/>
      <c r="I49980"/>
    </row>
    <row r="49981" spans="1:9" x14ac:dyDescent="0.25">
      <c r="A49981"/>
      <c r="B49981"/>
      <c r="C49981"/>
      <c r="D49981"/>
      <c r="E49981" s="148"/>
      <c r="F49981" s="148"/>
      <c r="G49981" s="149"/>
      <c r="H49981" s="148"/>
      <c r="I49981"/>
    </row>
    <row r="49982" spans="1:9" x14ac:dyDescent="0.25">
      <c r="A49982"/>
      <c r="B49982"/>
      <c r="C49982"/>
      <c r="D49982"/>
      <c r="E49982" s="148"/>
      <c r="F49982" s="148"/>
      <c r="G49982" s="149"/>
      <c r="H49982" s="148"/>
      <c r="I49982"/>
    </row>
    <row r="49983" spans="1:9" x14ac:dyDescent="0.25">
      <c r="A49983"/>
      <c r="B49983"/>
      <c r="C49983"/>
      <c r="D49983"/>
      <c r="E49983" s="148"/>
      <c r="F49983" s="148"/>
      <c r="G49983" s="149"/>
      <c r="H49983" s="148"/>
      <c r="I49983"/>
    </row>
    <row r="49984" spans="1:9" x14ac:dyDescent="0.25">
      <c r="A49984"/>
      <c r="B49984"/>
      <c r="C49984"/>
      <c r="D49984"/>
      <c r="E49984" s="148"/>
      <c r="F49984" s="148"/>
      <c r="G49984" s="149"/>
      <c r="H49984" s="148"/>
      <c r="I49984"/>
    </row>
    <row r="49985" spans="1:9" x14ac:dyDescent="0.25">
      <c r="A49985"/>
      <c r="B49985"/>
      <c r="C49985"/>
      <c r="D49985"/>
      <c r="E49985" s="148"/>
      <c r="F49985" s="148"/>
      <c r="G49985" s="149"/>
      <c r="H49985" s="148"/>
      <c r="I49985"/>
    </row>
    <row r="49986" spans="1:9" x14ac:dyDescent="0.25">
      <c r="A49986"/>
      <c r="B49986"/>
      <c r="C49986"/>
      <c r="D49986"/>
      <c r="E49986" s="148"/>
      <c r="F49986" s="148"/>
      <c r="G49986" s="149"/>
      <c r="H49986" s="148"/>
      <c r="I49986"/>
    </row>
    <row r="49987" spans="1:9" x14ac:dyDescent="0.25">
      <c r="A49987"/>
      <c r="B49987"/>
      <c r="C49987"/>
      <c r="D49987"/>
      <c r="E49987" s="148"/>
      <c r="F49987" s="148"/>
      <c r="G49987" s="149"/>
      <c r="H49987" s="148"/>
      <c r="I49987"/>
    </row>
    <row r="49988" spans="1:9" x14ac:dyDescent="0.25">
      <c r="A49988"/>
      <c r="B49988"/>
      <c r="C49988"/>
      <c r="D49988"/>
      <c r="E49988" s="148"/>
      <c r="F49988" s="148"/>
      <c r="G49988" s="149"/>
      <c r="H49988" s="148"/>
      <c r="I49988"/>
    </row>
    <row r="49989" spans="1:9" x14ac:dyDescent="0.25">
      <c r="A49989"/>
      <c r="B49989"/>
      <c r="C49989"/>
      <c r="D49989"/>
      <c r="E49989" s="148"/>
      <c r="F49989" s="148"/>
      <c r="G49989" s="149"/>
      <c r="H49989" s="148"/>
      <c r="I49989"/>
    </row>
    <row r="49990" spans="1:9" x14ac:dyDescent="0.25">
      <c r="A49990"/>
      <c r="B49990"/>
      <c r="C49990"/>
      <c r="D49990"/>
      <c r="E49990" s="148"/>
      <c r="F49990" s="148"/>
      <c r="G49990" s="149"/>
      <c r="H49990" s="148"/>
      <c r="I49990"/>
    </row>
    <row r="49991" spans="1:9" x14ac:dyDescent="0.25">
      <c r="A49991"/>
      <c r="B49991"/>
      <c r="C49991"/>
      <c r="D49991"/>
      <c r="E49991" s="148"/>
      <c r="F49991" s="148"/>
      <c r="G49991" s="149"/>
      <c r="H49991" s="148"/>
      <c r="I49991"/>
    </row>
    <row r="49992" spans="1:9" x14ac:dyDescent="0.25">
      <c r="A49992"/>
      <c r="B49992"/>
      <c r="C49992"/>
      <c r="D49992"/>
      <c r="E49992" s="148"/>
      <c r="F49992" s="148"/>
      <c r="G49992" s="149"/>
      <c r="H49992" s="148"/>
      <c r="I49992"/>
    </row>
    <row r="49993" spans="1:9" x14ac:dyDescent="0.25">
      <c r="A49993"/>
      <c r="B49993"/>
      <c r="C49993"/>
      <c r="D49993"/>
      <c r="E49993" s="148"/>
      <c r="F49993" s="148"/>
      <c r="G49993" s="149"/>
      <c r="H49993" s="148"/>
      <c r="I49993"/>
    </row>
    <row r="49994" spans="1:9" x14ac:dyDescent="0.25">
      <c r="A49994"/>
      <c r="B49994"/>
      <c r="C49994"/>
      <c r="D49994"/>
      <c r="E49994" s="148"/>
      <c r="F49994" s="148"/>
      <c r="G49994" s="149"/>
      <c r="H49994" s="148"/>
      <c r="I49994"/>
    </row>
    <row r="49995" spans="1:9" x14ac:dyDescent="0.25">
      <c r="A49995"/>
      <c r="B49995"/>
      <c r="C49995"/>
      <c r="D49995"/>
      <c r="E49995" s="148"/>
      <c r="F49995" s="148"/>
      <c r="G49995" s="149"/>
      <c r="H49995" s="148"/>
      <c r="I49995"/>
    </row>
    <row r="49996" spans="1:9" x14ac:dyDescent="0.25">
      <c r="A49996"/>
      <c r="B49996"/>
      <c r="C49996"/>
      <c r="D49996"/>
      <c r="E49996" s="148"/>
      <c r="F49996" s="148"/>
      <c r="G49996" s="149"/>
      <c r="H49996" s="148"/>
      <c r="I49996"/>
    </row>
    <row r="49997" spans="1:9" x14ac:dyDescent="0.25">
      <c r="A49997"/>
      <c r="B49997"/>
      <c r="C49997"/>
      <c r="D49997"/>
      <c r="E49997" s="148"/>
      <c r="F49997" s="148"/>
      <c r="G49997" s="149"/>
      <c r="H49997" s="148"/>
      <c r="I49997"/>
    </row>
    <row r="49998" spans="1:9" x14ac:dyDescent="0.25">
      <c r="A49998"/>
      <c r="B49998"/>
      <c r="C49998"/>
      <c r="D49998"/>
      <c r="E49998" s="148"/>
      <c r="F49998" s="148"/>
      <c r="G49998" s="149"/>
      <c r="H49998" s="148"/>
      <c r="I49998"/>
    </row>
    <row r="49999" spans="1:9" x14ac:dyDescent="0.25">
      <c r="A49999"/>
      <c r="B49999"/>
      <c r="C49999"/>
      <c r="D49999"/>
      <c r="E49999" s="148"/>
      <c r="F49999" s="148"/>
      <c r="G49999" s="149"/>
      <c r="H49999" s="148"/>
      <c r="I49999"/>
    </row>
    <row r="50000" spans="1:9" x14ac:dyDescent="0.25">
      <c r="A50000"/>
      <c r="B50000"/>
      <c r="C50000"/>
      <c r="D50000"/>
      <c r="E50000" s="148"/>
      <c r="F50000" s="148"/>
      <c r="G50000" s="149"/>
      <c r="H50000" s="148"/>
      <c r="I50000"/>
    </row>
    <row r="50001" spans="1:9" x14ac:dyDescent="0.25">
      <c r="A50001"/>
      <c r="B50001"/>
      <c r="C50001"/>
      <c r="D50001"/>
      <c r="E50001" s="148"/>
      <c r="F50001" s="148"/>
      <c r="G50001" s="149"/>
      <c r="H50001" s="148"/>
      <c r="I50001"/>
    </row>
    <row r="50002" spans="1:9" x14ac:dyDescent="0.25">
      <c r="A50002"/>
      <c r="B50002"/>
      <c r="C50002"/>
      <c r="D50002"/>
      <c r="E50002" s="148"/>
      <c r="F50002" s="148"/>
      <c r="G50002" s="149"/>
      <c r="H50002" s="148"/>
      <c r="I50002"/>
    </row>
    <row r="50003" spans="1:9" x14ac:dyDescent="0.25">
      <c r="A50003"/>
      <c r="B50003"/>
      <c r="C50003"/>
      <c r="D50003"/>
      <c r="E50003" s="148"/>
      <c r="F50003" s="148"/>
      <c r="G50003" s="149"/>
      <c r="H50003" s="148"/>
      <c r="I50003"/>
    </row>
    <row r="50004" spans="1:9" x14ac:dyDescent="0.25">
      <c r="A50004"/>
      <c r="B50004"/>
      <c r="C50004"/>
      <c r="D50004"/>
      <c r="E50004" s="148"/>
      <c r="F50004" s="148"/>
      <c r="G50004" s="149"/>
      <c r="H50004" s="148"/>
      <c r="I50004"/>
    </row>
    <row r="50005" spans="1:9" x14ac:dyDescent="0.25">
      <c r="A50005"/>
      <c r="B50005"/>
      <c r="C50005"/>
      <c r="D50005"/>
      <c r="E50005" s="148"/>
      <c r="F50005" s="148"/>
      <c r="G50005" s="149"/>
      <c r="H50005" s="148"/>
      <c r="I50005"/>
    </row>
    <row r="50006" spans="1:9" x14ac:dyDescent="0.25">
      <c r="A50006"/>
      <c r="B50006"/>
      <c r="C50006"/>
      <c r="D50006"/>
      <c r="E50006" s="148"/>
      <c r="F50006" s="148"/>
      <c r="G50006" s="149"/>
      <c r="H50006" s="148"/>
      <c r="I50006"/>
    </row>
    <row r="50007" spans="1:9" x14ac:dyDescent="0.25">
      <c r="A50007"/>
      <c r="B50007"/>
      <c r="C50007"/>
      <c r="D50007"/>
      <c r="E50007" s="148"/>
      <c r="F50007" s="148"/>
      <c r="G50007" s="149"/>
      <c r="H50007" s="148"/>
      <c r="I50007"/>
    </row>
    <row r="50008" spans="1:9" x14ac:dyDescent="0.25">
      <c r="A50008"/>
      <c r="B50008"/>
      <c r="C50008"/>
      <c r="D50008"/>
      <c r="E50008" s="148"/>
      <c r="F50008" s="148"/>
      <c r="G50008" s="149"/>
      <c r="H50008" s="148"/>
      <c r="I50008"/>
    </row>
    <row r="50009" spans="1:9" x14ac:dyDescent="0.25">
      <c r="A50009"/>
      <c r="B50009"/>
      <c r="C50009"/>
      <c r="D50009"/>
      <c r="E50009" s="148"/>
      <c r="F50009" s="148"/>
      <c r="G50009" s="149"/>
      <c r="H50009" s="148"/>
      <c r="I50009"/>
    </row>
    <row r="50010" spans="1:9" x14ac:dyDescent="0.25">
      <c r="A50010"/>
      <c r="B50010"/>
      <c r="C50010"/>
      <c r="D50010"/>
      <c r="E50010" s="148"/>
      <c r="F50010" s="148"/>
      <c r="G50010" s="149"/>
      <c r="H50010" s="148"/>
      <c r="I50010"/>
    </row>
    <row r="50011" spans="1:9" x14ac:dyDescent="0.25">
      <c r="A50011"/>
      <c r="B50011"/>
      <c r="C50011"/>
      <c r="D50011"/>
      <c r="E50011" s="148"/>
      <c r="F50011" s="148"/>
      <c r="G50011" s="149"/>
      <c r="H50011" s="148"/>
      <c r="I50011"/>
    </row>
    <row r="50012" spans="1:9" x14ac:dyDescent="0.25">
      <c r="A50012"/>
      <c r="B50012"/>
      <c r="C50012"/>
      <c r="D50012"/>
      <c r="E50012" s="148"/>
      <c r="F50012" s="148"/>
      <c r="G50012" s="149"/>
      <c r="H50012" s="148"/>
      <c r="I50012"/>
    </row>
    <row r="50013" spans="1:9" x14ac:dyDescent="0.25">
      <c r="A50013"/>
      <c r="B50013"/>
      <c r="C50013"/>
      <c r="D50013"/>
      <c r="E50013" s="148"/>
      <c r="F50013" s="148"/>
      <c r="G50013" s="149"/>
      <c r="H50013" s="148"/>
      <c r="I50013"/>
    </row>
    <row r="50014" spans="1:9" x14ac:dyDescent="0.25">
      <c r="A50014"/>
      <c r="B50014"/>
      <c r="C50014"/>
      <c r="D50014"/>
      <c r="E50014" s="148"/>
      <c r="F50014" s="148"/>
      <c r="G50014" s="149"/>
      <c r="H50014" s="148"/>
      <c r="I50014"/>
    </row>
    <row r="50015" spans="1:9" x14ac:dyDescent="0.25">
      <c r="A50015"/>
      <c r="B50015"/>
      <c r="C50015"/>
      <c r="D50015"/>
      <c r="E50015" s="148"/>
      <c r="F50015" s="148"/>
      <c r="G50015" s="149"/>
      <c r="H50015" s="148"/>
      <c r="I50015"/>
    </row>
    <row r="50016" spans="1:9" x14ac:dyDescent="0.25">
      <c r="A50016"/>
      <c r="B50016"/>
      <c r="C50016"/>
      <c r="D50016"/>
      <c r="E50016" s="148"/>
      <c r="F50016" s="148"/>
      <c r="G50016" s="149"/>
      <c r="H50016" s="148"/>
      <c r="I50016"/>
    </row>
    <row r="50017" spans="1:9" x14ac:dyDescent="0.25">
      <c r="A50017"/>
      <c r="B50017"/>
      <c r="C50017"/>
      <c r="D50017"/>
      <c r="E50017" s="148"/>
      <c r="F50017" s="148"/>
      <c r="G50017" s="149"/>
      <c r="H50017" s="148"/>
      <c r="I50017"/>
    </row>
    <row r="50018" spans="1:9" x14ac:dyDescent="0.25">
      <c r="A50018"/>
      <c r="B50018"/>
      <c r="C50018"/>
      <c r="D50018"/>
      <c r="E50018" s="148"/>
      <c r="F50018" s="148"/>
      <c r="G50018" s="149"/>
      <c r="H50018" s="148"/>
      <c r="I50018"/>
    </row>
    <row r="50019" spans="1:9" x14ac:dyDescent="0.25">
      <c r="A50019"/>
      <c r="B50019"/>
      <c r="C50019"/>
      <c r="D50019"/>
      <c r="E50019" s="148"/>
      <c r="F50019" s="148"/>
      <c r="G50019" s="149"/>
      <c r="H50019" s="148"/>
      <c r="I50019"/>
    </row>
    <row r="50020" spans="1:9" x14ac:dyDescent="0.25">
      <c r="A50020"/>
      <c r="B50020"/>
      <c r="C50020"/>
      <c r="D50020"/>
      <c r="E50020" s="148"/>
      <c r="F50020" s="148"/>
      <c r="G50020" s="149"/>
      <c r="H50020" s="148"/>
      <c r="I50020"/>
    </row>
    <row r="50021" spans="1:9" x14ac:dyDescent="0.25">
      <c r="A50021"/>
      <c r="B50021"/>
      <c r="C50021"/>
      <c r="D50021"/>
      <c r="E50021" s="148"/>
      <c r="F50021" s="148"/>
      <c r="G50021" s="149"/>
      <c r="H50021" s="148"/>
      <c r="I50021"/>
    </row>
    <row r="50022" spans="1:9" x14ac:dyDescent="0.25">
      <c r="A50022"/>
      <c r="B50022"/>
      <c r="C50022"/>
      <c r="D50022"/>
      <c r="E50022" s="148"/>
      <c r="F50022" s="148"/>
      <c r="G50022" s="149"/>
      <c r="H50022" s="148"/>
      <c r="I50022"/>
    </row>
    <row r="50023" spans="1:9" x14ac:dyDescent="0.25">
      <c r="A50023"/>
      <c r="B50023"/>
      <c r="C50023"/>
      <c r="D50023"/>
      <c r="E50023" s="148"/>
      <c r="F50023" s="148"/>
      <c r="G50023" s="149"/>
      <c r="H50023" s="148"/>
      <c r="I50023"/>
    </row>
    <row r="50024" spans="1:9" x14ac:dyDescent="0.25">
      <c r="A50024"/>
      <c r="B50024"/>
      <c r="C50024"/>
      <c r="D50024"/>
      <c r="E50024" s="148"/>
      <c r="F50024" s="148"/>
      <c r="G50024" s="149"/>
      <c r="H50024" s="148"/>
      <c r="I50024"/>
    </row>
    <row r="50025" spans="1:9" x14ac:dyDescent="0.25">
      <c r="A50025"/>
      <c r="B50025"/>
      <c r="C50025"/>
      <c r="D50025"/>
      <c r="E50025" s="148"/>
      <c r="F50025" s="148"/>
      <c r="G50025" s="149"/>
      <c r="H50025" s="148"/>
      <c r="I50025"/>
    </row>
    <row r="50026" spans="1:9" x14ac:dyDescent="0.25">
      <c r="A50026"/>
      <c r="B50026"/>
      <c r="C50026"/>
      <c r="D50026"/>
      <c r="E50026" s="148"/>
      <c r="F50026" s="148"/>
      <c r="G50026" s="149"/>
      <c r="H50026" s="148"/>
      <c r="I50026"/>
    </row>
    <row r="50027" spans="1:9" x14ac:dyDescent="0.25">
      <c r="A50027"/>
      <c r="B50027"/>
      <c r="C50027"/>
      <c r="D50027"/>
      <c r="E50027" s="148"/>
      <c r="F50027" s="148"/>
      <c r="G50027" s="149"/>
      <c r="H50027" s="148"/>
      <c r="I50027"/>
    </row>
    <row r="50028" spans="1:9" x14ac:dyDescent="0.25">
      <c r="A50028"/>
      <c r="B50028"/>
      <c r="C50028"/>
      <c r="D50028"/>
      <c r="E50028" s="148"/>
      <c r="F50028" s="148"/>
      <c r="G50028" s="149"/>
      <c r="H50028" s="148"/>
      <c r="I50028"/>
    </row>
    <row r="50029" spans="1:9" x14ac:dyDescent="0.25">
      <c r="A50029"/>
      <c r="B50029"/>
      <c r="C50029"/>
      <c r="D50029"/>
      <c r="E50029" s="148"/>
      <c r="F50029" s="148"/>
      <c r="G50029" s="149"/>
      <c r="H50029" s="148"/>
      <c r="I50029"/>
    </row>
    <row r="50030" spans="1:9" x14ac:dyDescent="0.25">
      <c r="A50030"/>
      <c r="B50030"/>
      <c r="C50030"/>
      <c r="D50030"/>
      <c r="E50030" s="148"/>
      <c r="F50030" s="148"/>
      <c r="G50030" s="149"/>
      <c r="H50030" s="148"/>
      <c r="I50030"/>
    </row>
    <row r="50031" spans="1:9" x14ac:dyDescent="0.25">
      <c r="A50031"/>
      <c r="B50031"/>
      <c r="C50031"/>
      <c r="D50031"/>
      <c r="E50031" s="148"/>
      <c r="F50031" s="148"/>
      <c r="G50031" s="149"/>
      <c r="H50031" s="148"/>
      <c r="I50031"/>
    </row>
    <row r="50032" spans="1:9" x14ac:dyDescent="0.25">
      <c r="A50032"/>
      <c r="B50032"/>
      <c r="C50032"/>
      <c r="D50032"/>
      <c r="E50032" s="148"/>
      <c r="F50032" s="148"/>
      <c r="G50032" s="149"/>
      <c r="H50032" s="148"/>
      <c r="I50032"/>
    </row>
    <row r="50033" spans="1:9" x14ac:dyDescent="0.25">
      <c r="A50033"/>
      <c r="B50033"/>
      <c r="C50033"/>
      <c r="D50033"/>
      <c r="E50033" s="148"/>
      <c r="F50033" s="148"/>
      <c r="G50033" s="149"/>
      <c r="H50033" s="148"/>
      <c r="I50033"/>
    </row>
    <row r="50034" spans="1:9" x14ac:dyDescent="0.25">
      <c r="A50034"/>
      <c r="B50034"/>
      <c r="C50034"/>
      <c r="D50034"/>
      <c r="E50034" s="148"/>
      <c r="F50034" s="148"/>
      <c r="G50034" s="149"/>
      <c r="H50034" s="148"/>
      <c r="I50034"/>
    </row>
    <row r="50035" spans="1:9" x14ac:dyDescent="0.25">
      <c r="A50035"/>
      <c r="B50035"/>
      <c r="C50035"/>
      <c r="D50035"/>
      <c r="E50035" s="148"/>
      <c r="F50035" s="148"/>
      <c r="G50035" s="149"/>
      <c r="H50035" s="148"/>
      <c r="I50035"/>
    </row>
    <row r="50036" spans="1:9" x14ac:dyDescent="0.25">
      <c r="A50036"/>
      <c r="B50036"/>
      <c r="C50036"/>
      <c r="D50036"/>
      <c r="E50036" s="148"/>
      <c r="F50036" s="148"/>
      <c r="G50036" s="149"/>
      <c r="H50036" s="148"/>
      <c r="I50036"/>
    </row>
    <row r="50037" spans="1:9" x14ac:dyDescent="0.25">
      <c r="A50037"/>
      <c r="B50037"/>
      <c r="C50037"/>
      <c r="D50037"/>
      <c r="E50037" s="148"/>
      <c r="F50037" s="148"/>
      <c r="G50037" s="149"/>
      <c r="H50037" s="148"/>
      <c r="I50037"/>
    </row>
    <row r="50038" spans="1:9" x14ac:dyDescent="0.25">
      <c r="A50038"/>
      <c r="B50038"/>
      <c r="C50038"/>
      <c r="D50038"/>
      <c r="E50038" s="148"/>
      <c r="F50038" s="148"/>
      <c r="G50038" s="149"/>
      <c r="H50038" s="148"/>
      <c r="I50038"/>
    </row>
    <row r="50039" spans="1:9" x14ac:dyDescent="0.25">
      <c r="A50039"/>
      <c r="B50039"/>
      <c r="C50039"/>
      <c r="D50039"/>
      <c r="E50039" s="148"/>
      <c r="F50039" s="148"/>
      <c r="G50039" s="149"/>
      <c r="H50039" s="148"/>
      <c r="I50039"/>
    </row>
    <row r="50040" spans="1:9" x14ac:dyDescent="0.25">
      <c r="A50040"/>
      <c r="B50040"/>
      <c r="C50040"/>
      <c r="D50040"/>
      <c r="E50040" s="148"/>
      <c r="F50040" s="148"/>
      <c r="G50040" s="149"/>
      <c r="H50040" s="148"/>
      <c r="I50040"/>
    </row>
    <row r="50041" spans="1:9" x14ac:dyDescent="0.25">
      <c r="A50041"/>
      <c r="B50041"/>
      <c r="C50041"/>
      <c r="D50041"/>
      <c r="E50041" s="148"/>
      <c r="F50041" s="148"/>
      <c r="G50041" s="149"/>
      <c r="H50041" s="148"/>
      <c r="I50041"/>
    </row>
    <row r="50042" spans="1:9" x14ac:dyDescent="0.25">
      <c r="A50042"/>
      <c r="B50042"/>
      <c r="C50042"/>
      <c r="D50042"/>
      <c r="E50042" s="148"/>
      <c r="F50042" s="148"/>
      <c r="G50042" s="149"/>
      <c r="H50042" s="148"/>
      <c r="I50042"/>
    </row>
    <row r="50043" spans="1:9" x14ac:dyDescent="0.25">
      <c r="A50043"/>
      <c r="B50043"/>
      <c r="C50043"/>
      <c r="D50043"/>
      <c r="E50043" s="148"/>
      <c r="F50043" s="148"/>
      <c r="G50043" s="149"/>
      <c r="H50043" s="148"/>
      <c r="I50043"/>
    </row>
    <row r="50044" spans="1:9" x14ac:dyDescent="0.25">
      <c r="A50044"/>
      <c r="B50044"/>
      <c r="C50044"/>
      <c r="D50044"/>
      <c r="E50044" s="148"/>
      <c r="F50044" s="148"/>
      <c r="G50044" s="149"/>
      <c r="H50044" s="148"/>
      <c r="I50044"/>
    </row>
    <row r="50045" spans="1:9" x14ac:dyDescent="0.25">
      <c r="A50045"/>
      <c r="B50045"/>
      <c r="C50045"/>
      <c r="D50045"/>
      <c r="E50045" s="148"/>
      <c r="F50045" s="148"/>
      <c r="G50045" s="149"/>
      <c r="H50045" s="148"/>
      <c r="I50045"/>
    </row>
    <row r="50046" spans="1:9" x14ac:dyDescent="0.25">
      <c r="A50046"/>
      <c r="B50046"/>
      <c r="C50046"/>
      <c r="D50046"/>
      <c r="E50046" s="148"/>
      <c r="F50046" s="148"/>
      <c r="G50046" s="149"/>
      <c r="H50046" s="148"/>
      <c r="I50046"/>
    </row>
    <row r="50047" spans="1:9" x14ac:dyDescent="0.25">
      <c r="A50047"/>
      <c r="B50047"/>
      <c r="C50047"/>
      <c r="D50047"/>
      <c r="E50047" s="148"/>
      <c r="F50047" s="148"/>
      <c r="G50047" s="149"/>
      <c r="H50047" s="148"/>
      <c r="I50047"/>
    </row>
    <row r="50048" spans="1:9" x14ac:dyDescent="0.25">
      <c r="A50048"/>
      <c r="B50048"/>
      <c r="C50048"/>
      <c r="D50048"/>
      <c r="E50048" s="148"/>
      <c r="F50048" s="148"/>
      <c r="G50048" s="149"/>
      <c r="H50048" s="148"/>
      <c r="I50048"/>
    </row>
    <row r="50049" spans="1:9" x14ac:dyDescent="0.25">
      <c r="A50049"/>
      <c r="B50049"/>
      <c r="C50049"/>
      <c r="D50049"/>
      <c r="E50049" s="148"/>
      <c r="F50049" s="148"/>
      <c r="G50049" s="149"/>
      <c r="H50049" s="148"/>
      <c r="I50049"/>
    </row>
    <row r="50050" spans="1:9" x14ac:dyDescent="0.25">
      <c r="A50050"/>
      <c r="B50050"/>
      <c r="C50050"/>
      <c r="D50050"/>
      <c r="E50050" s="148"/>
      <c r="F50050" s="148"/>
      <c r="G50050" s="149"/>
      <c r="H50050" s="148"/>
      <c r="I50050"/>
    </row>
    <row r="50051" spans="1:9" x14ac:dyDescent="0.25">
      <c r="A50051"/>
      <c r="B50051"/>
      <c r="C50051"/>
      <c r="D50051"/>
      <c r="E50051" s="148"/>
      <c r="F50051" s="148"/>
      <c r="G50051" s="149"/>
      <c r="H50051" s="148"/>
      <c r="I50051"/>
    </row>
    <row r="50052" spans="1:9" x14ac:dyDescent="0.25">
      <c r="A50052"/>
      <c r="B50052"/>
      <c r="C50052"/>
      <c r="D50052"/>
      <c r="E50052" s="148"/>
      <c r="F50052" s="148"/>
      <c r="G50052" s="149"/>
      <c r="H50052" s="148"/>
      <c r="I50052"/>
    </row>
    <row r="50053" spans="1:9" x14ac:dyDescent="0.25">
      <c r="A50053"/>
      <c r="B50053"/>
      <c r="C50053"/>
      <c r="D50053"/>
      <c r="E50053" s="148"/>
      <c r="F50053" s="148"/>
      <c r="G50053" s="149"/>
      <c r="H50053" s="148"/>
      <c r="I50053"/>
    </row>
    <row r="50054" spans="1:9" x14ac:dyDescent="0.25">
      <c r="A50054"/>
      <c r="B50054"/>
      <c r="C50054"/>
      <c r="D50054"/>
      <c r="E50054" s="148"/>
      <c r="F50054" s="148"/>
      <c r="G50054" s="149"/>
      <c r="H50054" s="148"/>
      <c r="I50054"/>
    </row>
    <row r="50055" spans="1:9" x14ac:dyDescent="0.25">
      <c r="A50055"/>
      <c r="B50055"/>
      <c r="C50055"/>
      <c r="D50055"/>
      <c r="E50055" s="148"/>
      <c r="F50055" s="148"/>
      <c r="G50055" s="149"/>
      <c r="H50055" s="148"/>
      <c r="I50055"/>
    </row>
    <row r="50056" spans="1:9" x14ac:dyDescent="0.25">
      <c r="A50056"/>
      <c r="B50056"/>
      <c r="C50056"/>
      <c r="D50056"/>
      <c r="E50056" s="148"/>
      <c r="F50056" s="148"/>
      <c r="G50056" s="149"/>
      <c r="H50056" s="148"/>
      <c r="I50056"/>
    </row>
    <row r="50057" spans="1:9" x14ac:dyDescent="0.25">
      <c r="A50057"/>
      <c r="B50057"/>
      <c r="C50057"/>
      <c r="D50057"/>
      <c r="E50057" s="148"/>
      <c r="F50057" s="148"/>
      <c r="G50057" s="149"/>
      <c r="H50057" s="148"/>
      <c r="I50057"/>
    </row>
    <row r="50058" spans="1:9" x14ac:dyDescent="0.25">
      <c r="A50058"/>
      <c r="B50058"/>
      <c r="C50058"/>
      <c r="D50058"/>
      <c r="E50058" s="148"/>
      <c r="F50058" s="148"/>
      <c r="G50058" s="149"/>
      <c r="H50058" s="148"/>
      <c r="I50058"/>
    </row>
    <row r="50059" spans="1:9" x14ac:dyDescent="0.25">
      <c r="A50059"/>
      <c r="B50059"/>
      <c r="C50059"/>
      <c r="D50059"/>
      <c r="E50059" s="148"/>
      <c r="F50059" s="148"/>
      <c r="G50059" s="149"/>
      <c r="H50059" s="148"/>
      <c r="I50059"/>
    </row>
    <row r="50060" spans="1:9" x14ac:dyDescent="0.25">
      <c r="A50060"/>
      <c r="B50060"/>
      <c r="C50060"/>
      <c r="D50060"/>
      <c r="E50060" s="148"/>
      <c r="F50060" s="148"/>
      <c r="G50060" s="149"/>
      <c r="H50060" s="148"/>
      <c r="I50060"/>
    </row>
    <row r="50061" spans="1:9" x14ac:dyDescent="0.25">
      <c r="A50061"/>
      <c r="B50061"/>
      <c r="C50061"/>
      <c r="D50061"/>
      <c r="E50061" s="148"/>
      <c r="F50061" s="148"/>
      <c r="G50061" s="149"/>
      <c r="H50061" s="148"/>
      <c r="I50061"/>
    </row>
    <row r="50062" spans="1:9" x14ac:dyDescent="0.25">
      <c r="A50062"/>
      <c r="B50062"/>
      <c r="C50062"/>
      <c r="D50062"/>
      <c r="E50062" s="148"/>
      <c r="F50062" s="148"/>
      <c r="G50062" s="149"/>
      <c r="H50062" s="148"/>
      <c r="I50062"/>
    </row>
    <row r="50063" spans="1:9" x14ac:dyDescent="0.25">
      <c r="A50063"/>
      <c r="B50063"/>
      <c r="C50063"/>
      <c r="D50063"/>
      <c r="E50063" s="148"/>
      <c r="F50063" s="148"/>
      <c r="G50063" s="149"/>
      <c r="H50063" s="148"/>
      <c r="I50063"/>
    </row>
    <row r="50064" spans="1:9" x14ac:dyDescent="0.25">
      <c r="A50064"/>
      <c r="B50064"/>
      <c r="C50064"/>
      <c r="D50064"/>
      <c r="E50064" s="148"/>
      <c r="F50064" s="148"/>
      <c r="G50064" s="149"/>
      <c r="H50064" s="148"/>
      <c r="I50064"/>
    </row>
    <row r="50065" spans="1:9" x14ac:dyDescent="0.25">
      <c r="A50065"/>
      <c r="B50065"/>
      <c r="C50065"/>
      <c r="D50065"/>
      <c r="E50065" s="148"/>
      <c r="F50065" s="148"/>
      <c r="G50065" s="149"/>
      <c r="H50065" s="148"/>
      <c r="I50065"/>
    </row>
    <row r="50066" spans="1:9" x14ac:dyDescent="0.25">
      <c r="A50066"/>
      <c r="B50066"/>
      <c r="C50066"/>
      <c r="D50066"/>
      <c r="E50066" s="148"/>
      <c r="F50066" s="148"/>
      <c r="G50066" s="149"/>
      <c r="H50066" s="148"/>
      <c r="I50066"/>
    </row>
    <row r="50067" spans="1:9" x14ac:dyDescent="0.25">
      <c r="A50067"/>
      <c r="B50067"/>
      <c r="C50067"/>
      <c r="D50067"/>
      <c r="E50067" s="148"/>
      <c r="F50067" s="148"/>
      <c r="G50067" s="149"/>
      <c r="H50067" s="148"/>
      <c r="I50067"/>
    </row>
    <row r="50068" spans="1:9" x14ac:dyDescent="0.25">
      <c r="A50068"/>
      <c r="B50068"/>
      <c r="C50068"/>
      <c r="D50068"/>
      <c r="E50068" s="148"/>
      <c r="F50068" s="148"/>
      <c r="G50068" s="149"/>
      <c r="H50068" s="148"/>
      <c r="I50068"/>
    </row>
    <row r="50069" spans="1:9" x14ac:dyDescent="0.25">
      <c r="A50069"/>
      <c r="B50069"/>
      <c r="C50069"/>
      <c r="D50069"/>
      <c r="E50069" s="148"/>
      <c r="F50069" s="148"/>
      <c r="G50069" s="149"/>
      <c r="H50069" s="148"/>
      <c r="I50069"/>
    </row>
    <row r="50070" spans="1:9" x14ac:dyDescent="0.25">
      <c r="A50070"/>
      <c r="B50070"/>
      <c r="C50070"/>
      <c r="D50070"/>
      <c r="E50070" s="148"/>
      <c r="F50070" s="148"/>
      <c r="G50070" s="149"/>
      <c r="H50070" s="148"/>
      <c r="I50070"/>
    </row>
    <row r="50071" spans="1:9" x14ac:dyDescent="0.25">
      <c r="A50071"/>
      <c r="B50071"/>
      <c r="C50071"/>
      <c r="D50071"/>
      <c r="E50071" s="148"/>
      <c r="F50071" s="148"/>
      <c r="G50071" s="149"/>
      <c r="H50071" s="148"/>
      <c r="I50071"/>
    </row>
    <row r="50072" spans="1:9" x14ac:dyDescent="0.25">
      <c r="A50072"/>
      <c r="B50072"/>
      <c r="C50072"/>
      <c r="D50072"/>
      <c r="E50072" s="148"/>
      <c r="F50072" s="148"/>
      <c r="G50072" s="149"/>
      <c r="H50072" s="148"/>
      <c r="I50072"/>
    </row>
    <row r="50073" spans="1:9" x14ac:dyDescent="0.25">
      <c r="A50073"/>
      <c r="B50073"/>
      <c r="C50073"/>
      <c r="D50073"/>
      <c r="E50073" s="148"/>
      <c r="F50073" s="148"/>
      <c r="G50073" s="149"/>
      <c r="H50073" s="148"/>
      <c r="I50073"/>
    </row>
    <row r="50074" spans="1:9" x14ac:dyDescent="0.25">
      <c r="A50074"/>
      <c r="B50074"/>
      <c r="C50074"/>
      <c r="D50074"/>
      <c r="E50074" s="148"/>
      <c r="F50074" s="148"/>
      <c r="G50074" s="149"/>
      <c r="H50074" s="148"/>
      <c r="I50074"/>
    </row>
    <row r="50075" spans="1:9" x14ac:dyDescent="0.25">
      <c r="A50075"/>
      <c r="B50075"/>
      <c r="C50075"/>
      <c r="D50075"/>
      <c r="E50075" s="148"/>
      <c r="F50075" s="148"/>
      <c r="G50075" s="149"/>
      <c r="H50075" s="148"/>
      <c r="I50075"/>
    </row>
    <row r="50076" spans="1:9" x14ac:dyDescent="0.25">
      <c r="A50076"/>
      <c r="B50076"/>
      <c r="C50076"/>
      <c r="D50076"/>
      <c r="E50076" s="148"/>
      <c r="F50076" s="148"/>
      <c r="G50076" s="149"/>
      <c r="H50076" s="148"/>
      <c r="I50076"/>
    </row>
    <row r="50077" spans="1:9" x14ac:dyDescent="0.25">
      <c r="A50077"/>
      <c r="B50077"/>
      <c r="C50077"/>
      <c r="D50077"/>
      <c r="E50077" s="148"/>
      <c r="F50077" s="148"/>
      <c r="G50077" s="149"/>
      <c r="H50077" s="148"/>
      <c r="I50077"/>
    </row>
    <row r="50078" spans="1:9" x14ac:dyDescent="0.25">
      <c r="A50078"/>
      <c r="B50078"/>
      <c r="C50078"/>
      <c r="D50078"/>
      <c r="E50078" s="148"/>
      <c r="F50078" s="148"/>
      <c r="G50078" s="149"/>
      <c r="H50078" s="148"/>
      <c r="I50078"/>
    </row>
    <row r="50079" spans="1:9" x14ac:dyDescent="0.25">
      <c r="A50079"/>
      <c r="B50079"/>
      <c r="C50079"/>
      <c r="D50079"/>
      <c r="E50079" s="148"/>
      <c r="F50079" s="148"/>
      <c r="G50079" s="149"/>
      <c r="H50079" s="148"/>
      <c r="I50079"/>
    </row>
    <row r="50080" spans="1:9" x14ac:dyDescent="0.25">
      <c r="A50080"/>
      <c r="B50080"/>
      <c r="C50080"/>
      <c r="D50080"/>
      <c r="E50080" s="148"/>
      <c r="F50080" s="148"/>
      <c r="G50080" s="149"/>
      <c r="H50080" s="148"/>
      <c r="I50080"/>
    </row>
    <row r="50081" spans="1:9" x14ac:dyDescent="0.25">
      <c r="A50081"/>
      <c r="B50081"/>
      <c r="C50081"/>
      <c r="D50081"/>
      <c r="E50081" s="148"/>
      <c r="F50081" s="148"/>
      <c r="G50081" s="149"/>
      <c r="H50081" s="148"/>
      <c r="I50081"/>
    </row>
    <row r="50082" spans="1:9" x14ac:dyDescent="0.25">
      <c r="A50082"/>
      <c r="B50082"/>
      <c r="C50082"/>
      <c r="D50082"/>
      <c r="E50082" s="148"/>
      <c r="F50082" s="148"/>
      <c r="G50082" s="149"/>
      <c r="H50082" s="148"/>
      <c r="I50082"/>
    </row>
    <row r="50083" spans="1:9" x14ac:dyDescent="0.25">
      <c r="A50083"/>
      <c r="B50083"/>
      <c r="C50083"/>
      <c r="D50083"/>
      <c r="E50083" s="148"/>
      <c r="F50083" s="148"/>
      <c r="G50083" s="149"/>
      <c r="H50083" s="148"/>
      <c r="I50083"/>
    </row>
    <row r="50084" spans="1:9" x14ac:dyDescent="0.25">
      <c r="A50084"/>
      <c r="B50084"/>
      <c r="C50084"/>
      <c r="D50084"/>
      <c r="E50084" s="148"/>
      <c r="F50084" s="148"/>
      <c r="G50084" s="149"/>
      <c r="H50084" s="148"/>
      <c r="I50084"/>
    </row>
    <row r="50085" spans="1:9" x14ac:dyDescent="0.25">
      <c r="A50085"/>
      <c r="B50085"/>
      <c r="C50085"/>
      <c r="D50085"/>
      <c r="E50085" s="148"/>
      <c r="F50085" s="148"/>
      <c r="G50085" s="149"/>
      <c r="H50085" s="148"/>
      <c r="I50085"/>
    </row>
    <row r="50086" spans="1:9" x14ac:dyDescent="0.25">
      <c r="A50086"/>
      <c r="B50086"/>
      <c r="C50086"/>
      <c r="D50086"/>
      <c r="E50086" s="148"/>
      <c r="F50086" s="148"/>
      <c r="G50086" s="149"/>
      <c r="H50086" s="148"/>
      <c r="I50086"/>
    </row>
    <row r="50087" spans="1:9" x14ac:dyDescent="0.25">
      <c r="A50087"/>
      <c r="B50087"/>
      <c r="C50087"/>
      <c r="D50087"/>
      <c r="E50087" s="148"/>
      <c r="F50087" s="148"/>
      <c r="G50087" s="149"/>
      <c r="H50087" s="148"/>
      <c r="I50087"/>
    </row>
    <row r="50088" spans="1:9" x14ac:dyDescent="0.25">
      <c r="A50088"/>
      <c r="B50088"/>
      <c r="C50088"/>
      <c r="D50088"/>
      <c r="E50088" s="148"/>
      <c r="F50088" s="148"/>
      <c r="G50088" s="149"/>
      <c r="H50088" s="148"/>
      <c r="I50088"/>
    </row>
    <row r="50089" spans="1:9" x14ac:dyDescent="0.25">
      <c r="A50089"/>
      <c r="B50089"/>
      <c r="C50089"/>
      <c r="D50089"/>
      <c r="E50089" s="148"/>
      <c r="F50089" s="148"/>
      <c r="G50089" s="149"/>
      <c r="H50089" s="148"/>
      <c r="I50089"/>
    </row>
    <row r="50090" spans="1:9" x14ac:dyDescent="0.25">
      <c r="A50090"/>
      <c r="B50090"/>
      <c r="C50090"/>
      <c r="D50090"/>
      <c r="E50090" s="148"/>
      <c r="F50090" s="148"/>
      <c r="G50090" s="149"/>
      <c r="H50090" s="148"/>
      <c r="I50090"/>
    </row>
    <row r="50091" spans="1:9" x14ac:dyDescent="0.25">
      <c r="A50091"/>
      <c r="B50091"/>
      <c r="C50091"/>
      <c r="D50091"/>
      <c r="E50091" s="148"/>
      <c r="F50091" s="148"/>
      <c r="G50091" s="149"/>
      <c r="H50091" s="148"/>
      <c r="I50091"/>
    </row>
    <row r="50092" spans="1:9" x14ac:dyDescent="0.25">
      <c r="A50092"/>
      <c r="B50092"/>
      <c r="C50092"/>
      <c r="D50092"/>
      <c r="E50092" s="148"/>
      <c r="F50092" s="148"/>
      <c r="G50092" s="149"/>
      <c r="H50092" s="148"/>
      <c r="I50092"/>
    </row>
    <row r="50093" spans="1:9" x14ac:dyDescent="0.25">
      <c r="A50093"/>
      <c r="B50093"/>
      <c r="C50093"/>
      <c r="D50093"/>
      <c r="E50093" s="148"/>
      <c r="F50093" s="148"/>
      <c r="G50093" s="149"/>
      <c r="H50093" s="148"/>
      <c r="I50093"/>
    </row>
    <row r="50094" spans="1:9" x14ac:dyDescent="0.25">
      <c r="A50094"/>
      <c r="B50094"/>
      <c r="C50094"/>
      <c r="D50094"/>
      <c r="E50094" s="148"/>
      <c r="F50094" s="148"/>
      <c r="G50094" s="149"/>
      <c r="H50094" s="148"/>
      <c r="I50094"/>
    </row>
    <row r="50095" spans="1:9" x14ac:dyDescent="0.25">
      <c r="A50095"/>
      <c r="B50095"/>
      <c r="C50095"/>
      <c r="D50095"/>
      <c r="E50095" s="148"/>
      <c r="F50095" s="148"/>
      <c r="G50095" s="149"/>
      <c r="H50095" s="148"/>
      <c r="I50095"/>
    </row>
    <row r="50096" spans="1:9" x14ac:dyDescent="0.25">
      <c r="A50096"/>
      <c r="B50096"/>
      <c r="C50096"/>
      <c r="D50096"/>
      <c r="E50096" s="148"/>
      <c r="F50096" s="148"/>
      <c r="G50096" s="149"/>
      <c r="H50096" s="148"/>
      <c r="I50096"/>
    </row>
    <row r="50097" spans="1:9" x14ac:dyDescent="0.25">
      <c r="A50097"/>
      <c r="B50097"/>
      <c r="C50097"/>
      <c r="D50097"/>
      <c r="E50097" s="148"/>
      <c r="F50097" s="148"/>
      <c r="G50097" s="149"/>
      <c r="H50097" s="148"/>
      <c r="I50097"/>
    </row>
    <row r="50098" spans="1:9" x14ac:dyDescent="0.25">
      <c r="A50098"/>
      <c r="B50098"/>
      <c r="C50098"/>
      <c r="D50098"/>
      <c r="E50098" s="148"/>
      <c r="F50098" s="148"/>
      <c r="G50098" s="149"/>
      <c r="H50098" s="148"/>
      <c r="I50098"/>
    </row>
    <row r="50099" spans="1:9" x14ac:dyDescent="0.25">
      <c r="A50099"/>
      <c r="B50099"/>
      <c r="C50099"/>
      <c r="D50099"/>
      <c r="E50099" s="148"/>
      <c r="F50099" s="148"/>
      <c r="G50099" s="149"/>
      <c r="H50099" s="148"/>
      <c r="I50099"/>
    </row>
    <row r="50100" spans="1:9" x14ac:dyDescent="0.25">
      <c r="A50100"/>
      <c r="B50100"/>
      <c r="C50100"/>
      <c r="D50100"/>
      <c r="E50100" s="148"/>
      <c r="F50100" s="148"/>
      <c r="G50100" s="149"/>
      <c r="H50100" s="148"/>
      <c r="I50100"/>
    </row>
    <row r="50101" spans="1:9" x14ac:dyDescent="0.25">
      <c r="A50101"/>
      <c r="B50101"/>
      <c r="C50101"/>
      <c r="D50101"/>
      <c r="E50101" s="148"/>
      <c r="F50101" s="148"/>
      <c r="G50101" s="149"/>
      <c r="H50101" s="148"/>
      <c r="I50101"/>
    </row>
    <row r="50102" spans="1:9" x14ac:dyDescent="0.25">
      <c r="A50102"/>
      <c r="B50102"/>
      <c r="C50102"/>
      <c r="D50102"/>
      <c r="E50102" s="148"/>
      <c r="F50102" s="148"/>
      <c r="G50102" s="149"/>
      <c r="H50102" s="148"/>
      <c r="I50102"/>
    </row>
    <row r="50103" spans="1:9" x14ac:dyDescent="0.25">
      <c r="A50103"/>
      <c r="B50103"/>
      <c r="C50103"/>
      <c r="D50103"/>
      <c r="E50103" s="148"/>
      <c r="F50103" s="148"/>
      <c r="G50103" s="149"/>
      <c r="H50103" s="148"/>
      <c r="I50103"/>
    </row>
    <row r="50104" spans="1:9" x14ac:dyDescent="0.25">
      <c r="A50104"/>
      <c r="B50104"/>
      <c r="C50104"/>
      <c r="D50104"/>
      <c r="E50104" s="148"/>
      <c r="F50104" s="148"/>
      <c r="G50104" s="149"/>
      <c r="H50104" s="148"/>
      <c r="I50104"/>
    </row>
    <row r="50105" spans="1:9" x14ac:dyDescent="0.25">
      <c r="A50105"/>
      <c r="B50105"/>
      <c r="C50105"/>
      <c r="D50105"/>
      <c r="E50105" s="148"/>
      <c r="F50105" s="148"/>
      <c r="G50105" s="149"/>
      <c r="H50105" s="148"/>
      <c r="I50105"/>
    </row>
    <row r="50106" spans="1:9" x14ac:dyDescent="0.25">
      <c r="A50106"/>
      <c r="B50106"/>
      <c r="C50106"/>
      <c r="D50106"/>
      <c r="E50106" s="148"/>
      <c r="F50106" s="148"/>
      <c r="G50106" s="149"/>
      <c r="H50106" s="148"/>
      <c r="I50106"/>
    </row>
    <row r="50107" spans="1:9" x14ac:dyDescent="0.25">
      <c r="A50107"/>
      <c r="B50107"/>
      <c r="C50107"/>
      <c r="D50107"/>
      <c r="E50107" s="148"/>
      <c r="F50107" s="148"/>
      <c r="G50107" s="149"/>
      <c r="H50107" s="148"/>
      <c r="I50107"/>
    </row>
    <row r="50108" spans="1:9" x14ac:dyDescent="0.25">
      <c r="A50108"/>
      <c r="B50108"/>
      <c r="C50108"/>
      <c r="D50108"/>
      <c r="E50108" s="148"/>
      <c r="F50108" s="148"/>
      <c r="G50108" s="149"/>
      <c r="H50108" s="148"/>
      <c r="I50108"/>
    </row>
    <row r="50109" spans="1:9" x14ac:dyDescent="0.25">
      <c r="A50109"/>
      <c r="B50109"/>
      <c r="C50109"/>
      <c r="D50109"/>
      <c r="E50109" s="148"/>
      <c r="F50109" s="148"/>
      <c r="G50109" s="149"/>
      <c r="H50109" s="148"/>
      <c r="I50109"/>
    </row>
    <row r="50110" spans="1:9" x14ac:dyDescent="0.25">
      <c r="A50110"/>
      <c r="B50110"/>
      <c r="C50110"/>
      <c r="D50110"/>
      <c r="E50110" s="148"/>
      <c r="F50110" s="148"/>
      <c r="G50110" s="149"/>
      <c r="H50110" s="148"/>
      <c r="I50110"/>
    </row>
    <row r="50111" spans="1:9" x14ac:dyDescent="0.25">
      <c r="A50111"/>
      <c r="B50111"/>
      <c r="C50111"/>
      <c r="D50111"/>
      <c r="E50111" s="148"/>
      <c r="F50111" s="148"/>
      <c r="G50111" s="149"/>
      <c r="H50111" s="148"/>
      <c r="I50111"/>
    </row>
    <row r="50112" spans="1:9" x14ac:dyDescent="0.25">
      <c r="A50112"/>
      <c r="B50112"/>
      <c r="C50112"/>
      <c r="D50112"/>
      <c r="E50112" s="148"/>
      <c r="F50112" s="148"/>
      <c r="G50112" s="149"/>
      <c r="H50112" s="148"/>
      <c r="I50112"/>
    </row>
    <row r="50113" spans="1:9" x14ac:dyDescent="0.25">
      <c r="A50113"/>
      <c r="B50113"/>
      <c r="C50113"/>
      <c r="D50113"/>
      <c r="E50113" s="148"/>
      <c r="F50113" s="148"/>
      <c r="G50113" s="149"/>
      <c r="H50113" s="148"/>
      <c r="I50113"/>
    </row>
    <row r="50114" spans="1:9" x14ac:dyDescent="0.25">
      <c r="A50114"/>
      <c r="B50114"/>
      <c r="C50114"/>
      <c r="D50114"/>
      <c r="E50114" s="148"/>
      <c r="F50114" s="148"/>
      <c r="G50114" s="149"/>
      <c r="H50114" s="148"/>
      <c r="I50114"/>
    </row>
    <row r="50115" spans="1:9" x14ac:dyDescent="0.25">
      <c r="A50115"/>
      <c r="B50115"/>
      <c r="C50115"/>
      <c r="D50115"/>
      <c r="E50115" s="148"/>
      <c r="F50115" s="148"/>
      <c r="G50115" s="149"/>
      <c r="H50115" s="148"/>
      <c r="I50115"/>
    </row>
    <row r="50116" spans="1:9" x14ac:dyDescent="0.25">
      <c r="A50116"/>
      <c r="B50116"/>
      <c r="C50116"/>
      <c r="D50116"/>
      <c r="E50116" s="148"/>
      <c r="F50116" s="148"/>
      <c r="G50116" s="149"/>
      <c r="H50116" s="148"/>
      <c r="I50116"/>
    </row>
    <row r="50117" spans="1:9" x14ac:dyDescent="0.25">
      <c r="A50117"/>
      <c r="B50117"/>
      <c r="C50117"/>
      <c r="D50117"/>
      <c r="E50117" s="148"/>
      <c r="F50117" s="148"/>
      <c r="G50117" s="149"/>
      <c r="H50117" s="148"/>
      <c r="I50117"/>
    </row>
    <row r="50118" spans="1:9" x14ac:dyDescent="0.25">
      <c r="A50118"/>
      <c r="B50118"/>
      <c r="C50118"/>
      <c r="D50118"/>
      <c r="E50118" s="148"/>
      <c r="F50118" s="148"/>
      <c r="G50118" s="149"/>
      <c r="H50118" s="148"/>
      <c r="I50118"/>
    </row>
    <row r="50119" spans="1:9" x14ac:dyDescent="0.25">
      <c r="A50119"/>
      <c r="B50119"/>
      <c r="C50119"/>
      <c r="D50119"/>
      <c r="E50119" s="148"/>
      <c r="F50119" s="148"/>
      <c r="G50119" s="149"/>
      <c r="H50119" s="148"/>
      <c r="I50119"/>
    </row>
    <row r="50120" spans="1:9" x14ac:dyDescent="0.25">
      <c r="A50120"/>
      <c r="B50120"/>
      <c r="C50120"/>
      <c r="D50120"/>
      <c r="E50120" s="148"/>
      <c r="F50120" s="148"/>
      <c r="G50120" s="149"/>
      <c r="H50120" s="148"/>
      <c r="I50120"/>
    </row>
    <row r="50121" spans="1:9" x14ac:dyDescent="0.25">
      <c r="A50121"/>
      <c r="B50121"/>
      <c r="C50121"/>
      <c r="D50121"/>
      <c r="E50121" s="148"/>
      <c r="F50121" s="148"/>
      <c r="G50121" s="149"/>
      <c r="H50121" s="148"/>
      <c r="I50121"/>
    </row>
    <row r="50122" spans="1:9" x14ac:dyDescent="0.25">
      <c r="A50122"/>
      <c r="B50122"/>
      <c r="C50122"/>
      <c r="D50122"/>
      <c r="E50122" s="148"/>
      <c r="F50122" s="148"/>
      <c r="G50122" s="149"/>
      <c r="H50122" s="148"/>
      <c r="I50122"/>
    </row>
    <row r="50123" spans="1:9" x14ac:dyDescent="0.25">
      <c r="A50123"/>
      <c r="B50123"/>
      <c r="C50123"/>
      <c r="D50123"/>
      <c r="E50123" s="148"/>
      <c r="F50123" s="148"/>
      <c r="G50123" s="149"/>
      <c r="H50123" s="148"/>
      <c r="I50123"/>
    </row>
    <row r="50124" spans="1:9" x14ac:dyDescent="0.25">
      <c r="A50124"/>
      <c r="B50124"/>
      <c r="C50124"/>
      <c r="D50124"/>
      <c r="E50124" s="148"/>
      <c r="F50124" s="148"/>
      <c r="G50124" s="149"/>
      <c r="H50124" s="148"/>
      <c r="I50124"/>
    </row>
    <row r="50125" spans="1:9" x14ac:dyDescent="0.25">
      <c r="A50125"/>
      <c r="B50125"/>
      <c r="C50125"/>
      <c r="D50125"/>
      <c r="E50125" s="148"/>
      <c r="F50125" s="148"/>
      <c r="G50125" s="149"/>
      <c r="H50125" s="148"/>
      <c r="I50125"/>
    </row>
    <row r="50126" spans="1:9" x14ac:dyDescent="0.25">
      <c r="A50126"/>
      <c r="B50126"/>
      <c r="C50126"/>
      <c r="D50126"/>
      <c r="E50126" s="148"/>
      <c r="F50126" s="148"/>
      <c r="G50126" s="149"/>
      <c r="H50126" s="148"/>
      <c r="I50126"/>
    </row>
    <row r="50127" spans="1:9" x14ac:dyDescent="0.25">
      <c r="A50127"/>
      <c r="B50127"/>
      <c r="C50127"/>
      <c r="D50127"/>
      <c r="E50127" s="148"/>
      <c r="F50127" s="148"/>
      <c r="G50127" s="149"/>
      <c r="H50127" s="148"/>
      <c r="I50127"/>
    </row>
    <row r="50128" spans="1:9" x14ac:dyDescent="0.25">
      <c r="A50128"/>
      <c r="B50128"/>
      <c r="C50128"/>
      <c r="D50128"/>
      <c r="E50128" s="148"/>
      <c r="F50128" s="148"/>
      <c r="G50128" s="149"/>
      <c r="H50128" s="148"/>
      <c r="I50128"/>
    </row>
    <row r="50129" spans="1:9" x14ac:dyDescent="0.25">
      <c r="A50129"/>
      <c r="B50129"/>
      <c r="C50129"/>
      <c r="D50129"/>
      <c r="E50129" s="148"/>
      <c r="F50129" s="148"/>
      <c r="G50129" s="149"/>
      <c r="H50129" s="148"/>
      <c r="I50129"/>
    </row>
    <row r="50130" spans="1:9" x14ac:dyDescent="0.25">
      <c r="A50130"/>
      <c r="B50130"/>
      <c r="C50130"/>
      <c r="D50130"/>
      <c r="E50130" s="148"/>
      <c r="F50130" s="148"/>
      <c r="G50130" s="149"/>
      <c r="H50130" s="148"/>
      <c r="I50130"/>
    </row>
    <row r="50131" spans="1:9" x14ac:dyDescent="0.25">
      <c r="A50131"/>
      <c r="B50131"/>
      <c r="C50131"/>
      <c r="D50131"/>
      <c r="E50131" s="148"/>
      <c r="F50131" s="148"/>
      <c r="G50131" s="149"/>
      <c r="H50131" s="148"/>
      <c r="I50131"/>
    </row>
    <row r="50132" spans="1:9" x14ac:dyDescent="0.25">
      <c r="A50132"/>
      <c r="B50132"/>
      <c r="C50132"/>
      <c r="D50132"/>
      <c r="E50132" s="148"/>
      <c r="F50132" s="148"/>
      <c r="G50132" s="149"/>
      <c r="H50132" s="148"/>
      <c r="I50132"/>
    </row>
    <row r="50133" spans="1:9" x14ac:dyDescent="0.25">
      <c r="A50133"/>
      <c r="B50133"/>
      <c r="C50133"/>
      <c r="D50133"/>
      <c r="E50133" s="148"/>
      <c r="F50133" s="148"/>
      <c r="G50133" s="149"/>
      <c r="H50133" s="148"/>
      <c r="I50133"/>
    </row>
    <row r="50134" spans="1:9" x14ac:dyDescent="0.25">
      <c r="A50134"/>
      <c r="B50134"/>
      <c r="C50134"/>
      <c r="D50134"/>
      <c r="E50134" s="148"/>
      <c r="F50134" s="148"/>
      <c r="G50134" s="149"/>
      <c r="H50134" s="148"/>
      <c r="I50134"/>
    </row>
    <row r="50135" spans="1:9" x14ac:dyDescent="0.25">
      <c r="A50135"/>
      <c r="B50135"/>
      <c r="C50135"/>
      <c r="D50135"/>
      <c r="E50135" s="148"/>
      <c r="F50135" s="148"/>
      <c r="G50135" s="149"/>
      <c r="H50135" s="148"/>
      <c r="I50135"/>
    </row>
    <row r="50136" spans="1:9" x14ac:dyDescent="0.25">
      <c r="A50136"/>
      <c r="B50136"/>
      <c r="C50136"/>
      <c r="D50136"/>
      <c r="E50136" s="148"/>
      <c r="F50136" s="148"/>
      <c r="G50136" s="149"/>
      <c r="H50136" s="148"/>
      <c r="I50136"/>
    </row>
    <row r="50137" spans="1:9" x14ac:dyDescent="0.25">
      <c r="A50137"/>
      <c r="B50137"/>
      <c r="C50137"/>
      <c r="D50137"/>
      <c r="E50137" s="148"/>
      <c r="F50137" s="148"/>
      <c r="G50137" s="149"/>
      <c r="H50137" s="148"/>
      <c r="I50137"/>
    </row>
    <row r="50138" spans="1:9" x14ac:dyDescent="0.25">
      <c r="A50138"/>
      <c r="B50138"/>
      <c r="C50138"/>
      <c r="D50138"/>
      <c r="E50138" s="148"/>
      <c r="F50138" s="148"/>
      <c r="G50138" s="149"/>
      <c r="H50138" s="148"/>
      <c r="I50138"/>
    </row>
    <row r="50139" spans="1:9" x14ac:dyDescent="0.25">
      <c r="A50139"/>
      <c r="B50139"/>
      <c r="C50139"/>
      <c r="D50139"/>
      <c r="E50139" s="148"/>
      <c r="F50139" s="148"/>
      <c r="G50139" s="149"/>
      <c r="H50139" s="148"/>
      <c r="I50139"/>
    </row>
    <row r="50140" spans="1:9" x14ac:dyDescent="0.25">
      <c r="A50140"/>
      <c r="B50140"/>
      <c r="C50140"/>
      <c r="D50140"/>
      <c r="E50140" s="148"/>
      <c r="F50140" s="148"/>
      <c r="G50140" s="149"/>
      <c r="H50140" s="148"/>
      <c r="I50140"/>
    </row>
    <row r="50141" spans="1:9" x14ac:dyDescent="0.25">
      <c r="A50141"/>
      <c r="B50141"/>
      <c r="C50141"/>
      <c r="D50141"/>
      <c r="E50141" s="148"/>
      <c r="F50141" s="148"/>
      <c r="G50141" s="149"/>
      <c r="H50141" s="148"/>
      <c r="I50141"/>
    </row>
    <row r="50142" spans="1:9" x14ac:dyDescent="0.25">
      <c r="A50142"/>
      <c r="B50142"/>
      <c r="C50142"/>
      <c r="D50142"/>
      <c r="E50142" s="148"/>
      <c r="F50142" s="148"/>
      <c r="G50142" s="149"/>
      <c r="H50142" s="148"/>
      <c r="I50142"/>
    </row>
    <row r="50143" spans="1:9" x14ac:dyDescent="0.25">
      <c r="A50143"/>
      <c r="B50143"/>
      <c r="C50143"/>
      <c r="D50143"/>
      <c r="E50143" s="148"/>
      <c r="F50143" s="148"/>
      <c r="G50143" s="149"/>
      <c r="H50143" s="148"/>
      <c r="I50143"/>
    </row>
    <row r="50144" spans="1:9" x14ac:dyDescent="0.25">
      <c r="A50144"/>
      <c r="B50144"/>
      <c r="C50144"/>
      <c r="D50144"/>
      <c r="E50144" s="148"/>
      <c r="F50144" s="148"/>
      <c r="G50144" s="149"/>
      <c r="H50144" s="148"/>
      <c r="I50144"/>
    </row>
    <row r="50145" spans="1:9" x14ac:dyDescent="0.25">
      <c r="A50145"/>
      <c r="B50145"/>
      <c r="C50145"/>
      <c r="D50145"/>
      <c r="E50145" s="148"/>
      <c r="F50145" s="148"/>
      <c r="G50145" s="149"/>
      <c r="H50145" s="148"/>
      <c r="I50145"/>
    </row>
    <row r="50146" spans="1:9" x14ac:dyDescent="0.25">
      <c r="A50146"/>
      <c r="B50146"/>
      <c r="C50146"/>
      <c r="D50146"/>
      <c r="E50146" s="148"/>
      <c r="F50146" s="148"/>
      <c r="G50146" s="149"/>
      <c r="H50146" s="148"/>
      <c r="I50146"/>
    </row>
    <row r="50147" spans="1:9" x14ac:dyDescent="0.25">
      <c r="A50147"/>
      <c r="B50147"/>
      <c r="C50147"/>
      <c r="D50147"/>
      <c r="E50147" s="148"/>
      <c r="F50147" s="148"/>
      <c r="G50147" s="149"/>
      <c r="H50147" s="148"/>
      <c r="I50147"/>
    </row>
    <row r="50148" spans="1:9" x14ac:dyDescent="0.25">
      <c r="A50148"/>
      <c r="B50148"/>
      <c r="C50148"/>
      <c r="D50148"/>
      <c r="E50148" s="148"/>
      <c r="F50148" s="148"/>
      <c r="G50148" s="149"/>
      <c r="H50148" s="148"/>
      <c r="I50148"/>
    </row>
    <row r="50149" spans="1:9" x14ac:dyDescent="0.25">
      <c r="A50149"/>
      <c r="B50149"/>
      <c r="C50149"/>
      <c r="D50149"/>
      <c r="E50149" s="148"/>
      <c r="F50149" s="148"/>
      <c r="G50149" s="149"/>
      <c r="H50149" s="148"/>
      <c r="I50149"/>
    </row>
    <row r="50150" spans="1:9" x14ac:dyDescent="0.25">
      <c r="A50150"/>
      <c r="B50150"/>
      <c r="C50150"/>
      <c r="D50150"/>
      <c r="E50150" s="148"/>
      <c r="F50150" s="148"/>
      <c r="G50150" s="149"/>
      <c r="H50150" s="148"/>
      <c r="I50150"/>
    </row>
    <row r="50151" spans="1:9" x14ac:dyDescent="0.25">
      <c r="A50151"/>
      <c r="B50151"/>
      <c r="C50151"/>
      <c r="D50151"/>
      <c r="E50151" s="148"/>
      <c r="F50151" s="148"/>
      <c r="G50151" s="149"/>
      <c r="H50151" s="148"/>
      <c r="I50151"/>
    </row>
    <row r="50152" spans="1:9" x14ac:dyDescent="0.25">
      <c r="A50152"/>
      <c r="B50152"/>
      <c r="C50152"/>
      <c r="D50152"/>
      <c r="E50152" s="148"/>
      <c r="F50152" s="148"/>
      <c r="G50152" s="149"/>
      <c r="H50152" s="148"/>
      <c r="I50152"/>
    </row>
    <row r="50153" spans="1:9" x14ac:dyDescent="0.25">
      <c r="A50153"/>
      <c r="B50153"/>
      <c r="C50153"/>
      <c r="D50153"/>
      <c r="E50153" s="148"/>
      <c r="F50153" s="148"/>
      <c r="G50153" s="149"/>
      <c r="H50153" s="148"/>
      <c r="I50153"/>
    </row>
    <row r="50154" spans="1:9" x14ac:dyDescent="0.25">
      <c r="A50154"/>
      <c r="B50154"/>
      <c r="C50154"/>
      <c r="D50154"/>
      <c r="E50154" s="148"/>
      <c r="F50154" s="148"/>
      <c r="G50154" s="149"/>
      <c r="H50154" s="148"/>
      <c r="I50154"/>
    </row>
    <row r="50155" spans="1:9" x14ac:dyDescent="0.25">
      <c r="A50155"/>
      <c r="B50155"/>
      <c r="C50155"/>
      <c r="D50155"/>
      <c r="E50155" s="148"/>
      <c r="F50155" s="148"/>
      <c r="G50155" s="149"/>
      <c r="H50155" s="148"/>
      <c r="I50155"/>
    </row>
    <row r="50156" spans="1:9" x14ac:dyDescent="0.25">
      <c r="A50156"/>
      <c r="B50156"/>
      <c r="C50156"/>
      <c r="D50156"/>
      <c r="E50156" s="148"/>
      <c r="F50156" s="148"/>
      <c r="G50156" s="149"/>
      <c r="H50156" s="148"/>
      <c r="I50156"/>
    </row>
    <row r="50157" spans="1:9" x14ac:dyDescent="0.25">
      <c r="A50157"/>
      <c r="B50157"/>
      <c r="C50157"/>
      <c r="D50157"/>
      <c r="E50157" s="148"/>
      <c r="F50157" s="148"/>
      <c r="G50157" s="149"/>
      <c r="H50157" s="148"/>
      <c r="I50157"/>
    </row>
    <row r="50158" spans="1:9" x14ac:dyDescent="0.25">
      <c r="A50158"/>
      <c r="B50158"/>
      <c r="C50158"/>
      <c r="D50158"/>
      <c r="E50158" s="148"/>
      <c r="F50158" s="148"/>
      <c r="G50158" s="149"/>
      <c r="H50158" s="148"/>
      <c r="I50158"/>
    </row>
    <row r="50159" spans="1:9" x14ac:dyDescent="0.25">
      <c r="A50159"/>
      <c r="B50159"/>
      <c r="C50159"/>
      <c r="D50159"/>
      <c r="E50159" s="148"/>
      <c r="F50159" s="148"/>
      <c r="G50159" s="149"/>
      <c r="H50159" s="148"/>
      <c r="I50159"/>
    </row>
    <row r="50160" spans="1:9" x14ac:dyDescent="0.25">
      <c r="A50160"/>
      <c r="B50160"/>
      <c r="C50160"/>
      <c r="D50160"/>
      <c r="E50160" s="148"/>
      <c r="F50160" s="148"/>
      <c r="G50160" s="149"/>
      <c r="H50160" s="148"/>
      <c r="I50160"/>
    </row>
    <row r="50161" spans="1:9" x14ac:dyDescent="0.25">
      <c r="A50161"/>
      <c r="B50161"/>
      <c r="C50161"/>
      <c r="D50161"/>
      <c r="E50161" s="148"/>
      <c r="F50161" s="148"/>
      <c r="G50161" s="149"/>
      <c r="H50161" s="148"/>
      <c r="I50161"/>
    </row>
    <row r="50162" spans="1:9" x14ac:dyDescent="0.25">
      <c r="A50162"/>
      <c r="B50162"/>
      <c r="C50162"/>
      <c r="D50162"/>
      <c r="E50162" s="148"/>
      <c r="F50162" s="148"/>
      <c r="G50162" s="149"/>
      <c r="H50162" s="148"/>
      <c r="I50162"/>
    </row>
    <row r="50163" spans="1:9" x14ac:dyDescent="0.25">
      <c r="A50163"/>
      <c r="B50163"/>
      <c r="C50163"/>
      <c r="D50163"/>
      <c r="E50163" s="148"/>
      <c r="F50163" s="148"/>
      <c r="G50163" s="149"/>
      <c r="H50163" s="148"/>
      <c r="I50163"/>
    </row>
    <row r="50164" spans="1:9" x14ac:dyDescent="0.25">
      <c r="A50164"/>
      <c r="B50164"/>
      <c r="C50164"/>
      <c r="D50164"/>
      <c r="E50164" s="148"/>
      <c r="F50164" s="148"/>
      <c r="G50164" s="149"/>
      <c r="H50164" s="148"/>
      <c r="I50164"/>
    </row>
    <row r="50165" spans="1:9" x14ac:dyDescent="0.25">
      <c r="A50165"/>
      <c r="B50165"/>
      <c r="C50165"/>
      <c r="D50165"/>
      <c r="E50165" s="148"/>
      <c r="F50165" s="148"/>
      <c r="G50165" s="149"/>
      <c r="H50165" s="148"/>
      <c r="I50165"/>
    </row>
    <row r="50166" spans="1:9" x14ac:dyDescent="0.25">
      <c r="A50166"/>
      <c r="B50166"/>
      <c r="C50166"/>
      <c r="D50166"/>
      <c r="E50166" s="148"/>
      <c r="F50166" s="148"/>
      <c r="G50166" s="149"/>
      <c r="H50166" s="148"/>
      <c r="I50166"/>
    </row>
    <row r="50167" spans="1:9" x14ac:dyDescent="0.25">
      <c r="A50167"/>
      <c r="B50167"/>
      <c r="C50167"/>
      <c r="D50167"/>
      <c r="E50167" s="148"/>
      <c r="F50167" s="148"/>
      <c r="G50167" s="149"/>
      <c r="H50167" s="148"/>
      <c r="I50167"/>
    </row>
    <row r="50168" spans="1:9" x14ac:dyDescent="0.25">
      <c r="A50168"/>
      <c r="B50168"/>
      <c r="C50168"/>
      <c r="D50168"/>
      <c r="E50168" s="148"/>
      <c r="F50168" s="148"/>
      <c r="G50168" s="149"/>
      <c r="H50168" s="148"/>
      <c r="I50168"/>
    </row>
    <row r="50169" spans="1:9" x14ac:dyDescent="0.25">
      <c r="A50169"/>
      <c r="B50169"/>
      <c r="C50169"/>
      <c r="D50169"/>
      <c r="E50169" s="148"/>
      <c r="F50169" s="148"/>
      <c r="G50169" s="149"/>
      <c r="H50169" s="148"/>
      <c r="I50169"/>
    </row>
    <row r="50170" spans="1:9" x14ac:dyDescent="0.25">
      <c r="A50170"/>
      <c r="B50170"/>
      <c r="C50170"/>
      <c r="D50170"/>
      <c r="E50170" s="148"/>
      <c r="F50170" s="148"/>
      <c r="G50170" s="149"/>
      <c r="H50170" s="148"/>
      <c r="I50170"/>
    </row>
    <row r="50171" spans="1:9" x14ac:dyDescent="0.25">
      <c r="A50171"/>
      <c r="B50171"/>
      <c r="C50171"/>
      <c r="D50171"/>
      <c r="E50171" s="148"/>
      <c r="F50171" s="148"/>
      <c r="G50171" s="149"/>
      <c r="H50171" s="148"/>
      <c r="I50171"/>
    </row>
    <row r="50172" spans="1:9" x14ac:dyDescent="0.25">
      <c r="A50172"/>
      <c r="B50172"/>
      <c r="C50172"/>
      <c r="D50172"/>
      <c r="E50172" s="148"/>
      <c r="F50172" s="148"/>
      <c r="G50172" s="149"/>
      <c r="H50172" s="148"/>
      <c r="I50172"/>
    </row>
    <row r="50173" spans="1:9" x14ac:dyDescent="0.25">
      <c r="A50173"/>
      <c r="B50173"/>
      <c r="C50173"/>
      <c r="D50173"/>
      <c r="E50173" s="148"/>
      <c r="F50173" s="148"/>
      <c r="G50173" s="149"/>
      <c r="H50173" s="148"/>
      <c r="I50173"/>
    </row>
    <row r="50174" spans="1:9" x14ac:dyDescent="0.25">
      <c r="A50174"/>
      <c r="B50174"/>
      <c r="C50174"/>
      <c r="D50174"/>
      <c r="E50174" s="148"/>
      <c r="F50174" s="148"/>
      <c r="G50174" s="149"/>
      <c r="H50174" s="148"/>
      <c r="I50174"/>
    </row>
    <row r="50175" spans="1:9" x14ac:dyDescent="0.25">
      <c r="A50175"/>
      <c r="B50175"/>
      <c r="C50175"/>
      <c r="D50175"/>
      <c r="E50175" s="148"/>
      <c r="F50175" s="148"/>
      <c r="G50175" s="149"/>
      <c r="H50175" s="148"/>
      <c r="I50175"/>
    </row>
    <row r="50176" spans="1:9" x14ac:dyDescent="0.25">
      <c r="A50176"/>
      <c r="B50176"/>
      <c r="C50176"/>
      <c r="D50176"/>
      <c r="E50176" s="148"/>
      <c r="F50176" s="148"/>
      <c r="G50176" s="149"/>
      <c r="H50176" s="148"/>
      <c r="I50176"/>
    </row>
    <row r="50177" spans="1:9" x14ac:dyDescent="0.25">
      <c r="A50177"/>
      <c r="B50177"/>
      <c r="C50177"/>
      <c r="D50177"/>
      <c r="E50177" s="148"/>
      <c r="F50177" s="148"/>
      <c r="G50177" s="149"/>
      <c r="H50177" s="148"/>
      <c r="I50177"/>
    </row>
    <row r="50178" spans="1:9" x14ac:dyDescent="0.25">
      <c r="A50178"/>
      <c r="B50178"/>
      <c r="C50178"/>
      <c r="D50178"/>
      <c r="E50178" s="148"/>
      <c r="F50178" s="148"/>
      <c r="G50178" s="149"/>
      <c r="H50178" s="148"/>
      <c r="I50178"/>
    </row>
    <row r="50179" spans="1:9" x14ac:dyDescent="0.25">
      <c r="A50179"/>
      <c r="B50179"/>
      <c r="C50179"/>
      <c r="D50179"/>
      <c r="E50179" s="148"/>
      <c r="F50179" s="148"/>
      <c r="G50179" s="149"/>
      <c r="H50179" s="148"/>
      <c r="I50179"/>
    </row>
    <row r="50180" spans="1:9" x14ac:dyDescent="0.25">
      <c r="A50180"/>
      <c r="B50180"/>
      <c r="C50180"/>
      <c r="D50180"/>
      <c r="E50180" s="148"/>
      <c r="F50180" s="148"/>
      <c r="G50180" s="149"/>
      <c r="H50180" s="148"/>
      <c r="I50180"/>
    </row>
    <row r="50181" spans="1:9" x14ac:dyDescent="0.25">
      <c r="A50181"/>
      <c r="B50181"/>
      <c r="C50181"/>
      <c r="D50181"/>
      <c r="E50181" s="148"/>
      <c r="F50181" s="148"/>
      <c r="G50181" s="149"/>
      <c r="H50181" s="148"/>
      <c r="I50181"/>
    </row>
    <row r="50182" spans="1:9" x14ac:dyDescent="0.25">
      <c r="A50182"/>
      <c r="B50182"/>
      <c r="C50182"/>
      <c r="D50182"/>
      <c r="E50182" s="148"/>
      <c r="F50182" s="148"/>
      <c r="G50182" s="149"/>
      <c r="H50182" s="148"/>
      <c r="I50182"/>
    </row>
    <row r="50183" spans="1:9" x14ac:dyDescent="0.25">
      <c r="A50183"/>
      <c r="B50183"/>
      <c r="C50183"/>
      <c r="D50183"/>
      <c r="E50183" s="148"/>
      <c r="F50183" s="148"/>
      <c r="G50183" s="149"/>
      <c r="H50183" s="148"/>
      <c r="I50183"/>
    </row>
    <row r="50184" spans="1:9" x14ac:dyDescent="0.25">
      <c r="A50184"/>
      <c r="B50184"/>
      <c r="C50184"/>
      <c r="D50184"/>
      <c r="E50184" s="148"/>
      <c r="F50184" s="148"/>
      <c r="G50184" s="149"/>
      <c r="H50184" s="148"/>
      <c r="I50184"/>
    </row>
    <row r="50185" spans="1:9" x14ac:dyDescent="0.25">
      <c r="A50185"/>
      <c r="B50185"/>
      <c r="C50185"/>
      <c r="D50185"/>
      <c r="E50185" s="148"/>
      <c r="F50185" s="148"/>
      <c r="G50185" s="149"/>
      <c r="H50185" s="148"/>
      <c r="I50185"/>
    </row>
    <row r="50186" spans="1:9" x14ac:dyDescent="0.25">
      <c r="A50186"/>
      <c r="B50186"/>
      <c r="C50186"/>
      <c r="D50186"/>
      <c r="E50186" s="148"/>
      <c r="F50186" s="148"/>
      <c r="G50186" s="149"/>
      <c r="H50186" s="148"/>
      <c r="I50186"/>
    </row>
    <row r="50187" spans="1:9" x14ac:dyDescent="0.25">
      <c r="A50187"/>
      <c r="B50187"/>
      <c r="C50187"/>
      <c r="D50187"/>
      <c r="E50187" s="148"/>
      <c r="F50187" s="148"/>
      <c r="G50187" s="149"/>
      <c r="H50187" s="148"/>
      <c r="I50187"/>
    </row>
    <row r="50188" spans="1:9" x14ac:dyDescent="0.25">
      <c r="A50188"/>
      <c r="B50188"/>
      <c r="C50188"/>
      <c r="D50188"/>
      <c r="E50188" s="148"/>
      <c r="F50188" s="148"/>
      <c r="G50188" s="149"/>
      <c r="H50188" s="148"/>
      <c r="I50188"/>
    </row>
    <row r="50189" spans="1:9" x14ac:dyDescent="0.25">
      <c r="A50189"/>
      <c r="B50189"/>
      <c r="C50189"/>
      <c r="D50189"/>
      <c r="E50189" s="148"/>
      <c r="F50189" s="148"/>
      <c r="G50189" s="149"/>
      <c r="H50189" s="148"/>
      <c r="I50189"/>
    </row>
    <row r="50190" spans="1:9" x14ac:dyDescent="0.25">
      <c r="A50190"/>
      <c r="B50190"/>
      <c r="C50190"/>
      <c r="D50190"/>
      <c r="E50190" s="148"/>
      <c r="F50190" s="148"/>
      <c r="G50190" s="149"/>
      <c r="H50190" s="148"/>
      <c r="I50190"/>
    </row>
    <row r="50191" spans="1:9" x14ac:dyDescent="0.25">
      <c r="A50191"/>
      <c r="B50191"/>
      <c r="C50191"/>
      <c r="D50191"/>
      <c r="E50191" s="148"/>
      <c r="F50191" s="148"/>
      <c r="G50191" s="149"/>
      <c r="H50191" s="148"/>
      <c r="I50191"/>
    </row>
    <row r="50192" spans="1:9" x14ac:dyDescent="0.25">
      <c r="A50192"/>
      <c r="B50192"/>
      <c r="C50192"/>
      <c r="D50192"/>
      <c r="E50192" s="148"/>
      <c r="F50192" s="148"/>
      <c r="G50192" s="149"/>
      <c r="H50192" s="148"/>
      <c r="I50192"/>
    </row>
    <row r="50193" spans="1:9" x14ac:dyDescent="0.25">
      <c r="A50193"/>
      <c r="B50193"/>
      <c r="C50193"/>
      <c r="D50193"/>
      <c r="E50193" s="148"/>
      <c r="F50193" s="148"/>
      <c r="G50193" s="149"/>
      <c r="H50193" s="148"/>
      <c r="I50193"/>
    </row>
    <row r="50194" spans="1:9" x14ac:dyDescent="0.25">
      <c r="A50194"/>
      <c r="B50194"/>
      <c r="C50194"/>
      <c r="D50194"/>
      <c r="E50194" s="148"/>
      <c r="F50194" s="148"/>
      <c r="G50194" s="149"/>
      <c r="H50194" s="148"/>
      <c r="I50194"/>
    </row>
    <row r="50195" spans="1:9" x14ac:dyDescent="0.25">
      <c r="A50195"/>
      <c r="B50195"/>
      <c r="C50195"/>
      <c r="D50195"/>
      <c r="E50195" s="148"/>
      <c r="F50195" s="148"/>
      <c r="G50195" s="149"/>
      <c r="H50195" s="148"/>
      <c r="I50195"/>
    </row>
    <row r="50196" spans="1:9" x14ac:dyDescent="0.25">
      <c r="A50196"/>
      <c r="B50196"/>
      <c r="C50196"/>
      <c r="D50196"/>
      <c r="E50196" s="148"/>
      <c r="F50196" s="148"/>
      <c r="G50196" s="149"/>
      <c r="H50196" s="148"/>
      <c r="I50196"/>
    </row>
    <row r="50197" spans="1:9" x14ac:dyDescent="0.25">
      <c r="A50197"/>
      <c r="B50197"/>
      <c r="C50197"/>
      <c r="D50197"/>
      <c r="E50197" s="148"/>
      <c r="F50197" s="148"/>
      <c r="G50197" s="149"/>
      <c r="H50197" s="148"/>
      <c r="I50197"/>
    </row>
    <row r="50198" spans="1:9" x14ac:dyDescent="0.25">
      <c r="A50198"/>
      <c r="B50198"/>
      <c r="C50198"/>
      <c r="D50198"/>
      <c r="E50198" s="148"/>
      <c r="F50198" s="148"/>
      <c r="G50198" s="149"/>
      <c r="H50198" s="148"/>
      <c r="I50198"/>
    </row>
    <row r="50199" spans="1:9" x14ac:dyDescent="0.25">
      <c r="A50199"/>
      <c r="B50199"/>
      <c r="C50199"/>
      <c r="D50199"/>
      <c r="E50199" s="148"/>
      <c r="F50199" s="148"/>
      <c r="G50199" s="149"/>
      <c r="H50199" s="148"/>
      <c r="I50199"/>
    </row>
    <row r="50200" spans="1:9" x14ac:dyDescent="0.25">
      <c r="A50200"/>
      <c r="B50200"/>
      <c r="C50200"/>
      <c r="D50200"/>
      <c r="E50200" s="148"/>
      <c r="F50200" s="148"/>
      <c r="G50200" s="149"/>
      <c r="H50200" s="148"/>
      <c r="I50200"/>
    </row>
    <row r="50201" spans="1:9" x14ac:dyDescent="0.25">
      <c r="A50201"/>
      <c r="B50201"/>
      <c r="C50201"/>
      <c r="D50201"/>
      <c r="E50201" s="148"/>
      <c r="F50201" s="148"/>
      <c r="G50201" s="149"/>
      <c r="H50201" s="148"/>
      <c r="I50201"/>
    </row>
    <row r="50202" spans="1:9" x14ac:dyDescent="0.25">
      <c r="A50202"/>
      <c r="B50202"/>
      <c r="C50202"/>
      <c r="D50202"/>
      <c r="E50202" s="148"/>
      <c r="F50202" s="148"/>
      <c r="G50202" s="149"/>
      <c r="H50202" s="148"/>
      <c r="I50202"/>
    </row>
    <row r="50203" spans="1:9" x14ac:dyDescent="0.25">
      <c r="A50203"/>
      <c r="B50203"/>
      <c r="C50203"/>
      <c r="D50203"/>
      <c r="E50203" s="148"/>
      <c r="F50203" s="148"/>
      <c r="G50203" s="149"/>
      <c r="H50203" s="148"/>
      <c r="I50203"/>
    </row>
    <row r="50204" spans="1:9" x14ac:dyDescent="0.25">
      <c r="A50204"/>
      <c r="B50204"/>
      <c r="C50204"/>
      <c r="D50204"/>
      <c r="E50204" s="148"/>
      <c r="F50204" s="148"/>
      <c r="G50204" s="149"/>
      <c r="H50204" s="148"/>
      <c r="I50204"/>
    </row>
    <row r="50205" spans="1:9" x14ac:dyDescent="0.25">
      <c r="A50205"/>
      <c r="B50205"/>
      <c r="C50205"/>
      <c r="D50205"/>
      <c r="E50205" s="148"/>
      <c r="F50205" s="148"/>
      <c r="G50205" s="149"/>
      <c r="H50205" s="148"/>
      <c r="I50205"/>
    </row>
    <row r="50206" spans="1:9" x14ac:dyDescent="0.25">
      <c r="A50206"/>
      <c r="B50206"/>
      <c r="C50206"/>
      <c r="D50206"/>
      <c r="E50206" s="148"/>
      <c r="F50206" s="148"/>
      <c r="G50206" s="149"/>
      <c r="H50206" s="148"/>
      <c r="I50206"/>
    </row>
    <row r="50207" spans="1:9" x14ac:dyDescent="0.25">
      <c r="A50207"/>
      <c r="B50207"/>
      <c r="C50207"/>
      <c r="D50207"/>
      <c r="E50207" s="148"/>
      <c r="F50207" s="148"/>
      <c r="G50207" s="149"/>
      <c r="H50207" s="148"/>
      <c r="I50207"/>
    </row>
    <row r="50208" spans="1:9" x14ac:dyDescent="0.25">
      <c r="A50208"/>
      <c r="B50208"/>
      <c r="C50208"/>
      <c r="D50208"/>
      <c r="E50208" s="148"/>
      <c r="F50208" s="148"/>
      <c r="G50208" s="149"/>
      <c r="H50208" s="148"/>
      <c r="I50208"/>
    </row>
    <row r="50209" spans="1:9" x14ac:dyDescent="0.25">
      <c r="A50209"/>
      <c r="B50209"/>
      <c r="C50209"/>
      <c r="D50209"/>
      <c r="E50209" s="148"/>
      <c r="F50209" s="148"/>
      <c r="G50209" s="149"/>
      <c r="H50209" s="148"/>
      <c r="I50209"/>
    </row>
    <row r="50210" spans="1:9" x14ac:dyDescent="0.25">
      <c r="A50210"/>
      <c r="B50210"/>
      <c r="C50210"/>
      <c r="D50210"/>
      <c r="E50210" s="148"/>
      <c r="F50210" s="148"/>
      <c r="G50210" s="149"/>
      <c r="H50210" s="148"/>
      <c r="I50210"/>
    </row>
    <row r="50211" spans="1:9" x14ac:dyDescent="0.25">
      <c r="A50211"/>
      <c r="B50211"/>
      <c r="C50211"/>
      <c r="D50211"/>
      <c r="E50211" s="148"/>
      <c r="F50211" s="148"/>
      <c r="G50211" s="149"/>
      <c r="H50211" s="148"/>
      <c r="I50211"/>
    </row>
    <row r="50212" spans="1:9" x14ac:dyDescent="0.25">
      <c r="A50212"/>
      <c r="B50212"/>
      <c r="C50212"/>
      <c r="D50212"/>
      <c r="E50212" s="148"/>
      <c r="F50212" s="148"/>
      <c r="G50212" s="149"/>
      <c r="H50212" s="148"/>
      <c r="I50212"/>
    </row>
    <row r="50213" spans="1:9" x14ac:dyDescent="0.25">
      <c r="A50213"/>
      <c r="B50213"/>
      <c r="C50213"/>
      <c r="D50213"/>
      <c r="E50213" s="148"/>
      <c r="F50213" s="148"/>
      <c r="G50213" s="149"/>
      <c r="H50213" s="148"/>
      <c r="I50213"/>
    </row>
    <row r="50214" spans="1:9" x14ac:dyDescent="0.25">
      <c r="A50214"/>
      <c r="B50214"/>
      <c r="C50214"/>
      <c r="D50214"/>
      <c r="E50214" s="148"/>
      <c r="F50214" s="148"/>
      <c r="G50214" s="149"/>
      <c r="H50214" s="148"/>
      <c r="I50214"/>
    </row>
    <row r="50215" spans="1:9" x14ac:dyDescent="0.25">
      <c r="A50215"/>
      <c r="B50215"/>
      <c r="C50215"/>
      <c r="D50215"/>
      <c r="E50215" s="148"/>
      <c r="F50215" s="148"/>
      <c r="G50215" s="149"/>
      <c r="H50215" s="148"/>
      <c r="I50215"/>
    </row>
    <row r="50216" spans="1:9" x14ac:dyDescent="0.25">
      <c r="A50216"/>
      <c r="B50216"/>
      <c r="C50216"/>
      <c r="D50216"/>
      <c r="E50216" s="148"/>
      <c r="F50216" s="148"/>
      <c r="G50216" s="149"/>
      <c r="H50216" s="148"/>
      <c r="I50216"/>
    </row>
    <row r="50217" spans="1:9" x14ac:dyDescent="0.25">
      <c r="A50217"/>
      <c r="B50217"/>
      <c r="C50217"/>
      <c r="D50217"/>
      <c r="E50217" s="148"/>
      <c r="F50217" s="148"/>
      <c r="G50217" s="149"/>
      <c r="H50217" s="148"/>
      <c r="I50217"/>
    </row>
    <row r="50218" spans="1:9" x14ac:dyDescent="0.25">
      <c r="A50218"/>
      <c r="B50218"/>
      <c r="C50218"/>
      <c r="D50218"/>
      <c r="E50218" s="148"/>
      <c r="F50218" s="148"/>
      <c r="G50218" s="149"/>
      <c r="H50218" s="148"/>
      <c r="I50218"/>
    </row>
    <row r="50219" spans="1:9" x14ac:dyDescent="0.25">
      <c r="A50219"/>
      <c r="B50219"/>
      <c r="C50219"/>
      <c r="D50219"/>
      <c r="E50219" s="148"/>
      <c r="F50219" s="148"/>
      <c r="G50219" s="149"/>
      <c r="H50219" s="148"/>
      <c r="I50219"/>
    </row>
    <row r="50220" spans="1:9" x14ac:dyDescent="0.25">
      <c r="A50220"/>
      <c r="B50220"/>
      <c r="C50220"/>
      <c r="D50220"/>
      <c r="E50220" s="148"/>
      <c r="F50220" s="148"/>
      <c r="G50220" s="149"/>
      <c r="H50220" s="148"/>
      <c r="I50220"/>
    </row>
    <row r="50221" spans="1:9" x14ac:dyDescent="0.25">
      <c r="A50221"/>
      <c r="B50221"/>
      <c r="C50221"/>
      <c r="D50221"/>
      <c r="E50221" s="148"/>
      <c r="F50221" s="148"/>
      <c r="G50221" s="149"/>
      <c r="H50221" s="148"/>
      <c r="I50221"/>
    </row>
    <row r="50222" spans="1:9" x14ac:dyDescent="0.25">
      <c r="A50222"/>
      <c r="B50222"/>
      <c r="C50222"/>
      <c r="D50222"/>
      <c r="E50222" s="148"/>
      <c r="F50222" s="148"/>
      <c r="G50222" s="149"/>
      <c r="H50222" s="148"/>
      <c r="I50222"/>
    </row>
    <row r="50223" spans="1:9" x14ac:dyDescent="0.25">
      <c r="A50223"/>
      <c r="B50223"/>
      <c r="C50223"/>
      <c r="D50223"/>
      <c r="E50223" s="148"/>
      <c r="F50223" s="148"/>
      <c r="G50223" s="149"/>
      <c r="H50223" s="148"/>
      <c r="I50223"/>
    </row>
    <row r="50224" spans="1:9" x14ac:dyDescent="0.25">
      <c r="A50224"/>
      <c r="B50224"/>
      <c r="C50224"/>
      <c r="D50224"/>
      <c r="E50224" s="148"/>
      <c r="F50224" s="148"/>
      <c r="G50224" s="149"/>
      <c r="H50224" s="148"/>
      <c r="I50224"/>
    </row>
    <row r="50225" spans="1:9" x14ac:dyDescent="0.25">
      <c r="A50225"/>
      <c r="B50225"/>
      <c r="C50225"/>
      <c r="D50225"/>
      <c r="E50225" s="148"/>
      <c r="F50225" s="148"/>
      <c r="G50225" s="149"/>
      <c r="H50225" s="148"/>
      <c r="I50225"/>
    </row>
    <row r="50226" spans="1:9" x14ac:dyDescent="0.25">
      <c r="A50226"/>
      <c r="B50226"/>
      <c r="C50226"/>
      <c r="D50226"/>
      <c r="E50226" s="148"/>
      <c r="F50226" s="148"/>
      <c r="G50226" s="149"/>
      <c r="H50226" s="148"/>
      <c r="I50226"/>
    </row>
    <row r="50227" spans="1:9" x14ac:dyDescent="0.25">
      <c r="A50227"/>
      <c r="B50227"/>
      <c r="C50227"/>
      <c r="D50227"/>
      <c r="E50227" s="148"/>
      <c r="F50227" s="148"/>
      <c r="G50227" s="149"/>
      <c r="H50227" s="148"/>
      <c r="I50227"/>
    </row>
    <row r="50228" spans="1:9" x14ac:dyDescent="0.25">
      <c r="A50228"/>
      <c r="B50228"/>
      <c r="C50228"/>
      <c r="D50228"/>
      <c r="E50228" s="148"/>
      <c r="F50228" s="148"/>
      <c r="G50228" s="149"/>
      <c r="H50228" s="148"/>
      <c r="I50228"/>
    </row>
    <row r="50229" spans="1:9" x14ac:dyDescent="0.25">
      <c r="A50229"/>
      <c r="B50229"/>
      <c r="C50229"/>
      <c r="D50229"/>
      <c r="E50229" s="148"/>
      <c r="F50229" s="148"/>
      <c r="G50229" s="149"/>
      <c r="H50229" s="148"/>
      <c r="I50229"/>
    </row>
    <row r="50230" spans="1:9" x14ac:dyDescent="0.25">
      <c r="A50230"/>
      <c r="B50230"/>
      <c r="C50230"/>
      <c r="D50230"/>
      <c r="E50230" s="148"/>
      <c r="F50230" s="148"/>
      <c r="G50230" s="149"/>
      <c r="H50230" s="148"/>
      <c r="I50230"/>
    </row>
    <row r="50231" spans="1:9" x14ac:dyDescent="0.25">
      <c r="A50231"/>
      <c r="B50231"/>
      <c r="C50231"/>
      <c r="D50231"/>
      <c r="E50231" s="148"/>
      <c r="F50231" s="148"/>
      <c r="G50231" s="149"/>
      <c r="H50231" s="148"/>
      <c r="I50231"/>
    </row>
    <row r="50232" spans="1:9" x14ac:dyDescent="0.25">
      <c r="A50232"/>
      <c r="B50232"/>
      <c r="C50232"/>
      <c r="D50232"/>
      <c r="E50232" s="148"/>
      <c r="F50232" s="148"/>
      <c r="G50232" s="149"/>
      <c r="H50232" s="148"/>
      <c r="I50232"/>
    </row>
    <row r="50233" spans="1:9" x14ac:dyDescent="0.25">
      <c r="A50233"/>
      <c r="B50233"/>
      <c r="C50233"/>
      <c r="D50233"/>
      <c r="E50233" s="148"/>
      <c r="F50233" s="148"/>
      <c r="G50233" s="149"/>
      <c r="H50233" s="148"/>
      <c r="I50233"/>
    </row>
    <row r="50234" spans="1:9" x14ac:dyDescent="0.25">
      <c r="A50234"/>
      <c r="B50234"/>
      <c r="C50234"/>
      <c r="D50234"/>
      <c r="E50234" s="148"/>
      <c r="F50234" s="148"/>
      <c r="G50234" s="149"/>
      <c r="H50234" s="148"/>
      <c r="I50234"/>
    </row>
    <row r="50235" spans="1:9" x14ac:dyDescent="0.25">
      <c r="A50235"/>
      <c r="B50235"/>
      <c r="C50235"/>
      <c r="D50235"/>
      <c r="E50235" s="148"/>
      <c r="F50235" s="148"/>
      <c r="G50235" s="149"/>
      <c r="H50235" s="148"/>
      <c r="I50235"/>
    </row>
    <row r="50236" spans="1:9" x14ac:dyDescent="0.25">
      <c r="A50236"/>
      <c r="B50236"/>
      <c r="C50236"/>
      <c r="D50236"/>
      <c r="E50236" s="148"/>
      <c r="F50236" s="148"/>
      <c r="G50236" s="149"/>
      <c r="H50236" s="148"/>
      <c r="I50236"/>
    </row>
    <row r="50237" spans="1:9" x14ac:dyDescent="0.25">
      <c r="A50237"/>
      <c r="B50237"/>
      <c r="C50237"/>
      <c r="D50237"/>
      <c r="E50237" s="148"/>
      <c r="F50237" s="148"/>
      <c r="G50237" s="149"/>
      <c r="H50237" s="148"/>
      <c r="I50237"/>
    </row>
    <row r="50238" spans="1:9" x14ac:dyDescent="0.25">
      <c r="A50238"/>
      <c r="B50238"/>
      <c r="C50238"/>
      <c r="D50238"/>
      <c r="E50238" s="148"/>
      <c r="F50238" s="148"/>
      <c r="G50238" s="149"/>
      <c r="H50238" s="148"/>
      <c r="I50238"/>
    </row>
    <row r="50239" spans="1:9" x14ac:dyDescent="0.25">
      <c r="A50239"/>
      <c r="B50239"/>
      <c r="C50239"/>
      <c r="D50239"/>
      <c r="E50239" s="148"/>
      <c r="F50239" s="148"/>
      <c r="G50239" s="149"/>
      <c r="H50239" s="148"/>
      <c r="I50239"/>
    </row>
    <row r="50240" spans="1:9" x14ac:dyDescent="0.25">
      <c r="A50240"/>
      <c r="B50240"/>
      <c r="C50240"/>
      <c r="D50240"/>
      <c r="E50240" s="148"/>
      <c r="F50240" s="148"/>
      <c r="G50240" s="149"/>
      <c r="H50240" s="148"/>
      <c r="I50240"/>
    </row>
    <row r="50241" spans="1:9" x14ac:dyDescent="0.25">
      <c r="A50241"/>
      <c r="B50241"/>
      <c r="C50241"/>
      <c r="D50241"/>
      <c r="E50241" s="148"/>
      <c r="F50241" s="148"/>
      <c r="G50241" s="149"/>
      <c r="H50241" s="148"/>
      <c r="I50241"/>
    </row>
    <row r="50242" spans="1:9" x14ac:dyDescent="0.25">
      <c r="A50242"/>
      <c r="B50242"/>
      <c r="C50242"/>
      <c r="D50242"/>
      <c r="E50242" s="148"/>
      <c r="F50242" s="148"/>
      <c r="G50242" s="149"/>
      <c r="H50242" s="148"/>
      <c r="I50242"/>
    </row>
    <row r="50243" spans="1:9" x14ac:dyDescent="0.25">
      <c r="A50243"/>
      <c r="B50243"/>
      <c r="C50243"/>
      <c r="D50243"/>
      <c r="E50243" s="148"/>
      <c r="F50243" s="148"/>
      <c r="G50243" s="149"/>
      <c r="H50243" s="148"/>
      <c r="I50243"/>
    </row>
    <row r="50244" spans="1:9" x14ac:dyDescent="0.25">
      <c r="A50244"/>
      <c r="B50244"/>
      <c r="C50244"/>
      <c r="D50244"/>
      <c r="E50244" s="148"/>
      <c r="F50244" s="148"/>
      <c r="G50244" s="149"/>
      <c r="H50244" s="148"/>
      <c r="I50244"/>
    </row>
    <row r="50245" spans="1:9" x14ac:dyDescent="0.25">
      <c r="A50245"/>
      <c r="B50245"/>
      <c r="C50245"/>
      <c r="D50245"/>
      <c r="E50245" s="148"/>
      <c r="F50245" s="148"/>
      <c r="G50245" s="149"/>
      <c r="H50245" s="148"/>
      <c r="I50245"/>
    </row>
    <row r="50246" spans="1:9" x14ac:dyDescent="0.25">
      <c r="A50246"/>
      <c r="B50246"/>
      <c r="C50246"/>
      <c r="D50246"/>
      <c r="E50246" s="148"/>
      <c r="F50246" s="148"/>
      <c r="G50246" s="149"/>
      <c r="H50246" s="148"/>
      <c r="I50246"/>
    </row>
    <row r="50247" spans="1:9" x14ac:dyDescent="0.25">
      <c r="A50247"/>
      <c r="B50247"/>
      <c r="C50247"/>
      <c r="D50247"/>
      <c r="E50247" s="148"/>
      <c r="F50247" s="148"/>
      <c r="G50247" s="149"/>
      <c r="H50247" s="148"/>
      <c r="I50247"/>
    </row>
    <row r="50248" spans="1:9" x14ac:dyDescent="0.25">
      <c r="A50248"/>
      <c r="B50248"/>
      <c r="C50248"/>
      <c r="D50248"/>
      <c r="E50248" s="148"/>
      <c r="F50248" s="148"/>
      <c r="G50248" s="149"/>
      <c r="H50248" s="148"/>
      <c r="I50248"/>
    </row>
    <row r="50249" spans="1:9" x14ac:dyDescent="0.25">
      <c r="A50249"/>
      <c r="B50249"/>
      <c r="C50249"/>
      <c r="D50249"/>
      <c r="E50249" s="148"/>
      <c r="F50249" s="148"/>
      <c r="G50249" s="149"/>
      <c r="H50249" s="148"/>
      <c r="I50249"/>
    </row>
    <row r="50250" spans="1:9" x14ac:dyDescent="0.25">
      <c r="A50250"/>
      <c r="B50250"/>
      <c r="C50250"/>
      <c r="D50250"/>
      <c r="E50250" s="148"/>
      <c r="F50250" s="148"/>
      <c r="G50250" s="149"/>
      <c r="H50250" s="148"/>
      <c r="I50250"/>
    </row>
    <row r="50251" spans="1:9" x14ac:dyDescent="0.25">
      <c r="A50251"/>
      <c r="B50251"/>
      <c r="C50251"/>
      <c r="D50251"/>
      <c r="E50251" s="148"/>
      <c r="F50251" s="148"/>
      <c r="G50251" s="149"/>
      <c r="H50251" s="148"/>
      <c r="I50251"/>
    </row>
    <row r="50252" spans="1:9" x14ac:dyDescent="0.25">
      <c r="A50252"/>
      <c r="B50252"/>
      <c r="C50252"/>
      <c r="D50252"/>
      <c r="E50252" s="148"/>
      <c r="F50252" s="148"/>
      <c r="G50252" s="149"/>
      <c r="H50252" s="148"/>
      <c r="I50252"/>
    </row>
    <row r="50253" spans="1:9" x14ac:dyDescent="0.25">
      <c r="A50253"/>
      <c r="B50253"/>
      <c r="C50253"/>
      <c r="D50253"/>
      <c r="E50253" s="148"/>
      <c r="F50253" s="148"/>
      <c r="G50253" s="149"/>
      <c r="H50253" s="148"/>
      <c r="I50253"/>
    </row>
    <row r="50254" spans="1:9" x14ac:dyDescent="0.25">
      <c r="A50254"/>
      <c r="B50254"/>
      <c r="C50254"/>
      <c r="D50254"/>
      <c r="E50254" s="148"/>
      <c r="F50254" s="148"/>
      <c r="G50254" s="149"/>
      <c r="H50254" s="148"/>
      <c r="I50254"/>
    </row>
    <row r="50255" spans="1:9" x14ac:dyDescent="0.25">
      <c r="A50255"/>
      <c r="B50255"/>
      <c r="C50255"/>
      <c r="D50255"/>
      <c r="E50255" s="148"/>
      <c r="F50255" s="148"/>
      <c r="G50255" s="149"/>
      <c r="H50255" s="148"/>
      <c r="I50255"/>
    </row>
    <row r="50256" spans="1:9" x14ac:dyDescent="0.25">
      <c r="A50256"/>
      <c r="B50256"/>
      <c r="C50256"/>
      <c r="D50256"/>
      <c r="E50256" s="148"/>
      <c r="F50256" s="148"/>
      <c r="G50256" s="149"/>
      <c r="H50256" s="148"/>
      <c r="I50256"/>
    </row>
    <row r="50257" spans="1:9" x14ac:dyDescent="0.25">
      <c r="A50257"/>
      <c r="B50257"/>
      <c r="C50257"/>
      <c r="D50257"/>
      <c r="E50257" s="148"/>
      <c r="F50257" s="148"/>
      <c r="G50257" s="149"/>
      <c r="H50257" s="148"/>
      <c r="I50257"/>
    </row>
    <row r="50258" spans="1:9" x14ac:dyDescent="0.25">
      <c r="A50258"/>
      <c r="B50258"/>
      <c r="C50258"/>
      <c r="D50258"/>
      <c r="E50258" s="148"/>
      <c r="F50258" s="148"/>
      <c r="G50258" s="149"/>
      <c r="H50258" s="148"/>
      <c r="I50258"/>
    </row>
    <row r="50259" spans="1:9" x14ac:dyDescent="0.25">
      <c r="A50259"/>
      <c r="B50259"/>
      <c r="C50259"/>
      <c r="D50259"/>
      <c r="E50259" s="148"/>
      <c r="F50259" s="148"/>
      <c r="G50259" s="149"/>
      <c r="H50259" s="148"/>
      <c r="I50259"/>
    </row>
    <row r="50260" spans="1:9" x14ac:dyDescent="0.25">
      <c r="A50260"/>
      <c r="B50260"/>
      <c r="C50260"/>
      <c r="D50260"/>
      <c r="E50260" s="148"/>
      <c r="F50260" s="148"/>
      <c r="G50260" s="149"/>
      <c r="H50260" s="148"/>
      <c r="I50260"/>
    </row>
    <row r="50261" spans="1:9" x14ac:dyDescent="0.25">
      <c r="A50261"/>
      <c r="B50261"/>
      <c r="C50261"/>
      <c r="D50261"/>
      <c r="E50261" s="148"/>
      <c r="F50261" s="148"/>
      <c r="G50261" s="149"/>
      <c r="H50261" s="148"/>
      <c r="I50261"/>
    </row>
    <row r="50262" spans="1:9" x14ac:dyDescent="0.25">
      <c r="A50262"/>
      <c r="B50262"/>
      <c r="C50262"/>
      <c r="D50262"/>
      <c r="E50262" s="148"/>
      <c r="F50262" s="148"/>
      <c r="G50262" s="149"/>
      <c r="H50262" s="148"/>
      <c r="I50262"/>
    </row>
    <row r="50263" spans="1:9" x14ac:dyDescent="0.25">
      <c r="A50263"/>
      <c r="B50263"/>
      <c r="C50263"/>
      <c r="D50263"/>
      <c r="E50263" s="148"/>
      <c r="F50263" s="148"/>
      <c r="G50263" s="149"/>
      <c r="H50263" s="148"/>
      <c r="I50263"/>
    </row>
    <row r="50264" spans="1:9" x14ac:dyDescent="0.25">
      <c r="A50264"/>
      <c r="B50264"/>
      <c r="C50264"/>
      <c r="D50264"/>
      <c r="E50264" s="148"/>
      <c r="F50264" s="148"/>
      <c r="G50264" s="149"/>
      <c r="H50264" s="148"/>
      <c r="I50264"/>
    </row>
    <row r="50265" spans="1:9" x14ac:dyDescent="0.25">
      <c r="A50265"/>
      <c r="B50265"/>
      <c r="C50265"/>
      <c r="D50265"/>
      <c r="E50265" s="148"/>
      <c r="F50265" s="148"/>
      <c r="G50265" s="149"/>
      <c r="H50265" s="148"/>
      <c r="I50265"/>
    </row>
    <row r="50266" spans="1:9" x14ac:dyDescent="0.25">
      <c r="A50266"/>
      <c r="B50266"/>
      <c r="C50266"/>
      <c r="D50266"/>
      <c r="E50266" s="148"/>
      <c r="F50266" s="148"/>
      <c r="G50266" s="149"/>
      <c r="H50266" s="148"/>
      <c r="I50266"/>
    </row>
    <row r="50267" spans="1:9" x14ac:dyDescent="0.25">
      <c r="A50267"/>
      <c r="B50267"/>
      <c r="C50267"/>
      <c r="D50267"/>
      <c r="E50267" s="148"/>
      <c r="F50267" s="148"/>
      <c r="G50267" s="149"/>
      <c r="H50267" s="148"/>
      <c r="I50267"/>
    </row>
    <row r="50268" spans="1:9" x14ac:dyDescent="0.25">
      <c r="A50268"/>
      <c r="B50268"/>
      <c r="C50268"/>
      <c r="D50268"/>
      <c r="E50268" s="148"/>
      <c r="F50268" s="148"/>
      <c r="G50268" s="149"/>
      <c r="H50268" s="148"/>
      <c r="I50268"/>
    </row>
    <row r="50269" spans="1:9" x14ac:dyDescent="0.25">
      <c r="A50269"/>
      <c r="B50269"/>
      <c r="C50269"/>
      <c r="D50269"/>
      <c r="E50269" s="148"/>
      <c r="F50269" s="148"/>
      <c r="G50269" s="149"/>
      <c r="H50269" s="148"/>
      <c r="I50269"/>
    </row>
    <row r="50270" spans="1:9" x14ac:dyDescent="0.25">
      <c r="A50270"/>
      <c r="B50270"/>
      <c r="C50270"/>
      <c r="D50270"/>
      <c r="E50270" s="148"/>
      <c r="F50270" s="148"/>
      <c r="G50270" s="149"/>
      <c r="H50270" s="148"/>
      <c r="I50270"/>
    </row>
    <row r="50271" spans="1:9" x14ac:dyDescent="0.25">
      <c r="A50271"/>
      <c r="B50271"/>
      <c r="C50271"/>
      <c r="D50271"/>
      <c r="E50271" s="148"/>
      <c r="F50271" s="148"/>
      <c r="G50271" s="149"/>
      <c r="H50271" s="148"/>
      <c r="I50271"/>
    </row>
    <row r="50272" spans="1:9" x14ac:dyDescent="0.25">
      <c r="A50272"/>
      <c r="B50272"/>
      <c r="C50272"/>
      <c r="D50272"/>
      <c r="E50272" s="148"/>
      <c r="F50272" s="148"/>
      <c r="G50272" s="149"/>
      <c r="H50272" s="148"/>
      <c r="I50272"/>
    </row>
    <row r="50273" spans="1:9" x14ac:dyDescent="0.25">
      <c r="A50273"/>
      <c r="B50273"/>
      <c r="C50273"/>
      <c r="D50273"/>
      <c r="E50273" s="148"/>
      <c r="F50273" s="148"/>
      <c r="G50273" s="149"/>
      <c r="H50273" s="148"/>
      <c r="I50273"/>
    </row>
    <row r="50274" spans="1:9" x14ac:dyDescent="0.25">
      <c r="A50274"/>
      <c r="B50274"/>
      <c r="C50274"/>
      <c r="D50274"/>
      <c r="E50274" s="148"/>
      <c r="F50274" s="148"/>
      <c r="G50274" s="149"/>
      <c r="H50274" s="148"/>
      <c r="I50274"/>
    </row>
    <row r="50275" spans="1:9" x14ac:dyDescent="0.25">
      <c r="A50275"/>
      <c r="B50275"/>
      <c r="C50275"/>
      <c r="D50275"/>
      <c r="E50275" s="148"/>
      <c r="F50275" s="148"/>
      <c r="G50275" s="149"/>
      <c r="H50275" s="148"/>
      <c r="I50275"/>
    </row>
    <row r="50276" spans="1:9" x14ac:dyDescent="0.25">
      <c r="A50276"/>
      <c r="B50276"/>
      <c r="C50276"/>
      <c r="D50276"/>
      <c r="E50276" s="148"/>
      <c r="F50276" s="148"/>
      <c r="G50276" s="149"/>
      <c r="H50276" s="148"/>
      <c r="I50276"/>
    </row>
    <row r="50277" spans="1:9" x14ac:dyDescent="0.25">
      <c r="A50277"/>
      <c r="B50277"/>
      <c r="C50277"/>
      <c r="D50277"/>
      <c r="E50277" s="148"/>
      <c r="F50277" s="148"/>
      <c r="G50277" s="149"/>
      <c r="H50277" s="148"/>
      <c r="I50277"/>
    </row>
    <row r="50278" spans="1:9" x14ac:dyDescent="0.25">
      <c r="A50278"/>
      <c r="B50278"/>
      <c r="C50278"/>
      <c r="D50278"/>
      <c r="E50278" s="148"/>
      <c r="F50278" s="148"/>
      <c r="G50278" s="149"/>
      <c r="H50278" s="148"/>
      <c r="I50278"/>
    </row>
    <row r="50279" spans="1:9" x14ac:dyDescent="0.25">
      <c r="A50279"/>
      <c r="B50279"/>
      <c r="C50279"/>
      <c r="D50279"/>
      <c r="E50279" s="148"/>
      <c r="F50279" s="148"/>
      <c r="G50279" s="149"/>
      <c r="H50279" s="148"/>
      <c r="I50279"/>
    </row>
    <row r="50280" spans="1:9" x14ac:dyDescent="0.25">
      <c r="A50280"/>
      <c r="B50280"/>
      <c r="C50280"/>
      <c r="D50280"/>
      <c r="E50280" s="148"/>
      <c r="F50280" s="148"/>
      <c r="G50280" s="149"/>
      <c r="H50280" s="148"/>
      <c r="I50280"/>
    </row>
    <row r="50281" spans="1:9" x14ac:dyDescent="0.25">
      <c r="A50281"/>
      <c r="B50281"/>
      <c r="C50281"/>
      <c r="D50281"/>
      <c r="E50281" s="148"/>
      <c r="F50281" s="148"/>
      <c r="G50281" s="149"/>
      <c r="H50281" s="148"/>
      <c r="I50281"/>
    </row>
    <row r="50282" spans="1:9" x14ac:dyDescent="0.25">
      <c r="A50282"/>
      <c r="B50282"/>
      <c r="C50282"/>
      <c r="D50282"/>
      <c r="E50282" s="148"/>
      <c r="F50282" s="148"/>
      <c r="G50282" s="149"/>
      <c r="H50282" s="148"/>
      <c r="I50282"/>
    </row>
    <row r="50283" spans="1:9" x14ac:dyDescent="0.25">
      <c r="A50283"/>
      <c r="B50283"/>
      <c r="C50283"/>
      <c r="D50283"/>
      <c r="E50283" s="148"/>
      <c r="F50283" s="148"/>
      <c r="G50283" s="149"/>
      <c r="H50283" s="148"/>
      <c r="I50283"/>
    </row>
    <row r="50284" spans="1:9" x14ac:dyDescent="0.25">
      <c r="A50284"/>
      <c r="B50284"/>
      <c r="C50284"/>
      <c r="D50284"/>
      <c r="E50284" s="148"/>
      <c r="F50284" s="148"/>
      <c r="G50284" s="149"/>
      <c r="H50284" s="148"/>
      <c r="I50284"/>
    </row>
    <row r="50285" spans="1:9" x14ac:dyDescent="0.25">
      <c r="A50285"/>
      <c r="B50285"/>
      <c r="C50285"/>
      <c r="D50285"/>
      <c r="E50285" s="148"/>
      <c r="F50285" s="148"/>
      <c r="G50285" s="149"/>
      <c r="H50285" s="148"/>
      <c r="I50285"/>
    </row>
    <row r="50286" spans="1:9" x14ac:dyDescent="0.25">
      <c r="A50286"/>
      <c r="B50286"/>
      <c r="C50286"/>
      <c r="D50286"/>
      <c r="E50286" s="148"/>
      <c r="F50286" s="148"/>
      <c r="G50286" s="149"/>
      <c r="H50286" s="148"/>
      <c r="I50286"/>
    </row>
    <row r="50287" spans="1:9" x14ac:dyDescent="0.25">
      <c r="A50287"/>
      <c r="B50287"/>
      <c r="C50287"/>
      <c r="D50287"/>
      <c r="E50287" s="148"/>
      <c r="F50287" s="148"/>
      <c r="G50287" s="149"/>
      <c r="H50287" s="148"/>
      <c r="I50287"/>
    </row>
    <row r="50288" spans="1:9" x14ac:dyDescent="0.25">
      <c r="A50288"/>
      <c r="B50288"/>
      <c r="C50288"/>
      <c r="D50288"/>
      <c r="E50288" s="148"/>
      <c r="F50288" s="148"/>
      <c r="G50288" s="149"/>
      <c r="H50288" s="148"/>
      <c r="I50288"/>
    </row>
    <row r="50289" spans="1:9" x14ac:dyDescent="0.25">
      <c r="A50289"/>
      <c r="B50289"/>
      <c r="C50289"/>
      <c r="D50289"/>
      <c r="E50289" s="148"/>
      <c r="F50289" s="148"/>
      <c r="G50289" s="149"/>
      <c r="H50289" s="148"/>
      <c r="I50289"/>
    </row>
    <row r="50290" spans="1:9" x14ac:dyDescent="0.25">
      <c r="A50290"/>
      <c r="B50290"/>
      <c r="C50290"/>
      <c r="D50290"/>
      <c r="E50290" s="148"/>
      <c r="F50290" s="148"/>
      <c r="G50290" s="149"/>
      <c r="H50290" s="148"/>
      <c r="I50290"/>
    </row>
    <row r="50291" spans="1:9" x14ac:dyDescent="0.25">
      <c r="A50291"/>
      <c r="B50291"/>
      <c r="C50291"/>
      <c r="D50291"/>
      <c r="E50291" s="148"/>
      <c r="F50291" s="148"/>
      <c r="G50291" s="149"/>
      <c r="H50291" s="148"/>
      <c r="I50291"/>
    </row>
    <row r="50292" spans="1:9" x14ac:dyDescent="0.25">
      <c r="A50292"/>
      <c r="B50292"/>
      <c r="C50292"/>
      <c r="D50292"/>
      <c r="E50292" s="148"/>
      <c r="F50292" s="148"/>
      <c r="G50292" s="149"/>
      <c r="H50292" s="148"/>
      <c r="I50292"/>
    </row>
    <row r="50293" spans="1:9" x14ac:dyDescent="0.25">
      <c r="A50293"/>
      <c r="B50293"/>
      <c r="C50293"/>
      <c r="D50293"/>
      <c r="E50293" s="148"/>
      <c r="F50293" s="148"/>
      <c r="G50293" s="149"/>
      <c r="H50293" s="148"/>
      <c r="I50293"/>
    </row>
    <row r="50294" spans="1:9" x14ac:dyDescent="0.25">
      <c r="A50294"/>
      <c r="B50294"/>
      <c r="C50294"/>
      <c r="D50294"/>
      <c r="E50294" s="148"/>
      <c r="F50294" s="148"/>
      <c r="G50294" s="149"/>
      <c r="H50294" s="148"/>
      <c r="I50294"/>
    </row>
    <row r="50295" spans="1:9" x14ac:dyDescent="0.25">
      <c r="A50295"/>
      <c r="B50295"/>
      <c r="C50295"/>
      <c r="D50295"/>
      <c r="E50295" s="148"/>
      <c r="F50295" s="148"/>
      <c r="G50295" s="149"/>
      <c r="H50295" s="148"/>
      <c r="I50295"/>
    </row>
    <row r="50296" spans="1:9" x14ac:dyDescent="0.25">
      <c r="A50296"/>
      <c r="B50296"/>
      <c r="C50296"/>
      <c r="D50296"/>
      <c r="E50296" s="148"/>
      <c r="F50296" s="148"/>
      <c r="G50296" s="149"/>
      <c r="H50296" s="148"/>
      <c r="I50296"/>
    </row>
    <row r="50297" spans="1:9" x14ac:dyDescent="0.25">
      <c r="A50297"/>
      <c r="B50297"/>
      <c r="C50297"/>
      <c r="D50297"/>
      <c r="E50297" s="148"/>
      <c r="F50297" s="148"/>
      <c r="G50297" s="149"/>
      <c r="H50297" s="148"/>
      <c r="I50297"/>
    </row>
    <row r="50298" spans="1:9" x14ac:dyDescent="0.25">
      <c r="A50298"/>
      <c r="B50298"/>
      <c r="C50298"/>
      <c r="D50298"/>
      <c r="E50298" s="148"/>
      <c r="F50298" s="148"/>
      <c r="G50298" s="149"/>
      <c r="H50298" s="148"/>
      <c r="I50298"/>
    </row>
    <row r="50299" spans="1:9" x14ac:dyDescent="0.25">
      <c r="A50299"/>
      <c r="B50299"/>
      <c r="C50299"/>
      <c r="D50299"/>
      <c r="E50299" s="148"/>
      <c r="F50299" s="148"/>
      <c r="G50299" s="149"/>
      <c r="H50299" s="148"/>
      <c r="I50299"/>
    </row>
    <row r="50300" spans="1:9" x14ac:dyDescent="0.25">
      <c r="A50300"/>
      <c r="B50300"/>
      <c r="C50300"/>
      <c r="D50300"/>
      <c r="E50300" s="148"/>
      <c r="F50300" s="148"/>
      <c r="G50300" s="149"/>
      <c r="H50300" s="148"/>
      <c r="I50300"/>
    </row>
    <row r="50301" spans="1:9" x14ac:dyDescent="0.25">
      <c r="A50301"/>
      <c r="B50301"/>
      <c r="C50301"/>
      <c r="D50301"/>
      <c r="E50301" s="148"/>
      <c r="F50301" s="148"/>
      <c r="G50301" s="149"/>
      <c r="H50301" s="148"/>
      <c r="I50301"/>
    </row>
    <row r="50302" spans="1:9" x14ac:dyDescent="0.25">
      <c r="A50302"/>
      <c r="B50302"/>
      <c r="C50302"/>
      <c r="D50302"/>
      <c r="E50302" s="148"/>
      <c r="F50302" s="148"/>
      <c r="G50302" s="149"/>
      <c r="H50302" s="148"/>
      <c r="I50302"/>
    </row>
    <row r="50303" spans="1:9" x14ac:dyDescent="0.25">
      <c r="A50303"/>
      <c r="B50303"/>
      <c r="C50303"/>
      <c r="D50303"/>
      <c r="E50303" s="148"/>
      <c r="F50303" s="148"/>
      <c r="G50303" s="149"/>
      <c r="H50303" s="148"/>
      <c r="I50303"/>
    </row>
    <row r="50304" spans="1:9" x14ac:dyDescent="0.25">
      <c r="A50304"/>
      <c r="B50304"/>
      <c r="C50304"/>
      <c r="D50304"/>
      <c r="E50304" s="148"/>
      <c r="F50304" s="148"/>
      <c r="G50304" s="149"/>
      <c r="H50304" s="148"/>
      <c r="I50304"/>
    </row>
    <row r="50305" spans="1:9" x14ac:dyDescent="0.25">
      <c r="A50305"/>
      <c r="B50305"/>
      <c r="C50305"/>
      <c r="D50305"/>
      <c r="E50305" s="148"/>
      <c r="F50305" s="148"/>
      <c r="G50305" s="149"/>
      <c r="H50305" s="148"/>
      <c r="I50305"/>
    </row>
    <row r="50306" spans="1:9" x14ac:dyDescent="0.25">
      <c r="A50306"/>
      <c r="B50306"/>
      <c r="C50306"/>
      <c r="D50306"/>
      <c r="E50306" s="148"/>
      <c r="F50306" s="148"/>
      <c r="G50306" s="149"/>
      <c r="H50306" s="148"/>
      <c r="I50306"/>
    </row>
    <row r="50307" spans="1:9" x14ac:dyDescent="0.25">
      <c r="A50307"/>
      <c r="B50307"/>
      <c r="C50307"/>
      <c r="D50307"/>
      <c r="E50307" s="148"/>
      <c r="F50307" s="148"/>
      <c r="G50307" s="149"/>
      <c r="H50307" s="148"/>
      <c r="I50307"/>
    </row>
    <row r="50308" spans="1:9" x14ac:dyDescent="0.25">
      <c r="A50308"/>
      <c r="B50308"/>
      <c r="C50308"/>
      <c r="D50308"/>
      <c r="E50308" s="148"/>
      <c r="F50308" s="148"/>
      <c r="G50308" s="149"/>
      <c r="H50308" s="148"/>
      <c r="I50308"/>
    </row>
    <row r="50309" spans="1:9" x14ac:dyDescent="0.25">
      <c r="A50309"/>
      <c r="B50309"/>
      <c r="C50309"/>
      <c r="D50309"/>
      <c r="E50309" s="148"/>
      <c r="F50309" s="148"/>
      <c r="G50309" s="149"/>
      <c r="H50309" s="148"/>
      <c r="I50309"/>
    </row>
    <row r="50310" spans="1:9" x14ac:dyDescent="0.25">
      <c r="A50310"/>
      <c r="B50310"/>
      <c r="C50310"/>
      <c r="D50310"/>
      <c r="E50310" s="148"/>
      <c r="F50310" s="148"/>
      <c r="G50310" s="149"/>
      <c r="H50310" s="148"/>
      <c r="I50310"/>
    </row>
    <row r="50311" spans="1:9" x14ac:dyDescent="0.25">
      <c r="A50311"/>
      <c r="B50311"/>
      <c r="C50311"/>
      <c r="D50311"/>
      <c r="E50311" s="148"/>
      <c r="F50311" s="148"/>
      <c r="G50311" s="149"/>
      <c r="H50311" s="148"/>
      <c r="I50311"/>
    </row>
    <row r="50312" spans="1:9" x14ac:dyDescent="0.25">
      <c r="A50312"/>
      <c r="B50312"/>
      <c r="C50312"/>
      <c r="D50312"/>
      <c r="E50312" s="148"/>
      <c r="F50312" s="148"/>
      <c r="G50312" s="149"/>
      <c r="H50312" s="148"/>
      <c r="I50312"/>
    </row>
    <row r="50313" spans="1:9" x14ac:dyDescent="0.25">
      <c r="A50313"/>
      <c r="B50313"/>
      <c r="C50313"/>
      <c r="D50313"/>
      <c r="E50313" s="148"/>
      <c r="F50313" s="148"/>
      <c r="G50313" s="149"/>
      <c r="H50313" s="148"/>
      <c r="I50313"/>
    </row>
    <row r="50314" spans="1:9" x14ac:dyDescent="0.25">
      <c r="A50314"/>
      <c r="B50314"/>
      <c r="C50314"/>
      <c r="D50314"/>
      <c r="E50314" s="148"/>
      <c r="F50314" s="148"/>
      <c r="G50314" s="149"/>
      <c r="H50314" s="148"/>
      <c r="I50314"/>
    </row>
    <row r="50315" spans="1:9" x14ac:dyDescent="0.25">
      <c r="A50315"/>
      <c r="B50315"/>
      <c r="C50315"/>
      <c r="D50315"/>
      <c r="E50315" s="148"/>
      <c r="F50315" s="148"/>
      <c r="G50315" s="149"/>
      <c r="H50315" s="148"/>
      <c r="I50315"/>
    </row>
    <row r="50316" spans="1:9" x14ac:dyDescent="0.25">
      <c r="A50316"/>
      <c r="B50316"/>
      <c r="C50316"/>
      <c r="D50316"/>
      <c r="E50316" s="148"/>
      <c r="F50316" s="148"/>
      <c r="G50316" s="149"/>
      <c r="H50316" s="148"/>
      <c r="I50316"/>
    </row>
    <row r="50317" spans="1:9" x14ac:dyDescent="0.25">
      <c r="A50317"/>
      <c r="B50317"/>
      <c r="C50317"/>
      <c r="D50317"/>
      <c r="E50317" s="148"/>
      <c r="F50317" s="148"/>
      <c r="G50317" s="149"/>
      <c r="H50317" s="148"/>
      <c r="I50317"/>
    </row>
    <row r="50318" spans="1:9" x14ac:dyDescent="0.25">
      <c r="A50318"/>
      <c r="B50318"/>
      <c r="C50318"/>
      <c r="D50318"/>
      <c r="E50318" s="148"/>
      <c r="F50318" s="148"/>
      <c r="G50318" s="149"/>
      <c r="H50318" s="148"/>
      <c r="I50318"/>
    </row>
    <row r="50319" spans="1:9" x14ac:dyDescent="0.25">
      <c r="A50319"/>
      <c r="B50319"/>
      <c r="C50319"/>
      <c r="D50319"/>
      <c r="E50319" s="148"/>
      <c r="F50319" s="148"/>
      <c r="G50319" s="149"/>
      <c r="H50319" s="148"/>
      <c r="I50319"/>
    </row>
    <row r="50320" spans="1:9" x14ac:dyDescent="0.25">
      <c r="A50320"/>
      <c r="B50320"/>
      <c r="C50320"/>
      <c r="D50320"/>
      <c r="E50320" s="148"/>
      <c r="F50320" s="148"/>
      <c r="G50320" s="149"/>
      <c r="H50320" s="148"/>
      <c r="I50320"/>
    </row>
    <row r="50321" spans="1:9" x14ac:dyDescent="0.25">
      <c r="A50321"/>
      <c r="B50321"/>
      <c r="C50321"/>
      <c r="D50321"/>
      <c r="E50321" s="148"/>
      <c r="F50321" s="148"/>
      <c r="G50321" s="149"/>
      <c r="H50321" s="148"/>
      <c r="I50321"/>
    </row>
    <row r="50322" spans="1:9" x14ac:dyDescent="0.25">
      <c r="A50322"/>
      <c r="B50322"/>
      <c r="C50322"/>
      <c r="D50322"/>
      <c r="E50322" s="148"/>
      <c r="F50322" s="148"/>
      <c r="G50322" s="149"/>
      <c r="H50322" s="148"/>
      <c r="I50322"/>
    </row>
    <row r="50323" spans="1:9" x14ac:dyDescent="0.25">
      <c r="A50323"/>
      <c r="B50323"/>
      <c r="C50323"/>
      <c r="D50323"/>
      <c r="E50323" s="148"/>
      <c r="F50323" s="148"/>
      <c r="G50323" s="149"/>
      <c r="H50323" s="148"/>
      <c r="I50323"/>
    </row>
    <row r="50324" spans="1:9" x14ac:dyDescent="0.25">
      <c r="A50324"/>
      <c r="B50324"/>
      <c r="C50324"/>
      <c r="D50324"/>
      <c r="E50324" s="148"/>
      <c r="F50324" s="148"/>
      <c r="G50324" s="149"/>
      <c r="H50324" s="148"/>
      <c r="I50324"/>
    </row>
    <row r="50325" spans="1:9" x14ac:dyDescent="0.25">
      <c r="A50325"/>
      <c r="B50325"/>
      <c r="C50325"/>
      <c r="D50325"/>
      <c r="E50325" s="148"/>
      <c r="F50325" s="148"/>
      <c r="G50325" s="149"/>
      <c r="H50325" s="148"/>
      <c r="I50325"/>
    </row>
    <row r="50326" spans="1:9" x14ac:dyDescent="0.25">
      <c r="A50326"/>
      <c r="B50326"/>
      <c r="C50326"/>
      <c r="D50326"/>
      <c r="E50326" s="148"/>
      <c r="F50326" s="148"/>
      <c r="G50326" s="149"/>
      <c r="H50326" s="148"/>
      <c r="I50326"/>
    </row>
    <row r="50327" spans="1:9" x14ac:dyDescent="0.25">
      <c r="A50327"/>
      <c r="B50327"/>
      <c r="C50327"/>
      <c r="D50327"/>
      <c r="E50327" s="148"/>
      <c r="F50327" s="148"/>
      <c r="G50327" s="149"/>
      <c r="H50327" s="148"/>
      <c r="I50327"/>
    </row>
    <row r="50328" spans="1:9" x14ac:dyDescent="0.25">
      <c r="A50328"/>
      <c r="B50328"/>
      <c r="C50328"/>
      <c r="D50328"/>
      <c r="E50328" s="148"/>
      <c r="F50328" s="148"/>
      <c r="G50328" s="149"/>
      <c r="H50328" s="148"/>
      <c r="I50328"/>
    </row>
    <row r="50329" spans="1:9" x14ac:dyDescent="0.25">
      <c r="A50329"/>
      <c r="B50329"/>
      <c r="C50329"/>
      <c r="D50329"/>
      <c r="E50329" s="148"/>
      <c r="F50329" s="148"/>
      <c r="G50329" s="149"/>
      <c r="H50329" s="148"/>
      <c r="I50329"/>
    </row>
    <row r="50330" spans="1:9" x14ac:dyDescent="0.25">
      <c r="A50330"/>
      <c r="B50330"/>
      <c r="C50330"/>
      <c r="D50330"/>
      <c r="E50330" s="148"/>
      <c r="F50330" s="148"/>
      <c r="G50330" s="149"/>
      <c r="H50330" s="148"/>
      <c r="I50330"/>
    </row>
    <row r="50331" spans="1:9" x14ac:dyDescent="0.25">
      <c r="A50331"/>
      <c r="B50331"/>
      <c r="C50331"/>
      <c r="D50331"/>
      <c r="E50331" s="148"/>
      <c r="F50331" s="148"/>
      <c r="G50331" s="149"/>
      <c r="H50331" s="148"/>
      <c r="I50331"/>
    </row>
    <row r="50332" spans="1:9" x14ac:dyDescent="0.25">
      <c r="A50332"/>
      <c r="B50332"/>
      <c r="C50332"/>
      <c r="D50332"/>
      <c r="E50332" s="148"/>
      <c r="F50332" s="148"/>
      <c r="G50332" s="149"/>
      <c r="H50332" s="148"/>
      <c r="I50332"/>
    </row>
    <row r="50333" spans="1:9" x14ac:dyDescent="0.25">
      <c r="A50333"/>
      <c r="B50333"/>
      <c r="C50333"/>
      <c r="D50333"/>
      <c r="E50333" s="148"/>
      <c r="F50333" s="148"/>
      <c r="G50333" s="149"/>
      <c r="H50333" s="148"/>
      <c r="I50333"/>
    </row>
    <row r="50334" spans="1:9" x14ac:dyDescent="0.25">
      <c r="A50334"/>
      <c r="B50334"/>
      <c r="C50334"/>
      <c r="D50334"/>
      <c r="E50334" s="148"/>
      <c r="F50334" s="148"/>
      <c r="G50334" s="149"/>
      <c r="H50334" s="148"/>
      <c r="I50334"/>
    </row>
    <row r="50335" spans="1:9" x14ac:dyDescent="0.25">
      <c r="A50335"/>
      <c r="B50335"/>
      <c r="C50335"/>
      <c r="D50335"/>
      <c r="E50335" s="148"/>
      <c r="F50335" s="148"/>
      <c r="G50335" s="149"/>
      <c r="H50335" s="148"/>
      <c r="I50335"/>
    </row>
    <row r="50336" spans="1:9" x14ac:dyDescent="0.25">
      <c r="A50336"/>
      <c r="B50336"/>
      <c r="C50336"/>
      <c r="D50336"/>
      <c r="E50336" s="148"/>
      <c r="F50336" s="148"/>
      <c r="G50336" s="149"/>
      <c r="H50336" s="148"/>
      <c r="I50336"/>
    </row>
    <row r="50337" spans="1:9" x14ac:dyDescent="0.25">
      <c r="A50337"/>
      <c r="B50337"/>
      <c r="C50337"/>
      <c r="D50337"/>
      <c r="E50337" s="148"/>
      <c r="F50337" s="148"/>
      <c r="G50337" s="149"/>
      <c r="H50337" s="148"/>
      <c r="I50337"/>
    </row>
    <row r="50338" spans="1:9" x14ac:dyDescent="0.25">
      <c r="A50338"/>
      <c r="B50338"/>
      <c r="C50338"/>
      <c r="D50338"/>
      <c r="E50338" s="148"/>
      <c r="F50338" s="148"/>
      <c r="G50338" s="149"/>
      <c r="H50338" s="148"/>
      <c r="I50338"/>
    </row>
    <row r="50339" spans="1:9" x14ac:dyDescent="0.25">
      <c r="A50339"/>
      <c r="B50339"/>
      <c r="C50339"/>
      <c r="D50339"/>
      <c r="E50339" s="148"/>
      <c r="F50339" s="148"/>
      <c r="G50339" s="149"/>
      <c r="H50339" s="148"/>
      <c r="I50339"/>
    </row>
    <row r="50340" spans="1:9" x14ac:dyDescent="0.25">
      <c r="A50340"/>
      <c r="B50340"/>
      <c r="C50340"/>
      <c r="D50340"/>
      <c r="E50340" s="148"/>
      <c r="F50340" s="148"/>
      <c r="G50340" s="149"/>
      <c r="H50340" s="148"/>
      <c r="I50340"/>
    </row>
    <row r="50341" spans="1:9" x14ac:dyDescent="0.25">
      <c r="A50341"/>
      <c r="B50341"/>
      <c r="C50341"/>
      <c r="D50341"/>
      <c r="E50341" s="148"/>
      <c r="F50341" s="148"/>
      <c r="G50341" s="149"/>
      <c r="H50341" s="148"/>
      <c r="I50341"/>
    </row>
    <row r="50342" spans="1:9" x14ac:dyDescent="0.25">
      <c r="A50342"/>
      <c r="B50342"/>
      <c r="C50342"/>
      <c r="D50342"/>
      <c r="E50342" s="148"/>
      <c r="F50342" s="148"/>
      <c r="G50342" s="149"/>
      <c r="H50342" s="148"/>
      <c r="I50342"/>
    </row>
    <row r="50343" spans="1:9" x14ac:dyDescent="0.25">
      <c r="A50343"/>
      <c r="B50343"/>
      <c r="C50343"/>
      <c r="D50343"/>
      <c r="E50343" s="148"/>
      <c r="F50343" s="148"/>
      <c r="G50343" s="149"/>
      <c r="H50343" s="148"/>
      <c r="I50343"/>
    </row>
    <row r="50344" spans="1:9" x14ac:dyDescent="0.25">
      <c r="A50344"/>
      <c r="B50344"/>
      <c r="C50344"/>
      <c r="D50344"/>
      <c r="E50344" s="148"/>
      <c r="F50344" s="148"/>
      <c r="G50344" s="149"/>
      <c r="H50344" s="148"/>
      <c r="I50344"/>
    </row>
    <row r="50345" spans="1:9" x14ac:dyDescent="0.25">
      <c r="A50345"/>
      <c r="B50345"/>
      <c r="C50345"/>
      <c r="D50345"/>
      <c r="E50345" s="148"/>
      <c r="F50345" s="148"/>
      <c r="G50345" s="149"/>
      <c r="H50345" s="148"/>
      <c r="I50345"/>
    </row>
    <row r="50346" spans="1:9" x14ac:dyDescent="0.25">
      <c r="A50346"/>
      <c r="B50346"/>
      <c r="C50346"/>
      <c r="D50346"/>
      <c r="E50346" s="148"/>
      <c r="F50346" s="148"/>
      <c r="G50346" s="149"/>
      <c r="H50346" s="148"/>
      <c r="I50346"/>
    </row>
    <row r="50347" spans="1:9" x14ac:dyDescent="0.25">
      <c r="A50347"/>
      <c r="B50347"/>
      <c r="C50347"/>
      <c r="D50347"/>
      <c r="E50347" s="148"/>
      <c r="F50347" s="148"/>
      <c r="G50347" s="149"/>
      <c r="H50347" s="148"/>
      <c r="I50347"/>
    </row>
    <row r="50348" spans="1:9" x14ac:dyDescent="0.25">
      <c r="A50348"/>
      <c r="B50348"/>
      <c r="C50348"/>
      <c r="D50348"/>
      <c r="E50348" s="148"/>
      <c r="F50348" s="148"/>
      <c r="G50348" s="149"/>
      <c r="H50348" s="148"/>
      <c r="I50348"/>
    </row>
    <row r="50349" spans="1:9" x14ac:dyDescent="0.25">
      <c r="A50349"/>
      <c r="B50349"/>
      <c r="C50349"/>
      <c r="D50349"/>
      <c r="E50349" s="148"/>
      <c r="F50349" s="148"/>
      <c r="G50349" s="149"/>
      <c r="H50349" s="148"/>
      <c r="I50349"/>
    </row>
    <row r="50350" spans="1:9" x14ac:dyDescent="0.25">
      <c r="A50350"/>
      <c r="B50350"/>
      <c r="C50350"/>
      <c r="D50350"/>
      <c r="E50350" s="148"/>
      <c r="F50350" s="148"/>
      <c r="G50350" s="149"/>
      <c r="H50350" s="148"/>
      <c r="I50350"/>
    </row>
    <row r="50351" spans="1:9" x14ac:dyDescent="0.25">
      <c r="A50351"/>
      <c r="B50351"/>
      <c r="C50351"/>
      <c r="D50351"/>
      <c r="E50351" s="148"/>
      <c r="F50351" s="148"/>
      <c r="G50351" s="149"/>
      <c r="H50351" s="148"/>
      <c r="I50351"/>
    </row>
    <row r="50352" spans="1:9" x14ac:dyDescent="0.25">
      <c r="A50352"/>
      <c r="B50352"/>
      <c r="C50352"/>
      <c r="D50352"/>
      <c r="E50352" s="148"/>
      <c r="F50352" s="148"/>
      <c r="G50352" s="149"/>
      <c r="H50352" s="148"/>
      <c r="I50352"/>
    </row>
    <row r="50353" spans="1:9" x14ac:dyDescent="0.25">
      <c r="A50353"/>
      <c r="B50353"/>
      <c r="C50353"/>
      <c r="D50353"/>
      <c r="E50353" s="148"/>
      <c r="F50353" s="148"/>
      <c r="G50353" s="149"/>
      <c r="H50353" s="148"/>
      <c r="I50353"/>
    </row>
    <row r="50354" spans="1:9" x14ac:dyDescent="0.25">
      <c r="A50354"/>
      <c r="B50354"/>
      <c r="C50354"/>
      <c r="D50354"/>
      <c r="E50354" s="148"/>
      <c r="F50354" s="148"/>
      <c r="G50354" s="149"/>
      <c r="H50354" s="148"/>
      <c r="I50354"/>
    </row>
    <row r="50355" spans="1:9" x14ac:dyDescent="0.25">
      <c r="A50355"/>
      <c r="B50355"/>
      <c r="C50355"/>
      <c r="D50355"/>
      <c r="E50355" s="148"/>
      <c r="F50355" s="148"/>
      <c r="G50355" s="149"/>
      <c r="H50355" s="148"/>
      <c r="I50355"/>
    </row>
    <row r="50356" spans="1:9" x14ac:dyDescent="0.25">
      <c r="A50356"/>
      <c r="B50356"/>
      <c r="C50356"/>
      <c r="D50356"/>
      <c r="E50356" s="148"/>
      <c r="F50356" s="148"/>
      <c r="G50356" s="149"/>
      <c r="H50356" s="148"/>
      <c r="I50356"/>
    </row>
    <row r="50357" spans="1:9" x14ac:dyDescent="0.25">
      <c r="A50357"/>
      <c r="B50357"/>
      <c r="C50357"/>
      <c r="D50357"/>
      <c r="E50357" s="148"/>
      <c r="F50357" s="148"/>
      <c r="G50357" s="149"/>
      <c r="H50357" s="148"/>
      <c r="I50357"/>
    </row>
    <row r="50358" spans="1:9" x14ac:dyDescent="0.25">
      <c r="A50358"/>
      <c r="B50358"/>
      <c r="C50358"/>
      <c r="D50358"/>
      <c r="E50358" s="148"/>
      <c r="F50358" s="148"/>
      <c r="G50358" s="149"/>
      <c r="H50358" s="148"/>
      <c r="I50358"/>
    </row>
    <row r="50359" spans="1:9" x14ac:dyDescent="0.25">
      <c r="A50359"/>
      <c r="B50359"/>
      <c r="C50359"/>
      <c r="D50359"/>
      <c r="E50359" s="148"/>
      <c r="F50359" s="148"/>
      <c r="G50359" s="149"/>
      <c r="H50359" s="148"/>
      <c r="I50359"/>
    </row>
    <row r="50360" spans="1:9" x14ac:dyDescent="0.25">
      <c r="A50360"/>
      <c r="B50360"/>
      <c r="C50360"/>
      <c r="D50360"/>
      <c r="E50360" s="148"/>
      <c r="F50360" s="148"/>
      <c r="G50360" s="149"/>
      <c r="H50360" s="148"/>
      <c r="I50360"/>
    </row>
    <row r="50361" spans="1:9" x14ac:dyDescent="0.25">
      <c r="A50361"/>
      <c r="B50361"/>
      <c r="C50361"/>
      <c r="D50361"/>
      <c r="E50361" s="148"/>
      <c r="F50361" s="148"/>
      <c r="G50361" s="149"/>
      <c r="H50361" s="148"/>
      <c r="I50361"/>
    </row>
    <row r="50362" spans="1:9" x14ac:dyDescent="0.25">
      <c r="A50362"/>
      <c r="B50362"/>
      <c r="C50362"/>
      <c r="D50362"/>
      <c r="E50362" s="148"/>
      <c r="F50362" s="148"/>
      <c r="G50362" s="149"/>
      <c r="H50362" s="148"/>
      <c r="I50362"/>
    </row>
    <row r="50363" spans="1:9" x14ac:dyDescent="0.25">
      <c r="A50363"/>
      <c r="B50363"/>
      <c r="C50363"/>
      <c r="D50363"/>
      <c r="E50363" s="148"/>
      <c r="F50363" s="148"/>
      <c r="G50363" s="149"/>
      <c r="H50363" s="148"/>
      <c r="I50363"/>
    </row>
    <row r="50364" spans="1:9" x14ac:dyDescent="0.25">
      <c r="A50364"/>
      <c r="B50364"/>
      <c r="C50364"/>
      <c r="D50364"/>
      <c r="E50364" s="148"/>
      <c r="F50364" s="148"/>
      <c r="G50364" s="149"/>
      <c r="H50364" s="148"/>
      <c r="I50364"/>
    </row>
    <row r="50365" spans="1:9" x14ac:dyDescent="0.25">
      <c r="A50365"/>
      <c r="B50365"/>
      <c r="C50365"/>
      <c r="D50365"/>
      <c r="E50365" s="148"/>
      <c r="F50365" s="148"/>
      <c r="G50365" s="149"/>
      <c r="H50365" s="148"/>
      <c r="I50365"/>
    </row>
    <row r="50366" spans="1:9" x14ac:dyDescent="0.25">
      <c r="A50366"/>
      <c r="B50366"/>
      <c r="C50366"/>
      <c r="D50366"/>
      <c r="E50366" s="148"/>
      <c r="F50366" s="148"/>
      <c r="G50366" s="149"/>
      <c r="H50366" s="148"/>
      <c r="I50366"/>
    </row>
    <row r="50367" spans="1:9" x14ac:dyDescent="0.25">
      <c r="A50367"/>
      <c r="B50367"/>
      <c r="C50367"/>
      <c r="D50367"/>
      <c r="E50367" s="148"/>
      <c r="F50367" s="148"/>
      <c r="G50367" s="149"/>
      <c r="H50367" s="148"/>
      <c r="I50367"/>
    </row>
    <row r="50368" spans="1:9" x14ac:dyDescent="0.25">
      <c r="A50368"/>
      <c r="B50368"/>
      <c r="C50368"/>
      <c r="D50368"/>
      <c r="E50368" s="148"/>
      <c r="F50368" s="148"/>
      <c r="G50368" s="149"/>
      <c r="H50368" s="148"/>
      <c r="I50368"/>
    </row>
    <row r="50369" spans="1:9" x14ac:dyDescent="0.25">
      <c r="A50369"/>
      <c r="B50369"/>
      <c r="C50369"/>
      <c r="D50369"/>
      <c r="E50369" s="148"/>
      <c r="F50369" s="148"/>
      <c r="G50369" s="149"/>
      <c r="H50369" s="148"/>
      <c r="I50369"/>
    </row>
    <row r="50370" spans="1:9" x14ac:dyDescent="0.25">
      <c r="A50370"/>
      <c r="B50370"/>
      <c r="C50370"/>
      <c r="D50370"/>
      <c r="E50370" s="148"/>
      <c r="F50370" s="148"/>
      <c r="G50370" s="149"/>
      <c r="H50370" s="148"/>
      <c r="I50370"/>
    </row>
    <row r="50371" spans="1:9" x14ac:dyDescent="0.25">
      <c r="A50371"/>
      <c r="B50371"/>
      <c r="C50371"/>
      <c r="D50371"/>
      <c r="E50371" s="148"/>
      <c r="F50371" s="148"/>
      <c r="G50371" s="149"/>
      <c r="H50371" s="148"/>
      <c r="I50371"/>
    </row>
    <row r="50372" spans="1:9" x14ac:dyDescent="0.25">
      <c r="A50372"/>
      <c r="B50372"/>
      <c r="C50372"/>
      <c r="D50372"/>
      <c r="E50372" s="148"/>
      <c r="F50372" s="148"/>
      <c r="G50372" s="149"/>
      <c r="H50372" s="148"/>
      <c r="I50372"/>
    </row>
    <row r="50373" spans="1:9" x14ac:dyDescent="0.25">
      <c r="A50373"/>
      <c r="B50373"/>
      <c r="C50373"/>
      <c r="D50373"/>
      <c r="E50373" s="148"/>
      <c r="F50373" s="148"/>
      <c r="G50373" s="149"/>
      <c r="H50373" s="148"/>
      <c r="I50373"/>
    </row>
    <row r="50374" spans="1:9" x14ac:dyDescent="0.25">
      <c r="A50374"/>
      <c r="B50374"/>
      <c r="C50374"/>
      <c r="D50374"/>
      <c r="E50374" s="148"/>
      <c r="F50374" s="148"/>
      <c r="G50374" s="149"/>
      <c r="H50374" s="148"/>
      <c r="I50374"/>
    </row>
    <row r="50375" spans="1:9" x14ac:dyDescent="0.25">
      <c r="A50375"/>
      <c r="B50375"/>
      <c r="C50375"/>
      <c r="D50375"/>
      <c r="E50375" s="148"/>
      <c r="F50375" s="148"/>
      <c r="G50375" s="149"/>
      <c r="H50375" s="148"/>
      <c r="I50375"/>
    </row>
    <row r="50376" spans="1:9" x14ac:dyDescent="0.25">
      <c r="A50376"/>
      <c r="B50376"/>
      <c r="C50376"/>
      <c r="D50376"/>
      <c r="E50376" s="148"/>
      <c r="F50376" s="148"/>
      <c r="G50376" s="149"/>
      <c r="H50376" s="148"/>
      <c r="I50376"/>
    </row>
    <row r="50377" spans="1:9" x14ac:dyDescent="0.25">
      <c r="A50377"/>
      <c r="B50377"/>
      <c r="C50377"/>
      <c r="D50377"/>
      <c r="E50377" s="148"/>
      <c r="F50377" s="148"/>
      <c r="G50377" s="149"/>
      <c r="H50377" s="148"/>
      <c r="I50377"/>
    </row>
    <row r="50378" spans="1:9" x14ac:dyDescent="0.25">
      <c r="A50378"/>
      <c r="B50378"/>
      <c r="C50378"/>
      <c r="D50378"/>
      <c r="E50378" s="148"/>
      <c r="F50378" s="148"/>
      <c r="G50378" s="149"/>
      <c r="H50378" s="148"/>
      <c r="I50378"/>
    </row>
    <row r="50379" spans="1:9" x14ac:dyDescent="0.25">
      <c r="A50379"/>
      <c r="B50379"/>
      <c r="C50379"/>
      <c r="D50379"/>
      <c r="E50379" s="148"/>
      <c r="F50379" s="148"/>
      <c r="G50379" s="149"/>
      <c r="H50379" s="148"/>
      <c r="I50379"/>
    </row>
    <row r="50380" spans="1:9" x14ac:dyDescent="0.25">
      <c r="A50380"/>
      <c r="B50380"/>
      <c r="C50380"/>
      <c r="D50380"/>
      <c r="E50380" s="148"/>
      <c r="F50380" s="148"/>
      <c r="G50380" s="149"/>
      <c r="H50380" s="148"/>
      <c r="I50380"/>
    </row>
    <row r="50381" spans="1:9" x14ac:dyDescent="0.25">
      <c r="A50381"/>
      <c r="B50381"/>
      <c r="C50381"/>
      <c r="D50381"/>
      <c r="E50381" s="148"/>
      <c r="F50381" s="148"/>
      <c r="G50381" s="149"/>
      <c r="H50381" s="148"/>
      <c r="I50381"/>
    </row>
    <row r="50382" spans="1:9" x14ac:dyDescent="0.25">
      <c r="A50382"/>
      <c r="B50382"/>
      <c r="C50382"/>
      <c r="D50382"/>
      <c r="E50382" s="148"/>
      <c r="F50382" s="148"/>
      <c r="G50382" s="149"/>
      <c r="H50382" s="148"/>
      <c r="I50382"/>
    </row>
    <row r="50383" spans="1:9" x14ac:dyDescent="0.25">
      <c r="A50383"/>
      <c r="B50383"/>
      <c r="C50383"/>
      <c r="D50383"/>
      <c r="E50383" s="148"/>
      <c r="F50383" s="148"/>
      <c r="G50383" s="149"/>
      <c r="H50383" s="148"/>
      <c r="I50383"/>
    </row>
    <row r="50384" spans="1:9" x14ac:dyDescent="0.25">
      <c r="A50384"/>
      <c r="B50384"/>
      <c r="C50384"/>
      <c r="D50384"/>
      <c r="E50384" s="148"/>
      <c r="F50384" s="148"/>
      <c r="G50384" s="149"/>
      <c r="H50384" s="148"/>
      <c r="I50384"/>
    </row>
    <row r="50385" spans="1:9" x14ac:dyDescent="0.25">
      <c r="A50385"/>
      <c r="B50385"/>
      <c r="C50385"/>
      <c r="D50385"/>
      <c r="E50385" s="148"/>
      <c r="F50385" s="148"/>
      <c r="G50385" s="149"/>
      <c r="H50385" s="148"/>
      <c r="I50385"/>
    </row>
    <row r="50386" spans="1:9" x14ac:dyDescent="0.25">
      <c r="A50386"/>
      <c r="B50386"/>
      <c r="C50386"/>
      <c r="D50386"/>
      <c r="E50386" s="148"/>
      <c r="F50386" s="148"/>
      <c r="G50386" s="149"/>
      <c r="H50386" s="148"/>
      <c r="I50386"/>
    </row>
    <row r="50387" spans="1:9" x14ac:dyDescent="0.25">
      <c r="A50387"/>
      <c r="B50387"/>
      <c r="C50387"/>
      <c r="D50387"/>
      <c r="E50387" s="148"/>
      <c r="F50387" s="148"/>
      <c r="G50387" s="149"/>
      <c r="H50387" s="148"/>
      <c r="I50387"/>
    </row>
    <row r="50388" spans="1:9" x14ac:dyDescent="0.25">
      <c r="A50388"/>
      <c r="B50388"/>
      <c r="C50388"/>
      <c r="D50388"/>
      <c r="E50388" s="148"/>
      <c r="F50388" s="148"/>
      <c r="G50388" s="149"/>
      <c r="H50388" s="148"/>
      <c r="I50388"/>
    </row>
    <row r="50389" spans="1:9" x14ac:dyDescent="0.25">
      <c r="A50389"/>
      <c r="B50389"/>
      <c r="C50389"/>
      <c r="D50389"/>
      <c r="E50389" s="148"/>
      <c r="F50389" s="148"/>
      <c r="G50389" s="149"/>
      <c r="H50389" s="148"/>
      <c r="I50389"/>
    </row>
    <row r="50390" spans="1:9" x14ac:dyDescent="0.25">
      <c r="A50390"/>
      <c r="B50390"/>
      <c r="C50390"/>
      <c r="D50390"/>
      <c r="E50390" s="148"/>
      <c r="F50390" s="148"/>
      <c r="G50390" s="149"/>
      <c r="H50390" s="148"/>
      <c r="I50390"/>
    </row>
    <row r="50391" spans="1:9" x14ac:dyDescent="0.25">
      <c r="A50391"/>
      <c r="B50391"/>
      <c r="C50391"/>
      <c r="D50391"/>
      <c r="E50391" s="148"/>
      <c r="F50391" s="148"/>
      <c r="G50391" s="149"/>
      <c r="H50391" s="148"/>
      <c r="I50391"/>
    </row>
    <row r="50392" spans="1:9" x14ac:dyDescent="0.25">
      <c r="A50392"/>
      <c r="B50392"/>
      <c r="C50392"/>
      <c r="D50392"/>
      <c r="E50392" s="148"/>
      <c r="F50392" s="148"/>
      <c r="G50392" s="149"/>
      <c r="H50392" s="148"/>
      <c r="I50392"/>
    </row>
    <row r="50393" spans="1:9" x14ac:dyDescent="0.25">
      <c r="A50393"/>
      <c r="B50393"/>
      <c r="C50393"/>
      <c r="D50393"/>
      <c r="E50393" s="148"/>
      <c r="F50393" s="148"/>
      <c r="G50393" s="149"/>
      <c r="H50393" s="148"/>
      <c r="I50393"/>
    </row>
    <row r="50394" spans="1:9" x14ac:dyDescent="0.25">
      <c r="A50394"/>
      <c r="B50394"/>
      <c r="C50394"/>
      <c r="D50394"/>
      <c r="E50394" s="148"/>
      <c r="F50394" s="148"/>
      <c r="G50394" s="149"/>
      <c r="H50394" s="148"/>
      <c r="I50394"/>
    </row>
    <row r="50395" spans="1:9" x14ac:dyDescent="0.25">
      <c r="A50395"/>
      <c r="B50395"/>
      <c r="C50395"/>
      <c r="D50395"/>
      <c r="E50395" s="148"/>
      <c r="F50395" s="148"/>
      <c r="G50395" s="149"/>
      <c r="H50395" s="148"/>
      <c r="I50395"/>
    </row>
    <row r="50396" spans="1:9" x14ac:dyDescent="0.25">
      <c r="A50396"/>
      <c r="B50396"/>
      <c r="C50396"/>
      <c r="D50396"/>
      <c r="E50396" s="148"/>
      <c r="F50396" s="148"/>
      <c r="G50396" s="149"/>
      <c r="H50396" s="148"/>
      <c r="I50396"/>
    </row>
    <row r="50397" spans="1:9" x14ac:dyDescent="0.25">
      <c r="A50397"/>
      <c r="B50397"/>
      <c r="C50397"/>
      <c r="D50397"/>
      <c r="E50397" s="148"/>
      <c r="F50397" s="148"/>
      <c r="G50397" s="149"/>
      <c r="H50397" s="148"/>
      <c r="I50397"/>
    </row>
    <row r="50398" spans="1:9" x14ac:dyDescent="0.25">
      <c r="A50398"/>
      <c r="B50398"/>
      <c r="C50398"/>
      <c r="D50398"/>
      <c r="E50398" s="148"/>
      <c r="F50398" s="148"/>
      <c r="G50398" s="149"/>
      <c r="H50398" s="148"/>
      <c r="I50398"/>
    </row>
    <row r="50399" spans="1:9" x14ac:dyDescent="0.25">
      <c r="A50399"/>
      <c r="B50399"/>
      <c r="C50399"/>
      <c r="D50399"/>
      <c r="E50399" s="148"/>
      <c r="F50399" s="148"/>
      <c r="G50399" s="149"/>
      <c r="H50399" s="148"/>
      <c r="I50399"/>
    </row>
    <row r="50400" spans="1:9" x14ac:dyDescent="0.25">
      <c r="A50400"/>
      <c r="B50400"/>
      <c r="C50400"/>
      <c r="D50400"/>
      <c r="E50400" s="148"/>
      <c r="F50400" s="148"/>
      <c r="G50400" s="149"/>
      <c r="H50400" s="148"/>
      <c r="I50400"/>
    </row>
    <row r="50401" spans="1:9" x14ac:dyDescent="0.25">
      <c r="A50401"/>
      <c r="B50401"/>
      <c r="C50401"/>
      <c r="D50401"/>
      <c r="E50401" s="148"/>
      <c r="F50401" s="148"/>
      <c r="G50401" s="149"/>
      <c r="H50401" s="148"/>
      <c r="I50401"/>
    </row>
    <row r="50402" spans="1:9" x14ac:dyDescent="0.25">
      <c r="A50402"/>
      <c r="B50402"/>
      <c r="C50402"/>
      <c r="D50402"/>
      <c r="E50402" s="148"/>
      <c r="F50402" s="148"/>
      <c r="G50402" s="149"/>
      <c r="H50402" s="148"/>
      <c r="I50402"/>
    </row>
    <row r="50403" spans="1:9" x14ac:dyDescent="0.25">
      <c r="A50403"/>
      <c r="B50403"/>
      <c r="C50403"/>
      <c r="D50403"/>
      <c r="E50403" s="148"/>
      <c r="F50403" s="148"/>
      <c r="G50403" s="149"/>
      <c r="H50403" s="148"/>
      <c r="I50403"/>
    </row>
    <row r="50404" spans="1:9" x14ac:dyDescent="0.25">
      <c r="A50404"/>
      <c r="B50404"/>
      <c r="C50404"/>
      <c r="D50404"/>
      <c r="E50404" s="148"/>
      <c r="F50404" s="148"/>
      <c r="G50404" s="149"/>
      <c r="H50404" s="148"/>
      <c r="I50404"/>
    </row>
    <row r="50405" spans="1:9" x14ac:dyDescent="0.25">
      <c r="A50405"/>
      <c r="B50405"/>
      <c r="C50405"/>
      <c r="D50405"/>
      <c r="E50405" s="148"/>
      <c r="F50405" s="148"/>
      <c r="G50405" s="149"/>
      <c r="H50405" s="148"/>
      <c r="I50405"/>
    </row>
    <row r="50406" spans="1:9" x14ac:dyDescent="0.25">
      <c r="A50406"/>
      <c r="B50406"/>
      <c r="C50406"/>
      <c r="D50406"/>
      <c r="E50406" s="148"/>
      <c r="F50406" s="148"/>
      <c r="G50406" s="149"/>
      <c r="H50406" s="148"/>
      <c r="I50406"/>
    </row>
    <row r="50407" spans="1:9" x14ac:dyDescent="0.25">
      <c r="A50407"/>
      <c r="B50407"/>
      <c r="C50407"/>
      <c r="D50407"/>
      <c r="E50407" s="148"/>
      <c r="F50407" s="148"/>
      <c r="G50407" s="149"/>
      <c r="H50407" s="148"/>
      <c r="I50407"/>
    </row>
    <row r="50408" spans="1:9" x14ac:dyDescent="0.25">
      <c r="A50408"/>
      <c r="B50408"/>
      <c r="C50408"/>
      <c r="D50408"/>
      <c r="E50408" s="148"/>
      <c r="F50408" s="148"/>
      <c r="G50408" s="149"/>
      <c r="H50408" s="148"/>
      <c r="I50408"/>
    </row>
    <row r="50409" spans="1:9" x14ac:dyDescent="0.25">
      <c r="A50409"/>
      <c r="B50409"/>
      <c r="C50409"/>
      <c r="D50409"/>
      <c r="E50409" s="148"/>
      <c r="F50409" s="148"/>
      <c r="G50409" s="149"/>
      <c r="H50409" s="148"/>
      <c r="I50409"/>
    </row>
    <row r="50410" spans="1:9" x14ac:dyDescent="0.25">
      <c r="A50410"/>
      <c r="B50410"/>
      <c r="C50410"/>
      <c r="D50410"/>
      <c r="E50410" s="148"/>
      <c r="F50410" s="148"/>
      <c r="G50410" s="149"/>
      <c r="H50410" s="148"/>
      <c r="I50410"/>
    </row>
    <row r="50411" spans="1:9" x14ac:dyDescent="0.25">
      <c r="A50411"/>
      <c r="B50411"/>
      <c r="C50411"/>
      <c r="D50411"/>
      <c r="E50411" s="148"/>
      <c r="F50411" s="148"/>
      <c r="G50411" s="149"/>
      <c r="H50411" s="148"/>
      <c r="I50411"/>
    </row>
    <row r="50412" spans="1:9" x14ac:dyDescent="0.25">
      <c r="A50412"/>
      <c r="B50412"/>
      <c r="C50412"/>
      <c r="D50412"/>
      <c r="E50412" s="148"/>
      <c r="F50412" s="148"/>
      <c r="G50412" s="149"/>
      <c r="H50412" s="148"/>
      <c r="I50412"/>
    </row>
    <row r="50413" spans="1:9" x14ac:dyDescent="0.25">
      <c r="A50413"/>
      <c r="B50413"/>
      <c r="C50413"/>
      <c r="D50413"/>
      <c r="E50413" s="148"/>
      <c r="F50413" s="148"/>
      <c r="G50413" s="149"/>
      <c r="H50413" s="148"/>
      <c r="I50413"/>
    </row>
    <row r="50414" spans="1:9" x14ac:dyDescent="0.25">
      <c r="A50414"/>
      <c r="B50414"/>
      <c r="C50414"/>
      <c r="D50414"/>
      <c r="E50414" s="148"/>
      <c r="F50414" s="148"/>
      <c r="G50414" s="149"/>
      <c r="H50414" s="148"/>
      <c r="I50414"/>
    </row>
    <row r="50415" spans="1:9" x14ac:dyDescent="0.25">
      <c r="A50415"/>
      <c r="B50415"/>
      <c r="C50415"/>
      <c r="D50415"/>
      <c r="E50415" s="148"/>
      <c r="F50415" s="148"/>
      <c r="G50415" s="149"/>
      <c r="H50415" s="148"/>
      <c r="I50415"/>
    </row>
    <row r="50416" spans="1:9" x14ac:dyDescent="0.25">
      <c r="A50416"/>
      <c r="B50416"/>
      <c r="C50416"/>
      <c r="D50416"/>
      <c r="E50416" s="148"/>
      <c r="F50416" s="148"/>
      <c r="G50416" s="149"/>
      <c r="H50416" s="148"/>
      <c r="I50416"/>
    </row>
    <row r="50417" spans="1:9" x14ac:dyDescent="0.25">
      <c r="A50417"/>
      <c r="B50417"/>
      <c r="C50417"/>
      <c r="D50417"/>
      <c r="E50417" s="148"/>
      <c r="F50417" s="148"/>
      <c r="G50417" s="149"/>
      <c r="H50417" s="148"/>
      <c r="I50417"/>
    </row>
    <row r="50418" spans="1:9" x14ac:dyDescent="0.25">
      <c r="A50418"/>
      <c r="B50418"/>
      <c r="C50418"/>
      <c r="D50418"/>
      <c r="E50418" s="148"/>
      <c r="F50418" s="148"/>
      <c r="G50418" s="149"/>
      <c r="H50418" s="148"/>
      <c r="I50418"/>
    </row>
    <row r="50419" spans="1:9" x14ac:dyDescent="0.25">
      <c r="A50419"/>
      <c r="B50419"/>
      <c r="C50419"/>
      <c r="D50419"/>
      <c r="E50419" s="148"/>
      <c r="F50419" s="148"/>
      <c r="G50419" s="149"/>
      <c r="H50419" s="148"/>
      <c r="I50419"/>
    </row>
    <row r="50420" spans="1:9" x14ac:dyDescent="0.25">
      <c r="A50420"/>
      <c r="B50420"/>
      <c r="C50420"/>
      <c r="D50420"/>
      <c r="E50420" s="148"/>
      <c r="F50420" s="148"/>
      <c r="G50420" s="149"/>
      <c r="H50420" s="148"/>
      <c r="I50420"/>
    </row>
    <row r="50421" spans="1:9" x14ac:dyDescent="0.25">
      <c r="A50421"/>
      <c r="B50421"/>
      <c r="C50421"/>
      <c r="D50421"/>
      <c r="E50421" s="148"/>
      <c r="F50421" s="148"/>
      <c r="G50421" s="149"/>
      <c r="H50421" s="148"/>
      <c r="I50421"/>
    </row>
    <row r="50422" spans="1:9" x14ac:dyDescent="0.25">
      <c r="A50422"/>
      <c r="B50422"/>
      <c r="C50422"/>
      <c r="D50422"/>
      <c r="E50422" s="148"/>
      <c r="F50422" s="148"/>
      <c r="G50422" s="149"/>
      <c r="H50422" s="148"/>
      <c r="I50422"/>
    </row>
    <row r="50423" spans="1:9" x14ac:dyDescent="0.25">
      <c r="A50423"/>
      <c r="B50423"/>
      <c r="C50423"/>
      <c r="D50423"/>
      <c r="E50423" s="148"/>
      <c r="F50423" s="148"/>
      <c r="G50423" s="149"/>
      <c r="H50423" s="148"/>
      <c r="I50423"/>
    </row>
    <row r="50424" spans="1:9" x14ac:dyDescent="0.25">
      <c r="A50424"/>
      <c r="B50424"/>
      <c r="C50424"/>
      <c r="D50424"/>
      <c r="E50424" s="148"/>
      <c r="F50424" s="148"/>
      <c r="G50424" s="149"/>
      <c r="H50424" s="148"/>
      <c r="I50424"/>
    </row>
    <row r="50425" spans="1:9" x14ac:dyDescent="0.25">
      <c r="A50425"/>
      <c r="B50425"/>
      <c r="C50425"/>
      <c r="D50425"/>
      <c r="E50425" s="148"/>
      <c r="F50425" s="148"/>
      <c r="G50425" s="149"/>
      <c r="H50425" s="148"/>
      <c r="I50425"/>
    </row>
    <row r="50426" spans="1:9" x14ac:dyDescent="0.25">
      <c r="A50426"/>
      <c r="B50426"/>
      <c r="C50426"/>
      <c r="D50426"/>
      <c r="E50426" s="148"/>
      <c r="F50426" s="148"/>
      <c r="G50426" s="149"/>
      <c r="H50426" s="148"/>
      <c r="I50426"/>
    </row>
    <row r="50427" spans="1:9" x14ac:dyDescent="0.25">
      <c r="A50427"/>
      <c r="B50427"/>
      <c r="C50427"/>
      <c r="D50427"/>
      <c r="E50427" s="148"/>
      <c r="F50427" s="148"/>
      <c r="G50427" s="149"/>
      <c r="H50427" s="148"/>
      <c r="I50427"/>
    </row>
    <row r="50428" spans="1:9" x14ac:dyDescent="0.25">
      <c r="A50428"/>
      <c r="B50428"/>
      <c r="C50428"/>
      <c r="D50428"/>
      <c r="E50428" s="148"/>
      <c r="F50428" s="148"/>
      <c r="G50428" s="149"/>
      <c r="H50428" s="148"/>
      <c r="I50428"/>
    </row>
    <row r="50429" spans="1:9" x14ac:dyDescent="0.25">
      <c r="A50429"/>
      <c r="B50429"/>
      <c r="C50429"/>
      <c r="D50429"/>
      <c r="E50429" s="148"/>
      <c r="F50429" s="148"/>
      <c r="G50429" s="149"/>
      <c r="H50429" s="148"/>
      <c r="I50429"/>
    </row>
    <row r="50430" spans="1:9" x14ac:dyDescent="0.25">
      <c r="A50430"/>
      <c r="B50430"/>
      <c r="C50430"/>
      <c r="D50430"/>
      <c r="E50430" s="148"/>
      <c r="F50430" s="148"/>
      <c r="G50430" s="149"/>
      <c r="H50430" s="148"/>
      <c r="I50430"/>
    </row>
    <row r="50431" spans="1:9" x14ac:dyDescent="0.25">
      <c r="A50431"/>
      <c r="B50431"/>
      <c r="C50431"/>
      <c r="D50431"/>
      <c r="E50431" s="148"/>
      <c r="F50431" s="148"/>
      <c r="G50431" s="149"/>
      <c r="H50431" s="148"/>
      <c r="I50431"/>
    </row>
    <row r="50432" spans="1:9" x14ac:dyDescent="0.25">
      <c r="A50432"/>
      <c r="B50432"/>
      <c r="C50432"/>
      <c r="D50432"/>
      <c r="E50432" s="148"/>
      <c r="F50432" s="148"/>
      <c r="G50432" s="149"/>
      <c r="H50432" s="148"/>
      <c r="I50432"/>
    </row>
    <row r="50433" spans="1:9" x14ac:dyDescent="0.25">
      <c r="A50433"/>
      <c r="B50433"/>
      <c r="C50433"/>
      <c r="D50433"/>
      <c r="E50433" s="148"/>
      <c r="F50433" s="148"/>
      <c r="G50433" s="149"/>
      <c r="H50433" s="148"/>
      <c r="I50433"/>
    </row>
    <row r="50434" spans="1:9" x14ac:dyDescent="0.25">
      <c r="A50434"/>
      <c r="B50434"/>
      <c r="C50434"/>
      <c r="D50434"/>
      <c r="E50434" s="148"/>
      <c r="F50434" s="148"/>
      <c r="G50434" s="149"/>
      <c r="H50434" s="148"/>
      <c r="I50434"/>
    </row>
    <row r="50435" spans="1:9" x14ac:dyDescent="0.25">
      <c r="A50435"/>
      <c r="B50435"/>
      <c r="C50435"/>
      <c r="D50435"/>
      <c r="E50435" s="148"/>
      <c r="F50435" s="148"/>
      <c r="G50435" s="149"/>
      <c r="H50435" s="148"/>
      <c r="I50435"/>
    </row>
    <row r="50436" spans="1:9" x14ac:dyDescent="0.25">
      <c r="A50436"/>
      <c r="B50436"/>
      <c r="C50436"/>
      <c r="D50436"/>
      <c r="E50436" s="148"/>
      <c r="F50436" s="148"/>
      <c r="G50436" s="149"/>
      <c r="H50436" s="148"/>
      <c r="I50436"/>
    </row>
    <row r="50437" spans="1:9" x14ac:dyDescent="0.25">
      <c r="A50437"/>
      <c r="B50437"/>
      <c r="C50437"/>
      <c r="D50437"/>
      <c r="E50437" s="148"/>
      <c r="F50437" s="148"/>
      <c r="G50437" s="149"/>
      <c r="H50437" s="148"/>
      <c r="I50437"/>
    </row>
    <row r="50438" spans="1:9" x14ac:dyDescent="0.25">
      <c r="A50438"/>
      <c r="B50438"/>
      <c r="C50438"/>
      <c r="D50438"/>
      <c r="E50438" s="148"/>
      <c r="F50438" s="148"/>
      <c r="G50438" s="149"/>
      <c r="H50438" s="148"/>
      <c r="I50438"/>
    </row>
    <row r="50439" spans="1:9" x14ac:dyDescent="0.25">
      <c r="A50439"/>
      <c r="B50439"/>
      <c r="C50439"/>
      <c r="D50439"/>
      <c r="E50439" s="148"/>
      <c r="F50439" s="148"/>
      <c r="G50439" s="149"/>
      <c r="H50439" s="148"/>
      <c r="I50439"/>
    </row>
    <row r="50440" spans="1:9" x14ac:dyDescent="0.25">
      <c r="A50440"/>
      <c r="B50440"/>
      <c r="C50440"/>
      <c r="D50440"/>
      <c r="E50440" s="148"/>
      <c r="F50440" s="148"/>
      <c r="G50440" s="149"/>
      <c r="H50440" s="148"/>
      <c r="I50440"/>
    </row>
    <row r="50441" spans="1:9" x14ac:dyDescent="0.25">
      <c r="A50441"/>
      <c r="B50441"/>
      <c r="C50441"/>
      <c r="D50441"/>
      <c r="E50441" s="148"/>
      <c r="F50441" s="148"/>
      <c r="G50441" s="149"/>
      <c r="H50441" s="148"/>
      <c r="I50441"/>
    </row>
    <row r="50442" spans="1:9" x14ac:dyDescent="0.25">
      <c r="A50442"/>
      <c r="B50442"/>
      <c r="C50442"/>
      <c r="D50442"/>
      <c r="E50442" s="148"/>
      <c r="F50442" s="148"/>
      <c r="G50442" s="149"/>
      <c r="H50442" s="148"/>
      <c r="I50442"/>
    </row>
    <row r="50443" spans="1:9" x14ac:dyDescent="0.25">
      <c r="A50443"/>
      <c r="B50443"/>
      <c r="C50443"/>
      <c r="D50443"/>
      <c r="E50443" s="148"/>
      <c r="F50443" s="148"/>
      <c r="G50443" s="149"/>
      <c r="H50443" s="148"/>
      <c r="I50443"/>
    </row>
    <row r="50444" spans="1:9" x14ac:dyDescent="0.25">
      <c r="A50444"/>
      <c r="B50444"/>
      <c r="C50444"/>
      <c r="D50444"/>
      <c r="E50444" s="148"/>
      <c r="F50444" s="148"/>
      <c r="G50444" s="149"/>
      <c r="H50444" s="148"/>
      <c r="I50444"/>
    </row>
    <row r="50445" spans="1:9" x14ac:dyDescent="0.25">
      <c r="A50445"/>
      <c r="B50445"/>
      <c r="C50445"/>
      <c r="D50445"/>
      <c r="E50445" s="148"/>
      <c r="F50445" s="148"/>
      <c r="G50445" s="149"/>
      <c r="H50445" s="148"/>
      <c r="I50445"/>
    </row>
    <row r="50446" spans="1:9" x14ac:dyDescent="0.25">
      <c r="A50446"/>
      <c r="B50446"/>
      <c r="C50446"/>
      <c r="D50446"/>
      <c r="E50446" s="148"/>
      <c r="F50446" s="148"/>
      <c r="G50446" s="149"/>
      <c r="H50446" s="148"/>
      <c r="I50446"/>
    </row>
    <row r="50447" spans="1:9" x14ac:dyDescent="0.25">
      <c r="A50447"/>
      <c r="B50447"/>
      <c r="C50447"/>
      <c r="D50447"/>
      <c r="E50447" s="148"/>
      <c r="F50447" s="148"/>
      <c r="G50447" s="149"/>
      <c r="H50447" s="148"/>
      <c r="I50447"/>
    </row>
    <row r="50448" spans="1:9" x14ac:dyDescent="0.25">
      <c r="A50448"/>
      <c r="B50448"/>
      <c r="C50448"/>
      <c r="D50448"/>
      <c r="E50448" s="148"/>
      <c r="F50448" s="148"/>
      <c r="G50448" s="149"/>
      <c r="H50448" s="148"/>
      <c r="I50448"/>
    </row>
    <row r="50449" spans="1:9" x14ac:dyDescent="0.25">
      <c r="A50449"/>
      <c r="B50449"/>
      <c r="C50449"/>
      <c r="D50449"/>
      <c r="E50449" s="148"/>
      <c r="F50449" s="148"/>
      <c r="G50449" s="149"/>
      <c r="H50449" s="148"/>
      <c r="I50449"/>
    </row>
    <row r="50450" spans="1:9" x14ac:dyDescent="0.25">
      <c r="A50450"/>
      <c r="B50450"/>
      <c r="C50450"/>
      <c r="D50450"/>
      <c r="E50450" s="148"/>
      <c r="F50450" s="148"/>
      <c r="G50450" s="149"/>
      <c r="H50450" s="148"/>
      <c r="I50450"/>
    </row>
    <row r="50451" spans="1:9" x14ac:dyDescent="0.25">
      <c r="A50451"/>
      <c r="B50451"/>
      <c r="C50451"/>
      <c r="D50451"/>
      <c r="E50451" s="148"/>
      <c r="F50451" s="148"/>
      <c r="G50451" s="149"/>
      <c r="H50451" s="148"/>
      <c r="I50451"/>
    </row>
    <row r="50452" spans="1:9" x14ac:dyDescent="0.25">
      <c r="A50452"/>
      <c r="B50452"/>
      <c r="C50452"/>
      <c r="D50452"/>
      <c r="E50452" s="148"/>
      <c r="F50452" s="148"/>
      <c r="G50452" s="149"/>
      <c r="H50452" s="148"/>
      <c r="I50452"/>
    </row>
    <row r="50453" spans="1:9" x14ac:dyDescent="0.25">
      <c r="A50453"/>
      <c r="B50453"/>
      <c r="C50453"/>
      <c r="D50453"/>
      <c r="E50453" s="148"/>
      <c r="F50453" s="148"/>
      <c r="G50453" s="149"/>
      <c r="H50453" s="148"/>
      <c r="I50453"/>
    </row>
    <row r="50454" spans="1:9" x14ac:dyDescent="0.25">
      <c r="A50454"/>
      <c r="B50454"/>
      <c r="C50454"/>
      <c r="D50454"/>
      <c r="E50454" s="148"/>
      <c r="F50454" s="148"/>
      <c r="G50454" s="149"/>
      <c r="H50454" s="148"/>
      <c r="I50454"/>
    </row>
    <row r="50455" spans="1:9" x14ac:dyDescent="0.25">
      <c r="A50455"/>
      <c r="B50455"/>
      <c r="C50455"/>
      <c r="D50455"/>
      <c r="E50455" s="148"/>
      <c r="F50455" s="148"/>
      <c r="G50455" s="149"/>
      <c r="H50455" s="148"/>
      <c r="I50455"/>
    </row>
    <row r="50456" spans="1:9" x14ac:dyDescent="0.25">
      <c r="A50456"/>
      <c r="B50456"/>
      <c r="C50456"/>
      <c r="D50456"/>
      <c r="E50456" s="148"/>
      <c r="F50456" s="148"/>
      <c r="G50456" s="149"/>
      <c r="H50456" s="148"/>
      <c r="I50456"/>
    </row>
    <row r="50457" spans="1:9" x14ac:dyDescent="0.25">
      <c r="A50457"/>
      <c r="B50457"/>
      <c r="C50457"/>
      <c r="D50457"/>
      <c r="E50457" s="148"/>
      <c r="F50457" s="148"/>
      <c r="G50457" s="149"/>
      <c r="H50457" s="148"/>
      <c r="I50457"/>
    </row>
    <row r="50458" spans="1:9" x14ac:dyDescent="0.25">
      <c r="A50458"/>
      <c r="B50458"/>
      <c r="C50458"/>
      <c r="D50458"/>
      <c r="E50458" s="148"/>
      <c r="F50458" s="148"/>
      <c r="G50458" s="149"/>
      <c r="H50458" s="148"/>
      <c r="I50458"/>
    </row>
    <row r="50459" spans="1:9" x14ac:dyDescent="0.25">
      <c r="A50459"/>
      <c r="B50459"/>
      <c r="C50459"/>
      <c r="D50459"/>
      <c r="E50459" s="148"/>
      <c r="F50459" s="148"/>
      <c r="G50459" s="149"/>
      <c r="H50459" s="148"/>
      <c r="I50459"/>
    </row>
    <row r="50460" spans="1:9" x14ac:dyDescent="0.25">
      <c r="A50460"/>
      <c r="B50460"/>
      <c r="C50460"/>
      <c r="D50460"/>
      <c r="E50460" s="148"/>
      <c r="F50460" s="148"/>
      <c r="G50460" s="149"/>
      <c r="H50460" s="148"/>
      <c r="I50460"/>
    </row>
    <row r="50461" spans="1:9" x14ac:dyDescent="0.25">
      <c r="A50461"/>
      <c r="B50461"/>
      <c r="C50461"/>
      <c r="D50461"/>
      <c r="E50461" s="148"/>
      <c r="F50461" s="148"/>
      <c r="G50461" s="149"/>
      <c r="H50461" s="148"/>
      <c r="I50461"/>
    </row>
    <row r="50462" spans="1:9" x14ac:dyDescent="0.25">
      <c r="A50462"/>
      <c r="B50462"/>
      <c r="C50462"/>
      <c r="D50462"/>
      <c r="E50462" s="148"/>
      <c r="F50462" s="148"/>
      <c r="G50462" s="149"/>
      <c r="H50462" s="148"/>
      <c r="I50462"/>
    </row>
    <row r="50463" spans="1:9" x14ac:dyDescent="0.25">
      <c r="A50463"/>
      <c r="B50463"/>
      <c r="C50463"/>
      <c r="D50463"/>
      <c r="E50463" s="148"/>
      <c r="F50463" s="148"/>
      <c r="G50463" s="149"/>
      <c r="H50463" s="148"/>
      <c r="I50463"/>
    </row>
    <row r="50464" spans="1:9" x14ac:dyDescent="0.25">
      <c r="A50464"/>
      <c r="B50464"/>
      <c r="C50464"/>
      <c r="D50464"/>
      <c r="E50464" s="148"/>
      <c r="F50464" s="148"/>
      <c r="G50464" s="149"/>
      <c r="H50464" s="148"/>
      <c r="I50464"/>
    </row>
    <row r="50465" spans="1:9" x14ac:dyDescent="0.25">
      <c r="A50465"/>
      <c r="B50465"/>
      <c r="C50465"/>
      <c r="D50465"/>
      <c r="E50465" s="148"/>
      <c r="F50465" s="148"/>
      <c r="G50465" s="149"/>
      <c r="H50465" s="148"/>
      <c r="I50465"/>
    </row>
    <row r="50466" spans="1:9" x14ac:dyDescent="0.25">
      <c r="A50466"/>
      <c r="B50466"/>
      <c r="C50466"/>
      <c r="D50466"/>
      <c r="E50466" s="148"/>
      <c r="F50466" s="148"/>
      <c r="G50466" s="149"/>
      <c r="H50466" s="148"/>
      <c r="I50466"/>
    </row>
    <row r="50467" spans="1:9" x14ac:dyDescent="0.25">
      <c r="A50467"/>
      <c r="B50467"/>
      <c r="C50467"/>
      <c r="D50467"/>
      <c r="E50467" s="148"/>
      <c r="F50467" s="148"/>
      <c r="G50467" s="149"/>
      <c r="H50467" s="148"/>
      <c r="I50467"/>
    </row>
    <row r="50468" spans="1:9" x14ac:dyDescent="0.25">
      <c r="A50468"/>
      <c r="B50468"/>
      <c r="C50468"/>
      <c r="D50468"/>
      <c r="E50468" s="148"/>
      <c r="F50468" s="148"/>
      <c r="G50468" s="149"/>
      <c r="H50468" s="148"/>
      <c r="I50468"/>
    </row>
    <row r="50469" spans="1:9" x14ac:dyDescent="0.25">
      <c r="A50469"/>
      <c r="B50469"/>
      <c r="C50469"/>
      <c r="D50469"/>
      <c r="E50469" s="148"/>
      <c r="F50469" s="148"/>
      <c r="G50469" s="149"/>
      <c r="H50469" s="148"/>
      <c r="I50469"/>
    </row>
    <row r="50470" spans="1:9" x14ac:dyDescent="0.25">
      <c r="A50470"/>
      <c r="B50470"/>
      <c r="C50470"/>
      <c r="D50470"/>
      <c r="E50470" s="148"/>
      <c r="F50470" s="148"/>
      <c r="G50470" s="149"/>
      <c r="H50470" s="148"/>
      <c r="I50470"/>
    </row>
    <row r="50471" spans="1:9" x14ac:dyDescent="0.25">
      <c r="A50471"/>
      <c r="B50471"/>
      <c r="C50471"/>
      <c r="D50471"/>
      <c r="E50471" s="148"/>
      <c r="F50471" s="148"/>
      <c r="G50471" s="149"/>
      <c r="H50471" s="148"/>
      <c r="I50471"/>
    </row>
    <row r="50472" spans="1:9" x14ac:dyDescent="0.25">
      <c r="A50472"/>
      <c r="B50472"/>
      <c r="C50472"/>
      <c r="D50472"/>
      <c r="E50472" s="148"/>
      <c r="F50472" s="148"/>
      <c r="G50472" s="149"/>
      <c r="H50472" s="148"/>
      <c r="I50472"/>
    </row>
    <row r="50473" spans="1:9" x14ac:dyDescent="0.25">
      <c r="A50473"/>
      <c r="B50473"/>
      <c r="C50473"/>
      <c r="D50473"/>
      <c r="E50473" s="148"/>
      <c r="F50473" s="148"/>
      <c r="G50473" s="149"/>
      <c r="H50473" s="148"/>
      <c r="I50473"/>
    </row>
    <row r="50474" spans="1:9" x14ac:dyDescent="0.25">
      <c r="A50474"/>
      <c r="B50474"/>
      <c r="C50474"/>
      <c r="D50474"/>
      <c r="E50474" s="148"/>
      <c r="F50474" s="148"/>
      <c r="G50474" s="149"/>
      <c r="H50474" s="148"/>
      <c r="I50474"/>
    </row>
    <row r="50475" spans="1:9" x14ac:dyDescent="0.25">
      <c r="A50475"/>
      <c r="B50475"/>
      <c r="C50475"/>
      <c r="D50475"/>
      <c r="E50475" s="148"/>
      <c r="F50475" s="148"/>
      <c r="G50475" s="149"/>
      <c r="H50475" s="148"/>
      <c r="I50475"/>
    </row>
    <row r="50476" spans="1:9" x14ac:dyDescent="0.25">
      <c r="A50476"/>
      <c r="B50476"/>
      <c r="C50476"/>
      <c r="D50476"/>
      <c r="E50476" s="148"/>
      <c r="F50476" s="148"/>
      <c r="G50476" s="149"/>
      <c r="H50476" s="148"/>
      <c r="I50476"/>
    </row>
    <row r="50477" spans="1:9" x14ac:dyDescent="0.25">
      <c r="A50477"/>
      <c r="B50477"/>
      <c r="C50477"/>
      <c r="D50477"/>
      <c r="E50477" s="148"/>
      <c r="F50477" s="148"/>
      <c r="G50477" s="149"/>
      <c r="H50477" s="148"/>
      <c r="I50477"/>
    </row>
    <row r="50478" spans="1:9" x14ac:dyDescent="0.25">
      <c r="A50478"/>
      <c r="B50478"/>
      <c r="C50478"/>
      <c r="D50478"/>
      <c r="E50478" s="148"/>
      <c r="F50478" s="148"/>
      <c r="G50478" s="149"/>
      <c r="H50478" s="148"/>
      <c r="I50478"/>
    </row>
    <row r="50479" spans="1:9" x14ac:dyDescent="0.25">
      <c r="A50479"/>
      <c r="B50479"/>
      <c r="C50479"/>
      <c r="D50479"/>
      <c r="E50479" s="148"/>
      <c r="F50479" s="148"/>
      <c r="G50479" s="149"/>
      <c r="H50479" s="148"/>
      <c r="I50479"/>
    </row>
    <row r="50480" spans="1:9" x14ac:dyDescent="0.25">
      <c r="A50480"/>
      <c r="B50480"/>
      <c r="C50480"/>
      <c r="D50480"/>
      <c r="E50480" s="148"/>
      <c r="F50480" s="148"/>
      <c r="G50480" s="149"/>
      <c r="H50480" s="148"/>
      <c r="I50480"/>
    </row>
    <row r="50481" spans="1:9" x14ac:dyDescent="0.25">
      <c r="A50481"/>
      <c r="B50481"/>
      <c r="C50481"/>
      <c r="D50481"/>
      <c r="E50481" s="148"/>
      <c r="F50481" s="148"/>
      <c r="G50481" s="149"/>
      <c r="H50481" s="148"/>
      <c r="I50481"/>
    </row>
    <row r="50482" spans="1:9" x14ac:dyDescent="0.25">
      <c r="A50482"/>
      <c r="B50482"/>
      <c r="C50482"/>
      <c r="D50482"/>
      <c r="E50482" s="148"/>
      <c r="F50482" s="148"/>
      <c r="G50482" s="149"/>
      <c r="H50482" s="148"/>
      <c r="I50482"/>
    </row>
    <row r="50483" spans="1:9" x14ac:dyDescent="0.25">
      <c r="A50483"/>
      <c r="B50483"/>
      <c r="C50483"/>
      <c r="D50483"/>
      <c r="E50483" s="148"/>
      <c r="F50483" s="148"/>
      <c r="G50483" s="149"/>
      <c r="H50483" s="148"/>
      <c r="I50483"/>
    </row>
    <row r="50484" spans="1:9" x14ac:dyDescent="0.25">
      <c r="A50484"/>
      <c r="B50484"/>
      <c r="C50484"/>
      <c r="D50484"/>
      <c r="E50484" s="148"/>
      <c r="F50484" s="148"/>
      <c r="G50484" s="149"/>
      <c r="H50484" s="148"/>
      <c r="I50484"/>
    </row>
    <row r="50485" spans="1:9" x14ac:dyDescent="0.25">
      <c r="A50485"/>
      <c r="B50485"/>
      <c r="C50485"/>
      <c r="D50485"/>
      <c r="E50485" s="148"/>
      <c r="F50485" s="148"/>
      <c r="G50485" s="149"/>
      <c r="H50485" s="148"/>
      <c r="I50485"/>
    </row>
    <row r="50486" spans="1:9" x14ac:dyDescent="0.25">
      <c r="A50486"/>
      <c r="B50486"/>
      <c r="C50486"/>
      <c r="D50486"/>
      <c r="E50486" s="148"/>
      <c r="F50486" s="148"/>
      <c r="G50486" s="149"/>
      <c r="H50486" s="148"/>
      <c r="I50486"/>
    </row>
    <row r="50487" spans="1:9" x14ac:dyDescent="0.25">
      <c r="A50487"/>
      <c r="B50487"/>
      <c r="C50487"/>
      <c r="D50487"/>
      <c r="E50487" s="148"/>
      <c r="F50487" s="148"/>
      <c r="G50487" s="149"/>
      <c r="H50487" s="148"/>
      <c r="I50487"/>
    </row>
    <row r="50488" spans="1:9" x14ac:dyDescent="0.25">
      <c r="A50488"/>
      <c r="B50488"/>
      <c r="C50488"/>
      <c r="D50488"/>
      <c r="E50488" s="148"/>
      <c r="F50488" s="148"/>
      <c r="G50488" s="149"/>
      <c r="H50488" s="148"/>
      <c r="I50488"/>
    </row>
    <row r="50489" spans="1:9" x14ac:dyDescent="0.25">
      <c r="A50489"/>
      <c r="B50489"/>
      <c r="C50489"/>
      <c r="D50489"/>
      <c r="E50489" s="148"/>
      <c r="F50489" s="148"/>
      <c r="G50489" s="149"/>
      <c r="H50489" s="148"/>
      <c r="I50489"/>
    </row>
    <row r="50490" spans="1:9" x14ac:dyDescent="0.25">
      <c r="A50490"/>
      <c r="B50490"/>
      <c r="C50490"/>
      <c r="D50490"/>
      <c r="E50490" s="148"/>
      <c r="F50490" s="148"/>
      <c r="G50490" s="149"/>
      <c r="H50490" s="148"/>
      <c r="I50490"/>
    </row>
    <row r="50491" spans="1:9" x14ac:dyDescent="0.25">
      <c r="A50491"/>
      <c r="B50491"/>
      <c r="C50491"/>
      <c r="D50491"/>
      <c r="E50491" s="148"/>
      <c r="F50491" s="148"/>
      <c r="G50491" s="149"/>
      <c r="H50491" s="148"/>
      <c r="I50491"/>
    </row>
    <row r="50492" spans="1:9" x14ac:dyDescent="0.25">
      <c r="A50492"/>
      <c r="B50492"/>
      <c r="C50492"/>
      <c r="D50492"/>
      <c r="E50492" s="148"/>
      <c r="F50492" s="148"/>
      <c r="G50492" s="149"/>
      <c r="H50492" s="148"/>
      <c r="I50492"/>
    </row>
    <row r="50493" spans="1:9" x14ac:dyDescent="0.25">
      <c r="A50493"/>
      <c r="B50493"/>
      <c r="C50493"/>
      <c r="D50493"/>
      <c r="E50493" s="148"/>
      <c r="F50493" s="148"/>
      <c r="G50493" s="149"/>
      <c r="H50493" s="148"/>
      <c r="I50493"/>
    </row>
    <row r="50494" spans="1:9" x14ac:dyDescent="0.25">
      <c r="A50494"/>
      <c r="B50494"/>
      <c r="C50494"/>
      <c r="D50494"/>
      <c r="E50494" s="148"/>
      <c r="F50494" s="148"/>
      <c r="G50494" s="149"/>
      <c r="H50494" s="148"/>
      <c r="I50494"/>
    </row>
    <row r="50495" spans="1:9" x14ac:dyDescent="0.25">
      <c r="A50495"/>
      <c r="B50495"/>
      <c r="C50495"/>
      <c r="D50495"/>
      <c r="E50495" s="148"/>
      <c r="F50495" s="148"/>
      <c r="G50495" s="149"/>
      <c r="H50495" s="148"/>
      <c r="I50495"/>
    </row>
    <row r="50496" spans="1:9" x14ac:dyDescent="0.25">
      <c r="A50496"/>
      <c r="B50496"/>
      <c r="C50496"/>
      <c r="D50496"/>
      <c r="E50496" s="148"/>
      <c r="F50496" s="148"/>
      <c r="G50496" s="149"/>
      <c r="H50496" s="148"/>
      <c r="I50496"/>
    </row>
    <row r="50497" spans="1:9" x14ac:dyDescent="0.25">
      <c r="A50497"/>
      <c r="B50497"/>
      <c r="C50497"/>
      <c r="D50497"/>
      <c r="E50497" s="148"/>
      <c r="F50497" s="148"/>
      <c r="G50497" s="149"/>
      <c r="H50497" s="148"/>
      <c r="I50497"/>
    </row>
    <row r="50498" spans="1:9" x14ac:dyDescent="0.25">
      <c r="A50498"/>
      <c r="B50498"/>
      <c r="C50498"/>
      <c r="D50498"/>
      <c r="E50498" s="148"/>
      <c r="F50498" s="148"/>
      <c r="G50498" s="149"/>
      <c r="H50498" s="148"/>
      <c r="I50498"/>
    </row>
    <row r="50499" spans="1:9" x14ac:dyDescent="0.25">
      <c r="A50499"/>
      <c r="B50499"/>
      <c r="C50499"/>
      <c r="D50499"/>
      <c r="E50499" s="148"/>
      <c r="F50499" s="148"/>
      <c r="G50499" s="149"/>
      <c r="H50499" s="148"/>
      <c r="I50499"/>
    </row>
    <row r="50500" spans="1:9" x14ac:dyDescent="0.25">
      <c r="A50500"/>
      <c r="B50500"/>
      <c r="C50500"/>
      <c r="D50500"/>
      <c r="E50500" s="148"/>
      <c r="F50500" s="148"/>
      <c r="G50500" s="149"/>
      <c r="H50500" s="148"/>
      <c r="I50500"/>
    </row>
    <row r="50501" spans="1:9" x14ac:dyDescent="0.25">
      <c r="A50501"/>
      <c r="B50501"/>
      <c r="C50501"/>
      <c r="D50501"/>
      <c r="E50501" s="148"/>
      <c r="F50501" s="148"/>
      <c r="G50501" s="149"/>
      <c r="H50501" s="148"/>
      <c r="I50501"/>
    </row>
    <row r="50502" spans="1:9" x14ac:dyDescent="0.25">
      <c r="A50502"/>
      <c r="B50502"/>
      <c r="C50502"/>
      <c r="D50502"/>
      <c r="E50502" s="148"/>
      <c r="F50502" s="148"/>
      <c r="G50502" s="149"/>
      <c r="H50502" s="148"/>
      <c r="I50502"/>
    </row>
    <row r="50503" spans="1:9" x14ac:dyDescent="0.25">
      <c r="A50503"/>
      <c r="B50503"/>
      <c r="C50503"/>
      <c r="D50503"/>
      <c r="E50503" s="148"/>
      <c r="F50503" s="148"/>
      <c r="G50503" s="149"/>
      <c r="H50503" s="148"/>
      <c r="I50503"/>
    </row>
    <row r="50504" spans="1:9" x14ac:dyDescent="0.25">
      <c r="A50504"/>
      <c r="B50504"/>
      <c r="C50504"/>
      <c r="D50504"/>
      <c r="E50504" s="148"/>
      <c r="F50504" s="148"/>
      <c r="G50504" s="149"/>
      <c r="H50504" s="148"/>
      <c r="I50504"/>
    </row>
    <row r="50505" spans="1:9" x14ac:dyDescent="0.25">
      <c r="A50505"/>
      <c r="B50505"/>
      <c r="C50505"/>
      <c r="D50505"/>
      <c r="E50505" s="148"/>
      <c r="F50505" s="148"/>
      <c r="G50505" s="149"/>
      <c r="H50505" s="148"/>
      <c r="I50505"/>
    </row>
    <row r="50506" spans="1:9" x14ac:dyDescent="0.25">
      <c r="A50506"/>
      <c r="B50506"/>
      <c r="C50506"/>
      <c r="D50506"/>
      <c r="E50506" s="148"/>
      <c r="F50506" s="148"/>
      <c r="G50506" s="149"/>
      <c r="H50506" s="148"/>
      <c r="I50506"/>
    </row>
    <row r="50507" spans="1:9" x14ac:dyDescent="0.25">
      <c r="A50507"/>
      <c r="B50507"/>
      <c r="C50507"/>
      <c r="D50507"/>
      <c r="E50507" s="148"/>
      <c r="F50507" s="148"/>
      <c r="G50507" s="149"/>
      <c r="H50507" s="148"/>
      <c r="I50507"/>
    </row>
    <row r="50508" spans="1:9" x14ac:dyDescent="0.25">
      <c r="A50508"/>
      <c r="B50508"/>
      <c r="C50508"/>
      <c r="D50508"/>
      <c r="E50508" s="148"/>
      <c r="F50508" s="148"/>
      <c r="G50508" s="149"/>
      <c r="H50508" s="148"/>
      <c r="I50508"/>
    </row>
    <row r="50509" spans="1:9" x14ac:dyDescent="0.25">
      <c r="A50509"/>
      <c r="B50509"/>
      <c r="C50509"/>
      <c r="D50509"/>
      <c r="E50509" s="148"/>
      <c r="F50509" s="148"/>
      <c r="G50509" s="149"/>
      <c r="H50509" s="148"/>
      <c r="I50509"/>
    </row>
    <row r="50510" spans="1:9" x14ac:dyDescent="0.25">
      <c r="A50510"/>
      <c r="B50510"/>
      <c r="C50510"/>
      <c r="D50510"/>
      <c r="E50510" s="148"/>
      <c r="F50510" s="148"/>
      <c r="G50510" s="149"/>
      <c r="H50510" s="148"/>
      <c r="I50510"/>
    </row>
    <row r="50511" spans="1:9" x14ac:dyDescent="0.25">
      <c r="A50511"/>
      <c r="B50511"/>
      <c r="C50511"/>
      <c r="D50511"/>
      <c r="E50511" s="148"/>
      <c r="F50511" s="148"/>
      <c r="G50511" s="149"/>
      <c r="H50511" s="148"/>
      <c r="I50511"/>
    </row>
    <row r="50512" spans="1:9" x14ac:dyDescent="0.25">
      <c r="A50512"/>
      <c r="B50512"/>
      <c r="C50512"/>
      <c r="D50512"/>
      <c r="E50512" s="148"/>
      <c r="F50512" s="148"/>
      <c r="G50512" s="149"/>
      <c r="H50512" s="148"/>
      <c r="I50512"/>
    </row>
    <row r="50513" spans="1:9" x14ac:dyDescent="0.25">
      <c r="A50513"/>
      <c r="B50513"/>
      <c r="C50513"/>
      <c r="D50513"/>
      <c r="E50513" s="148"/>
      <c r="F50513" s="148"/>
      <c r="G50513" s="149"/>
      <c r="H50513" s="148"/>
      <c r="I50513"/>
    </row>
    <row r="50514" spans="1:9" x14ac:dyDescent="0.25">
      <c r="A50514"/>
      <c r="B50514"/>
      <c r="C50514"/>
      <c r="D50514"/>
      <c r="E50514" s="148"/>
      <c r="F50514" s="148"/>
      <c r="G50514" s="149"/>
      <c r="H50514" s="148"/>
      <c r="I50514"/>
    </row>
    <row r="50515" spans="1:9" x14ac:dyDescent="0.25">
      <c r="A50515"/>
      <c r="B50515"/>
      <c r="C50515"/>
      <c r="D50515"/>
      <c r="E50515" s="148"/>
      <c r="F50515" s="148"/>
      <c r="G50515" s="149"/>
      <c r="H50515" s="148"/>
      <c r="I50515"/>
    </row>
    <row r="50516" spans="1:9" x14ac:dyDescent="0.25">
      <c r="A50516"/>
      <c r="B50516"/>
      <c r="C50516"/>
      <c r="D50516"/>
      <c r="E50516" s="148"/>
      <c r="F50516" s="148"/>
      <c r="G50516" s="149"/>
      <c r="H50516" s="148"/>
      <c r="I50516"/>
    </row>
    <row r="50517" spans="1:9" x14ac:dyDescent="0.25">
      <c r="A50517"/>
      <c r="B50517"/>
      <c r="C50517"/>
      <c r="D50517"/>
      <c r="E50517" s="148"/>
      <c r="F50517" s="148"/>
      <c r="G50517" s="149"/>
      <c r="H50517" s="148"/>
      <c r="I50517"/>
    </row>
    <row r="50518" spans="1:9" x14ac:dyDescent="0.25">
      <c r="A50518"/>
      <c r="B50518"/>
      <c r="C50518"/>
      <c r="D50518"/>
      <c r="E50518" s="148"/>
      <c r="F50518" s="148"/>
      <c r="G50518" s="149"/>
      <c r="H50518" s="148"/>
      <c r="I50518"/>
    </row>
    <row r="50519" spans="1:9" x14ac:dyDescent="0.25">
      <c r="A50519"/>
      <c r="B50519"/>
      <c r="C50519"/>
      <c r="D50519"/>
      <c r="E50519" s="148"/>
      <c r="F50519" s="148"/>
      <c r="G50519" s="149"/>
      <c r="H50519" s="148"/>
      <c r="I50519"/>
    </row>
    <row r="50520" spans="1:9" x14ac:dyDescent="0.25">
      <c r="A50520"/>
      <c r="B50520"/>
      <c r="C50520"/>
      <c r="D50520"/>
      <c r="E50520" s="148"/>
      <c r="F50520" s="148"/>
      <c r="G50520" s="149"/>
      <c r="H50520" s="148"/>
      <c r="I50520"/>
    </row>
    <row r="50521" spans="1:9" x14ac:dyDescent="0.25">
      <c r="A50521"/>
      <c r="B50521"/>
      <c r="C50521"/>
      <c r="D50521"/>
      <c r="E50521" s="148"/>
      <c r="F50521" s="148"/>
      <c r="G50521" s="149"/>
      <c r="H50521" s="148"/>
      <c r="I50521"/>
    </row>
    <row r="50522" spans="1:9" x14ac:dyDescent="0.25">
      <c r="A50522"/>
      <c r="B50522"/>
      <c r="C50522"/>
      <c r="D50522"/>
      <c r="E50522" s="148"/>
      <c r="F50522" s="148"/>
      <c r="G50522" s="149"/>
      <c r="H50522" s="148"/>
      <c r="I50522"/>
    </row>
    <row r="50523" spans="1:9" x14ac:dyDescent="0.25">
      <c r="A50523"/>
      <c r="B50523"/>
      <c r="C50523"/>
      <c r="D50523"/>
      <c r="E50523" s="148"/>
      <c r="F50523" s="148"/>
      <c r="G50523" s="149"/>
      <c r="H50523" s="148"/>
      <c r="I50523"/>
    </row>
    <row r="50524" spans="1:9" x14ac:dyDescent="0.25">
      <c r="A50524"/>
      <c r="B50524"/>
      <c r="C50524"/>
      <c r="D50524"/>
      <c r="E50524" s="148"/>
      <c r="F50524" s="148"/>
      <c r="G50524" s="149"/>
      <c r="H50524" s="148"/>
      <c r="I50524"/>
    </row>
    <row r="50525" spans="1:9" x14ac:dyDescent="0.25">
      <c r="A50525"/>
      <c r="B50525"/>
      <c r="C50525"/>
      <c r="D50525"/>
      <c r="E50525" s="148"/>
      <c r="F50525" s="148"/>
      <c r="G50525" s="149"/>
      <c r="H50525" s="148"/>
      <c r="I50525"/>
    </row>
    <row r="50526" spans="1:9" x14ac:dyDescent="0.25">
      <c r="A50526"/>
      <c r="B50526"/>
      <c r="C50526"/>
      <c r="D50526"/>
      <c r="E50526" s="148"/>
      <c r="F50526" s="148"/>
      <c r="G50526" s="149"/>
      <c r="H50526" s="148"/>
      <c r="I50526"/>
    </row>
    <row r="50527" spans="1:9" x14ac:dyDescent="0.25">
      <c r="A50527"/>
      <c r="B50527"/>
      <c r="C50527"/>
      <c r="D50527"/>
      <c r="E50527" s="148"/>
      <c r="F50527" s="148"/>
      <c r="G50527" s="149"/>
      <c r="H50527" s="148"/>
      <c r="I50527"/>
    </row>
    <row r="50528" spans="1:9" x14ac:dyDescent="0.25">
      <c r="A50528"/>
      <c r="B50528"/>
      <c r="C50528"/>
      <c r="D50528"/>
      <c r="E50528" s="148"/>
      <c r="F50528" s="148"/>
      <c r="G50528" s="149"/>
      <c r="H50528" s="148"/>
      <c r="I50528"/>
    </row>
    <row r="50529" spans="1:9" x14ac:dyDescent="0.25">
      <c r="A50529"/>
      <c r="B50529"/>
      <c r="C50529"/>
      <c r="D50529"/>
      <c r="E50529" s="148"/>
      <c r="F50529" s="148"/>
      <c r="G50529" s="149"/>
      <c r="H50529" s="148"/>
      <c r="I50529"/>
    </row>
    <row r="50530" spans="1:9" x14ac:dyDescent="0.25">
      <c r="A50530"/>
      <c r="B50530"/>
      <c r="C50530"/>
      <c r="D50530"/>
      <c r="E50530" s="148"/>
      <c r="F50530" s="148"/>
      <c r="G50530" s="149"/>
      <c r="H50530" s="148"/>
      <c r="I50530"/>
    </row>
    <row r="50531" spans="1:9" x14ac:dyDescent="0.25">
      <c r="A50531"/>
      <c r="B50531"/>
      <c r="C50531"/>
      <c r="D50531"/>
      <c r="E50531" s="148"/>
      <c r="F50531" s="148"/>
      <c r="G50531" s="149"/>
      <c r="H50531" s="148"/>
      <c r="I50531"/>
    </row>
    <row r="50532" spans="1:9" x14ac:dyDescent="0.25">
      <c r="A50532"/>
      <c r="B50532"/>
      <c r="C50532"/>
      <c r="D50532"/>
      <c r="E50532" s="148"/>
      <c r="F50532" s="148"/>
      <c r="G50532" s="149"/>
      <c r="H50532" s="148"/>
      <c r="I50532"/>
    </row>
    <row r="50533" spans="1:9" x14ac:dyDescent="0.25">
      <c r="A50533"/>
      <c r="B50533"/>
      <c r="C50533"/>
      <c r="D50533"/>
      <c r="E50533" s="148"/>
      <c r="F50533" s="148"/>
      <c r="G50533" s="149"/>
      <c r="H50533" s="148"/>
      <c r="I50533"/>
    </row>
    <row r="50534" spans="1:9" x14ac:dyDescent="0.25">
      <c r="A50534"/>
      <c r="B50534"/>
      <c r="C50534"/>
      <c r="D50534"/>
      <c r="E50534" s="148"/>
      <c r="F50534" s="148"/>
      <c r="G50534" s="149"/>
      <c r="H50534" s="148"/>
      <c r="I50534"/>
    </row>
    <row r="50535" spans="1:9" x14ac:dyDescent="0.25">
      <c r="A50535"/>
      <c r="B50535"/>
      <c r="C50535"/>
      <c r="D50535"/>
      <c r="E50535" s="148"/>
      <c r="F50535" s="148"/>
      <c r="G50535" s="149"/>
      <c r="H50535" s="148"/>
      <c r="I50535"/>
    </row>
    <row r="50536" spans="1:9" x14ac:dyDescent="0.25">
      <c r="A50536"/>
      <c r="B50536"/>
      <c r="C50536"/>
      <c r="D50536"/>
      <c r="E50536" s="148"/>
      <c r="F50536" s="148"/>
      <c r="G50536" s="149"/>
      <c r="H50536" s="148"/>
      <c r="I50536"/>
    </row>
    <row r="50537" spans="1:9" x14ac:dyDescent="0.25">
      <c r="A50537"/>
      <c r="B50537"/>
      <c r="C50537"/>
      <c r="D50537"/>
      <c r="E50537" s="148"/>
      <c r="F50537" s="148"/>
      <c r="G50537" s="149"/>
      <c r="H50537" s="148"/>
      <c r="I50537"/>
    </row>
    <row r="50538" spans="1:9" x14ac:dyDescent="0.25">
      <c r="A50538"/>
      <c r="B50538"/>
      <c r="C50538"/>
      <c r="D50538"/>
      <c r="E50538" s="148"/>
      <c r="F50538" s="148"/>
      <c r="G50538" s="149"/>
      <c r="H50538" s="148"/>
      <c r="I50538"/>
    </row>
    <row r="50539" spans="1:9" x14ac:dyDescent="0.25">
      <c r="A50539"/>
      <c r="B50539"/>
      <c r="C50539"/>
      <c r="D50539"/>
      <c r="E50539" s="148"/>
      <c r="F50539" s="148"/>
      <c r="G50539" s="149"/>
      <c r="H50539" s="148"/>
      <c r="I50539"/>
    </row>
    <row r="50540" spans="1:9" x14ac:dyDescent="0.25">
      <c r="A50540"/>
      <c r="B50540"/>
      <c r="C50540"/>
      <c r="D50540"/>
      <c r="E50540" s="148"/>
      <c r="F50540" s="148"/>
      <c r="G50540" s="149"/>
      <c r="H50540" s="148"/>
      <c r="I50540"/>
    </row>
    <row r="50541" spans="1:9" x14ac:dyDescent="0.25">
      <c r="A50541"/>
      <c r="B50541"/>
      <c r="C50541"/>
      <c r="D50541"/>
      <c r="E50541" s="148"/>
      <c r="F50541" s="148"/>
      <c r="G50541" s="149"/>
      <c r="H50541" s="148"/>
      <c r="I50541"/>
    </row>
    <row r="50542" spans="1:9" x14ac:dyDescent="0.25">
      <c r="A50542"/>
      <c r="B50542"/>
      <c r="C50542"/>
      <c r="D50542"/>
      <c r="E50542" s="148"/>
      <c r="F50542" s="148"/>
      <c r="G50542" s="149"/>
      <c r="H50542" s="148"/>
      <c r="I50542"/>
    </row>
    <row r="50543" spans="1:9" x14ac:dyDescent="0.25">
      <c r="A50543"/>
      <c r="B50543"/>
      <c r="C50543"/>
      <c r="D50543"/>
      <c r="E50543" s="148"/>
      <c r="F50543" s="148"/>
      <c r="G50543" s="149"/>
      <c r="H50543" s="148"/>
      <c r="I50543"/>
    </row>
    <row r="50544" spans="1:9" x14ac:dyDescent="0.25">
      <c r="A50544"/>
      <c r="B50544"/>
      <c r="C50544"/>
      <c r="D50544"/>
      <c r="E50544" s="148"/>
      <c r="F50544" s="148"/>
      <c r="G50544" s="149"/>
      <c r="H50544" s="148"/>
      <c r="I50544"/>
    </row>
    <row r="50545" spans="1:9" x14ac:dyDescent="0.25">
      <c r="A50545"/>
      <c r="B50545"/>
      <c r="C50545"/>
      <c r="D50545"/>
      <c r="E50545" s="148"/>
      <c r="F50545" s="148"/>
      <c r="G50545" s="149"/>
      <c r="H50545" s="148"/>
      <c r="I50545"/>
    </row>
    <row r="50546" spans="1:9" x14ac:dyDescent="0.25">
      <c r="A50546"/>
      <c r="B50546"/>
      <c r="C50546"/>
      <c r="D50546"/>
      <c r="E50546" s="148"/>
      <c r="F50546" s="148"/>
      <c r="G50546" s="149"/>
      <c r="H50546" s="148"/>
      <c r="I50546"/>
    </row>
    <row r="50547" spans="1:9" x14ac:dyDescent="0.25">
      <c r="A50547"/>
      <c r="B50547"/>
      <c r="C50547"/>
      <c r="D50547"/>
      <c r="E50547" s="148"/>
      <c r="F50547" s="148"/>
      <c r="G50547" s="149"/>
      <c r="H50547" s="148"/>
      <c r="I50547"/>
    </row>
    <row r="50548" spans="1:9" x14ac:dyDescent="0.25">
      <c r="A50548"/>
      <c r="B50548"/>
      <c r="C50548"/>
      <c r="D50548"/>
      <c r="E50548" s="148"/>
      <c r="F50548" s="148"/>
      <c r="G50548" s="149"/>
      <c r="H50548" s="148"/>
      <c r="I50548"/>
    </row>
    <row r="50549" spans="1:9" x14ac:dyDescent="0.25">
      <c r="A50549"/>
      <c r="B50549"/>
      <c r="C50549"/>
      <c r="D50549"/>
      <c r="E50549" s="148"/>
      <c r="F50549" s="148"/>
      <c r="G50549" s="149"/>
      <c r="H50549" s="148"/>
      <c r="I50549"/>
    </row>
    <row r="50550" spans="1:9" x14ac:dyDescent="0.25">
      <c r="A50550"/>
      <c r="B50550"/>
      <c r="C50550"/>
      <c r="D50550"/>
      <c r="E50550" s="148"/>
      <c r="F50550" s="148"/>
      <c r="G50550" s="149"/>
      <c r="H50550" s="148"/>
      <c r="I50550"/>
    </row>
    <row r="50551" spans="1:9" x14ac:dyDescent="0.25">
      <c r="A50551"/>
      <c r="B50551"/>
      <c r="C50551"/>
      <c r="D50551"/>
      <c r="E50551" s="148"/>
      <c r="F50551" s="148"/>
      <c r="G50551" s="149"/>
      <c r="H50551" s="148"/>
      <c r="I50551"/>
    </row>
    <row r="50552" spans="1:9" x14ac:dyDescent="0.25">
      <c r="A50552"/>
      <c r="B50552"/>
      <c r="C50552"/>
      <c r="D50552"/>
      <c r="E50552" s="148"/>
      <c r="F50552" s="148"/>
      <c r="G50552" s="149"/>
      <c r="H50552" s="148"/>
      <c r="I50552"/>
    </row>
    <row r="50553" spans="1:9" x14ac:dyDescent="0.25">
      <c r="A50553"/>
      <c r="B50553"/>
      <c r="C50553"/>
      <c r="D50553"/>
      <c r="E50553" s="148"/>
      <c r="F50553" s="148"/>
      <c r="G50553" s="149"/>
      <c r="H50553" s="148"/>
      <c r="I50553"/>
    </row>
    <row r="50554" spans="1:9" x14ac:dyDescent="0.25">
      <c r="A50554"/>
      <c r="B50554"/>
      <c r="C50554"/>
      <c r="D50554"/>
      <c r="E50554" s="148"/>
      <c r="F50554" s="148"/>
      <c r="G50554" s="149"/>
      <c r="H50554" s="148"/>
      <c r="I50554"/>
    </row>
    <row r="50555" spans="1:9" x14ac:dyDescent="0.25">
      <c r="A50555"/>
      <c r="B50555"/>
      <c r="C50555"/>
      <c r="D50555"/>
      <c r="E50555" s="148"/>
      <c r="F50555" s="148"/>
      <c r="G50555" s="149"/>
      <c r="H50555" s="148"/>
      <c r="I50555"/>
    </row>
    <row r="50556" spans="1:9" x14ac:dyDescent="0.25">
      <c r="A50556"/>
      <c r="B50556"/>
      <c r="C50556"/>
      <c r="D50556"/>
      <c r="E50556" s="148"/>
      <c r="F50556" s="148"/>
      <c r="G50556" s="149"/>
      <c r="H50556" s="148"/>
      <c r="I50556"/>
    </row>
    <row r="50557" spans="1:9" x14ac:dyDescent="0.25">
      <c r="A50557"/>
      <c r="B50557"/>
      <c r="C50557"/>
      <c r="D50557"/>
      <c r="E50557" s="148"/>
      <c r="F50557" s="148"/>
      <c r="G50557" s="149"/>
      <c r="H50557" s="148"/>
      <c r="I50557"/>
    </row>
    <row r="50558" spans="1:9" x14ac:dyDescent="0.25">
      <c r="A50558"/>
      <c r="B50558"/>
      <c r="C50558"/>
      <c r="D50558"/>
      <c r="E50558" s="148"/>
      <c r="F50558" s="148"/>
      <c r="G50558" s="149"/>
      <c r="H50558" s="148"/>
      <c r="I50558"/>
    </row>
    <row r="50559" spans="1:9" x14ac:dyDescent="0.25">
      <c r="A50559"/>
      <c r="B50559"/>
      <c r="C50559"/>
      <c r="D50559"/>
      <c r="E50559" s="148"/>
      <c r="F50559" s="148"/>
      <c r="G50559" s="149"/>
      <c r="H50559" s="148"/>
      <c r="I50559"/>
    </row>
    <row r="50560" spans="1:9" x14ac:dyDescent="0.25">
      <c r="A50560"/>
      <c r="B50560"/>
      <c r="C50560"/>
      <c r="D50560"/>
      <c r="E50560" s="148"/>
      <c r="F50560" s="148"/>
      <c r="G50560" s="149"/>
      <c r="H50560" s="148"/>
      <c r="I50560"/>
    </row>
    <row r="50561" spans="1:9" x14ac:dyDescent="0.25">
      <c r="A50561"/>
      <c r="B50561"/>
      <c r="C50561"/>
      <c r="D50561"/>
      <c r="E50561" s="148"/>
      <c r="F50561" s="148"/>
      <c r="G50561" s="149"/>
      <c r="H50561" s="148"/>
      <c r="I50561"/>
    </row>
    <row r="50562" spans="1:9" x14ac:dyDescent="0.25">
      <c r="A50562"/>
      <c r="B50562"/>
      <c r="C50562"/>
      <c r="D50562"/>
      <c r="E50562" s="148"/>
      <c r="F50562" s="148"/>
      <c r="G50562" s="149"/>
      <c r="H50562" s="148"/>
      <c r="I50562"/>
    </row>
    <row r="50563" spans="1:9" x14ac:dyDescent="0.25">
      <c r="A50563"/>
      <c r="B50563"/>
      <c r="C50563"/>
      <c r="D50563"/>
      <c r="E50563" s="148"/>
      <c r="F50563" s="148"/>
      <c r="G50563" s="149"/>
      <c r="H50563" s="148"/>
      <c r="I50563"/>
    </row>
    <row r="50564" spans="1:9" x14ac:dyDescent="0.25">
      <c r="A50564"/>
      <c r="B50564"/>
      <c r="C50564"/>
      <c r="D50564"/>
      <c r="E50564" s="148"/>
      <c r="F50564" s="148"/>
      <c r="G50564" s="149"/>
      <c r="H50564" s="148"/>
      <c r="I50564"/>
    </row>
    <row r="50565" spans="1:9" x14ac:dyDescent="0.25">
      <c r="A50565"/>
      <c r="B50565"/>
      <c r="C50565"/>
      <c r="D50565"/>
      <c r="E50565" s="148"/>
      <c r="F50565" s="148"/>
      <c r="G50565" s="149"/>
      <c r="H50565" s="148"/>
      <c r="I50565"/>
    </row>
    <row r="50566" spans="1:9" x14ac:dyDescent="0.25">
      <c r="A50566"/>
      <c r="B50566"/>
      <c r="C50566"/>
      <c r="D50566"/>
      <c r="E50566" s="148"/>
      <c r="F50566" s="148"/>
      <c r="G50566" s="149"/>
      <c r="H50566" s="148"/>
      <c r="I50566"/>
    </row>
    <row r="50567" spans="1:9" x14ac:dyDescent="0.25">
      <c r="A50567"/>
      <c r="B50567"/>
      <c r="C50567"/>
      <c r="D50567"/>
      <c r="E50567" s="148"/>
      <c r="F50567" s="148"/>
      <c r="G50567" s="149"/>
      <c r="H50567" s="148"/>
      <c r="I50567"/>
    </row>
    <row r="50568" spans="1:9" x14ac:dyDescent="0.25">
      <c r="A50568"/>
      <c r="B50568"/>
      <c r="C50568"/>
      <c r="D50568"/>
      <c r="E50568" s="148"/>
      <c r="F50568" s="148"/>
      <c r="G50568" s="149"/>
      <c r="H50568" s="148"/>
      <c r="I50568"/>
    </row>
    <row r="50569" spans="1:9" x14ac:dyDescent="0.25">
      <c r="A50569"/>
      <c r="B50569"/>
      <c r="C50569"/>
      <c r="D50569"/>
      <c r="E50569" s="148"/>
      <c r="F50569" s="148"/>
      <c r="G50569" s="149"/>
      <c r="H50569" s="148"/>
      <c r="I50569"/>
    </row>
    <row r="50570" spans="1:9" x14ac:dyDescent="0.25">
      <c r="A50570"/>
      <c r="B50570"/>
      <c r="C50570"/>
      <c r="D50570"/>
      <c r="E50570" s="148"/>
      <c r="F50570" s="148"/>
      <c r="G50570" s="149"/>
      <c r="H50570" s="148"/>
      <c r="I50570"/>
    </row>
    <row r="50571" spans="1:9" x14ac:dyDescent="0.25">
      <c r="A50571"/>
      <c r="B50571"/>
      <c r="C50571"/>
      <c r="D50571"/>
      <c r="E50571" s="148"/>
      <c r="F50571" s="148"/>
      <c r="G50571" s="149"/>
      <c r="H50571" s="148"/>
      <c r="I50571"/>
    </row>
    <row r="50572" spans="1:9" x14ac:dyDescent="0.25">
      <c r="A50572"/>
      <c r="B50572"/>
      <c r="C50572"/>
      <c r="D50572"/>
      <c r="E50572" s="148"/>
      <c r="F50572" s="148"/>
      <c r="G50572" s="149"/>
      <c r="H50572" s="148"/>
      <c r="I50572"/>
    </row>
    <row r="50573" spans="1:9" x14ac:dyDescent="0.25">
      <c r="A50573"/>
      <c r="B50573"/>
      <c r="C50573"/>
      <c r="D50573"/>
      <c r="E50573" s="148"/>
      <c r="F50573" s="148"/>
      <c r="G50573" s="149"/>
      <c r="H50573" s="148"/>
      <c r="I50573"/>
    </row>
    <row r="50574" spans="1:9" x14ac:dyDescent="0.25">
      <c r="A50574"/>
      <c r="B50574"/>
      <c r="C50574"/>
      <c r="D50574"/>
      <c r="E50574" s="148"/>
      <c r="F50574" s="148"/>
      <c r="G50574" s="149"/>
      <c r="H50574" s="148"/>
      <c r="I50574"/>
    </row>
    <row r="50575" spans="1:9" x14ac:dyDescent="0.25">
      <c r="A50575"/>
      <c r="B50575"/>
      <c r="C50575"/>
      <c r="D50575"/>
      <c r="E50575" s="148"/>
      <c r="F50575" s="148"/>
      <c r="G50575" s="149"/>
      <c r="H50575" s="148"/>
      <c r="I50575"/>
    </row>
    <row r="50576" spans="1:9" x14ac:dyDescent="0.25">
      <c r="A50576"/>
      <c r="B50576"/>
      <c r="C50576"/>
      <c r="D50576"/>
      <c r="E50576" s="148"/>
      <c r="F50576" s="148"/>
      <c r="G50576" s="149"/>
      <c r="H50576" s="148"/>
      <c r="I50576"/>
    </row>
    <row r="50577" spans="1:9" x14ac:dyDescent="0.25">
      <c r="A50577"/>
      <c r="B50577"/>
      <c r="C50577"/>
      <c r="D50577"/>
      <c r="E50577" s="148"/>
      <c r="F50577" s="148"/>
      <c r="G50577" s="149"/>
      <c r="H50577" s="148"/>
      <c r="I50577"/>
    </row>
    <row r="50578" spans="1:9" x14ac:dyDescent="0.25">
      <c r="A50578"/>
      <c r="B50578"/>
      <c r="C50578"/>
      <c r="D50578"/>
      <c r="E50578" s="148"/>
      <c r="F50578" s="148"/>
      <c r="G50578" s="149"/>
      <c r="H50578" s="148"/>
      <c r="I50578"/>
    </row>
    <row r="50579" spans="1:9" x14ac:dyDescent="0.25">
      <c r="A50579"/>
      <c r="B50579"/>
      <c r="C50579"/>
      <c r="D50579"/>
      <c r="E50579" s="148"/>
      <c r="F50579" s="148"/>
      <c r="G50579" s="149"/>
      <c r="H50579" s="148"/>
      <c r="I50579"/>
    </row>
    <row r="50580" spans="1:9" x14ac:dyDescent="0.25">
      <c r="A50580"/>
      <c r="B50580"/>
      <c r="C50580"/>
      <c r="D50580"/>
      <c r="E50580" s="148"/>
      <c r="F50580" s="148"/>
      <c r="G50580" s="149"/>
      <c r="H50580" s="148"/>
      <c r="I50580"/>
    </row>
    <row r="50581" spans="1:9" x14ac:dyDescent="0.25">
      <c r="A50581"/>
      <c r="B50581"/>
      <c r="C50581"/>
      <c r="D50581"/>
      <c r="E50581" s="148"/>
      <c r="F50581" s="148"/>
      <c r="G50581" s="149"/>
      <c r="H50581" s="148"/>
      <c r="I50581"/>
    </row>
    <row r="50582" spans="1:9" x14ac:dyDescent="0.25">
      <c r="A50582"/>
      <c r="B50582"/>
      <c r="C50582"/>
      <c r="D50582"/>
      <c r="E50582" s="148"/>
      <c r="F50582" s="148"/>
      <c r="G50582" s="149"/>
      <c r="H50582" s="148"/>
      <c r="I50582"/>
    </row>
    <row r="50583" spans="1:9" x14ac:dyDescent="0.25">
      <c r="A50583"/>
      <c r="B50583"/>
      <c r="C50583"/>
      <c r="D50583"/>
      <c r="E50583" s="148"/>
      <c r="F50583" s="148"/>
      <c r="G50583" s="149"/>
      <c r="H50583" s="148"/>
      <c r="I50583"/>
    </row>
    <row r="50584" spans="1:9" x14ac:dyDescent="0.25">
      <c r="A50584"/>
      <c r="B50584"/>
      <c r="C50584"/>
      <c r="D50584"/>
      <c r="E50584" s="148"/>
      <c r="F50584" s="148"/>
      <c r="G50584" s="149"/>
      <c r="H50584" s="148"/>
      <c r="I50584"/>
    </row>
    <row r="50585" spans="1:9" x14ac:dyDescent="0.25">
      <c r="A50585"/>
      <c r="B50585"/>
      <c r="C50585"/>
      <c r="D50585"/>
      <c r="E50585" s="148"/>
      <c r="F50585" s="148"/>
      <c r="G50585" s="149"/>
      <c r="H50585" s="148"/>
      <c r="I50585"/>
    </row>
    <row r="50586" spans="1:9" x14ac:dyDescent="0.25">
      <c r="A50586"/>
      <c r="B50586"/>
      <c r="C50586"/>
      <c r="D50586"/>
      <c r="E50586" s="148"/>
      <c r="F50586" s="148"/>
      <c r="G50586" s="149"/>
      <c r="H50586" s="148"/>
      <c r="I50586"/>
    </row>
    <row r="50587" spans="1:9" x14ac:dyDescent="0.25">
      <c r="A50587"/>
      <c r="B50587"/>
      <c r="C50587"/>
      <c r="D50587"/>
      <c r="E50587" s="148"/>
      <c r="F50587" s="148"/>
      <c r="G50587" s="149"/>
      <c r="H50587" s="148"/>
      <c r="I50587"/>
    </row>
    <row r="50588" spans="1:9" x14ac:dyDescent="0.25">
      <c r="A50588"/>
      <c r="B50588"/>
      <c r="C50588"/>
      <c r="D50588"/>
      <c r="E50588" s="148"/>
      <c r="F50588" s="148"/>
      <c r="G50588" s="149"/>
      <c r="H50588" s="148"/>
      <c r="I50588"/>
    </row>
    <row r="50589" spans="1:9" x14ac:dyDescent="0.25">
      <c r="A50589"/>
      <c r="B50589"/>
      <c r="C50589"/>
      <c r="D50589"/>
      <c r="E50589" s="148"/>
      <c r="F50589" s="148"/>
      <c r="G50589" s="149"/>
      <c r="H50589" s="148"/>
      <c r="I50589"/>
    </row>
    <row r="50590" spans="1:9" x14ac:dyDescent="0.25">
      <c r="A50590"/>
      <c r="B50590"/>
      <c r="C50590"/>
      <c r="D50590"/>
      <c r="E50590" s="148"/>
      <c r="F50590" s="148"/>
      <c r="G50590" s="149"/>
      <c r="H50590" s="148"/>
      <c r="I50590"/>
    </row>
    <row r="50591" spans="1:9" x14ac:dyDescent="0.25">
      <c r="A50591"/>
      <c r="B50591"/>
      <c r="C50591"/>
      <c r="D50591"/>
      <c r="E50591" s="148"/>
      <c r="F50591" s="148"/>
      <c r="G50591" s="149"/>
      <c r="H50591" s="148"/>
      <c r="I50591"/>
    </row>
    <row r="50592" spans="1:9" x14ac:dyDescent="0.25">
      <c r="A50592"/>
      <c r="B50592"/>
      <c r="C50592"/>
      <c r="D50592"/>
      <c r="E50592" s="148"/>
      <c r="F50592" s="148"/>
      <c r="G50592" s="149"/>
      <c r="H50592" s="148"/>
      <c r="I50592"/>
    </row>
    <row r="50593" spans="1:9" x14ac:dyDescent="0.25">
      <c r="A50593"/>
      <c r="B50593"/>
      <c r="C50593"/>
      <c r="D50593"/>
      <c r="E50593" s="148"/>
      <c r="F50593" s="148"/>
      <c r="G50593" s="149"/>
      <c r="H50593" s="148"/>
      <c r="I50593"/>
    </row>
    <row r="50594" spans="1:9" x14ac:dyDescent="0.25">
      <c r="A50594"/>
      <c r="B50594"/>
      <c r="C50594"/>
      <c r="D50594"/>
      <c r="E50594" s="148"/>
      <c r="F50594" s="148"/>
      <c r="G50594" s="149"/>
      <c r="H50594" s="148"/>
      <c r="I50594"/>
    </row>
    <row r="50595" spans="1:9" x14ac:dyDescent="0.25">
      <c r="A50595"/>
      <c r="B50595"/>
      <c r="C50595"/>
      <c r="D50595"/>
      <c r="E50595" s="148"/>
      <c r="F50595" s="148"/>
      <c r="G50595" s="149"/>
      <c r="H50595" s="148"/>
      <c r="I50595"/>
    </row>
    <row r="50596" spans="1:9" x14ac:dyDescent="0.25">
      <c r="A50596"/>
      <c r="B50596"/>
      <c r="C50596"/>
      <c r="D50596"/>
      <c r="E50596" s="148"/>
      <c r="F50596" s="148"/>
      <c r="G50596" s="149"/>
      <c r="H50596" s="148"/>
      <c r="I50596"/>
    </row>
    <row r="50597" spans="1:9" x14ac:dyDescent="0.25">
      <c r="A50597"/>
      <c r="B50597"/>
      <c r="C50597"/>
      <c r="D50597"/>
      <c r="E50597" s="148"/>
      <c r="F50597" s="148"/>
      <c r="G50597" s="149"/>
      <c r="H50597" s="148"/>
      <c r="I50597"/>
    </row>
    <row r="50598" spans="1:9" x14ac:dyDescent="0.25">
      <c r="A50598"/>
      <c r="B50598"/>
      <c r="C50598"/>
      <c r="D50598"/>
      <c r="E50598" s="148"/>
      <c r="F50598" s="148"/>
      <c r="G50598" s="149"/>
      <c r="H50598" s="148"/>
      <c r="I50598"/>
    </row>
    <row r="50599" spans="1:9" x14ac:dyDescent="0.25">
      <c r="A50599"/>
      <c r="B50599"/>
      <c r="C50599"/>
      <c r="D50599"/>
      <c r="E50599" s="148"/>
      <c r="F50599" s="148"/>
      <c r="G50599" s="149"/>
      <c r="H50599" s="148"/>
      <c r="I50599"/>
    </row>
    <row r="50600" spans="1:9" x14ac:dyDescent="0.25">
      <c r="A50600"/>
      <c r="B50600"/>
      <c r="C50600"/>
      <c r="D50600"/>
      <c r="E50600" s="148"/>
      <c r="F50600" s="148"/>
      <c r="G50600" s="149"/>
      <c r="H50600" s="148"/>
      <c r="I50600"/>
    </row>
    <row r="50601" spans="1:9" x14ac:dyDescent="0.25">
      <c r="A50601"/>
      <c r="B50601"/>
      <c r="C50601"/>
      <c r="D50601"/>
      <c r="E50601" s="148"/>
      <c r="F50601" s="148"/>
      <c r="G50601" s="149"/>
      <c r="H50601" s="148"/>
      <c r="I50601"/>
    </row>
    <row r="50602" spans="1:9" x14ac:dyDescent="0.25">
      <c r="A50602"/>
      <c r="B50602"/>
      <c r="C50602"/>
      <c r="D50602"/>
      <c r="E50602" s="148"/>
      <c r="F50602" s="148"/>
      <c r="G50602" s="149"/>
      <c r="H50602" s="148"/>
      <c r="I50602"/>
    </row>
    <row r="50603" spans="1:9" x14ac:dyDescent="0.25">
      <c r="A50603"/>
      <c r="B50603"/>
      <c r="C50603"/>
      <c r="D50603"/>
      <c r="E50603" s="148"/>
      <c r="F50603" s="148"/>
      <c r="G50603" s="149"/>
      <c r="H50603" s="148"/>
      <c r="I50603"/>
    </row>
    <row r="50604" spans="1:9" x14ac:dyDescent="0.25">
      <c r="A50604"/>
      <c r="B50604"/>
      <c r="C50604"/>
      <c r="D50604"/>
      <c r="E50604" s="148"/>
      <c r="F50604" s="148"/>
      <c r="G50604" s="149"/>
      <c r="H50604" s="148"/>
      <c r="I50604"/>
    </row>
    <row r="50605" spans="1:9" x14ac:dyDescent="0.25">
      <c r="A50605"/>
      <c r="B50605"/>
      <c r="C50605"/>
      <c r="D50605"/>
      <c r="E50605" s="148"/>
      <c r="F50605" s="148"/>
      <c r="G50605" s="149"/>
      <c r="H50605" s="148"/>
      <c r="I50605"/>
    </row>
    <row r="50606" spans="1:9" x14ac:dyDescent="0.25">
      <c r="A50606"/>
      <c r="B50606"/>
      <c r="C50606"/>
      <c r="D50606"/>
      <c r="E50606" s="148"/>
      <c r="F50606" s="148"/>
      <c r="G50606" s="149"/>
      <c r="H50606" s="148"/>
      <c r="I50606"/>
    </row>
    <row r="50607" spans="1:9" x14ac:dyDescent="0.25">
      <c r="A50607"/>
      <c r="B50607"/>
      <c r="C50607"/>
      <c r="D50607"/>
      <c r="E50607" s="148"/>
      <c r="F50607" s="148"/>
      <c r="G50607" s="149"/>
      <c r="H50607" s="148"/>
      <c r="I50607"/>
    </row>
    <row r="50608" spans="1:9" x14ac:dyDescent="0.25">
      <c r="A50608"/>
      <c r="B50608"/>
      <c r="C50608"/>
      <c r="D50608"/>
      <c r="E50608" s="148"/>
      <c r="F50608" s="148"/>
      <c r="G50608" s="149"/>
      <c r="H50608" s="148"/>
      <c r="I50608"/>
    </row>
    <row r="50609" spans="1:9" x14ac:dyDescent="0.25">
      <c r="A50609"/>
      <c r="B50609"/>
      <c r="C50609"/>
      <c r="D50609"/>
      <c r="E50609" s="148"/>
      <c r="F50609" s="148"/>
      <c r="G50609" s="149"/>
      <c r="H50609" s="148"/>
      <c r="I50609"/>
    </row>
    <row r="50610" spans="1:9" x14ac:dyDescent="0.25">
      <c r="A50610"/>
      <c r="B50610"/>
      <c r="C50610"/>
      <c r="D50610"/>
      <c r="E50610" s="148"/>
      <c r="F50610" s="148"/>
      <c r="G50610" s="149"/>
      <c r="H50610" s="148"/>
      <c r="I50610"/>
    </row>
    <row r="50611" spans="1:9" x14ac:dyDescent="0.25">
      <c r="A50611"/>
      <c r="B50611"/>
      <c r="C50611"/>
      <c r="D50611"/>
      <c r="E50611" s="148"/>
      <c r="F50611" s="148"/>
      <c r="G50611" s="149"/>
      <c r="H50611" s="148"/>
      <c r="I50611"/>
    </row>
    <row r="50612" spans="1:9" x14ac:dyDescent="0.25">
      <c r="A50612"/>
      <c r="B50612"/>
      <c r="C50612"/>
      <c r="D50612"/>
      <c r="E50612" s="148"/>
      <c r="F50612" s="148"/>
      <c r="G50612" s="149"/>
      <c r="H50612" s="148"/>
      <c r="I50612"/>
    </row>
    <row r="50613" spans="1:9" x14ac:dyDescent="0.25">
      <c r="A50613"/>
      <c r="B50613"/>
      <c r="C50613"/>
      <c r="D50613"/>
      <c r="E50613" s="148"/>
      <c r="F50613" s="148"/>
      <c r="G50613" s="149"/>
      <c r="H50613" s="148"/>
      <c r="I50613"/>
    </row>
    <row r="50614" spans="1:9" x14ac:dyDescent="0.25">
      <c r="A50614"/>
      <c r="B50614"/>
      <c r="C50614"/>
      <c r="D50614"/>
      <c r="E50614" s="148"/>
      <c r="F50614" s="148"/>
      <c r="G50614" s="149"/>
      <c r="H50614" s="148"/>
      <c r="I50614"/>
    </row>
    <row r="50615" spans="1:9" x14ac:dyDescent="0.25">
      <c r="A50615"/>
      <c r="B50615"/>
      <c r="C50615"/>
      <c r="D50615"/>
      <c r="E50615" s="148"/>
      <c r="F50615" s="148"/>
      <c r="G50615" s="149"/>
      <c r="H50615" s="148"/>
      <c r="I50615"/>
    </row>
    <row r="50616" spans="1:9" x14ac:dyDescent="0.25">
      <c r="A50616"/>
      <c r="B50616"/>
      <c r="C50616"/>
      <c r="D50616"/>
      <c r="E50616" s="148"/>
      <c r="F50616" s="148"/>
      <c r="G50616" s="149"/>
      <c r="H50616" s="148"/>
      <c r="I50616"/>
    </row>
    <row r="50617" spans="1:9" x14ac:dyDescent="0.25">
      <c r="A50617"/>
      <c r="B50617"/>
      <c r="C50617"/>
      <c r="D50617"/>
      <c r="E50617" s="148"/>
      <c r="F50617" s="148"/>
      <c r="G50617" s="149"/>
      <c r="H50617" s="148"/>
      <c r="I50617"/>
    </row>
    <row r="50618" spans="1:9" x14ac:dyDescent="0.25">
      <c r="A50618"/>
      <c r="B50618"/>
      <c r="C50618"/>
      <c r="D50618"/>
      <c r="E50618" s="148"/>
      <c r="F50618" s="148"/>
      <c r="G50618" s="149"/>
      <c r="H50618" s="148"/>
      <c r="I50618"/>
    </row>
    <row r="50619" spans="1:9" x14ac:dyDescent="0.25">
      <c r="A50619"/>
      <c r="B50619"/>
      <c r="C50619"/>
      <c r="D50619"/>
      <c r="E50619" s="148"/>
      <c r="F50619" s="148"/>
      <c r="G50619" s="149"/>
      <c r="H50619" s="148"/>
      <c r="I50619"/>
    </row>
    <row r="50620" spans="1:9" x14ac:dyDescent="0.25">
      <c r="A50620"/>
      <c r="B50620"/>
      <c r="C50620"/>
      <c r="D50620"/>
      <c r="E50620" s="148"/>
      <c r="F50620" s="148"/>
      <c r="G50620" s="149"/>
      <c r="H50620" s="148"/>
      <c r="I50620"/>
    </row>
    <row r="50621" spans="1:9" x14ac:dyDescent="0.25">
      <c r="A50621"/>
      <c r="B50621"/>
      <c r="C50621"/>
      <c r="D50621"/>
      <c r="E50621" s="148"/>
      <c r="F50621" s="148"/>
      <c r="G50621" s="149"/>
      <c r="H50621" s="148"/>
      <c r="I50621"/>
    </row>
    <row r="50622" spans="1:9" x14ac:dyDescent="0.25">
      <c r="A50622"/>
      <c r="B50622"/>
      <c r="C50622"/>
      <c r="D50622"/>
      <c r="E50622" s="148"/>
      <c r="F50622" s="148"/>
      <c r="G50622" s="149"/>
      <c r="H50622" s="148"/>
      <c r="I50622"/>
    </row>
    <row r="50623" spans="1:9" x14ac:dyDescent="0.25">
      <c r="A50623"/>
      <c r="B50623"/>
      <c r="C50623"/>
      <c r="D50623"/>
      <c r="E50623" s="148"/>
      <c r="F50623" s="148"/>
      <c r="G50623" s="149"/>
      <c r="H50623" s="148"/>
      <c r="I50623"/>
    </row>
    <row r="50624" spans="1:9" x14ac:dyDescent="0.25">
      <c r="A50624"/>
      <c r="B50624"/>
      <c r="C50624"/>
      <c r="D50624"/>
      <c r="E50624" s="148"/>
      <c r="F50624" s="148"/>
      <c r="G50624" s="149"/>
      <c r="H50624" s="148"/>
      <c r="I50624"/>
    </row>
    <row r="50625" spans="1:9" x14ac:dyDescent="0.25">
      <c r="A50625"/>
      <c r="B50625"/>
      <c r="C50625"/>
      <c r="D50625"/>
      <c r="E50625" s="148"/>
      <c r="F50625" s="148"/>
      <c r="G50625" s="149"/>
      <c r="H50625" s="148"/>
      <c r="I50625"/>
    </row>
    <row r="50626" spans="1:9" x14ac:dyDescent="0.25">
      <c r="A50626"/>
      <c r="B50626"/>
      <c r="C50626"/>
      <c r="D50626"/>
      <c r="E50626" s="148"/>
      <c r="F50626" s="148"/>
      <c r="G50626" s="149"/>
      <c r="H50626" s="148"/>
      <c r="I50626"/>
    </row>
    <row r="50627" spans="1:9" x14ac:dyDescent="0.25">
      <c r="A50627"/>
      <c r="B50627"/>
      <c r="C50627"/>
      <c r="D50627"/>
      <c r="E50627" s="148"/>
      <c r="F50627" s="148"/>
      <c r="G50627" s="149"/>
      <c r="H50627" s="148"/>
      <c r="I50627"/>
    </row>
    <row r="50628" spans="1:9" x14ac:dyDescent="0.25">
      <c r="A50628"/>
      <c r="B50628"/>
      <c r="C50628"/>
      <c r="D50628"/>
      <c r="E50628" s="148"/>
      <c r="F50628" s="148"/>
      <c r="G50628" s="149"/>
      <c r="H50628" s="148"/>
      <c r="I50628"/>
    </row>
    <row r="50629" spans="1:9" x14ac:dyDescent="0.25">
      <c r="A50629"/>
      <c r="B50629"/>
      <c r="C50629"/>
      <c r="D50629"/>
      <c r="E50629" s="148"/>
      <c r="F50629" s="148"/>
      <c r="G50629" s="149"/>
      <c r="H50629" s="148"/>
      <c r="I50629"/>
    </row>
    <row r="50630" spans="1:9" x14ac:dyDescent="0.25">
      <c r="A50630"/>
      <c r="B50630"/>
      <c r="C50630"/>
      <c r="D50630"/>
      <c r="E50630" s="148"/>
      <c r="F50630" s="148"/>
      <c r="G50630" s="149"/>
      <c r="H50630" s="148"/>
      <c r="I50630"/>
    </row>
    <row r="50631" spans="1:9" x14ac:dyDescent="0.25">
      <c r="A50631"/>
      <c r="B50631"/>
      <c r="C50631"/>
      <c r="D50631"/>
      <c r="E50631" s="148"/>
      <c r="F50631" s="148"/>
      <c r="G50631" s="149"/>
      <c r="H50631" s="148"/>
      <c r="I50631"/>
    </row>
    <row r="50632" spans="1:9" x14ac:dyDescent="0.25">
      <c r="A50632"/>
      <c r="B50632"/>
      <c r="C50632"/>
      <c r="D50632"/>
      <c r="E50632" s="148"/>
      <c r="F50632" s="148"/>
      <c r="G50632" s="149"/>
      <c r="H50632" s="148"/>
      <c r="I50632"/>
    </row>
    <row r="50633" spans="1:9" x14ac:dyDescent="0.25">
      <c r="A50633"/>
      <c r="B50633"/>
      <c r="C50633"/>
      <c r="D50633"/>
      <c r="E50633" s="148"/>
      <c r="F50633" s="148"/>
      <c r="G50633" s="149"/>
      <c r="H50633" s="148"/>
      <c r="I50633"/>
    </row>
    <row r="50634" spans="1:9" x14ac:dyDescent="0.25">
      <c r="A50634"/>
      <c r="B50634"/>
      <c r="C50634"/>
      <c r="D50634"/>
      <c r="E50634" s="148"/>
      <c r="F50634" s="148"/>
      <c r="G50634" s="149"/>
      <c r="H50634" s="148"/>
      <c r="I50634"/>
    </row>
    <row r="50635" spans="1:9" x14ac:dyDescent="0.25">
      <c r="A50635"/>
      <c r="B50635"/>
      <c r="C50635"/>
      <c r="D50635"/>
      <c r="E50635" s="148"/>
      <c r="F50635" s="148"/>
      <c r="G50635" s="149"/>
      <c r="H50635" s="148"/>
      <c r="I50635"/>
    </row>
    <row r="50636" spans="1:9" x14ac:dyDescent="0.25">
      <c r="A50636"/>
      <c r="B50636"/>
      <c r="C50636"/>
      <c r="D50636"/>
      <c r="E50636" s="148"/>
      <c r="F50636" s="148"/>
      <c r="G50636" s="149"/>
      <c r="H50636" s="148"/>
      <c r="I50636"/>
    </row>
    <row r="50637" spans="1:9" x14ac:dyDescent="0.25">
      <c r="A50637"/>
      <c r="B50637"/>
      <c r="C50637"/>
      <c r="D50637"/>
      <c r="E50637" s="148"/>
      <c r="F50637" s="148"/>
      <c r="G50637" s="149"/>
      <c r="H50637" s="148"/>
      <c r="I50637"/>
    </row>
    <row r="50638" spans="1:9" x14ac:dyDescent="0.25">
      <c r="A50638"/>
      <c r="B50638"/>
      <c r="C50638"/>
      <c r="D50638"/>
      <c r="E50638" s="148"/>
      <c r="F50638" s="148"/>
      <c r="G50638" s="149"/>
      <c r="H50638" s="148"/>
      <c r="I50638"/>
    </row>
    <row r="50639" spans="1:9" x14ac:dyDescent="0.25">
      <c r="A50639"/>
      <c r="B50639"/>
      <c r="C50639"/>
      <c r="D50639"/>
      <c r="E50639" s="148"/>
      <c r="F50639" s="148"/>
      <c r="G50639" s="149"/>
      <c r="H50639" s="148"/>
      <c r="I50639"/>
    </row>
    <row r="50640" spans="1:9" x14ac:dyDescent="0.25">
      <c r="A50640"/>
      <c r="B50640"/>
      <c r="C50640"/>
      <c r="D50640"/>
      <c r="E50640" s="148"/>
      <c r="F50640" s="148"/>
      <c r="G50640" s="149"/>
      <c r="H50640" s="148"/>
      <c r="I50640"/>
    </row>
    <row r="50641" spans="1:9" x14ac:dyDescent="0.25">
      <c r="A50641"/>
      <c r="B50641"/>
      <c r="C50641"/>
      <c r="D50641"/>
      <c r="E50641" s="148"/>
      <c r="F50641" s="148"/>
      <c r="G50641" s="149"/>
      <c r="H50641" s="148"/>
      <c r="I50641"/>
    </row>
    <row r="50642" spans="1:9" x14ac:dyDescent="0.25">
      <c r="A50642"/>
      <c r="B50642"/>
      <c r="C50642"/>
      <c r="D50642"/>
      <c r="E50642" s="148"/>
      <c r="F50642" s="148"/>
      <c r="G50642" s="149"/>
      <c r="H50642" s="148"/>
      <c r="I50642"/>
    </row>
    <row r="50643" spans="1:9" x14ac:dyDescent="0.25">
      <c r="A50643"/>
      <c r="B50643"/>
      <c r="C50643"/>
      <c r="D50643"/>
      <c r="E50643" s="148"/>
      <c r="F50643" s="148"/>
      <c r="G50643" s="149"/>
      <c r="H50643" s="148"/>
      <c r="I50643"/>
    </row>
    <row r="50644" spans="1:9" x14ac:dyDescent="0.25">
      <c r="A50644"/>
      <c r="B50644"/>
      <c r="C50644"/>
      <c r="D50644"/>
      <c r="E50644" s="148"/>
      <c r="F50644" s="148"/>
      <c r="G50644" s="149"/>
      <c r="H50644" s="148"/>
      <c r="I50644"/>
    </row>
    <row r="50645" spans="1:9" x14ac:dyDescent="0.25">
      <c r="A50645"/>
      <c r="B50645"/>
      <c r="C50645"/>
      <c r="D50645"/>
      <c r="E50645" s="148"/>
      <c r="F50645" s="148"/>
      <c r="G50645" s="149"/>
      <c r="H50645" s="148"/>
      <c r="I50645"/>
    </row>
    <row r="50646" spans="1:9" x14ac:dyDescent="0.25">
      <c r="A50646"/>
      <c r="B50646"/>
      <c r="C50646"/>
      <c r="D50646"/>
      <c r="E50646" s="148"/>
      <c r="F50646" s="148"/>
      <c r="G50646" s="149"/>
      <c r="H50646" s="148"/>
      <c r="I50646"/>
    </row>
    <row r="50647" spans="1:9" x14ac:dyDescent="0.25">
      <c r="A50647"/>
      <c r="B50647"/>
      <c r="C50647"/>
      <c r="D50647"/>
      <c r="E50647" s="148"/>
      <c r="F50647" s="148"/>
      <c r="G50647" s="149"/>
      <c r="H50647" s="148"/>
      <c r="I50647"/>
    </row>
    <row r="50648" spans="1:9" x14ac:dyDescent="0.25">
      <c r="A50648"/>
      <c r="B50648"/>
      <c r="C50648"/>
      <c r="D50648"/>
      <c r="E50648" s="148"/>
      <c r="F50648" s="148"/>
      <c r="G50648" s="149"/>
      <c r="H50648" s="148"/>
      <c r="I50648"/>
    </row>
    <row r="50649" spans="1:9" x14ac:dyDescent="0.25">
      <c r="A50649"/>
      <c r="B50649"/>
      <c r="C50649"/>
      <c r="D50649"/>
      <c r="E50649" s="148"/>
      <c r="F50649" s="148"/>
      <c r="G50649" s="149"/>
      <c r="H50649" s="148"/>
      <c r="I50649"/>
    </row>
    <row r="50650" spans="1:9" x14ac:dyDescent="0.25">
      <c r="A50650"/>
      <c r="B50650"/>
      <c r="C50650"/>
      <c r="D50650"/>
      <c r="E50650" s="148"/>
      <c r="F50650" s="148"/>
      <c r="G50650" s="149"/>
      <c r="H50650" s="148"/>
      <c r="I50650"/>
    </row>
    <row r="50651" spans="1:9" x14ac:dyDescent="0.25">
      <c r="A50651"/>
      <c r="B50651"/>
      <c r="C50651"/>
      <c r="D50651"/>
      <c r="E50651" s="148"/>
      <c r="F50651" s="148"/>
      <c r="G50651" s="149"/>
      <c r="H50651" s="148"/>
      <c r="I50651"/>
    </row>
    <row r="50652" spans="1:9" x14ac:dyDescent="0.25">
      <c r="A50652"/>
      <c r="B50652"/>
      <c r="C50652"/>
      <c r="D50652"/>
      <c r="E50652" s="148"/>
      <c r="F50652" s="148"/>
      <c r="G50652" s="149"/>
      <c r="H50652" s="148"/>
      <c r="I50652"/>
    </row>
    <row r="50653" spans="1:9" x14ac:dyDescent="0.25">
      <c r="A50653"/>
      <c r="B50653"/>
      <c r="C50653"/>
      <c r="D50653"/>
      <c r="E50653" s="148"/>
      <c r="F50653" s="148"/>
      <c r="G50653" s="149"/>
      <c r="H50653" s="148"/>
      <c r="I50653"/>
    </row>
    <row r="50654" spans="1:9" x14ac:dyDescent="0.25">
      <c r="A50654"/>
      <c r="B50654"/>
      <c r="C50654"/>
      <c r="D50654"/>
      <c r="E50654" s="148"/>
      <c r="F50654" s="148"/>
      <c r="G50654" s="149"/>
      <c r="H50654" s="148"/>
      <c r="I50654"/>
    </row>
    <row r="50655" spans="1:9" x14ac:dyDescent="0.25">
      <c r="A50655"/>
      <c r="B50655"/>
      <c r="C50655"/>
      <c r="D50655"/>
      <c r="E50655" s="148"/>
      <c r="F50655" s="148"/>
      <c r="G50655" s="149"/>
      <c r="H50655" s="148"/>
      <c r="I50655"/>
    </row>
    <row r="50656" spans="1:9" x14ac:dyDescent="0.25">
      <c r="A50656"/>
      <c r="B50656"/>
      <c r="C50656"/>
      <c r="D50656"/>
      <c r="E50656" s="148"/>
      <c r="F50656" s="148"/>
      <c r="G50656" s="149"/>
      <c r="H50656" s="148"/>
      <c r="I50656"/>
    </row>
    <row r="50657" spans="1:9" x14ac:dyDescent="0.25">
      <c r="A50657"/>
      <c r="B50657"/>
      <c r="C50657"/>
      <c r="D50657"/>
      <c r="E50657" s="148"/>
      <c r="F50657" s="148"/>
      <c r="G50657" s="149"/>
      <c r="H50657" s="148"/>
      <c r="I50657"/>
    </row>
    <row r="50658" spans="1:9" x14ac:dyDescent="0.25">
      <c r="A50658"/>
      <c r="B50658"/>
      <c r="C50658"/>
      <c r="D50658"/>
      <c r="E50658" s="148"/>
      <c r="F50658" s="148"/>
      <c r="G50658" s="149"/>
      <c r="H50658" s="148"/>
      <c r="I50658"/>
    </row>
    <row r="50659" spans="1:9" x14ac:dyDescent="0.25">
      <c r="A50659"/>
      <c r="B50659"/>
      <c r="C50659"/>
      <c r="D50659"/>
      <c r="E50659" s="148"/>
      <c r="F50659" s="148"/>
      <c r="G50659" s="149"/>
      <c r="H50659" s="148"/>
      <c r="I50659"/>
    </row>
    <row r="50660" spans="1:9" x14ac:dyDescent="0.25">
      <c r="A50660"/>
      <c r="B50660"/>
      <c r="C50660"/>
      <c r="D50660"/>
      <c r="E50660" s="148"/>
      <c r="F50660" s="148"/>
      <c r="G50660" s="149"/>
      <c r="H50660" s="148"/>
      <c r="I50660"/>
    </row>
    <row r="50661" spans="1:9" x14ac:dyDescent="0.25">
      <c r="A50661"/>
      <c r="B50661"/>
      <c r="C50661"/>
      <c r="D50661"/>
      <c r="E50661" s="148"/>
      <c r="F50661" s="148"/>
      <c r="G50661" s="149"/>
      <c r="H50661" s="148"/>
      <c r="I50661"/>
    </row>
    <row r="50662" spans="1:9" x14ac:dyDescent="0.25">
      <c r="A50662"/>
      <c r="B50662"/>
      <c r="C50662"/>
      <c r="D50662"/>
      <c r="E50662" s="148"/>
      <c r="F50662" s="148"/>
      <c r="G50662" s="149"/>
      <c r="H50662" s="148"/>
      <c r="I50662"/>
    </row>
    <row r="50663" spans="1:9" x14ac:dyDescent="0.25">
      <c r="A50663"/>
      <c r="B50663"/>
      <c r="C50663"/>
      <c r="D50663"/>
      <c r="E50663" s="148"/>
      <c r="F50663" s="148"/>
      <c r="G50663" s="149"/>
      <c r="H50663" s="148"/>
      <c r="I50663"/>
    </row>
    <row r="50664" spans="1:9" x14ac:dyDescent="0.25">
      <c r="A50664"/>
      <c r="B50664"/>
      <c r="C50664"/>
      <c r="D50664"/>
      <c r="E50664" s="148"/>
      <c r="F50664" s="148"/>
      <c r="G50664" s="149"/>
      <c r="H50664" s="148"/>
      <c r="I50664"/>
    </row>
    <row r="50665" spans="1:9" x14ac:dyDescent="0.25">
      <c r="A50665"/>
      <c r="B50665"/>
      <c r="C50665"/>
      <c r="D50665"/>
      <c r="E50665" s="148"/>
      <c r="F50665" s="148"/>
      <c r="G50665" s="149"/>
      <c r="H50665" s="148"/>
      <c r="I50665"/>
    </row>
    <row r="50666" spans="1:9" x14ac:dyDescent="0.25">
      <c r="A50666"/>
      <c r="B50666"/>
      <c r="C50666"/>
      <c r="D50666"/>
      <c r="E50666" s="148"/>
      <c r="F50666" s="148"/>
      <c r="G50666" s="149"/>
      <c r="H50666" s="148"/>
      <c r="I50666"/>
    </row>
    <row r="50667" spans="1:9" x14ac:dyDescent="0.25">
      <c r="A50667"/>
      <c r="B50667"/>
      <c r="C50667"/>
      <c r="D50667"/>
      <c r="E50667" s="148"/>
      <c r="F50667" s="148"/>
      <c r="G50667" s="149"/>
      <c r="H50667" s="148"/>
      <c r="I50667"/>
    </row>
    <row r="50668" spans="1:9" x14ac:dyDescent="0.25">
      <c r="A50668"/>
      <c r="B50668"/>
      <c r="C50668"/>
      <c r="D50668"/>
      <c r="E50668" s="148"/>
      <c r="F50668" s="148"/>
      <c r="G50668" s="149"/>
      <c r="H50668" s="148"/>
      <c r="I50668"/>
    </row>
    <row r="50669" spans="1:9" x14ac:dyDescent="0.25">
      <c r="A50669"/>
      <c r="B50669"/>
      <c r="C50669"/>
      <c r="D50669"/>
      <c r="E50669" s="148"/>
      <c r="F50669" s="148"/>
      <c r="G50669" s="149"/>
      <c r="H50669" s="148"/>
      <c r="I50669"/>
    </row>
    <row r="50670" spans="1:9" x14ac:dyDescent="0.25">
      <c r="A50670"/>
      <c r="B50670"/>
      <c r="C50670"/>
      <c r="D50670"/>
      <c r="E50670" s="148"/>
      <c r="F50670" s="148"/>
      <c r="G50670" s="149"/>
      <c r="H50670" s="148"/>
      <c r="I50670"/>
    </row>
    <row r="50671" spans="1:9" x14ac:dyDescent="0.25">
      <c r="A50671"/>
      <c r="B50671"/>
      <c r="C50671"/>
      <c r="D50671"/>
      <c r="E50671" s="148"/>
      <c r="F50671" s="148"/>
      <c r="G50671" s="149"/>
      <c r="H50671" s="148"/>
      <c r="I50671"/>
    </row>
    <row r="50672" spans="1:9" x14ac:dyDescent="0.25">
      <c r="A50672"/>
      <c r="B50672"/>
      <c r="C50672"/>
      <c r="D50672"/>
      <c r="E50672" s="148"/>
      <c r="F50672" s="148"/>
      <c r="G50672" s="149"/>
      <c r="H50672" s="148"/>
      <c r="I50672"/>
    </row>
    <row r="50673" spans="1:9" x14ac:dyDescent="0.25">
      <c r="A50673"/>
      <c r="B50673"/>
      <c r="C50673"/>
      <c r="D50673"/>
      <c r="E50673" s="148"/>
      <c r="F50673" s="148"/>
      <c r="G50673" s="149"/>
      <c r="H50673" s="148"/>
      <c r="I50673"/>
    </row>
    <row r="50674" spans="1:9" x14ac:dyDescent="0.25">
      <c r="A50674"/>
      <c r="B50674"/>
      <c r="C50674"/>
      <c r="D50674"/>
      <c r="E50674" s="148"/>
      <c r="F50674" s="148"/>
      <c r="G50674" s="149"/>
      <c r="H50674" s="148"/>
      <c r="I50674"/>
    </row>
    <row r="50675" spans="1:9" x14ac:dyDescent="0.25">
      <c r="A50675"/>
      <c r="B50675"/>
      <c r="C50675"/>
      <c r="D50675"/>
      <c r="E50675" s="148"/>
      <c r="F50675" s="148"/>
      <c r="G50675" s="149"/>
      <c r="H50675" s="148"/>
      <c r="I50675"/>
    </row>
    <row r="50676" spans="1:9" x14ac:dyDescent="0.25">
      <c r="A50676"/>
      <c r="B50676"/>
      <c r="C50676"/>
      <c r="D50676"/>
      <c r="E50676" s="148"/>
      <c r="F50676" s="148"/>
      <c r="G50676" s="149"/>
      <c r="H50676" s="148"/>
      <c r="I50676"/>
    </row>
    <row r="50677" spans="1:9" x14ac:dyDescent="0.25">
      <c r="A50677"/>
      <c r="B50677"/>
      <c r="C50677"/>
      <c r="D50677"/>
      <c r="E50677" s="148"/>
      <c r="F50677" s="148"/>
      <c r="G50677" s="149"/>
      <c r="H50677" s="148"/>
      <c r="I50677"/>
    </row>
    <row r="50678" spans="1:9" x14ac:dyDescent="0.25">
      <c r="A50678"/>
      <c r="B50678"/>
      <c r="C50678"/>
      <c r="D50678"/>
      <c r="E50678" s="148"/>
      <c r="F50678" s="148"/>
      <c r="G50678" s="149"/>
      <c r="H50678" s="148"/>
      <c r="I50678"/>
    </row>
    <row r="50679" spans="1:9" x14ac:dyDescent="0.25">
      <c r="A50679"/>
      <c r="B50679"/>
      <c r="C50679"/>
      <c r="D50679"/>
      <c r="E50679" s="148"/>
      <c r="F50679" s="148"/>
      <c r="G50679" s="149"/>
      <c r="H50679" s="148"/>
      <c r="I50679"/>
    </row>
    <row r="50680" spans="1:9" x14ac:dyDescent="0.25">
      <c r="A50680"/>
      <c r="B50680"/>
      <c r="C50680"/>
      <c r="D50680"/>
      <c r="E50680" s="148"/>
      <c r="F50680" s="148"/>
      <c r="G50680" s="149"/>
      <c r="H50680" s="148"/>
      <c r="I50680"/>
    </row>
    <row r="50681" spans="1:9" x14ac:dyDescent="0.25">
      <c r="A50681"/>
      <c r="B50681"/>
      <c r="C50681"/>
      <c r="D50681"/>
      <c r="E50681" s="148"/>
      <c r="F50681" s="148"/>
      <c r="G50681" s="149"/>
      <c r="H50681" s="148"/>
      <c r="I50681"/>
    </row>
    <row r="50682" spans="1:9" x14ac:dyDescent="0.25">
      <c r="A50682"/>
      <c r="B50682"/>
      <c r="C50682"/>
      <c r="D50682"/>
      <c r="E50682" s="148"/>
      <c r="F50682" s="148"/>
      <c r="G50682" s="149"/>
      <c r="H50682" s="148"/>
      <c r="I50682"/>
    </row>
    <row r="50683" spans="1:9" x14ac:dyDescent="0.25">
      <c r="A50683"/>
      <c r="B50683"/>
      <c r="C50683"/>
      <c r="D50683"/>
      <c r="E50683" s="148"/>
      <c r="F50683" s="148"/>
      <c r="G50683" s="149"/>
      <c r="H50683" s="148"/>
      <c r="I50683"/>
    </row>
    <row r="50684" spans="1:9" x14ac:dyDescent="0.25">
      <c r="A50684"/>
      <c r="B50684"/>
      <c r="C50684"/>
      <c r="D50684"/>
      <c r="E50684" s="148"/>
      <c r="F50684" s="148"/>
      <c r="G50684" s="149"/>
      <c r="H50684" s="148"/>
      <c r="I50684"/>
    </row>
    <row r="50685" spans="1:9" x14ac:dyDescent="0.25">
      <c r="A50685"/>
      <c r="B50685"/>
      <c r="C50685"/>
      <c r="D50685"/>
      <c r="E50685" s="148"/>
      <c r="F50685" s="148"/>
      <c r="G50685" s="149"/>
      <c r="H50685" s="148"/>
      <c r="I50685"/>
    </row>
    <row r="50686" spans="1:9" x14ac:dyDescent="0.25">
      <c r="A50686"/>
      <c r="B50686"/>
      <c r="C50686"/>
      <c r="D50686"/>
      <c r="E50686" s="148"/>
      <c r="F50686" s="148"/>
      <c r="G50686" s="149"/>
      <c r="H50686" s="148"/>
      <c r="I50686"/>
    </row>
    <row r="50687" spans="1:9" x14ac:dyDescent="0.25">
      <c r="A50687"/>
      <c r="B50687"/>
      <c r="C50687"/>
      <c r="D50687"/>
      <c r="E50687" s="148"/>
      <c r="F50687" s="148"/>
      <c r="G50687" s="149"/>
      <c r="H50687" s="148"/>
      <c r="I50687"/>
    </row>
    <row r="50688" spans="1:9" x14ac:dyDescent="0.25">
      <c r="A50688"/>
      <c r="B50688"/>
      <c r="C50688"/>
      <c r="D50688"/>
      <c r="E50688" s="148"/>
      <c r="F50688" s="148"/>
      <c r="G50688" s="149"/>
      <c r="H50688" s="148"/>
      <c r="I50688"/>
    </row>
    <row r="50689" spans="1:9" x14ac:dyDescent="0.25">
      <c r="A50689"/>
      <c r="B50689"/>
      <c r="C50689"/>
      <c r="D50689"/>
      <c r="E50689" s="148"/>
      <c r="F50689" s="148"/>
      <c r="G50689" s="149"/>
      <c r="H50689" s="148"/>
      <c r="I50689"/>
    </row>
    <row r="50690" spans="1:9" x14ac:dyDescent="0.25">
      <c r="A50690"/>
      <c r="B50690"/>
      <c r="C50690"/>
      <c r="D50690"/>
      <c r="E50690" s="148"/>
      <c r="F50690" s="148"/>
      <c r="G50690" s="149"/>
      <c r="H50690" s="148"/>
      <c r="I50690"/>
    </row>
    <row r="50691" spans="1:9" x14ac:dyDescent="0.25">
      <c r="A50691"/>
      <c r="B50691"/>
      <c r="C50691"/>
      <c r="D50691"/>
      <c r="E50691" s="148"/>
      <c r="F50691" s="148"/>
      <c r="G50691" s="149"/>
      <c r="H50691" s="148"/>
      <c r="I50691"/>
    </row>
    <row r="50692" spans="1:9" x14ac:dyDescent="0.25">
      <c r="A50692"/>
      <c r="B50692"/>
      <c r="C50692"/>
      <c r="D50692"/>
      <c r="E50692" s="148"/>
      <c r="F50692" s="148"/>
      <c r="G50692" s="149"/>
      <c r="H50692" s="148"/>
      <c r="I50692"/>
    </row>
    <row r="50693" spans="1:9" x14ac:dyDescent="0.25">
      <c r="A50693"/>
      <c r="B50693"/>
      <c r="C50693"/>
      <c r="D50693"/>
      <c r="E50693" s="148"/>
      <c r="F50693" s="148"/>
      <c r="G50693" s="149"/>
      <c r="H50693" s="148"/>
      <c r="I50693"/>
    </row>
    <row r="50694" spans="1:9" x14ac:dyDescent="0.25">
      <c r="A50694"/>
      <c r="B50694"/>
      <c r="C50694"/>
      <c r="D50694"/>
      <c r="E50694" s="148"/>
      <c r="F50694" s="148"/>
      <c r="G50694" s="149"/>
      <c r="H50694" s="148"/>
      <c r="I50694"/>
    </row>
    <row r="50695" spans="1:9" x14ac:dyDescent="0.25">
      <c r="A50695"/>
      <c r="B50695"/>
      <c r="C50695"/>
      <c r="D50695"/>
      <c r="E50695" s="148"/>
      <c r="F50695" s="148"/>
      <c r="G50695" s="149"/>
      <c r="H50695" s="148"/>
      <c r="I50695"/>
    </row>
    <row r="50696" spans="1:9" x14ac:dyDescent="0.25">
      <c r="A50696"/>
      <c r="B50696"/>
      <c r="C50696"/>
      <c r="D50696"/>
      <c r="E50696" s="148"/>
      <c r="F50696" s="148"/>
      <c r="G50696" s="149"/>
      <c r="H50696" s="148"/>
      <c r="I50696"/>
    </row>
    <row r="50697" spans="1:9" x14ac:dyDescent="0.25">
      <c r="A50697"/>
      <c r="B50697"/>
      <c r="C50697"/>
      <c r="D50697"/>
      <c r="E50697" s="148"/>
      <c r="F50697" s="148"/>
      <c r="G50697" s="149"/>
      <c r="H50697" s="148"/>
      <c r="I50697"/>
    </row>
    <row r="50698" spans="1:9" x14ac:dyDescent="0.25">
      <c r="A50698"/>
      <c r="B50698"/>
      <c r="C50698"/>
      <c r="D50698"/>
      <c r="E50698" s="148"/>
      <c r="F50698" s="148"/>
      <c r="G50698" s="149"/>
      <c r="H50698" s="148"/>
      <c r="I50698"/>
    </row>
    <row r="50699" spans="1:9" x14ac:dyDescent="0.25">
      <c r="A50699"/>
      <c r="B50699"/>
      <c r="C50699"/>
      <c r="D50699"/>
      <c r="E50699" s="148"/>
      <c r="F50699" s="148"/>
      <c r="G50699" s="149"/>
      <c r="H50699" s="148"/>
      <c r="I50699"/>
    </row>
    <row r="50700" spans="1:9" x14ac:dyDescent="0.25">
      <c r="A50700"/>
      <c r="B50700"/>
      <c r="C50700"/>
      <c r="D50700"/>
      <c r="E50700" s="148"/>
      <c r="F50700" s="148"/>
      <c r="G50700" s="149"/>
      <c r="H50700" s="148"/>
      <c r="I50700"/>
    </row>
    <row r="50701" spans="1:9" x14ac:dyDescent="0.25">
      <c r="A50701"/>
      <c r="B50701"/>
      <c r="C50701"/>
      <c r="D50701"/>
      <c r="E50701" s="148"/>
      <c r="F50701" s="148"/>
      <c r="G50701" s="149"/>
      <c r="H50701" s="148"/>
      <c r="I50701"/>
    </row>
    <row r="50702" spans="1:9" x14ac:dyDescent="0.25">
      <c r="A50702"/>
      <c r="B50702"/>
      <c r="C50702"/>
      <c r="D50702"/>
      <c r="E50702" s="148"/>
      <c r="F50702" s="148"/>
      <c r="G50702" s="149"/>
      <c r="H50702" s="148"/>
      <c r="I50702"/>
    </row>
    <row r="50703" spans="1:9" x14ac:dyDescent="0.25">
      <c r="A50703"/>
      <c r="B50703"/>
      <c r="C50703"/>
      <c r="D50703"/>
      <c r="E50703" s="148"/>
      <c r="F50703" s="148"/>
      <c r="G50703" s="149"/>
      <c r="H50703" s="148"/>
      <c r="I50703"/>
    </row>
    <row r="50704" spans="1:9" x14ac:dyDescent="0.25">
      <c r="A50704"/>
      <c r="B50704"/>
      <c r="C50704"/>
      <c r="D50704"/>
      <c r="E50704" s="148"/>
      <c r="F50704" s="148"/>
      <c r="G50704" s="149"/>
      <c r="H50704" s="148"/>
      <c r="I50704"/>
    </row>
    <row r="50705" spans="1:9" x14ac:dyDescent="0.25">
      <c r="A50705"/>
      <c r="B50705"/>
      <c r="C50705"/>
      <c r="D50705"/>
      <c r="E50705" s="148"/>
      <c r="F50705" s="148"/>
      <c r="G50705" s="149"/>
      <c r="H50705" s="148"/>
      <c r="I50705"/>
    </row>
    <row r="50706" spans="1:9" x14ac:dyDescent="0.25">
      <c r="A50706"/>
      <c r="B50706"/>
      <c r="C50706"/>
      <c r="D50706"/>
      <c r="E50706" s="148"/>
      <c r="F50706" s="148"/>
      <c r="G50706" s="149"/>
      <c r="H50706" s="148"/>
      <c r="I50706"/>
    </row>
    <row r="50707" spans="1:9" x14ac:dyDescent="0.25">
      <c r="A50707"/>
      <c r="B50707"/>
      <c r="C50707"/>
      <c r="D50707"/>
      <c r="E50707" s="148"/>
      <c r="F50707" s="148"/>
      <c r="G50707" s="149"/>
      <c r="H50707" s="148"/>
      <c r="I50707"/>
    </row>
    <row r="50708" spans="1:9" x14ac:dyDescent="0.25">
      <c r="A50708"/>
      <c r="B50708"/>
      <c r="C50708"/>
      <c r="D50708"/>
      <c r="E50708" s="148"/>
      <c r="F50708" s="148"/>
      <c r="G50708" s="149"/>
      <c r="H50708" s="148"/>
      <c r="I50708"/>
    </row>
    <row r="50709" spans="1:9" x14ac:dyDescent="0.25">
      <c r="A50709"/>
      <c r="B50709"/>
      <c r="C50709"/>
      <c r="D50709"/>
      <c r="E50709" s="148"/>
      <c r="F50709" s="148"/>
      <c r="G50709" s="149"/>
      <c r="H50709" s="148"/>
      <c r="I50709"/>
    </row>
    <row r="50710" spans="1:9" x14ac:dyDescent="0.25">
      <c r="A50710"/>
      <c r="B50710"/>
      <c r="C50710"/>
      <c r="D50710"/>
      <c r="E50710" s="148"/>
      <c r="F50710" s="148"/>
      <c r="G50710" s="149"/>
      <c r="H50710" s="148"/>
      <c r="I50710"/>
    </row>
    <row r="50711" spans="1:9" x14ac:dyDescent="0.25">
      <c r="A50711"/>
      <c r="B50711"/>
      <c r="C50711"/>
      <c r="D50711"/>
      <c r="E50711" s="148"/>
      <c r="F50711" s="148"/>
      <c r="G50711" s="149"/>
      <c r="H50711" s="148"/>
      <c r="I50711"/>
    </row>
    <row r="50712" spans="1:9" x14ac:dyDescent="0.25">
      <c r="A50712"/>
      <c r="B50712"/>
      <c r="C50712"/>
      <c r="D50712"/>
      <c r="E50712" s="148"/>
      <c r="F50712" s="148"/>
      <c r="G50712" s="149"/>
      <c r="H50712" s="148"/>
      <c r="I50712"/>
    </row>
    <row r="50713" spans="1:9" x14ac:dyDescent="0.25">
      <c r="A50713"/>
      <c r="B50713"/>
      <c r="C50713"/>
      <c r="D50713"/>
      <c r="E50713" s="148"/>
      <c r="F50713" s="148"/>
      <c r="G50713" s="149"/>
      <c r="H50713" s="148"/>
      <c r="I50713"/>
    </row>
    <row r="50714" spans="1:9" x14ac:dyDescent="0.25">
      <c r="A50714"/>
      <c r="B50714"/>
      <c r="C50714"/>
      <c r="D50714"/>
      <c r="E50714" s="148"/>
      <c r="F50714" s="148"/>
      <c r="G50714" s="149"/>
      <c r="H50714" s="148"/>
      <c r="I50714"/>
    </row>
    <row r="50715" spans="1:9" x14ac:dyDescent="0.25">
      <c r="A50715"/>
      <c r="B50715"/>
      <c r="C50715"/>
      <c r="D50715"/>
      <c r="E50715" s="148"/>
      <c r="F50715" s="148"/>
      <c r="G50715" s="149"/>
      <c r="H50715" s="148"/>
      <c r="I50715"/>
    </row>
    <row r="50716" spans="1:9" x14ac:dyDescent="0.25">
      <c r="A50716"/>
      <c r="B50716"/>
      <c r="C50716"/>
      <c r="D50716"/>
      <c r="E50716" s="148"/>
      <c r="F50716" s="148"/>
      <c r="G50716" s="149"/>
      <c r="H50716" s="148"/>
      <c r="I50716"/>
    </row>
    <row r="50717" spans="1:9" x14ac:dyDescent="0.25">
      <c r="A50717"/>
      <c r="B50717"/>
      <c r="C50717"/>
      <c r="D50717"/>
      <c r="E50717" s="148"/>
      <c r="F50717" s="148"/>
      <c r="G50717" s="149"/>
      <c r="H50717" s="148"/>
      <c r="I50717"/>
    </row>
    <row r="50718" spans="1:9" x14ac:dyDescent="0.25">
      <c r="A50718"/>
      <c r="B50718"/>
      <c r="C50718"/>
      <c r="D50718"/>
      <c r="E50718" s="148"/>
      <c r="F50718" s="148"/>
      <c r="G50718" s="149"/>
      <c r="H50718" s="148"/>
      <c r="I50718"/>
    </row>
    <row r="50719" spans="1:9" x14ac:dyDescent="0.25">
      <c r="A50719"/>
      <c r="B50719"/>
      <c r="C50719"/>
      <c r="D50719"/>
      <c r="E50719" s="148"/>
      <c r="F50719" s="148"/>
      <c r="G50719" s="149"/>
      <c r="H50719" s="148"/>
      <c r="I50719"/>
    </row>
    <row r="50720" spans="1:9" x14ac:dyDescent="0.25">
      <c r="A50720"/>
      <c r="B50720"/>
      <c r="C50720"/>
      <c r="D50720"/>
      <c r="E50720" s="148"/>
      <c r="F50720" s="148"/>
      <c r="G50720" s="149"/>
      <c r="H50720" s="148"/>
      <c r="I50720"/>
    </row>
    <row r="50721" spans="1:9" x14ac:dyDescent="0.25">
      <c r="A50721"/>
      <c r="B50721"/>
      <c r="C50721"/>
      <c r="D50721"/>
      <c r="E50721" s="148"/>
      <c r="F50721" s="148"/>
      <c r="G50721" s="149"/>
      <c r="H50721" s="148"/>
      <c r="I50721"/>
    </row>
    <row r="50722" spans="1:9" x14ac:dyDescent="0.25">
      <c r="A50722"/>
      <c r="B50722"/>
      <c r="C50722"/>
      <c r="D50722"/>
      <c r="E50722" s="148"/>
      <c r="F50722" s="148"/>
      <c r="G50722" s="149"/>
      <c r="H50722" s="148"/>
      <c r="I50722"/>
    </row>
    <row r="50723" spans="1:9" x14ac:dyDescent="0.25">
      <c r="A50723"/>
      <c r="B50723"/>
      <c r="C50723"/>
      <c r="D50723"/>
      <c r="E50723" s="148"/>
      <c r="F50723" s="148"/>
      <c r="G50723" s="149"/>
      <c r="H50723" s="148"/>
      <c r="I50723"/>
    </row>
    <row r="50724" spans="1:9" x14ac:dyDescent="0.25">
      <c r="A50724"/>
      <c r="B50724"/>
      <c r="C50724"/>
      <c r="D50724"/>
      <c r="E50724" s="148"/>
      <c r="F50724" s="148"/>
      <c r="G50724" s="149"/>
      <c r="H50724" s="148"/>
      <c r="I50724"/>
    </row>
    <row r="50725" spans="1:9" x14ac:dyDescent="0.25">
      <c r="A50725"/>
      <c r="B50725"/>
      <c r="C50725"/>
      <c r="D50725"/>
      <c r="E50725" s="148"/>
      <c r="F50725" s="148"/>
      <c r="G50725" s="149"/>
      <c r="H50725" s="148"/>
      <c r="I50725"/>
    </row>
    <row r="50726" spans="1:9" x14ac:dyDescent="0.25">
      <c r="A50726"/>
      <c r="B50726"/>
      <c r="C50726"/>
      <c r="D50726"/>
      <c r="E50726" s="148"/>
      <c r="F50726" s="148"/>
      <c r="G50726" s="149"/>
      <c r="H50726" s="148"/>
      <c r="I50726"/>
    </row>
    <row r="50727" spans="1:9" x14ac:dyDescent="0.25">
      <c r="A50727"/>
      <c r="B50727"/>
      <c r="C50727"/>
      <c r="D50727"/>
      <c r="E50727" s="148"/>
      <c r="F50727" s="148"/>
      <c r="G50727" s="149"/>
      <c r="H50727" s="148"/>
      <c r="I50727"/>
    </row>
    <row r="50728" spans="1:9" x14ac:dyDescent="0.25">
      <c r="A50728"/>
      <c r="B50728"/>
      <c r="C50728"/>
      <c r="D50728"/>
      <c r="E50728" s="148"/>
      <c r="F50728" s="148"/>
      <c r="G50728" s="149"/>
      <c r="H50728" s="148"/>
      <c r="I50728"/>
    </row>
    <row r="50729" spans="1:9" x14ac:dyDescent="0.25">
      <c r="A50729"/>
      <c r="B50729"/>
      <c r="C50729"/>
      <c r="D50729"/>
      <c r="E50729" s="148"/>
      <c r="F50729" s="148"/>
      <c r="G50729" s="149"/>
      <c r="H50729" s="148"/>
      <c r="I50729"/>
    </row>
    <row r="50730" spans="1:9" x14ac:dyDescent="0.25">
      <c r="A50730"/>
      <c r="B50730"/>
      <c r="C50730"/>
      <c r="D50730"/>
      <c r="E50730" s="148"/>
      <c r="F50730" s="148"/>
      <c r="G50730" s="149"/>
      <c r="H50730" s="148"/>
      <c r="I50730"/>
    </row>
    <row r="50731" spans="1:9" x14ac:dyDescent="0.25">
      <c r="A50731"/>
      <c r="B50731"/>
      <c r="C50731"/>
      <c r="D50731"/>
      <c r="E50731" s="148"/>
      <c r="F50731" s="148"/>
      <c r="G50731" s="149"/>
      <c r="H50731" s="148"/>
      <c r="I50731"/>
    </row>
    <row r="50732" spans="1:9" x14ac:dyDescent="0.25">
      <c r="A50732"/>
      <c r="B50732"/>
      <c r="C50732"/>
      <c r="D50732"/>
      <c r="E50732" s="148"/>
      <c r="F50732" s="148"/>
      <c r="G50732" s="149"/>
      <c r="H50732" s="148"/>
      <c r="I50732"/>
    </row>
    <row r="50733" spans="1:9" x14ac:dyDescent="0.25">
      <c r="A50733"/>
      <c r="B50733"/>
      <c r="C50733"/>
      <c r="D50733"/>
      <c r="E50733" s="148"/>
      <c r="F50733" s="148"/>
      <c r="G50733" s="149"/>
      <c r="H50733" s="148"/>
      <c r="I50733"/>
    </row>
    <row r="50734" spans="1:9" x14ac:dyDescent="0.25">
      <c r="A50734"/>
      <c r="B50734"/>
      <c r="C50734"/>
      <c r="D50734"/>
      <c r="E50734" s="148"/>
      <c r="F50734" s="148"/>
      <c r="G50734" s="149"/>
      <c r="H50734" s="148"/>
      <c r="I50734"/>
    </row>
    <row r="50735" spans="1:9" x14ac:dyDescent="0.25">
      <c r="A50735"/>
      <c r="B50735"/>
      <c r="C50735"/>
      <c r="D50735"/>
      <c r="E50735" s="148"/>
      <c r="F50735" s="148"/>
      <c r="G50735" s="149"/>
      <c r="H50735" s="148"/>
      <c r="I50735"/>
    </row>
    <row r="50736" spans="1:9" x14ac:dyDescent="0.25">
      <c r="A50736"/>
      <c r="B50736"/>
      <c r="C50736"/>
      <c r="D50736"/>
      <c r="E50736" s="148"/>
      <c r="F50736" s="148"/>
      <c r="G50736" s="149"/>
      <c r="H50736" s="148"/>
      <c r="I50736"/>
    </row>
    <row r="50737" spans="1:9" x14ac:dyDescent="0.25">
      <c r="A50737"/>
      <c r="B50737"/>
      <c r="C50737"/>
      <c r="D50737"/>
      <c r="E50737" s="148"/>
      <c r="F50737" s="148"/>
      <c r="G50737" s="149"/>
      <c r="H50737" s="148"/>
      <c r="I50737"/>
    </row>
    <row r="50738" spans="1:9" x14ac:dyDescent="0.25">
      <c r="A50738"/>
      <c r="B50738"/>
      <c r="C50738"/>
      <c r="D50738"/>
      <c r="E50738" s="148"/>
      <c r="F50738" s="148"/>
      <c r="G50738" s="149"/>
      <c r="H50738" s="148"/>
      <c r="I50738"/>
    </row>
    <row r="50739" spans="1:9" x14ac:dyDescent="0.25">
      <c r="A50739"/>
      <c r="B50739"/>
      <c r="C50739"/>
      <c r="D50739"/>
      <c r="E50739" s="148"/>
      <c r="F50739" s="148"/>
      <c r="G50739" s="149"/>
      <c r="H50739" s="148"/>
      <c r="I50739"/>
    </row>
    <row r="50740" spans="1:9" x14ac:dyDescent="0.25">
      <c r="A50740"/>
      <c r="B50740"/>
      <c r="C50740"/>
      <c r="D50740"/>
      <c r="E50740" s="148"/>
      <c r="F50740" s="148"/>
      <c r="G50740" s="149"/>
      <c r="H50740" s="148"/>
      <c r="I50740"/>
    </row>
    <row r="50741" spans="1:9" x14ac:dyDescent="0.25">
      <c r="A50741"/>
      <c r="B50741"/>
      <c r="C50741"/>
      <c r="D50741"/>
      <c r="E50741" s="148"/>
      <c r="F50741" s="148"/>
      <c r="G50741" s="149"/>
      <c r="H50741" s="148"/>
      <c r="I50741"/>
    </row>
    <row r="50742" spans="1:9" x14ac:dyDescent="0.25">
      <c r="A50742"/>
      <c r="B50742"/>
      <c r="C50742"/>
      <c r="D50742"/>
      <c r="E50742" s="148"/>
      <c r="F50742" s="148"/>
      <c r="G50742" s="149"/>
      <c r="H50742" s="148"/>
      <c r="I50742"/>
    </row>
    <row r="50743" spans="1:9" x14ac:dyDescent="0.25">
      <c r="A50743"/>
      <c r="B50743"/>
      <c r="C50743"/>
      <c r="D50743"/>
      <c r="E50743" s="148"/>
      <c r="F50743" s="148"/>
      <c r="G50743" s="149"/>
      <c r="H50743" s="148"/>
      <c r="I50743"/>
    </row>
    <row r="50744" spans="1:9" x14ac:dyDescent="0.25">
      <c r="A50744"/>
      <c r="B50744"/>
      <c r="C50744"/>
      <c r="D50744"/>
      <c r="E50744" s="148"/>
      <c r="F50744" s="148"/>
      <c r="G50744" s="149"/>
      <c r="H50744" s="148"/>
      <c r="I50744"/>
    </row>
    <row r="50745" spans="1:9" x14ac:dyDescent="0.25">
      <c r="A50745"/>
      <c r="B50745"/>
      <c r="C50745"/>
      <c r="D50745"/>
      <c r="E50745" s="148"/>
      <c r="F50745" s="148"/>
      <c r="G50745" s="149"/>
      <c r="H50745" s="148"/>
      <c r="I50745"/>
    </row>
    <row r="50746" spans="1:9" x14ac:dyDescent="0.25">
      <c r="A50746"/>
      <c r="B50746"/>
      <c r="C50746"/>
      <c r="D50746"/>
      <c r="E50746" s="148"/>
      <c r="F50746" s="148"/>
      <c r="G50746" s="149"/>
      <c r="H50746" s="148"/>
      <c r="I50746"/>
    </row>
    <row r="50747" spans="1:9" x14ac:dyDescent="0.25">
      <c r="A50747"/>
      <c r="B50747"/>
      <c r="C50747"/>
      <c r="D50747"/>
      <c r="E50747" s="148"/>
      <c r="F50747" s="148"/>
      <c r="G50747" s="149"/>
      <c r="H50747" s="148"/>
      <c r="I50747"/>
    </row>
    <row r="50748" spans="1:9" x14ac:dyDescent="0.25">
      <c r="A50748"/>
      <c r="B50748"/>
      <c r="C50748"/>
      <c r="D50748"/>
      <c r="E50748" s="148"/>
      <c r="F50748" s="148"/>
      <c r="G50748" s="149"/>
      <c r="H50748" s="148"/>
      <c r="I50748"/>
    </row>
    <row r="50749" spans="1:9" x14ac:dyDescent="0.25">
      <c r="A50749"/>
      <c r="B50749"/>
      <c r="C50749"/>
      <c r="D50749"/>
      <c r="E50749" s="148"/>
      <c r="F50749" s="148"/>
      <c r="G50749" s="149"/>
      <c r="H50749" s="148"/>
      <c r="I50749"/>
    </row>
    <row r="50750" spans="1:9" x14ac:dyDescent="0.25">
      <c r="A50750"/>
      <c r="B50750"/>
      <c r="C50750"/>
      <c r="D50750"/>
      <c r="E50750" s="148"/>
      <c r="F50750" s="148"/>
      <c r="G50750" s="149"/>
      <c r="H50750" s="148"/>
      <c r="I50750"/>
    </row>
    <row r="50751" spans="1:9" x14ac:dyDescent="0.25">
      <c r="A50751"/>
      <c r="B50751"/>
      <c r="C50751"/>
      <c r="D50751"/>
      <c r="E50751" s="148"/>
      <c r="F50751" s="148"/>
      <c r="G50751" s="149"/>
      <c r="H50751" s="148"/>
      <c r="I50751"/>
    </row>
    <row r="50752" spans="1:9" x14ac:dyDescent="0.25">
      <c r="A50752"/>
      <c r="B50752"/>
      <c r="C50752"/>
      <c r="D50752"/>
      <c r="E50752" s="148"/>
      <c r="F50752" s="148"/>
      <c r="G50752" s="149"/>
      <c r="H50752" s="148"/>
      <c r="I50752"/>
    </row>
    <row r="50753" spans="1:9" x14ac:dyDescent="0.25">
      <c r="A50753"/>
      <c r="B50753"/>
      <c r="C50753"/>
      <c r="D50753"/>
      <c r="E50753" s="148"/>
      <c r="F50753" s="148"/>
      <c r="G50753" s="149"/>
      <c r="H50753" s="148"/>
      <c r="I50753"/>
    </row>
    <row r="50754" spans="1:9" x14ac:dyDescent="0.25">
      <c r="A50754"/>
      <c r="B50754"/>
      <c r="C50754"/>
      <c r="D50754"/>
      <c r="E50754" s="148"/>
      <c r="F50754" s="148"/>
      <c r="G50754" s="149"/>
      <c r="H50754" s="148"/>
      <c r="I50754"/>
    </row>
    <row r="50755" spans="1:9" x14ac:dyDescent="0.25">
      <c r="A50755"/>
      <c r="B50755"/>
      <c r="C50755"/>
      <c r="D50755"/>
      <c r="E50755" s="148"/>
      <c r="F50755" s="148"/>
      <c r="G50755" s="149"/>
      <c r="H50755" s="148"/>
      <c r="I50755"/>
    </row>
    <row r="50756" spans="1:9" x14ac:dyDescent="0.25">
      <c r="A50756"/>
      <c r="B50756"/>
      <c r="C50756"/>
      <c r="D50756"/>
      <c r="E50756" s="148"/>
      <c r="F50756" s="148"/>
      <c r="G50756" s="149"/>
      <c r="H50756" s="148"/>
      <c r="I50756"/>
    </row>
    <row r="50757" spans="1:9" x14ac:dyDescent="0.25">
      <c r="A50757"/>
      <c r="B50757"/>
      <c r="C50757"/>
      <c r="D50757"/>
      <c r="E50757" s="148"/>
      <c r="F50757" s="148"/>
      <c r="G50757" s="149"/>
      <c r="H50757" s="148"/>
      <c r="I50757"/>
    </row>
    <row r="50758" spans="1:9" x14ac:dyDescent="0.25">
      <c r="A50758"/>
      <c r="B50758"/>
      <c r="C50758"/>
      <c r="D50758"/>
      <c r="E50758" s="148"/>
      <c r="F50758" s="148"/>
      <c r="G50758" s="149"/>
      <c r="H50758" s="148"/>
      <c r="I50758"/>
    </row>
    <row r="50759" spans="1:9" x14ac:dyDescent="0.25">
      <c r="A50759"/>
      <c r="B50759"/>
      <c r="C50759"/>
      <c r="D50759"/>
      <c r="E50759" s="148"/>
      <c r="F50759" s="148"/>
      <c r="G50759" s="149"/>
      <c r="H50759" s="148"/>
      <c r="I50759"/>
    </row>
    <row r="50760" spans="1:9" x14ac:dyDescent="0.25">
      <c r="A50760"/>
      <c r="B50760"/>
      <c r="C50760"/>
      <c r="D50760"/>
      <c r="E50760" s="148"/>
      <c r="F50760" s="148"/>
      <c r="G50760" s="149"/>
      <c r="H50760" s="148"/>
      <c r="I50760"/>
    </row>
    <row r="50761" spans="1:9" x14ac:dyDescent="0.25">
      <c r="A50761"/>
      <c r="B50761"/>
      <c r="C50761"/>
      <c r="D50761"/>
      <c r="E50761" s="148"/>
      <c r="F50761" s="148"/>
      <c r="G50761" s="149"/>
      <c r="H50761" s="148"/>
      <c r="I50761"/>
    </row>
    <row r="50762" spans="1:9" x14ac:dyDescent="0.25">
      <c r="A50762"/>
      <c r="B50762"/>
      <c r="C50762"/>
      <c r="D50762"/>
      <c r="E50762" s="148"/>
      <c r="F50762" s="148"/>
      <c r="G50762" s="149"/>
      <c r="H50762" s="148"/>
      <c r="I50762"/>
    </row>
    <row r="50763" spans="1:9" x14ac:dyDescent="0.25">
      <c r="A50763"/>
      <c r="B50763"/>
      <c r="C50763"/>
      <c r="D50763"/>
      <c r="E50763" s="148"/>
      <c r="F50763" s="148"/>
      <c r="G50763" s="149"/>
      <c r="H50763" s="148"/>
      <c r="I50763"/>
    </row>
    <row r="50764" spans="1:9" x14ac:dyDescent="0.25">
      <c r="A50764"/>
      <c r="B50764"/>
      <c r="C50764"/>
      <c r="D50764"/>
      <c r="E50764" s="148"/>
      <c r="F50764" s="148"/>
      <c r="G50764" s="149"/>
      <c r="H50764" s="148"/>
      <c r="I50764"/>
    </row>
    <row r="50765" spans="1:9" x14ac:dyDescent="0.25">
      <c r="A50765"/>
      <c r="B50765"/>
      <c r="C50765"/>
      <c r="D50765"/>
      <c r="E50765" s="148"/>
      <c r="F50765" s="148"/>
      <c r="G50765" s="149"/>
      <c r="H50765" s="148"/>
      <c r="I50765"/>
    </row>
    <row r="50766" spans="1:9" x14ac:dyDescent="0.25">
      <c r="A50766"/>
      <c r="B50766"/>
      <c r="C50766"/>
      <c r="D50766"/>
      <c r="E50766" s="148"/>
      <c r="F50766" s="148"/>
      <c r="G50766" s="149"/>
      <c r="H50766" s="148"/>
      <c r="I50766"/>
    </row>
    <row r="50767" spans="1:9" x14ac:dyDescent="0.25">
      <c r="A50767"/>
      <c r="B50767"/>
      <c r="C50767"/>
      <c r="D50767"/>
      <c r="E50767" s="148"/>
      <c r="F50767" s="148"/>
      <c r="G50767" s="149"/>
      <c r="H50767" s="148"/>
      <c r="I50767"/>
    </row>
    <row r="50768" spans="1:9" x14ac:dyDescent="0.25">
      <c r="A50768"/>
      <c r="B50768"/>
      <c r="C50768"/>
      <c r="D50768"/>
      <c r="E50768" s="148"/>
      <c r="F50768" s="148"/>
      <c r="G50768" s="149"/>
      <c r="H50768" s="148"/>
      <c r="I50768"/>
    </row>
    <row r="50769" spans="1:9" x14ac:dyDescent="0.25">
      <c r="A50769"/>
      <c r="B50769"/>
      <c r="C50769"/>
      <c r="D50769"/>
      <c r="E50769" s="148"/>
      <c r="F50769" s="148"/>
      <c r="G50769" s="149"/>
      <c r="H50769" s="148"/>
      <c r="I50769"/>
    </row>
    <row r="50770" spans="1:9" x14ac:dyDescent="0.25">
      <c r="A50770"/>
      <c r="B50770"/>
      <c r="C50770"/>
      <c r="D50770"/>
      <c r="E50770" s="148"/>
      <c r="F50770" s="148"/>
      <c r="G50770" s="149"/>
      <c r="H50770" s="148"/>
      <c r="I50770"/>
    </row>
    <row r="50771" spans="1:9" x14ac:dyDescent="0.25">
      <c r="A50771"/>
      <c r="B50771"/>
      <c r="C50771"/>
      <c r="D50771"/>
      <c r="E50771" s="148"/>
      <c r="F50771" s="148"/>
      <c r="G50771" s="149"/>
      <c r="H50771" s="148"/>
      <c r="I50771"/>
    </row>
    <row r="50772" spans="1:9" x14ac:dyDescent="0.25">
      <c r="A50772"/>
      <c r="B50772"/>
      <c r="C50772"/>
      <c r="D50772"/>
      <c r="E50772" s="148"/>
      <c r="F50772" s="148"/>
      <c r="G50772" s="149"/>
      <c r="H50772" s="148"/>
      <c r="I50772"/>
    </row>
    <row r="50773" spans="1:9" x14ac:dyDescent="0.25">
      <c r="A50773"/>
      <c r="B50773"/>
      <c r="C50773"/>
      <c r="D50773"/>
      <c r="E50773" s="148"/>
      <c r="F50773" s="148"/>
      <c r="G50773" s="149"/>
      <c r="H50773" s="148"/>
      <c r="I50773"/>
    </row>
    <row r="50774" spans="1:9" x14ac:dyDescent="0.25">
      <c r="A50774"/>
      <c r="B50774"/>
      <c r="C50774"/>
      <c r="D50774"/>
      <c r="E50774" s="148"/>
      <c r="F50774" s="148"/>
      <c r="G50774" s="149"/>
      <c r="H50774" s="148"/>
      <c r="I50774"/>
    </row>
    <row r="50775" spans="1:9" x14ac:dyDescent="0.25">
      <c r="A50775"/>
      <c r="B50775"/>
      <c r="C50775"/>
      <c r="D50775"/>
      <c r="E50775" s="148"/>
      <c r="F50775" s="148"/>
      <c r="G50775" s="149"/>
      <c r="H50775" s="148"/>
      <c r="I50775"/>
    </row>
    <row r="50776" spans="1:9" x14ac:dyDescent="0.25">
      <c r="A50776"/>
      <c r="B50776"/>
      <c r="C50776"/>
      <c r="D50776"/>
      <c r="E50776" s="148"/>
      <c r="F50776" s="148"/>
      <c r="G50776" s="149"/>
      <c r="H50776" s="148"/>
      <c r="I50776"/>
    </row>
    <row r="50777" spans="1:9" x14ac:dyDescent="0.25">
      <c r="A50777"/>
      <c r="B50777"/>
      <c r="C50777"/>
      <c r="D50777"/>
      <c r="E50777" s="148"/>
      <c r="F50777" s="148"/>
      <c r="G50777" s="149"/>
      <c r="H50777" s="148"/>
      <c r="I50777"/>
    </row>
    <row r="50778" spans="1:9" x14ac:dyDescent="0.25">
      <c r="A50778"/>
      <c r="B50778"/>
      <c r="C50778"/>
      <c r="D50778"/>
      <c r="E50778" s="148"/>
      <c r="F50778" s="148"/>
      <c r="G50778" s="149"/>
      <c r="H50778" s="148"/>
      <c r="I50778"/>
    </row>
    <row r="50779" spans="1:9" x14ac:dyDescent="0.25">
      <c r="A50779"/>
      <c r="B50779"/>
      <c r="C50779"/>
      <c r="D50779"/>
      <c r="E50779" s="148"/>
      <c r="F50779" s="148"/>
      <c r="G50779" s="149"/>
      <c r="H50779" s="148"/>
      <c r="I50779"/>
    </row>
    <row r="50780" spans="1:9" x14ac:dyDescent="0.25">
      <c r="A50780"/>
      <c r="B50780"/>
      <c r="C50780"/>
      <c r="D50780"/>
      <c r="E50780" s="148"/>
      <c r="F50780" s="148"/>
      <c r="G50780" s="149"/>
      <c r="H50780" s="148"/>
      <c r="I50780"/>
    </row>
    <row r="50781" spans="1:9" x14ac:dyDescent="0.25">
      <c r="A50781"/>
      <c r="B50781"/>
      <c r="C50781"/>
      <c r="D50781"/>
      <c r="E50781" s="148"/>
      <c r="F50781" s="148"/>
      <c r="G50781" s="149"/>
      <c r="H50781" s="148"/>
      <c r="I50781"/>
    </row>
    <row r="50782" spans="1:9" x14ac:dyDescent="0.25">
      <c r="A50782"/>
      <c r="B50782"/>
      <c r="C50782"/>
      <c r="D50782"/>
      <c r="E50782" s="148"/>
      <c r="F50782" s="148"/>
      <c r="G50782" s="149"/>
      <c r="H50782" s="148"/>
      <c r="I50782"/>
    </row>
    <row r="50783" spans="1:9" x14ac:dyDescent="0.25">
      <c r="A50783"/>
      <c r="B50783"/>
      <c r="C50783"/>
      <c r="D50783"/>
      <c r="E50783" s="148"/>
      <c r="F50783" s="148"/>
      <c r="G50783" s="149"/>
      <c r="H50783" s="148"/>
      <c r="I50783"/>
    </row>
    <row r="50784" spans="1:9" x14ac:dyDescent="0.25">
      <c r="A50784"/>
      <c r="B50784"/>
      <c r="C50784"/>
      <c r="D50784"/>
      <c r="E50784" s="148"/>
      <c r="F50784" s="148"/>
      <c r="G50784" s="149"/>
      <c r="H50784" s="148"/>
      <c r="I50784"/>
    </row>
    <row r="50785" spans="1:9" x14ac:dyDescent="0.25">
      <c r="A50785"/>
      <c r="B50785"/>
      <c r="C50785"/>
      <c r="D50785"/>
      <c r="E50785" s="148"/>
      <c r="F50785" s="148"/>
      <c r="G50785" s="149"/>
      <c r="H50785" s="148"/>
      <c r="I50785"/>
    </row>
    <row r="50786" spans="1:9" x14ac:dyDescent="0.25">
      <c r="A50786"/>
      <c r="B50786"/>
      <c r="C50786"/>
      <c r="D50786"/>
      <c r="E50786" s="148"/>
      <c r="F50786" s="148"/>
      <c r="G50786" s="149"/>
      <c r="H50786" s="148"/>
      <c r="I50786"/>
    </row>
    <row r="50787" spans="1:9" x14ac:dyDescent="0.25">
      <c r="A50787"/>
      <c r="B50787"/>
      <c r="C50787"/>
      <c r="D50787"/>
      <c r="E50787" s="148"/>
      <c r="F50787" s="148"/>
      <c r="G50787" s="149"/>
      <c r="H50787" s="148"/>
      <c r="I50787"/>
    </row>
    <row r="50788" spans="1:9" x14ac:dyDescent="0.25">
      <c r="A50788"/>
      <c r="B50788"/>
      <c r="C50788"/>
      <c r="D50788"/>
      <c r="E50788" s="148"/>
      <c r="F50788" s="148"/>
      <c r="G50788" s="149"/>
      <c r="H50788" s="148"/>
      <c r="I50788"/>
    </row>
    <row r="50789" spans="1:9" x14ac:dyDescent="0.25">
      <c r="A50789"/>
      <c r="B50789"/>
      <c r="C50789"/>
      <c r="D50789"/>
      <c r="E50789" s="148"/>
      <c r="F50789" s="148"/>
      <c r="G50789" s="149"/>
      <c r="H50789" s="148"/>
      <c r="I50789"/>
    </row>
    <row r="50790" spans="1:9" x14ac:dyDescent="0.25">
      <c r="A50790"/>
      <c r="B50790"/>
      <c r="C50790"/>
      <c r="D50790"/>
      <c r="E50790" s="148"/>
      <c r="F50790" s="148"/>
      <c r="G50790" s="149"/>
      <c r="H50790" s="148"/>
      <c r="I50790"/>
    </row>
    <row r="50791" spans="1:9" x14ac:dyDescent="0.25">
      <c r="A50791"/>
      <c r="B50791"/>
      <c r="C50791"/>
      <c r="D50791"/>
      <c r="E50791" s="148"/>
      <c r="F50791" s="148"/>
      <c r="G50791" s="149"/>
      <c r="H50791" s="148"/>
      <c r="I50791"/>
    </row>
    <row r="50792" spans="1:9" x14ac:dyDescent="0.25">
      <c r="A50792"/>
      <c r="B50792"/>
      <c r="C50792"/>
      <c r="D50792"/>
      <c r="E50792" s="148"/>
      <c r="F50792" s="148"/>
      <c r="G50792" s="149"/>
      <c r="H50792" s="148"/>
      <c r="I50792"/>
    </row>
    <row r="50793" spans="1:9" x14ac:dyDescent="0.25">
      <c r="A50793"/>
      <c r="B50793"/>
      <c r="C50793"/>
      <c r="D50793"/>
      <c r="E50793" s="148"/>
      <c r="F50793" s="148"/>
      <c r="G50793" s="149"/>
      <c r="H50793" s="148"/>
      <c r="I50793"/>
    </row>
    <row r="50794" spans="1:9" x14ac:dyDescent="0.25">
      <c r="A50794"/>
      <c r="B50794"/>
      <c r="C50794"/>
      <c r="D50794"/>
      <c r="E50794" s="148"/>
      <c r="F50794" s="148"/>
      <c r="G50794" s="149"/>
      <c r="H50794" s="148"/>
      <c r="I50794"/>
    </row>
    <row r="50795" spans="1:9" x14ac:dyDescent="0.25">
      <c r="A50795"/>
      <c r="B50795"/>
      <c r="C50795"/>
      <c r="D50795"/>
      <c r="E50795" s="148"/>
      <c r="F50795" s="148"/>
      <c r="G50795" s="149"/>
      <c r="H50795" s="148"/>
      <c r="I50795"/>
    </row>
    <row r="50796" spans="1:9" x14ac:dyDescent="0.25">
      <c r="A50796"/>
      <c r="B50796"/>
      <c r="C50796"/>
      <c r="D50796"/>
      <c r="E50796" s="148"/>
      <c r="F50796" s="148"/>
      <c r="G50796" s="149"/>
      <c r="H50796" s="148"/>
      <c r="I50796"/>
    </row>
    <row r="50797" spans="1:9" x14ac:dyDescent="0.25">
      <c r="A50797"/>
      <c r="B50797"/>
      <c r="C50797"/>
      <c r="D50797"/>
      <c r="E50797" s="148"/>
      <c r="F50797" s="148"/>
      <c r="G50797" s="149"/>
      <c r="H50797" s="148"/>
      <c r="I50797"/>
    </row>
    <row r="50798" spans="1:9" x14ac:dyDescent="0.25">
      <c r="A50798"/>
      <c r="B50798"/>
      <c r="C50798"/>
      <c r="D50798"/>
      <c r="E50798" s="148"/>
      <c r="F50798" s="148"/>
      <c r="G50798" s="149"/>
      <c r="H50798" s="148"/>
      <c r="I50798"/>
    </row>
    <row r="50799" spans="1:9" x14ac:dyDescent="0.25">
      <c r="A50799"/>
      <c r="B50799"/>
      <c r="C50799"/>
      <c r="D50799"/>
      <c r="E50799" s="148"/>
      <c r="F50799" s="148"/>
      <c r="G50799" s="149"/>
      <c r="H50799" s="148"/>
      <c r="I50799"/>
    </row>
    <row r="50800" spans="1:9" x14ac:dyDescent="0.25">
      <c r="A50800"/>
      <c r="B50800"/>
      <c r="C50800"/>
      <c r="D50800"/>
      <c r="E50800" s="148"/>
      <c r="F50800" s="148"/>
      <c r="G50800" s="149"/>
      <c r="H50800" s="148"/>
      <c r="I50800"/>
    </row>
    <row r="50801" spans="1:9" x14ac:dyDescent="0.25">
      <c r="A50801"/>
      <c r="B50801"/>
      <c r="C50801"/>
      <c r="D50801"/>
      <c r="E50801" s="148"/>
      <c r="F50801" s="148"/>
      <c r="G50801" s="149"/>
      <c r="H50801" s="148"/>
      <c r="I50801"/>
    </row>
    <row r="50802" spans="1:9" x14ac:dyDescent="0.25">
      <c r="A50802"/>
      <c r="B50802"/>
      <c r="C50802"/>
      <c r="D50802"/>
      <c r="E50802" s="148"/>
      <c r="F50802" s="148"/>
      <c r="G50802" s="149"/>
      <c r="H50802" s="148"/>
      <c r="I50802"/>
    </row>
    <row r="50803" spans="1:9" x14ac:dyDescent="0.25">
      <c r="A50803"/>
      <c r="B50803"/>
      <c r="C50803"/>
      <c r="D50803"/>
      <c r="E50803" s="148"/>
      <c r="F50803" s="148"/>
      <c r="G50803" s="149"/>
      <c r="H50803" s="148"/>
      <c r="I50803"/>
    </row>
    <row r="50804" spans="1:9" x14ac:dyDescent="0.25">
      <c r="A50804"/>
      <c r="B50804"/>
      <c r="C50804"/>
      <c r="D50804"/>
      <c r="E50804" s="148"/>
      <c r="F50804" s="148"/>
      <c r="G50804" s="149"/>
      <c r="H50804" s="148"/>
      <c r="I50804"/>
    </row>
    <row r="50805" spans="1:9" x14ac:dyDescent="0.25">
      <c r="A50805"/>
      <c r="B50805"/>
      <c r="C50805"/>
      <c r="D50805"/>
      <c r="E50805" s="148"/>
      <c r="F50805" s="148"/>
      <c r="G50805" s="149"/>
      <c r="H50805" s="148"/>
      <c r="I50805"/>
    </row>
    <row r="50806" spans="1:9" x14ac:dyDescent="0.25">
      <c r="A50806"/>
      <c r="B50806"/>
      <c r="C50806"/>
      <c r="D50806"/>
      <c r="E50806" s="148"/>
      <c r="F50806" s="148"/>
      <c r="G50806" s="149"/>
      <c r="H50806" s="148"/>
      <c r="I50806"/>
    </row>
    <row r="50807" spans="1:9" x14ac:dyDescent="0.25">
      <c r="A50807"/>
      <c r="B50807"/>
      <c r="C50807"/>
      <c r="D50807"/>
      <c r="E50807" s="148"/>
      <c r="F50807" s="148"/>
      <c r="G50807" s="149"/>
      <c r="H50807" s="148"/>
      <c r="I50807"/>
    </row>
    <row r="50808" spans="1:9" x14ac:dyDescent="0.25">
      <c r="A50808"/>
      <c r="B50808"/>
      <c r="C50808"/>
      <c r="D50808"/>
      <c r="E50808" s="148"/>
      <c r="F50808" s="148"/>
      <c r="G50808" s="149"/>
      <c r="H50808" s="148"/>
      <c r="I50808"/>
    </row>
    <row r="50809" spans="1:9" x14ac:dyDescent="0.25">
      <c r="A50809"/>
      <c r="B50809"/>
      <c r="C50809"/>
      <c r="D50809"/>
      <c r="E50809" s="148"/>
      <c r="F50809" s="148"/>
      <c r="G50809" s="149"/>
      <c r="H50809" s="148"/>
      <c r="I50809"/>
    </row>
    <row r="50810" spans="1:9" x14ac:dyDescent="0.25">
      <c r="A50810"/>
      <c r="B50810"/>
      <c r="C50810"/>
      <c r="D50810"/>
      <c r="E50810" s="148"/>
      <c r="F50810" s="148"/>
      <c r="G50810" s="149"/>
      <c r="H50810" s="148"/>
      <c r="I50810"/>
    </row>
    <row r="50811" spans="1:9" x14ac:dyDescent="0.25">
      <c r="A50811"/>
      <c r="B50811"/>
      <c r="C50811"/>
      <c r="D50811"/>
      <c r="E50811" s="148"/>
      <c r="F50811" s="148"/>
      <c r="G50811" s="149"/>
      <c r="H50811" s="148"/>
      <c r="I50811"/>
    </row>
    <row r="50812" spans="1:9" x14ac:dyDescent="0.25">
      <c r="A50812"/>
      <c r="B50812"/>
      <c r="C50812"/>
      <c r="D50812"/>
      <c r="E50812" s="148"/>
      <c r="F50812" s="148"/>
      <c r="G50812" s="149"/>
      <c r="H50812" s="148"/>
      <c r="I50812"/>
    </row>
    <row r="50813" spans="1:9" x14ac:dyDescent="0.25">
      <c r="A50813"/>
      <c r="B50813"/>
      <c r="C50813"/>
      <c r="D50813"/>
      <c r="E50813" s="148"/>
      <c r="F50813" s="148"/>
      <c r="G50813" s="149"/>
      <c r="H50813" s="148"/>
      <c r="I50813"/>
    </row>
    <row r="50814" spans="1:9" x14ac:dyDescent="0.25">
      <c r="A50814"/>
      <c r="B50814"/>
      <c r="C50814"/>
      <c r="D50814"/>
      <c r="E50814" s="148"/>
      <c r="F50814" s="148"/>
      <c r="G50814" s="149"/>
      <c r="H50814" s="148"/>
      <c r="I50814"/>
    </row>
    <row r="50815" spans="1:9" x14ac:dyDescent="0.25">
      <c r="A50815"/>
      <c r="B50815"/>
      <c r="C50815"/>
      <c r="D50815"/>
      <c r="E50815" s="148"/>
      <c r="F50815" s="148"/>
      <c r="G50815" s="149"/>
      <c r="H50815" s="148"/>
      <c r="I50815"/>
    </row>
    <row r="50816" spans="1:9" x14ac:dyDescent="0.25">
      <c r="A50816"/>
      <c r="B50816"/>
      <c r="C50816"/>
      <c r="D50816"/>
      <c r="E50816" s="148"/>
      <c r="F50816" s="148"/>
      <c r="G50816" s="149"/>
      <c r="H50816" s="148"/>
      <c r="I50816"/>
    </row>
    <row r="50817" spans="1:9" x14ac:dyDescent="0.25">
      <c r="A50817"/>
      <c r="B50817"/>
      <c r="C50817"/>
      <c r="D50817"/>
      <c r="E50817" s="148"/>
      <c r="F50817" s="148"/>
      <c r="G50817" s="149"/>
      <c r="H50817" s="148"/>
      <c r="I50817"/>
    </row>
    <row r="50818" spans="1:9" x14ac:dyDescent="0.25">
      <c r="A50818"/>
      <c r="B50818"/>
      <c r="C50818"/>
      <c r="D50818"/>
      <c r="E50818" s="148"/>
      <c r="F50818" s="148"/>
      <c r="G50818" s="149"/>
      <c r="H50818" s="148"/>
      <c r="I50818"/>
    </row>
    <row r="50819" spans="1:9" x14ac:dyDescent="0.25">
      <c r="A50819"/>
      <c r="B50819"/>
      <c r="C50819"/>
      <c r="D50819"/>
      <c r="E50819" s="148"/>
      <c r="F50819" s="148"/>
      <c r="G50819" s="149"/>
      <c r="H50819" s="148"/>
      <c r="I50819"/>
    </row>
    <row r="50820" spans="1:9" x14ac:dyDescent="0.25">
      <c r="A50820"/>
      <c r="B50820"/>
      <c r="C50820"/>
      <c r="D50820"/>
      <c r="E50820" s="148"/>
      <c r="F50820" s="148"/>
      <c r="G50820" s="149"/>
      <c r="H50820" s="148"/>
      <c r="I50820"/>
    </row>
    <row r="50821" spans="1:9" x14ac:dyDescent="0.25">
      <c r="A50821"/>
      <c r="B50821"/>
      <c r="C50821"/>
      <c r="D50821"/>
      <c r="E50821" s="148"/>
      <c r="F50821" s="148"/>
      <c r="G50821" s="149"/>
      <c r="H50821" s="148"/>
      <c r="I50821"/>
    </row>
    <row r="50822" spans="1:9" x14ac:dyDescent="0.25">
      <c r="A50822"/>
      <c r="B50822"/>
      <c r="C50822"/>
      <c r="D50822"/>
      <c r="E50822" s="148"/>
      <c r="F50822" s="148"/>
      <c r="G50822" s="149"/>
      <c r="H50822" s="148"/>
      <c r="I50822"/>
    </row>
    <row r="50823" spans="1:9" x14ac:dyDescent="0.25">
      <c r="A50823"/>
      <c r="B50823"/>
      <c r="C50823"/>
      <c r="D50823"/>
      <c r="E50823" s="148"/>
      <c r="F50823" s="148"/>
      <c r="G50823" s="149"/>
      <c r="H50823" s="148"/>
      <c r="I50823"/>
    </row>
    <row r="50824" spans="1:9" x14ac:dyDescent="0.25">
      <c r="A50824"/>
      <c r="B50824"/>
      <c r="C50824"/>
      <c r="D50824"/>
      <c r="E50824" s="148"/>
      <c r="F50824" s="148"/>
      <c r="G50824" s="149"/>
      <c r="H50824" s="148"/>
      <c r="I50824"/>
    </row>
    <row r="50825" spans="1:9" x14ac:dyDescent="0.25">
      <c r="A50825"/>
      <c r="B50825"/>
      <c r="C50825"/>
      <c r="D50825"/>
      <c r="E50825" s="148"/>
      <c r="F50825" s="148"/>
      <c r="G50825" s="149"/>
      <c r="H50825" s="148"/>
      <c r="I50825"/>
    </row>
    <row r="50826" spans="1:9" x14ac:dyDescent="0.25">
      <c r="A50826"/>
      <c r="B50826"/>
      <c r="C50826"/>
      <c r="D50826"/>
      <c r="E50826" s="148"/>
      <c r="F50826" s="148"/>
      <c r="G50826" s="149"/>
      <c r="H50826" s="148"/>
      <c r="I50826"/>
    </row>
    <row r="50827" spans="1:9" x14ac:dyDescent="0.25">
      <c r="A50827"/>
      <c r="B50827"/>
      <c r="C50827"/>
      <c r="D50827"/>
      <c r="E50827" s="148"/>
      <c r="F50827" s="148"/>
      <c r="G50827" s="149"/>
      <c r="H50827" s="148"/>
      <c r="I50827"/>
    </row>
    <row r="50828" spans="1:9" x14ac:dyDescent="0.25">
      <c r="A50828"/>
      <c r="B50828"/>
      <c r="C50828"/>
      <c r="D50828"/>
      <c r="E50828" s="148"/>
      <c r="F50828" s="148"/>
      <c r="G50828" s="149"/>
      <c r="H50828" s="148"/>
      <c r="I50828"/>
    </row>
    <row r="50829" spans="1:9" x14ac:dyDescent="0.25">
      <c r="A50829"/>
      <c r="B50829"/>
      <c r="C50829"/>
      <c r="D50829"/>
      <c r="E50829" s="148"/>
      <c r="F50829" s="148"/>
      <c r="G50829" s="149"/>
      <c r="H50829" s="148"/>
      <c r="I50829"/>
    </row>
    <row r="50830" spans="1:9" x14ac:dyDescent="0.25">
      <c r="A50830"/>
      <c r="B50830"/>
      <c r="C50830"/>
      <c r="D50830"/>
      <c r="E50830" s="148"/>
      <c r="F50830" s="148"/>
      <c r="G50830" s="149"/>
      <c r="H50830" s="148"/>
      <c r="I50830"/>
    </row>
    <row r="50831" spans="1:9" x14ac:dyDescent="0.25">
      <c r="A50831"/>
      <c r="B50831"/>
      <c r="C50831"/>
      <c r="D50831"/>
      <c r="E50831" s="148"/>
      <c r="F50831" s="148"/>
      <c r="G50831" s="149"/>
      <c r="H50831" s="148"/>
      <c r="I50831"/>
    </row>
    <row r="50832" spans="1:9" x14ac:dyDescent="0.25">
      <c r="A50832"/>
      <c r="B50832"/>
      <c r="C50832"/>
      <c r="D50832"/>
      <c r="E50832" s="148"/>
      <c r="F50832" s="148"/>
      <c r="G50832" s="149"/>
      <c r="H50832" s="148"/>
      <c r="I50832"/>
    </row>
    <row r="50833" spans="1:9" x14ac:dyDescent="0.25">
      <c r="A50833"/>
      <c r="B50833"/>
      <c r="C50833"/>
      <c r="D50833"/>
      <c r="E50833" s="148"/>
      <c r="F50833" s="148"/>
      <c r="G50833" s="149"/>
      <c r="H50833" s="148"/>
      <c r="I50833"/>
    </row>
    <row r="50834" spans="1:9" x14ac:dyDescent="0.25">
      <c r="A50834"/>
      <c r="B50834"/>
      <c r="C50834"/>
      <c r="D50834"/>
      <c r="E50834" s="148"/>
      <c r="F50834" s="148"/>
      <c r="G50834" s="149"/>
      <c r="H50834" s="148"/>
      <c r="I50834"/>
    </row>
    <row r="50835" spans="1:9" x14ac:dyDescent="0.25">
      <c r="A50835"/>
      <c r="B50835"/>
      <c r="C50835"/>
      <c r="D50835"/>
      <c r="E50835" s="148"/>
      <c r="F50835" s="148"/>
      <c r="G50835" s="149"/>
      <c r="H50835" s="148"/>
      <c r="I50835"/>
    </row>
    <row r="50836" spans="1:9" x14ac:dyDescent="0.25">
      <c r="A50836"/>
      <c r="B50836"/>
      <c r="C50836"/>
      <c r="D50836"/>
      <c r="E50836" s="148"/>
      <c r="F50836" s="148"/>
      <c r="G50836" s="149"/>
      <c r="H50836" s="148"/>
      <c r="I50836"/>
    </row>
    <row r="50837" spans="1:9" x14ac:dyDescent="0.25">
      <c r="A50837"/>
      <c r="B50837"/>
      <c r="C50837"/>
      <c r="D50837"/>
      <c r="E50837" s="148"/>
      <c r="F50837" s="148"/>
      <c r="G50837" s="149"/>
      <c r="H50837" s="148"/>
      <c r="I50837"/>
    </row>
    <row r="50838" spans="1:9" x14ac:dyDescent="0.25">
      <c r="A50838"/>
      <c r="B50838"/>
      <c r="C50838"/>
      <c r="D50838"/>
      <c r="E50838" s="148"/>
      <c r="F50838" s="148"/>
      <c r="G50838" s="149"/>
      <c r="H50838" s="148"/>
      <c r="I50838"/>
    </row>
    <row r="50839" spans="1:9" x14ac:dyDescent="0.25">
      <c r="A50839"/>
      <c r="B50839"/>
      <c r="C50839"/>
      <c r="D50839"/>
      <c r="E50839" s="148"/>
      <c r="F50839" s="148"/>
      <c r="G50839" s="149"/>
      <c r="H50839" s="148"/>
      <c r="I50839"/>
    </row>
    <row r="50840" spans="1:9" x14ac:dyDescent="0.25">
      <c r="A50840"/>
      <c r="B50840"/>
      <c r="C50840"/>
      <c r="D50840"/>
      <c r="E50840" s="148"/>
      <c r="F50840" s="148"/>
      <c r="G50840" s="149"/>
      <c r="H50840" s="148"/>
      <c r="I50840"/>
    </row>
    <row r="50841" spans="1:9" x14ac:dyDescent="0.25">
      <c r="A50841"/>
      <c r="B50841"/>
      <c r="C50841"/>
      <c r="D50841"/>
      <c r="E50841" s="148"/>
      <c r="F50841" s="148"/>
      <c r="G50841" s="149"/>
      <c r="H50841" s="148"/>
      <c r="I50841"/>
    </row>
    <row r="50842" spans="1:9" x14ac:dyDescent="0.25">
      <c r="A50842"/>
      <c r="B50842"/>
      <c r="C50842"/>
      <c r="D50842"/>
      <c r="E50842" s="148"/>
      <c r="F50842" s="148"/>
      <c r="G50842" s="149"/>
      <c r="H50842" s="148"/>
      <c r="I50842"/>
    </row>
    <row r="50843" spans="1:9" x14ac:dyDescent="0.25">
      <c r="A50843"/>
      <c r="B50843"/>
      <c r="C50843"/>
      <c r="D50843"/>
      <c r="E50843" s="148"/>
      <c r="F50843" s="148"/>
      <c r="G50843" s="149"/>
      <c r="H50843" s="148"/>
      <c r="I50843"/>
    </row>
    <row r="50844" spans="1:9" x14ac:dyDescent="0.25">
      <c r="A50844"/>
      <c r="B50844"/>
      <c r="C50844"/>
      <c r="D50844"/>
      <c r="E50844" s="148"/>
      <c r="F50844" s="148"/>
      <c r="G50844" s="149"/>
      <c r="H50844" s="148"/>
      <c r="I50844"/>
    </row>
    <row r="50845" spans="1:9" x14ac:dyDescent="0.25">
      <c r="A50845"/>
      <c r="B50845"/>
      <c r="C50845"/>
      <c r="D50845"/>
      <c r="E50845" s="148"/>
      <c r="F50845" s="148"/>
      <c r="G50845" s="149"/>
      <c r="H50845" s="148"/>
      <c r="I50845"/>
    </row>
    <row r="50846" spans="1:9" x14ac:dyDescent="0.25">
      <c r="A50846"/>
      <c r="B50846"/>
      <c r="C50846"/>
      <c r="D50846"/>
      <c r="E50846" s="148"/>
      <c r="F50846" s="148"/>
      <c r="G50846" s="149"/>
      <c r="H50846" s="148"/>
      <c r="I50846"/>
    </row>
    <row r="50847" spans="1:9" x14ac:dyDescent="0.25">
      <c r="A50847"/>
      <c r="B50847"/>
      <c r="C50847"/>
      <c r="D50847"/>
      <c r="E50847" s="148"/>
      <c r="F50847" s="148"/>
      <c r="G50847" s="149"/>
      <c r="H50847" s="148"/>
      <c r="I50847"/>
    </row>
    <row r="50848" spans="1:9" x14ac:dyDescent="0.25">
      <c r="A50848"/>
      <c r="B50848"/>
      <c r="C50848"/>
      <c r="D50848"/>
      <c r="E50848" s="148"/>
      <c r="F50848" s="148"/>
      <c r="G50848" s="149"/>
      <c r="H50848" s="148"/>
      <c r="I50848"/>
    </row>
    <row r="50849" spans="1:9" x14ac:dyDescent="0.25">
      <c r="A50849"/>
      <c r="B50849"/>
      <c r="C50849"/>
      <c r="D50849"/>
      <c r="E50849" s="148"/>
      <c r="F50849" s="148"/>
      <c r="G50849" s="149"/>
      <c r="H50849" s="148"/>
      <c r="I50849"/>
    </row>
    <row r="50850" spans="1:9" x14ac:dyDescent="0.25">
      <c r="A50850"/>
      <c r="B50850"/>
      <c r="C50850"/>
      <c r="D50850"/>
      <c r="E50850" s="148"/>
      <c r="F50850" s="148"/>
      <c r="G50850" s="149"/>
      <c r="H50850" s="148"/>
      <c r="I50850"/>
    </row>
    <row r="50851" spans="1:9" x14ac:dyDescent="0.25">
      <c r="A50851"/>
      <c r="B50851"/>
      <c r="C50851"/>
      <c r="D50851"/>
      <c r="E50851" s="148"/>
      <c r="F50851" s="148"/>
      <c r="G50851" s="149"/>
      <c r="H50851" s="148"/>
      <c r="I50851"/>
    </row>
    <row r="50852" spans="1:9" x14ac:dyDescent="0.25">
      <c r="A50852"/>
      <c r="B50852"/>
      <c r="C50852"/>
      <c r="D50852"/>
      <c r="E50852" s="148"/>
      <c r="F50852" s="148"/>
      <c r="G50852" s="149"/>
      <c r="H50852" s="148"/>
      <c r="I50852"/>
    </row>
    <row r="50853" spans="1:9" x14ac:dyDescent="0.25">
      <c r="A50853"/>
      <c r="B50853"/>
      <c r="C50853"/>
      <c r="D50853"/>
      <c r="E50853" s="148"/>
      <c r="F50853" s="148"/>
      <c r="G50853" s="149"/>
      <c r="H50853" s="148"/>
      <c r="I50853"/>
    </row>
    <row r="50854" spans="1:9" x14ac:dyDescent="0.25">
      <c r="A50854"/>
      <c r="B50854"/>
      <c r="C50854"/>
      <c r="D50854"/>
      <c r="E50854" s="148"/>
      <c r="F50854" s="148"/>
      <c r="G50854" s="149"/>
      <c r="H50854" s="148"/>
      <c r="I50854"/>
    </row>
    <row r="50855" spans="1:9" x14ac:dyDescent="0.25">
      <c r="A50855"/>
      <c r="B50855"/>
      <c r="C50855"/>
      <c r="D50855"/>
      <c r="E50855" s="148"/>
      <c r="F50855" s="148"/>
      <c r="G50855" s="149"/>
      <c r="H50855" s="148"/>
      <c r="I50855"/>
    </row>
    <row r="50856" spans="1:9" x14ac:dyDescent="0.25">
      <c r="A50856"/>
      <c r="B50856"/>
      <c r="C50856"/>
      <c r="D50856"/>
      <c r="E50856" s="148"/>
      <c r="F50856" s="148"/>
      <c r="G50856" s="149"/>
      <c r="H50856" s="148"/>
      <c r="I50856"/>
    </row>
    <row r="50857" spans="1:9" x14ac:dyDescent="0.25">
      <c r="A50857"/>
      <c r="B50857"/>
      <c r="C50857"/>
      <c r="D50857"/>
      <c r="E50857" s="148"/>
      <c r="F50857" s="148"/>
      <c r="G50857" s="149"/>
      <c r="H50857" s="148"/>
      <c r="I50857"/>
    </row>
    <row r="50858" spans="1:9" x14ac:dyDescent="0.25">
      <c r="A50858"/>
      <c r="B50858"/>
      <c r="C50858"/>
      <c r="D50858"/>
      <c r="E50858" s="148"/>
      <c r="F50858" s="148"/>
      <c r="G50858" s="149"/>
      <c r="H50858" s="148"/>
      <c r="I50858"/>
    </row>
    <row r="50859" spans="1:9" x14ac:dyDescent="0.25">
      <c r="A50859"/>
      <c r="B50859"/>
      <c r="C50859"/>
      <c r="D50859"/>
      <c r="E50859" s="148"/>
      <c r="F50859" s="148"/>
      <c r="G50859" s="149"/>
      <c r="H50859" s="148"/>
      <c r="I50859"/>
    </row>
    <row r="50860" spans="1:9" x14ac:dyDescent="0.25">
      <c r="A50860"/>
      <c r="B50860"/>
      <c r="C50860"/>
      <c r="D50860"/>
      <c r="E50860" s="148"/>
      <c r="F50860" s="148"/>
      <c r="G50860" s="149"/>
      <c r="H50860" s="148"/>
      <c r="I50860"/>
    </row>
    <row r="50861" spans="1:9" x14ac:dyDescent="0.25">
      <c r="A50861"/>
      <c r="B50861"/>
      <c r="C50861"/>
      <c r="D50861"/>
      <c r="E50861" s="148"/>
      <c r="F50861" s="148"/>
      <c r="G50861" s="149"/>
      <c r="H50861" s="148"/>
      <c r="I50861"/>
    </row>
    <row r="50862" spans="1:9" x14ac:dyDescent="0.25">
      <c r="A50862"/>
      <c r="B50862"/>
      <c r="C50862"/>
      <c r="D50862"/>
      <c r="E50862" s="148"/>
      <c r="F50862" s="148"/>
      <c r="G50862" s="149"/>
      <c r="H50862" s="148"/>
      <c r="I50862"/>
    </row>
    <row r="50863" spans="1:9" x14ac:dyDescent="0.25">
      <c r="A50863"/>
      <c r="B50863"/>
      <c r="C50863"/>
      <c r="D50863"/>
      <c r="E50863" s="148"/>
      <c r="F50863" s="148"/>
      <c r="G50863" s="149"/>
      <c r="H50863" s="148"/>
      <c r="I50863"/>
    </row>
    <row r="50864" spans="1:9" x14ac:dyDescent="0.25">
      <c r="A50864"/>
      <c r="B50864"/>
      <c r="C50864"/>
      <c r="D50864"/>
      <c r="E50864" s="148"/>
      <c r="F50864" s="148"/>
      <c r="G50864" s="149"/>
      <c r="H50864" s="148"/>
      <c r="I50864"/>
    </row>
    <row r="50865" spans="1:9" x14ac:dyDescent="0.25">
      <c r="A50865"/>
      <c r="B50865"/>
      <c r="C50865"/>
      <c r="D50865"/>
      <c r="E50865" s="148"/>
      <c r="F50865" s="148"/>
      <c r="G50865" s="149"/>
      <c r="H50865" s="148"/>
      <c r="I50865"/>
    </row>
    <row r="50866" spans="1:9" x14ac:dyDescent="0.25">
      <c r="A50866"/>
      <c r="B50866"/>
      <c r="C50866"/>
      <c r="D50866"/>
      <c r="E50866" s="148"/>
      <c r="F50866" s="148"/>
      <c r="G50866" s="149"/>
      <c r="H50866" s="148"/>
      <c r="I50866"/>
    </row>
    <row r="50867" spans="1:9" x14ac:dyDescent="0.25">
      <c r="A50867"/>
      <c r="B50867"/>
      <c r="C50867"/>
      <c r="D50867"/>
      <c r="E50867" s="148"/>
      <c r="F50867" s="148"/>
      <c r="G50867" s="149"/>
      <c r="H50867" s="148"/>
      <c r="I50867"/>
    </row>
    <row r="50868" spans="1:9" x14ac:dyDescent="0.25">
      <c r="A50868"/>
      <c r="B50868"/>
      <c r="C50868"/>
      <c r="D50868"/>
      <c r="E50868" s="148"/>
      <c r="F50868" s="148"/>
      <c r="G50868" s="149"/>
      <c r="H50868" s="148"/>
      <c r="I50868"/>
    </row>
    <row r="50869" spans="1:9" x14ac:dyDescent="0.25">
      <c r="A50869"/>
      <c r="B50869"/>
      <c r="C50869"/>
      <c r="D50869"/>
      <c r="E50869" s="148"/>
      <c r="F50869" s="148"/>
      <c r="G50869" s="149"/>
      <c r="H50869" s="148"/>
      <c r="I50869"/>
    </row>
    <row r="50870" spans="1:9" x14ac:dyDescent="0.25">
      <c r="A50870"/>
      <c r="B50870"/>
      <c r="C50870"/>
      <c r="D50870"/>
      <c r="E50870" s="148"/>
      <c r="F50870" s="148"/>
      <c r="G50870" s="149"/>
      <c r="H50870" s="148"/>
      <c r="I50870"/>
    </row>
    <row r="50871" spans="1:9" x14ac:dyDescent="0.25">
      <c r="A50871"/>
      <c r="B50871"/>
      <c r="C50871"/>
      <c r="D50871"/>
      <c r="E50871" s="148"/>
      <c r="F50871" s="148"/>
      <c r="G50871" s="149"/>
      <c r="H50871" s="148"/>
      <c r="I50871"/>
    </row>
    <row r="50872" spans="1:9" x14ac:dyDescent="0.25">
      <c r="A50872"/>
      <c r="B50872"/>
      <c r="C50872"/>
      <c r="D50872"/>
      <c r="E50872" s="148"/>
      <c r="F50872" s="148"/>
      <c r="G50872" s="149"/>
      <c r="H50872" s="148"/>
      <c r="I50872"/>
    </row>
    <row r="50873" spans="1:9" x14ac:dyDescent="0.25">
      <c r="A50873"/>
      <c r="B50873"/>
      <c r="C50873"/>
      <c r="D50873"/>
      <c r="E50873" s="148"/>
      <c r="F50873" s="148"/>
      <c r="G50873" s="149"/>
      <c r="H50873" s="148"/>
      <c r="I50873"/>
    </row>
    <row r="50874" spans="1:9" x14ac:dyDescent="0.25">
      <c r="A50874"/>
      <c r="B50874"/>
      <c r="C50874"/>
      <c r="D50874"/>
      <c r="E50874" s="148"/>
      <c r="F50874" s="148"/>
      <c r="G50874" s="149"/>
      <c r="H50874" s="148"/>
      <c r="I50874"/>
    </row>
    <row r="50875" spans="1:9" x14ac:dyDescent="0.25">
      <c r="A50875"/>
      <c r="B50875"/>
      <c r="C50875"/>
      <c r="D50875"/>
      <c r="E50875" s="148"/>
      <c r="F50875" s="148"/>
      <c r="G50875" s="149"/>
      <c r="H50875" s="148"/>
      <c r="I50875"/>
    </row>
    <row r="50876" spans="1:9" x14ac:dyDescent="0.25">
      <c r="A50876"/>
      <c r="B50876"/>
      <c r="C50876"/>
      <c r="D50876"/>
      <c r="E50876" s="148"/>
      <c r="F50876" s="148"/>
      <c r="G50876" s="149"/>
      <c r="H50876" s="148"/>
      <c r="I50876"/>
    </row>
    <row r="50877" spans="1:9" x14ac:dyDescent="0.25">
      <c r="A50877"/>
      <c r="B50877"/>
      <c r="C50877"/>
      <c r="D50877"/>
      <c r="E50877" s="148"/>
      <c r="F50877" s="148"/>
      <c r="G50877" s="149"/>
      <c r="H50877" s="148"/>
      <c r="I50877"/>
    </row>
    <row r="50878" spans="1:9" x14ac:dyDescent="0.25">
      <c r="A50878"/>
      <c r="B50878"/>
      <c r="C50878"/>
      <c r="D50878"/>
      <c r="E50878" s="148"/>
      <c r="F50878" s="148"/>
      <c r="G50878" s="149"/>
      <c r="H50878" s="148"/>
      <c r="I50878"/>
    </row>
    <row r="50879" spans="1:9" x14ac:dyDescent="0.25">
      <c r="A50879"/>
      <c r="B50879"/>
      <c r="C50879"/>
      <c r="D50879"/>
      <c r="E50879" s="148"/>
      <c r="F50879" s="148"/>
      <c r="G50879" s="149"/>
      <c r="H50879" s="148"/>
      <c r="I50879"/>
    </row>
    <row r="50880" spans="1:9" x14ac:dyDescent="0.25">
      <c r="A50880"/>
      <c r="B50880"/>
      <c r="C50880"/>
      <c r="D50880"/>
      <c r="E50880" s="148"/>
      <c r="F50880" s="148"/>
      <c r="G50880" s="149"/>
      <c r="H50880" s="148"/>
      <c r="I50880"/>
    </row>
    <row r="50881" spans="1:9" x14ac:dyDescent="0.25">
      <c r="A50881"/>
      <c r="B50881"/>
      <c r="C50881"/>
      <c r="D50881"/>
      <c r="E50881" s="148"/>
      <c r="F50881" s="148"/>
      <c r="G50881" s="149"/>
      <c r="H50881" s="148"/>
      <c r="I50881"/>
    </row>
    <row r="50882" spans="1:9" x14ac:dyDescent="0.25">
      <c r="A50882"/>
      <c r="B50882"/>
      <c r="C50882"/>
      <c r="D50882"/>
      <c r="E50882" s="148"/>
      <c r="F50882" s="148"/>
      <c r="G50882" s="149"/>
      <c r="H50882" s="148"/>
      <c r="I50882"/>
    </row>
    <row r="50883" spans="1:9" x14ac:dyDescent="0.25">
      <c r="A50883"/>
      <c r="B50883"/>
      <c r="C50883"/>
      <c r="D50883"/>
      <c r="E50883" s="148"/>
      <c r="F50883" s="148"/>
      <c r="G50883" s="149"/>
      <c r="H50883" s="148"/>
      <c r="I50883"/>
    </row>
    <row r="50884" spans="1:9" x14ac:dyDescent="0.25">
      <c r="A50884"/>
      <c r="B50884"/>
      <c r="C50884"/>
      <c r="D50884"/>
      <c r="E50884" s="148"/>
      <c r="F50884" s="148"/>
      <c r="G50884" s="149"/>
      <c r="H50884" s="148"/>
      <c r="I50884"/>
    </row>
    <row r="50885" spans="1:9" x14ac:dyDescent="0.25">
      <c r="A50885"/>
      <c r="B50885"/>
      <c r="C50885"/>
      <c r="D50885"/>
      <c r="E50885" s="148"/>
      <c r="F50885" s="148"/>
      <c r="G50885" s="149"/>
      <c r="H50885" s="148"/>
      <c r="I50885"/>
    </row>
    <row r="50886" spans="1:9" x14ac:dyDescent="0.25">
      <c r="A50886"/>
      <c r="B50886"/>
      <c r="C50886"/>
      <c r="D50886"/>
      <c r="E50886" s="148"/>
      <c r="F50886" s="148"/>
      <c r="G50886" s="149"/>
      <c r="H50886" s="148"/>
      <c r="I50886"/>
    </row>
    <row r="50887" spans="1:9" x14ac:dyDescent="0.25">
      <c r="A50887"/>
      <c r="B50887"/>
      <c r="C50887"/>
      <c r="D50887"/>
      <c r="E50887" s="148"/>
      <c r="F50887" s="148"/>
      <c r="G50887" s="149"/>
      <c r="H50887" s="148"/>
      <c r="I50887"/>
    </row>
    <row r="50888" spans="1:9" x14ac:dyDescent="0.25">
      <c r="A50888"/>
      <c r="B50888"/>
      <c r="C50888"/>
      <c r="D50888"/>
      <c r="E50888" s="148"/>
      <c r="F50888" s="148"/>
      <c r="G50888" s="149"/>
      <c r="H50888" s="148"/>
      <c r="I50888"/>
    </row>
    <row r="50889" spans="1:9" x14ac:dyDescent="0.25">
      <c r="A50889"/>
      <c r="B50889"/>
      <c r="C50889"/>
      <c r="D50889"/>
      <c r="E50889" s="148"/>
      <c r="F50889" s="148"/>
      <c r="G50889" s="149"/>
      <c r="H50889" s="148"/>
      <c r="I50889"/>
    </row>
    <row r="50890" spans="1:9" x14ac:dyDescent="0.25">
      <c r="A50890"/>
      <c r="B50890"/>
      <c r="C50890"/>
      <c r="D50890"/>
      <c r="E50890" s="148"/>
      <c r="F50890" s="148"/>
      <c r="G50890" s="149"/>
      <c r="H50890" s="148"/>
      <c r="I50890"/>
    </row>
    <row r="50891" spans="1:9" x14ac:dyDescent="0.25">
      <c r="A50891"/>
      <c r="B50891"/>
      <c r="C50891"/>
      <c r="D50891"/>
      <c r="E50891" s="148"/>
      <c r="F50891" s="148"/>
      <c r="G50891" s="149"/>
      <c r="H50891" s="148"/>
      <c r="I50891"/>
    </row>
    <row r="50892" spans="1:9" x14ac:dyDescent="0.25">
      <c r="A50892"/>
      <c r="B50892"/>
      <c r="C50892"/>
      <c r="D50892"/>
      <c r="E50892" s="148"/>
      <c r="F50892" s="148"/>
      <c r="G50892" s="149"/>
      <c r="H50892" s="148"/>
      <c r="I50892"/>
    </row>
    <row r="50893" spans="1:9" x14ac:dyDescent="0.25">
      <c r="A50893"/>
      <c r="B50893"/>
      <c r="C50893"/>
      <c r="D50893"/>
      <c r="E50893" s="148"/>
      <c r="F50893" s="148"/>
      <c r="G50893" s="149"/>
      <c r="H50893" s="148"/>
      <c r="I50893"/>
    </row>
    <row r="50894" spans="1:9" x14ac:dyDescent="0.25">
      <c r="A50894"/>
      <c r="B50894"/>
      <c r="C50894"/>
      <c r="D50894"/>
      <c r="E50894" s="148"/>
      <c r="F50894" s="148"/>
      <c r="G50894" s="149"/>
      <c r="H50894" s="148"/>
      <c r="I50894"/>
    </row>
    <row r="50895" spans="1:9" x14ac:dyDescent="0.25">
      <c r="A50895"/>
      <c r="B50895"/>
      <c r="C50895"/>
      <c r="D50895"/>
      <c r="E50895" s="148"/>
      <c r="F50895" s="148"/>
      <c r="G50895" s="149"/>
      <c r="H50895" s="148"/>
      <c r="I50895"/>
    </row>
    <row r="50896" spans="1:9" x14ac:dyDescent="0.25">
      <c r="A50896"/>
      <c r="B50896"/>
      <c r="C50896"/>
      <c r="D50896"/>
      <c r="E50896" s="148"/>
      <c r="F50896" s="148"/>
      <c r="G50896" s="149"/>
      <c r="H50896" s="148"/>
      <c r="I50896"/>
    </row>
    <row r="50897" spans="1:9" x14ac:dyDescent="0.25">
      <c r="A50897"/>
      <c r="B50897"/>
      <c r="C50897"/>
      <c r="D50897"/>
      <c r="E50897" s="148"/>
      <c r="F50897" s="148"/>
      <c r="G50897" s="149"/>
      <c r="H50897" s="148"/>
      <c r="I50897"/>
    </row>
    <row r="50898" spans="1:9" x14ac:dyDescent="0.25">
      <c r="A50898"/>
      <c r="B50898"/>
      <c r="C50898"/>
      <c r="D50898"/>
      <c r="E50898" s="148"/>
      <c r="F50898" s="148"/>
      <c r="G50898" s="149"/>
      <c r="H50898" s="148"/>
      <c r="I50898"/>
    </row>
    <row r="50899" spans="1:9" x14ac:dyDescent="0.25">
      <c r="A50899"/>
      <c r="B50899"/>
      <c r="C50899"/>
      <c r="D50899"/>
      <c r="E50899" s="148"/>
      <c r="F50899" s="148"/>
      <c r="G50899" s="149"/>
      <c r="H50899" s="148"/>
      <c r="I50899"/>
    </row>
    <row r="50900" spans="1:9" x14ac:dyDescent="0.25">
      <c r="A50900"/>
      <c r="B50900"/>
      <c r="C50900"/>
      <c r="D50900"/>
      <c r="E50900" s="148"/>
      <c r="F50900" s="148"/>
      <c r="G50900" s="149"/>
      <c r="H50900" s="148"/>
      <c r="I50900"/>
    </row>
    <row r="50901" spans="1:9" x14ac:dyDescent="0.25">
      <c r="A50901"/>
      <c r="B50901"/>
      <c r="C50901"/>
      <c r="D50901"/>
      <c r="E50901" s="148"/>
      <c r="F50901" s="148"/>
      <c r="G50901" s="149"/>
      <c r="H50901" s="148"/>
      <c r="I50901"/>
    </row>
    <row r="50902" spans="1:9" x14ac:dyDescent="0.25">
      <c r="A50902"/>
      <c r="B50902"/>
      <c r="C50902"/>
      <c r="D50902"/>
      <c r="E50902" s="148"/>
      <c r="F50902" s="148"/>
      <c r="G50902" s="149"/>
      <c r="H50902" s="148"/>
      <c r="I50902"/>
    </row>
    <row r="50903" spans="1:9" x14ac:dyDescent="0.25">
      <c r="A50903"/>
      <c r="B50903"/>
      <c r="C50903"/>
      <c r="D50903"/>
      <c r="E50903" s="148"/>
      <c r="F50903" s="148"/>
      <c r="G50903" s="149"/>
      <c r="H50903" s="148"/>
      <c r="I50903"/>
    </row>
    <row r="50904" spans="1:9" x14ac:dyDescent="0.25">
      <c r="A50904"/>
      <c r="B50904"/>
      <c r="C50904"/>
      <c r="D50904"/>
      <c r="E50904" s="148"/>
      <c r="F50904" s="148"/>
      <c r="G50904" s="149"/>
      <c r="H50904" s="148"/>
      <c r="I50904"/>
    </row>
    <row r="50905" spans="1:9" x14ac:dyDescent="0.25">
      <c r="A50905"/>
      <c r="B50905"/>
      <c r="C50905"/>
      <c r="D50905"/>
      <c r="E50905" s="148"/>
      <c r="F50905" s="148"/>
      <c r="G50905" s="149"/>
      <c r="H50905" s="148"/>
      <c r="I50905"/>
    </row>
    <row r="50906" spans="1:9" x14ac:dyDescent="0.25">
      <c r="A50906"/>
      <c r="B50906"/>
      <c r="C50906"/>
      <c r="D50906"/>
      <c r="E50906" s="148"/>
      <c r="F50906" s="148"/>
      <c r="G50906" s="149"/>
      <c r="H50906" s="148"/>
      <c r="I50906"/>
    </row>
    <row r="50907" spans="1:9" x14ac:dyDescent="0.25">
      <c r="A50907"/>
      <c r="B50907"/>
      <c r="C50907"/>
      <c r="D50907"/>
      <c r="E50907" s="148"/>
      <c r="F50907" s="148"/>
      <c r="G50907" s="149"/>
      <c r="H50907" s="148"/>
      <c r="I50907"/>
    </row>
    <row r="50908" spans="1:9" x14ac:dyDescent="0.25">
      <c r="A50908"/>
      <c r="B50908"/>
      <c r="C50908"/>
      <c r="D50908"/>
      <c r="E50908" s="148"/>
      <c r="F50908" s="148"/>
      <c r="G50908" s="149"/>
      <c r="H50908" s="148"/>
      <c r="I50908"/>
    </row>
    <row r="50909" spans="1:9" x14ac:dyDescent="0.25">
      <c r="A50909"/>
      <c r="B50909"/>
      <c r="C50909"/>
      <c r="D50909"/>
      <c r="E50909" s="148"/>
      <c r="F50909" s="148"/>
      <c r="G50909" s="149"/>
      <c r="H50909" s="148"/>
      <c r="I50909"/>
    </row>
    <row r="50910" spans="1:9" x14ac:dyDescent="0.25">
      <c r="A50910"/>
      <c r="B50910"/>
      <c r="C50910"/>
      <c r="D50910"/>
      <c r="E50910" s="148"/>
      <c r="F50910" s="148"/>
      <c r="G50910" s="149"/>
      <c r="H50910" s="148"/>
      <c r="I50910"/>
    </row>
    <row r="50911" spans="1:9" x14ac:dyDescent="0.25">
      <c r="A50911"/>
      <c r="B50911"/>
      <c r="C50911"/>
      <c r="D50911"/>
      <c r="E50911" s="148"/>
      <c r="F50911" s="148"/>
      <c r="G50911" s="149"/>
      <c r="H50911" s="148"/>
      <c r="I50911"/>
    </row>
    <row r="50912" spans="1:9" x14ac:dyDescent="0.25">
      <c r="A50912"/>
      <c r="B50912"/>
      <c r="C50912"/>
      <c r="D50912"/>
      <c r="E50912" s="148"/>
      <c r="F50912" s="148"/>
      <c r="G50912" s="149"/>
      <c r="H50912" s="148"/>
      <c r="I50912"/>
    </row>
    <row r="50913" spans="1:9" x14ac:dyDescent="0.25">
      <c r="A50913"/>
      <c r="B50913"/>
      <c r="C50913"/>
      <c r="D50913"/>
      <c r="E50913" s="148"/>
      <c r="F50913" s="148"/>
      <c r="G50913" s="149"/>
      <c r="H50913" s="148"/>
      <c r="I50913"/>
    </row>
    <row r="50914" spans="1:9" x14ac:dyDescent="0.25">
      <c r="A50914"/>
      <c r="B50914"/>
      <c r="C50914"/>
      <c r="D50914"/>
      <c r="E50914" s="148"/>
      <c r="F50914" s="148"/>
      <c r="G50914" s="149"/>
      <c r="H50914" s="148"/>
      <c r="I50914"/>
    </row>
    <row r="50915" spans="1:9" x14ac:dyDescent="0.25">
      <c r="A50915"/>
      <c r="B50915"/>
      <c r="C50915"/>
      <c r="D50915"/>
      <c r="E50915" s="148"/>
      <c r="F50915" s="148"/>
      <c r="G50915" s="149"/>
      <c r="H50915" s="148"/>
      <c r="I50915"/>
    </row>
    <row r="50916" spans="1:9" x14ac:dyDescent="0.25">
      <c r="A50916"/>
      <c r="B50916"/>
      <c r="C50916"/>
      <c r="D50916"/>
      <c r="E50916" s="148"/>
      <c r="F50916" s="148"/>
      <c r="G50916" s="149"/>
      <c r="H50916" s="148"/>
      <c r="I50916"/>
    </row>
    <row r="50917" spans="1:9" x14ac:dyDescent="0.25">
      <c r="A50917"/>
      <c r="B50917"/>
      <c r="C50917"/>
      <c r="D50917"/>
      <c r="E50917" s="148"/>
      <c r="F50917" s="148"/>
      <c r="G50917" s="149"/>
      <c r="H50917" s="148"/>
      <c r="I50917"/>
    </row>
    <row r="50918" spans="1:9" x14ac:dyDescent="0.25">
      <c r="A50918"/>
      <c r="B50918"/>
      <c r="C50918"/>
      <c r="D50918"/>
      <c r="E50918" s="148"/>
      <c r="F50918" s="148"/>
      <c r="G50918" s="149"/>
      <c r="H50918" s="148"/>
      <c r="I50918"/>
    </row>
    <row r="50919" spans="1:9" x14ac:dyDescent="0.25">
      <c r="A50919"/>
      <c r="B50919"/>
      <c r="C50919"/>
      <c r="D50919"/>
      <c r="E50919" s="148"/>
      <c r="F50919" s="148"/>
      <c r="G50919" s="149"/>
      <c r="H50919" s="148"/>
      <c r="I50919"/>
    </row>
    <row r="50920" spans="1:9" x14ac:dyDescent="0.25">
      <c r="A50920"/>
      <c r="B50920"/>
      <c r="C50920"/>
      <c r="D50920"/>
      <c r="E50920" s="148"/>
      <c r="F50920" s="148"/>
      <c r="G50920" s="149"/>
      <c r="H50920" s="148"/>
      <c r="I50920"/>
    </row>
    <row r="50921" spans="1:9" x14ac:dyDescent="0.25">
      <c r="A50921"/>
      <c r="B50921"/>
      <c r="C50921"/>
      <c r="D50921"/>
      <c r="E50921" s="148"/>
      <c r="F50921" s="148"/>
      <c r="G50921" s="149"/>
      <c r="H50921" s="148"/>
      <c r="I50921"/>
    </row>
    <row r="50922" spans="1:9" x14ac:dyDescent="0.25">
      <c r="A50922"/>
      <c r="B50922"/>
      <c r="C50922"/>
      <c r="D50922"/>
      <c r="E50922" s="148"/>
      <c r="F50922" s="148"/>
      <c r="G50922" s="149"/>
      <c r="H50922" s="148"/>
      <c r="I50922"/>
    </row>
    <row r="50923" spans="1:9" x14ac:dyDescent="0.25">
      <c r="A50923"/>
      <c r="B50923"/>
      <c r="C50923"/>
      <c r="D50923"/>
      <c r="E50923" s="148"/>
      <c r="F50923" s="148"/>
      <c r="G50923" s="149"/>
      <c r="H50923" s="148"/>
      <c r="I50923"/>
    </row>
    <row r="50924" spans="1:9" x14ac:dyDescent="0.25">
      <c r="A50924"/>
      <c r="B50924"/>
      <c r="C50924"/>
      <c r="D50924"/>
      <c r="E50924" s="148"/>
      <c r="F50924" s="148"/>
      <c r="G50924" s="149"/>
      <c r="H50924" s="148"/>
      <c r="I50924"/>
    </row>
    <row r="50925" spans="1:9" x14ac:dyDescent="0.25">
      <c r="A50925"/>
      <c r="B50925"/>
      <c r="C50925"/>
      <c r="D50925"/>
      <c r="E50925" s="148"/>
      <c r="F50925" s="148"/>
      <c r="G50925" s="149"/>
      <c r="H50925" s="148"/>
      <c r="I50925"/>
    </row>
    <row r="50926" spans="1:9" x14ac:dyDescent="0.25">
      <c r="A50926"/>
      <c r="B50926"/>
      <c r="C50926"/>
      <c r="D50926"/>
      <c r="E50926" s="148"/>
      <c r="F50926" s="148"/>
      <c r="G50926" s="149"/>
      <c r="H50926" s="148"/>
      <c r="I50926"/>
    </row>
    <row r="50927" spans="1:9" x14ac:dyDescent="0.25">
      <c r="A50927"/>
      <c r="B50927"/>
      <c r="C50927"/>
      <c r="D50927"/>
      <c r="E50927" s="148"/>
      <c r="F50927" s="148"/>
      <c r="G50927" s="149"/>
      <c r="H50927" s="148"/>
      <c r="I50927"/>
    </row>
    <row r="50928" spans="1:9" x14ac:dyDescent="0.25">
      <c r="A50928"/>
      <c r="B50928"/>
      <c r="C50928"/>
      <c r="D50928"/>
      <c r="E50928" s="148"/>
      <c r="F50928" s="148"/>
      <c r="G50928" s="149"/>
      <c r="H50928" s="148"/>
      <c r="I50928"/>
    </row>
    <row r="50929" spans="1:9" x14ac:dyDescent="0.25">
      <c r="A50929"/>
      <c r="B50929"/>
      <c r="C50929"/>
      <c r="D50929"/>
      <c r="E50929" s="148"/>
      <c r="F50929" s="148"/>
      <c r="G50929" s="149"/>
      <c r="H50929" s="148"/>
      <c r="I50929"/>
    </row>
    <row r="50930" spans="1:9" x14ac:dyDescent="0.25">
      <c r="A50930"/>
      <c r="B50930"/>
      <c r="C50930"/>
      <c r="D50930"/>
      <c r="E50930" s="148"/>
      <c r="F50930" s="148"/>
      <c r="G50930" s="149"/>
      <c r="H50930" s="148"/>
      <c r="I50930"/>
    </row>
    <row r="50931" spans="1:9" x14ac:dyDescent="0.25">
      <c r="A50931"/>
      <c r="B50931"/>
      <c r="C50931"/>
      <c r="D50931"/>
      <c r="E50931" s="148"/>
      <c r="F50931" s="148"/>
      <c r="G50931" s="149"/>
      <c r="H50931" s="148"/>
      <c r="I50931"/>
    </row>
    <row r="50932" spans="1:9" x14ac:dyDescent="0.25">
      <c r="A50932"/>
      <c r="B50932"/>
      <c r="C50932"/>
      <c r="D50932"/>
      <c r="E50932" s="148"/>
      <c r="F50932" s="148"/>
      <c r="G50932" s="149"/>
      <c r="H50932" s="148"/>
      <c r="I50932"/>
    </row>
    <row r="50933" spans="1:9" x14ac:dyDescent="0.25">
      <c r="A50933"/>
      <c r="B50933"/>
      <c r="C50933"/>
      <c r="D50933"/>
      <c r="E50933" s="148"/>
      <c r="F50933" s="148"/>
      <c r="G50933" s="149"/>
      <c r="H50933" s="148"/>
      <c r="I50933"/>
    </row>
    <row r="50934" spans="1:9" x14ac:dyDescent="0.25">
      <c r="A50934"/>
      <c r="B50934"/>
      <c r="C50934"/>
      <c r="D50934"/>
      <c r="E50934" s="148"/>
      <c r="F50934" s="148"/>
      <c r="G50934" s="149"/>
      <c r="H50934" s="148"/>
      <c r="I50934"/>
    </row>
    <row r="50935" spans="1:9" x14ac:dyDescent="0.25">
      <c r="A50935"/>
      <c r="B50935"/>
      <c r="C50935"/>
      <c r="D50935"/>
      <c r="E50935" s="148"/>
      <c r="F50935" s="148"/>
      <c r="G50935" s="149"/>
      <c r="H50935" s="148"/>
      <c r="I50935"/>
    </row>
    <row r="50936" spans="1:9" x14ac:dyDescent="0.25">
      <c r="A50936"/>
      <c r="B50936"/>
      <c r="C50936"/>
      <c r="D50936"/>
      <c r="E50936" s="148"/>
      <c r="F50936" s="148"/>
      <c r="G50936" s="149"/>
      <c r="H50936" s="148"/>
      <c r="I50936"/>
    </row>
    <row r="50937" spans="1:9" x14ac:dyDescent="0.25">
      <c r="A50937"/>
      <c r="B50937"/>
      <c r="C50937"/>
      <c r="D50937"/>
      <c r="E50937" s="148"/>
      <c r="F50937" s="148"/>
      <c r="G50937" s="149"/>
      <c r="H50937" s="148"/>
      <c r="I50937"/>
    </row>
    <row r="50938" spans="1:9" x14ac:dyDescent="0.25">
      <c r="A50938"/>
      <c r="B50938"/>
      <c r="C50938"/>
      <c r="D50938"/>
      <c r="E50938" s="148"/>
      <c r="F50938" s="148"/>
      <c r="G50938" s="149"/>
      <c r="H50938" s="148"/>
      <c r="I50938"/>
    </row>
    <row r="50939" spans="1:9" x14ac:dyDescent="0.25">
      <c r="A50939"/>
      <c r="B50939"/>
      <c r="C50939"/>
      <c r="D50939"/>
      <c r="E50939" s="148"/>
      <c r="F50939" s="148"/>
      <c r="G50939" s="149"/>
      <c r="H50939" s="148"/>
      <c r="I50939"/>
    </row>
    <row r="50940" spans="1:9" x14ac:dyDescent="0.25">
      <c r="A50940"/>
      <c r="B50940"/>
      <c r="C50940"/>
      <c r="D50940"/>
      <c r="E50940" s="148"/>
      <c r="F50940" s="148"/>
      <c r="G50940" s="149"/>
      <c r="H50940" s="148"/>
      <c r="I50940"/>
    </row>
    <row r="50941" spans="1:9" x14ac:dyDescent="0.25">
      <c r="A50941"/>
      <c r="B50941"/>
      <c r="C50941"/>
      <c r="D50941"/>
      <c r="E50941" s="148"/>
      <c r="F50941" s="148"/>
      <c r="G50941" s="149"/>
      <c r="H50941" s="148"/>
      <c r="I50941"/>
    </row>
    <row r="50942" spans="1:9" x14ac:dyDescent="0.25">
      <c r="A50942"/>
      <c r="B50942"/>
      <c r="C50942"/>
      <c r="D50942"/>
      <c r="E50942" s="148"/>
      <c r="F50942" s="148"/>
      <c r="G50942" s="149"/>
      <c r="H50942" s="148"/>
      <c r="I50942"/>
    </row>
    <row r="50943" spans="1:9" x14ac:dyDescent="0.25">
      <c r="A50943"/>
      <c r="B50943"/>
      <c r="C50943"/>
      <c r="D50943"/>
      <c r="E50943" s="148"/>
      <c r="F50943" s="148"/>
      <c r="G50943" s="149"/>
      <c r="H50943" s="148"/>
      <c r="I50943"/>
    </row>
    <row r="50944" spans="1:9" x14ac:dyDescent="0.25">
      <c r="A50944"/>
      <c r="B50944"/>
      <c r="C50944"/>
      <c r="D50944"/>
      <c r="E50944" s="148"/>
      <c r="F50944" s="148"/>
      <c r="G50944" s="149"/>
      <c r="H50944" s="148"/>
      <c r="I50944"/>
    </row>
    <row r="50945" spans="1:9" x14ac:dyDescent="0.25">
      <c r="A50945"/>
      <c r="B50945"/>
      <c r="C50945"/>
      <c r="D50945"/>
      <c r="E50945" s="148"/>
      <c r="F50945" s="148"/>
      <c r="G50945" s="149"/>
      <c r="H50945" s="148"/>
      <c r="I50945"/>
    </row>
    <row r="50946" spans="1:9" x14ac:dyDescent="0.25">
      <c r="A50946"/>
      <c r="B50946"/>
      <c r="C50946"/>
      <c r="D50946"/>
      <c r="E50946" s="148"/>
      <c r="F50946" s="148"/>
      <c r="G50946" s="149"/>
      <c r="H50946" s="148"/>
      <c r="I50946"/>
    </row>
    <row r="50947" spans="1:9" x14ac:dyDescent="0.25">
      <c r="A50947"/>
      <c r="B50947"/>
      <c r="C50947"/>
      <c r="D50947"/>
      <c r="E50947" s="148"/>
      <c r="F50947" s="148"/>
      <c r="G50947" s="149"/>
      <c r="H50947" s="148"/>
      <c r="I50947"/>
    </row>
    <row r="50948" spans="1:9" x14ac:dyDescent="0.25">
      <c r="A50948"/>
      <c r="B50948"/>
      <c r="C50948"/>
      <c r="D50948"/>
      <c r="E50948" s="148"/>
      <c r="F50948" s="148"/>
      <c r="G50948" s="149"/>
      <c r="H50948" s="148"/>
      <c r="I50948"/>
    </row>
    <row r="50949" spans="1:9" x14ac:dyDescent="0.25">
      <c r="A50949"/>
      <c r="B50949"/>
      <c r="C50949"/>
      <c r="D50949"/>
      <c r="E50949" s="148"/>
      <c r="F50949" s="148"/>
      <c r="G50949" s="149"/>
      <c r="H50949" s="148"/>
      <c r="I50949"/>
    </row>
    <row r="50950" spans="1:9" x14ac:dyDescent="0.25">
      <c r="A50950"/>
      <c r="B50950"/>
      <c r="C50950"/>
      <c r="D50950"/>
      <c r="E50950" s="148"/>
      <c r="F50950" s="148"/>
      <c r="G50950" s="149"/>
      <c r="H50950" s="148"/>
      <c r="I50950"/>
    </row>
    <row r="50951" spans="1:9" x14ac:dyDescent="0.25">
      <c r="A50951"/>
      <c r="B50951"/>
      <c r="C50951"/>
      <c r="D50951"/>
      <c r="E50951" s="148"/>
      <c r="F50951" s="148"/>
      <c r="G50951" s="149"/>
      <c r="H50951" s="148"/>
      <c r="I50951"/>
    </row>
    <row r="50952" spans="1:9" x14ac:dyDescent="0.25">
      <c r="A50952"/>
      <c r="B50952"/>
      <c r="C50952"/>
      <c r="D50952"/>
      <c r="E50952" s="148"/>
      <c r="F50952" s="148"/>
      <c r="G50952" s="149"/>
      <c r="H50952" s="148"/>
      <c r="I50952"/>
    </row>
    <row r="50953" spans="1:9" x14ac:dyDescent="0.25">
      <c r="A50953"/>
      <c r="B50953"/>
      <c r="C50953"/>
      <c r="D50953"/>
      <c r="E50953" s="148"/>
      <c r="F50953" s="148"/>
      <c r="G50953" s="149"/>
      <c r="H50953" s="148"/>
      <c r="I50953"/>
    </row>
    <row r="50954" spans="1:9" x14ac:dyDescent="0.25">
      <c r="A50954"/>
      <c r="B50954"/>
      <c r="C50954"/>
      <c r="D50954"/>
      <c r="E50954" s="148"/>
      <c r="F50954" s="148"/>
      <c r="G50954" s="149"/>
      <c r="H50954" s="148"/>
      <c r="I50954"/>
    </row>
    <row r="50955" spans="1:9" x14ac:dyDescent="0.25">
      <c r="A50955"/>
      <c r="B50955"/>
      <c r="C50955"/>
      <c r="D50955"/>
      <c r="E50955" s="148"/>
      <c r="F50955" s="148"/>
      <c r="G50955" s="149"/>
      <c r="H50955" s="148"/>
      <c r="I50955"/>
    </row>
    <row r="50956" spans="1:9" x14ac:dyDescent="0.25">
      <c r="A50956"/>
      <c r="B50956"/>
      <c r="C50956"/>
      <c r="D50956"/>
      <c r="E50956" s="148"/>
      <c r="F50956" s="148"/>
      <c r="G50956" s="149"/>
      <c r="H50956" s="148"/>
      <c r="I50956"/>
    </row>
    <row r="50957" spans="1:9" x14ac:dyDescent="0.25">
      <c r="A50957"/>
      <c r="B50957"/>
      <c r="C50957"/>
      <c r="D50957"/>
      <c r="E50957" s="148"/>
      <c r="F50957" s="148"/>
      <c r="G50957" s="149"/>
      <c r="H50957" s="148"/>
      <c r="I50957"/>
    </row>
    <row r="50958" spans="1:9" x14ac:dyDescent="0.25">
      <c r="A50958"/>
      <c r="B50958"/>
      <c r="C50958"/>
      <c r="D50958"/>
      <c r="E50958" s="148"/>
      <c r="F50958" s="148"/>
      <c r="G50958" s="149"/>
      <c r="H50958" s="148"/>
      <c r="I50958"/>
    </row>
    <row r="50959" spans="1:9" x14ac:dyDescent="0.25">
      <c r="A50959"/>
      <c r="B50959"/>
      <c r="C50959"/>
      <c r="D50959"/>
      <c r="E50959" s="148"/>
      <c r="F50959" s="148"/>
      <c r="G50959" s="149"/>
      <c r="H50959" s="148"/>
      <c r="I50959"/>
    </row>
    <row r="50960" spans="1:9" x14ac:dyDescent="0.25">
      <c r="A50960"/>
      <c r="B50960"/>
      <c r="C50960"/>
      <c r="D50960"/>
      <c r="E50960" s="148"/>
      <c r="F50960" s="148"/>
      <c r="G50960" s="149"/>
      <c r="H50960" s="148"/>
      <c r="I50960"/>
    </row>
    <row r="50961" spans="1:9" x14ac:dyDescent="0.25">
      <c r="A50961"/>
      <c r="B50961"/>
      <c r="C50961"/>
      <c r="D50961"/>
      <c r="E50961" s="148"/>
      <c r="F50961" s="148"/>
      <c r="G50961" s="149"/>
      <c r="H50961" s="148"/>
      <c r="I50961"/>
    </row>
    <row r="50962" spans="1:9" x14ac:dyDescent="0.25">
      <c r="A50962"/>
      <c r="B50962"/>
      <c r="C50962"/>
      <c r="D50962"/>
      <c r="E50962" s="148"/>
      <c r="F50962" s="148"/>
      <c r="G50962" s="149"/>
      <c r="H50962" s="148"/>
      <c r="I50962"/>
    </row>
    <row r="50963" spans="1:9" x14ac:dyDescent="0.25">
      <c r="A50963"/>
      <c r="B50963"/>
      <c r="C50963"/>
      <c r="D50963"/>
      <c r="E50963" s="148"/>
      <c r="F50963" s="148"/>
      <c r="G50963" s="149"/>
      <c r="H50963" s="148"/>
      <c r="I50963"/>
    </row>
    <row r="50964" spans="1:9" x14ac:dyDescent="0.25">
      <c r="A50964"/>
      <c r="B50964"/>
      <c r="C50964"/>
      <c r="D50964"/>
      <c r="E50964" s="148"/>
      <c r="F50964" s="148"/>
      <c r="G50964" s="149"/>
      <c r="H50964" s="148"/>
      <c r="I50964"/>
    </row>
    <row r="50965" spans="1:9" x14ac:dyDescent="0.25">
      <c r="A50965"/>
      <c r="B50965"/>
      <c r="C50965"/>
      <c r="D50965"/>
      <c r="E50965" s="148"/>
      <c r="F50965" s="148"/>
      <c r="G50965" s="149"/>
      <c r="H50965" s="148"/>
      <c r="I50965"/>
    </row>
    <row r="50966" spans="1:9" x14ac:dyDescent="0.25">
      <c r="A50966"/>
      <c r="B50966"/>
      <c r="C50966"/>
      <c r="D50966"/>
      <c r="E50966" s="148"/>
      <c r="F50966" s="148"/>
      <c r="G50966" s="149"/>
      <c r="H50966" s="148"/>
      <c r="I50966"/>
    </row>
    <row r="50967" spans="1:9" x14ac:dyDescent="0.25">
      <c r="A50967"/>
      <c r="B50967"/>
      <c r="C50967"/>
      <c r="D50967"/>
      <c r="E50967" s="148"/>
      <c r="F50967" s="148"/>
      <c r="G50967" s="149"/>
      <c r="H50967" s="148"/>
      <c r="I50967"/>
    </row>
    <row r="50968" spans="1:9" x14ac:dyDescent="0.25">
      <c r="A50968"/>
      <c r="B50968"/>
      <c r="C50968"/>
      <c r="D50968"/>
      <c r="E50968" s="148"/>
      <c r="F50968" s="148"/>
      <c r="G50968" s="149"/>
      <c r="H50968" s="148"/>
      <c r="I50968"/>
    </row>
    <row r="50969" spans="1:9" x14ac:dyDescent="0.25">
      <c r="A50969"/>
      <c r="B50969"/>
      <c r="C50969"/>
      <c r="D50969"/>
      <c r="E50969" s="148"/>
      <c r="F50969" s="148"/>
      <c r="G50969" s="149"/>
      <c r="H50969" s="148"/>
      <c r="I50969"/>
    </row>
    <row r="50970" spans="1:9" x14ac:dyDescent="0.25">
      <c r="A50970"/>
      <c r="B50970"/>
      <c r="C50970"/>
      <c r="D50970"/>
      <c r="E50970" s="148"/>
      <c r="F50970" s="148"/>
      <c r="G50970" s="149"/>
      <c r="H50970" s="148"/>
      <c r="I50970"/>
    </row>
    <row r="50971" spans="1:9" x14ac:dyDescent="0.25">
      <c r="A50971"/>
      <c r="B50971"/>
      <c r="C50971"/>
      <c r="D50971"/>
      <c r="E50971" s="148"/>
      <c r="F50971" s="148"/>
      <c r="G50971" s="149"/>
      <c r="H50971" s="148"/>
      <c r="I50971"/>
    </row>
    <row r="50972" spans="1:9" x14ac:dyDescent="0.25">
      <c r="A50972"/>
      <c r="B50972"/>
      <c r="C50972"/>
      <c r="D50972"/>
      <c r="E50972" s="148"/>
      <c r="F50972" s="148"/>
      <c r="G50972" s="149"/>
      <c r="H50972" s="148"/>
      <c r="I50972"/>
    </row>
    <row r="50973" spans="1:9" x14ac:dyDescent="0.25">
      <c r="A50973"/>
      <c r="B50973"/>
      <c r="C50973"/>
      <c r="D50973"/>
      <c r="E50973" s="148"/>
      <c r="F50973" s="148"/>
      <c r="G50973" s="149"/>
      <c r="H50973" s="148"/>
      <c r="I50973"/>
    </row>
    <row r="50974" spans="1:9" x14ac:dyDescent="0.25">
      <c r="A50974"/>
      <c r="B50974"/>
      <c r="C50974"/>
      <c r="D50974"/>
      <c r="E50974" s="148"/>
      <c r="F50974" s="148"/>
      <c r="G50974" s="149"/>
      <c r="H50974" s="148"/>
      <c r="I50974"/>
    </row>
    <row r="50975" spans="1:9" x14ac:dyDescent="0.25">
      <c r="A50975"/>
      <c r="B50975"/>
      <c r="C50975"/>
      <c r="D50975"/>
      <c r="E50975" s="148"/>
      <c r="F50975" s="148"/>
      <c r="G50975" s="149"/>
      <c r="H50975" s="148"/>
      <c r="I50975"/>
    </row>
    <row r="50976" spans="1:9" x14ac:dyDescent="0.25">
      <c r="A50976"/>
      <c r="B50976"/>
      <c r="C50976"/>
      <c r="D50976"/>
      <c r="E50976" s="148"/>
      <c r="F50976" s="148"/>
      <c r="G50976" s="149"/>
      <c r="H50976" s="148"/>
      <c r="I50976"/>
    </row>
    <row r="50977" spans="1:9" x14ac:dyDescent="0.25">
      <c r="A50977"/>
      <c r="B50977"/>
      <c r="C50977"/>
      <c r="D50977"/>
      <c r="E50977" s="148"/>
      <c r="F50977" s="148"/>
      <c r="G50977" s="149"/>
      <c r="H50977" s="148"/>
      <c r="I50977"/>
    </row>
    <row r="50978" spans="1:9" x14ac:dyDescent="0.25">
      <c r="A50978"/>
      <c r="B50978"/>
      <c r="C50978"/>
      <c r="D50978"/>
      <c r="E50978" s="148"/>
      <c r="F50978" s="148"/>
      <c r="G50978" s="149"/>
      <c r="H50978" s="148"/>
      <c r="I50978"/>
    </row>
    <row r="50979" spans="1:9" x14ac:dyDescent="0.25">
      <c r="A50979"/>
      <c r="B50979"/>
      <c r="C50979"/>
      <c r="D50979"/>
      <c r="E50979" s="148"/>
      <c r="F50979" s="148"/>
      <c r="G50979" s="149"/>
      <c r="H50979" s="148"/>
      <c r="I50979"/>
    </row>
    <row r="50980" spans="1:9" x14ac:dyDescent="0.25">
      <c r="A50980"/>
      <c r="B50980"/>
      <c r="C50980"/>
      <c r="D50980"/>
      <c r="E50980" s="148"/>
      <c r="F50980" s="148"/>
      <c r="G50980" s="149"/>
      <c r="H50980" s="148"/>
      <c r="I50980"/>
    </row>
    <row r="50981" spans="1:9" x14ac:dyDescent="0.25">
      <c r="A50981"/>
      <c r="B50981"/>
      <c r="C50981"/>
      <c r="D50981"/>
      <c r="E50981" s="148"/>
      <c r="F50981" s="148"/>
      <c r="G50981" s="149"/>
      <c r="H50981" s="148"/>
      <c r="I50981"/>
    </row>
    <row r="50982" spans="1:9" x14ac:dyDescent="0.25">
      <c r="A50982"/>
      <c r="B50982"/>
      <c r="C50982"/>
      <c r="D50982"/>
      <c r="E50982" s="148"/>
      <c r="F50982" s="148"/>
      <c r="G50982" s="149"/>
      <c r="H50982" s="148"/>
      <c r="I50982"/>
    </row>
    <row r="50983" spans="1:9" x14ac:dyDescent="0.25">
      <c r="A50983"/>
      <c r="B50983"/>
      <c r="C50983"/>
      <c r="D50983"/>
      <c r="E50983" s="148"/>
      <c r="F50983" s="148"/>
      <c r="G50983" s="149"/>
      <c r="H50983" s="148"/>
      <c r="I50983"/>
    </row>
    <row r="50984" spans="1:9" x14ac:dyDescent="0.25">
      <c r="A50984"/>
      <c r="B50984"/>
      <c r="C50984"/>
      <c r="D50984"/>
      <c r="E50984" s="148"/>
      <c r="F50984" s="148"/>
      <c r="G50984" s="149"/>
      <c r="H50984" s="148"/>
      <c r="I50984"/>
    </row>
    <row r="50985" spans="1:9" x14ac:dyDescent="0.25">
      <c r="A50985"/>
      <c r="B50985"/>
      <c r="C50985"/>
      <c r="D50985"/>
      <c r="E50985" s="148"/>
      <c r="F50985" s="148"/>
      <c r="G50985" s="149"/>
      <c r="H50985" s="148"/>
      <c r="I50985"/>
    </row>
    <row r="50986" spans="1:9" x14ac:dyDescent="0.25">
      <c r="A50986"/>
      <c r="B50986"/>
      <c r="C50986"/>
      <c r="D50986"/>
      <c r="E50986" s="148"/>
      <c r="F50986" s="148"/>
      <c r="G50986" s="149"/>
      <c r="H50986" s="148"/>
      <c r="I50986"/>
    </row>
    <row r="50987" spans="1:9" x14ac:dyDescent="0.25">
      <c r="A50987"/>
      <c r="B50987"/>
      <c r="C50987"/>
      <c r="D50987"/>
      <c r="E50987" s="148"/>
      <c r="F50987" s="148"/>
      <c r="G50987" s="149"/>
      <c r="H50987" s="148"/>
      <c r="I50987"/>
    </row>
    <row r="50988" spans="1:9" x14ac:dyDescent="0.25">
      <c r="A50988"/>
      <c r="B50988"/>
      <c r="C50988"/>
      <c r="D50988"/>
      <c r="E50988" s="148"/>
      <c r="F50988" s="148"/>
      <c r="G50988" s="149"/>
      <c r="H50988" s="148"/>
      <c r="I50988"/>
    </row>
    <row r="50989" spans="1:9" x14ac:dyDescent="0.25">
      <c r="A50989"/>
      <c r="B50989"/>
      <c r="C50989"/>
      <c r="D50989"/>
      <c r="E50989" s="148"/>
      <c r="F50989" s="148"/>
      <c r="G50989" s="149"/>
      <c r="H50989" s="148"/>
      <c r="I50989"/>
    </row>
    <row r="50990" spans="1:9" x14ac:dyDescent="0.25">
      <c r="A50990"/>
      <c r="B50990"/>
      <c r="C50990"/>
      <c r="D50990"/>
      <c r="E50990" s="148"/>
      <c r="F50990" s="148"/>
      <c r="G50990" s="149"/>
      <c r="H50990" s="148"/>
      <c r="I50990"/>
    </row>
    <row r="50991" spans="1:9" x14ac:dyDescent="0.25">
      <c r="A50991"/>
      <c r="B50991"/>
      <c r="C50991"/>
      <c r="D50991"/>
      <c r="E50991" s="148"/>
      <c r="F50991" s="148"/>
      <c r="G50991" s="149"/>
      <c r="H50991" s="148"/>
      <c r="I50991"/>
    </row>
    <row r="50992" spans="1:9" x14ac:dyDescent="0.25">
      <c r="A50992"/>
      <c r="B50992"/>
      <c r="C50992"/>
      <c r="D50992"/>
      <c r="E50992" s="148"/>
      <c r="F50992" s="148"/>
      <c r="G50992" s="149"/>
      <c r="H50992" s="148"/>
      <c r="I50992"/>
    </row>
    <row r="50993" spans="1:9" x14ac:dyDescent="0.25">
      <c r="A50993"/>
      <c r="B50993"/>
      <c r="C50993"/>
      <c r="D50993"/>
      <c r="E50993" s="148"/>
      <c r="F50993" s="148"/>
      <c r="G50993" s="149"/>
      <c r="H50993" s="148"/>
      <c r="I50993"/>
    </row>
    <row r="50994" spans="1:9" x14ac:dyDescent="0.25">
      <c r="A50994"/>
      <c r="B50994"/>
      <c r="C50994"/>
      <c r="D50994"/>
      <c r="E50994" s="148"/>
      <c r="F50994" s="148"/>
      <c r="G50994" s="149"/>
      <c r="H50994" s="148"/>
      <c r="I50994"/>
    </row>
    <row r="50995" spans="1:9" x14ac:dyDescent="0.25">
      <c r="A50995"/>
      <c r="B50995"/>
      <c r="C50995"/>
      <c r="D50995"/>
      <c r="E50995" s="148"/>
      <c r="F50995" s="148"/>
      <c r="G50995" s="149"/>
      <c r="H50995" s="148"/>
      <c r="I50995"/>
    </row>
    <row r="50996" spans="1:9" x14ac:dyDescent="0.25">
      <c r="A50996"/>
      <c r="B50996"/>
      <c r="C50996"/>
      <c r="D50996"/>
      <c r="E50996" s="148"/>
      <c r="F50996" s="148"/>
      <c r="G50996" s="149"/>
      <c r="H50996" s="148"/>
      <c r="I50996"/>
    </row>
    <row r="50997" spans="1:9" x14ac:dyDescent="0.25">
      <c r="A50997"/>
      <c r="B50997"/>
      <c r="C50997"/>
      <c r="D50997"/>
      <c r="E50997" s="148"/>
      <c r="F50997" s="148"/>
      <c r="G50997" s="149"/>
      <c r="H50997" s="148"/>
      <c r="I50997"/>
    </row>
    <row r="50998" spans="1:9" x14ac:dyDescent="0.25">
      <c r="A50998"/>
      <c r="B50998"/>
      <c r="C50998"/>
      <c r="D50998"/>
      <c r="E50998" s="148"/>
      <c r="F50998" s="148"/>
      <c r="G50998" s="149"/>
      <c r="H50998" s="148"/>
      <c r="I50998"/>
    </row>
    <row r="50999" spans="1:9" x14ac:dyDescent="0.25">
      <c r="A50999"/>
      <c r="B50999"/>
      <c r="C50999"/>
      <c r="D50999"/>
      <c r="E50999" s="148"/>
      <c r="F50999" s="148"/>
      <c r="G50999" s="149"/>
      <c r="H50999" s="148"/>
      <c r="I50999"/>
    </row>
    <row r="51000" spans="1:9" x14ac:dyDescent="0.25">
      <c r="A51000"/>
      <c r="B51000"/>
      <c r="C51000"/>
      <c r="D51000"/>
      <c r="E51000" s="148"/>
      <c r="F51000" s="148"/>
      <c r="G51000" s="149"/>
      <c r="H51000" s="148"/>
      <c r="I51000"/>
    </row>
    <row r="51001" spans="1:9" x14ac:dyDescent="0.25">
      <c r="A51001"/>
      <c r="B51001"/>
      <c r="C51001"/>
      <c r="D51001"/>
      <c r="E51001" s="148"/>
      <c r="F51001" s="148"/>
      <c r="G51001" s="149"/>
      <c r="H51001" s="148"/>
      <c r="I51001"/>
    </row>
    <row r="51002" spans="1:9" x14ac:dyDescent="0.25">
      <c r="A51002"/>
      <c r="B51002"/>
      <c r="C51002"/>
      <c r="D51002"/>
      <c r="E51002" s="148"/>
      <c r="F51002" s="148"/>
      <c r="G51002" s="149"/>
      <c r="H51002" s="148"/>
      <c r="I51002"/>
    </row>
    <row r="51003" spans="1:9" x14ac:dyDescent="0.25">
      <c r="A51003"/>
      <c r="B51003"/>
      <c r="C51003"/>
      <c r="D51003"/>
      <c r="E51003" s="148"/>
      <c r="F51003" s="148"/>
      <c r="G51003" s="149"/>
      <c r="H51003" s="148"/>
      <c r="I51003"/>
    </row>
    <row r="51004" spans="1:9" x14ac:dyDescent="0.25">
      <c r="A51004"/>
      <c r="B51004"/>
      <c r="C51004"/>
      <c r="D51004"/>
      <c r="E51004" s="148"/>
      <c r="F51004" s="148"/>
      <c r="G51004" s="149"/>
      <c r="H51004" s="148"/>
      <c r="I51004"/>
    </row>
    <row r="51005" spans="1:9" x14ac:dyDescent="0.25">
      <c r="A51005"/>
      <c r="B51005"/>
      <c r="C51005"/>
      <c r="D51005"/>
      <c r="E51005" s="148"/>
      <c r="F51005" s="148"/>
      <c r="G51005" s="149"/>
      <c r="H51005" s="148"/>
      <c r="I51005"/>
    </row>
    <row r="51006" spans="1:9" x14ac:dyDescent="0.25">
      <c r="A51006"/>
      <c r="B51006"/>
      <c r="C51006"/>
      <c r="D51006"/>
      <c r="E51006" s="148"/>
      <c r="F51006" s="148"/>
      <c r="G51006" s="149"/>
      <c r="H51006" s="148"/>
      <c r="I51006"/>
    </row>
    <row r="51007" spans="1:9" x14ac:dyDescent="0.25">
      <c r="A51007"/>
      <c r="B51007"/>
      <c r="C51007"/>
      <c r="D51007"/>
      <c r="E51007" s="148"/>
      <c r="F51007" s="148"/>
      <c r="G51007" s="149"/>
      <c r="H51007" s="148"/>
      <c r="I51007"/>
    </row>
    <row r="51008" spans="1:9" x14ac:dyDescent="0.25">
      <c r="A51008"/>
      <c r="B51008"/>
      <c r="C51008"/>
      <c r="D51008"/>
      <c r="E51008" s="148"/>
      <c r="F51008" s="148"/>
      <c r="G51008" s="149"/>
      <c r="H51008" s="148"/>
      <c r="I51008"/>
    </row>
    <row r="51009" spans="1:9" x14ac:dyDescent="0.25">
      <c r="A51009"/>
      <c r="B51009"/>
      <c r="C51009"/>
      <c r="D51009"/>
      <c r="E51009" s="148"/>
      <c r="F51009" s="148"/>
      <c r="G51009" s="149"/>
      <c r="H51009" s="148"/>
      <c r="I51009"/>
    </row>
    <row r="51010" spans="1:9" x14ac:dyDescent="0.25">
      <c r="A51010"/>
      <c r="B51010"/>
      <c r="C51010"/>
      <c r="D51010"/>
      <c r="E51010" s="148"/>
      <c r="F51010" s="148"/>
      <c r="G51010" s="149"/>
      <c r="H51010" s="148"/>
      <c r="I51010"/>
    </row>
    <row r="51011" spans="1:9" x14ac:dyDescent="0.25">
      <c r="A51011"/>
      <c r="B51011"/>
      <c r="C51011"/>
      <c r="D51011"/>
      <c r="E51011" s="148"/>
      <c r="F51011" s="148"/>
      <c r="G51011" s="149"/>
      <c r="H51011" s="148"/>
      <c r="I51011"/>
    </row>
    <row r="51012" spans="1:9" x14ac:dyDescent="0.25">
      <c r="A51012"/>
      <c r="B51012"/>
      <c r="C51012"/>
      <c r="D51012"/>
      <c r="E51012" s="148"/>
      <c r="F51012" s="148"/>
      <c r="G51012" s="149"/>
      <c r="H51012" s="148"/>
      <c r="I51012"/>
    </row>
    <row r="51013" spans="1:9" x14ac:dyDescent="0.25">
      <c r="A51013"/>
      <c r="B51013"/>
      <c r="C51013"/>
      <c r="D51013"/>
      <c r="E51013" s="148"/>
      <c r="F51013" s="148"/>
      <c r="G51013" s="149"/>
      <c r="H51013" s="148"/>
      <c r="I51013"/>
    </row>
    <row r="51014" spans="1:9" x14ac:dyDescent="0.25">
      <c r="A51014"/>
      <c r="B51014"/>
      <c r="C51014"/>
      <c r="D51014"/>
      <c r="E51014" s="148"/>
      <c r="F51014" s="148"/>
      <c r="G51014" s="149"/>
      <c r="H51014" s="148"/>
      <c r="I51014"/>
    </row>
    <row r="51015" spans="1:9" x14ac:dyDescent="0.25">
      <c r="A51015"/>
      <c r="B51015"/>
      <c r="C51015"/>
      <c r="D51015"/>
      <c r="E51015" s="148"/>
      <c r="F51015" s="148"/>
      <c r="G51015" s="149"/>
      <c r="H51015" s="148"/>
      <c r="I51015"/>
    </row>
    <row r="51016" spans="1:9" x14ac:dyDescent="0.25">
      <c r="A51016"/>
      <c r="B51016"/>
      <c r="C51016"/>
      <c r="D51016"/>
      <c r="E51016" s="148"/>
      <c r="F51016" s="148"/>
      <c r="G51016" s="149"/>
      <c r="H51016" s="148"/>
      <c r="I51016"/>
    </row>
    <row r="51017" spans="1:9" x14ac:dyDescent="0.25">
      <c r="A51017"/>
      <c r="B51017"/>
      <c r="C51017"/>
      <c r="D51017"/>
      <c r="E51017" s="148"/>
      <c r="F51017" s="148"/>
      <c r="G51017" s="149"/>
      <c r="H51017" s="148"/>
      <c r="I51017"/>
    </row>
    <row r="51018" spans="1:9" x14ac:dyDescent="0.25">
      <c r="A51018"/>
      <c r="B51018"/>
      <c r="C51018"/>
      <c r="D51018"/>
      <c r="E51018" s="148"/>
      <c r="F51018" s="148"/>
      <c r="G51018" s="149"/>
      <c r="H51018" s="148"/>
      <c r="I51018"/>
    </row>
    <row r="51019" spans="1:9" x14ac:dyDescent="0.25">
      <c r="A51019"/>
      <c r="B51019"/>
      <c r="C51019"/>
      <c r="D51019"/>
      <c r="E51019" s="148"/>
      <c r="F51019" s="148"/>
      <c r="G51019" s="149"/>
      <c r="H51019" s="148"/>
      <c r="I51019"/>
    </row>
    <row r="51020" spans="1:9" x14ac:dyDescent="0.25">
      <c r="A51020"/>
      <c r="B51020"/>
      <c r="C51020"/>
      <c r="D51020"/>
      <c r="E51020" s="148"/>
      <c r="F51020" s="148"/>
      <c r="G51020" s="149"/>
      <c r="H51020" s="148"/>
      <c r="I51020"/>
    </row>
    <row r="51021" spans="1:9" x14ac:dyDescent="0.25">
      <c r="A51021"/>
      <c r="B51021"/>
      <c r="C51021"/>
      <c r="D51021"/>
      <c r="E51021" s="148"/>
      <c r="F51021" s="148"/>
      <c r="G51021" s="149"/>
      <c r="H51021" s="148"/>
      <c r="I51021"/>
    </row>
    <row r="51022" spans="1:9" x14ac:dyDescent="0.25">
      <c r="A51022"/>
      <c r="B51022"/>
      <c r="C51022"/>
      <c r="D51022"/>
      <c r="E51022" s="148"/>
      <c r="F51022" s="148"/>
      <c r="G51022" s="149"/>
      <c r="H51022" s="148"/>
      <c r="I51022"/>
    </row>
    <row r="51023" spans="1:9" x14ac:dyDescent="0.25">
      <c r="A51023"/>
      <c r="B51023"/>
      <c r="C51023"/>
      <c r="D51023"/>
      <c r="E51023" s="148"/>
      <c r="F51023" s="148"/>
      <c r="G51023" s="149"/>
      <c r="H51023" s="148"/>
      <c r="I51023"/>
    </row>
    <row r="51024" spans="1:9" x14ac:dyDescent="0.25">
      <c r="A51024"/>
      <c r="B51024"/>
      <c r="C51024"/>
      <c r="D51024"/>
      <c r="E51024" s="148"/>
      <c r="F51024" s="148"/>
      <c r="G51024" s="149"/>
      <c r="H51024" s="148"/>
      <c r="I51024"/>
    </row>
    <row r="51025" spans="1:9" x14ac:dyDescent="0.25">
      <c r="A51025"/>
      <c r="B51025"/>
      <c r="C51025"/>
      <c r="D51025"/>
      <c r="E51025" s="148"/>
      <c r="F51025" s="148"/>
      <c r="G51025" s="149"/>
      <c r="H51025" s="148"/>
      <c r="I51025"/>
    </row>
    <row r="51026" spans="1:9" x14ac:dyDescent="0.25">
      <c r="A51026"/>
      <c r="B51026"/>
      <c r="C51026"/>
      <c r="D51026"/>
      <c r="E51026" s="148"/>
      <c r="F51026" s="148"/>
      <c r="G51026" s="149"/>
      <c r="H51026" s="148"/>
      <c r="I51026"/>
    </row>
    <row r="51027" spans="1:9" x14ac:dyDescent="0.25">
      <c r="A51027"/>
      <c r="B51027"/>
      <c r="C51027"/>
      <c r="D51027"/>
      <c r="E51027" s="148"/>
      <c r="F51027" s="148"/>
      <c r="G51027" s="149"/>
      <c r="H51027" s="148"/>
      <c r="I51027"/>
    </row>
    <row r="51028" spans="1:9" x14ac:dyDescent="0.25">
      <c r="A51028"/>
      <c r="B51028"/>
      <c r="C51028"/>
      <c r="D51028"/>
      <c r="E51028" s="148"/>
      <c r="F51028" s="148"/>
      <c r="G51028" s="149"/>
      <c r="H51028" s="148"/>
      <c r="I51028"/>
    </row>
    <row r="51029" spans="1:9" x14ac:dyDescent="0.25">
      <c r="A51029"/>
      <c r="B51029"/>
      <c r="C51029"/>
      <c r="D51029"/>
      <c r="E51029" s="148"/>
      <c r="F51029" s="148"/>
      <c r="G51029" s="149"/>
      <c r="H51029" s="148"/>
      <c r="I51029"/>
    </row>
    <row r="51030" spans="1:9" x14ac:dyDescent="0.25">
      <c r="A51030"/>
      <c r="B51030"/>
      <c r="C51030"/>
      <c r="D51030"/>
      <c r="E51030" s="148"/>
      <c r="F51030" s="148"/>
      <c r="G51030" s="149"/>
      <c r="H51030" s="148"/>
      <c r="I51030"/>
    </row>
    <row r="51031" spans="1:9" x14ac:dyDescent="0.25">
      <c r="A51031"/>
      <c r="B51031"/>
      <c r="C51031"/>
      <c r="D51031"/>
      <c r="E51031" s="148"/>
      <c r="F51031" s="148"/>
      <c r="G51031" s="149"/>
      <c r="H51031" s="148"/>
      <c r="I51031"/>
    </row>
    <row r="51032" spans="1:9" x14ac:dyDescent="0.25">
      <c r="A51032"/>
      <c r="B51032"/>
      <c r="C51032"/>
      <c r="D51032"/>
      <c r="E51032" s="148"/>
      <c r="F51032" s="148"/>
      <c r="G51032" s="149"/>
      <c r="H51032" s="148"/>
      <c r="I51032"/>
    </row>
    <row r="51033" spans="1:9" x14ac:dyDescent="0.25">
      <c r="A51033"/>
      <c r="B51033"/>
      <c r="C51033"/>
      <c r="D51033"/>
      <c r="E51033" s="148"/>
      <c r="F51033" s="148"/>
      <c r="G51033" s="149"/>
      <c r="H51033" s="148"/>
      <c r="I51033"/>
    </row>
    <row r="51034" spans="1:9" x14ac:dyDescent="0.25">
      <c r="A51034"/>
      <c r="B51034"/>
      <c r="C51034"/>
      <c r="D51034"/>
      <c r="E51034" s="148"/>
      <c r="F51034" s="148"/>
      <c r="G51034" s="149"/>
      <c r="H51034" s="148"/>
      <c r="I51034"/>
    </row>
    <row r="51035" spans="1:9" x14ac:dyDescent="0.25">
      <c r="A51035"/>
      <c r="B51035"/>
      <c r="C51035"/>
      <c r="D51035"/>
      <c r="E51035" s="148"/>
      <c r="F51035" s="148"/>
      <c r="G51035" s="149"/>
      <c r="H51035" s="148"/>
      <c r="I51035"/>
    </row>
    <row r="51036" spans="1:9" x14ac:dyDescent="0.25">
      <c r="A51036"/>
      <c r="B51036"/>
      <c r="C51036"/>
      <c r="D51036"/>
      <c r="E51036" s="148"/>
      <c r="F51036" s="148"/>
      <c r="G51036" s="149"/>
      <c r="H51036" s="148"/>
      <c r="I51036"/>
    </row>
    <row r="51037" spans="1:9" x14ac:dyDescent="0.25">
      <c r="A51037"/>
      <c r="B51037"/>
      <c r="C51037"/>
      <c r="D51037"/>
      <c r="E51037" s="148"/>
      <c r="F51037" s="148"/>
      <c r="G51037" s="149"/>
      <c r="H51037" s="148"/>
      <c r="I51037"/>
    </row>
    <row r="51038" spans="1:9" x14ac:dyDescent="0.25">
      <c r="A51038"/>
      <c r="B51038"/>
      <c r="C51038"/>
      <c r="D51038"/>
      <c r="E51038" s="148"/>
      <c r="F51038" s="148"/>
      <c r="G51038" s="149"/>
      <c r="H51038" s="148"/>
      <c r="I51038"/>
    </row>
    <row r="51039" spans="1:9" x14ac:dyDescent="0.25">
      <c r="A51039"/>
      <c r="B51039"/>
      <c r="C51039"/>
      <c r="D51039"/>
      <c r="E51039" s="148"/>
      <c r="F51039" s="148"/>
      <c r="G51039" s="149"/>
      <c r="H51039" s="148"/>
      <c r="I51039"/>
    </row>
    <row r="51040" spans="1:9" x14ac:dyDescent="0.25">
      <c r="A51040"/>
      <c r="B51040"/>
      <c r="C51040"/>
      <c r="D51040"/>
      <c r="E51040" s="148"/>
      <c r="F51040" s="148"/>
      <c r="G51040" s="149"/>
      <c r="H51040" s="148"/>
      <c r="I51040"/>
    </row>
    <row r="51041" spans="1:9" x14ac:dyDescent="0.25">
      <c r="A51041"/>
      <c r="B51041"/>
      <c r="C51041"/>
      <c r="D51041"/>
      <c r="E51041" s="148"/>
      <c r="F51041" s="148"/>
      <c r="G51041" s="149"/>
      <c r="H51041" s="148"/>
      <c r="I51041"/>
    </row>
    <row r="51042" spans="1:9" x14ac:dyDescent="0.25">
      <c r="A51042"/>
      <c r="B51042"/>
      <c r="C51042"/>
      <c r="D51042"/>
      <c r="E51042" s="148"/>
      <c r="F51042" s="148"/>
      <c r="G51042" s="149"/>
      <c r="H51042" s="148"/>
      <c r="I51042"/>
    </row>
    <row r="51043" spans="1:9" x14ac:dyDescent="0.25">
      <c r="A51043"/>
      <c r="B51043"/>
      <c r="C51043"/>
      <c r="D51043"/>
      <c r="E51043" s="148"/>
      <c r="F51043" s="148"/>
      <c r="G51043" s="149"/>
      <c r="H51043" s="148"/>
      <c r="I51043"/>
    </row>
    <row r="51044" spans="1:9" x14ac:dyDescent="0.25">
      <c r="A51044"/>
      <c r="B51044"/>
      <c r="C51044"/>
      <c r="D51044"/>
      <c r="E51044" s="148"/>
      <c r="F51044" s="148"/>
      <c r="G51044" s="149"/>
      <c r="H51044" s="148"/>
      <c r="I51044"/>
    </row>
    <row r="51045" spans="1:9" x14ac:dyDescent="0.25">
      <c r="A51045"/>
      <c r="B51045"/>
      <c r="C51045"/>
      <c r="D51045"/>
      <c r="E51045" s="148"/>
      <c r="F51045" s="148"/>
      <c r="G51045" s="149"/>
      <c r="H51045" s="148"/>
      <c r="I51045"/>
    </row>
    <row r="51046" spans="1:9" x14ac:dyDescent="0.25">
      <c r="A51046"/>
      <c r="B51046"/>
      <c r="C51046"/>
      <c r="D51046"/>
      <c r="E51046" s="148"/>
      <c r="F51046" s="148"/>
      <c r="G51046" s="149"/>
      <c r="H51046" s="148"/>
      <c r="I51046"/>
    </row>
    <row r="51047" spans="1:9" x14ac:dyDescent="0.25">
      <c r="A51047"/>
      <c r="B51047"/>
      <c r="C51047"/>
      <c r="D51047"/>
      <c r="E51047" s="148"/>
      <c r="F51047" s="148"/>
      <c r="G51047" s="149"/>
      <c r="H51047" s="148"/>
      <c r="I51047"/>
    </row>
    <row r="51048" spans="1:9" x14ac:dyDescent="0.25">
      <c r="A51048"/>
      <c r="B51048"/>
      <c r="C51048"/>
      <c r="D51048"/>
      <c r="E51048" s="148"/>
      <c r="F51048" s="148"/>
      <c r="G51048" s="149"/>
      <c r="H51048" s="148"/>
      <c r="I51048"/>
    </row>
    <row r="51049" spans="1:9" x14ac:dyDescent="0.25">
      <c r="A51049"/>
      <c r="B51049"/>
      <c r="C51049"/>
      <c r="D51049"/>
      <c r="E51049" s="148"/>
      <c r="F51049" s="148"/>
      <c r="G51049" s="149"/>
      <c r="H51049" s="148"/>
      <c r="I51049"/>
    </row>
    <row r="51050" spans="1:9" x14ac:dyDescent="0.25">
      <c r="A51050"/>
      <c r="B51050"/>
      <c r="C51050"/>
      <c r="D51050"/>
      <c r="E51050" s="148"/>
      <c r="F51050" s="148"/>
      <c r="G51050" s="149"/>
      <c r="H51050" s="148"/>
      <c r="I51050"/>
    </row>
    <row r="51051" spans="1:9" x14ac:dyDescent="0.25">
      <c r="A51051"/>
      <c r="B51051"/>
      <c r="C51051"/>
      <c r="D51051"/>
      <c r="E51051" s="148"/>
      <c r="F51051" s="148"/>
      <c r="G51051" s="149"/>
      <c r="H51051" s="148"/>
      <c r="I51051"/>
    </row>
    <row r="51052" spans="1:9" x14ac:dyDescent="0.25">
      <c r="A51052"/>
      <c r="B51052"/>
      <c r="C51052"/>
      <c r="D51052"/>
      <c r="E51052" s="148"/>
      <c r="F51052" s="148"/>
      <c r="G51052" s="149"/>
      <c r="H51052" s="148"/>
      <c r="I51052"/>
    </row>
    <row r="51053" spans="1:9" x14ac:dyDescent="0.25">
      <c r="A51053"/>
      <c r="B51053"/>
      <c r="C51053"/>
      <c r="D51053"/>
      <c r="E51053" s="148"/>
      <c r="F51053" s="148"/>
      <c r="G51053" s="149"/>
      <c r="H51053" s="148"/>
      <c r="I51053"/>
    </row>
    <row r="51054" spans="1:9" x14ac:dyDescent="0.25">
      <c r="A51054"/>
      <c r="B51054"/>
      <c r="C51054"/>
      <c r="D51054"/>
      <c r="E51054" s="148"/>
      <c r="F51054" s="148"/>
      <c r="G51054" s="149"/>
      <c r="H51054" s="148"/>
      <c r="I51054"/>
    </row>
    <row r="51055" spans="1:9" x14ac:dyDescent="0.25">
      <c r="A51055"/>
      <c r="B51055"/>
      <c r="C51055"/>
      <c r="D51055"/>
      <c r="E51055" s="148"/>
      <c r="F51055" s="148"/>
      <c r="G51055" s="149"/>
      <c r="H51055" s="148"/>
      <c r="I51055"/>
    </row>
    <row r="51056" spans="1:9" x14ac:dyDescent="0.25">
      <c r="A51056"/>
      <c r="B51056"/>
      <c r="C51056"/>
      <c r="D51056"/>
      <c r="E51056" s="148"/>
      <c r="F51056" s="148"/>
      <c r="G51056" s="149"/>
      <c r="H51056" s="148"/>
      <c r="I51056"/>
    </row>
    <row r="51057" spans="1:9" x14ac:dyDescent="0.25">
      <c r="A51057"/>
      <c r="B51057"/>
      <c r="C51057"/>
      <c r="D51057"/>
      <c r="E51057" s="148"/>
      <c r="F51057" s="148"/>
      <c r="G51057" s="149"/>
      <c r="H51057" s="148"/>
      <c r="I51057"/>
    </row>
    <row r="51058" spans="1:9" x14ac:dyDescent="0.25">
      <c r="A51058"/>
      <c r="B51058"/>
      <c r="C51058"/>
      <c r="D51058"/>
      <c r="E51058" s="148"/>
      <c r="F51058" s="148"/>
      <c r="G51058" s="149"/>
      <c r="H51058" s="148"/>
      <c r="I51058"/>
    </row>
    <row r="51059" spans="1:9" x14ac:dyDescent="0.25">
      <c r="A51059"/>
      <c r="B51059"/>
      <c r="C51059"/>
      <c r="D51059"/>
      <c r="E51059" s="148"/>
      <c r="F51059" s="148"/>
      <c r="G51059" s="149"/>
      <c r="H51059" s="148"/>
      <c r="I51059"/>
    </row>
    <row r="51060" spans="1:9" x14ac:dyDescent="0.25">
      <c r="A51060"/>
      <c r="B51060"/>
      <c r="C51060"/>
      <c r="D51060"/>
      <c r="E51060" s="148"/>
      <c r="F51060" s="148"/>
      <c r="G51060" s="149"/>
      <c r="H51060" s="148"/>
      <c r="I51060"/>
    </row>
    <row r="51061" spans="1:9" x14ac:dyDescent="0.25">
      <c r="A51061"/>
      <c r="B51061"/>
      <c r="C51061"/>
      <c r="D51061"/>
      <c r="E51061" s="148"/>
      <c r="F51061" s="148"/>
      <c r="G51061" s="149"/>
      <c r="H51061" s="148"/>
      <c r="I51061"/>
    </row>
    <row r="51062" spans="1:9" x14ac:dyDescent="0.25">
      <c r="A51062"/>
      <c r="B51062"/>
      <c r="C51062"/>
      <c r="D51062"/>
      <c r="E51062" s="148"/>
      <c r="F51062" s="148"/>
      <c r="G51062" s="149"/>
      <c r="H51062" s="148"/>
      <c r="I51062"/>
    </row>
    <row r="51063" spans="1:9" x14ac:dyDescent="0.25">
      <c r="A51063"/>
      <c r="B51063"/>
      <c r="C51063"/>
      <c r="D51063"/>
      <c r="E51063" s="148"/>
      <c r="F51063" s="148"/>
      <c r="G51063" s="149"/>
      <c r="H51063" s="148"/>
      <c r="I51063"/>
    </row>
    <row r="51064" spans="1:9" x14ac:dyDescent="0.25">
      <c r="A51064"/>
      <c r="B51064"/>
      <c r="C51064"/>
      <c r="D51064"/>
      <c r="E51064" s="148"/>
      <c r="F51064" s="148"/>
      <c r="G51064" s="149"/>
      <c r="H51064" s="148"/>
      <c r="I51064"/>
    </row>
    <row r="51065" spans="1:9" x14ac:dyDescent="0.25">
      <c r="A51065"/>
      <c r="B51065"/>
      <c r="C51065"/>
      <c r="D51065"/>
      <c r="E51065" s="148"/>
      <c r="F51065" s="148"/>
      <c r="G51065" s="149"/>
      <c r="H51065" s="148"/>
      <c r="I51065"/>
    </row>
    <row r="51066" spans="1:9" x14ac:dyDescent="0.25">
      <c r="A51066"/>
      <c r="B51066"/>
      <c r="C51066"/>
      <c r="D51066"/>
      <c r="E51066" s="148"/>
      <c r="F51066" s="148"/>
      <c r="G51066" s="149"/>
      <c r="H51066" s="148"/>
      <c r="I51066"/>
    </row>
    <row r="51067" spans="1:9" x14ac:dyDescent="0.25">
      <c r="A51067"/>
      <c r="B51067"/>
      <c r="C51067"/>
      <c r="D51067"/>
      <c r="E51067" s="148"/>
      <c r="F51067" s="148"/>
      <c r="G51067" s="149"/>
      <c r="H51067" s="148"/>
      <c r="I51067"/>
    </row>
    <row r="51068" spans="1:9" x14ac:dyDescent="0.25">
      <c r="A51068"/>
      <c r="B51068"/>
      <c r="C51068"/>
      <c r="D51068"/>
      <c r="E51068" s="148"/>
      <c r="F51068" s="148"/>
      <c r="G51068" s="149"/>
      <c r="H51068" s="148"/>
      <c r="I51068"/>
    </row>
    <row r="51069" spans="1:9" x14ac:dyDescent="0.25">
      <c r="A51069"/>
      <c r="B51069"/>
      <c r="C51069"/>
      <c r="D51069"/>
      <c r="E51069" s="148"/>
      <c r="F51069" s="148"/>
      <c r="G51069" s="149"/>
      <c r="H51069" s="148"/>
      <c r="I51069"/>
    </row>
    <row r="51070" spans="1:9" x14ac:dyDescent="0.25">
      <c r="A51070"/>
      <c r="B51070"/>
      <c r="C51070"/>
      <c r="D51070"/>
      <c r="E51070" s="148"/>
      <c r="F51070" s="148"/>
      <c r="G51070" s="149"/>
      <c r="H51070" s="148"/>
      <c r="I51070"/>
    </row>
    <row r="51071" spans="1:9" x14ac:dyDescent="0.25">
      <c r="A51071"/>
      <c r="B51071"/>
      <c r="C51071"/>
      <c r="D51071"/>
      <c r="E51071" s="148"/>
      <c r="F51071" s="148"/>
      <c r="G51071" s="149"/>
      <c r="H51071" s="148"/>
      <c r="I51071"/>
    </row>
    <row r="51072" spans="1:9" x14ac:dyDescent="0.25">
      <c r="A51072"/>
      <c r="B51072"/>
      <c r="C51072"/>
      <c r="D51072"/>
      <c r="E51072" s="148"/>
      <c r="F51072" s="148"/>
      <c r="G51072" s="149"/>
      <c r="H51072" s="148"/>
      <c r="I51072"/>
    </row>
    <row r="51073" spans="1:9" x14ac:dyDescent="0.25">
      <c r="A51073"/>
      <c r="B51073"/>
      <c r="C51073"/>
      <c r="D51073"/>
      <c r="E51073" s="148"/>
      <c r="F51073" s="148"/>
      <c r="G51073" s="149"/>
      <c r="H51073" s="148"/>
      <c r="I51073"/>
    </row>
    <row r="51074" spans="1:9" x14ac:dyDescent="0.25">
      <c r="A51074"/>
      <c r="B51074"/>
      <c r="C51074"/>
      <c r="D51074"/>
      <c r="E51074" s="148"/>
      <c r="F51074" s="148"/>
      <c r="G51074" s="149"/>
      <c r="H51074" s="148"/>
      <c r="I51074"/>
    </row>
    <row r="51075" spans="1:9" x14ac:dyDescent="0.25">
      <c r="A51075"/>
      <c r="B51075"/>
      <c r="C51075"/>
      <c r="D51075"/>
      <c r="E51075" s="148"/>
      <c r="F51075" s="148"/>
      <c r="G51075" s="149"/>
      <c r="H51075" s="148"/>
      <c r="I51075"/>
    </row>
    <row r="51076" spans="1:9" x14ac:dyDescent="0.25">
      <c r="A51076"/>
      <c r="B51076"/>
      <c r="C51076"/>
      <c r="D51076"/>
      <c r="E51076" s="148"/>
      <c r="F51076" s="148"/>
      <c r="G51076" s="149"/>
      <c r="H51076" s="148"/>
      <c r="I51076"/>
    </row>
    <row r="51077" spans="1:9" x14ac:dyDescent="0.25">
      <c r="A51077"/>
      <c r="B51077"/>
      <c r="C51077"/>
      <c r="D51077"/>
      <c r="E51077" s="148"/>
      <c r="F51077" s="148"/>
      <c r="G51077" s="149"/>
      <c r="H51077" s="148"/>
      <c r="I51077"/>
    </row>
    <row r="51078" spans="1:9" x14ac:dyDescent="0.25">
      <c r="A51078"/>
      <c r="B51078"/>
      <c r="C51078"/>
      <c r="D51078"/>
      <c r="E51078" s="148"/>
      <c r="F51078" s="148"/>
      <c r="G51078" s="149"/>
      <c r="H51078" s="148"/>
      <c r="I51078"/>
    </row>
    <row r="51079" spans="1:9" x14ac:dyDescent="0.25">
      <c r="A51079"/>
      <c r="B51079"/>
      <c r="C51079"/>
      <c r="D51079"/>
      <c r="E51079" s="148"/>
      <c r="F51079" s="148"/>
      <c r="G51079" s="149"/>
      <c r="H51079" s="148"/>
      <c r="I51079"/>
    </row>
    <row r="51080" spans="1:9" x14ac:dyDescent="0.25">
      <c r="A51080"/>
      <c r="B51080"/>
      <c r="C51080"/>
      <c r="D51080"/>
      <c r="E51080" s="148"/>
      <c r="F51080" s="148"/>
      <c r="G51080" s="149"/>
      <c r="H51080" s="148"/>
      <c r="I51080"/>
    </row>
    <row r="51081" spans="1:9" x14ac:dyDescent="0.25">
      <c r="A51081"/>
      <c r="B51081"/>
      <c r="C51081"/>
      <c r="D51081"/>
      <c r="E51081" s="148"/>
      <c r="F51081" s="148"/>
      <c r="G51081" s="149"/>
      <c r="H51081" s="148"/>
      <c r="I51081"/>
    </row>
    <row r="51082" spans="1:9" x14ac:dyDescent="0.25">
      <c r="A51082"/>
      <c r="B51082"/>
      <c r="C51082"/>
      <c r="D51082"/>
      <c r="E51082" s="148"/>
      <c r="F51082" s="148"/>
      <c r="G51082" s="149"/>
      <c r="H51082" s="148"/>
      <c r="I51082"/>
    </row>
    <row r="51083" spans="1:9" x14ac:dyDescent="0.25">
      <c r="A51083"/>
      <c r="B51083"/>
      <c r="C51083"/>
      <c r="D51083"/>
      <c r="E51083" s="148"/>
      <c r="F51083" s="148"/>
      <c r="G51083" s="149"/>
      <c r="H51083" s="148"/>
      <c r="I51083"/>
    </row>
    <row r="51084" spans="1:9" x14ac:dyDescent="0.25">
      <c r="A51084"/>
      <c r="B51084"/>
      <c r="C51084"/>
      <c r="D51084"/>
      <c r="E51084" s="148"/>
      <c r="F51084" s="148"/>
      <c r="G51084" s="149"/>
      <c r="H51084" s="148"/>
      <c r="I51084"/>
    </row>
    <row r="51085" spans="1:9" x14ac:dyDescent="0.25">
      <c r="A51085"/>
      <c r="B51085"/>
      <c r="C51085"/>
      <c r="D51085"/>
      <c r="E51085" s="148"/>
      <c r="F51085" s="148"/>
      <c r="G51085" s="149"/>
      <c r="H51085" s="148"/>
      <c r="I51085"/>
    </row>
    <row r="51086" spans="1:9" x14ac:dyDescent="0.25">
      <c r="A51086"/>
      <c r="B51086"/>
      <c r="C51086"/>
      <c r="D51086"/>
      <c r="E51086" s="148"/>
      <c r="F51086" s="148"/>
      <c r="G51086" s="149"/>
      <c r="H51086" s="148"/>
      <c r="I51086"/>
    </row>
    <row r="51087" spans="1:9" x14ac:dyDescent="0.25">
      <c r="A51087"/>
      <c r="B51087"/>
      <c r="C51087"/>
      <c r="D51087"/>
      <c r="E51087" s="148"/>
      <c r="F51087" s="148"/>
      <c r="G51087" s="149"/>
      <c r="H51087" s="148"/>
      <c r="I51087"/>
    </row>
    <row r="51088" spans="1:9" x14ac:dyDescent="0.25">
      <c r="A51088"/>
      <c r="B51088"/>
      <c r="C51088"/>
      <c r="D51088"/>
      <c r="E51088" s="148"/>
      <c r="F51088" s="148"/>
      <c r="G51088" s="149"/>
      <c r="H51088" s="148"/>
      <c r="I51088"/>
    </row>
    <row r="51089" spans="1:9" x14ac:dyDescent="0.25">
      <c r="A51089"/>
      <c r="B51089"/>
      <c r="C51089"/>
      <c r="D51089"/>
      <c r="E51089" s="148"/>
      <c r="F51089" s="148"/>
      <c r="G51089" s="149"/>
      <c r="H51089" s="148"/>
      <c r="I51089"/>
    </row>
    <row r="51090" spans="1:9" x14ac:dyDescent="0.25">
      <c r="A51090"/>
      <c r="B51090"/>
      <c r="C51090"/>
      <c r="D51090"/>
      <c r="E51090" s="148"/>
      <c r="F51090" s="148"/>
      <c r="G51090" s="149"/>
      <c r="H51090" s="148"/>
      <c r="I51090"/>
    </row>
    <row r="51091" spans="1:9" x14ac:dyDescent="0.25">
      <c r="A51091"/>
      <c r="B51091"/>
      <c r="C51091"/>
      <c r="D51091"/>
      <c r="E51091" s="148"/>
      <c r="F51091" s="148"/>
      <c r="G51091" s="149"/>
      <c r="H51091" s="148"/>
      <c r="I51091"/>
    </row>
    <row r="51092" spans="1:9" x14ac:dyDescent="0.25">
      <c r="A51092"/>
      <c r="B51092"/>
      <c r="C51092"/>
      <c r="D51092"/>
      <c r="E51092" s="148"/>
      <c r="F51092" s="148"/>
      <c r="G51092" s="149"/>
      <c r="H51092" s="148"/>
      <c r="I51092"/>
    </row>
    <row r="51093" spans="1:9" x14ac:dyDescent="0.25">
      <c r="A51093"/>
      <c r="B51093"/>
      <c r="C51093"/>
      <c r="D51093"/>
      <c r="E51093" s="148"/>
      <c r="F51093" s="148"/>
      <c r="G51093" s="149"/>
      <c r="H51093" s="148"/>
      <c r="I51093"/>
    </row>
    <row r="51094" spans="1:9" x14ac:dyDescent="0.25">
      <c r="A51094"/>
      <c r="B51094"/>
      <c r="C51094"/>
      <c r="D51094"/>
      <c r="E51094" s="148"/>
      <c r="F51094" s="148"/>
      <c r="G51094" s="149"/>
      <c r="H51094" s="148"/>
      <c r="I51094"/>
    </row>
    <row r="51095" spans="1:9" x14ac:dyDescent="0.25">
      <c r="A51095"/>
      <c r="B51095"/>
      <c r="C51095"/>
      <c r="D51095"/>
      <c r="E51095" s="148"/>
      <c r="F51095" s="148"/>
      <c r="G51095" s="149"/>
      <c r="H51095" s="148"/>
      <c r="I51095"/>
    </row>
    <row r="51096" spans="1:9" x14ac:dyDescent="0.25">
      <c r="A51096"/>
      <c r="B51096"/>
      <c r="C51096"/>
      <c r="D51096"/>
      <c r="E51096" s="148"/>
      <c r="F51096" s="148"/>
      <c r="G51096" s="149"/>
      <c r="H51096" s="148"/>
      <c r="I51096"/>
    </row>
    <row r="51097" spans="1:9" x14ac:dyDescent="0.25">
      <c r="A51097"/>
      <c r="B51097"/>
      <c r="C51097"/>
      <c r="D51097"/>
      <c r="E51097" s="148"/>
      <c r="F51097" s="148"/>
      <c r="G51097" s="149"/>
      <c r="H51097" s="148"/>
      <c r="I51097"/>
    </row>
    <row r="51098" spans="1:9" x14ac:dyDescent="0.25">
      <c r="A51098"/>
      <c r="B51098"/>
      <c r="C51098"/>
      <c r="D51098"/>
      <c r="E51098" s="148"/>
      <c r="F51098" s="148"/>
      <c r="G51098" s="149"/>
      <c r="H51098" s="148"/>
      <c r="I51098"/>
    </row>
    <row r="51099" spans="1:9" x14ac:dyDescent="0.25">
      <c r="A51099"/>
      <c r="B51099"/>
      <c r="C51099"/>
      <c r="D51099"/>
      <c r="E51099" s="148"/>
      <c r="F51099" s="148"/>
      <c r="G51099" s="149"/>
      <c r="H51099" s="148"/>
      <c r="I51099"/>
    </row>
    <row r="51100" spans="1:9" x14ac:dyDescent="0.25">
      <c r="A51100"/>
      <c r="B51100"/>
      <c r="C51100"/>
      <c r="D51100"/>
      <c r="E51100" s="148"/>
      <c r="F51100" s="148"/>
      <c r="G51100" s="149"/>
      <c r="H51100" s="148"/>
      <c r="I51100"/>
    </row>
    <row r="51101" spans="1:9" x14ac:dyDescent="0.25">
      <c r="A51101"/>
      <c r="B51101"/>
      <c r="C51101"/>
      <c r="D51101"/>
      <c r="E51101" s="148"/>
      <c r="F51101" s="148"/>
      <c r="G51101" s="149"/>
      <c r="H51101" s="148"/>
      <c r="I51101"/>
    </row>
    <row r="51102" spans="1:9" x14ac:dyDescent="0.25">
      <c r="A51102"/>
      <c r="B51102"/>
      <c r="C51102"/>
      <c r="D51102"/>
      <c r="E51102" s="148"/>
      <c r="F51102" s="148"/>
      <c r="G51102" s="149"/>
      <c r="H51102" s="148"/>
      <c r="I51102"/>
    </row>
    <row r="51103" spans="1:9" x14ac:dyDescent="0.25">
      <c r="A51103"/>
      <c r="B51103"/>
      <c r="C51103"/>
      <c r="D51103"/>
      <c r="E51103" s="148"/>
      <c r="F51103" s="148"/>
      <c r="G51103" s="149"/>
      <c r="H51103" s="148"/>
      <c r="I51103"/>
    </row>
    <row r="51104" spans="1:9" x14ac:dyDescent="0.25">
      <c r="A51104"/>
      <c r="B51104"/>
      <c r="C51104"/>
      <c r="D51104"/>
      <c r="E51104" s="148"/>
      <c r="F51104" s="148"/>
      <c r="G51104" s="149"/>
      <c r="H51104" s="148"/>
      <c r="I51104"/>
    </row>
    <row r="51105" spans="1:9" x14ac:dyDescent="0.25">
      <c r="A51105"/>
      <c r="B51105"/>
      <c r="C51105"/>
      <c r="D51105"/>
      <c r="E51105" s="148"/>
      <c r="F51105" s="148"/>
      <c r="G51105" s="149"/>
      <c r="H51105" s="148"/>
      <c r="I51105"/>
    </row>
    <row r="51106" spans="1:9" x14ac:dyDescent="0.25">
      <c r="A51106"/>
      <c r="B51106"/>
      <c r="C51106"/>
      <c r="D51106"/>
      <c r="E51106" s="148"/>
      <c r="F51106" s="148"/>
      <c r="G51106" s="149"/>
      <c r="H51106" s="148"/>
      <c r="I51106"/>
    </row>
    <row r="51107" spans="1:9" x14ac:dyDescent="0.25">
      <c r="A51107"/>
      <c r="B51107"/>
      <c r="C51107"/>
      <c r="D51107"/>
      <c r="E51107" s="148"/>
      <c r="F51107" s="148"/>
      <c r="G51107" s="149"/>
      <c r="H51107" s="148"/>
      <c r="I51107"/>
    </row>
    <row r="51108" spans="1:9" x14ac:dyDescent="0.25">
      <c r="A51108"/>
      <c r="B51108"/>
      <c r="C51108"/>
      <c r="D51108"/>
      <c r="E51108" s="148"/>
      <c r="F51108" s="148"/>
      <c r="G51108" s="149"/>
      <c r="H51108" s="148"/>
      <c r="I51108"/>
    </row>
    <row r="51109" spans="1:9" x14ac:dyDescent="0.25">
      <c r="A51109"/>
      <c r="B51109"/>
      <c r="C51109"/>
      <c r="D51109"/>
      <c r="E51109" s="148"/>
      <c r="F51109" s="148"/>
      <c r="G51109" s="149"/>
      <c r="H51109" s="148"/>
      <c r="I51109"/>
    </row>
    <row r="51110" spans="1:9" x14ac:dyDescent="0.25">
      <c r="A51110"/>
      <c r="B51110"/>
      <c r="C51110"/>
      <c r="D51110"/>
      <c r="E51110" s="148"/>
      <c r="F51110" s="148"/>
      <c r="G51110" s="149"/>
      <c r="H51110" s="148"/>
      <c r="I51110"/>
    </row>
    <row r="51111" spans="1:9" x14ac:dyDescent="0.25">
      <c r="A51111"/>
      <c r="B51111"/>
      <c r="C51111"/>
      <c r="D51111"/>
      <c r="E51111" s="148"/>
      <c r="F51111" s="148"/>
      <c r="G51111" s="149"/>
      <c r="H51111" s="148"/>
      <c r="I51111"/>
    </row>
    <row r="51112" spans="1:9" x14ac:dyDescent="0.25">
      <c r="A51112"/>
      <c r="B51112"/>
      <c r="C51112"/>
      <c r="D51112"/>
      <c r="E51112" s="148"/>
      <c r="F51112" s="148"/>
      <c r="G51112" s="149"/>
      <c r="H51112" s="148"/>
      <c r="I51112"/>
    </row>
    <row r="51113" spans="1:9" x14ac:dyDescent="0.25">
      <c r="A51113"/>
      <c r="B51113"/>
      <c r="C51113"/>
      <c r="D51113"/>
      <c r="E51113" s="148"/>
      <c r="F51113" s="148"/>
      <c r="G51113" s="149"/>
      <c r="H51113" s="148"/>
      <c r="I51113"/>
    </row>
    <row r="51114" spans="1:9" x14ac:dyDescent="0.25">
      <c r="A51114"/>
      <c r="B51114"/>
      <c r="C51114"/>
      <c r="D51114"/>
      <c r="E51114" s="148"/>
      <c r="F51114" s="148"/>
      <c r="G51114" s="149"/>
      <c r="H51114" s="148"/>
      <c r="I51114"/>
    </row>
    <row r="51115" spans="1:9" x14ac:dyDescent="0.25">
      <c r="A51115"/>
      <c r="B51115"/>
      <c r="C51115"/>
      <c r="D51115"/>
      <c r="E51115" s="148"/>
      <c r="F51115" s="148"/>
      <c r="G51115" s="149"/>
      <c r="H51115" s="148"/>
      <c r="I51115"/>
    </row>
    <row r="51116" spans="1:9" x14ac:dyDescent="0.25">
      <c r="A51116"/>
      <c r="B51116"/>
      <c r="C51116"/>
      <c r="D51116"/>
      <c r="E51116" s="148"/>
      <c r="F51116" s="148"/>
      <c r="G51116" s="149"/>
      <c r="H51116" s="148"/>
      <c r="I51116"/>
    </row>
    <row r="51117" spans="1:9" x14ac:dyDescent="0.25">
      <c r="A51117"/>
      <c r="B51117"/>
      <c r="C51117"/>
      <c r="D51117"/>
      <c r="E51117" s="148"/>
      <c r="F51117" s="148"/>
      <c r="G51117" s="149"/>
      <c r="H51117" s="148"/>
      <c r="I51117"/>
    </row>
    <row r="51118" spans="1:9" x14ac:dyDescent="0.25">
      <c r="A51118"/>
      <c r="B51118"/>
      <c r="C51118"/>
      <c r="D51118"/>
      <c r="E51118" s="148"/>
      <c r="F51118" s="148"/>
      <c r="G51118" s="149"/>
      <c r="H51118" s="148"/>
      <c r="I51118"/>
    </row>
    <row r="51119" spans="1:9" x14ac:dyDescent="0.25">
      <c r="A51119"/>
      <c r="B51119"/>
      <c r="C51119"/>
      <c r="D51119"/>
      <c r="E51119" s="148"/>
      <c r="F51119" s="148"/>
      <c r="G51119" s="149"/>
      <c r="H51119" s="148"/>
      <c r="I51119"/>
    </row>
    <row r="51120" spans="1:9" x14ac:dyDescent="0.25">
      <c r="A51120"/>
      <c r="B51120"/>
      <c r="C51120"/>
      <c r="D51120"/>
      <c r="E51120" s="148"/>
      <c r="F51120" s="148"/>
      <c r="G51120" s="149"/>
      <c r="H51120" s="148"/>
      <c r="I51120"/>
    </row>
    <row r="51121" spans="1:9" x14ac:dyDescent="0.25">
      <c r="A51121"/>
      <c r="B51121"/>
      <c r="C51121"/>
      <c r="D51121"/>
      <c r="E51121" s="148"/>
      <c r="F51121" s="148"/>
      <c r="G51121" s="149"/>
      <c r="H51121" s="148"/>
      <c r="I51121"/>
    </row>
    <row r="51122" spans="1:9" x14ac:dyDescent="0.25">
      <c r="A51122"/>
      <c r="B51122"/>
      <c r="C51122"/>
      <c r="D51122"/>
      <c r="E51122" s="148"/>
      <c r="F51122" s="148"/>
      <c r="G51122" s="149"/>
      <c r="H51122" s="148"/>
      <c r="I51122"/>
    </row>
    <row r="51123" spans="1:9" x14ac:dyDescent="0.25">
      <c r="A51123"/>
      <c r="B51123"/>
      <c r="C51123"/>
      <c r="D51123"/>
      <c r="E51123" s="148"/>
      <c r="F51123" s="148"/>
      <c r="G51123" s="149"/>
      <c r="H51123" s="148"/>
      <c r="I51123"/>
    </row>
    <row r="51124" spans="1:9" x14ac:dyDescent="0.25">
      <c r="A51124"/>
      <c r="B51124"/>
      <c r="C51124"/>
      <c r="D51124"/>
      <c r="E51124" s="148"/>
      <c r="F51124" s="148"/>
      <c r="G51124" s="149"/>
      <c r="H51124" s="148"/>
      <c r="I51124"/>
    </row>
    <row r="51125" spans="1:9" x14ac:dyDescent="0.25">
      <c r="A51125"/>
      <c r="B51125"/>
      <c r="C51125"/>
      <c r="D51125"/>
      <c r="E51125" s="148"/>
      <c r="F51125" s="148"/>
      <c r="G51125" s="149"/>
      <c r="H51125" s="148"/>
      <c r="I51125"/>
    </row>
    <row r="51126" spans="1:9" x14ac:dyDescent="0.25">
      <c r="A51126"/>
      <c r="B51126"/>
      <c r="C51126"/>
      <c r="D51126"/>
      <c r="E51126" s="148"/>
      <c r="F51126" s="148"/>
      <c r="G51126" s="149"/>
      <c r="H51126" s="148"/>
      <c r="I51126"/>
    </row>
    <row r="51127" spans="1:9" x14ac:dyDescent="0.25">
      <c r="A51127"/>
      <c r="B51127"/>
      <c r="C51127"/>
      <c r="D51127"/>
      <c r="E51127" s="148"/>
      <c r="F51127" s="148"/>
      <c r="G51127" s="149"/>
      <c r="H51127" s="148"/>
      <c r="I51127"/>
    </row>
    <row r="51128" spans="1:9" x14ac:dyDescent="0.25">
      <c r="A51128"/>
      <c r="B51128"/>
      <c r="C51128"/>
      <c r="D51128"/>
      <c r="E51128" s="148"/>
      <c r="F51128" s="148"/>
      <c r="G51128" s="149"/>
      <c r="H51128" s="148"/>
      <c r="I51128"/>
    </row>
    <row r="51129" spans="1:9" x14ac:dyDescent="0.25">
      <c r="A51129"/>
      <c r="B51129"/>
      <c r="C51129"/>
      <c r="D51129"/>
      <c r="E51129" s="148"/>
      <c r="F51129" s="148"/>
      <c r="G51129" s="149"/>
      <c r="H51129" s="148"/>
      <c r="I51129"/>
    </row>
    <row r="51130" spans="1:9" x14ac:dyDescent="0.25">
      <c r="A51130"/>
      <c r="B51130"/>
      <c r="C51130"/>
      <c r="D51130"/>
      <c r="E51130" s="148"/>
      <c r="F51130" s="148"/>
      <c r="G51130" s="149"/>
      <c r="H51130" s="148"/>
      <c r="I51130"/>
    </row>
    <row r="51131" spans="1:9" x14ac:dyDescent="0.25">
      <c r="A51131"/>
      <c r="B51131"/>
      <c r="C51131"/>
      <c r="D51131"/>
      <c r="E51131" s="148"/>
      <c r="F51131" s="148"/>
      <c r="G51131" s="149"/>
      <c r="H51131" s="148"/>
      <c r="I51131"/>
    </row>
    <row r="51132" spans="1:9" x14ac:dyDescent="0.25">
      <c r="A51132"/>
      <c r="B51132"/>
      <c r="C51132"/>
      <c r="D51132"/>
      <c r="E51132" s="148"/>
      <c r="F51132" s="148"/>
      <c r="G51132" s="149"/>
      <c r="H51132" s="148"/>
      <c r="I51132"/>
    </row>
    <row r="51133" spans="1:9" x14ac:dyDescent="0.25">
      <c r="A51133"/>
      <c r="B51133"/>
      <c r="C51133"/>
      <c r="D51133"/>
      <c r="E51133" s="148"/>
      <c r="F51133" s="148"/>
      <c r="G51133" s="149"/>
      <c r="H51133" s="148"/>
      <c r="I51133"/>
    </row>
    <row r="51134" spans="1:9" x14ac:dyDescent="0.25">
      <c r="A51134"/>
      <c r="B51134"/>
      <c r="C51134"/>
      <c r="D51134"/>
      <c r="E51134" s="148"/>
      <c r="F51134" s="148"/>
      <c r="G51134" s="149"/>
      <c r="H51134" s="148"/>
      <c r="I51134"/>
    </row>
    <row r="51135" spans="1:9" x14ac:dyDescent="0.25">
      <c r="A51135"/>
      <c r="B51135"/>
      <c r="C51135"/>
      <c r="D51135"/>
      <c r="E51135" s="148"/>
      <c r="F51135" s="148"/>
      <c r="G51135" s="149"/>
      <c r="H51135" s="148"/>
      <c r="I51135"/>
    </row>
    <row r="51136" spans="1:9" x14ac:dyDescent="0.25">
      <c r="A51136"/>
      <c r="B51136"/>
      <c r="C51136"/>
      <c r="D51136"/>
      <c r="E51136" s="148"/>
      <c r="F51136" s="148"/>
      <c r="G51136" s="149"/>
      <c r="H51136" s="148"/>
      <c r="I51136"/>
    </row>
    <row r="51137" spans="1:9" x14ac:dyDescent="0.25">
      <c r="A51137"/>
      <c r="B51137"/>
      <c r="C51137"/>
      <c r="D51137"/>
      <c r="E51137" s="148"/>
      <c r="F51137" s="148"/>
      <c r="G51137" s="149"/>
      <c r="H51137" s="148"/>
      <c r="I51137"/>
    </row>
    <row r="51138" spans="1:9" x14ac:dyDescent="0.25">
      <c r="A51138"/>
      <c r="B51138"/>
      <c r="C51138"/>
      <c r="D51138"/>
      <c r="E51138" s="148"/>
      <c r="F51138" s="148"/>
      <c r="G51138" s="149"/>
      <c r="H51138" s="148"/>
      <c r="I51138"/>
    </row>
    <row r="51139" spans="1:9" x14ac:dyDescent="0.25">
      <c r="A51139"/>
      <c r="B51139"/>
      <c r="C51139"/>
      <c r="D51139"/>
      <c r="E51139" s="148"/>
      <c r="F51139" s="148"/>
      <c r="G51139" s="149"/>
      <c r="H51139" s="148"/>
      <c r="I51139"/>
    </row>
    <row r="51140" spans="1:9" x14ac:dyDescent="0.25">
      <c r="A51140"/>
      <c r="B51140"/>
      <c r="C51140"/>
      <c r="D51140"/>
      <c r="E51140" s="148"/>
      <c r="F51140" s="148"/>
      <c r="G51140" s="149"/>
      <c r="H51140" s="148"/>
      <c r="I51140"/>
    </row>
    <row r="51141" spans="1:9" x14ac:dyDescent="0.25">
      <c r="A51141"/>
      <c r="B51141"/>
      <c r="C51141"/>
      <c r="D51141"/>
      <c r="E51141" s="148"/>
      <c r="F51141" s="148"/>
      <c r="G51141" s="149"/>
      <c r="H51141" s="148"/>
      <c r="I51141"/>
    </row>
    <row r="51142" spans="1:9" x14ac:dyDescent="0.25">
      <c r="A51142"/>
      <c r="B51142"/>
      <c r="C51142"/>
      <c r="D51142"/>
      <c r="E51142" s="148"/>
      <c r="F51142" s="148"/>
      <c r="G51142" s="149"/>
      <c r="H51142" s="148"/>
      <c r="I51142"/>
    </row>
    <row r="51143" spans="1:9" x14ac:dyDescent="0.25">
      <c r="A51143"/>
      <c r="B51143"/>
      <c r="C51143"/>
      <c r="D51143"/>
      <c r="E51143" s="148"/>
      <c r="F51143" s="148"/>
      <c r="G51143" s="149"/>
      <c r="H51143" s="148"/>
      <c r="I51143"/>
    </row>
    <row r="51144" spans="1:9" x14ac:dyDescent="0.25">
      <c r="A51144"/>
      <c r="B51144"/>
      <c r="C51144"/>
      <c r="D51144"/>
      <c r="E51144" s="148"/>
      <c r="F51144" s="148"/>
      <c r="G51144" s="149"/>
      <c r="H51144" s="148"/>
      <c r="I51144"/>
    </row>
    <row r="51145" spans="1:9" x14ac:dyDescent="0.25">
      <c r="A51145"/>
      <c r="B51145"/>
      <c r="C51145"/>
      <c r="D51145"/>
      <c r="E51145" s="148"/>
      <c r="F51145" s="148"/>
      <c r="G51145" s="149"/>
      <c r="H51145" s="148"/>
      <c r="I51145"/>
    </row>
    <row r="51146" spans="1:9" x14ac:dyDescent="0.25">
      <c r="A51146"/>
      <c r="B51146"/>
      <c r="C51146"/>
      <c r="D51146"/>
      <c r="E51146" s="148"/>
      <c r="F51146" s="148"/>
      <c r="G51146" s="149"/>
      <c r="H51146" s="148"/>
      <c r="I51146"/>
    </row>
    <row r="51147" spans="1:9" x14ac:dyDescent="0.25">
      <c r="A51147"/>
      <c r="B51147"/>
      <c r="C51147"/>
      <c r="D51147"/>
      <c r="E51147" s="148"/>
      <c r="F51147" s="148"/>
      <c r="G51147" s="149"/>
      <c r="H51147" s="148"/>
      <c r="I51147"/>
    </row>
    <row r="51148" spans="1:9" x14ac:dyDescent="0.25">
      <c r="A51148"/>
      <c r="B51148"/>
      <c r="C51148"/>
      <c r="D51148"/>
      <c r="E51148" s="148"/>
      <c r="F51148" s="148"/>
      <c r="G51148" s="149"/>
      <c r="H51148" s="148"/>
      <c r="I51148"/>
    </row>
    <row r="51149" spans="1:9" x14ac:dyDescent="0.25">
      <c r="A51149"/>
      <c r="B51149"/>
      <c r="C51149"/>
      <c r="D51149"/>
      <c r="E51149" s="148"/>
      <c r="F51149" s="148"/>
      <c r="G51149" s="149"/>
      <c r="H51149" s="148"/>
      <c r="I51149"/>
    </row>
    <row r="51150" spans="1:9" x14ac:dyDescent="0.25">
      <c r="A51150"/>
      <c r="B51150"/>
      <c r="C51150"/>
      <c r="D51150"/>
      <c r="E51150" s="148"/>
      <c r="F51150" s="148"/>
      <c r="G51150" s="149"/>
      <c r="H51150" s="148"/>
      <c r="I51150"/>
    </row>
    <row r="51151" spans="1:9" x14ac:dyDescent="0.25">
      <c r="A51151"/>
      <c r="B51151"/>
      <c r="C51151"/>
      <c r="D51151"/>
      <c r="E51151" s="148"/>
      <c r="F51151" s="148"/>
      <c r="G51151" s="149"/>
      <c r="H51151" s="148"/>
      <c r="I51151"/>
    </row>
    <row r="51152" spans="1:9" x14ac:dyDescent="0.25">
      <c r="A51152"/>
      <c r="B51152"/>
      <c r="C51152"/>
      <c r="D51152"/>
      <c r="E51152" s="148"/>
      <c r="F51152" s="148"/>
      <c r="G51152" s="149"/>
      <c r="H51152" s="148"/>
      <c r="I51152"/>
    </row>
    <row r="51153" spans="1:9" x14ac:dyDescent="0.25">
      <c r="A51153"/>
      <c r="B51153"/>
      <c r="C51153"/>
      <c r="D51153"/>
      <c r="E51153" s="148"/>
      <c r="F51153" s="148"/>
      <c r="G51153" s="149"/>
      <c r="H51153" s="148"/>
      <c r="I51153"/>
    </row>
    <row r="51154" spans="1:9" x14ac:dyDescent="0.25">
      <c r="A51154"/>
      <c r="B51154"/>
      <c r="C51154"/>
      <c r="D51154"/>
      <c r="E51154" s="148"/>
      <c r="F51154" s="148"/>
      <c r="G51154" s="149"/>
      <c r="H51154" s="148"/>
      <c r="I51154"/>
    </row>
    <row r="51155" spans="1:9" x14ac:dyDescent="0.25">
      <c r="A51155"/>
      <c r="B51155"/>
      <c r="C51155"/>
      <c r="D51155"/>
      <c r="E51155" s="148"/>
      <c r="F51155" s="148"/>
      <c r="G51155" s="149"/>
      <c r="H51155" s="148"/>
      <c r="I51155"/>
    </row>
    <row r="51156" spans="1:9" x14ac:dyDescent="0.25">
      <c r="A51156"/>
      <c r="B51156"/>
      <c r="C51156"/>
      <c r="D51156"/>
      <c r="E51156" s="148"/>
      <c r="F51156" s="148"/>
      <c r="G51156" s="149"/>
      <c r="H51156" s="148"/>
      <c r="I51156"/>
    </row>
    <row r="51157" spans="1:9" x14ac:dyDescent="0.25">
      <c r="A51157"/>
      <c r="B51157"/>
      <c r="C51157"/>
      <c r="D51157"/>
      <c r="E51157" s="148"/>
      <c r="F51157" s="148"/>
      <c r="G51157" s="149"/>
      <c r="H51157" s="148"/>
      <c r="I51157"/>
    </row>
    <row r="51158" spans="1:9" x14ac:dyDescent="0.25">
      <c r="A51158"/>
      <c r="B51158"/>
      <c r="C51158"/>
      <c r="D51158"/>
      <c r="E51158" s="148"/>
      <c r="F51158" s="148"/>
      <c r="G51158" s="149"/>
      <c r="H51158" s="148"/>
      <c r="I51158"/>
    </row>
    <row r="51159" spans="1:9" x14ac:dyDescent="0.25">
      <c r="A51159"/>
      <c r="B51159"/>
      <c r="C51159"/>
      <c r="D51159"/>
      <c r="E51159" s="148"/>
      <c r="F51159" s="148"/>
      <c r="G51159" s="149"/>
      <c r="H51159" s="148"/>
      <c r="I51159"/>
    </row>
    <row r="51160" spans="1:9" x14ac:dyDescent="0.25">
      <c r="A51160"/>
      <c r="B51160"/>
      <c r="C51160"/>
      <c r="D51160"/>
      <c r="E51160" s="148"/>
      <c r="F51160" s="148"/>
      <c r="G51160" s="149"/>
      <c r="H51160" s="148"/>
      <c r="I51160"/>
    </row>
    <row r="51161" spans="1:9" x14ac:dyDescent="0.25">
      <c r="A51161"/>
      <c r="B51161"/>
      <c r="C51161"/>
      <c r="D51161"/>
      <c r="E51161" s="148"/>
      <c r="F51161" s="148"/>
      <c r="G51161" s="149"/>
      <c r="H51161" s="148"/>
      <c r="I51161"/>
    </row>
    <row r="51162" spans="1:9" x14ac:dyDescent="0.25">
      <c r="A51162"/>
      <c r="B51162"/>
      <c r="C51162"/>
      <c r="D51162"/>
      <c r="E51162" s="148"/>
      <c r="F51162" s="148"/>
      <c r="G51162" s="149"/>
      <c r="H51162" s="148"/>
      <c r="I51162"/>
    </row>
    <row r="51163" spans="1:9" x14ac:dyDescent="0.25">
      <c r="A51163"/>
      <c r="B51163"/>
      <c r="C51163"/>
      <c r="D51163"/>
      <c r="E51163" s="148"/>
      <c r="F51163" s="148"/>
      <c r="G51163" s="149"/>
      <c r="H51163" s="148"/>
      <c r="I51163"/>
    </row>
    <row r="51164" spans="1:9" x14ac:dyDescent="0.25">
      <c r="A51164"/>
      <c r="B51164"/>
      <c r="C51164"/>
      <c r="D51164"/>
      <c r="E51164" s="148"/>
      <c r="F51164" s="148"/>
      <c r="G51164" s="149"/>
      <c r="H51164" s="148"/>
      <c r="I51164"/>
    </row>
    <row r="51165" spans="1:9" x14ac:dyDescent="0.25">
      <c r="A51165"/>
      <c r="B51165"/>
      <c r="C51165"/>
      <c r="D51165"/>
      <c r="E51165" s="148"/>
      <c r="F51165" s="148"/>
      <c r="G51165" s="149"/>
      <c r="H51165" s="148"/>
      <c r="I51165"/>
    </row>
    <row r="51166" spans="1:9" x14ac:dyDescent="0.25">
      <c r="A51166"/>
      <c r="B51166"/>
      <c r="C51166"/>
      <c r="D51166"/>
      <c r="E51166" s="148"/>
      <c r="F51166" s="148"/>
      <c r="G51166" s="149"/>
      <c r="H51166" s="148"/>
      <c r="I51166"/>
    </row>
    <row r="51167" spans="1:9" x14ac:dyDescent="0.25">
      <c r="A51167"/>
      <c r="B51167"/>
      <c r="C51167"/>
      <c r="D51167"/>
      <c r="E51167" s="148"/>
      <c r="F51167" s="148"/>
      <c r="G51167" s="149"/>
      <c r="H51167" s="148"/>
      <c r="I51167"/>
    </row>
    <row r="51168" spans="1:9" x14ac:dyDescent="0.25">
      <c r="A51168"/>
      <c r="B51168"/>
      <c r="C51168"/>
      <c r="D51168"/>
      <c r="E51168" s="148"/>
      <c r="F51168" s="148"/>
      <c r="G51168" s="149"/>
      <c r="H51168" s="148"/>
      <c r="I51168"/>
    </row>
    <row r="51169" spans="1:9" x14ac:dyDescent="0.25">
      <c r="A51169"/>
      <c r="B51169"/>
      <c r="C51169"/>
      <c r="D51169"/>
      <c r="E51169" s="148"/>
      <c r="F51169" s="148"/>
      <c r="G51169" s="149"/>
      <c r="H51169" s="148"/>
      <c r="I51169"/>
    </row>
    <row r="51170" spans="1:9" x14ac:dyDescent="0.25">
      <c r="A51170"/>
      <c r="B51170"/>
      <c r="C51170"/>
      <c r="D51170"/>
      <c r="E51170" s="148"/>
      <c r="F51170" s="148"/>
      <c r="G51170" s="149"/>
      <c r="H51170" s="148"/>
      <c r="I51170"/>
    </row>
    <row r="51171" spans="1:9" x14ac:dyDescent="0.25">
      <c r="A51171"/>
      <c r="B51171"/>
      <c r="C51171"/>
      <c r="D51171"/>
      <c r="E51171" s="148"/>
      <c r="F51171" s="148"/>
      <c r="G51171" s="149"/>
      <c r="H51171" s="148"/>
      <c r="I51171"/>
    </row>
    <row r="51172" spans="1:9" x14ac:dyDescent="0.25">
      <c r="A51172"/>
      <c r="B51172"/>
      <c r="C51172"/>
      <c r="D51172"/>
      <c r="E51172" s="148"/>
      <c r="F51172" s="148"/>
      <c r="G51172" s="149"/>
      <c r="H51172" s="148"/>
      <c r="I51172"/>
    </row>
    <row r="51173" spans="1:9" x14ac:dyDescent="0.25">
      <c r="A51173"/>
      <c r="B51173"/>
      <c r="C51173"/>
      <c r="D51173"/>
      <c r="E51173" s="148"/>
      <c r="F51173" s="148"/>
      <c r="G51173" s="149"/>
      <c r="H51173" s="148"/>
      <c r="I51173"/>
    </row>
    <row r="51174" spans="1:9" x14ac:dyDescent="0.25">
      <c r="A51174"/>
      <c r="B51174"/>
      <c r="C51174"/>
      <c r="D51174"/>
      <c r="E51174" s="148"/>
      <c r="F51174" s="148"/>
      <c r="G51174" s="149"/>
      <c r="H51174" s="148"/>
      <c r="I51174"/>
    </row>
    <row r="51175" spans="1:9" x14ac:dyDescent="0.25">
      <c r="A51175"/>
      <c r="B51175"/>
      <c r="C51175"/>
      <c r="D51175"/>
      <c r="E51175" s="148"/>
      <c r="F51175" s="148"/>
      <c r="G51175" s="149"/>
      <c r="H51175" s="148"/>
      <c r="I51175"/>
    </row>
    <row r="51176" spans="1:9" x14ac:dyDescent="0.25">
      <c r="A51176"/>
      <c r="B51176"/>
      <c r="C51176"/>
      <c r="D51176"/>
      <c r="E51176" s="148"/>
      <c r="F51176" s="148"/>
      <c r="G51176" s="149"/>
      <c r="H51176" s="148"/>
      <c r="I51176"/>
    </row>
    <row r="51177" spans="1:9" x14ac:dyDescent="0.25">
      <c r="A51177"/>
      <c r="B51177"/>
      <c r="C51177"/>
      <c r="D51177"/>
      <c r="E51177" s="148"/>
      <c r="F51177" s="148"/>
      <c r="G51177" s="149"/>
      <c r="H51177" s="148"/>
      <c r="I51177"/>
    </row>
    <row r="51178" spans="1:9" x14ac:dyDescent="0.25">
      <c r="A51178"/>
      <c r="B51178"/>
      <c r="C51178"/>
      <c r="D51178"/>
      <c r="E51178" s="148"/>
      <c r="F51178" s="148"/>
      <c r="G51178" s="149"/>
      <c r="H51178" s="148"/>
      <c r="I51178"/>
    </row>
    <row r="51179" spans="1:9" x14ac:dyDescent="0.25">
      <c r="A51179"/>
      <c r="B51179"/>
      <c r="C51179"/>
      <c r="D51179"/>
      <c r="E51179" s="148"/>
      <c r="F51179" s="148"/>
      <c r="G51179" s="149"/>
      <c r="H51179" s="148"/>
      <c r="I51179"/>
    </row>
    <row r="51180" spans="1:9" x14ac:dyDescent="0.25">
      <c r="A51180"/>
      <c r="B51180"/>
      <c r="C51180"/>
      <c r="D51180"/>
      <c r="E51180" s="148"/>
      <c r="F51180" s="148"/>
      <c r="G51180" s="149"/>
      <c r="H51180" s="148"/>
      <c r="I51180"/>
    </row>
    <row r="51181" spans="1:9" x14ac:dyDescent="0.25">
      <c r="A51181"/>
      <c r="B51181"/>
      <c r="C51181"/>
      <c r="D51181"/>
      <c r="E51181" s="148"/>
      <c r="F51181" s="148"/>
      <c r="G51181" s="149"/>
      <c r="H51181" s="148"/>
      <c r="I51181"/>
    </row>
    <row r="51182" spans="1:9" x14ac:dyDescent="0.25">
      <c r="A51182"/>
      <c r="B51182"/>
      <c r="C51182"/>
      <c r="D51182"/>
      <c r="E51182" s="148"/>
      <c r="F51182" s="148"/>
      <c r="G51182" s="149"/>
      <c r="H51182" s="148"/>
      <c r="I51182"/>
    </row>
    <row r="51183" spans="1:9" x14ac:dyDescent="0.25">
      <c r="A51183"/>
      <c r="B51183"/>
      <c r="C51183"/>
      <c r="D51183"/>
      <c r="E51183" s="148"/>
      <c r="F51183" s="148"/>
      <c r="G51183" s="149"/>
      <c r="H51183" s="148"/>
      <c r="I51183"/>
    </row>
    <row r="51184" spans="1:9" x14ac:dyDescent="0.25">
      <c r="A51184"/>
      <c r="B51184"/>
      <c r="C51184"/>
      <c r="D51184"/>
      <c r="E51184" s="148"/>
      <c r="F51184" s="148"/>
      <c r="G51184" s="149"/>
      <c r="H51184" s="148"/>
      <c r="I51184"/>
    </row>
    <row r="51185" spans="1:9" x14ac:dyDescent="0.25">
      <c r="A51185"/>
      <c r="B51185"/>
      <c r="C51185"/>
      <c r="D51185"/>
      <c r="E51185" s="148"/>
      <c r="F51185" s="148"/>
      <c r="G51185" s="149"/>
      <c r="H51185" s="148"/>
      <c r="I51185"/>
    </row>
    <row r="51186" spans="1:9" x14ac:dyDescent="0.25">
      <c r="A51186"/>
      <c r="B51186"/>
      <c r="C51186"/>
      <c r="D51186"/>
      <c r="E51186" s="148"/>
      <c r="F51186" s="148"/>
      <c r="G51186" s="149"/>
      <c r="H51186" s="148"/>
      <c r="I51186"/>
    </row>
    <row r="51187" spans="1:9" x14ac:dyDescent="0.25">
      <c r="A51187"/>
      <c r="B51187"/>
      <c r="C51187"/>
      <c r="D51187"/>
      <c r="E51187" s="148"/>
      <c r="F51187" s="148"/>
      <c r="G51187" s="149"/>
      <c r="H51187" s="148"/>
      <c r="I51187"/>
    </row>
    <row r="51188" spans="1:9" x14ac:dyDescent="0.25">
      <c r="A51188"/>
      <c r="B51188"/>
      <c r="C51188"/>
      <c r="D51188"/>
      <c r="E51188" s="148"/>
      <c r="F51188" s="148"/>
      <c r="G51188" s="149"/>
      <c r="H51188" s="148"/>
      <c r="I51188"/>
    </row>
    <row r="51189" spans="1:9" x14ac:dyDescent="0.25">
      <c r="A51189"/>
      <c r="B51189"/>
      <c r="C51189"/>
      <c r="D51189"/>
      <c r="E51189" s="148"/>
      <c r="F51189" s="148"/>
      <c r="G51189" s="149"/>
      <c r="H51189" s="148"/>
      <c r="I51189"/>
    </row>
    <row r="51190" spans="1:9" x14ac:dyDescent="0.25">
      <c r="A51190"/>
      <c r="B51190"/>
      <c r="C51190"/>
      <c r="D51190"/>
      <c r="E51190" s="148"/>
      <c r="F51190" s="148"/>
      <c r="G51190" s="149"/>
      <c r="H51190" s="148"/>
      <c r="I51190"/>
    </row>
    <row r="51191" spans="1:9" x14ac:dyDescent="0.25">
      <c r="A51191"/>
      <c r="B51191"/>
      <c r="C51191"/>
      <c r="D51191"/>
      <c r="E51191" s="148"/>
      <c r="F51191" s="148"/>
      <c r="G51191" s="149"/>
      <c r="H51191" s="148"/>
      <c r="I51191"/>
    </row>
    <row r="51192" spans="1:9" x14ac:dyDescent="0.25">
      <c r="A51192"/>
      <c r="B51192"/>
      <c r="C51192"/>
      <c r="D51192"/>
      <c r="E51192" s="148"/>
      <c r="F51192" s="148"/>
      <c r="G51192" s="149"/>
      <c r="H51192" s="148"/>
      <c r="I51192"/>
    </row>
    <row r="51193" spans="1:9" x14ac:dyDescent="0.25">
      <c r="A51193"/>
      <c r="B51193"/>
      <c r="C51193"/>
      <c r="D51193"/>
      <c r="E51193" s="148"/>
      <c r="F51193" s="148"/>
      <c r="G51193" s="149"/>
      <c r="H51193" s="148"/>
      <c r="I51193"/>
    </row>
    <row r="51194" spans="1:9" x14ac:dyDescent="0.25">
      <c r="A51194"/>
      <c r="B51194"/>
      <c r="C51194"/>
      <c r="D51194"/>
      <c r="E51194" s="148"/>
      <c r="F51194" s="148"/>
      <c r="G51194" s="149"/>
      <c r="H51194" s="148"/>
      <c r="I51194"/>
    </row>
    <row r="51195" spans="1:9" x14ac:dyDescent="0.25">
      <c r="A51195"/>
      <c r="B51195"/>
      <c r="C51195"/>
      <c r="D51195"/>
      <c r="E51195" s="148"/>
      <c r="F51195" s="148"/>
      <c r="G51195" s="149"/>
      <c r="H51195" s="148"/>
      <c r="I51195"/>
    </row>
    <row r="51196" spans="1:9" x14ac:dyDescent="0.25">
      <c r="A51196"/>
      <c r="B51196"/>
      <c r="C51196"/>
      <c r="D51196"/>
      <c r="E51196" s="148"/>
      <c r="F51196" s="148"/>
      <c r="G51196" s="149"/>
      <c r="H51196" s="148"/>
      <c r="I51196"/>
    </row>
    <row r="51197" spans="1:9" x14ac:dyDescent="0.25">
      <c r="A51197"/>
      <c r="B51197"/>
      <c r="C51197"/>
      <c r="D51197"/>
      <c r="E51197" s="148"/>
      <c r="F51197" s="148"/>
      <c r="G51197" s="149"/>
      <c r="H51197" s="148"/>
      <c r="I51197"/>
    </row>
    <row r="51198" spans="1:9" x14ac:dyDescent="0.25">
      <c r="A51198"/>
      <c r="B51198"/>
      <c r="C51198"/>
      <c r="D51198"/>
      <c r="E51198" s="148"/>
      <c r="F51198" s="148"/>
      <c r="G51198" s="149"/>
      <c r="H51198" s="148"/>
      <c r="I51198"/>
    </row>
    <row r="51199" spans="1:9" x14ac:dyDescent="0.25">
      <c r="A51199"/>
      <c r="B51199"/>
      <c r="C51199"/>
      <c r="D51199"/>
      <c r="E51199" s="148"/>
      <c r="F51199" s="148"/>
      <c r="G51199" s="149"/>
      <c r="H51199" s="148"/>
      <c r="I51199"/>
    </row>
    <row r="51200" spans="1:9" x14ac:dyDescent="0.25">
      <c r="A51200"/>
      <c r="B51200"/>
      <c r="C51200"/>
      <c r="D51200"/>
      <c r="E51200" s="148"/>
      <c r="F51200" s="148"/>
      <c r="G51200" s="149"/>
      <c r="H51200" s="148"/>
      <c r="I51200"/>
    </row>
    <row r="51201" spans="1:9" x14ac:dyDescent="0.25">
      <c r="A51201"/>
      <c r="B51201"/>
      <c r="C51201"/>
      <c r="D51201"/>
      <c r="E51201" s="148"/>
      <c r="F51201" s="148"/>
      <c r="G51201" s="149"/>
      <c r="H51201" s="148"/>
      <c r="I51201"/>
    </row>
    <row r="51202" spans="1:9" x14ac:dyDescent="0.25">
      <c r="A51202"/>
      <c r="B51202"/>
      <c r="C51202"/>
      <c r="D51202"/>
      <c r="E51202" s="148"/>
      <c r="F51202" s="148"/>
      <c r="G51202" s="149"/>
      <c r="H51202" s="148"/>
      <c r="I51202"/>
    </row>
    <row r="51203" spans="1:9" x14ac:dyDescent="0.25">
      <c r="A51203"/>
      <c r="B51203"/>
      <c r="C51203"/>
      <c r="D51203"/>
      <c r="E51203" s="148"/>
      <c r="F51203" s="148"/>
      <c r="G51203" s="149"/>
      <c r="H51203" s="148"/>
      <c r="I51203"/>
    </row>
    <row r="51204" spans="1:9" x14ac:dyDescent="0.25">
      <c r="A51204"/>
      <c r="B51204"/>
      <c r="C51204"/>
      <c r="D51204"/>
      <c r="E51204" s="148"/>
      <c r="F51204" s="148"/>
      <c r="G51204" s="149"/>
      <c r="H51204" s="148"/>
      <c r="I51204"/>
    </row>
    <row r="51205" spans="1:9" x14ac:dyDescent="0.25">
      <c r="A51205"/>
      <c r="B51205"/>
      <c r="C51205"/>
      <c r="D51205"/>
      <c r="E51205" s="148"/>
      <c r="F51205" s="148"/>
      <c r="G51205" s="149"/>
      <c r="H51205" s="148"/>
      <c r="I51205"/>
    </row>
    <row r="51206" spans="1:9" x14ac:dyDescent="0.25">
      <c r="A51206"/>
      <c r="B51206"/>
      <c r="C51206"/>
      <c r="D51206"/>
      <c r="E51206" s="148"/>
      <c r="F51206" s="148"/>
      <c r="G51206" s="149"/>
      <c r="H51206" s="148"/>
      <c r="I51206"/>
    </row>
    <row r="51207" spans="1:9" x14ac:dyDescent="0.25">
      <c r="A51207"/>
      <c r="B51207"/>
      <c r="C51207"/>
      <c r="D51207"/>
      <c r="E51207" s="148"/>
      <c r="F51207" s="148"/>
      <c r="G51207" s="149"/>
      <c r="H51207" s="148"/>
      <c r="I51207"/>
    </row>
    <row r="51208" spans="1:9" x14ac:dyDescent="0.25">
      <c r="A51208"/>
      <c r="B51208"/>
      <c r="C51208"/>
      <c r="D51208"/>
      <c r="E51208" s="148"/>
      <c r="F51208" s="148"/>
      <c r="G51208" s="149"/>
      <c r="H51208" s="148"/>
      <c r="I51208"/>
    </row>
    <row r="51209" spans="1:9" x14ac:dyDescent="0.25">
      <c r="A51209"/>
      <c r="B51209"/>
      <c r="C51209"/>
      <c r="D51209"/>
      <c r="E51209" s="148"/>
      <c r="F51209" s="148"/>
      <c r="G51209" s="149"/>
      <c r="H51209" s="148"/>
      <c r="I51209"/>
    </row>
    <row r="51210" spans="1:9" x14ac:dyDescent="0.25">
      <c r="A51210"/>
      <c r="B51210"/>
      <c r="C51210"/>
      <c r="D51210"/>
      <c r="E51210" s="148"/>
      <c r="F51210" s="148"/>
      <c r="G51210" s="149"/>
      <c r="H51210" s="148"/>
      <c r="I51210"/>
    </row>
    <row r="51211" spans="1:9" x14ac:dyDescent="0.25">
      <c r="A51211"/>
      <c r="B51211"/>
      <c r="C51211"/>
      <c r="D51211"/>
      <c r="E51211" s="148"/>
      <c r="F51211" s="148"/>
      <c r="G51211" s="149"/>
      <c r="H51211" s="148"/>
      <c r="I51211"/>
    </row>
    <row r="51212" spans="1:9" x14ac:dyDescent="0.25">
      <c r="A51212"/>
      <c r="B51212"/>
      <c r="C51212"/>
      <c r="D51212"/>
      <c r="E51212" s="148"/>
      <c r="F51212" s="148"/>
      <c r="G51212" s="149"/>
      <c r="H51212" s="148"/>
      <c r="I51212"/>
    </row>
    <row r="51213" spans="1:9" x14ac:dyDescent="0.25">
      <c r="A51213"/>
      <c r="B51213"/>
      <c r="C51213"/>
      <c r="D51213"/>
      <c r="E51213" s="148"/>
      <c r="F51213" s="148"/>
      <c r="G51213" s="149"/>
      <c r="H51213" s="148"/>
      <c r="I51213"/>
    </row>
    <row r="51214" spans="1:9" x14ac:dyDescent="0.25">
      <c r="A51214"/>
      <c r="B51214"/>
      <c r="C51214"/>
      <c r="D51214"/>
      <c r="E51214" s="148"/>
      <c r="F51214" s="148"/>
      <c r="G51214" s="149"/>
      <c r="H51214" s="148"/>
      <c r="I51214"/>
    </row>
    <row r="51215" spans="1:9" x14ac:dyDescent="0.25">
      <c r="A51215"/>
      <c r="B51215"/>
      <c r="C51215"/>
      <c r="D51215"/>
      <c r="E51215" s="148"/>
      <c r="F51215" s="148"/>
      <c r="G51215" s="149"/>
      <c r="H51215" s="148"/>
      <c r="I51215"/>
    </row>
    <row r="51216" spans="1:9" x14ac:dyDescent="0.25">
      <c r="A51216"/>
      <c r="B51216"/>
      <c r="C51216"/>
      <c r="D51216"/>
      <c r="E51216" s="148"/>
      <c r="F51216" s="148"/>
      <c r="G51216" s="149"/>
      <c r="H51216" s="148"/>
      <c r="I51216"/>
    </row>
    <row r="51217" spans="1:9" x14ac:dyDescent="0.25">
      <c r="A51217"/>
      <c r="B51217"/>
      <c r="C51217"/>
      <c r="D51217"/>
      <c r="E51217" s="148"/>
      <c r="F51217" s="148"/>
      <c r="G51217" s="149"/>
      <c r="H51217" s="148"/>
      <c r="I51217"/>
    </row>
    <row r="51218" spans="1:9" x14ac:dyDescent="0.25">
      <c r="A51218"/>
      <c r="B51218"/>
      <c r="C51218"/>
      <c r="D51218"/>
      <c r="E51218" s="148"/>
      <c r="F51218" s="148"/>
      <c r="G51218" s="149"/>
      <c r="H51218" s="148"/>
      <c r="I51218"/>
    </row>
    <row r="51219" spans="1:9" x14ac:dyDescent="0.25">
      <c r="A51219"/>
      <c r="B51219"/>
      <c r="C51219"/>
      <c r="D51219"/>
      <c r="E51219" s="148"/>
      <c r="F51219" s="148"/>
      <c r="G51219" s="149"/>
      <c r="H51219" s="148"/>
      <c r="I51219"/>
    </row>
    <row r="51220" spans="1:9" x14ac:dyDescent="0.25">
      <c r="A51220"/>
      <c r="B51220"/>
      <c r="C51220"/>
      <c r="D51220"/>
      <c r="E51220" s="148"/>
      <c r="F51220" s="148"/>
      <c r="G51220" s="149"/>
      <c r="H51220" s="148"/>
      <c r="I51220"/>
    </row>
    <row r="51221" spans="1:9" x14ac:dyDescent="0.25">
      <c r="A51221"/>
      <c r="B51221"/>
      <c r="C51221"/>
      <c r="D51221"/>
      <c r="E51221" s="148"/>
      <c r="F51221" s="148"/>
      <c r="G51221" s="149"/>
      <c r="H51221" s="148"/>
      <c r="I51221"/>
    </row>
    <row r="51222" spans="1:9" x14ac:dyDescent="0.25">
      <c r="A51222"/>
      <c r="B51222"/>
      <c r="C51222"/>
      <c r="D51222"/>
      <c r="E51222" s="148"/>
      <c r="F51222" s="148"/>
      <c r="G51222" s="149"/>
      <c r="H51222" s="148"/>
      <c r="I51222"/>
    </row>
    <row r="51223" spans="1:9" x14ac:dyDescent="0.25">
      <c r="A51223"/>
      <c r="B51223"/>
      <c r="C51223"/>
      <c r="D51223"/>
      <c r="E51223" s="148"/>
      <c r="F51223" s="148"/>
      <c r="G51223" s="149"/>
      <c r="H51223" s="148"/>
      <c r="I51223"/>
    </row>
    <row r="51224" spans="1:9" x14ac:dyDescent="0.25">
      <c r="A51224"/>
      <c r="B51224"/>
      <c r="C51224"/>
      <c r="D51224"/>
      <c r="E51224" s="148"/>
      <c r="F51224" s="148"/>
      <c r="G51224" s="149"/>
      <c r="H51224" s="148"/>
      <c r="I51224"/>
    </row>
    <row r="51225" spans="1:9" x14ac:dyDescent="0.25">
      <c r="A51225"/>
      <c r="B51225"/>
      <c r="C51225"/>
      <c r="D51225"/>
      <c r="E51225" s="148"/>
      <c r="F51225" s="148"/>
      <c r="G51225" s="149"/>
      <c r="H51225" s="148"/>
      <c r="I51225"/>
    </row>
    <row r="51226" spans="1:9" x14ac:dyDescent="0.25">
      <c r="A51226"/>
      <c r="B51226"/>
      <c r="C51226"/>
      <c r="D51226"/>
      <c r="E51226" s="148"/>
      <c r="F51226" s="148"/>
      <c r="G51226" s="149"/>
      <c r="H51226" s="148"/>
      <c r="I51226"/>
    </row>
    <row r="51227" spans="1:9" x14ac:dyDescent="0.25">
      <c r="A51227"/>
      <c r="B51227"/>
      <c r="C51227"/>
      <c r="D51227"/>
      <c r="E51227" s="148"/>
      <c r="F51227" s="148"/>
      <c r="G51227" s="149"/>
      <c r="H51227" s="148"/>
      <c r="I51227"/>
    </row>
    <row r="51228" spans="1:9" x14ac:dyDescent="0.25">
      <c r="A51228"/>
      <c r="B51228"/>
      <c r="C51228"/>
      <c r="D51228"/>
      <c r="E51228" s="148"/>
      <c r="F51228" s="148"/>
      <c r="G51228" s="149"/>
      <c r="H51228" s="148"/>
      <c r="I51228"/>
    </row>
    <row r="51229" spans="1:9" x14ac:dyDescent="0.25">
      <c r="A51229"/>
      <c r="B51229"/>
      <c r="C51229"/>
      <c r="D51229"/>
      <c r="E51229" s="148"/>
      <c r="F51229" s="148"/>
      <c r="G51229" s="149"/>
      <c r="H51229" s="148"/>
      <c r="I51229"/>
    </row>
    <row r="51230" spans="1:9" x14ac:dyDescent="0.25">
      <c r="A51230"/>
      <c r="B51230"/>
      <c r="C51230"/>
      <c r="D51230"/>
      <c r="E51230" s="148"/>
      <c r="F51230" s="148"/>
      <c r="G51230" s="149"/>
      <c r="H51230" s="148"/>
      <c r="I51230"/>
    </row>
    <row r="51231" spans="1:9" x14ac:dyDescent="0.25">
      <c r="A51231"/>
      <c r="B51231"/>
      <c r="C51231"/>
      <c r="D51231"/>
      <c r="E51231" s="148"/>
      <c r="F51231" s="148"/>
      <c r="G51231" s="149"/>
      <c r="H51231" s="148"/>
      <c r="I51231"/>
    </row>
    <row r="51232" spans="1:9" x14ac:dyDescent="0.25">
      <c r="A51232"/>
      <c r="B51232"/>
      <c r="C51232"/>
      <c r="D51232"/>
      <c r="E51232" s="148"/>
      <c r="F51232" s="148"/>
      <c r="G51232" s="149"/>
      <c r="H51232" s="148"/>
      <c r="I51232"/>
    </row>
    <row r="51233" spans="1:9" x14ac:dyDescent="0.25">
      <c r="A51233"/>
      <c r="B51233"/>
      <c r="C51233"/>
      <c r="D51233"/>
      <c r="E51233" s="148"/>
      <c r="F51233" s="148"/>
      <c r="G51233" s="149"/>
      <c r="H51233" s="148"/>
      <c r="I51233"/>
    </row>
    <row r="51234" spans="1:9" x14ac:dyDescent="0.25">
      <c r="A51234"/>
      <c r="B51234"/>
      <c r="C51234"/>
      <c r="D51234"/>
      <c r="E51234" s="148"/>
      <c r="F51234" s="148"/>
      <c r="G51234" s="149"/>
      <c r="H51234" s="148"/>
      <c r="I51234"/>
    </row>
    <row r="51235" spans="1:9" x14ac:dyDescent="0.25">
      <c r="A51235"/>
      <c r="B51235"/>
      <c r="C51235"/>
      <c r="D51235"/>
      <c r="E51235" s="148"/>
      <c r="F51235" s="148"/>
      <c r="G51235" s="149"/>
      <c r="H51235" s="148"/>
      <c r="I51235"/>
    </row>
    <row r="51236" spans="1:9" x14ac:dyDescent="0.25">
      <c r="A51236"/>
      <c r="B51236"/>
      <c r="C51236"/>
      <c r="D51236"/>
      <c r="E51236" s="148"/>
      <c r="F51236" s="148"/>
      <c r="G51236" s="149"/>
      <c r="H51236" s="148"/>
      <c r="I51236"/>
    </row>
    <row r="51237" spans="1:9" x14ac:dyDescent="0.25">
      <c r="A51237"/>
      <c r="B51237"/>
      <c r="C51237"/>
      <c r="D51237"/>
      <c r="E51237" s="148"/>
      <c r="F51237" s="148"/>
      <c r="G51237" s="149"/>
      <c r="H51237" s="148"/>
      <c r="I51237"/>
    </row>
    <row r="51238" spans="1:9" x14ac:dyDescent="0.25">
      <c r="A51238"/>
      <c r="B51238"/>
      <c r="C51238"/>
      <c r="D51238"/>
      <c r="E51238" s="148"/>
      <c r="F51238" s="148"/>
      <c r="G51238" s="149"/>
      <c r="H51238" s="148"/>
      <c r="I51238"/>
    </row>
    <row r="51239" spans="1:9" x14ac:dyDescent="0.25">
      <c r="A51239"/>
      <c r="B51239"/>
      <c r="C51239"/>
      <c r="D51239"/>
      <c r="E51239" s="148"/>
      <c r="F51239" s="148"/>
      <c r="G51239" s="149"/>
      <c r="H51239" s="148"/>
      <c r="I51239"/>
    </row>
    <row r="51240" spans="1:9" x14ac:dyDescent="0.25">
      <c r="A51240"/>
      <c r="B51240"/>
      <c r="C51240"/>
      <c r="D51240"/>
      <c r="E51240" s="148"/>
      <c r="F51240" s="148"/>
      <c r="G51240" s="149"/>
      <c r="H51240" s="148"/>
      <c r="I51240"/>
    </row>
    <row r="51241" spans="1:9" x14ac:dyDescent="0.25">
      <c r="A51241"/>
      <c r="B51241"/>
      <c r="C51241"/>
      <c r="D51241"/>
      <c r="E51241" s="148"/>
      <c r="F51241" s="148"/>
      <c r="G51241" s="149"/>
      <c r="H51241" s="148"/>
      <c r="I51241"/>
    </row>
    <row r="51242" spans="1:9" x14ac:dyDescent="0.25">
      <c r="A51242"/>
      <c r="B51242"/>
      <c r="C51242"/>
      <c r="D51242"/>
      <c r="E51242" s="148"/>
      <c r="F51242" s="148"/>
      <c r="G51242" s="149"/>
      <c r="H51242" s="148"/>
      <c r="I51242"/>
    </row>
    <row r="51243" spans="1:9" x14ac:dyDescent="0.25">
      <c r="A51243"/>
      <c r="B51243"/>
      <c r="C51243"/>
      <c r="D51243"/>
      <c r="E51243" s="148"/>
      <c r="F51243" s="148"/>
      <c r="G51243" s="149"/>
      <c r="H51243" s="148"/>
      <c r="I51243"/>
    </row>
    <row r="51244" spans="1:9" x14ac:dyDescent="0.25">
      <c r="A51244"/>
      <c r="B51244"/>
      <c r="C51244"/>
      <c r="D51244"/>
      <c r="E51244" s="148"/>
      <c r="F51244" s="148"/>
      <c r="G51244" s="149"/>
      <c r="H51244" s="148"/>
      <c r="I51244"/>
    </row>
    <row r="51245" spans="1:9" x14ac:dyDescent="0.25">
      <c r="A51245"/>
      <c r="B51245"/>
      <c r="C51245"/>
      <c r="D51245"/>
      <c r="E51245" s="148"/>
      <c r="F51245" s="148"/>
      <c r="G51245" s="149"/>
      <c r="H51245" s="148"/>
      <c r="I51245"/>
    </row>
    <row r="51246" spans="1:9" x14ac:dyDescent="0.25">
      <c r="A51246"/>
      <c r="B51246"/>
      <c r="C51246"/>
      <c r="D51246"/>
      <c r="E51246" s="148"/>
      <c r="F51246" s="148"/>
      <c r="G51246" s="149"/>
      <c r="H51246" s="148"/>
      <c r="I51246"/>
    </row>
    <row r="51247" spans="1:9" x14ac:dyDescent="0.25">
      <c r="A51247"/>
      <c r="B51247"/>
      <c r="C51247"/>
      <c r="D51247"/>
      <c r="E51247" s="148"/>
      <c r="F51247" s="148"/>
      <c r="G51247" s="149"/>
      <c r="H51247" s="148"/>
      <c r="I51247"/>
    </row>
    <row r="51248" spans="1:9" x14ac:dyDescent="0.25">
      <c r="A51248"/>
      <c r="B51248"/>
      <c r="C51248"/>
      <c r="D51248"/>
      <c r="E51248" s="148"/>
      <c r="F51248" s="148"/>
      <c r="G51248" s="149"/>
      <c r="H51248" s="148"/>
      <c r="I51248"/>
    </row>
    <row r="51249" spans="1:9" x14ac:dyDescent="0.25">
      <c r="A51249"/>
      <c r="B51249"/>
      <c r="C51249"/>
      <c r="D51249"/>
      <c r="E51249" s="148"/>
      <c r="F51249" s="148"/>
      <c r="G51249" s="149"/>
      <c r="H51249" s="148"/>
      <c r="I51249"/>
    </row>
    <row r="51250" spans="1:9" x14ac:dyDescent="0.25">
      <c r="A51250"/>
      <c r="B51250"/>
      <c r="C51250"/>
      <c r="D51250"/>
      <c r="E51250" s="148"/>
      <c r="F51250" s="148"/>
      <c r="G51250" s="149"/>
      <c r="H51250" s="148"/>
      <c r="I51250"/>
    </row>
    <row r="51251" spans="1:9" x14ac:dyDescent="0.25">
      <c r="A51251"/>
      <c r="B51251"/>
      <c r="C51251"/>
      <c r="D51251"/>
      <c r="E51251" s="148"/>
      <c r="F51251" s="148"/>
      <c r="G51251" s="149"/>
      <c r="H51251" s="148"/>
      <c r="I51251"/>
    </row>
    <row r="51252" spans="1:9" x14ac:dyDescent="0.25">
      <c r="A51252"/>
      <c r="B51252"/>
      <c r="C51252"/>
      <c r="D51252"/>
      <c r="E51252" s="148"/>
      <c r="F51252" s="148"/>
      <c r="G51252" s="149"/>
      <c r="H51252" s="148"/>
      <c r="I51252"/>
    </row>
    <row r="51253" spans="1:9" x14ac:dyDescent="0.25">
      <c r="A51253"/>
      <c r="B51253"/>
      <c r="C51253"/>
      <c r="D51253"/>
      <c r="E51253" s="148"/>
      <c r="F51253" s="148"/>
      <c r="G51253" s="149"/>
      <c r="H51253" s="148"/>
      <c r="I51253"/>
    </row>
    <row r="51254" spans="1:9" x14ac:dyDescent="0.25">
      <c r="A51254"/>
      <c r="B51254"/>
      <c r="C51254"/>
      <c r="D51254"/>
      <c r="E51254" s="148"/>
      <c r="F51254" s="148"/>
      <c r="G51254" s="149"/>
      <c r="H51254" s="148"/>
      <c r="I51254"/>
    </row>
    <row r="51255" spans="1:9" x14ac:dyDescent="0.25">
      <c r="A51255"/>
      <c r="B51255"/>
      <c r="C51255"/>
      <c r="D51255"/>
      <c r="E51255" s="148"/>
      <c r="F51255" s="148"/>
      <c r="G51255" s="149"/>
      <c r="H51255" s="148"/>
      <c r="I51255"/>
    </row>
    <row r="51256" spans="1:9" x14ac:dyDescent="0.25">
      <c r="A51256"/>
      <c r="B51256"/>
      <c r="C51256"/>
      <c r="D51256"/>
      <c r="E51256" s="148"/>
      <c r="F51256" s="148"/>
      <c r="G51256" s="149"/>
      <c r="H51256" s="148"/>
      <c r="I51256"/>
    </row>
    <row r="51257" spans="1:9" x14ac:dyDescent="0.25">
      <c r="A51257"/>
      <c r="B51257"/>
      <c r="C51257"/>
      <c r="D51257"/>
      <c r="E51257" s="148"/>
      <c r="F51257" s="148"/>
      <c r="G51257" s="149"/>
      <c r="H51257" s="148"/>
      <c r="I51257"/>
    </row>
    <row r="51258" spans="1:9" x14ac:dyDescent="0.25">
      <c r="A51258"/>
      <c r="B51258"/>
      <c r="C51258"/>
      <c r="D51258"/>
      <c r="E51258" s="148"/>
      <c r="F51258" s="148"/>
      <c r="G51258" s="149"/>
      <c r="H51258" s="148"/>
      <c r="I51258"/>
    </row>
    <row r="51259" spans="1:9" x14ac:dyDescent="0.25">
      <c r="A51259"/>
      <c r="B51259"/>
      <c r="C51259"/>
      <c r="D51259"/>
      <c r="E51259" s="148"/>
      <c r="F51259" s="148"/>
      <c r="G51259" s="149"/>
      <c r="H51259" s="148"/>
      <c r="I51259"/>
    </row>
    <row r="51260" spans="1:9" x14ac:dyDescent="0.25">
      <c r="A51260"/>
      <c r="B51260"/>
      <c r="C51260"/>
      <c r="D51260"/>
      <c r="E51260" s="148"/>
      <c r="F51260" s="148"/>
      <c r="G51260" s="149"/>
      <c r="H51260" s="148"/>
      <c r="I51260"/>
    </row>
    <row r="51261" spans="1:9" x14ac:dyDescent="0.25">
      <c r="A51261"/>
      <c r="B51261"/>
      <c r="C51261"/>
      <c r="D51261"/>
      <c r="E51261" s="148"/>
      <c r="F51261" s="148"/>
      <c r="G51261" s="149"/>
      <c r="H51261" s="148"/>
      <c r="I51261"/>
    </row>
    <row r="51262" spans="1:9" x14ac:dyDescent="0.25">
      <c r="A51262"/>
      <c r="B51262"/>
      <c r="C51262"/>
      <c r="D51262"/>
      <c r="E51262" s="148"/>
      <c r="F51262" s="148"/>
      <c r="G51262" s="149"/>
      <c r="H51262" s="148"/>
      <c r="I51262"/>
    </row>
    <row r="51263" spans="1:9" x14ac:dyDescent="0.25">
      <c r="A51263"/>
      <c r="B51263"/>
      <c r="C51263"/>
      <c r="D51263"/>
      <c r="E51263" s="148"/>
      <c r="F51263" s="148"/>
      <c r="G51263" s="149"/>
      <c r="H51263" s="148"/>
      <c r="I51263"/>
    </row>
    <row r="51264" spans="1:9" x14ac:dyDescent="0.25">
      <c r="A51264"/>
      <c r="B51264"/>
      <c r="C51264"/>
      <c r="D51264"/>
      <c r="E51264" s="148"/>
      <c r="F51264" s="148"/>
      <c r="G51264" s="149"/>
      <c r="H51264" s="148"/>
      <c r="I51264"/>
    </row>
    <row r="51265" spans="1:9" x14ac:dyDescent="0.25">
      <c r="A51265"/>
      <c r="B51265"/>
      <c r="C51265"/>
      <c r="D51265"/>
      <c r="E51265" s="148"/>
      <c r="F51265" s="148"/>
      <c r="G51265" s="149"/>
      <c r="H51265" s="148"/>
      <c r="I51265"/>
    </row>
    <row r="51266" spans="1:9" x14ac:dyDescent="0.25">
      <c r="A51266"/>
      <c r="B51266"/>
      <c r="C51266"/>
      <c r="D51266"/>
      <c r="E51266" s="148"/>
      <c r="F51266" s="148"/>
      <c r="G51266" s="149"/>
      <c r="H51266" s="148"/>
      <c r="I51266"/>
    </row>
    <row r="51267" spans="1:9" x14ac:dyDescent="0.25">
      <c r="A51267"/>
      <c r="B51267"/>
      <c r="C51267"/>
      <c r="D51267"/>
      <c r="E51267" s="148"/>
      <c r="F51267" s="148"/>
      <c r="G51267" s="149"/>
      <c r="H51267" s="148"/>
      <c r="I51267"/>
    </row>
    <row r="51268" spans="1:9" x14ac:dyDescent="0.25">
      <c r="A51268"/>
      <c r="B51268"/>
      <c r="C51268"/>
      <c r="D51268"/>
      <c r="E51268" s="148"/>
      <c r="F51268" s="148"/>
      <c r="G51268" s="149"/>
      <c r="H51268" s="148"/>
      <c r="I51268"/>
    </row>
    <row r="51269" spans="1:9" x14ac:dyDescent="0.25">
      <c r="A51269"/>
      <c r="B51269"/>
      <c r="C51269"/>
      <c r="D51269"/>
      <c r="E51269" s="148"/>
      <c r="F51269" s="148"/>
      <c r="G51269" s="149"/>
      <c r="H51269" s="148"/>
      <c r="I51269"/>
    </row>
    <row r="51270" spans="1:9" x14ac:dyDescent="0.25">
      <c r="A51270"/>
      <c r="B51270"/>
      <c r="C51270"/>
      <c r="D51270"/>
      <c r="E51270" s="148"/>
      <c r="F51270" s="148"/>
      <c r="G51270" s="149"/>
      <c r="H51270" s="148"/>
      <c r="I51270"/>
    </row>
    <row r="51271" spans="1:9" x14ac:dyDescent="0.25">
      <c r="A51271"/>
      <c r="B51271"/>
      <c r="C51271"/>
      <c r="D51271"/>
      <c r="E51271" s="148"/>
      <c r="F51271" s="148"/>
      <c r="G51271" s="149"/>
      <c r="H51271" s="148"/>
      <c r="I51271"/>
    </row>
    <row r="51272" spans="1:9" x14ac:dyDescent="0.25">
      <c r="A51272"/>
      <c r="B51272"/>
      <c r="C51272"/>
      <c r="D51272"/>
      <c r="E51272" s="148"/>
      <c r="F51272" s="148"/>
      <c r="G51272" s="149"/>
      <c r="H51272" s="148"/>
      <c r="I51272"/>
    </row>
    <row r="51273" spans="1:9" x14ac:dyDescent="0.25">
      <c r="A51273"/>
      <c r="B51273"/>
      <c r="C51273"/>
      <c r="D51273"/>
      <c r="E51273" s="148"/>
      <c r="F51273" s="148"/>
      <c r="G51273" s="149"/>
      <c r="H51273" s="148"/>
      <c r="I51273"/>
    </row>
    <row r="51274" spans="1:9" x14ac:dyDescent="0.25">
      <c r="A51274"/>
      <c r="B51274"/>
      <c r="C51274"/>
      <c r="D51274"/>
      <c r="E51274" s="148"/>
      <c r="F51274" s="148"/>
      <c r="G51274" s="149"/>
      <c r="H51274" s="148"/>
      <c r="I51274"/>
    </row>
    <row r="51275" spans="1:9" x14ac:dyDescent="0.25">
      <c r="A51275"/>
      <c r="B51275"/>
      <c r="C51275"/>
      <c r="D51275"/>
      <c r="E51275" s="148"/>
      <c r="F51275" s="148"/>
      <c r="G51275" s="149"/>
      <c r="H51275" s="148"/>
      <c r="I51275"/>
    </row>
    <row r="51276" spans="1:9" x14ac:dyDescent="0.25">
      <c r="A51276"/>
      <c r="B51276"/>
      <c r="C51276"/>
      <c r="D51276"/>
      <c r="E51276" s="148"/>
      <c r="F51276" s="148"/>
      <c r="G51276" s="149"/>
      <c r="H51276" s="148"/>
      <c r="I51276"/>
    </row>
    <row r="51277" spans="1:9" x14ac:dyDescent="0.25">
      <c r="A51277"/>
      <c r="B51277"/>
      <c r="C51277"/>
      <c r="D51277"/>
      <c r="E51277" s="148"/>
      <c r="F51277" s="148"/>
      <c r="G51277" s="149"/>
      <c r="H51277" s="148"/>
      <c r="I51277"/>
    </row>
    <row r="51278" spans="1:9" x14ac:dyDescent="0.25">
      <c r="A51278"/>
      <c r="B51278"/>
      <c r="C51278"/>
      <c r="D51278"/>
      <c r="E51278" s="148"/>
      <c r="F51278" s="148"/>
      <c r="G51278" s="149"/>
      <c r="H51278" s="148"/>
      <c r="I51278"/>
    </row>
    <row r="51279" spans="1:9" x14ac:dyDescent="0.25">
      <c r="A51279"/>
      <c r="B51279"/>
      <c r="C51279"/>
      <c r="D51279"/>
      <c r="E51279" s="148"/>
      <c r="F51279" s="148"/>
      <c r="G51279" s="149"/>
      <c r="H51279" s="148"/>
      <c r="I51279"/>
    </row>
    <row r="51280" spans="1:9" x14ac:dyDescent="0.25">
      <c r="A51280"/>
      <c r="B51280"/>
      <c r="C51280"/>
      <c r="D51280"/>
      <c r="E51280" s="148"/>
      <c r="F51280" s="148"/>
      <c r="G51280" s="149"/>
      <c r="H51280" s="148"/>
      <c r="I51280"/>
    </row>
    <row r="51281" spans="1:9" x14ac:dyDescent="0.25">
      <c r="A51281"/>
      <c r="B51281"/>
      <c r="C51281"/>
      <c r="D51281"/>
      <c r="E51281" s="148"/>
      <c r="F51281" s="148"/>
      <c r="G51281" s="149"/>
      <c r="H51281" s="148"/>
      <c r="I51281"/>
    </row>
    <row r="51282" spans="1:9" x14ac:dyDescent="0.25">
      <c r="A51282"/>
      <c r="B51282"/>
      <c r="C51282"/>
      <c r="D51282"/>
      <c r="E51282" s="148"/>
      <c r="F51282" s="148"/>
      <c r="G51282" s="149"/>
      <c r="H51282" s="148"/>
      <c r="I51282"/>
    </row>
    <row r="51283" spans="1:9" x14ac:dyDescent="0.25">
      <c r="A51283"/>
      <c r="B51283"/>
      <c r="C51283"/>
      <c r="D51283"/>
      <c r="E51283" s="148"/>
      <c r="F51283" s="148"/>
      <c r="G51283" s="149"/>
      <c r="H51283" s="148"/>
      <c r="I51283"/>
    </row>
    <row r="51284" spans="1:9" x14ac:dyDescent="0.25">
      <c r="A51284"/>
      <c r="B51284"/>
      <c r="C51284"/>
      <c r="D51284"/>
      <c r="E51284" s="148"/>
      <c r="F51284" s="148"/>
      <c r="G51284" s="149"/>
      <c r="H51284" s="148"/>
      <c r="I51284"/>
    </row>
    <row r="51285" spans="1:9" x14ac:dyDescent="0.25">
      <c r="A51285"/>
      <c r="B51285"/>
      <c r="C51285"/>
      <c r="D51285"/>
      <c r="E51285" s="148"/>
      <c r="F51285" s="148"/>
      <c r="G51285" s="149"/>
      <c r="H51285" s="148"/>
      <c r="I51285"/>
    </row>
    <row r="51286" spans="1:9" x14ac:dyDescent="0.25">
      <c r="A51286"/>
      <c r="B51286"/>
      <c r="C51286"/>
      <c r="D51286"/>
      <c r="E51286" s="148"/>
      <c r="F51286" s="148"/>
      <c r="G51286" s="149"/>
      <c r="H51286" s="148"/>
      <c r="I51286"/>
    </row>
    <row r="51287" spans="1:9" x14ac:dyDescent="0.25">
      <c r="A51287"/>
      <c r="B51287"/>
      <c r="C51287"/>
      <c r="D51287"/>
      <c r="E51287" s="148"/>
      <c r="F51287" s="148"/>
      <c r="G51287" s="149"/>
      <c r="H51287" s="148"/>
      <c r="I51287"/>
    </row>
    <row r="51288" spans="1:9" x14ac:dyDescent="0.25">
      <c r="A51288"/>
      <c r="B51288"/>
      <c r="C51288"/>
      <c r="D51288"/>
      <c r="E51288" s="148"/>
      <c r="F51288" s="148"/>
      <c r="G51288" s="149"/>
      <c r="H51288" s="148"/>
      <c r="I51288"/>
    </row>
    <row r="51289" spans="1:9" x14ac:dyDescent="0.25">
      <c r="A51289"/>
      <c r="B51289"/>
      <c r="C51289"/>
      <c r="D51289"/>
      <c r="E51289" s="148"/>
      <c r="F51289" s="148"/>
      <c r="G51289" s="149"/>
      <c r="H51289" s="148"/>
      <c r="I51289"/>
    </row>
    <row r="51290" spans="1:9" x14ac:dyDescent="0.25">
      <c r="A51290"/>
      <c r="B51290"/>
      <c r="C51290"/>
      <c r="D51290"/>
      <c r="E51290" s="148"/>
      <c r="F51290" s="148"/>
      <c r="G51290" s="149"/>
      <c r="H51290" s="148"/>
      <c r="I51290"/>
    </row>
    <row r="51291" spans="1:9" x14ac:dyDescent="0.25">
      <c r="A51291"/>
      <c r="B51291"/>
      <c r="C51291"/>
      <c r="D51291"/>
      <c r="E51291" s="148"/>
      <c r="F51291" s="148"/>
      <c r="G51291" s="149"/>
      <c r="H51291" s="148"/>
      <c r="I51291"/>
    </row>
    <row r="51292" spans="1:9" x14ac:dyDescent="0.25">
      <c r="A51292"/>
      <c r="B51292"/>
      <c r="C51292"/>
      <c r="D51292"/>
      <c r="E51292" s="148"/>
      <c r="F51292" s="148"/>
      <c r="G51292" s="149"/>
      <c r="H51292" s="148"/>
      <c r="I51292"/>
    </row>
    <row r="51293" spans="1:9" x14ac:dyDescent="0.25">
      <c r="A51293"/>
      <c r="B51293"/>
      <c r="C51293"/>
      <c r="D51293"/>
      <c r="E51293" s="148"/>
      <c r="F51293" s="148"/>
      <c r="G51293" s="149"/>
      <c r="H51293" s="148"/>
      <c r="I51293"/>
    </row>
    <row r="51294" spans="1:9" x14ac:dyDescent="0.25">
      <c r="A51294"/>
      <c r="B51294"/>
      <c r="C51294"/>
      <c r="D51294"/>
      <c r="E51294" s="148"/>
      <c r="F51294" s="148"/>
      <c r="G51294" s="149"/>
      <c r="H51294" s="148"/>
      <c r="I51294"/>
    </row>
    <row r="51295" spans="1:9" x14ac:dyDescent="0.25">
      <c r="A51295"/>
      <c r="B51295"/>
      <c r="C51295"/>
      <c r="D51295"/>
      <c r="E51295" s="148"/>
      <c r="F51295" s="148"/>
      <c r="G51295" s="149"/>
      <c r="H51295" s="148"/>
      <c r="I51295"/>
    </row>
    <row r="51296" spans="1:9" x14ac:dyDescent="0.25">
      <c r="A51296"/>
      <c r="B51296"/>
      <c r="C51296"/>
      <c r="D51296"/>
      <c r="E51296" s="148"/>
      <c r="F51296" s="148"/>
      <c r="G51296" s="149"/>
      <c r="H51296" s="148"/>
      <c r="I51296"/>
    </row>
    <row r="51297" spans="1:9" x14ac:dyDescent="0.25">
      <c r="A51297"/>
      <c r="B51297"/>
      <c r="C51297"/>
      <c r="D51297"/>
      <c r="E51297" s="148"/>
      <c r="F51297" s="148"/>
      <c r="G51297" s="149"/>
      <c r="H51297" s="148"/>
      <c r="I51297"/>
    </row>
    <row r="51298" spans="1:9" x14ac:dyDescent="0.25">
      <c r="A51298"/>
      <c r="B51298"/>
      <c r="C51298"/>
      <c r="D51298"/>
      <c r="E51298" s="148"/>
      <c r="F51298" s="148"/>
      <c r="G51298" s="149"/>
      <c r="H51298" s="148"/>
      <c r="I51298"/>
    </row>
    <row r="51299" spans="1:9" x14ac:dyDescent="0.25">
      <c r="A51299"/>
      <c r="B51299"/>
      <c r="C51299"/>
      <c r="D51299"/>
      <c r="E51299" s="148"/>
      <c r="F51299" s="148"/>
      <c r="G51299" s="149"/>
      <c r="H51299" s="148"/>
      <c r="I51299"/>
    </row>
    <row r="51300" spans="1:9" x14ac:dyDescent="0.25">
      <c r="A51300"/>
      <c r="B51300"/>
      <c r="C51300"/>
      <c r="D51300"/>
      <c r="E51300" s="148"/>
      <c r="F51300" s="148"/>
      <c r="G51300" s="149"/>
      <c r="H51300" s="148"/>
      <c r="I51300"/>
    </row>
    <row r="51301" spans="1:9" x14ac:dyDescent="0.25">
      <c r="A51301"/>
      <c r="B51301"/>
      <c r="C51301"/>
      <c r="D51301"/>
      <c r="E51301" s="148"/>
      <c r="F51301" s="148"/>
      <c r="G51301" s="149"/>
      <c r="H51301" s="148"/>
      <c r="I51301"/>
    </row>
    <row r="51302" spans="1:9" x14ac:dyDescent="0.25">
      <c r="A51302"/>
      <c r="B51302"/>
      <c r="C51302"/>
      <c r="D51302"/>
      <c r="E51302" s="148"/>
      <c r="F51302" s="148"/>
      <c r="G51302" s="149"/>
      <c r="H51302" s="148"/>
      <c r="I51302"/>
    </row>
    <row r="51303" spans="1:9" x14ac:dyDescent="0.25">
      <c r="A51303"/>
      <c r="B51303"/>
      <c r="C51303"/>
      <c r="D51303"/>
      <c r="E51303" s="148"/>
      <c r="F51303" s="148"/>
      <c r="G51303" s="149"/>
      <c r="H51303" s="148"/>
      <c r="I51303"/>
    </row>
    <row r="51304" spans="1:9" x14ac:dyDescent="0.25">
      <c r="A51304"/>
      <c r="B51304"/>
      <c r="C51304"/>
      <c r="D51304"/>
      <c r="E51304" s="148"/>
      <c r="F51304" s="148"/>
      <c r="G51304" s="149"/>
      <c r="H51304" s="148"/>
      <c r="I51304"/>
    </row>
    <row r="51305" spans="1:9" x14ac:dyDescent="0.25">
      <c r="A51305"/>
      <c r="B51305"/>
      <c r="C51305"/>
      <c r="D51305"/>
      <c r="E51305" s="148"/>
      <c r="F51305" s="148"/>
      <c r="G51305" s="149"/>
      <c r="H51305" s="148"/>
      <c r="I51305"/>
    </row>
    <row r="51306" spans="1:9" x14ac:dyDescent="0.25">
      <c r="A51306"/>
      <c r="B51306"/>
      <c r="C51306"/>
      <c r="D51306"/>
      <c r="E51306" s="148"/>
      <c r="F51306" s="148"/>
      <c r="G51306" s="149"/>
      <c r="H51306" s="148"/>
      <c r="I51306"/>
    </row>
    <row r="51307" spans="1:9" x14ac:dyDescent="0.25">
      <c r="A51307"/>
      <c r="B51307"/>
      <c r="C51307"/>
      <c r="D51307"/>
      <c r="E51307" s="148"/>
      <c r="F51307" s="148"/>
      <c r="G51307" s="149"/>
      <c r="H51307" s="148"/>
      <c r="I51307"/>
    </row>
    <row r="51308" spans="1:9" x14ac:dyDescent="0.25">
      <c r="A51308"/>
      <c r="B51308"/>
      <c r="C51308"/>
      <c r="D51308"/>
      <c r="E51308" s="148"/>
      <c r="F51308" s="148"/>
      <c r="G51308" s="149"/>
      <c r="H51308" s="148"/>
      <c r="I51308"/>
    </row>
    <row r="51309" spans="1:9" x14ac:dyDescent="0.25">
      <c r="A51309"/>
      <c r="B51309"/>
      <c r="C51309"/>
      <c r="D51309"/>
      <c r="E51309" s="148"/>
      <c r="F51309" s="148"/>
      <c r="G51309" s="149"/>
      <c r="H51309" s="148"/>
      <c r="I51309"/>
    </row>
    <row r="51310" spans="1:9" x14ac:dyDescent="0.25">
      <c r="A51310"/>
      <c r="B51310"/>
      <c r="C51310"/>
      <c r="D51310"/>
      <c r="E51310" s="148"/>
      <c r="F51310" s="148"/>
      <c r="G51310" s="149"/>
      <c r="H51310" s="148"/>
      <c r="I51310"/>
    </row>
    <row r="51311" spans="1:9" x14ac:dyDescent="0.25">
      <c r="A51311"/>
      <c r="B51311"/>
      <c r="C51311"/>
      <c r="D51311"/>
      <c r="E51311" s="148"/>
      <c r="F51311" s="148"/>
      <c r="G51311" s="149"/>
      <c r="H51311" s="148"/>
      <c r="I51311"/>
    </row>
    <row r="51312" spans="1:9" x14ac:dyDescent="0.25">
      <c r="A51312"/>
      <c r="B51312"/>
      <c r="C51312"/>
      <c r="D51312"/>
      <c r="E51312" s="148"/>
      <c r="F51312" s="148"/>
      <c r="G51312" s="149"/>
      <c r="H51312" s="148"/>
      <c r="I51312"/>
    </row>
    <row r="51313" spans="1:9" x14ac:dyDescent="0.25">
      <c r="A51313"/>
      <c r="B51313"/>
      <c r="C51313"/>
      <c r="D51313"/>
      <c r="E51313" s="148"/>
      <c r="F51313" s="148"/>
      <c r="G51313" s="149"/>
      <c r="H51313" s="148"/>
      <c r="I51313"/>
    </row>
    <row r="51314" spans="1:9" x14ac:dyDescent="0.25">
      <c r="A51314"/>
      <c r="B51314"/>
      <c r="C51314"/>
      <c r="D51314"/>
      <c r="E51314" s="148"/>
      <c r="F51314" s="148"/>
      <c r="G51314" s="149"/>
      <c r="H51314" s="148"/>
      <c r="I51314"/>
    </row>
    <row r="51315" spans="1:9" x14ac:dyDescent="0.25">
      <c r="A51315"/>
      <c r="B51315"/>
      <c r="C51315"/>
      <c r="D51315"/>
      <c r="E51315" s="148"/>
      <c r="F51315" s="148"/>
      <c r="G51315" s="149"/>
      <c r="H51315" s="148"/>
      <c r="I51315"/>
    </row>
    <row r="51316" spans="1:9" x14ac:dyDescent="0.25">
      <c r="A51316"/>
      <c r="B51316"/>
      <c r="C51316"/>
      <c r="D51316"/>
      <c r="E51316" s="148"/>
      <c r="F51316" s="148"/>
      <c r="G51316" s="149"/>
      <c r="H51316" s="148"/>
      <c r="I51316"/>
    </row>
    <row r="51317" spans="1:9" x14ac:dyDescent="0.25">
      <c r="A51317"/>
      <c r="B51317"/>
      <c r="C51317"/>
      <c r="D51317"/>
      <c r="E51317" s="148"/>
      <c r="F51317" s="148"/>
      <c r="G51317" s="149"/>
      <c r="H51317" s="148"/>
      <c r="I51317"/>
    </row>
    <row r="51318" spans="1:9" x14ac:dyDescent="0.25">
      <c r="A51318"/>
      <c r="B51318"/>
      <c r="C51318"/>
      <c r="D51318"/>
      <c r="E51318" s="148"/>
      <c r="F51318" s="148"/>
      <c r="G51318" s="149"/>
      <c r="H51318" s="148"/>
      <c r="I51318"/>
    </row>
    <row r="51319" spans="1:9" x14ac:dyDescent="0.25">
      <c r="A51319"/>
      <c r="B51319"/>
      <c r="C51319"/>
      <c r="D51319"/>
      <c r="E51319" s="148"/>
      <c r="F51319" s="148"/>
      <c r="G51319" s="149"/>
      <c r="H51319" s="148"/>
      <c r="I51319"/>
    </row>
    <row r="51320" spans="1:9" x14ac:dyDescent="0.25">
      <c r="A51320"/>
      <c r="B51320"/>
      <c r="C51320"/>
      <c r="D51320"/>
      <c r="E51320" s="148"/>
      <c r="F51320" s="148"/>
      <c r="G51320" s="149"/>
      <c r="H51320" s="148"/>
      <c r="I51320"/>
    </row>
    <row r="51321" spans="1:9" x14ac:dyDescent="0.25">
      <c r="A51321"/>
      <c r="B51321"/>
      <c r="C51321"/>
      <c r="D51321"/>
      <c r="E51321" s="148"/>
      <c r="F51321" s="148"/>
      <c r="G51321" s="149"/>
      <c r="H51321" s="148"/>
      <c r="I51321"/>
    </row>
    <row r="51322" spans="1:9" x14ac:dyDescent="0.25">
      <c r="A51322"/>
      <c r="B51322"/>
      <c r="C51322"/>
      <c r="D51322"/>
      <c r="E51322" s="148"/>
      <c r="F51322" s="148"/>
      <c r="G51322" s="149"/>
      <c r="H51322" s="148"/>
      <c r="I51322"/>
    </row>
    <row r="51323" spans="1:9" x14ac:dyDescent="0.25">
      <c r="A51323"/>
      <c r="B51323"/>
      <c r="C51323"/>
      <c r="D51323"/>
      <c r="E51323" s="148"/>
      <c r="F51323" s="148"/>
      <c r="G51323" s="149"/>
      <c r="H51323" s="148"/>
      <c r="I51323"/>
    </row>
    <row r="51324" spans="1:9" x14ac:dyDescent="0.25">
      <c r="A51324"/>
      <c r="B51324"/>
      <c r="C51324"/>
      <c r="D51324"/>
      <c r="E51324" s="148"/>
      <c r="F51324" s="148"/>
      <c r="G51324" s="149"/>
      <c r="H51324" s="148"/>
      <c r="I51324"/>
    </row>
    <row r="51325" spans="1:9" x14ac:dyDescent="0.25">
      <c r="A51325"/>
      <c r="B51325"/>
      <c r="C51325"/>
      <c r="D51325"/>
      <c r="E51325" s="148"/>
      <c r="F51325" s="148"/>
      <c r="G51325" s="149"/>
      <c r="H51325" s="148"/>
      <c r="I51325"/>
    </row>
    <row r="51326" spans="1:9" x14ac:dyDescent="0.25">
      <c r="A51326"/>
      <c r="B51326"/>
      <c r="C51326"/>
      <c r="D51326"/>
      <c r="E51326" s="148"/>
      <c r="F51326" s="148"/>
      <c r="G51326" s="149"/>
      <c r="H51326" s="148"/>
      <c r="I51326"/>
    </row>
    <row r="51327" spans="1:9" x14ac:dyDescent="0.25">
      <c r="A51327"/>
      <c r="B51327"/>
      <c r="C51327"/>
      <c r="D51327"/>
      <c r="E51327" s="148"/>
      <c r="F51327" s="148"/>
      <c r="G51327" s="149"/>
      <c r="H51327" s="148"/>
      <c r="I51327"/>
    </row>
    <row r="51328" spans="1:9" x14ac:dyDescent="0.25">
      <c r="A51328"/>
      <c r="B51328"/>
      <c r="C51328"/>
      <c r="D51328"/>
      <c r="E51328" s="148"/>
      <c r="F51328" s="148"/>
      <c r="G51328" s="149"/>
      <c r="H51328" s="148"/>
      <c r="I51328"/>
    </row>
    <row r="51329" spans="1:9" x14ac:dyDescent="0.25">
      <c r="A51329"/>
      <c r="B51329"/>
      <c r="C51329"/>
      <c r="D51329"/>
      <c r="E51329" s="148"/>
      <c r="F51329" s="148"/>
      <c r="G51329" s="149"/>
      <c r="H51329" s="148"/>
      <c r="I51329"/>
    </row>
    <row r="51330" spans="1:9" x14ac:dyDescent="0.25">
      <c r="A51330"/>
      <c r="B51330"/>
      <c r="C51330"/>
      <c r="D51330"/>
      <c r="E51330" s="148"/>
      <c r="F51330" s="148"/>
      <c r="G51330" s="149"/>
      <c r="H51330" s="148"/>
      <c r="I51330"/>
    </row>
    <row r="51331" spans="1:9" x14ac:dyDescent="0.25">
      <c r="A51331"/>
      <c r="B51331"/>
      <c r="C51331"/>
      <c r="D51331"/>
      <c r="E51331" s="148"/>
      <c r="F51331" s="148"/>
      <c r="G51331" s="149"/>
      <c r="H51331" s="148"/>
      <c r="I51331"/>
    </row>
    <row r="51332" spans="1:9" x14ac:dyDescent="0.25">
      <c r="A51332"/>
      <c r="B51332"/>
      <c r="C51332"/>
      <c r="D51332"/>
      <c r="E51332" s="148"/>
      <c r="F51332" s="148"/>
      <c r="G51332" s="149"/>
      <c r="H51332" s="148"/>
      <c r="I51332"/>
    </row>
    <row r="51333" spans="1:9" x14ac:dyDescent="0.25">
      <c r="A51333"/>
      <c r="B51333"/>
      <c r="C51333"/>
      <c r="D51333"/>
      <c r="E51333" s="148"/>
      <c r="F51333" s="148"/>
      <c r="G51333" s="149"/>
      <c r="H51333" s="148"/>
      <c r="I51333"/>
    </row>
    <row r="51334" spans="1:9" x14ac:dyDescent="0.25">
      <c r="A51334"/>
      <c r="B51334"/>
      <c r="C51334"/>
      <c r="D51334"/>
      <c r="E51334" s="148"/>
      <c r="F51334" s="148"/>
      <c r="G51334" s="149"/>
      <c r="H51334" s="148"/>
      <c r="I51334"/>
    </row>
    <row r="51335" spans="1:9" x14ac:dyDescent="0.25">
      <c r="A51335"/>
      <c r="B51335"/>
      <c r="C51335"/>
      <c r="D51335"/>
      <c r="E51335" s="148"/>
      <c r="F51335" s="148"/>
      <c r="G51335" s="149"/>
      <c r="H51335" s="148"/>
      <c r="I51335"/>
    </row>
    <row r="51336" spans="1:9" x14ac:dyDescent="0.25">
      <c r="A51336"/>
      <c r="B51336"/>
      <c r="C51336"/>
      <c r="D51336"/>
      <c r="E51336" s="148"/>
      <c r="F51336" s="148"/>
      <c r="G51336" s="149"/>
      <c r="H51336" s="148"/>
      <c r="I51336"/>
    </row>
    <row r="51337" spans="1:9" x14ac:dyDescent="0.25">
      <c r="A51337"/>
      <c r="B51337"/>
      <c r="C51337"/>
      <c r="D51337"/>
      <c r="E51337" s="148"/>
      <c r="F51337" s="148"/>
      <c r="G51337" s="149"/>
      <c r="H51337" s="148"/>
      <c r="I51337"/>
    </row>
    <row r="51338" spans="1:9" x14ac:dyDescent="0.25">
      <c r="A51338"/>
      <c r="B51338"/>
      <c r="C51338"/>
      <c r="D51338"/>
      <c r="E51338" s="148"/>
      <c r="F51338" s="148"/>
      <c r="G51338" s="149"/>
      <c r="H51338" s="148"/>
      <c r="I51338"/>
    </row>
    <row r="51339" spans="1:9" x14ac:dyDescent="0.25">
      <c r="A51339"/>
      <c r="B51339"/>
      <c r="C51339"/>
      <c r="D51339"/>
      <c r="E51339" s="148"/>
      <c r="F51339" s="148"/>
      <c r="G51339" s="149"/>
      <c r="H51339" s="148"/>
      <c r="I51339"/>
    </row>
    <row r="51340" spans="1:9" x14ac:dyDescent="0.25">
      <c r="A51340"/>
      <c r="B51340"/>
      <c r="C51340"/>
      <c r="D51340"/>
      <c r="E51340" s="148"/>
      <c r="F51340" s="148"/>
      <c r="G51340" s="149"/>
      <c r="H51340" s="148"/>
      <c r="I51340"/>
    </row>
    <row r="51341" spans="1:9" x14ac:dyDescent="0.25">
      <c r="A51341"/>
      <c r="B51341"/>
      <c r="C51341"/>
      <c r="D51341"/>
      <c r="E51341" s="148"/>
      <c r="F51341" s="148"/>
      <c r="G51341" s="149"/>
      <c r="H51341" s="148"/>
      <c r="I51341"/>
    </row>
    <row r="51342" spans="1:9" x14ac:dyDescent="0.25">
      <c r="A51342"/>
      <c r="B51342"/>
      <c r="C51342"/>
      <c r="D51342"/>
      <c r="E51342" s="148"/>
      <c r="F51342" s="148"/>
      <c r="G51342" s="149"/>
      <c r="H51342" s="148"/>
      <c r="I51342"/>
    </row>
    <row r="51343" spans="1:9" x14ac:dyDescent="0.25">
      <c r="A51343"/>
      <c r="B51343"/>
      <c r="C51343"/>
      <c r="D51343"/>
      <c r="E51343" s="148"/>
      <c r="F51343" s="148"/>
      <c r="G51343" s="149"/>
      <c r="H51343" s="148"/>
      <c r="I51343"/>
    </row>
    <row r="51344" spans="1:9" x14ac:dyDescent="0.25">
      <c r="A51344"/>
      <c r="B51344"/>
      <c r="C51344"/>
      <c r="D51344"/>
      <c r="E51344" s="148"/>
      <c r="F51344" s="148"/>
      <c r="G51344" s="149"/>
      <c r="H51344" s="148"/>
      <c r="I51344"/>
    </row>
    <row r="51345" spans="1:9" x14ac:dyDescent="0.25">
      <c r="A51345"/>
      <c r="B51345"/>
      <c r="C51345"/>
      <c r="D51345"/>
      <c r="E51345" s="148"/>
      <c r="F51345" s="148"/>
      <c r="G51345" s="149"/>
      <c r="H51345" s="148"/>
      <c r="I51345"/>
    </row>
    <row r="51346" spans="1:9" x14ac:dyDescent="0.25">
      <c r="A51346"/>
      <c r="B51346"/>
      <c r="C51346"/>
      <c r="D51346"/>
      <c r="E51346" s="148"/>
      <c r="F51346" s="148"/>
      <c r="G51346" s="149"/>
      <c r="H51346" s="148"/>
      <c r="I51346"/>
    </row>
    <row r="51347" spans="1:9" x14ac:dyDescent="0.25">
      <c r="A51347"/>
      <c r="B51347"/>
      <c r="C51347"/>
      <c r="D51347"/>
      <c r="E51347" s="148"/>
      <c r="F51347" s="148"/>
      <c r="G51347" s="149"/>
      <c r="H51347" s="148"/>
      <c r="I51347"/>
    </row>
    <row r="51348" spans="1:9" x14ac:dyDescent="0.25">
      <c r="A51348"/>
      <c r="B51348"/>
      <c r="C51348"/>
      <c r="D51348"/>
      <c r="E51348" s="148"/>
      <c r="F51348" s="148"/>
      <c r="G51348" s="149"/>
      <c r="H51348" s="148"/>
      <c r="I51348"/>
    </row>
    <row r="51349" spans="1:9" x14ac:dyDescent="0.25">
      <c r="A51349"/>
      <c r="B51349"/>
      <c r="C51349"/>
      <c r="D51349"/>
      <c r="E51349" s="148"/>
      <c r="F51349" s="148"/>
      <c r="G51349" s="149"/>
      <c r="H51349" s="148"/>
      <c r="I51349"/>
    </row>
    <row r="51350" spans="1:9" x14ac:dyDescent="0.25">
      <c r="A51350"/>
      <c r="B51350"/>
      <c r="C51350"/>
      <c r="D51350"/>
      <c r="E51350" s="148"/>
      <c r="F51350" s="148"/>
      <c r="G51350" s="149"/>
      <c r="H51350" s="148"/>
      <c r="I51350"/>
    </row>
    <row r="51351" spans="1:9" x14ac:dyDescent="0.25">
      <c r="A51351"/>
      <c r="B51351"/>
      <c r="C51351"/>
      <c r="D51351"/>
      <c r="E51351" s="148"/>
      <c r="F51351" s="148"/>
      <c r="G51351" s="149"/>
      <c r="H51351" s="148"/>
      <c r="I51351"/>
    </row>
    <row r="51352" spans="1:9" x14ac:dyDescent="0.25">
      <c r="A51352"/>
      <c r="B51352"/>
      <c r="C51352"/>
      <c r="D51352"/>
      <c r="E51352" s="148"/>
      <c r="F51352" s="148"/>
      <c r="G51352" s="149"/>
      <c r="H51352" s="148"/>
      <c r="I51352"/>
    </row>
    <row r="51353" spans="1:9" x14ac:dyDescent="0.25">
      <c r="A51353"/>
      <c r="B51353"/>
      <c r="C51353"/>
      <c r="D51353"/>
      <c r="E51353" s="148"/>
      <c r="F51353" s="148"/>
      <c r="G51353" s="149"/>
      <c r="H51353" s="148"/>
      <c r="I51353"/>
    </row>
    <row r="51354" spans="1:9" x14ac:dyDescent="0.25">
      <c r="A51354"/>
      <c r="B51354"/>
      <c r="C51354"/>
      <c r="D51354"/>
      <c r="E51354" s="148"/>
      <c r="F51354" s="148"/>
      <c r="G51354" s="149"/>
      <c r="H51354" s="148"/>
      <c r="I51354"/>
    </row>
    <row r="51355" spans="1:9" x14ac:dyDescent="0.25">
      <c r="A51355"/>
      <c r="B51355"/>
      <c r="C51355"/>
      <c r="D51355"/>
      <c r="E51355" s="148"/>
      <c r="F51355" s="148"/>
      <c r="G51355" s="149"/>
      <c r="H51355" s="148"/>
      <c r="I51355"/>
    </row>
    <row r="51356" spans="1:9" x14ac:dyDescent="0.25">
      <c r="A51356"/>
      <c r="B51356"/>
      <c r="C51356"/>
      <c r="D51356"/>
      <c r="E51356" s="148"/>
      <c r="F51356" s="148"/>
      <c r="G51356" s="149"/>
      <c r="H51356" s="148"/>
      <c r="I51356"/>
    </row>
    <row r="51357" spans="1:9" x14ac:dyDescent="0.25">
      <c r="A51357"/>
      <c r="B51357"/>
      <c r="C51357"/>
      <c r="D51357"/>
      <c r="E51357" s="148"/>
      <c r="F51357" s="148"/>
      <c r="G51357" s="149"/>
      <c r="H51357" s="148"/>
      <c r="I51357"/>
    </row>
    <row r="51358" spans="1:9" x14ac:dyDescent="0.25">
      <c r="A51358"/>
      <c r="B51358"/>
      <c r="C51358"/>
      <c r="D51358"/>
      <c r="E51358" s="148"/>
      <c r="F51358" s="148"/>
      <c r="G51358" s="149"/>
      <c r="H51358" s="148"/>
      <c r="I51358"/>
    </row>
    <row r="51359" spans="1:9" x14ac:dyDescent="0.25">
      <c r="A51359"/>
      <c r="B51359"/>
      <c r="C51359"/>
      <c r="D51359"/>
      <c r="E51359" s="148"/>
      <c r="F51359" s="148"/>
      <c r="G51359" s="149"/>
      <c r="H51359" s="148"/>
      <c r="I51359"/>
    </row>
    <row r="51360" spans="1:9" x14ac:dyDescent="0.25">
      <c r="A51360"/>
      <c r="B51360"/>
      <c r="C51360"/>
      <c r="D51360"/>
      <c r="E51360" s="148"/>
      <c r="F51360" s="148"/>
      <c r="G51360" s="149"/>
      <c r="H51360" s="148"/>
      <c r="I51360"/>
    </row>
    <row r="51361" spans="1:9" x14ac:dyDescent="0.25">
      <c r="A51361"/>
      <c r="B51361"/>
      <c r="C51361"/>
      <c r="D51361"/>
      <c r="E51361" s="148"/>
      <c r="F51361" s="148"/>
      <c r="G51361" s="149"/>
      <c r="H51361" s="148"/>
      <c r="I51361"/>
    </row>
    <row r="51362" spans="1:9" x14ac:dyDescent="0.25">
      <c r="A51362"/>
      <c r="B51362"/>
      <c r="C51362"/>
      <c r="D51362"/>
      <c r="E51362" s="148"/>
      <c r="F51362" s="148"/>
      <c r="G51362" s="149"/>
      <c r="H51362" s="148"/>
      <c r="I51362"/>
    </row>
    <row r="51363" spans="1:9" x14ac:dyDescent="0.25">
      <c r="A51363"/>
      <c r="B51363"/>
      <c r="C51363"/>
      <c r="D51363"/>
      <c r="E51363" s="148"/>
      <c r="F51363" s="148"/>
      <c r="G51363" s="149"/>
      <c r="H51363" s="148"/>
      <c r="I51363"/>
    </row>
    <row r="51364" spans="1:9" x14ac:dyDescent="0.25">
      <c r="A51364"/>
      <c r="B51364"/>
      <c r="C51364"/>
      <c r="D51364"/>
      <c r="E51364" s="148"/>
      <c r="F51364" s="148"/>
      <c r="G51364" s="149"/>
      <c r="H51364" s="148"/>
      <c r="I51364"/>
    </row>
    <row r="51365" spans="1:9" x14ac:dyDescent="0.25">
      <c r="A51365"/>
      <c r="B51365"/>
      <c r="C51365"/>
      <c r="D51365"/>
      <c r="E51365" s="148"/>
      <c r="F51365" s="148"/>
      <c r="G51365" s="149"/>
      <c r="H51365" s="148"/>
      <c r="I51365"/>
    </row>
    <row r="51366" spans="1:9" x14ac:dyDescent="0.25">
      <c r="A51366"/>
      <c r="B51366"/>
      <c r="C51366"/>
      <c r="D51366"/>
      <c r="E51366" s="148"/>
      <c r="F51366" s="148"/>
      <c r="G51366" s="149"/>
      <c r="H51366" s="148"/>
      <c r="I51366"/>
    </row>
    <row r="51367" spans="1:9" x14ac:dyDescent="0.25">
      <c r="A51367"/>
      <c r="B51367"/>
      <c r="C51367"/>
      <c r="D51367"/>
      <c r="E51367" s="148"/>
      <c r="F51367" s="148"/>
      <c r="G51367" s="149"/>
      <c r="H51367" s="148"/>
      <c r="I51367"/>
    </row>
    <row r="51368" spans="1:9" x14ac:dyDescent="0.25">
      <c r="A51368"/>
      <c r="B51368"/>
      <c r="C51368"/>
      <c r="D51368"/>
      <c r="E51368" s="148"/>
      <c r="F51368" s="148"/>
      <c r="G51368" s="149"/>
      <c r="H51368" s="148"/>
      <c r="I51368"/>
    </row>
    <row r="51369" spans="1:9" x14ac:dyDescent="0.25">
      <c r="A51369"/>
      <c r="B51369"/>
      <c r="C51369"/>
      <c r="D51369"/>
      <c r="E51369" s="148"/>
      <c r="F51369" s="148"/>
      <c r="G51369" s="149"/>
      <c r="H51369" s="148"/>
      <c r="I51369"/>
    </row>
    <row r="51370" spans="1:9" x14ac:dyDescent="0.25">
      <c r="A51370"/>
      <c r="B51370"/>
      <c r="C51370"/>
      <c r="D51370"/>
      <c r="E51370" s="148"/>
      <c r="F51370" s="148"/>
      <c r="G51370" s="149"/>
      <c r="H51370" s="148"/>
      <c r="I51370"/>
    </row>
    <row r="51371" spans="1:9" x14ac:dyDescent="0.25">
      <c r="A51371"/>
      <c r="B51371"/>
      <c r="C51371"/>
      <c r="D51371"/>
      <c r="E51371" s="148"/>
      <c r="F51371" s="148"/>
      <c r="G51371" s="149"/>
      <c r="H51371" s="148"/>
      <c r="I51371"/>
    </row>
    <row r="51372" spans="1:9" x14ac:dyDescent="0.25">
      <c r="A51372"/>
      <c r="B51372"/>
      <c r="C51372"/>
      <c r="D51372"/>
      <c r="E51372" s="148"/>
      <c r="F51372" s="148"/>
      <c r="G51372" s="149"/>
      <c r="H51372" s="148"/>
      <c r="I51372"/>
    </row>
    <row r="51373" spans="1:9" x14ac:dyDescent="0.25">
      <c r="A51373"/>
      <c r="B51373"/>
      <c r="C51373"/>
      <c r="D51373"/>
      <c r="E51373" s="148"/>
      <c r="F51373" s="148"/>
      <c r="G51373" s="149"/>
      <c r="H51373" s="148"/>
      <c r="I51373"/>
    </row>
    <row r="51374" spans="1:9" x14ac:dyDescent="0.25">
      <c r="A51374"/>
      <c r="B51374"/>
      <c r="C51374"/>
      <c r="D51374"/>
      <c r="E51374" s="148"/>
      <c r="F51374" s="148"/>
      <c r="G51374" s="149"/>
      <c r="H51374" s="148"/>
      <c r="I51374"/>
    </row>
    <row r="51375" spans="1:9" x14ac:dyDescent="0.25">
      <c r="A51375"/>
      <c r="B51375"/>
      <c r="C51375"/>
      <c r="D51375"/>
      <c r="E51375" s="148"/>
      <c r="F51375" s="148"/>
      <c r="G51375" s="149"/>
      <c r="H51375" s="148"/>
      <c r="I51375"/>
    </row>
    <row r="51376" spans="1:9" x14ac:dyDescent="0.25">
      <c r="A51376"/>
      <c r="B51376"/>
      <c r="C51376"/>
      <c r="D51376"/>
      <c r="E51376" s="148"/>
      <c r="F51376" s="148"/>
      <c r="G51376" s="149"/>
      <c r="H51376" s="148"/>
      <c r="I51376"/>
    </row>
    <row r="51377" spans="1:9" x14ac:dyDescent="0.25">
      <c r="A51377"/>
      <c r="B51377"/>
      <c r="C51377"/>
      <c r="D51377"/>
      <c r="E51377" s="148"/>
      <c r="F51377" s="148"/>
      <c r="G51377" s="149"/>
      <c r="H51377" s="148"/>
      <c r="I51377"/>
    </row>
    <row r="51378" spans="1:9" x14ac:dyDescent="0.25">
      <c r="A51378"/>
      <c r="B51378"/>
      <c r="C51378"/>
      <c r="D51378"/>
      <c r="E51378" s="148"/>
      <c r="F51378" s="148"/>
      <c r="G51378" s="149"/>
      <c r="H51378" s="148"/>
      <c r="I51378"/>
    </row>
    <row r="51379" spans="1:9" x14ac:dyDescent="0.25">
      <c r="A51379"/>
      <c r="B51379"/>
      <c r="C51379"/>
      <c r="D51379"/>
      <c r="E51379" s="148"/>
      <c r="F51379" s="148"/>
      <c r="G51379" s="149"/>
      <c r="H51379" s="148"/>
      <c r="I51379"/>
    </row>
    <row r="51380" spans="1:9" x14ac:dyDescent="0.25">
      <c r="A51380"/>
      <c r="B51380"/>
      <c r="C51380"/>
      <c r="D51380"/>
      <c r="E51380" s="148"/>
      <c r="F51380" s="148"/>
      <c r="G51380" s="149"/>
      <c r="H51380" s="148"/>
      <c r="I51380"/>
    </row>
    <row r="51381" spans="1:9" x14ac:dyDescent="0.25">
      <c r="A51381"/>
      <c r="B51381"/>
      <c r="C51381"/>
      <c r="D51381"/>
      <c r="E51381" s="148"/>
      <c r="F51381" s="148"/>
      <c r="G51381" s="149"/>
      <c r="H51381" s="148"/>
      <c r="I51381"/>
    </row>
    <row r="51382" spans="1:9" x14ac:dyDescent="0.25">
      <c r="A51382"/>
      <c r="B51382"/>
      <c r="C51382"/>
      <c r="D51382"/>
      <c r="E51382" s="148"/>
      <c r="F51382" s="148"/>
      <c r="G51382" s="149"/>
      <c r="H51382" s="148"/>
      <c r="I51382"/>
    </row>
    <row r="51383" spans="1:9" x14ac:dyDescent="0.25">
      <c r="A51383"/>
      <c r="B51383"/>
      <c r="C51383"/>
      <c r="D51383"/>
      <c r="E51383" s="148"/>
      <c r="F51383" s="148"/>
      <c r="G51383" s="149"/>
      <c r="H51383" s="148"/>
      <c r="I51383"/>
    </row>
    <row r="51384" spans="1:9" x14ac:dyDescent="0.25">
      <c r="A51384"/>
      <c r="B51384"/>
      <c r="C51384"/>
      <c r="D51384"/>
      <c r="E51384" s="148"/>
      <c r="F51384" s="148"/>
      <c r="G51384" s="149"/>
      <c r="H51384" s="148"/>
      <c r="I51384"/>
    </row>
    <row r="51385" spans="1:9" x14ac:dyDescent="0.25">
      <c r="A51385"/>
      <c r="B51385"/>
      <c r="C51385"/>
      <c r="D51385"/>
      <c r="E51385" s="148"/>
      <c r="F51385" s="148"/>
      <c r="G51385" s="149"/>
      <c r="H51385" s="148"/>
      <c r="I51385"/>
    </row>
    <row r="51386" spans="1:9" x14ac:dyDescent="0.25">
      <c r="A51386"/>
      <c r="B51386"/>
      <c r="C51386"/>
      <c r="D51386"/>
      <c r="E51386" s="148"/>
      <c r="F51386" s="148"/>
      <c r="G51386" s="149"/>
      <c r="H51386" s="148"/>
      <c r="I51386"/>
    </row>
    <row r="51387" spans="1:9" x14ac:dyDescent="0.25">
      <c r="A51387"/>
      <c r="B51387"/>
      <c r="C51387"/>
      <c r="D51387"/>
      <c r="E51387" s="148"/>
      <c r="F51387" s="148"/>
      <c r="G51387" s="149"/>
      <c r="H51387" s="148"/>
      <c r="I51387"/>
    </row>
    <row r="51388" spans="1:9" x14ac:dyDescent="0.25">
      <c r="A51388"/>
      <c r="B51388"/>
      <c r="C51388"/>
      <c r="D51388"/>
      <c r="E51388" s="148"/>
      <c r="F51388" s="148"/>
      <c r="G51388" s="149"/>
      <c r="H51388" s="148"/>
      <c r="I51388"/>
    </row>
    <row r="51389" spans="1:9" x14ac:dyDescent="0.25">
      <c r="A51389"/>
      <c r="B51389"/>
      <c r="C51389"/>
      <c r="D51389"/>
      <c r="E51389" s="148"/>
      <c r="F51389" s="148"/>
      <c r="G51389" s="149"/>
      <c r="H51389" s="148"/>
      <c r="I51389"/>
    </row>
    <row r="51390" spans="1:9" x14ac:dyDescent="0.25">
      <c r="A51390"/>
      <c r="B51390"/>
      <c r="C51390"/>
      <c r="D51390"/>
      <c r="E51390" s="148"/>
      <c r="F51390" s="148"/>
      <c r="G51390" s="149"/>
      <c r="H51390" s="148"/>
      <c r="I51390"/>
    </row>
    <row r="51391" spans="1:9" x14ac:dyDescent="0.25">
      <c r="A51391"/>
      <c r="B51391"/>
      <c r="C51391"/>
      <c r="D51391"/>
      <c r="E51391" s="148"/>
      <c r="F51391" s="148"/>
      <c r="G51391" s="149"/>
      <c r="H51391" s="148"/>
      <c r="I51391"/>
    </row>
    <row r="51392" spans="1:9" x14ac:dyDescent="0.25">
      <c r="A51392"/>
      <c r="B51392"/>
      <c r="C51392"/>
      <c r="D51392"/>
      <c r="E51392" s="148"/>
      <c r="F51392" s="148"/>
      <c r="G51392" s="149"/>
      <c r="H51392" s="148"/>
      <c r="I51392"/>
    </row>
    <row r="51393" spans="1:9" x14ac:dyDescent="0.25">
      <c r="A51393"/>
      <c r="B51393"/>
      <c r="C51393"/>
      <c r="D51393"/>
      <c r="E51393" s="148"/>
      <c r="F51393" s="148"/>
      <c r="G51393" s="149"/>
      <c r="H51393" s="148"/>
      <c r="I51393"/>
    </row>
    <row r="51394" spans="1:9" x14ac:dyDescent="0.25">
      <c r="A51394"/>
      <c r="B51394"/>
      <c r="C51394"/>
      <c r="D51394"/>
      <c r="E51394" s="148"/>
      <c r="F51394" s="148"/>
      <c r="G51394" s="149"/>
      <c r="H51394" s="148"/>
      <c r="I51394"/>
    </row>
    <row r="51395" spans="1:9" x14ac:dyDescent="0.25">
      <c r="A51395"/>
      <c r="B51395"/>
      <c r="C51395"/>
      <c r="D51395"/>
      <c r="E51395" s="148"/>
      <c r="F51395" s="148"/>
      <c r="G51395" s="149"/>
      <c r="H51395" s="148"/>
      <c r="I51395"/>
    </row>
    <row r="51396" spans="1:9" x14ac:dyDescent="0.25">
      <c r="A51396"/>
      <c r="B51396"/>
      <c r="C51396"/>
      <c r="D51396"/>
      <c r="E51396" s="148"/>
      <c r="F51396" s="148"/>
      <c r="G51396" s="149"/>
      <c r="H51396" s="148"/>
      <c r="I51396"/>
    </row>
    <row r="51397" spans="1:9" x14ac:dyDescent="0.25">
      <c r="A51397"/>
      <c r="B51397"/>
      <c r="C51397"/>
      <c r="D51397"/>
      <c r="E51397" s="148"/>
      <c r="F51397" s="148"/>
      <c r="G51397" s="149"/>
      <c r="H51397" s="148"/>
      <c r="I51397"/>
    </row>
    <row r="51398" spans="1:9" x14ac:dyDescent="0.25">
      <c r="A51398"/>
      <c r="B51398"/>
      <c r="C51398"/>
      <c r="D51398"/>
      <c r="E51398" s="148"/>
      <c r="F51398" s="148"/>
      <c r="G51398" s="149"/>
      <c r="H51398" s="148"/>
      <c r="I51398"/>
    </row>
    <row r="51399" spans="1:9" x14ac:dyDescent="0.25">
      <c r="A51399"/>
      <c r="B51399"/>
      <c r="C51399"/>
      <c r="D51399"/>
      <c r="E51399" s="148"/>
      <c r="F51399" s="148"/>
      <c r="G51399" s="149"/>
      <c r="H51399" s="148"/>
      <c r="I51399"/>
    </row>
    <row r="51400" spans="1:9" x14ac:dyDescent="0.25">
      <c r="A51400"/>
      <c r="B51400"/>
      <c r="C51400"/>
      <c r="D51400"/>
      <c r="E51400" s="148"/>
      <c r="F51400" s="148"/>
      <c r="G51400" s="149"/>
      <c r="H51400" s="148"/>
      <c r="I51400"/>
    </row>
    <row r="51401" spans="1:9" x14ac:dyDescent="0.25">
      <c r="A51401"/>
      <c r="B51401"/>
      <c r="C51401"/>
      <c r="D51401"/>
      <c r="E51401" s="148"/>
      <c r="F51401" s="148"/>
      <c r="G51401" s="149"/>
      <c r="H51401" s="148"/>
      <c r="I51401"/>
    </row>
    <row r="51402" spans="1:9" x14ac:dyDescent="0.25">
      <c r="A51402"/>
      <c r="B51402"/>
      <c r="C51402"/>
      <c r="D51402"/>
      <c r="E51402" s="148"/>
      <c r="F51402" s="148"/>
      <c r="G51402" s="149"/>
      <c r="H51402" s="148"/>
      <c r="I51402"/>
    </row>
    <row r="51403" spans="1:9" x14ac:dyDescent="0.25">
      <c r="A51403"/>
      <c r="B51403"/>
      <c r="C51403"/>
      <c r="D51403"/>
      <c r="E51403" s="148"/>
      <c r="F51403" s="148"/>
      <c r="G51403" s="149"/>
      <c r="H51403" s="148"/>
      <c r="I51403"/>
    </row>
    <row r="51404" spans="1:9" x14ac:dyDescent="0.25">
      <c r="A51404"/>
      <c r="B51404"/>
      <c r="C51404"/>
      <c r="D51404"/>
      <c r="E51404" s="148"/>
      <c r="F51404" s="148"/>
      <c r="G51404" s="149"/>
      <c r="H51404" s="148"/>
      <c r="I51404"/>
    </row>
    <row r="51405" spans="1:9" x14ac:dyDescent="0.25">
      <c r="A51405"/>
      <c r="B51405"/>
      <c r="C51405"/>
      <c r="D51405"/>
      <c r="E51405" s="148"/>
      <c r="F51405" s="148"/>
      <c r="G51405" s="149"/>
      <c r="H51405" s="148"/>
      <c r="I51405"/>
    </row>
    <row r="51406" spans="1:9" x14ac:dyDescent="0.25">
      <c r="A51406"/>
      <c r="B51406"/>
      <c r="C51406"/>
      <c r="D51406"/>
      <c r="E51406" s="148"/>
      <c r="F51406" s="148"/>
      <c r="G51406" s="149"/>
      <c r="H51406" s="148"/>
      <c r="I51406"/>
    </row>
    <row r="51407" spans="1:9" x14ac:dyDescent="0.25">
      <c r="A51407"/>
      <c r="B51407"/>
      <c r="C51407"/>
      <c r="D51407"/>
      <c r="E51407" s="148"/>
      <c r="F51407" s="148"/>
      <c r="G51407" s="149"/>
      <c r="H51407" s="148"/>
      <c r="I51407"/>
    </row>
    <row r="51408" spans="1:9" x14ac:dyDescent="0.25">
      <c r="A51408"/>
      <c r="B51408"/>
      <c r="C51408"/>
      <c r="D51408"/>
      <c r="E51408" s="148"/>
      <c r="F51408" s="148"/>
      <c r="G51408" s="149"/>
      <c r="H51408" s="148"/>
      <c r="I51408"/>
    </row>
    <row r="51409" spans="1:9" x14ac:dyDescent="0.25">
      <c r="A51409"/>
      <c r="B51409"/>
      <c r="C51409"/>
      <c r="D51409"/>
      <c r="E51409" s="148"/>
      <c r="F51409" s="148"/>
      <c r="G51409" s="149"/>
      <c r="H51409" s="148"/>
      <c r="I51409"/>
    </row>
    <row r="51410" spans="1:9" x14ac:dyDescent="0.25">
      <c r="A51410"/>
      <c r="B51410"/>
      <c r="C51410"/>
      <c r="D51410"/>
      <c r="E51410" s="148"/>
      <c r="F51410" s="148"/>
      <c r="G51410" s="149"/>
      <c r="H51410" s="148"/>
      <c r="I51410"/>
    </row>
    <row r="51411" spans="1:9" x14ac:dyDescent="0.25">
      <c r="A51411"/>
      <c r="B51411"/>
      <c r="C51411"/>
      <c r="D51411"/>
      <c r="E51411" s="148"/>
      <c r="F51411" s="148"/>
      <c r="G51411" s="149"/>
      <c r="H51411" s="148"/>
      <c r="I51411"/>
    </row>
    <row r="51412" spans="1:9" x14ac:dyDescent="0.25">
      <c r="A51412"/>
      <c r="B51412"/>
      <c r="C51412"/>
      <c r="D51412"/>
      <c r="E51412" s="148"/>
      <c r="F51412" s="148"/>
      <c r="G51412" s="149"/>
      <c r="H51412" s="148"/>
      <c r="I51412"/>
    </row>
    <row r="51413" spans="1:9" x14ac:dyDescent="0.25">
      <c r="A51413"/>
      <c r="B51413"/>
      <c r="C51413"/>
      <c r="D51413"/>
      <c r="E51413" s="148"/>
      <c r="F51413" s="148"/>
      <c r="G51413" s="149"/>
      <c r="H51413" s="148"/>
      <c r="I51413"/>
    </row>
    <row r="51414" spans="1:9" x14ac:dyDescent="0.25">
      <c r="A51414"/>
      <c r="B51414"/>
      <c r="C51414"/>
      <c r="D51414"/>
      <c r="E51414" s="148"/>
      <c r="F51414" s="148"/>
      <c r="G51414" s="149"/>
      <c r="H51414" s="148"/>
      <c r="I51414"/>
    </row>
    <row r="51415" spans="1:9" x14ac:dyDescent="0.25">
      <c r="A51415"/>
      <c r="B51415"/>
      <c r="C51415"/>
      <c r="D51415"/>
      <c r="E51415" s="148"/>
      <c r="F51415" s="148"/>
      <c r="G51415" s="149"/>
      <c r="H51415" s="148"/>
      <c r="I51415"/>
    </row>
    <row r="51416" spans="1:9" x14ac:dyDescent="0.25">
      <c r="A51416"/>
      <c r="B51416"/>
      <c r="C51416"/>
      <c r="D51416"/>
      <c r="E51416" s="148"/>
      <c r="F51416" s="148"/>
      <c r="G51416" s="149"/>
      <c r="H51416" s="148"/>
      <c r="I51416"/>
    </row>
    <row r="51417" spans="1:9" x14ac:dyDescent="0.25">
      <c r="A51417"/>
      <c r="B51417"/>
      <c r="C51417"/>
      <c r="D51417"/>
      <c r="E51417" s="148"/>
      <c r="F51417" s="148"/>
      <c r="G51417" s="149"/>
      <c r="H51417" s="148"/>
      <c r="I51417"/>
    </row>
    <row r="51418" spans="1:9" x14ac:dyDescent="0.25">
      <c r="A51418"/>
      <c r="B51418"/>
      <c r="C51418"/>
      <c r="D51418"/>
      <c r="E51418" s="148"/>
      <c r="F51418" s="148"/>
      <c r="G51418" s="149"/>
      <c r="H51418" s="148"/>
      <c r="I51418"/>
    </row>
    <row r="51419" spans="1:9" x14ac:dyDescent="0.25">
      <c r="A51419"/>
      <c r="B51419"/>
      <c r="C51419"/>
      <c r="D51419"/>
      <c r="E51419" s="148"/>
      <c r="F51419" s="148"/>
      <c r="G51419" s="149"/>
      <c r="H51419" s="148"/>
      <c r="I51419"/>
    </row>
    <row r="51420" spans="1:9" x14ac:dyDescent="0.25">
      <c r="A51420"/>
      <c r="B51420"/>
      <c r="C51420"/>
      <c r="D51420"/>
      <c r="E51420" s="148"/>
      <c r="F51420" s="148"/>
      <c r="G51420" s="149"/>
      <c r="H51420" s="148"/>
      <c r="I51420"/>
    </row>
    <row r="51421" spans="1:9" x14ac:dyDescent="0.25">
      <c r="A51421"/>
      <c r="B51421"/>
      <c r="C51421"/>
      <c r="D51421"/>
      <c r="E51421" s="148"/>
      <c r="F51421" s="148"/>
      <c r="G51421" s="149"/>
      <c r="H51421" s="148"/>
      <c r="I51421"/>
    </row>
    <row r="51422" spans="1:9" x14ac:dyDescent="0.25">
      <c r="A51422"/>
      <c r="B51422"/>
      <c r="C51422"/>
      <c r="D51422"/>
      <c r="E51422" s="148"/>
      <c r="F51422" s="148"/>
      <c r="G51422" s="149"/>
      <c r="H51422" s="148"/>
      <c r="I51422"/>
    </row>
    <row r="51423" spans="1:9" x14ac:dyDescent="0.25">
      <c r="A51423"/>
      <c r="B51423"/>
      <c r="C51423"/>
      <c r="D51423"/>
      <c r="E51423" s="148"/>
      <c r="F51423" s="148"/>
      <c r="G51423" s="149"/>
      <c r="H51423" s="148"/>
      <c r="I51423"/>
    </row>
    <row r="51424" spans="1:9" x14ac:dyDescent="0.25">
      <c r="A51424"/>
      <c r="B51424"/>
      <c r="C51424"/>
      <c r="D51424"/>
      <c r="E51424" s="148"/>
      <c r="F51424" s="148"/>
      <c r="G51424" s="149"/>
      <c r="H51424" s="148"/>
      <c r="I51424"/>
    </row>
    <row r="51425" spans="1:9" x14ac:dyDescent="0.25">
      <c r="A51425"/>
      <c r="B51425"/>
      <c r="C51425"/>
      <c r="D51425"/>
      <c r="E51425" s="148"/>
      <c r="F51425" s="148"/>
      <c r="G51425" s="149"/>
      <c r="H51425" s="148"/>
      <c r="I51425"/>
    </row>
    <row r="51426" spans="1:9" x14ac:dyDescent="0.25">
      <c r="A51426"/>
      <c r="B51426"/>
      <c r="C51426"/>
      <c r="D51426"/>
      <c r="E51426" s="148"/>
      <c r="F51426" s="148"/>
      <c r="G51426" s="149"/>
      <c r="H51426" s="148"/>
      <c r="I51426"/>
    </row>
    <row r="51427" spans="1:9" x14ac:dyDescent="0.25">
      <c r="A51427"/>
      <c r="B51427"/>
      <c r="C51427"/>
      <c r="D51427"/>
      <c r="E51427" s="148"/>
      <c r="F51427" s="148"/>
      <c r="G51427" s="149"/>
      <c r="H51427" s="148"/>
      <c r="I51427"/>
    </row>
    <row r="51428" spans="1:9" x14ac:dyDescent="0.25">
      <c r="A51428"/>
      <c r="B51428"/>
      <c r="C51428"/>
      <c r="D51428"/>
      <c r="E51428" s="148"/>
      <c r="F51428" s="148"/>
      <c r="G51428" s="149"/>
      <c r="H51428" s="148"/>
      <c r="I51428"/>
    </row>
    <row r="51429" spans="1:9" x14ac:dyDescent="0.25">
      <c r="A51429"/>
      <c r="B51429"/>
      <c r="C51429"/>
      <c r="D51429"/>
      <c r="E51429" s="148"/>
      <c r="F51429" s="148"/>
      <c r="G51429" s="149"/>
      <c r="H51429" s="148"/>
      <c r="I51429"/>
    </row>
    <row r="51430" spans="1:9" x14ac:dyDescent="0.25">
      <c r="A51430"/>
      <c r="B51430"/>
      <c r="C51430"/>
      <c r="D51430"/>
      <c r="E51430" s="148"/>
      <c r="F51430" s="148"/>
      <c r="G51430" s="149"/>
      <c r="H51430" s="148"/>
      <c r="I51430"/>
    </row>
    <row r="51431" spans="1:9" x14ac:dyDescent="0.25">
      <c r="A51431"/>
      <c r="B51431"/>
      <c r="C51431"/>
      <c r="D51431"/>
      <c r="E51431" s="148"/>
      <c r="F51431" s="148"/>
      <c r="G51431" s="149"/>
      <c r="H51431" s="148"/>
      <c r="I51431"/>
    </row>
    <row r="51432" spans="1:9" x14ac:dyDescent="0.25">
      <c r="A51432"/>
      <c r="B51432"/>
      <c r="C51432"/>
      <c r="D51432"/>
      <c r="E51432" s="148"/>
      <c r="F51432" s="148"/>
      <c r="G51432" s="149"/>
      <c r="H51432" s="148"/>
      <c r="I51432"/>
    </row>
    <row r="51433" spans="1:9" x14ac:dyDescent="0.25">
      <c r="A51433"/>
      <c r="B51433"/>
      <c r="C51433"/>
      <c r="D51433"/>
      <c r="E51433" s="148"/>
      <c r="F51433" s="148"/>
      <c r="G51433" s="149"/>
      <c r="H51433" s="148"/>
      <c r="I51433"/>
    </row>
    <row r="51434" spans="1:9" x14ac:dyDescent="0.25">
      <c r="A51434"/>
      <c r="B51434"/>
      <c r="C51434"/>
      <c r="D51434"/>
      <c r="E51434" s="148"/>
      <c r="F51434" s="148"/>
      <c r="G51434" s="149"/>
      <c r="H51434" s="148"/>
      <c r="I51434"/>
    </row>
    <row r="51435" spans="1:9" x14ac:dyDescent="0.25">
      <c r="A51435"/>
      <c r="B51435"/>
      <c r="C51435"/>
      <c r="D51435"/>
      <c r="E51435" s="148"/>
      <c r="F51435" s="148"/>
      <c r="G51435" s="149"/>
      <c r="H51435" s="148"/>
      <c r="I51435"/>
    </row>
    <row r="51436" spans="1:9" x14ac:dyDescent="0.25">
      <c r="A51436"/>
      <c r="B51436"/>
      <c r="C51436"/>
      <c r="D51436"/>
      <c r="E51436" s="148"/>
      <c r="F51436" s="148"/>
      <c r="G51436" s="149"/>
      <c r="H51436" s="148"/>
      <c r="I51436"/>
    </row>
    <row r="51437" spans="1:9" x14ac:dyDescent="0.25">
      <c r="A51437"/>
      <c r="B51437"/>
      <c r="C51437"/>
      <c r="D51437"/>
      <c r="E51437" s="148"/>
      <c r="F51437" s="148"/>
      <c r="G51437" s="149"/>
      <c r="H51437" s="148"/>
      <c r="I51437"/>
    </row>
    <row r="51438" spans="1:9" x14ac:dyDescent="0.25">
      <c r="A51438"/>
      <c r="B51438"/>
      <c r="C51438"/>
      <c r="D51438"/>
      <c r="E51438" s="148"/>
      <c r="F51438" s="148"/>
      <c r="G51438" s="149"/>
      <c r="H51438" s="148"/>
      <c r="I51438"/>
    </row>
    <row r="51439" spans="1:9" x14ac:dyDescent="0.25">
      <c r="A51439"/>
      <c r="B51439"/>
      <c r="C51439"/>
      <c r="D51439"/>
      <c r="E51439" s="148"/>
      <c r="F51439" s="148"/>
      <c r="G51439" s="149"/>
      <c r="H51439" s="148"/>
      <c r="I51439"/>
    </row>
    <row r="51440" spans="1:9" x14ac:dyDescent="0.25">
      <c r="A51440"/>
      <c r="B51440"/>
      <c r="C51440"/>
      <c r="D51440"/>
      <c r="E51440" s="148"/>
      <c r="F51440" s="148"/>
      <c r="G51440" s="149"/>
      <c r="H51440" s="148"/>
      <c r="I51440"/>
    </row>
    <row r="51441" spans="1:9" x14ac:dyDescent="0.25">
      <c r="A51441"/>
      <c r="B51441"/>
      <c r="C51441"/>
      <c r="D51441"/>
      <c r="E51441" s="148"/>
      <c r="F51441" s="148"/>
      <c r="G51441" s="149"/>
      <c r="H51441" s="148"/>
      <c r="I51441"/>
    </row>
    <row r="51442" spans="1:9" x14ac:dyDescent="0.25">
      <c r="A51442"/>
      <c r="B51442"/>
      <c r="C51442"/>
      <c r="D51442"/>
      <c r="E51442" s="148"/>
      <c r="F51442" s="148"/>
      <c r="G51442" s="149"/>
      <c r="H51442" s="148"/>
      <c r="I51442"/>
    </row>
    <row r="51443" spans="1:9" x14ac:dyDescent="0.25">
      <c r="A51443"/>
      <c r="B51443"/>
      <c r="C51443"/>
      <c r="D51443"/>
      <c r="E51443" s="148"/>
      <c r="F51443" s="148"/>
      <c r="G51443" s="149"/>
      <c r="H51443" s="148"/>
      <c r="I51443"/>
    </row>
    <row r="51444" spans="1:9" x14ac:dyDescent="0.25">
      <c r="A51444"/>
      <c r="B51444"/>
      <c r="C51444"/>
      <c r="D51444"/>
      <c r="E51444" s="148"/>
      <c r="F51444" s="148"/>
      <c r="G51444" s="149"/>
      <c r="H51444" s="148"/>
      <c r="I51444"/>
    </row>
    <row r="51445" spans="1:9" x14ac:dyDescent="0.25">
      <c r="A51445"/>
      <c r="B51445"/>
      <c r="C51445"/>
      <c r="D51445"/>
      <c r="E51445" s="148"/>
      <c r="F51445" s="148"/>
      <c r="G51445" s="149"/>
      <c r="H51445" s="148"/>
      <c r="I51445"/>
    </row>
    <row r="51446" spans="1:9" x14ac:dyDescent="0.25">
      <c r="A51446"/>
      <c r="B51446"/>
      <c r="C51446"/>
      <c r="D51446"/>
      <c r="E51446" s="148"/>
      <c r="F51446" s="148"/>
      <c r="G51446" s="149"/>
      <c r="H51446" s="148"/>
      <c r="I51446"/>
    </row>
    <row r="51447" spans="1:9" x14ac:dyDescent="0.25">
      <c r="A51447"/>
      <c r="B51447"/>
      <c r="C51447"/>
      <c r="D51447"/>
      <c r="E51447" s="148"/>
      <c r="F51447" s="148"/>
      <c r="G51447" s="149"/>
      <c r="H51447" s="148"/>
      <c r="I51447"/>
    </row>
    <row r="51448" spans="1:9" x14ac:dyDescent="0.25">
      <c r="A51448"/>
      <c r="B51448"/>
      <c r="C51448"/>
      <c r="D51448"/>
      <c r="E51448" s="148"/>
      <c r="F51448" s="148"/>
      <c r="G51448" s="149"/>
      <c r="H51448" s="148"/>
      <c r="I51448"/>
    </row>
    <row r="51449" spans="1:9" x14ac:dyDescent="0.25">
      <c r="A51449"/>
      <c r="B51449"/>
      <c r="C51449"/>
      <c r="D51449"/>
      <c r="E51449" s="148"/>
      <c r="F51449" s="148"/>
      <c r="G51449" s="149"/>
      <c r="H51449" s="148"/>
      <c r="I51449"/>
    </row>
    <row r="51450" spans="1:9" x14ac:dyDescent="0.25">
      <c r="A51450"/>
      <c r="B51450"/>
      <c r="C51450"/>
      <c r="D51450"/>
      <c r="E51450" s="148"/>
      <c r="F51450" s="148"/>
      <c r="G51450" s="149"/>
      <c r="H51450" s="148"/>
      <c r="I51450"/>
    </row>
    <row r="51451" spans="1:9" x14ac:dyDescent="0.25">
      <c r="A51451"/>
      <c r="B51451"/>
      <c r="C51451"/>
      <c r="D51451"/>
      <c r="E51451" s="148"/>
      <c r="F51451" s="148"/>
      <c r="G51451" s="149"/>
      <c r="H51451" s="148"/>
      <c r="I51451"/>
    </row>
    <row r="51452" spans="1:9" x14ac:dyDescent="0.25">
      <c r="A51452"/>
      <c r="B51452"/>
      <c r="C51452"/>
      <c r="D51452"/>
      <c r="E51452" s="148"/>
      <c r="F51452" s="148"/>
      <c r="G51452" s="149"/>
      <c r="H51452" s="148"/>
      <c r="I51452"/>
    </row>
    <row r="51453" spans="1:9" x14ac:dyDescent="0.25">
      <c r="A51453"/>
      <c r="B51453"/>
      <c r="C51453"/>
      <c r="D51453"/>
      <c r="E51453" s="148"/>
      <c r="F51453" s="148"/>
      <c r="G51453" s="149"/>
      <c r="H51453" s="148"/>
      <c r="I51453"/>
    </row>
    <row r="51454" spans="1:9" x14ac:dyDescent="0.25">
      <c r="A51454"/>
      <c r="B51454"/>
      <c r="C51454"/>
      <c r="D51454"/>
      <c r="E51454" s="148"/>
      <c r="F51454" s="148"/>
      <c r="G51454" s="149"/>
      <c r="H51454" s="148"/>
      <c r="I51454"/>
    </row>
    <row r="51455" spans="1:9" x14ac:dyDescent="0.25">
      <c r="A51455"/>
      <c r="B51455"/>
      <c r="C51455"/>
      <c r="D51455"/>
      <c r="E51455" s="148"/>
      <c r="F51455" s="148"/>
      <c r="G51455" s="149"/>
      <c r="H51455" s="148"/>
      <c r="I51455"/>
    </row>
    <row r="51456" spans="1:9" x14ac:dyDescent="0.25">
      <c r="A51456"/>
      <c r="B51456"/>
      <c r="C51456"/>
      <c r="D51456"/>
      <c r="E51456" s="148"/>
      <c r="F51456" s="148"/>
      <c r="G51456" s="149"/>
      <c r="H51456" s="148"/>
      <c r="I51456"/>
    </row>
    <row r="51457" spans="1:9" x14ac:dyDescent="0.25">
      <c r="A51457"/>
      <c r="B51457"/>
      <c r="C51457"/>
      <c r="D51457"/>
      <c r="E51457" s="148"/>
      <c r="F51457" s="148"/>
      <c r="G51457" s="149"/>
      <c r="H51457" s="148"/>
      <c r="I51457"/>
    </row>
    <row r="51458" spans="1:9" x14ac:dyDescent="0.25">
      <c r="A51458"/>
      <c r="B51458"/>
      <c r="C51458"/>
      <c r="D51458"/>
      <c r="E51458" s="148"/>
      <c r="F51458" s="148"/>
      <c r="G51458" s="149"/>
      <c r="H51458" s="148"/>
      <c r="I51458"/>
    </row>
    <row r="51459" spans="1:9" x14ac:dyDescent="0.25">
      <c r="A51459"/>
      <c r="B51459"/>
      <c r="C51459"/>
      <c r="D51459"/>
      <c r="E51459" s="148"/>
      <c r="F51459" s="148"/>
      <c r="G51459" s="149"/>
      <c r="H51459" s="148"/>
      <c r="I51459"/>
    </row>
    <row r="51460" spans="1:9" x14ac:dyDescent="0.25">
      <c r="A51460"/>
      <c r="B51460"/>
      <c r="C51460"/>
      <c r="D51460"/>
      <c r="E51460" s="148"/>
      <c r="F51460" s="148"/>
      <c r="G51460" s="149"/>
      <c r="H51460" s="148"/>
      <c r="I51460"/>
    </row>
    <row r="51461" spans="1:9" x14ac:dyDescent="0.25">
      <c r="A51461"/>
      <c r="B51461"/>
      <c r="C51461"/>
      <c r="D51461"/>
      <c r="E51461" s="148"/>
      <c r="F51461" s="148"/>
      <c r="G51461" s="149"/>
      <c r="H51461" s="148"/>
      <c r="I51461"/>
    </row>
    <row r="51462" spans="1:9" x14ac:dyDescent="0.25">
      <c r="A51462"/>
      <c r="B51462"/>
      <c r="C51462"/>
      <c r="D51462"/>
      <c r="E51462" s="148"/>
      <c r="F51462" s="148"/>
      <c r="G51462" s="149"/>
      <c r="H51462" s="148"/>
      <c r="I51462"/>
    </row>
    <row r="51463" spans="1:9" x14ac:dyDescent="0.25">
      <c r="A51463"/>
      <c r="B51463"/>
      <c r="C51463"/>
      <c r="D51463"/>
      <c r="E51463" s="148"/>
      <c r="F51463" s="148"/>
      <c r="G51463" s="149"/>
      <c r="H51463" s="148"/>
      <c r="I51463"/>
    </row>
    <row r="51464" spans="1:9" x14ac:dyDescent="0.25">
      <c r="A51464"/>
      <c r="B51464"/>
      <c r="C51464"/>
      <c r="D51464"/>
      <c r="E51464" s="148"/>
      <c r="F51464" s="148"/>
      <c r="G51464" s="149"/>
      <c r="H51464" s="148"/>
      <c r="I51464"/>
    </row>
    <row r="51465" spans="1:9" x14ac:dyDescent="0.25">
      <c r="A51465"/>
      <c r="B51465"/>
      <c r="C51465"/>
      <c r="D51465"/>
      <c r="E51465" s="148"/>
      <c r="F51465" s="148"/>
      <c r="G51465" s="149"/>
      <c r="H51465" s="148"/>
      <c r="I51465"/>
    </row>
    <row r="51466" spans="1:9" x14ac:dyDescent="0.25">
      <c r="A51466"/>
      <c r="B51466"/>
      <c r="C51466"/>
      <c r="D51466"/>
      <c r="E51466" s="148"/>
      <c r="F51466" s="148"/>
      <c r="G51466" s="149"/>
      <c r="H51466" s="148"/>
      <c r="I51466"/>
    </row>
    <row r="51467" spans="1:9" x14ac:dyDescent="0.25">
      <c r="A51467"/>
      <c r="B51467"/>
      <c r="C51467"/>
      <c r="D51467"/>
      <c r="E51467" s="148"/>
      <c r="F51467" s="148"/>
      <c r="G51467" s="149"/>
      <c r="H51467" s="148"/>
      <c r="I51467"/>
    </row>
    <row r="51468" spans="1:9" x14ac:dyDescent="0.25">
      <c r="A51468"/>
      <c r="B51468"/>
      <c r="C51468"/>
      <c r="D51468"/>
      <c r="E51468" s="148"/>
      <c r="F51468" s="148"/>
      <c r="G51468" s="149"/>
      <c r="H51468" s="148"/>
      <c r="I51468"/>
    </row>
    <row r="51469" spans="1:9" x14ac:dyDescent="0.25">
      <c r="A51469"/>
      <c r="B51469"/>
      <c r="C51469"/>
      <c r="D51469"/>
      <c r="E51469" s="148"/>
      <c r="F51469" s="148"/>
      <c r="G51469" s="149"/>
      <c r="H51469" s="148"/>
      <c r="I51469"/>
    </row>
    <row r="51470" spans="1:9" x14ac:dyDescent="0.25">
      <c r="A51470"/>
      <c r="B51470"/>
      <c r="C51470"/>
      <c r="D51470"/>
      <c r="E51470" s="148"/>
      <c r="F51470" s="148"/>
      <c r="G51470" s="149"/>
      <c r="H51470" s="148"/>
      <c r="I51470"/>
    </row>
    <row r="51471" spans="1:9" x14ac:dyDescent="0.25">
      <c r="A51471"/>
      <c r="B51471"/>
      <c r="C51471"/>
      <c r="D51471"/>
      <c r="E51471" s="148"/>
      <c r="F51471" s="148"/>
      <c r="G51471" s="149"/>
      <c r="H51471" s="148"/>
      <c r="I51471"/>
    </row>
    <row r="51472" spans="1:9" x14ac:dyDescent="0.25">
      <c r="A51472"/>
      <c r="B51472"/>
      <c r="C51472"/>
      <c r="D51472"/>
      <c r="E51472" s="148"/>
      <c r="F51472" s="148"/>
      <c r="G51472" s="149"/>
      <c r="H51472" s="148"/>
      <c r="I51472"/>
    </row>
    <row r="51473" spans="1:9" x14ac:dyDescent="0.25">
      <c r="A51473"/>
      <c r="B51473"/>
      <c r="C51473"/>
      <c r="D51473"/>
      <c r="E51473" s="148"/>
      <c r="F51473" s="148"/>
      <c r="G51473" s="149"/>
      <c r="H51473" s="148"/>
      <c r="I51473"/>
    </row>
    <row r="51474" spans="1:9" x14ac:dyDescent="0.25">
      <c r="A51474"/>
      <c r="B51474"/>
      <c r="C51474"/>
      <c r="D51474"/>
      <c r="E51474" s="148"/>
      <c r="F51474" s="148"/>
      <c r="G51474" s="149"/>
      <c r="H51474" s="148"/>
      <c r="I51474"/>
    </row>
    <row r="51475" spans="1:9" x14ac:dyDescent="0.25">
      <c r="A51475"/>
      <c r="B51475"/>
      <c r="C51475"/>
      <c r="D51475"/>
      <c r="E51475" s="148"/>
      <c r="F51475" s="148"/>
      <c r="G51475" s="149"/>
      <c r="H51475" s="148"/>
      <c r="I51475"/>
    </row>
    <row r="51476" spans="1:9" x14ac:dyDescent="0.25">
      <c r="A51476"/>
      <c r="B51476"/>
      <c r="C51476"/>
      <c r="D51476"/>
      <c r="E51476" s="148"/>
      <c r="F51476" s="148"/>
      <c r="G51476" s="149"/>
      <c r="H51476" s="148"/>
      <c r="I51476"/>
    </row>
    <row r="51477" spans="1:9" x14ac:dyDescent="0.25">
      <c r="A51477"/>
      <c r="B51477"/>
      <c r="C51477"/>
      <c r="D51477"/>
      <c r="E51477" s="148"/>
      <c r="F51477" s="148"/>
      <c r="G51477" s="149"/>
      <c r="H51477" s="148"/>
      <c r="I51477"/>
    </row>
    <row r="51478" spans="1:9" x14ac:dyDescent="0.25">
      <c r="A51478"/>
      <c r="B51478"/>
      <c r="C51478"/>
      <c r="D51478"/>
      <c r="E51478" s="148"/>
      <c r="F51478" s="148"/>
      <c r="G51478" s="149"/>
      <c r="H51478" s="148"/>
      <c r="I51478"/>
    </row>
    <row r="51479" spans="1:9" x14ac:dyDescent="0.25">
      <c r="A51479"/>
      <c r="B51479"/>
      <c r="C51479"/>
      <c r="D51479"/>
      <c r="E51479" s="148"/>
      <c r="F51479" s="148"/>
      <c r="G51479" s="149"/>
      <c r="H51479" s="148"/>
      <c r="I51479"/>
    </row>
    <row r="51480" spans="1:9" x14ac:dyDescent="0.25">
      <c r="A51480"/>
      <c r="B51480"/>
      <c r="C51480"/>
      <c r="D51480"/>
      <c r="E51480" s="148"/>
      <c r="F51480" s="148"/>
      <c r="G51480" s="149"/>
      <c r="H51480" s="148"/>
      <c r="I51480"/>
    </row>
    <row r="51481" spans="1:9" x14ac:dyDescent="0.25">
      <c r="A51481"/>
      <c r="B51481"/>
      <c r="C51481"/>
      <c r="D51481"/>
      <c r="E51481" s="148"/>
      <c r="F51481" s="148"/>
      <c r="G51481" s="149"/>
      <c r="H51481" s="148"/>
      <c r="I51481"/>
    </row>
    <row r="51482" spans="1:9" x14ac:dyDescent="0.25">
      <c r="A51482"/>
      <c r="B51482"/>
      <c r="C51482"/>
      <c r="D51482"/>
      <c r="E51482" s="148"/>
      <c r="F51482" s="148"/>
      <c r="G51482" s="149"/>
      <c r="H51482" s="148"/>
      <c r="I51482"/>
    </row>
    <row r="51483" spans="1:9" x14ac:dyDescent="0.25">
      <c r="A51483"/>
      <c r="B51483"/>
      <c r="C51483"/>
      <c r="D51483"/>
      <c r="E51483" s="148"/>
      <c r="F51483" s="148"/>
      <c r="G51483" s="149"/>
      <c r="H51483" s="148"/>
      <c r="I51483"/>
    </row>
    <row r="51484" spans="1:9" x14ac:dyDescent="0.25">
      <c r="A51484"/>
      <c r="B51484"/>
      <c r="C51484"/>
      <c r="D51484"/>
      <c r="E51484" s="148"/>
      <c r="F51484" s="148"/>
      <c r="G51484" s="149"/>
      <c r="H51484" s="148"/>
      <c r="I51484"/>
    </row>
    <row r="51485" spans="1:9" x14ac:dyDescent="0.25">
      <c r="A51485"/>
      <c r="B51485"/>
      <c r="C51485"/>
      <c r="D51485"/>
      <c r="E51485" s="148"/>
      <c r="F51485" s="148"/>
      <c r="G51485" s="149"/>
      <c r="H51485" s="148"/>
      <c r="I51485"/>
    </row>
    <row r="51486" spans="1:9" x14ac:dyDescent="0.25">
      <c r="A51486"/>
      <c r="B51486"/>
      <c r="C51486"/>
      <c r="D51486"/>
      <c r="E51486" s="148"/>
      <c r="F51486" s="148"/>
      <c r="G51486" s="149"/>
      <c r="H51486" s="148"/>
      <c r="I51486"/>
    </row>
    <row r="51487" spans="1:9" x14ac:dyDescent="0.25">
      <c r="A51487"/>
      <c r="B51487"/>
      <c r="C51487"/>
      <c r="D51487"/>
      <c r="E51487" s="148"/>
      <c r="F51487" s="148"/>
      <c r="G51487" s="149"/>
      <c r="H51487" s="148"/>
      <c r="I51487"/>
    </row>
    <row r="51488" spans="1:9" x14ac:dyDescent="0.25">
      <c r="A51488"/>
      <c r="B51488"/>
      <c r="C51488"/>
      <c r="D51488"/>
      <c r="E51488" s="148"/>
      <c r="F51488" s="148"/>
      <c r="G51488" s="149"/>
      <c r="H51488" s="148"/>
      <c r="I51488"/>
    </row>
    <row r="51489" spans="1:9" x14ac:dyDescent="0.25">
      <c r="A51489"/>
      <c r="B51489"/>
      <c r="C51489"/>
      <c r="D51489"/>
      <c r="E51489" s="148"/>
      <c r="F51489" s="148"/>
      <c r="G51489" s="149"/>
      <c r="H51489" s="148"/>
      <c r="I51489"/>
    </row>
    <row r="51490" spans="1:9" x14ac:dyDescent="0.25">
      <c r="A51490"/>
      <c r="B51490"/>
      <c r="C51490"/>
      <c r="D51490"/>
      <c r="E51490" s="148"/>
      <c r="F51490" s="148"/>
      <c r="G51490" s="149"/>
      <c r="H51490" s="148"/>
      <c r="I51490"/>
    </row>
    <row r="51491" spans="1:9" x14ac:dyDescent="0.25">
      <c r="A51491"/>
      <c r="B51491"/>
      <c r="C51491"/>
      <c r="D51491"/>
      <c r="E51491" s="148"/>
      <c r="F51491" s="148"/>
      <c r="G51491" s="149"/>
      <c r="H51491" s="148"/>
      <c r="I51491"/>
    </row>
    <row r="51492" spans="1:9" x14ac:dyDescent="0.25">
      <c r="A51492"/>
      <c r="B51492"/>
      <c r="C51492"/>
      <c r="D51492"/>
      <c r="E51492" s="148"/>
      <c r="F51492" s="148"/>
      <c r="G51492" s="149"/>
      <c r="H51492" s="148"/>
      <c r="I51492"/>
    </row>
    <row r="51493" spans="1:9" x14ac:dyDescent="0.25">
      <c r="A51493"/>
      <c r="B51493"/>
      <c r="C51493"/>
      <c r="D51493"/>
      <c r="E51493" s="148"/>
      <c r="F51493" s="148"/>
      <c r="G51493" s="149"/>
      <c r="H51493" s="148"/>
      <c r="I51493"/>
    </row>
    <row r="51494" spans="1:9" x14ac:dyDescent="0.25">
      <c r="A51494"/>
      <c r="B51494"/>
      <c r="C51494"/>
      <c r="D51494"/>
      <c r="E51494" s="148"/>
      <c r="F51494" s="148"/>
      <c r="G51494" s="149"/>
      <c r="H51494" s="148"/>
      <c r="I51494"/>
    </row>
    <row r="51495" spans="1:9" x14ac:dyDescent="0.25">
      <c r="A51495"/>
      <c r="B51495"/>
      <c r="C51495"/>
      <c r="D51495"/>
      <c r="E51495" s="148"/>
      <c r="F51495" s="148"/>
      <c r="G51495" s="149"/>
      <c r="H51495" s="148"/>
      <c r="I51495"/>
    </row>
    <row r="51496" spans="1:9" x14ac:dyDescent="0.25">
      <c r="A51496"/>
      <c r="B51496"/>
      <c r="C51496"/>
      <c r="D51496"/>
      <c r="E51496" s="148"/>
      <c r="F51496" s="148"/>
      <c r="G51496" s="149"/>
      <c r="H51496" s="148"/>
      <c r="I51496"/>
    </row>
    <row r="51497" spans="1:9" x14ac:dyDescent="0.25">
      <c r="A51497"/>
      <c r="B51497"/>
      <c r="C51497"/>
      <c r="D51497"/>
      <c r="E51497" s="148"/>
      <c r="F51497" s="148"/>
      <c r="G51497" s="149"/>
      <c r="H51497" s="148"/>
      <c r="I51497"/>
    </row>
    <row r="51498" spans="1:9" x14ac:dyDescent="0.25">
      <c r="A51498"/>
      <c r="B51498"/>
      <c r="C51498"/>
      <c r="D51498"/>
      <c r="E51498" s="148"/>
      <c r="F51498" s="148"/>
      <c r="G51498" s="149"/>
      <c r="H51498" s="148"/>
      <c r="I51498"/>
    </row>
    <row r="51499" spans="1:9" x14ac:dyDescent="0.25">
      <c r="A51499"/>
      <c r="B51499"/>
      <c r="C51499"/>
      <c r="D51499"/>
      <c r="E51499" s="148"/>
      <c r="F51499" s="148"/>
      <c r="G51499" s="149"/>
      <c r="H51499" s="148"/>
      <c r="I51499"/>
    </row>
    <row r="51500" spans="1:9" x14ac:dyDescent="0.25">
      <c r="A51500"/>
      <c r="B51500"/>
      <c r="C51500"/>
      <c r="D51500"/>
      <c r="E51500" s="148"/>
      <c r="F51500" s="148"/>
      <c r="G51500" s="149"/>
      <c r="H51500" s="148"/>
      <c r="I51500"/>
    </row>
    <row r="51501" spans="1:9" x14ac:dyDescent="0.25">
      <c r="A51501"/>
      <c r="B51501"/>
      <c r="C51501"/>
      <c r="D51501"/>
      <c r="E51501" s="148"/>
      <c r="F51501" s="148"/>
      <c r="G51501" s="149"/>
      <c r="H51501" s="148"/>
      <c r="I51501"/>
    </row>
    <row r="51502" spans="1:9" x14ac:dyDescent="0.25">
      <c r="A51502"/>
      <c r="B51502"/>
      <c r="C51502"/>
      <c r="D51502"/>
      <c r="E51502" s="148"/>
      <c r="F51502" s="148"/>
      <c r="G51502" s="149"/>
      <c r="H51502" s="148"/>
      <c r="I51502"/>
    </row>
    <row r="51503" spans="1:9" x14ac:dyDescent="0.25">
      <c r="A51503"/>
      <c r="B51503"/>
      <c r="C51503"/>
      <c r="D51503"/>
      <c r="E51503" s="148"/>
      <c r="F51503" s="148"/>
      <c r="G51503" s="149"/>
      <c r="H51503" s="148"/>
      <c r="I51503"/>
    </row>
    <row r="51504" spans="1:9" x14ac:dyDescent="0.25">
      <c r="A51504"/>
      <c r="B51504"/>
      <c r="C51504"/>
      <c r="D51504"/>
      <c r="E51504" s="148"/>
      <c r="F51504" s="148"/>
      <c r="G51504" s="149"/>
      <c r="H51504" s="148"/>
      <c r="I51504"/>
    </row>
    <row r="51505" spans="1:9" x14ac:dyDescent="0.25">
      <c r="A51505"/>
      <c r="B51505"/>
      <c r="C51505"/>
      <c r="D51505"/>
      <c r="E51505" s="148"/>
      <c r="F51505" s="148"/>
      <c r="G51505" s="149"/>
      <c r="H51505" s="148"/>
      <c r="I51505"/>
    </row>
    <row r="51506" spans="1:9" x14ac:dyDescent="0.25">
      <c r="A51506"/>
      <c r="B51506"/>
      <c r="C51506"/>
      <c r="D51506"/>
      <c r="E51506" s="148"/>
      <c r="F51506" s="148"/>
      <c r="G51506" s="149"/>
      <c r="H51506" s="148"/>
      <c r="I51506"/>
    </row>
    <row r="51507" spans="1:9" x14ac:dyDescent="0.25">
      <c r="A51507"/>
      <c r="B51507"/>
      <c r="C51507"/>
      <c r="D51507"/>
      <c r="E51507" s="148"/>
      <c r="F51507" s="148"/>
      <c r="G51507" s="149"/>
      <c r="H51507" s="148"/>
      <c r="I51507"/>
    </row>
    <row r="51508" spans="1:9" x14ac:dyDescent="0.25">
      <c r="A51508"/>
      <c r="B51508"/>
      <c r="C51508"/>
      <c r="D51508"/>
      <c r="E51508" s="148"/>
      <c r="F51508" s="148"/>
      <c r="G51508" s="149"/>
      <c r="H51508" s="148"/>
      <c r="I51508"/>
    </row>
    <row r="51509" spans="1:9" x14ac:dyDescent="0.25">
      <c r="A51509"/>
      <c r="B51509"/>
      <c r="C51509"/>
      <c r="D51509"/>
      <c r="E51509" s="148"/>
      <c r="F51509" s="148"/>
      <c r="G51509" s="149"/>
      <c r="H51509" s="148"/>
      <c r="I51509"/>
    </row>
    <row r="51510" spans="1:9" x14ac:dyDescent="0.25">
      <c r="A51510"/>
      <c r="B51510"/>
      <c r="C51510"/>
      <c r="D51510"/>
      <c r="E51510" s="148"/>
      <c r="F51510" s="148"/>
      <c r="G51510" s="149"/>
      <c r="H51510" s="148"/>
      <c r="I51510"/>
    </row>
    <row r="51511" spans="1:9" x14ac:dyDescent="0.25">
      <c r="A51511"/>
      <c r="B51511"/>
      <c r="C51511"/>
      <c r="D51511"/>
      <c r="E51511" s="148"/>
      <c r="F51511" s="148"/>
      <c r="G51511" s="149"/>
      <c r="H51511" s="148"/>
      <c r="I51511"/>
    </row>
    <row r="51512" spans="1:9" x14ac:dyDescent="0.25">
      <c r="A51512"/>
      <c r="B51512"/>
      <c r="C51512"/>
      <c r="D51512"/>
      <c r="E51512" s="148"/>
      <c r="F51512" s="148"/>
      <c r="G51512" s="149"/>
      <c r="H51512" s="148"/>
      <c r="I51512"/>
    </row>
    <row r="51513" spans="1:9" x14ac:dyDescent="0.25">
      <c r="A51513"/>
      <c r="B51513"/>
      <c r="C51513"/>
      <c r="D51513"/>
      <c r="E51513" s="148"/>
      <c r="F51513" s="148"/>
      <c r="G51513" s="149"/>
      <c r="H51513" s="148"/>
      <c r="I51513"/>
    </row>
    <row r="51514" spans="1:9" x14ac:dyDescent="0.25">
      <c r="A51514"/>
      <c r="B51514"/>
      <c r="C51514"/>
      <c r="D51514"/>
      <c r="E51514" s="148"/>
      <c r="F51514" s="148"/>
      <c r="G51514" s="149"/>
      <c r="H51514" s="148"/>
      <c r="I51514"/>
    </row>
    <row r="51515" spans="1:9" x14ac:dyDescent="0.25">
      <c r="A51515"/>
      <c r="B51515"/>
      <c r="C51515"/>
      <c r="D51515"/>
      <c r="E51515" s="148"/>
      <c r="F51515" s="148"/>
      <c r="G51515" s="149"/>
      <c r="H51515" s="148"/>
      <c r="I51515"/>
    </row>
    <row r="51516" spans="1:9" x14ac:dyDescent="0.25">
      <c r="A51516"/>
      <c r="B51516"/>
      <c r="C51516"/>
      <c r="D51516"/>
      <c r="E51516" s="148"/>
      <c r="F51516" s="148"/>
      <c r="G51516" s="149"/>
      <c r="H51516" s="148"/>
      <c r="I51516"/>
    </row>
    <row r="51517" spans="1:9" x14ac:dyDescent="0.25">
      <c r="A51517"/>
      <c r="B51517"/>
      <c r="C51517"/>
      <c r="D51517"/>
      <c r="E51517" s="148"/>
      <c r="F51517" s="148"/>
      <c r="G51517" s="149"/>
      <c r="H51517" s="148"/>
      <c r="I51517"/>
    </row>
    <row r="51518" spans="1:9" x14ac:dyDescent="0.25">
      <c r="A51518"/>
      <c r="B51518"/>
      <c r="C51518"/>
      <c r="D51518"/>
      <c r="E51518" s="148"/>
      <c r="F51518" s="148"/>
      <c r="G51518" s="149"/>
      <c r="H51518" s="148"/>
      <c r="I51518"/>
    </row>
    <row r="51519" spans="1:9" x14ac:dyDescent="0.25">
      <c r="A51519"/>
      <c r="B51519"/>
      <c r="C51519"/>
      <c r="D51519"/>
      <c r="E51519" s="148"/>
      <c r="F51519" s="148"/>
      <c r="G51519" s="149"/>
      <c r="H51519" s="148"/>
      <c r="I51519"/>
    </row>
    <row r="51520" spans="1:9" x14ac:dyDescent="0.25">
      <c r="A51520"/>
      <c r="B51520"/>
      <c r="C51520"/>
      <c r="D51520"/>
      <c r="E51520" s="148"/>
      <c r="F51520" s="148"/>
      <c r="G51520" s="149"/>
      <c r="H51520" s="148"/>
      <c r="I51520"/>
    </row>
    <row r="51521" spans="1:9" x14ac:dyDescent="0.25">
      <c r="A51521"/>
      <c r="B51521"/>
      <c r="C51521"/>
      <c r="D51521"/>
      <c r="E51521" s="148"/>
      <c r="F51521" s="148"/>
      <c r="G51521" s="149"/>
      <c r="H51521" s="148"/>
      <c r="I51521"/>
    </row>
    <row r="51522" spans="1:9" x14ac:dyDescent="0.25">
      <c r="A51522"/>
      <c r="B51522"/>
      <c r="C51522"/>
      <c r="D51522"/>
      <c r="E51522" s="148"/>
      <c r="F51522" s="148"/>
      <c r="G51522" s="149"/>
      <c r="H51522" s="148"/>
      <c r="I51522"/>
    </row>
    <row r="51523" spans="1:9" x14ac:dyDescent="0.25">
      <c r="A51523"/>
      <c r="B51523"/>
      <c r="C51523"/>
      <c r="D51523"/>
      <c r="E51523" s="148"/>
      <c r="F51523" s="148"/>
      <c r="G51523" s="149"/>
      <c r="H51523" s="148"/>
      <c r="I51523"/>
    </row>
    <row r="51524" spans="1:9" x14ac:dyDescent="0.25">
      <c r="A51524"/>
      <c r="B51524"/>
      <c r="C51524"/>
      <c r="D51524"/>
      <c r="E51524" s="148"/>
      <c r="F51524" s="148"/>
      <c r="G51524" s="149"/>
      <c r="H51524" s="148"/>
      <c r="I51524"/>
    </row>
    <row r="51525" spans="1:9" x14ac:dyDescent="0.25">
      <c r="A51525"/>
      <c r="B51525"/>
      <c r="C51525"/>
      <c r="D51525"/>
      <c r="E51525" s="148"/>
      <c r="F51525" s="148"/>
      <c r="G51525" s="149"/>
      <c r="H51525" s="148"/>
      <c r="I51525"/>
    </row>
    <row r="51526" spans="1:9" x14ac:dyDescent="0.25">
      <c r="A51526"/>
      <c r="B51526"/>
      <c r="C51526"/>
      <c r="D51526"/>
      <c r="E51526" s="148"/>
      <c r="F51526" s="148"/>
      <c r="G51526" s="149"/>
      <c r="H51526" s="148"/>
      <c r="I51526"/>
    </row>
    <row r="51527" spans="1:9" x14ac:dyDescent="0.25">
      <c r="A51527"/>
      <c r="B51527"/>
      <c r="C51527"/>
      <c r="D51527"/>
      <c r="E51527" s="148"/>
      <c r="F51527" s="148"/>
      <c r="G51527" s="149"/>
      <c r="H51527" s="148"/>
      <c r="I51527"/>
    </row>
    <row r="51528" spans="1:9" x14ac:dyDescent="0.25">
      <c r="A51528"/>
      <c r="B51528"/>
      <c r="C51528"/>
      <c r="D51528"/>
      <c r="E51528" s="148"/>
      <c r="F51528" s="148"/>
      <c r="G51528" s="149"/>
      <c r="H51528" s="148"/>
      <c r="I51528"/>
    </row>
    <row r="51529" spans="1:9" x14ac:dyDescent="0.25">
      <c r="A51529"/>
      <c r="B51529"/>
      <c r="C51529"/>
      <c r="D51529"/>
      <c r="E51529" s="148"/>
      <c r="F51529" s="148"/>
      <c r="G51529" s="149"/>
      <c r="H51529" s="148"/>
      <c r="I51529"/>
    </row>
    <row r="51530" spans="1:9" x14ac:dyDescent="0.25">
      <c r="A51530"/>
      <c r="B51530"/>
      <c r="C51530"/>
      <c r="D51530"/>
      <c r="E51530" s="148"/>
      <c r="F51530" s="148"/>
      <c r="G51530" s="149"/>
      <c r="H51530" s="148"/>
      <c r="I51530"/>
    </row>
    <row r="51531" spans="1:9" x14ac:dyDescent="0.25">
      <c r="A51531"/>
      <c r="B51531"/>
      <c r="C51531"/>
      <c r="D51531"/>
      <c r="E51531" s="148"/>
      <c r="F51531" s="148"/>
      <c r="G51531" s="149"/>
      <c r="H51531" s="148"/>
      <c r="I51531"/>
    </row>
    <row r="51532" spans="1:9" x14ac:dyDescent="0.25">
      <c r="A51532"/>
      <c r="B51532"/>
      <c r="C51532"/>
      <c r="D51532"/>
      <c r="E51532" s="148"/>
      <c r="F51532" s="148"/>
      <c r="G51532" s="149"/>
      <c r="H51532" s="148"/>
      <c r="I51532"/>
    </row>
    <row r="51533" spans="1:9" x14ac:dyDescent="0.25">
      <c r="A51533"/>
      <c r="B51533"/>
      <c r="C51533"/>
      <c r="D51533"/>
      <c r="E51533" s="148"/>
      <c r="F51533" s="148"/>
      <c r="G51533" s="149"/>
      <c r="H51533" s="148"/>
      <c r="I51533"/>
    </row>
    <row r="51534" spans="1:9" x14ac:dyDescent="0.25">
      <c r="A51534"/>
      <c r="B51534"/>
      <c r="C51534"/>
      <c r="D51534"/>
      <c r="E51534" s="148"/>
      <c r="F51534" s="148"/>
      <c r="G51534" s="149"/>
      <c r="H51534" s="148"/>
      <c r="I51534"/>
    </row>
    <row r="51535" spans="1:9" x14ac:dyDescent="0.25">
      <c r="A51535"/>
      <c r="B51535"/>
      <c r="C51535"/>
      <c r="D51535"/>
      <c r="E51535" s="148"/>
      <c r="F51535" s="148"/>
      <c r="G51535" s="149"/>
      <c r="H51535" s="148"/>
      <c r="I51535"/>
    </row>
    <row r="51536" spans="1:9" x14ac:dyDescent="0.25">
      <c r="A51536"/>
      <c r="B51536"/>
      <c r="C51536"/>
      <c r="D51536"/>
      <c r="E51536" s="148"/>
      <c r="F51536" s="148"/>
      <c r="G51536" s="149"/>
      <c r="H51536" s="148"/>
      <c r="I51536"/>
    </row>
    <row r="51537" spans="1:9" x14ac:dyDescent="0.25">
      <c r="A51537"/>
      <c r="B51537"/>
      <c r="C51537"/>
      <c r="D51537"/>
      <c r="E51537" s="148"/>
      <c r="F51537" s="148"/>
      <c r="G51537" s="149"/>
      <c r="H51537" s="148"/>
      <c r="I51537"/>
    </row>
    <row r="51538" spans="1:9" x14ac:dyDescent="0.25">
      <c r="A51538"/>
      <c r="B51538"/>
      <c r="C51538"/>
      <c r="D51538"/>
      <c r="E51538" s="148"/>
      <c r="F51538" s="148"/>
      <c r="G51538" s="149"/>
      <c r="H51538" s="148"/>
      <c r="I51538"/>
    </row>
    <row r="51539" spans="1:9" x14ac:dyDescent="0.25">
      <c r="A51539"/>
      <c r="B51539"/>
      <c r="C51539"/>
      <c r="D51539"/>
      <c r="E51539" s="148"/>
      <c r="F51539" s="148"/>
      <c r="G51539" s="149"/>
      <c r="H51539" s="148"/>
      <c r="I51539"/>
    </row>
    <row r="51540" spans="1:9" x14ac:dyDescent="0.25">
      <c r="A51540"/>
      <c r="B51540"/>
      <c r="C51540"/>
      <c r="D51540"/>
      <c r="E51540" s="148"/>
      <c r="F51540" s="148"/>
      <c r="G51540" s="149"/>
      <c r="H51540" s="148"/>
      <c r="I51540"/>
    </row>
    <row r="51541" spans="1:9" x14ac:dyDescent="0.25">
      <c r="A51541"/>
      <c r="B51541"/>
      <c r="C51541"/>
      <c r="D51541"/>
      <c r="E51541" s="148"/>
      <c r="F51541" s="148"/>
      <c r="G51541" s="149"/>
      <c r="H51541" s="148"/>
      <c r="I51541"/>
    </row>
    <row r="51542" spans="1:9" x14ac:dyDescent="0.25">
      <c r="A51542"/>
      <c r="B51542"/>
      <c r="C51542"/>
      <c r="D51542"/>
      <c r="E51542" s="148"/>
      <c r="F51542" s="148"/>
      <c r="G51542" s="149"/>
      <c r="H51542" s="148"/>
      <c r="I51542"/>
    </row>
    <row r="51543" spans="1:9" x14ac:dyDescent="0.25">
      <c r="A51543"/>
      <c r="B51543"/>
      <c r="C51543"/>
      <c r="D51543"/>
      <c r="E51543" s="148"/>
      <c r="F51543" s="148"/>
      <c r="G51543" s="149"/>
      <c r="H51543" s="148"/>
      <c r="I51543"/>
    </row>
    <row r="51544" spans="1:9" x14ac:dyDescent="0.25">
      <c r="A51544"/>
      <c r="B51544"/>
      <c r="C51544"/>
      <c r="D51544"/>
      <c r="E51544" s="148"/>
      <c r="F51544" s="148"/>
      <c r="G51544" s="149"/>
      <c r="H51544" s="148"/>
      <c r="I51544"/>
    </row>
    <row r="51545" spans="1:9" x14ac:dyDescent="0.25">
      <c r="A51545"/>
      <c r="B51545"/>
      <c r="C51545"/>
      <c r="D51545"/>
      <c r="E51545" s="148"/>
      <c r="F51545" s="148"/>
      <c r="G51545" s="149"/>
      <c r="H51545" s="148"/>
      <c r="I51545"/>
    </row>
    <row r="51546" spans="1:9" x14ac:dyDescent="0.25">
      <c r="A51546"/>
      <c r="B51546"/>
      <c r="C51546"/>
      <c r="D51546"/>
      <c r="E51546" s="148"/>
      <c r="F51546" s="148"/>
      <c r="G51546" s="149"/>
      <c r="H51546" s="148"/>
      <c r="I51546"/>
    </row>
    <row r="51547" spans="1:9" x14ac:dyDescent="0.25">
      <c r="A51547"/>
      <c r="B51547"/>
      <c r="C51547"/>
      <c r="D51547"/>
      <c r="E51547" s="148"/>
      <c r="F51547" s="148"/>
      <c r="G51547" s="149"/>
      <c r="H51547" s="148"/>
      <c r="I51547"/>
    </row>
    <row r="51548" spans="1:9" x14ac:dyDescent="0.25">
      <c r="A51548"/>
      <c r="B51548"/>
      <c r="C51548"/>
      <c r="D51548"/>
      <c r="E51548" s="148"/>
      <c r="F51548" s="148"/>
      <c r="G51548" s="149"/>
      <c r="H51548" s="148"/>
      <c r="I51548"/>
    </row>
    <row r="51549" spans="1:9" x14ac:dyDescent="0.25">
      <c r="A51549"/>
      <c r="B51549"/>
      <c r="C51549"/>
      <c r="D51549"/>
      <c r="E51549" s="148"/>
      <c r="F51549" s="148"/>
      <c r="G51549" s="149"/>
      <c r="H51549" s="148"/>
      <c r="I51549"/>
    </row>
    <row r="51550" spans="1:9" x14ac:dyDescent="0.25">
      <c r="A51550"/>
      <c r="B51550"/>
      <c r="C51550"/>
      <c r="D51550"/>
      <c r="E51550" s="148"/>
      <c r="F51550" s="148"/>
      <c r="G51550" s="149"/>
      <c r="H51550" s="148"/>
      <c r="I51550"/>
    </row>
    <row r="51551" spans="1:9" x14ac:dyDescent="0.25">
      <c r="A51551"/>
      <c r="B51551"/>
      <c r="C51551"/>
      <c r="D51551"/>
      <c r="E51551" s="148"/>
      <c r="F51551" s="148"/>
      <c r="G51551" s="149"/>
      <c r="H51551" s="148"/>
      <c r="I51551"/>
    </row>
    <row r="51552" spans="1:9" x14ac:dyDescent="0.25">
      <c r="A51552"/>
      <c r="B51552"/>
      <c r="C51552"/>
      <c r="D51552"/>
      <c r="E51552" s="148"/>
      <c r="F51552" s="148"/>
      <c r="G51552" s="149"/>
      <c r="H51552" s="148"/>
      <c r="I51552"/>
    </row>
    <row r="51553" spans="1:9" x14ac:dyDescent="0.25">
      <c r="A51553"/>
      <c r="B51553"/>
      <c r="C51553"/>
      <c r="D51553"/>
      <c r="E51553" s="148"/>
      <c r="F51553" s="148"/>
      <c r="G51553" s="149"/>
      <c r="H51553" s="148"/>
      <c r="I51553"/>
    </row>
    <row r="51554" spans="1:9" x14ac:dyDescent="0.25">
      <c r="A51554"/>
      <c r="B51554"/>
      <c r="C51554"/>
      <c r="D51554"/>
      <c r="E51554" s="148"/>
      <c r="F51554" s="148"/>
      <c r="G51554" s="149"/>
      <c r="H51554" s="148"/>
      <c r="I51554"/>
    </row>
    <row r="51555" spans="1:9" x14ac:dyDescent="0.25">
      <c r="A51555"/>
      <c r="B51555"/>
      <c r="C51555"/>
      <c r="D51555"/>
      <c r="E51555" s="148"/>
      <c r="F51555" s="148"/>
      <c r="G51555" s="149"/>
      <c r="H51555" s="148"/>
      <c r="I51555"/>
    </row>
    <row r="51556" spans="1:9" x14ac:dyDescent="0.25">
      <c r="A51556"/>
      <c r="B51556"/>
      <c r="C51556"/>
      <c r="D51556"/>
      <c r="E51556" s="148"/>
      <c r="F51556" s="148"/>
      <c r="G51556" s="149"/>
      <c r="H51556" s="148"/>
      <c r="I51556"/>
    </row>
    <row r="51557" spans="1:9" x14ac:dyDescent="0.25">
      <c r="A51557"/>
      <c r="B51557"/>
      <c r="C51557"/>
      <c r="D51557"/>
      <c r="E51557" s="148"/>
      <c r="F51557" s="148"/>
      <c r="G51557" s="149"/>
      <c r="H51557" s="148"/>
      <c r="I51557"/>
    </row>
    <row r="51558" spans="1:9" x14ac:dyDescent="0.25">
      <c r="A51558"/>
      <c r="B51558"/>
      <c r="C51558"/>
      <c r="D51558"/>
      <c r="E51558" s="148"/>
      <c r="F51558" s="148"/>
      <c r="G51558" s="149"/>
      <c r="H51558" s="148"/>
      <c r="I51558"/>
    </row>
    <row r="51559" spans="1:9" x14ac:dyDescent="0.25">
      <c r="A51559"/>
      <c r="B51559"/>
      <c r="C51559"/>
      <c r="D51559"/>
      <c r="E51559" s="148"/>
      <c r="F51559" s="148"/>
      <c r="G51559" s="149"/>
      <c r="H51559" s="148"/>
      <c r="I51559"/>
    </row>
    <row r="51560" spans="1:9" x14ac:dyDescent="0.25">
      <c r="A51560"/>
      <c r="B51560"/>
      <c r="C51560"/>
      <c r="D51560"/>
      <c r="E51560" s="148"/>
      <c r="F51560" s="148"/>
      <c r="G51560" s="149"/>
      <c r="H51560" s="148"/>
      <c r="I51560"/>
    </row>
    <row r="51561" spans="1:9" x14ac:dyDescent="0.25">
      <c r="A51561"/>
      <c r="B51561"/>
      <c r="C51561"/>
      <c r="D51561"/>
      <c r="E51561" s="148"/>
      <c r="F51561" s="148"/>
      <c r="G51561" s="149"/>
      <c r="H51561" s="148"/>
      <c r="I51561"/>
    </row>
    <row r="51562" spans="1:9" x14ac:dyDescent="0.25">
      <c r="A51562"/>
      <c r="B51562"/>
      <c r="C51562"/>
      <c r="D51562"/>
      <c r="E51562" s="148"/>
      <c r="F51562" s="148"/>
      <c r="G51562" s="149"/>
      <c r="H51562" s="148"/>
      <c r="I51562"/>
    </row>
    <row r="51563" spans="1:9" x14ac:dyDescent="0.25">
      <c r="A51563"/>
      <c r="B51563"/>
      <c r="C51563"/>
      <c r="D51563"/>
      <c r="E51563" s="148"/>
      <c r="F51563" s="148"/>
      <c r="G51563" s="149"/>
      <c r="H51563" s="148"/>
      <c r="I51563"/>
    </row>
    <row r="51564" spans="1:9" x14ac:dyDescent="0.25">
      <c r="A51564"/>
      <c r="B51564"/>
      <c r="C51564"/>
      <c r="D51564"/>
      <c r="E51564" s="148"/>
      <c r="F51564" s="148"/>
      <c r="G51564" s="149"/>
      <c r="H51564" s="148"/>
      <c r="I51564"/>
    </row>
    <row r="51565" spans="1:9" x14ac:dyDescent="0.25">
      <c r="A51565"/>
      <c r="B51565"/>
      <c r="C51565"/>
      <c r="D51565"/>
      <c r="E51565" s="148"/>
      <c r="F51565" s="148"/>
      <c r="G51565" s="149"/>
      <c r="H51565" s="148"/>
      <c r="I51565"/>
    </row>
    <row r="51566" spans="1:9" x14ac:dyDescent="0.25">
      <c r="A51566"/>
      <c r="B51566"/>
      <c r="C51566"/>
      <c r="D51566"/>
      <c r="E51566" s="148"/>
      <c r="F51566" s="148"/>
      <c r="G51566" s="149"/>
      <c r="H51566" s="148"/>
      <c r="I51566"/>
    </row>
    <row r="51567" spans="1:9" x14ac:dyDescent="0.25">
      <c r="A51567"/>
      <c r="B51567"/>
      <c r="C51567"/>
      <c r="D51567"/>
      <c r="E51567" s="148"/>
      <c r="F51567" s="148"/>
      <c r="G51567" s="149"/>
      <c r="H51567" s="148"/>
      <c r="I51567"/>
    </row>
    <row r="51568" spans="1:9" x14ac:dyDescent="0.25">
      <c r="A51568"/>
      <c r="B51568"/>
      <c r="C51568"/>
      <c r="D51568"/>
      <c r="E51568" s="148"/>
      <c r="F51568" s="148"/>
      <c r="G51568" s="149"/>
      <c r="H51568" s="148"/>
      <c r="I51568"/>
    </row>
    <row r="51569" spans="1:9" x14ac:dyDescent="0.25">
      <c r="A51569"/>
      <c r="B51569"/>
      <c r="C51569"/>
      <c r="D51569"/>
      <c r="E51569" s="148"/>
      <c r="F51569" s="148"/>
      <c r="G51569" s="149"/>
      <c r="H51569" s="148"/>
      <c r="I51569"/>
    </row>
    <row r="51570" spans="1:9" x14ac:dyDescent="0.25">
      <c r="A51570"/>
      <c r="B51570"/>
      <c r="C51570"/>
      <c r="D51570"/>
      <c r="E51570" s="148"/>
      <c r="F51570" s="148"/>
      <c r="G51570" s="149"/>
      <c r="H51570" s="148"/>
      <c r="I51570"/>
    </row>
    <row r="51571" spans="1:9" x14ac:dyDescent="0.25">
      <c r="A51571"/>
      <c r="B51571"/>
      <c r="C51571"/>
      <c r="D51571"/>
      <c r="E51571" s="148"/>
      <c r="F51571" s="148"/>
      <c r="G51571" s="149"/>
      <c r="H51571" s="148"/>
      <c r="I51571"/>
    </row>
    <row r="51572" spans="1:9" x14ac:dyDescent="0.25">
      <c r="A51572"/>
      <c r="B51572"/>
      <c r="C51572"/>
      <c r="D51572"/>
      <c r="E51572" s="148"/>
      <c r="F51572" s="148"/>
      <c r="G51572" s="149"/>
      <c r="H51572" s="148"/>
      <c r="I51572"/>
    </row>
    <row r="51573" spans="1:9" x14ac:dyDescent="0.25">
      <c r="A51573"/>
      <c r="B51573"/>
      <c r="C51573"/>
      <c r="D51573"/>
      <c r="E51573" s="148"/>
      <c r="F51573" s="148"/>
      <c r="G51573" s="149"/>
      <c r="H51573" s="148"/>
      <c r="I51573"/>
    </row>
    <row r="51574" spans="1:9" x14ac:dyDescent="0.25">
      <c r="A51574"/>
      <c r="B51574"/>
      <c r="C51574"/>
      <c r="D51574"/>
      <c r="E51574" s="148"/>
      <c r="F51574" s="148"/>
      <c r="G51574" s="149"/>
      <c r="H51574" s="148"/>
      <c r="I51574"/>
    </row>
    <row r="51575" spans="1:9" x14ac:dyDescent="0.25">
      <c r="A51575"/>
      <c r="B51575"/>
      <c r="C51575"/>
      <c r="D51575"/>
      <c r="E51575" s="148"/>
      <c r="F51575" s="148"/>
      <c r="G51575" s="149"/>
      <c r="H51575" s="148"/>
      <c r="I51575"/>
    </row>
    <row r="51576" spans="1:9" x14ac:dyDescent="0.25">
      <c r="A51576"/>
      <c r="B51576"/>
      <c r="C51576"/>
      <c r="D51576"/>
      <c r="E51576" s="148"/>
      <c r="F51576" s="148"/>
      <c r="G51576" s="149"/>
      <c r="H51576" s="148"/>
      <c r="I51576"/>
    </row>
    <row r="51577" spans="1:9" x14ac:dyDescent="0.25">
      <c r="A51577"/>
      <c r="B51577"/>
      <c r="C51577"/>
      <c r="D51577"/>
      <c r="E51577" s="148"/>
      <c r="F51577" s="148"/>
      <c r="G51577" s="149"/>
      <c r="H51577" s="148"/>
      <c r="I51577"/>
    </row>
    <row r="51578" spans="1:9" x14ac:dyDescent="0.25">
      <c r="A51578"/>
      <c r="B51578"/>
      <c r="C51578"/>
      <c r="D51578"/>
      <c r="E51578" s="148"/>
      <c r="F51578" s="148"/>
      <c r="G51578" s="149"/>
      <c r="H51578" s="148"/>
      <c r="I51578"/>
    </row>
    <row r="51579" spans="1:9" x14ac:dyDescent="0.25">
      <c r="A51579"/>
      <c r="B51579"/>
      <c r="C51579"/>
      <c r="D51579"/>
      <c r="E51579" s="148"/>
      <c r="F51579" s="148"/>
      <c r="G51579" s="149"/>
      <c r="H51579" s="148"/>
      <c r="I51579"/>
    </row>
    <row r="51580" spans="1:9" x14ac:dyDescent="0.25">
      <c r="A51580"/>
      <c r="B51580"/>
      <c r="C51580"/>
      <c r="D51580"/>
      <c r="E51580" s="148"/>
      <c r="F51580" s="148"/>
      <c r="G51580" s="149"/>
      <c r="H51580" s="148"/>
      <c r="I51580"/>
    </row>
    <row r="51581" spans="1:9" x14ac:dyDescent="0.25">
      <c r="A51581"/>
      <c r="B51581"/>
      <c r="C51581"/>
      <c r="D51581"/>
      <c r="E51581" s="148"/>
      <c r="F51581" s="148"/>
      <c r="G51581" s="149"/>
      <c r="H51581" s="148"/>
      <c r="I51581"/>
    </row>
    <row r="51582" spans="1:9" x14ac:dyDescent="0.25">
      <c r="A51582"/>
      <c r="B51582"/>
      <c r="C51582"/>
      <c r="D51582"/>
      <c r="E51582" s="148"/>
      <c r="F51582" s="148"/>
      <c r="G51582" s="149"/>
      <c r="H51582" s="148"/>
      <c r="I51582"/>
    </row>
    <row r="51583" spans="1:9" x14ac:dyDescent="0.25">
      <c r="A51583"/>
      <c r="B51583"/>
      <c r="C51583"/>
      <c r="D51583"/>
      <c r="E51583" s="148"/>
      <c r="F51583" s="148"/>
      <c r="G51583" s="149"/>
      <c r="H51583" s="148"/>
      <c r="I51583"/>
    </row>
    <row r="51584" spans="1:9" x14ac:dyDescent="0.25">
      <c r="A51584"/>
      <c r="B51584"/>
      <c r="C51584"/>
      <c r="D51584"/>
      <c r="E51584" s="148"/>
      <c r="F51584" s="148"/>
      <c r="G51584" s="149"/>
      <c r="H51584" s="148"/>
      <c r="I51584"/>
    </row>
    <row r="51585" spans="1:9" x14ac:dyDescent="0.25">
      <c r="A51585"/>
      <c r="B51585"/>
      <c r="C51585"/>
      <c r="D51585"/>
      <c r="E51585" s="148"/>
      <c r="F51585" s="148"/>
      <c r="G51585" s="149"/>
      <c r="H51585" s="148"/>
      <c r="I51585"/>
    </row>
    <row r="51586" spans="1:9" x14ac:dyDescent="0.25">
      <c r="A51586"/>
      <c r="B51586"/>
      <c r="C51586"/>
      <c r="D51586"/>
      <c r="E51586" s="148"/>
      <c r="F51586" s="148"/>
      <c r="G51586" s="149"/>
      <c r="H51586" s="148"/>
      <c r="I51586"/>
    </row>
    <row r="51587" spans="1:9" x14ac:dyDescent="0.25">
      <c r="A51587"/>
      <c r="B51587"/>
      <c r="C51587"/>
      <c r="D51587"/>
      <c r="E51587" s="148"/>
      <c r="F51587" s="148"/>
      <c r="G51587" s="149"/>
      <c r="H51587" s="148"/>
      <c r="I51587"/>
    </row>
    <row r="51588" spans="1:9" x14ac:dyDescent="0.25">
      <c r="A51588"/>
      <c r="B51588"/>
      <c r="C51588"/>
      <c r="D51588"/>
      <c r="E51588" s="148"/>
      <c r="F51588" s="148"/>
      <c r="G51588" s="149"/>
      <c r="H51588" s="148"/>
      <c r="I51588"/>
    </row>
    <row r="51589" spans="1:9" x14ac:dyDescent="0.25">
      <c r="A51589"/>
      <c r="B51589"/>
      <c r="C51589"/>
      <c r="D51589"/>
      <c r="E51589" s="148"/>
      <c r="F51589" s="148"/>
      <c r="G51589" s="149"/>
      <c r="H51589" s="148"/>
      <c r="I51589"/>
    </row>
    <row r="51590" spans="1:9" x14ac:dyDescent="0.25">
      <c r="A51590"/>
      <c r="B51590"/>
      <c r="C51590"/>
      <c r="D51590"/>
      <c r="E51590" s="148"/>
      <c r="F51590" s="148"/>
      <c r="G51590" s="149"/>
      <c r="H51590" s="148"/>
      <c r="I51590"/>
    </row>
    <row r="51591" spans="1:9" x14ac:dyDescent="0.25">
      <c r="A51591"/>
      <c r="B51591"/>
      <c r="C51591"/>
      <c r="D51591"/>
      <c r="E51591" s="148"/>
      <c r="F51591" s="148"/>
      <c r="G51591" s="149"/>
      <c r="H51591" s="148"/>
      <c r="I51591"/>
    </row>
    <row r="51592" spans="1:9" x14ac:dyDescent="0.25">
      <c r="A51592"/>
      <c r="B51592"/>
      <c r="C51592"/>
      <c r="D51592"/>
      <c r="E51592" s="148"/>
      <c r="F51592" s="148"/>
      <c r="G51592" s="149"/>
      <c r="H51592" s="148"/>
      <c r="I51592"/>
    </row>
    <row r="51593" spans="1:9" x14ac:dyDescent="0.25">
      <c r="A51593"/>
      <c r="B51593"/>
      <c r="C51593"/>
      <c r="D51593"/>
      <c r="E51593" s="148"/>
      <c r="F51593" s="148"/>
      <c r="G51593" s="149"/>
      <c r="H51593" s="148"/>
      <c r="I51593"/>
    </row>
    <row r="51594" spans="1:9" x14ac:dyDescent="0.25">
      <c r="A51594"/>
      <c r="B51594"/>
      <c r="C51594"/>
      <c r="D51594"/>
      <c r="E51594" s="148"/>
      <c r="F51594" s="148"/>
      <c r="G51594" s="149"/>
      <c r="H51594" s="148"/>
      <c r="I51594"/>
    </row>
    <row r="51595" spans="1:9" x14ac:dyDescent="0.25">
      <c r="A51595"/>
      <c r="B51595"/>
      <c r="C51595"/>
      <c r="D51595"/>
      <c r="E51595" s="148"/>
      <c r="F51595" s="148"/>
      <c r="G51595" s="149"/>
      <c r="H51595" s="148"/>
      <c r="I51595"/>
    </row>
    <row r="51596" spans="1:9" x14ac:dyDescent="0.25">
      <c r="A51596"/>
      <c r="B51596"/>
      <c r="C51596"/>
      <c r="D51596"/>
      <c r="E51596" s="148"/>
      <c r="F51596" s="148"/>
      <c r="G51596" s="149"/>
      <c r="H51596" s="148"/>
      <c r="I51596"/>
    </row>
    <row r="51597" spans="1:9" x14ac:dyDescent="0.25">
      <c r="A51597"/>
      <c r="B51597"/>
      <c r="C51597"/>
      <c r="D51597"/>
      <c r="E51597" s="148"/>
      <c r="F51597" s="148"/>
      <c r="G51597" s="149"/>
      <c r="H51597" s="148"/>
      <c r="I51597"/>
    </row>
    <row r="51598" spans="1:9" x14ac:dyDescent="0.25">
      <c r="A51598"/>
      <c r="B51598"/>
      <c r="C51598"/>
      <c r="D51598"/>
      <c r="E51598" s="148"/>
      <c r="F51598" s="148"/>
      <c r="G51598" s="149"/>
      <c r="H51598" s="148"/>
      <c r="I51598"/>
    </row>
    <row r="51599" spans="1:9" x14ac:dyDescent="0.25">
      <c r="A51599"/>
      <c r="B51599"/>
      <c r="C51599"/>
      <c r="D51599"/>
      <c r="E51599" s="148"/>
      <c r="F51599" s="148"/>
      <c r="G51599" s="149"/>
      <c r="H51599" s="148"/>
      <c r="I51599"/>
    </row>
    <row r="51600" spans="1:9" x14ac:dyDescent="0.25">
      <c r="A51600"/>
      <c r="B51600"/>
      <c r="C51600"/>
      <c r="D51600"/>
      <c r="E51600" s="148"/>
      <c r="F51600" s="148"/>
      <c r="G51600" s="149"/>
      <c r="H51600" s="148"/>
      <c r="I51600"/>
    </row>
    <row r="51601" spans="1:9" x14ac:dyDescent="0.25">
      <c r="A51601"/>
      <c r="B51601"/>
      <c r="C51601"/>
      <c r="D51601"/>
      <c r="E51601" s="148"/>
      <c r="F51601" s="148"/>
      <c r="G51601" s="149"/>
      <c r="H51601" s="148"/>
      <c r="I51601"/>
    </row>
    <row r="51602" spans="1:9" x14ac:dyDescent="0.25">
      <c r="A51602"/>
      <c r="B51602"/>
      <c r="C51602"/>
      <c r="D51602"/>
      <c r="E51602" s="148"/>
      <c r="F51602" s="148"/>
      <c r="G51602" s="149"/>
      <c r="H51602" s="148"/>
      <c r="I51602"/>
    </row>
    <row r="51603" spans="1:9" x14ac:dyDescent="0.25">
      <c r="A51603"/>
      <c r="B51603"/>
      <c r="C51603"/>
      <c r="D51603"/>
      <c r="E51603" s="148"/>
      <c r="F51603" s="148"/>
      <c r="G51603" s="149"/>
      <c r="H51603" s="148"/>
      <c r="I51603"/>
    </row>
    <row r="51604" spans="1:9" x14ac:dyDescent="0.25">
      <c r="A51604"/>
      <c r="B51604"/>
      <c r="C51604"/>
      <c r="D51604"/>
      <c r="E51604" s="148"/>
      <c r="F51604" s="148"/>
      <c r="G51604" s="149"/>
      <c r="H51604" s="148"/>
      <c r="I51604"/>
    </row>
    <row r="51605" spans="1:9" x14ac:dyDescent="0.25">
      <c r="A51605"/>
      <c r="B51605"/>
      <c r="C51605"/>
      <c r="D51605"/>
      <c r="E51605" s="148"/>
      <c r="F51605" s="148"/>
      <c r="G51605" s="149"/>
      <c r="H51605" s="148"/>
      <c r="I51605"/>
    </row>
    <row r="51606" spans="1:9" x14ac:dyDescent="0.25">
      <c r="A51606"/>
      <c r="B51606"/>
      <c r="C51606"/>
      <c r="D51606"/>
      <c r="E51606" s="148"/>
      <c r="F51606" s="148"/>
      <c r="G51606" s="149"/>
      <c r="H51606" s="148"/>
      <c r="I51606"/>
    </row>
    <row r="51607" spans="1:9" x14ac:dyDescent="0.25">
      <c r="A51607"/>
      <c r="B51607"/>
      <c r="C51607"/>
      <c r="D51607"/>
      <c r="E51607" s="148"/>
      <c r="F51607" s="148"/>
      <c r="G51607" s="149"/>
      <c r="H51607" s="148"/>
      <c r="I51607"/>
    </row>
    <row r="51608" spans="1:9" x14ac:dyDescent="0.25">
      <c r="A51608"/>
      <c r="B51608"/>
      <c r="C51608"/>
      <c r="D51608"/>
      <c r="E51608" s="148"/>
      <c r="F51608" s="148"/>
      <c r="G51608" s="149"/>
      <c r="H51608" s="148"/>
      <c r="I51608"/>
    </row>
    <row r="51609" spans="1:9" x14ac:dyDescent="0.25">
      <c r="A51609"/>
      <c r="B51609"/>
      <c r="C51609"/>
      <c r="D51609"/>
      <c r="E51609" s="148"/>
      <c r="F51609" s="148"/>
      <c r="G51609" s="149"/>
      <c r="H51609" s="148"/>
      <c r="I51609"/>
    </row>
    <row r="51610" spans="1:9" x14ac:dyDescent="0.25">
      <c r="A51610"/>
      <c r="B51610"/>
      <c r="C51610"/>
      <c r="D51610"/>
      <c r="E51610" s="148"/>
      <c r="F51610" s="148"/>
      <c r="G51610" s="149"/>
      <c r="H51610" s="148"/>
      <c r="I51610"/>
    </row>
    <row r="51611" spans="1:9" x14ac:dyDescent="0.25">
      <c r="A51611"/>
      <c r="B51611"/>
      <c r="C51611"/>
      <c r="D51611"/>
      <c r="E51611" s="148"/>
      <c r="F51611" s="148"/>
      <c r="G51611" s="149"/>
      <c r="H51611" s="148"/>
      <c r="I51611"/>
    </row>
    <row r="51612" spans="1:9" x14ac:dyDescent="0.25">
      <c r="A51612"/>
      <c r="B51612"/>
      <c r="C51612"/>
      <c r="D51612"/>
      <c r="E51612" s="148"/>
      <c r="F51612" s="148"/>
      <c r="G51612" s="149"/>
      <c r="H51612" s="148"/>
      <c r="I51612"/>
    </row>
    <row r="51613" spans="1:9" x14ac:dyDescent="0.25">
      <c r="A51613"/>
      <c r="B51613"/>
      <c r="C51613"/>
      <c r="D51613"/>
      <c r="E51613" s="148"/>
      <c r="F51613" s="148"/>
      <c r="G51613" s="149"/>
      <c r="H51613" s="148"/>
      <c r="I51613"/>
    </row>
    <row r="51614" spans="1:9" x14ac:dyDescent="0.25">
      <c r="A51614"/>
      <c r="B51614"/>
      <c r="C51614"/>
      <c r="D51614"/>
      <c r="E51614" s="148"/>
      <c r="F51614" s="148"/>
      <c r="G51614" s="149"/>
      <c r="H51614" s="148"/>
      <c r="I51614"/>
    </row>
    <row r="51615" spans="1:9" x14ac:dyDescent="0.25">
      <c r="A51615"/>
      <c r="B51615"/>
      <c r="C51615"/>
      <c r="D51615"/>
      <c r="E51615" s="148"/>
      <c r="F51615" s="148"/>
      <c r="G51615" s="149"/>
      <c r="H51615" s="148"/>
      <c r="I51615"/>
    </row>
    <row r="51616" spans="1:9" x14ac:dyDescent="0.25">
      <c r="A51616"/>
      <c r="B51616"/>
      <c r="C51616"/>
      <c r="D51616"/>
      <c r="E51616" s="148"/>
      <c r="F51616" s="148"/>
      <c r="G51616" s="149"/>
      <c r="H51616" s="148"/>
      <c r="I51616"/>
    </row>
    <row r="51617" spans="1:9" x14ac:dyDescent="0.25">
      <c r="A51617"/>
      <c r="B51617"/>
      <c r="C51617"/>
      <c r="D51617"/>
      <c r="E51617" s="148"/>
      <c r="F51617" s="148"/>
      <c r="G51617" s="149"/>
      <c r="H51617" s="148"/>
      <c r="I51617"/>
    </row>
    <row r="51618" spans="1:9" x14ac:dyDescent="0.25">
      <c r="A51618"/>
      <c r="B51618"/>
      <c r="C51618"/>
      <c r="D51618"/>
      <c r="E51618" s="148"/>
      <c r="F51618" s="148"/>
      <c r="G51618" s="149"/>
      <c r="H51618" s="148"/>
      <c r="I51618"/>
    </row>
    <row r="51619" spans="1:9" x14ac:dyDescent="0.25">
      <c r="A51619"/>
      <c r="B51619"/>
      <c r="C51619"/>
      <c r="D51619"/>
      <c r="E51619" s="148"/>
      <c r="F51619" s="148"/>
      <c r="G51619" s="149"/>
      <c r="H51619" s="148"/>
      <c r="I51619"/>
    </row>
    <row r="51620" spans="1:9" x14ac:dyDescent="0.25">
      <c r="A51620"/>
      <c r="B51620"/>
      <c r="C51620"/>
      <c r="D51620"/>
      <c r="E51620" s="148"/>
      <c r="F51620" s="148"/>
      <c r="G51620" s="149"/>
      <c r="H51620" s="148"/>
      <c r="I51620"/>
    </row>
    <row r="51621" spans="1:9" x14ac:dyDescent="0.25">
      <c r="A51621"/>
      <c r="B51621"/>
      <c r="C51621"/>
      <c r="D51621"/>
      <c r="E51621" s="148"/>
      <c r="F51621" s="148"/>
      <c r="G51621" s="149"/>
      <c r="H51621" s="148"/>
      <c r="I51621"/>
    </row>
    <row r="51622" spans="1:9" x14ac:dyDescent="0.25">
      <c r="A51622"/>
      <c r="B51622"/>
      <c r="C51622"/>
      <c r="D51622"/>
      <c r="E51622" s="148"/>
      <c r="F51622" s="148"/>
      <c r="G51622" s="149"/>
      <c r="H51622" s="148"/>
      <c r="I51622"/>
    </row>
    <row r="51623" spans="1:9" x14ac:dyDescent="0.25">
      <c r="A51623"/>
      <c r="B51623"/>
      <c r="C51623"/>
      <c r="D51623"/>
      <c r="E51623" s="148"/>
      <c r="F51623" s="148"/>
      <c r="G51623" s="149"/>
      <c r="H51623" s="148"/>
      <c r="I51623"/>
    </row>
    <row r="51624" spans="1:9" x14ac:dyDescent="0.25">
      <c r="A51624"/>
      <c r="B51624"/>
      <c r="C51624"/>
      <c r="D51624"/>
      <c r="E51624" s="148"/>
      <c r="F51624" s="148"/>
      <c r="G51624" s="149"/>
      <c r="H51624" s="148"/>
      <c r="I51624"/>
    </row>
    <row r="51625" spans="1:9" x14ac:dyDescent="0.25">
      <c r="A51625"/>
      <c r="B51625"/>
      <c r="C51625"/>
      <c r="D51625"/>
      <c r="E51625" s="148"/>
      <c r="F51625" s="148"/>
      <c r="G51625" s="149"/>
      <c r="H51625" s="148"/>
      <c r="I51625"/>
    </row>
    <row r="51626" spans="1:9" x14ac:dyDescent="0.25">
      <c r="A51626"/>
      <c r="B51626"/>
      <c r="C51626"/>
      <c r="D51626"/>
      <c r="E51626" s="148"/>
      <c r="F51626" s="148"/>
      <c r="G51626" s="149"/>
      <c r="H51626" s="148"/>
      <c r="I51626"/>
    </row>
    <row r="51627" spans="1:9" x14ac:dyDescent="0.25">
      <c r="A51627"/>
      <c r="B51627"/>
      <c r="C51627"/>
      <c r="D51627"/>
      <c r="E51627" s="148"/>
      <c r="F51627" s="148"/>
      <c r="G51627" s="149"/>
      <c r="H51627" s="148"/>
      <c r="I51627"/>
    </row>
    <row r="51628" spans="1:9" x14ac:dyDescent="0.25">
      <c r="A51628"/>
      <c r="B51628"/>
      <c r="C51628"/>
      <c r="D51628"/>
      <c r="E51628" s="148"/>
      <c r="F51628" s="148"/>
      <c r="G51628" s="149"/>
      <c r="H51628" s="148"/>
      <c r="I51628"/>
    </row>
    <row r="51629" spans="1:9" x14ac:dyDescent="0.25">
      <c r="A51629"/>
      <c r="B51629"/>
      <c r="C51629"/>
      <c r="D51629"/>
      <c r="E51629" s="148"/>
      <c r="F51629" s="148"/>
      <c r="G51629" s="149"/>
      <c r="H51629" s="148"/>
      <c r="I51629"/>
    </row>
    <row r="51630" spans="1:9" x14ac:dyDescent="0.25">
      <c r="A51630"/>
      <c r="B51630"/>
      <c r="C51630"/>
      <c r="D51630"/>
      <c r="E51630" s="148"/>
      <c r="F51630" s="148"/>
      <c r="G51630" s="149"/>
      <c r="H51630" s="148"/>
      <c r="I51630"/>
    </row>
    <row r="51631" spans="1:9" x14ac:dyDescent="0.25">
      <c r="A51631"/>
      <c r="B51631"/>
      <c r="C51631"/>
      <c r="D51631"/>
      <c r="E51631" s="148"/>
      <c r="F51631" s="148"/>
      <c r="G51631" s="149"/>
      <c r="H51631" s="148"/>
      <c r="I51631"/>
    </row>
    <row r="51632" spans="1:9" x14ac:dyDescent="0.25">
      <c r="A51632"/>
      <c r="B51632"/>
      <c r="C51632"/>
      <c r="D51632"/>
      <c r="E51632" s="148"/>
      <c r="F51632" s="148"/>
      <c r="G51632" s="149"/>
      <c r="H51632" s="148"/>
      <c r="I51632"/>
    </row>
    <row r="51633" spans="1:9" x14ac:dyDescent="0.25">
      <c r="A51633"/>
      <c r="B51633"/>
      <c r="C51633"/>
      <c r="D51633"/>
      <c r="E51633" s="148"/>
      <c r="F51633" s="148"/>
      <c r="G51633" s="149"/>
      <c r="H51633" s="148"/>
      <c r="I51633"/>
    </row>
    <row r="51634" spans="1:9" x14ac:dyDescent="0.25">
      <c r="A51634"/>
      <c r="B51634"/>
      <c r="C51634"/>
      <c r="D51634"/>
      <c r="E51634" s="148"/>
      <c r="F51634" s="148"/>
      <c r="G51634" s="149"/>
      <c r="H51634" s="148"/>
      <c r="I51634"/>
    </row>
    <row r="51635" spans="1:9" x14ac:dyDescent="0.25">
      <c r="A51635"/>
      <c r="B51635"/>
      <c r="C51635"/>
      <c r="D51635"/>
      <c r="E51635" s="148"/>
      <c r="F51635" s="148"/>
      <c r="G51635" s="149"/>
      <c r="H51635" s="148"/>
      <c r="I51635"/>
    </row>
    <row r="51636" spans="1:9" x14ac:dyDescent="0.25">
      <c r="A51636"/>
      <c r="B51636"/>
      <c r="C51636"/>
      <c r="D51636"/>
      <c r="E51636" s="148"/>
      <c r="F51636" s="148"/>
      <c r="G51636" s="149"/>
      <c r="H51636" s="148"/>
      <c r="I51636"/>
    </row>
    <row r="51637" spans="1:9" x14ac:dyDescent="0.25">
      <c r="A51637"/>
      <c r="B51637"/>
      <c r="C51637"/>
      <c r="D51637"/>
      <c r="E51637" s="148"/>
      <c r="F51637" s="148"/>
      <c r="G51637" s="149"/>
      <c r="H51637" s="148"/>
      <c r="I51637"/>
    </row>
    <row r="51638" spans="1:9" x14ac:dyDescent="0.25">
      <c r="A51638"/>
      <c r="B51638"/>
      <c r="C51638"/>
      <c r="D51638"/>
      <c r="E51638" s="148"/>
      <c r="F51638" s="148"/>
      <c r="G51638" s="149"/>
      <c r="H51638" s="148"/>
      <c r="I51638"/>
    </row>
    <row r="51639" spans="1:9" x14ac:dyDescent="0.25">
      <c r="A51639"/>
      <c r="B51639"/>
      <c r="C51639"/>
      <c r="D51639"/>
      <c r="E51639" s="148"/>
      <c r="F51639" s="148"/>
      <c r="G51639" s="149"/>
      <c r="H51639" s="148"/>
      <c r="I51639"/>
    </row>
    <row r="51640" spans="1:9" x14ac:dyDescent="0.25">
      <c r="A51640"/>
      <c r="B51640"/>
      <c r="C51640"/>
      <c r="D51640"/>
      <c r="E51640" s="148"/>
      <c r="F51640" s="148"/>
      <c r="G51640" s="149"/>
      <c r="H51640" s="148"/>
      <c r="I51640"/>
    </row>
    <row r="51641" spans="1:9" x14ac:dyDescent="0.25">
      <c r="A51641"/>
      <c r="B51641"/>
      <c r="C51641"/>
      <c r="D51641"/>
      <c r="E51641" s="148"/>
      <c r="F51641" s="148"/>
      <c r="G51641" s="149"/>
      <c r="H51641" s="148"/>
      <c r="I51641"/>
    </row>
    <row r="51642" spans="1:9" x14ac:dyDescent="0.25">
      <c r="A51642"/>
      <c r="B51642"/>
      <c r="C51642"/>
      <c r="D51642"/>
      <c r="E51642" s="148"/>
      <c r="F51642" s="148"/>
      <c r="G51642" s="149"/>
      <c r="H51642" s="148"/>
      <c r="I51642"/>
    </row>
    <row r="51643" spans="1:9" x14ac:dyDescent="0.25">
      <c r="A51643"/>
      <c r="B51643"/>
      <c r="C51643"/>
      <c r="D51643"/>
      <c r="E51643" s="148"/>
      <c r="F51643" s="148"/>
      <c r="G51643" s="149"/>
      <c r="H51643" s="148"/>
      <c r="I51643"/>
    </row>
    <row r="51644" spans="1:9" x14ac:dyDescent="0.25">
      <c r="A51644"/>
      <c r="B51644"/>
      <c r="C51644"/>
      <c r="D51644"/>
      <c r="E51644" s="148"/>
      <c r="F51644" s="148"/>
      <c r="G51644" s="149"/>
      <c r="H51644" s="148"/>
      <c r="I51644"/>
    </row>
    <row r="51645" spans="1:9" x14ac:dyDescent="0.25">
      <c r="A51645"/>
      <c r="B51645"/>
      <c r="C51645"/>
      <c r="D51645"/>
      <c r="E51645" s="148"/>
      <c r="F51645" s="148"/>
      <c r="G51645" s="149"/>
      <c r="H51645" s="148"/>
      <c r="I51645"/>
    </row>
    <row r="51646" spans="1:9" x14ac:dyDescent="0.25">
      <c r="A51646"/>
      <c r="B51646"/>
      <c r="C51646"/>
      <c r="D51646"/>
      <c r="E51646" s="148"/>
      <c r="F51646" s="148"/>
      <c r="G51646" s="149"/>
      <c r="H51646" s="148"/>
      <c r="I51646"/>
    </row>
    <row r="51647" spans="1:9" x14ac:dyDescent="0.25">
      <c r="A51647"/>
      <c r="B51647"/>
      <c r="C51647"/>
      <c r="D51647"/>
      <c r="E51647" s="148"/>
      <c r="F51647" s="148"/>
      <c r="G51647" s="149"/>
      <c r="H51647" s="148"/>
      <c r="I51647"/>
    </row>
    <row r="51648" spans="1:9" x14ac:dyDescent="0.25">
      <c r="A51648"/>
      <c r="B51648"/>
      <c r="C51648"/>
      <c r="D51648"/>
      <c r="E51648" s="148"/>
      <c r="F51648" s="148"/>
      <c r="G51648" s="149"/>
      <c r="H51648" s="148"/>
      <c r="I51648"/>
    </row>
    <row r="51649" spans="1:9" x14ac:dyDescent="0.25">
      <c r="A51649"/>
      <c r="B51649"/>
      <c r="C51649"/>
      <c r="D51649"/>
      <c r="E51649" s="148"/>
      <c r="F51649" s="148"/>
      <c r="G51649" s="149"/>
      <c r="H51649" s="148"/>
      <c r="I51649"/>
    </row>
    <row r="51650" spans="1:9" x14ac:dyDescent="0.25">
      <c r="A51650"/>
      <c r="B51650"/>
      <c r="C51650"/>
      <c r="D51650"/>
      <c r="E51650" s="148"/>
      <c r="F51650" s="148"/>
      <c r="G51650" s="149"/>
      <c r="H51650" s="148"/>
      <c r="I51650"/>
    </row>
    <row r="51651" spans="1:9" x14ac:dyDescent="0.25">
      <c r="A51651"/>
      <c r="B51651"/>
      <c r="C51651"/>
      <c r="D51651"/>
      <c r="E51651" s="148"/>
      <c r="F51651" s="148"/>
      <c r="G51651" s="149"/>
      <c r="H51651" s="148"/>
      <c r="I51651"/>
    </row>
    <row r="51652" spans="1:9" x14ac:dyDescent="0.25">
      <c r="A51652"/>
      <c r="B51652"/>
      <c r="C51652"/>
      <c r="D51652"/>
      <c r="E51652" s="148"/>
      <c r="F51652" s="148"/>
      <c r="G51652" s="149"/>
      <c r="H51652" s="148"/>
      <c r="I51652"/>
    </row>
    <row r="51653" spans="1:9" x14ac:dyDescent="0.25">
      <c r="A51653"/>
      <c r="B51653"/>
      <c r="C51653"/>
      <c r="D51653"/>
      <c r="E51653" s="148"/>
      <c r="F51653" s="148"/>
      <c r="G51653" s="149"/>
      <c r="H51653" s="148"/>
      <c r="I51653"/>
    </row>
    <row r="51654" spans="1:9" x14ac:dyDescent="0.25">
      <c r="A51654"/>
      <c r="B51654"/>
      <c r="C51654"/>
      <c r="D51654"/>
      <c r="E51654" s="148"/>
      <c r="F51654" s="148"/>
      <c r="G51654" s="149"/>
      <c r="H51654" s="148"/>
      <c r="I51654"/>
    </row>
    <row r="51655" spans="1:9" x14ac:dyDescent="0.25">
      <c r="A51655"/>
      <c r="B51655"/>
      <c r="C51655"/>
      <c r="D51655"/>
      <c r="E51655" s="148"/>
      <c r="F51655" s="148"/>
      <c r="G51655" s="149"/>
      <c r="H51655" s="148"/>
      <c r="I51655"/>
    </row>
    <row r="51656" spans="1:9" x14ac:dyDescent="0.25">
      <c r="A51656"/>
      <c r="B51656"/>
      <c r="C51656"/>
      <c r="D51656"/>
      <c r="E51656" s="148"/>
      <c r="F51656" s="148"/>
      <c r="G51656" s="149"/>
      <c r="H51656" s="148"/>
      <c r="I51656"/>
    </row>
    <row r="51657" spans="1:9" x14ac:dyDescent="0.25">
      <c r="A51657"/>
      <c r="B51657"/>
      <c r="C51657"/>
      <c r="D51657"/>
      <c r="E51657" s="148"/>
      <c r="F51657" s="148"/>
      <c r="G51657" s="149"/>
      <c r="H51657" s="148"/>
      <c r="I51657"/>
    </row>
    <row r="51658" spans="1:9" x14ac:dyDescent="0.25">
      <c r="A51658"/>
      <c r="B51658"/>
      <c r="C51658"/>
      <c r="D51658"/>
      <c r="E51658" s="148"/>
      <c r="F51658" s="148"/>
      <c r="G51658" s="149"/>
      <c r="H51658" s="148"/>
      <c r="I51658"/>
    </row>
    <row r="51659" spans="1:9" x14ac:dyDescent="0.25">
      <c r="A51659"/>
      <c r="B51659"/>
      <c r="C51659"/>
      <c r="D51659"/>
      <c r="E51659" s="148"/>
      <c r="F51659" s="148"/>
      <c r="G51659" s="149"/>
      <c r="H51659" s="148"/>
      <c r="I51659"/>
    </row>
    <row r="51660" spans="1:9" x14ac:dyDescent="0.25">
      <c r="A51660"/>
      <c r="B51660"/>
      <c r="C51660"/>
      <c r="D51660"/>
      <c r="E51660" s="148"/>
      <c r="F51660" s="148"/>
      <c r="G51660" s="149"/>
      <c r="H51660" s="148"/>
      <c r="I51660"/>
    </row>
    <row r="51661" spans="1:9" x14ac:dyDescent="0.25">
      <c r="A51661"/>
      <c r="B51661"/>
      <c r="C51661"/>
      <c r="D51661"/>
      <c r="E51661" s="148"/>
      <c r="F51661" s="148"/>
      <c r="G51661" s="149"/>
      <c r="H51661" s="148"/>
      <c r="I51661"/>
    </row>
    <row r="51662" spans="1:9" x14ac:dyDescent="0.25">
      <c r="A51662"/>
      <c r="B51662"/>
      <c r="C51662"/>
      <c r="D51662"/>
      <c r="E51662" s="148"/>
      <c r="F51662" s="148"/>
      <c r="G51662" s="149"/>
      <c r="H51662" s="148"/>
      <c r="I51662"/>
    </row>
    <row r="51663" spans="1:9" x14ac:dyDescent="0.25">
      <c r="A51663"/>
      <c r="B51663"/>
      <c r="C51663"/>
      <c r="D51663"/>
      <c r="E51663" s="148"/>
      <c r="F51663" s="148"/>
      <c r="G51663" s="149"/>
      <c r="H51663" s="148"/>
      <c r="I51663"/>
    </row>
    <row r="51664" spans="1:9" x14ac:dyDescent="0.25">
      <c r="A51664"/>
      <c r="B51664"/>
      <c r="C51664"/>
      <c r="D51664"/>
      <c r="E51664" s="148"/>
      <c r="F51664" s="148"/>
      <c r="G51664" s="149"/>
      <c r="H51664" s="148"/>
      <c r="I51664"/>
    </row>
    <row r="51665" spans="1:9" x14ac:dyDescent="0.25">
      <c r="A51665"/>
      <c r="B51665"/>
      <c r="C51665"/>
      <c r="D51665"/>
      <c r="E51665" s="148"/>
      <c r="F51665" s="148"/>
      <c r="G51665" s="149"/>
      <c r="H51665" s="148"/>
      <c r="I51665"/>
    </row>
    <row r="51666" spans="1:9" x14ac:dyDescent="0.25">
      <c r="A51666"/>
      <c r="B51666"/>
      <c r="C51666"/>
      <c r="D51666"/>
      <c r="E51666" s="148"/>
      <c r="F51666" s="148"/>
      <c r="G51666" s="149"/>
      <c r="H51666" s="148"/>
      <c r="I51666"/>
    </row>
    <row r="51667" spans="1:9" x14ac:dyDescent="0.25">
      <c r="A51667"/>
      <c r="B51667"/>
      <c r="C51667"/>
      <c r="D51667"/>
      <c r="E51667" s="148"/>
      <c r="F51667" s="148"/>
      <c r="G51667" s="149"/>
      <c r="H51667" s="148"/>
      <c r="I51667"/>
    </row>
    <row r="51668" spans="1:9" x14ac:dyDescent="0.25">
      <c r="A51668"/>
      <c r="B51668"/>
      <c r="C51668"/>
      <c r="D51668"/>
      <c r="E51668" s="148"/>
      <c r="F51668" s="148"/>
      <c r="G51668" s="149"/>
      <c r="H51668" s="148"/>
      <c r="I51668"/>
    </row>
    <row r="51669" spans="1:9" x14ac:dyDescent="0.25">
      <c r="A51669"/>
      <c r="B51669"/>
      <c r="C51669"/>
      <c r="D51669"/>
      <c r="E51669" s="148"/>
      <c r="F51669" s="148"/>
      <c r="G51669" s="149"/>
      <c r="H51669" s="148"/>
      <c r="I51669"/>
    </row>
    <row r="51670" spans="1:9" x14ac:dyDescent="0.25">
      <c r="A51670"/>
      <c r="B51670"/>
      <c r="C51670"/>
      <c r="D51670"/>
      <c r="E51670" s="148"/>
      <c r="F51670" s="148"/>
      <c r="G51670" s="149"/>
      <c r="H51670" s="148"/>
      <c r="I51670"/>
    </row>
    <row r="51671" spans="1:9" x14ac:dyDescent="0.25">
      <c r="A51671"/>
      <c r="B51671"/>
      <c r="C51671"/>
      <c r="D51671"/>
      <c r="E51671" s="148"/>
      <c r="F51671" s="148"/>
      <c r="G51671" s="149"/>
      <c r="H51671" s="148"/>
      <c r="I51671"/>
    </row>
    <row r="51672" spans="1:9" x14ac:dyDescent="0.25">
      <c r="A51672"/>
      <c r="B51672"/>
      <c r="C51672"/>
      <c r="D51672"/>
      <c r="E51672" s="148"/>
      <c r="F51672" s="148"/>
      <c r="G51672" s="149"/>
      <c r="H51672" s="148"/>
      <c r="I51672"/>
    </row>
    <row r="51673" spans="1:9" x14ac:dyDescent="0.25">
      <c r="A51673"/>
      <c r="B51673"/>
      <c r="C51673"/>
      <c r="D51673"/>
      <c r="E51673" s="148"/>
      <c r="F51673" s="148"/>
      <c r="G51673" s="149"/>
      <c r="H51673" s="148"/>
      <c r="I51673"/>
    </row>
    <row r="51674" spans="1:9" x14ac:dyDescent="0.25">
      <c r="A51674"/>
      <c r="B51674"/>
      <c r="C51674"/>
      <c r="D51674"/>
      <c r="E51674" s="148"/>
      <c r="F51674" s="148"/>
      <c r="G51674" s="149"/>
      <c r="H51674" s="148"/>
      <c r="I51674"/>
    </row>
    <row r="51675" spans="1:9" x14ac:dyDescent="0.25">
      <c r="A51675"/>
      <c r="B51675"/>
      <c r="C51675"/>
      <c r="D51675"/>
      <c r="E51675" s="148"/>
      <c r="F51675" s="148"/>
      <c r="G51675" s="149"/>
      <c r="H51675" s="148"/>
      <c r="I51675"/>
    </row>
    <row r="51676" spans="1:9" x14ac:dyDescent="0.25">
      <c r="A51676"/>
      <c r="B51676"/>
      <c r="C51676"/>
      <c r="D51676"/>
      <c r="E51676" s="148"/>
      <c r="F51676" s="148"/>
      <c r="G51676" s="149"/>
      <c r="H51676" s="148"/>
      <c r="I51676"/>
    </row>
    <row r="51677" spans="1:9" x14ac:dyDescent="0.25">
      <c r="A51677"/>
      <c r="B51677"/>
      <c r="C51677"/>
      <c r="D51677"/>
      <c r="E51677" s="148"/>
      <c r="F51677" s="148"/>
      <c r="G51677" s="149"/>
      <c r="H51677" s="148"/>
      <c r="I51677"/>
    </row>
    <row r="51678" spans="1:9" x14ac:dyDescent="0.25">
      <c r="A51678"/>
      <c r="B51678"/>
      <c r="C51678"/>
      <c r="D51678"/>
      <c r="E51678" s="148"/>
      <c r="F51678" s="148"/>
      <c r="G51678" s="149"/>
      <c r="H51678" s="148"/>
      <c r="I51678"/>
    </row>
    <row r="51679" spans="1:9" x14ac:dyDescent="0.25">
      <c r="A51679"/>
      <c r="B51679"/>
      <c r="C51679"/>
      <c r="D51679"/>
      <c r="E51679" s="148"/>
      <c r="F51679" s="148"/>
      <c r="G51679" s="149"/>
      <c r="H51679" s="148"/>
      <c r="I51679"/>
    </row>
    <row r="51680" spans="1:9" x14ac:dyDescent="0.25">
      <c r="A51680"/>
      <c r="B51680"/>
      <c r="C51680"/>
      <c r="D51680"/>
      <c r="E51680" s="148"/>
      <c r="F51680" s="148"/>
      <c r="G51680" s="149"/>
      <c r="H51680" s="148"/>
      <c r="I51680"/>
    </row>
    <row r="51681" spans="1:9" x14ac:dyDescent="0.25">
      <c r="A51681"/>
      <c r="B51681"/>
      <c r="C51681"/>
      <c r="D51681"/>
      <c r="E51681" s="148"/>
      <c r="F51681" s="148"/>
      <c r="G51681" s="149"/>
      <c r="H51681" s="148"/>
      <c r="I51681"/>
    </row>
    <row r="51682" spans="1:9" x14ac:dyDescent="0.25">
      <c r="A51682"/>
      <c r="B51682"/>
      <c r="C51682"/>
      <c r="D51682"/>
      <c r="E51682" s="148"/>
      <c r="F51682" s="148"/>
      <c r="G51682" s="149"/>
      <c r="H51682" s="148"/>
      <c r="I51682"/>
    </row>
    <row r="51683" spans="1:9" x14ac:dyDescent="0.25">
      <c r="A51683"/>
      <c r="B51683"/>
      <c r="C51683"/>
      <c r="D51683"/>
      <c r="E51683" s="148"/>
      <c r="F51683" s="148"/>
      <c r="G51683" s="149"/>
      <c r="H51683" s="148"/>
      <c r="I51683"/>
    </row>
    <row r="51684" spans="1:9" x14ac:dyDescent="0.25">
      <c r="A51684"/>
      <c r="B51684"/>
      <c r="C51684"/>
      <c r="D51684"/>
      <c r="E51684" s="148"/>
      <c r="F51684" s="148"/>
      <c r="G51684" s="149"/>
      <c r="H51684" s="148"/>
      <c r="I51684"/>
    </row>
    <row r="51685" spans="1:9" x14ac:dyDescent="0.25">
      <c r="A51685"/>
      <c r="B51685"/>
      <c r="C51685"/>
      <c r="D51685"/>
      <c r="E51685" s="148"/>
      <c r="F51685" s="148"/>
      <c r="G51685" s="149"/>
      <c r="H51685" s="148"/>
      <c r="I51685"/>
    </row>
    <row r="51686" spans="1:9" x14ac:dyDescent="0.25">
      <c r="A51686"/>
      <c r="B51686"/>
      <c r="C51686"/>
      <c r="D51686"/>
      <c r="E51686" s="148"/>
      <c r="F51686" s="148"/>
      <c r="G51686" s="149"/>
      <c r="H51686" s="148"/>
      <c r="I51686"/>
    </row>
    <row r="51687" spans="1:9" x14ac:dyDescent="0.25">
      <c r="A51687"/>
      <c r="B51687"/>
      <c r="C51687"/>
      <c r="D51687"/>
      <c r="E51687" s="148"/>
      <c r="F51687" s="148"/>
      <c r="G51687" s="149"/>
      <c r="H51687" s="148"/>
      <c r="I51687"/>
    </row>
    <row r="51688" spans="1:9" x14ac:dyDescent="0.25">
      <c r="A51688"/>
      <c r="B51688"/>
      <c r="C51688"/>
      <c r="D51688"/>
      <c r="E51688" s="148"/>
      <c r="F51688" s="148"/>
      <c r="G51688" s="149"/>
      <c r="H51688" s="148"/>
      <c r="I51688"/>
    </row>
    <row r="51689" spans="1:9" x14ac:dyDescent="0.25">
      <c r="A51689"/>
      <c r="B51689"/>
      <c r="C51689"/>
      <c r="D51689"/>
      <c r="E51689" s="148"/>
      <c r="F51689" s="148"/>
      <c r="G51689" s="149"/>
      <c r="H51689" s="148"/>
      <c r="I51689"/>
    </row>
    <row r="51690" spans="1:9" x14ac:dyDescent="0.25">
      <c r="A51690"/>
      <c r="B51690"/>
      <c r="C51690"/>
      <c r="D51690"/>
      <c r="E51690" s="148"/>
      <c r="F51690" s="148"/>
      <c r="G51690" s="149"/>
      <c r="H51690" s="148"/>
      <c r="I51690"/>
    </row>
    <row r="51691" spans="1:9" x14ac:dyDescent="0.25">
      <c r="A51691"/>
      <c r="B51691"/>
      <c r="C51691"/>
      <c r="D51691"/>
      <c r="E51691" s="148"/>
      <c r="F51691" s="148"/>
      <c r="G51691" s="149"/>
      <c r="H51691" s="148"/>
      <c r="I51691"/>
    </row>
    <row r="51692" spans="1:9" x14ac:dyDescent="0.25">
      <c r="A51692"/>
      <c r="B51692"/>
      <c r="C51692"/>
      <c r="D51692"/>
      <c r="E51692" s="148"/>
      <c r="F51692" s="148"/>
      <c r="G51692" s="149"/>
      <c r="H51692" s="148"/>
      <c r="I51692"/>
    </row>
    <row r="51693" spans="1:9" x14ac:dyDescent="0.25">
      <c r="A51693"/>
      <c r="B51693"/>
      <c r="C51693"/>
      <c r="D51693"/>
      <c r="E51693" s="148"/>
      <c r="F51693" s="148"/>
      <c r="G51693" s="149"/>
      <c r="H51693" s="148"/>
      <c r="I51693"/>
    </row>
    <row r="51694" spans="1:9" x14ac:dyDescent="0.25">
      <c r="A51694"/>
      <c r="B51694"/>
      <c r="C51694"/>
      <c r="D51694"/>
      <c r="E51694" s="148"/>
      <c r="F51694" s="148"/>
      <c r="G51694" s="149"/>
      <c r="H51694" s="148"/>
      <c r="I51694"/>
    </row>
    <row r="51695" spans="1:9" x14ac:dyDescent="0.25">
      <c r="A51695"/>
      <c r="B51695"/>
      <c r="C51695"/>
      <c r="D51695"/>
      <c r="E51695" s="148"/>
      <c r="F51695" s="148"/>
      <c r="G51695" s="149"/>
      <c r="H51695" s="148"/>
      <c r="I51695"/>
    </row>
    <row r="51696" spans="1:9" x14ac:dyDescent="0.25">
      <c r="A51696"/>
      <c r="B51696"/>
      <c r="C51696"/>
      <c r="D51696"/>
      <c r="E51696" s="148"/>
      <c r="F51696" s="148"/>
      <c r="G51696" s="149"/>
      <c r="H51696" s="148"/>
      <c r="I51696"/>
    </row>
    <row r="51697" spans="1:9" x14ac:dyDescent="0.25">
      <c r="A51697"/>
      <c r="B51697"/>
      <c r="C51697"/>
      <c r="D51697"/>
      <c r="E51697" s="148"/>
      <c r="F51697" s="148"/>
      <c r="G51697" s="149"/>
      <c r="H51697" s="148"/>
      <c r="I51697"/>
    </row>
    <row r="51698" spans="1:9" x14ac:dyDescent="0.25">
      <c r="A51698"/>
      <c r="B51698"/>
      <c r="C51698"/>
      <c r="D51698"/>
      <c r="E51698" s="148"/>
      <c r="F51698" s="148"/>
      <c r="G51698" s="149"/>
      <c r="H51698" s="148"/>
      <c r="I51698"/>
    </row>
    <row r="51699" spans="1:9" x14ac:dyDescent="0.25">
      <c r="A51699"/>
      <c r="B51699"/>
      <c r="C51699"/>
      <c r="D51699"/>
      <c r="E51699" s="148"/>
      <c r="F51699" s="148"/>
      <c r="G51699" s="149"/>
      <c r="H51699" s="148"/>
      <c r="I51699"/>
    </row>
    <row r="51700" spans="1:9" x14ac:dyDescent="0.25">
      <c r="A51700"/>
      <c r="B51700"/>
      <c r="C51700"/>
      <c r="D51700"/>
      <c r="E51700" s="148"/>
      <c r="F51700" s="148"/>
      <c r="G51700" s="149"/>
      <c r="H51700" s="148"/>
      <c r="I51700"/>
    </row>
    <row r="51701" spans="1:9" x14ac:dyDescent="0.25">
      <c r="A51701"/>
      <c r="B51701"/>
      <c r="C51701"/>
      <c r="D51701"/>
      <c r="E51701" s="148"/>
      <c r="F51701" s="148"/>
      <c r="G51701" s="149"/>
      <c r="H51701" s="148"/>
      <c r="I51701"/>
    </row>
    <row r="51702" spans="1:9" x14ac:dyDescent="0.25">
      <c r="A51702"/>
      <c r="B51702"/>
      <c r="C51702"/>
      <c r="D51702"/>
      <c r="E51702" s="148"/>
      <c r="F51702" s="148"/>
      <c r="G51702" s="149"/>
      <c r="H51702" s="148"/>
      <c r="I51702"/>
    </row>
    <row r="51703" spans="1:9" x14ac:dyDescent="0.25">
      <c r="A51703"/>
      <c r="B51703"/>
      <c r="C51703"/>
      <c r="D51703"/>
      <c r="E51703" s="148"/>
      <c r="F51703" s="148"/>
      <c r="G51703" s="149"/>
      <c r="H51703" s="148"/>
      <c r="I51703"/>
    </row>
    <row r="51704" spans="1:9" x14ac:dyDescent="0.25">
      <c r="A51704"/>
      <c r="B51704"/>
      <c r="C51704"/>
      <c r="D51704"/>
      <c r="E51704" s="148"/>
      <c r="F51704" s="148"/>
      <c r="G51704" s="149"/>
      <c r="H51704" s="148"/>
      <c r="I51704"/>
    </row>
    <row r="51705" spans="1:9" x14ac:dyDescent="0.25">
      <c r="A51705"/>
      <c r="B51705"/>
      <c r="C51705"/>
      <c r="D51705"/>
      <c r="E51705" s="148"/>
      <c r="F51705" s="148"/>
      <c r="G51705" s="149"/>
      <c r="H51705" s="148"/>
      <c r="I51705"/>
    </row>
    <row r="51706" spans="1:9" x14ac:dyDescent="0.25">
      <c r="A51706"/>
      <c r="B51706"/>
      <c r="C51706"/>
      <c r="D51706"/>
      <c r="E51706" s="148"/>
      <c r="F51706" s="148"/>
      <c r="G51706" s="149"/>
      <c r="H51706" s="148"/>
      <c r="I51706"/>
    </row>
    <row r="51707" spans="1:9" x14ac:dyDescent="0.25">
      <c r="A51707"/>
      <c r="B51707"/>
      <c r="C51707"/>
      <c r="D51707"/>
      <c r="E51707" s="148"/>
      <c r="F51707" s="148"/>
      <c r="G51707" s="149"/>
      <c r="H51707" s="148"/>
      <c r="I51707"/>
    </row>
    <row r="51708" spans="1:9" x14ac:dyDescent="0.25">
      <c r="A51708"/>
      <c r="B51708"/>
      <c r="C51708"/>
      <c r="D51708"/>
      <c r="E51708" s="148"/>
      <c r="F51708" s="148"/>
      <c r="G51708" s="149"/>
      <c r="H51708" s="148"/>
      <c r="I51708"/>
    </row>
    <row r="51709" spans="1:9" x14ac:dyDescent="0.25">
      <c r="A51709"/>
      <c r="B51709"/>
      <c r="C51709"/>
      <c r="D51709"/>
      <c r="E51709" s="148"/>
      <c r="F51709" s="148"/>
      <c r="G51709" s="149"/>
      <c r="H51709" s="148"/>
      <c r="I51709"/>
    </row>
    <row r="51710" spans="1:9" x14ac:dyDescent="0.25">
      <c r="A51710"/>
      <c r="B51710"/>
      <c r="C51710"/>
      <c r="D51710"/>
      <c r="E51710" s="148"/>
      <c r="F51710" s="148"/>
      <c r="G51710" s="149"/>
      <c r="H51710" s="148"/>
      <c r="I51710"/>
    </row>
    <row r="51711" spans="1:9" x14ac:dyDescent="0.25">
      <c r="A51711"/>
      <c r="B51711"/>
      <c r="C51711"/>
      <c r="D51711"/>
      <c r="E51711" s="148"/>
      <c r="F51711" s="148"/>
      <c r="G51711" s="149"/>
      <c r="H51711" s="148"/>
      <c r="I51711"/>
    </row>
    <row r="51712" spans="1:9" x14ac:dyDescent="0.25">
      <c r="A51712"/>
      <c r="B51712"/>
      <c r="C51712"/>
      <c r="D51712"/>
      <c r="E51712" s="148"/>
      <c r="F51712" s="148"/>
      <c r="G51712" s="149"/>
      <c r="H51712" s="148"/>
      <c r="I51712"/>
    </row>
    <row r="51713" spans="1:9" x14ac:dyDescent="0.25">
      <c r="A51713"/>
      <c r="B51713"/>
      <c r="C51713"/>
      <c r="D51713"/>
      <c r="E51713" s="148"/>
      <c r="F51713" s="148"/>
      <c r="G51713" s="149"/>
      <c r="H51713" s="148"/>
      <c r="I51713"/>
    </row>
    <row r="51714" spans="1:9" x14ac:dyDescent="0.25">
      <c r="A51714"/>
      <c r="B51714"/>
      <c r="C51714"/>
      <c r="D51714"/>
      <c r="E51714" s="148"/>
      <c r="F51714" s="148"/>
      <c r="G51714" s="149"/>
      <c r="H51714" s="148"/>
      <c r="I51714"/>
    </row>
    <row r="51715" spans="1:9" x14ac:dyDescent="0.25">
      <c r="A51715"/>
      <c r="B51715"/>
      <c r="C51715"/>
      <c r="D51715"/>
      <c r="E51715" s="148"/>
      <c r="F51715" s="148"/>
      <c r="G51715" s="149"/>
      <c r="H51715" s="148"/>
      <c r="I51715"/>
    </row>
    <row r="51716" spans="1:9" x14ac:dyDescent="0.25">
      <c r="A51716"/>
      <c r="B51716"/>
      <c r="C51716"/>
      <c r="D51716"/>
      <c r="E51716" s="148"/>
      <c r="F51716" s="148"/>
      <c r="G51716" s="149"/>
      <c r="H51716" s="148"/>
      <c r="I51716"/>
    </row>
    <row r="51717" spans="1:9" x14ac:dyDescent="0.25">
      <c r="A51717"/>
      <c r="B51717"/>
      <c r="C51717"/>
      <c r="D51717"/>
      <c r="E51717" s="148"/>
      <c r="F51717" s="148"/>
      <c r="G51717" s="149"/>
      <c r="H51717" s="148"/>
      <c r="I51717"/>
    </row>
    <row r="51718" spans="1:9" x14ac:dyDescent="0.25">
      <c r="A51718"/>
      <c r="B51718"/>
      <c r="C51718"/>
      <c r="D51718"/>
      <c r="E51718" s="148"/>
      <c r="F51718" s="148"/>
      <c r="G51718" s="149"/>
      <c r="H51718" s="148"/>
      <c r="I51718"/>
    </row>
    <row r="51719" spans="1:9" x14ac:dyDescent="0.25">
      <c r="A51719"/>
      <c r="B51719"/>
      <c r="C51719"/>
      <c r="D51719"/>
      <c r="E51719" s="148"/>
      <c r="F51719" s="148"/>
      <c r="G51719" s="149"/>
      <c r="H51719" s="148"/>
      <c r="I51719"/>
    </row>
    <row r="51720" spans="1:9" x14ac:dyDescent="0.25">
      <c r="A51720"/>
      <c r="B51720"/>
      <c r="C51720"/>
      <c r="D51720"/>
      <c r="E51720" s="148"/>
      <c r="F51720" s="148"/>
      <c r="G51720" s="149"/>
      <c r="H51720" s="148"/>
      <c r="I51720"/>
    </row>
    <row r="51721" spans="1:9" x14ac:dyDescent="0.25">
      <c r="A51721"/>
      <c r="B51721"/>
      <c r="C51721"/>
      <c r="D51721"/>
      <c r="E51721" s="148"/>
      <c r="F51721" s="148"/>
      <c r="G51721" s="149"/>
      <c r="H51721" s="148"/>
      <c r="I51721"/>
    </row>
    <row r="51722" spans="1:9" x14ac:dyDescent="0.25">
      <c r="A51722"/>
      <c r="B51722"/>
      <c r="C51722"/>
      <c r="D51722"/>
      <c r="E51722" s="148"/>
      <c r="F51722" s="148"/>
      <c r="G51722" s="149"/>
      <c r="H51722" s="148"/>
      <c r="I51722"/>
    </row>
    <row r="51723" spans="1:9" x14ac:dyDescent="0.25">
      <c r="A51723"/>
      <c r="B51723"/>
      <c r="C51723"/>
      <c r="D51723"/>
      <c r="E51723" s="148"/>
      <c r="F51723" s="148"/>
      <c r="G51723" s="149"/>
      <c r="H51723" s="148"/>
      <c r="I51723"/>
    </row>
    <row r="51724" spans="1:9" x14ac:dyDescent="0.25">
      <c r="A51724"/>
      <c r="B51724"/>
      <c r="C51724"/>
      <c r="D51724"/>
      <c r="E51724" s="148"/>
      <c r="F51724" s="148"/>
      <c r="G51724" s="149"/>
      <c r="H51724" s="148"/>
      <c r="I51724"/>
    </row>
    <row r="51725" spans="1:9" x14ac:dyDescent="0.25">
      <c r="A51725"/>
      <c r="B51725"/>
      <c r="C51725"/>
      <c r="D51725"/>
      <c r="E51725" s="148"/>
      <c r="F51725" s="148"/>
      <c r="G51725" s="149"/>
      <c r="H51725" s="148"/>
      <c r="I51725"/>
    </row>
    <row r="51726" spans="1:9" x14ac:dyDescent="0.25">
      <c r="A51726"/>
      <c r="B51726"/>
      <c r="C51726"/>
      <c r="D51726"/>
      <c r="E51726" s="148"/>
      <c r="F51726" s="148"/>
      <c r="G51726" s="149"/>
      <c r="H51726" s="148"/>
      <c r="I51726"/>
    </row>
    <row r="51727" spans="1:9" x14ac:dyDescent="0.25">
      <c r="A51727"/>
      <c r="B51727"/>
      <c r="C51727"/>
      <c r="D51727"/>
      <c r="E51727" s="148"/>
      <c r="F51727" s="148"/>
      <c r="G51727" s="149"/>
      <c r="H51727" s="148"/>
      <c r="I51727"/>
    </row>
    <row r="51728" spans="1:9" x14ac:dyDescent="0.25">
      <c r="A51728"/>
      <c r="B51728"/>
      <c r="C51728"/>
      <c r="D51728"/>
      <c r="E51728" s="148"/>
      <c r="F51728" s="148"/>
      <c r="G51728" s="149"/>
      <c r="H51728" s="148"/>
      <c r="I51728"/>
    </row>
    <row r="51729" spans="1:9" x14ac:dyDescent="0.25">
      <c r="A51729"/>
      <c r="B51729"/>
      <c r="C51729"/>
      <c r="D51729"/>
      <c r="E51729" s="148"/>
      <c r="F51729" s="148"/>
      <c r="G51729" s="149"/>
      <c r="H51729" s="148"/>
      <c r="I51729"/>
    </row>
    <row r="51730" spans="1:9" x14ac:dyDescent="0.25">
      <c r="A51730"/>
      <c r="B51730"/>
      <c r="C51730"/>
      <c r="D51730"/>
      <c r="E51730" s="148"/>
      <c r="F51730" s="148"/>
      <c r="G51730" s="149"/>
      <c r="H51730" s="148"/>
      <c r="I51730"/>
    </row>
    <row r="51731" spans="1:9" x14ac:dyDescent="0.25">
      <c r="A51731"/>
      <c r="B51731"/>
      <c r="C51731"/>
      <c r="D51731"/>
      <c r="E51731" s="148"/>
      <c r="F51731" s="148"/>
      <c r="G51731" s="149"/>
      <c r="H51731" s="148"/>
      <c r="I51731"/>
    </row>
    <row r="51732" spans="1:9" x14ac:dyDescent="0.25">
      <c r="A51732"/>
      <c r="B51732"/>
      <c r="C51732"/>
      <c r="D51732"/>
      <c r="E51732" s="148"/>
      <c r="F51732" s="148"/>
      <c r="G51732" s="149"/>
      <c r="H51732" s="148"/>
      <c r="I51732"/>
    </row>
    <row r="51733" spans="1:9" x14ac:dyDescent="0.25">
      <c r="A51733"/>
      <c r="B51733"/>
      <c r="C51733"/>
      <c r="D51733"/>
      <c r="E51733" s="148"/>
      <c r="F51733" s="148"/>
      <c r="G51733" s="149"/>
      <c r="H51733" s="148"/>
      <c r="I51733"/>
    </row>
    <row r="51734" spans="1:9" x14ac:dyDescent="0.25">
      <c r="A51734"/>
      <c r="B51734"/>
      <c r="C51734"/>
      <c r="D51734"/>
      <c r="E51734" s="148"/>
      <c r="F51734" s="148"/>
      <c r="G51734" s="149"/>
      <c r="H51734" s="148"/>
      <c r="I51734"/>
    </row>
    <row r="51735" spans="1:9" x14ac:dyDescent="0.25">
      <c r="A51735"/>
      <c r="B51735"/>
      <c r="C51735"/>
      <c r="D51735"/>
      <c r="E51735" s="148"/>
      <c r="F51735" s="148"/>
      <c r="G51735" s="149"/>
      <c r="H51735" s="148"/>
      <c r="I51735"/>
    </row>
    <row r="51736" spans="1:9" x14ac:dyDescent="0.25">
      <c r="A51736"/>
      <c r="B51736"/>
      <c r="C51736"/>
      <c r="D51736"/>
      <c r="E51736" s="148"/>
      <c r="F51736" s="148"/>
      <c r="G51736" s="149"/>
      <c r="H51736" s="148"/>
      <c r="I51736"/>
    </row>
    <row r="51737" spans="1:9" x14ac:dyDescent="0.25">
      <c r="A51737"/>
      <c r="B51737"/>
      <c r="C51737"/>
      <c r="D51737"/>
      <c r="E51737" s="148"/>
      <c r="F51737" s="148"/>
      <c r="G51737" s="149"/>
      <c r="H51737" s="148"/>
      <c r="I51737"/>
    </row>
    <row r="51738" spans="1:9" x14ac:dyDescent="0.25">
      <c r="A51738"/>
      <c r="B51738"/>
      <c r="C51738"/>
      <c r="D51738"/>
      <c r="E51738" s="148"/>
      <c r="F51738" s="148"/>
      <c r="G51738" s="149"/>
      <c r="H51738" s="148"/>
      <c r="I51738"/>
    </row>
    <row r="51739" spans="1:9" x14ac:dyDescent="0.25">
      <c r="A51739"/>
      <c r="B51739"/>
      <c r="C51739"/>
      <c r="D51739"/>
      <c r="E51739" s="148"/>
      <c r="F51739" s="148"/>
      <c r="G51739" s="149"/>
      <c r="H51739" s="148"/>
      <c r="I51739"/>
    </row>
    <row r="51740" spans="1:9" x14ac:dyDescent="0.25">
      <c r="A51740"/>
      <c r="B51740"/>
      <c r="C51740"/>
      <c r="D51740"/>
      <c r="E51740" s="148"/>
      <c r="F51740" s="148"/>
      <c r="G51740" s="149"/>
      <c r="H51740" s="148"/>
      <c r="I51740"/>
    </row>
    <row r="51741" spans="1:9" x14ac:dyDescent="0.25">
      <c r="A51741"/>
      <c r="B51741"/>
      <c r="C51741"/>
      <c r="D51741"/>
      <c r="E51741" s="148"/>
      <c r="F51741" s="148"/>
      <c r="G51741" s="149"/>
      <c r="H51741" s="148"/>
      <c r="I51741"/>
    </row>
    <row r="51742" spans="1:9" x14ac:dyDescent="0.25">
      <c r="A51742"/>
      <c r="B51742"/>
      <c r="C51742"/>
      <c r="D51742"/>
      <c r="E51742" s="148"/>
      <c r="F51742" s="148"/>
      <c r="G51742" s="149"/>
      <c r="H51742" s="148"/>
      <c r="I51742"/>
    </row>
    <row r="51743" spans="1:9" x14ac:dyDescent="0.25">
      <c r="A51743"/>
      <c r="B51743"/>
      <c r="C51743"/>
      <c r="D51743"/>
      <c r="E51743" s="148"/>
      <c r="F51743" s="148"/>
      <c r="G51743" s="149"/>
      <c r="H51743" s="148"/>
      <c r="I51743"/>
    </row>
    <row r="51744" spans="1:9" x14ac:dyDescent="0.25">
      <c r="A51744"/>
      <c r="B51744"/>
      <c r="C51744"/>
      <c r="D51744"/>
      <c r="E51744" s="148"/>
      <c r="F51744" s="148"/>
      <c r="G51744" s="149"/>
      <c r="H51744" s="148"/>
      <c r="I51744"/>
    </row>
    <row r="51745" spans="1:9" x14ac:dyDescent="0.25">
      <c r="A51745"/>
      <c r="B51745"/>
      <c r="C51745"/>
      <c r="D51745"/>
      <c r="E51745" s="148"/>
      <c r="F51745" s="148"/>
      <c r="G51745" s="149"/>
      <c r="H51745" s="148"/>
      <c r="I51745"/>
    </row>
    <row r="51746" spans="1:9" x14ac:dyDescent="0.25">
      <c r="A51746"/>
      <c r="B51746"/>
      <c r="C51746"/>
      <c r="D51746"/>
      <c r="E51746" s="148"/>
      <c r="F51746" s="148"/>
      <c r="G51746" s="149"/>
      <c r="H51746" s="148"/>
      <c r="I51746"/>
    </row>
    <row r="51747" spans="1:9" x14ac:dyDescent="0.25">
      <c r="A51747"/>
      <c r="B51747"/>
      <c r="C51747"/>
      <c r="D51747"/>
      <c r="E51747" s="148"/>
      <c r="F51747" s="148"/>
      <c r="G51747" s="149"/>
      <c r="H51747" s="148"/>
      <c r="I51747"/>
    </row>
    <row r="51748" spans="1:9" x14ac:dyDescent="0.25">
      <c r="A51748"/>
      <c r="B51748"/>
      <c r="C51748"/>
      <c r="D51748"/>
      <c r="E51748" s="148"/>
      <c r="F51748" s="148"/>
      <c r="G51748" s="149"/>
      <c r="H51748" s="148"/>
      <c r="I51748"/>
    </row>
    <row r="51749" spans="1:9" x14ac:dyDescent="0.25">
      <c r="A51749"/>
      <c r="B51749"/>
      <c r="C51749"/>
      <c r="D51749"/>
      <c r="E51749" s="148"/>
      <c r="F51749" s="148"/>
      <c r="G51749" s="149"/>
      <c r="H51749" s="148"/>
      <c r="I51749"/>
    </row>
    <row r="51750" spans="1:9" x14ac:dyDescent="0.25">
      <c r="A51750"/>
      <c r="B51750"/>
      <c r="C51750"/>
      <c r="D51750"/>
      <c r="E51750" s="148"/>
      <c r="F51750" s="148"/>
      <c r="G51750" s="149"/>
      <c r="H51750" s="148"/>
      <c r="I51750"/>
    </row>
    <row r="51751" spans="1:9" x14ac:dyDescent="0.25">
      <c r="A51751"/>
      <c r="B51751"/>
      <c r="C51751"/>
      <c r="D51751"/>
      <c r="E51751" s="148"/>
      <c r="F51751" s="148"/>
      <c r="G51751" s="149"/>
      <c r="H51751" s="148"/>
      <c r="I51751"/>
    </row>
    <row r="51752" spans="1:9" x14ac:dyDescent="0.25">
      <c r="A51752"/>
      <c r="B51752"/>
      <c r="C51752"/>
      <c r="D51752"/>
      <c r="E51752" s="148"/>
      <c r="F51752" s="148"/>
      <c r="G51752" s="149"/>
      <c r="H51752" s="148"/>
      <c r="I51752"/>
    </row>
    <row r="51753" spans="1:9" x14ac:dyDescent="0.25">
      <c r="A51753"/>
      <c r="B51753"/>
      <c r="C51753"/>
      <c r="D51753"/>
      <c r="E51753" s="148"/>
      <c r="F51753" s="148"/>
      <c r="G51753" s="149"/>
      <c r="H51753" s="148"/>
      <c r="I51753"/>
    </row>
    <row r="51754" spans="1:9" x14ac:dyDescent="0.25">
      <c r="A51754"/>
      <c r="B51754"/>
      <c r="C51754"/>
      <c r="D51754"/>
      <c r="E51754" s="148"/>
      <c r="F51754" s="148"/>
      <c r="G51754" s="149"/>
      <c r="H51754" s="148"/>
      <c r="I51754"/>
    </row>
    <row r="51755" spans="1:9" x14ac:dyDescent="0.25">
      <c r="A51755"/>
      <c r="B51755"/>
      <c r="C51755"/>
      <c r="D51755"/>
      <c r="E51755" s="148"/>
      <c r="F51755" s="148"/>
      <c r="G51755" s="149"/>
      <c r="H51755" s="148"/>
      <c r="I51755"/>
    </row>
    <row r="51756" spans="1:9" x14ac:dyDescent="0.25">
      <c r="A51756"/>
      <c r="B51756"/>
      <c r="C51756"/>
      <c r="D51756"/>
      <c r="E51756" s="148"/>
      <c r="F51756" s="148"/>
      <c r="G51756" s="149"/>
      <c r="H51756" s="148"/>
      <c r="I51756"/>
    </row>
    <row r="51757" spans="1:9" x14ac:dyDescent="0.25">
      <c r="A51757"/>
      <c r="B51757"/>
      <c r="C51757"/>
      <c r="D51757"/>
      <c r="E51757" s="148"/>
      <c r="F51757" s="148"/>
      <c r="G51757" s="149"/>
      <c r="H51757" s="148"/>
      <c r="I51757"/>
    </row>
    <row r="51758" spans="1:9" x14ac:dyDescent="0.25">
      <c r="A51758"/>
      <c r="B51758"/>
      <c r="C51758"/>
      <c r="D51758"/>
      <c r="E51758" s="148"/>
      <c r="F51758" s="148"/>
      <c r="G51758" s="149"/>
      <c r="H51758" s="148"/>
      <c r="I51758"/>
    </row>
    <row r="51759" spans="1:9" x14ac:dyDescent="0.25">
      <c r="A51759"/>
      <c r="B51759"/>
      <c r="C51759"/>
      <c r="D51759"/>
      <c r="E51759" s="148"/>
      <c r="F51759" s="148"/>
      <c r="G51759" s="149"/>
      <c r="H51759" s="148"/>
      <c r="I51759"/>
    </row>
    <row r="51760" spans="1:9" x14ac:dyDescent="0.25">
      <c r="A51760"/>
      <c r="B51760"/>
      <c r="C51760"/>
      <c r="D51760"/>
      <c r="E51760" s="148"/>
      <c r="F51760" s="148"/>
      <c r="G51760" s="149"/>
      <c r="H51760" s="148"/>
      <c r="I51760"/>
    </row>
    <row r="51761" spans="1:9" x14ac:dyDescent="0.25">
      <c r="A51761"/>
      <c r="B51761"/>
      <c r="C51761"/>
      <c r="D51761"/>
      <c r="E51761" s="148"/>
      <c r="F51761" s="148"/>
      <c r="G51761" s="149"/>
      <c r="H51761" s="148"/>
      <c r="I51761"/>
    </row>
    <row r="51762" spans="1:9" x14ac:dyDescent="0.25">
      <c r="A51762"/>
      <c r="B51762"/>
      <c r="C51762"/>
      <c r="D51762"/>
      <c r="E51762" s="148"/>
      <c r="F51762" s="148"/>
      <c r="G51762" s="149"/>
      <c r="H51762" s="148"/>
      <c r="I51762"/>
    </row>
    <row r="51763" spans="1:9" x14ac:dyDescent="0.25">
      <c r="A51763"/>
      <c r="B51763"/>
      <c r="C51763"/>
      <c r="D51763"/>
      <c r="E51763" s="148"/>
      <c r="F51763" s="148"/>
      <c r="G51763" s="149"/>
      <c r="H51763" s="148"/>
      <c r="I51763"/>
    </row>
    <row r="51764" spans="1:9" x14ac:dyDescent="0.25">
      <c r="A51764"/>
      <c r="B51764"/>
      <c r="C51764"/>
      <c r="D51764"/>
      <c r="E51764" s="148"/>
      <c r="F51764" s="148"/>
      <c r="G51764" s="149"/>
      <c r="H51764" s="148"/>
      <c r="I51764"/>
    </row>
    <row r="51765" spans="1:9" x14ac:dyDescent="0.25">
      <c r="A51765"/>
      <c r="B51765"/>
      <c r="C51765"/>
      <c r="D51765"/>
      <c r="E51765" s="148"/>
      <c r="F51765" s="148"/>
      <c r="G51765" s="149"/>
      <c r="H51765" s="148"/>
      <c r="I51765"/>
    </row>
    <row r="51766" spans="1:9" x14ac:dyDescent="0.25">
      <c r="A51766"/>
      <c r="B51766"/>
      <c r="C51766"/>
      <c r="D51766"/>
      <c r="E51766" s="148"/>
      <c r="F51766" s="148"/>
      <c r="G51766" s="149"/>
      <c r="H51766" s="148"/>
      <c r="I51766"/>
    </row>
    <row r="51767" spans="1:9" x14ac:dyDescent="0.25">
      <c r="A51767"/>
      <c r="B51767"/>
      <c r="C51767"/>
      <c r="D51767"/>
      <c r="E51767" s="148"/>
      <c r="F51767" s="148"/>
      <c r="G51767" s="149"/>
      <c r="H51767" s="148"/>
      <c r="I51767"/>
    </row>
    <row r="51768" spans="1:9" x14ac:dyDescent="0.25">
      <c r="A51768"/>
      <c r="B51768"/>
      <c r="C51768"/>
      <c r="D51768"/>
      <c r="E51768" s="148"/>
      <c r="F51768" s="148"/>
      <c r="G51768" s="149"/>
      <c r="H51768" s="148"/>
      <c r="I51768"/>
    </row>
    <row r="51769" spans="1:9" x14ac:dyDescent="0.25">
      <c r="A51769"/>
      <c r="B51769"/>
      <c r="C51769"/>
      <c r="D51769"/>
      <c r="E51769" s="148"/>
      <c r="F51769" s="148"/>
      <c r="G51769" s="149"/>
      <c r="H51769" s="148"/>
      <c r="I51769"/>
    </row>
    <row r="51770" spans="1:9" x14ac:dyDescent="0.25">
      <c r="A51770"/>
      <c r="B51770"/>
      <c r="C51770"/>
      <c r="D51770"/>
      <c r="E51770" s="148"/>
      <c r="F51770" s="148"/>
      <c r="G51770" s="149"/>
      <c r="H51770" s="148"/>
      <c r="I51770"/>
    </row>
    <row r="51771" spans="1:9" x14ac:dyDescent="0.25">
      <c r="A51771"/>
      <c r="B51771"/>
      <c r="C51771"/>
      <c r="D51771"/>
      <c r="E51771" s="148"/>
      <c r="F51771" s="148"/>
      <c r="G51771" s="149"/>
      <c r="H51771" s="148"/>
      <c r="I51771"/>
    </row>
    <row r="51772" spans="1:9" x14ac:dyDescent="0.25">
      <c r="A51772"/>
      <c r="B51772"/>
      <c r="C51772"/>
      <c r="D51772"/>
      <c r="E51772" s="148"/>
      <c r="F51772" s="148"/>
      <c r="G51772" s="149"/>
      <c r="H51772" s="148"/>
      <c r="I51772"/>
    </row>
    <row r="51773" spans="1:9" x14ac:dyDescent="0.25">
      <c r="A51773"/>
      <c r="B51773"/>
      <c r="C51773"/>
      <c r="D51773"/>
      <c r="E51773" s="148"/>
      <c r="F51773" s="148"/>
      <c r="G51773" s="149"/>
      <c r="H51773" s="148"/>
      <c r="I51773"/>
    </row>
    <row r="51774" spans="1:9" x14ac:dyDescent="0.25">
      <c r="A51774"/>
      <c r="B51774"/>
      <c r="C51774"/>
      <c r="D51774"/>
      <c r="E51774" s="148"/>
      <c r="F51774" s="148"/>
      <c r="G51774" s="149"/>
      <c r="H51774" s="148"/>
      <c r="I51774"/>
    </row>
    <row r="51775" spans="1:9" x14ac:dyDescent="0.25">
      <c r="A51775"/>
      <c r="B51775"/>
      <c r="C51775"/>
      <c r="D51775"/>
      <c r="E51775" s="148"/>
      <c r="F51775" s="148"/>
      <c r="G51775" s="149"/>
      <c r="H51775" s="148"/>
      <c r="I51775"/>
    </row>
    <row r="51776" spans="1:9" x14ac:dyDescent="0.25">
      <c r="A51776"/>
      <c r="B51776"/>
      <c r="C51776"/>
      <c r="D51776"/>
      <c r="E51776" s="148"/>
      <c r="F51776" s="148"/>
      <c r="G51776" s="149"/>
      <c r="H51776" s="148"/>
      <c r="I51776"/>
    </row>
    <row r="51777" spans="1:9" x14ac:dyDescent="0.25">
      <c r="A51777"/>
      <c r="B51777"/>
      <c r="C51777"/>
      <c r="D51777"/>
      <c r="E51777" s="148"/>
      <c r="F51777" s="148"/>
      <c r="G51777" s="149"/>
      <c r="H51777" s="148"/>
      <c r="I51777"/>
    </row>
    <row r="51778" spans="1:9" x14ac:dyDescent="0.25">
      <c r="A51778"/>
      <c r="B51778"/>
      <c r="C51778"/>
      <c r="D51778"/>
      <c r="E51778" s="148"/>
      <c r="F51778" s="148"/>
      <c r="G51778" s="149"/>
      <c r="H51778" s="148"/>
      <c r="I51778"/>
    </row>
    <row r="51779" spans="1:9" x14ac:dyDescent="0.25">
      <c r="A51779"/>
      <c r="B51779"/>
      <c r="C51779"/>
      <c r="D51779"/>
      <c r="E51779" s="148"/>
      <c r="F51779" s="148"/>
      <c r="G51779" s="149"/>
      <c r="H51779" s="148"/>
      <c r="I51779"/>
    </row>
    <row r="51780" spans="1:9" x14ac:dyDescent="0.25">
      <c r="A51780"/>
      <c r="B51780"/>
      <c r="C51780"/>
      <c r="D51780"/>
      <c r="E51780" s="148"/>
      <c r="F51780" s="148"/>
      <c r="G51780" s="149"/>
      <c r="H51780" s="148"/>
      <c r="I51780"/>
    </row>
    <row r="51781" spans="1:9" x14ac:dyDescent="0.25">
      <c r="A51781"/>
      <c r="B51781"/>
      <c r="C51781"/>
      <c r="D51781"/>
      <c r="E51781" s="148"/>
      <c r="F51781" s="148"/>
      <c r="G51781" s="149"/>
      <c r="H51781" s="148"/>
      <c r="I51781"/>
    </row>
    <row r="51782" spans="1:9" x14ac:dyDescent="0.25">
      <c r="A51782"/>
      <c r="B51782"/>
      <c r="C51782"/>
      <c r="D51782"/>
      <c r="E51782" s="148"/>
      <c r="F51782" s="148"/>
      <c r="G51782" s="149"/>
      <c r="H51782" s="148"/>
      <c r="I51782"/>
    </row>
    <row r="51783" spans="1:9" x14ac:dyDescent="0.25">
      <c r="A51783"/>
      <c r="B51783"/>
      <c r="C51783"/>
      <c r="D51783"/>
      <c r="E51783" s="148"/>
      <c r="F51783" s="148"/>
      <c r="G51783" s="149"/>
      <c r="H51783" s="148"/>
      <c r="I51783"/>
    </row>
    <row r="51784" spans="1:9" x14ac:dyDescent="0.25">
      <c r="A51784"/>
      <c r="B51784"/>
      <c r="C51784"/>
      <c r="D51784"/>
      <c r="E51784" s="148"/>
      <c r="F51784" s="148"/>
      <c r="G51784" s="149"/>
      <c r="H51784" s="148"/>
      <c r="I51784"/>
    </row>
    <row r="51785" spans="1:9" x14ac:dyDescent="0.25">
      <c r="A51785"/>
      <c r="B51785"/>
      <c r="C51785"/>
      <c r="D51785"/>
      <c r="E51785" s="148"/>
      <c r="F51785" s="148"/>
      <c r="G51785" s="149"/>
      <c r="H51785" s="148"/>
      <c r="I51785"/>
    </row>
    <row r="51786" spans="1:9" x14ac:dyDescent="0.25">
      <c r="A51786"/>
      <c r="B51786"/>
      <c r="C51786"/>
      <c r="D51786"/>
      <c r="E51786" s="148"/>
      <c r="F51786" s="148"/>
      <c r="G51786" s="149"/>
      <c r="H51786" s="148"/>
      <c r="I51786"/>
    </row>
    <row r="51787" spans="1:9" x14ac:dyDescent="0.25">
      <c r="A51787"/>
      <c r="B51787"/>
      <c r="C51787"/>
      <c r="D51787"/>
      <c r="E51787" s="148"/>
      <c r="F51787" s="148"/>
      <c r="G51787" s="149"/>
      <c r="H51787" s="148"/>
      <c r="I51787"/>
    </row>
    <row r="51788" spans="1:9" x14ac:dyDescent="0.25">
      <c r="A51788"/>
      <c r="B51788"/>
      <c r="C51788"/>
      <c r="D51788"/>
      <c r="E51788" s="148"/>
      <c r="F51788" s="148"/>
      <c r="G51788" s="149"/>
      <c r="H51788" s="148"/>
      <c r="I51788"/>
    </row>
    <row r="51789" spans="1:9" x14ac:dyDescent="0.25">
      <c r="A51789"/>
      <c r="B51789"/>
      <c r="C51789"/>
      <c r="D51789"/>
      <c r="E51789" s="148"/>
      <c r="F51789" s="148"/>
      <c r="G51789" s="149"/>
      <c r="H51789" s="148"/>
      <c r="I51789"/>
    </row>
    <row r="51790" spans="1:9" x14ac:dyDescent="0.25">
      <c r="A51790"/>
      <c r="B51790"/>
      <c r="C51790"/>
      <c r="D51790"/>
      <c r="E51790" s="148"/>
      <c r="F51790" s="148"/>
      <c r="G51790" s="149"/>
      <c r="H51790" s="148"/>
      <c r="I51790"/>
    </row>
    <row r="51791" spans="1:9" x14ac:dyDescent="0.25">
      <c r="A51791"/>
      <c r="B51791"/>
      <c r="C51791"/>
      <c r="D51791"/>
      <c r="E51791" s="148"/>
      <c r="F51791" s="148"/>
      <c r="G51791" s="149"/>
      <c r="H51791" s="148"/>
      <c r="I51791"/>
    </row>
    <row r="51792" spans="1:9" x14ac:dyDescent="0.25">
      <c r="A51792"/>
      <c r="B51792"/>
      <c r="C51792"/>
      <c r="D51792"/>
      <c r="E51792" s="148"/>
      <c r="F51792" s="148"/>
      <c r="G51792" s="149"/>
      <c r="H51792" s="148"/>
      <c r="I51792"/>
    </row>
    <row r="51793" spans="1:9" x14ac:dyDescent="0.25">
      <c r="A51793"/>
      <c r="B51793"/>
      <c r="C51793"/>
      <c r="D51793"/>
      <c r="E51793" s="148"/>
      <c r="F51793" s="148"/>
      <c r="G51793" s="149"/>
      <c r="H51793" s="148"/>
      <c r="I51793"/>
    </row>
    <row r="51794" spans="1:9" x14ac:dyDescent="0.25">
      <c r="A51794"/>
      <c r="B51794"/>
      <c r="C51794"/>
      <c r="D51794"/>
      <c r="E51794" s="148"/>
      <c r="F51794" s="148"/>
      <c r="G51794" s="149"/>
      <c r="H51794" s="148"/>
      <c r="I51794"/>
    </row>
    <row r="51795" spans="1:9" x14ac:dyDescent="0.25">
      <c r="A51795"/>
      <c r="B51795"/>
      <c r="C51795"/>
      <c r="D51795"/>
      <c r="E51795" s="148"/>
      <c r="F51795" s="148"/>
      <c r="G51795" s="149"/>
      <c r="H51795" s="148"/>
      <c r="I51795"/>
    </row>
    <row r="51796" spans="1:9" x14ac:dyDescent="0.25">
      <c r="A51796"/>
      <c r="B51796"/>
      <c r="C51796"/>
      <c r="D51796"/>
      <c r="E51796" s="148"/>
      <c r="F51796" s="148"/>
      <c r="G51796" s="149"/>
      <c r="H51796" s="148"/>
      <c r="I51796"/>
    </row>
    <row r="51797" spans="1:9" x14ac:dyDescent="0.25">
      <c r="A51797"/>
      <c r="B51797"/>
      <c r="C51797"/>
      <c r="D51797"/>
      <c r="E51797" s="148"/>
      <c r="F51797" s="148"/>
      <c r="G51797" s="149"/>
      <c r="H51797" s="148"/>
      <c r="I51797"/>
    </row>
    <row r="51798" spans="1:9" x14ac:dyDescent="0.25">
      <c r="A51798"/>
      <c r="B51798"/>
      <c r="C51798"/>
      <c r="D51798"/>
      <c r="E51798" s="148"/>
      <c r="F51798" s="148"/>
      <c r="G51798" s="149"/>
      <c r="H51798" s="148"/>
      <c r="I51798"/>
    </row>
    <row r="51799" spans="1:9" x14ac:dyDescent="0.25">
      <c r="A51799"/>
      <c r="B51799"/>
      <c r="C51799"/>
      <c r="D51799"/>
      <c r="E51799" s="148"/>
      <c r="F51799" s="148"/>
      <c r="G51799" s="149"/>
      <c r="H51799" s="148"/>
      <c r="I51799"/>
    </row>
    <row r="51800" spans="1:9" x14ac:dyDescent="0.25">
      <c r="A51800"/>
      <c r="B51800"/>
      <c r="C51800"/>
      <c r="D51800"/>
      <c r="E51800" s="148"/>
      <c r="F51800" s="148"/>
      <c r="G51800" s="149"/>
      <c r="H51800" s="148"/>
      <c r="I51800"/>
    </row>
    <row r="51801" spans="1:9" x14ac:dyDescent="0.25">
      <c r="A51801"/>
      <c r="B51801"/>
      <c r="C51801"/>
      <c r="D51801"/>
      <c r="E51801" s="148"/>
      <c r="F51801" s="148"/>
      <c r="G51801" s="149"/>
      <c r="H51801" s="148"/>
      <c r="I51801"/>
    </row>
    <row r="51802" spans="1:9" x14ac:dyDescent="0.25">
      <c r="A51802"/>
      <c r="B51802"/>
      <c r="C51802"/>
      <c r="D51802"/>
      <c r="E51802" s="148"/>
      <c r="F51802" s="148"/>
      <c r="G51802" s="149"/>
      <c r="H51802" s="148"/>
      <c r="I51802"/>
    </row>
    <row r="51803" spans="1:9" x14ac:dyDescent="0.25">
      <c r="A51803"/>
      <c r="B51803"/>
      <c r="C51803"/>
      <c r="D51803"/>
      <c r="E51803" s="148"/>
      <c r="F51803" s="148"/>
      <c r="G51803" s="149"/>
      <c r="H51803" s="148"/>
      <c r="I51803"/>
    </row>
    <row r="51804" spans="1:9" x14ac:dyDescent="0.25">
      <c r="A51804"/>
      <c r="B51804"/>
      <c r="C51804"/>
      <c r="D51804"/>
      <c r="E51804" s="148"/>
      <c r="F51804" s="148"/>
      <c r="G51804" s="149"/>
      <c r="H51804" s="148"/>
      <c r="I51804"/>
    </row>
    <row r="51805" spans="1:9" x14ac:dyDescent="0.25">
      <c r="A51805"/>
      <c r="B51805"/>
      <c r="C51805"/>
      <c r="D51805"/>
      <c r="E51805" s="148"/>
      <c r="F51805" s="148"/>
      <c r="G51805" s="149"/>
      <c r="H51805" s="148"/>
      <c r="I51805"/>
    </row>
    <row r="51806" spans="1:9" x14ac:dyDescent="0.25">
      <c r="A51806"/>
      <c r="B51806"/>
      <c r="C51806"/>
      <c r="D51806"/>
      <c r="E51806" s="148"/>
      <c r="F51806" s="148"/>
      <c r="G51806" s="149"/>
      <c r="H51806" s="148"/>
      <c r="I51806"/>
    </row>
    <row r="51807" spans="1:9" x14ac:dyDescent="0.25">
      <c r="A51807"/>
      <c r="B51807"/>
      <c r="C51807"/>
      <c r="D51807"/>
      <c r="E51807" s="148"/>
      <c r="F51807" s="148"/>
      <c r="G51807" s="149"/>
      <c r="H51807" s="148"/>
      <c r="I51807"/>
    </row>
    <row r="51808" spans="1:9" x14ac:dyDescent="0.25">
      <c r="A51808"/>
      <c r="B51808"/>
      <c r="C51808"/>
      <c r="D51808"/>
      <c r="E51808" s="148"/>
      <c r="F51808" s="148"/>
      <c r="G51808" s="149"/>
      <c r="H51808" s="148"/>
      <c r="I51808"/>
    </row>
    <row r="51809" spans="1:9" x14ac:dyDescent="0.25">
      <c r="A51809"/>
      <c r="B51809"/>
      <c r="C51809"/>
      <c r="D51809"/>
      <c r="E51809" s="148"/>
      <c r="F51809" s="148"/>
      <c r="G51809" s="149"/>
      <c r="H51809" s="148"/>
      <c r="I51809"/>
    </row>
    <row r="51810" spans="1:9" x14ac:dyDescent="0.25">
      <c r="A51810"/>
      <c r="B51810"/>
      <c r="C51810"/>
      <c r="D51810"/>
      <c r="E51810" s="148"/>
      <c r="F51810" s="148"/>
      <c r="G51810" s="149"/>
      <c r="H51810" s="148"/>
      <c r="I51810"/>
    </row>
    <row r="51811" spans="1:9" x14ac:dyDescent="0.25">
      <c r="A51811"/>
      <c r="B51811"/>
      <c r="C51811"/>
      <c r="D51811"/>
      <c r="E51811" s="148"/>
      <c r="F51811" s="148"/>
      <c r="G51811" s="149"/>
      <c r="H51811" s="148"/>
      <c r="I51811"/>
    </row>
    <row r="51812" spans="1:9" x14ac:dyDescent="0.25">
      <c r="A51812"/>
      <c r="B51812"/>
      <c r="C51812"/>
      <c r="D51812"/>
      <c r="E51812" s="148"/>
      <c r="F51812" s="148"/>
      <c r="G51812" s="149"/>
      <c r="H51812" s="148"/>
      <c r="I51812"/>
    </row>
    <row r="51813" spans="1:9" x14ac:dyDescent="0.25">
      <c r="A51813"/>
      <c r="B51813"/>
      <c r="C51813"/>
      <c r="D51813"/>
      <c r="E51813" s="148"/>
      <c r="F51813" s="148"/>
      <c r="G51813" s="149"/>
      <c r="H51813" s="148"/>
      <c r="I51813"/>
    </row>
    <row r="51814" spans="1:9" x14ac:dyDescent="0.25">
      <c r="A51814"/>
      <c r="B51814"/>
      <c r="C51814"/>
      <c r="D51814"/>
      <c r="E51814" s="148"/>
      <c r="F51814" s="148"/>
      <c r="G51814" s="149"/>
      <c r="H51814" s="148"/>
      <c r="I51814"/>
    </row>
    <row r="51815" spans="1:9" x14ac:dyDescent="0.25">
      <c r="A51815"/>
      <c r="B51815"/>
      <c r="C51815"/>
      <c r="D51815"/>
      <c r="E51815" s="148"/>
      <c r="F51815" s="148"/>
      <c r="G51815" s="149"/>
      <c r="H51815" s="148"/>
      <c r="I51815"/>
    </row>
    <row r="51816" spans="1:9" x14ac:dyDescent="0.25">
      <c r="A51816"/>
      <c r="B51816"/>
      <c r="C51816"/>
      <c r="D51816"/>
      <c r="E51816" s="148"/>
      <c r="F51816" s="148"/>
      <c r="G51816" s="149"/>
      <c r="H51816" s="148"/>
      <c r="I51816"/>
    </row>
    <row r="51817" spans="1:9" x14ac:dyDescent="0.25">
      <c r="A51817"/>
      <c r="B51817"/>
      <c r="C51817"/>
      <c r="D51817"/>
      <c r="E51817" s="148"/>
      <c r="F51817" s="148"/>
      <c r="G51817" s="149"/>
      <c r="H51817" s="148"/>
      <c r="I51817"/>
    </row>
    <row r="51818" spans="1:9" x14ac:dyDescent="0.25">
      <c r="A51818"/>
      <c r="B51818"/>
      <c r="C51818"/>
      <c r="D51818"/>
      <c r="E51818" s="148"/>
      <c r="F51818" s="148"/>
      <c r="G51818" s="149"/>
      <c r="H51818" s="148"/>
      <c r="I51818"/>
    </row>
    <row r="51819" spans="1:9" x14ac:dyDescent="0.25">
      <c r="A51819"/>
      <c r="B51819"/>
      <c r="C51819"/>
      <c r="D51819"/>
      <c r="E51819" s="148"/>
      <c r="F51819" s="148"/>
      <c r="G51819" s="149"/>
      <c r="H51819" s="148"/>
      <c r="I51819"/>
    </row>
    <row r="51820" spans="1:9" x14ac:dyDescent="0.25">
      <c r="A51820"/>
      <c r="B51820"/>
      <c r="C51820"/>
      <c r="D51820"/>
      <c r="E51820" s="148"/>
      <c r="F51820" s="148"/>
      <c r="G51820" s="149"/>
      <c r="H51820" s="148"/>
      <c r="I51820"/>
    </row>
    <row r="51821" spans="1:9" x14ac:dyDescent="0.25">
      <c r="A51821"/>
      <c r="B51821"/>
      <c r="C51821"/>
      <c r="D51821"/>
      <c r="E51821" s="148"/>
      <c r="F51821" s="148"/>
      <c r="G51821" s="149"/>
      <c r="H51821" s="148"/>
      <c r="I51821"/>
    </row>
    <row r="51822" spans="1:9" x14ac:dyDescent="0.25">
      <c r="A51822"/>
      <c r="B51822"/>
      <c r="C51822"/>
      <c r="D51822"/>
      <c r="E51822" s="148"/>
      <c r="F51822" s="148"/>
      <c r="G51822" s="149"/>
      <c r="H51822" s="148"/>
      <c r="I51822"/>
    </row>
    <row r="51823" spans="1:9" x14ac:dyDescent="0.25">
      <c r="A51823"/>
      <c r="B51823"/>
      <c r="C51823"/>
      <c r="D51823"/>
      <c r="E51823" s="148"/>
      <c r="F51823" s="148"/>
      <c r="G51823" s="149"/>
      <c r="H51823" s="148"/>
      <c r="I51823"/>
    </row>
    <row r="51824" spans="1:9" x14ac:dyDescent="0.25">
      <c r="A51824"/>
      <c r="B51824"/>
      <c r="C51824"/>
      <c r="D51824"/>
      <c r="E51824" s="148"/>
      <c r="F51824" s="148"/>
      <c r="G51824" s="149"/>
      <c r="H51824" s="148"/>
      <c r="I51824"/>
    </row>
    <row r="51825" spans="1:9" x14ac:dyDescent="0.25">
      <c r="A51825"/>
      <c r="B51825"/>
      <c r="C51825"/>
      <c r="D51825"/>
      <c r="E51825" s="148"/>
      <c r="F51825" s="148"/>
      <c r="G51825" s="149"/>
      <c r="H51825" s="148"/>
      <c r="I51825"/>
    </row>
    <row r="51826" spans="1:9" x14ac:dyDescent="0.25">
      <c r="A51826"/>
      <c r="B51826"/>
      <c r="C51826"/>
      <c r="D51826"/>
      <c r="E51826" s="148"/>
      <c r="F51826" s="148"/>
      <c r="G51826" s="149"/>
      <c r="H51826" s="148"/>
      <c r="I51826"/>
    </row>
    <row r="51827" spans="1:9" x14ac:dyDescent="0.25">
      <c r="A51827"/>
      <c r="B51827"/>
      <c r="C51827"/>
      <c r="D51827"/>
      <c r="E51827" s="148"/>
      <c r="F51827" s="148"/>
      <c r="G51827" s="149"/>
      <c r="H51827" s="148"/>
      <c r="I51827"/>
    </row>
    <row r="51828" spans="1:9" x14ac:dyDescent="0.25">
      <c r="A51828"/>
      <c r="B51828"/>
      <c r="C51828"/>
      <c r="D51828"/>
      <c r="E51828" s="148"/>
      <c r="F51828" s="148"/>
      <c r="G51828" s="149"/>
      <c r="H51828" s="148"/>
      <c r="I51828"/>
    </row>
    <row r="51829" spans="1:9" x14ac:dyDescent="0.25">
      <c r="A51829"/>
      <c r="B51829"/>
      <c r="C51829"/>
      <c r="D51829"/>
      <c r="E51829" s="148"/>
      <c r="F51829" s="148"/>
      <c r="G51829" s="149"/>
      <c r="H51829" s="148"/>
      <c r="I51829"/>
    </row>
    <row r="51830" spans="1:9" x14ac:dyDescent="0.25">
      <c r="A51830"/>
      <c r="B51830"/>
      <c r="C51830"/>
      <c r="D51830"/>
      <c r="E51830" s="148"/>
      <c r="F51830" s="148"/>
      <c r="G51830" s="149"/>
      <c r="H51830" s="148"/>
      <c r="I51830"/>
    </row>
    <row r="51831" spans="1:9" x14ac:dyDescent="0.25">
      <c r="A51831"/>
      <c r="B51831"/>
      <c r="C51831"/>
      <c r="D51831"/>
      <c r="E51831" s="148"/>
      <c r="F51831" s="148"/>
      <c r="G51831" s="149"/>
      <c r="H51831" s="148"/>
      <c r="I51831"/>
    </row>
    <row r="51832" spans="1:9" x14ac:dyDescent="0.25">
      <c r="A51832"/>
      <c r="B51832"/>
      <c r="C51832"/>
      <c r="D51832"/>
      <c r="E51832" s="148"/>
      <c r="F51832" s="148"/>
      <c r="G51832" s="149"/>
      <c r="H51832" s="148"/>
      <c r="I51832"/>
    </row>
    <row r="51833" spans="1:9" x14ac:dyDescent="0.25">
      <c r="A51833"/>
      <c r="B51833"/>
      <c r="C51833"/>
      <c r="D51833"/>
      <c r="E51833" s="148"/>
      <c r="F51833" s="148"/>
      <c r="G51833" s="149"/>
      <c r="H51833" s="148"/>
      <c r="I51833"/>
    </row>
    <row r="51834" spans="1:9" x14ac:dyDescent="0.25">
      <c r="A51834"/>
      <c r="B51834"/>
      <c r="C51834"/>
      <c r="D51834"/>
      <c r="E51834" s="148"/>
      <c r="F51834" s="148"/>
      <c r="G51834" s="149"/>
      <c r="H51834" s="148"/>
      <c r="I51834"/>
    </row>
    <row r="51835" spans="1:9" x14ac:dyDescent="0.25">
      <c r="A51835"/>
      <c r="B51835"/>
      <c r="C51835"/>
      <c r="D51835"/>
      <c r="E51835" s="148"/>
      <c r="F51835" s="148"/>
      <c r="G51835" s="149"/>
      <c r="H51835" s="148"/>
      <c r="I51835"/>
    </row>
    <row r="51836" spans="1:9" x14ac:dyDescent="0.25">
      <c r="A51836"/>
      <c r="B51836"/>
      <c r="C51836"/>
      <c r="D51836"/>
      <c r="E51836" s="148"/>
      <c r="F51836" s="148"/>
      <c r="G51836" s="149"/>
      <c r="H51836" s="148"/>
      <c r="I51836"/>
    </row>
    <row r="51837" spans="1:9" x14ac:dyDescent="0.25">
      <c r="A51837"/>
      <c r="B51837"/>
      <c r="C51837"/>
      <c r="D51837"/>
      <c r="E51837" s="148"/>
      <c r="F51837" s="148"/>
      <c r="G51837" s="149"/>
      <c r="H51837" s="148"/>
      <c r="I51837"/>
    </row>
    <row r="51838" spans="1:9" x14ac:dyDescent="0.25">
      <c r="A51838"/>
      <c r="B51838"/>
      <c r="C51838"/>
      <c r="D51838"/>
      <c r="E51838" s="148"/>
      <c r="F51838" s="148"/>
      <c r="G51838" s="149"/>
      <c r="H51838" s="148"/>
      <c r="I51838"/>
    </row>
    <row r="51839" spans="1:9" x14ac:dyDescent="0.25">
      <c r="A51839"/>
      <c r="B51839"/>
      <c r="C51839"/>
      <c r="D51839"/>
      <c r="E51839" s="148"/>
      <c r="F51839" s="148"/>
      <c r="G51839" s="149"/>
      <c r="H51839" s="148"/>
      <c r="I51839"/>
    </row>
    <row r="51840" spans="1:9" x14ac:dyDescent="0.25">
      <c r="A51840"/>
      <c r="B51840"/>
      <c r="C51840"/>
      <c r="D51840"/>
      <c r="E51840" s="148"/>
      <c r="F51840" s="148"/>
      <c r="G51840" s="149"/>
      <c r="H51840" s="148"/>
      <c r="I51840"/>
    </row>
    <row r="51841" spans="1:9" x14ac:dyDescent="0.25">
      <c r="A51841"/>
      <c r="B51841"/>
      <c r="C51841"/>
      <c r="D51841"/>
      <c r="E51841" s="148"/>
      <c r="F51841" s="148"/>
      <c r="G51841" s="149"/>
      <c r="H51841" s="148"/>
      <c r="I51841"/>
    </row>
    <row r="51842" spans="1:9" x14ac:dyDescent="0.25">
      <c r="A51842"/>
      <c r="B51842"/>
      <c r="C51842"/>
      <c r="D51842"/>
      <c r="E51842" s="148"/>
      <c r="F51842" s="148"/>
      <c r="G51842" s="149"/>
      <c r="H51842" s="148"/>
      <c r="I51842"/>
    </row>
    <row r="51843" spans="1:9" x14ac:dyDescent="0.25">
      <c r="A51843"/>
      <c r="B51843"/>
      <c r="C51843"/>
      <c r="D51843"/>
      <c r="E51843" s="148"/>
      <c r="F51843" s="148"/>
      <c r="G51843" s="149"/>
      <c r="H51843" s="148"/>
      <c r="I51843"/>
    </row>
    <row r="51844" spans="1:9" x14ac:dyDescent="0.25">
      <c r="A51844"/>
      <c r="B51844"/>
      <c r="C51844"/>
      <c r="D51844"/>
      <c r="E51844" s="148"/>
      <c r="F51844" s="148"/>
      <c r="G51844" s="149"/>
      <c r="H51844" s="148"/>
      <c r="I51844"/>
    </row>
    <row r="51845" spans="1:9" x14ac:dyDescent="0.25">
      <c r="A51845"/>
      <c r="B51845"/>
      <c r="C51845"/>
      <c r="D51845"/>
      <c r="E51845" s="148"/>
      <c r="F51845" s="148"/>
      <c r="G51845" s="149"/>
      <c r="H51845" s="148"/>
      <c r="I51845"/>
    </row>
    <row r="51846" spans="1:9" x14ac:dyDescent="0.25">
      <c r="A51846"/>
      <c r="B51846"/>
      <c r="C51846"/>
      <c r="D51846"/>
      <c r="E51846" s="148"/>
      <c r="F51846" s="148"/>
      <c r="G51846" s="149"/>
      <c r="H51846" s="148"/>
      <c r="I51846"/>
    </row>
    <row r="51847" spans="1:9" x14ac:dyDescent="0.25">
      <c r="A51847"/>
      <c r="B51847"/>
      <c r="C51847"/>
      <c r="D51847"/>
      <c r="E51847" s="148"/>
      <c r="F51847" s="148"/>
      <c r="G51847" s="149"/>
      <c r="H51847" s="148"/>
      <c r="I51847"/>
    </row>
    <row r="51848" spans="1:9" x14ac:dyDescent="0.25">
      <c r="A51848"/>
      <c r="B51848"/>
      <c r="C51848"/>
      <c r="D51848"/>
      <c r="E51848" s="148"/>
      <c r="F51848" s="148"/>
      <c r="G51848" s="149"/>
      <c r="H51848" s="148"/>
      <c r="I51848"/>
    </row>
    <row r="51849" spans="1:9" x14ac:dyDescent="0.25">
      <c r="A51849"/>
      <c r="B51849"/>
      <c r="C51849"/>
      <c r="D51849"/>
      <c r="E51849" s="148"/>
      <c r="F51849" s="148"/>
      <c r="G51849" s="149"/>
      <c r="H51849" s="148"/>
      <c r="I51849"/>
    </row>
    <row r="51850" spans="1:9" x14ac:dyDescent="0.25">
      <c r="A51850"/>
      <c r="B51850"/>
      <c r="C51850"/>
      <c r="D51850"/>
      <c r="E51850" s="148"/>
      <c r="F51850" s="148"/>
      <c r="G51850" s="149"/>
      <c r="H51850" s="148"/>
      <c r="I51850"/>
    </row>
    <row r="51851" spans="1:9" x14ac:dyDescent="0.25">
      <c r="A51851"/>
      <c r="B51851"/>
      <c r="C51851"/>
      <c r="D51851"/>
      <c r="E51851" s="148"/>
      <c r="F51851" s="148"/>
      <c r="G51851" s="149"/>
      <c r="H51851" s="148"/>
      <c r="I51851"/>
    </row>
    <row r="51852" spans="1:9" x14ac:dyDescent="0.25">
      <c r="A51852"/>
      <c r="B51852"/>
      <c r="C51852"/>
      <c r="D51852"/>
      <c r="E51852" s="148"/>
      <c r="F51852" s="148"/>
      <c r="G51852" s="149"/>
      <c r="H51852" s="148"/>
      <c r="I51852"/>
    </row>
    <row r="51853" spans="1:9" x14ac:dyDescent="0.25">
      <c r="A51853"/>
      <c r="B51853"/>
      <c r="C51853"/>
      <c r="D51853"/>
      <c r="E51853" s="148"/>
      <c r="F51853" s="148"/>
      <c r="G51853" s="149"/>
      <c r="H51853" s="148"/>
      <c r="I51853"/>
    </row>
    <row r="51854" spans="1:9" x14ac:dyDescent="0.25">
      <c r="A51854"/>
      <c r="B51854"/>
      <c r="C51854"/>
      <c r="D51854"/>
      <c r="E51854" s="148"/>
      <c r="F51854" s="148"/>
      <c r="G51854" s="149"/>
      <c r="H51854" s="148"/>
      <c r="I51854"/>
    </row>
    <row r="51855" spans="1:9" x14ac:dyDescent="0.25">
      <c r="A51855"/>
      <c r="B51855"/>
      <c r="C51855"/>
      <c r="D51855"/>
      <c r="E51855" s="148"/>
      <c r="F51855" s="148"/>
      <c r="G51855" s="149"/>
      <c r="H51855" s="148"/>
      <c r="I51855"/>
    </row>
    <row r="51856" spans="1:9" x14ac:dyDescent="0.25">
      <c r="A51856"/>
      <c r="B51856"/>
      <c r="C51856"/>
      <c r="D51856"/>
      <c r="E51856" s="148"/>
      <c r="F51856" s="148"/>
      <c r="G51856" s="149"/>
      <c r="H51856" s="148"/>
      <c r="I51856"/>
    </row>
    <row r="51857" spans="1:9" x14ac:dyDescent="0.25">
      <c r="A51857"/>
      <c r="B51857"/>
      <c r="C51857"/>
      <c r="D51857"/>
      <c r="E51857" s="148"/>
      <c r="F51857" s="148"/>
      <c r="G51857" s="149"/>
      <c r="H51857" s="148"/>
      <c r="I51857"/>
    </row>
    <row r="51858" spans="1:9" x14ac:dyDescent="0.25">
      <c r="A51858"/>
      <c r="B51858"/>
      <c r="C51858"/>
      <c r="D51858"/>
      <c r="E51858" s="148"/>
      <c r="F51858" s="148"/>
      <c r="G51858" s="149"/>
      <c r="H51858" s="148"/>
      <c r="I51858"/>
    </row>
    <row r="51859" spans="1:9" x14ac:dyDescent="0.25">
      <c r="A51859"/>
      <c r="B51859"/>
      <c r="C51859"/>
      <c r="D51859"/>
      <c r="E51859" s="148"/>
      <c r="F51859" s="148"/>
      <c r="G51859" s="149"/>
      <c r="H51859" s="148"/>
      <c r="I51859"/>
    </row>
    <row r="51860" spans="1:9" x14ac:dyDescent="0.25">
      <c r="A51860"/>
      <c r="B51860"/>
      <c r="C51860"/>
      <c r="D51860"/>
      <c r="E51860" s="148"/>
      <c r="F51860" s="148"/>
      <c r="G51860" s="149"/>
      <c r="H51860" s="148"/>
      <c r="I51860"/>
    </row>
    <row r="51861" spans="1:9" x14ac:dyDescent="0.25">
      <c r="A51861"/>
      <c r="B51861"/>
      <c r="C51861"/>
      <c r="D51861"/>
      <c r="E51861" s="148"/>
      <c r="F51861" s="148"/>
      <c r="G51861" s="149"/>
      <c r="H51861" s="148"/>
      <c r="I51861"/>
    </row>
    <row r="51862" spans="1:9" x14ac:dyDescent="0.25">
      <c r="A51862"/>
      <c r="B51862"/>
      <c r="C51862"/>
      <c r="D51862"/>
      <c r="E51862" s="148"/>
      <c r="F51862" s="148"/>
      <c r="G51862" s="149"/>
      <c r="H51862" s="148"/>
      <c r="I51862"/>
    </row>
    <row r="51863" spans="1:9" x14ac:dyDescent="0.25">
      <c r="A51863"/>
      <c r="B51863"/>
      <c r="C51863"/>
      <c r="D51863"/>
      <c r="E51863" s="148"/>
      <c r="F51863" s="148"/>
      <c r="G51863" s="149"/>
      <c r="H51863" s="148"/>
      <c r="I51863"/>
    </row>
    <row r="51864" spans="1:9" x14ac:dyDescent="0.25">
      <c r="A51864"/>
      <c r="B51864"/>
      <c r="C51864"/>
      <c r="D51864"/>
      <c r="E51864" s="148"/>
      <c r="F51864" s="148"/>
      <c r="G51864" s="149"/>
      <c r="H51864" s="148"/>
      <c r="I51864"/>
    </row>
    <row r="51865" spans="1:9" x14ac:dyDescent="0.25">
      <c r="A51865"/>
      <c r="B51865"/>
      <c r="C51865"/>
      <c r="D51865"/>
      <c r="E51865" s="148"/>
      <c r="F51865" s="148"/>
      <c r="G51865" s="149"/>
      <c r="H51865" s="148"/>
      <c r="I51865"/>
    </row>
    <row r="51866" spans="1:9" x14ac:dyDescent="0.25">
      <c r="A51866"/>
      <c r="B51866"/>
      <c r="C51866"/>
      <c r="D51866"/>
      <c r="E51866" s="148"/>
      <c r="F51866" s="148"/>
      <c r="G51866" s="149"/>
      <c r="H51866" s="148"/>
      <c r="I51866"/>
    </row>
    <row r="51867" spans="1:9" x14ac:dyDescent="0.25">
      <c r="A51867"/>
      <c r="B51867"/>
      <c r="C51867"/>
      <c r="D51867"/>
      <c r="E51867" s="148"/>
      <c r="F51867" s="148"/>
      <c r="G51867" s="149"/>
      <c r="H51867" s="148"/>
      <c r="I51867"/>
    </row>
    <row r="51868" spans="1:9" x14ac:dyDescent="0.25">
      <c r="A51868"/>
      <c r="B51868"/>
      <c r="C51868"/>
      <c r="D51868"/>
      <c r="E51868" s="148"/>
      <c r="F51868" s="148"/>
      <c r="G51868" s="149"/>
      <c r="H51868" s="148"/>
      <c r="I51868"/>
    </row>
    <row r="51869" spans="1:9" x14ac:dyDescent="0.25">
      <c r="A51869"/>
      <c r="B51869"/>
      <c r="C51869"/>
      <c r="D51869"/>
      <c r="E51869" s="148"/>
      <c r="F51869" s="148"/>
      <c r="G51869" s="149"/>
      <c r="H51869" s="148"/>
      <c r="I51869"/>
    </row>
    <row r="51870" spans="1:9" x14ac:dyDescent="0.25">
      <c r="A51870"/>
      <c r="B51870"/>
      <c r="C51870"/>
      <c r="D51870"/>
      <c r="E51870" s="148"/>
      <c r="F51870" s="148"/>
      <c r="G51870" s="149"/>
      <c r="H51870" s="148"/>
      <c r="I51870"/>
    </row>
    <row r="51871" spans="1:9" x14ac:dyDescent="0.25">
      <c r="A51871"/>
      <c r="B51871"/>
      <c r="C51871"/>
      <c r="D51871"/>
      <c r="E51871" s="148"/>
      <c r="F51871" s="148"/>
      <c r="G51871" s="149"/>
      <c r="H51871" s="148"/>
      <c r="I51871"/>
    </row>
    <row r="51872" spans="1:9" x14ac:dyDescent="0.25">
      <c r="A51872"/>
      <c r="B51872"/>
      <c r="C51872"/>
      <c r="D51872"/>
      <c r="E51872" s="148"/>
      <c r="F51872" s="148"/>
      <c r="G51872" s="149"/>
      <c r="H51872" s="148"/>
      <c r="I51872"/>
    </row>
    <row r="51873" spans="1:9" x14ac:dyDescent="0.25">
      <c r="A51873"/>
      <c r="B51873"/>
      <c r="C51873"/>
      <c r="D51873"/>
      <c r="E51873" s="148"/>
      <c r="F51873" s="148"/>
      <c r="G51873" s="149"/>
      <c r="H51873" s="148"/>
      <c r="I51873"/>
    </row>
    <row r="51874" spans="1:9" x14ac:dyDescent="0.25">
      <c r="A51874"/>
      <c r="B51874"/>
      <c r="C51874"/>
      <c r="D51874"/>
      <c r="E51874" s="148"/>
      <c r="F51874" s="148"/>
      <c r="G51874" s="149"/>
      <c r="H51874" s="148"/>
      <c r="I51874"/>
    </row>
    <row r="51875" spans="1:9" x14ac:dyDescent="0.25">
      <c r="A51875"/>
      <c r="B51875"/>
      <c r="C51875"/>
      <c r="D51875"/>
      <c r="E51875" s="148"/>
      <c r="F51875" s="148"/>
      <c r="G51875" s="149"/>
      <c r="H51875" s="148"/>
      <c r="I51875"/>
    </row>
    <row r="51876" spans="1:9" x14ac:dyDescent="0.25">
      <c r="A51876"/>
      <c r="B51876"/>
      <c r="C51876"/>
      <c r="D51876"/>
      <c r="E51876" s="148"/>
      <c r="F51876" s="148"/>
      <c r="G51876" s="149"/>
      <c r="H51876" s="148"/>
      <c r="I51876"/>
    </row>
    <row r="51877" spans="1:9" x14ac:dyDescent="0.25">
      <c r="A51877"/>
      <c r="B51877"/>
      <c r="C51877"/>
      <c r="D51877"/>
      <c r="E51877" s="148"/>
      <c r="F51877" s="148"/>
      <c r="G51877" s="149"/>
      <c r="H51877" s="148"/>
      <c r="I51877"/>
    </row>
    <row r="51878" spans="1:9" x14ac:dyDescent="0.25">
      <c r="A51878"/>
      <c r="B51878"/>
      <c r="C51878"/>
      <c r="D51878"/>
      <c r="E51878" s="148"/>
      <c r="F51878" s="148"/>
      <c r="G51878" s="149"/>
      <c r="H51878" s="148"/>
      <c r="I51878"/>
    </row>
    <row r="51879" spans="1:9" x14ac:dyDescent="0.25">
      <c r="A51879"/>
      <c r="B51879"/>
      <c r="C51879"/>
      <c r="D51879"/>
      <c r="E51879" s="148"/>
      <c r="F51879" s="148"/>
      <c r="G51879" s="149"/>
      <c r="H51879" s="148"/>
      <c r="I51879"/>
    </row>
    <row r="51880" spans="1:9" x14ac:dyDescent="0.25">
      <c r="A51880"/>
      <c r="B51880"/>
      <c r="C51880"/>
      <c r="D51880"/>
      <c r="E51880" s="148"/>
      <c r="F51880" s="148"/>
      <c r="G51880" s="149"/>
      <c r="H51880" s="148"/>
      <c r="I51880"/>
    </row>
    <row r="51881" spans="1:9" x14ac:dyDescent="0.25">
      <c r="A51881"/>
      <c r="B51881"/>
      <c r="C51881"/>
      <c r="D51881"/>
      <c r="E51881" s="148"/>
      <c r="F51881" s="148"/>
      <c r="G51881" s="149"/>
      <c r="H51881" s="148"/>
      <c r="I51881"/>
    </row>
    <row r="51882" spans="1:9" x14ac:dyDescent="0.25">
      <c r="A51882"/>
      <c r="B51882"/>
      <c r="C51882"/>
      <c r="D51882"/>
      <c r="E51882" s="148"/>
      <c r="F51882" s="148"/>
      <c r="G51882" s="149"/>
      <c r="H51882" s="148"/>
      <c r="I51882"/>
    </row>
    <row r="51883" spans="1:9" x14ac:dyDescent="0.25">
      <c r="A51883"/>
      <c r="B51883"/>
      <c r="C51883"/>
      <c r="D51883"/>
      <c r="E51883" s="148"/>
      <c r="F51883" s="148"/>
      <c r="G51883" s="149"/>
      <c r="H51883" s="148"/>
      <c r="I51883"/>
    </row>
    <row r="51884" spans="1:9" x14ac:dyDescent="0.25">
      <c r="A51884"/>
      <c r="B51884"/>
      <c r="C51884"/>
      <c r="D51884"/>
      <c r="E51884" s="148"/>
      <c r="F51884" s="148"/>
      <c r="G51884" s="149"/>
      <c r="H51884" s="148"/>
      <c r="I51884"/>
    </row>
    <row r="51885" spans="1:9" x14ac:dyDescent="0.25">
      <c r="A51885"/>
      <c r="B51885"/>
      <c r="C51885"/>
      <c r="D51885"/>
      <c r="E51885" s="148"/>
      <c r="F51885" s="148"/>
      <c r="G51885" s="149"/>
      <c r="H51885" s="148"/>
      <c r="I51885"/>
    </row>
    <row r="51886" spans="1:9" x14ac:dyDescent="0.25">
      <c r="A51886"/>
      <c r="B51886"/>
      <c r="C51886"/>
      <c r="D51886"/>
      <c r="E51886" s="148"/>
      <c r="F51886" s="148"/>
      <c r="G51886" s="149"/>
      <c r="H51886" s="148"/>
      <c r="I51886"/>
    </row>
    <row r="51887" spans="1:9" x14ac:dyDescent="0.25">
      <c r="A51887"/>
      <c r="B51887"/>
      <c r="C51887"/>
      <c r="D51887"/>
      <c r="E51887" s="148"/>
      <c r="F51887" s="148"/>
      <c r="G51887" s="149"/>
      <c r="H51887" s="148"/>
      <c r="I51887"/>
    </row>
    <row r="51888" spans="1:9" x14ac:dyDescent="0.25">
      <c r="A51888"/>
      <c r="B51888"/>
      <c r="C51888"/>
      <c r="D51888"/>
      <c r="E51888" s="148"/>
      <c r="F51888" s="148"/>
      <c r="G51888" s="149"/>
      <c r="H51888" s="148"/>
      <c r="I51888"/>
    </row>
    <row r="51889" spans="1:9" x14ac:dyDescent="0.25">
      <c r="A51889"/>
      <c r="B51889"/>
      <c r="C51889"/>
      <c r="D51889"/>
      <c r="E51889" s="148"/>
      <c r="F51889" s="148"/>
      <c r="G51889" s="149"/>
      <c r="H51889" s="148"/>
      <c r="I51889"/>
    </row>
    <row r="51890" spans="1:9" x14ac:dyDescent="0.25">
      <c r="A51890"/>
      <c r="B51890"/>
      <c r="C51890"/>
      <c r="D51890"/>
      <c r="E51890" s="148"/>
      <c r="F51890" s="148"/>
      <c r="G51890" s="149"/>
      <c r="H51890" s="148"/>
      <c r="I51890"/>
    </row>
    <row r="51891" spans="1:9" x14ac:dyDescent="0.25">
      <c r="A51891"/>
      <c r="B51891"/>
      <c r="C51891"/>
      <c r="D51891"/>
      <c r="E51891" s="148"/>
      <c r="F51891" s="148"/>
      <c r="G51891" s="149"/>
      <c r="H51891" s="148"/>
      <c r="I51891"/>
    </row>
    <row r="51892" spans="1:9" x14ac:dyDescent="0.25">
      <c r="A51892"/>
      <c r="B51892"/>
      <c r="C51892"/>
      <c r="D51892"/>
      <c r="E51892" s="148"/>
      <c r="F51892" s="148"/>
      <c r="G51892" s="149"/>
      <c r="H51892" s="148"/>
      <c r="I51892"/>
    </row>
    <row r="51893" spans="1:9" x14ac:dyDescent="0.25">
      <c r="A51893"/>
      <c r="B51893"/>
      <c r="C51893"/>
      <c r="D51893"/>
      <c r="E51893" s="148"/>
      <c r="F51893" s="148"/>
      <c r="G51893" s="149"/>
      <c r="H51893" s="148"/>
      <c r="I51893"/>
    </row>
    <row r="51894" spans="1:9" x14ac:dyDescent="0.25">
      <c r="A51894"/>
      <c r="B51894"/>
      <c r="C51894"/>
      <c r="D51894"/>
      <c r="E51894" s="148"/>
      <c r="F51894" s="148"/>
      <c r="G51894" s="149"/>
      <c r="H51894" s="148"/>
      <c r="I51894"/>
    </row>
    <row r="51895" spans="1:9" x14ac:dyDescent="0.25">
      <c r="A51895"/>
      <c r="B51895"/>
      <c r="C51895"/>
      <c r="D51895"/>
      <c r="E51895" s="148"/>
      <c r="F51895" s="148"/>
      <c r="G51895" s="149"/>
      <c r="H51895" s="148"/>
      <c r="I51895"/>
    </row>
    <row r="51896" spans="1:9" x14ac:dyDescent="0.25">
      <c r="A51896"/>
      <c r="B51896"/>
      <c r="C51896"/>
      <c r="D51896"/>
      <c r="E51896" s="148"/>
      <c r="F51896" s="148"/>
      <c r="G51896" s="149"/>
      <c r="H51896" s="148"/>
      <c r="I51896"/>
    </row>
    <row r="51897" spans="1:9" x14ac:dyDescent="0.25">
      <c r="A51897"/>
      <c r="B51897"/>
      <c r="C51897"/>
      <c r="D51897"/>
      <c r="E51897" s="148"/>
      <c r="F51897" s="148"/>
      <c r="G51897" s="149"/>
      <c r="H51897" s="148"/>
      <c r="I51897"/>
    </row>
    <row r="51898" spans="1:9" x14ac:dyDescent="0.25">
      <c r="A51898"/>
      <c r="B51898"/>
      <c r="C51898"/>
      <c r="D51898"/>
      <c r="E51898" s="148"/>
      <c r="F51898" s="148"/>
      <c r="G51898" s="149"/>
      <c r="H51898" s="148"/>
      <c r="I51898"/>
    </row>
    <row r="51899" spans="1:9" x14ac:dyDescent="0.25">
      <c r="A51899"/>
      <c r="B51899"/>
      <c r="C51899"/>
      <c r="D51899"/>
      <c r="E51899" s="148"/>
      <c r="F51899" s="148"/>
      <c r="G51899" s="149"/>
      <c r="H51899" s="148"/>
      <c r="I51899"/>
    </row>
    <row r="51900" spans="1:9" x14ac:dyDescent="0.25">
      <c r="A51900"/>
      <c r="B51900"/>
      <c r="C51900"/>
      <c r="D51900"/>
      <c r="E51900" s="148"/>
      <c r="F51900" s="148"/>
      <c r="G51900" s="149"/>
      <c r="H51900" s="148"/>
      <c r="I51900"/>
    </row>
    <row r="51901" spans="1:9" x14ac:dyDescent="0.25">
      <c r="A51901"/>
      <c r="B51901"/>
      <c r="C51901"/>
      <c r="D51901"/>
      <c r="E51901" s="148"/>
      <c r="F51901" s="148"/>
      <c r="G51901" s="149"/>
      <c r="H51901" s="148"/>
      <c r="I51901"/>
    </row>
    <row r="51902" spans="1:9" x14ac:dyDescent="0.25">
      <c r="A51902"/>
      <c r="B51902"/>
      <c r="C51902"/>
      <c r="D51902"/>
      <c r="E51902" s="148"/>
      <c r="F51902" s="148"/>
      <c r="G51902" s="149"/>
      <c r="H51902" s="148"/>
      <c r="I51902"/>
    </row>
    <row r="51903" spans="1:9" x14ac:dyDescent="0.25">
      <c r="A51903"/>
      <c r="B51903"/>
      <c r="C51903"/>
      <c r="D51903"/>
      <c r="E51903" s="148"/>
      <c r="F51903" s="148"/>
      <c r="G51903" s="149"/>
      <c r="H51903" s="148"/>
      <c r="I51903"/>
    </row>
    <row r="51904" spans="1:9" x14ac:dyDescent="0.25">
      <c r="A51904"/>
      <c r="B51904"/>
      <c r="C51904"/>
      <c r="D51904"/>
      <c r="E51904" s="148"/>
      <c r="F51904" s="148"/>
      <c r="G51904" s="149"/>
      <c r="H51904" s="148"/>
      <c r="I51904"/>
    </row>
    <row r="51905" spans="1:9" x14ac:dyDescent="0.25">
      <c r="A51905"/>
      <c r="B51905"/>
      <c r="C51905"/>
      <c r="D51905"/>
      <c r="E51905" s="148"/>
      <c r="F51905" s="148"/>
      <c r="G51905" s="149"/>
      <c r="H51905" s="148"/>
      <c r="I51905"/>
    </row>
    <row r="51906" spans="1:9" x14ac:dyDescent="0.25">
      <c r="A51906"/>
      <c r="B51906"/>
      <c r="C51906"/>
      <c r="D51906"/>
      <c r="E51906" s="148"/>
      <c r="F51906" s="148"/>
      <c r="G51906" s="149"/>
      <c r="H51906" s="148"/>
      <c r="I51906"/>
    </row>
    <row r="51907" spans="1:9" x14ac:dyDescent="0.25">
      <c r="A51907"/>
      <c r="B51907"/>
      <c r="C51907"/>
      <c r="D51907"/>
      <c r="E51907" s="148"/>
      <c r="F51907" s="148"/>
      <c r="G51907" s="149"/>
      <c r="H51907" s="148"/>
      <c r="I51907"/>
    </row>
    <row r="51908" spans="1:9" x14ac:dyDescent="0.25">
      <c r="A51908"/>
      <c r="B51908"/>
      <c r="C51908"/>
      <c r="D51908"/>
      <c r="E51908" s="148"/>
      <c r="F51908" s="148"/>
      <c r="G51908" s="149"/>
      <c r="H51908" s="148"/>
      <c r="I51908"/>
    </row>
    <row r="51909" spans="1:9" x14ac:dyDescent="0.25">
      <c r="A51909"/>
      <c r="B51909"/>
      <c r="C51909"/>
      <c r="D51909"/>
      <c r="E51909" s="148"/>
      <c r="F51909" s="148"/>
      <c r="G51909" s="149"/>
      <c r="H51909" s="148"/>
      <c r="I51909"/>
    </row>
    <row r="51910" spans="1:9" x14ac:dyDescent="0.25">
      <c r="A51910"/>
      <c r="B51910"/>
      <c r="C51910"/>
      <c r="D51910"/>
      <c r="E51910" s="148"/>
      <c r="F51910" s="148"/>
      <c r="G51910" s="149"/>
      <c r="H51910" s="148"/>
      <c r="I51910"/>
    </row>
    <row r="51911" spans="1:9" x14ac:dyDescent="0.25">
      <c r="A51911"/>
      <c r="B51911"/>
      <c r="C51911"/>
      <c r="D51911"/>
      <c r="E51911" s="148"/>
      <c r="F51911" s="148"/>
      <c r="G51911" s="149"/>
      <c r="H51911" s="148"/>
      <c r="I51911"/>
    </row>
    <row r="51912" spans="1:9" x14ac:dyDescent="0.25">
      <c r="A51912"/>
      <c r="B51912"/>
      <c r="C51912"/>
      <c r="D51912"/>
      <c r="E51912" s="148"/>
      <c r="F51912" s="148"/>
      <c r="G51912" s="149"/>
      <c r="H51912" s="148"/>
      <c r="I51912"/>
    </row>
    <row r="51913" spans="1:9" x14ac:dyDescent="0.25">
      <c r="A51913"/>
      <c r="B51913"/>
      <c r="C51913"/>
      <c r="D51913"/>
      <c r="E51913" s="148"/>
      <c r="F51913" s="148"/>
      <c r="G51913" s="149"/>
      <c r="H51913" s="148"/>
      <c r="I51913"/>
    </row>
    <row r="51914" spans="1:9" x14ac:dyDescent="0.25">
      <c r="A51914"/>
      <c r="B51914"/>
      <c r="C51914"/>
      <c r="D51914"/>
      <c r="E51914" s="148"/>
      <c r="F51914" s="148"/>
      <c r="G51914" s="149"/>
      <c r="H51914" s="148"/>
      <c r="I51914"/>
    </row>
    <row r="51915" spans="1:9" x14ac:dyDescent="0.25">
      <c r="A51915"/>
      <c r="B51915"/>
      <c r="C51915"/>
      <c r="D51915"/>
      <c r="E51915" s="148"/>
      <c r="F51915" s="148"/>
      <c r="G51915" s="149"/>
      <c r="H51915" s="148"/>
      <c r="I51915"/>
    </row>
    <row r="51916" spans="1:9" x14ac:dyDescent="0.25">
      <c r="A51916"/>
      <c r="B51916"/>
      <c r="C51916"/>
      <c r="D51916"/>
      <c r="E51916" s="148"/>
      <c r="F51916" s="148"/>
      <c r="G51916" s="149"/>
      <c r="H51916" s="148"/>
      <c r="I51916"/>
    </row>
    <row r="51917" spans="1:9" x14ac:dyDescent="0.25">
      <c r="A51917"/>
      <c r="B51917"/>
      <c r="C51917"/>
      <c r="D51917"/>
      <c r="E51917" s="148"/>
      <c r="F51917" s="148"/>
      <c r="G51917" s="149"/>
      <c r="H51917" s="148"/>
      <c r="I51917"/>
    </row>
    <row r="51918" spans="1:9" x14ac:dyDescent="0.25">
      <c r="A51918"/>
      <c r="B51918"/>
      <c r="C51918"/>
      <c r="D51918"/>
      <c r="E51918" s="148"/>
      <c r="F51918" s="148"/>
      <c r="G51918" s="149"/>
      <c r="H51918" s="148"/>
      <c r="I51918"/>
    </row>
    <row r="51919" spans="1:9" x14ac:dyDescent="0.25">
      <c r="A51919"/>
      <c r="B51919"/>
      <c r="C51919"/>
      <c r="D51919"/>
      <c r="E51919" s="148"/>
      <c r="F51919" s="148"/>
      <c r="G51919" s="149"/>
      <c r="H51919" s="148"/>
      <c r="I51919"/>
    </row>
    <row r="51920" spans="1:9" x14ac:dyDescent="0.25">
      <c r="A51920"/>
      <c r="B51920"/>
      <c r="C51920"/>
      <c r="D51920"/>
      <c r="E51920" s="148"/>
      <c r="F51920" s="148"/>
      <c r="G51920" s="149"/>
      <c r="H51920" s="148"/>
      <c r="I51920"/>
    </row>
    <row r="51921" spans="1:9" x14ac:dyDescent="0.25">
      <c r="A51921"/>
      <c r="B51921"/>
      <c r="C51921"/>
      <c r="D51921"/>
      <c r="E51921" s="148"/>
      <c r="F51921" s="148"/>
      <c r="G51921" s="149"/>
      <c r="H51921" s="148"/>
      <c r="I51921"/>
    </row>
    <row r="51922" spans="1:9" x14ac:dyDescent="0.25">
      <c r="A51922"/>
      <c r="B51922"/>
      <c r="C51922"/>
      <c r="D51922"/>
      <c r="E51922" s="148"/>
      <c r="F51922" s="148"/>
      <c r="G51922" s="149"/>
      <c r="H51922" s="148"/>
      <c r="I51922"/>
    </row>
    <row r="51923" spans="1:9" x14ac:dyDescent="0.25">
      <c r="A51923"/>
      <c r="B51923"/>
      <c r="C51923"/>
      <c r="D51923"/>
      <c r="E51923" s="148"/>
      <c r="F51923" s="148"/>
      <c r="G51923" s="149"/>
      <c r="H51923" s="148"/>
      <c r="I51923"/>
    </row>
    <row r="51924" spans="1:9" x14ac:dyDescent="0.25">
      <c r="A51924"/>
      <c r="B51924"/>
      <c r="C51924"/>
      <c r="D51924"/>
      <c r="E51924" s="148"/>
      <c r="F51924" s="148"/>
      <c r="G51924" s="149"/>
      <c r="H51924" s="148"/>
      <c r="I51924"/>
    </row>
    <row r="51925" spans="1:9" x14ac:dyDescent="0.25">
      <c r="A51925"/>
      <c r="B51925"/>
      <c r="C51925"/>
      <c r="D51925"/>
      <c r="E51925" s="148"/>
      <c r="F51925" s="148"/>
      <c r="G51925" s="149"/>
      <c r="H51925" s="148"/>
      <c r="I51925"/>
    </row>
    <row r="51926" spans="1:9" x14ac:dyDescent="0.25">
      <c r="A51926"/>
      <c r="B51926"/>
      <c r="C51926"/>
      <c r="D51926"/>
      <c r="E51926" s="148"/>
      <c r="F51926" s="148"/>
      <c r="G51926" s="149"/>
      <c r="H51926" s="148"/>
      <c r="I51926"/>
    </row>
    <row r="51927" spans="1:9" x14ac:dyDescent="0.25">
      <c r="A51927"/>
      <c r="B51927"/>
      <c r="C51927"/>
      <c r="D51927"/>
      <c r="E51927" s="148"/>
      <c r="F51927" s="148"/>
      <c r="G51927" s="149"/>
      <c r="H51927" s="148"/>
      <c r="I51927"/>
    </row>
    <row r="51928" spans="1:9" x14ac:dyDescent="0.25">
      <c r="A51928"/>
      <c r="B51928"/>
      <c r="C51928"/>
      <c r="D51928"/>
      <c r="E51928" s="148"/>
      <c r="F51928" s="148"/>
      <c r="G51928" s="149"/>
      <c r="H51928" s="148"/>
      <c r="I51928"/>
    </row>
    <row r="51929" spans="1:9" x14ac:dyDescent="0.25">
      <c r="A51929"/>
      <c r="B51929"/>
      <c r="C51929"/>
      <c r="D51929"/>
      <c r="E51929" s="148"/>
      <c r="F51929" s="148"/>
      <c r="G51929" s="149"/>
      <c r="H51929" s="148"/>
      <c r="I51929"/>
    </row>
    <row r="51930" spans="1:9" x14ac:dyDescent="0.25">
      <c r="A51930"/>
      <c r="B51930"/>
      <c r="C51930"/>
      <c r="D51930"/>
      <c r="E51930" s="148"/>
      <c r="F51930" s="148"/>
      <c r="G51930" s="149"/>
      <c r="H51930" s="148"/>
      <c r="I51930"/>
    </row>
    <row r="51931" spans="1:9" x14ac:dyDescent="0.25">
      <c r="A51931"/>
      <c r="B51931"/>
      <c r="C51931"/>
      <c r="D51931"/>
      <c r="E51931" s="148"/>
      <c r="F51931" s="148"/>
      <c r="G51931" s="149"/>
      <c r="H51931" s="148"/>
      <c r="I51931"/>
    </row>
    <row r="51932" spans="1:9" x14ac:dyDescent="0.25">
      <c r="A51932"/>
      <c r="B51932"/>
      <c r="C51932"/>
      <c r="D51932"/>
      <c r="E51932" s="148"/>
      <c r="F51932" s="148"/>
      <c r="G51932" s="149"/>
      <c r="H51932" s="148"/>
      <c r="I51932"/>
    </row>
    <row r="51933" spans="1:9" x14ac:dyDescent="0.25">
      <c r="A51933"/>
      <c r="B51933"/>
      <c r="C51933"/>
      <c r="D51933"/>
      <c r="E51933" s="148"/>
      <c r="F51933" s="148"/>
      <c r="G51933" s="149"/>
      <c r="H51933" s="148"/>
      <c r="I51933"/>
    </row>
    <row r="51934" spans="1:9" x14ac:dyDescent="0.25">
      <c r="A51934"/>
      <c r="B51934"/>
      <c r="C51934"/>
      <c r="D51934"/>
      <c r="E51934" s="148"/>
      <c r="F51934" s="148"/>
      <c r="G51934" s="149"/>
      <c r="H51934" s="148"/>
      <c r="I51934"/>
    </row>
    <row r="51935" spans="1:9" x14ac:dyDescent="0.25">
      <c r="A51935"/>
      <c r="B51935"/>
      <c r="C51935"/>
      <c r="D51935"/>
      <c r="E51935" s="148"/>
      <c r="F51935" s="148"/>
      <c r="G51935" s="149"/>
      <c r="H51935" s="148"/>
      <c r="I51935"/>
    </row>
    <row r="51936" spans="1:9" x14ac:dyDescent="0.25">
      <c r="A51936"/>
      <c r="B51936"/>
      <c r="C51936"/>
      <c r="D51936"/>
      <c r="E51936" s="148"/>
      <c r="F51936" s="148"/>
      <c r="G51936" s="149"/>
      <c r="H51936" s="148"/>
      <c r="I51936"/>
    </row>
    <row r="51937" spans="1:9" x14ac:dyDescent="0.25">
      <c r="A51937"/>
      <c r="B51937"/>
      <c r="C51937"/>
      <c r="D51937"/>
      <c r="E51937" s="148"/>
      <c r="F51937" s="148"/>
      <c r="G51937" s="149"/>
      <c r="H51937" s="148"/>
      <c r="I51937"/>
    </row>
    <row r="51938" spans="1:9" x14ac:dyDescent="0.25">
      <c r="A51938"/>
      <c r="B51938"/>
      <c r="C51938"/>
      <c r="D51938"/>
      <c r="E51938" s="148"/>
      <c r="F51938" s="148"/>
      <c r="G51938" s="149"/>
      <c r="H51938" s="148"/>
      <c r="I51938"/>
    </row>
    <row r="51939" spans="1:9" x14ac:dyDescent="0.25">
      <c r="A51939"/>
      <c r="B51939"/>
      <c r="C51939"/>
      <c r="D51939"/>
      <c r="E51939" s="148"/>
      <c r="F51939" s="148"/>
      <c r="G51939" s="149"/>
      <c r="H51939" s="148"/>
      <c r="I51939"/>
    </row>
    <row r="51940" spans="1:9" x14ac:dyDescent="0.25">
      <c r="A51940"/>
      <c r="B51940"/>
      <c r="C51940"/>
      <c r="D51940"/>
      <c r="E51940" s="148"/>
      <c r="F51940" s="148"/>
      <c r="G51940" s="149"/>
      <c r="H51940" s="148"/>
      <c r="I51940"/>
    </row>
    <row r="51941" spans="1:9" x14ac:dyDescent="0.25">
      <c r="A51941"/>
      <c r="B51941"/>
      <c r="C51941"/>
      <c r="D51941"/>
      <c r="E51941" s="148"/>
      <c r="F51941" s="148"/>
      <c r="G51941" s="149"/>
      <c r="H51941" s="148"/>
      <c r="I51941"/>
    </row>
    <row r="51942" spans="1:9" x14ac:dyDescent="0.25">
      <c r="A51942"/>
      <c r="B51942"/>
      <c r="C51942"/>
      <c r="D51942"/>
      <c r="E51942" s="148"/>
      <c r="F51942" s="148"/>
      <c r="G51942" s="149"/>
      <c r="H51942" s="148"/>
      <c r="I51942"/>
    </row>
    <row r="51943" spans="1:9" x14ac:dyDescent="0.25">
      <c r="A51943"/>
      <c r="B51943"/>
      <c r="C51943"/>
      <c r="D51943"/>
      <c r="E51943" s="148"/>
      <c r="F51943" s="148"/>
      <c r="G51943" s="149"/>
      <c r="H51943" s="148"/>
      <c r="I51943"/>
    </row>
    <row r="51944" spans="1:9" x14ac:dyDescent="0.25">
      <c r="A51944"/>
      <c r="B51944"/>
      <c r="C51944"/>
      <c r="D51944"/>
      <c r="E51944" s="148"/>
      <c r="F51944" s="148"/>
      <c r="G51944" s="149"/>
      <c r="H51944" s="148"/>
      <c r="I51944"/>
    </row>
    <row r="51945" spans="1:9" x14ac:dyDescent="0.25">
      <c r="A51945"/>
      <c r="B51945"/>
      <c r="C51945"/>
      <c r="D51945"/>
      <c r="E51945" s="148"/>
      <c r="F51945" s="148"/>
      <c r="G51945" s="149"/>
      <c r="H51945" s="148"/>
      <c r="I51945"/>
    </row>
    <row r="51946" spans="1:9" x14ac:dyDescent="0.25">
      <c r="A51946"/>
      <c r="B51946"/>
      <c r="C51946"/>
      <c r="D51946"/>
      <c r="E51946" s="148"/>
      <c r="F51946" s="148"/>
      <c r="G51946" s="149"/>
      <c r="H51946" s="148"/>
      <c r="I51946"/>
    </row>
    <row r="51947" spans="1:9" x14ac:dyDescent="0.25">
      <c r="A51947"/>
      <c r="B51947"/>
      <c r="C51947"/>
      <c r="D51947"/>
      <c r="E51947" s="148"/>
      <c r="F51947" s="148"/>
      <c r="G51947" s="149"/>
      <c r="H51947" s="148"/>
      <c r="I51947"/>
    </row>
    <row r="51948" spans="1:9" x14ac:dyDescent="0.25">
      <c r="A51948"/>
      <c r="B51948"/>
      <c r="C51948"/>
      <c r="D51948"/>
      <c r="E51948" s="148"/>
      <c r="F51948" s="148"/>
      <c r="G51948" s="149"/>
      <c r="H51948" s="148"/>
      <c r="I51948"/>
    </row>
    <row r="51949" spans="1:9" x14ac:dyDescent="0.25">
      <c r="A51949"/>
      <c r="B51949"/>
      <c r="C51949"/>
      <c r="D51949"/>
      <c r="E51949" s="148"/>
      <c r="F51949" s="148"/>
      <c r="G51949" s="149"/>
      <c r="H51949" s="148"/>
      <c r="I51949"/>
    </row>
    <row r="51950" spans="1:9" x14ac:dyDescent="0.25">
      <c r="A51950"/>
      <c r="B51950"/>
      <c r="C51950"/>
      <c r="D51950"/>
      <c r="E51950" s="148"/>
      <c r="F51950" s="148"/>
      <c r="G51950" s="149"/>
      <c r="H51950" s="148"/>
      <c r="I51950"/>
    </row>
    <row r="51951" spans="1:9" x14ac:dyDescent="0.25">
      <c r="A51951"/>
      <c r="B51951"/>
      <c r="C51951"/>
      <c r="D51951"/>
      <c r="E51951" s="148"/>
      <c r="F51951" s="148"/>
      <c r="G51951" s="149"/>
      <c r="H51951" s="148"/>
      <c r="I51951"/>
    </row>
    <row r="51952" spans="1:9" x14ac:dyDescent="0.25">
      <c r="A51952"/>
      <c r="B51952"/>
      <c r="C51952"/>
      <c r="D51952"/>
      <c r="E51952" s="148"/>
      <c r="F51952" s="148"/>
      <c r="G51952" s="149"/>
      <c r="H51952" s="148"/>
      <c r="I51952"/>
    </row>
    <row r="51953" spans="1:9" x14ac:dyDescent="0.25">
      <c r="A51953"/>
      <c r="B51953"/>
      <c r="C51953"/>
      <c r="D51953"/>
      <c r="E51953" s="148"/>
      <c r="F51953" s="148"/>
      <c r="G51953" s="149"/>
      <c r="H51953" s="148"/>
      <c r="I51953"/>
    </row>
    <row r="51954" spans="1:9" x14ac:dyDescent="0.25">
      <c r="A51954"/>
      <c r="B51954"/>
      <c r="C51954"/>
      <c r="D51954"/>
      <c r="E51954" s="148"/>
      <c r="F51954" s="148"/>
      <c r="G51954" s="149"/>
      <c r="H51954" s="148"/>
      <c r="I51954"/>
    </row>
    <row r="51955" spans="1:9" x14ac:dyDescent="0.25">
      <c r="A51955"/>
      <c r="B51955"/>
      <c r="C51955"/>
      <c r="D51955"/>
      <c r="E51955" s="148"/>
      <c r="F51955" s="148"/>
      <c r="G51955" s="149"/>
      <c r="H51955" s="148"/>
      <c r="I51955"/>
    </row>
    <row r="51956" spans="1:9" x14ac:dyDescent="0.25">
      <c r="A51956"/>
      <c r="B51956"/>
      <c r="C51956"/>
      <c r="D51956"/>
      <c r="E51956" s="148"/>
      <c r="F51956" s="148"/>
      <c r="G51956" s="149"/>
      <c r="H51956" s="148"/>
      <c r="I51956"/>
    </row>
    <row r="51957" spans="1:9" x14ac:dyDescent="0.25">
      <c r="A51957"/>
      <c r="B51957"/>
      <c r="C51957"/>
      <c r="D51957"/>
      <c r="E51957" s="148"/>
      <c r="F51957" s="148"/>
      <c r="G51957" s="149"/>
      <c r="H51957" s="148"/>
      <c r="I51957"/>
    </row>
    <row r="51958" spans="1:9" x14ac:dyDescent="0.25">
      <c r="A51958"/>
      <c r="B51958"/>
      <c r="C51958"/>
      <c r="D51958"/>
      <c r="E51958" s="148"/>
      <c r="F51958" s="148"/>
      <c r="G51958" s="149"/>
      <c r="H51958" s="148"/>
      <c r="I51958"/>
    </row>
    <row r="51959" spans="1:9" x14ac:dyDescent="0.25">
      <c r="A51959"/>
      <c r="B51959"/>
      <c r="C51959"/>
      <c r="D51959"/>
      <c r="E51959" s="148"/>
      <c r="F51959" s="148"/>
      <c r="G51959" s="149"/>
      <c r="H51959" s="148"/>
      <c r="I51959"/>
    </row>
    <row r="51960" spans="1:9" x14ac:dyDescent="0.25">
      <c r="A51960"/>
      <c r="B51960"/>
      <c r="C51960"/>
      <c r="D51960"/>
      <c r="E51960" s="148"/>
      <c r="F51960" s="148"/>
      <c r="G51960" s="149"/>
      <c r="H51960" s="148"/>
      <c r="I51960"/>
    </row>
    <row r="51961" spans="1:9" x14ac:dyDescent="0.25">
      <c r="A51961"/>
      <c r="B51961"/>
      <c r="C51961"/>
      <c r="D51961"/>
      <c r="E51961" s="148"/>
      <c r="F51961" s="148"/>
      <c r="G51961" s="149"/>
      <c r="H51961" s="148"/>
      <c r="I51961"/>
    </row>
    <row r="51962" spans="1:9" x14ac:dyDescent="0.25">
      <c r="A51962"/>
      <c r="B51962"/>
      <c r="C51962"/>
      <c r="D51962"/>
      <c r="E51962" s="148"/>
      <c r="F51962" s="148"/>
      <c r="G51962" s="149"/>
      <c r="H51962" s="148"/>
      <c r="I51962"/>
    </row>
    <row r="51963" spans="1:9" x14ac:dyDescent="0.25">
      <c r="A51963"/>
      <c r="B51963"/>
      <c r="C51963"/>
      <c r="D51963"/>
      <c r="E51963" s="148"/>
      <c r="F51963" s="148"/>
      <c r="G51963" s="149"/>
      <c r="H51963" s="148"/>
      <c r="I51963"/>
    </row>
    <row r="51964" spans="1:9" x14ac:dyDescent="0.25">
      <c r="A51964"/>
      <c r="B51964"/>
      <c r="C51964"/>
      <c r="D51964"/>
      <c r="E51964" s="148"/>
      <c r="F51964" s="148"/>
      <c r="G51964" s="149"/>
      <c r="H51964" s="148"/>
      <c r="I51964"/>
    </row>
    <row r="51965" spans="1:9" x14ac:dyDescent="0.25">
      <c r="A51965"/>
      <c r="B51965"/>
      <c r="C51965"/>
      <c r="D51965"/>
      <c r="E51965" s="148"/>
      <c r="F51965" s="148"/>
      <c r="G51965" s="149"/>
      <c r="H51965" s="148"/>
      <c r="I51965"/>
    </row>
    <row r="51966" spans="1:9" x14ac:dyDescent="0.25">
      <c r="A51966"/>
      <c r="B51966"/>
      <c r="C51966"/>
      <c r="D51966"/>
      <c r="E51966" s="148"/>
      <c r="F51966" s="148"/>
      <c r="G51966" s="149"/>
      <c r="H51966" s="148"/>
      <c r="I51966"/>
    </row>
    <row r="51967" spans="1:9" x14ac:dyDescent="0.25">
      <c r="A51967"/>
      <c r="B51967"/>
      <c r="C51967"/>
      <c r="D51967"/>
      <c r="E51967" s="148"/>
      <c r="F51967" s="148"/>
      <c r="G51967" s="149"/>
      <c r="H51967" s="148"/>
      <c r="I51967"/>
    </row>
    <row r="51968" spans="1:9" x14ac:dyDescent="0.25">
      <c r="A51968"/>
      <c r="B51968"/>
      <c r="C51968"/>
      <c r="D51968"/>
      <c r="E51968" s="148"/>
      <c r="F51968" s="148"/>
      <c r="G51968" s="149"/>
      <c r="H51968" s="148"/>
      <c r="I51968"/>
    </row>
    <row r="51969" spans="1:9" x14ac:dyDescent="0.25">
      <c r="A51969"/>
      <c r="B51969"/>
      <c r="C51969"/>
      <c r="D51969"/>
      <c r="E51969" s="148"/>
      <c r="F51969" s="148"/>
      <c r="G51969" s="149"/>
      <c r="H51969" s="148"/>
      <c r="I51969"/>
    </row>
    <row r="51970" spans="1:9" x14ac:dyDescent="0.25">
      <c r="A51970"/>
      <c r="B51970"/>
      <c r="C51970"/>
      <c r="D51970"/>
      <c r="E51970" s="148"/>
      <c r="F51970" s="148"/>
      <c r="G51970" s="149"/>
      <c r="H51970" s="148"/>
      <c r="I51970"/>
    </row>
    <row r="51971" spans="1:9" x14ac:dyDescent="0.25">
      <c r="A51971"/>
      <c r="B51971"/>
      <c r="C51971"/>
      <c r="D51971"/>
      <c r="E51971" s="148"/>
      <c r="F51971" s="148"/>
      <c r="G51971" s="149"/>
      <c r="H51971" s="148"/>
      <c r="I51971"/>
    </row>
    <row r="51972" spans="1:9" x14ac:dyDescent="0.25">
      <c r="A51972"/>
      <c r="B51972"/>
      <c r="C51972"/>
      <c r="D51972"/>
      <c r="E51972" s="148"/>
      <c r="F51972" s="148"/>
      <c r="G51972" s="149"/>
      <c r="H51972" s="148"/>
      <c r="I51972"/>
    </row>
    <row r="51973" spans="1:9" x14ac:dyDescent="0.25">
      <c r="A51973"/>
      <c r="B51973"/>
      <c r="C51973"/>
      <c r="D51973"/>
      <c r="E51973" s="148"/>
      <c r="F51973" s="148"/>
      <c r="G51973" s="149"/>
      <c r="H51973" s="148"/>
      <c r="I51973"/>
    </row>
    <row r="51974" spans="1:9" x14ac:dyDescent="0.25">
      <c r="A51974"/>
      <c r="B51974"/>
      <c r="C51974"/>
      <c r="D51974"/>
      <c r="E51974" s="148"/>
      <c r="F51974" s="148"/>
      <c r="G51974" s="149"/>
      <c r="H51974" s="148"/>
      <c r="I51974"/>
    </row>
    <row r="51975" spans="1:9" x14ac:dyDescent="0.25">
      <c r="A51975"/>
      <c r="B51975"/>
      <c r="C51975"/>
      <c r="D51975"/>
      <c r="E51975" s="148"/>
      <c r="F51975" s="148"/>
      <c r="G51975" s="149"/>
      <c r="H51975" s="148"/>
      <c r="I51975"/>
    </row>
    <row r="51976" spans="1:9" x14ac:dyDescent="0.25">
      <c r="A51976"/>
      <c r="B51976"/>
      <c r="C51976"/>
      <c r="D51976"/>
      <c r="E51976" s="148"/>
      <c r="F51976" s="148"/>
      <c r="G51976" s="149"/>
      <c r="H51976" s="148"/>
      <c r="I51976"/>
    </row>
    <row r="51977" spans="1:9" x14ac:dyDescent="0.25">
      <c r="A51977"/>
      <c r="B51977"/>
      <c r="C51977"/>
      <c r="D51977"/>
      <c r="E51977" s="148"/>
      <c r="F51977" s="148"/>
      <c r="G51977" s="149"/>
      <c r="H51977" s="148"/>
      <c r="I51977"/>
    </row>
    <row r="51978" spans="1:9" x14ac:dyDescent="0.25">
      <c r="A51978"/>
      <c r="B51978"/>
      <c r="C51978"/>
      <c r="D51978"/>
      <c r="E51978" s="148"/>
      <c r="F51978" s="148"/>
      <c r="G51978" s="149"/>
      <c r="H51978" s="148"/>
      <c r="I51978"/>
    </row>
    <row r="51979" spans="1:9" x14ac:dyDescent="0.25">
      <c r="A51979"/>
      <c r="B51979"/>
      <c r="C51979"/>
      <c r="D51979"/>
      <c r="E51979" s="148"/>
      <c r="F51979" s="148"/>
      <c r="G51979" s="149"/>
      <c r="H51979" s="148"/>
      <c r="I51979"/>
    </row>
    <row r="51980" spans="1:9" x14ac:dyDescent="0.25">
      <c r="A51980"/>
      <c r="B51980"/>
      <c r="C51980"/>
      <c r="D51980"/>
      <c r="E51980" s="148"/>
      <c r="F51980" s="148"/>
      <c r="G51980" s="149"/>
      <c r="H51980" s="148"/>
      <c r="I51980"/>
    </row>
    <row r="51981" spans="1:9" x14ac:dyDescent="0.25">
      <c r="A51981"/>
      <c r="B51981"/>
      <c r="C51981"/>
      <c r="D51981"/>
      <c r="E51981" s="148"/>
      <c r="F51981" s="148"/>
      <c r="G51981" s="149"/>
      <c r="H51981" s="148"/>
      <c r="I51981"/>
    </row>
    <row r="51982" spans="1:9" x14ac:dyDescent="0.25">
      <c r="A51982"/>
      <c r="B51982"/>
      <c r="C51982"/>
      <c r="D51982"/>
      <c r="E51982" s="148"/>
      <c r="F51982" s="148"/>
      <c r="G51982" s="149"/>
      <c r="H51982" s="148"/>
      <c r="I51982"/>
    </row>
    <row r="51983" spans="1:9" x14ac:dyDescent="0.25">
      <c r="A51983"/>
      <c r="B51983"/>
      <c r="C51983"/>
      <c r="D51983"/>
      <c r="E51983" s="148"/>
      <c r="F51983" s="148"/>
      <c r="G51983" s="149"/>
      <c r="H51983" s="148"/>
      <c r="I51983"/>
    </row>
    <row r="51984" spans="1:9" x14ac:dyDescent="0.25">
      <c r="A51984"/>
      <c r="B51984"/>
      <c r="C51984"/>
      <c r="D51984"/>
      <c r="E51984" s="148"/>
      <c r="F51984" s="148"/>
      <c r="G51984" s="149"/>
      <c r="H51984" s="148"/>
      <c r="I51984"/>
    </row>
    <row r="51985" spans="1:9" x14ac:dyDescent="0.25">
      <c r="A51985"/>
      <c r="B51985"/>
      <c r="C51985"/>
      <c r="D51985"/>
      <c r="E51985" s="148"/>
      <c r="F51985" s="148"/>
      <c r="G51985" s="149"/>
      <c r="H51985" s="148"/>
      <c r="I51985"/>
    </row>
    <row r="51986" spans="1:9" x14ac:dyDescent="0.25">
      <c r="A51986"/>
      <c r="B51986"/>
      <c r="C51986"/>
      <c r="D51986"/>
      <c r="E51986" s="148"/>
      <c r="F51986" s="148"/>
      <c r="G51986" s="149"/>
      <c r="H51986" s="148"/>
      <c r="I51986"/>
    </row>
    <row r="51987" spans="1:9" x14ac:dyDescent="0.25">
      <c r="A51987"/>
      <c r="B51987"/>
      <c r="C51987"/>
      <c r="D51987"/>
      <c r="E51987" s="148"/>
      <c r="F51987" s="148"/>
      <c r="G51987" s="149"/>
      <c r="H51987" s="148"/>
      <c r="I51987"/>
    </row>
    <row r="51988" spans="1:9" x14ac:dyDescent="0.25">
      <c r="A51988"/>
      <c r="B51988"/>
      <c r="C51988"/>
      <c r="D51988"/>
      <c r="E51988" s="148"/>
      <c r="F51988" s="148"/>
      <c r="G51988" s="149"/>
      <c r="H51988" s="148"/>
      <c r="I51988"/>
    </row>
    <row r="51989" spans="1:9" x14ac:dyDescent="0.25">
      <c r="A51989"/>
      <c r="B51989"/>
      <c r="C51989"/>
      <c r="D51989"/>
      <c r="E51989" s="148"/>
      <c r="F51989" s="148"/>
      <c r="G51989" s="149"/>
      <c r="H51989" s="148"/>
      <c r="I51989"/>
    </row>
    <row r="51990" spans="1:9" x14ac:dyDescent="0.25">
      <c r="A51990"/>
      <c r="B51990"/>
      <c r="C51990"/>
      <c r="D51990"/>
      <c r="E51990" s="148"/>
      <c r="F51990" s="148"/>
      <c r="G51990" s="149"/>
      <c r="H51990" s="148"/>
      <c r="I51990"/>
    </row>
    <row r="51991" spans="1:9" x14ac:dyDescent="0.25">
      <c r="A51991"/>
      <c r="B51991"/>
      <c r="C51991"/>
      <c r="D51991"/>
      <c r="E51991" s="148"/>
      <c r="F51991" s="148"/>
      <c r="G51991" s="149"/>
      <c r="H51991" s="148"/>
      <c r="I51991"/>
    </row>
    <row r="51992" spans="1:9" x14ac:dyDescent="0.25">
      <c r="A51992"/>
      <c r="B51992"/>
      <c r="C51992"/>
      <c r="D51992"/>
      <c r="E51992" s="148"/>
      <c r="F51992" s="148"/>
      <c r="G51992" s="149"/>
      <c r="H51992" s="148"/>
      <c r="I51992"/>
    </row>
    <row r="51993" spans="1:9" x14ac:dyDescent="0.25">
      <c r="A51993"/>
      <c r="B51993"/>
      <c r="C51993"/>
      <c r="D51993"/>
      <c r="E51993" s="148"/>
      <c r="F51993" s="148"/>
      <c r="G51993" s="149"/>
      <c r="H51993" s="148"/>
      <c r="I51993"/>
    </row>
    <row r="51994" spans="1:9" x14ac:dyDescent="0.25">
      <c r="A51994"/>
      <c r="B51994"/>
      <c r="C51994"/>
      <c r="D51994"/>
      <c r="E51994" s="148"/>
      <c r="F51994" s="148"/>
      <c r="G51994" s="149"/>
      <c r="H51994" s="148"/>
      <c r="I51994"/>
    </row>
    <row r="51995" spans="1:9" x14ac:dyDescent="0.25">
      <c r="A51995"/>
      <c r="B51995"/>
      <c r="C51995"/>
      <c r="D51995"/>
      <c r="E51995" s="148"/>
      <c r="F51995" s="148"/>
      <c r="G51995" s="149"/>
      <c r="H51995" s="148"/>
      <c r="I51995"/>
    </row>
    <row r="51996" spans="1:9" x14ac:dyDescent="0.25">
      <c r="A51996"/>
      <c r="B51996"/>
      <c r="C51996"/>
      <c r="D51996"/>
      <c r="E51996" s="148"/>
      <c r="F51996" s="148"/>
      <c r="G51996" s="149"/>
      <c r="H51996" s="148"/>
      <c r="I51996"/>
    </row>
    <row r="51997" spans="1:9" x14ac:dyDescent="0.25">
      <c r="A51997"/>
      <c r="B51997"/>
      <c r="C51997"/>
      <c r="D51997"/>
      <c r="E51997" s="148"/>
      <c r="F51997" s="148"/>
      <c r="G51997" s="149"/>
      <c r="H51997" s="148"/>
      <c r="I51997"/>
    </row>
    <row r="51998" spans="1:9" x14ac:dyDescent="0.25">
      <c r="A51998"/>
      <c r="B51998"/>
      <c r="C51998"/>
      <c r="D51998"/>
      <c r="E51998" s="148"/>
      <c r="F51998" s="148"/>
      <c r="G51998" s="149"/>
      <c r="H51998" s="148"/>
      <c r="I51998"/>
    </row>
    <row r="51999" spans="1:9" x14ac:dyDescent="0.25">
      <c r="A51999"/>
      <c r="B51999"/>
      <c r="C51999"/>
      <c r="D51999"/>
      <c r="E51999" s="148"/>
      <c r="F51999" s="148"/>
      <c r="G51999" s="149"/>
      <c r="H51999" s="148"/>
      <c r="I51999"/>
    </row>
    <row r="52000" spans="1:9" x14ac:dyDescent="0.25">
      <c r="A52000"/>
      <c r="B52000"/>
      <c r="C52000"/>
      <c r="D52000"/>
      <c r="E52000" s="148"/>
      <c r="F52000" s="148"/>
      <c r="G52000" s="149"/>
      <c r="H52000" s="148"/>
      <c r="I52000"/>
    </row>
    <row r="52001" spans="1:9" x14ac:dyDescent="0.25">
      <c r="A52001"/>
      <c r="B52001"/>
      <c r="C52001"/>
      <c r="D52001"/>
      <c r="E52001" s="148"/>
      <c r="F52001" s="148"/>
      <c r="G52001" s="149"/>
      <c r="H52001" s="148"/>
      <c r="I52001"/>
    </row>
    <row r="52002" spans="1:9" x14ac:dyDescent="0.25">
      <c r="A52002"/>
      <c r="B52002"/>
      <c r="C52002"/>
      <c r="D52002"/>
      <c r="E52002" s="148"/>
      <c r="F52002" s="148"/>
      <c r="G52002" s="149"/>
      <c r="H52002" s="148"/>
      <c r="I52002"/>
    </row>
    <row r="52003" spans="1:9" x14ac:dyDescent="0.25">
      <c r="A52003"/>
      <c r="B52003"/>
      <c r="C52003"/>
      <c r="D52003"/>
      <c r="E52003" s="148"/>
      <c r="F52003" s="148"/>
      <c r="G52003" s="149"/>
      <c r="H52003" s="148"/>
      <c r="I52003"/>
    </row>
    <row r="52004" spans="1:9" x14ac:dyDescent="0.25">
      <c r="A52004"/>
      <c r="B52004"/>
      <c r="C52004"/>
      <c r="D52004"/>
      <c r="E52004" s="148"/>
      <c r="F52004" s="148"/>
      <c r="G52004" s="149"/>
      <c r="H52004" s="148"/>
      <c r="I52004"/>
    </row>
    <row r="52005" spans="1:9" x14ac:dyDescent="0.25">
      <c r="A52005"/>
      <c r="B52005"/>
      <c r="C52005"/>
      <c r="D52005"/>
      <c r="E52005" s="148"/>
      <c r="F52005" s="148"/>
      <c r="G52005" s="149"/>
      <c r="H52005" s="148"/>
      <c r="I52005"/>
    </row>
    <row r="52006" spans="1:9" x14ac:dyDescent="0.25">
      <c r="A52006"/>
      <c r="B52006"/>
      <c r="C52006"/>
      <c r="D52006"/>
      <c r="E52006" s="148"/>
      <c r="F52006" s="148"/>
      <c r="G52006" s="149"/>
      <c r="H52006" s="148"/>
      <c r="I52006"/>
    </row>
    <row r="52007" spans="1:9" x14ac:dyDescent="0.25">
      <c r="A52007"/>
      <c r="B52007"/>
      <c r="C52007"/>
      <c r="D52007"/>
      <c r="E52007" s="148"/>
      <c r="F52007" s="148"/>
      <c r="G52007" s="149"/>
      <c r="H52007" s="148"/>
      <c r="I52007"/>
    </row>
    <row r="52008" spans="1:9" x14ac:dyDescent="0.25">
      <c r="A52008"/>
      <c r="B52008"/>
      <c r="C52008"/>
      <c r="D52008"/>
      <c r="E52008" s="148"/>
      <c r="F52008" s="148"/>
      <c r="G52008" s="149"/>
      <c r="H52008" s="148"/>
      <c r="I52008"/>
    </row>
    <row r="52009" spans="1:9" x14ac:dyDescent="0.25">
      <c r="A52009"/>
      <c r="B52009"/>
      <c r="C52009"/>
      <c r="D52009"/>
      <c r="E52009" s="148"/>
      <c r="F52009" s="148"/>
      <c r="G52009" s="149"/>
      <c r="H52009" s="148"/>
      <c r="I52009"/>
    </row>
    <row r="52010" spans="1:9" x14ac:dyDescent="0.25">
      <c r="A52010"/>
      <c r="B52010"/>
      <c r="C52010"/>
      <c r="D52010"/>
      <c r="E52010" s="148"/>
      <c r="F52010" s="148"/>
      <c r="G52010" s="149"/>
      <c r="H52010" s="148"/>
      <c r="I52010"/>
    </row>
    <row r="52011" spans="1:9" x14ac:dyDescent="0.25">
      <c r="A52011"/>
      <c r="B52011"/>
      <c r="C52011"/>
      <c r="D52011"/>
      <c r="E52011" s="148"/>
      <c r="F52011" s="148"/>
      <c r="G52011" s="149"/>
      <c r="H52011" s="148"/>
      <c r="I52011"/>
    </row>
    <row r="52012" spans="1:9" x14ac:dyDescent="0.25">
      <c r="A52012"/>
      <c r="B52012"/>
      <c r="C52012"/>
      <c r="D52012"/>
      <c r="E52012" s="148"/>
      <c r="F52012" s="148"/>
      <c r="G52012" s="149"/>
      <c r="H52012" s="148"/>
      <c r="I52012"/>
    </row>
    <row r="52013" spans="1:9" x14ac:dyDescent="0.25">
      <c r="A52013"/>
      <c r="B52013"/>
      <c r="C52013"/>
      <c r="D52013"/>
      <c r="E52013" s="148"/>
      <c r="F52013" s="148"/>
      <c r="G52013" s="149"/>
      <c r="H52013" s="148"/>
      <c r="I52013"/>
    </row>
    <row r="52014" spans="1:9" x14ac:dyDescent="0.25">
      <c r="A52014"/>
      <c r="B52014"/>
      <c r="C52014"/>
      <c r="D52014"/>
      <c r="E52014" s="148"/>
      <c r="F52014" s="148"/>
      <c r="G52014" s="149"/>
      <c r="H52014" s="148"/>
      <c r="I52014"/>
    </row>
    <row r="52015" spans="1:9" x14ac:dyDescent="0.25">
      <c r="A52015"/>
      <c r="B52015"/>
      <c r="C52015"/>
      <c r="D52015"/>
      <c r="E52015" s="148"/>
      <c r="F52015" s="148"/>
      <c r="G52015" s="149"/>
      <c r="H52015" s="148"/>
      <c r="I52015"/>
    </row>
    <row r="52016" spans="1:9" x14ac:dyDescent="0.25">
      <c r="A52016"/>
      <c r="B52016"/>
      <c r="C52016"/>
      <c r="D52016"/>
      <c r="E52016" s="148"/>
      <c r="F52016" s="148"/>
      <c r="G52016" s="149"/>
      <c r="H52016" s="148"/>
      <c r="I52016"/>
    </row>
    <row r="52017" spans="1:9" x14ac:dyDescent="0.25">
      <c r="A52017"/>
      <c r="B52017"/>
      <c r="C52017"/>
      <c r="D52017"/>
      <c r="E52017" s="148"/>
      <c r="F52017" s="148"/>
      <c r="G52017" s="149"/>
      <c r="H52017" s="148"/>
      <c r="I52017"/>
    </row>
    <row r="52018" spans="1:9" x14ac:dyDescent="0.25">
      <c r="A52018"/>
      <c r="B52018"/>
      <c r="C52018"/>
      <c r="D52018"/>
      <c r="E52018" s="148"/>
      <c r="F52018" s="148"/>
      <c r="G52018" s="149"/>
      <c r="H52018" s="148"/>
      <c r="I52018"/>
    </row>
    <row r="52019" spans="1:9" x14ac:dyDescent="0.25">
      <c r="A52019"/>
      <c r="B52019"/>
      <c r="C52019"/>
      <c r="D52019"/>
      <c r="E52019" s="148"/>
      <c r="F52019" s="148"/>
      <c r="G52019" s="149"/>
      <c r="H52019" s="148"/>
      <c r="I52019"/>
    </row>
    <row r="52020" spans="1:9" x14ac:dyDescent="0.25">
      <c r="A52020"/>
      <c r="B52020"/>
      <c r="C52020"/>
      <c r="D52020"/>
      <c r="E52020" s="148"/>
      <c r="F52020" s="148"/>
      <c r="G52020" s="149"/>
      <c r="H52020" s="148"/>
      <c r="I52020"/>
    </row>
    <row r="52021" spans="1:9" x14ac:dyDescent="0.25">
      <c r="A52021"/>
      <c r="B52021"/>
      <c r="C52021"/>
      <c r="D52021"/>
      <c r="E52021" s="148"/>
      <c r="F52021" s="148"/>
      <c r="G52021" s="149"/>
      <c r="H52021" s="148"/>
      <c r="I52021"/>
    </row>
    <row r="52022" spans="1:9" x14ac:dyDescent="0.25">
      <c r="A52022"/>
      <c r="B52022"/>
      <c r="C52022"/>
      <c r="D52022"/>
      <c r="E52022" s="148"/>
      <c r="F52022" s="148"/>
      <c r="G52022" s="149"/>
      <c r="H52022" s="148"/>
      <c r="I52022"/>
    </row>
    <row r="52023" spans="1:9" x14ac:dyDescent="0.25">
      <c r="A52023"/>
      <c r="B52023"/>
      <c r="C52023"/>
      <c r="D52023"/>
      <c r="E52023" s="148"/>
      <c r="F52023" s="148"/>
      <c r="G52023" s="149"/>
      <c r="H52023" s="148"/>
      <c r="I52023"/>
    </row>
    <row r="52024" spans="1:9" x14ac:dyDescent="0.25">
      <c r="A52024"/>
      <c r="B52024"/>
      <c r="C52024"/>
      <c r="D52024"/>
      <c r="E52024" s="148"/>
      <c r="F52024" s="148"/>
      <c r="G52024" s="149"/>
      <c r="H52024" s="148"/>
      <c r="I52024"/>
    </row>
    <row r="52025" spans="1:9" x14ac:dyDescent="0.25">
      <c r="A52025"/>
      <c r="B52025"/>
      <c r="C52025"/>
      <c r="D52025"/>
      <c r="E52025" s="148"/>
      <c r="F52025" s="148"/>
      <c r="G52025" s="149"/>
      <c r="H52025" s="148"/>
      <c r="I52025"/>
    </row>
    <row r="52026" spans="1:9" x14ac:dyDescent="0.25">
      <c r="A52026"/>
      <c r="B52026"/>
      <c r="C52026"/>
      <c r="D52026"/>
      <c r="E52026" s="148"/>
      <c r="F52026" s="148"/>
      <c r="G52026" s="149"/>
      <c r="H52026" s="148"/>
      <c r="I52026"/>
    </row>
    <row r="52027" spans="1:9" x14ac:dyDescent="0.25">
      <c r="A52027"/>
      <c r="B52027"/>
      <c r="C52027"/>
      <c r="D52027"/>
      <c r="E52027" s="148"/>
      <c r="F52027" s="148"/>
      <c r="G52027" s="149"/>
      <c r="H52027" s="148"/>
      <c r="I52027"/>
    </row>
    <row r="52028" spans="1:9" x14ac:dyDescent="0.25">
      <c r="A52028"/>
      <c r="B52028"/>
      <c r="C52028"/>
      <c r="D52028"/>
      <c r="E52028" s="148"/>
      <c r="F52028" s="148"/>
      <c r="G52028" s="149"/>
      <c r="H52028" s="148"/>
      <c r="I52028"/>
    </row>
    <row r="52029" spans="1:9" x14ac:dyDescent="0.25">
      <c r="A52029"/>
      <c r="B52029"/>
      <c r="C52029"/>
      <c r="D52029"/>
      <c r="E52029" s="148"/>
      <c r="F52029" s="148"/>
      <c r="G52029" s="149"/>
      <c r="H52029" s="148"/>
      <c r="I52029"/>
    </row>
    <row r="52030" spans="1:9" x14ac:dyDescent="0.25">
      <c r="A52030"/>
      <c r="B52030"/>
      <c r="C52030"/>
      <c r="D52030"/>
      <c r="E52030" s="148"/>
      <c r="F52030" s="148"/>
      <c r="G52030" s="149"/>
      <c r="H52030" s="148"/>
      <c r="I52030"/>
    </row>
    <row r="52031" spans="1:9" x14ac:dyDescent="0.25">
      <c r="A52031"/>
      <c r="B52031"/>
      <c r="C52031"/>
      <c r="D52031"/>
      <c r="E52031" s="148"/>
      <c r="F52031" s="148"/>
      <c r="G52031" s="149"/>
      <c r="H52031" s="148"/>
      <c r="I52031"/>
    </row>
    <row r="52032" spans="1:9" x14ac:dyDescent="0.25">
      <c r="A52032"/>
      <c r="B52032"/>
      <c r="C52032"/>
      <c r="D52032"/>
      <c r="E52032" s="148"/>
      <c r="F52032" s="148"/>
      <c r="G52032" s="149"/>
      <c r="H52032" s="148"/>
      <c r="I52032"/>
    </row>
    <row r="52033" spans="1:9" x14ac:dyDescent="0.25">
      <c r="A52033"/>
      <c r="B52033"/>
      <c r="C52033"/>
      <c r="D52033"/>
      <c r="E52033" s="148"/>
      <c r="F52033" s="148"/>
      <c r="G52033" s="149"/>
      <c r="H52033" s="148"/>
      <c r="I52033"/>
    </row>
    <row r="52034" spans="1:9" x14ac:dyDescent="0.25">
      <c r="A52034"/>
      <c r="B52034"/>
      <c r="C52034"/>
      <c r="D52034"/>
      <c r="E52034" s="148"/>
      <c r="F52034" s="148"/>
      <c r="G52034" s="149"/>
      <c r="H52034" s="148"/>
      <c r="I52034"/>
    </row>
    <row r="52035" spans="1:9" x14ac:dyDescent="0.25">
      <c r="A52035"/>
      <c r="B52035"/>
      <c r="C52035"/>
      <c r="D52035"/>
      <c r="E52035" s="148"/>
      <c r="F52035" s="148"/>
      <c r="G52035" s="149"/>
      <c r="H52035" s="148"/>
      <c r="I52035"/>
    </row>
    <row r="52036" spans="1:9" x14ac:dyDescent="0.25">
      <c r="A52036"/>
      <c r="B52036"/>
      <c r="C52036"/>
      <c r="D52036"/>
      <c r="E52036" s="148"/>
      <c r="F52036" s="148"/>
      <c r="G52036" s="149"/>
      <c r="H52036" s="148"/>
      <c r="I52036"/>
    </row>
    <row r="52037" spans="1:9" x14ac:dyDescent="0.25">
      <c r="A52037"/>
      <c r="B52037"/>
      <c r="C52037"/>
      <c r="D52037"/>
      <c r="E52037" s="148"/>
      <c r="F52037" s="148"/>
      <c r="G52037" s="149"/>
      <c r="H52037" s="148"/>
      <c r="I52037"/>
    </row>
    <row r="52038" spans="1:9" x14ac:dyDescent="0.25">
      <c r="A52038"/>
      <c r="B52038"/>
      <c r="C52038"/>
      <c r="D52038"/>
      <c r="E52038" s="148"/>
      <c r="F52038" s="148"/>
      <c r="G52038" s="149"/>
      <c r="H52038" s="148"/>
      <c r="I52038"/>
    </row>
    <row r="52039" spans="1:9" x14ac:dyDescent="0.25">
      <c r="A52039"/>
      <c r="B52039"/>
      <c r="C52039"/>
      <c r="D52039"/>
      <c r="E52039" s="148"/>
      <c r="F52039" s="148"/>
      <c r="G52039" s="149"/>
      <c r="H52039" s="148"/>
      <c r="I52039"/>
    </row>
    <row r="52040" spans="1:9" x14ac:dyDescent="0.25">
      <c r="A52040"/>
      <c r="B52040"/>
      <c r="C52040"/>
      <c r="D52040"/>
      <c r="E52040" s="148"/>
      <c r="F52040" s="148"/>
      <c r="G52040" s="149"/>
      <c r="H52040" s="148"/>
      <c r="I52040"/>
    </row>
    <row r="52041" spans="1:9" x14ac:dyDescent="0.25">
      <c r="A52041"/>
      <c r="B52041"/>
      <c r="C52041"/>
      <c r="D52041"/>
      <c r="E52041" s="148"/>
      <c r="F52041" s="148"/>
      <c r="G52041" s="149"/>
      <c r="H52041" s="148"/>
      <c r="I52041"/>
    </row>
    <row r="52042" spans="1:9" x14ac:dyDescent="0.25">
      <c r="A52042"/>
      <c r="B52042"/>
      <c r="C52042"/>
      <c r="D52042"/>
      <c r="E52042" s="148"/>
      <c r="F52042" s="148"/>
      <c r="G52042" s="149"/>
      <c r="H52042" s="148"/>
      <c r="I52042"/>
    </row>
    <row r="52043" spans="1:9" x14ac:dyDescent="0.25">
      <c r="A52043"/>
      <c r="B52043"/>
      <c r="C52043"/>
      <c r="D52043"/>
      <c r="E52043" s="148"/>
      <c r="F52043" s="148"/>
      <c r="G52043" s="149"/>
      <c r="H52043" s="148"/>
      <c r="I52043"/>
    </row>
    <row r="52044" spans="1:9" x14ac:dyDescent="0.25">
      <c r="A52044"/>
      <c r="B52044"/>
      <c r="C52044"/>
      <c r="D52044"/>
      <c r="E52044" s="148"/>
      <c r="F52044" s="148"/>
      <c r="G52044" s="149"/>
      <c r="H52044" s="148"/>
      <c r="I52044"/>
    </row>
    <row r="52045" spans="1:9" x14ac:dyDescent="0.25">
      <c r="A52045"/>
      <c r="B52045"/>
      <c r="C52045"/>
      <c r="D52045"/>
      <c r="E52045" s="148"/>
      <c r="F52045" s="148"/>
      <c r="G52045" s="149"/>
      <c r="H52045" s="148"/>
      <c r="I52045"/>
    </row>
    <row r="52046" spans="1:9" x14ac:dyDescent="0.25">
      <c r="A52046"/>
      <c r="B52046"/>
      <c r="C52046"/>
      <c r="D52046"/>
      <c r="E52046" s="148"/>
      <c r="F52046" s="148"/>
      <c r="G52046" s="149"/>
      <c r="H52046" s="148"/>
      <c r="I52046"/>
    </row>
    <row r="52047" spans="1:9" x14ac:dyDescent="0.25">
      <c r="A52047"/>
      <c r="B52047"/>
      <c r="C52047"/>
      <c r="D52047"/>
      <c r="E52047" s="148"/>
      <c r="F52047" s="148"/>
      <c r="G52047" s="149"/>
      <c r="H52047" s="148"/>
      <c r="I52047"/>
    </row>
    <row r="52048" spans="1:9" x14ac:dyDescent="0.25">
      <c r="A52048"/>
      <c r="B52048"/>
      <c r="C52048"/>
      <c r="D52048"/>
      <c r="E52048" s="148"/>
      <c r="F52048" s="148"/>
      <c r="G52048" s="149"/>
      <c r="H52048" s="148"/>
      <c r="I52048"/>
    </row>
    <row r="52049" spans="1:9" x14ac:dyDescent="0.25">
      <c r="A52049"/>
      <c r="B52049"/>
      <c r="C52049"/>
      <c r="D52049"/>
      <c r="E52049" s="148"/>
      <c r="F52049" s="148"/>
      <c r="G52049" s="149"/>
      <c r="H52049" s="148"/>
      <c r="I52049"/>
    </row>
    <row r="52050" spans="1:9" x14ac:dyDescent="0.25">
      <c r="A52050"/>
      <c r="B52050"/>
      <c r="C52050"/>
      <c r="D52050"/>
      <c r="E52050" s="148"/>
      <c r="F52050" s="148"/>
      <c r="G52050" s="149"/>
      <c r="H52050" s="148"/>
      <c r="I52050"/>
    </row>
    <row r="52051" spans="1:9" x14ac:dyDescent="0.25">
      <c r="A52051"/>
      <c r="B52051"/>
      <c r="C52051"/>
      <c r="D52051"/>
      <c r="E52051" s="148"/>
      <c r="F52051" s="148"/>
      <c r="G52051" s="149"/>
      <c r="H52051" s="148"/>
      <c r="I52051"/>
    </row>
    <row r="52052" spans="1:9" x14ac:dyDescent="0.25">
      <c r="A52052"/>
      <c r="B52052"/>
      <c r="C52052"/>
      <c r="D52052"/>
      <c r="E52052" s="148"/>
      <c r="F52052" s="148"/>
      <c r="G52052" s="149"/>
      <c r="H52052" s="148"/>
      <c r="I52052"/>
    </row>
    <row r="52053" spans="1:9" x14ac:dyDescent="0.25">
      <c r="A52053"/>
      <c r="B52053"/>
      <c r="C52053"/>
      <c r="D52053"/>
      <c r="E52053" s="148"/>
      <c r="F52053" s="148"/>
      <c r="G52053" s="149"/>
      <c r="H52053" s="148"/>
      <c r="I52053"/>
    </row>
    <row r="52054" spans="1:9" x14ac:dyDescent="0.25">
      <c r="A52054"/>
      <c r="B52054"/>
      <c r="C52054"/>
      <c r="D52054"/>
      <c r="E52054" s="148"/>
      <c r="F52054" s="148"/>
      <c r="G52054" s="149"/>
      <c r="H52054" s="148"/>
      <c r="I52054"/>
    </row>
    <row r="52055" spans="1:9" x14ac:dyDescent="0.25">
      <c r="A52055"/>
      <c r="B52055"/>
      <c r="C52055"/>
      <c r="D52055"/>
      <c r="E52055" s="148"/>
      <c r="F52055" s="148"/>
      <c r="G52055" s="149"/>
      <c r="H52055" s="148"/>
      <c r="I52055"/>
    </row>
    <row r="52056" spans="1:9" x14ac:dyDescent="0.25">
      <c r="A52056"/>
      <c r="B52056"/>
      <c r="C52056"/>
      <c r="D52056"/>
      <c r="E52056" s="148"/>
      <c r="F52056" s="148"/>
      <c r="G52056" s="149"/>
      <c r="H52056" s="148"/>
      <c r="I52056"/>
    </row>
    <row r="52057" spans="1:9" x14ac:dyDescent="0.25">
      <c r="A52057"/>
      <c r="B52057"/>
      <c r="C52057"/>
      <c r="D52057"/>
      <c r="E52057" s="148"/>
      <c r="F52057" s="148"/>
      <c r="G52057" s="149"/>
      <c r="H52057" s="148"/>
      <c r="I52057"/>
    </row>
    <row r="52058" spans="1:9" x14ac:dyDescent="0.25">
      <c r="A52058"/>
      <c r="B52058"/>
      <c r="C52058"/>
      <c r="D52058"/>
      <c r="E52058" s="148"/>
      <c r="F52058" s="148"/>
      <c r="G52058" s="149"/>
      <c r="H52058" s="148"/>
      <c r="I52058"/>
    </row>
    <row r="52059" spans="1:9" x14ac:dyDescent="0.25">
      <c r="A52059"/>
      <c r="B52059"/>
      <c r="C52059"/>
      <c r="D52059"/>
      <c r="E52059" s="148"/>
      <c r="F52059" s="148"/>
      <c r="G52059" s="149"/>
      <c r="H52059" s="148"/>
      <c r="I52059"/>
    </row>
    <row r="52060" spans="1:9" x14ac:dyDescent="0.25">
      <c r="A52060"/>
      <c r="B52060"/>
      <c r="C52060"/>
      <c r="D52060"/>
      <c r="E52060" s="148"/>
      <c r="F52060" s="148"/>
      <c r="G52060" s="149"/>
      <c r="H52060" s="148"/>
      <c r="I52060"/>
    </row>
    <row r="52061" spans="1:9" x14ac:dyDescent="0.25">
      <c r="A52061"/>
      <c r="B52061"/>
      <c r="C52061"/>
      <c r="D52061"/>
      <c r="E52061" s="148"/>
      <c r="F52061" s="148"/>
      <c r="G52061" s="149"/>
      <c r="H52061" s="148"/>
      <c r="I52061"/>
    </row>
    <row r="52062" spans="1:9" x14ac:dyDescent="0.25">
      <c r="A52062"/>
      <c r="B52062"/>
      <c r="C52062"/>
      <c r="D52062"/>
      <c r="E52062" s="148"/>
      <c r="F52062" s="148"/>
      <c r="G52062" s="149"/>
      <c r="H52062" s="148"/>
      <c r="I52062"/>
    </row>
    <row r="52063" spans="1:9" x14ac:dyDescent="0.25">
      <c r="A52063"/>
      <c r="B52063"/>
      <c r="C52063"/>
      <c r="D52063"/>
      <c r="E52063" s="148"/>
      <c r="F52063" s="148"/>
      <c r="G52063" s="149"/>
      <c r="H52063" s="148"/>
      <c r="I52063"/>
    </row>
    <row r="52064" spans="1:9" x14ac:dyDescent="0.25">
      <c r="A52064"/>
      <c r="B52064"/>
      <c r="C52064"/>
      <c r="D52064"/>
      <c r="E52064" s="148"/>
      <c r="F52064" s="148"/>
      <c r="G52064" s="149"/>
      <c r="H52064" s="148"/>
      <c r="I52064"/>
    </row>
    <row r="52065" spans="1:9" x14ac:dyDescent="0.25">
      <c r="A52065"/>
      <c r="B52065"/>
      <c r="C52065"/>
      <c r="D52065"/>
      <c r="E52065" s="148"/>
      <c r="F52065" s="148"/>
      <c r="G52065" s="149"/>
      <c r="H52065" s="148"/>
      <c r="I52065"/>
    </row>
    <row r="52066" spans="1:9" x14ac:dyDescent="0.25">
      <c r="A52066"/>
      <c r="B52066"/>
      <c r="C52066"/>
      <c r="D52066"/>
      <c r="E52066" s="148"/>
      <c r="F52066" s="148"/>
      <c r="G52066" s="149"/>
      <c r="H52066" s="148"/>
      <c r="I52066"/>
    </row>
    <row r="52067" spans="1:9" x14ac:dyDescent="0.25">
      <c r="A52067"/>
      <c r="B52067"/>
      <c r="C52067"/>
      <c r="D52067"/>
      <c r="E52067" s="148"/>
      <c r="F52067" s="148"/>
      <c r="G52067" s="149"/>
      <c r="H52067" s="148"/>
      <c r="I52067"/>
    </row>
    <row r="52068" spans="1:9" x14ac:dyDescent="0.25">
      <c r="A52068"/>
      <c r="B52068"/>
      <c r="C52068"/>
      <c r="D52068"/>
      <c r="E52068" s="148"/>
      <c r="F52068" s="148"/>
      <c r="G52068" s="149"/>
      <c r="H52068" s="148"/>
      <c r="I52068"/>
    </row>
    <row r="52069" spans="1:9" x14ac:dyDescent="0.25">
      <c r="A52069"/>
      <c r="B52069"/>
      <c r="C52069"/>
      <c r="D52069"/>
      <c r="E52069" s="148"/>
      <c r="F52069" s="148"/>
      <c r="G52069" s="149"/>
      <c r="H52069" s="148"/>
      <c r="I52069"/>
    </row>
    <row r="52070" spans="1:9" x14ac:dyDescent="0.25">
      <c r="A52070"/>
      <c r="B52070"/>
      <c r="C52070"/>
      <c r="D52070"/>
      <c r="E52070" s="148"/>
      <c r="F52070" s="148"/>
      <c r="G52070" s="149"/>
      <c r="H52070" s="148"/>
      <c r="I52070"/>
    </row>
    <row r="52071" spans="1:9" x14ac:dyDescent="0.25">
      <c r="A52071"/>
      <c r="B52071"/>
      <c r="C52071"/>
      <c r="D52071"/>
      <c r="E52071" s="148"/>
      <c r="F52071" s="148"/>
      <c r="G52071" s="149"/>
      <c r="H52071" s="148"/>
      <c r="I52071"/>
    </row>
    <row r="52072" spans="1:9" x14ac:dyDescent="0.25">
      <c r="A52072"/>
      <c r="B52072"/>
      <c r="C52072"/>
      <c r="D52072"/>
      <c r="E52072" s="148"/>
      <c r="F52072" s="148"/>
      <c r="G52072" s="149"/>
      <c r="H52072" s="148"/>
      <c r="I52072"/>
    </row>
    <row r="52073" spans="1:9" x14ac:dyDescent="0.25">
      <c r="A52073"/>
      <c r="B52073"/>
      <c r="C52073"/>
      <c r="D52073"/>
      <c r="E52073" s="148"/>
      <c r="F52073" s="148"/>
      <c r="G52073" s="149"/>
      <c r="H52073" s="148"/>
      <c r="I52073"/>
    </row>
    <row r="52074" spans="1:9" x14ac:dyDescent="0.25">
      <c r="A52074"/>
      <c r="B52074"/>
      <c r="C52074"/>
      <c r="D52074"/>
      <c r="E52074" s="148"/>
      <c r="F52074" s="148"/>
      <c r="G52074" s="149"/>
      <c r="H52074" s="148"/>
      <c r="I52074"/>
    </row>
    <row r="52075" spans="1:9" x14ac:dyDescent="0.25">
      <c r="A52075"/>
      <c r="B52075"/>
      <c r="C52075"/>
      <c r="D52075"/>
      <c r="E52075" s="148"/>
      <c r="F52075" s="148"/>
      <c r="G52075" s="149"/>
      <c r="H52075" s="148"/>
      <c r="I52075"/>
    </row>
    <row r="52076" spans="1:9" x14ac:dyDescent="0.25">
      <c r="A52076"/>
      <c r="B52076"/>
      <c r="C52076"/>
      <c r="D52076"/>
      <c r="E52076" s="148"/>
      <c r="F52076" s="148"/>
      <c r="G52076" s="149"/>
      <c r="H52076" s="148"/>
      <c r="I52076"/>
    </row>
    <row r="52077" spans="1:9" x14ac:dyDescent="0.25">
      <c r="A52077"/>
      <c r="B52077"/>
      <c r="C52077"/>
      <c r="D52077"/>
      <c r="E52077" s="148"/>
      <c r="F52077" s="148"/>
      <c r="G52077" s="149"/>
      <c r="H52077" s="148"/>
      <c r="I52077"/>
    </row>
    <row r="52078" spans="1:9" x14ac:dyDescent="0.25">
      <c r="A52078"/>
      <c r="B52078"/>
      <c r="C52078"/>
      <c r="D52078"/>
      <c r="E52078" s="148"/>
      <c r="F52078" s="148"/>
      <c r="G52078" s="149"/>
      <c r="H52078" s="148"/>
      <c r="I52078"/>
    </row>
    <row r="52079" spans="1:9" x14ac:dyDescent="0.25">
      <c r="A52079"/>
      <c r="B52079"/>
      <c r="C52079"/>
      <c r="D52079"/>
      <c r="E52079" s="148"/>
      <c r="F52079" s="148"/>
      <c r="G52079" s="149"/>
      <c r="H52079" s="148"/>
      <c r="I52079"/>
    </row>
    <row r="52080" spans="1:9" x14ac:dyDescent="0.25">
      <c r="A52080"/>
      <c r="B52080"/>
      <c r="C52080"/>
      <c r="D52080"/>
      <c r="E52080" s="148"/>
      <c r="F52080" s="148"/>
      <c r="G52080" s="149"/>
      <c r="H52080" s="148"/>
      <c r="I52080"/>
    </row>
    <row r="52081" spans="1:9" x14ac:dyDescent="0.25">
      <c r="A52081"/>
      <c r="B52081"/>
      <c r="C52081"/>
      <c r="D52081"/>
      <c r="E52081" s="148"/>
      <c r="F52081" s="148"/>
      <c r="G52081" s="149"/>
      <c r="H52081" s="148"/>
      <c r="I52081"/>
    </row>
    <row r="52082" spans="1:9" x14ac:dyDescent="0.25">
      <c r="A52082"/>
      <c r="B52082"/>
      <c r="C52082"/>
      <c r="D52082"/>
      <c r="E52082" s="148"/>
      <c r="F52082" s="148"/>
      <c r="G52082" s="149"/>
      <c r="H52082" s="148"/>
      <c r="I52082"/>
    </row>
    <row r="52083" spans="1:9" x14ac:dyDescent="0.25">
      <c r="A52083"/>
      <c r="B52083"/>
      <c r="C52083"/>
      <c r="D52083"/>
      <c r="E52083" s="148"/>
      <c r="F52083" s="148"/>
      <c r="G52083" s="149"/>
      <c r="H52083" s="148"/>
      <c r="I52083"/>
    </row>
    <row r="52084" spans="1:9" x14ac:dyDescent="0.25">
      <c r="A52084"/>
      <c r="B52084"/>
      <c r="C52084"/>
      <c r="D52084"/>
      <c r="E52084" s="148"/>
      <c r="F52084" s="148"/>
      <c r="G52084" s="149"/>
      <c r="H52084" s="148"/>
      <c r="I52084"/>
    </row>
    <row r="52085" spans="1:9" x14ac:dyDescent="0.25">
      <c r="A52085"/>
      <c r="B52085"/>
      <c r="C52085"/>
      <c r="D52085"/>
      <c r="E52085" s="148"/>
      <c r="F52085" s="148"/>
      <c r="G52085" s="149"/>
      <c r="H52085" s="148"/>
      <c r="I52085"/>
    </row>
    <row r="52086" spans="1:9" x14ac:dyDescent="0.25">
      <c r="A52086"/>
      <c r="B52086"/>
      <c r="C52086"/>
      <c r="D52086"/>
      <c r="E52086" s="148"/>
      <c r="F52086" s="148"/>
      <c r="G52086" s="149"/>
      <c r="H52086" s="148"/>
      <c r="I52086"/>
    </row>
    <row r="52087" spans="1:9" x14ac:dyDescent="0.25">
      <c r="A52087"/>
      <c r="B52087"/>
      <c r="C52087"/>
      <c r="D52087"/>
      <c r="E52087" s="148"/>
      <c r="F52087" s="148"/>
      <c r="G52087" s="149"/>
      <c r="H52087" s="148"/>
      <c r="I52087"/>
    </row>
    <row r="52088" spans="1:9" x14ac:dyDescent="0.25">
      <c r="A52088"/>
      <c r="B52088"/>
      <c r="C52088"/>
      <c r="D52088"/>
      <c r="E52088" s="148"/>
      <c r="F52088" s="148"/>
      <c r="G52088" s="149"/>
      <c r="H52088" s="148"/>
      <c r="I52088"/>
    </row>
    <row r="52089" spans="1:9" x14ac:dyDescent="0.25">
      <c r="A52089"/>
      <c r="B52089"/>
      <c r="C52089"/>
      <c r="D52089"/>
      <c r="E52089" s="148"/>
      <c r="F52089" s="148"/>
      <c r="G52089" s="149"/>
      <c r="H52089" s="148"/>
      <c r="I52089"/>
    </row>
    <row r="52090" spans="1:9" x14ac:dyDescent="0.25">
      <c r="A52090"/>
      <c r="B52090"/>
      <c r="C52090"/>
      <c r="D52090"/>
      <c r="E52090" s="148"/>
      <c r="F52090" s="148"/>
      <c r="G52090" s="149"/>
      <c r="H52090" s="148"/>
      <c r="I52090"/>
    </row>
    <row r="52091" spans="1:9" x14ac:dyDescent="0.25">
      <c r="A52091"/>
      <c r="B52091"/>
      <c r="C52091"/>
      <c r="D52091"/>
      <c r="E52091" s="148"/>
      <c r="F52091" s="148"/>
      <c r="G52091" s="149"/>
      <c r="H52091" s="148"/>
      <c r="I52091"/>
    </row>
    <row r="52092" spans="1:9" x14ac:dyDescent="0.25">
      <c r="A52092"/>
      <c r="B52092"/>
      <c r="C52092"/>
      <c r="D52092"/>
      <c r="E52092" s="148"/>
      <c r="F52092" s="148"/>
      <c r="G52092" s="149"/>
      <c r="H52092" s="148"/>
      <c r="I52092"/>
    </row>
    <row r="52093" spans="1:9" x14ac:dyDescent="0.25">
      <c r="A52093"/>
      <c r="B52093"/>
      <c r="C52093"/>
      <c r="D52093"/>
      <c r="E52093" s="148"/>
      <c r="F52093" s="148"/>
      <c r="G52093" s="149"/>
      <c r="H52093" s="148"/>
      <c r="I52093"/>
    </row>
    <row r="52094" spans="1:9" x14ac:dyDescent="0.25">
      <c r="A52094"/>
      <c r="B52094"/>
      <c r="C52094"/>
      <c r="D52094"/>
      <c r="E52094" s="148"/>
      <c r="F52094" s="148"/>
      <c r="G52094" s="149"/>
      <c r="H52094" s="148"/>
      <c r="I52094"/>
    </row>
    <row r="52095" spans="1:9" x14ac:dyDescent="0.25">
      <c r="A52095"/>
      <c r="B52095"/>
      <c r="C52095"/>
      <c r="D52095"/>
      <c r="E52095" s="148"/>
      <c r="F52095" s="148"/>
      <c r="G52095" s="149"/>
      <c r="H52095" s="148"/>
      <c r="I52095"/>
    </row>
    <row r="52096" spans="1:9" x14ac:dyDescent="0.25">
      <c r="A52096"/>
      <c r="B52096"/>
      <c r="C52096"/>
      <c r="D52096"/>
      <c r="E52096" s="148"/>
      <c r="F52096" s="148"/>
      <c r="G52096" s="149"/>
      <c r="H52096" s="148"/>
      <c r="I52096"/>
    </row>
    <row r="52097" spans="1:9" x14ac:dyDescent="0.25">
      <c r="A52097"/>
      <c r="B52097"/>
      <c r="C52097"/>
      <c r="D52097"/>
      <c r="E52097" s="148"/>
      <c r="F52097" s="148"/>
      <c r="G52097" s="149"/>
      <c r="H52097" s="148"/>
      <c r="I52097"/>
    </row>
    <row r="52098" spans="1:9" x14ac:dyDescent="0.25">
      <c r="A52098"/>
      <c r="B52098"/>
      <c r="C52098"/>
      <c r="D52098"/>
      <c r="E52098" s="148"/>
      <c r="F52098" s="148"/>
      <c r="G52098" s="149"/>
      <c r="H52098" s="148"/>
      <c r="I52098"/>
    </row>
    <row r="52099" spans="1:9" x14ac:dyDescent="0.25">
      <c r="A52099"/>
      <c r="B52099"/>
      <c r="C52099"/>
      <c r="D52099"/>
      <c r="E52099" s="148"/>
      <c r="F52099" s="148"/>
      <c r="G52099" s="149"/>
      <c r="H52099" s="148"/>
      <c r="I52099"/>
    </row>
    <row r="52100" spans="1:9" x14ac:dyDescent="0.25">
      <c r="A52100"/>
      <c r="B52100"/>
      <c r="C52100"/>
      <c r="D52100"/>
      <c r="E52100" s="148"/>
      <c r="F52100" s="148"/>
      <c r="G52100" s="149"/>
      <c r="H52100" s="148"/>
      <c r="I52100"/>
    </row>
    <row r="52101" spans="1:9" x14ac:dyDescent="0.25">
      <c r="A52101"/>
      <c r="B52101"/>
      <c r="C52101"/>
      <c r="D52101"/>
      <c r="E52101" s="148"/>
      <c r="F52101" s="148"/>
      <c r="G52101" s="149"/>
      <c r="H52101" s="148"/>
      <c r="I52101"/>
    </row>
    <row r="52102" spans="1:9" x14ac:dyDescent="0.25">
      <c r="A52102"/>
      <c r="B52102"/>
      <c r="C52102"/>
      <c r="D52102"/>
      <c r="E52102" s="148"/>
      <c r="F52102" s="148"/>
      <c r="G52102" s="149"/>
      <c r="H52102" s="148"/>
      <c r="I52102"/>
    </row>
    <row r="52103" spans="1:9" x14ac:dyDescent="0.25">
      <c r="A52103"/>
      <c r="B52103"/>
      <c r="C52103"/>
      <c r="D52103"/>
      <c r="E52103" s="148"/>
      <c r="F52103" s="148"/>
      <c r="G52103" s="149"/>
      <c r="H52103" s="148"/>
      <c r="I52103"/>
    </row>
    <row r="52104" spans="1:9" x14ac:dyDescent="0.25">
      <c r="A52104"/>
      <c r="B52104"/>
      <c r="C52104"/>
      <c r="D52104"/>
      <c r="E52104" s="148"/>
      <c r="F52104" s="148"/>
      <c r="G52104" s="149"/>
      <c r="H52104" s="148"/>
      <c r="I52104"/>
    </row>
    <row r="52105" spans="1:9" x14ac:dyDescent="0.25">
      <c r="A52105"/>
      <c r="B52105"/>
      <c r="C52105"/>
      <c r="D52105"/>
      <c r="E52105" s="148"/>
      <c r="F52105" s="148"/>
      <c r="G52105" s="149"/>
      <c r="H52105" s="148"/>
      <c r="I52105"/>
    </row>
    <row r="52106" spans="1:9" x14ac:dyDescent="0.25">
      <c r="A52106"/>
      <c r="B52106"/>
      <c r="C52106"/>
      <c r="D52106"/>
      <c r="E52106" s="148"/>
      <c r="F52106" s="148"/>
      <c r="G52106" s="149"/>
      <c r="H52106" s="148"/>
      <c r="I52106"/>
    </row>
    <row r="52107" spans="1:9" x14ac:dyDescent="0.25">
      <c r="A52107"/>
      <c r="B52107"/>
      <c r="C52107"/>
      <c r="D52107"/>
      <c r="E52107" s="148"/>
      <c r="F52107" s="148"/>
      <c r="G52107" s="149"/>
      <c r="H52107" s="148"/>
      <c r="I52107"/>
    </row>
    <row r="52108" spans="1:9" x14ac:dyDescent="0.25">
      <c r="A52108"/>
      <c r="B52108"/>
      <c r="C52108"/>
      <c r="D52108"/>
      <c r="E52108" s="148"/>
      <c r="F52108" s="148"/>
      <c r="G52108" s="149"/>
      <c r="H52108" s="148"/>
      <c r="I52108"/>
    </row>
    <row r="52109" spans="1:9" x14ac:dyDescent="0.25">
      <c r="A52109"/>
      <c r="B52109"/>
      <c r="C52109"/>
      <c r="D52109"/>
      <c r="E52109" s="148"/>
      <c r="F52109" s="148"/>
      <c r="G52109" s="149"/>
      <c r="H52109" s="148"/>
      <c r="I52109"/>
    </row>
    <row r="52110" spans="1:9" x14ac:dyDescent="0.25">
      <c r="A52110"/>
      <c r="B52110"/>
      <c r="C52110"/>
      <c r="D52110"/>
      <c r="E52110" s="148"/>
      <c r="F52110" s="148"/>
      <c r="G52110" s="149"/>
      <c r="H52110" s="148"/>
      <c r="I52110"/>
    </row>
    <row r="52111" spans="1:9" x14ac:dyDescent="0.25">
      <c r="A52111"/>
      <c r="B52111"/>
      <c r="C52111"/>
      <c r="D52111"/>
      <c r="E52111" s="148"/>
      <c r="F52111" s="148"/>
      <c r="G52111" s="149"/>
      <c r="H52111" s="148"/>
      <c r="I52111"/>
    </row>
    <row r="52112" spans="1:9" x14ac:dyDescent="0.25">
      <c r="A52112"/>
      <c r="B52112"/>
      <c r="C52112"/>
      <c r="D52112"/>
      <c r="E52112" s="148"/>
      <c r="F52112" s="148"/>
      <c r="G52112" s="149"/>
      <c r="H52112" s="148"/>
      <c r="I52112"/>
    </row>
    <row r="52113" spans="1:9" x14ac:dyDescent="0.25">
      <c r="A52113"/>
      <c r="B52113"/>
      <c r="C52113"/>
      <c r="D52113"/>
      <c r="E52113" s="148"/>
      <c r="F52113" s="148"/>
      <c r="G52113" s="149"/>
      <c r="H52113" s="148"/>
      <c r="I52113"/>
    </row>
    <row r="52114" spans="1:9" x14ac:dyDescent="0.25">
      <c r="A52114"/>
      <c r="B52114"/>
      <c r="C52114"/>
      <c r="D52114"/>
      <c r="E52114" s="148"/>
      <c r="F52114" s="148"/>
      <c r="G52114" s="149"/>
      <c r="H52114" s="148"/>
      <c r="I52114"/>
    </row>
    <row r="52115" spans="1:9" x14ac:dyDescent="0.25">
      <c r="A52115"/>
      <c r="B52115"/>
      <c r="C52115"/>
      <c r="D52115"/>
      <c r="E52115" s="148"/>
      <c r="F52115" s="148"/>
      <c r="G52115" s="149"/>
      <c r="H52115" s="148"/>
      <c r="I52115"/>
    </row>
    <row r="52116" spans="1:9" x14ac:dyDescent="0.25">
      <c r="A52116"/>
      <c r="B52116"/>
      <c r="C52116"/>
      <c r="D52116"/>
      <c r="E52116" s="148"/>
      <c r="F52116" s="148"/>
      <c r="G52116" s="149"/>
      <c r="H52116" s="148"/>
      <c r="I52116"/>
    </row>
    <row r="52117" spans="1:9" x14ac:dyDescent="0.25">
      <c r="A52117"/>
      <c r="B52117"/>
      <c r="C52117"/>
      <c r="D52117"/>
      <c r="E52117" s="148"/>
      <c r="F52117" s="148"/>
      <c r="G52117" s="149"/>
      <c r="H52117" s="148"/>
      <c r="I52117"/>
    </row>
    <row r="52118" spans="1:9" x14ac:dyDescent="0.25">
      <c r="A52118"/>
      <c r="B52118"/>
      <c r="C52118"/>
      <c r="D52118"/>
      <c r="E52118" s="148"/>
      <c r="F52118" s="148"/>
      <c r="G52118" s="149"/>
      <c r="H52118" s="148"/>
      <c r="I52118"/>
    </row>
    <row r="52119" spans="1:9" x14ac:dyDescent="0.25">
      <c r="A52119"/>
      <c r="B52119"/>
      <c r="C52119"/>
      <c r="D52119"/>
      <c r="E52119" s="148"/>
      <c r="F52119" s="148"/>
      <c r="G52119" s="149"/>
      <c r="H52119" s="148"/>
      <c r="I52119"/>
    </row>
    <row r="52120" spans="1:9" x14ac:dyDescent="0.25">
      <c r="A52120"/>
      <c r="B52120"/>
      <c r="C52120"/>
      <c r="D52120"/>
      <c r="E52120" s="148"/>
      <c r="F52120" s="148"/>
      <c r="G52120" s="149"/>
      <c r="H52120" s="148"/>
      <c r="I52120"/>
    </row>
    <row r="52121" spans="1:9" x14ac:dyDescent="0.25">
      <c r="A52121"/>
      <c r="B52121"/>
      <c r="C52121"/>
      <c r="D52121"/>
      <c r="E52121" s="148"/>
      <c r="F52121" s="148"/>
      <c r="G52121" s="149"/>
      <c r="H52121" s="148"/>
      <c r="I52121"/>
    </row>
    <row r="52122" spans="1:9" x14ac:dyDescent="0.25">
      <c r="A52122"/>
      <c r="B52122"/>
      <c r="C52122"/>
      <c r="D52122"/>
      <c r="E52122" s="148"/>
      <c r="F52122" s="148"/>
      <c r="G52122" s="149"/>
      <c r="H52122" s="148"/>
      <c r="I52122"/>
    </row>
    <row r="52123" spans="1:9" x14ac:dyDescent="0.25">
      <c r="A52123"/>
      <c r="B52123"/>
      <c r="C52123"/>
      <c r="D52123"/>
      <c r="E52123" s="148"/>
      <c r="F52123" s="148"/>
      <c r="G52123" s="149"/>
      <c r="H52123" s="148"/>
      <c r="I52123"/>
    </row>
    <row r="52124" spans="1:9" x14ac:dyDescent="0.25">
      <c r="A52124"/>
      <c r="B52124"/>
      <c r="C52124"/>
      <c r="D52124"/>
      <c r="E52124" s="148"/>
      <c r="F52124" s="148"/>
      <c r="G52124" s="149"/>
      <c r="H52124" s="148"/>
      <c r="I52124"/>
    </row>
    <row r="52125" spans="1:9" x14ac:dyDescent="0.25">
      <c r="A52125"/>
      <c r="B52125"/>
      <c r="C52125"/>
      <c r="D52125"/>
      <c r="E52125" s="148"/>
      <c r="F52125" s="148"/>
      <c r="G52125" s="149"/>
      <c r="H52125" s="148"/>
      <c r="I52125"/>
    </row>
    <row r="52126" spans="1:9" x14ac:dyDescent="0.25">
      <c r="A52126"/>
      <c r="B52126"/>
      <c r="C52126"/>
      <c r="D52126"/>
      <c r="E52126" s="148"/>
      <c r="F52126" s="148"/>
      <c r="G52126" s="149"/>
      <c r="H52126" s="148"/>
      <c r="I52126"/>
    </row>
    <row r="52127" spans="1:9" x14ac:dyDescent="0.25">
      <c r="A52127"/>
      <c r="B52127"/>
      <c r="C52127"/>
      <c r="D52127"/>
      <c r="E52127" s="148"/>
      <c r="F52127" s="148"/>
      <c r="G52127" s="149"/>
      <c r="H52127" s="148"/>
      <c r="I52127"/>
    </row>
    <row r="52128" spans="1:9" x14ac:dyDescent="0.25">
      <c r="A52128"/>
      <c r="B52128"/>
      <c r="C52128"/>
      <c r="D52128"/>
      <c r="E52128" s="148"/>
      <c r="F52128" s="148"/>
      <c r="G52128" s="149"/>
      <c r="H52128" s="148"/>
      <c r="I52128"/>
    </row>
    <row r="52129" spans="1:9" x14ac:dyDescent="0.25">
      <c r="A52129"/>
      <c r="B52129"/>
      <c r="C52129"/>
      <c r="D52129"/>
      <c r="E52129" s="148"/>
      <c r="F52129" s="148"/>
      <c r="G52129" s="149"/>
      <c r="H52129" s="148"/>
      <c r="I52129"/>
    </row>
    <row r="52130" spans="1:9" x14ac:dyDescent="0.25">
      <c r="A52130"/>
      <c r="B52130"/>
      <c r="C52130"/>
      <c r="D52130"/>
      <c r="E52130" s="148"/>
      <c r="F52130" s="148"/>
      <c r="G52130" s="149"/>
      <c r="H52130" s="148"/>
      <c r="I52130"/>
    </row>
    <row r="52131" spans="1:9" x14ac:dyDescent="0.25">
      <c r="A52131"/>
      <c r="B52131"/>
      <c r="C52131"/>
      <c r="D52131"/>
      <c r="E52131" s="148"/>
      <c r="F52131" s="148"/>
      <c r="G52131" s="149"/>
      <c r="H52131" s="148"/>
      <c r="I52131"/>
    </row>
    <row r="52132" spans="1:9" x14ac:dyDescent="0.25">
      <c r="A52132"/>
      <c r="B52132"/>
      <c r="C52132"/>
      <c r="D52132"/>
      <c r="E52132" s="148"/>
      <c r="F52132" s="148"/>
      <c r="G52132" s="149"/>
      <c r="H52132" s="148"/>
      <c r="I52132"/>
    </row>
    <row r="52133" spans="1:9" x14ac:dyDescent="0.25">
      <c r="A52133"/>
      <c r="B52133"/>
      <c r="C52133"/>
      <c r="D52133"/>
      <c r="E52133" s="148"/>
      <c r="F52133" s="148"/>
      <c r="G52133" s="149"/>
      <c r="H52133" s="148"/>
      <c r="I52133"/>
    </row>
    <row r="52134" spans="1:9" x14ac:dyDescent="0.25">
      <c r="A52134"/>
      <c r="B52134"/>
      <c r="C52134"/>
      <c r="D52134"/>
      <c r="E52134" s="148"/>
      <c r="F52134" s="148"/>
      <c r="G52134" s="149"/>
      <c r="H52134" s="148"/>
      <c r="I52134"/>
    </row>
    <row r="52135" spans="1:9" x14ac:dyDescent="0.25">
      <c r="A52135"/>
      <c r="B52135"/>
      <c r="C52135"/>
      <c r="D52135"/>
      <c r="E52135" s="148"/>
      <c r="F52135" s="148"/>
      <c r="G52135" s="149"/>
      <c r="H52135" s="148"/>
      <c r="I52135"/>
    </row>
    <row r="52136" spans="1:9" x14ac:dyDescent="0.25">
      <c r="A52136"/>
      <c r="B52136"/>
      <c r="C52136"/>
      <c r="D52136"/>
      <c r="E52136" s="148"/>
      <c r="F52136" s="148"/>
      <c r="G52136" s="149"/>
      <c r="H52136" s="148"/>
      <c r="I52136"/>
    </row>
    <row r="52137" spans="1:9" x14ac:dyDescent="0.25">
      <c r="A52137"/>
      <c r="B52137"/>
      <c r="C52137"/>
      <c r="D52137"/>
      <c r="E52137" s="148"/>
      <c r="F52137" s="148"/>
      <c r="G52137" s="149"/>
      <c r="H52137" s="148"/>
      <c r="I52137"/>
    </row>
    <row r="52138" spans="1:9" x14ac:dyDescent="0.25">
      <c r="A52138"/>
      <c r="B52138"/>
      <c r="C52138"/>
      <c r="D52138"/>
      <c r="E52138" s="148"/>
      <c r="F52138" s="148"/>
      <c r="G52138" s="149"/>
      <c r="H52138" s="148"/>
      <c r="I52138"/>
    </row>
    <row r="52139" spans="1:9" x14ac:dyDescent="0.25">
      <c r="A52139"/>
      <c r="B52139"/>
      <c r="C52139"/>
      <c r="D52139"/>
      <c r="E52139" s="148"/>
      <c r="F52139" s="148"/>
      <c r="G52139" s="149"/>
      <c r="H52139" s="148"/>
      <c r="I52139"/>
    </row>
    <row r="52140" spans="1:9" x14ac:dyDescent="0.25">
      <c r="A52140"/>
      <c r="B52140"/>
      <c r="C52140"/>
      <c r="D52140"/>
      <c r="E52140" s="148"/>
      <c r="F52140" s="148"/>
      <c r="G52140" s="149"/>
      <c r="H52140" s="148"/>
      <c r="I52140"/>
    </row>
    <row r="52141" spans="1:9" x14ac:dyDescent="0.25">
      <c r="A52141"/>
      <c r="B52141"/>
      <c r="C52141"/>
      <c r="D52141"/>
      <c r="E52141" s="148"/>
      <c r="F52141" s="148"/>
      <c r="G52141" s="149"/>
      <c r="H52141" s="148"/>
      <c r="I52141"/>
    </row>
    <row r="52142" spans="1:9" x14ac:dyDescent="0.25">
      <c r="A52142"/>
      <c r="B52142"/>
      <c r="C52142"/>
      <c r="D52142"/>
      <c r="E52142" s="148"/>
      <c r="F52142" s="148"/>
      <c r="G52142" s="149"/>
      <c r="H52142" s="148"/>
      <c r="I52142"/>
    </row>
    <row r="52143" spans="1:9" x14ac:dyDescent="0.25">
      <c r="A52143"/>
      <c r="B52143"/>
      <c r="C52143"/>
      <c r="D52143"/>
      <c r="E52143" s="148"/>
      <c r="F52143" s="148"/>
      <c r="G52143" s="149"/>
      <c r="H52143" s="148"/>
      <c r="I52143"/>
    </row>
    <row r="52144" spans="1:9" x14ac:dyDescent="0.25">
      <c r="A52144"/>
      <c r="B52144"/>
      <c r="C52144"/>
      <c r="D52144"/>
      <c r="E52144" s="148"/>
      <c r="F52144" s="148"/>
      <c r="G52144" s="149"/>
      <c r="H52144" s="148"/>
      <c r="I52144"/>
    </row>
    <row r="52145" spans="1:9" x14ac:dyDescent="0.25">
      <c r="A52145"/>
      <c r="B52145"/>
      <c r="C52145"/>
      <c r="D52145"/>
      <c r="E52145" s="148"/>
      <c r="F52145" s="148"/>
      <c r="G52145" s="149"/>
      <c r="H52145" s="148"/>
      <c r="I52145"/>
    </row>
    <row r="52146" spans="1:9" x14ac:dyDescent="0.25">
      <c r="A52146"/>
      <c r="B52146"/>
      <c r="C52146"/>
      <c r="D52146"/>
      <c r="E52146" s="148"/>
      <c r="F52146" s="148"/>
      <c r="G52146" s="149"/>
      <c r="H52146" s="148"/>
      <c r="I52146"/>
    </row>
    <row r="52147" spans="1:9" x14ac:dyDescent="0.25">
      <c r="A52147"/>
      <c r="B52147"/>
      <c r="C52147"/>
      <c r="D52147"/>
      <c r="E52147" s="148"/>
      <c r="F52147" s="148"/>
      <c r="G52147" s="149"/>
      <c r="H52147" s="148"/>
      <c r="I52147"/>
    </row>
    <row r="52148" spans="1:9" x14ac:dyDescent="0.25">
      <c r="A52148"/>
      <c r="B52148"/>
      <c r="C52148"/>
      <c r="D52148"/>
      <c r="E52148" s="148"/>
      <c r="F52148" s="148"/>
      <c r="G52148" s="149"/>
      <c r="H52148" s="148"/>
      <c r="I52148"/>
    </row>
    <row r="52149" spans="1:9" x14ac:dyDescent="0.25">
      <c r="A52149"/>
      <c r="B52149"/>
      <c r="C52149"/>
      <c r="D52149"/>
      <c r="E52149" s="148"/>
      <c r="F52149" s="148"/>
      <c r="G52149" s="149"/>
      <c r="H52149" s="148"/>
      <c r="I52149"/>
    </row>
    <row r="52150" spans="1:9" x14ac:dyDescent="0.25">
      <c r="A52150"/>
      <c r="B52150"/>
      <c r="C52150"/>
      <c r="D52150"/>
      <c r="E52150" s="148"/>
      <c r="F52150" s="148"/>
      <c r="G52150" s="149"/>
      <c r="H52150" s="148"/>
      <c r="I52150"/>
    </row>
    <row r="52151" spans="1:9" x14ac:dyDescent="0.25">
      <c r="A52151"/>
      <c r="B52151"/>
      <c r="C52151"/>
      <c r="D52151"/>
      <c r="E52151" s="148"/>
      <c r="F52151" s="148"/>
      <c r="G52151" s="149"/>
      <c r="H52151" s="148"/>
      <c r="I52151"/>
    </row>
    <row r="52152" spans="1:9" x14ac:dyDescent="0.25">
      <c r="A52152"/>
      <c r="B52152"/>
      <c r="C52152"/>
      <c r="D52152"/>
      <c r="E52152" s="148"/>
      <c r="F52152" s="148"/>
      <c r="G52152" s="149"/>
      <c r="H52152" s="148"/>
      <c r="I52152"/>
    </row>
    <row r="52153" spans="1:9" x14ac:dyDescent="0.25">
      <c r="A52153"/>
      <c r="B52153"/>
      <c r="C52153"/>
      <c r="D52153"/>
      <c r="E52153" s="148"/>
      <c r="F52153" s="148"/>
      <c r="G52153" s="149"/>
      <c r="H52153" s="148"/>
      <c r="I52153"/>
    </row>
    <row r="52154" spans="1:9" x14ac:dyDescent="0.25">
      <c r="A52154"/>
      <c r="B52154"/>
      <c r="C52154"/>
      <c r="D52154"/>
      <c r="E52154" s="148"/>
      <c r="F52154" s="148"/>
      <c r="G52154" s="149"/>
      <c r="H52154" s="148"/>
      <c r="I52154"/>
    </row>
    <row r="52155" spans="1:9" x14ac:dyDescent="0.25">
      <c r="A52155"/>
      <c r="B52155"/>
      <c r="C52155"/>
      <c r="D52155"/>
      <c r="E52155" s="148"/>
      <c r="F52155" s="148"/>
      <c r="G52155" s="149"/>
      <c r="H52155" s="148"/>
      <c r="I52155"/>
    </row>
    <row r="52156" spans="1:9" x14ac:dyDescent="0.25">
      <c r="A52156"/>
      <c r="B52156"/>
      <c r="C52156"/>
      <c r="D52156"/>
      <c r="E52156" s="148"/>
      <c r="F52156" s="148"/>
      <c r="G52156" s="149"/>
      <c r="H52156" s="148"/>
      <c r="I52156"/>
    </row>
    <row r="52157" spans="1:9" x14ac:dyDescent="0.25">
      <c r="A52157"/>
      <c r="B52157"/>
      <c r="C52157"/>
      <c r="D52157"/>
      <c r="E52157" s="148"/>
      <c r="F52157" s="148"/>
      <c r="G52157" s="149"/>
      <c r="H52157" s="148"/>
      <c r="I52157"/>
    </row>
    <row r="52158" spans="1:9" x14ac:dyDescent="0.25">
      <c r="A52158"/>
      <c r="B52158"/>
      <c r="C52158"/>
      <c r="D52158"/>
      <c r="E52158" s="148"/>
      <c r="F52158" s="148"/>
      <c r="G52158" s="149"/>
      <c r="H52158" s="148"/>
      <c r="I52158"/>
    </row>
    <row r="52159" spans="1:9" x14ac:dyDescent="0.25">
      <c r="A52159"/>
      <c r="B52159"/>
      <c r="C52159"/>
      <c r="D52159"/>
      <c r="E52159" s="148"/>
      <c r="F52159" s="148"/>
      <c r="G52159" s="149"/>
      <c r="H52159" s="148"/>
      <c r="I52159"/>
    </row>
    <row r="52160" spans="1:9" x14ac:dyDescent="0.25">
      <c r="A52160"/>
      <c r="B52160"/>
      <c r="C52160"/>
      <c r="D52160"/>
      <c r="E52160" s="148"/>
      <c r="F52160" s="148"/>
      <c r="G52160" s="149"/>
      <c r="H52160" s="148"/>
      <c r="I52160"/>
    </row>
    <row r="52161" spans="1:9" x14ac:dyDescent="0.25">
      <c r="A52161"/>
      <c r="B52161"/>
      <c r="C52161"/>
      <c r="D52161"/>
      <c r="E52161" s="148"/>
      <c r="F52161" s="148"/>
      <c r="G52161" s="149"/>
      <c r="H52161" s="148"/>
      <c r="I52161"/>
    </row>
    <row r="52162" spans="1:9" x14ac:dyDescent="0.25">
      <c r="A52162"/>
      <c r="B52162"/>
      <c r="C52162"/>
      <c r="D52162"/>
      <c r="E52162" s="148"/>
      <c r="F52162" s="148"/>
      <c r="G52162" s="149"/>
      <c r="H52162" s="148"/>
      <c r="I52162"/>
    </row>
    <row r="52163" spans="1:9" x14ac:dyDescent="0.25">
      <c r="A52163"/>
      <c r="B52163"/>
      <c r="C52163"/>
      <c r="D52163"/>
      <c r="E52163" s="148"/>
      <c r="F52163" s="148"/>
      <c r="G52163" s="149"/>
      <c r="H52163" s="148"/>
      <c r="I52163"/>
    </row>
    <row r="52164" spans="1:9" x14ac:dyDescent="0.25">
      <c r="A52164"/>
      <c r="B52164"/>
      <c r="C52164"/>
      <c r="D52164"/>
      <c r="E52164" s="148"/>
      <c r="F52164" s="148"/>
      <c r="G52164" s="149"/>
      <c r="H52164" s="148"/>
      <c r="I52164"/>
    </row>
    <row r="52165" spans="1:9" x14ac:dyDescent="0.25">
      <c r="A52165"/>
      <c r="B52165"/>
      <c r="C52165"/>
      <c r="D52165"/>
      <c r="E52165" s="148"/>
      <c r="F52165" s="148"/>
      <c r="G52165" s="149"/>
      <c r="H52165" s="148"/>
      <c r="I52165"/>
    </row>
    <row r="52166" spans="1:9" x14ac:dyDescent="0.25">
      <c r="A52166"/>
      <c r="B52166"/>
      <c r="C52166"/>
      <c r="D52166"/>
      <c r="E52166" s="148"/>
      <c r="F52166" s="148"/>
      <c r="G52166" s="149"/>
      <c r="H52166" s="148"/>
      <c r="I52166"/>
    </row>
    <row r="52167" spans="1:9" x14ac:dyDescent="0.25">
      <c r="A52167"/>
      <c r="B52167"/>
      <c r="C52167"/>
      <c r="D52167"/>
      <c r="E52167" s="148"/>
      <c r="F52167" s="148"/>
      <c r="G52167" s="149"/>
      <c r="H52167" s="148"/>
      <c r="I52167"/>
    </row>
    <row r="52168" spans="1:9" x14ac:dyDescent="0.25">
      <c r="A52168"/>
      <c r="B52168"/>
      <c r="C52168"/>
      <c r="D52168"/>
      <c r="E52168" s="148"/>
      <c r="F52168" s="148"/>
      <c r="G52168" s="149"/>
      <c r="H52168" s="148"/>
      <c r="I52168"/>
    </row>
    <row r="52169" spans="1:9" x14ac:dyDescent="0.25">
      <c r="A52169"/>
      <c r="B52169"/>
      <c r="C52169"/>
      <c r="D52169"/>
      <c r="E52169" s="148"/>
      <c r="F52169" s="148"/>
      <c r="G52169" s="149"/>
      <c r="H52169" s="148"/>
      <c r="I52169"/>
    </row>
    <row r="52170" spans="1:9" x14ac:dyDescent="0.25">
      <c r="A52170"/>
      <c r="B52170"/>
      <c r="C52170"/>
      <c r="D52170"/>
      <c r="E52170" s="148"/>
      <c r="F52170" s="148"/>
      <c r="G52170" s="149"/>
      <c r="H52170" s="148"/>
      <c r="I52170"/>
    </row>
    <row r="52171" spans="1:9" x14ac:dyDescent="0.25">
      <c r="A52171"/>
      <c r="B52171"/>
      <c r="C52171"/>
      <c r="D52171"/>
      <c r="E52171" s="148"/>
      <c r="F52171" s="148"/>
      <c r="G52171" s="149"/>
      <c r="H52171" s="148"/>
      <c r="I52171"/>
    </row>
    <row r="52172" spans="1:9" x14ac:dyDescent="0.25">
      <c r="A52172"/>
      <c r="B52172"/>
      <c r="C52172"/>
      <c r="D52172"/>
      <c r="E52172" s="148"/>
      <c r="F52172" s="148"/>
      <c r="G52172" s="149"/>
      <c r="H52172" s="148"/>
      <c r="I52172"/>
    </row>
    <row r="52173" spans="1:9" x14ac:dyDescent="0.25">
      <c r="A52173"/>
      <c r="B52173"/>
      <c r="C52173"/>
      <c r="D52173"/>
      <c r="E52173" s="148"/>
      <c r="F52173" s="148"/>
      <c r="G52173" s="149"/>
      <c r="H52173" s="148"/>
      <c r="I52173"/>
    </row>
    <row r="52174" spans="1:9" x14ac:dyDescent="0.25">
      <c r="A52174"/>
      <c r="B52174"/>
      <c r="C52174"/>
      <c r="D52174"/>
      <c r="E52174" s="148"/>
      <c r="F52174" s="148"/>
      <c r="G52174" s="149"/>
      <c r="H52174" s="148"/>
      <c r="I52174"/>
    </row>
    <row r="52175" spans="1:9" x14ac:dyDescent="0.25">
      <c r="A52175"/>
      <c r="B52175"/>
      <c r="C52175"/>
      <c r="D52175"/>
      <c r="E52175" s="148"/>
      <c r="F52175" s="148"/>
      <c r="G52175" s="149"/>
      <c r="H52175" s="148"/>
      <c r="I52175"/>
    </row>
    <row r="52176" spans="1:9" x14ac:dyDescent="0.25">
      <c r="A52176"/>
      <c r="B52176"/>
      <c r="C52176"/>
      <c r="D52176"/>
      <c r="E52176" s="148"/>
      <c r="F52176" s="148"/>
      <c r="G52176" s="149"/>
      <c r="H52176" s="148"/>
      <c r="I52176"/>
    </row>
    <row r="52177" spans="1:9" x14ac:dyDescent="0.25">
      <c r="A52177"/>
      <c r="B52177"/>
      <c r="C52177"/>
      <c r="D52177"/>
      <c r="E52177" s="148"/>
      <c r="F52177" s="148"/>
      <c r="G52177" s="149"/>
      <c r="H52177" s="148"/>
      <c r="I52177"/>
    </row>
    <row r="52178" spans="1:9" x14ac:dyDescent="0.25">
      <c r="A52178"/>
      <c r="B52178"/>
      <c r="C52178"/>
      <c r="D52178"/>
      <c r="E52178" s="148"/>
      <c r="F52178" s="148"/>
      <c r="G52178" s="149"/>
      <c r="H52178" s="148"/>
      <c r="I52178"/>
    </row>
    <row r="52179" spans="1:9" x14ac:dyDescent="0.25">
      <c r="A52179"/>
      <c r="B52179"/>
      <c r="C52179"/>
      <c r="D52179"/>
      <c r="E52179" s="148"/>
      <c r="F52179" s="148"/>
      <c r="G52179" s="149"/>
      <c r="H52179" s="148"/>
      <c r="I52179"/>
    </row>
    <row r="52180" spans="1:9" x14ac:dyDescent="0.25">
      <c r="A52180"/>
      <c r="B52180"/>
      <c r="C52180"/>
      <c r="D52180"/>
      <c r="E52180" s="148"/>
      <c r="F52180" s="148"/>
      <c r="G52180" s="149"/>
      <c r="H52180" s="148"/>
      <c r="I52180"/>
    </row>
    <row r="52181" spans="1:9" x14ac:dyDescent="0.25">
      <c r="A52181"/>
      <c r="B52181"/>
      <c r="C52181"/>
      <c r="D52181"/>
      <c r="E52181" s="148"/>
      <c r="F52181" s="148"/>
      <c r="G52181" s="149"/>
      <c r="H52181" s="148"/>
      <c r="I52181"/>
    </row>
    <row r="52182" spans="1:9" x14ac:dyDescent="0.25">
      <c r="A52182"/>
      <c r="B52182"/>
      <c r="C52182"/>
      <c r="D52182"/>
      <c r="E52182" s="148"/>
      <c r="F52182" s="148"/>
      <c r="G52182" s="149"/>
      <c r="H52182" s="148"/>
      <c r="I52182"/>
    </row>
    <row r="52183" spans="1:9" x14ac:dyDescent="0.25">
      <c r="A52183"/>
      <c r="B52183"/>
      <c r="C52183"/>
      <c r="D52183"/>
      <c r="E52183" s="148"/>
      <c r="F52183" s="148"/>
      <c r="G52183" s="149"/>
      <c r="H52183" s="148"/>
      <c r="I52183"/>
    </row>
    <row r="52184" spans="1:9" x14ac:dyDescent="0.25">
      <c r="A52184"/>
      <c r="B52184"/>
      <c r="C52184"/>
      <c r="D52184"/>
      <c r="E52184" s="148"/>
      <c r="F52184" s="148"/>
      <c r="G52184" s="149"/>
      <c r="H52184" s="148"/>
      <c r="I52184"/>
    </row>
    <row r="52185" spans="1:9" x14ac:dyDescent="0.25">
      <c r="A52185"/>
      <c r="B52185"/>
      <c r="C52185"/>
      <c r="D52185"/>
      <c r="E52185" s="148"/>
      <c r="F52185" s="148"/>
      <c r="G52185" s="149"/>
      <c r="H52185" s="148"/>
      <c r="I52185"/>
    </row>
    <row r="52186" spans="1:9" x14ac:dyDescent="0.25">
      <c r="A52186"/>
      <c r="B52186"/>
      <c r="C52186"/>
      <c r="D52186"/>
      <c r="E52186" s="148"/>
      <c r="F52186" s="148"/>
      <c r="G52186" s="149"/>
      <c r="H52186" s="148"/>
      <c r="I52186"/>
    </row>
    <row r="52187" spans="1:9" x14ac:dyDescent="0.25">
      <c r="A52187"/>
      <c r="B52187"/>
      <c r="C52187"/>
      <c r="D52187"/>
      <c r="E52187" s="148"/>
      <c r="F52187" s="148"/>
      <c r="G52187" s="149"/>
      <c r="H52187" s="148"/>
      <c r="I52187"/>
    </row>
    <row r="52188" spans="1:9" x14ac:dyDescent="0.25">
      <c r="A52188"/>
      <c r="B52188"/>
      <c r="C52188"/>
      <c r="D52188"/>
      <c r="E52188" s="148"/>
      <c r="F52188" s="148"/>
      <c r="G52188" s="149"/>
      <c r="H52188" s="148"/>
      <c r="I52188"/>
    </row>
    <row r="52189" spans="1:9" x14ac:dyDescent="0.25">
      <c r="A52189"/>
      <c r="B52189"/>
      <c r="C52189"/>
      <c r="D52189"/>
      <c r="E52189" s="148"/>
      <c r="F52189" s="148"/>
      <c r="G52189" s="149"/>
      <c r="H52189" s="148"/>
      <c r="I52189"/>
    </row>
    <row r="52190" spans="1:9" x14ac:dyDescent="0.25">
      <c r="A52190"/>
      <c r="B52190"/>
      <c r="C52190"/>
      <c r="D52190"/>
      <c r="E52190" s="148"/>
      <c r="F52190" s="148"/>
      <c r="G52190" s="149"/>
      <c r="H52190" s="148"/>
      <c r="I52190"/>
    </row>
    <row r="52191" spans="1:9" x14ac:dyDescent="0.25">
      <c r="A52191"/>
      <c r="B52191"/>
      <c r="C52191"/>
      <c r="D52191"/>
      <c r="E52191" s="148"/>
      <c r="F52191" s="148"/>
      <c r="G52191" s="149"/>
      <c r="H52191" s="148"/>
      <c r="I52191"/>
    </row>
    <row r="52192" spans="1:9" x14ac:dyDescent="0.25">
      <c r="A52192"/>
      <c r="B52192"/>
      <c r="C52192"/>
      <c r="D52192"/>
      <c r="E52192" s="148"/>
      <c r="F52192" s="148"/>
      <c r="G52192" s="149"/>
      <c r="H52192" s="148"/>
      <c r="I52192"/>
    </row>
    <row r="52193" spans="1:9" x14ac:dyDescent="0.25">
      <c r="A52193"/>
      <c r="B52193"/>
      <c r="C52193"/>
      <c r="D52193"/>
      <c r="E52193" s="148"/>
      <c r="F52193" s="148"/>
      <c r="G52193" s="149"/>
      <c r="H52193" s="148"/>
      <c r="I52193"/>
    </row>
    <row r="52194" spans="1:9" x14ac:dyDescent="0.25">
      <c r="A52194"/>
      <c r="B52194"/>
      <c r="C52194"/>
      <c r="D52194"/>
      <c r="E52194" s="148"/>
      <c r="F52194" s="148"/>
      <c r="G52194" s="149"/>
      <c r="H52194" s="148"/>
      <c r="I52194"/>
    </row>
    <row r="52195" spans="1:9" x14ac:dyDescent="0.25">
      <c r="A52195"/>
      <c r="B52195"/>
      <c r="C52195"/>
      <c r="D52195"/>
      <c r="E52195" s="148"/>
      <c r="F52195" s="148"/>
      <c r="G52195" s="149"/>
      <c r="H52195" s="148"/>
      <c r="I52195"/>
    </row>
    <row r="52196" spans="1:9" x14ac:dyDescent="0.25">
      <c r="A52196"/>
      <c r="B52196"/>
      <c r="C52196"/>
      <c r="D52196"/>
      <c r="E52196" s="148"/>
      <c r="F52196" s="148"/>
      <c r="G52196" s="149"/>
      <c r="H52196" s="148"/>
      <c r="I52196"/>
    </row>
    <row r="52197" spans="1:9" x14ac:dyDescent="0.25">
      <c r="A52197"/>
      <c r="B52197"/>
      <c r="C52197"/>
      <c r="D52197"/>
      <c r="E52197" s="148"/>
      <c r="F52197" s="148"/>
      <c r="G52197" s="149"/>
      <c r="H52197" s="148"/>
      <c r="I52197"/>
    </row>
    <row r="52198" spans="1:9" x14ac:dyDescent="0.25">
      <c r="A52198"/>
      <c r="B52198"/>
      <c r="C52198"/>
      <c r="D52198"/>
      <c r="E52198" s="148"/>
      <c r="F52198" s="148"/>
      <c r="G52198" s="149"/>
      <c r="H52198" s="148"/>
      <c r="I52198"/>
    </row>
    <row r="52199" spans="1:9" x14ac:dyDescent="0.25">
      <c r="A52199"/>
      <c r="B52199"/>
      <c r="C52199"/>
      <c r="D52199"/>
      <c r="E52199" s="148"/>
      <c r="F52199" s="148"/>
      <c r="G52199" s="149"/>
      <c r="H52199" s="148"/>
      <c r="I52199"/>
    </row>
    <row r="52200" spans="1:9" x14ac:dyDescent="0.25">
      <c r="A52200"/>
      <c r="B52200"/>
      <c r="C52200"/>
      <c r="D52200"/>
      <c r="E52200" s="148"/>
      <c r="F52200" s="148"/>
      <c r="G52200" s="149"/>
      <c r="H52200" s="148"/>
      <c r="I52200"/>
    </row>
    <row r="52201" spans="1:9" x14ac:dyDescent="0.25">
      <c r="A52201"/>
      <c r="B52201"/>
      <c r="C52201"/>
      <c r="D52201"/>
      <c r="E52201" s="148"/>
      <c r="F52201" s="148"/>
      <c r="G52201" s="149"/>
      <c r="H52201" s="148"/>
      <c r="I52201"/>
    </row>
    <row r="52202" spans="1:9" x14ac:dyDescent="0.25">
      <c r="A52202"/>
      <c r="B52202"/>
      <c r="C52202"/>
      <c r="D52202"/>
      <c r="E52202" s="148"/>
      <c r="F52202" s="148"/>
      <c r="G52202" s="149"/>
      <c r="H52202" s="148"/>
      <c r="I52202"/>
    </row>
    <row r="52203" spans="1:9" x14ac:dyDescent="0.25">
      <c r="A52203"/>
      <c r="B52203"/>
      <c r="C52203"/>
      <c r="D52203"/>
      <c r="E52203" s="148"/>
      <c r="F52203" s="148"/>
      <c r="G52203" s="149"/>
      <c r="H52203" s="148"/>
      <c r="I52203"/>
    </row>
    <row r="52204" spans="1:9" x14ac:dyDescent="0.25">
      <c r="A52204"/>
      <c r="B52204"/>
      <c r="C52204"/>
      <c r="D52204"/>
      <c r="E52204" s="148"/>
      <c r="F52204" s="148"/>
      <c r="G52204" s="149"/>
      <c r="H52204" s="148"/>
      <c r="I52204"/>
    </row>
    <row r="52205" spans="1:9" x14ac:dyDescent="0.25">
      <c r="A52205"/>
      <c r="B52205"/>
      <c r="C52205"/>
      <c r="D52205"/>
      <c r="E52205" s="148"/>
      <c r="F52205" s="148"/>
      <c r="G52205" s="149"/>
      <c r="H52205" s="148"/>
      <c r="I52205"/>
    </row>
    <row r="52206" spans="1:9" x14ac:dyDescent="0.25">
      <c r="A52206"/>
      <c r="B52206"/>
      <c r="C52206"/>
      <c r="D52206"/>
      <c r="E52206" s="148"/>
      <c r="F52206" s="148"/>
      <c r="G52206" s="149"/>
      <c r="H52206" s="148"/>
      <c r="I52206"/>
    </row>
    <row r="52207" spans="1:9" x14ac:dyDescent="0.25">
      <c r="A52207"/>
      <c r="B52207"/>
      <c r="C52207"/>
      <c r="D52207"/>
      <c r="E52207" s="148"/>
      <c r="F52207" s="148"/>
      <c r="G52207" s="149"/>
      <c r="H52207" s="148"/>
      <c r="I52207"/>
    </row>
    <row r="52208" spans="1:9" x14ac:dyDescent="0.25">
      <c r="A52208"/>
      <c r="B52208"/>
      <c r="C52208"/>
      <c r="D52208"/>
      <c r="E52208" s="148"/>
      <c r="F52208" s="148"/>
      <c r="G52208" s="149"/>
      <c r="H52208" s="148"/>
      <c r="I52208"/>
    </row>
    <row r="52209" spans="1:9" x14ac:dyDescent="0.25">
      <c r="A52209"/>
      <c r="B52209"/>
      <c r="C52209"/>
      <c r="D52209"/>
      <c r="E52209" s="148"/>
      <c r="F52209" s="148"/>
      <c r="G52209" s="149"/>
      <c r="H52209" s="148"/>
      <c r="I52209"/>
    </row>
    <row r="52210" spans="1:9" x14ac:dyDescent="0.25">
      <c r="A52210"/>
      <c r="B52210"/>
      <c r="C52210"/>
      <c r="D52210"/>
      <c r="E52210" s="148"/>
      <c r="F52210" s="148"/>
      <c r="G52210" s="149"/>
      <c r="H52210" s="148"/>
      <c r="I52210"/>
    </row>
    <row r="52211" spans="1:9" x14ac:dyDescent="0.25">
      <c r="A52211"/>
      <c r="B52211"/>
      <c r="C52211"/>
      <c r="D52211"/>
      <c r="E52211" s="148"/>
      <c r="F52211" s="148"/>
      <c r="G52211" s="149"/>
      <c r="H52211" s="148"/>
      <c r="I52211"/>
    </row>
    <row r="52212" spans="1:9" x14ac:dyDescent="0.25">
      <c r="A52212"/>
      <c r="B52212"/>
      <c r="C52212"/>
      <c r="D52212"/>
      <c r="E52212" s="148"/>
      <c r="F52212" s="148"/>
      <c r="G52212" s="149"/>
      <c r="H52212" s="148"/>
      <c r="I52212"/>
    </row>
    <row r="52213" spans="1:9" x14ac:dyDescent="0.25">
      <c r="A52213"/>
      <c r="B52213"/>
      <c r="C52213"/>
      <c r="D52213"/>
      <c r="E52213" s="148"/>
      <c r="F52213" s="148"/>
      <c r="G52213" s="149"/>
      <c r="H52213" s="148"/>
      <c r="I52213"/>
    </row>
    <row r="52214" spans="1:9" x14ac:dyDescent="0.25">
      <c r="A52214"/>
      <c r="B52214"/>
      <c r="C52214"/>
      <c r="D52214"/>
      <c r="E52214" s="148"/>
      <c r="F52214" s="148"/>
      <c r="G52214" s="149"/>
      <c r="H52214" s="148"/>
      <c r="I52214"/>
    </row>
    <row r="52215" spans="1:9" x14ac:dyDescent="0.25">
      <c r="A52215"/>
      <c r="B52215"/>
      <c r="C52215"/>
      <c r="D52215"/>
      <c r="E52215" s="148"/>
      <c r="F52215" s="148"/>
      <c r="G52215" s="149"/>
      <c r="H52215" s="148"/>
      <c r="I52215"/>
    </row>
    <row r="52216" spans="1:9" x14ac:dyDescent="0.25">
      <c r="A52216"/>
      <c r="B52216"/>
      <c r="C52216"/>
      <c r="D52216"/>
      <c r="E52216" s="148"/>
      <c r="F52216" s="148"/>
      <c r="G52216" s="149"/>
      <c r="H52216" s="148"/>
      <c r="I52216"/>
    </row>
    <row r="52217" spans="1:9" x14ac:dyDescent="0.25">
      <c r="A52217"/>
      <c r="B52217"/>
      <c r="C52217"/>
      <c r="D52217"/>
      <c r="E52217" s="148"/>
      <c r="F52217" s="148"/>
      <c r="G52217" s="149"/>
      <c r="H52217" s="148"/>
      <c r="I52217"/>
    </row>
    <row r="52218" spans="1:9" x14ac:dyDescent="0.25">
      <c r="A52218"/>
      <c r="B52218"/>
      <c r="C52218"/>
      <c r="D52218"/>
      <c r="E52218" s="148"/>
      <c r="F52218" s="148"/>
      <c r="G52218" s="149"/>
      <c r="H52218" s="148"/>
      <c r="I52218"/>
    </row>
    <row r="52219" spans="1:9" x14ac:dyDescent="0.25">
      <c r="A52219"/>
      <c r="B52219"/>
      <c r="C52219"/>
      <c r="D52219"/>
      <c r="E52219" s="148"/>
      <c r="F52219" s="148"/>
      <c r="G52219" s="149"/>
      <c r="H52219" s="148"/>
      <c r="I52219"/>
    </row>
    <row r="52220" spans="1:9" x14ac:dyDescent="0.25">
      <c r="A52220"/>
      <c r="B52220"/>
      <c r="C52220"/>
      <c r="D52220"/>
      <c r="E52220" s="148"/>
      <c r="F52220" s="148"/>
      <c r="G52220" s="149"/>
      <c r="H52220" s="148"/>
      <c r="I52220"/>
    </row>
    <row r="52221" spans="1:9" x14ac:dyDescent="0.25">
      <c r="A52221"/>
      <c r="B52221"/>
      <c r="C52221"/>
      <c r="D52221"/>
      <c r="E52221" s="148"/>
      <c r="F52221" s="148"/>
      <c r="G52221" s="149"/>
      <c r="H52221" s="148"/>
      <c r="I52221"/>
    </row>
    <row r="52222" spans="1:9" x14ac:dyDescent="0.25">
      <c r="A52222"/>
      <c r="B52222"/>
      <c r="C52222"/>
      <c r="D52222"/>
      <c r="E52222" s="148"/>
      <c r="F52222" s="148"/>
      <c r="G52222" s="149"/>
      <c r="H52222" s="148"/>
      <c r="I52222"/>
    </row>
    <row r="52223" spans="1:9" x14ac:dyDescent="0.25">
      <c r="A52223"/>
      <c r="B52223"/>
      <c r="C52223"/>
      <c r="D52223"/>
      <c r="E52223" s="148"/>
      <c r="F52223" s="148"/>
      <c r="G52223" s="149"/>
      <c r="H52223" s="148"/>
      <c r="I52223"/>
    </row>
    <row r="52224" spans="1:9" x14ac:dyDescent="0.25">
      <c r="A52224"/>
      <c r="B52224"/>
      <c r="C52224"/>
      <c r="D52224"/>
      <c r="E52224" s="148"/>
      <c r="F52224" s="148"/>
      <c r="G52224" s="149"/>
      <c r="H52224" s="148"/>
      <c r="I52224"/>
    </row>
    <row r="52225" spans="1:9" x14ac:dyDescent="0.25">
      <c r="A52225"/>
      <c r="B52225"/>
      <c r="C52225"/>
      <c r="D52225"/>
      <c r="E52225" s="148"/>
      <c r="F52225" s="148"/>
      <c r="G52225" s="149"/>
      <c r="H52225" s="148"/>
      <c r="I52225"/>
    </row>
    <row r="52226" spans="1:9" x14ac:dyDescent="0.25">
      <c r="A52226"/>
      <c r="B52226"/>
      <c r="C52226"/>
      <c r="D52226"/>
      <c r="E52226" s="148"/>
      <c r="F52226" s="148"/>
      <c r="G52226" s="149"/>
      <c r="H52226" s="148"/>
      <c r="I52226"/>
    </row>
    <row r="52227" spans="1:9" x14ac:dyDescent="0.25">
      <c r="A52227"/>
      <c r="B52227"/>
      <c r="C52227"/>
      <c r="D52227"/>
      <c r="E52227" s="148"/>
      <c r="F52227" s="148"/>
      <c r="G52227" s="149"/>
      <c r="H52227" s="148"/>
      <c r="I52227"/>
    </row>
    <row r="52228" spans="1:9" x14ac:dyDescent="0.25">
      <c r="A52228"/>
      <c r="B52228"/>
      <c r="C52228"/>
      <c r="D52228"/>
      <c r="E52228" s="148"/>
      <c r="F52228" s="148"/>
      <c r="G52228" s="149"/>
      <c r="H52228" s="148"/>
      <c r="I52228"/>
    </row>
    <row r="52229" spans="1:9" x14ac:dyDescent="0.25">
      <c r="A52229"/>
      <c r="B52229"/>
      <c r="C52229"/>
      <c r="D52229"/>
      <c r="E52229" s="148"/>
      <c r="F52229" s="148"/>
      <c r="G52229" s="149"/>
      <c r="H52229" s="148"/>
      <c r="I52229"/>
    </row>
    <row r="52230" spans="1:9" x14ac:dyDescent="0.25">
      <c r="A52230"/>
      <c r="B52230"/>
      <c r="C52230"/>
      <c r="D52230"/>
      <c r="E52230" s="148"/>
      <c r="F52230" s="148"/>
      <c r="G52230" s="149"/>
      <c r="H52230" s="148"/>
      <c r="I52230"/>
    </row>
    <row r="52231" spans="1:9" x14ac:dyDescent="0.25">
      <c r="A52231"/>
      <c r="B52231"/>
      <c r="C52231"/>
      <c r="D52231"/>
      <c r="E52231" s="148"/>
      <c r="F52231" s="148"/>
      <c r="G52231" s="149"/>
      <c r="H52231" s="148"/>
      <c r="I52231"/>
    </row>
    <row r="52232" spans="1:9" x14ac:dyDescent="0.25">
      <c r="A52232"/>
      <c r="B52232"/>
      <c r="C52232"/>
      <c r="D52232"/>
      <c r="E52232" s="148"/>
      <c r="F52232" s="148"/>
      <c r="G52232" s="149"/>
      <c r="H52232" s="148"/>
      <c r="I52232"/>
    </row>
    <row r="52233" spans="1:9" x14ac:dyDescent="0.25">
      <c r="A52233"/>
      <c r="B52233"/>
      <c r="C52233"/>
      <c r="D52233"/>
      <c r="E52233" s="148"/>
      <c r="F52233" s="148"/>
      <c r="G52233" s="149"/>
      <c r="H52233" s="148"/>
      <c r="I52233"/>
    </row>
    <row r="52234" spans="1:9" x14ac:dyDescent="0.25">
      <c r="A52234"/>
      <c r="B52234"/>
      <c r="C52234"/>
      <c r="D52234"/>
      <c r="E52234" s="148"/>
      <c r="F52234" s="148"/>
      <c r="G52234" s="149"/>
      <c r="H52234" s="148"/>
      <c r="I52234"/>
    </row>
    <row r="52235" spans="1:9" x14ac:dyDescent="0.25">
      <c r="A52235"/>
      <c r="B52235"/>
      <c r="C52235"/>
      <c r="D52235"/>
      <c r="E52235" s="148"/>
      <c r="F52235" s="148"/>
      <c r="G52235" s="149"/>
      <c r="H52235" s="148"/>
      <c r="I52235"/>
    </row>
    <row r="52236" spans="1:9" x14ac:dyDescent="0.25">
      <c r="A52236"/>
      <c r="B52236"/>
      <c r="C52236"/>
      <c r="D52236"/>
      <c r="E52236" s="148"/>
      <c r="F52236" s="148"/>
      <c r="G52236" s="149"/>
      <c r="H52236" s="148"/>
      <c r="I52236"/>
    </row>
    <row r="52237" spans="1:9" x14ac:dyDescent="0.25">
      <c r="A52237"/>
      <c r="B52237"/>
      <c r="C52237"/>
      <c r="D52237"/>
      <c r="E52237" s="148"/>
      <c r="F52237" s="148"/>
      <c r="G52237" s="149"/>
      <c r="H52237" s="148"/>
      <c r="I52237"/>
    </row>
    <row r="52238" spans="1:9" x14ac:dyDescent="0.25">
      <c r="A52238"/>
      <c r="B52238"/>
      <c r="C52238"/>
      <c r="D52238"/>
      <c r="E52238" s="148"/>
      <c r="F52238" s="148"/>
      <c r="G52238" s="149"/>
      <c r="H52238" s="148"/>
      <c r="I52238"/>
    </row>
    <row r="52239" spans="1:9" x14ac:dyDescent="0.25">
      <c r="A52239"/>
      <c r="B52239"/>
      <c r="C52239"/>
      <c r="D52239"/>
      <c r="E52239" s="148"/>
      <c r="F52239" s="148"/>
      <c r="G52239" s="149"/>
      <c r="H52239" s="148"/>
      <c r="I52239"/>
    </row>
    <row r="52240" spans="1:9" x14ac:dyDescent="0.25">
      <c r="A52240"/>
      <c r="B52240"/>
      <c r="C52240"/>
      <c r="D52240"/>
      <c r="E52240" s="148"/>
      <c r="F52240" s="148"/>
      <c r="G52240" s="149"/>
      <c r="H52240" s="148"/>
      <c r="I52240"/>
    </row>
    <row r="52241" spans="1:9" x14ac:dyDescent="0.25">
      <c r="A52241"/>
      <c r="B52241"/>
      <c r="C52241"/>
      <c r="D52241"/>
      <c r="E52241" s="148"/>
      <c r="F52241" s="148"/>
      <c r="G52241" s="149"/>
      <c r="H52241" s="148"/>
      <c r="I52241"/>
    </row>
    <row r="52242" spans="1:9" x14ac:dyDescent="0.25">
      <c r="A52242"/>
      <c r="B52242"/>
      <c r="C52242"/>
      <c r="D52242"/>
      <c r="E52242" s="148"/>
      <c r="F52242" s="148"/>
      <c r="G52242" s="149"/>
      <c r="H52242" s="148"/>
      <c r="I52242"/>
    </row>
    <row r="52243" spans="1:9" x14ac:dyDescent="0.25">
      <c r="A52243"/>
      <c r="B52243"/>
      <c r="C52243"/>
      <c r="D52243"/>
      <c r="E52243" s="148"/>
      <c r="F52243" s="148"/>
      <c r="G52243" s="149"/>
      <c r="H52243" s="148"/>
      <c r="I52243"/>
    </row>
    <row r="52244" spans="1:9" x14ac:dyDescent="0.25">
      <c r="A52244"/>
      <c r="B52244"/>
      <c r="C52244"/>
      <c r="D52244"/>
      <c r="E52244" s="148"/>
      <c r="F52244" s="148"/>
      <c r="G52244" s="149"/>
      <c r="H52244" s="148"/>
      <c r="I52244"/>
    </row>
    <row r="52245" spans="1:9" x14ac:dyDescent="0.25">
      <c r="A52245"/>
      <c r="B52245"/>
      <c r="C52245"/>
      <c r="D52245"/>
      <c r="E52245" s="148"/>
      <c r="F52245" s="148"/>
      <c r="G52245" s="149"/>
      <c r="H52245" s="148"/>
      <c r="I52245"/>
    </row>
    <row r="52246" spans="1:9" x14ac:dyDescent="0.25">
      <c r="A52246"/>
      <c r="B52246"/>
      <c r="C52246"/>
      <c r="D52246"/>
      <c r="E52246" s="148"/>
      <c r="F52246" s="148"/>
      <c r="G52246" s="149"/>
      <c r="H52246" s="148"/>
      <c r="I52246"/>
    </row>
    <row r="52247" spans="1:9" x14ac:dyDescent="0.25">
      <c r="A52247"/>
      <c r="B52247"/>
      <c r="C52247"/>
      <c r="D52247"/>
      <c r="E52247" s="148"/>
      <c r="F52247" s="148"/>
      <c r="G52247" s="149"/>
      <c r="H52247" s="148"/>
      <c r="I52247"/>
    </row>
    <row r="52248" spans="1:9" x14ac:dyDescent="0.25">
      <c r="A52248"/>
      <c r="B52248"/>
      <c r="C52248"/>
      <c r="D52248"/>
      <c r="E52248" s="148"/>
      <c r="F52248" s="148"/>
      <c r="G52248" s="149"/>
      <c r="H52248" s="148"/>
      <c r="I52248"/>
    </row>
    <row r="52249" spans="1:9" x14ac:dyDescent="0.25">
      <c r="A52249"/>
      <c r="B52249"/>
      <c r="C52249"/>
      <c r="D52249"/>
      <c r="E52249" s="148"/>
      <c r="F52249" s="148"/>
      <c r="G52249" s="149"/>
      <c r="H52249" s="148"/>
      <c r="I52249"/>
    </row>
    <row r="52250" spans="1:9" x14ac:dyDescent="0.25">
      <c r="A52250"/>
      <c r="B52250"/>
      <c r="C52250"/>
      <c r="D52250"/>
      <c r="E52250" s="148"/>
      <c r="F52250" s="148"/>
      <c r="G52250" s="149"/>
      <c r="H52250" s="148"/>
      <c r="I52250"/>
    </row>
    <row r="52251" spans="1:9" x14ac:dyDescent="0.25">
      <c r="A52251"/>
      <c r="B52251"/>
      <c r="C52251"/>
      <c r="D52251"/>
      <c r="E52251" s="148"/>
      <c r="F52251" s="148"/>
      <c r="G52251" s="149"/>
      <c r="H52251" s="148"/>
      <c r="I52251"/>
    </row>
    <row r="52252" spans="1:9" x14ac:dyDescent="0.25">
      <c r="A52252"/>
      <c r="B52252"/>
      <c r="C52252"/>
      <c r="D52252"/>
      <c r="E52252" s="148"/>
      <c r="F52252" s="148"/>
      <c r="G52252" s="149"/>
      <c r="H52252" s="148"/>
      <c r="I52252"/>
    </row>
    <row r="52253" spans="1:9" x14ac:dyDescent="0.25">
      <c r="A52253"/>
      <c r="B52253"/>
      <c r="C52253"/>
      <c r="D52253"/>
      <c r="E52253" s="148"/>
      <c r="F52253" s="148"/>
      <c r="G52253" s="149"/>
      <c r="H52253" s="148"/>
      <c r="I52253"/>
    </row>
    <row r="52254" spans="1:9" x14ac:dyDescent="0.25">
      <c r="A52254"/>
      <c r="B52254"/>
      <c r="C52254"/>
      <c r="D52254"/>
      <c r="E52254" s="148"/>
      <c r="F52254" s="148"/>
      <c r="G52254" s="149"/>
      <c r="H52254" s="148"/>
      <c r="I52254"/>
    </row>
    <row r="52255" spans="1:9" x14ac:dyDescent="0.25">
      <c r="A52255"/>
      <c r="B52255"/>
      <c r="C52255"/>
      <c r="D52255"/>
      <c r="E52255" s="148"/>
      <c r="F52255" s="148"/>
      <c r="G52255" s="149"/>
      <c r="H52255" s="148"/>
      <c r="I52255"/>
    </row>
    <row r="52256" spans="1:9" x14ac:dyDescent="0.25">
      <c r="A52256"/>
      <c r="B52256"/>
      <c r="C52256"/>
      <c r="D52256"/>
      <c r="E52256" s="148"/>
      <c r="F52256" s="148"/>
      <c r="G52256" s="149"/>
      <c r="H52256" s="148"/>
      <c r="I52256"/>
    </row>
    <row r="52257" spans="1:9" x14ac:dyDescent="0.25">
      <c r="A52257"/>
      <c r="B52257"/>
      <c r="C52257"/>
      <c r="D52257"/>
      <c r="E52257" s="148"/>
      <c r="F52257" s="148"/>
      <c r="G52257" s="149"/>
      <c r="H52257" s="148"/>
      <c r="I52257"/>
    </row>
    <row r="52258" spans="1:9" x14ac:dyDescent="0.25">
      <c r="A52258"/>
      <c r="B52258"/>
      <c r="C52258"/>
      <c r="D52258"/>
      <c r="E52258" s="148"/>
      <c r="F52258" s="148"/>
      <c r="G52258" s="149"/>
      <c r="H52258" s="148"/>
      <c r="I52258"/>
    </row>
    <row r="52259" spans="1:9" x14ac:dyDescent="0.25">
      <c r="A52259"/>
      <c r="B52259"/>
      <c r="C52259"/>
      <c r="D52259"/>
      <c r="E52259" s="148"/>
      <c r="F52259" s="148"/>
      <c r="G52259" s="149"/>
      <c r="H52259" s="148"/>
      <c r="I52259"/>
    </row>
    <row r="52260" spans="1:9" x14ac:dyDescent="0.25">
      <c r="A52260"/>
      <c r="B52260"/>
      <c r="C52260"/>
      <c r="D52260"/>
      <c r="E52260" s="148"/>
      <c r="F52260" s="148"/>
      <c r="G52260" s="149"/>
      <c r="H52260" s="148"/>
      <c r="I52260"/>
    </row>
    <row r="52261" spans="1:9" x14ac:dyDescent="0.25">
      <c r="A52261"/>
      <c r="B52261"/>
      <c r="C52261"/>
      <c r="D52261"/>
      <c r="E52261" s="148"/>
      <c r="F52261" s="148"/>
      <c r="G52261" s="149"/>
      <c r="H52261" s="148"/>
      <c r="I52261"/>
    </row>
    <row r="52262" spans="1:9" x14ac:dyDescent="0.25">
      <c r="A52262"/>
      <c r="B52262"/>
      <c r="C52262"/>
      <c r="D52262"/>
      <c r="E52262" s="148"/>
      <c r="F52262" s="148"/>
      <c r="G52262" s="149"/>
      <c r="H52262" s="148"/>
      <c r="I52262"/>
    </row>
    <row r="52263" spans="1:9" x14ac:dyDescent="0.25">
      <c r="A52263"/>
      <c r="B52263"/>
      <c r="C52263"/>
      <c r="D52263"/>
      <c r="E52263" s="148"/>
      <c r="F52263" s="148"/>
      <c r="G52263" s="149"/>
      <c r="H52263" s="148"/>
      <c r="I52263"/>
    </row>
    <row r="52264" spans="1:9" x14ac:dyDescent="0.25">
      <c r="A52264"/>
      <c r="B52264"/>
      <c r="C52264"/>
      <c r="D52264"/>
      <c r="E52264" s="148"/>
      <c r="F52264" s="148"/>
      <c r="G52264" s="149"/>
      <c r="H52264" s="148"/>
      <c r="I52264"/>
    </row>
    <row r="52265" spans="1:9" x14ac:dyDescent="0.25">
      <c r="A52265"/>
      <c r="B52265"/>
      <c r="C52265"/>
      <c r="D52265"/>
      <c r="E52265" s="148"/>
      <c r="F52265" s="148"/>
      <c r="G52265" s="149"/>
      <c r="H52265" s="148"/>
      <c r="I52265"/>
    </row>
    <row r="52266" spans="1:9" x14ac:dyDescent="0.25">
      <c r="A52266"/>
      <c r="B52266"/>
      <c r="C52266"/>
      <c r="D52266"/>
      <c r="E52266" s="148"/>
      <c r="F52266" s="148"/>
      <c r="G52266" s="149"/>
      <c r="H52266" s="148"/>
      <c r="I52266"/>
    </row>
    <row r="52267" spans="1:9" x14ac:dyDescent="0.25">
      <c r="A52267"/>
      <c r="B52267"/>
      <c r="C52267"/>
      <c r="D52267"/>
      <c r="E52267" s="148"/>
      <c r="F52267" s="148"/>
      <c r="G52267" s="149"/>
      <c r="H52267" s="148"/>
      <c r="I52267"/>
    </row>
    <row r="52268" spans="1:9" x14ac:dyDescent="0.25">
      <c r="A52268"/>
      <c r="B52268"/>
      <c r="C52268"/>
      <c r="D52268"/>
      <c r="E52268" s="148"/>
      <c r="F52268" s="148"/>
      <c r="G52268" s="149"/>
      <c r="H52268" s="148"/>
      <c r="I52268"/>
    </row>
    <row r="52269" spans="1:9" x14ac:dyDescent="0.25">
      <c r="A52269"/>
      <c r="B52269"/>
      <c r="C52269"/>
      <c r="D52269"/>
      <c r="E52269" s="148"/>
      <c r="F52269" s="148"/>
      <c r="G52269" s="149"/>
      <c r="H52269" s="148"/>
      <c r="I52269"/>
    </row>
    <row r="52270" spans="1:9" x14ac:dyDescent="0.25">
      <c r="A52270"/>
      <c r="B52270"/>
      <c r="C52270"/>
      <c r="D52270"/>
      <c r="E52270" s="148"/>
      <c r="F52270" s="148"/>
      <c r="G52270" s="149"/>
      <c r="H52270" s="148"/>
      <c r="I52270"/>
    </row>
    <row r="52271" spans="1:9" x14ac:dyDescent="0.25">
      <c r="A52271"/>
      <c r="B52271"/>
      <c r="C52271"/>
      <c r="D52271"/>
      <c r="E52271" s="148"/>
      <c r="F52271" s="148"/>
      <c r="G52271" s="149"/>
      <c r="H52271" s="148"/>
      <c r="I52271"/>
    </row>
    <row r="52272" spans="1:9" x14ac:dyDescent="0.25">
      <c r="A52272"/>
      <c r="B52272"/>
      <c r="C52272"/>
      <c r="D52272"/>
      <c r="E52272" s="148"/>
      <c r="F52272" s="148"/>
      <c r="G52272" s="149"/>
      <c r="H52272" s="148"/>
      <c r="I52272"/>
    </row>
    <row r="52273" spans="1:9" x14ac:dyDescent="0.25">
      <c r="A52273"/>
      <c r="B52273"/>
      <c r="C52273"/>
      <c r="D52273"/>
      <c r="E52273" s="148"/>
      <c r="F52273" s="148"/>
      <c r="G52273" s="149"/>
      <c r="H52273" s="148"/>
      <c r="I52273"/>
    </row>
    <row r="52274" spans="1:9" x14ac:dyDescent="0.25">
      <c r="A52274"/>
      <c r="B52274"/>
      <c r="C52274"/>
      <c r="D52274"/>
      <c r="E52274" s="148"/>
      <c r="F52274" s="148"/>
      <c r="G52274" s="149"/>
      <c r="H52274" s="148"/>
      <c r="I52274"/>
    </row>
    <row r="52275" spans="1:9" x14ac:dyDescent="0.25">
      <c r="A52275"/>
      <c r="B52275"/>
      <c r="C52275"/>
      <c r="D52275"/>
      <c r="E52275" s="148"/>
      <c r="F52275" s="148"/>
      <c r="G52275" s="149"/>
      <c r="H52275" s="148"/>
      <c r="I52275"/>
    </row>
    <row r="52276" spans="1:9" x14ac:dyDescent="0.25">
      <c r="A52276"/>
      <c r="B52276"/>
      <c r="C52276"/>
      <c r="D52276"/>
      <c r="E52276" s="148"/>
      <c r="F52276" s="148"/>
      <c r="G52276" s="149"/>
      <c r="H52276" s="148"/>
      <c r="I52276"/>
    </row>
    <row r="52277" spans="1:9" x14ac:dyDescent="0.25">
      <c r="A52277"/>
      <c r="B52277"/>
      <c r="C52277"/>
      <c r="D52277"/>
      <c r="E52277" s="148"/>
      <c r="F52277" s="148"/>
      <c r="G52277" s="149"/>
      <c r="H52277" s="148"/>
      <c r="I52277"/>
    </row>
    <row r="52278" spans="1:9" x14ac:dyDescent="0.25">
      <c r="A52278"/>
      <c r="B52278"/>
      <c r="C52278"/>
      <c r="D52278"/>
      <c r="E52278" s="148"/>
      <c r="F52278" s="148"/>
      <c r="G52278" s="149"/>
      <c r="H52278" s="148"/>
      <c r="I52278"/>
    </row>
    <row r="52279" spans="1:9" x14ac:dyDescent="0.25">
      <c r="A52279"/>
      <c r="B52279"/>
      <c r="C52279"/>
      <c r="D52279"/>
      <c r="E52279" s="148"/>
      <c r="F52279" s="148"/>
      <c r="G52279" s="149"/>
      <c r="H52279" s="148"/>
      <c r="I52279"/>
    </row>
    <row r="52280" spans="1:9" x14ac:dyDescent="0.25">
      <c r="A52280"/>
      <c r="B52280"/>
      <c r="C52280"/>
      <c r="D52280"/>
      <c r="E52280" s="148"/>
      <c r="F52280" s="148"/>
      <c r="G52280" s="149"/>
      <c r="H52280" s="148"/>
      <c r="I52280"/>
    </row>
    <row r="52281" spans="1:9" x14ac:dyDescent="0.25">
      <c r="A52281"/>
      <c r="B52281"/>
      <c r="C52281"/>
      <c r="D52281"/>
      <c r="E52281" s="148"/>
      <c r="F52281" s="148"/>
      <c r="G52281" s="149"/>
      <c r="H52281" s="148"/>
      <c r="I52281"/>
    </row>
    <row r="52282" spans="1:9" x14ac:dyDescent="0.25">
      <c r="A52282"/>
      <c r="B52282"/>
      <c r="C52282"/>
      <c r="D52282"/>
      <c r="E52282" s="148"/>
      <c r="F52282" s="148"/>
      <c r="G52282" s="149"/>
      <c r="H52282" s="148"/>
      <c r="I52282"/>
    </row>
    <row r="52283" spans="1:9" x14ac:dyDescent="0.25">
      <c r="A52283"/>
      <c r="B52283"/>
      <c r="C52283"/>
      <c r="D52283"/>
      <c r="E52283" s="148"/>
      <c r="F52283" s="148"/>
      <c r="G52283" s="149"/>
      <c r="H52283" s="148"/>
      <c r="I52283"/>
    </row>
    <row r="52284" spans="1:9" x14ac:dyDescent="0.25">
      <c r="A52284"/>
      <c r="B52284"/>
      <c r="C52284"/>
      <c r="D52284"/>
      <c r="E52284" s="148"/>
      <c r="F52284" s="148"/>
      <c r="G52284" s="149"/>
      <c r="H52284" s="148"/>
      <c r="I52284"/>
    </row>
    <row r="52285" spans="1:9" x14ac:dyDescent="0.25">
      <c r="A52285"/>
      <c r="B52285"/>
      <c r="C52285"/>
      <c r="D52285"/>
      <c r="E52285" s="148"/>
      <c r="F52285" s="148"/>
      <c r="G52285" s="149"/>
      <c r="H52285" s="148"/>
      <c r="I52285"/>
    </row>
    <row r="52286" spans="1:9" x14ac:dyDescent="0.25">
      <c r="A52286"/>
      <c r="B52286"/>
      <c r="C52286"/>
      <c r="D52286"/>
      <c r="E52286" s="148"/>
      <c r="F52286" s="148"/>
      <c r="G52286" s="149"/>
      <c r="H52286" s="148"/>
      <c r="I52286"/>
    </row>
    <row r="52287" spans="1:9" x14ac:dyDescent="0.25">
      <c r="A52287"/>
      <c r="B52287"/>
      <c r="C52287"/>
      <c r="D52287"/>
      <c r="E52287" s="148"/>
      <c r="F52287" s="148"/>
      <c r="G52287" s="149"/>
      <c r="H52287" s="148"/>
      <c r="I52287"/>
    </row>
    <row r="52288" spans="1:9" x14ac:dyDescent="0.25">
      <c r="A52288"/>
      <c r="B52288"/>
      <c r="C52288"/>
      <c r="D52288"/>
      <c r="E52288" s="148"/>
      <c r="F52288" s="148"/>
      <c r="G52288" s="149"/>
      <c r="H52288" s="148"/>
      <c r="I52288"/>
    </row>
    <row r="52289" spans="1:9" x14ac:dyDescent="0.25">
      <c r="A52289"/>
      <c r="B52289"/>
      <c r="C52289"/>
      <c r="D52289"/>
      <c r="E52289" s="148"/>
      <c r="F52289" s="148"/>
      <c r="G52289" s="149"/>
      <c r="H52289" s="148"/>
      <c r="I52289"/>
    </row>
    <row r="52290" spans="1:9" x14ac:dyDescent="0.25">
      <c r="A52290"/>
      <c r="B52290"/>
      <c r="C52290"/>
      <c r="D52290"/>
      <c r="E52290" s="148"/>
      <c r="F52290" s="148"/>
      <c r="G52290" s="149"/>
      <c r="H52290" s="148"/>
      <c r="I52290"/>
    </row>
    <row r="52291" spans="1:9" x14ac:dyDescent="0.25">
      <c r="A52291"/>
      <c r="B52291"/>
      <c r="C52291"/>
      <c r="D52291"/>
      <c r="E52291" s="148"/>
      <c r="F52291" s="148"/>
      <c r="G52291" s="149"/>
      <c r="H52291" s="148"/>
      <c r="I52291"/>
    </row>
    <row r="52292" spans="1:9" x14ac:dyDescent="0.25">
      <c r="A52292"/>
      <c r="B52292"/>
      <c r="C52292"/>
      <c r="D52292"/>
      <c r="E52292" s="148"/>
      <c r="F52292" s="148"/>
      <c r="G52292" s="149"/>
      <c r="H52292" s="148"/>
      <c r="I52292"/>
    </row>
    <row r="52293" spans="1:9" x14ac:dyDescent="0.25">
      <c r="A52293"/>
      <c r="B52293"/>
      <c r="C52293"/>
      <c r="D52293"/>
      <c r="E52293" s="148"/>
      <c r="F52293" s="148"/>
      <c r="G52293" s="149"/>
      <c r="H52293" s="148"/>
      <c r="I52293"/>
    </row>
    <row r="52294" spans="1:9" x14ac:dyDescent="0.25">
      <c r="A52294"/>
      <c r="B52294"/>
      <c r="C52294"/>
      <c r="D52294"/>
      <c r="E52294" s="148"/>
      <c r="F52294" s="148"/>
      <c r="G52294" s="149"/>
      <c r="H52294" s="148"/>
      <c r="I52294"/>
    </row>
    <row r="52295" spans="1:9" x14ac:dyDescent="0.25">
      <c r="A52295"/>
      <c r="B52295"/>
      <c r="C52295"/>
      <c r="D52295"/>
      <c r="E52295" s="148"/>
      <c r="F52295" s="148"/>
      <c r="G52295" s="149"/>
      <c r="H52295" s="148"/>
      <c r="I52295"/>
    </row>
    <row r="52296" spans="1:9" x14ac:dyDescent="0.25">
      <c r="A52296"/>
      <c r="B52296"/>
      <c r="C52296"/>
      <c r="D52296"/>
      <c r="E52296" s="148"/>
      <c r="F52296" s="148"/>
      <c r="G52296" s="149"/>
      <c r="H52296" s="148"/>
      <c r="I52296"/>
    </row>
    <row r="52297" spans="1:9" x14ac:dyDescent="0.25">
      <c r="A52297"/>
      <c r="B52297"/>
      <c r="C52297"/>
      <c r="D52297"/>
      <c r="E52297" s="148"/>
      <c r="F52297" s="148"/>
      <c r="G52297" s="149"/>
      <c r="H52297" s="148"/>
      <c r="I52297"/>
    </row>
    <row r="52298" spans="1:9" x14ac:dyDescent="0.25">
      <c r="A52298"/>
      <c r="B52298"/>
      <c r="C52298"/>
      <c r="D52298"/>
      <c r="E52298" s="148"/>
      <c r="F52298" s="148"/>
      <c r="G52298" s="149"/>
      <c r="H52298" s="148"/>
      <c r="I52298"/>
    </row>
    <row r="52299" spans="1:9" x14ac:dyDescent="0.25">
      <c r="A52299"/>
      <c r="B52299"/>
      <c r="C52299"/>
      <c r="D52299"/>
      <c r="E52299" s="148"/>
      <c r="F52299" s="148"/>
      <c r="G52299" s="149"/>
      <c r="H52299" s="148"/>
      <c r="I52299"/>
    </row>
    <row r="52300" spans="1:9" x14ac:dyDescent="0.25">
      <c r="A52300"/>
      <c r="B52300"/>
      <c r="C52300"/>
      <c r="D52300"/>
      <c r="E52300" s="148"/>
      <c r="F52300" s="148"/>
      <c r="G52300" s="149"/>
      <c r="H52300" s="148"/>
      <c r="I52300"/>
    </row>
    <row r="52301" spans="1:9" x14ac:dyDescent="0.25">
      <c r="A52301"/>
      <c r="B52301"/>
      <c r="C52301"/>
      <c r="D52301"/>
      <c r="E52301" s="148"/>
      <c r="F52301" s="148"/>
      <c r="G52301" s="149"/>
      <c r="H52301" s="148"/>
      <c r="I52301"/>
    </row>
    <row r="52302" spans="1:9" x14ac:dyDescent="0.25">
      <c r="A52302"/>
      <c r="B52302"/>
      <c r="C52302"/>
      <c r="D52302"/>
      <c r="E52302" s="148"/>
      <c r="F52302" s="148"/>
      <c r="G52302" s="149"/>
      <c r="H52302" s="148"/>
      <c r="I52302"/>
    </row>
    <row r="52303" spans="1:9" x14ac:dyDescent="0.25">
      <c r="A52303"/>
      <c r="B52303"/>
      <c r="C52303"/>
      <c r="D52303"/>
      <c r="E52303" s="148"/>
      <c r="F52303" s="148"/>
      <c r="G52303" s="149"/>
      <c r="H52303" s="148"/>
      <c r="I52303"/>
    </row>
    <row r="52304" spans="1:9" x14ac:dyDescent="0.25">
      <c r="A52304"/>
      <c r="B52304"/>
      <c r="C52304"/>
      <c r="D52304"/>
      <c r="E52304" s="148"/>
      <c r="F52304" s="148"/>
      <c r="G52304" s="149"/>
      <c r="H52304" s="148"/>
      <c r="I52304"/>
    </row>
    <row r="52305" spans="1:9" x14ac:dyDescent="0.25">
      <c r="A52305"/>
      <c r="B52305"/>
      <c r="C52305"/>
      <c r="D52305"/>
      <c r="E52305" s="148"/>
      <c r="F52305" s="148"/>
      <c r="G52305" s="149"/>
      <c r="H52305" s="148"/>
      <c r="I52305"/>
    </row>
    <row r="52306" spans="1:9" x14ac:dyDescent="0.25">
      <c r="A52306"/>
      <c r="B52306"/>
      <c r="C52306"/>
      <c r="D52306"/>
      <c r="E52306" s="148"/>
      <c r="F52306" s="148"/>
      <c r="G52306" s="149"/>
      <c r="H52306" s="148"/>
      <c r="I52306"/>
    </row>
    <row r="52307" spans="1:9" x14ac:dyDescent="0.25">
      <c r="A52307"/>
      <c r="B52307"/>
      <c r="C52307"/>
      <c r="D52307"/>
      <c r="E52307" s="148"/>
      <c r="F52307" s="148"/>
      <c r="G52307" s="149"/>
      <c r="H52307" s="148"/>
      <c r="I52307"/>
    </row>
    <row r="52308" spans="1:9" x14ac:dyDescent="0.25">
      <c r="A52308"/>
      <c r="B52308"/>
      <c r="C52308"/>
      <c r="D52308"/>
      <c r="E52308" s="148"/>
      <c r="F52308" s="148"/>
      <c r="G52308" s="149"/>
      <c r="H52308" s="148"/>
      <c r="I52308"/>
    </row>
    <row r="52309" spans="1:9" x14ac:dyDescent="0.25">
      <c r="A52309"/>
      <c r="B52309"/>
      <c r="C52309"/>
      <c r="D52309"/>
      <c r="E52309" s="148"/>
      <c r="F52309" s="148"/>
      <c r="G52309" s="149"/>
      <c r="H52309" s="148"/>
      <c r="I52309"/>
    </row>
    <row r="52310" spans="1:9" x14ac:dyDescent="0.25">
      <c r="A52310"/>
      <c r="B52310"/>
      <c r="C52310"/>
      <c r="D52310"/>
      <c r="E52310" s="148"/>
      <c r="F52310" s="148"/>
      <c r="G52310" s="149"/>
      <c r="H52310" s="148"/>
      <c r="I52310"/>
    </row>
    <row r="52311" spans="1:9" x14ac:dyDescent="0.25">
      <c r="A52311"/>
      <c r="B52311"/>
      <c r="C52311"/>
      <c r="D52311"/>
      <c r="E52311" s="148"/>
      <c r="F52311" s="148"/>
      <c r="G52311" s="149"/>
      <c r="H52311" s="148"/>
      <c r="I52311"/>
    </row>
    <row r="52312" spans="1:9" x14ac:dyDescent="0.25">
      <c r="A52312"/>
      <c r="B52312"/>
      <c r="C52312"/>
      <c r="D52312"/>
      <c r="E52312" s="148"/>
      <c r="F52312" s="148"/>
      <c r="G52312" s="149"/>
      <c r="H52312" s="148"/>
      <c r="I52312"/>
    </row>
    <row r="52313" spans="1:9" x14ac:dyDescent="0.25">
      <c r="A52313"/>
      <c r="B52313"/>
      <c r="C52313"/>
      <c r="D52313"/>
      <c r="E52313" s="148"/>
      <c r="F52313" s="148"/>
      <c r="G52313" s="149"/>
      <c r="H52313" s="148"/>
      <c r="I52313"/>
    </row>
    <row r="52314" spans="1:9" x14ac:dyDescent="0.25">
      <c r="A52314"/>
      <c r="B52314"/>
      <c r="C52314"/>
      <c r="D52314"/>
      <c r="E52314" s="148"/>
      <c r="F52314" s="148"/>
      <c r="G52314" s="149"/>
      <c r="H52314" s="148"/>
      <c r="I52314"/>
    </row>
    <row r="52315" spans="1:9" x14ac:dyDescent="0.25">
      <c r="A52315"/>
      <c r="B52315"/>
      <c r="C52315"/>
      <c r="D52315"/>
      <c r="E52315" s="148"/>
      <c r="F52315" s="148"/>
      <c r="G52315" s="149"/>
      <c r="H52315" s="148"/>
      <c r="I52315"/>
    </row>
    <row r="52316" spans="1:9" x14ac:dyDescent="0.25">
      <c r="A52316"/>
      <c r="B52316"/>
      <c r="C52316"/>
      <c r="D52316"/>
      <c r="E52316" s="148"/>
      <c r="F52316" s="148"/>
      <c r="G52316" s="149"/>
      <c r="H52316" s="148"/>
      <c r="I52316"/>
    </row>
    <row r="52317" spans="1:9" x14ac:dyDescent="0.25">
      <c r="A52317"/>
      <c r="B52317"/>
      <c r="C52317"/>
      <c r="D52317"/>
      <c r="E52317" s="148"/>
      <c r="F52317" s="148"/>
      <c r="G52317" s="149"/>
      <c r="H52317" s="148"/>
      <c r="I52317"/>
    </row>
    <row r="52318" spans="1:9" x14ac:dyDescent="0.25">
      <c r="A52318"/>
      <c r="B52318"/>
      <c r="C52318"/>
      <c r="D52318"/>
      <c r="E52318" s="148"/>
      <c r="F52318" s="148"/>
      <c r="G52318" s="149"/>
      <c r="H52318" s="148"/>
      <c r="I52318"/>
    </row>
    <row r="52319" spans="1:9" x14ac:dyDescent="0.25">
      <c r="A52319"/>
      <c r="B52319"/>
      <c r="C52319"/>
      <c r="D52319"/>
      <c r="E52319" s="148"/>
      <c r="F52319" s="148"/>
      <c r="G52319" s="149"/>
      <c r="H52319" s="148"/>
      <c r="I52319"/>
    </row>
    <row r="52320" spans="1:9" x14ac:dyDescent="0.25">
      <c r="A52320"/>
      <c r="B52320"/>
      <c r="C52320"/>
      <c r="D52320"/>
      <c r="E52320" s="148"/>
      <c r="F52320" s="148"/>
      <c r="G52320" s="149"/>
      <c r="H52320" s="148"/>
      <c r="I52320"/>
    </row>
    <row r="52321" spans="1:9" x14ac:dyDescent="0.25">
      <c r="A52321"/>
      <c r="B52321"/>
      <c r="C52321"/>
      <c r="D52321"/>
      <c r="E52321" s="148"/>
      <c r="F52321" s="148"/>
      <c r="G52321" s="149"/>
      <c r="H52321" s="148"/>
      <c r="I52321"/>
    </row>
    <row r="52322" spans="1:9" x14ac:dyDescent="0.25">
      <c r="A52322"/>
      <c r="B52322"/>
      <c r="C52322"/>
      <c r="D52322"/>
      <c r="E52322" s="148"/>
      <c r="F52322" s="148"/>
      <c r="G52322" s="149"/>
      <c r="H52322" s="148"/>
      <c r="I52322"/>
    </row>
    <row r="52323" spans="1:9" x14ac:dyDescent="0.25">
      <c r="A52323"/>
      <c r="B52323"/>
      <c r="C52323"/>
      <c r="D52323"/>
      <c r="E52323" s="148"/>
      <c r="F52323" s="148"/>
      <c r="G52323" s="149"/>
      <c r="H52323" s="148"/>
      <c r="I52323"/>
    </row>
    <row r="52324" spans="1:9" x14ac:dyDescent="0.25">
      <c r="A52324"/>
      <c r="B52324"/>
      <c r="C52324"/>
      <c r="D52324"/>
      <c r="E52324" s="148"/>
      <c r="F52324" s="148"/>
      <c r="G52324" s="149"/>
      <c r="H52324" s="148"/>
      <c r="I52324"/>
    </row>
    <row r="52325" spans="1:9" x14ac:dyDescent="0.25">
      <c r="A52325"/>
      <c r="B52325"/>
      <c r="C52325"/>
      <c r="D52325"/>
      <c r="E52325" s="148"/>
      <c r="F52325" s="148"/>
      <c r="G52325" s="149"/>
      <c r="H52325" s="148"/>
      <c r="I52325"/>
    </row>
    <row r="52326" spans="1:9" x14ac:dyDescent="0.25">
      <c r="A52326"/>
      <c r="B52326"/>
      <c r="C52326"/>
      <c r="D52326"/>
      <c r="E52326" s="148"/>
      <c r="F52326" s="148"/>
      <c r="G52326" s="149"/>
      <c r="H52326" s="148"/>
      <c r="I52326"/>
    </row>
    <row r="52327" spans="1:9" x14ac:dyDescent="0.25">
      <c r="A52327"/>
      <c r="B52327"/>
      <c r="C52327"/>
      <c r="D52327"/>
      <c r="E52327" s="148"/>
      <c r="F52327" s="148"/>
      <c r="G52327" s="149"/>
      <c r="H52327" s="148"/>
      <c r="I52327"/>
    </row>
    <row r="52328" spans="1:9" x14ac:dyDescent="0.25">
      <c r="A52328"/>
      <c r="B52328"/>
      <c r="C52328"/>
      <c r="D52328"/>
      <c r="E52328" s="148"/>
      <c r="F52328" s="148"/>
      <c r="G52328" s="149"/>
      <c r="H52328" s="148"/>
      <c r="I52328"/>
    </row>
    <row r="52329" spans="1:9" x14ac:dyDescent="0.25">
      <c r="A52329"/>
      <c r="B52329"/>
      <c r="C52329"/>
      <c r="D52329"/>
      <c r="E52329" s="148"/>
      <c r="F52329" s="148"/>
      <c r="G52329" s="149"/>
      <c r="H52329" s="148"/>
      <c r="I52329"/>
    </row>
    <row r="52330" spans="1:9" x14ac:dyDescent="0.25">
      <c r="A52330"/>
      <c r="B52330"/>
      <c r="C52330"/>
      <c r="D52330"/>
      <c r="E52330" s="148"/>
      <c r="F52330" s="148"/>
      <c r="G52330" s="149"/>
      <c r="H52330" s="148"/>
      <c r="I52330"/>
    </row>
    <row r="52331" spans="1:9" x14ac:dyDescent="0.25">
      <c r="A52331"/>
      <c r="B52331"/>
      <c r="C52331"/>
      <c r="D52331"/>
      <c r="E52331" s="148"/>
      <c r="F52331" s="148"/>
      <c r="G52331" s="149"/>
      <c r="H52331" s="148"/>
      <c r="I52331"/>
    </row>
    <row r="52332" spans="1:9" x14ac:dyDescent="0.25">
      <c r="A52332"/>
      <c r="B52332"/>
      <c r="C52332"/>
      <c r="D52332"/>
      <c r="E52332" s="148"/>
      <c r="F52332" s="148"/>
      <c r="G52332" s="149"/>
      <c r="H52332" s="148"/>
      <c r="I52332"/>
    </row>
    <row r="52333" spans="1:9" x14ac:dyDescent="0.25">
      <c r="A52333"/>
      <c r="B52333"/>
      <c r="C52333"/>
      <c r="D52333"/>
      <c r="E52333" s="148"/>
      <c r="F52333" s="148"/>
      <c r="G52333" s="149"/>
      <c r="H52333" s="148"/>
      <c r="I52333"/>
    </row>
    <row r="52334" spans="1:9" x14ac:dyDescent="0.25">
      <c r="A52334"/>
      <c r="B52334"/>
      <c r="C52334"/>
      <c r="D52334"/>
      <c r="E52334" s="148"/>
      <c r="F52334" s="148"/>
      <c r="G52334" s="149"/>
      <c r="H52334" s="148"/>
      <c r="I52334"/>
    </row>
    <row r="52335" spans="1:9" x14ac:dyDescent="0.25">
      <c r="A52335"/>
      <c r="B52335"/>
      <c r="C52335"/>
      <c r="D52335"/>
      <c r="E52335" s="148"/>
      <c r="F52335" s="148"/>
      <c r="G52335" s="149"/>
      <c r="H52335" s="148"/>
      <c r="I52335"/>
    </row>
    <row r="52336" spans="1:9" x14ac:dyDescent="0.25">
      <c r="A52336"/>
      <c r="B52336"/>
      <c r="C52336"/>
      <c r="D52336"/>
      <c r="E52336" s="148"/>
      <c r="F52336" s="148"/>
      <c r="G52336" s="149"/>
      <c r="H52336" s="148"/>
      <c r="I52336"/>
    </row>
    <row r="52337" spans="1:9" x14ac:dyDescent="0.25">
      <c r="A52337"/>
      <c r="B52337"/>
      <c r="C52337"/>
      <c r="D52337"/>
      <c r="E52337" s="148"/>
      <c r="F52337" s="148"/>
      <c r="G52337" s="149"/>
      <c r="H52337" s="148"/>
      <c r="I52337"/>
    </row>
    <row r="52338" spans="1:9" x14ac:dyDescent="0.25">
      <c r="A52338"/>
      <c r="B52338"/>
      <c r="C52338"/>
      <c r="D52338"/>
      <c r="E52338" s="148"/>
      <c r="F52338" s="148"/>
      <c r="G52338" s="149"/>
      <c r="H52338" s="148"/>
      <c r="I52338"/>
    </row>
    <row r="52339" spans="1:9" x14ac:dyDescent="0.25">
      <c r="A52339"/>
      <c r="B52339"/>
      <c r="C52339"/>
      <c r="D52339"/>
      <c r="E52339" s="148"/>
      <c r="F52339" s="148"/>
      <c r="G52339" s="149"/>
      <c r="H52339" s="148"/>
      <c r="I52339"/>
    </row>
    <row r="52340" spans="1:9" x14ac:dyDescent="0.25">
      <c r="A52340"/>
      <c r="B52340"/>
      <c r="C52340"/>
      <c r="D52340"/>
      <c r="E52340" s="148"/>
      <c r="F52340" s="148"/>
      <c r="G52340" s="149"/>
      <c r="H52340" s="148"/>
      <c r="I52340"/>
    </row>
    <row r="52341" spans="1:9" x14ac:dyDescent="0.25">
      <c r="A52341"/>
      <c r="B52341"/>
      <c r="C52341"/>
      <c r="D52341"/>
      <c r="E52341" s="148"/>
      <c r="F52341" s="148"/>
      <c r="G52341" s="149"/>
      <c r="H52341" s="148"/>
      <c r="I52341"/>
    </row>
    <row r="52342" spans="1:9" x14ac:dyDescent="0.25">
      <c r="A52342"/>
      <c r="B52342"/>
      <c r="C52342"/>
      <c r="D52342"/>
      <c r="E52342" s="148"/>
      <c r="F52342" s="148"/>
      <c r="G52342" s="149"/>
      <c r="H52342" s="148"/>
      <c r="I52342"/>
    </row>
    <row r="52343" spans="1:9" x14ac:dyDescent="0.25">
      <c r="A52343"/>
      <c r="B52343"/>
      <c r="C52343"/>
      <c r="D52343"/>
      <c r="E52343" s="148"/>
      <c r="F52343" s="148"/>
      <c r="G52343" s="149"/>
      <c r="H52343" s="148"/>
      <c r="I52343"/>
    </row>
    <row r="52344" spans="1:9" x14ac:dyDescent="0.25">
      <c r="A52344"/>
      <c r="B52344"/>
      <c r="C52344"/>
      <c r="D52344"/>
      <c r="E52344" s="148"/>
      <c r="F52344" s="148"/>
      <c r="G52344" s="149"/>
      <c r="H52344" s="148"/>
      <c r="I52344"/>
    </row>
    <row r="52345" spans="1:9" x14ac:dyDescent="0.25">
      <c r="A52345"/>
      <c r="B52345"/>
      <c r="C52345"/>
      <c r="D52345"/>
      <c r="E52345" s="148"/>
      <c r="F52345" s="148"/>
      <c r="G52345" s="149"/>
      <c r="H52345" s="148"/>
      <c r="I52345"/>
    </row>
    <row r="52346" spans="1:9" x14ac:dyDescent="0.25">
      <c r="A52346"/>
      <c r="B52346"/>
      <c r="C52346"/>
      <c r="D52346"/>
      <c r="E52346" s="148"/>
      <c r="F52346" s="148"/>
      <c r="G52346" s="149"/>
      <c r="H52346" s="148"/>
      <c r="I52346"/>
    </row>
    <row r="52347" spans="1:9" x14ac:dyDescent="0.25">
      <c r="A52347"/>
      <c r="B52347"/>
      <c r="C52347"/>
      <c r="D52347"/>
      <c r="E52347" s="148"/>
      <c r="F52347" s="148"/>
      <c r="G52347" s="149"/>
      <c r="H52347" s="148"/>
      <c r="I52347"/>
    </row>
    <row r="52348" spans="1:9" x14ac:dyDescent="0.25">
      <c r="A52348"/>
      <c r="B52348"/>
      <c r="C52348"/>
      <c r="D52348"/>
      <c r="E52348" s="148"/>
      <c r="F52348" s="148"/>
      <c r="G52348" s="149"/>
      <c r="H52348" s="148"/>
      <c r="I52348"/>
    </row>
    <row r="52349" spans="1:9" x14ac:dyDescent="0.25">
      <c r="A52349"/>
      <c r="B52349"/>
      <c r="C52349"/>
      <c r="D52349"/>
      <c r="E52349" s="148"/>
      <c r="F52349" s="148"/>
      <c r="G52349" s="149"/>
      <c r="H52349" s="148"/>
      <c r="I52349"/>
    </row>
    <row r="52350" spans="1:9" x14ac:dyDescent="0.25">
      <c r="A52350"/>
      <c r="B52350"/>
      <c r="C52350"/>
      <c r="D52350"/>
      <c r="E52350" s="148"/>
      <c r="F52350" s="148"/>
      <c r="G52350" s="149"/>
      <c r="H52350" s="148"/>
      <c r="I52350"/>
    </row>
    <row r="52351" spans="1:9" x14ac:dyDescent="0.25">
      <c r="A52351"/>
      <c r="B52351"/>
      <c r="C52351"/>
      <c r="D52351"/>
      <c r="E52351" s="148"/>
      <c r="F52351" s="148"/>
      <c r="G52351" s="149"/>
      <c r="H52351" s="148"/>
      <c r="I52351"/>
    </row>
    <row r="52352" spans="1:9" x14ac:dyDescent="0.25">
      <c r="A52352"/>
      <c r="B52352"/>
      <c r="C52352"/>
      <c r="D52352"/>
      <c r="E52352" s="148"/>
      <c r="F52352" s="148"/>
      <c r="G52352" s="149"/>
      <c r="H52352" s="148"/>
      <c r="I52352"/>
    </row>
    <row r="52353" spans="1:9" x14ac:dyDescent="0.25">
      <c r="A52353"/>
      <c r="B52353"/>
      <c r="C52353"/>
      <c r="D52353"/>
      <c r="E52353" s="148"/>
      <c r="F52353" s="148"/>
      <c r="G52353" s="149"/>
      <c r="H52353" s="148"/>
      <c r="I52353"/>
    </row>
    <row r="52354" spans="1:9" x14ac:dyDescent="0.25">
      <c r="A52354"/>
      <c r="B52354"/>
      <c r="C52354"/>
      <c r="D52354"/>
      <c r="E52354" s="148"/>
      <c r="F52354" s="148"/>
      <c r="G52354" s="149"/>
      <c r="H52354" s="148"/>
      <c r="I52354"/>
    </row>
    <row r="52355" spans="1:9" x14ac:dyDescent="0.25">
      <c r="A52355"/>
      <c r="B52355"/>
      <c r="C52355"/>
      <c r="D52355"/>
      <c r="E52355" s="148"/>
      <c r="F52355" s="148"/>
      <c r="G52355" s="149"/>
      <c r="H52355" s="148"/>
      <c r="I52355"/>
    </row>
    <row r="52356" spans="1:9" x14ac:dyDescent="0.25">
      <c r="A52356"/>
      <c r="B52356"/>
      <c r="C52356"/>
      <c r="D52356"/>
      <c r="E52356" s="148"/>
      <c r="F52356" s="148"/>
      <c r="G52356" s="149"/>
      <c r="H52356" s="148"/>
      <c r="I52356"/>
    </row>
    <row r="52357" spans="1:9" x14ac:dyDescent="0.25">
      <c r="A52357"/>
      <c r="B52357"/>
      <c r="C52357"/>
      <c r="D52357"/>
      <c r="E52357" s="148"/>
      <c r="F52357" s="148"/>
      <c r="G52357" s="149"/>
      <c r="H52357" s="148"/>
      <c r="I52357"/>
    </row>
    <row r="52358" spans="1:9" x14ac:dyDescent="0.25">
      <c r="A52358"/>
      <c r="B52358"/>
      <c r="C52358"/>
      <c r="D52358"/>
      <c r="E52358" s="148"/>
      <c r="F52358" s="148"/>
      <c r="G52358" s="149"/>
      <c r="H52358" s="148"/>
      <c r="I52358"/>
    </row>
    <row r="52359" spans="1:9" x14ac:dyDescent="0.25">
      <c r="A52359"/>
      <c r="B52359"/>
      <c r="C52359"/>
      <c r="D52359"/>
      <c r="E52359" s="148"/>
      <c r="F52359" s="148"/>
      <c r="G52359" s="149"/>
      <c r="H52359" s="148"/>
      <c r="I52359"/>
    </row>
    <row r="52360" spans="1:9" x14ac:dyDescent="0.25">
      <c r="A52360"/>
      <c r="B52360"/>
      <c r="C52360"/>
      <c r="D52360"/>
      <c r="E52360" s="148"/>
      <c r="F52360" s="148"/>
      <c r="G52360" s="149"/>
      <c r="H52360" s="148"/>
      <c r="I52360"/>
    </row>
    <row r="52361" spans="1:9" x14ac:dyDescent="0.25">
      <c r="A52361"/>
      <c r="B52361"/>
      <c r="C52361"/>
      <c r="D52361"/>
      <c r="E52361" s="148"/>
      <c r="F52361" s="148"/>
      <c r="G52361" s="149"/>
      <c r="H52361" s="148"/>
      <c r="I52361"/>
    </row>
    <row r="52362" spans="1:9" x14ac:dyDescent="0.25">
      <c r="A52362"/>
      <c r="B52362"/>
      <c r="C52362"/>
      <c r="D52362"/>
      <c r="E52362" s="148"/>
      <c r="F52362" s="148"/>
      <c r="G52362" s="149"/>
      <c r="H52362" s="148"/>
      <c r="I52362"/>
    </row>
    <row r="52363" spans="1:9" x14ac:dyDescent="0.25">
      <c r="A52363"/>
      <c r="B52363"/>
      <c r="C52363"/>
      <c r="D52363"/>
      <c r="E52363" s="148"/>
      <c r="F52363" s="148"/>
      <c r="G52363" s="149"/>
      <c r="H52363" s="148"/>
      <c r="I52363"/>
    </row>
    <row r="52364" spans="1:9" x14ac:dyDescent="0.25">
      <c r="A52364"/>
      <c r="B52364"/>
      <c r="C52364"/>
      <c r="D52364"/>
      <c r="E52364" s="148"/>
      <c r="F52364" s="148"/>
      <c r="G52364" s="149"/>
      <c r="H52364" s="148"/>
      <c r="I52364"/>
    </row>
    <row r="52365" spans="1:9" x14ac:dyDescent="0.25">
      <c r="A52365"/>
      <c r="B52365"/>
      <c r="C52365"/>
      <c r="D52365"/>
      <c r="E52365" s="148"/>
      <c r="F52365" s="148"/>
      <c r="G52365" s="149"/>
      <c r="H52365" s="148"/>
      <c r="I52365"/>
    </row>
    <row r="52366" spans="1:9" x14ac:dyDescent="0.25">
      <c r="A52366"/>
      <c r="B52366"/>
      <c r="C52366"/>
      <c r="D52366"/>
      <c r="E52366" s="148"/>
      <c r="F52366" s="148"/>
      <c r="G52366" s="149"/>
      <c r="H52366" s="148"/>
      <c r="I52366"/>
    </row>
    <row r="52367" spans="1:9" x14ac:dyDescent="0.25">
      <c r="A52367"/>
      <c r="B52367"/>
      <c r="C52367"/>
      <c r="D52367"/>
      <c r="E52367" s="148"/>
      <c r="F52367" s="148"/>
      <c r="G52367" s="149"/>
      <c r="H52367" s="148"/>
      <c r="I52367"/>
    </row>
    <row r="52368" spans="1:9" x14ac:dyDescent="0.25">
      <c r="A52368"/>
      <c r="B52368"/>
      <c r="C52368"/>
      <c r="D52368"/>
      <c r="E52368" s="148"/>
      <c r="F52368" s="148"/>
      <c r="G52368" s="149"/>
      <c r="H52368" s="148"/>
      <c r="I52368"/>
    </row>
    <row r="52369" spans="1:9" x14ac:dyDescent="0.25">
      <c r="A52369"/>
      <c r="B52369"/>
      <c r="C52369"/>
      <c r="D52369"/>
      <c r="E52369" s="148"/>
      <c r="F52369" s="148"/>
      <c r="G52369" s="149"/>
      <c r="H52369" s="148"/>
      <c r="I52369"/>
    </row>
    <row r="52370" spans="1:9" x14ac:dyDescent="0.25">
      <c r="A52370"/>
      <c r="B52370"/>
      <c r="C52370"/>
      <c r="D52370"/>
      <c r="E52370" s="148"/>
      <c r="F52370" s="148"/>
      <c r="G52370" s="149"/>
      <c r="H52370" s="148"/>
      <c r="I52370"/>
    </row>
    <row r="52371" spans="1:9" x14ac:dyDescent="0.25">
      <c r="A52371"/>
      <c r="B52371"/>
      <c r="C52371"/>
      <c r="D52371"/>
      <c r="E52371" s="148"/>
      <c r="F52371" s="148"/>
      <c r="G52371" s="149"/>
      <c r="H52371" s="148"/>
      <c r="I52371"/>
    </row>
    <row r="52372" spans="1:9" x14ac:dyDescent="0.25">
      <c r="A52372"/>
      <c r="B52372"/>
      <c r="C52372"/>
      <c r="D52372"/>
      <c r="E52372" s="148"/>
      <c r="F52372" s="148"/>
      <c r="G52372" s="149"/>
      <c r="H52372" s="148"/>
      <c r="I52372"/>
    </row>
    <row r="52373" spans="1:9" x14ac:dyDescent="0.25">
      <c r="A52373"/>
      <c r="B52373"/>
      <c r="C52373"/>
      <c r="D52373"/>
      <c r="E52373" s="148"/>
      <c r="F52373" s="148"/>
      <c r="G52373" s="149"/>
      <c r="H52373" s="148"/>
      <c r="I52373"/>
    </row>
    <row r="52374" spans="1:9" x14ac:dyDescent="0.25">
      <c r="A52374"/>
      <c r="B52374"/>
      <c r="C52374"/>
      <c r="D52374"/>
      <c r="E52374" s="148"/>
      <c r="F52374" s="148"/>
      <c r="G52374" s="149"/>
      <c r="H52374" s="148"/>
      <c r="I52374"/>
    </row>
    <row r="52375" spans="1:9" x14ac:dyDescent="0.25">
      <c r="A52375"/>
      <c r="B52375"/>
      <c r="C52375"/>
      <c r="D52375"/>
      <c r="E52375" s="148"/>
      <c r="F52375" s="148"/>
      <c r="G52375" s="149"/>
      <c r="H52375" s="148"/>
      <c r="I52375"/>
    </row>
    <row r="52376" spans="1:9" x14ac:dyDescent="0.25">
      <c r="A52376"/>
      <c r="B52376"/>
      <c r="C52376"/>
      <c r="D52376"/>
      <c r="E52376" s="148"/>
      <c r="F52376" s="148"/>
      <c r="G52376" s="149"/>
      <c r="H52376" s="148"/>
      <c r="I52376"/>
    </row>
    <row r="52377" spans="1:9" x14ac:dyDescent="0.25">
      <c r="A52377"/>
      <c r="B52377"/>
      <c r="C52377"/>
      <c r="D52377"/>
      <c r="E52377" s="148"/>
      <c r="F52377" s="148"/>
      <c r="G52377" s="149"/>
      <c r="H52377" s="148"/>
      <c r="I52377"/>
    </row>
    <row r="52378" spans="1:9" x14ac:dyDescent="0.25">
      <c r="A52378"/>
      <c r="B52378"/>
      <c r="C52378"/>
      <c r="D52378"/>
      <c r="E52378" s="148"/>
      <c r="F52378" s="148"/>
      <c r="G52378" s="149"/>
      <c r="H52378" s="148"/>
      <c r="I52378"/>
    </row>
    <row r="52379" spans="1:9" x14ac:dyDescent="0.25">
      <c r="A52379"/>
      <c r="B52379"/>
      <c r="C52379"/>
      <c r="D52379"/>
      <c r="E52379" s="148"/>
      <c r="F52379" s="148"/>
      <c r="G52379" s="149"/>
      <c r="H52379" s="148"/>
      <c r="I52379"/>
    </row>
    <row r="52380" spans="1:9" x14ac:dyDescent="0.25">
      <c r="A52380"/>
      <c r="B52380"/>
      <c r="C52380"/>
      <c r="D52380"/>
      <c r="E52380" s="148"/>
      <c r="F52380" s="148"/>
      <c r="G52380" s="149"/>
      <c r="H52380" s="148"/>
      <c r="I52380"/>
    </row>
    <row r="52381" spans="1:9" x14ac:dyDescent="0.25">
      <c r="A52381"/>
      <c r="B52381"/>
      <c r="C52381"/>
      <c r="D52381"/>
      <c r="E52381" s="148"/>
      <c r="F52381" s="148"/>
      <c r="G52381" s="149"/>
      <c r="H52381" s="148"/>
      <c r="I52381"/>
    </row>
    <row r="52382" spans="1:9" x14ac:dyDescent="0.25">
      <c r="A52382"/>
      <c r="B52382"/>
      <c r="C52382"/>
      <c r="D52382"/>
      <c r="E52382" s="148"/>
      <c r="F52382" s="148"/>
      <c r="G52382" s="149"/>
      <c r="H52382" s="148"/>
      <c r="I52382"/>
    </row>
    <row r="52383" spans="1:9" x14ac:dyDescent="0.25">
      <c r="A52383"/>
      <c r="B52383"/>
      <c r="C52383"/>
      <c r="D52383"/>
      <c r="E52383" s="148"/>
      <c r="F52383" s="148"/>
      <c r="G52383" s="149"/>
      <c r="H52383" s="148"/>
      <c r="I52383"/>
    </row>
    <row r="52384" spans="1:9" x14ac:dyDescent="0.25">
      <c r="A52384"/>
      <c r="B52384"/>
      <c r="C52384"/>
      <c r="D52384"/>
      <c r="E52384" s="148"/>
      <c r="F52384" s="148"/>
      <c r="G52384" s="149"/>
      <c r="H52384" s="148"/>
      <c r="I52384"/>
    </row>
    <row r="52385" spans="1:9" x14ac:dyDescent="0.25">
      <c r="A52385"/>
      <c r="B52385"/>
      <c r="C52385"/>
      <c r="D52385"/>
      <c r="E52385" s="148"/>
      <c r="F52385" s="148"/>
      <c r="G52385" s="149"/>
      <c r="H52385" s="148"/>
      <c r="I52385"/>
    </row>
    <row r="52386" spans="1:9" x14ac:dyDescent="0.25">
      <c r="A52386"/>
      <c r="B52386"/>
      <c r="C52386"/>
      <c r="D52386"/>
      <c r="E52386" s="148"/>
      <c r="F52386" s="148"/>
      <c r="G52386" s="149"/>
      <c r="H52386" s="148"/>
      <c r="I52386"/>
    </row>
    <row r="52387" spans="1:9" x14ac:dyDescent="0.25">
      <c r="A52387"/>
      <c r="B52387"/>
      <c r="C52387"/>
      <c r="D52387"/>
      <c r="E52387" s="148"/>
      <c r="F52387" s="148"/>
      <c r="G52387" s="149"/>
      <c r="H52387" s="148"/>
      <c r="I52387"/>
    </row>
    <row r="52388" spans="1:9" x14ac:dyDescent="0.25">
      <c r="A52388"/>
      <c r="B52388"/>
      <c r="C52388"/>
      <c r="D52388"/>
      <c r="E52388" s="148"/>
      <c r="F52388" s="148"/>
      <c r="G52388" s="149"/>
      <c r="H52388" s="148"/>
      <c r="I52388"/>
    </row>
    <row r="52389" spans="1:9" x14ac:dyDescent="0.25">
      <c r="A52389"/>
      <c r="B52389"/>
      <c r="C52389"/>
      <c r="D52389"/>
      <c r="E52389" s="148"/>
      <c r="F52389" s="148"/>
      <c r="G52389" s="149"/>
      <c r="H52389" s="148"/>
      <c r="I52389"/>
    </row>
    <row r="52390" spans="1:9" x14ac:dyDescent="0.25">
      <c r="A52390"/>
      <c r="B52390"/>
      <c r="C52390"/>
      <c r="D52390"/>
      <c r="E52390" s="148"/>
      <c r="F52390" s="148"/>
      <c r="G52390" s="149"/>
      <c r="H52390" s="148"/>
      <c r="I52390"/>
    </row>
    <row r="52391" spans="1:9" x14ac:dyDescent="0.25">
      <c r="A52391"/>
      <c r="B52391"/>
      <c r="C52391"/>
      <c r="D52391"/>
      <c r="E52391" s="148"/>
      <c r="F52391" s="148"/>
      <c r="G52391" s="149"/>
      <c r="H52391" s="148"/>
      <c r="I52391"/>
    </row>
    <row r="52392" spans="1:9" x14ac:dyDescent="0.25">
      <c r="A52392"/>
      <c r="B52392"/>
      <c r="C52392"/>
      <c r="D52392"/>
      <c r="E52392" s="148"/>
      <c r="F52392" s="148"/>
      <c r="G52392" s="149"/>
      <c r="H52392" s="148"/>
      <c r="I52392"/>
    </row>
    <row r="52393" spans="1:9" x14ac:dyDescent="0.25">
      <c r="A52393"/>
      <c r="B52393"/>
      <c r="C52393"/>
      <c r="D52393"/>
      <c r="E52393" s="148"/>
      <c r="F52393" s="148"/>
      <c r="G52393" s="149"/>
      <c r="H52393" s="148"/>
      <c r="I52393"/>
    </row>
    <row r="52394" spans="1:9" x14ac:dyDescent="0.25">
      <c r="A52394"/>
      <c r="B52394"/>
      <c r="C52394"/>
      <c r="D52394"/>
      <c r="E52394" s="148"/>
      <c r="F52394" s="148"/>
      <c r="G52394" s="149"/>
      <c r="H52394" s="148"/>
      <c r="I52394"/>
    </row>
    <row r="52395" spans="1:9" x14ac:dyDescent="0.25">
      <c r="A52395"/>
      <c r="B52395"/>
      <c r="C52395"/>
      <c r="D52395"/>
      <c r="E52395" s="148"/>
      <c r="F52395" s="148"/>
      <c r="G52395" s="149"/>
      <c r="H52395" s="148"/>
      <c r="I52395"/>
    </row>
    <row r="52396" spans="1:9" x14ac:dyDescent="0.25">
      <c r="A52396"/>
      <c r="B52396"/>
      <c r="C52396"/>
      <c r="D52396"/>
      <c r="E52396" s="148"/>
      <c r="F52396" s="148"/>
      <c r="G52396" s="149"/>
      <c r="H52396" s="148"/>
      <c r="I52396"/>
    </row>
    <row r="52397" spans="1:9" x14ac:dyDescent="0.25">
      <c r="A52397"/>
      <c r="B52397"/>
      <c r="C52397"/>
      <c r="D52397"/>
      <c r="E52397" s="148"/>
      <c r="F52397" s="148"/>
      <c r="G52397" s="149"/>
      <c r="H52397" s="148"/>
      <c r="I52397"/>
    </row>
    <row r="52398" spans="1:9" x14ac:dyDescent="0.25">
      <c r="A52398"/>
      <c r="B52398"/>
      <c r="C52398"/>
      <c r="D52398"/>
      <c r="E52398" s="148"/>
      <c r="F52398" s="148"/>
      <c r="G52398" s="149"/>
      <c r="H52398" s="148"/>
      <c r="I52398"/>
    </row>
    <row r="52399" spans="1:9" x14ac:dyDescent="0.25">
      <c r="A52399"/>
      <c r="B52399"/>
      <c r="C52399"/>
      <c r="D52399"/>
      <c r="E52399" s="148"/>
      <c r="F52399" s="148"/>
      <c r="G52399" s="149"/>
      <c r="H52399" s="148"/>
      <c r="I52399"/>
    </row>
    <row r="52400" spans="1:9" x14ac:dyDescent="0.25">
      <c r="A52400"/>
      <c r="B52400"/>
      <c r="C52400"/>
      <c r="D52400"/>
      <c r="E52400" s="148"/>
      <c r="F52400" s="148"/>
      <c r="G52400" s="149"/>
      <c r="H52400" s="148"/>
      <c r="I52400"/>
    </row>
    <row r="52401" spans="1:9" x14ac:dyDescent="0.25">
      <c r="A52401"/>
      <c r="B52401"/>
      <c r="C52401"/>
      <c r="D52401"/>
      <c r="E52401" s="148"/>
      <c r="F52401" s="148"/>
      <c r="G52401" s="149"/>
      <c r="H52401" s="148"/>
      <c r="I52401"/>
    </row>
    <row r="52402" spans="1:9" x14ac:dyDescent="0.25">
      <c r="A52402"/>
      <c r="B52402"/>
      <c r="C52402"/>
      <c r="D52402"/>
      <c r="E52402" s="148"/>
      <c r="F52402" s="148"/>
      <c r="G52402" s="149"/>
      <c r="H52402" s="148"/>
      <c r="I52402"/>
    </row>
    <row r="52403" spans="1:9" x14ac:dyDescent="0.25">
      <c r="A52403"/>
      <c r="B52403"/>
      <c r="C52403"/>
      <c r="D52403"/>
      <c r="E52403" s="148"/>
      <c r="F52403" s="148"/>
      <c r="G52403" s="149"/>
      <c r="H52403" s="148"/>
      <c r="I52403"/>
    </row>
    <row r="52404" spans="1:9" x14ac:dyDescent="0.25">
      <c r="A52404"/>
      <c r="B52404"/>
      <c r="C52404"/>
      <c r="D52404"/>
      <c r="E52404" s="148"/>
      <c r="F52404" s="148"/>
      <c r="G52404" s="149"/>
      <c r="H52404" s="148"/>
      <c r="I52404"/>
    </row>
    <row r="52405" spans="1:9" x14ac:dyDescent="0.25">
      <c r="A52405"/>
      <c r="B52405"/>
      <c r="C52405"/>
      <c r="D52405"/>
      <c r="E52405" s="148"/>
      <c r="F52405" s="148"/>
      <c r="G52405" s="149"/>
      <c r="H52405" s="148"/>
      <c r="I52405"/>
    </row>
    <row r="52406" spans="1:9" x14ac:dyDescent="0.25">
      <c r="A52406"/>
      <c r="B52406"/>
      <c r="C52406"/>
      <c r="D52406"/>
      <c r="E52406" s="148"/>
      <c r="F52406" s="148"/>
      <c r="G52406" s="149"/>
      <c r="H52406" s="148"/>
      <c r="I52406"/>
    </row>
    <row r="52407" spans="1:9" x14ac:dyDescent="0.25">
      <c r="A52407"/>
      <c r="B52407"/>
      <c r="C52407"/>
      <c r="D52407"/>
      <c r="E52407" s="148"/>
      <c r="F52407" s="148"/>
      <c r="G52407" s="149"/>
      <c r="H52407" s="148"/>
      <c r="I52407"/>
    </row>
    <row r="52408" spans="1:9" x14ac:dyDescent="0.25">
      <c r="A52408"/>
      <c r="B52408"/>
      <c r="C52408"/>
      <c r="D52408"/>
      <c r="E52408" s="148"/>
      <c r="F52408" s="148"/>
      <c r="G52408" s="149"/>
      <c r="H52408" s="148"/>
      <c r="I52408"/>
    </row>
    <row r="52409" spans="1:9" x14ac:dyDescent="0.25">
      <c r="A52409"/>
      <c r="B52409"/>
      <c r="C52409"/>
      <c r="D52409"/>
      <c r="E52409" s="148"/>
      <c r="F52409" s="148"/>
      <c r="G52409" s="149"/>
      <c r="H52409" s="148"/>
      <c r="I52409"/>
    </row>
    <row r="52410" spans="1:9" x14ac:dyDescent="0.25">
      <c r="A52410"/>
      <c r="B52410"/>
      <c r="C52410"/>
      <c r="D52410"/>
      <c r="E52410" s="148"/>
      <c r="F52410" s="148"/>
      <c r="G52410" s="149"/>
      <c r="H52410" s="148"/>
      <c r="I52410"/>
    </row>
    <row r="52411" spans="1:9" x14ac:dyDescent="0.25">
      <c r="A52411"/>
      <c r="B52411"/>
      <c r="C52411"/>
      <c r="D52411"/>
      <c r="E52411" s="148"/>
      <c r="F52411" s="148"/>
      <c r="G52411" s="149"/>
      <c r="H52411" s="148"/>
      <c r="I52411"/>
    </row>
    <row r="52412" spans="1:9" x14ac:dyDescent="0.25">
      <c r="A52412"/>
      <c r="B52412"/>
      <c r="C52412"/>
      <c r="D52412"/>
      <c r="E52412" s="148"/>
      <c r="F52412" s="148"/>
      <c r="G52412" s="149"/>
      <c r="H52412" s="148"/>
      <c r="I52412"/>
    </row>
    <row r="52413" spans="1:9" x14ac:dyDescent="0.25">
      <c r="A52413"/>
      <c r="B52413"/>
      <c r="C52413"/>
      <c r="D52413"/>
      <c r="E52413" s="148"/>
      <c r="F52413" s="148"/>
      <c r="G52413" s="149"/>
      <c r="H52413" s="148"/>
      <c r="I52413"/>
    </row>
    <row r="52414" spans="1:9" x14ac:dyDescent="0.25">
      <c r="A52414"/>
      <c r="B52414"/>
      <c r="C52414"/>
      <c r="D52414"/>
      <c r="E52414" s="148"/>
      <c r="F52414" s="148"/>
      <c r="G52414" s="149"/>
      <c r="H52414" s="148"/>
      <c r="I52414"/>
    </row>
    <row r="52415" spans="1:9" x14ac:dyDescent="0.25">
      <c r="A52415"/>
      <c r="B52415"/>
      <c r="C52415"/>
      <c r="D52415"/>
      <c r="E52415" s="148"/>
      <c r="F52415" s="148"/>
      <c r="G52415" s="149"/>
      <c r="H52415" s="148"/>
      <c r="I52415"/>
    </row>
    <row r="52416" spans="1:9" x14ac:dyDescent="0.25">
      <c r="A52416"/>
      <c r="B52416"/>
      <c r="C52416"/>
      <c r="D52416"/>
      <c r="E52416" s="148"/>
      <c r="F52416" s="148"/>
      <c r="G52416" s="149"/>
      <c r="H52416" s="148"/>
      <c r="I52416"/>
    </row>
    <row r="52417" spans="1:9" x14ac:dyDescent="0.25">
      <c r="A52417"/>
      <c r="B52417"/>
      <c r="C52417"/>
      <c r="D52417"/>
      <c r="E52417" s="148"/>
      <c r="F52417" s="148"/>
      <c r="G52417" s="149"/>
      <c r="H52417" s="148"/>
      <c r="I52417"/>
    </row>
    <row r="52418" spans="1:9" x14ac:dyDescent="0.25">
      <c r="A52418"/>
      <c r="B52418"/>
      <c r="C52418"/>
      <c r="D52418"/>
      <c r="E52418" s="148"/>
      <c r="F52418" s="148"/>
      <c r="G52418" s="149"/>
      <c r="H52418" s="148"/>
      <c r="I52418"/>
    </row>
    <row r="52419" spans="1:9" x14ac:dyDescent="0.25">
      <c r="A52419"/>
      <c r="B52419"/>
      <c r="C52419"/>
      <c r="D52419"/>
      <c r="E52419" s="148"/>
      <c r="F52419" s="148"/>
      <c r="G52419" s="149"/>
      <c r="H52419" s="148"/>
      <c r="I52419"/>
    </row>
    <row r="52420" spans="1:9" x14ac:dyDescent="0.25">
      <c r="A52420"/>
      <c r="B52420"/>
      <c r="C52420"/>
      <c r="D52420"/>
      <c r="E52420" s="148"/>
      <c r="F52420" s="148"/>
      <c r="G52420" s="149"/>
      <c r="H52420" s="148"/>
      <c r="I52420"/>
    </row>
    <row r="52421" spans="1:9" x14ac:dyDescent="0.25">
      <c r="A52421"/>
      <c r="B52421"/>
      <c r="C52421"/>
      <c r="D52421"/>
      <c r="E52421" s="148"/>
      <c r="F52421" s="148"/>
      <c r="G52421" s="149"/>
      <c r="H52421" s="148"/>
      <c r="I52421"/>
    </row>
    <row r="52422" spans="1:9" x14ac:dyDescent="0.25">
      <c r="A52422"/>
      <c r="B52422"/>
      <c r="C52422"/>
      <c r="D52422"/>
      <c r="E52422" s="148"/>
      <c r="F52422" s="148"/>
      <c r="G52422" s="149"/>
      <c r="H52422" s="148"/>
      <c r="I52422"/>
    </row>
    <row r="52423" spans="1:9" x14ac:dyDescent="0.25">
      <c r="A52423"/>
      <c r="B52423"/>
      <c r="C52423"/>
      <c r="D52423"/>
      <c r="E52423" s="148"/>
      <c r="F52423" s="148"/>
      <c r="G52423" s="149"/>
      <c r="H52423" s="148"/>
      <c r="I52423"/>
    </row>
    <row r="52424" spans="1:9" x14ac:dyDescent="0.25">
      <c r="A52424"/>
      <c r="B52424"/>
      <c r="C52424"/>
      <c r="D52424"/>
      <c r="E52424" s="148"/>
      <c r="F52424" s="148"/>
      <c r="G52424" s="149"/>
      <c r="H52424" s="148"/>
      <c r="I52424"/>
    </row>
    <row r="52425" spans="1:9" x14ac:dyDescent="0.25">
      <c r="A52425"/>
      <c r="B52425"/>
      <c r="C52425"/>
      <c r="D52425"/>
      <c r="E52425" s="148"/>
      <c r="F52425" s="148"/>
      <c r="G52425" s="149"/>
      <c r="H52425" s="148"/>
      <c r="I52425"/>
    </row>
    <row r="52426" spans="1:9" x14ac:dyDescent="0.25">
      <c r="A52426"/>
      <c r="B52426"/>
      <c r="C52426"/>
      <c r="D52426"/>
      <c r="E52426" s="148"/>
      <c r="F52426" s="148"/>
      <c r="G52426" s="149"/>
      <c r="H52426" s="148"/>
      <c r="I52426"/>
    </row>
    <row r="52427" spans="1:9" x14ac:dyDescent="0.25">
      <c r="A52427"/>
      <c r="B52427"/>
      <c r="C52427"/>
      <c r="D52427"/>
      <c r="E52427" s="148"/>
      <c r="F52427" s="148"/>
      <c r="G52427" s="149"/>
      <c r="H52427" s="148"/>
      <c r="I52427"/>
    </row>
    <row r="52428" spans="1:9" x14ac:dyDescent="0.25">
      <c r="A52428"/>
      <c r="B52428"/>
      <c r="C52428"/>
      <c r="D52428"/>
      <c r="E52428" s="148"/>
      <c r="F52428" s="148"/>
      <c r="G52428" s="149"/>
      <c r="H52428" s="148"/>
      <c r="I52428"/>
    </row>
    <row r="52429" spans="1:9" x14ac:dyDescent="0.25">
      <c r="A52429"/>
      <c r="B52429"/>
      <c r="C52429"/>
      <c r="D52429"/>
      <c r="E52429" s="148"/>
      <c r="F52429" s="148"/>
      <c r="G52429" s="149"/>
      <c r="H52429" s="148"/>
      <c r="I52429"/>
    </row>
    <row r="52430" spans="1:9" x14ac:dyDescent="0.25">
      <c r="A52430"/>
      <c r="B52430"/>
      <c r="C52430"/>
      <c r="D52430"/>
      <c r="E52430" s="148"/>
      <c r="F52430" s="148"/>
      <c r="G52430" s="149"/>
      <c r="H52430" s="148"/>
      <c r="I52430"/>
    </row>
    <row r="52431" spans="1:9" x14ac:dyDescent="0.25">
      <c r="A52431"/>
      <c r="B52431"/>
      <c r="C52431"/>
      <c r="D52431"/>
      <c r="E52431" s="148"/>
      <c r="F52431" s="148"/>
      <c r="G52431" s="149"/>
      <c r="H52431" s="148"/>
      <c r="I52431"/>
    </row>
    <row r="52432" spans="1:9" x14ac:dyDescent="0.25">
      <c r="A52432"/>
      <c r="B52432"/>
      <c r="C52432"/>
      <c r="D52432"/>
      <c r="E52432" s="148"/>
      <c r="F52432" s="148"/>
      <c r="G52432" s="149"/>
      <c r="H52432" s="148"/>
      <c r="I52432"/>
    </row>
    <row r="52433" spans="1:9" x14ac:dyDescent="0.25">
      <c r="A52433"/>
      <c r="B52433"/>
      <c r="C52433"/>
      <c r="D52433"/>
      <c r="E52433" s="148"/>
      <c r="F52433" s="148"/>
      <c r="G52433" s="149"/>
      <c r="H52433" s="148"/>
      <c r="I52433"/>
    </row>
    <row r="52434" spans="1:9" x14ac:dyDescent="0.25">
      <c r="A52434"/>
      <c r="B52434"/>
      <c r="C52434"/>
      <c r="D52434"/>
      <c r="E52434" s="148"/>
      <c r="F52434" s="148"/>
      <c r="G52434" s="149"/>
      <c r="H52434" s="148"/>
      <c r="I52434"/>
    </row>
    <row r="52435" spans="1:9" x14ac:dyDescent="0.25">
      <c r="A52435"/>
      <c r="B52435"/>
      <c r="C52435"/>
      <c r="D52435"/>
      <c r="E52435" s="148"/>
      <c r="F52435" s="148"/>
      <c r="G52435" s="149"/>
      <c r="H52435" s="148"/>
      <c r="I52435"/>
    </row>
    <row r="52436" spans="1:9" x14ac:dyDescent="0.25">
      <c r="A52436"/>
      <c r="B52436"/>
      <c r="C52436"/>
      <c r="D52436"/>
      <c r="E52436" s="148"/>
      <c r="F52436" s="148"/>
      <c r="G52436" s="149"/>
      <c r="H52436" s="148"/>
      <c r="I52436"/>
    </row>
    <row r="52437" spans="1:9" x14ac:dyDescent="0.25">
      <c r="A52437"/>
      <c r="B52437"/>
      <c r="C52437"/>
      <c r="D52437"/>
      <c r="E52437" s="148"/>
      <c r="F52437" s="148"/>
      <c r="G52437" s="149"/>
      <c r="H52437" s="148"/>
      <c r="I52437"/>
    </row>
    <row r="52438" spans="1:9" x14ac:dyDescent="0.25">
      <c r="A52438"/>
      <c r="B52438"/>
      <c r="C52438"/>
      <c r="D52438"/>
      <c r="E52438" s="148"/>
      <c r="F52438" s="148"/>
      <c r="G52438" s="149"/>
      <c r="H52438" s="148"/>
      <c r="I52438"/>
    </row>
    <row r="52439" spans="1:9" x14ac:dyDescent="0.25">
      <c r="A52439"/>
      <c r="B52439"/>
      <c r="C52439"/>
      <c r="D52439"/>
      <c r="E52439" s="148"/>
      <c r="F52439" s="148"/>
      <c r="G52439" s="149"/>
      <c r="H52439" s="148"/>
      <c r="I52439"/>
    </row>
    <row r="52440" spans="1:9" x14ac:dyDescent="0.25">
      <c r="A52440"/>
      <c r="B52440"/>
      <c r="C52440"/>
      <c r="D52440"/>
      <c r="E52440" s="148"/>
      <c r="F52440" s="148"/>
      <c r="G52440" s="149"/>
      <c r="H52440" s="148"/>
      <c r="I52440"/>
    </row>
    <row r="52441" spans="1:9" x14ac:dyDescent="0.25">
      <c r="A52441"/>
      <c r="B52441"/>
      <c r="C52441"/>
      <c r="D52441"/>
      <c r="E52441" s="148"/>
      <c r="F52441" s="148"/>
      <c r="G52441" s="149"/>
      <c r="H52441" s="148"/>
      <c r="I52441"/>
    </row>
    <row r="52442" spans="1:9" x14ac:dyDescent="0.25">
      <c r="A52442"/>
      <c r="B52442"/>
      <c r="C52442"/>
      <c r="D52442"/>
      <c r="E52442" s="148"/>
      <c r="F52442" s="148"/>
      <c r="G52442" s="149"/>
      <c r="H52442" s="148"/>
      <c r="I52442"/>
    </row>
    <row r="52443" spans="1:9" x14ac:dyDescent="0.25">
      <c r="A52443"/>
      <c r="B52443"/>
      <c r="C52443"/>
      <c r="D52443"/>
      <c r="E52443" s="148"/>
      <c r="F52443" s="148"/>
      <c r="G52443" s="149"/>
      <c r="H52443" s="148"/>
      <c r="I52443"/>
    </row>
    <row r="52444" spans="1:9" x14ac:dyDescent="0.25">
      <c r="A52444"/>
      <c r="B52444"/>
      <c r="C52444"/>
      <c r="D52444"/>
      <c r="E52444" s="148"/>
      <c r="F52444" s="148"/>
      <c r="G52444" s="149"/>
      <c r="H52444" s="148"/>
      <c r="I52444"/>
    </row>
    <row r="52445" spans="1:9" x14ac:dyDescent="0.25">
      <c r="A52445"/>
      <c r="B52445"/>
      <c r="C52445"/>
      <c r="D52445"/>
      <c r="E52445" s="148"/>
      <c r="F52445" s="148"/>
      <c r="G52445" s="149"/>
      <c r="H52445" s="148"/>
      <c r="I52445"/>
    </row>
    <row r="52446" spans="1:9" x14ac:dyDescent="0.25">
      <c r="A52446"/>
      <c r="B52446"/>
      <c r="C52446"/>
      <c r="D52446"/>
      <c r="E52446" s="148"/>
      <c r="F52446" s="148"/>
      <c r="G52446" s="149"/>
      <c r="H52446" s="148"/>
      <c r="I52446"/>
    </row>
    <row r="52447" spans="1:9" x14ac:dyDescent="0.25">
      <c r="A52447"/>
      <c r="B52447"/>
      <c r="C52447"/>
      <c r="D52447"/>
      <c r="E52447" s="148"/>
      <c r="F52447" s="148"/>
      <c r="G52447" s="149"/>
      <c r="H52447" s="148"/>
      <c r="I52447"/>
    </row>
    <row r="52448" spans="1:9" x14ac:dyDescent="0.25">
      <c r="A52448"/>
      <c r="B52448"/>
      <c r="C52448"/>
      <c r="D52448"/>
      <c r="E52448" s="148"/>
      <c r="F52448" s="148"/>
      <c r="G52448" s="149"/>
      <c r="H52448" s="148"/>
      <c r="I52448"/>
    </row>
    <row r="52449" spans="1:9" x14ac:dyDescent="0.25">
      <c r="A52449"/>
      <c r="B52449"/>
      <c r="C52449"/>
      <c r="D52449"/>
      <c r="E52449" s="148"/>
      <c r="F52449" s="148"/>
      <c r="G52449" s="149"/>
      <c r="H52449" s="148"/>
      <c r="I52449"/>
    </row>
    <row r="52450" spans="1:9" x14ac:dyDescent="0.25">
      <c r="A52450"/>
      <c r="B52450"/>
      <c r="C52450"/>
      <c r="D52450"/>
      <c r="E52450" s="148"/>
      <c r="F52450" s="148"/>
      <c r="G52450" s="149"/>
      <c r="H52450" s="148"/>
      <c r="I52450"/>
    </row>
    <row r="52451" spans="1:9" x14ac:dyDescent="0.25">
      <c r="A52451"/>
      <c r="B52451"/>
      <c r="C52451"/>
      <c r="D52451"/>
      <c r="E52451" s="148"/>
      <c r="F52451" s="148"/>
      <c r="G52451" s="149"/>
      <c r="H52451" s="148"/>
      <c r="I52451"/>
    </row>
    <row r="52452" spans="1:9" x14ac:dyDescent="0.25">
      <c r="A52452"/>
      <c r="B52452"/>
      <c r="C52452"/>
      <c r="D52452"/>
      <c r="E52452" s="148"/>
      <c r="F52452" s="148"/>
      <c r="G52452" s="149"/>
      <c r="H52452" s="148"/>
      <c r="I52452"/>
    </row>
    <row r="52453" spans="1:9" x14ac:dyDescent="0.25">
      <c r="A52453"/>
      <c r="B52453"/>
      <c r="C52453"/>
      <c r="D52453"/>
      <c r="E52453" s="148"/>
      <c r="F52453" s="148"/>
      <c r="G52453" s="149"/>
      <c r="H52453" s="148"/>
      <c r="I52453"/>
    </row>
    <row r="52454" spans="1:9" x14ac:dyDescent="0.25">
      <c r="A52454"/>
      <c r="B52454"/>
      <c r="C52454"/>
      <c r="D52454"/>
      <c r="E52454" s="148"/>
      <c r="F52454" s="148"/>
      <c r="G52454" s="149"/>
      <c r="H52454" s="148"/>
      <c r="I52454"/>
    </row>
    <row r="52455" spans="1:9" x14ac:dyDescent="0.25">
      <c r="A52455"/>
      <c r="B52455"/>
      <c r="C52455"/>
      <c r="D52455"/>
      <c r="E52455" s="148"/>
      <c r="F52455" s="148"/>
      <c r="G52455" s="149"/>
      <c r="H52455" s="148"/>
      <c r="I52455"/>
    </row>
    <row r="52456" spans="1:9" x14ac:dyDescent="0.25">
      <c r="A52456"/>
      <c r="B52456"/>
      <c r="C52456"/>
      <c r="D52456"/>
      <c r="E52456" s="148"/>
      <c r="F52456" s="148"/>
      <c r="G52456" s="149"/>
      <c r="H52456" s="148"/>
      <c r="I52456"/>
    </row>
    <row r="52457" spans="1:9" x14ac:dyDescent="0.25">
      <c r="A52457"/>
      <c r="B52457"/>
      <c r="C52457"/>
      <c r="D52457"/>
      <c r="E52457" s="148"/>
      <c r="F52457" s="148"/>
      <c r="G52457" s="149"/>
      <c r="H52457" s="148"/>
      <c r="I52457"/>
    </row>
    <row r="52458" spans="1:9" x14ac:dyDescent="0.25">
      <c r="A52458"/>
      <c r="B52458"/>
      <c r="C52458"/>
      <c r="D52458"/>
      <c r="E52458" s="148"/>
      <c r="F52458" s="148"/>
      <c r="G52458" s="149"/>
      <c r="H52458" s="148"/>
      <c r="I52458"/>
    </row>
    <row r="52459" spans="1:9" x14ac:dyDescent="0.25">
      <c r="A52459"/>
      <c r="B52459"/>
      <c r="C52459"/>
      <c r="D52459"/>
      <c r="E52459" s="148"/>
      <c r="F52459" s="148"/>
      <c r="G52459" s="149"/>
      <c r="H52459" s="148"/>
      <c r="I52459"/>
    </row>
    <row r="52460" spans="1:9" x14ac:dyDescent="0.25">
      <c r="A52460"/>
      <c r="B52460"/>
      <c r="C52460"/>
      <c r="D52460"/>
      <c r="E52460" s="148"/>
      <c r="F52460" s="148"/>
      <c r="G52460" s="149"/>
      <c r="H52460" s="148"/>
      <c r="I52460"/>
    </row>
    <row r="52461" spans="1:9" x14ac:dyDescent="0.25">
      <c r="A52461"/>
      <c r="B52461"/>
      <c r="C52461"/>
      <c r="D52461"/>
      <c r="E52461" s="148"/>
      <c r="F52461" s="148"/>
      <c r="G52461" s="149"/>
      <c r="H52461" s="148"/>
      <c r="I52461"/>
    </row>
    <row r="52462" spans="1:9" x14ac:dyDescent="0.25">
      <c r="A52462"/>
      <c r="B52462"/>
      <c r="C52462"/>
      <c r="D52462"/>
      <c r="E52462" s="148"/>
      <c r="F52462" s="148"/>
      <c r="G52462" s="149"/>
      <c r="H52462" s="148"/>
      <c r="I52462"/>
    </row>
    <row r="52463" spans="1:9" x14ac:dyDescent="0.25">
      <c r="A52463"/>
      <c r="B52463"/>
      <c r="C52463"/>
      <c r="D52463"/>
      <c r="E52463" s="148"/>
      <c r="F52463" s="148"/>
      <c r="G52463" s="149"/>
      <c r="H52463" s="148"/>
      <c r="I52463"/>
    </row>
    <row r="52464" spans="1:9" x14ac:dyDescent="0.25">
      <c r="A52464"/>
      <c r="B52464"/>
      <c r="C52464"/>
      <c r="D52464"/>
      <c r="E52464" s="148"/>
      <c r="F52464" s="148"/>
      <c r="G52464" s="149"/>
      <c r="H52464" s="148"/>
      <c r="I52464"/>
    </row>
    <row r="52465" spans="1:9" x14ac:dyDescent="0.25">
      <c r="A52465"/>
      <c r="B52465"/>
      <c r="C52465"/>
      <c r="D52465"/>
      <c r="E52465" s="148"/>
      <c r="F52465" s="148"/>
      <c r="G52465" s="149"/>
      <c r="H52465" s="148"/>
      <c r="I52465"/>
    </row>
    <row r="52466" spans="1:9" x14ac:dyDescent="0.25">
      <c r="A52466"/>
      <c r="B52466"/>
      <c r="C52466"/>
      <c r="D52466"/>
      <c r="E52466" s="148"/>
      <c r="F52466" s="148"/>
      <c r="G52466" s="149"/>
      <c r="H52466" s="148"/>
      <c r="I52466"/>
    </row>
    <row r="52467" spans="1:9" x14ac:dyDescent="0.25">
      <c r="A52467"/>
      <c r="B52467"/>
      <c r="C52467"/>
      <c r="D52467"/>
      <c r="E52467" s="148"/>
      <c r="F52467" s="148"/>
      <c r="G52467" s="149"/>
      <c r="H52467" s="148"/>
      <c r="I52467"/>
    </row>
    <row r="52468" spans="1:9" x14ac:dyDescent="0.25">
      <c r="A52468"/>
      <c r="B52468"/>
      <c r="C52468"/>
      <c r="D52468"/>
      <c r="E52468" s="148"/>
      <c r="F52468" s="148"/>
      <c r="G52468" s="149"/>
      <c r="H52468" s="148"/>
      <c r="I52468"/>
    </row>
    <row r="52469" spans="1:9" x14ac:dyDescent="0.25">
      <c r="A52469"/>
      <c r="B52469"/>
      <c r="C52469"/>
      <c r="D52469"/>
      <c r="E52469" s="148"/>
      <c r="F52469" s="148"/>
      <c r="G52469" s="149"/>
      <c r="H52469" s="148"/>
      <c r="I52469"/>
    </row>
    <row r="52470" spans="1:9" x14ac:dyDescent="0.25">
      <c r="A52470"/>
      <c r="B52470"/>
      <c r="C52470"/>
      <c r="D52470"/>
      <c r="E52470" s="148"/>
      <c r="F52470" s="148"/>
      <c r="G52470" s="149"/>
      <c r="H52470" s="148"/>
      <c r="I52470"/>
    </row>
    <row r="52471" spans="1:9" x14ac:dyDescent="0.25">
      <c r="A52471"/>
      <c r="B52471"/>
      <c r="C52471"/>
      <c r="D52471"/>
      <c r="E52471" s="148"/>
      <c r="F52471" s="148"/>
      <c r="G52471" s="149"/>
      <c r="H52471" s="148"/>
      <c r="I52471"/>
    </row>
    <row r="52472" spans="1:9" x14ac:dyDescent="0.25">
      <c r="A52472"/>
      <c r="B52472"/>
      <c r="C52472"/>
      <c r="D52472"/>
      <c r="E52472" s="148"/>
      <c r="F52472" s="148"/>
      <c r="G52472" s="149"/>
      <c r="H52472" s="148"/>
      <c r="I52472"/>
    </row>
    <row r="52473" spans="1:9" x14ac:dyDescent="0.25">
      <c r="A52473"/>
      <c r="B52473"/>
      <c r="C52473"/>
      <c r="D52473"/>
      <c r="E52473" s="148"/>
      <c r="F52473" s="148"/>
      <c r="G52473" s="149"/>
      <c r="H52473" s="148"/>
      <c r="I52473"/>
    </row>
    <row r="52474" spans="1:9" x14ac:dyDescent="0.25">
      <c r="A52474"/>
      <c r="B52474"/>
      <c r="C52474"/>
      <c r="D52474"/>
      <c r="E52474" s="148"/>
      <c r="F52474" s="148"/>
      <c r="G52474" s="149"/>
      <c r="H52474" s="148"/>
      <c r="I52474"/>
    </row>
    <row r="52475" spans="1:9" x14ac:dyDescent="0.25">
      <c r="A52475"/>
      <c r="B52475"/>
      <c r="C52475"/>
      <c r="D52475"/>
      <c r="E52475" s="148"/>
      <c r="F52475" s="148"/>
      <c r="G52475" s="149"/>
      <c r="H52475" s="148"/>
      <c r="I52475"/>
    </row>
    <row r="52476" spans="1:9" x14ac:dyDescent="0.25">
      <c r="A52476"/>
      <c r="B52476"/>
      <c r="C52476"/>
      <c r="D52476"/>
      <c r="E52476" s="148"/>
      <c r="F52476" s="148"/>
      <c r="G52476" s="149"/>
      <c r="H52476" s="148"/>
      <c r="I52476"/>
    </row>
    <row r="52477" spans="1:9" x14ac:dyDescent="0.25">
      <c r="A52477"/>
      <c r="B52477"/>
      <c r="C52477"/>
      <c r="D52477"/>
      <c r="E52477" s="148"/>
      <c r="F52477" s="148"/>
      <c r="G52477" s="149"/>
      <c r="H52477" s="148"/>
      <c r="I52477"/>
    </row>
    <row r="52478" spans="1:9" x14ac:dyDescent="0.25">
      <c r="A52478"/>
      <c r="B52478"/>
      <c r="C52478"/>
      <c r="D52478"/>
      <c r="E52478" s="148"/>
      <c r="F52478" s="148"/>
      <c r="G52478" s="149"/>
      <c r="H52478" s="148"/>
      <c r="I52478"/>
    </row>
    <row r="52479" spans="1:9" x14ac:dyDescent="0.25">
      <c r="A52479"/>
      <c r="B52479"/>
      <c r="C52479"/>
      <c r="D52479"/>
      <c r="E52479" s="148"/>
      <c r="F52479" s="148"/>
      <c r="G52479" s="149"/>
      <c r="H52479" s="148"/>
      <c r="I52479"/>
    </row>
    <row r="52480" spans="1:9" x14ac:dyDescent="0.25">
      <c r="A52480"/>
      <c r="B52480"/>
      <c r="C52480"/>
      <c r="D52480"/>
      <c r="E52480" s="148"/>
      <c r="F52480" s="148"/>
      <c r="G52480" s="149"/>
      <c r="H52480" s="148"/>
      <c r="I52480"/>
    </row>
    <row r="52481" spans="1:9" x14ac:dyDescent="0.25">
      <c r="A52481"/>
      <c r="B52481"/>
      <c r="C52481"/>
      <c r="D52481"/>
      <c r="E52481" s="148"/>
      <c r="F52481" s="148"/>
      <c r="G52481" s="149"/>
      <c r="H52481" s="148"/>
      <c r="I52481"/>
    </row>
    <row r="52482" spans="1:9" x14ac:dyDescent="0.25">
      <c r="A52482"/>
      <c r="B52482"/>
      <c r="C52482"/>
      <c r="D52482"/>
      <c r="E52482" s="148"/>
      <c r="F52482" s="148"/>
      <c r="G52482" s="149"/>
      <c r="H52482" s="148"/>
      <c r="I52482"/>
    </row>
    <row r="52483" spans="1:9" x14ac:dyDescent="0.25">
      <c r="A52483"/>
      <c r="B52483"/>
      <c r="C52483"/>
      <c r="D52483"/>
      <c r="E52483" s="148"/>
      <c r="F52483" s="148"/>
      <c r="G52483" s="149"/>
      <c r="H52483" s="148"/>
      <c r="I52483"/>
    </row>
    <row r="52484" spans="1:9" x14ac:dyDescent="0.25">
      <c r="A52484"/>
      <c r="B52484"/>
      <c r="C52484"/>
      <c r="D52484"/>
      <c r="E52484" s="148"/>
      <c r="F52484" s="148"/>
      <c r="G52484" s="149"/>
      <c r="H52484" s="148"/>
      <c r="I52484"/>
    </row>
    <row r="52485" spans="1:9" x14ac:dyDescent="0.25">
      <c r="A52485"/>
      <c r="B52485"/>
      <c r="C52485"/>
      <c r="D52485"/>
      <c r="E52485" s="148"/>
      <c r="F52485" s="148"/>
      <c r="G52485" s="149"/>
      <c r="H52485" s="148"/>
      <c r="I52485"/>
    </row>
    <row r="52486" spans="1:9" x14ac:dyDescent="0.25">
      <c r="A52486"/>
      <c r="B52486"/>
      <c r="C52486"/>
      <c r="D52486"/>
      <c r="E52486" s="148"/>
      <c r="F52486" s="148"/>
      <c r="G52486" s="149"/>
      <c r="H52486" s="148"/>
      <c r="I52486"/>
    </row>
    <row r="52487" spans="1:9" x14ac:dyDescent="0.25">
      <c r="A52487"/>
      <c r="B52487"/>
      <c r="C52487"/>
      <c r="D52487"/>
      <c r="E52487" s="148"/>
      <c r="F52487" s="148"/>
      <c r="G52487" s="149"/>
      <c r="H52487" s="148"/>
      <c r="I52487"/>
    </row>
    <row r="52488" spans="1:9" x14ac:dyDescent="0.25">
      <c r="A52488"/>
      <c r="B52488"/>
      <c r="C52488"/>
      <c r="D52488"/>
      <c r="E52488" s="148"/>
      <c r="F52488" s="148"/>
      <c r="G52488" s="149"/>
      <c r="H52488" s="148"/>
      <c r="I52488"/>
    </row>
    <row r="52489" spans="1:9" x14ac:dyDescent="0.25">
      <c r="A52489"/>
      <c r="B52489"/>
      <c r="C52489"/>
      <c r="D52489"/>
      <c r="E52489" s="148"/>
      <c r="F52489" s="148"/>
      <c r="G52489" s="149"/>
      <c r="H52489" s="148"/>
      <c r="I52489"/>
    </row>
    <row r="52490" spans="1:9" x14ac:dyDescent="0.25">
      <c r="A52490"/>
      <c r="B52490"/>
      <c r="C52490"/>
      <c r="D52490"/>
      <c r="E52490" s="148"/>
      <c r="F52490" s="148"/>
      <c r="G52490" s="149"/>
      <c r="H52490" s="148"/>
      <c r="I52490"/>
    </row>
    <row r="52491" spans="1:9" x14ac:dyDescent="0.25">
      <c r="A52491"/>
      <c r="B52491"/>
      <c r="C52491"/>
      <c r="D52491"/>
      <c r="E52491" s="148"/>
      <c r="F52491" s="148"/>
      <c r="G52491" s="149"/>
      <c r="H52491" s="148"/>
      <c r="I52491"/>
    </row>
    <row r="52492" spans="1:9" x14ac:dyDescent="0.25">
      <c r="A52492"/>
      <c r="B52492"/>
      <c r="C52492"/>
      <c r="D52492"/>
      <c r="E52492" s="148"/>
      <c r="F52492" s="148"/>
      <c r="G52492" s="149"/>
      <c r="H52492" s="148"/>
      <c r="I52492"/>
    </row>
    <row r="52493" spans="1:9" x14ac:dyDescent="0.25">
      <c r="A52493"/>
      <c r="B52493"/>
      <c r="C52493"/>
      <c r="D52493"/>
      <c r="E52493" s="148"/>
      <c r="F52493" s="148"/>
      <c r="G52493" s="149"/>
      <c r="H52493" s="148"/>
      <c r="I52493"/>
    </row>
    <row r="52494" spans="1:9" x14ac:dyDescent="0.25">
      <c r="A52494"/>
      <c r="B52494"/>
      <c r="C52494"/>
      <c r="D52494"/>
      <c r="E52494" s="148"/>
      <c r="F52494" s="148"/>
      <c r="G52494" s="149"/>
      <c r="H52494" s="148"/>
      <c r="I52494"/>
    </row>
    <row r="52495" spans="1:9" x14ac:dyDescent="0.25">
      <c r="A52495"/>
      <c r="B52495"/>
      <c r="C52495"/>
      <c r="D52495"/>
      <c r="E52495" s="148"/>
      <c r="F52495" s="148"/>
      <c r="G52495" s="149"/>
      <c r="H52495" s="148"/>
      <c r="I52495"/>
    </row>
    <row r="52496" spans="1:9" x14ac:dyDescent="0.25">
      <c r="A52496"/>
      <c r="B52496"/>
      <c r="C52496"/>
      <c r="D52496"/>
      <c r="E52496" s="148"/>
      <c r="F52496" s="148"/>
      <c r="G52496" s="149"/>
      <c r="H52496" s="148"/>
      <c r="I52496"/>
    </row>
    <row r="52497" spans="1:9" x14ac:dyDescent="0.25">
      <c r="A52497"/>
      <c r="B52497"/>
      <c r="C52497"/>
      <c r="D52497"/>
      <c r="E52497" s="148"/>
      <c r="F52497" s="148"/>
      <c r="G52497" s="149"/>
      <c r="H52497" s="148"/>
      <c r="I52497"/>
    </row>
    <row r="52498" spans="1:9" x14ac:dyDescent="0.25">
      <c r="A52498"/>
      <c r="B52498"/>
      <c r="C52498"/>
      <c r="D52498"/>
      <c r="E52498" s="148"/>
      <c r="F52498" s="148"/>
      <c r="G52498" s="149"/>
      <c r="H52498" s="148"/>
      <c r="I52498"/>
    </row>
    <row r="52499" spans="1:9" x14ac:dyDescent="0.25">
      <c r="A52499"/>
      <c r="B52499"/>
      <c r="C52499"/>
      <c r="D52499"/>
      <c r="E52499" s="148"/>
      <c r="F52499" s="148"/>
      <c r="G52499" s="149"/>
      <c r="H52499" s="148"/>
      <c r="I52499"/>
    </row>
    <row r="52500" spans="1:9" x14ac:dyDescent="0.25">
      <c r="A52500"/>
      <c r="B52500"/>
      <c r="C52500"/>
      <c r="D52500"/>
      <c r="E52500" s="148"/>
      <c r="F52500" s="148"/>
      <c r="G52500" s="149"/>
      <c r="H52500" s="148"/>
      <c r="I52500"/>
    </row>
    <row r="52501" spans="1:9" x14ac:dyDescent="0.25">
      <c r="A52501"/>
      <c r="B52501"/>
      <c r="C52501"/>
      <c r="D52501"/>
      <c r="E52501" s="148"/>
      <c r="F52501" s="148"/>
      <c r="G52501" s="149"/>
      <c r="H52501" s="148"/>
      <c r="I52501"/>
    </row>
    <row r="52502" spans="1:9" x14ac:dyDescent="0.25">
      <c r="A52502"/>
      <c r="B52502"/>
      <c r="C52502"/>
      <c r="D52502"/>
      <c r="E52502" s="148"/>
      <c r="F52502" s="148"/>
      <c r="G52502" s="149"/>
      <c r="H52502" s="148"/>
      <c r="I52502"/>
    </row>
    <row r="52503" spans="1:9" x14ac:dyDescent="0.25">
      <c r="A52503"/>
      <c r="B52503"/>
      <c r="C52503"/>
      <c r="D52503"/>
      <c r="E52503" s="148"/>
      <c r="F52503" s="148"/>
      <c r="G52503" s="149"/>
      <c r="H52503" s="148"/>
      <c r="I52503"/>
    </row>
    <row r="52504" spans="1:9" x14ac:dyDescent="0.25">
      <c r="A52504"/>
      <c r="B52504"/>
      <c r="C52504"/>
      <c r="D52504"/>
      <c r="E52504" s="148"/>
      <c r="F52504" s="148"/>
      <c r="G52504" s="149"/>
      <c r="H52504" s="148"/>
      <c r="I52504"/>
    </row>
    <row r="52505" spans="1:9" x14ac:dyDescent="0.25">
      <c r="A52505"/>
      <c r="B52505"/>
      <c r="C52505"/>
      <c r="D52505"/>
      <c r="E52505" s="148"/>
      <c r="F52505" s="148"/>
      <c r="G52505" s="149"/>
      <c r="H52505" s="148"/>
      <c r="I52505"/>
    </row>
    <row r="52506" spans="1:9" x14ac:dyDescent="0.25">
      <c r="A52506"/>
      <c r="B52506"/>
      <c r="C52506"/>
      <c r="D52506"/>
      <c r="E52506" s="148"/>
      <c r="F52506" s="148"/>
      <c r="G52506" s="149"/>
      <c r="H52506" s="148"/>
      <c r="I52506"/>
    </row>
    <row r="52507" spans="1:9" x14ac:dyDescent="0.25">
      <c r="A52507"/>
      <c r="B52507"/>
      <c r="C52507"/>
      <c r="D52507"/>
      <c r="E52507" s="148"/>
      <c r="F52507" s="148"/>
      <c r="G52507" s="149"/>
      <c r="H52507" s="148"/>
      <c r="I52507"/>
    </row>
    <row r="52508" spans="1:9" x14ac:dyDescent="0.25">
      <c r="A52508"/>
      <c r="B52508"/>
      <c r="C52508"/>
      <c r="D52508"/>
      <c r="E52508" s="148"/>
      <c r="F52508" s="148"/>
      <c r="G52508" s="149"/>
      <c r="H52508" s="148"/>
      <c r="I52508"/>
    </row>
    <row r="52509" spans="1:9" x14ac:dyDescent="0.25">
      <c r="A52509"/>
      <c r="B52509"/>
      <c r="C52509"/>
      <c r="D52509"/>
      <c r="E52509" s="148"/>
      <c r="F52509" s="148"/>
      <c r="G52509" s="149"/>
      <c r="H52509" s="148"/>
      <c r="I52509"/>
    </row>
    <row r="52510" spans="1:9" x14ac:dyDescent="0.25">
      <c r="A52510"/>
      <c r="B52510"/>
      <c r="C52510"/>
      <c r="D52510"/>
      <c r="E52510" s="148"/>
      <c r="F52510" s="148"/>
      <c r="G52510" s="149"/>
      <c r="H52510" s="148"/>
      <c r="I52510"/>
    </row>
    <row r="52511" spans="1:9" x14ac:dyDescent="0.25">
      <c r="A52511"/>
      <c r="B52511"/>
      <c r="C52511"/>
      <c r="D52511"/>
      <c r="E52511" s="148"/>
      <c r="F52511" s="148"/>
      <c r="G52511" s="149"/>
      <c r="H52511" s="148"/>
      <c r="I52511"/>
    </row>
    <row r="52512" spans="1:9" x14ac:dyDescent="0.25">
      <c r="A52512"/>
      <c r="B52512"/>
      <c r="C52512"/>
      <c r="D52512"/>
      <c r="E52512" s="148"/>
      <c r="F52512" s="148"/>
      <c r="G52512" s="149"/>
      <c r="H52512" s="148"/>
      <c r="I52512"/>
    </row>
    <row r="52513" spans="1:9" x14ac:dyDescent="0.25">
      <c r="A52513"/>
      <c r="B52513"/>
      <c r="C52513"/>
      <c r="D52513"/>
      <c r="E52513" s="148"/>
      <c r="F52513" s="148"/>
      <c r="G52513" s="149"/>
      <c r="H52513" s="148"/>
      <c r="I52513"/>
    </row>
    <row r="52514" spans="1:9" x14ac:dyDescent="0.25">
      <c r="A52514"/>
      <c r="B52514"/>
      <c r="C52514"/>
      <c r="D52514"/>
      <c r="E52514" s="148"/>
      <c r="F52514" s="148"/>
      <c r="G52514" s="149"/>
      <c r="H52514" s="148"/>
      <c r="I52514"/>
    </row>
    <row r="52515" spans="1:9" x14ac:dyDescent="0.25">
      <c r="A52515"/>
      <c r="B52515"/>
      <c r="C52515"/>
      <c r="D52515"/>
      <c r="E52515" s="148"/>
      <c r="F52515" s="148"/>
      <c r="G52515" s="149"/>
      <c r="H52515" s="148"/>
      <c r="I52515"/>
    </row>
    <row r="52516" spans="1:9" x14ac:dyDescent="0.25">
      <c r="A52516"/>
      <c r="B52516"/>
      <c r="C52516"/>
      <c r="D52516"/>
      <c r="E52516" s="148"/>
      <c r="F52516" s="148"/>
      <c r="G52516" s="149"/>
      <c r="H52516" s="148"/>
      <c r="I52516"/>
    </row>
    <row r="52517" spans="1:9" x14ac:dyDescent="0.25">
      <c r="A52517"/>
      <c r="B52517"/>
      <c r="C52517"/>
      <c r="D52517"/>
      <c r="E52517" s="148"/>
      <c r="F52517" s="148"/>
      <c r="G52517" s="149"/>
      <c r="H52517" s="148"/>
      <c r="I52517"/>
    </row>
    <row r="52518" spans="1:9" x14ac:dyDescent="0.25">
      <c r="A52518"/>
      <c r="B52518"/>
      <c r="C52518"/>
      <c r="D52518"/>
      <c r="E52518" s="148"/>
      <c r="F52518" s="148"/>
      <c r="G52518" s="149"/>
      <c r="H52518" s="148"/>
      <c r="I52518"/>
    </row>
    <row r="52519" spans="1:9" x14ac:dyDescent="0.25">
      <c r="A52519"/>
      <c r="B52519"/>
      <c r="C52519"/>
      <c r="D52519"/>
      <c r="E52519" s="148"/>
      <c r="F52519" s="148"/>
      <c r="G52519" s="149"/>
      <c r="H52519" s="148"/>
      <c r="I52519"/>
    </row>
    <row r="52520" spans="1:9" x14ac:dyDescent="0.25">
      <c r="A52520"/>
      <c r="B52520"/>
      <c r="C52520"/>
      <c r="D52520"/>
      <c r="E52520" s="148"/>
      <c r="F52520" s="148"/>
      <c r="G52520" s="149"/>
      <c r="H52520" s="148"/>
      <c r="I52520"/>
    </row>
    <row r="52521" spans="1:9" x14ac:dyDescent="0.25">
      <c r="A52521"/>
      <c r="B52521"/>
      <c r="C52521"/>
      <c r="D52521"/>
      <c r="E52521" s="148"/>
      <c r="F52521" s="148"/>
      <c r="G52521" s="149"/>
      <c r="H52521" s="148"/>
      <c r="I52521"/>
    </row>
    <row r="52522" spans="1:9" x14ac:dyDescent="0.25">
      <c r="A52522"/>
      <c r="B52522"/>
      <c r="C52522"/>
      <c r="D52522"/>
      <c r="E52522" s="148"/>
      <c r="F52522" s="148"/>
      <c r="G52522" s="149"/>
      <c r="H52522" s="148"/>
      <c r="I52522"/>
    </row>
    <row r="52523" spans="1:9" x14ac:dyDescent="0.25">
      <c r="A52523"/>
      <c r="B52523"/>
      <c r="C52523"/>
      <c r="D52523"/>
      <c r="E52523" s="148"/>
      <c r="F52523" s="148"/>
      <c r="G52523" s="149"/>
      <c r="H52523" s="148"/>
      <c r="I52523"/>
    </row>
    <row r="52524" spans="1:9" x14ac:dyDescent="0.25">
      <c r="A52524"/>
      <c r="B52524"/>
      <c r="C52524"/>
      <c r="D52524"/>
      <c r="E52524" s="148"/>
      <c r="F52524" s="148"/>
      <c r="G52524" s="149"/>
      <c r="H52524" s="148"/>
      <c r="I52524"/>
    </row>
    <row r="52525" spans="1:9" x14ac:dyDescent="0.25">
      <c r="A52525"/>
      <c r="B52525"/>
      <c r="C52525"/>
      <c r="D52525"/>
      <c r="E52525" s="148"/>
      <c r="F52525" s="148"/>
      <c r="G52525" s="149"/>
      <c r="H52525" s="148"/>
      <c r="I52525"/>
    </row>
    <row r="52526" spans="1:9" x14ac:dyDescent="0.25">
      <c r="A52526"/>
      <c r="B52526"/>
      <c r="C52526"/>
      <c r="D52526"/>
      <c r="E52526" s="148"/>
      <c r="F52526" s="148"/>
      <c r="G52526" s="149"/>
      <c r="H52526" s="148"/>
      <c r="I52526"/>
    </row>
    <row r="52527" spans="1:9" x14ac:dyDescent="0.25">
      <c r="A52527"/>
      <c r="B52527"/>
      <c r="C52527"/>
      <c r="D52527"/>
      <c r="E52527" s="148"/>
      <c r="F52527" s="148"/>
      <c r="G52527" s="149"/>
      <c r="H52527" s="148"/>
      <c r="I52527"/>
    </row>
    <row r="52528" spans="1:9" x14ac:dyDescent="0.25">
      <c r="A52528"/>
      <c r="B52528"/>
      <c r="C52528"/>
      <c r="D52528"/>
      <c r="E52528" s="148"/>
      <c r="F52528" s="148"/>
      <c r="G52528" s="149"/>
      <c r="H52528" s="148"/>
      <c r="I52528"/>
    </row>
    <row r="52529" spans="1:9" x14ac:dyDescent="0.25">
      <c r="A52529"/>
      <c r="B52529"/>
      <c r="C52529"/>
      <c r="D52529"/>
      <c r="E52529" s="148"/>
      <c r="F52529" s="148"/>
      <c r="G52529" s="149"/>
      <c r="H52529" s="148"/>
      <c r="I52529"/>
    </row>
    <row r="52530" spans="1:9" x14ac:dyDescent="0.25">
      <c r="A52530"/>
      <c r="B52530"/>
      <c r="C52530"/>
      <c r="D52530"/>
      <c r="E52530" s="148"/>
      <c r="F52530" s="148"/>
      <c r="G52530" s="149"/>
      <c r="H52530" s="148"/>
      <c r="I52530"/>
    </row>
    <row r="52531" spans="1:9" x14ac:dyDescent="0.25">
      <c r="A52531"/>
      <c r="B52531"/>
      <c r="C52531"/>
      <c r="D52531"/>
      <c r="E52531" s="148"/>
      <c r="F52531" s="148"/>
      <c r="G52531" s="149"/>
      <c r="H52531" s="148"/>
      <c r="I52531"/>
    </row>
    <row r="52532" spans="1:9" x14ac:dyDescent="0.25">
      <c r="A52532"/>
      <c r="B52532"/>
      <c r="C52532"/>
      <c r="D52532"/>
      <c r="E52532" s="148"/>
      <c r="F52532" s="148"/>
      <c r="G52532" s="149"/>
      <c r="H52532" s="148"/>
      <c r="I52532"/>
    </row>
    <row r="52533" spans="1:9" x14ac:dyDescent="0.25">
      <c r="A52533"/>
      <c r="B52533"/>
      <c r="C52533"/>
      <c r="D52533"/>
      <c r="E52533" s="148"/>
      <c r="F52533" s="148"/>
      <c r="G52533" s="149"/>
      <c r="H52533" s="148"/>
      <c r="I52533"/>
    </row>
    <row r="52534" spans="1:9" x14ac:dyDescent="0.25">
      <c r="A52534"/>
      <c r="B52534"/>
      <c r="C52534"/>
      <c r="D52534"/>
      <c r="E52534" s="148"/>
      <c r="F52534" s="148"/>
      <c r="G52534" s="149"/>
      <c r="H52534" s="148"/>
      <c r="I52534"/>
    </row>
    <row r="52535" spans="1:9" x14ac:dyDescent="0.25">
      <c r="A52535"/>
      <c r="B52535"/>
      <c r="C52535"/>
      <c r="D52535"/>
      <c r="E52535" s="148"/>
      <c r="F52535" s="148"/>
      <c r="G52535" s="149"/>
      <c r="H52535" s="148"/>
      <c r="I52535"/>
    </row>
    <row r="52536" spans="1:9" x14ac:dyDescent="0.25">
      <c r="A52536"/>
      <c r="B52536"/>
      <c r="C52536"/>
      <c r="D52536"/>
      <c r="E52536" s="148"/>
      <c r="F52536" s="148"/>
      <c r="G52536" s="149"/>
      <c r="H52536" s="148"/>
      <c r="I52536"/>
    </row>
    <row r="52537" spans="1:9" x14ac:dyDescent="0.25">
      <c r="A52537"/>
      <c r="B52537"/>
      <c r="C52537"/>
      <c r="D52537"/>
      <c r="E52537" s="148"/>
      <c r="F52537" s="148"/>
      <c r="G52537" s="149"/>
      <c r="H52537" s="148"/>
      <c r="I52537"/>
    </row>
    <row r="52538" spans="1:9" x14ac:dyDescent="0.25">
      <c r="A52538"/>
      <c r="B52538"/>
      <c r="C52538"/>
      <c r="D52538"/>
      <c r="E52538" s="148"/>
      <c r="F52538" s="148"/>
      <c r="G52538" s="149"/>
      <c r="H52538" s="148"/>
      <c r="I52538"/>
    </row>
    <row r="52539" spans="1:9" x14ac:dyDescent="0.25">
      <c r="A52539"/>
      <c r="B52539"/>
      <c r="C52539"/>
      <c r="D52539"/>
      <c r="E52539" s="148"/>
      <c r="F52539" s="148"/>
      <c r="G52539" s="149"/>
      <c r="H52539" s="148"/>
      <c r="I52539"/>
    </row>
    <row r="52540" spans="1:9" x14ac:dyDescent="0.25">
      <c r="A52540"/>
      <c r="B52540"/>
      <c r="C52540"/>
      <c r="D52540"/>
      <c r="E52540" s="148"/>
      <c r="F52540" s="148"/>
      <c r="G52540" s="149"/>
      <c r="H52540" s="148"/>
      <c r="I52540"/>
    </row>
    <row r="52541" spans="1:9" x14ac:dyDescent="0.25">
      <c r="A52541"/>
      <c r="B52541"/>
      <c r="C52541"/>
      <c r="D52541"/>
      <c r="E52541" s="148"/>
      <c r="F52541" s="148"/>
      <c r="G52541" s="149"/>
      <c r="H52541" s="148"/>
      <c r="I52541"/>
    </row>
    <row r="52542" spans="1:9" x14ac:dyDescent="0.25">
      <c r="A52542"/>
      <c r="B52542"/>
      <c r="C52542"/>
      <c r="D52542"/>
      <c r="E52542" s="148"/>
      <c r="F52542" s="148"/>
      <c r="G52542" s="149"/>
      <c r="H52542" s="148"/>
      <c r="I52542"/>
    </row>
    <row r="52543" spans="1:9" x14ac:dyDescent="0.25">
      <c r="A52543"/>
      <c r="B52543"/>
      <c r="C52543"/>
      <c r="D52543"/>
      <c r="E52543" s="148"/>
      <c r="F52543" s="148"/>
      <c r="G52543" s="149"/>
      <c r="H52543" s="148"/>
      <c r="I52543"/>
    </row>
    <row r="52544" spans="1:9" x14ac:dyDescent="0.25">
      <c r="A52544"/>
      <c r="B52544"/>
      <c r="C52544"/>
      <c r="D52544"/>
      <c r="E52544" s="148"/>
      <c r="F52544" s="148"/>
      <c r="G52544" s="149"/>
      <c r="H52544" s="148"/>
      <c r="I52544"/>
    </row>
    <row r="52545" spans="1:9" x14ac:dyDescent="0.25">
      <c r="A52545"/>
      <c r="B52545"/>
      <c r="C52545"/>
      <c r="D52545"/>
      <c r="E52545" s="148"/>
      <c r="F52545" s="148"/>
      <c r="G52545" s="149"/>
      <c r="H52545" s="148"/>
      <c r="I52545"/>
    </row>
    <row r="52546" spans="1:9" x14ac:dyDescent="0.25">
      <c r="A52546"/>
      <c r="B52546"/>
      <c r="C52546"/>
      <c r="D52546"/>
      <c r="E52546" s="148"/>
      <c r="F52546" s="148"/>
      <c r="G52546" s="149"/>
      <c r="H52546" s="148"/>
      <c r="I52546"/>
    </row>
    <row r="52547" spans="1:9" x14ac:dyDescent="0.25">
      <c r="A52547"/>
      <c r="B52547"/>
      <c r="C52547"/>
      <c r="D52547"/>
      <c r="E52547" s="148"/>
      <c r="F52547" s="148"/>
      <c r="G52547" s="149"/>
      <c r="H52547" s="148"/>
      <c r="I52547"/>
    </row>
    <row r="52548" spans="1:9" x14ac:dyDescent="0.25">
      <c r="A52548"/>
      <c r="B52548"/>
      <c r="C52548"/>
      <c r="D52548"/>
      <c r="E52548" s="148"/>
      <c r="F52548" s="148"/>
      <c r="G52548" s="149"/>
      <c r="H52548" s="148"/>
      <c r="I52548"/>
    </row>
    <row r="52549" spans="1:9" x14ac:dyDescent="0.25">
      <c r="A52549"/>
      <c r="B52549"/>
      <c r="C52549"/>
      <c r="D52549"/>
      <c r="E52549" s="148"/>
      <c r="F52549" s="148"/>
      <c r="G52549" s="149"/>
      <c r="H52549" s="148"/>
      <c r="I52549"/>
    </row>
    <row r="52550" spans="1:9" x14ac:dyDescent="0.25">
      <c r="A52550"/>
      <c r="B52550"/>
      <c r="C52550"/>
      <c r="D52550"/>
      <c r="E52550" s="148"/>
      <c r="F52550" s="148"/>
      <c r="G52550" s="149"/>
      <c r="H52550" s="148"/>
      <c r="I52550"/>
    </row>
    <row r="52551" spans="1:9" x14ac:dyDescent="0.25">
      <c r="A52551"/>
      <c r="B52551"/>
      <c r="C52551"/>
      <c r="D52551"/>
      <c r="E52551" s="148"/>
      <c r="F52551" s="148"/>
      <c r="G52551" s="149"/>
      <c r="H52551" s="148"/>
      <c r="I52551"/>
    </row>
    <row r="52552" spans="1:9" x14ac:dyDescent="0.25">
      <c r="A52552"/>
      <c r="B52552"/>
      <c r="C52552"/>
      <c r="D52552"/>
      <c r="E52552" s="148"/>
      <c r="F52552" s="148"/>
      <c r="G52552" s="149"/>
      <c r="H52552" s="148"/>
      <c r="I52552"/>
    </row>
    <row r="52553" spans="1:9" x14ac:dyDescent="0.25">
      <c r="A52553"/>
      <c r="B52553"/>
      <c r="C52553"/>
      <c r="D52553"/>
      <c r="E52553" s="148"/>
      <c r="F52553" s="148"/>
      <c r="G52553" s="149"/>
      <c r="H52553" s="148"/>
      <c r="I52553"/>
    </row>
    <row r="52554" spans="1:9" x14ac:dyDescent="0.25">
      <c r="A52554"/>
      <c r="B52554"/>
      <c r="C52554"/>
      <c r="D52554"/>
      <c r="E52554" s="148"/>
      <c r="F52554" s="148"/>
      <c r="G52554" s="149"/>
      <c r="H52554" s="148"/>
      <c r="I52554"/>
    </row>
    <row r="52555" spans="1:9" x14ac:dyDescent="0.25">
      <c r="A52555"/>
      <c r="B52555"/>
      <c r="C52555"/>
      <c r="D52555"/>
      <c r="E52555" s="148"/>
      <c r="F52555" s="148"/>
      <c r="G52555" s="149"/>
      <c r="H52555" s="148"/>
      <c r="I52555"/>
    </row>
    <row r="52556" spans="1:9" x14ac:dyDescent="0.25">
      <c r="A52556"/>
      <c r="B52556"/>
      <c r="C52556"/>
      <c r="D52556"/>
      <c r="E52556" s="148"/>
      <c r="F52556" s="148"/>
      <c r="G52556" s="149"/>
      <c r="H52556" s="148"/>
      <c r="I52556"/>
    </row>
    <row r="52557" spans="1:9" x14ac:dyDescent="0.25">
      <c r="A52557"/>
      <c r="B52557"/>
      <c r="C52557"/>
      <c r="D52557"/>
      <c r="E52557" s="148"/>
      <c r="F52557" s="148"/>
      <c r="G52557" s="149"/>
      <c r="H52557" s="148"/>
      <c r="I52557"/>
    </row>
    <row r="52558" spans="1:9" x14ac:dyDescent="0.25">
      <c r="A52558"/>
      <c r="B52558"/>
      <c r="C52558"/>
      <c r="D52558"/>
      <c r="E52558" s="148"/>
      <c r="F52558" s="148"/>
      <c r="G52558" s="149"/>
      <c r="H52558" s="148"/>
      <c r="I52558"/>
    </row>
    <row r="52559" spans="1:9" x14ac:dyDescent="0.25">
      <c r="A52559"/>
      <c r="B52559"/>
      <c r="C52559"/>
      <c r="D52559"/>
      <c r="E52559" s="148"/>
      <c r="F52559" s="148"/>
      <c r="G52559" s="149"/>
      <c r="H52559" s="148"/>
      <c r="I52559"/>
    </row>
    <row r="52560" spans="1:9" x14ac:dyDescent="0.25">
      <c r="A52560"/>
      <c r="B52560"/>
      <c r="C52560"/>
      <c r="D52560"/>
      <c r="E52560" s="148"/>
      <c r="F52560" s="148"/>
      <c r="G52560" s="149"/>
      <c r="H52560" s="148"/>
      <c r="I52560"/>
    </row>
    <row r="52561" spans="1:9" x14ac:dyDescent="0.25">
      <c r="A52561"/>
      <c r="B52561"/>
      <c r="C52561"/>
      <c r="D52561"/>
      <c r="E52561" s="148"/>
      <c r="F52561" s="148"/>
      <c r="G52561" s="149"/>
      <c r="H52561" s="148"/>
      <c r="I52561"/>
    </row>
    <row r="52562" spans="1:9" x14ac:dyDescent="0.25">
      <c r="A52562"/>
      <c r="B52562"/>
      <c r="C52562"/>
      <c r="D52562"/>
      <c r="E52562" s="148"/>
      <c r="F52562" s="148"/>
      <c r="G52562" s="149"/>
      <c r="H52562" s="148"/>
      <c r="I52562"/>
    </row>
    <row r="52563" spans="1:9" x14ac:dyDescent="0.25">
      <c r="A52563"/>
      <c r="B52563"/>
      <c r="C52563"/>
      <c r="D52563"/>
      <c r="E52563" s="148"/>
      <c r="F52563" s="148"/>
      <c r="G52563" s="149"/>
      <c r="H52563" s="148"/>
      <c r="I52563"/>
    </row>
    <row r="52564" spans="1:9" x14ac:dyDescent="0.25">
      <c r="A52564"/>
      <c r="B52564"/>
      <c r="C52564"/>
      <c r="D52564"/>
      <c r="E52564" s="148"/>
      <c r="F52564" s="148"/>
      <c r="G52564" s="149"/>
      <c r="H52564" s="148"/>
      <c r="I52564"/>
    </row>
    <row r="52565" spans="1:9" x14ac:dyDescent="0.25">
      <c r="A52565"/>
      <c r="B52565"/>
      <c r="C52565"/>
      <c r="D52565"/>
      <c r="E52565" s="148"/>
      <c r="F52565" s="148"/>
      <c r="G52565" s="149"/>
      <c r="H52565" s="148"/>
      <c r="I52565"/>
    </row>
    <row r="52566" spans="1:9" x14ac:dyDescent="0.25">
      <c r="A52566"/>
      <c r="B52566"/>
      <c r="C52566"/>
      <c r="D52566"/>
      <c r="E52566" s="148"/>
      <c r="F52566" s="148"/>
      <c r="G52566" s="149"/>
      <c r="H52566" s="148"/>
      <c r="I52566"/>
    </row>
    <row r="52567" spans="1:9" x14ac:dyDescent="0.25">
      <c r="A52567"/>
      <c r="B52567"/>
      <c r="C52567"/>
      <c r="D52567"/>
      <c r="E52567" s="148"/>
      <c r="F52567" s="148"/>
      <c r="G52567" s="149"/>
      <c r="H52567" s="148"/>
      <c r="I52567"/>
    </row>
    <row r="52568" spans="1:9" x14ac:dyDescent="0.25">
      <c r="A52568"/>
      <c r="B52568"/>
      <c r="C52568"/>
      <c r="D52568"/>
      <c r="E52568" s="148"/>
      <c r="F52568" s="148"/>
      <c r="G52568" s="149"/>
      <c r="H52568" s="148"/>
      <c r="I52568"/>
    </row>
    <row r="52569" spans="1:9" x14ac:dyDescent="0.25">
      <c r="A52569"/>
      <c r="B52569"/>
      <c r="C52569"/>
      <c r="D52569"/>
      <c r="E52569" s="148"/>
      <c r="F52569" s="148"/>
      <c r="G52569" s="149"/>
      <c r="H52569" s="148"/>
      <c r="I52569"/>
    </row>
    <row r="52570" spans="1:9" x14ac:dyDescent="0.25">
      <c r="A52570"/>
      <c r="B52570"/>
      <c r="C52570"/>
      <c r="D52570"/>
      <c r="E52570" s="148"/>
      <c r="F52570" s="148"/>
      <c r="G52570" s="149"/>
      <c r="H52570" s="148"/>
      <c r="I52570"/>
    </row>
    <row r="52571" spans="1:9" x14ac:dyDescent="0.25">
      <c r="A52571"/>
      <c r="B52571"/>
      <c r="C52571"/>
      <c r="D52571"/>
      <c r="E52571" s="148"/>
      <c r="F52571" s="148"/>
      <c r="G52571" s="149"/>
      <c r="H52571" s="148"/>
      <c r="I52571"/>
    </row>
    <row r="52572" spans="1:9" x14ac:dyDescent="0.25">
      <c r="A52572"/>
      <c r="B52572"/>
      <c r="C52572"/>
      <c r="D52572"/>
      <c r="E52572" s="148"/>
      <c r="F52572" s="148"/>
      <c r="G52572" s="149"/>
      <c r="H52572" s="148"/>
      <c r="I52572"/>
    </row>
    <row r="52573" spans="1:9" x14ac:dyDescent="0.25">
      <c r="A52573"/>
      <c r="B52573"/>
      <c r="C52573"/>
      <c r="D52573"/>
      <c r="E52573" s="148"/>
      <c r="F52573" s="148"/>
      <c r="G52573" s="149"/>
      <c r="H52573" s="148"/>
      <c r="I52573"/>
    </row>
    <row r="52574" spans="1:9" x14ac:dyDescent="0.25">
      <c r="A52574"/>
      <c r="B52574"/>
      <c r="C52574"/>
      <c r="D52574"/>
      <c r="E52574" s="148"/>
      <c r="F52574" s="148"/>
      <c r="G52574" s="149"/>
      <c r="H52574" s="148"/>
      <c r="I52574"/>
    </row>
    <row r="52575" spans="1:9" x14ac:dyDescent="0.25">
      <c r="A52575"/>
      <c r="B52575"/>
      <c r="C52575"/>
      <c r="D52575"/>
      <c r="E52575" s="148"/>
      <c r="F52575" s="148"/>
      <c r="G52575" s="149"/>
      <c r="H52575" s="148"/>
      <c r="I52575"/>
    </row>
    <row r="52576" spans="1:9" x14ac:dyDescent="0.25">
      <c r="A52576"/>
      <c r="B52576"/>
      <c r="C52576"/>
      <c r="D52576"/>
      <c r="E52576" s="148"/>
      <c r="F52576" s="148"/>
      <c r="G52576" s="149"/>
      <c r="H52576" s="148"/>
      <c r="I52576"/>
    </row>
    <row r="52577" spans="1:9" x14ac:dyDescent="0.25">
      <c r="A52577"/>
      <c r="B52577"/>
      <c r="C52577"/>
      <c r="D52577"/>
      <c r="E52577" s="148"/>
      <c r="F52577" s="148"/>
      <c r="G52577" s="149"/>
      <c r="H52577" s="148"/>
      <c r="I52577"/>
    </row>
    <row r="52578" spans="1:9" x14ac:dyDescent="0.25">
      <c r="A52578"/>
      <c r="B52578"/>
      <c r="C52578"/>
      <c r="D52578"/>
      <c r="E52578" s="148"/>
      <c r="F52578" s="148"/>
      <c r="G52578" s="149"/>
      <c r="H52578" s="148"/>
      <c r="I52578"/>
    </row>
    <row r="52579" spans="1:9" x14ac:dyDescent="0.25">
      <c r="A52579"/>
      <c r="B52579"/>
      <c r="C52579"/>
      <c r="D52579"/>
      <c r="E52579" s="148"/>
      <c r="F52579" s="148"/>
      <c r="G52579" s="149"/>
      <c r="H52579" s="148"/>
      <c r="I52579"/>
    </row>
    <row r="52580" spans="1:9" x14ac:dyDescent="0.25">
      <c r="A52580"/>
      <c r="B52580"/>
      <c r="C52580"/>
      <c r="D52580"/>
      <c r="E52580" s="148"/>
      <c r="F52580" s="148"/>
      <c r="G52580" s="149"/>
      <c r="H52580" s="148"/>
      <c r="I52580"/>
    </row>
    <row r="52581" spans="1:9" x14ac:dyDescent="0.25">
      <c r="A52581"/>
      <c r="B52581"/>
      <c r="C52581"/>
      <c r="D52581"/>
      <c r="E52581" s="148"/>
      <c r="F52581" s="148"/>
      <c r="G52581" s="149"/>
      <c r="H52581" s="148"/>
      <c r="I52581"/>
    </row>
    <row r="52582" spans="1:9" x14ac:dyDescent="0.25">
      <c r="A52582"/>
      <c r="B52582"/>
      <c r="C52582"/>
      <c r="D52582"/>
      <c r="E52582" s="148"/>
      <c r="F52582" s="148"/>
      <c r="G52582" s="149"/>
      <c r="H52582" s="148"/>
      <c r="I52582"/>
    </row>
    <row r="52583" spans="1:9" x14ac:dyDescent="0.25">
      <c r="A52583"/>
      <c r="B52583"/>
      <c r="C52583"/>
      <c r="D52583"/>
      <c r="E52583" s="148"/>
      <c r="F52583" s="148"/>
      <c r="G52583" s="149"/>
      <c r="H52583" s="148"/>
      <c r="I52583"/>
    </row>
    <row r="52584" spans="1:9" x14ac:dyDescent="0.25">
      <c r="A52584"/>
      <c r="B52584"/>
      <c r="C52584"/>
      <c r="D52584"/>
      <c r="E52584" s="148"/>
      <c r="F52584" s="148"/>
      <c r="G52584" s="149"/>
      <c r="H52584" s="148"/>
      <c r="I52584"/>
    </row>
    <row r="52585" spans="1:9" x14ac:dyDescent="0.25">
      <c r="A52585"/>
      <c r="B52585"/>
      <c r="C52585"/>
      <c r="D52585"/>
      <c r="E52585" s="148"/>
      <c r="F52585" s="148"/>
      <c r="G52585" s="149"/>
      <c r="H52585" s="148"/>
      <c r="I52585"/>
    </row>
    <row r="52586" spans="1:9" x14ac:dyDescent="0.25">
      <c r="A52586"/>
      <c r="B52586"/>
      <c r="C52586"/>
      <c r="D52586"/>
      <c r="E52586" s="148"/>
      <c r="F52586" s="148"/>
      <c r="G52586" s="149"/>
      <c r="H52586" s="148"/>
      <c r="I52586"/>
    </row>
    <row r="52587" spans="1:9" x14ac:dyDescent="0.25">
      <c r="A52587"/>
      <c r="B52587"/>
      <c r="C52587"/>
      <c r="D52587"/>
      <c r="E52587" s="148"/>
      <c r="F52587" s="148"/>
      <c r="G52587" s="149"/>
      <c r="H52587" s="148"/>
      <c r="I52587"/>
    </row>
    <row r="52588" spans="1:9" x14ac:dyDescent="0.25">
      <c r="A52588"/>
      <c r="B52588"/>
      <c r="C52588"/>
      <c r="D52588"/>
      <c r="E52588" s="148"/>
      <c r="F52588" s="148"/>
      <c r="G52588" s="149"/>
      <c r="H52588" s="148"/>
      <c r="I52588"/>
    </row>
    <row r="52589" spans="1:9" x14ac:dyDescent="0.25">
      <c r="A52589"/>
      <c r="B52589"/>
      <c r="C52589"/>
      <c r="D52589"/>
      <c r="E52589" s="148"/>
      <c r="F52589" s="148"/>
      <c r="G52589" s="149"/>
      <c r="H52589" s="148"/>
      <c r="I52589"/>
    </row>
    <row r="52590" spans="1:9" x14ac:dyDescent="0.25">
      <c r="A52590"/>
      <c r="B52590"/>
      <c r="C52590"/>
      <c r="D52590"/>
      <c r="E52590" s="148"/>
      <c r="F52590" s="148"/>
      <c r="G52590" s="149"/>
      <c r="H52590" s="148"/>
      <c r="I52590"/>
    </row>
    <row r="52591" spans="1:9" x14ac:dyDescent="0.25">
      <c r="A52591"/>
      <c r="B52591"/>
      <c r="C52591"/>
      <c r="D52591"/>
      <c r="E52591" s="148"/>
      <c r="F52591" s="148"/>
      <c r="G52591" s="149"/>
      <c r="H52591" s="148"/>
      <c r="I52591"/>
    </row>
    <row r="52592" spans="1:9" x14ac:dyDescent="0.25">
      <c r="A52592"/>
      <c r="B52592"/>
      <c r="C52592"/>
      <c r="D52592"/>
      <c r="E52592" s="148"/>
      <c r="F52592" s="148"/>
      <c r="G52592" s="149"/>
      <c r="H52592" s="148"/>
      <c r="I52592"/>
    </row>
    <row r="52593" spans="1:9" x14ac:dyDescent="0.25">
      <c r="A52593"/>
      <c r="B52593"/>
      <c r="C52593"/>
      <c r="D52593"/>
      <c r="E52593" s="148"/>
      <c r="F52593" s="148"/>
      <c r="G52593" s="149"/>
      <c r="H52593" s="148"/>
      <c r="I52593"/>
    </row>
    <row r="52594" spans="1:9" x14ac:dyDescent="0.25">
      <c r="A52594"/>
      <c r="B52594"/>
      <c r="C52594"/>
      <c r="D52594"/>
      <c r="E52594" s="148"/>
      <c r="F52594" s="148"/>
      <c r="G52594" s="149"/>
      <c r="H52594" s="148"/>
      <c r="I52594"/>
    </row>
    <row r="52595" spans="1:9" x14ac:dyDescent="0.25">
      <c r="A52595"/>
      <c r="B52595"/>
      <c r="C52595"/>
      <c r="D52595"/>
      <c r="E52595" s="148"/>
      <c r="F52595" s="148"/>
      <c r="G52595" s="149"/>
      <c r="H52595" s="148"/>
      <c r="I52595"/>
    </row>
    <row r="52596" spans="1:9" x14ac:dyDescent="0.25">
      <c r="A52596"/>
      <c r="B52596"/>
      <c r="C52596"/>
      <c r="D52596"/>
      <c r="E52596" s="148"/>
      <c r="F52596" s="148"/>
      <c r="G52596" s="149"/>
      <c r="H52596" s="148"/>
      <c r="I52596"/>
    </row>
    <row r="52597" spans="1:9" x14ac:dyDescent="0.25">
      <c r="A52597"/>
      <c r="B52597"/>
      <c r="C52597"/>
      <c r="D52597"/>
      <c r="E52597" s="148"/>
      <c r="F52597" s="148"/>
      <c r="G52597" s="149"/>
      <c r="H52597" s="148"/>
      <c r="I52597"/>
    </row>
    <row r="52598" spans="1:9" x14ac:dyDescent="0.25">
      <c r="A52598"/>
      <c r="B52598"/>
      <c r="C52598"/>
      <c r="D52598"/>
      <c r="E52598" s="148"/>
      <c r="F52598" s="148"/>
      <c r="G52598" s="149"/>
      <c r="H52598" s="148"/>
      <c r="I52598"/>
    </row>
    <row r="52599" spans="1:9" x14ac:dyDescent="0.25">
      <c r="A52599"/>
      <c r="B52599"/>
      <c r="C52599"/>
      <c r="D52599"/>
      <c r="E52599" s="148"/>
      <c r="F52599" s="148"/>
      <c r="G52599" s="149"/>
      <c r="H52599" s="148"/>
      <c r="I52599"/>
    </row>
    <row r="52600" spans="1:9" x14ac:dyDescent="0.25">
      <c r="A52600"/>
      <c r="B52600"/>
      <c r="C52600"/>
      <c r="D52600"/>
      <c r="E52600" s="148"/>
      <c r="F52600" s="148"/>
      <c r="G52600" s="149"/>
      <c r="H52600" s="148"/>
      <c r="I52600"/>
    </row>
    <row r="52601" spans="1:9" x14ac:dyDescent="0.25">
      <c r="A52601"/>
      <c r="B52601"/>
      <c r="C52601"/>
      <c r="D52601"/>
      <c r="E52601" s="148"/>
      <c r="F52601" s="148"/>
      <c r="G52601" s="149"/>
      <c r="H52601" s="148"/>
      <c r="I52601"/>
    </row>
    <row r="52602" spans="1:9" x14ac:dyDescent="0.25">
      <c r="A52602"/>
      <c r="B52602"/>
      <c r="C52602"/>
      <c r="D52602"/>
      <c r="E52602" s="148"/>
      <c r="F52602" s="148"/>
      <c r="G52602" s="149"/>
      <c r="H52602" s="148"/>
      <c r="I52602"/>
    </row>
    <row r="52603" spans="1:9" x14ac:dyDescent="0.25">
      <c r="A52603"/>
      <c r="B52603"/>
      <c r="C52603"/>
      <c r="D52603"/>
      <c r="E52603" s="148"/>
      <c r="F52603" s="148"/>
      <c r="G52603" s="149"/>
      <c r="H52603" s="148"/>
      <c r="I52603"/>
    </row>
    <row r="52604" spans="1:9" x14ac:dyDescent="0.25">
      <c r="A52604"/>
      <c r="B52604"/>
      <c r="C52604"/>
      <c r="D52604"/>
      <c r="E52604" s="148"/>
      <c r="F52604" s="148"/>
      <c r="G52604" s="149"/>
      <c r="H52604" s="148"/>
      <c r="I52604"/>
    </row>
    <row r="52605" spans="1:9" x14ac:dyDescent="0.25">
      <c r="A52605"/>
      <c r="B52605"/>
      <c r="C52605"/>
      <c r="D52605"/>
      <c r="E52605" s="148"/>
      <c r="F52605" s="148"/>
      <c r="G52605" s="149"/>
      <c r="H52605" s="148"/>
      <c r="I52605"/>
    </row>
    <row r="52606" spans="1:9" x14ac:dyDescent="0.25">
      <c r="A52606"/>
      <c r="B52606"/>
      <c r="C52606"/>
      <c r="D52606"/>
      <c r="E52606" s="148"/>
      <c r="F52606" s="148"/>
      <c r="G52606" s="149"/>
      <c r="H52606" s="148"/>
      <c r="I52606"/>
    </row>
    <row r="52607" spans="1:9" x14ac:dyDescent="0.25">
      <c r="A52607"/>
      <c r="B52607"/>
      <c r="C52607"/>
      <c r="D52607"/>
      <c r="E52607" s="148"/>
      <c r="F52607" s="148"/>
      <c r="G52607" s="149"/>
      <c r="H52607" s="148"/>
      <c r="I52607"/>
    </row>
    <row r="52608" spans="1:9" x14ac:dyDescent="0.25">
      <c r="A52608"/>
      <c r="B52608"/>
      <c r="C52608"/>
      <c r="D52608"/>
      <c r="E52608" s="148"/>
      <c r="F52608" s="148"/>
      <c r="G52608" s="149"/>
      <c r="H52608" s="148"/>
      <c r="I52608"/>
    </row>
    <row r="52609" spans="1:9" x14ac:dyDescent="0.25">
      <c r="A52609"/>
      <c r="B52609"/>
      <c r="C52609"/>
      <c r="D52609"/>
      <c r="E52609" s="148"/>
      <c r="F52609" s="148"/>
      <c r="G52609" s="149"/>
      <c r="H52609" s="148"/>
      <c r="I52609"/>
    </row>
    <row r="52610" spans="1:9" x14ac:dyDescent="0.25">
      <c r="A52610"/>
      <c r="B52610"/>
      <c r="C52610"/>
      <c r="D52610"/>
      <c r="E52610" s="148"/>
      <c r="F52610" s="148"/>
      <c r="G52610" s="149"/>
      <c r="H52610" s="148"/>
      <c r="I52610"/>
    </row>
    <row r="52611" spans="1:9" x14ac:dyDescent="0.25">
      <c r="A52611"/>
      <c r="B52611"/>
      <c r="C52611"/>
      <c r="D52611"/>
      <c r="E52611" s="148"/>
      <c r="F52611" s="148"/>
      <c r="G52611" s="149"/>
      <c r="H52611" s="148"/>
      <c r="I52611"/>
    </row>
    <row r="52612" spans="1:9" x14ac:dyDescent="0.25">
      <c r="A52612"/>
      <c r="B52612"/>
      <c r="C52612"/>
      <c r="D52612"/>
      <c r="E52612" s="148"/>
      <c r="F52612" s="148"/>
      <c r="G52612" s="149"/>
      <c r="H52612" s="148"/>
      <c r="I52612"/>
    </row>
    <row r="52613" spans="1:9" x14ac:dyDescent="0.25">
      <c r="A52613"/>
      <c r="B52613"/>
      <c r="C52613"/>
      <c r="D52613"/>
      <c r="E52613" s="148"/>
      <c r="F52613" s="148"/>
      <c r="G52613" s="149"/>
      <c r="H52613" s="148"/>
      <c r="I52613"/>
    </row>
    <row r="52614" spans="1:9" x14ac:dyDescent="0.25">
      <c r="A52614"/>
      <c r="B52614"/>
      <c r="C52614"/>
      <c r="D52614"/>
      <c r="E52614" s="148"/>
      <c r="F52614" s="148"/>
      <c r="G52614" s="149"/>
      <c r="H52614" s="148"/>
      <c r="I52614"/>
    </row>
    <row r="52615" spans="1:9" x14ac:dyDescent="0.25">
      <c r="A52615"/>
      <c r="B52615"/>
      <c r="C52615"/>
      <c r="D52615"/>
      <c r="E52615" s="148"/>
      <c r="F52615" s="148"/>
      <c r="G52615" s="149"/>
      <c r="H52615" s="148"/>
      <c r="I52615"/>
    </row>
    <row r="52616" spans="1:9" x14ac:dyDescent="0.25">
      <c r="A52616"/>
      <c r="B52616"/>
      <c r="C52616"/>
      <c r="D52616"/>
      <c r="E52616" s="148"/>
      <c r="F52616" s="148"/>
      <c r="G52616" s="149"/>
      <c r="H52616" s="148"/>
      <c r="I52616"/>
    </row>
    <row r="52617" spans="1:9" x14ac:dyDescent="0.25">
      <c r="A52617"/>
      <c r="B52617"/>
      <c r="C52617"/>
      <c r="D52617"/>
      <c r="E52617" s="148"/>
      <c r="F52617" s="148"/>
      <c r="G52617" s="149"/>
      <c r="H52617" s="148"/>
      <c r="I52617"/>
    </row>
    <row r="52618" spans="1:9" x14ac:dyDescent="0.25">
      <c r="A52618"/>
      <c r="B52618"/>
      <c r="C52618"/>
      <c r="D52618"/>
      <c r="E52618" s="148"/>
      <c r="F52618" s="148"/>
      <c r="G52618" s="149"/>
      <c r="H52618" s="148"/>
      <c r="I52618"/>
    </row>
    <row r="52619" spans="1:9" x14ac:dyDescent="0.25">
      <c r="A52619"/>
      <c r="B52619"/>
      <c r="C52619"/>
      <c r="D52619"/>
      <c r="E52619" s="148"/>
      <c r="F52619" s="148"/>
      <c r="G52619" s="149"/>
      <c r="H52619" s="148"/>
      <c r="I52619"/>
    </row>
    <row r="52620" spans="1:9" x14ac:dyDescent="0.25">
      <c r="A52620"/>
      <c r="B52620"/>
      <c r="C52620"/>
      <c r="D52620"/>
      <c r="E52620" s="148"/>
      <c r="F52620" s="148"/>
      <c r="G52620" s="149"/>
      <c r="H52620" s="148"/>
      <c r="I52620"/>
    </row>
    <row r="52621" spans="1:9" x14ac:dyDescent="0.25">
      <c r="A52621"/>
      <c r="B52621"/>
      <c r="C52621"/>
      <c r="D52621"/>
      <c r="E52621" s="148"/>
      <c r="F52621" s="148"/>
      <c r="G52621" s="149"/>
      <c r="H52621" s="148"/>
      <c r="I52621"/>
    </row>
    <row r="52622" spans="1:9" x14ac:dyDescent="0.25">
      <c r="A52622"/>
      <c r="B52622"/>
      <c r="C52622"/>
      <c r="D52622"/>
      <c r="E52622" s="148"/>
      <c r="F52622" s="148"/>
      <c r="G52622" s="149"/>
      <c r="H52622" s="148"/>
      <c r="I52622"/>
    </row>
    <row r="52623" spans="1:9" x14ac:dyDescent="0.25">
      <c r="A52623"/>
      <c r="B52623"/>
      <c r="C52623"/>
      <c r="D52623"/>
      <c r="E52623" s="148"/>
      <c r="F52623" s="148"/>
      <c r="G52623" s="149"/>
      <c r="H52623" s="148"/>
      <c r="I52623"/>
    </row>
    <row r="52624" spans="1:9" x14ac:dyDescent="0.25">
      <c r="A52624"/>
      <c r="B52624"/>
      <c r="C52624"/>
      <c r="D52624"/>
      <c r="E52624" s="148"/>
      <c r="F52624" s="148"/>
      <c r="G52624" s="149"/>
      <c r="H52624" s="148"/>
      <c r="I52624"/>
    </row>
    <row r="52625" spans="1:9" x14ac:dyDescent="0.25">
      <c r="A52625"/>
      <c r="B52625"/>
      <c r="C52625"/>
      <c r="D52625"/>
      <c r="E52625" s="148"/>
      <c r="F52625" s="148"/>
      <c r="G52625" s="149"/>
      <c r="H52625" s="148"/>
      <c r="I52625"/>
    </row>
    <row r="52626" spans="1:9" x14ac:dyDescent="0.25">
      <c r="A52626"/>
      <c r="B52626"/>
      <c r="C52626"/>
      <c r="D52626"/>
      <c r="E52626" s="148"/>
      <c r="F52626" s="148"/>
      <c r="G52626" s="149"/>
      <c r="H52626" s="148"/>
      <c r="I52626"/>
    </row>
    <row r="52627" spans="1:9" x14ac:dyDescent="0.25">
      <c r="A52627"/>
      <c r="B52627"/>
      <c r="C52627"/>
      <c r="D52627"/>
      <c r="E52627" s="148"/>
      <c r="F52627" s="148"/>
      <c r="G52627" s="149"/>
      <c r="H52627" s="148"/>
      <c r="I52627"/>
    </row>
    <row r="52628" spans="1:9" x14ac:dyDescent="0.25">
      <c r="A52628"/>
      <c r="B52628"/>
      <c r="C52628"/>
      <c r="D52628"/>
      <c r="E52628" s="148"/>
      <c r="F52628" s="148"/>
      <c r="G52628" s="149"/>
      <c r="H52628" s="148"/>
      <c r="I52628"/>
    </row>
    <row r="52629" spans="1:9" x14ac:dyDescent="0.25">
      <c r="A52629"/>
      <c r="B52629"/>
      <c r="C52629"/>
      <c r="D52629"/>
      <c r="E52629" s="148"/>
      <c r="F52629" s="148"/>
      <c r="G52629" s="149"/>
      <c r="H52629" s="148"/>
      <c r="I52629"/>
    </row>
    <row r="52630" spans="1:9" x14ac:dyDescent="0.25">
      <c r="A52630"/>
      <c r="B52630"/>
      <c r="C52630"/>
      <c r="D52630"/>
      <c r="E52630" s="148"/>
      <c r="F52630" s="148"/>
      <c r="G52630" s="149"/>
      <c r="H52630" s="148"/>
      <c r="I52630"/>
    </row>
    <row r="52631" spans="1:9" x14ac:dyDescent="0.25">
      <c r="A52631"/>
      <c r="B52631"/>
      <c r="C52631"/>
      <c r="D52631"/>
      <c r="E52631" s="148"/>
      <c r="F52631" s="148"/>
      <c r="G52631" s="149"/>
      <c r="H52631" s="148"/>
      <c r="I52631"/>
    </row>
    <row r="52632" spans="1:9" x14ac:dyDescent="0.25">
      <c r="A52632"/>
      <c r="B52632"/>
      <c r="C52632"/>
      <c r="D52632"/>
      <c r="E52632" s="148"/>
      <c r="F52632" s="148"/>
      <c r="G52632" s="149"/>
      <c r="H52632" s="148"/>
      <c r="I52632"/>
    </row>
    <row r="52633" spans="1:9" x14ac:dyDescent="0.25">
      <c r="A52633"/>
      <c r="B52633"/>
      <c r="C52633"/>
      <c r="D52633"/>
      <c r="E52633" s="148"/>
      <c r="F52633" s="148"/>
      <c r="G52633" s="149"/>
      <c r="H52633" s="148"/>
      <c r="I52633"/>
    </row>
    <row r="52634" spans="1:9" x14ac:dyDescent="0.25">
      <c r="A52634"/>
      <c r="B52634"/>
      <c r="C52634"/>
      <c r="D52634"/>
      <c r="E52634" s="148"/>
      <c r="F52634" s="148"/>
      <c r="G52634" s="149"/>
      <c r="H52634" s="148"/>
      <c r="I52634"/>
    </row>
    <row r="52635" spans="1:9" x14ac:dyDescent="0.25">
      <c r="A52635"/>
      <c r="B52635"/>
      <c r="C52635"/>
      <c r="D52635"/>
      <c r="E52635" s="148"/>
      <c r="F52635" s="148"/>
      <c r="G52635" s="149"/>
      <c r="H52635" s="148"/>
      <c r="I52635"/>
    </row>
    <row r="52636" spans="1:9" x14ac:dyDescent="0.25">
      <c r="A52636"/>
      <c r="B52636"/>
      <c r="C52636"/>
      <c r="D52636"/>
      <c r="E52636" s="148"/>
      <c r="F52636" s="148"/>
      <c r="G52636" s="149"/>
      <c r="H52636" s="148"/>
      <c r="I52636"/>
    </row>
    <row r="52637" spans="1:9" x14ac:dyDescent="0.25">
      <c r="A52637"/>
      <c r="B52637"/>
      <c r="C52637"/>
      <c r="D52637"/>
      <c r="E52637" s="148"/>
      <c r="F52637" s="148"/>
      <c r="G52637" s="149"/>
      <c r="H52637" s="148"/>
      <c r="I52637"/>
    </row>
    <row r="52638" spans="1:9" x14ac:dyDescent="0.25">
      <c r="A52638"/>
      <c r="B52638"/>
      <c r="C52638"/>
      <c r="D52638"/>
      <c r="E52638" s="148"/>
      <c r="F52638" s="148"/>
      <c r="G52638" s="149"/>
      <c r="H52638" s="148"/>
      <c r="I52638"/>
    </row>
    <row r="52639" spans="1:9" x14ac:dyDescent="0.25">
      <c r="A52639"/>
      <c r="B52639"/>
      <c r="C52639"/>
      <c r="D52639"/>
      <c r="E52639" s="148"/>
      <c r="F52639" s="148"/>
      <c r="G52639" s="149"/>
      <c r="H52639" s="148"/>
      <c r="I52639"/>
    </row>
    <row r="52640" spans="1:9" x14ac:dyDescent="0.25">
      <c r="A52640"/>
      <c r="B52640"/>
      <c r="C52640"/>
      <c r="D52640"/>
      <c r="E52640" s="148"/>
      <c r="F52640" s="148"/>
      <c r="G52640" s="149"/>
      <c r="H52640" s="148"/>
      <c r="I52640"/>
    </row>
    <row r="52641" spans="1:9" x14ac:dyDescent="0.25">
      <c r="A52641"/>
      <c r="B52641"/>
      <c r="C52641"/>
      <c r="D52641"/>
      <c r="E52641" s="148"/>
      <c r="F52641" s="148"/>
      <c r="G52641" s="149"/>
      <c r="H52641" s="148"/>
      <c r="I52641"/>
    </row>
    <row r="52642" spans="1:9" x14ac:dyDescent="0.25">
      <c r="A52642"/>
      <c r="B52642"/>
      <c r="C52642"/>
      <c r="D52642"/>
      <c r="E52642" s="148"/>
      <c r="F52642" s="148"/>
      <c r="G52642" s="149"/>
      <c r="H52642" s="148"/>
      <c r="I52642"/>
    </row>
    <row r="52643" spans="1:9" x14ac:dyDescent="0.25">
      <c r="A52643"/>
      <c r="B52643"/>
      <c r="C52643"/>
      <c r="D52643"/>
      <c r="E52643" s="148"/>
      <c r="F52643" s="148"/>
      <c r="G52643" s="149"/>
      <c r="H52643" s="148"/>
      <c r="I52643"/>
    </row>
    <row r="52644" spans="1:9" x14ac:dyDescent="0.25">
      <c r="A52644"/>
      <c r="B52644"/>
      <c r="C52644"/>
      <c r="D52644"/>
      <c r="E52644" s="148"/>
      <c r="F52644" s="148"/>
      <c r="G52644" s="149"/>
      <c r="H52644" s="148"/>
      <c r="I52644"/>
    </row>
    <row r="52645" spans="1:9" x14ac:dyDescent="0.25">
      <c r="A52645"/>
      <c r="B52645"/>
      <c r="C52645"/>
      <c r="D52645"/>
      <c r="E52645" s="148"/>
      <c r="F52645" s="148"/>
      <c r="G52645" s="149"/>
      <c r="H52645" s="148"/>
      <c r="I52645"/>
    </row>
    <row r="52646" spans="1:9" x14ac:dyDescent="0.25">
      <c r="A52646"/>
      <c r="B52646"/>
      <c r="C52646"/>
      <c r="D52646"/>
      <c r="E52646" s="148"/>
      <c r="F52646" s="148"/>
      <c r="G52646" s="149"/>
      <c r="H52646" s="148"/>
      <c r="I52646"/>
    </row>
    <row r="52647" spans="1:9" x14ac:dyDescent="0.25">
      <c r="A52647"/>
      <c r="B52647"/>
      <c r="C52647"/>
      <c r="D52647"/>
      <c r="E52647" s="148"/>
      <c r="F52647" s="148"/>
      <c r="G52647" s="149"/>
      <c r="H52647" s="148"/>
      <c r="I52647"/>
    </row>
    <row r="52648" spans="1:9" x14ac:dyDescent="0.25">
      <c r="A52648"/>
      <c r="B52648"/>
      <c r="C52648"/>
      <c r="D52648"/>
      <c r="E52648" s="148"/>
      <c r="F52648" s="148"/>
      <c r="G52648" s="149"/>
      <c r="H52648" s="148"/>
      <c r="I52648"/>
    </row>
    <row r="52649" spans="1:9" x14ac:dyDescent="0.25">
      <c r="A52649"/>
      <c r="B52649"/>
      <c r="C52649"/>
      <c r="D52649"/>
      <c r="E52649" s="148"/>
      <c r="F52649" s="148"/>
      <c r="G52649" s="149"/>
      <c r="H52649" s="148"/>
      <c r="I52649"/>
    </row>
    <row r="52650" spans="1:9" x14ac:dyDescent="0.25">
      <c r="A52650"/>
      <c r="B52650"/>
      <c r="C52650"/>
      <c r="D52650"/>
      <c r="E52650" s="148"/>
      <c r="F52650" s="148"/>
      <c r="G52650" s="149"/>
      <c r="H52650" s="148"/>
      <c r="I52650"/>
    </row>
    <row r="52651" spans="1:9" x14ac:dyDescent="0.25">
      <c r="A52651"/>
      <c r="B52651"/>
      <c r="C52651"/>
      <c r="D52651"/>
      <c r="E52651" s="148"/>
      <c r="F52651" s="148"/>
      <c r="G52651" s="149"/>
      <c r="H52651" s="148"/>
      <c r="I52651"/>
    </row>
    <row r="52652" spans="1:9" x14ac:dyDescent="0.25">
      <c r="A52652"/>
      <c r="B52652"/>
      <c r="C52652"/>
      <c r="D52652"/>
      <c r="E52652" s="148"/>
      <c r="F52652" s="148"/>
      <c r="G52652" s="149"/>
      <c r="H52652" s="148"/>
      <c r="I52652"/>
    </row>
    <row r="52653" spans="1:9" x14ac:dyDescent="0.25">
      <c r="A52653"/>
      <c r="B52653"/>
      <c r="C52653"/>
      <c r="D52653"/>
      <c r="E52653" s="148"/>
      <c r="F52653" s="148"/>
      <c r="G52653" s="149"/>
      <c r="H52653" s="148"/>
      <c r="I52653"/>
    </row>
    <row r="52654" spans="1:9" x14ac:dyDescent="0.25">
      <c r="A52654"/>
      <c r="B52654"/>
      <c r="C52654"/>
      <c r="D52654"/>
      <c r="E52654" s="148"/>
      <c r="F52654" s="148"/>
      <c r="G52654" s="149"/>
      <c r="H52654" s="148"/>
      <c r="I52654"/>
    </row>
    <row r="52655" spans="1:9" x14ac:dyDescent="0.25">
      <c r="A52655"/>
      <c r="B52655"/>
      <c r="C52655"/>
      <c r="D52655"/>
      <c r="E52655" s="148"/>
      <c r="F52655" s="148"/>
      <c r="G52655" s="149"/>
      <c r="H52655" s="148"/>
      <c r="I52655"/>
    </row>
    <row r="52656" spans="1:9" x14ac:dyDescent="0.25">
      <c r="A52656"/>
      <c r="B52656"/>
      <c r="C52656"/>
      <c r="D52656"/>
      <c r="E52656" s="148"/>
      <c r="F52656" s="148"/>
      <c r="G52656" s="149"/>
      <c r="H52656" s="148"/>
      <c r="I52656"/>
    </row>
    <row r="52657" spans="1:9" x14ac:dyDescent="0.25">
      <c r="A52657"/>
      <c r="B52657"/>
      <c r="C52657"/>
      <c r="D52657"/>
      <c r="E52657" s="148"/>
      <c r="F52657" s="148"/>
      <c r="G52657" s="149"/>
      <c r="H52657" s="148"/>
      <c r="I52657"/>
    </row>
    <row r="52658" spans="1:9" x14ac:dyDescent="0.25">
      <c r="A52658"/>
      <c r="B52658"/>
      <c r="C52658"/>
      <c r="D52658"/>
      <c r="E52658" s="148"/>
      <c r="F52658" s="148"/>
      <c r="G52658" s="149"/>
      <c r="H52658" s="148"/>
      <c r="I52658"/>
    </row>
    <row r="52659" spans="1:9" x14ac:dyDescent="0.25">
      <c r="A52659"/>
      <c r="B52659"/>
      <c r="C52659"/>
      <c r="D52659"/>
      <c r="E52659" s="148"/>
      <c r="F52659" s="148"/>
      <c r="G52659" s="149"/>
      <c r="H52659" s="148"/>
      <c r="I52659"/>
    </row>
    <row r="52660" spans="1:9" x14ac:dyDescent="0.25">
      <c r="A52660"/>
      <c r="B52660"/>
      <c r="C52660"/>
      <c r="D52660"/>
      <c r="E52660" s="148"/>
      <c r="F52660" s="148"/>
      <c r="G52660" s="149"/>
      <c r="H52660" s="148"/>
      <c r="I52660"/>
    </row>
    <row r="52661" spans="1:9" x14ac:dyDescent="0.25">
      <c r="A52661"/>
      <c r="B52661"/>
      <c r="C52661"/>
      <c r="D52661"/>
      <c r="E52661" s="148"/>
      <c r="F52661" s="148"/>
      <c r="G52661" s="149"/>
      <c r="H52661" s="148"/>
      <c r="I52661"/>
    </row>
    <row r="52662" spans="1:9" x14ac:dyDescent="0.25">
      <c r="A52662"/>
      <c r="B52662"/>
      <c r="C52662"/>
      <c r="D52662"/>
      <c r="E52662" s="148"/>
      <c r="F52662" s="148"/>
      <c r="G52662" s="149"/>
      <c r="H52662" s="148"/>
      <c r="I52662"/>
    </row>
    <row r="52663" spans="1:9" x14ac:dyDescent="0.25">
      <c r="A52663"/>
      <c r="B52663"/>
      <c r="C52663"/>
      <c r="D52663"/>
      <c r="E52663" s="148"/>
      <c r="F52663" s="148"/>
      <c r="G52663" s="149"/>
      <c r="H52663" s="148"/>
      <c r="I52663"/>
    </row>
    <row r="52664" spans="1:9" x14ac:dyDescent="0.25">
      <c r="A52664"/>
      <c r="B52664"/>
      <c r="C52664"/>
      <c r="D52664"/>
      <c r="E52664" s="148"/>
      <c r="F52664" s="148"/>
      <c r="G52664" s="149"/>
      <c r="H52664" s="148"/>
      <c r="I52664"/>
    </row>
    <row r="52665" spans="1:9" x14ac:dyDescent="0.25">
      <c r="A52665"/>
      <c r="B52665"/>
      <c r="C52665"/>
      <c r="D52665"/>
      <c r="E52665" s="148"/>
      <c r="F52665" s="148"/>
      <c r="G52665" s="149"/>
      <c r="H52665" s="148"/>
      <c r="I52665"/>
    </row>
    <row r="52666" spans="1:9" x14ac:dyDescent="0.25">
      <c r="A52666"/>
      <c r="B52666"/>
      <c r="C52666"/>
      <c r="D52666"/>
      <c r="E52666" s="148"/>
      <c r="F52666" s="148"/>
      <c r="G52666" s="149"/>
      <c r="H52666" s="148"/>
      <c r="I52666"/>
    </row>
    <row r="52667" spans="1:9" x14ac:dyDescent="0.25">
      <c r="A52667"/>
      <c r="B52667"/>
      <c r="C52667"/>
      <c r="D52667"/>
      <c r="E52667" s="148"/>
      <c r="F52667" s="148"/>
      <c r="G52667" s="149"/>
      <c r="H52667" s="148"/>
      <c r="I52667"/>
    </row>
    <row r="52668" spans="1:9" x14ac:dyDescent="0.25">
      <c r="A52668"/>
      <c r="B52668"/>
      <c r="C52668"/>
      <c r="D52668"/>
      <c r="E52668" s="148"/>
      <c r="F52668" s="148"/>
      <c r="G52668" s="149"/>
      <c r="H52668" s="148"/>
      <c r="I52668"/>
    </row>
    <row r="52669" spans="1:9" x14ac:dyDescent="0.25">
      <c r="A52669"/>
      <c r="B52669"/>
      <c r="C52669"/>
      <c r="D52669"/>
      <c r="E52669" s="148"/>
      <c r="F52669" s="148"/>
      <c r="G52669" s="149"/>
      <c r="H52669" s="148"/>
      <c r="I52669"/>
    </row>
    <row r="52670" spans="1:9" x14ac:dyDescent="0.25">
      <c r="A52670"/>
      <c r="B52670"/>
      <c r="C52670"/>
      <c r="D52670"/>
      <c r="E52670" s="148"/>
      <c r="F52670" s="148"/>
      <c r="G52670" s="149"/>
      <c r="H52670" s="148"/>
      <c r="I52670"/>
    </row>
    <row r="52671" spans="1:9" x14ac:dyDescent="0.25">
      <c r="A52671"/>
      <c r="B52671"/>
      <c r="C52671"/>
      <c r="D52671"/>
      <c r="E52671" s="148"/>
      <c r="F52671" s="148"/>
      <c r="G52671" s="149"/>
      <c r="H52671" s="148"/>
      <c r="I52671"/>
    </row>
    <row r="52672" spans="1:9" x14ac:dyDescent="0.25">
      <c r="A52672"/>
      <c r="B52672"/>
      <c r="C52672"/>
      <c r="D52672"/>
      <c r="E52672" s="148"/>
      <c r="F52672" s="148"/>
      <c r="G52672" s="149"/>
      <c r="H52672" s="148"/>
      <c r="I52672"/>
    </row>
    <row r="52673" spans="1:9" x14ac:dyDescent="0.25">
      <c r="A52673"/>
      <c r="B52673"/>
      <c r="C52673"/>
      <c r="D52673"/>
      <c r="E52673" s="148"/>
      <c r="F52673" s="148"/>
      <c r="G52673" s="149"/>
      <c r="H52673" s="148"/>
      <c r="I52673"/>
    </row>
    <row r="52674" spans="1:9" x14ac:dyDescent="0.25">
      <c r="A52674"/>
      <c r="B52674"/>
      <c r="C52674"/>
      <c r="D52674"/>
      <c r="E52674" s="148"/>
      <c r="F52674" s="148"/>
      <c r="G52674" s="149"/>
      <c r="H52674" s="148"/>
      <c r="I52674"/>
    </row>
    <row r="52675" spans="1:9" x14ac:dyDescent="0.25">
      <c r="A52675"/>
      <c r="B52675"/>
      <c r="C52675"/>
      <c r="D52675"/>
      <c r="E52675" s="148"/>
      <c r="F52675" s="148"/>
      <c r="G52675" s="149"/>
      <c r="H52675" s="148"/>
      <c r="I52675"/>
    </row>
    <row r="52676" spans="1:9" x14ac:dyDescent="0.25">
      <c r="A52676"/>
      <c r="B52676"/>
      <c r="C52676"/>
      <c r="D52676"/>
      <c r="E52676" s="148"/>
      <c r="F52676" s="148"/>
      <c r="G52676" s="149"/>
      <c r="H52676" s="148"/>
      <c r="I52676"/>
    </row>
    <row r="52677" spans="1:9" x14ac:dyDescent="0.25">
      <c r="A52677"/>
      <c r="B52677"/>
      <c r="C52677"/>
      <c r="D52677"/>
      <c r="E52677" s="148"/>
      <c r="F52677" s="148"/>
      <c r="G52677" s="149"/>
      <c r="H52677" s="148"/>
      <c r="I52677"/>
    </row>
    <row r="52678" spans="1:9" x14ac:dyDescent="0.25">
      <c r="A52678"/>
      <c r="B52678"/>
      <c r="C52678"/>
      <c r="D52678"/>
      <c r="E52678" s="148"/>
      <c r="F52678" s="148"/>
      <c r="G52678" s="149"/>
      <c r="H52678" s="148"/>
      <c r="I52678"/>
    </row>
    <row r="52679" spans="1:9" x14ac:dyDescent="0.25">
      <c r="A52679"/>
      <c r="B52679"/>
      <c r="C52679"/>
      <c r="D52679"/>
      <c r="E52679" s="148"/>
      <c r="F52679" s="148"/>
      <c r="G52679" s="149"/>
      <c r="H52679" s="148"/>
      <c r="I52679"/>
    </row>
    <row r="52680" spans="1:9" x14ac:dyDescent="0.25">
      <c r="A52680"/>
      <c r="B52680"/>
      <c r="C52680"/>
      <c r="D52680"/>
      <c r="E52680" s="148"/>
      <c r="F52680" s="148"/>
      <c r="G52680" s="149"/>
      <c r="H52680" s="148"/>
      <c r="I52680"/>
    </row>
    <row r="52681" spans="1:9" x14ac:dyDescent="0.25">
      <c r="A52681"/>
      <c r="B52681"/>
      <c r="C52681"/>
      <c r="D52681"/>
      <c r="E52681" s="148"/>
      <c r="F52681" s="148"/>
      <c r="G52681" s="149"/>
      <c r="H52681" s="148"/>
      <c r="I52681"/>
    </row>
    <row r="52682" spans="1:9" x14ac:dyDescent="0.25">
      <c r="A52682"/>
      <c r="B52682"/>
      <c r="C52682"/>
      <c r="D52682"/>
      <c r="E52682" s="148"/>
      <c r="F52682" s="148"/>
      <c r="G52682" s="149"/>
      <c r="H52682" s="148"/>
      <c r="I52682"/>
    </row>
    <row r="52683" spans="1:9" x14ac:dyDescent="0.25">
      <c r="A52683"/>
      <c r="B52683"/>
      <c r="C52683"/>
      <c r="D52683"/>
      <c r="E52683" s="148"/>
      <c r="F52683" s="148"/>
      <c r="G52683" s="149"/>
      <c r="H52683" s="148"/>
      <c r="I52683"/>
    </row>
    <row r="52684" spans="1:9" x14ac:dyDescent="0.25">
      <c r="A52684"/>
      <c r="B52684"/>
      <c r="C52684"/>
      <c r="D52684"/>
      <c r="E52684" s="148"/>
      <c r="F52684" s="148"/>
      <c r="G52684" s="149"/>
      <c r="H52684" s="148"/>
      <c r="I52684"/>
    </row>
    <row r="52685" spans="1:9" x14ac:dyDescent="0.25">
      <c r="A52685"/>
      <c r="B52685"/>
      <c r="C52685"/>
      <c r="D52685"/>
      <c r="E52685" s="148"/>
      <c r="F52685" s="148"/>
      <c r="G52685" s="149"/>
      <c r="H52685" s="148"/>
      <c r="I52685"/>
    </row>
    <row r="52686" spans="1:9" x14ac:dyDescent="0.25">
      <c r="A52686"/>
      <c r="B52686"/>
      <c r="C52686"/>
      <c r="D52686"/>
      <c r="E52686" s="148"/>
      <c r="F52686" s="148"/>
      <c r="G52686" s="149"/>
      <c r="H52686" s="148"/>
      <c r="I52686"/>
    </row>
    <row r="52687" spans="1:9" x14ac:dyDescent="0.25">
      <c r="A52687"/>
      <c r="B52687"/>
      <c r="C52687"/>
      <c r="D52687"/>
      <c r="E52687" s="148"/>
      <c r="F52687" s="148"/>
      <c r="G52687" s="149"/>
      <c r="H52687" s="148"/>
      <c r="I52687"/>
    </row>
    <row r="52688" spans="1:9" x14ac:dyDescent="0.25">
      <c r="A52688"/>
      <c r="B52688"/>
      <c r="C52688"/>
      <c r="D52688"/>
      <c r="E52688" s="148"/>
      <c r="F52688" s="148"/>
      <c r="G52688" s="149"/>
      <c r="H52688" s="148"/>
      <c r="I52688"/>
    </row>
    <row r="52689" spans="1:9" x14ac:dyDescent="0.25">
      <c r="A52689"/>
      <c r="B52689"/>
      <c r="C52689"/>
      <c r="D52689"/>
      <c r="E52689" s="148"/>
      <c r="F52689" s="148"/>
      <c r="G52689" s="149"/>
      <c r="H52689" s="148"/>
      <c r="I52689"/>
    </row>
    <row r="52690" spans="1:9" x14ac:dyDescent="0.25">
      <c r="A52690"/>
      <c r="B52690"/>
      <c r="C52690"/>
      <c r="D52690"/>
      <c r="E52690" s="148"/>
      <c r="F52690" s="148"/>
      <c r="G52690" s="149"/>
      <c r="H52690" s="148"/>
      <c r="I52690"/>
    </row>
    <row r="52691" spans="1:9" x14ac:dyDescent="0.25">
      <c r="A52691"/>
      <c r="B52691"/>
      <c r="C52691"/>
      <c r="D52691"/>
      <c r="E52691" s="148"/>
      <c r="F52691" s="148"/>
      <c r="G52691" s="149"/>
      <c r="H52691" s="148"/>
      <c r="I52691"/>
    </row>
    <row r="52692" spans="1:9" x14ac:dyDescent="0.25">
      <c r="A52692"/>
      <c r="B52692"/>
      <c r="C52692"/>
      <c r="D52692"/>
      <c r="E52692" s="148"/>
      <c r="F52692" s="148"/>
      <c r="G52692" s="149"/>
      <c r="H52692" s="148"/>
      <c r="I52692"/>
    </row>
    <row r="52693" spans="1:9" x14ac:dyDescent="0.25">
      <c r="A52693"/>
      <c r="B52693"/>
      <c r="C52693"/>
      <c r="D52693"/>
      <c r="E52693" s="148"/>
      <c r="F52693" s="148"/>
      <c r="G52693" s="149"/>
      <c r="H52693" s="148"/>
      <c r="I52693"/>
    </row>
    <row r="52694" spans="1:9" x14ac:dyDescent="0.25">
      <c r="A52694"/>
      <c r="B52694"/>
      <c r="C52694"/>
      <c r="D52694"/>
      <c r="E52694" s="148"/>
      <c r="F52694" s="148"/>
      <c r="G52694" s="149"/>
      <c r="H52694" s="148"/>
      <c r="I52694"/>
    </row>
    <row r="52695" spans="1:9" x14ac:dyDescent="0.25">
      <c r="A52695"/>
      <c r="B52695"/>
      <c r="C52695"/>
      <c r="D52695"/>
      <c r="E52695" s="148"/>
      <c r="F52695" s="148"/>
      <c r="G52695" s="149"/>
      <c r="H52695" s="148"/>
      <c r="I52695"/>
    </row>
    <row r="52696" spans="1:9" x14ac:dyDescent="0.25">
      <c r="A52696"/>
      <c r="B52696"/>
      <c r="C52696"/>
      <c r="D52696"/>
      <c r="E52696" s="148"/>
      <c r="F52696" s="148"/>
      <c r="G52696" s="149"/>
      <c r="H52696" s="148"/>
      <c r="I52696"/>
    </row>
    <row r="52697" spans="1:9" x14ac:dyDescent="0.25">
      <c r="A52697"/>
      <c r="B52697"/>
      <c r="C52697"/>
      <c r="D52697"/>
      <c r="E52697" s="148"/>
      <c r="F52697" s="148"/>
      <c r="G52697" s="149"/>
      <c r="H52697" s="148"/>
      <c r="I52697"/>
    </row>
    <row r="52698" spans="1:9" x14ac:dyDescent="0.25">
      <c r="A52698"/>
      <c r="B52698"/>
      <c r="C52698"/>
      <c r="D52698"/>
      <c r="E52698" s="148"/>
      <c r="F52698" s="148"/>
      <c r="G52698" s="149"/>
      <c r="H52698" s="148"/>
      <c r="I52698"/>
    </row>
    <row r="52699" spans="1:9" x14ac:dyDescent="0.25">
      <c r="A52699"/>
      <c r="B52699"/>
      <c r="C52699"/>
      <c r="D52699"/>
      <c r="E52699" s="148"/>
      <c r="F52699" s="148"/>
      <c r="G52699" s="149"/>
      <c r="H52699" s="148"/>
      <c r="I52699"/>
    </row>
    <row r="52700" spans="1:9" x14ac:dyDescent="0.25">
      <c r="A52700"/>
      <c r="B52700"/>
      <c r="C52700"/>
      <c r="D52700"/>
      <c r="E52700" s="148"/>
      <c r="F52700" s="148"/>
      <c r="G52700" s="149"/>
      <c r="H52700" s="148"/>
      <c r="I52700"/>
    </row>
    <row r="52701" spans="1:9" x14ac:dyDescent="0.25">
      <c r="A52701"/>
      <c r="B52701"/>
      <c r="C52701"/>
      <c r="D52701"/>
      <c r="E52701" s="148"/>
      <c r="F52701" s="148"/>
      <c r="G52701" s="149"/>
      <c r="H52701" s="148"/>
      <c r="I52701"/>
    </row>
    <row r="52702" spans="1:9" x14ac:dyDescent="0.25">
      <c r="A52702"/>
      <c r="B52702"/>
      <c r="C52702"/>
      <c r="D52702"/>
      <c r="E52702" s="148"/>
      <c r="F52702" s="148"/>
      <c r="G52702" s="149"/>
      <c r="H52702" s="148"/>
      <c r="I52702"/>
    </row>
    <row r="52703" spans="1:9" x14ac:dyDescent="0.25">
      <c r="A52703"/>
      <c r="B52703"/>
      <c r="C52703"/>
      <c r="D52703"/>
      <c r="E52703" s="148"/>
      <c r="F52703" s="148"/>
      <c r="G52703" s="149"/>
      <c r="H52703" s="148"/>
      <c r="I52703"/>
    </row>
    <row r="52704" spans="1:9" x14ac:dyDescent="0.25">
      <c r="A52704"/>
      <c r="B52704"/>
      <c r="C52704"/>
      <c r="D52704"/>
      <c r="E52704" s="148"/>
      <c r="F52704" s="148"/>
      <c r="G52704" s="149"/>
      <c r="H52704" s="148"/>
      <c r="I52704"/>
    </row>
    <row r="52705" spans="1:9" x14ac:dyDescent="0.25">
      <c r="A52705"/>
      <c r="B52705"/>
      <c r="C52705"/>
      <c r="D52705"/>
      <c r="E52705" s="148"/>
      <c r="F52705" s="148"/>
      <c r="G52705" s="149"/>
      <c r="H52705" s="148"/>
      <c r="I52705"/>
    </row>
    <row r="52706" spans="1:9" x14ac:dyDescent="0.25">
      <c r="A52706"/>
      <c r="B52706"/>
      <c r="C52706"/>
      <c r="D52706"/>
      <c r="E52706" s="148"/>
      <c r="F52706" s="148"/>
      <c r="G52706" s="149"/>
      <c r="H52706" s="148"/>
      <c r="I52706"/>
    </row>
    <row r="52707" spans="1:9" x14ac:dyDescent="0.25">
      <c r="A52707"/>
      <c r="B52707"/>
      <c r="C52707"/>
      <c r="D52707"/>
      <c r="E52707" s="148"/>
      <c r="F52707" s="148"/>
      <c r="G52707" s="149"/>
      <c r="H52707" s="148"/>
      <c r="I52707"/>
    </row>
    <row r="52708" spans="1:9" x14ac:dyDescent="0.25">
      <c r="A52708"/>
      <c r="B52708"/>
      <c r="C52708"/>
      <c r="D52708"/>
      <c r="E52708" s="148"/>
      <c r="F52708" s="148"/>
      <c r="G52708" s="149"/>
      <c r="H52708" s="148"/>
      <c r="I52708"/>
    </row>
    <row r="52709" spans="1:9" x14ac:dyDescent="0.25">
      <c r="A52709"/>
      <c r="B52709"/>
      <c r="C52709"/>
      <c r="D52709"/>
      <c r="E52709" s="148"/>
      <c r="F52709" s="148"/>
      <c r="G52709" s="149"/>
      <c r="H52709" s="148"/>
      <c r="I52709"/>
    </row>
    <row r="52710" spans="1:9" x14ac:dyDescent="0.25">
      <c r="A52710"/>
      <c r="B52710"/>
      <c r="C52710"/>
      <c r="D52710"/>
      <c r="E52710" s="148"/>
      <c r="F52710" s="148"/>
      <c r="G52710" s="149"/>
      <c r="H52710" s="148"/>
      <c r="I52710"/>
    </row>
    <row r="52711" spans="1:9" x14ac:dyDescent="0.25">
      <c r="A52711"/>
      <c r="B52711"/>
      <c r="C52711"/>
      <c r="D52711"/>
      <c r="E52711" s="148"/>
      <c r="F52711" s="148"/>
      <c r="G52711" s="149"/>
      <c r="H52711" s="148"/>
      <c r="I52711"/>
    </row>
    <row r="52712" spans="1:9" x14ac:dyDescent="0.25">
      <c r="A52712"/>
      <c r="B52712"/>
      <c r="C52712"/>
      <c r="D52712"/>
      <c r="E52712" s="148"/>
      <c r="F52712" s="148"/>
      <c r="G52712" s="149"/>
      <c r="H52712" s="148"/>
      <c r="I52712"/>
    </row>
    <row r="52713" spans="1:9" x14ac:dyDescent="0.25">
      <c r="A52713"/>
      <c r="B52713"/>
      <c r="C52713"/>
      <c r="D52713"/>
      <c r="E52713" s="148"/>
      <c r="F52713" s="148"/>
      <c r="G52713" s="149"/>
      <c r="H52713" s="148"/>
      <c r="I52713"/>
    </row>
    <row r="52714" spans="1:9" x14ac:dyDescent="0.25">
      <c r="A52714"/>
      <c r="B52714"/>
      <c r="C52714"/>
      <c r="D52714"/>
      <c r="E52714" s="148"/>
      <c r="F52714" s="148"/>
      <c r="G52714" s="149"/>
      <c r="H52714" s="148"/>
      <c r="I52714"/>
    </row>
    <row r="52715" spans="1:9" x14ac:dyDescent="0.25">
      <c r="A52715"/>
      <c r="B52715"/>
      <c r="C52715"/>
      <c r="D52715"/>
      <c r="E52715" s="148"/>
      <c r="F52715" s="148"/>
      <c r="G52715" s="149"/>
      <c r="H52715" s="148"/>
      <c r="I52715"/>
    </row>
    <row r="52716" spans="1:9" x14ac:dyDescent="0.25">
      <c r="A52716"/>
      <c r="B52716"/>
      <c r="C52716"/>
      <c r="D52716"/>
      <c r="E52716" s="148"/>
      <c r="F52716" s="148"/>
      <c r="G52716" s="149"/>
      <c r="H52716" s="148"/>
      <c r="I52716"/>
    </row>
    <row r="52717" spans="1:9" x14ac:dyDescent="0.25">
      <c r="A52717"/>
      <c r="B52717"/>
      <c r="C52717"/>
      <c r="D52717"/>
      <c r="E52717" s="148"/>
      <c r="F52717" s="148"/>
      <c r="G52717" s="149"/>
      <c r="H52717" s="148"/>
      <c r="I52717"/>
    </row>
    <row r="52718" spans="1:9" x14ac:dyDescent="0.25">
      <c r="A52718"/>
      <c r="B52718"/>
      <c r="C52718"/>
      <c r="D52718"/>
      <c r="E52718" s="148"/>
      <c r="F52718" s="148"/>
      <c r="G52718" s="149"/>
      <c r="H52718" s="148"/>
      <c r="I52718"/>
    </row>
    <row r="52719" spans="1:9" x14ac:dyDescent="0.25">
      <c r="A52719"/>
      <c r="B52719"/>
      <c r="C52719"/>
      <c r="D52719"/>
      <c r="E52719" s="148"/>
      <c r="F52719" s="148"/>
      <c r="G52719" s="149"/>
      <c r="H52719" s="148"/>
      <c r="I52719"/>
    </row>
    <row r="52720" spans="1:9" x14ac:dyDescent="0.25">
      <c r="A52720"/>
      <c r="B52720"/>
      <c r="C52720"/>
      <c r="D52720"/>
      <c r="E52720" s="148"/>
      <c r="F52720" s="148"/>
      <c r="G52720" s="149"/>
      <c r="H52720" s="148"/>
      <c r="I52720"/>
    </row>
    <row r="52721" spans="1:9" x14ac:dyDescent="0.25">
      <c r="A52721"/>
      <c r="B52721"/>
      <c r="C52721"/>
      <c r="D52721"/>
      <c r="E52721" s="148"/>
      <c r="F52721" s="148"/>
      <c r="G52721" s="149"/>
      <c r="H52721" s="148"/>
      <c r="I52721"/>
    </row>
    <row r="52722" spans="1:9" x14ac:dyDescent="0.25">
      <c r="A52722"/>
      <c r="B52722"/>
      <c r="C52722"/>
      <c r="D52722"/>
      <c r="E52722" s="148"/>
      <c r="F52722" s="148"/>
      <c r="G52722" s="149"/>
      <c r="H52722" s="148"/>
      <c r="I52722"/>
    </row>
    <row r="52723" spans="1:9" x14ac:dyDescent="0.25">
      <c r="A52723"/>
      <c r="B52723"/>
      <c r="C52723"/>
      <c r="D52723"/>
      <c r="E52723" s="148"/>
      <c r="F52723" s="148"/>
      <c r="G52723" s="149"/>
      <c r="H52723" s="148"/>
      <c r="I52723"/>
    </row>
    <row r="52724" spans="1:9" x14ac:dyDescent="0.25">
      <c r="A52724"/>
      <c r="B52724"/>
      <c r="C52724"/>
      <c r="D52724"/>
      <c r="E52724" s="148"/>
      <c r="F52724" s="148"/>
      <c r="G52724" s="149"/>
      <c r="H52724" s="148"/>
      <c r="I52724"/>
    </row>
    <row r="52725" spans="1:9" x14ac:dyDescent="0.25">
      <c r="A52725"/>
      <c r="B52725"/>
      <c r="C52725"/>
      <c r="D52725"/>
      <c r="E52725" s="148"/>
      <c r="F52725" s="148"/>
      <c r="G52725" s="149"/>
      <c r="H52725" s="148"/>
      <c r="I52725"/>
    </row>
    <row r="52726" spans="1:9" x14ac:dyDescent="0.25">
      <c r="A52726"/>
      <c r="B52726"/>
      <c r="C52726"/>
      <c r="D52726"/>
      <c r="E52726" s="148"/>
      <c r="F52726" s="148"/>
      <c r="G52726" s="149"/>
      <c r="H52726" s="148"/>
      <c r="I52726"/>
    </row>
    <row r="52727" spans="1:9" x14ac:dyDescent="0.25">
      <c r="A52727"/>
      <c r="B52727"/>
      <c r="C52727"/>
      <c r="D52727"/>
      <c r="E52727" s="148"/>
      <c r="F52727" s="148"/>
      <c r="G52727" s="149"/>
      <c r="H52727" s="148"/>
      <c r="I52727"/>
    </row>
    <row r="52728" spans="1:9" x14ac:dyDescent="0.25">
      <c r="A52728"/>
      <c r="B52728"/>
      <c r="C52728"/>
      <c r="D52728"/>
      <c r="E52728" s="148"/>
      <c r="F52728" s="148"/>
      <c r="G52728" s="149"/>
      <c r="H52728" s="148"/>
      <c r="I52728"/>
    </row>
    <row r="52729" spans="1:9" x14ac:dyDescent="0.25">
      <c r="A52729"/>
      <c r="B52729"/>
      <c r="C52729"/>
      <c r="D52729"/>
      <c r="E52729" s="148"/>
      <c r="F52729" s="148"/>
      <c r="G52729" s="149"/>
      <c r="H52729" s="148"/>
      <c r="I52729"/>
    </row>
    <row r="52730" spans="1:9" x14ac:dyDescent="0.25">
      <c r="A52730"/>
      <c r="B52730"/>
      <c r="C52730"/>
      <c r="D52730"/>
      <c r="E52730" s="148"/>
      <c r="F52730" s="148"/>
      <c r="G52730" s="149"/>
      <c r="H52730" s="148"/>
      <c r="I52730"/>
    </row>
    <row r="52731" spans="1:9" x14ac:dyDescent="0.25">
      <c r="A52731"/>
      <c r="B52731"/>
      <c r="C52731"/>
      <c r="D52731"/>
      <c r="E52731" s="148"/>
      <c r="F52731" s="148"/>
      <c r="G52731" s="149"/>
      <c r="H52731" s="148"/>
      <c r="I52731"/>
    </row>
    <row r="52732" spans="1:9" x14ac:dyDescent="0.25">
      <c r="A52732"/>
      <c r="B52732"/>
      <c r="C52732"/>
      <c r="D52732"/>
      <c r="E52732" s="148"/>
      <c r="F52732" s="148"/>
      <c r="G52732" s="149"/>
      <c r="H52732" s="148"/>
      <c r="I52732"/>
    </row>
    <row r="52733" spans="1:9" x14ac:dyDescent="0.25">
      <c r="A52733"/>
      <c r="B52733"/>
      <c r="C52733"/>
      <c r="D52733"/>
      <c r="E52733" s="148"/>
      <c r="F52733" s="148"/>
      <c r="G52733" s="149"/>
      <c r="H52733" s="148"/>
      <c r="I52733"/>
    </row>
    <row r="52734" spans="1:9" x14ac:dyDescent="0.25">
      <c r="A52734"/>
      <c r="B52734"/>
      <c r="C52734"/>
      <c r="D52734"/>
      <c r="E52734" s="148"/>
      <c r="F52734" s="148"/>
      <c r="G52734" s="149"/>
      <c r="H52734" s="148"/>
      <c r="I52734"/>
    </row>
    <row r="52735" spans="1:9" x14ac:dyDescent="0.25">
      <c r="A52735"/>
      <c r="B52735"/>
      <c r="C52735"/>
      <c r="D52735"/>
      <c r="E52735" s="148"/>
      <c r="F52735" s="148"/>
      <c r="G52735" s="149"/>
      <c r="H52735" s="148"/>
      <c r="I52735"/>
    </row>
    <row r="52736" spans="1:9" x14ac:dyDescent="0.25">
      <c r="A52736"/>
      <c r="B52736"/>
      <c r="C52736"/>
      <c r="D52736"/>
      <c r="E52736" s="148"/>
      <c r="F52736" s="148"/>
      <c r="G52736" s="149"/>
      <c r="H52736" s="148"/>
      <c r="I52736"/>
    </row>
    <row r="52737" spans="1:9" x14ac:dyDescent="0.25">
      <c r="A52737"/>
      <c r="B52737"/>
      <c r="C52737"/>
      <c r="D52737"/>
      <c r="E52737" s="148"/>
      <c r="F52737" s="148"/>
      <c r="G52737" s="149"/>
      <c r="H52737" s="148"/>
      <c r="I52737"/>
    </row>
    <row r="52738" spans="1:9" x14ac:dyDescent="0.25">
      <c r="A52738"/>
      <c r="B52738"/>
      <c r="C52738"/>
      <c r="D52738"/>
      <c r="E52738" s="148"/>
      <c r="F52738" s="148"/>
      <c r="G52738" s="149"/>
      <c r="H52738" s="148"/>
      <c r="I52738"/>
    </row>
    <row r="52739" spans="1:9" x14ac:dyDescent="0.25">
      <c r="A52739"/>
      <c r="B52739"/>
      <c r="C52739"/>
      <c r="D52739"/>
      <c r="E52739" s="148"/>
      <c r="F52739" s="148"/>
      <c r="G52739" s="149"/>
      <c r="H52739" s="148"/>
      <c r="I52739"/>
    </row>
    <row r="52740" spans="1:9" x14ac:dyDescent="0.25">
      <c r="A52740"/>
      <c r="B52740"/>
      <c r="C52740"/>
      <c r="D52740"/>
      <c r="E52740" s="148"/>
      <c r="F52740" s="148"/>
      <c r="G52740" s="149"/>
      <c r="H52740" s="148"/>
      <c r="I52740"/>
    </row>
    <row r="52741" spans="1:9" x14ac:dyDescent="0.25">
      <c r="A52741"/>
      <c r="B52741"/>
      <c r="C52741"/>
      <c r="D52741"/>
      <c r="E52741" s="148"/>
      <c r="F52741" s="148"/>
      <c r="G52741" s="149"/>
      <c r="H52741" s="148"/>
      <c r="I52741"/>
    </row>
    <row r="52742" spans="1:9" x14ac:dyDescent="0.25">
      <c r="A52742"/>
      <c r="B52742"/>
      <c r="C52742"/>
      <c r="D52742"/>
      <c r="E52742" s="148"/>
      <c r="F52742" s="148"/>
      <c r="G52742" s="149"/>
      <c r="H52742" s="148"/>
      <c r="I52742"/>
    </row>
    <row r="52743" spans="1:9" x14ac:dyDescent="0.25">
      <c r="A52743"/>
      <c r="B52743"/>
      <c r="C52743"/>
      <c r="D52743"/>
      <c r="E52743" s="148"/>
      <c r="F52743" s="148"/>
      <c r="G52743" s="149"/>
      <c r="H52743" s="148"/>
      <c r="I52743"/>
    </row>
    <row r="52744" spans="1:9" x14ac:dyDescent="0.25">
      <c r="A52744"/>
      <c r="B52744"/>
      <c r="C52744"/>
      <c r="D52744"/>
      <c r="E52744" s="148"/>
      <c r="F52744" s="148"/>
      <c r="G52744" s="149"/>
      <c r="H52744" s="148"/>
      <c r="I52744"/>
    </row>
    <row r="52745" spans="1:9" x14ac:dyDescent="0.25">
      <c r="A52745"/>
      <c r="B52745"/>
      <c r="C52745"/>
      <c r="D52745"/>
      <c r="E52745" s="148"/>
      <c r="F52745" s="148"/>
      <c r="G52745" s="149"/>
      <c r="H52745" s="148"/>
      <c r="I52745"/>
    </row>
    <row r="52746" spans="1:9" x14ac:dyDescent="0.25">
      <c r="A52746"/>
      <c r="B52746"/>
      <c r="C52746"/>
      <c r="D52746"/>
      <c r="E52746" s="148"/>
      <c r="F52746" s="148"/>
      <c r="G52746" s="149"/>
      <c r="H52746" s="148"/>
      <c r="I52746"/>
    </row>
    <row r="52747" spans="1:9" x14ac:dyDescent="0.25">
      <c r="A52747"/>
      <c r="B52747"/>
      <c r="C52747"/>
      <c r="D52747"/>
      <c r="E52747" s="148"/>
      <c r="F52747" s="148"/>
      <c r="G52747" s="149"/>
      <c r="H52747" s="148"/>
      <c r="I52747"/>
    </row>
    <row r="52748" spans="1:9" x14ac:dyDescent="0.25">
      <c r="A52748"/>
      <c r="B52748"/>
      <c r="C52748"/>
      <c r="D52748"/>
      <c r="E52748" s="148"/>
      <c r="F52748" s="148"/>
      <c r="G52748" s="149"/>
      <c r="H52748" s="148"/>
      <c r="I52748"/>
    </row>
    <row r="52749" spans="1:9" x14ac:dyDescent="0.25">
      <c r="A52749"/>
      <c r="B52749"/>
      <c r="C52749"/>
      <c r="D52749"/>
      <c r="E52749" s="148"/>
      <c r="F52749" s="148"/>
      <c r="G52749" s="149"/>
      <c r="H52749" s="148"/>
      <c r="I52749"/>
    </row>
    <row r="52750" spans="1:9" x14ac:dyDescent="0.25">
      <c r="A52750"/>
      <c r="B52750"/>
      <c r="C52750"/>
      <c r="D52750"/>
      <c r="E52750" s="148"/>
      <c r="F52750" s="148"/>
      <c r="G52750" s="149"/>
      <c r="H52750" s="148"/>
      <c r="I52750"/>
    </row>
    <row r="52751" spans="1:9" x14ac:dyDescent="0.25">
      <c r="A52751"/>
      <c r="B52751"/>
      <c r="C52751"/>
      <c r="D52751"/>
      <c r="E52751" s="148"/>
      <c r="F52751" s="148"/>
      <c r="G52751" s="149"/>
      <c r="H52751" s="148"/>
      <c r="I52751"/>
    </row>
    <row r="52752" spans="1:9" x14ac:dyDescent="0.25">
      <c r="A52752"/>
      <c r="B52752"/>
      <c r="C52752"/>
      <c r="D52752"/>
      <c r="E52752" s="148"/>
      <c r="F52752" s="148"/>
      <c r="G52752" s="149"/>
      <c r="H52752" s="148"/>
      <c r="I52752"/>
    </row>
    <row r="52753" spans="1:9" x14ac:dyDescent="0.25">
      <c r="A52753"/>
      <c r="B52753"/>
      <c r="C52753"/>
      <c r="D52753"/>
      <c r="E52753" s="148"/>
      <c r="F52753" s="148"/>
      <c r="G52753" s="149"/>
      <c r="H52753" s="148"/>
      <c r="I52753"/>
    </row>
    <row r="52754" spans="1:9" x14ac:dyDescent="0.25">
      <c r="A52754"/>
      <c r="B52754"/>
      <c r="C52754"/>
      <c r="D52754"/>
      <c r="E52754" s="148"/>
      <c r="F52754" s="148"/>
      <c r="G52754" s="149"/>
      <c r="H52754" s="148"/>
      <c r="I52754"/>
    </row>
    <row r="52755" spans="1:9" x14ac:dyDescent="0.25">
      <c r="A52755"/>
      <c r="B52755"/>
      <c r="C52755"/>
      <c r="D52755"/>
      <c r="E52755" s="148"/>
      <c r="F52755" s="148"/>
      <c r="G52755" s="149"/>
      <c r="H52755" s="148"/>
      <c r="I52755"/>
    </row>
    <row r="52756" spans="1:9" x14ac:dyDescent="0.25">
      <c r="A52756"/>
      <c r="B52756"/>
      <c r="C52756"/>
      <c r="D52756"/>
      <c r="E52756" s="148"/>
      <c r="F52756" s="148"/>
      <c r="G52756" s="149"/>
      <c r="H52756" s="148"/>
      <c r="I52756"/>
    </row>
    <row r="52757" spans="1:9" x14ac:dyDescent="0.25">
      <c r="A52757"/>
      <c r="B52757"/>
      <c r="C52757"/>
      <c r="D52757"/>
      <c r="E52757" s="148"/>
      <c r="F52757" s="148"/>
      <c r="G52757" s="149"/>
      <c r="H52757" s="148"/>
      <c r="I52757"/>
    </row>
    <row r="52758" spans="1:9" x14ac:dyDescent="0.25">
      <c r="A52758"/>
      <c r="B52758"/>
      <c r="C52758"/>
      <c r="D52758"/>
      <c r="E52758" s="148"/>
      <c r="F52758" s="148"/>
      <c r="G52758" s="149"/>
      <c r="H52758" s="148"/>
      <c r="I52758"/>
    </row>
    <row r="52759" spans="1:9" x14ac:dyDescent="0.25">
      <c r="A52759"/>
      <c r="B52759"/>
      <c r="C52759"/>
      <c r="D52759"/>
      <c r="E52759" s="148"/>
      <c r="F52759" s="148"/>
      <c r="G52759" s="149"/>
      <c r="H52759" s="148"/>
      <c r="I52759"/>
    </row>
    <row r="52760" spans="1:9" x14ac:dyDescent="0.25">
      <c r="A52760"/>
      <c r="B52760"/>
      <c r="C52760"/>
      <c r="D52760"/>
      <c r="E52760" s="148"/>
      <c r="F52760" s="148"/>
      <c r="G52760" s="149"/>
      <c r="H52760" s="148"/>
      <c r="I52760"/>
    </row>
    <row r="52761" spans="1:9" x14ac:dyDescent="0.25">
      <c r="A52761"/>
      <c r="B52761"/>
      <c r="C52761"/>
      <c r="D52761"/>
      <c r="E52761" s="148"/>
      <c r="F52761" s="148"/>
      <c r="G52761" s="149"/>
      <c r="H52761" s="148"/>
      <c r="I52761"/>
    </row>
    <row r="52762" spans="1:9" x14ac:dyDescent="0.25">
      <c r="A52762"/>
      <c r="B52762"/>
      <c r="C52762"/>
      <c r="D52762"/>
      <c r="E52762" s="148"/>
      <c r="F52762" s="148"/>
      <c r="G52762" s="149"/>
      <c r="H52762" s="148"/>
      <c r="I52762"/>
    </row>
    <row r="52763" spans="1:9" x14ac:dyDescent="0.25">
      <c r="A52763"/>
      <c r="B52763"/>
      <c r="C52763"/>
      <c r="D52763"/>
      <c r="E52763" s="148"/>
      <c r="F52763" s="148"/>
      <c r="G52763" s="149"/>
      <c r="H52763" s="148"/>
      <c r="I52763"/>
    </row>
    <row r="52764" spans="1:9" x14ac:dyDescent="0.25">
      <c r="A52764"/>
      <c r="B52764"/>
      <c r="C52764"/>
      <c r="D52764"/>
      <c r="E52764" s="148"/>
      <c r="F52764" s="148"/>
      <c r="G52764" s="149"/>
      <c r="H52764" s="148"/>
      <c r="I52764"/>
    </row>
    <row r="52765" spans="1:9" x14ac:dyDescent="0.25">
      <c r="A52765"/>
      <c r="B52765"/>
      <c r="C52765"/>
      <c r="D52765"/>
      <c r="E52765" s="148"/>
      <c r="F52765" s="148"/>
      <c r="G52765" s="149"/>
      <c r="H52765" s="148"/>
      <c r="I52765"/>
    </row>
    <row r="52766" spans="1:9" x14ac:dyDescent="0.25">
      <c r="A52766"/>
      <c r="B52766"/>
      <c r="C52766"/>
      <c r="D52766"/>
      <c r="E52766" s="148"/>
      <c r="F52766" s="148"/>
      <c r="G52766" s="149"/>
      <c r="H52766" s="148"/>
      <c r="I52766"/>
    </row>
    <row r="52767" spans="1:9" x14ac:dyDescent="0.25">
      <c r="A52767"/>
      <c r="B52767"/>
      <c r="C52767"/>
      <c r="D52767"/>
      <c r="E52767" s="148"/>
      <c r="F52767" s="148"/>
      <c r="G52767" s="149"/>
      <c r="H52767" s="148"/>
      <c r="I52767"/>
    </row>
    <row r="52768" spans="1:9" x14ac:dyDescent="0.25">
      <c r="A52768"/>
      <c r="B52768"/>
      <c r="C52768"/>
      <c r="D52768"/>
      <c r="E52768" s="148"/>
      <c r="F52768" s="148"/>
      <c r="G52768" s="149"/>
      <c r="H52768" s="148"/>
      <c r="I52768"/>
    </row>
    <row r="52769" spans="1:9" x14ac:dyDescent="0.25">
      <c r="A52769"/>
      <c r="B52769"/>
      <c r="C52769"/>
      <c r="D52769"/>
      <c r="E52769" s="148"/>
      <c r="F52769" s="148"/>
      <c r="G52769" s="149"/>
      <c r="H52769" s="148"/>
      <c r="I52769"/>
    </row>
    <row r="52770" spans="1:9" x14ac:dyDescent="0.25">
      <c r="A52770"/>
      <c r="B52770"/>
      <c r="C52770"/>
      <c r="D52770"/>
      <c r="E52770" s="148"/>
      <c r="F52770" s="148"/>
      <c r="G52770" s="149"/>
      <c r="H52770" s="148"/>
      <c r="I52770"/>
    </row>
    <row r="52771" spans="1:9" x14ac:dyDescent="0.25">
      <c r="A52771"/>
      <c r="B52771"/>
      <c r="C52771"/>
      <c r="D52771"/>
      <c r="E52771" s="148"/>
      <c r="F52771" s="148"/>
      <c r="G52771" s="149"/>
      <c r="H52771" s="148"/>
      <c r="I52771"/>
    </row>
    <row r="52772" spans="1:9" x14ac:dyDescent="0.25">
      <c r="A52772"/>
      <c r="B52772"/>
      <c r="C52772"/>
      <c r="D52772"/>
      <c r="E52772" s="148"/>
      <c r="F52772" s="148"/>
      <c r="G52772" s="149"/>
      <c r="H52772" s="148"/>
      <c r="I52772"/>
    </row>
    <row r="52773" spans="1:9" x14ac:dyDescent="0.25">
      <c r="A52773"/>
      <c r="B52773"/>
      <c r="C52773"/>
      <c r="D52773"/>
      <c r="E52773" s="148"/>
      <c r="F52773" s="148"/>
      <c r="G52773" s="149"/>
      <c r="H52773" s="148"/>
      <c r="I52773"/>
    </row>
    <row r="52774" spans="1:9" x14ac:dyDescent="0.25">
      <c r="A52774"/>
      <c r="B52774"/>
      <c r="C52774"/>
      <c r="D52774"/>
      <c r="E52774" s="148"/>
      <c r="F52774" s="148"/>
      <c r="G52774" s="149"/>
      <c r="H52774" s="148"/>
      <c r="I52774"/>
    </row>
    <row r="52775" spans="1:9" x14ac:dyDescent="0.25">
      <c r="A52775"/>
      <c r="B52775"/>
      <c r="C52775"/>
      <c r="D52775"/>
      <c r="E52775" s="148"/>
      <c r="F52775" s="148"/>
      <c r="G52775" s="149"/>
      <c r="H52775" s="148"/>
      <c r="I52775"/>
    </row>
    <row r="52776" spans="1:9" x14ac:dyDescent="0.25">
      <c r="A52776"/>
      <c r="B52776"/>
      <c r="C52776"/>
      <c r="D52776"/>
      <c r="E52776" s="148"/>
      <c r="F52776" s="148"/>
      <c r="G52776" s="149"/>
      <c r="H52776" s="148"/>
      <c r="I52776"/>
    </row>
    <row r="52777" spans="1:9" x14ac:dyDescent="0.25">
      <c r="A52777"/>
      <c r="B52777"/>
      <c r="C52777"/>
      <c r="D52777"/>
      <c r="E52777" s="148"/>
      <c r="F52777" s="148"/>
      <c r="G52777" s="149"/>
      <c r="H52777" s="148"/>
      <c r="I52777"/>
    </row>
    <row r="52778" spans="1:9" x14ac:dyDescent="0.25">
      <c r="A52778"/>
      <c r="B52778"/>
      <c r="C52778"/>
      <c r="D52778"/>
      <c r="E52778" s="148"/>
      <c r="F52778" s="148"/>
      <c r="G52778" s="149"/>
      <c r="H52778" s="148"/>
      <c r="I52778"/>
    </row>
    <row r="52779" spans="1:9" x14ac:dyDescent="0.25">
      <c r="A52779"/>
      <c r="B52779"/>
      <c r="C52779"/>
      <c r="D52779"/>
      <c r="E52779" s="148"/>
      <c r="F52779" s="148"/>
      <c r="G52779" s="149"/>
      <c r="H52779" s="148"/>
      <c r="I52779"/>
    </row>
    <row r="52780" spans="1:9" x14ac:dyDescent="0.25">
      <c r="A52780"/>
      <c r="B52780"/>
      <c r="C52780"/>
      <c r="D52780"/>
      <c r="E52780" s="148"/>
      <c r="F52780" s="148"/>
      <c r="G52780" s="149"/>
      <c r="H52780" s="148"/>
      <c r="I52780"/>
    </row>
    <row r="52781" spans="1:9" x14ac:dyDescent="0.25">
      <c r="A52781"/>
      <c r="B52781"/>
      <c r="C52781"/>
      <c r="D52781"/>
      <c r="E52781" s="148"/>
      <c r="F52781" s="148"/>
      <c r="G52781" s="149"/>
      <c r="H52781" s="148"/>
      <c r="I52781"/>
    </row>
    <row r="52782" spans="1:9" x14ac:dyDescent="0.25">
      <c r="A52782"/>
      <c r="B52782"/>
      <c r="C52782"/>
      <c r="D52782"/>
      <c r="E52782" s="148"/>
      <c r="F52782" s="148"/>
      <c r="G52782" s="149"/>
      <c r="H52782" s="148"/>
      <c r="I52782"/>
    </row>
    <row r="52783" spans="1:9" x14ac:dyDescent="0.25">
      <c r="A52783"/>
      <c r="B52783"/>
      <c r="C52783"/>
      <c r="D52783"/>
      <c r="E52783" s="148"/>
      <c r="F52783" s="148"/>
      <c r="G52783" s="149"/>
      <c r="H52783" s="148"/>
      <c r="I52783"/>
    </row>
    <row r="52784" spans="1:9" x14ac:dyDescent="0.25">
      <c r="A52784"/>
      <c r="B52784"/>
      <c r="C52784"/>
      <c r="D52784"/>
      <c r="E52784" s="148"/>
      <c r="F52784" s="148"/>
      <c r="G52784" s="149"/>
      <c r="H52784" s="148"/>
      <c r="I52784"/>
    </row>
    <row r="52785" spans="1:9" x14ac:dyDescent="0.25">
      <c r="A52785"/>
      <c r="B52785"/>
      <c r="C52785"/>
      <c r="D52785"/>
      <c r="E52785" s="148"/>
      <c r="F52785" s="148"/>
      <c r="G52785" s="149"/>
      <c r="H52785" s="148"/>
      <c r="I52785"/>
    </row>
    <row r="52786" spans="1:9" x14ac:dyDescent="0.25">
      <c r="A52786"/>
      <c r="B52786"/>
      <c r="C52786"/>
      <c r="D52786"/>
      <c r="E52786" s="148"/>
      <c r="F52786" s="148"/>
      <c r="G52786" s="149"/>
      <c r="H52786" s="148"/>
      <c r="I52786"/>
    </row>
    <row r="52787" spans="1:9" x14ac:dyDescent="0.25">
      <c r="A52787"/>
      <c r="B52787"/>
      <c r="C52787"/>
      <c r="D52787"/>
      <c r="E52787" s="148"/>
      <c r="F52787" s="148"/>
      <c r="G52787" s="149"/>
      <c r="H52787" s="148"/>
      <c r="I52787"/>
    </row>
    <row r="52788" spans="1:9" x14ac:dyDescent="0.25">
      <c r="A52788"/>
      <c r="B52788"/>
      <c r="C52788"/>
      <c r="D52788"/>
      <c r="E52788" s="148"/>
      <c r="F52788" s="148"/>
      <c r="G52788" s="149"/>
      <c r="H52788" s="148"/>
      <c r="I52788"/>
    </row>
    <row r="52789" spans="1:9" x14ac:dyDescent="0.25">
      <c r="A52789"/>
      <c r="B52789"/>
      <c r="C52789"/>
      <c r="D52789"/>
      <c r="E52789" s="148"/>
      <c r="F52789" s="148"/>
      <c r="G52789" s="149"/>
      <c r="H52789" s="148"/>
      <c r="I52789"/>
    </row>
    <row r="52790" spans="1:9" x14ac:dyDescent="0.25">
      <c r="A52790"/>
      <c r="B52790"/>
      <c r="C52790"/>
      <c r="D52790"/>
      <c r="E52790" s="148"/>
      <c r="F52790" s="148"/>
      <c r="G52790" s="149"/>
      <c r="H52790" s="148"/>
      <c r="I52790"/>
    </row>
    <row r="52791" spans="1:9" x14ac:dyDescent="0.25">
      <c r="A52791"/>
      <c r="B52791"/>
      <c r="C52791"/>
      <c r="D52791"/>
      <c r="E52791" s="148"/>
      <c r="F52791" s="148"/>
      <c r="G52791" s="149"/>
      <c r="H52791" s="148"/>
      <c r="I52791"/>
    </row>
    <row r="52792" spans="1:9" x14ac:dyDescent="0.25">
      <c r="A52792"/>
      <c r="B52792"/>
      <c r="C52792"/>
      <c r="D52792"/>
      <c r="E52792" s="148"/>
      <c r="F52792" s="148"/>
      <c r="G52792" s="149"/>
      <c r="H52792" s="148"/>
      <c r="I52792"/>
    </row>
    <row r="52793" spans="1:9" x14ac:dyDescent="0.25">
      <c r="A52793"/>
      <c r="B52793"/>
      <c r="C52793"/>
      <c r="D52793"/>
      <c r="E52793" s="148"/>
      <c r="F52793" s="148"/>
      <c r="G52793" s="149"/>
      <c r="H52793" s="148"/>
      <c r="I52793"/>
    </row>
    <row r="52794" spans="1:9" x14ac:dyDescent="0.25">
      <c r="A52794"/>
      <c r="B52794"/>
      <c r="C52794"/>
      <c r="D52794"/>
      <c r="E52794" s="148"/>
      <c r="F52794" s="148"/>
      <c r="G52794" s="149"/>
      <c r="H52794" s="148"/>
      <c r="I52794"/>
    </row>
    <row r="52795" spans="1:9" x14ac:dyDescent="0.25">
      <c r="A52795"/>
      <c r="B52795"/>
      <c r="C52795"/>
      <c r="D52795"/>
      <c r="E52795" s="148"/>
      <c r="F52795" s="148"/>
      <c r="G52795" s="149"/>
      <c r="H52795" s="148"/>
      <c r="I52795"/>
    </row>
    <row r="52796" spans="1:9" x14ac:dyDescent="0.25">
      <c r="A52796"/>
      <c r="B52796"/>
      <c r="C52796"/>
      <c r="D52796"/>
      <c r="E52796" s="148"/>
      <c r="F52796" s="148"/>
      <c r="G52796" s="149"/>
      <c r="H52796" s="148"/>
      <c r="I52796"/>
    </row>
    <row r="52797" spans="1:9" x14ac:dyDescent="0.25">
      <c r="A52797"/>
      <c r="B52797"/>
      <c r="C52797"/>
      <c r="D52797"/>
      <c r="E52797" s="148"/>
      <c r="F52797" s="148"/>
      <c r="G52797" s="149"/>
      <c r="H52797" s="148"/>
      <c r="I52797"/>
    </row>
    <row r="52798" spans="1:9" x14ac:dyDescent="0.25">
      <c r="A52798"/>
      <c r="B52798"/>
      <c r="C52798"/>
      <c r="D52798"/>
      <c r="E52798" s="148"/>
      <c r="F52798" s="148"/>
      <c r="G52798" s="149"/>
      <c r="H52798" s="148"/>
      <c r="I52798"/>
    </row>
    <row r="52799" spans="1:9" x14ac:dyDescent="0.25">
      <c r="A52799"/>
      <c r="B52799"/>
      <c r="C52799"/>
      <c r="D52799"/>
      <c r="E52799" s="148"/>
      <c r="F52799" s="148"/>
      <c r="G52799" s="149"/>
      <c r="H52799" s="148"/>
      <c r="I52799"/>
    </row>
    <row r="52800" spans="1:9" x14ac:dyDescent="0.25">
      <c r="A52800"/>
      <c r="B52800"/>
      <c r="C52800"/>
      <c r="D52800"/>
      <c r="E52800" s="148"/>
      <c r="F52800" s="148"/>
      <c r="G52800" s="149"/>
      <c r="H52800" s="148"/>
      <c r="I52800"/>
    </row>
    <row r="52801" spans="1:9" x14ac:dyDescent="0.25">
      <c r="A52801"/>
      <c r="B52801"/>
      <c r="C52801"/>
      <c r="D52801"/>
      <c r="E52801" s="148"/>
      <c r="F52801" s="148"/>
      <c r="G52801" s="149"/>
      <c r="H52801" s="148"/>
      <c r="I52801"/>
    </row>
    <row r="52802" spans="1:9" x14ac:dyDescent="0.25">
      <c r="A52802"/>
      <c r="B52802"/>
      <c r="C52802"/>
      <c r="D52802"/>
      <c r="E52802" s="148"/>
      <c r="F52802" s="148"/>
      <c r="G52802" s="149"/>
      <c r="H52802" s="148"/>
      <c r="I52802"/>
    </row>
    <row r="52803" spans="1:9" x14ac:dyDescent="0.25">
      <c r="A52803"/>
      <c r="B52803"/>
      <c r="C52803"/>
      <c r="D52803"/>
      <c r="E52803" s="148"/>
      <c r="F52803" s="148"/>
      <c r="G52803" s="149"/>
      <c r="H52803" s="148"/>
      <c r="I52803"/>
    </row>
    <row r="52804" spans="1:9" x14ac:dyDescent="0.25">
      <c r="A52804"/>
      <c r="B52804"/>
      <c r="C52804"/>
      <c r="D52804"/>
      <c r="E52804" s="148"/>
      <c r="F52804" s="148"/>
      <c r="G52804" s="149"/>
      <c r="H52804" s="148"/>
      <c r="I52804"/>
    </row>
    <row r="52805" spans="1:9" x14ac:dyDescent="0.25">
      <c r="A52805"/>
      <c r="B52805"/>
      <c r="C52805"/>
      <c r="D52805"/>
      <c r="E52805" s="148"/>
      <c r="F52805" s="148"/>
      <c r="G52805" s="149"/>
      <c r="H52805" s="148"/>
      <c r="I52805"/>
    </row>
    <row r="52806" spans="1:9" x14ac:dyDescent="0.25">
      <c r="A52806"/>
      <c r="B52806"/>
      <c r="C52806"/>
      <c r="D52806"/>
      <c r="E52806" s="148"/>
      <c r="F52806" s="148"/>
      <c r="G52806" s="149"/>
      <c r="H52806" s="148"/>
      <c r="I52806"/>
    </row>
    <row r="52807" spans="1:9" x14ac:dyDescent="0.25">
      <c r="A52807"/>
      <c r="B52807"/>
      <c r="C52807"/>
      <c r="D52807"/>
      <c r="E52807" s="148"/>
      <c r="F52807" s="148"/>
      <c r="G52807" s="149"/>
      <c r="H52807" s="148"/>
      <c r="I52807"/>
    </row>
    <row r="52808" spans="1:9" x14ac:dyDescent="0.25">
      <c r="A52808"/>
      <c r="B52808"/>
      <c r="C52808"/>
      <c r="D52808"/>
      <c r="E52808" s="148"/>
      <c r="F52808" s="148"/>
      <c r="G52808" s="149"/>
      <c r="H52808" s="148"/>
      <c r="I52808"/>
    </row>
    <row r="52809" spans="1:9" x14ac:dyDescent="0.25">
      <c r="A52809"/>
      <c r="B52809"/>
      <c r="C52809"/>
      <c r="D52809"/>
      <c r="E52809" s="148"/>
      <c r="F52809" s="148"/>
      <c r="G52809" s="149"/>
      <c r="H52809" s="148"/>
      <c r="I52809"/>
    </row>
    <row r="52810" spans="1:9" x14ac:dyDescent="0.25">
      <c r="A52810"/>
      <c r="B52810"/>
      <c r="C52810"/>
      <c r="D52810"/>
      <c r="E52810" s="148"/>
      <c r="F52810" s="148"/>
      <c r="G52810" s="149"/>
      <c r="H52810" s="148"/>
      <c r="I52810"/>
    </row>
    <row r="52811" spans="1:9" x14ac:dyDescent="0.25">
      <c r="A52811"/>
      <c r="B52811"/>
      <c r="C52811"/>
      <c r="D52811"/>
      <c r="E52811" s="148"/>
      <c r="F52811" s="148"/>
      <c r="G52811" s="149"/>
      <c r="H52811" s="148"/>
      <c r="I52811"/>
    </row>
    <row r="52812" spans="1:9" x14ac:dyDescent="0.25">
      <c r="A52812"/>
      <c r="B52812"/>
      <c r="C52812"/>
      <c r="D52812"/>
      <c r="E52812" s="148"/>
      <c r="F52812" s="148"/>
      <c r="G52812" s="149"/>
      <c r="H52812" s="148"/>
      <c r="I52812"/>
    </row>
    <row r="52813" spans="1:9" x14ac:dyDescent="0.25">
      <c r="A52813"/>
      <c r="B52813"/>
      <c r="C52813"/>
      <c r="D52813"/>
      <c r="E52813" s="148"/>
      <c r="F52813" s="148"/>
      <c r="G52813" s="149"/>
      <c r="H52813" s="148"/>
      <c r="I52813"/>
    </row>
    <row r="52814" spans="1:9" x14ac:dyDescent="0.25">
      <c r="A52814"/>
      <c r="B52814"/>
      <c r="C52814"/>
      <c r="D52814"/>
      <c r="E52814" s="148"/>
      <c r="F52814" s="148"/>
      <c r="G52814" s="149"/>
      <c r="H52814" s="148"/>
      <c r="I52814"/>
    </row>
    <row r="52815" spans="1:9" x14ac:dyDescent="0.25">
      <c r="A52815"/>
      <c r="B52815"/>
      <c r="C52815"/>
      <c r="D52815"/>
      <c r="E52815" s="148"/>
      <c r="F52815" s="148"/>
      <c r="G52815" s="149"/>
      <c r="H52815" s="148"/>
      <c r="I52815"/>
    </row>
    <row r="52816" spans="1:9" x14ac:dyDescent="0.25">
      <c r="A52816"/>
      <c r="B52816"/>
      <c r="C52816"/>
      <c r="D52816"/>
      <c r="E52816" s="148"/>
      <c r="F52816" s="148"/>
      <c r="G52816" s="149"/>
      <c r="H52816" s="148"/>
      <c r="I52816"/>
    </row>
    <row r="52817" spans="1:9" x14ac:dyDescent="0.25">
      <c r="A52817"/>
      <c r="B52817"/>
      <c r="C52817"/>
      <c r="D52817"/>
      <c r="E52817" s="148"/>
      <c r="F52817" s="148"/>
      <c r="G52817" s="149"/>
      <c r="H52817" s="148"/>
      <c r="I52817"/>
    </row>
    <row r="52818" spans="1:9" x14ac:dyDescent="0.25">
      <c r="A52818"/>
      <c r="B52818"/>
      <c r="C52818"/>
      <c r="D52818"/>
      <c r="E52818" s="148"/>
      <c r="F52818" s="148"/>
      <c r="G52818" s="149"/>
      <c r="H52818" s="148"/>
      <c r="I52818"/>
    </row>
    <row r="52819" spans="1:9" x14ac:dyDescent="0.25">
      <c r="A52819"/>
      <c r="B52819"/>
      <c r="C52819"/>
      <c r="D52819"/>
      <c r="E52819" s="148"/>
      <c r="F52819" s="148"/>
      <c r="G52819" s="149"/>
      <c r="H52819" s="148"/>
      <c r="I52819"/>
    </row>
    <row r="52820" spans="1:9" x14ac:dyDescent="0.25">
      <c r="A52820"/>
      <c r="B52820"/>
      <c r="C52820"/>
      <c r="D52820"/>
      <c r="E52820" s="148"/>
      <c r="F52820" s="148"/>
      <c r="G52820" s="149"/>
      <c r="H52820" s="148"/>
      <c r="I52820"/>
    </row>
    <row r="52821" spans="1:9" x14ac:dyDescent="0.25">
      <c r="A52821"/>
      <c r="B52821"/>
      <c r="C52821"/>
      <c r="D52821"/>
      <c r="E52821" s="148"/>
      <c r="F52821" s="148"/>
      <c r="G52821" s="149"/>
      <c r="H52821" s="148"/>
      <c r="I52821"/>
    </row>
    <row r="52822" spans="1:9" x14ac:dyDescent="0.25">
      <c r="A52822"/>
      <c r="B52822"/>
      <c r="C52822"/>
      <c r="D52822"/>
      <c r="E52822" s="148"/>
      <c r="F52822" s="148"/>
      <c r="G52822" s="149"/>
      <c r="H52822" s="148"/>
      <c r="I52822"/>
    </row>
    <row r="52823" spans="1:9" x14ac:dyDescent="0.25">
      <c r="A52823"/>
      <c r="B52823"/>
      <c r="C52823"/>
      <c r="D52823"/>
      <c r="E52823" s="148"/>
      <c r="F52823" s="148"/>
      <c r="G52823" s="149"/>
      <c r="H52823" s="148"/>
      <c r="I52823"/>
    </row>
    <row r="52824" spans="1:9" x14ac:dyDescent="0.25">
      <c r="A52824"/>
      <c r="B52824"/>
      <c r="C52824"/>
      <c r="D52824"/>
      <c r="E52824" s="148"/>
      <c r="F52824" s="148"/>
      <c r="G52824" s="149"/>
      <c r="H52824" s="148"/>
      <c r="I52824"/>
    </row>
    <row r="52825" spans="1:9" x14ac:dyDescent="0.25">
      <c r="A52825"/>
      <c r="B52825"/>
      <c r="C52825"/>
      <c r="D52825"/>
      <c r="E52825" s="148"/>
      <c r="F52825" s="148"/>
      <c r="G52825" s="149"/>
      <c r="H52825" s="148"/>
      <c r="I52825"/>
    </row>
    <row r="52826" spans="1:9" x14ac:dyDescent="0.25">
      <c r="A52826"/>
      <c r="B52826"/>
      <c r="C52826"/>
      <c r="D52826"/>
      <c r="E52826" s="148"/>
      <c r="F52826" s="148"/>
      <c r="G52826" s="149"/>
      <c r="H52826" s="148"/>
      <c r="I52826"/>
    </row>
    <row r="52827" spans="1:9" x14ac:dyDescent="0.25">
      <c r="A52827"/>
      <c r="B52827"/>
      <c r="C52827"/>
      <c r="D52827"/>
      <c r="E52827" s="148"/>
      <c r="F52827" s="148"/>
      <c r="G52827" s="149"/>
      <c r="H52827" s="148"/>
      <c r="I52827"/>
    </row>
    <row r="52828" spans="1:9" x14ac:dyDescent="0.25">
      <c r="A52828"/>
      <c r="B52828"/>
      <c r="C52828"/>
      <c r="D52828"/>
      <c r="E52828" s="148"/>
      <c r="F52828" s="148"/>
      <c r="G52828" s="149"/>
      <c r="H52828" s="148"/>
      <c r="I52828"/>
    </row>
    <row r="52829" spans="1:9" x14ac:dyDescent="0.25">
      <c r="A52829"/>
      <c r="B52829"/>
      <c r="C52829"/>
      <c r="D52829"/>
      <c r="E52829" s="148"/>
      <c r="F52829" s="148"/>
      <c r="G52829" s="149"/>
      <c r="H52829" s="148"/>
      <c r="I52829"/>
    </row>
    <row r="52830" spans="1:9" x14ac:dyDescent="0.25">
      <c r="A52830"/>
      <c r="B52830"/>
      <c r="C52830"/>
      <c r="D52830"/>
      <c r="E52830" s="148"/>
      <c r="F52830" s="148"/>
      <c r="G52830" s="149"/>
      <c r="H52830" s="148"/>
      <c r="I52830"/>
    </row>
    <row r="52831" spans="1:9" x14ac:dyDescent="0.25">
      <c r="A52831"/>
      <c r="B52831"/>
      <c r="C52831"/>
      <c r="D52831"/>
      <c r="E52831" s="148"/>
      <c r="F52831" s="148"/>
      <c r="G52831" s="149"/>
      <c r="H52831" s="148"/>
      <c r="I52831"/>
    </row>
    <row r="52832" spans="1:9" x14ac:dyDescent="0.25">
      <c r="A52832"/>
      <c r="B52832"/>
      <c r="C52832"/>
      <c r="D52832"/>
      <c r="E52832" s="148"/>
      <c r="F52832" s="148"/>
      <c r="G52832" s="149"/>
      <c r="H52832" s="148"/>
      <c r="I52832"/>
    </row>
    <row r="52833" spans="1:9" x14ac:dyDescent="0.25">
      <c r="A52833"/>
      <c r="B52833"/>
      <c r="C52833"/>
      <c r="D52833"/>
      <c r="E52833" s="148"/>
      <c r="F52833" s="148"/>
      <c r="G52833" s="149"/>
      <c r="H52833" s="148"/>
      <c r="I52833"/>
    </row>
    <row r="52834" spans="1:9" x14ac:dyDescent="0.25">
      <c r="A52834"/>
      <c r="B52834"/>
      <c r="C52834"/>
      <c r="D52834"/>
      <c r="E52834" s="148"/>
      <c r="F52834" s="148"/>
      <c r="G52834" s="149"/>
      <c r="H52834" s="148"/>
      <c r="I52834"/>
    </row>
    <row r="52835" spans="1:9" x14ac:dyDescent="0.25">
      <c r="A52835"/>
      <c r="B52835"/>
      <c r="C52835"/>
      <c r="D52835"/>
      <c r="E52835" s="148"/>
      <c r="F52835" s="148"/>
      <c r="G52835" s="149"/>
      <c r="H52835" s="148"/>
      <c r="I52835"/>
    </row>
    <row r="52836" spans="1:9" x14ac:dyDescent="0.25">
      <c r="A52836"/>
      <c r="B52836"/>
      <c r="C52836"/>
      <c r="D52836"/>
      <c r="E52836" s="148"/>
      <c r="F52836" s="148"/>
      <c r="G52836" s="149"/>
      <c r="H52836" s="148"/>
      <c r="I52836"/>
    </row>
    <row r="52837" spans="1:9" x14ac:dyDescent="0.25">
      <c r="A52837"/>
      <c r="B52837"/>
      <c r="C52837"/>
      <c r="D52837"/>
      <c r="E52837" s="148"/>
      <c r="F52837" s="148"/>
      <c r="G52837" s="149"/>
      <c r="H52837" s="148"/>
      <c r="I52837"/>
    </row>
    <row r="52838" spans="1:9" x14ac:dyDescent="0.25">
      <c r="A52838"/>
      <c r="B52838"/>
      <c r="C52838"/>
      <c r="D52838"/>
      <c r="E52838" s="148"/>
      <c r="F52838" s="148"/>
      <c r="G52838" s="149"/>
      <c r="H52838" s="148"/>
      <c r="I52838"/>
    </row>
    <row r="52839" spans="1:9" x14ac:dyDescent="0.25">
      <c r="A52839"/>
      <c r="B52839"/>
      <c r="C52839"/>
      <c r="D52839"/>
      <c r="E52839" s="148"/>
      <c r="F52839" s="148"/>
      <c r="G52839" s="149"/>
      <c r="H52839" s="148"/>
      <c r="I52839"/>
    </row>
    <row r="52840" spans="1:9" x14ac:dyDescent="0.25">
      <c r="A52840"/>
      <c r="B52840"/>
      <c r="C52840"/>
      <c r="D52840"/>
      <c r="E52840" s="148"/>
      <c r="F52840" s="148"/>
      <c r="G52840" s="149"/>
      <c r="H52840" s="148"/>
      <c r="I52840"/>
    </row>
    <row r="52841" spans="1:9" x14ac:dyDescent="0.25">
      <c r="A52841"/>
      <c r="B52841"/>
      <c r="C52841"/>
      <c r="D52841"/>
      <c r="E52841" s="148"/>
      <c r="F52841" s="148"/>
      <c r="G52841" s="149"/>
      <c r="H52841" s="148"/>
      <c r="I52841"/>
    </row>
    <row r="52842" spans="1:9" x14ac:dyDescent="0.25">
      <c r="A52842"/>
      <c r="B52842"/>
      <c r="C52842"/>
      <c r="D52842"/>
      <c r="E52842" s="148"/>
      <c r="F52842" s="148"/>
      <c r="G52842" s="149"/>
      <c r="H52842" s="148"/>
      <c r="I52842"/>
    </row>
    <row r="52843" spans="1:9" x14ac:dyDescent="0.25">
      <c r="A52843"/>
      <c r="B52843"/>
      <c r="C52843"/>
      <c r="D52843"/>
      <c r="E52843" s="148"/>
      <c r="F52843" s="148"/>
      <c r="G52843" s="149"/>
      <c r="H52843" s="148"/>
      <c r="I52843"/>
    </row>
    <row r="52844" spans="1:9" x14ac:dyDescent="0.25">
      <c r="A52844"/>
      <c r="B52844"/>
      <c r="C52844"/>
      <c r="D52844"/>
      <c r="E52844" s="148"/>
      <c r="F52844" s="148"/>
      <c r="G52844" s="149"/>
      <c r="H52844" s="148"/>
      <c r="I52844"/>
    </row>
    <row r="52845" spans="1:9" x14ac:dyDescent="0.25">
      <c r="A52845"/>
      <c r="B52845"/>
      <c r="C52845"/>
      <c r="D52845"/>
      <c r="E52845" s="148"/>
      <c r="F52845" s="148"/>
      <c r="G52845" s="149"/>
      <c r="H52845" s="148"/>
      <c r="I52845"/>
    </row>
    <row r="52846" spans="1:9" x14ac:dyDescent="0.25">
      <c r="A52846"/>
      <c r="B52846"/>
      <c r="C52846"/>
      <c r="D52846"/>
      <c r="E52846" s="148"/>
      <c r="F52846" s="148"/>
      <c r="G52846" s="149"/>
      <c r="H52846" s="148"/>
      <c r="I52846"/>
    </row>
    <row r="52847" spans="1:9" x14ac:dyDescent="0.25">
      <c r="A52847"/>
      <c r="B52847"/>
      <c r="C52847"/>
      <c r="D52847"/>
      <c r="E52847" s="148"/>
      <c r="F52847" s="148"/>
      <c r="G52847" s="149"/>
      <c r="H52847" s="148"/>
      <c r="I52847"/>
    </row>
    <row r="52848" spans="1:9" x14ac:dyDescent="0.25">
      <c r="A52848"/>
      <c r="B52848"/>
      <c r="C52848"/>
      <c r="D52848"/>
      <c r="E52848" s="148"/>
      <c r="F52848" s="148"/>
      <c r="G52848" s="149"/>
      <c r="H52848" s="148"/>
      <c r="I52848"/>
    </row>
    <row r="52849" spans="1:9" x14ac:dyDescent="0.25">
      <c r="A52849"/>
      <c r="B52849"/>
      <c r="C52849"/>
      <c r="D52849"/>
      <c r="E52849" s="148"/>
      <c r="F52849" s="148"/>
      <c r="G52849" s="149"/>
      <c r="H52849" s="148"/>
      <c r="I52849"/>
    </row>
    <row r="52850" spans="1:9" x14ac:dyDescent="0.25">
      <c r="A52850"/>
      <c r="B52850"/>
      <c r="C52850"/>
      <c r="D52850"/>
      <c r="E52850" s="148"/>
      <c r="F52850" s="148"/>
      <c r="G52850" s="149"/>
      <c r="H52850" s="148"/>
      <c r="I52850"/>
    </row>
    <row r="52851" spans="1:9" x14ac:dyDescent="0.25">
      <c r="A52851"/>
      <c r="B52851"/>
      <c r="C52851"/>
      <c r="D52851"/>
      <c r="E52851" s="148"/>
      <c r="F52851" s="148"/>
      <c r="G52851" s="149"/>
      <c r="H52851" s="148"/>
      <c r="I52851"/>
    </row>
    <row r="52852" spans="1:9" x14ac:dyDescent="0.25">
      <c r="A52852"/>
      <c r="B52852"/>
      <c r="C52852"/>
      <c r="D52852"/>
      <c r="E52852" s="148"/>
      <c r="F52852" s="148"/>
      <c r="G52852" s="149"/>
      <c r="H52852" s="148"/>
      <c r="I52852"/>
    </row>
    <row r="52853" spans="1:9" x14ac:dyDescent="0.25">
      <c r="A52853"/>
      <c r="B52853"/>
      <c r="C52853"/>
      <c r="D52853"/>
      <c r="E52853" s="148"/>
      <c r="F52853" s="148"/>
      <c r="G52853" s="149"/>
      <c r="H52853" s="148"/>
      <c r="I52853"/>
    </row>
    <row r="52854" spans="1:9" x14ac:dyDescent="0.25">
      <c r="A52854"/>
      <c r="B52854"/>
      <c r="C52854"/>
      <c r="D52854"/>
      <c r="E52854" s="148"/>
      <c r="F52854" s="148"/>
      <c r="G52854" s="149"/>
      <c r="H52854" s="148"/>
      <c r="I52854"/>
    </row>
    <row r="52855" spans="1:9" x14ac:dyDescent="0.25">
      <c r="A52855"/>
      <c r="B52855"/>
      <c r="C52855"/>
      <c r="D52855"/>
      <c r="E52855" s="148"/>
      <c r="F52855" s="148"/>
      <c r="G52855" s="149"/>
      <c r="H52855" s="148"/>
      <c r="I52855"/>
    </row>
    <row r="52856" spans="1:9" x14ac:dyDescent="0.25">
      <c r="A52856"/>
      <c r="B52856"/>
      <c r="C52856"/>
      <c r="D52856"/>
      <c r="E52856" s="148"/>
      <c r="F52856" s="148"/>
      <c r="G52856" s="149"/>
      <c r="H52856" s="148"/>
      <c r="I52856"/>
    </row>
    <row r="52857" spans="1:9" x14ac:dyDescent="0.25">
      <c r="A52857"/>
      <c r="B52857"/>
      <c r="C52857"/>
      <c r="D52857"/>
      <c r="E52857" s="148"/>
      <c r="F52857" s="148"/>
      <c r="G52857" s="149"/>
      <c r="H52857" s="148"/>
      <c r="I52857"/>
    </row>
    <row r="52858" spans="1:9" x14ac:dyDescent="0.25">
      <c r="A52858"/>
      <c r="B52858"/>
      <c r="C52858"/>
      <c r="D52858"/>
      <c r="E52858" s="148"/>
      <c r="F52858" s="148"/>
      <c r="G52858" s="149"/>
      <c r="H52858" s="148"/>
      <c r="I52858"/>
    </row>
    <row r="52859" spans="1:9" x14ac:dyDescent="0.25">
      <c r="A52859"/>
      <c r="B52859"/>
      <c r="C52859"/>
      <c r="D52859"/>
      <c r="E52859" s="148"/>
      <c r="F52859" s="148"/>
      <c r="G52859" s="149"/>
      <c r="H52859" s="148"/>
      <c r="I52859"/>
    </row>
    <row r="52860" spans="1:9" x14ac:dyDescent="0.25">
      <c r="A52860"/>
      <c r="B52860"/>
      <c r="C52860"/>
      <c r="D52860"/>
      <c r="E52860" s="148"/>
      <c r="F52860" s="148"/>
      <c r="G52860" s="149"/>
      <c r="H52860" s="148"/>
      <c r="I52860"/>
    </row>
    <row r="52861" spans="1:9" x14ac:dyDescent="0.25">
      <c r="A52861"/>
      <c r="B52861"/>
      <c r="C52861"/>
      <c r="D52861"/>
      <c r="E52861" s="148"/>
      <c r="F52861" s="148"/>
      <c r="G52861" s="149"/>
      <c r="H52861" s="148"/>
      <c r="I52861"/>
    </row>
    <row r="52862" spans="1:9" x14ac:dyDescent="0.25">
      <c r="A52862"/>
      <c r="B52862"/>
      <c r="C52862"/>
      <c r="D52862"/>
      <c r="E52862" s="148"/>
      <c r="F52862" s="148"/>
      <c r="G52862" s="149"/>
      <c r="H52862" s="148"/>
      <c r="I52862"/>
    </row>
    <row r="52863" spans="1:9" x14ac:dyDescent="0.25">
      <c r="A52863"/>
      <c r="B52863"/>
      <c r="C52863"/>
      <c r="D52863"/>
      <c r="E52863" s="148"/>
      <c r="F52863" s="148"/>
      <c r="G52863" s="149"/>
      <c r="H52863" s="148"/>
      <c r="I52863"/>
    </row>
    <row r="52864" spans="1:9" x14ac:dyDescent="0.25">
      <c r="A52864"/>
      <c r="B52864"/>
      <c r="C52864"/>
      <c r="D52864"/>
      <c r="E52864" s="148"/>
      <c r="F52864" s="148"/>
      <c r="G52864" s="149"/>
      <c r="H52864" s="148"/>
      <c r="I52864"/>
    </row>
    <row r="52865" spans="1:9" x14ac:dyDescent="0.25">
      <c r="A52865"/>
      <c r="B52865"/>
      <c r="C52865"/>
      <c r="D52865"/>
      <c r="E52865" s="148"/>
      <c r="F52865" s="148"/>
      <c r="G52865" s="149"/>
      <c r="H52865" s="148"/>
      <c r="I52865"/>
    </row>
    <row r="52866" spans="1:9" x14ac:dyDescent="0.25">
      <c r="A52866"/>
      <c r="B52866"/>
      <c r="C52866"/>
      <c r="D52866"/>
      <c r="E52866" s="148"/>
      <c r="F52866" s="148"/>
      <c r="G52866" s="149"/>
      <c r="H52866" s="148"/>
      <c r="I52866"/>
    </row>
    <row r="52867" spans="1:9" x14ac:dyDescent="0.25">
      <c r="A52867"/>
      <c r="B52867"/>
      <c r="C52867"/>
      <c r="D52867"/>
      <c r="E52867" s="148"/>
      <c r="F52867" s="148"/>
      <c r="G52867" s="149"/>
      <c r="H52867" s="148"/>
      <c r="I52867"/>
    </row>
    <row r="52868" spans="1:9" x14ac:dyDescent="0.25">
      <c r="A52868"/>
      <c r="B52868"/>
      <c r="C52868"/>
      <c r="D52868"/>
      <c r="E52868" s="148"/>
      <c r="F52868" s="148"/>
      <c r="G52868" s="149"/>
      <c r="H52868" s="148"/>
      <c r="I52868"/>
    </row>
    <row r="52869" spans="1:9" x14ac:dyDescent="0.25">
      <c r="A52869"/>
      <c r="B52869"/>
      <c r="C52869"/>
      <c r="D52869"/>
      <c r="E52869" s="148"/>
      <c r="F52869" s="148"/>
      <c r="G52869" s="149"/>
      <c r="H52869" s="148"/>
      <c r="I52869"/>
    </row>
    <row r="52870" spans="1:9" x14ac:dyDescent="0.25">
      <c r="A52870"/>
      <c r="B52870"/>
      <c r="C52870"/>
      <c r="D52870"/>
      <c r="E52870" s="148"/>
      <c r="F52870" s="148"/>
      <c r="G52870" s="149"/>
      <c r="H52870" s="148"/>
      <c r="I52870"/>
    </row>
    <row r="52871" spans="1:9" x14ac:dyDescent="0.25">
      <c r="A52871"/>
      <c r="B52871"/>
      <c r="C52871"/>
      <c r="D52871"/>
      <c r="E52871" s="148"/>
      <c r="F52871" s="148"/>
      <c r="G52871" s="149"/>
      <c r="H52871" s="148"/>
      <c r="I52871"/>
    </row>
    <row r="52872" spans="1:9" x14ac:dyDescent="0.25">
      <c r="A52872"/>
      <c r="B52872"/>
      <c r="C52872"/>
      <c r="D52872"/>
      <c r="E52872" s="148"/>
      <c r="F52872" s="148"/>
      <c r="G52872" s="149"/>
      <c r="H52872" s="148"/>
      <c r="I52872"/>
    </row>
    <row r="52873" spans="1:9" x14ac:dyDescent="0.25">
      <c r="A52873"/>
      <c r="B52873"/>
      <c r="C52873"/>
      <c r="D52873"/>
      <c r="E52873" s="148"/>
      <c r="F52873" s="148"/>
      <c r="G52873" s="149"/>
      <c r="H52873" s="148"/>
      <c r="I52873"/>
    </row>
    <row r="52874" spans="1:9" x14ac:dyDescent="0.25">
      <c r="A52874"/>
      <c r="B52874"/>
      <c r="C52874"/>
      <c r="D52874"/>
      <c r="E52874" s="148"/>
      <c r="F52874" s="148"/>
      <c r="G52874" s="149"/>
      <c r="H52874" s="148"/>
      <c r="I52874"/>
    </row>
    <row r="52875" spans="1:9" x14ac:dyDescent="0.25">
      <c r="A52875"/>
      <c r="B52875"/>
      <c r="C52875"/>
      <c r="D52875"/>
      <c r="E52875" s="148"/>
      <c r="F52875" s="148"/>
      <c r="G52875" s="149"/>
      <c r="H52875" s="148"/>
      <c r="I52875"/>
    </row>
    <row r="52876" spans="1:9" x14ac:dyDescent="0.25">
      <c r="A52876"/>
      <c r="B52876"/>
      <c r="C52876"/>
      <c r="D52876"/>
      <c r="E52876" s="148"/>
      <c r="F52876" s="148"/>
      <c r="G52876" s="149"/>
      <c r="H52876" s="148"/>
      <c r="I52876"/>
    </row>
    <row r="52877" spans="1:9" x14ac:dyDescent="0.25">
      <c r="A52877"/>
      <c r="B52877"/>
      <c r="C52877"/>
      <c r="D52877"/>
      <c r="E52877" s="148"/>
      <c r="F52877" s="148"/>
      <c r="G52877" s="149"/>
      <c r="H52877" s="148"/>
      <c r="I52877"/>
    </row>
    <row r="52878" spans="1:9" x14ac:dyDescent="0.25">
      <c r="A52878"/>
      <c r="B52878"/>
      <c r="C52878"/>
      <c r="D52878"/>
      <c r="E52878" s="148"/>
      <c r="F52878" s="148"/>
      <c r="G52878" s="149"/>
      <c r="H52878" s="148"/>
      <c r="I52878"/>
    </row>
    <row r="52879" spans="1:9" x14ac:dyDescent="0.25">
      <c r="A52879"/>
      <c r="B52879"/>
      <c r="C52879"/>
      <c r="D52879"/>
      <c r="E52879" s="148"/>
      <c r="F52879" s="148"/>
      <c r="G52879" s="149"/>
      <c r="H52879" s="148"/>
      <c r="I52879"/>
    </row>
    <row r="52880" spans="1:9" x14ac:dyDescent="0.25">
      <c r="A52880"/>
      <c r="B52880"/>
      <c r="C52880"/>
      <c r="D52880"/>
      <c r="E52880" s="148"/>
      <c r="F52880" s="148"/>
      <c r="G52880" s="149"/>
      <c r="H52880" s="148"/>
      <c r="I52880"/>
    </row>
    <row r="52881" spans="1:9" x14ac:dyDescent="0.25">
      <c r="A52881"/>
      <c r="B52881"/>
      <c r="C52881"/>
      <c r="D52881"/>
      <c r="E52881" s="148"/>
      <c r="F52881" s="148"/>
      <c r="G52881" s="149"/>
      <c r="H52881" s="148"/>
      <c r="I52881"/>
    </row>
    <row r="52882" spans="1:9" x14ac:dyDescent="0.25">
      <c r="A52882"/>
      <c r="B52882"/>
      <c r="C52882"/>
      <c r="D52882"/>
      <c r="E52882" s="148"/>
      <c r="F52882" s="148"/>
      <c r="G52882" s="149"/>
      <c r="H52882" s="148"/>
      <c r="I52882"/>
    </row>
    <row r="52883" spans="1:9" x14ac:dyDescent="0.25">
      <c r="A52883"/>
      <c r="B52883"/>
      <c r="C52883"/>
      <c r="D52883"/>
      <c r="E52883" s="148"/>
      <c r="F52883" s="148"/>
      <c r="G52883" s="149"/>
      <c r="H52883" s="148"/>
      <c r="I52883"/>
    </row>
    <row r="52884" spans="1:9" x14ac:dyDescent="0.25">
      <c r="A52884"/>
      <c r="B52884"/>
      <c r="C52884"/>
      <c r="D52884"/>
      <c r="E52884" s="148"/>
      <c r="F52884" s="148"/>
      <c r="G52884" s="149"/>
      <c r="H52884" s="148"/>
      <c r="I52884"/>
    </row>
    <row r="52885" spans="1:9" x14ac:dyDescent="0.25">
      <c r="A52885"/>
      <c r="B52885"/>
      <c r="C52885"/>
      <c r="D52885"/>
      <c r="E52885" s="148"/>
      <c r="F52885" s="148"/>
      <c r="G52885" s="149"/>
      <c r="H52885" s="148"/>
      <c r="I52885"/>
    </row>
    <row r="52886" spans="1:9" x14ac:dyDescent="0.25">
      <c r="A52886"/>
      <c r="B52886"/>
      <c r="C52886"/>
      <c r="D52886"/>
      <c r="E52886" s="148"/>
      <c r="F52886" s="148"/>
      <c r="G52886" s="149"/>
      <c r="H52886" s="148"/>
      <c r="I52886"/>
    </row>
    <row r="52887" spans="1:9" x14ac:dyDescent="0.25">
      <c r="A52887"/>
      <c r="B52887"/>
      <c r="C52887"/>
      <c r="D52887"/>
      <c r="E52887" s="148"/>
      <c r="F52887" s="148"/>
      <c r="G52887" s="149"/>
      <c r="H52887" s="148"/>
      <c r="I52887"/>
    </row>
    <row r="52888" spans="1:9" x14ac:dyDescent="0.25">
      <c r="A52888"/>
      <c r="B52888"/>
      <c r="C52888"/>
      <c r="D52888"/>
      <c r="E52888" s="148"/>
      <c r="F52888" s="148"/>
      <c r="G52888" s="149"/>
      <c r="H52888" s="148"/>
      <c r="I52888"/>
    </row>
    <row r="52889" spans="1:9" x14ac:dyDescent="0.25">
      <c r="A52889"/>
      <c r="B52889"/>
      <c r="C52889"/>
      <c r="D52889"/>
      <c r="E52889" s="148"/>
      <c r="F52889" s="148"/>
      <c r="G52889" s="149"/>
      <c r="H52889" s="148"/>
      <c r="I52889"/>
    </row>
    <row r="52890" spans="1:9" x14ac:dyDescent="0.25">
      <c r="A52890"/>
      <c r="B52890"/>
      <c r="C52890"/>
      <c r="D52890"/>
      <c r="E52890" s="148"/>
      <c r="F52890" s="148"/>
      <c r="G52890" s="149"/>
      <c r="H52890" s="148"/>
      <c r="I52890"/>
    </row>
    <row r="52891" spans="1:9" x14ac:dyDescent="0.25">
      <c r="A52891"/>
      <c r="B52891"/>
      <c r="C52891"/>
      <c r="D52891"/>
      <c r="E52891" s="148"/>
      <c r="F52891" s="148"/>
      <c r="G52891" s="149"/>
      <c r="H52891" s="148"/>
      <c r="I52891"/>
    </row>
    <row r="52892" spans="1:9" x14ac:dyDescent="0.25">
      <c r="A52892"/>
      <c r="B52892"/>
      <c r="C52892"/>
      <c r="D52892"/>
      <c r="E52892" s="148"/>
      <c r="F52892" s="148"/>
      <c r="G52892" s="149"/>
      <c r="H52892" s="148"/>
      <c r="I52892"/>
    </row>
    <row r="52893" spans="1:9" x14ac:dyDescent="0.25">
      <c r="A52893"/>
      <c r="B52893"/>
      <c r="C52893"/>
      <c r="D52893"/>
      <c r="E52893" s="148"/>
      <c r="F52893" s="148"/>
      <c r="G52893" s="149"/>
      <c r="H52893" s="148"/>
      <c r="I52893"/>
    </row>
    <row r="52894" spans="1:9" x14ac:dyDescent="0.25">
      <c r="A52894"/>
      <c r="B52894"/>
      <c r="C52894"/>
      <c r="D52894"/>
      <c r="E52894" s="148"/>
      <c r="F52894" s="148"/>
      <c r="G52894" s="149"/>
      <c r="H52894" s="148"/>
      <c r="I52894"/>
    </row>
    <row r="52895" spans="1:9" x14ac:dyDescent="0.25">
      <c r="A52895"/>
      <c r="B52895"/>
      <c r="C52895"/>
      <c r="D52895"/>
      <c r="E52895" s="148"/>
      <c r="F52895" s="148"/>
      <c r="G52895" s="149"/>
      <c r="H52895" s="148"/>
      <c r="I52895"/>
    </row>
    <row r="52896" spans="1:9" x14ac:dyDescent="0.25">
      <c r="A52896"/>
      <c r="B52896"/>
      <c r="C52896"/>
      <c r="D52896"/>
      <c r="E52896" s="148"/>
      <c r="F52896" s="148"/>
      <c r="G52896" s="149"/>
      <c r="H52896" s="148"/>
      <c r="I52896"/>
    </row>
    <row r="52897" spans="1:9" x14ac:dyDescent="0.25">
      <c r="A52897"/>
      <c r="B52897"/>
      <c r="C52897"/>
      <c r="D52897"/>
      <c r="E52897" s="148"/>
      <c r="F52897" s="148"/>
      <c r="G52897" s="149"/>
      <c r="H52897" s="148"/>
      <c r="I52897"/>
    </row>
    <row r="52898" spans="1:9" x14ac:dyDescent="0.25">
      <c r="A52898"/>
      <c r="B52898"/>
      <c r="C52898"/>
      <c r="D52898"/>
      <c r="E52898" s="148"/>
      <c r="F52898" s="148"/>
      <c r="G52898" s="149"/>
      <c r="H52898" s="148"/>
      <c r="I52898"/>
    </row>
    <row r="52899" spans="1:9" x14ac:dyDescent="0.25">
      <c r="A52899"/>
      <c r="B52899"/>
      <c r="C52899"/>
      <c r="D52899"/>
      <c r="E52899" s="148"/>
      <c r="F52899" s="148"/>
      <c r="G52899" s="149"/>
      <c r="H52899" s="148"/>
      <c r="I52899"/>
    </row>
    <row r="52900" spans="1:9" x14ac:dyDescent="0.25">
      <c r="A52900"/>
      <c r="B52900"/>
      <c r="C52900"/>
      <c r="D52900"/>
      <c r="E52900" s="148"/>
      <c r="F52900" s="148"/>
      <c r="G52900" s="149"/>
      <c r="H52900" s="148"/>
      <c r="I52900"/>
    </row>
    <row r="52901" spans="1:9" x14ac:dyDescent="0.25">
      <c r="A52901"/>
      <c r="B52901"/>
      <c r="C52901"/>
      <c r="D52901"/>
      <c r="E52901" s="148"/>
      <c r="F52901" s="148"/>
      <c r="G52901" s="149"/>
      <c r="H52901" s="148"/>
      <c r="I52901"/>
    </row>
    <row r="52902" spans="1:9" x14ac:dyDescent="0.25">
      <c r="A52902"/>
      <c r="B52902"/>
      <c r="C52902"/>
      <c r="D52902"/>
      <c r="E52902" s="148"/>
      <c r="F52902" s="148"/>
      <c r="G52902" s="149"/>
      <c r="H52902" s="148"/>
      <c r="I52902"/>
    </row>
    <row r="52903" spans="1:9" x14ac:dyDescent="0.25">
      <c r="A52903"/>
      <c r="B52903"/>
      <c r="C52903"/>
      <c r="D52903"/>
      <c r="E52903" s="148"/>
      <c r="F52903" s="148"/>
      <c r="G52903" s="149"/>
      <c r="H52903" s="148"/>
      <c r="I52903"/>
    </row>
    <row r="52904" spans="1:9" x14ac:dyDescent="0.25">
      <c r="A52904"/>
      <c r="B52904"/>
      <c r="C52904"/>
      <c r="D52904"/>
      <c r="E52904" s="148"/>
      <c r="F52904" s="148"/>
      <c r="G52904" s="149"/>
      <c r="H52904" s="148"/>
      <c r="I52904"/>
    </row>
    <row r="52905" spans="1:9" x14ac:dyDescent="0.25">
      <c r="A52905"/>
      <c r="B52905"/>
      <c r="C52905"/>
      <c r="D52905"/>
      <c r="E52905" s="148"/>
      <c r="F52905" s="148"/>
      <c r="G52905" s="149"/>
      <c r="H52905" s="148"/>
      <c r="I52905"/>
    </row>
    <row r="52906" spans="1:9" x14ac:dyDescent="0.25">
      <c r="A52906"/>
      <c r="B52906"/>
      <c r="C52906"/>
      <c r="D52906"/>
      <c r="E52906" s="148"/>
      <c r="F52906" s="148"/>
      <c r="G52906" s="149"/>
      <c r="H52906" s="148"/>
      <c r="I52906"/>
    </row>
    <row r="52907" spans="1:9" x14ac:dyDescent="0.25">
      <c r="A52907"/>
      <c r="B52907"/>
      <c r="C52907"/>
      <c r="D52907"/>
      <c r="E52907" s="148"/>
      <c r="F52907" s="148"/>
      <c r="G52907" s="149"/>
      <c r="H52907" s="148"/>
      <c r="I52907"/>
    </row>
    <row r="52908" spans="1:9" x14ac:dyDescent="0.25">
      <c r="A52908"/>
      <c r="B52908"/>
      <c r="C52908"/>
      <c r="D52908"/>
      <c r="E52908" s="148"/>
      <c r="F52908" s="148"/>
      <c r="G52908" s="149"/>
      <c r="H52908" s="148"/>
      <c r="I52908"/>
    </row>
    <row r="52909" spans="1:9" x14ac:dyDescent="0.25">
      <c r="A52909"/>
      <c r="B52909"/>
      <c r="C52909"/>
      <c r="D52909"/>
      <c r="E52909" s="148"/>
      <c r="F52909" s="148"/>
      <c r="G52909" s="149"/>
      <c r="H52909" s="148"/>
      <c r="I52909"/>
    </row>
    <row r="52910" spans="1:9" x14ac:dyDescent="0.25">
      <c r="A52910"/>
      <c r="B52910"/>
      <c r="C52910"/>
      <c r="D52910"/>
      <c r="E52910" s="148"/>
      <c r="F52910" s="148"/>
      <c r="G52910" s="149"/>
      <c r="H52910" s="148"/>
      <c r="I52910"/>
    </row>
    <row r="52911" spans="1:9" x14ac:dyDescent="0.25">
      <c r="A52911"/>
      <c r="B52911"/>
      <c r="C52911"/>
      <c r="D52911"/>
      <c r="E52911" s="148"/>
      <c r="F52911" s="148"/>
      <c r="G52911" s="149"/>
      <c r="H52911" s="148"/>
      <c r="I52911"/>
    </row>
    <row r="52912" spans="1:9" x14ac:dyDescent="0.25">
      <c r="A52912"/>
      <c r="B52912"/>
      <c r="C52912"/>
      <c r="D52912"/>
      <c r="E52912" s="148"/>
      <c r="F52912" s="148"/>
      <c r="G52912" s="149"/>
      <c r="H52912" s="148"/>
      <c r="I52912"/>
    </row>
    <row r="52913" spans="1:9" x14ac:dyDescent="0.25">
      <c r="A52913"/>
      <c r="B52913"/>
      <c r="C52913"/>
      <c r="D52913"/>
      <c r="E52913" s="148"/>
      <c r="F52913" s="148"/>
      <c r="G52913" s="149"/>
      <c r="H52913" s="148"/>
      <c r="I52913"/>
    </row>
    <row r="52914" spans="1:9" x14ac:dyDescent="0.25">
      <c r="A52914"/>
      <c r="B52914"/>
      <c r="C52914"/>
      <c r="D52914"/>
      <c r="E52914" s="148"/>
      <c r="F52914" s="148"/>
      <c r="G52914" s="149"/>
      <c r="H52914" s="148"/>
      <c r="I52914"/>
    </row>
    <row r="52915" spans="1:9" x14ac:dyDescent="0.25">
      <c r="A52915"/>
      <c r="B52915"/>
      <c r="C52915"/>
      <c r="D52915"/>
      <c r="E52915" s="148"/>
      <c r="F52915" s="148"/>
      <c r="G52915" s="149"/>
      <c r="H52915" s="148"/>
      <c r="I52915"/>
    </row>
    <row r="52916" spans="1:9" x14ac:dyDescent="0.25">
      <c r="A52916"/>
      <c r="B52916"/>
      <c r="C52916"/>
      <c r="D52916"/>
      <c r="E52916" s="148"/>
      <c r="F52916" s="148"/>
      <c r="G52916" s="149"/>
      <c r="H52916" s="148"/>
      <c r="I52916"/>
    </row>
    <row r="52917" spans="1:9" x14ac:dyDescent="0.25">
      <c r="A52917"/>
      <c r="B52917"/>
      <c r="C52917"/>
      <c r="D52917"/>
      <c r="E52917" s="148"/>
      <c r="F52917" s="148"/>
      <c r="G52917" s="149"/>
      <c r="H52917" s="148"/>
      <c r="I52917"/>
    </row>
    <row r="52918" spans="1:9" x14ac:dyDescent="0.25">
      <c r="A52918"/>
      <c r="B52918"/>
      <c r="C52918"/>
      <c r="D52918"/>
      <c r="E52918" s="148"/>
      <c r="F52918" s="148"/>
      <c r="G52918" s="149"/>
      <c r="H52918" s="148"/>
      <c r="I52918"/>
    </row>
    <row r="52919" spans="1:9" x14ac:dyDescent="0.25">
      <c r="A52919"/>
      <c r="B52919"/>
      <c r="C52919"/>
      <c r="D52919"/>
      <c r="E52919" s="148"/>
      <c r="F52919" s="148"/>
      <c r="G52919" s="149"/>
      <c r="H52919" s="148"/>
      <c r="I52919"/>
    </row>
    <row r="52920" spans="1:9" x14ac:dyDescent="0.25">
      <c r="A52920"/>
      <c r="B52920"/>
      <c r="C52920"/>
      <c r="D52920"/>
      <c r="E52920" s="148"/>
      <c r="F52920" s="148"/>
      <c r="G52920" s="149"/>
      <c r="H52920" s="148"/>
      <c r="I52920"/>
    </row>
    <row r="52921" spans="1:9" x14ac:dyDescent="0.25">
      <c r="A52921"/>
      <c r="B52921"/>
      <c r="C52921"/>
      <c r="D52921"/>
      <c r="E52921" s="148"/>
      <c r="F52921" s="148"/>
      <c r="G52921" s="149"/>
      <c r="H52921" s="148"/>
      <c r="I52921"/>
    </row>
    <row r="52922" spans="1:9" x14ac:dyDescent="0.25">
      <c r="A52922"/>
      <c r="B52922"/>
      <c r="C52922"/>
      <c r="D52922"/>
      <c r="E52922" s="148"/>
      <c r="F52922" s="148"/>
      <c r="G52922" s="149"/>
      <c r="H52922" s="148"/>
      <c r="I52922"/>
    </row>
    <row r="52923" spans="1:9" x14ac:dyDescent="0.25">
      <c r="A52923"/>
      <c r="B52923"/>
      <c r="C52923"/>
      <c r="D52923"/>
      <c r="E52923" s="148"/>
      <c r="F52923" s="148"/>
      <c r="G52923" s="149"/>
      <c r="H52923" s="148"/>
      <c r="I52923"/>
    </row>
    <row r="52924" spans="1:9" x14ac:dyDescent="0.25">
      <c r="A52924"/>
      <c r="B52924"/>
      <c r="C52924"/>
      <c r="D52924"/>
      <c r="E52924" s="148"/>
      <c r="F52924" s="148"/>
      <c r="G52924" s="149"/>
      <c r="H52924" s="148"/>
      <c r="I52924"/>
    </row>
    <row r="52925" spans="1:9" x14ac:dyDescent="0.25">
      <c r="A52925"/>
      <c r="B52925"/>
      <c r="C52925"/>
      <c r="D52925"/>
      <c r="E52925" s="148"/>
      <c r="F52925" s="148"/>
      <c r="G52925" s="149"/>
      <c r="H52925" s="148"/>
      <c r="I52925"/>
    </row>
    <row r="52926" spans="1:9" x14ac:dyDescent="0.25">
      <c r="A52926"/>
      <c r="B52926"/>
      <c r="C52926"/>
      <c r="D52926"/>
      <c r="E52926" s="148"/>
      <c r="F52926" s="148"/>
      <c r="G52926" s="149"/>
      <c r="H52926" s="148"/>
      <c r="I52926"/>
    </row>
    <row r="52927" spans="1:9" x14ac:dyDescent="0.25">
      <c r="A52927"/>
      <c r="B52927"/>
      <c r="C52927"/>
      <c r="D52927"/>
      <c r="E52927" s="148"/>
      <c r="F52927" s="148"/>
      <c r="G52927" s="149"/>
      <c r="H52927" s="148"/>
      <c r="I52927"/>
    </row>
    <row r="52928" spans="1:9" x14ac:dyDescent="0.25">
      <c r="A52928"/>
      <c r="B52928"/>
      <c r="C52928"/>
      <c r="D52928"/>
      <c r="E52928" s="148"/>
      <c r="F52928" s="148"/>
      <c r="G52928" s="149"/>
      <c r="H52928" s="148"/>
      <c r="I52928"/>
    </row>
    <row r="52929" spans="1:9" x14ac:dyDescent="0.25">
      <c r="A52929"/>
      <c r="B52929"/>
      <c r="C52929"/>
      <c r="D52929"/>
      <c r="E52929" s="148"/>
      <c r="F52929" s="148"/>
      <c r="G52929" s="149"/>
      <c r="H52929" s="148"/>
      <c r="I52929"/>
    </row>
    <row r="52930" spans="1:9" x14ac:dyDescent="0.25">
      <c r="A52930"/>
      <c r="B52930"/>
      <c r="C52930"/>
      <c r="D52930"/>
      <c r="E52930" s="148"/>
      <c r="F52930" s="148"/>
      <c r="G52930" s="149"/>
      <c r="H52930" s="148"/>
      <c r="I52930"/>
    </row>
    <row r="52931" spans="1:9" x14ac:dyDescent="0.25">
      <c r="A52931"/>
      <c r="B52931"/>
      <c r="C52931"/>
      <c r="D52931"/>
      <c r="E52931" s="148"/>
      <c r="F52931" s="148"/>
      <c r="G52931" s="149"/>
      <c r="H52931" s="148"/>
      <c r="I52931"/>
    </row>
    <row r="52932" spans="1:9" x14ac:dyDescent="0.25">
      <c r="A52932"/>
      <c r="B52932"/>
      <c r="C52932"/>
      <c r="D52932"/>
      <c r="E52932" s="148"/>
      <c r="F52932" s="148"/>
      <c r="G52932" s="149"/>
      <c r="H52932" s="148"/>
      <c r="I52932"/>
    </row>
    <row r="52933" spans="1:9" x14ac:dyDescent="0.25">
      <c r="A52933"/>
      <c r="B52933"/>
      <c r="C52933"/>
      <c r="D52933"/>
      <c r="E52933" s="148"/>
      <c r="F52933" s="148"/>
      <c r="G52933" s="149"/>
      <c r="H52933" s="148"/>
      <c r="I52933"/>
    </row>
    <row r="52934" spans="1:9" x14ac:dyDescent="0.25">
      <c r="A52934"/>
      <c r="B52934"/>
      <c r="C52934"/>
      <c r="D52934"/>
      <c r="E52934" s="148"/>
      <c r="F52934" s="148"/>
      <c r="G52934" s="149"/>
      <c r="H52934" s="148"/>
      <c r="I52934"/>
    </row>
    <row r="52935" spans="1:9" x14ac:dyDescent="0.25">
      <c r="A52935"/>
      <c r="B52935"/>
      <c r="C52935"/>
      <c r="D52935"/>
      <c r="E52935" s="148"/>
      <c r="F52935" s="148"/>
      <c r="G52935" s="149"/>
      <c r="H52935" s="148"/>
      <c r="I52935"/>
    </row>
    <row r="52936" spans="1:9" x14ac:dyDescent="0.25">
      <c r="A52936"/>
      <c r="B52936"/>
      <c r="C52936"/>
      <c r="D52936"/>
      <c r="E52936" s="148"/>
      <c r="F52936" s="148"/>
      <c r="G52936" s="149"/>
      <c r="H52936" s="148"/>
      <c r="I52936"/>
    </row>
    <row r="52937" spans="1:9" x14ac:dyDescent="0.25">
      <c r="A52937"/>
      <c r="B52937"/>
      <c r="C52937"/>
      <c r="D52937"/>
      <c r="E52937" s="148"/>
      <c r="F52937" s="148"/>
      <c r="G52937" s="149"/>
      <c r="H52937" s="148"/>
      <c r="I52937"/>
    </row>
    <row r="52938" spans="1:9" x14ac:dyDescent="0.25">
      <c r="A52938"/>
      <c r="B52938"/>
      <c r="C52938"/>
      <c r="D52938"/>
      <c r="E52938" s="148"/>
      <c r="F52938" s="148"/>
      <c r="G52938" s="149"/>
      <c r="H52938" s="148"/>
      <c r="I52938"/>
    </row>
    <row r="52939" spans="1:9" x14ac:dyDescent="0.25">
      <c r="A52939"/>
      <c r="B52939"/>
      <c r="C52939"/>
      <c r="D52939"/>
      <c r="E52939" s="148"/>
      <c r="F52939" s="148"/>
      <c r="G52939" s="149"/>
      <c r="H52939" s="148"/>
      <c r="I52939"/>
    </row>
    <row r="52940" spans="1:9" x14ac:dyDescent="0.25">
      <c r="A52940"/>
      <c r="B52940"/>
      <c r="C52940"/>
      <c r="D52940"/>
      <c r="E52940" s="148"/>
      <c r="F52940" s="148"/>
      <c r="G52940" s="149"/>
      <c r="H52940" s="148"/>
      <c r="I52940"/>
    </row>
    <row r="52941" spans="1:9" x14ac:dyDescent="0.25">
      <c r="A52941"/>
      <c r="B52941"/>
      <c r="C52941"/>
      <c r="D52941"/>
      <c r="E52941" s="148"/>
      <c r="F52941" s="148"/>
      <c r="G52941" s="149"/>
      <c r="H52941" s="148"/>
      <c r="I52941"/>
    </row>
    <row r="52942" spans="1:9" x14ac:dyDescent="0.25">
      <c r="A52942"/>
      <c r="B52942"/>
      <c r="C52942"/>
      <c r="D52942"/>
      <c r="E52942" s="148"/>
      <c r="F52942" s="148"/>
      <c r="G52942" s="149"/>
      <c r="H52942" s="148"/>
      <c r="I52942"/>
    </row>
    <row r="52943" spans="1:9" x14ac:dyDescent="0.25">
      <c r="A52943"/>
      <c r="B52943"/>
      <c r="C52943"/>
      <c r="D52943"/>
      <c r="E52943" s="148"/>
      <c r="F52943" s="148"/>
      <c r="G52943" s="149"/>
      <c r="H52943" s="148"/>
      <c r="I52943"/>
    </row>
    <row r="52944" spans="1:9" x14ac:dyDescent="0.25">
      <c r="A52944"/>
      <c r="B52944"/>
      <c r="C52944"/>
      <c r="D52944"/>
      <c r="E52944" s="148"/>
      <c r="F52944" s="148"/>
      <c r="G52944" s="149"/>
      <c r="H52944" s="148"/>
      <c r="I52944"/>
    </row>
    <row r="52945" spans="1:9" x14ac:dyDescent="0.25">
      <c r="A52945"/>
      <c r="B52945"/>
      <c r="C52945"/>
      <c r="D52945"/>
      <c r="E52945" s="148"/>
      <c r="F52945" s="148"/>
      <c r="G52945" s="149"/>
      <c r="H52945" s="148"/>
      <c r="I52945"/>
    </row>
    <row r="52946" spans="1:9" x14ac:dyDescent="0.25">
      <c r="A52946"/>
      <c r="B52946"/>
      <c r="C52946"/>
      <c r="D52946"/>
      <c r="E52946" s="148"/>
      <c r="F52946" s="148"/>
      <c r="G52946" s="149"/>
      <c r="H52946" s="148"/>
      <c r="I52946"/>
    </row>
    <row r="52947" spans="1:9" x14ac:dyDescent="0.25">
      <c r="A52947"/>
      <c r="B52947"/>
      <c r="C52947"/>
      <c r="D52947"/>
      <c r="E52947" s="148"/>
      <c r="F52947" s="148"/>
      <c r="G52947" s="149"/>
      <c r="H52947" s="148"/>
      <c r="I52947"/>
    </row>
    <row r="52948" spans="1:9" x14ac:dyDescent="0.25">
      <c r="A52948"/>
      <c r="B52948"/>
      <c r="C52948"/>
      <c r="D52948"/>
      <c r="E52948" s="148"/>
      <c r="F52948" s="148"/>
      <c r="G52948" s="149"/>
      <c r="H52948" s="148"/>
      <c r="I52948"/>
    </row>
    <row r="52949" spans="1:9" x14ac:dyDescent="0.25">
      <c r="A52949"/>
      <c r="B52949"/>
      <c r="C52949"/>
      <c r="D52949"/>
      <c r="E52949" s="148"/>
      <c r="F52949" s="148"/>
      <c r="G52949" s="149"/>
      <c r="H52949" s="148"/>
      <c r="I52949"/>
    </row>
    <row r="52950" spans="1:9" x14ac:dyDescent="0.25">
      <c r="A52950"/>
      <c r="B52950"/>
      <c r="C52950"/>
      <c r="D52950"/>
      <c r="E52950" s="148"/>
      <c r="F52950" s="148"/>
      <c r="G52950" s="149"/>
      <c r="H52950" s="148"/>
      <c r="I52950"/>
    </row>
    <row r="52951" spans="1:9" x14ac:dyDescent="0.25">
      <c r="A52951"/>
      <c r="B52951"/>
      <c r="C52951"/>
      <c r="D52951"/>
      <c r="E52951" s="148"/>
      <c r="F52951" s="148"/>
      <c r="G52951" s="149"/>
      <c r="H52951" s="148"/>
      <c r="I52951"/>
    </row>
    <row r="52952" spans="1:9" x14ac:dyDescent="0.25">
      <c r="A52952"/>
      <c r="B52952"/>
      <c r="C52952"/>
      <c r="D52952"/>
      <c r="E52952" s="148"/>
      <c r="F52952" s="148"/>
      <c r="G52952" s="149"/>
      <c r="H52952" s="148"/>
      <c r="I52952"/>
    </row>
    <row r="52953" spans="1:9" x14ac:dyDescent="0.25">
      <c r="A52953"/>
      <c r="B52953"/>
      <c r="C52953"/>
      <c r="D52953"/>
      <c r="E52953" s="148"/>
      <c r="F52953" s="148"/>
      <c r="G52953" s="149"/>
      <c r="H52953" s="148"/>
      <c r="I52953"/>
    </row>
    <row r="52954" spans="1:9" x14ac:dyDescent="0.25">
      <c r="A52954"/>
      <c r="B52954"/>
      <c r="C52954"/>
      <c r="D52954"/>
      <c r="E52954" s="148"/>
      <c r="F52954" s="148"/>
      <c r="G52954" s="149"/>
      <c r="H52954" s="148"/>
      <c r="I52954"/>
    </row>
    <row r="52955" spans="1:9" x14ac:dyDescent="0.25">
      <c r="A52955"/>
      <c r="B52955"/>
      <c r="C52955"/>
      <c r="D52955"/>
      <c r="E52955" s="148"/>
      <c r="F52955" s="148"/>
      <c r="G52955" s="149"/>
      <c r="H52955" s="148"/>
      <c r="I52955"/>
    </row>
    <row r="52956" spans="1:9" x14ac:dyDescent="0.25">
      <c r="A52956"/>
      <c r="B52956"/>
      <c r="C52956"/>
      <c r="D52956"/>
      <c r="E52956" s="148"/>
      <c r="F52956" s="148"/>
      <c r="G52956" s="149"/>
      <c r="H52956" s="148"/>
      <c r="I52956"/>
    </row>
    <row r="52957" spans="1:9" x14ac:dyDescent="0.25">
      <c r="A52957"/>
      <c r="B52957"/>
      <c r="C52957"/>
      <c r="D52957"/>
      <c r="E52957" s="148"/>
      <c r="F52957" s="148"/>
      <c r="G52957" s="149"/>
      <c r="H52957" s="148"/>
      <c r="I52957"/>
    </row>
    <row r="52958" spans="1:9" x14ac:dyDescent="0.25">
      <c r="A52958"/>
      <c r="B52958"/>
      <c r="C52958"/>
      <c r="D52958"/>
      <c r="E52958" s="148"/>
      <c r="F52958" s="148"/>
      <c r="G52958" s="149"/>
      <c r="H52958" s="148"/>
      <c r="I52958"/>
    </row>
    <row r="52959" spans="1:9" x14ac:dyDescent="0.25">
      <c r="A52959"/>
      <c r="B52959"/>
      <c r="C52959"/>
      <c r="D52959"/>
      <c r="E52959" s="148"/>
      <c r="F52959" s="148"/>
      <c r="G52959" s="149"/>
      <c r="H52959" s="148"/>
      <c r="I52959"/>
    </row>
    <row r="52960" spans="1:9" x14ac:dyDescent="0.25">
      <c r="A52960"/>
      <c r="B52960"/>
      <c r="C52960"/>
      <c r="D52960"/>
      <c r="E52960" s="148"/>
      <c r="F52960" s="148"/>
      <c r="G52960" s="149"/>
      <c r="H52960" s="148"/>
      <c r="I52960"/>
    </row>
    <row r="52961" spans="1:9" x14ac:dyDescent="0.25">
      <c r="A52961"/>
      <c r="B52961"/>
      <c r="C52961"/>
      <c r="D52961"/>
      <c r="E52961" s="148"/>
      <c r="F52961" s="148"/>
      <c r="G52961" s="149"/>
      <c r="H52961" s="148"/>
      <c r="I52961"/>
    </row>
    <row r="52962" spans="1:9" x14ac:dyDescent="0.25">
      <c r="A52962"/>
      <c r="B52962"/>
      <c r="C52962"/>
      <c r="D52962"/>
      <c r="E52962" s="148"/>
      <c r="F52962" s="148"/>
      <c r="G52962" s="149"/>
      <c r="H52962" s="148"/>
      <c r="I52962"/>
    </row>
    <row r="52963" spans="1:9" x14ac:dyDescent="0.25">
      <c r="A52963"/>
      <c r="B52963"/>
      <c r="C52963"/>
      <c r="D52963"/>
      <c r="E52963" s="148"/>
      <c r="F52963" s="148"/>
      <c r="G52963" s="149"/>
      <c r="H52963" s="148"/>
      <c r="I52963"/>
    </row>
    <row r="52964" spans="1:9" x14ac:dyDescent="0.25">
      <c r="A52964"/>
      <c r="B52964"/>
      <c r="C52964"/>
      <c r="D52964"/>
      <c r="E52964" s="148"/>
      <c r="F52964" s="148"/>
      <c r="G52964" s="149"/>
      <c r="H52964" s="148"/>
      <c r="I52964"/>
    </row>
    <row r="52965" spans="1:9" x14ac:dyDescent="0.25">
      <c r="A52965"/>
      <c r="B52965"/>
      <c r="C52965"/>
      <c r="D52965"/>
      <c r="E52965" s="148"/>
      <c r="F52965" s="148"/>
      <c r="G52965" s="149"/>
      <c r="H52965" s="148"/>
      <c r="I52965"/>
    </row>
    <row r="52966" spans="1:9" x14ac:dyDescent="0.25">
      <c r="A52966"/>
      <c r="B52966"/>
      <c r="C52966"/>
      <c r="D52966"/>
      <c r="E52966" s="148"/>
      <c r="F52966" s="148"/>
      <c r="G52966" s="149"/>
      <c r="H52966" s="148"/>
      <c r="I52966"/>
    </row>
    <row r="52967" spans="1:9" x14ac:dyDescent="0.25">
      <c r="A52967"/>
      <c r="B52967"/>
      <c r="C52967"/>
      <c r="D52967"/>
      <c r="E52967" s="148"/>
      <c r="F52967" s="148"/>
      <c r="G52967" s="149"/>
      <c r="H52967" s="148"/>
      <c r="I52967"/>
    </row>
    <row r="52968" spans="1:9" x14ac:dyDescent="0.25">
      <c r="A52968"/>
      <c r="B52968"/>
      <c r="C52968"/>
      <c r="D52968"/>
      <c r="E52968" s="148"/>
      <c r="F52968" s="148"/>
      <c r="G52968" s="149"/>
      <c r="H52968" s="148"/>
      <c r="I52968"/>
    </row>
    <row r="52969" spans="1:9" x14ac:dyDescent="0.25">
      <c r="A52969"/>
      <c r="B52969"/>
      <c r="C52969"/>
      <c r="D52969"/>
      <c r="E52969" s="148"/>
      <c r="F52969" s="148"/>
      <c r="G52969" s="149"/>
      <c r="H52969" s="148"/>
      <c r="I52969"/>
    </row>
    <row r="52970" spans="1:9" x14ac:dyDescent="0.25">
      <c r="A52970"/>
      <c r="B52970"/>
      <c r="C52970"/>
      <c r="D52970"/>
      <c r="E52970" s="148"/>
      <c r="F52970" s="148"/>
      <c r="G52970" s="149"/>
      <c r="H52970" s="148"/>
      <c r="I52970"/>
    </row>
    <row r="52971" spans="1:9" x14ac:dyDescent="0.25">
      <c r="A52971"/>
      <c r="B52971"/>
      <c r="C52971"/>
      <c r="D52971"/>
      <c r="E52971" s="148"/>
      <c r="F52971" s="148"/>
      <c r="G52971" s="149"/>
      <c r="H52971" s="148"/>
      <c r="I52971"/>
    </row>
    <row r="52972" spans="1:9" x14ac:dyDescent="0.25">
      <c r="A52972"/>
      <c r="B52972"/>
      <c r="C52972"/>
      <c r="D52972"/>
      <c r="E52972" s="148"/>
      <c r="F52972" s="148"/>
      <c r="G52972" s="149"/>
      <c r="H52972" s="148"/>
      <c r="I52972"/>
    </row>
    <row r="52973" spans="1:9" x14ac:dyDescent="0.25">
      <c r="A52973"/>
      <c r="B52973"/>
      <c r="C52973"/>
      <c r="D52973"/>
      <c r="E52973" s="148"/>
      <c r="F52973" s="148"/>
      <c r="G52973" s="149"/>
      <c r="H52973" s="148"/>
      <c r="I52973"/>
    </row>
    <row r="52974" spans="1:9" x14ac:dyDescent="0.25">
      <c r="A52974"/>
      <c r="B52974"/>
      <c r="C52974"/>
      <c r="D52974"/>
      <c r="E52974" s="148"/>
      <c r="F52974" s="148"/>
      <c r="G52974" s="149"/>
      <c r="H52974" s="148"/>
      <c r="I52974"/>
    </row>
    <row r="52975" spans="1:9" x14ac:dyDescent="0.25">
      <c r="A52975"/>
      <c r="B52975"/>
      <c r="C52975"/>
      <c r="D52975"/>
      <c r="E52975" s="148"/>
      <c r="F52975" s="148"/>
      <c r="G52975" s="149"/>
      <c r="H52975" s="148"/>
      <c r="I52975"/>
    </row>
    <row r="52976" spans="1:9" x14ac:dyDescent="0.25">
      <c r="A52976"/>
      <c r="B52976"/>
      <c r="C52976"/>
      <c r="D52976"/>
      <c r="E52976" s="148"/>
      <c r="F52976" s="148"/>
      <c r="G52976" s="149"/>
      <c r="H52976" s="148"/>
      <c r="I52976"/>
    </row>
    <row r="52977" spans="1:9" x14ac:dyDescent="0.25">
      <c r="A52977"/>
      <c r="B52977"/>
      <c r="C52977"/>
      <c r="D52977"/>
      <c r="E52977" s="148"/>
      <c r="F52977" s="148"/>
      <c r="G52977" s="149"/>
      <c r="H52977" s="148"/>
      <c r="I52977"/>
    </row>
    <row r="52978" spans="1:9" x14ac:dyDescent="0.25">
      <c r="A52978"/>
      <c r="B52978"/>
      <c r="C52978"/>
      <c r="D52978"/>
      <c r="E52978" s="148"/>
      <c r="F52978" s="148"/>
      <c r="G52978" s="149"/>
      <c r="H52978" s="148"/>
      <c r="I52978"/>
    </row>
    <row r="52979" spans="1:9" x14ac:dyDescent="0.25">
      <c r="A52979"/>
      <c r="B52979"/>
      <c r="C52979"/>
      <c r="D52979"/>
      <c r="E52979" s="148"/>
      <c r="F52979" s="148"/>
      <c r="G52979" s="149"/>
      <c r="H52979" s="148"/>
      <c r="I52979"/>
    </row>
    <row r="52980" spans="1:9" x14ac:dyDescent="0.25">
      <c r="A52980"/>
      <c r="B52980"/>
      <c r="C52980"/>
      <c r="D52980"/>
      <c r="E52980" s="148"/>
      <c r="F52980" s="148"/>
      <c r="G52980" s="149"/>
      <c r="H52980" s="148"/>
      <c r="I52980"/>
    </row>
    <row r="52981" spans="1:9" x14ac:dyDescent="0.25">
      <c r="A52981"/>
      <c r="B52981"/>
      <c r="C52981"/>
      <c r="D52981"/>
      <c r="E52981" s="148"/>
      <c r="F52981" s="148"/>
      <c r="G52981" s="149"/>
      <c r="H52981" s="148"/>
      <c r="I52981"/>
    </row>
    <row r="52982" spans="1:9" x14ac:dyDescent="0.25">
      <c r="A52982"/>
      <c r="B52982"/>
      <c r="C52982"/>
      <c r="D52982"/>
      <c r="E52982" s="148"/>
      <c r="F52982" s="148"/>
      <c r="G52982" s="149"/>
      <c r="H52982" s="148"/>
      <c r="I52982"/>
    </row>
    <row r="52983" spans="1:9" x14ac:dyDescent="0.25">
      <c r="A52983"/>
      <c r="B52983"/>
      <c r="C52983"/>
      <c r="D52983"/>
      <c r="E52983" s="148"/>
      <c r="F52983" s="148"/>
      <c r="G52983" s="149"/>
      <c r="H52983" s="148"/>
      <c r="I52983"/>
    </row>
    <row r="52984" spans="1:9" x14ac:dyDescent="0.25">
      <c r="A52984"/>
      <c r="B52984"/>
      <c r="C52984"/>
      <c r="D52984"/>
      <c r="E52984" s="148"/>
      <c r="F52984" s="148"/>
      <c r="G52984" s="149"/>
      <c r="H52984" s="148"/>
      <c r="I52984"/>
    </row>
    <row r="52985" spans="1:9" x14ac:dyDescent="0.25">
      <c r="A52985"/>
      <c r="B52985"/>
      <c r="C52985"/>
      <c r="D52985"/>
      <c r="E52985" s="148"/>
      <c r="F52985" s="148"/>
      <c r="G52985" s="149"/>
      <c r="H52985" s="148"/>
      <c r="I52985"/>
    </row>
    <row r="52986" spans="1:9" x14ac:dyDescent="0.25">
      <c r="A52986"/>
      <c r="B52986"/>
      <c r="C52986"/>
      <c r="D52986"/>
      <c r="E52986" s="148"/>
      <c r="F52986" s="148"/>
      <c r="G52986" s="149"/>
      <c r="H52986" s="148"/>
      <c r="I52986"/>
    </row>
    <row r="52987" spans="1:9" x14ac:dyDescent="0.25">
      <c r="A52987"/>
      <c r="B52987"/>
      <c r="C52987"/>
      <c r="D52987"/>
      <c r="E52987" s="148"/>
      <c r="F52987" s="148"/>
      <c r="G52987" s="149"/>
      <c r="H52987" s="148"/>
      <c r="I52987"/>
    </row>
    <row r="52988" spans="1:9" x14ac:dyDescent="0.25">
      <c r="A52988"/>
      <c r="B52988"/>
      <c r="C52988"/>
      <c r="D52988"/>
      <c r="E52988" s="148"/>
      <c r="F52988" s="148"/>
      <c r="G52988" s="149"/>
      <c r="H52988" s="148"/>
      <c r="I52988"/>
    </row>
    <row r="52989" spans="1:9" x14ac:dyDescent="0.25">
      <c r="A52989"/>
      <c r="B52989"/>
      <c r="C52989"/>
      <c r="D52989"/>
      <c r="E52989" s="148"/>
      <c r="F52989" s="148"/>
      <c r="G52989" s="149"/>
      <c r="H52989" s="148"/>
      <c r="I52989"/>
    </row>
    <row r="52990" spans="1:9" x14ac:dyDescent="0.25">
      <c r="A52990"/>
      <c r="B52990"/>
      <c r="C52990"/>
      <c r="D52990"/>
      <c r="E52990" s="148"/>
      <c r="F52990" s="148"/>
      <c r="G52990" s="149"/>
      <c r="H52990" s="148"/>
      <c r="I52990"/>
    </row>
    <row r="52991" spans="1:9" x14ac:dyDescent="0.25">
      <c r="A52991"/>
      <c r="B52991"/>
      <c r="C52991"/>
      <c r="D52991"/>
      <c r="E52991" s="148"/>
      <c r="F52991" s="148"/>
      <c r="G52991" s="149"/>
      <c r="H52991" s="148"/>
      <c r="I52991"/>
    </row>
    <row r="52992" spans="1:9" x14ac:dyDescent="0.25">
      <c r="A52992"/>
      <c r="B52992"/>
      <c r="C52992"/>
      <c r="D52992"/>
      <c r="E52992" s="148"/>
      <c r="F52992" s="148"/>
      <c r="G52992" s="149"/>
      <c r="H52992" s="148"/>
      <c r="I52992"/>
    </row>
    <row r="52993" spans="1:9" x14ac:dyDescent="0.25">
      <c r="A52993"/>
      <c r="B52993"/>
      <c r="C52993"/>
      <c r="D52993"/>
      <c r="E52993" s="148"/>
      <c r="F52993" s="148"/>
      <c r="G52993" s="149"/>
      <c r="H52993" s="148"/>
      <c r="I52993"/>
    </row>
    <row r="52994" spans="1:9" x14ac:dyDescent="0.25">
      <c r="A52994"/>
      <c r="B52994"/>
      <c r="C52994"/>
      <c r="D52994"/>
      <c r="E52994" s="148"/>
      <c r="F52994" s="148"/>
      <c r="G52994" s="149"/>
      <c r="H52994" s="148"/>
      <c r="I52994"/>
    </row>
    <row r="52995" spans="1:9" x14ac:dyDescent="0.25">
      <c r="A52995"/>
      <c r="B52995"/>
      <c r="C52995"/>
      <c r="D52995"/>
      <c r="E52995" s="148"/>
      <c r="F52995" s="148"/>
      <c r="G52995" s="149"/>
      <c r="H52995" s="148"/>
      <c r="I52995"/>
    </row>
    <row r="52996" spans="1:9" x14ac:dyDescent="0.25">
      <c r="A52996"/>
      <c r="B52996"/>
      <c r="C52996"/>
      <c r="D52996"/>
      <c r="E52996" s="148"/>
      <c r="F52996" s="148"/>
      <c r="G52996" s="149"/>
      <c r="H52996" s="148"/>
      <c r="I52996"/>
    </row>
    <row r="52997" spans="1:9" x14ac:dyDescent="0.25">
      <c r="A52997"/>
      <c r="B52997"/>
      <c r="C52997"/>
      <c r="D52997"/>
      <c r="E52997" s="148"/>
      <c r="F52997" s="148"/>
      <c r="G52997" s="149"/>
      <c r="H52997" s="148"/>
      <c r="I52997"/>
    </row>
    <row r="52998" spans="1:9" x14ac:dyDescent="0.25">
      <c r="A52998"/>
      <c r="B52998"/>
      <c r="C52998"/>
      <c r="D52998"/>
      <c r="E52998" s="148"/>
      <c r="F52998" s="148"/>
      <c r="G52998" s="149"/>
      <c r="H52998" s="148"/>
      <c r="I52998"/>
    </row>
    <row r="52999" spans="1:9" x14ac:dyDescent="0.25">
      <c r="A52999"/>
      <c r="B52999"/>
      <c r="C52999"/>
      <c r="D52999"/>
      <c r="E52999" s="148"/>
      <c r="F52999" s="148"/>
      <c r="G52999" s="149"/>
      <c r="H52999" s="148"/>
      <c r="I52999"/>
    </row>
    <row r="53000" spans="1:9" x14ac:dyDescent="0.25">
      <c r="A53000"/>
      <c r="B53000"/>
      <c r="C53000"/>
      <c r="D53000"/>
      <c r="E53000" s="148"/>
      <c r="F53000" s="148"/>
      <c r="G53000" s="149"/>
      <c r="H53000" s="148"/>
      <c r="I53000"/>
    </row>
    <row r="53001" spans="1:9" x14ac:dyDescent="0.25">
      <c r="A53001"/>
      <c r="B53001"/>
      <c r="C53001"/>
      <c r="D53001"/>
      <c r="E53001" s="148"/>
      <c r="F53001" s="148"/>
      <c r="G53001" s="149"/>
      <c r="H53001" s="148"/>
      <c r="I53001"/>
    </row>
    <row r="53002" spans="1:9" x14ac:dyDescent="0.25">
      <c r="A53002"/>
      <c r="B53002"/>
      <c r="C53002"/>
      <c r="D53002"/>
      <c r="E53002" s="148"/>
      <c r="F53002" s="148"/>
      <c r="G53002" s="149"/>
      <c r="H53002" s="148"/>
      <c r="I53002"/>
    </row>
    <row r="53003" spans="1:9" x14ac:dyDescent="0.25">
      <c r="A53003"/>
      <c r="B53003"/>
      <c r="C53003"/>
      <c r="D53003"/>
      <c r="E53003" s="148"/>
      <c r="F53003" s="148"/>
      <c r="G53003" s="149"/>
      <c r="H53003" s="148"/>
      <c r="I53003"/>
    </row>
    <row r="53004" spans="1:9" x14ac:dyDescent="0.25">
      <c r="A53004"/>
      <c r="B53004"/>
      <c r="C53004"/>
      <c r="D53004"/>
      <c r="E53004" s="148"/>
      <c r="F53004" s="148"/>
      <c r="G53004" s="149"/>
      <c r="H53004" s="148"/>
      <c r="I53004"/>
    </row>
    <row r="53005" spans="1:9" x14ac:dyDescent="0.25">
      <c r="A53005"/>
      <c r="B53005"/>
      <c r="C53005"/>
      <c r="D53005"/>
      <c r="E53005" s="148"/>
      <c r="F53005" s="148"/>
      <c r="G53005" s="149"/>
      <c r="H53005" s="148"/>
      <c r="I53005"/>
    </row>
    <row r="53006" spans="1:9" x14ac:dyDescent="0.25">
      <c r="A53006"/>
      <c r="B53006"/>
      <c r="C53006"/>
      <c r="D53006"/>
      <c r="E53006" s="148"/>
      <c r="F53006" s="148"/>
      <c r="G53006" s="149"/>
      <c r="H53006" s="148"/>
      <c r="I53006"/>
    </row>
    <row r="53007" spans="1:9" x14ac:dyDescent="0.25">
      <c r="A53007"/>
      <c r="B53007"/>
      <c r="C53007"/>
      <c r="D53007"/>
      <c r="E53007" s="148"/>
      <c r="F53007" s="148"/>
      <c r="G53007" s="149"/>
      <c r="H53007" s="148"/>
      <c r="I53007"/>
    </row>
    <row r="53008" spans="1:9" x14ac:dyDescent="0.25">
      <c r="A53008"/>
      <c r="B53008"/>
      <c r="C53008"/>
      <c r="D53008"/>
      <c r="E53008" s="148"/>
      <c r="F53008" s="148"/>
      <c r="G53008" s="149"/>
      <c r="H53008" s="148"/>
      <c r="I53008"/>
    </row>
    <row r="53009" spans="1:9" x14ac:dyDescent="0.25">
      <c r="A53009"/>
      <c r="B53009"/>
      <c r="C53009"/>
      <c r="D53009"/>
      <c r="E53009" s="148"/>
      <c r="F53009" s="148"/>
      <c r="G53009" s="149"/>
      <c r="H53009" s="148"/>
      <c r="I53009"/>
    </row>
    <row r="53010" spans="1:9" x14ac:dyDescent="0.25">
      <c r="A53010"/>
      <c r="B53010"/>
      <c r="C53010"/>
      <c r="D53010"/>
      <c r="E53010" s="148"/>
      <c r="F53010" s="148"/>
      <c r="G53010" s="149"/>
      <c r="H53010" s="148"/>
      <c r="I53010"/>
    </row>
    <row r="53011" spans="1:9" x14ac:dyDescent="0.25">
      <c r="A53011"/>
      <c r="B53011"/>
      <c r="C53011"/>
      <c r="D53011"/>
      <c r="E53011" s="148"/>
      <c r="F53011" s="148"/>
      <c r="G53011" s="149"/>
      <c r="H53011" s="148"/>
      <c r="I53011"/>
    </row>
    <row r="53012" spans="1:9" x14ac:dyDescent="0.25">
      <c r="A53012"/>
      <c r="B53012"/>
      <c r="C53012"/>
      <c r="D53012"/>
      <c r="E53012" s="148"/>
      <c r="F53012" s="148"/>
      <c r="G53012" s="149"/>
      <c r="H53012" s="148"/>
      <c r="I53012"/>
    </row>
    <row r="53013" spans="1:9" x14ac:dyDescent="0.25">
      <c r="A53013"/>
      <c r="B53013"/>
      <c r="C53013"/>
      <c r="D53013"/>
      <c r="E53013" s="148"/>
      <c r="F53013" s="148"/>
      <c r="G53013" s="149"/>
      <c r="H53013" s="148"/>
      <c r="I53013"/>
    </row>
    <row r="53014" spans="1:9" x14ac:dyDescent="0.25">
      <c r="A53014"/>
      <c r="B53014"/>
      <c r="C53014"/>
      <c r="D53014"/>
      <c r="E53014" s="148"/>
      <c r="F53014" s="148"/>
      <c r="G53014" s="149"/>
      <c r="H53014" s="148"/>
      <c r="I53014"/>
    </row>
    <row r="53015" spans="1:9" x14ac:dyDescent="0.25">
      <c r="A53015"/>
      <c r="B53015"/>
      <c r="C53015"/>
      <c r="D53015"/>
      <c r="E53015" s="148"/>
      <c r="F53015" s="148"/>
      <c r="G53015" s="149"/>
      <c r="H53015" s="148"/>
      <c r="I53015"/>
    </row>
    <row r="53016" spans="1:9" x14ac:dyDescent="0.25">
      <c r="A53016"/>
      <c r="B53016"/>
      <c r="C53016"/>
      <c r="D53016"/>
      <c r="E53016" s="148"/>
      <c r="F53016" s="148"/>
      <c r="G53016" s="149"/>
      <c r="H53016" s="148"/>
      <c r="I53016"/>
    </row>
    <row r="53017" spans="1:9" x14ac:dyDescent="0.25">
      <c r="A53017"/>
      <c r="B53017"/>
      <c r="C53017"/>
      <c r="D53017"/>
      <c r="E53017" s="148"/>
      <c r="F53017" s="148"/>
      <c r="G53017" s="149"/>
      <c r="H53017" s="148"/>
      <c r="I53017"/>
    </row>
    <row r="53018" spans="1:9" x14ac:dyDescent="0.25">
      <c r="A53018"/>
      <c r="B53018"/>
      <c r="C53018"/>
      <c r="D53018"/>
      <c r="E53018" s="148"/>
      <c r="F53018" s="148"/>
      <c r="G53018" s="149"/>
      <c r="H53018" s="148"/>
      <c r="I53018"/>
    </row>
    <row r="53019" spans="1:9" x14ac:dyDescent="0.25">
      <c r="A53019"/>
      <c r="B53019"/>
      <c r="C53019"/>
      <c r="D53019"/>
      <c r="E53019" s="148"/>
      <c r="F53019" s="148"/>
      <c r="G53019" s="149"/>
      <c r="H53019" s="148"/>
      <c r="I53019"/>
    </row>
    <row r="53020" spans="1:9" x14ac:dyDescent="0.25">
      <c r="A53020"/>
      <c r="B53020"/>
      <c r="C53020"/>
      <c r="D53020"/>
      <c r="E53020" s="148"/>
      <c r="F53020" s="148"/>
      <c r="G53020" s="149"/>
      <c r="H53020" s="148"/>
      <c r="I53020"/>
    </row>
    <row r="53021" spans="1:9" x14ac:dyDescent="0.25">
      <c r="A53021"/>
      <c r="B53021"/>
      <c r="C53021"/>
      <c r="D53021"/>
      <c r="E53021" s="148"/>
      <c r="F53021" s="148"/>
      <c r="G53021" s="149"/>
      <c r="H53021" s="148"/>
      <c r="I53021"/>
    </row>
    <row r="53022" spans="1:9" x14ac:dyDescent="0.25">
      <c r="A53022"/>
      <c r="B53022"/>
      <c r="C53022"/>
      <c r="D53022"/>
      <c r="E53022" s="148"/>
      <c r="F53022" s="148"/>
      <c r="G53022" s="149"/>
      <c r="H53022" s="148"/>
      <c r="I53022"/>
    </row>
    <row r="53023" spans="1:9" x14ac:dyDescent="0.25">
      <c r="A53023"/>
      <c r="B53023"/>
      <c r="C53023"/>
      <c r="D53023"/>
      <c r="E53023" s="148"/>
      <c r="F53023" s="148"/>
      <c r="G53023" s="149"/>
      <c r="H53023" s="148"/>
      <c r="I53023"/>
    </row>
    <row r="53024" spans="1:9" x14ac:dyDescent="0.25">
      <c r="A53024"/>
      <c r="B53024"/>
      <c r="C53024"/>
      <c r="D53024"/>
      <c r="E53024" s="148"/>
      <c r="F53024" s="148"/>
      <c r="G53024" s="149"/>
      <c r="H53024" s="148"/>
      <c r="I53024"/>
    </row>
    <row r="53025" spans="1:9" x14ac:dyDescent="0.25">
      <c r="A53025"/>
      <c r="B53025"/>
      <c r="C53025"/>
      <c r="D53025"/>
      <c r="E53025" s="148"/>
      <c r="F53025" s="148"/>
      <c r="G53025" s="149"/>
      <c r="H53025" s="148"/>
      <c r="I53025"/>
    </row>
    <row r="53026" spans="1:9" x14ac:dyDescent="0.25">
      <c r="A53026"/>
      <c r="B53026"/>
      <c r="C53026"/>
      <c r="D53026"/>
      <c r="E53026" s="148"/>
      <c r="F53026" s="148"/>
      <c r="G53026" s="149"/>
      <c r="H53026" s="148"/>
      <c r="I53026"/>
    </row>
    <row r="53027" spans="1:9" x14ac:dyDescent="0.25">
      <c r="A53027"/>
      <c r="B53027"/>
      <c r="C53027"/>
      <c r="D53027"/>
      <c r="E53027" s="148"/>
      <c r="F53027" s="148"/>
      <c r="G53027" s="149"/>
      <c r="H53027" s="148"/>
      <c r="I53027"/>
    </row>
    <row r="53028" spans="1:9" x14ac:dyDescent="0.25">
      <c r="A53028"/>
      <c r="B53028"/>
      <c r="C53028"/>
      <c r="D53028"/>
      <c r="E53028" s="148"/>
      <c r="F53028" s="148"/>
      <c r="G53028" s="149"/>
      <c r="H53028" s="148"/>
      <c r="I53028"/>
    </row>
    <row r="53029" spans="1:9" x14ac:dyDescent="0.25">
      <c r="A53029"/>
      <c r="B53029"/>
      <c r="C53029"/>
      <c r="D53029"/>
      <c r="E53029" s="148"/>
      <c r="F53029" s="148"/>
      <c r="G53029" s="149"/>
      <c r="H53029" s="148"/>
      <c r="I53029"/>
    </row>
    <row r="53030" spans="1:9" x14ac:dyDescent="0.25">
      <c r="A53030"/>
      <c r="B53030"/>
      <c r="C53030"/>
      <c r="D53030"/>
      <c r="E53030" s="148"/>
      <c r="F53030" s="148"/>
      <c r="G53030" s="149"/>
      <c r="H53030" s="148"/>
      <c r="I53030"/>
    </row>
    <row r="53031" spans="1:9" x14ac:dyDescent="0.25">
      <c r="A53031"/>
      <c r="B53031"/>
      <c r="C53031"/>
      <c r="D53031"/>
      <c r="E53031" s="148"/>
      <c r="F53031" s="148"/>
      <c r="G53031" s="149"/>
      <c r="H53031" s="148"/>
      <c r="I53031"/>
    </row>
    <row r="53032" spans="1:9" x14ac:dyDescent="0.25">
      <c r="A53032"/>
      <c r="B53032"/>
      <c r="C53032"/>
      <c r="D53032"/>
      <c r="E53032" s="148"/>
      <c r="F53032" s="148"/>
      <c r="G53032" s="149"/>
      <c r="H53032" s="148"/>
      <c r="I53032"/>
    </row>
    <row r="53033" spans="1:9" x14ac:dyDescent="0.25">
      <c r="A53033"/>
      <c r="B53033"/>
      <c r="C53033"/>
      <c r="D53033"/>
      <c r="E53033" s="148"/>
      <c r="F53033" s="148"/>
      <c r="G53033" s="149"/>
      <c r="H53033" s="148"/>
      <c r="I53033"/>
    </row>
    <row r="53034" spans="1:9" x14ac:dyDescent="0.25">
      <c r="A53034"/>
      <c r="B53034"/>
      <c r="C53034"/>
      <c r="D53034"/>
      <c r="E53034" s="148"/>
      <c r="F53034" s="148"/>
      <c r="G53034" s="149"/>
      <c r="H53034" s="148"/>
      <c r="I53034"/>
    </row>
    <row r="53035" spans="1:9" x14ac:dyDescent="0.25">
      <c r="A53035"/>
      <c r="B53035"/>
      <c r="C53035"/>
      <c r="D53035"/>
      <c r="E53035" s="148"/>
      <c r="F53035" s="148"/>
      <c r="G53035" s="149"/>
      <c r="H53035" s="148"/>
      <c r="I53035"/>
    </row>
    <row r="53036" spans="1:9" x14ac:dyDescent="0.25">
      <c r="A53036"/>
      <c r="B53036"/>
      <c r="C53036"/>
      <c r="D53036"/>
      <c r="E53036" s="148"/>
      <c r="F53036" s="148"/>
      <c r="G53036" s="149"/>
      <c r="H53036" s="148"/>
      <c r="I53036"/>
    </row>
    <row r="53037" spans="1:9" x14ac:dyDescent="0.25">
      <c r="A53037"/>
      <c r="B53037"/>
      <c r="C53037"/>
      <c r="D53037"/>
      <c r="E53037" s="148"/>
      <c r="F53037" s="148"/>
      <c r="G53037" s="149"/>
      <c r="H53037" s="148"/>
      <c r="I53037"/>
    </row>
    <row r="53038" spans="1:9" x14ac:dyDescent="0.25">
      <c r="A53038"/>
      <c r="B53038"/>
      <c r="C53038"/>
      <c r="D53038"/>
      <c r="E53038" s="148"/>
      <c r="F53038" s="148"/>
      <c r="G53038" s="149"/>
      <c r="H53038" s="148"/>
      <c r="I53038"/>
    </row>
    <row r="53039" spans="1:9" x14ac:dyDescent="0.25">
      <c r="A53039"/>
      <c r="B53039"/>
      <c r="C53039"/>
      <c r="D53039"/>
      <c r="E53039" s="148"/>
      <c r="F53039" s="148"/>
      <c r="G53039" s="149"/>
      <c r="H53039" s="148"/>
      <c r="I53039"/>
    </row>
    <row r="53040" spans="1:9" x14ac:dyDescent="0.25">
      <c r="A53040"/>
      <c r="B53040"/>
      <c r="C53040"/>
      <c r="D53040"/>
      <c r="E53040" s="148"/>
      <c r="F53040" s="148"/>
      <c r="G53040" s="149"/>
      <c r="H53040" s="148"/>
      <c r="I53040"/>
    </row>
    <row r="53041" spans="1:9" x14ac:dyDescent="0.25">
      <c r="A53041"/>
      <c r="B53041"/>
      <c r="C53041"/>
      <c r="D53041"/>
      <c r="E53041" s="148"/>
      <c r="F53041" s="148"/>
      <c r="G53041" s="149"/>
      <c r="H53041" s="148"/>
      <c r="I53041"/>
    </row>
    <row r="53042" spans="1:9" x14ac:dyDescent="0.25">
      <c r="A53042"/>
      <c r="B53042"/>
      <c r="C53042"/>
      <c r="D53042"/>
      <c r="E53042" s="148"/>
      <c r="F53042" s="148"/>
      <c r="G53042" s="149"/>
      <c r="H53042" s="148"/>
      <c r="I53042"/>
    </row>
    <row r="53043" spans="1:9" x14ac:dyDescent="0.25">
      <c r="A53043"/>
      <c r="B53043"/>
      <c r="C53043"/>
      <c r="D53043"/>
      <c r="E53043" s="148"/>
      <c r="F53043" s="148"/>
      <c r="G53043" s="149"/>
      <c r="H53043" s="148"/>
      <c r="I53043"/>
    </row>
    <row r="53044" spans="1:9" x14ac:dyDescent="0.25">
      <c r="A53044"/>
      <c r="B53044"/>
      <c r="C53044"/>
      <c r="D53044"/>
      <c r="E53044" s="148"/>
      <c r="F53044" s="148"/>
      <c r="G53044" s="149"/>
      <c r="H53044" s="148"/>
      <c r="I53044"/>
    </row>
    <row r="53045" spans="1:9" x14ac:dyDescent="0.25">
      <c r="A53045"/>
      <c r="B53045"/>
      <c r="C53045"/>
      <c r="D53045"/>
      <c r="E53045" s="148"/>
      <c r="F53045" s="148"/>
      <c r="G53045" s="149"/>
      <c r="H53045" s="148"/>
      <c r="I53045"/>
    </row>
    <row r="53046" spans="1:9" x14ac:dyDescent="0.25">
      <c r="A53046"/>
      <c r="B53046"/>
      <c r="C53046"/>
      <c r="D53046"/>
      <c r="E53046" s="148"/>
      <c r="F53046" s="148"/>
      <c r="G53046" s="149"/>
      <c r="H53046" s="148"/>
      <c r="I53046"/>
    </row>
    <row r="53047" spans="1:9" x14ac:dyDescent="0.25">
      <c r="A53047"/>
      <c r="B53047"/>
      <c r="C53047"/>
      <c r="D53047"/>
      <c r="E53047" s="148"/>
      <c r="F53047" s="148"/>
      <c r="G53047" s="149"/>
      <c r="H53047" s="148"/>
      <c r="I53047"/>
    </row>
    <row r="53048" spans="1:9" x14ac:dyDescent="0.25">
      <c r="A53048"/>
      <c r="B53048"/>
      <c r="C53048"/>
      <c r="D53048"/>
      <c r="E53048" s="148"/>
      <c r="F53048" s="148"/>
      <c r="G53048" s="149"/>
      <c r="H53048" s="148"/>
      <c r="I53048"/>
    </row>
    <row r="53049" spans="1:9" x14ac:dyDescent="0.25">
      <c r="A53049"/>
      <c r="B53049"/>
      <c r="C53049"/>
      <c r="D53049"/>
      <c r="E53049" s="148"/>
      <c r="F53049" s="148"/>
      <c r="G53049" s="149"/>
      <c r="H53049" s="148"/>
      <c r="I53049"/>
    </row>
    <row r="53050" spans="1:9" x14ac:dyDescent="0.25">
      <c r="A53050"/>
      <c r="B53050"/>
      <c r="C53050"/>
      <c r="D53050"/>
      <c r="E53050" s="148"/>
      <c r="F53050" s="148"/>
      <c r="G53050" s="149"/>
      <c r="H53050" s="148"/>
      <c r="I53050"/>
    </row>
    <row r="53051" spans="1:9" x14ac:dyDescent="0.25">
      <c r="A53051"/>
      <c r="B53051"/>
      <c r="C53051"/>
      <c r="D53051"/>
      <c r="E53051" s="148"/>
      <c r="F53051" s="148"/>
      <c r="G53051" s="149"/>
      <c r="H53051" s="148"/>
      <c r="I53051"/>
    </row>
    <row r="53052" spans="1:9" x14ac:dyDescent="0.25">
      <c r="A53052"/>
      <c r="B53052"/>
      <c r="C53052"/>
      <c r="D53052"/>
      <c r="E53052" s="148"/>
      <c r="F53052" s="148"/>
      <c r="G53052" s="149"/>
      <c r="H53052" s="148"/>
      <c r="I53052"/>
    </row>
    <row r="53053" spans="1:9" x14ac:dyDescent="0.25">
      <c r="A53053"/>
      <c r="B53053"/>
      <c r="C53053"/>
      <c r="D53053"/>
      <c r="E53053" s="148"/>
      <c r="F53053" s="148"/>
      <c r="G53053" s="149"/>
      <c r="H53053" s="148"/>
      <c r="I53053"/>
    </row>
    <row r="53054" spans="1:9" x14ac:dyDescent="0.25">
      <c r="A53054"/>
      <c r="B53054"/>
      <c r="C53054"/>
      <c r="D53054"/>
      <c r="E53054" s="148"/>
      <c r="F53054" s="148"/>
      <c r="G53054" s="149"/>
      <c r="H53054" s="148"/>
      <c r="I53054"/>
    </row>
    <row r="53055" spans="1:9" x14ac:dyDescent="0.25">
      <c r="A53055"/>
      <c r="B53055"/>
      <c r="C53055"/>
      <c r="D53055"/>
      <c r="E53055" s="148"/>
      <c r="F53055" s="148"/>
      <c r="G53055" s="149"/>
      <c r="H53055" s="148"/>
      <c r="I53055"/>
    </row>
    <row r="53056" spans="1:9" x14ac:dyDescent="0.25">
      <c r="A53056"/>
      <c r="B53056"/>
      <c r="C53056"/>
      <c r="D53056"/>
      <c r="E53056" s="148"/>
      <c r="F53056" s="148"/>
      <c r="G53056" s="149"/>
      <c r="H53056" s="148"/>
      <c r="I53056"/>
    </row>
    <row r="53057" spans="1:9" x14ac:dyDescent="0.25">
      <c r="A53057"/>
      <c r="B53057"/>
      <c r="C53057"/>
      <c r="D53057"/>
      <c r="E53057" s="148"/>
      <c r="F53057" s="148"/>
      <c r="G53057" s="149"/>
      <c r="H53057" s="148"/>
      <c r="I53057"/>
    </row>
    <row r="53058" spans="1:9" x14ac:dyDescent="0.25">
      <c r="A53058"/>
      <c r="B53058"/>
      <c r="C53058"/>
      <c r="D53058"/>
      <c r="E53058" s="148"/>
      <c r="F53058" s="148"/>
      <c r="G53058" s="149"/>
      <c r="H53058" s="148"/>
      <c r="I53058"/>
    </row>
    <row r="53059" spans="1:9" x14ac:dyDescent="0.25">
      <c r="A53059"/>
      <c r="B53059"/>
      <c r="C53059"/>
      <c r="D53059"/>
      <c r="E53059" s="148"/>
      <c r="F53059" s="148"/>
      <c r="G53059" s="149"/>
      <c r="H53059" s="148"/>
      <c r="I53059"/>
    </row>
    <row r="53060" spans="1:9" x14ac:dyDescent="0.25">
      <c r="A53060"/>
      <c r="B53060"/>
      <c r="C53060"/>
      <c r="D53060"/>
      <c r="E53060" s="148"/>
      <c r="F53060" s="148"/>
      <c r="G53060" s="149"/>
      <c r="H53060" s="148"/>
      <c r="I53060"/>
    </row>
    <row r="53061" spans="1:9" x14ac:dyDescent="0.25">
      <c r="A53061"/>
      <c r="B53061"/>
      <c r="C53061"/>
      <c r="D53061"/>
      <c r="E53061" s="148"/>
      <c r="F53061" s="148"/>
      <c r="G53061" s="149"/>
      <c r="H53061" s="148"/>
      <c r="I53061"/>
    </row>
    <row r="53062" spans="1:9" x14ac:dyDescent="0.25">
      <c r="A53062"/>
      <c r="B53062"/>
      <c r="C53062"/>
      <c r="D53062"/>
      <c r="E53062" s="148"/>
      <c r="F53062" s="148"/>
      <c r="G53062" s="149"/>
      <c r="H53062" s="148"/>
      <c r="I53062"/>
    </row>
    <row r="53063" spans="1:9" x14ac:dyDescent="0.25">
      <c r="A53063"/>
      <c r="B53063"/>
      <c r="C53063"/>
      <c r="D53063"/>
      <c r="E53063" s="148"/>
      <c r="F53063" s="148"/>
      <c r="G53063" s="149"/>
      <c r="H53063" s="148"/>
      <c r="I53063"/>
    </row>
    <row r="53064" spans="1:9" x14ac:dyDescent="0.25">
      <c r="A53064"/>
      <c r="B53064"/>
      <c r="C53064"/>
      <c r="D53064"/>
      <c r="E53064" s="148"/>
      <c r="F53064" s="148"/>
      <c r="G53064" s="149"/>
      <c r="H53064" s="148"/>
      <c r="I53064"/>
    </row>
    <row r="53065" spans="1:9" x14ac:dyDescent="0.25">
      <c r="A53065"/>
      <c r="B53065"/>
      <c r="C53065"/>
      <c r="D53065"/>
      <c r="E53065" s="148"/>
      <c r="F53065" s="148"/>
      <c r="G53065" s="149"/>
      <c r="H53065" s="148"/>
      <c r="I53065"/>
    </row>
    <row r="53066" spans="1:9" x14ac:dyDescent="0.25">
      <c r="A53066"/>
      <c r="B53066"/>
      <c r="C53066"/>
      <c r="D53066"/>
      <c r="E53066" s="148"/>
      <c r="F53066" s="148"/>
      <c r="G53066" s="149"/>
      <c r="H53066" s="148"/>
      <c r="I53066"/>
    </row>
    <row r="53067" spans="1:9" x14ac:dyDescent="0.25">
      <c r="A53067"/>
      <c r="B53067"/>
      <c r="C53067"/>
      <c r="D53067"/>
      <c r="E53067" s="148"/>
      <c r="F53067" s="148"/>
      <c r="G53067" s="149"/>
      <c r="H53067" s="148"/>
      <c r="I53067"/>
    </row>
    <row r="53068" spans="1:9" x14ac:dyDescent="0.25">
      <c r="A53068"/>
      <c r="B53068"/>
      <c r="C53068"/>
      <c r="D53068"/>
      <c r="E53068" s="148"/>
      <c r="F53068" s="148"/>
      <c r="G53068" s="149"/>
      <c r="H53068" s="148"/>
      <c r="I53068"/>
    </row>
    <row r="53069" spans="1:9" x14ac:dyDescent="0.25">
      <c r="A53069"/>
      <c r="B53069"/>
      <c r="C53069"/>
      <c r="D53069"/>
      <c r="E53069" s="148"/>
      <c r="F53069" s="148"/>
      <c r="G53069" s="149"/>
      <c r="H53069" s="148"/>
      <c r="I53069"/>
    </row>
    <row r="53070" spans="1:9" x14ac:dyDescent="0.25">
      <c r="A53070"/>
      <c r="B53070"/>
      <c r="C53070"/>
      <c r="D53070"/>
      <c r="E53070" s="148"/>
      <c r="F53070" s="148"/>
      <c r="G53070" s="149"/>
      <c r="H53070" s="148"/>
      <c r="I53070"/>
    </row>
    <row r="53071" spans="1:9" x14ac:dyDescent="0.25">
      <c r="A53071"/>
      <c r="B53071"/>
      <c r="C53071"/>
      <c r="D53071"/>
      <c r="E53071" s="148"/>
      <c r="F53071" s="148"/>
      <c r="G53071" s="149"/>
      <c r="H53071" s="148"/>
      <c r="I53071"/>
    </row>
    <row r="53072" spans="1:9" x14ac:dyDescent="0.25">
      <c r="A53072"/>
      <c r="B53072"/>
      <c r="C53072"/>
      <c r="D53072"/>
      <c r="E53072" s="148"/>
      <c r="F53072" s="148"/>
      <c r="G53072" s="149"/>
      <c r="H53072" s="148"/>
      <c r="I53072"/>
    </row>
    <row r="53073" spans="1:9" x14ac:dyDescent="0.25">
      <c r="A53073"/>
      <c r="B53073"/>
      <c r="C53073"/>
      <c r="D53073"/>
      <c r="E53073" s="148"/>
      <c r="F53073" s="148"/>
      <c r="G53073" s="149"/>
      <c r="H53073" s="148"/>
      <c r="I53073"/>
    </row>
    <row r="53074" spans="1:9" x14ac:dyDescent="0.25">
      <c r="A53074"/>
      <c r="B53074"/>
      <c r="C53074"/>
      <c r="D53074"/>
      <c r="E53074" s="148"/>
      <c r="F53074" s="148"/>
      <c r="G53074" s="149"/>
      <c r="H53074" s="148"/>
      <c r="I53074"/>
    </row>
    <row r="53075" spans="1:9" x14ac:dyDescent="0.25">
      <c r="A53075"/>
      <c r="B53075"/>
      <c r="C53075"/>
      <c r="D53075"/>
      <c r="E53075" s="148"/>
      <c r="F53075" s="148"/>
      <c r="G53075" s="149"/>
      <c r="H53075" s="148"/>
      <c r="I53075"/>
    </row>
    <row r="53076" spans="1:9" x14ac:dyDescent="0.25">
      <c r="A53076"/>
      <c r="B53076"/>
      <c r="C53076"/>
      <c r="D53076"/>
      <c r="E53076" s="148"/>
      <c r="F53076" s="148"/>
      <c r="G53076" s="149"/>
      <c r="H53076" s="148"/>
      <c r="I53076"/>
    </row>
    <row r="53077" spans="1:9" x14ac:dyDescent="0.25">
      <c r="A53077"/>
      <c r="B53077"/>
      <c r="C53077"/>
      <c r="D53077"/>
      <c r="E53077" s="148"/>
      <c r="F53077" s="148"/>
      <c r="G53077" s="149"/>
      <c r="H53077" s="148"/>
      <c r="I53077"/>
    </row>
    <row r="53078" spans="1:9" x14ac:dyDescent="0.25">
      <c r="A53078"/>
      <c r="B53078"/>
      <c r="C53078"/>
      <c r="D53078"/>
      <c r="E53078" s="148"/>
      <c r="F53078" s="148"/>
      <c r="G53078" s="149"/>
      <c r="H53078" s="148"/>
      <c r="I53078"/>
    </row>
    <row r="53079" spans="1:9" x14ac:dyDescent="0.25">
      <c r="A53079"/>
      <c r="B53079"/>
      <c r="C53079"/>
      <c r="D53079"/>
      <c r="E53079" s="148"/>
      <c r="F53079" s="148"/>
      <c r="G53079" s="149"/>
      <c r="H53079" s="148"/>
      <c r="I53079"/>
    </row>
    <row r="53080" spans="1:9" x14ac:dyDescent="0.25">
      <c r="A53080"/>
      <c r="B53080"/>
      <c r="C53080"/>
      <c r="D53080"/>
      <c r="E53080" s="148"/>
      <c r="F53080" s="148"/>
      <c r="G53080" s="149"/>
      <c r="H53080" s="148"/>
      <c r="I53080"/>
    </row>
    <row r="53081" spans="1:9" x14ac:dyDescent="0.25">
      <c r="A53081"/>
      <c r="B53081"/>
      <c r="C53081"/>
      <c r="D53081"/>
      <c r="E53081" s="148"/>
      <c r="F53081" s="148"/>
      <c r="G53081" s="149"/>
      <c r="H53081" s="148"/>
      <c r="I53081"/>
    </row>
    <row r="53082" spans="1:9" x14ac:dyDescent="0.25">
      <c r="A53082"/>
      <c r="B53082"/>
      <c r="C53082"/>
      <c r="D53082"/>
      <c r="E53082" s="148"/>
      <c r="F53082" s="148"/>
      <c r="G53082" s="149"/>
      <c r="H53082" s="148"/>
      <c r="I53082"/>
    </row>
    <row r="53083" spans="1:9" x14ac:dyDescent="0.25">
      <c r="A53083"/>
      <c r="B53083"/>
      <c r="C53083"/>
      <c r="D53083"/>
      <c r="E53083" s="148"/>
      <c r="F53083" s="148"/>
      <c r="G53083" s="149"/>
      <c r="H53083" s="148"/>
      <c r="I53083"/>
    </row>
    <row r="53084" spans="1:9" x14ac:dyDescent="0.25">
      <c r="A53084"/>
      <c r="B53084"/>
      <c r="C53084"/>
      <c r="D53084"/>
      <c r="E53084" s="148"/>
      <c r="F53084" s="148"/>
      <c r="G53084" s="149"/>
      <c r="H53084" s="148"/>
      <c r="I53084"/>
    </row>
    <row r="53085" spans="1:9" x14ac:dyDescent="0.25">
      <c r="A53085"/>
      <c r="B53085"/>
      <c r="C53085"/>
      <c r="D53085"/>
      <c r="E53085" s="148"/>
      <c r="F53085" s="148"/>
      <c r="G53085" s="149"/>
      <c r="H53085" s="148"/>
      <c r="I53085"/>
    </row>
    <row r="53086" spans="1:9" x14ac:dyDescent="0.25">
      <c r="A53086"/>
      <c r="B53086"/>
      <c r="C53086"/>
      <c r="D53086"/>
      <c r="E53086" s="148"/>
      <c r="F53086" s="148"/>
      <c r="G53086" s="149"/>
      <c r="H53086" s="148"/>
      <c r="I53086"/>
    </row>
    <row r="53087" spans="1:9" x14ac:dyDescent="0.25">
      <c r="A53087"/>
      <c r="B53087"/>
      <c r="C53087"/>
      <c r="D53087"/>
      <c r="E53087" s="148"/>
      <c r="F53087" s="148"/>
      <c r="G53087" s="149"/>
      <c r="H53087" s="148"/>
      <c r="I53087"/>
    </row>
    <row r="53088" spans="1:9" x14ac:dyDescent="0.25">
      <c r="A53088"/>
      <c r="B53088"/>
      <c r="C53088"/>
      <c r="D53088"/>
      <c r="E53088" s="148"/>
      <c r="F53088" s="148"/>
      <c r="G53088" s="149"/>
      <c r="H53088" s="148"/>
      <c r="I53088"/>
    </row>
    <row r="53089" spans="1:9" x14ac:dyDescent="0.25">
      <c r="A53089"/>
      <c r="B53089"/>
      <c r="C53089"/>
      <c r="D53089"/>
      <c r="E53089" s="148"/>
      <c r="F53089" s="148"/>
      <c r="G53089" s="149"/>
      <c r="H53089" s="148"/>
      <c r="I53089"/>
    </row>
    <row r="53090" spans="1:9" x14ac:dyDescent="0.25">
      <c r="A53090"/>
      <c r="B53090"/>
      <c r="C53090"/>
      <c r="D53090"/>
      <c r="E53090" s="148"/>
      <c r="F53090" s="148"/>
      <c r="G53090" s="149"/>
      <c r="H53090" s="148"/>
      <c r="I53090"/>
    </row>
    <row r="53091" spans="1:9" x14ac:dyDescent="0.25">
      <c r="A53091"/>
      <c r="B53091"/>
      <c r="C53091"/>
      <c r="D53091"/>
      <c r="E53091" s="148"/>
      <c r="F53091" s="148"/>
      <c r="G53091" s="149"/>
      <c r="H53091" s="148"/>
      <c r="I53091"/>
    </row>
    <row r="53092" spans="1:9" x14ac:dyDescent="0.25">
      <c r="A53092"/>
      <c r="B53092"/>
      <c r="C53092"/>
      <c r="D53092"/>
      <c r="E53092" s="148"/>
      <c r="F53092" s="148"/>
      <c r="G53092" s="149"/>
      <c r="H53092" s="148"/>
      <c r="I53092"/>
    </row>
    <row r="53093" spans="1:9" x14ac:dyDescent="0.25">
      <c r="A53093"/>
      <c r="B53093"/>
      <c r="C53093"/>
      <c r="D53093"/>
      <c r="E53093" s="148"/>
      <c r="F53093" s="148"/>
      <c r="G53093" s="149"/>
      <c r="H53093" s="148"/>
      <c r="I53093"/>
    </row>
    <row r="53094" spans="1:9" x14ac:dyDescent="0.25">
      <c r="A53094"/>
      <c r="B53094"/>
      <c r="C53094"/>
      <c r="D53094"/>
      <c r="E53094" s="148"/>
      <c r="F53094" s="148"/>
      <c r="G53094" s="149"/>
      <c r="H53094" s="148"/>
      <c r="I53094"/>
    </row>
    <row r="53095" spans="1:9" x14ac:dyDescent="0.25">
      <c r="A53095"/>
      <c r="B53095"/>
      <c r="C53095"/>
      <c r="D53095"/>
      <c r="E53095" s="148"/>
      <c r="F53095" s="148"/>
      <c r="G53095" s="149"/>
      <c r="H53095" s="148"/>
      <c r="I53095"/>
    </row>
    <row r="53096" spans="1:9" x14ac:dyDescent="0.25">
      <c r="A53096"/>
      <c r="B53096"/>
      <c r="C53096"/>
      <c r="D53096"/>
      <c r="E53096" s="148"/>
      <c r="F53096" s="148"/>
      <c r="G53096" s="149"/>
      <c r="H53096" s="148"/>
      <c r="I53096"/>
    </row>
    <row r="53097" spans="1:9" x14ac:dyDescent="0.25">
      <c r="A53097"/>
      <c r="B53097"/>
      <c r="C53097"/>
      <c r="D53097"/>
      <c r="E53097" s="148"/>
      <c r="F53097" s="148"/>
      <c r="G53097" s="149"/>
      <c r="H53097" s="148"/>
      <c r="I53097"/>
    </row>
    <row r="53098" spans="1:9" x14ac:dyDescent="0.25">
      <c r="A53098"/>
      <c r="B53098"/>
      <c r="C53098"/>
      <c r="D53098"/>
      <c r="E53098" s="148"/>
      <c r="F53098" s="148"/>
      <c r="G53098" s="149"/>
      <c r="H53098" s="148"/>
      <c r="I53098"/>
    </row>
    <row r="53099" spans="1:9" x14ac:dyDescent="0.25">
      <c r="A53099"/>
      <c r="B53099"/>
      <c r="C53099"/>
      <c r="D53099"/>
      <c r="E53099" s="148"/>
      <c r="F53099" s="148"/>
      <c r="G53099" s="149"/>
      <c r="H53099" s="148"/>
      <c r="I53099"/>
    </row>
    <row r="53100" spans="1:9" x14ac:dyDescent="0.25">
      <c r="A53100"/>
      <c r="B53100"/>
      <c r="C53100"/>
      <c r="D53100"/>
      <c r="E53100" s="148"/>
      <c r="F53100" s="148"/>
      <c r="G53100" s="149"/>
      <c r="H53100" s="148"/>
      <c r="I53100"/>
    </row>
    <row r="53101" spans="1:9" x14ac:dyDescent="0.25">
      <c r="A53101"/>
      <c r="B53101"/>
      <c r="C53101"/>
      <c r="D53101"/>
      <c r="E53101" s="148"/>
      <c r="F53101" s="148"/>
      <c r="G53101" s="149"/>
      <c r="H53101" s="148"/>
      <c r="I53101"/>
    </row>
    <row r="53102" spans="1:9" x14ac:dyDescent="0.25">
      <c r="A53102"/>
      <c r="B53102"/>
      <c r="C53102"/>
      <c r="D53102"/>
      <c r="E53102" s="148"/>
      <c r="F53102" s="148"/>
      <c r="G53102" s="149"/>
      <c r="H53102" s="148"/>
      <c r="I53102"/>
    </row>
    <row r="53103" spans="1:9" x14ac:dyDescent="0.25">
      <c r="A53103"/>
      <c r="B53103"/>
      <c r="C53103"/>
      <c r="D53103"/>
      <c r="E53103" s="148"/>
      <c r="F53103" s="148"/>
      <c r="G53103" s="149"/>
      <c r="H53103" s="148"/>
      <c r="I53103"/>
    </row>
    <row r="53104" spans="1:9" x14ac:dyDescent="0.25">
      <c r="A53104"/>
      <c r="B53104"/>
      <c r="C53104"/>
      <c r="D53104"/>
      <c r="E53104" s="148"/>
      <c r="F53104" s="148"/>
      <c r="G53104" s="149"/>
      <c r="H53104" s="148"/>
      <c r="I53104"/>
    </row>
    <row r="53105" spans="1:9" x14ac:dyDescent="0.25">
      <c r="A53105"/>
      <c r="B53105"/>
      <c r="C53105"/>
      <c r="D53105"/>
      <c r="E53105" s="148"/>
      <c r="F53105" s="148"/>
      <c r="G53105" s="149"/>
      <c r="H53105" s="148"/>
      <c r="I53105"/>
    </row>
    <row r="53106" spans="1:9" x14ac:dyDescent="0.25">
      <c r="A53106"/>
      <c r="B53106"/>
      <c r="C53106"/>
      <c r="D53106"/>
      <c r="E53106" s="148"/>
      <c r="F53106" s="148"/>
      <c r="G53106" s="149"/>
      <c r="H53106" s="148"/>
      <c r="I53106"/>
    </row>
    <row r="53107" spans="1:9" x14ac:dyDescent="0.25">
      <c r="A53107"/>
      <c r="B53107"/>
      <c r="C53107"/>
      <c r="D53107"/>
      <c r="E53107" s="148"/>
      <c r="F53107" s="148"/>
      <c r="G53107" s="149"/>
      <c r="H53107" s="148"/>
      <c r="I53107"/>
    </row>
    <row r="53108" spans="1:9" x14ac:dyDescent="0.25">
      <c r="A53108"/>
      <c r="B53108"/>
      <c r="C53108"/>
      <c r="D53108"/>
      <c r="E53108" s="148"/>
      <c r="F53108" s="148"/>
      <c r="G53108" s="149"/>
      <c r="H53108" s="148"/>
      <c r="I53108"/>
    </row>
    <row r="53109" spans="1:9" x14ac:dyDescent="0.25">
      <c r="A53109"/>
      <c r="B53109"/>
      <c r="C53109"/>
      <c r="D53109"/>
      <c r="E53109" s="148"/>
      <c r="F53109" s="148"/>
      <c r="G53109" s="149"/>
      <c r="H53109" s="148"/>
      <c r="I53109"/>
    </row>
    <row r="53110" spans="1:9" x14ac:dyDescent="0.25">
      <c r="A53110"/>
      <c r="B53110"/>
      <c r="C53110"/>
      <c r="D53110"/>
      <c r="E53110" s="148"/>
      <c r="F53110" s="148"/>
      <c r="G53110" s="149"/>
      <c r="H53110" s="148"/>
      <c r="I53110"/>
    </row>
    <row r="53111" spans="1:9" x14ac:dyDescent="0.25">
      <c r="A53111"/>
      <c r="B53111"/>
      <c r="C53111"/>
      <c r="D53111"/>
      <c r="E53111" s="148"/>
      <c r="F53111" s="148"/>
      <c r="G53111" s="149"/>
      <c r="H53111" s="148"/>
      <c r="I53111"/>
    </row>
    <row r="53112" spans="1:9" x14ac:dyDescent="0.25">
      <c r="A53112"/>
      <c r="B53112"/>
      <c r="C53112"/>
      <c r="D53112"/>
      <c r="E53112" s="148"/>
      <c r="F53112" s="148"/>
      <c r="G53112" s="149"/>
      <c r="H53112" s="148"/>
      <c r="I53112"/>
    </row>
    <row r="53113" spans="1:9" x14ac:dyDescent="0.25">
      <c r="A53113"/>
      <c r="B53113"/>
      <c r="C53113"/>
      <c r="D53113"/>
      <c r="E53113" s="148"/>
      <c r="F53113" s="148"/>
      <c r="G53113" s="149"/>
      <c r="H53113" s="148"/>
      <c r="I53113"/>
    </row>
    <row r="53114" spans="1:9" x14ac:dyDescent="0.25">
      <c r="A53114"/>
      <c r="B53114"/>
      <c r="C53114"/>
      <c r="D53114"/>
      <c r="E53114" s="148"/>
      <c r="F53114" s="148"/>
      <c r="G53114" s="149"/>
      <c r="H53114" s="148"/>
      <c r="I53114"/>
    </row>
    <row r="53115" spans="1:9" x14ac:dyDescent="0.25">
      <c r="A53115"/>
      <c r="B53115"/>
      <c r="C53115"/>
      <c r="D53115"/>
      <c r="E53115" s="148"/>
      <c r="F53115" s="148"/>
      <c r="G53115" s="149"/>
      <c r="H53115" s="148"/>
      <c r="I53115"/>
    </row>
    <row r="53116" spans="1:9" x14ac:dyDescent="0.25">
      <c r="A53116"/>
      <c r="B53116"/>
      <c r="C53116"/>
      <c r="D53116"/>
      <c r="E53116" s="148"/>
      <c r="F53116" s="148"/>
      <c r="G53116" s="149"/>
      <c r="H53116" s="148"/>
      <c r="I53116"/>
    </row>
    <row r="53117" spans="1:9" x14ac:dyDescent="0.25">
      <c r="A53117"/>
      <c r="B53117"/>
      <c r="C53117"/>
      <c r="D53117"/>
      <c r="E53117" s="148"/>
      <c r="F53117" s="148"/>
      <c r="G53117" s="149"/>
      <c r="H53117" s="148"/>
      <c r="I53117"/>
    </row>
    <row r="53118" spans="1:9" x14ac:dyDescent="0.25">
      <c r="A53118"/>
      <c r="B53118"/>
      <c r="C53118"/>
      <c r="D53118"/>
      <c r="E53118" s="148"/>
      <c r="F53118" s="148"/>
      <c r="G53118" s="149"/>
      <c r="H53118" s="148"/>
      <c r="I53118"/>
    </row>
    <row r="53119" spans="1:9" x14ac:dyDescent="0.25">
      <c r="A53119"/>
      <c r="B53119"/>
      <c r="C53119"/>
      <c r="D53119"/>
      <c r="E53119" s="148"/>
      <c r="F53119" s="148"/>
      <c r="G53119" s="149"/>
      <c r="H53119" s="148"/>
      <c r="I53119"/>
    </row>
    <row r="53120" spans="1:9" x14ac:dyDescent="0.25">
      <c r="A53120"/>
      <c r="B53120"/>
      <c r="C53120"/>
      <c r="D53120"/>
      <c r="E53120" s="148"/>
      <c r="F53120" s="148"/>
      <c r="G53120" s="149"/>
      <c r="H53120" s="148"/>
      <c r="I53120"/>
    </row>
    <row r="53121" spans="1:9" x14ac:dyDescent="0.25">
      <c r="A53121"/>
      <c r="B53121"/>
      <c r="C53121"/>
      <c r="D53121"/>
      <c r="E53121" s="148"/>
      <c r="F53121" s="148"/>
      <c r="G53121" s="149"/>
      <c r="H53121" s="148"/>
      <c r="I53121"/>
    </row>
    <row r="53122" spans="1:9" x14ac:dyDescent="0.25">
      <c r="A53122"/>
      <c r="B53122"/>
      <c r="C53122"/>
      <c r="D53122"/>
      <c r="E53122" s="148"/>
      <c r="F53122" s="148"/>
      <c r="G53122" s="149"/>
      <c r="H53122" s="148"/>
      <c r="I53122"/>
    </row>
    <row r="53123" spans="1:9" x14ac:dyDescent="0.25">
      <c r="A53123"/>
      <c r="B53123"/>
      <c r="C53123"/>
      <c r="D53123"/>
      <c r="E53123" s="148"/>
      <c r="F53123" s="148"/>
      <c r="G53123" s="149"/>
      <c r="H53123" s="148"/>
      <c r="I53123"/>
    </row>
    <row r="53124" spans="1:9" x14ac:dyDescent="0.25">
      <c r="A53124"/>
      <c r="B53124"/>
      <c r="C53124"/>
      <c r="D53124"/>
      <c r="E53124" s="148"/>
      <c r="F53124" s="148"/>
      <c r="G53124" s="149"/>
      <c r="H53124" s="148"/>
      <c r="I53124"/>
    </row>
    <row r="53125" spans="1:9" x14ac:dyDescent="0.25">
      <c r="A53125"/>
      <c r="B53125"/>
      <c r="C53125"/>
      <c r="D53125"/>
      <c r="E53125" s="148"/>
      <c r="F53125" s="148"/>
      <c r="G53125" s="149"/>
      <c r="H53125" s="148"/>
      <c r="I53125"/>
    </row>
    <row r="53126" spans="1:9" x14ac:dyDescent="0.25">
      <c r="A53126"/>
      <c r="B53126"/>
      <c r="C53126"/>
      <c r="D53126"/>
      <c r="E53126" s="148"/>
      <c r="F53126" s="148"/>
      <c r="G53126" s="149"/>
      <c r="H53126" s="148"/>
      <c r="I53126"/>
    </row>
    <row r="53127" spans="1:9" x14ac:dyDescent="0.25">
      <c r="A53127"/>
      <c r="B53127"/>
      <c r="C53127"/>
      <c r="D53127"/>
      <c r="E53127" s="148"/>
      <c r="F53127" s="148"/>
      <c r="G53127" s="149"/>
      <c r="H53127" s="148"/>
      <c r="I53127"/>
    </row>
    <row r="53128" spans="1:9" x14ac:dyDescent="0.25">
      <c r="A53128"/>
      <c r="B53128"/>
      <c r="C53128"/>
      <c r="D53128"/>
      <c r="E53128" s="148"/>
      <c r="F53128" s="148"/>
      <c r="G53128" s="149"/>
      <c r="H53128" s="148"/>
      <c r="I53128"/>
    </row>
    <row r="53129" spans="1:9" x14ac:dyDescent="0.25">
      <c r="A53129"/>
      <c r="B53129"/>
      <c r="C53129"/>
      <c r="D53129"/>
      <c r="E53129" s="148"/>
      <c r="F53129" s="148"/>
      <c r="G53129" s="149"/>
      <c r="H53129" s="148"/>
      <c r="I53129"/>
    </row>
    <row r="53130" spans="1:9" x14ac:dyDescent="0.25">
      <c r="A53130"/>
      <c r="B53130"/>
      <c r="C53130"/>
      <c r="D53130"/>
      <c r="E53130" s="148"/>
      <c r="F53130" s="148"/>
      <c r="G53130" s="149"/>
      <c r="H53130" s="148"/>
      <c r="I53130"/>
    </row>
    <row r="53131" spans="1:9" x14ac:dyDescent="0.25">
      <c r="A53131"/>
      <c r="B53131"/>
      <c r="C53131"/>
      <c r="D53131"/>
      <c r="E53131" s="148"/>
      <c r="F53131" s="148"/>
      <c r="G53131" s="149"/>
      <c r="H53131" s="148"/>
      <c r="I53131"/>
    </row>
    <row r="53132" spans="1:9" x14ac:dyDescent="0.25">
      <c r="A53132"/>
      <c r="B53132"/>
      <c r="C53132"/>
      <c r="D53132"/>
      <c r="E53132" s="148"/>
      <c r="F53132" s="148"/>
      <c r="G53132" s="149"/>
      <c r="H53132" s="148"/>
      <c r="I53132"/>
    </row>
    <row r="53133" spans="1:9" x14ac:dyDescent="0.25">
      <c r="A53133"/>
      <c r="B53133"/>
      <c r="C53133"/>
      <c r="D53133"/>
      <c r="E53133" s="148"/>
      <c r="F53133" s="148"/>
      <c r="G53133" s="149"/>
      <c r="H53133" s="148"/>
      <c r="I53133"/>
    </row>
    <row r="53134" spans="1:9" x14ac:dyDescent="0.25">
      <c r="A53134"/>
      <c r="B53134"/>
      <c r="C53134"/>
      <c r="D53134"/>
      <c r="E53134" s="148"/>
      <c r="F53134" s="148"/>
      <c r="G53134" s="149"/>
      <c r="H53134" s="148"/>
      <c r="I53134"/>
    </row>
    <row r="53135" spans="1:9" x14ac:dyDescent="0.25">
      <c r="A53135"/>
      <c r="B53135"/>
      <c r="C53135"/>
      <c r="D53135"/>
      <c r="E53135" s="148"/>
      <c r="F53135" s="148"/>
      <c r="G53135" s="149"/>
      <c r="H53135" s="148"/>
      <c r="I53135"/>
    </row>
    <row r="53136" spans="1:9" x14ac:dyDescent="0.25">
      <c r="A53136"/>
      <c r="B53136"/>
      <c r="C53136"/>
      <c r="D53136"/>
      <c r="E53136" s="148"/>
      <c r="F53136" s="148"/>
      <c r="G53136" s="149"/>
      <c r="H53136" s="148"/>
      <c r="I53136"/>
    </row>
    <row r="53137" spans="1:9" x14ac:dyDescent="0.25">
      <c r="A53137"/>
      <c r="B53137"/>
      <c r="C53137"/>
      <c r="D53137"/>
      <c r="E53137" s="148"/>
      <c r="F53137" s="148"/>
      <c r="G53137" s="149"/>
      <c r="H53137" s="148"/>
      <c r="I53137"/>
    </row>
    <row r="53138" spans="1:9" x14ac:dyDescent="0.25">
      <c r="A53138"/>
      <c r="B53138"/>
      <c r="C53138"/>
      <c r="D53138"/>
      <c r="E53138" s="148"/>
      <c r="F53138" s="148"/>
      <c r="G53138" s="149"/>
      <c r="H53138" s="148"/>
      <c r="I53138"/>
    </row>
    <row r="53139" spans="1:9" x14ac:dyDescent="0.25">
      <c r="A53139"/>
      <c r="B53139"/>
      <c r="C53139"/>
      <c r="D53139"/>
      <c r="E53139" s="148"/>
      <c r="F53139" s="148"/>
      <c r="G53139" s="149"/>
      <c r="H53139" s="148"/>
      <c r="I53139"/>
    </row>
    <row r="53140" spans="1:9" x14ac:dyDescent="0.25">
      <c r="A53140"/>
      <c r="B53140"/>
      <c r="C53140"/>
      <c r="D53140"/>
      <c r="E53140" s="148"/>
      <c r="F53140" s="148"/>
      <c r="G53140" s="149"/>
      <c r="H53140" s="148"/>
      <c r="I53140"/>
    </row>
    <row r="53141" spans="1:9" x14ac:dyDescent="0.25">
      <c r="A53141"/>
      <c r="B53141"/>
      <c r="C53141"/>
      <c r="D53141"/>
      <c r="E53141" s="148"/>
      <c r="F53141" s="148"/>
      <c r="G53141" s="149"/>
      <c r="H53141" s="148"/>
      <c r="I53141"/>
    </row>
    <row r="53142" spans="1:9" x14ac:dyDescent="0.25">
      <c r="A53142"/>
      <c r="B53142"/>
      <c r="C53142"/>
      <c r="D53142"/>
      <c r="E53142" s="148"/>
      <c r="F53142" s="148"/>
      <c r="G53142" s="149"/>
      <c r="H53142" s="148"/>
      <c r="I53142"/>
    </row>
    <row r="53143" spans="1:9" x14ac:dyDescent="0.25">
      <c r="A53143"/>
      <c r="B53143"/>
      <c r="C53143"/>
      <c r="D53143"/>
      <c r="E53143" s="148"/>
      <c r="F53143" s="148"/>
      <c r="G53143" s="149"/>
      <c r="H53143" s="148"/>
      <c r="I53143"/>
    </row>
    <row r="53144" spans="1:9" x14ac:dyDescent="0.25">
      <c r="A53144"/>
      <c r="B53144"/>
      <c r="C53144"/>
      <c r="D53144"/>
      <c r="E53144" s="148"/>
      <c r="F53144" s="148"/>
      <c r="G53144" s="149"/>
      <c r="H53144" s="148"/>
      <c r="I53144"/>
    </row>
    <row r="53145" spans="1:9" x14ac:dyDescent="0.25">
      <c r="A53145"/>
      <c r="B53145"/>
      <c r="C53145"/>
      <c r="D53145"/>
      <c r="E53145" s="148"/>
      <c r="F53145" s="148"/>
      <c r="G53145" s="149"/>
      <c r="H53145" s="148"/>
      <c r="I53145"/>
    </row>
    <row r="53146" spans="1:9" x14ac:dyDescent="0.25">
      <c r="A53146"/>
      <c r="B53146"/>
      <c r="C53146"/>
      <c r="D53146"/>
      <c r="E53146" s="148"/>
      <c r="F53146" s="148"/>
      <c r="G53146" s="149"/>
      <c r="H53146" s="148"/>
      <c r="I53146"/>
    </row>
    <row r="53147" spans="1:9" x14ac:dyDescent="0.25">
      <c r="A53147"/>
      <c r="B53147"/>
      <c r="C53147"/>
      <c r="D53147"/>
      <c r="E53147" s="148"/>
      <c r="F53147" s="148"/>
      <c r="G53147" s="149"/>
      <c r="H53147" s="148"/>
      <c r="I53147"/>
    </row>
    <row r="53148" spans="1:9" x14ac:dyDescent="0.25">
      <c r="A53148"/>
      <c r="B53148"/>
      <c r="C53148"/>
      <c r="D53148"/>
      <c r="E53148" s="148"/>
      <c r="F53148" s="148"/>
      <c r="G53148" s="149"/>
      <c r="H53148" s="148"/>
      <c r="I53148"/>
    </row>
    <row r="53149" spans="1:9" x14ac:dyDescent="0.25">
      <c r="A53149"/>
      <c r="B53149"/>
      <c r="C53149"/>
      <c r="D53149"/>
      <c r="E53149" s="148"/>
      <c r="F53149" s="148"/>
      <c r="G53149" s="149"/>
      <c r="H53149" s="148"/>
      <c r="I53149"/>
    </row>
    <row r="53150" spans="1:9" x14ac:dyDescent="0.25">
      <c r="A53150"/>
      <c r="B53150"/>
      <c r="C53150"/>
      <c r="D53150"/>
      <c r="E53150" s="148"/>
      <c r="F53150" s="148"/>
      <c r="G53150" s="149"/>
      <c r="H53150" s="148"/>
      <c r="I53150"/>
    </row>
    <row r="53151" spans="1:9" x14ac:dyDescent="0.25">
      <c r="A53151"/>
      <c r="B53151"/>
      <c r="C53151"/>
      <c r="D53151"/>
      <c r="E53151" s="148"/>
      <c r="F53151" s="148"/>
      <c r="G53151" s="149"/>
      <c r="H53151" s="148"/>
      <c r="I53151"/>
    </row>
    <row r="53152" spans="1:9" x14ac:dyDescent="0.25">
      <c r="A53152"/>
      <c r="B53152"/>
      <c r="C53152"/>
      <c r="D53152"/>
      <c r="E53152" s="148"/>
      <c r="F53152" s="148"/>
      <c r="G53152" s="149"/>
      <c r="H53152" s="148"/>
      <c r="I53152"/>
    </row>
    <row r="53153" spans="1:9" x14ac:dyDescent="0.25">
      <c r="A53153"/>
      <c r="B53153"/>
      <c r="C53153"/>
      <c r="D53153"/>
      <c r="E53153" s="148"/>
      <c r="F53153" s="148"/>
      <c r="G53153" s="149"/>
      <c r="H53153" s="148"/>
      <c r="I53153"/>
    </row>
    <row r="53154" spans="1:9" x14ac:dyDescent="0.25">
      <c r="A53154"/>
      <c r="B53154"/>
      <c r="C53154"/>
      <c r="D53154"/>
      <c r="E53154" s="148"/>
      <c r="F53154" s="148"/>
      <c r="G53154" s="149"/>
      <c r="H53154" s="148"/>
      <c r="I53154"/>
    </row>
    <row r="53155" spans="1:9" x14ac:dyDescent="0.25">
      <c r="A53155"/>
      <c r="B53155"/>
      <c r="C53155"/>
      <c r="D53155"/>
      <c r="E53155" s="148"/>
      <c r="F53155" s="148"/>
      <c r="G53155" s="149"/>
      <c r="H53155" s="148"/>
      <c r="I53155"/>
    </row>
    <row r="53156" spans="1:9" x14ac:dyDescent="0.25">
      <c r="A53156"/>
      <c r="B53156"/>
      <c r="C53156"/>
      <c r="D53156"/>
      <c r="E53156" s="148"/>
      <c r="F53156" s="148"/>
      <c r="G53156" s="149"/>
      <c r="H53156" s="148"/>
      <c r="I53156"/>
    </row>
    <row r="53157" spans="1:9" x14ac:dyDescent="0.25">
      <c r="A53157"/>
      <c r="B53157"/>
      <c r="C53157"/>
      <c r="D53157"/>
      <c r="E53157" s="148"/>
      <c r="F53157" s="148"/>
      <c r="G53157" s="149"/>
      <c r="H53157" s="148"/>
      <c r="I53157"/>
    </row>
    <row r="53158" spans="1:9" x14ac:dyDescent="0.25">
      <c r="A53158"/>
      <c r="B53158"/>
      <c r="C53158"/>
      <c r="D53158"/>
      <c r="E53158" s="148"/>
      <c r="F53158" s="148"/>
      <c r="G53158" s="149"/>
      <c r="H53158" s="148"/>
      <c r="I53158"/>
    </row>
    <row r="53159" spans="1:9" x14ac:dyDescent="0.25">
      <c r="A53159"/>
      <c r="B53159"/>
      <c r="C53159"/>
      <c r="D53159"/>
      <c r="E53159" s="148"/>
      <c r="F53159" s="148"/>
      <c r="G53159" s="149"/>
      <c r="H53159" s="148"/>
      <c r="I53159"/>
    </row>
    <row r="53160" spans="1:9" x14ac:dyDescent="0.25">
      <c r="A53160"/>
      <c r="B53160"/>
      <c r="C53160"/>
      <c r="D53160"/>
      <c r="E53160" s="148"/>
      <c r="F53160" s="148"/>
      <c r="G53160" s="149"/>
      <c r="H53160" s="148"/>
      <c r="I53160"/>
    </row>
    <row r="53161" spans="1:9" x14ac:dyDescent="0.25">
      <c r="A53161"/>
      <c r="B53161"/>
      <c r="C53161"/>
      <c r="D53161"/>
      <c r="E53161" s="148"/>
      <c r="F53161" s="148"/>
      <c r="G53161" s="149"/>
      <c r="H53161" s="148"/>
      <c r="I53161"/>
    </row>
    <row r="53162" spans="1:9" x14ac:dyDescent="0.25">
      <c r="A53162"/>
      <c r="B53162"/>
      <c r="C53162"/>
      <c r="D53162"/>
      <c r="E53162" s="148"/>
      <c r="F53162" s="148"/>
      <c r="G53162" s="149"/>
      <c r="H53162" s="148"/>
      <c r="I53162"/>
    </row>
    <row r="53163" spans="1:9" x14ac:dyDescent="0.25">
      <c r="A53163"/>
      <c r="B53163"/>
      <c r="C53163"/>
      <c r="D53163"/>
      <c r="E53163" s="148"/>
      <c r="F53163" s="148"/>
      <c r="G53163" s="149"/>
      <c r="H53163" s="148"/>
      <c r="I53163"/>
    </row>
    <row r="53164" spans="1:9" x14ac:dyDescent="0.25">
      <c r="A53164"/>
      <c r="B53164"/>
      <c r="C53164"/>
      <c r="D53164"/>
      <c r="E53164" s="148"/>
      <c r="F53164" s="148"/>
      <c r="G53164" s="149"/>
      <c r="H53164" s="148"/>
      <c r="I53164"/>
    </row>
    <row r="53165" spans="1:9" x14ac:dyDescent="0.25">
      <c r="A53165"/>
      <c r="B53165"/>
      <c r="C53165"/>
      <c r="D53165"/>
      <c r="E53165" s="148"/>
      <c r="F53165" s="148"/>
      <c r="G53165" s="149"/>
      <c r="H53165" s="148"/>
      <c r="I53165"/>
    </row>
    <row r="53166" spans="1:9" x14ac:dyDescent="0.25">
      <c r="A53166"/>
      <c r="B53166"/>
      <c r="C53166"/>
      <c r="D53166"/>
      <c r="E53166" s="148"/>
      <c r="F53166" s="148"/>
      <c r="G53166" s="149"/>
      <c r="H53166" s="148"/>
      <c r="I53166"/>
    </row>
    <row r="53167" spans="1:9" x14ac:dyDescent="0.25">
      <c r="A53167"/>
      <c r="B53167"/>
      <c r="C53167"/>
      <c r="D53167"/>
      <c r="E53167" s="148"/>
      <c r="F53167" s="148"/>
      <c r="G53167" s="149"/>
      <c r="H53167" s="148"/>
      <c r="I53167"/>
    </row>
    <row r="53168" spans="1:9" x14ac:dyDescent="0.25">
      <c r="A53168"/>
      <c r="B53168"/>
      <c r="C53168"/>
      <c r="D53168"/>
      <c r="E53168" s="148"/>
      <c r="F53168" s="148"/>
      <c r="G53168" s="149"/>
      <c r="H53168" s="148"/>
      <c r="I53168"/>
    </row>
    <row r="53169" spans="1:9" x14ac:dyDescent="0.25">
      <c r="A53169"/>
      <c r="B53169"/>
      <c r="C53169"/>
      <c r="D53169"/>
      <c r="E53169" s="148"/>
      <c r="F53169" s="148"/>
      <c r="G53169" s="149"/>
      <c r="H53169" s="148"/>
      <c r="I53169"/>
    </row>
    <row r="53170" spans="1:9" x14ac:dyDescent="0.25">
      <c r="A53170"/>
      <c r="B53170"/>
      <c r="C53170"/>
      <c r="D53170"/>
      <c r="E53170" s="148"/>
      <c r="F53170" s="148"/>
      <c r="G53170" s="149"/>
      <c r="H53170" s="148"/>
      <c r="I53170"/>
    </row>
    <row r="53171" spans="1:9" x14ac:dyDescent="0.25">
      <c r="A53171"/>
      <c r="B53171"/>
      <c r="C53171"/>
      <c r="D53171"/>
      <c r="E53171" s="148"/>
      <c r="F53171" s="148"/>
      <c r="G53171" s="149"/>
      <c r="H53171" s="148"/>
      <c r="I53171"/>
    </row>
    <row r="53172" spans="1:9" x14ac:dyDescent="0.25">
      <c r="A53172"/>
      <c r="B53172"/>
      <c r="C53172"/>
      <c r="D53172"/>
      <c r="E53172" s="148"/>
      <c r="F53172" s="148"/>
      <c r="G53172" s="149"/>
      <c r="H53172" s="148"/>
      <c r="I53172"/>
    </row>
    <row r="53173" spans="1:9" x14ac:dyDescent="0.25">
      <c r="A53173"/>
      <c r="B53173"/>
      <c r="C53173"/>
      <c r="D53173"/>
      <c r="E53173" s="148"/>
      <c r="F53173" s="148"/>
      <c r="G53173" s="149"/>
      <c r="H53173" s="148"/>
      <c r="I53173"/>
    </row>
    <row r="53174" spans="1:9" x14ac:dyDescent="0.25">
      <c r="A53174"/>
      <c r="B53174"/>
      <c r="C53174"/>
      <c r="D53174"/>
      <c r="E53174" s="148"/>
      <c r="F53174" s="148"/>
      <c r="G53174" s="149"/>
      <c r="H53174" s="148"/>
      <c r="I53174"/>
    </row>
    <row r="53175" spans="1:9" x14ac:dyDescent="0.25">
      <c r="A53175"/>
      <c r="B53175"/>
      <c r="C53175"/>
      <c r="D53175"/>
      <c r="E53175" s="148"/>
      <c r="F53175" s="148"/>
      <c r="G53175" s="149"/>
      <c r="H53175" s="148"/>
      <c r="I53175"/>
    </row>
    <row r="53176" spans="1:9" x14ac:dyDescent="0.25">
      <c r="A53176"/>
      <c r="B53176"/>
      <c r="C53176"/>
      <c r="D53176"/>
      <c r="E53176" s="148"/>
      <c r="F53176" s="148"/>
      <c r="G53176" s="149"/>
      <c r="H53176" s="148"/>
      <c r="I53176"/>
    </row>
    <row r="53177" spans="1:9" x14ac:dyDescent="0.25">
      <c r="A53177"/>
      <c r="B53177"/>
      <c r="C53177"/>
      <c r="D53177"/>
      <c r="E53177" s="148"/>
      <c r="F53177" s="148"/>
      <c r="G53177" s="149"/>
      <c r="H53177" s="148"/>
      <c r="I53177"/>
    </row>
    <row r="53178" spans="1:9" x14ac:dyDescent="0.25">
      <c r="A53178"/>
      <c r="B53178"/>
      <c r="C53178"/>
      <c r="D53178"/>
      <c r="E53178" s="148"/>
      <c r="F53178" s="148"/>
      <c r="G53178" s="149"/>
      <c r="H53178" s="148"/>
      <c r="I53178"/>
    </row>
    <row r="53179" spans="1:9" x14ac:dyDescent="0.25">
      <c r="A53179"/>
      <c r="B53179"/>
      <c r="C53179"/>
      <c r="D53179"/>
      <c r="E53179" s="148"/>
      <c r="F53179" s="148"/>
      <c r="G53179" s="149"/>
      <c r="H53179" s="148"/>
      <c r="I53179"/>
    </row>
    <row r="53180" spans="1:9" x14ac:dyDescent="0.25">
      <c r="A53180"/>
      <c r="B53180"/>
      <c r="C53180"/>
      <c r="D53180"/>
      <c r="E53180" s="148"/>
      <c r="F53180" s="148"/>
      <c r="G53180" s="149"/>
      <c r="H53180" s="148"/>
      <c r="I53180"/>
    </row>
    <row r="53181" spans="1:9" x14ac:dyDescent="0.25">
      <c r="A53181"/>
      <c r="B53181"/>
      <c r="C53181"/>
      <c r="D53181"/>
      <c r="E53181" s="148"/>
      <c r="F53181" s="148"/>
      <c r="G53181" s="149"/>
      <c r="H53181" s="148"/>
      <c r="I53181"/>
    </row>
    <row r="53182" spans="1:9" x14ac:dyDescent="0.25">
      <c r="A53182"/>
      <c r="B53182"/>
      <c r="C53182"/>
      <c r="D53182"/>
      <c r="E53182" s="148"/>
      <c r="F53182" s="148"/>
      <c r="G53182" s="149"/>
      <c r="H53182" s="148"/>
      <c r="I53182"/>
    </row>
    <row r="53183" spans="1:9" x14ac:dyDescent="0.25">
      <c r="A53183"/>
      <c r="B53183"/>
      <c r="C53183"/>
      <c r="D53183"/>
      <c r="E53183" s="148"/>
      <c r="F53183" s="148"/>
      <c r="G53183" s="149"/>
      <c r="H53183" s="148"/>
      <c r="I53183"/>
    </row>
    <row r="53184" spans="1:9" x14ac:dyDescent="0.25">
      <c r="A53184"/>
      <c r="B53184"/>
      <c r="C53184"/>
      <c r="D53184"/>
      <c r="E53184" s="148"/>
      <c r="F53184" s="148"/>
      <c r="G53184" s="149"/>
      <c r="H53184" s="148"/>
      <c r="I53184"/>
    </row>
    <row r="53185" spans="1:9" x14ac:dyDescent="0.25">
      <c r="A53185"/>
      <c r="B53185"/>
      <c r="C53185"/>
      <c r="D53185"/>
      <c r="E53185" s="148"/>
      <c r="F53185" s="148"/>
      <c r="G53185" s="149"/>
      <c r="H53185" s="148"/>
      <c r="I53185"/>
    </row>
    <row r="53186" spans="1:9" x14ac:dyDescent="0.25">
      <c r="A53186"/>
      <c r="B53186"/>
      <c r="C53186"/>
      <c r="D53186"/>
      <c r="E53186" s="148"/>
      <c r="F53186" s="148"/>
      <c r="G53186" s="149"/>
      <c r="H53186" s="148"/>
      <c r="I53186"/>
    </row>
    <row r="53187" spans="1:9" x14ac:dyDescent="0.25">
      <c r="A53187"/>
      <c r="B53187"/>
      <c r="C53187"/>
      <c r="D53187"/>
      <c r="E53187" s="148"/>
      <c r="F53187" s="148"/>
      <c r="G53187" s="149"/>
      <c r="H53187" s="148"/>
      <c r="I53187"/>
    </row>
    <row r="53188" spans="1:9" x14ac:dyDescent="0.25">
      <c r="A53188"/>
      <c r="B53188"/>
      <c r="C53188"/>
      <c r="D53188"/>
      <c r="E53188" s="148"/>
      <c r="F53188" s="148"/>
      <c r="G53188" s="149"/>
      <c r="H53188" s="148"/>
      <c r="I53188"/>
    </row>
    <row r="53189" spans="1:9" x14ac:dyDescent="0.25">
      <c r="A53189"/>
      <c r="B53189"/>
      <c r="C53189"/>
      <c r="D53189"/>
      <c r="E53189" s="148"/>
      <c r="F53189" s="148"/>
      <c r="G53189" s="149"/>
      <c r="H53189" s="148"/>
      <c r="I53189"/>
    </row>
    <row r="53190" spans="1:9" x14ac:dyDescent="0.25">
      <c r="A53190"/>
      <c r="B53190"/>
      <c r="C53190"/>
      <c r="D53190"/>
      <c r="E53190" s="148"/>
      <c r="F53190" s="148"/>
      <c r="G53190" s="149"/>
      <c r="H53190" s="148"/>
      <c r="I53190"/>
    </row>
    <row r="53191" spans="1:9" x14ac:dyDescent="0.25">
      <c r="A53191"/>
      <c r="B53191"/>
      <c r="C53191"/>
      <c r="D53191"/>
      <c r="E53191" s="148"/>
      <c r="F53191" s="148"/>
      <c r="G53191" s="149"/>
      <c r="H53191" s="148"/>
      <c r="I53191"/>
    </row>
    <row r="53192" spans="1:9" x14ac:dyDescent="0.25">
      <c r="A53192"/>
      <c r="B53192"/>
      <c r="C53192"/>
      <c r="D53192"/>
      <c r="E53192" s="148"/>
      <c r="F53192" s="148"/>
      <c r="G53192" s="149"/>
      <c r="H53192" s="148"/>
      <c r="I53192"/>
    </row>
    <row r="53193" spans="1:9" x14ac:dyDescent="0.25">
      <c r="A53193"/>
      <c r="B53193"/>
      <c r="C53193"/>
      <c r="D53193"/>
      <c r="E53193" s="148"/>
      <c r="F53193" s="148"/>
      <c r="G53193" s="149"/>
      <c r="H53193" s="148"/>
      <c r="I53193"/>
    </row>
    <row r="53194" spans="1:9" x14ac:dyDescent="0.25">
      <c r="A53194"/>
      <c r="B53194"/>
      <c r="C53194"/>
      <c r="D53194"/>
      <c r="E53194" s="148"/>
      <c r="F53194" s="148"/>
      <c r="G53194" s="149"/>
      <c r="H53194" s="148"/>
      <c r="I53194"/>
    </row>
    <row r="53195" spans="1:9" x14ac:dyDescent="0.25">
      <c r="A53195"/>
      <c r="B53195"/>
      <c r="C53195"/>
      <c r="D53195"/>
      <c r="E53195" s="148"/>
      <c r="F53195" s="148"/>
      <c r="G53195" s="149"/>
      <c r="H53195" s="148"/>
      <c r="I53195"/>
    </row>
    <row r="53196" spans="1:9" x14ac:dyDescent="0.25">
      <c r="A53196"/>
      <c r="B53196"/>
      <c r="C53196"/>
      <c r="D53196"/>
      <c r="E53196" s="148"/>
      <c r="F53196" s="148"/>
      <c r="G53196" s="149"/>
      <c r="H53196" s="148"/>
      <c r="I53196"/>
    </row>
    <row r="53197" spans="1:9" x14ac:dyDescent="0.25">
      <c r="A53197"/>
      <c r="B53197"/>
      <c r="C53197"/>
      <c r="D53197"/>
      <c r="E53197" s="148"/>
      <c r="F53197" s="148"/>
      <c r="G53197" s="149"/>
      <c r="H53197" s="148"/>
      <c r="I53197"/>
    </row>
    <row r="53198" spans="1:9" x14ac:dyDescent="0.25">
      <c r="A53198"/>
      <c r="B53198"/>
      <c r="C53198"/>
      <c r="D53198"/>
      <c r="E53198" s="148"/>
      <c r="F53198" s="148"/>
      <c r="G53198" s="149"/>
      <c r="H53198" s="148"/>
      <c r="I53198"/>
    </row>
    <row r="53199" spans="1:9" x14ac:dyDescent="0.25">
      <c r="A53199"/>
      <c r="B53199"/>
      <c r="C53199"/>
      <c r="D53199"/>
      <c r="E53199" s="148"/>
      <c r="F53199" s="148"/>
      <c r="G53199" s="149"/>
      <c r="H53199" s="148"/>
      <c r="I53199"/>
    </row>
    <row r="53200" spans="1:9" x14ac:dyDescent="0.25">
      <c r="A53200"/>
      <c r="B53200"/>
      <c r="C53200"/>
      <c r="D53200"/>
      <c r="E53200" s="148"/>
      <c r="F53200" s="148"/>
      <c r="G53200" s="149"/>
      <c r="H53200" s="148"/>
      <c r="I53200"/>
    </row>
    <row r="53201" spans="1:9" x14ac:dyDescent="0.25">
      <c r="A53201"/>
      <c r="B53201"/>
      <c r="C53201"/>
      <c r="D53201"/>
      <c r="E53201" s="148"/>
      <c r="F53201" s="148"/>
      <c r="G53201" s="149"/>
      <c r="H53201" s="148"/>
      <c r="I53201"/>
    </row>
    <row r="53202" spans="1:9" x14ac:dyDescent="0.25">
      <c r="A53202"/>
      <c r="B53202"/>
      <c r="C53202"/>
      <c r="D53202"/>
      <c r="E53202" s="148"/>
      <c r="F53202" s="148"/>
      <c r="G53202" s="149"/>
      <c r="H53202" s="148"/>
      <c r="I53202"/>
    </row>
    <row r="53203" spans="1:9" x14ac:dyDescent="0.25">
      <c r="A53203"/>
      <c r="B53203"/>
      <c r="C53203"/>
      <c r="D53203"/>
      <c r="E53203" s="148"/>
      <c r="F53203" s="148"/>
      <c r="G53203" s="149"/>
      <c r="H53203" s="148"/>
      <c r="I53203"/>
    </row>
    <row r="53204" spans="1:9" x14ac:dyDescent="0.25">
      <c r="A53204"/>
      <c r="B53204"/>
      <c r="C53204"/>
      <c r="D53204"/>
      <c r="E53204" s="148"/>
      <c r="F53204" s="148"/>
      <c r="G53204" s="149"/>
      <c r="H53204" s="148"/>
      <c r="I53204"/>
    </row>
    <row r="53205" spans="1:9" x14ac:dyDescent="0.25">
      <c r="A53205"/>
      <c r="B53205"/>
      <c r="C53205"/>
      <c r="D53205"/>
      <c r="E53205" s="148"/>
      <c r="F53205" s="148"/>
      <c r="G53205" s="149"/>
      <c r="H53205" s="148"/>
      <c r="I53205"/>
    </row>
    <row r="53206" spans="1:9" x14ac:dyDescent="0.25">
      <c r="A53206"/>
      <c r="B53206"/>
      <c r="C53206"/>
      <c r="D53206"/>
      <c r="E53206" s="148"/>
      <c r="F53206" s="148"/>
      <c r="G53206" s="149"/>
      <c r="H53206" s="148"/>
      <c r="I53206"/>
    </row>
    <row r="53207" spans="1:9" x14ac:dyDescent="0.25">
      <c r="A53207"/>
      <c r="B53207"/>
      <c r="C53207"/>
      <c r="D53207"/>
      <c r="E53207" s="148"/>
      <c r="F53207" s="148"/>
      <c r="G53207" s="149"/>
      <c r="H53207" s="148"/>
      <c r="I53207"/>
    </row>
    <row r="53208" spans="1:9" x14ac:dyDescent="0.25">
      <c r="A53208"/>
      <c r="B53208"/>
      <c r="C53208"/>
      <c r="D53208"/>
      <c r="E53208" s="148"/>
      <c r="F53208" s="148"/>
      <c r="G53208" s="149"/>
      <c r="H53208" s="148"/>
      <c r="I53208"/>
    </row>
    <row r="53209" spans="1:9" x14ac:dyDescent="0.25">
      <c r="A53209"/>
      <c r="B53209"/>
      <c r="C53209"/>
      <c r="D53209"/>
      <c r="E53209" s="148"/>
      <c r="F53209" s="148"/>
      <c r="G53209" s="149"/>
      <c r="H53209" s="148"/>
      <c r="I53209"/>
    </row>
    <row r="53210" spans="1:9" x14ac:dyDescent="0.25">
      <c r="A53210"/>
      <c r="B53210"/>
      <c r="C53210"/>
      <c r="D53210"/>
      <c r="E53210" s="148"/>
      <c r="F53210" s="148"/>
      <c r="G53210" s="149"/>
      <c r="H53210" s="148"/>
      <c r="I53210"/>
    </row>
    <row r="53211" spans="1:9" x14ac:dyDescent="0.25">
      <c r="A53211"/>
      <c r="B53211"/>
      <c r="C53211"/>
      <c r="D53211"/>
      <c r="E53211" s="148"/>
      <c r="F53211" s="148"/>
      <c r="G53211" s="149"/>
      <c r="H53211" s="148"/>
      <c r="I53211"/>
    </row>
    <row r="53212" spans="1:9" x14ac:dyDescent="0.25">
      <c r="A53212"/>
      <c r="B53212"/>
      <c r="C53212"/>
      <c r="D53212"/>
      <c r="E53212" s="148"/>
      <c r="F53212" s="148"/>
      <c r="G53212" s="149"/>
      <c r="H53212" s="148"/>
      <c r="I53212"/>
    </row>
    <row r="53213" spans="1:9" x14ac:dyDescent="0.25">
      <c r="A53213"/>
      <c r="B53213"/>
      <c r="C53213"/>
      <c r="D53213"/>
      <c r="E53213" s="148"/>
      <c r="F53213" s="148"/>
      <c r="G53213" s="149"/>
      <c r="H53213" s="148"/>
      <c r="I53213"/>
    </row>
    <row r="53214" spans="1:9" x14ac:dyDescent="0.25">
      <c r="A53214"/>
      <c r="B53214"/>
      <c r="C53214"/>
      <c r="D53214"/>
      <c r="E53214" s="148"/>
      <c r="F53214" s="148"/>
      <c r="G53214" s="149"/>
      <c r="H53214" s="148"/>
      <c r="I53214"/>
    </row>
    <row r="53215" spans="1:9" x14ac:dyDescent="0.25">
      <c r="A53215"/>
      <c r="B53215"/>
      <c r="C53215"/>
      <c r="D53215"/>
      <c r="E53215" s="148"/>
      <c r="F53215" s="148"/>
      <c r="G53215" s="149"/>
      <c r="H53215" s="148"/>
      <c r="I53215"/>
    </row>
    <row r="53216" spans="1:9" x14ac:dyDescent="0.25">
      <c r="A53216"/>
      <c r="B53216"/>
      <c r="C53216"/>
      <c r="D53216"/>
      <c r="E53216" s="148"/>
      <c r="F53216" s="148"/>
      <c r="G53216" s="149"/>
      <c r="H53216" s="148"/>
      <c r="I53216"/>
    </row>
    <row r="53217" spans="1:9" x14ac:dyDescent="0.25">
      <c r="A53217"/>
      <c r="B53217"/>
      <c r="C53217"/>
      <c r="D53217"/>
      <c r="E53217" s="148"/>
      <c r="F53217" s="148"/>
      <c r="G53217" s="149"/>
      <c r="H53217" s="148"/>
      <c r="I53217"/>
    </row>
    <row r="53218" spans="1:9" x14ac:dyDescent="0.25">
      <c r="A53218"/>
      <c r="B53218"/>
      <c r="C53218"/>
      <c r="D53218"/>
      <c r="E53218" s="148"/>
      <c r="F53218" s="148"/>
      <c r="G53218" s="149"/>
      <c r="H53218" s="148"/>
      <c r="I53218"/>
    </row>
    <row r="53219" spans="1:9" x14ac:dyDescent="0.25">
      <c r="A53219"/>
      <c r="B53219"/>
      <c r="C53219"/>
      <c r="D53219"/>
      <c r="E53219" s="148"/>
      <c r="F53219" s="148"/>
      <c r="G53219" s="149"/>
      <c r="H53219" s="148"/>
      <c r="I53219"/>
    </row>
    <row r="53220" spans="1:9" x14ac:dyDescent="0.25">
      <c r="A53220"/>
      <c r="B53220"/>
      <c r="C53220"/>
      <c r="D53220"/>
      <c r="E53220" s="148"/>
      <c r="F53220" s="148"/>
      <c r="G53220" s="149"/>
      <c r="H53220" s="148"/>
      <c r="I53220"/>
    </row>
    <row r="53221" spans="1:9" x14ac:dyDescent="0.25">
      <c r="A53221"/>
      <c r="B53221"/>
      <c r="C53221"/>
      <c r="D53221"/>
      <c r="E53221" s="148"/>
      <c r="F53221" s="148"/>
      <c r="G53221" s="149"/>
      <c r="H53221" s="148"/>
      <c r="I53221"/>
    </row>
    <row r="53222" spans="1:9" x14ac:dyDescent="0.25">
      <c r="A53222"/>
      <c r="B53222"/>
      <c r="C53222"/>
      <c r="D53222"/>
      <c r="E53222" s="148"/>
      <c r="F53222" s="148"/>
      <c r="G53222" s="149"/>
      <c r="H53222" s="148"/>
      <c r="I53222"/>
    </row>
    <row r="53223" spans="1:9" x14ac:dyDescent="0.25">
      <c r="A53223"/>
      <c r="B53223"/>
      <c r="C53223"/>
      <c r="D53223"/>
      <c r="E53223" s="148"/>
      <c r="F53223" s="148"/>
      <c r="G53223" s="149"/>
      <c r="H53223" s="148"/>
      <c r="I53223"/>
    </row>
    <row r="53224" spans="1:9" x14ac:dyDescent="0.25">
      <c r="A53224"/>
      <c r="B53224"/>
      <c r="C53224"/>
      <c r="D53224"/>
      <c r="E53224" s="148"/>
      <c r="F53224" s="148"/>
      <c r="G53224" s="149"/>
      <c r="H53224" s="148"/>
      <c r="I53224"/>
    </row>
    <row r="53225" spans="1:9" x14ac:dyDescent="0.25">
      <c r="A53225"/>
      <c r="B53225"/>
      <c r="C53225"/>
      <c r="D53225"/>
      <c r="E53225" s="148"/>
      <c r="F53225" s="148"/>
      <c r="G53225" s="149"/>
      <c r="H53225" s="148"/>
      <c r="I53225"/>
    </row>
    <row r="53226" spans="1:9" x14ac:dyDescent="0.25">
      <c r="A53226"/>
      <c r="B53226"/>
      <c r="C53226"/>
      <c r="D53226"/>
      <c r="E53226" s="148"/>
      <c r="F53226" s="148"/>
      <c r="G53226" s="149"/>
      <c r="H53226" s="148"/>
      <c r="I53226"/>
    </row>
    <row r="53227" spans="1:9" x14ac:dyDescent="0.25">
      <c r="A53227"/>
      <c r="B53227"/>
      <c r="C53227"/>
      <c r="D53227"/>
      <c r="E53227" s="148"/>
      <c r="F53227" s="148"/>
      <c r="G53227" s="149"/>
      <c r="H53227" s="148"/>
      <c r="I53227"/>
    </row>
    <row r="53228" spans="1:9" x14ac:dyDescent="0.25">
      <c r="A53228"/>
      <c r="B53228"/>
      <c r="C53228"/>
      <c r="D53228"/>
      <c r="E53228" s="148"/>
      <c r="F53228" s="148"/>
      <c r="G53228" s="149"/>
      <c r="H53228" s="148"/>
      <c r="I53228"/>
    </row>
    <row r="53229" spans="1:9" x14ac:dyDescent="0.25">
      <c r="A53229"/>
      <c r="B53229"/>
      <c r="C53229"/>
      <c r="D53229"/>
      <c r="E53229" s="148"/>
      <c r="F53229" s="148"/>
      <c r="G53229" s="149"/>
      <c r="H53229" s="148"/>
      <c r="I53229"/>
    </row>
    <row r="53230" spans="1:9" x14ac:dyDescent="0.25">
      <c r="A53230"/>
      <c r="B53230"/>
      <c r="C53230"/>
      <c r="D53230"/>
      <c r="E53230" s="148"/>
      <c r="F53230" s="148"/>
      <c r="G53230" s="149"/>
      <c r="H53230" s="148"/>
      <c r="I53230"/>
    </row>
    <row r="53231" spans="1:9" x14ac:dyDescent="0.25">
      <c r="A53231"/>
      <c r="B53231"/>
      <c r="C53231"/>
      <c r="D53231"/>
      <c r="E53231" s="148"/>
      <c r="F53231" s="148"/>
      <c r="G53231" s="149"/>
      <c r="H53231" s="148"/>
      <c r="I53231"/>
    </row>
    <row r="53232" spans="1:9" x14ac:dyDescent="0.25">
      <c r="A53232"/>
      <c r="B53232"/>
      <c r="C53232"/>
      <c r="D53232"/>
      <c r="E53232" s="148"/>
      <c r="F53232" s="148"/>
      <c r="G53232" s="149"/>
      <c r="H53232" s="148"/>
      <c r="I53232"/>
    </row>
    <row r="53233" spans="1:9" x14ac:dyDescent="0.25">
      <c r="A53233"/>
      <c r="B53233"/>
      <c r="C53233"/>
      <c r="D53233"/>
      <c r="E53233" s="148"/>
      <c r="F53233" s="148"/>
      <c r="G53233" s="149"/>
      <c r="H53233" s="148"/>
      <c r="I53233"/>
    </row>
    <row r="53234" spans="1:9" x14ac:dyDescent="0.25">
      <c r="A53234"/>
      <c r="B53234"/>
      <c r="C53234"/>
      <c r="D53234"/>
      <c r="E53234" s="148"/>
      <c r="F53234" s="148"/>
      <c r="G53234" s="149"/>
      <c r="H53234" s="148"/>
      <c r="I53234"/>
    </row>
    <row r="53235" spans="1:9" x14ac:dyDescent="0.25">
      <c r="A53235"/>
      <c r="B53235"/>
      <c r="C53235"/>
      <c r="D53235"/>
      <c r="E53235" s="148"/>
      <c r="F53235" s="148"/>
      <c r="G53235" s="149"/>
      <c r="H53235" s="148"/>
      <c r="I53235"/>
    </row>
    <row r="53236" spans="1:9" x14ac:dyDescent="0.25">
      <c r="A53236"/>
      <c r="B53236"/>
      <c r="C53236"/>
      <c r="D53236"/>
      <c r="E53236" s="148"/>
      <c r="F53236" s="148"/>
      <c r="G53236" s="149"/>
      <c r="H53236" s="148"/>
      <c r="I53236"/>
    </row>
    <row r="53237" spans="1:9" x14ac:dyDescent="0.25">
      <c r="A53237"/>
      <c r="B53237"/>
      <c r="C53237"/>
      <c r="D53237"/>
      <c r="E53237" s="148"/>
      <c r="F53237" s="148"/>
      <c r="G53237" s="149"/>
      <c r="H53237" s="148"/>
      <c r="I53237"/>
    </row>
    <row r="53238" spans="1:9" x14ac:dyDescent="0.25">
      <c r="A53238"/>
      <c r="B53238"/>
      <c r="C53238"/>
      <c r="D53238"/>
      <c r="E53238" s="148"/>
      <c r="F53238" s="148"/>
      <c r="G53238" s="149"/>
      <c r="H53238" s="148"/>
      <c r="I53238"/>
    </row>
    <row r="53239" spans="1:9" x14ac:dyDescent="0.25">
      <c r="A53239"/>
      <c r="B53239"/>
      <c r="C53239"/>
      <c r="D53239"/>
      <c r="E53239" s="148"/>
      <c r="F53239" s="148"/>
      <c r="G53239" s="149"/>
      <c r="H53239" s="148"/>
      <c r="I53239"/>
    </row>
    <row r="53240" spans="1:9" x14ac:dyDescent="0.25">
      <c r="A53240"/>
      <c r="B53240"/>
      <c r="C53240"/>
      <c r="D53240"/>
      <c r="E53240" s="148"/>
      <c r="F53240" s="148"/>
      <c r="G53240" s="149"/>
      <c r="H53240" s="148"/>
      <c r="I53240"/>
    </row>
    <row r="53241" spans="1:9" x14ac:dyDescent="0.25">
      <c r="A53241"/>
      <c r="B53241"/>
      <c r="C53241"/>
      <c r="D53241"/>
      <c r="E53241" s="148"/>
      <c r="F53241" s="148"/>
      <c r="G53241" s="149"/>
      <c r="H53241" s="148"/>
      <c r="I53241"/>
    </row>
    <row r="53242" spans="1:9" x14ac:dyDescent="0.25">
      <c r="A53242"/>
      <c r="B53242"/>
      <c r="C53242"/>
      <c r="D53242"/>
      <c r="E53242" s="148"/>
      <c r="F53242" s="148"/>
      <c r="G53242" s="149"/>
      <c r="H53242" s="148"/>
      <c r="I53242"/>
    </row>
    <row r="53243" spans="1:9" x14ac:dyDescent="0.25">
      <c r="A53243"/>
      <c r="B53243"/>
      <c r="C53243"/>
      <c r="D53243"/>
      <c r="E53243" s="148"/>
      <c r="F53243" s="148"/>
      <c r="G53243" s="149"/>
      <c r="H53243" s="148"/>
      <c r="I53243"/>
    </row>
    <row r="53244" spans="1:9" x14ac:dyDescent="0.25">
      <c r="A53244"/>
      <c r="B53244"/>
      <c r="C53244"/>
      <c r="D53244"/>
      <c r="E53244" s="148"/>
      <c r="F53244" s="148"/>
      <c r="G53244" s="149"/>
      <c r="H53244" s="148"/>
      <c r="I53244"/>
    </row>
    <row r="53245" spans="1:9" x14ac:dyDescent="0.25">
      <c r="A53245"/>
      <c r="B53245"/>
      <c r="C53245"/>
      <c r="D53245"/>
      <c r="E53245" s="148"/>
      <c r="F53245" s="148"/>
      <c r="G53245" s="149"/>
      <c r="H53245" s="148"/>
      <c r="I53245"/>
    </row>
    <row r="53246" spans="1:9" x14ac:dyDescent="0.25">
      <c r="A53246"/>
      <c r="B53246"/>
      <c r="C53246"/>
      <c r="D53246"/>
      <c r="E53246" s="148"/>
      <c r="F53246" s="148"/>
      <c r="G53246" s="149"/>
      <c r="H53246" s="148"/>
      <c r="I53246"/>
    </row>
    <row r="53247" spans="1:9" x14ac:dyDescent="0.25">
      <c r="A53247"/>
      <c r="B53247"/>
      <c r="C53247"/>
      <c r="D53247"/>
      <c r="E53247" s="148"/>
      <c r="F53247" s="148"/>
      <c r="G53247" s="149"/>
      <c r="H53247" s="148"/>
      <c r="I53247"/>
    </row>
    <row r="53248" spans="1:9" x14ac:dyDescent="0.25">
      <c r="A53248"/>
      <c r="B53248"/>
      <c r="C53248"/>
      <c r="D53248"/>
      <c r="E53248" s="148"/>
      <c r="F53248" s="148"/>
      <c r="G53248" s="149"/>
      <c r="H53248" s="148"/>
      <c r="I53248"/>
    </row>
    <row r="53249" spans="1:9" x14ac:dyDescent="0.25">
      <c r="A53249"/>
      <c r="B53249"/>
      <c r="C53249"/>
      <c r="D53249"/>
      <c r="E53249" s="148"/>
      <c r="F53249" s="148"/>
      <c r="G53249" s="149"/>
      <c r="H53249" s="148"/>
      <c r="I53249"/>
    </row>
    <row r="53250" spans="1:9" x14ac:dyDescent="0.25">
      <c r="A53250"/>
      <c r="B53250"/>
      <c r="C53250"/>
      <c r="D53250"/>
      <c r="E53250" s="148"/>
      <c r="F53250" s="148"/>
      <c r="G53250" s="149"/>
      <c r="H53250" s="148"/>
      <c r="I53250"/>
    </row>
    <row r="53251" spans="1:9" x14ac:dyDescent="0.25">
      <c r="A53251"/>
      <c r="B53251"/>
      <c r="C53251"/>
      <c r="D53251"/>
      <c r="E53251" s="148"/>
      <c r="F53251" s="148"/>
      <c r="G53251" s="149"/>
      <c r="H53251" s="148"/>
      <c r="I53251"/>
    </row>
    <row r="53252" spans="1:9" x14ac:dyDescent="0.25">
      <c r="A53252"/>
      <c r="B53252"/>
      <c r="C53252"/>
      <c r="D53252"/>
      <c r="E53252" s="148"/>
      <c r="F53252" s="148"/>
      <c r="G53252" s="149"/>
      <c r="H53252" s="148"/>
      <c r="I53252"/>
    </row>
    <row r="53253" spans="1:9" x14ac:dyDescent="0.25">
      <c r="A53253"/>
      <c r="B53253"/>
      <c r="C53253"/>
      <c r="D53253"/>
      <c r="E53253" s="148"/>
      <c r="F53253" s="148"/>
      <c r="G53253" s="149"/>
      <c r="H53253" s="148"/>
      <c r="I53253"/>
    </row>
    <row r="53254" spans="1:9" x14ac:dyDescent="0.25">
      <c r="A53254"/>
      <c r="B53254"/>
      <c r="C53254"/>
      <c r="D53254"/>
      <c r="E53254" s="148"/>
      <c r="F53254" s="148"/>
      <c r="G53254" s="149"/>
      <c r="H53254" s="148"/>
      <c r="I53254"/>
    </row>
    <row r="53255" spans="1:9" x14ac:dyDescent="0.25">
      <c r="A53255"/>
      <c r="B53255"/>
      <c r="C53255"/>
      <c r="D53255"/>
      <c r="E53255" s="148"/>
      <c r="F53255" s="148"/>
      <c r="G53255" s="149"/>
      <c r="H53255" s="148"/>
      <c r="I53255"/>
    </row>
    <row r="53256" spans="1:9" x14ac:dyDescent="0.25">
      <c r="A53256"/>
      <c r="B53256"/>
      <c r="C53256"/>
      <c r="D53256"/>
      <c r="E53256" s="148"/>
      <c r="F53256" s="148"/>
      <c r="G53256" s="149"/>
      <c r="H53256" s="148"/>
      <c r="I53256"/>
    </row>
    <row r="53257" spans="1:9" x14ac:dyDescent="0.25">
      <c r="A53257"/>
      <c r="B53257"/>
      <c r="C53257"/>
      <c r="D53257"/>
      <c r="E53257" s="148"/>
      <c r="F53257" s="148"/>
      <c r="G53257" s="149"/>
      <c r="H53257" s="148"/>
      <c r="I53257"/>
    </row>
    <row r="53258" spans="1:9" x14ac:dyDescent="0.25">
      <c r="A53258"/>
      <c r="B53258"/>
      <c r="C53258"/>
      <c r="D53258"/>
      <c r="E53258" s="148"/>
      <c r="F53258" s="148"/>
      <c r="G53258" s="149"/>
      <c r="H53258" s="148"/>
      <c r="I53258"/>
    </row>
    <row r="53259" spans="1:9" x14ac:dyDescent="0.25">
      <c r="A53259"/>
      <c r="B53259"/>
      <c r="C53259"/>
      <c r="D53259"/>
      <c r="E53259" s="148"/>
      <c r="F53259" s="148"/>
      <c r="G53259" s="149"/>
      <c r="H53259" s="148"/>
      <c r="I53259"/>
    </row>
    <row r="53260" spans="1:9" x14ac:dyDescent="0.25">
      <c r="A53260"/>
      <c r="B53260"/>
      <c r="C53260"/>
      <c r="D53260"/>
      <c r="E53260" s="148"/>
      <c r="F53260" s="148"/>
      <c r="G53260" s="149"/>
      <c r="H53260" s="148"/>
      <c r="I53260"/>
    </row>
    <row r="53261" spans="1:9" x14ac:dyDescent="0.25">
      <c r="A53261"/>
      <c r="B53261"/>
      <c r="C53261"/>
      <c r="D53261"/>
      <c r="E53261" s="148"/>
      <c r="F53261" s="148"/>
      <c r="G53261" s="149"/>
      <c r="H53261" s="148"/>
      <c r="I53261"/>
    </row>
    <row r="53262" spans="1:9" x14ac:dyDescent="0.25">
      <c r="A53262"/>
      <c r="B53262"/>
      <c r="C53262"/>
      <c r="D53262"/>
      <c r="E53262" s="148"/>
      <c r="F53262" s="148"/>
      <c r="G53262" s="149"/>
      <c r="H53262" s="148"/>
      <c r="I53262"/>
    </row>
    <row r="53263" spans="1:9" x14ac:dyDescent="0.25">
      <c r="A53263"/>
      <c r="B53263"/>
      <c r="C53263"/>
      <c r="D53263"/>
      <c r="E53263" s="148"/>
      <c r="F53263" s="148"/>
      <c r="G53263" s="149"/>
      <c r="H53263" s="148"/>
      <c r="I53263"/>
    </row>
    <row r="53264" spans="1:9" x14ac:dyDescent="0.25">
      <c r="A53264"/>
      <c r="B53264"/>
      <c r="C53264"/>
      <c r="D53264"/>
      <c r="E53264" s="148"/>
      <c r="F53264" s="148"/>
      <c r="G53264" s="149"/>
      <c r="H53264" s="148"/>
      <c r="I53264"/>
    </row>
    <row r="53265" spans="1:9" x14ac:dyDescent="0.25">
      <c r="A53265"/>
      <c r="B53265"/>
      <c r="C53265"/>
      <c r="D53265"/>
      <c r="E53265" s="148"/>
      <c r="F53265" s="148"/>
      <c r="G53265" s="149"/>
      <c r="H53265" s="148"/>
      <c r="I53265"/>
    </row>
    <row r="53266" spans="1:9" x14ac:dyDescent="0.25">
      <c r="A53266"/>
      <c r="B53266"/>
      <c r="C53266"/>
      <c r="D53266"/>
      <c r="E53266" s="148"/>
      <c r="F53266" s="148"/>
      <c r="G53266" s="149"/>
      <c r="H53266" s="148"/>
      <c r="I53266"/>
    </row>
    <row r="53267" spans="1:9" x14ac:dyDescent="0.25">
      <c r="A53267"/>
      <c r="B53267"/>
      <c r="C53267"/>
      <c r="D53267"/>
      <c r="E53267" s="148"/>
      <c r="F53267" s="148"/>
      <c r="G53267" s="149"/>
      <c r="H53267" s="148"/>
      <c r="I53267"/>
    </row>
    <row r="53268" spans="1:9" x14ac:dyDescent="0.25">
      <c r="A53268"/>
      <c r="B53268"/>
      <c r="C53268"/>
      <c r="D53268"/>
      <c r="E53268" s="148"/>
      <c r="F53268" s="148"/>
      <c r="G53268" s="149"/>
      <c r="H53268" s="148"/>
      <c r="I53268"/>
    </row>
    <row r="53269" spans="1:9" x14ac:dyDescent="0.25">
      <c r="A53269"/>
      <c r="B53269"/>
      <c r="C53269"/>
      <c r="D53269"/>
      <c r="E53269" s="148"/>
      <c r="F53269" s="148"/>
      <c r="G53269" s="149"/>
      <c r="H53269" s="148"/>
      <c r="I53269"/>
    </row>
    <row r="53270" spans="1:9" x14ac:dyDescent="0.25">
      <c r="A53270"/>
      <c r="B53270"/>
      <c r="C53270"/>
      <c r="D53270"/>
      <c r="E53270" s="148"/>
      <c r="F53270" s="148"/>
      <c r="G53270" s="149"/>
      <c r="H53270" s="148"/>
      <c r="I53270"/>
    </row>
    <row r="53271" spans="1:9" x14ac:dyDescent="0.25">
      <c r="A53271"/>
      <c r="B53271"/>
      <c r="C53271"/>
      <c r="D53271"/>
      <c r="E53271" s="148"/>
      <c r="F53271" s="148"/>
      <c r="G53271" s="149"/>
      <c r="H53271" s="148"/>
      <c r="I53271"/>
    </row>
    <row r="53272" spans="1:9" x14ac:dyDescent="0.25">
      <c r="A53272"/>
      <c r="B53272"/>
      <c r="C53272"/>
      <c r="D53272"/>
      <c r="E53272" s="148"/>
      <c r="F53272" s="148"/>
      <c r="G53272" s="149"/>
      <c r="H53272" s="148"/>
      <c r="I53272"/>
    </row>
    <row r="53273" spans="1:9" x14ac:dyDescent="0.25">
      <c r="A53273"/>
      <c r="B53273"/>
      <c r="C53273"/>
      <c r="D53273"/>
      <c r="E53273" s="148"/>
      <c r="F53273" s="148"/>
      <c r="G53273" s="149"/>
      <c r="H53273" s="148"/>
      <c r="I53273"/>
    </row>
    <row r="53274" spans="1:9" x14ac:dyDescent="0.25">
      <c r="A53274"/>
      <c r="B53274"/>
      <c r="C53274"/>
      <c r="D53274"/>
      <c r="E53274" s="148"/>
      <c r="F53274" s="148"/>
      <c r="G53274" s="149"/>
      <c r="H53274" s="148"/>
      <c r="I53274"/>
    </row>
    <row r="53275" spans="1:9" x14ac:dyDescent="0.25">
      <c r="A53275"/>
      <c r="B53275"/>
      <c r="C53275"/>
      <c r="D53275"/>
      <c r="E53275" s="148"/>
      <c r="F53275" s="148"/>
      <c r="G53275" s="149"/>
      <c r="H53275" s="148"/>
      <c r="I53275"/>
    </row>
    <row r="53276" spans="1:9" x14ac:dyDescent="0.25">
      <c r="A53276"/>
      <c r="B53276"/>
      <c r="C53276"/>
      <c r="D53276"/>
      <c r="E53276" s="148"/>
      <c r="F53276" s="148"/>
      <c r="G53276" s="149"/>
      <c r="H53276" s="148"/>
      <c r="I53276"/>
    </row>
    <row r="53277" spans="1:9" x14ac:dyDescent="0.25">
      <c r="A53277"/>
      <c r="B53277"/>
      <c r="C53277"/>
      <c r="D53277"/>
      <c r="E53277" s="148"/>
      <c r="F53277" s="148"/>
      <c r="G53277" s="149"/>
      <c r="H53277" s="148"/>
      <c r="I53277"/>
    </row>
    <row r="53278" spans="1:9" x14ac:dyDescent="0.25">
      <c r="A53278"/>
      <c r="B53278"/>
      <c r="C53278"/>
      <c r="D53278"/>
      <c r="E53278" s="148"/>
      <c r="F53278" s="148"/>
      <c r="G53278" s="149"/>
      <c r="H53278" s="148"/>
      <c r="I53278"/>
    </row>
    <row r="53279" spans="1:9" x14ac:dyDescent="0.25">
      <c r="A53279"/>
      <c r="B53279"/>
      <c r="C53279"/>
      <c r="D53279"/>
      <c r="E53279" s="148"/>
      <c r="F53279" s="148"/>
      <c r="G53279" s="149"/>
      <c r="H53279" s="148"/>
      <c r="I53279"/>
    </row>
    <row r="53280" spans="1:9" x14ac:dyDescent="0.25">
      <c r="A53280"/>
      <c r="B53280"/>
      <c r="C53280"/>
      <c r="D53280"/>
      <c r="E53280" s="148"/>
      <c r="F53280" s="148"/>
      <c r="G53280" s="149"/>
      <c r="H53280" s="148"/>
      <c r="I53280"/>
    </row>
    <row r="53281" spans="1:9" x14ac:dyDescent="0.25">
      <c r="A53281"/>
      <c r="B53281"/>
      <c r="C53281"/>
      <c r="D53281"/>
      <c r="E53281" s="148"/>
      <c r="F53281" s="148"/>
      <c r="G53281" s="149"/>
      <c r="H53281" s="148"/>
      <c r="I53281"/>
    </row>
    <row r="53282" spans="1:9" x14ac:dyDescent="0.25">
      <c r="A53282"/>
      <c r="B53282"/>
      <c r="C53282"/>
      <c r="D53282"/>
      <c r="E53282" s="148"/>
      <c r="F53282" s="148"/>
      <c r="G53282" s="149"/>
      <c r="H53282" s="148"/>
      <c r="I53282"/>
    </row>
    <row r="53283" spans="1:9" x14ac:dyDescent="0.25">
      <c r="A53283"/>
      <c r="B53283"/>
      <c r="C53283"/>
      <c r="D53283"/>
      <c r="E53283" s="148"/>
      <c r="F53283" s="148"/>
      <c r="G53283" s="149"/>
      <c r="H53283" s="148"/>
      <c r="I53283"/>
    </row>
    <row r="53284" spans="1:9" x14ac:dyDescent="0.25">
      <c r="A53284"/>
      <c r="B53284"/>
      <c r="C53284"/>
      <c r="D53284"/>
      <c r="E53284" s="148"/>
      <c r="F53284" s="148"/>
      <c r="G53284" s="149"/>
      <c r="H53284" s="148"/>
      <c r="I53284"/>
    </row>
    <row r="53285" spans="1:9" x14ac:dyDescent="0.25">
      <c r="A53285"/>
      <c r="B53285"/>
      <c r="C53285"/>
      <c r="D53285"/>
      <c r="E53285" s="148"/>
      <c r="F53285" s="148"/>
      <c r="G53285" s="149"/>
      <c r="H53285" s="148"/>
      <c r="I53285"/>
    </row>
    <row r="53286" spans="1:9" x14ac:dyDescent="0.25">
      <c r="A53286"/>
      <c r="B53286"/>
      <c r="C53286"/>
      <c r="D53286"/>
      <c r="E53286" s="148"/>
      <c r="F53286" s="148"/>
      <c r="G53286" s="149"/>
      <c r="H53286" s="148"/>
      <c r="I53286"/>
    </row>
    <row r="53287" spans="1:9" x14ac:dyDescent="0.25">
      <c r="A53287"/>
      <c r="B53287"/>
      <c r="C53287"/>
      <c r="D53287"/>
      <c r="E53287" s="148"/>
      <c r="F53287" s="148"/>
      <c r="G53287" s="149"/>
      <c r="H53287" s="148"/>
      <c r="I53287"/>
    </row>
    <row r="53288" spans="1:9" x14ac:dyDescent="0.25">
      <c r="A53288"/>
      <c r="B53288"/>
      <c r="C53288"/>
      <c r="D53288"/>
      <c r="E53288" s="148"/>
      <c r="F53288" s="148"/>
      <c r="G53288" s="149"/>
      <c r="H53288" s="148"/>
      <c r="I53288"/>
    </row>
    <row r="53289" spans="1:9" x14ac:dyDescent="0.25">
      <c r="A53289"/>
      <c r="B53289"/>
      <c r="C53289"/>
      <c r="D53289"/>
      <c r="E53289" s="148"/>
      <c r="F53289" s="148"/>
      <c r="G53289" s="149"/>
      <c r="H53289" s="148"/>
      <c r="I53289"/>
    </row>
    <row r="53290" spans="1:9" x14ac:dyDescent="0.25">
      <c r="A53290"/>
      <c r="B53290"/>
      <c r="C53290"/>
      <c r="D53290"/>
      <c r="E53290" s="148"/>
      <c r="F53290" s="148"/>
      <c r="G53290" s="149"/>
      <c r="H53290" s="148"/>
      <c r="I53290"/>
    </row>
    <row r="53291" spans="1:9" x14ac:dyDescent="0.25">
      <c r="A53291"/>
      <c r="B53291"/>
      <c r="C53291"/>
      <c r="D53291"/>
      <c r="E53291" s="148"/>
      <c r="F53291" s="148"/>
      <c r="G53291" s="149"/>
      <c r="H53291" s="148"/>
      <c r="I53291"/>
    </row>
    <row r="53292" spans="1:9" x14ac:dyDescent="0.25">
      <c r="A53292"/>
      <c r="B53292"/>
      <c r="C53292"/>
      <c r="D53292"/>
      <c r="E53292" s="148"/>
      <c r="F53292" s="148"/>
      <c r="G53292" s="149"/>
      <c r="H53292" s="148"/>
      <c r="I53292"/>
    </row>
    <row r="53293" spans="1:9" x14ac:dyDescent="0.25">
      <c r="A53293"/>
      <c r="B53293"/>
      <c r="C53293"/>
      <c r="D53293"/>
      <c r="E53293" s="148"/>
      <c r="F53293" s="148"/>
      <c r="G53293" s="149"/>
      <c r="H53293" s="148"/>
      <c r="I53293"/>
    </row>
    <row r="53294" spans="1:9" x14ac:dyDescent="0.25">
      <c r="A53294"/>
      <c r="B53294"/>
      <c r="C53294"/>
      <c r="D53294"/>
      <c r="E53294" s="148"/>
      <c r="F53294" s="148"/>
      <c r="G53294" s="149"/>
      <c r="H53294" s="148"/>
      <c r="I53294"/>
    </row>
    <row r="53295" spans="1:9" x14ac:dyDescent="0.25">
      <c r="A53295"/>
      <c r="B53295"/>
      <c r="C53295"/>
      <c r="D53295"/>
      <c r="E53295" s="148"/>
      <c r="F53295" s="148"/>
      <c r="G53295" s="149"/>
      <c r="H53295" s="148"/>
      <c r="I53295"/>
    </row>
    <row r="53296" spans="1:9" x14ac:dyDescent="0.25">
      <c r="A53296"/>
      <c r="B53296"/>
      <c r="C53296"/>
      <c r="D53296"/>
      <c r="E53296" s="148"/>
      <c r="F53296" s="148"/>
      <c r="G53296" s="149"/>
      <c r="H53296" s="148"/>
      <c r="I53296"/>
    </row>
    <row r="53297" spans="1:9" x14ac:dyDescent="0.25">
      <c r="A53297"/>
      <c r="B53297"/>
      <c r="C53297"/>
      <c r="D53297"/>
      <c r="E53297" s="148"/>
      <c r="F53297" s="148"/>
      <c r="G53297" s="149"/>
      <c r="H53297" s="148"/>
      <c r="I53297"/>
    </row>
    <row r="53298" spans="1:9" x14ac:dyDescent="0.25">
      <c r="A53298"/>
      <c r="B53298"/>
      <c r="C53298"/>
      <c r="D53298"/>
      <c r="E53298" s="148"/>
      <c r="F53298" s="148"/>
      <c r="G53298" s="149"/>
      <c r="H53298" s="148"/>
      <c r="I53298"/>
    </row>
    <row r="53299" spans="1:9" x14ac:dyDescent="0.25">
      <c r="A53299"/>
      <c r="B53299"/>
      <c r="C53299"/>
      <c r="D53299"/>
      <c r="E53299" s="148"/>
      <c r="F53299" s="148"/>
      <c r="G53299" s="149"/>
      <c r="H53299" s="148"/>
      <c r="I53299"/>
    </row>
    <row r="53300" spans="1:9" x14ac:dyDescent="0.25">
      <c r="A53300"/>
      <c r="B53300"/>
      <c r="C53300"/>
      <c r="D53300"/>
      <c r="E53300" s="148"/>
      <c r="F53300" s="148"/>
      <c r="G53300" s="149"/>
      <c r="H53300" s="148"/>
      <c r="I53300"/>
    </row>
    <row r="53301" spans="1:9" x14ac:dyDescent="0.25">
      <c r="A53301"/>
      <c r="B53301"/>
      <c r="C53301"/>
      <c r="D53301"/>
      <c r="E53301" s="148"/>
      <c r="F53301" s="148"/>
      <c r="G53301" s="149"/>
      <c r="H53301" s="148"/>
      <c r="I53301"/>
    </row>
    <row r="53302" spans="1:9" x14ac:dyDescent="0.25">
      <c r="A53302"/>
      <c r="B53302"/>
      <c r="C53302"/>
      <c r="D53302"/>
      <c r="E53302" s="148"/>
      <c r="F53302" s="148"/>
      <c r="G53302" s="149"/>
      <c r="H53302" s="148"/>
      <c r="I53302"/>
    </row>
    <row r="53303" spans="1:9" x14ac:dyDescent="0.25">
      <c r="A53303"/>
      <c r="B53303"/>
      <c r="C53303"/>
      <c r="D53303"/>
      <c r="E53303" s="148"/>
      <c r="F53303" s="148"/>
      <c r="G53303" s="149"/>
      <c r="H53303" s="148"/>
      <c r="I53303"/>
    </row>
    <row r="53304" spans="1:9" x14ac:dyDescent="0.25">
      <c r="A53304"/>
      <c r="B53304"/>
      <c r="C53304"/>
      <c r="D53304"/>
      <c r="E53304" s="148"/>
      <c r="F53304" s="148"/>
      <c r="G53304" s="149"/>
      <c r="H53304" s="148"/>
      <c r="I53304"/>
    </row>
    <row r="53305" spans="1:9" x14ac:dyDescent="0.25">
      <c r="A53305"/>
      <c r="B53305"/>
      <c r="C53305"/>
      <c r="D53305"/>
      <c r="E53305" s="148"/>
      <c r="F53305" s="148"/>
      <c r="G53305" s="149"/>
      <c r="H53305" s="148"/>
      <c r="I53305"/>
    </row>
    <row r="53306" spans="1:9" x14ac:dyDescent="0.25">
      <c r="A53306"/>
      <c r="B53306"/>
      <c r="C53306"/>
      <c r="D53306"/>
      <c r="E53306" s="148"/>
      <c r="F53306" s="148"/>
      <c r="G53306" s="149"/>
      <c r="H53306" s="148"/>
      <c r="I53306"/>
    </row>
    <row r="53307" spans="1:9" x14ac:dyDescent="0.25">
      <c r="A53307"/>
      <c r="B53307"/>
      <c r="C53307"/>
      <c r="D53307"/>
      <c r="E53307" s="148"/>
      <c r="F53307" s="148"/>
      <c r="G53307" s="149"/>
      <c r="H53307" s="148"/>
      <c r="I53307"/>
    </row>
    <row r="53308" spans="1:9" x14ac:dyDescent="0.25">
      <c r="A53308"/>
      <c r="B53308"/>
      <c r="C53308"/>
      <c r="D53308"/>
      <c r="E53308" s="148"/>
      <c r="F53308" s="148"/>
      <c r="G53308" s="149"/>
      <c r="H53308" s="148"/>
      <c r="I53308"/>
    </row>
    <row r="53309" spans="1:9" x14ac:dyDescent="0.25">
      <c r="A53309"/>
      <c r="B53309"/>
      <c r="C53309"/>
      <c r="D53309"/>
      <c r="E53309" s="148"/>
      <c r="F53309" s="148"/>
      <c r="G53309" s="149"/>
      <c r="H53309" s="148"/>
      <c r="I53309"/>
    </row>
    <row r="53310" spans="1:9" x14ac:dyDescent="0.25">
      <c r="A53310"/>
      <c r="B53310"/>
      <c r="C53310"/>
      <c r="D53310"/>
      <c r="E53310" s="148"/>
      <c r="F53310" s="148"/>
      <c r="G53310" s="149"/>
      <c r="H53310" s="148"/>
      <c r="I53310"/>
    </row>
    <row r="53311" spans="1:9" x14ac:dyDescent="0.25">
      <c r="A53311"/>
      <c r="B53311"/>
      <c r="C53311"/>
      <c r="D53311"/>
      <c r="E53311" s="148"/>
      <c r="F53311" s="148"/>
      <c r="G53311" s="149"/>
      <c r="H53311" s="148"/>
      <c r="I53311"/>
    </row>
    <row r="53312" spans="1:9" x14ac:dyDescent="0.25">
      <c r="A53312"/>
      <c r="B53312"/>
      <c r="C53312"/>
      <c r="D53312"/>
      <c r="E53312" s="148"/>
      <c r="F53312" s="148"/>
      <c r="G53312" s="149"/>
      <c r="H53312" s="148"/>
      <c r="I53312"/>
    </row>
    <row r="53313" spans="1:9" x14ac:dyDescent="0.25">
      <c r="A53313"/>
      <c r="B53313"/>
      <c r="C53313"/>
      <c r="D53313"/>
      <c r="E53313" s="148"/>
      <c r="F53313" s="148"/>
      <c r="G53313" s="149"/>
      <c r="H53313" s="148"/>
      <c r="I53313"/>
    </row>
    <row r="53314" spans="1:9" x14ac:dyDescent="0.25">
      <c r="A53314"/>
      <c r="B53314"/>
      <c r="C53314"/>
      <c r="D53314"/>
      <c r="E53314" s="148"/>
      <c r="F53314" s="148"/>
      <c r="G53314" s="149"/>
      <c r="H53314" s="148"/>
      <c r="I53314"/>
    </row>
    <row r="53315" spans="1:9" x14ac:dyDescent="0.25">
      <c r="A53315"/>
      <c r="B53315"/>
      <c r="C53315"/>
      <c r="D53315"/>
      <c r="E53315" s="148"/>
      <c r="F53315" s="148"/>
      <c r="G53315" s="149"/>
      <c r="H53315" s="148"/>
      <c r="I53315"/>
    </row>
    <row r="53316" spans="1:9" x14ac:dyDescent="0.25">
      <c r="A53316"/>
      <c r="B53316"/>
      <c r="C53316"/>
      <c r="D53316"/>
      <c r="E53316" s="148"/>
      <c r="F53316" s="148"/>
      <c r="G53316" s="149"/>
      <c r="H53316" s="148"/>
      <c r="I53316"/>
    </row>
    <row r="53317" spans="1:9" x14ac:dyDescent="0.25">
      <c r="A53317"/>
      <c r="B53317"/>
      <c r="C53317"/>
      <c r="D53317"/>
      <c r="E53317" s="148"/>
      <c r="F53317" s="148"/>
      <c r="G53317" s="149"/>
      <c r="H53317" s="148"/>
      <c r="I53317"/>
    </row>
    <row r="53318" spans="1:9" x14ac:dyDescent="0.25">
      <c r="A53318"/>
      <c r="B53318"/>
      <c r="C53318"/>
      <c r="D53318"/>
      <c r="E53318" s="148"/>
      <c r="F53318" s="148"/>
      <c r="G53318" s="149"/>
      <c r="H53318" s="148"/>
      <c r="I53318"/>
    </row>
    <row r="53319" spans="1:9" x14ac:dyDescent="0.25">
      <c r="A53319"/>
      <c r="B53319"/>
      <c r="C53319"/>
      <c r="D53319"/>
      <c r="E53319" s="148"/>
      <c r="F53319" s="148"/>
      <c r="G53319" s="149"/>
      <c r="H53319" s="148"/>
      <c r="I53319"/>
    </row>
    <row r="53320" spans="1:9" x14ac:dyDescent="0.25">
      <c r="A53320"/>
      <c r="B53320"/>
      <c r="C53320"/>
      <c r="D53320"/>
      <c r="E53320" s="148"/>
      <c r="F53320" s="148"/>
      <c r="G53320" s="149"/>
      <c r="H53320" s="148"/>
      <c r="I53320"/>
    </row>
    <row r="53321" spans="1:9" x14ac:dyDescent="0.25">
      <c r="A53321"/>
      <c r="B53321"/>
      <c r="C53321"/>
      <c r="D53321"/>
      <c r="E53321" s="148"/>
      <c r="F53321" s="148"/>
      <c r="G53321" s="149"/>
      <c r="H53321" s="148"/>
      <c r="I53321"/>
    </row>
    <row r="53322" spans="1:9" x14ac:dyDescent="0.25">
      <c r="A53322"/>
      <c r="B53322"/>
      <c r="C53322"/>
      <c r="D53322"/>
      <c r="E53322" s="148"/>
      <c r="F53322" s="148"/>
      <c r="G53322" s="149"/>
      <c r="H53322" s="148"/>
      <c r="I53322"/>
    </row>
    <row r="53323" spans="1:9" x14ac:dyDescent="0.25">
      <c r="A53323"/>
      <c r="B53323"/>
      <c r="C53323"/>
      <c r="D53323"/>
      <c r="E53323" s="148"/>
      <c r="F53323" s="148"/>
      <c r="G53323" s="149"/>
      <c r="H53323" s="148"/>
      <c r="I53323"/>
    </row>
    <row r="53324" spans="1:9" x14ac:dyDescent="0.25">
      <c r="A53324"/>
      <c r="B53324"/>
      <c r="C53324"/>
      <c r="D53324"/>
      <c r="E53324" s="148"/>
      <c r="F53324" s="148"/>
      <c r="G53324" s="149"/>
      <c r="H53324" s="148"/>
      <c r="I53324"/>
    </row>
    <row r="53325" spans="1:9" x14ac:dyDescent="0.25">
      <c r="A53325"/>
      <c r="B53325"/>
      <c r="C53325"/>
      <c r="D53325"/>
      <c r="E53325" s="148"/>
      <c r="F53325" s="148"/>
      <c r="G53325" s="149"/>
      <c r="H53325" s="148"/>
      <c r="I53325"/>
    </row>
    <row r="53326" spans="1:9" x14ac:dyDescent="0.25">
      <c r="A53326"/>
      <c r="B53326"/>
      <c r="C53326"/>
      <c r="D53326"/>
      <c r="E53326" s="148"/>
      <c r="F53326" s="148"/>
      <c r="G53326" s="149"/>
      <c r="H53326" s="148"/>
      <c r="I53326"/>
    </row>
    <row r="53327" spans="1:9" x14ac:dyDescent="0.25">
      <c r="A53327"/>
      <c r="B53327"/>
      <c r="C53327"/>
      <c r="D53327"/>
      <c r="E53327" s="148"/>
      <c r="F53327" s="148"/>
      <c r="G53327" s="149"/>
      <c r="H53327" s="148"/>
      <c r="I53327"/>
    </row>
    <row r="53328" spans="1:9" x14ac:dyDescent="0.25">
      <c r="A53328"/>
      <c r="B53328"/>
      <c r="C53328"/>
      <c r="D53328"/>
      <c r="E53328" s="148"/>
      <c r="F53328" s="148"/>
      <c r="G53328" s="149"/>
      <c r="H53328" s="148"/>
      <c r="I53328"/>
    </row>
    <row r="53329" spans="1:9" x14ac:dyDescent="0.25">
      <c r="A53329"/>
      <c r="B53329"/>
      <c r="C53329"/>
      <c r="D53329"/>
      <c r="E53329" s="148"/>
      <c r="F53329" s="148"/>
      <c r="G53329" s="149"/>
      <c r="H53329" s="148"/>
      <c r="I53329"/>
    </row>
    <row r="53330" spans="1:9" x14ac:dyDescent="0.25">
      <c r="A53330"/>
      <c r="B53330"/>
      <c r="C53330"/>
      <c r="D53330"/>
      <c r="E53330" s="148"/>
      <c r="F53330" s="148"/>
      <c r="G53330" s="149"/>
      <c r="H53330" s="148"/>
      <c r="I53330"/>
    </row>
    <row r="53331" spans="1:9" x14ac:dyDescent="0.25">
      <c r="A53331"/>
      <c r="B53331"/>
      <c r="C53331"/>
      <c r="D53331"/>
      <c r="E53331" s="148"/>
      <c r="F53331" s="148"/>
      <c r="G53331" s="149"/>
      <c r="H53331" s="148"/>
      <c r="I53331"/>
    </row>
    <row r="53332" spans="1:9" x14ac:dyDescent="0.25">
      <c r="A53332"/>
      <c r="B53332"/>
      <c r="C53332"/>
      <c r="D53332"/>
      <c r="E53332" s="148"/>
      <c r="F53332" s="148"/>
      <c r="G53332" s="149"/>
      <c r="H53332" s="148"/>
      <c r="I53332"/>
    </row>
    <row r="53333" spans="1:9" x14ac:dyDescent="0.25">
      <c r="A53333"/>
      <c r="B53333"/>
      <c r="C53333"/>
      <c r="D53333"/>
      <c r="E53333" s="148"/>
      <c r="F53333" s="148"/>
      <c r="G53333" s="149"/>
      <c r="H53333" s="148"/>
      <c r="I53333"/>
    </row>
    <row r="53334" spans="1:9" x14ac:dyDescent="0.25">
      <c r="A53334"/>
      <c r="B53334"/>
      <c r="C53334"/>
      <c r="D53334"/>
      <c r="E53334" s="148"/>
      <c r="F53334" s="148"/>
      <c r="G53334" s="149"/>
      <c r="H53334" s="148"/>
      <c r="I53334"/>
    </row>
    <row r="53335" spans="1:9" x14ac:dyDescent="0.25">
      <c r="A53335"/>
      <c r="B53335"/>
      <c r="C53335"/>
      <c r="D53335"/>
      <c r="E53335" s="148"/>
      <c r="F53335" s="148"/>
      <c r="G53335" s="149"/>
      <c r="H53335" s="148"/>
      <c r="I53335"/>
    </row>
    <row r="53336" spans="1:9" x14ac:dyDescent="0.25">
      <c r="A53336"/>
      <c r="B53336"/>
      <c r="C53336"/>
      <c r="D53336"/>
      <c r="E53336" s="148"/>
      <c r="F53336" s="148"/>
      <c r="G53336" s="149"/>
      <c r="H53336" s="148"/>
      <c r="I53336"/>
    </row>
    <row r="53337" spans="1:9" x14ac:dyDescent="0.25">
      <c r="A53337"/>
      <c r="B53337"/>
      <c r="C53337"/>
      <c r="D53337"/>
      <c r="E53337" s="148"/>
      <c r="F53337" s="148"/>
      <c r="G53337" s="149"/>
      <c r="H53337" s="148"/>
      <c r="I53337"/>
    </row>
    <row r="53338" spans="1:9" x14ac:dyDescent="0.25">
      <c r="A53338"/>
      <c r="B53338"/>
      <c r="C53338"/>
      <c r="D53338"/>
      <c r="E53338" s="148"/>
      <c r="F53338" s="148"/>
      <c r="G53338" s="149"/>
      <c r="H53338" s="148"/>
      <c r="I53338"/>
    </row>
    <row r="53339" spans="1:9" x14ac:dyDescent="0.25">
      <c r="A53339"/>
      <c r="B53339"/>
      <c r="C53339"/>
      <c r="D53339"/>
      <c r="E53339" s="148"/>
      <c r="F53339" s="148"/>
      <c r="G53339" s="149"/>
      <c r="H53339" s="148"/>
      <c r="I53339"/>
    </row>
    <row r="53340" spans="1:9" x14ac:dyDescent="0.25">
      <c r="A53340"/>
      <c r="B53340"/>
      <c r="C53340"/>
      <c r="D53340"/>
      <c r="E53340" s="148"/>
      <c r="F53340" s="148"/>
      <c r="G53340" s="149"/>
      <c r="H53340" s="148"/>
      <c r="I53340"/>
    </row>
    <row r="53341" spans="1:9" x14ac:dyDescent="0.25">
      <c r="A53341"/>
      <c r="B53341"/>
      <c r="C53341"/>
      <c r="D53341"/>
      <c r="E53341" s="148"/>
      <c r="F53341" s="148"/>
      <c r="G53341" s="149"/>
      <c r="H53341" s="148"/>
      <c r="I53341"/>
    </row>
    <row r="53342" spans="1:9" x14ac:dyDescent="0.25">
      <c r="A53342"/>
      <c r="B53342"/>
      <c r="C53342"/>
      <c r="D53342"/>
      <c r="E53342" s="148"/>
      <c r="F53342" s="148"/>
      <c r="G53342" s="149"/>
      <c r="H53342" s="148"/>
      <c r="I53342"/>
    </row>
    <row r="53343" spans="1:9" x14ac:dyDescent="0.25">
      <c r="A53343"/>
      <c r="B53343"/>
      <c r="C53343"/>
      <c r="D53343"/>
      <c r="E53343" s="148"/>
      <c r="F53343" s="148"/>
      <c r="G53343" s="149"/>
      <c r="H53343" s="148"/>
      <c r="I53343"/>
    </row>
    <row r="53344" spans="1:9" x14ac:dyDescent="0.25">
      <c r="A53344"/>
      <c r="B53344"/>
      <c r="C53344"/>
      <c r="D53344"/>
      <c r="E53344" s="148"/>
      <c r="F53344" s="148"/>
      <c r="G53344" s="149"/>
      <c r="H53344" s="148"/>
      <c r="I53344"/>
    </row>
    <row r="53345" spans="1:9" x14ac:dyDescent="0.25">
      <c r="A53345"/>
      <c r="B53345"/>
      <c r="C53345"/>
      <c r="D53345"/>
      <c r="E53345" s="148"/>
      <c r="F53345" s="148"/>
      <c r="G53345" s="149"/>
      <c r="H53345" s="148"/>
      <c r="I53345"/>
    </row>
    <row r="53346" spans="1:9" x14ac:dyDescent="0.25">
      <c r="A53346"/>
      <c r="B53346"/>
      <c r="C53346"/>
      <c r="D53346"/>
      <c r="E53346" s="148"/>
      <c r="F53346" s="148"/>
      <c r="G53346" s="149"/>
      <c r="H53346" s="148"/>
      <c r="I53346"/>
    </row>
    <row r="53347" spans="1:9" x14ac:dyDescent="0.25">
      <c r="A53347"/>
      <c r="B53347"/>
      <c r="C53347"/>
      <c r="D53347"/>
      <c r="E53347" s="148"/>
      <c r="F53347" s="148"/>
      <c r="G53347" s="149"/>
      <c r="H53347" s="148"/>
      <c r="I53347"/>
    </row>
    <row r="53348" spans="1:9" x14ac:dyDescent="0.25">
      <c r="A53348"/>
      <c r="B53348"/>
      <c r="C53348"/>
      <c r="D53348"/>
      <c r="E53348" s="148"/>
      <c r="F53348" s="148"/>
      <c r="G53348" s="149"/>
      <c r="H53348" s="148"/>
      <c r="I53348"/>
    </row>
    <row r="53349" spans="1:9" x14ac:dyDescent="0.25">
      <c r="A53349"/>
      <c r="B53349"/>
      <c r="C53349"/>
      <c r="D53349"/>
      <c r="E53349" s="148"/>
      <c r="F53349" s="148"/>
      <c r="G53349" s="149"/>
      <c r="H53349" s="148"/>
      <c r="I53349"/>
    </row>
    <row r="53350" spans="1:9" x14ac:dyDescent="0.25">
      <c r="A53350"/>
      <c r="B53350"/>
      <c r="C53350"/>
      <c r="D53350"/>
      <c r="E53350" s="148"/>
      <c r="F53350" s="148"/>
      <c r="G53350" s="149"/>
      <c r="H53350" s="148"/>
      <c r="I53350"/>
    </row>
    <row r="53351" spans="1:9" x14ac:dyDescent="0.25">
      <c r="A53351"/>
      <c r="B53351"/>
      <c r="C53351"/>
      <c r="D53351"/>
      <c r="E53351" s="148"/>
      <c r="F53351" s="148"/>
      <c r="G53351" s="149"/>
      <c r="H53351" s="148"/>
      <c r="I53351"/>
    </row>
    <row r="53352" spans="1:9" x14ac:dyDescent="0.25">
      <c r="A53352"/>
      <c r="B53352"/>
      <c r="C53352"/>
      <c r="D53352"/>
      <c r="E53352" s="148"/>
      <c r="F53352" s="148"/>
      <c r="G53352" s="149"/>
      <c r="H53352" s="148"/>
      <c r="I53352"/>
    </row>
    <row r="53353" spans="1:9" x14ac:dyDescent="0.25">
      <c r="A53353"/>
      <c r="B53353"/>
      <c r="C53353"/>
      <c r="D53353"/>
      <c r="E53353" s="148"/>
      <c r="F53353" s="148"/>
      <c r="G53353" s="149"/>
      <c r="H53353" s="148"/>
      <c r="I53353"/>
    </row>
    <row r="53354" spans="1:9" x14ac:dyDescent="0.25">
      <c r="A53354"/>
      <c r="B53354"/>
      <c r="C53354"/>
      <c r="D53354"/>
      <c r="E53354" s="148"/>
      <c r="F53354" s="148"/>
      <c r="G53354" s="149"/>
      <c r="H53354" s="148"/>
      <c r="I53354"/>
    </row>
    <row r="53355" spans="1:9" x14ac:dyDescent="0.25">
      <c r="A53355"/>
      <c r="B53355"/>
      <c r="C53355"/>
      <c r="D53355"/>
      <c r="E53355" s="148"/>
      <c r="F53355" s="148"/>
      <c r="G53355" s="149"/>
      <c r="H53355" s="148"/>
      <c r="I53355"/>
    </row>
    <row r="53356" spans="1:9" x14ac:dyDescent="0.25">
      <c r="A53356"/>
      <c r="B53356"/>
      <c r="C53356"/>
      <c r="D53356"/>
      <c r="E53356" s="148"/>
      <c r="F53356" s="148"/>
      <c r="G53356" s="149"/>
      <c r="H53356" s="148"/>
      <c r="I53356"/>
    </row>
    <row r="53357" spans="1:9" x14ac:dyDescent="0.25">
      <c r="A53357"/>
      <c r="B53357"/>
      <c r="C53357"/>
      <c r="D53357"/>
      <c r="E53357" s="148"/>
      <c r="F53357" s="148"/>
      <c r="G53357" s="149"/>
      <c r="H53357" s="148"/>
      <c r="I53357"/>
    </row>
    <row r="53358" spans="1:9" x14ac:dyDescent="0.25">
      <c r="A53358"/>
      <c r="B53358"/>
      <c r="C53358"/>
      <c r="D53358"/>
      <c r="E53358" s="148"/>
      <c r="F53358" s="148"/>
      <c r="G53358" s="149"/>
      <c r="H53358" s="148"/>
      <c r="I53358"/>
    </row>
    <row r="53359" spans="1:9" x14ac:dyDescent="0.25">
      <c r="A53359"/>
      <c r="B53359"/>
      <c r="C53359"/>
      <c r="D53359"/>
      <c r="E53359" s="148"/>
      <c r="F53359" s="148"/>
      <c r="G53359" s="149"/>
      <c r="H53359" s="148"/>
      <c r="I53359"/>
    </row>
    <row r="53360" spans="1:9" x14ac:dyDescent="0.25">
      <c r="A53360"/>
      <c r="B53360"/>
      <c r="C53360"/>
      <c r="D53360"/>
      <c r="E53360" s="148"/>
      <c r="F53360" s="148"/>
      <c r="G53360" s="149"/>
      <c r="H53360" s="148"/>
      <c r="I53360"/>
    </row>
    <row r="53361" spans="1:9" x14ac:dyDescent="0.25">
      <c r="A53361"/>
      <c r="B53361"/>
      <c r="C53361"/>
      <c r="D53361"/>
      <c r="E53361" s="148"/>
      <c r="F53361" s="148"/>
      <c r="G53361" s="149"/>
      <c r="H53361" s="148"/>
      <c r="I53361"/>
    </row>
    <row r="53362" spans="1:9" x14ac:dyDescent="0.25">
      <c r="A53362"/>
      <c r="B53362"/>
      <c r="C53362"/>
      <c r="D53362"/>
      <c r="E53362" s="148"/>
      <c r="F53362" s="148"/>
      <c r="G53362" s="149"/>
      <c r="H53362" s="148"/>
      <c r="I53362"/>
    </row>
    <row r="53363" spans="1:9" x14ac:dyDescent="0.25">
      <c r="A53363"/>
      <c r="B53363"/>
      <c r="C53363"/>
      <c r="D53363"/>
      <c r="E53363" s="148"/>
      <c r="F53363" s="148"/>
      <c r="G53363" s="149"/>
      <c r="H53363" s="148"/>
      <c r="I53363"/>
    </row>
    <row r="53364" spans="1:9" x14ac:dyDescent="0.25">
      <c r="A53364"/>
      <c r="B53364"/>
      <c r="C53364"/>
      <c r="D53364"/>
      <c r="E53364" s="148"/>
      <c r="F53364" s="148"/>
      <c r="G53364" s="149"/>
      <c r="H53364" s="148"/>
      <c r="I53364"/>
    </row>
    <row r="53365" spans="1:9" x14ac:dyDescent="0.25">
      <c r="A53365"/>
      <c r="B53365"/>
      <c r="C53365"/>
      <c r="D53365"/>
      <c r="E53365" s="148"/>
      <c r="F53365" s="148"/>
      <c r="G53365" s="149"/>
      <c r="H53365" s="148"/>
      <c r="I53365"/>
    </row>
    <row r="53366" spans="1:9" x14ac:dyDescent="0.25">
      <c r="A53366"/>
      <c r="B53366"/>
      <c r="C53366"/>
      <c r="D53366"/>
      <c r="E53366" s="148"/>
      <c r="F53366" s="148"/>
      <c r="G53366" s="149"/>
      <c r="H53366" s="148"/>
      <c r="I53366"/>
    </row>
    <row r="53367" spans="1:9" x14ac:dyDescent="0.25">
      <c r="A53367"/>
      <c r="B53367"/>
      <c r="C53367"/>
      <c r="D53367"/>
      <c r="E53367" s="148"/>
      <c r="F53367" s="148"/>
      <c r="G53367" s="149"/>
      <c r="H53367" s="148"/>
      <c r="I53367"/>
    </row>
    <row r="53368" spans="1:9" x14ac:dyDescent="0.25">
      <c r="A53368"/>
      <c r="B53368"/>
      <c r="C53368"/>
      <c r="D53368"/>
      <c r="E53368" s="148"/>
      <c r="F53368" s="148"/>
      <c r="G53368" s="149"/>
      <c r="H53368" s="148"/>
      <c r="I53368"/>
    </row>
    <row r="53369" spans="1:9" x14ac:dyDescent="0.25">
      <c r="A53369"/>
      <c r="B53369"/>
      <c r="C53369"/>
      <c r="D53369"/>
      <c r="E53369" s="148"/>
      <c r="F53369" s="148"/>
      <c r="G53369" s="149"/>
      <c r="H53369" s="148"/>
      <c r="I53369"/>
    </row>
    <row r="53370" spans="1:9" x14ac:dyDescent="0.25">
      <c r="A53370"/>
      <c r="B53370"/>
      <c r="C53370"/>
      <c r="D53370"/>
      <c r="E53370" s="148"/>
      <c r="F53370" s="148"/>
      <c r="G53370" s="149"/>
      <c r="H53370" s="148"/>
      <c r="I53370"/>
    </row>
    <row r="53371" spans="1:9" x14ac:dyDescent="0.25">
      <c r="A53371"/>
      <c r="B53371"/>
      <c r="C53371"/>
      <c r="D53371"/>
      <c r="E53371" s="148"/>
      <c r="F53371" s="148"/>
      <c r="G53371" s="149"/>
      <c r="H53371" s="148"/>
      <c r="I53371"/>
    </row>
    <row r="53372" spans="1:9" x14ac:dyDescent="0.25">
      <c r="A53372"/>
      <c r="B53372"/>
      <c r="C53372"/>
      <c r="D53372"/>
      <c r="E53372" s="148"/>
      <c r="F53372" s="148"/>
      <c r="G53372" s="149"/>
      <c r="H53372" s="148"/>
      <c r="I53372"/>
    </row>
    <row r="53373" spans="1:9" x14ac:dyDescent="0.25">
      <c r="A53373"/>
      <c r="B53373"/>
      <c r="C53373"/>
      <c r="D53373"/>
      <c r="E53373" s="148"/>
      <c r="F53373" s="148"/>
      <c r="G53373" s="149"/>
      <c r="H53373" s="148"/>
      <c r="I53373"/>
    </row>
    <row r="53374" spans="1:9" x14ac:dyDescent="0.25">
      <c r="A53374"/>
      <c r="B53374"/>
      <c r="C53374"/>
      <c r="D53374"/>
      <c r="E53374" s="148"/>
      <c r="F53374" s="148"/>
      <c r="G53374" s="149"/>
      <c r="H53374" s="148"/>
      <c r="I53374"/>
    </row>
    <row r="53375" spans="1:9" x14ac:dyDescent="0.25">
      <c r="A53375"/>
      <c r="B53375"/>
      <c r="C53375"/>
      <c r="D53375"/>
      <c r="E53375" s="148"/>
      <c r="F53375" s="148"/>
      <c r="G53375" s="149"/>
      <c r="H53375" s="148"/>
      <c r="I53375"/>
    </row>
    <row r="53376" spans="1:9" x14ac:dyDescent="0.25">
      <c r="A53376"/>
      <c r="B53376"/>
      <c r="C53376"/>
      <c r="D53376"/>
      <c r="E53376" s="148"/>
      <c r="F53376" s="148"/>
      <c r="G53376" s="149"/>
      <c r="H53376" s="148"/>
      <c r="I53376"/>
    </row>
    <row r="53377" spans="1:9" x14ac:dyDescent="0.25">
      <c r="A53377"/>
      <c r="B53377"/>
      <c r="C53377"/>
      <c r="D53377"/>
      <c r="E53377" s="148"/>
      <c r="F53377" s="148"/>
      <c r="G53377" s="149"/>
      <c r="H53377" s="148"/>
      <c r="I53377"/>
    </row>
    <row r="53378" spans="1:9" x14ac:dyDescent="0.25">
      <c r="A53378"/>
      <c r="B53378"/>
      <c r="C53378"/>
      <c r="D53378"/>
      <c r="E53378" s="148"/>
      <c r="F53378" s="148"/>
      <c r="G53378" s="149"/>
      <c r="H53378" s="148"/>
      <c r="I53378"/>
    </row>
    <row r="53379" spans="1:9" x14ac:dyDescent="0.25">
      <c r="A53379"/>
      <c r="B53379"/>
      <c r="C53379"/>
      <c r="D53379"/>
      <c r="E53379" s="148"/>
      <c r="F53379" s="148"/>
      <c r="G53379" s="149"/>
      <c r="H53379" s="148"/>
      <c r="I53379"/>
    </row>
    <row r="53380" spans="1:9" x14ac:dyDescent="0.25">
      <c r="A53380"/>
      <c r="B53380"/>
      <c r="C53380"/>
      <c r="D53380"/>
      <c r="E53380" s="148"/>
      <c r="F53380" s="148"/>
      <c r="G53380" s="149"/>
      <c r="H53380" s="148"/>
      <c r="I53380"/>
    </row>
    <row r="53381" spans="1:9" x14ac:dyDescent="0.25">
      <c r="A53381"/>
      <c r="B53381"/>
      <c r="C53381"/>
      <c r="D53381"/>
      <c r="E53381" s="148"/>
      <c r="F53381" s="148"/>
      <c r="G53381" s="149"/>
      <c r="H53381" s="148"/>
      <c r="I53381"/>
    </row>
    <row r="53382" spans="1:9" x14ac:dyDescent="0.25">
      <c r="A53382"/>
      <c r="B53382"/>
      <c r="C53382"/>
      <c r="D53382"/>
      <c r="E53382" s="148"/>
      <c r="F53382" s="148"/>
      <c r="G53382" s="149"/>
      <c r="H53382" s="148"/>
      <c r="I53382"/>
    </row>
    <row r="53383" spans="1:9" x14ac:dyDescent="0.25">
      <c r="A53383"/>
      <c r="B53383"/>
      <c r="C53383"/>
      <c r="D53383"/>
      <c r="E53383" s="148"/>
      <c r="F53383" s="148"/>
      <c r="G53383" s="149"/>
      <c r="H53383" s="148"/>
      <c r="I53383"/>
    </row>
    <row r="53384" spans="1:9" x14ac:dyDescent="0.25">
      <c r="A53384"/>
      <c r="B53384"/>
      <c r="C53384"/>
      <c r="D53384"/>
      <c r="E53384" s="148"/>
      <c r="F53384" s="148"/>
      <c r="G53384" s="149"/>
      <c r="H53384" s="148"/>
      <c r="I53384"/>
    </row>
    <row r="53385" spans="1:9" x14ac:dyDescent="0.25">
      <c r="A53385"/>
      <c r="B53385"/>
      <c r="C53385"/>
      <c r="D53385"/>
      <c r="E53385" s="148"/>
      <c r="F53385" s="148"/>
      <c r="G53385" s="149"/>
      <c r="H53385" s="148"/>
      <c r="I53385"/>
    </row>
    <row r="53386" spans="1:9" x14ac:dyDescent="0.25">
      <c r="A53386"/>
      <c r="B53386"/>
      <c r="C53386"/>
      <c r="D53386"/>
      <c r="E53386" s="148"/>
      <c r="F53386" s="148"/>
      <c r="G53386" s="149"/>
      <c r="H53386" s="148"/>
      <c r="I53386"/>
    </row>
    <row r="53387" spans="1:9" x14ac:dyDescent="0.25">
      <c r="A53387"/>
      <c r="B53387"/>
      <c r="C53387"/>
      <c r="D53387"/>
      <c r="E53387" s="148"/>
      <c r="F53387" s="148"/>
      <c r="G53387" s="149"/>
      <c r="H53387" s="148"/>
      <c r="I53387"/>
    </row>
    <row r="53388" spans="1:9" x14ac:dyDescent="0.25">
      <c r="A53388"/>
      <c r="B53388"/>
      <c r="C53388"/>
      <c r="D53388"/>
      <c r="E53388" s="148"/>
      <c r="F53388" s="148"/>
      <c r="G53388" s="149"/>
      <c r="H53388" s="148"/>
      <c r="I53388"/>
    </row>
    <row r="53389" spans="1:9" x14ac:dyDescent="0.25">
      <c r="A53389"/>
      <c r="B53389"/>
      <c r="C53389"/>
      <c r="D53389"/>
      <c r="E53389" s="148"/>
      <c r="F53389" s="148"/>
      <c r="G53389" s="149"/>
      <c r="H53389" s="148"/>
      <c r="I53389"/>
    </row>
    <row r="53390" spans="1:9" x14ac:dyDescent="0.25">
      <c r="A53390"/>
      <c r="B53390"/>
      <c r="C53390"/>
      <c r="D53390"/>
      <c r="E53390" s="148"/>
      <c r="F53390" s="148"/>
      <c r="G53390" s="149"/>
      <c r="H53390" s="148"/>
      <c r="I53390"/>
    </row>
    <row r="53391" spans="1:9" x14ac:dyDescent="0.25">
      <c r="A53391"/>
      <c r="B53391"/>
      <c r="C53391"/>
      <c r="D53391"/>
      <c r="E53391" s="148"/>
      <c r="F53391" s="148"/>
      <c r="G53391" s="149"/>
      <c r="H53391" s="148"/>
      <c r="I53391"/>
    </row>
    <row r="53392" spans="1:9" x14ac:dyDescent="0.25">
      <c r="A53392"/>
      <c r="B53392"/>
      <c r="C53392"/>
      <c r="D53392"/>
      <c r="E53392" s="148"/>
      <c r="F53392" s="148"/>
      <c r="G53392" s="149"/>
      <c r="H53392" s="148"/>
      <c r="I53392"/>
    </row>
    <row r="53393" spans="1:9" x14ac:dyDescent="0.25">
      <c r="A53393"/>
      <c r="B53393"/>
      <c r="C53393"/>
      <c r="D53393"/>
      <c r="E53393" s="148"/>
      <c r="F53393" s="148"/>
      <c r="G53393" s="149"/>
      <c r="H53393" s="148"/>
      <c r="I53393"/>
    </row>
    <row r="53394" spans="1:9" x14ac:dyDescent="0.25">
      <c r="A53394"/>
      <c r="B53394"/>
      <c r="C53394"/>
      <c r="D53394"/>
      <c r="E53394" s="148"/>
      <c r="F53394" s="148"/>
      <c r="G53394" s="149"/>
      <c r="H53394" s="148"/>
      <c r="I53394"/>
    </row>
    <row r="53395" spans="1:9" x14ac:dyDescent="0.25">
      <c r="A53395"/>
      <c r="B53395"/>
      <c r="C53395"/>
      <c r="D53395"/>
      <c r="E53395" s="148"/>
      <c r="F53395" s="148"/>
      <c r="G53395" s="149"/>
      <c r="H53395" s="148"/>
      <c r="I53395"/>
    </row>
    <row r="53396" spans="1:9" x14ac:dyDescent="0.25">
      <c r="A53396"/>
      <c r="B53396"/>
      <c r="C53396"/>
      <c r="D53396"/>
      <c r="E53396" s="148"/>
      <c r="F53396" s="148"/>
      <c r="G53396" s="149"/>
      <c r="H53396" s="148"/>
      <c r="I53396"/>
    </row>
    <row r="53397" spans="1:9" x14ac:dyDescent="0.25">
      <c r="A53397"/>
      <c r="B53397"/>
      <c r="C53397"/>
      <c r="D53397"/>
      <c r="E53397" s="148"/>
      <c r="F53397" s="148"/>
      <c r="G53397" s="149"/>
      <c r="H53397" s="148"/>
      <c r="I53397"/>
    </row>
    <row r="53398" spans="1:9" x14ac:dyDescent="0.25">
      <c r="A53398"/>
      <c r="B53398"/>
      <c r="C53398"/>
      <c r="D53398"/>
      <c r="E53398" s="148"/>
      <c r="F53398" s="148"/>
      <c r="G53398" s="149"/>
      <c r="H53398" s="148"/>
      <c r="I53398"/>
    </row>
    <row r="53399" spans="1:9" x14ac:dyDescent="0.25">
      <c r="A53399"/>
      <c r="B53399"/>
      <c r="C53399"/>
      <c r="D53399"/>
      <c r="E53399" s="148"/>
      <c r="F53399" s="148"/>
      <c r="G53399" s="149"/>
      <c r="H53399" s="148"/>
      <c r="I53399"/>
    </row>
    <row r="53400" spans="1:9" x14ac:dyDescent="0.25">
      <c r="A53400"/>
      <c r="B53400"/>
      <c r="C53400"/>
      <c r="D53400"/>
      <c r="E53400" s="148"/>
      <c r="F53400" s="148"/>
      <c r="G53400" s="149"/>
      <c r="H53400" s="148"/>
      <c r="I53400"/>
    </row>
    <row r="53401" spans="1:9" x14ac:dyDescent="0.25">
      <c r="A53401"/>
      <c r="B53401"/>
      <c r="C53401"/>
      <c r="D53401"/>
      <c r="E53401" s="148"/>
      <c r="F53401" s="148"/>
      <c r="G53401" s="149"/>
      <c r="H53401" s="148"/>
      <c r="I53401"/>
    </row>
    <row r="53402" spans="1:9" x14ac:dyDescent="0.25">
      <c r="A53402"/>
      <c r="B53402"/>
      <c r="C53402"/>
      <c r="D53402"/>
      <c r="E53402" s="148"/>
      <c r="F53402" s="148"/>
      <c r="G53402" s="149"/>
      <c r="H53402" s="148"/>
      <c r="I53402"/>
    </row>
    <row r="53403" spans="1:9" x14ac:dyDescent="0.25">
      <c r="A53403"/>
      <c r="B53403"/>
      <c r="C53403"/>
      <c r="D53403"/>
      <c r="E53403" s="148"/>
      <c r="F53403" s="148"/>
      <c r="G53403" s="149"/>
      <c r="H53403" s="148"/>
      <c r="I53403"/>
    </row>
    <row r="53404" spans="1:9" x14ac:dyDescent="0.25">
      <c r="A53404"/>
      <c r="B53404"/>
      <c r="C53404"/>
      <c r="D53404"/>
      <c r="E53404" s="148"/>
      <c r="F53404" s="148"/>
      <c r="G53404" s="149"/>
      <c r="H53404" s="148"/>
      <c r="I53404"/>
    </row>
    <row r="53405" spans="1:9" x14ac:dyDescent="0.25">
      <c r="A53405"/>
      <c r="B53405"/>
      <c r="C53405"/>
      <c r="D53405"/>
      <c r="E53405" s="148"/>
      <c r="F53405" s="148"/>
      <c r="G53405" s="149"/>
      <c r="H53405" s="148"/>
      <c r="I53405"/>
    </row>
    <row r="53406" spans="1:9" x14ac:dyDescent="0.25">
      <c r="A53406"/>
      <c r="B53406"/>
      <c r="C53406"/>
      <c r="D53406"/>
      <c r="E53406" s="148"/>
      <c r="F53406" s="148"/>
      <c r="G53406" s="149"/>
      <c r="H53406" s="148"/>
      <c r="I53406"/>
    </row>
    <row r="53407" spans="1:9" x14ac:dyDescent="0.25">
      <c r="A53407"/>
      <c r="B53407"/>
      <c r="C53407"/>
      <c r="D53407"/>
      <c r="E53407" s="148"/>
      <c r="F53407" s="148"/>
      <c r="G53407" s="149"/>
      <c r="H53407" s="148"/>
      <c r="I53407"/>
    </row>
    <row r="53408" spans="1:9" x14ac:dyDescent="0.25">
      <c r="A53408"/>
      <c r="B53408"/>
      <c r="C53408"/>
      <c r="D53408"/>
      <c r="E53408" s="148"/>
      <c r="F53408" s="148"/>
      <c r="G53408" s="149"/>
      <c r="H53408" s="148"/>
      <c r="I53408"/>
    </row>
    <row r="53409" spans="1:9" x14ac:dyDescent="0.25">
      <c r="A53409"/>
      <c r="B53409"/>
      <c r="C53409"/>
      <c r="D53409"/>
      <c r="E53409" s="148"/>
      <c r="F53409" s="148"/>
      <c r="G53409" s="149"/>
      <c r="H53409" s="148"/>
      <c r="I53409"/>
    </row>
    <row r="53410" spans="1:9" x14ac:dyDescent="0.25">
      <c r="A53410"/>
      <c r="B53410"/>
      <c r="C53410"/>
      <c r="D53410"/>
      <c r="E53410" s="148"/>
      <c r="F53410" s="148"/>
      <c r="G53410" s="149"/>
      <c r="H53410" s="148"/>
      <c r="I53410"/>
    </row>
    <row r="53411" spans="1:9" x14ac:dyDescent="0.25">
      <c r="A53411"/>
      <c r="B53411"/>
      <c r="C53411"/>
      <c r="D53411"/>
      <c r="E53411" s="148"/>
      <c r="F53411" s="148"/>
      <c r="G53411" s="149"/>
      <c r="H53411" s="148"/>
      <c r="I53411"/>
    </row>
    <row r="53412" spans="1:9" x14ac:dyDescent="0.25">
      <c r="A53412"/>
      <c r="B53412"/>
      <c r="C53412"/>
      <c r="D53412"/>
      <c r="E53412" s="148"/>
      <c r="F53412" s="148"/>
      <c r="G53412" s="149"/>
      <c r="H53412" s="148"/>
      <c r="I53412"/>
    </row>
    <row r="53413" spans="1:9" x14ac:dyDescent="0.25">
      <c r="A53413"/>
      <c r="B53413"/>
      <c r="C53413"/>
      <c r="D53413"/>
      <c r="E53413" s="148"/>
      <c r="F53413" s="148"/>
      <c r="G53413" s="149"/>
      <c r="H53413" s="148"/>
      <c r="I53413"/>
    </row>
    <row r="53414" spans="1:9" x14ac:dyDescent="0.25">
      <c r="A53414"/>
      <c r="B53414"/>
      <c r="C53414"/>
      <c r="D53414"/>
      <c r="E53414" s="148"/>
      <c r="F53414" s="148"/>
      <c r="G53414" s="149"/>
      <c r="H53414" s="148"/>
      <c r="I53414"/>
    </row>
    <row r="53415" spans="1:9" x14ac:dyDescent="0.25">
      <c r="A53415"/>
      <c r="B53415"/>
      <c r="C53415"/>
      <c r="D53415"/>
      <c r="E53415" s="148"/>
      <c r="F53415" s="148"/>
      <c r="G53415" s="149"/>
      <c r="H53415" s="148"/>
      <c r="I53415"/>
    </row>
    <row r="53416" spans="1:9" x14ac:dyDescent="0.25">
      <c r="A53416"/>
      <c r="B53416"/>
      <c r="C53416"/>
      <c r="D53416"/>
      <c r="E53416" s="148"/>
      <c r="F53416" s="148"/>
      <c r="G53416" s="149"/>
      <c r="H53416" s="148"/>
      <c r="I53416"/>
    </row>
    <row r="53417" spans="1:9" x14ac:dyDescent="0.25">
      <c r="A53417"/>
      <c r="B53417"/>
      <c r="C53417"/>
      <c r="D53417"/>
      <c r="E53417" s="148"/>
      <c r="F53417" s="148"/>
      <c r="G53417" s="149"/>
      <c r="H53417" s="148"/>
      <c r="I53417"/>
    </row>
    <row r="53418" spans="1:9" x14ac:dyDescent="0.25">
      <c r="A53418"/>
      <c r="B53418"/>
      <c r="C53418"/>
      <c r="D53418"/>
      <c r="E53418" s="148"/>
      <c r="F53418" s="148"/>
      <c r="G53418" s="149"/>
      <c r="H53418" s="148"/>
      <c r="I53418"/>
    </row>
    <row r="53419" spans="1:9" x14ac:dyDescent="0.25">
      <c r="A53419"/>
      <c r="B53419"/>
      <c r="C53419"/>
      <c r="D53419"/>
      <c r="E53419" s="148"/>
      <c r="F53419" s="148"/>
      <c r="G53419" s="149"/>
      <c r="H53419" s="148"/>
      <c r="I53419"/>
    </row>
    <row r="53420" spans="1:9" x14ac:dyDescent="0.25">
      <c r="A53420"/>
      <c r="B53420"/>
      <c r="C53420"/>
      <c r="D53420"/>
      <c r="E53420" s="148"/>
      <c r="F53420" s="148"/>
      <c r="G53420" s="149"/>
      <c r="H53420" s="148"/>
      <c r="I53420"/>
    </row>
    <row r="53421" spans="1:9" x14ac:dyDescent="0.25">
      <c r="A53421"/>
      <c r="B53421"/>
      <c r="C53421"/>
      <c r="D53421"/>
      <c r="E53421" s="148"/>
      <c r="F53421" s="148"/>
      <c r="G53421" s="149"/>
      <c r="H53421" s="148"/>
      <c r="I53421"/>
    </row>
    <row r="53422" spans="1:9" x14ac:dyDescent="0.25">
      <c r="A53422"/>
      <c r="B53422"/>
      <c r="C53422"/>
      <c r="D53422"/>
      <c r="E53422" s="148"/>
      <c r="F53422" s="148"/>
      <c r="G53422" s="149"/>
      <c r="H53422" s="148"/>
      <c r="I53422"/>
    </row>
    <row r="53423" spans="1:9" x14ac:dyDescent="0.25">
      <c r="A53423"/>
      <c r="B53423"/>
      <c r="C53423"/>
      <c r="D53423"/>
      <c r="E53423" s="148"/>
      <c r="F53423" s="148"/>
      <c r="G53423" s="149"/>
      <c r="H53423" s="148"/>
      <c r="I53423"/>
    </row>
    <row r="53424" spans="1:9" x14ac:dyDescent="0.25">
      <c r="A53424"/>
      <c r="B53424"/>
      <c r="C53424"/>
      <c r="D53424"/>
      <c r="E53424" s="148"/>
      <c r="F53424" s="148"/>
      <c r="G53424" s="149"/>
      <c r="H53424" s="148"/>
      <c r="I53424"/>
    </row>
    <row r="53425" spans="1:9" x14ac:dyDescent="0.25">
      <c r="A53425"/>
      <c r="B53425"/>
      <c r="C53425"/>
      <c r="D53425"/>
      <c r="E53425" s="148"/>
      <c r="F53425" s="148"/>
      <c r="G53425" s="149"/>
      <c r="H53425" s="148"/>
      <c r="I53425"/>
    </row>
    <row r="53426" spans="1:9" x14ac:dyDescent="0.25">
      <c r="A53426"/>
      <c r="B53426"/>
      <c r="C53426"/>
      <c r="D53426"/>
      <c r="E53426" s="148"/>
      <c r="F53426" s="148"/>
      <c r="G53426" s="149"/>
      <c r="H53426" s="148"/>
      <c r="I53426"/>
    </row>
    <row r="53427" spans="1:9" x14ac:dyDescent="0.25">
      <c r="A53427"/>
      <c r="B53427"/>
      <c r="C53427"/>
      <c r="D53427"/>
      <c r="E53427" s="148"/>
      <c r="F53427" s="148"/>
      <c r="G53427" s="149"/>
      <c r="H53427" s="148"/>
      <c r="I53427"/>
    </row>
    <row r="53428" spans="1:9" x14ac:dyDescent="0.25">
      <c r="A53428"/>
      <c r="B53428"/>
      <c r="C53428"/>
      <c r="D53428"/>
      <c r="E53428" s="148"/>
      <c r="F53428" s="148"/>
      <c r="G53428" s="149"/>
      <c r="H53428" s="148"/>
      <c r="I53428"/>
    </row>
    <row r="53429" spans="1:9" x14ac:dyDescent="0.25">
      <c r="A53429"/>
      <c r="B53429"/>
      <c r="C53429"/>
      <c r="D53429"/>
      <c r="E53429" s="148"/>
      <c r="F53429" s="148"/>
      <c r="G53429" s="149"/>
      <c r="H53429" s="148"/>
      <c r="I53429"/>
    </row>
    <row r="53430" spans="1:9" x14ac:dyDescent="0.25">
      <c r="A53430"/>
      <c r="B53430"/>
      <c r="C53430"/>
      <c r="D53430"/>
      <c r="E53430" s="148"/>
      <c r="F53430" s="148"/>
      <c r="G53430" s="149"/>
      <c r="H53430" s="148"/>
      <c r="I53430"/>
    </row>
    <row r="53431" spans="1:9" x14ac:dyDescent="0.25">
      <c r="A53431"/>
      <c r="B53431"/>
      <c r="C53431"/>
      <c r="D53431"/>
      <c r="E53431" s="148"/>
      <c r="F53431" s="148"/>
      <c r="G53431" s="149"/>
      <c r="H53431" s="148"/>
      <c r="I53431"/>
    </row>
    <row r="53432" spans="1:9" x14ac:dyDescent="0.25">
      <c r="A53432"/>
      <c r="B53432"/>
      <c r="C53432"/>
      <c r="D53432"/>
      <c r="E53432" s="148"/>
      <c r="F53432" s="148"/>
      <c r="G53432" s="149"/>
      <c r="H53432" s="148"/>
      <c r="I53432"/>
    </row>
    <row r="53433" spans="1:9" x14ac:dyDescent="0.25">
      <c r="A53433"/>
      <c r="B53433"/>
      <c r="C53433"/>
      <c r="D53433"/>
      <c r="E53433" s="148"/>
      <c r="F53433" s="148"/>
      <c r="G53433" s="149"/>
      <c r="H53433" s="148"/>
      <c r="I53433"/>
    </row>
    <row r="53434" spans="1:9" x14ac:dyDescent="0.25">
      <c r="A53434"/>
      <c r="B53434"/>
      <c r="C53434"/>
      <c r="D53434"/>
      <c r="E53434" s="148"/>
      <c r="F53434" s="148"/>
      <c r="G53434" s="149"/>
      <c r="H53434" s="148"/>
      <c r="I53434"/>
    </row>
    <row r="53435" spans="1:9" x14ac:dyDescent="0.25">
      <c r="A53435"/>
      <c r="B53435"/>
      <c r="C53435"/>
      <c r="D53435"/>
      <c r="E53435" s="148"/>
      <c r="F53435" s="148"/>
      <c r="G53435" s="149"/>
      <c r="H53435" s="148"/>
      <c r="I53435"/>
    </row>
    <row r="53436" spans="1:9" x14ac:dyDescent="0.25">
      <c r="A53436"/>
      <c r="B53436"/>
      <c r="C53436"/>
      <c r="D53436"/>
      <c r="E53436" s="148"/>
      <c r="F53436" s="148"/>
      <c r="G53436" s="149"/>
      <c r="H53436" s="148"/>
      <c r="I53436"/>
    </row>
    <row r="53437" spans="1:9" x14ac:dyDescent="0.25">
      <c r="A53437"/>
      <c r="B53437"/>
      <c r="C53437"/>
      <c r="D53437"/>
      <c r="E53437" s="148"/>
      <c r="F53437" s="148"/>
      <c r="G53437" s="149"/>
      <c r="H53437" s="148"/>
      <c r="I53437"/>
    </row>
    <row r="53438" spans="1:9" x14ac:dyDescent="0.25">
      <c r="A53438"/>
      <c r="B53438"/>
      <c r="C53438"/>
      <c r="D53438"/>
      <c r="E53438" s="148"/>
      <c r="F53438" s="148"/>
      <c r="G53438" s="149"/>
      <c r="H53438" s="148"/>
      <c r="I53438"/>
    </row>
    <row r="53439" spans="1:9" x14ac:dyDescent="0.25">
      <c r="A53439"/>
      <c r="B53439"/>
      <c r="C53439"/>
      <c r="D53439"/>
      <c r="E53439" s="148"/>
      <c r="F53439" s="148"/>
      <c r="G53439" s="149"/>
      <c r="H53439" s="148"/>
      <c r="I53439"/>
    </row>
    <row r="53440" spans="1:9" x14ac:dyDescent="0.25">
      <c r="A53440"/>
      <c r="B53440"/>
      <c r="C53440"/>
      <c r="D53440"/>
      <c r="E53440" s="148"/>
      <c r="F53440" s="148"/>
      <c r="G53440" s="149"/>
      <c r="H53440" s="148"/>
      <c r="I53440"/>
    </row>
    <row r="53441" spans="1:9" x14ac:dyDescent="0.25">
      <c r="A53441"/>
      <c r="B53441"/>
      <c r="C53441"/>
      <c r="D53441"/>
      <c r="E53441" s="148"/>
      <c r="F53441" s="148"/>
      <c r="G53441" s="149"/>
      <c r="H53441" s="148"/>
      <c r="I53441"/>
    </row>
    <row r="53442" spans="1:9" x14ac:dyDescent="0.25">
      <c r="A53442"/>
      <c r="B53442"/>
      <c r="C53442"/>
      <c r="D53442"/>
      <c r="E53442" s="148"/>
      <c r="F53442" s="148"/>
      <c r="G53442" s="149"/>
      <c r="H53442" s="148"/>
      <c r="I53442"/>
    </row>
    <row r="53443" spans="1:9" x14ac:dyDescent="0.25">
      <c r="A53443"/>
      <c r="B53443"/>
      <c r="C53443"/>
      <c r="D53443"/>
      <c r="E53443" s="148"/>
      <c r="F53443" s="148"/>
      <c r="G53443" s="149"/>
      <c r="H53443" s="148"/>
      <c r="I53443"/>
    </row>
    <row r="53444" spans="1:9" x14ac:dyDescent="0.25">
      <c r="A53444"/>
      <c r="B53444"/>
      <c r="C53444"/>
      <c r="D53444"/>
      <c r="E53444" s="148"/>
      <c r="F53444" s="148"/>
      <c r="G53444" s="149"/>
      <c r="H53444" s="148"/>
      <c r="I53444"/>
    </row>
    <row r="53445" spans="1:9" x14ac:dyDescent="0.25">
      <c r="A53445"/>
      <c r="B53445"/>
      <c r="C53445"/>
      <c r="D53445"/>
      <c r="E53445" s="148"/>
      <c r="F53445" s="148"/>
      <c r="G53445" s="149"/>
      <c r="H53445" s="148"/>
      <c r="I53445"/>
    </row>
    <row r="53446" spans="1:9" x14ac:dyDescent="0.25">
      <c r="A53446"/>
      <c r="B53446"/>
      <c r="C53446"/>
      <c r="D53446"/>
      <c r="E53446" s="148"/>
      <c r="F53446" s="148"/>
      <c r="G53446" s="149"/>
      <c r="H53446" s="148"/>
      <c r="I53446"/>
    </row>
    <row r="53447" spans="1:9" x14ac:dyDescent="0.25">
      <c r="A53447"/>
      <c r="B53447"/>
      <c r="C53447"/>
      <c r="D53447"/>
      <c r="E53447" s="148"/>
      <c r="F53447" s="148"/>
      <c r="G53447" s="149"/>
      <c r="H53447" s="148"/>
      <c r="I53447"/>
    </row>
    <row r="53448" spans="1:9" x14ac:dyDescent="0.25">
      <c r="A53448"/>
      <c r="B53448"/>
      <c r="C53448"/>
      <c r="D53448"/>
      <c r="E53448" s="148"/>
      <c r="F53448" s="148"/>
      <c r="G53448" s="149"/>
      <c r="H53448" s="148"/>
      <c r="I53448"/>
    </row>
    <row r="53449" spans="1:9" x14ac:dyDescent="0.25">
      <c r="A53449"/>
      <c r="B53449"/>
      <c r="C53449"/>
      <c r="D53449"/>
      <c r="E53449" s="148"/>
      <c r="F53449" s="148"/>
      <c r="G53449" s="149"/>
      <c r="H53449" s="148"/>
      <c r="I53449"/>
    </row>
    <row r="53450" spans="1:9" x14ac:dyDescent="0.25">
      <c r="A53450"/>
      <c r="B53450"/>
      <c r="C53450"/>
      <c r="D53450"/>
      <c r="E53450" s="148"/>
      <c r="F53450" s="148"/>
      <c r="G53450" s="149"/>
      <c r="H53450" s="148"/>
      <c r="I53450"/>
    </row>
    <row r="53451" spans="1:9" x14ac:dyDescent="0.25">
      <c r="A53451"/>
      <c r="B53451"/>
      <c r="C53451"/>
      <c r="D53451"/>
      <c r="E53451" s="148"/>
      <c r="F53451" s="148"/>
      <c r="G53451" s="149"/>
      <c r="H53451" s="148"/>
      <c r="I53451"/>
    </row>
    <row r="53452" spans="1:9" x14ac:dyDescent="0.25">
      <c r="A53452"/>
      <c r="B53452"/>
      <c r="C53452"/>
      <c r="D53452"/>
      <c r="E53452" s="148"/>
      <c r="F53452" s="148"/>
      <c r="G53452" s="149"/>
      <c r="H53452" s="148"/>
      <c r="I53452"/>
    </row>
    <row r="53453" spans="1:9" x14ac:dyDescent="0.25">
      <c r="A53453"/>
      <c r="B53453"/>
      <c r="C53453"/>
      <c r="D53453"/>
      <c r="E53453" s="148"/>
      <c r="F53453" s="148"/>
      <c r="G53453" s="149"/>
      <c r="H53453" s="148"/>
      <c r="I53453"/>
    </row>
    <row r="53454" spans="1:9" x14ac:dyDescent="0.25">
      <c r="A53454"/>
      <c r="B53454"/>
      <c r="C53454"/>
      <c r="D53454"/>
      <c r="E53454" s="148"/>
      <c r="F53454" s="148"/>
      <c r="G53454" s="149"/>
      <c r="H53454" s="148"/>
      <c r="I53454"/>
    </row>
    <row r="53455" spans="1:9" x14ac:dyDescent="0.25">
      <c r="A53455"/>
      <c r="B53455"/>
      <c r="C53455"/>
      <c r="D53455"/>
      <c r="E53455" s="148"/>
      <c r="F53455" s="148"/>
      <c r="G53455" s="149"/>
      <c r="H53455" s="148"/>
      <c r="I53455"/>
    </row>
    <row r="53456" spans="1:9" x14ac:dyDescent="0.25">
      <c r="A53456"/>
      <c r="B53456"/>
      <c r="C53456"/>
      <c r="D53456"/>
      <c r="E53456" s="148"/>
      <c r="F53456" s="148"/>
      <c r="G53456" s="149"/>
      <c r="H53456" s="148"/>
      <c r="I53456"/>
    </row>
    <row r="53457" spans="1:9" x14ac:dyDescent="0.25">
      <c r="A53457"/>
      <c r="B53457"/>
      <c r="C53457"/>
      <c r="D53457"/>
      <c r="E53457" s="148"/>
      <c r="F53457" s="148"/>
      <c r="G53457" s="149"/>
      <c r="H53457" s="148"/>
      <c r="I53457"/>
    </row>
    <row r="53458" spans="1:9" x14ac:dyDescent="0.25">
      <c r="A53458"/>
      <c r="B53458"/>
      <c r="C53458"/>
      <c r="D53458"/>
      <c r="E53458" s="148"/>
      <c r="F53458" s="148"/>
      <c r="G53458" s="149"/>
      <c r="H53458" s="148"/>
      <c r="I53458"/>
    </row>
    <row r="53459" spans="1:9" x14ac:dyDescent="0.25">
      <c r="A53459"/>
      <c r="B53459"/>
      <c r="C53459"/>
      <c r="D53459"/>
      <c r="E53459" s="148"/>
      <c r="F53459" s="148"/>
      <c r="G53459" s="149"/>
      <c r="H53459" s="148"/>
      <c r="I53459"/>
    </row>
    <row r="53460" spans="1:9" x14ac:dyDescent="0.25">
      <c r="A53460"/>
      <c r="B53460"/>
      <c r="C53460"/>
      <c r="D53460"/>
      <c r="E53460" s="148"/>
      <c r="F53460" s="148"/>
      <c r="G53460" s="149"/>
      <c r="H53460" s="148"/>
      <c r="I53460"/>
    </row>
    <row r="53461" spans="1:9" x14ac:dyDescent="0.25">
      <c r="A53461"/>
      <c r="B53461"/>
      <c r="C53461"/>
      <c r="D53461"/>
      <c r="E53461" s="148"/>
      <c r="F53461" s="148"/>
      <c r="G53461" s="149"/>
      <c r="H53461" s="148"/>
      <c r="I53461"/>
    </row>
    <row r="53462" spans="1:9" x14ac:dyDescent="0.25">
      <c r="A53462"/>
      <c r="B53462"/>
      <c r="C53462"/>
      <c r="D53462"/>
      <c r="E53462" s="148"/>
      <c r="F53462" s="148"/>
      <c r="G53462" s="149"/>
      <c r="H53462" s="148"/>
      <c r="I53462"/>
    </row>
    <row r="53463" spans="1:9" x14ac:dyDescent="0.25">
      <c r="A53463"/>
      <c r="B53463"/>
      <c r="C53463"/>
      <c r="D53463"/>
      <c r="E53463" s="148"/>
      <c r="F53463" s="148"/>
      <c r="G53463" s="149"/>
      <c r="H53463" s="148"/>
      <c r="I53463"/>
    </row>
    <row r="53464" spans="1:9" x14ac:dyDescent="0.25">
      <c r="A53464"/>
      <c r="B53464"/>
      <c r="C53464"/>
      <c r="D53464"/>
      <c r="E53464" s="148"/>
      <c r="F53464" s="148"/>
      <c r="G53464" s="149"/>
      <c r="H53464" s="148"/>
      <c r="I53464"/>
    </row>
    <row r="53465" spans="1:9" x14ac:dyDescent="0.25">
      <c r="A53465"/>
      <c r="B53465"/>
      <c r="C53465"/>
      <c r="D53465"/>
      <c r="E53465" s="148"/>
      <c r="F53465" s="148"/>
      <c r="G53465" s="149"/>
      <c r="H53465" s="148"/>
      <c r="I53465"/>
    </row>
    <row r="53466" spans="1:9" x14ac:dyDescent="0.25">
      <c r="A53466"/>
      <c r="B53466"/>
      <c r="C53466"/>
      <c r="D53466"/>
      <c r="E53466" s="148"/>
      <c r="F53466" s="148"/>
      <c r="G53466" s="149"/>
      <c r="H53466" s="148"/>
      <c r="I53466"/>
    </row>
    <row r="53467" spans="1:9" x14ac:dyDescent="0.25">
      <c r="A53467"/>
      <c r="B53467"/>
      <c r="C53467"/>
      <c r="D53467"/>
      <c r="E53467" s="148"/>
      <c r="F53467" s="148"/>
      <c r="G53467" s="149"/>
      <c r="H53467" s="148"/>
      <c r="I53467"/>
    </row>
    <row r="53468" spans="1:9" x14ac:dyDescent="0.25">
      <c r="A53468"/>
      <c r="B53468"/>
      <c r="C53468"/>
      <c r="D53468"/>
      <c r="E53468" s="148"/>
      <c r="F53468" s="148"/>
      <c r="G53468" s="149"/>
      <c r="H53468" s="148"/>
      <c r="I53468"/>
    </row>
    <row r="53469" spans="1:9" x14ac:dyDescent="0.25">
      <c r="A53469"/>
      <c r="B53469"/>
      <c r="C53469"/>
      <c r="D53469"/>
      <c r="E53469" s="148"/>
      <c r="F53469" s="148"/>
      <c r="G53469" s="149"/>
      <c r="H53469" s="148"/>
      <c r="I53469"/>
    </row>
    <row r="53470" spans="1:9" x14ac:dyDescent="0.25">
      <c r="A53470"/>
      <c r="B53470"/>
      <c r="C53470"/>
      <c r="D53470"/>
      <c r="E53470" s="148"/>
      <c r="F53470" s="148"/>
      <c r="G53470" s="149"/>
      <c r="H53470" s="148"/>
      <c r="I53470"/>
    </row>
    <row r="53471" spans="1:9" x14ac:dyDescent="0.25">
      <c r="A53471"/>
      <c r="B53471"/>
      <c r="C53471"/>
      <c r="D53471"/>
      <c r="E53471" s="148"/>
      <c r="F53471" s="148"/>
      <c r="G53471" s="149"/>
      <c r="H53471" s="148"/>
      <c r="I53471"/>
    </row>
    <row r="53472" spans="1:9" x14ac:dyDescent="0.25">
      <c r="A53472"/>
      <c r="B53472"/>
      <c r="C53472"/>
      <c r="D53472"/>
      <c r="E53472" s="148"/>
      <c r="F53472" s="148"/>
      <c r="G53472" s="149"/>
      <c r="H53472" s="148"/>
      <c r="I53472"/>
    </row>
    <row r="53473" spans="1:9" x14ac:dyDescent="0.25">
      <c r="A53473"/>
      <c r="B53473"/>
      <c r="C53473"/>
      <c r="D53473"/>
      <c r="E53473" s="148"/>
      <c r="F53473" s="148"/>
      <c r="G53473" s="149"/>
      <c r="H53473" s="148"/>
      <c r="I53473"/>
    </row>
    <row r="53474" spans="1:9" x14ac:dyDescent="0.25">
      <c r="A53474"/>
      <c r="B53474"/>
      <c r="C53474"/>
      <c r="D53474"/>
      <c r="E53474" s="148"/>
      <c r="F53474" s="148"/>
      <c r="G53474" s="149"/>
      <c r="H53474" s="148"/>
      <c r="I53474"/>
    </row>
    <row r="53475" spans="1:9" x14ac:dyDescent="0.25">
      <c r="A53475"/>
      <c r="B53475"/>
      <c r="C53475"/>
      <c r="D53475"/>
      <c r="E53475" s="148"/>
      <c r="F53475" s="148"/>
      <c r="G53475" s="149"/>
      <c r="H53475" s="148"/>
      <c r="I53475"/>
    </row>
    <row r="53476" spans="1:9" x14ac:dyDescent="0.25">
      <c r="A53476"/>
      <c r="B53476"/>
      <c r="C53476"/>
      <c r="D53476"/>
      <c r="E53476" s="148"/>
      <c r="F53476" s="148"/>
      <c r="G53476" s="149"/>
      <c r="H53476" s="148"/>
      <c r="I53476"/>
    </row>
    <row r="53477" spans="1:9" x14ac:dyDescent="0.25">
      <c r="A53477"/>
      <c r="B53477"/>
      <c r="C53477"/>
      <c r="D53477"/>
      <c r="E53477" s="148"/>
      <c r="F53477" s="148"/>
      <c r="G53477" s="149"/>
      <c r="H53477" s="148"/>
      <c r="I53477"/>
    </row>
    <row r="53478" spans="1:9" x14ac:dyDescent="0.25">
      <c r="A53478"/>
      <c r="B53478"/>
      <c r="C53478"/>
      <c r="D53478"/>
      <c r="E53478" s="148"/>
      <c r="F53478" s="148"/>
      <c r="G53478" s="149"/>
      <c r="H53478" s="148"/>
      <c r="I53478"/>
    </row>
    <row r="53479" spans="1:9" x14ac:dyDescent="0.25">
      <c r="A53479"/>
      <c r="B53479"/>
      <c r="C53479"/>
      <c r="D53479"/>
      <c r="E53479" s="148"/>
      <c r="F53479" s="148"/>
      <c r="G53479" s="149"/>
      <c r="H53479" s="148"/>
      <c r="I53479"/>
    </row>
    <row r="53480" spans="1:9" x14ac:dyDescent="0.25">
      <c r="A53480"/>
      <c r="B53480"/>
      <c r="C53480"/>
      <c r="D53480"/>
      <c r="E53480" s="148"/>
      <c r="F53480" s="148"/>
      <c r="G53480" s="149"/>
      <c r="H53480" s="148"/>
      <c r="I53480"/>
    </row>
    <row r="53481" spans="1:9" x14ac:dyDescent="0.25">
      <c r="A53481"/>
      <c r="B53481"/>
      <c r="C53481"/>
      <c r="D53481"/>
      <c r="E53481" s="148"/>
      <c r="F53481" s="148"/>
      <c r="G53481" s="149"/>
      <c r="H53481" s="148"/>
      <c r="I53481"/>
    </row>
    <row r="53482" spans="1:9" x14ac:dyDescent="0.25">
      <c r="A53482"/>
      <c r="B53482"/>
      <c r="C53482"/>
      <c r="D53482"/>
      <c r="E53482" s="148"/>
      <c r="F53482" s="148"/>
      <c r="G53482" s="149"/>
      <c r="H53482" s="148"/>
      <c r="I53482"/>
    </row>
    <row r="53483" spans="1:9" x14ac:dyDescent="0.25">
      <c r="A53483"/>
      <c r="B53483"/>
      <c r="C53483"/>
      <c r="D53483"/>
      <c r="E53483" s="148"/>
      <c r="F53483" s="148"/>
      <c r="G53483" s="149"/>
      <c r="H53483" s="148"/>
      <c r="I53483"/>
    </row>
    <row r="53484" spans="1:9" x14ac:dyDescent="0.25">
      <c r="A53484"/>
      <c r="B53484"/>
      <c r="C53484"/>
      <c r="D53484"/>
      <c r="E53484" s="148"/>
      <c r="F53484" s="148"/>
      <c r="G53484" s="149"/>
      <c r="H53484" s="148"/>
      <c r="I53484"/>
    </row>
    <row r="53485" spans="1:9" x14ac:dyDescent="0.25">
      <c r="A53485"/>
      <c r="B53485"/>
      <c r="C53485"/>
      <c r="D53485"/>
      <c r="E53485" s="148"/>
      <c r="F53485" s="148"/>
      <c r="G53485" s="149"/>
      <c r="H53485" s="148"/>
      <c r="I53485"/>
    </row>
    <row r="53486" spans="1:9" x14ac:dyDescent="0.25">
      <c r="A53486"/>
      <c r="B53486"/>
      <c r="C53486"/>
      <c r="D53486"/>
      <c r="E53486" s="148"/>
      <c r="F53486" s="148"/>
      <c r="G53486" s="149"/>
      <c r="H53486" s="148"/>
      <c r="I53486"/>
    </row>
    <row r="53487" spans="1:9" x14ac:dyDescent="0.25">
      <c r="A53487"/>
      <c r="B53487"/>
      <c r="C53487"/>
      <c r="D53487"/>
      <c r="E53487" s="148"/>
      <c r="F53487" s="148"/>
      <c r="G53487" s="149"/>
      <c r="H53487" s="148"/>
      <c r="I53487"/>
    </row>
    <row r="53488" spans="1:9" x14ac:dyDescent="0.25">
      <c r="A53488"/>
      <c r="B53488"/>
      <c r="C53488"/>
      <c r="D53488"/>
      <c r="E53488" s="148"/>
      <c r="F53488" s="148"/>
      <c r="G53488" s="149"/>
      <c r="H53488" s="148"/>
      <c r="I53488"/>
    </row>
    <row r="53489" spans="1:9" x14ac:dyDescent="0.25">
      <c r="A53489"/>
      <c r="B53489"/>
      <c r="C53489"/>
      <c r="D53489"/>
      <c r="E53489" s="148"/>
      <c r="F53489" s="148"/>
      <c r="G53489" s="149"/>
      <c r="H53489" s="148"/>
      <c r="I53489"/>
    </row>
    <row r="53490" spans="1:9" x14ac:dyDescent="0.25">
      <c r="A53490"/>
      <c r="B53490"/>
      <c r="C53490"/>
      <c r="D53490"/>
      <c r="E53490" s="148"/>
      <c r="F53490" s="148"/>
      <c r="G53490" s="149"/>
      <c r="H53490" s="148"/>
      <c r="I53490"/>
    </row>
    <row r="53491" spans="1:9" x14ac:dyDescent="0.25">
      <c r="A53491"/>
      <c r="B53491"/>
      <c r="C53491"/>
      <c r="D53491"/>
      <c r="E53491" s="148"/>
      <c r="F53491" s="148"/>
      <c r="G53491" s="149"/>
      <c r="H53491" s="148"/>
      <c r="I53491"/>
    </row>
    <row r="53492" spans="1:9" x14ac:dyDescent="0.25">
      <c r="A53492"/>
      <c r="B53492"/>
      <c r="C53492"/>
      <c r="D53492"/>
      <c r="E53492" s="148"/>
      <c r="F53492" s="148"/>
      <c r="G53492" s="149"/>
      <c r="H53492" s="148"/>
      <c r="I53492"/>
    </row>
    <row r="53493" spans="1:9" x14ac:dyDescent="0.25">
      <c r="A53493"/>
      <c r="B53493"/>
      <c r="C53493"/>
      <c r="D53493"/>
      <c r="E53493" s="148"/>
      <c r="F53493" s="148"/>
      <c r="G53493" s="149"/>
      <c r="H53493" s="148"/>
      <c r="I53493"/>
    </row>
    <row r="53494" spans="1:9" x14ac:dyDescent="0.25">
      <c r="A53494"/>
      <c r="B53494"/>
      <c r="C53494"/>
      <c r="D53494"/>
      <c r="E53494" s="148"/>
      <c r="F53494" s="148"/>
      <c r="G53494" s="149"/>
      <c r="H53494" s="148"/>
      <c r="I53494"/>
    </row>
    <row r="53495" spans="1:9" x14ac:dyDescent="0.25">
      <c r="A53495"/>
      <c r="B53495"/>
      <c r="C53495"/>
      <c r="D53495"/>
      <c r="E53495" s="148"/>
      <c r="F53495" s="148"/>
      <c r="G53495" s="149"/>
      <c r="H53495" s="148"/>
      <c r="I53495"/>
    </row>
    <row r="53496" spans="1:9" x14ac:dyDescent="0.25">
      <c r="A53496"/>
      <c r="B53496"/>
      <c r="C53496"/>
      <c r="D53496"/>
      <c r="E53496" s="148"/>
      <c r="F53496" s="148"/>
      <c r="G53496" s="149"/>
      <c r="H53496" s="148"/>
      <c r="I53496"/>
    </row>
    <row r="53497" spans="1:9" x14ac:dyDescent="0.25">
      <c r="A53497"/>
      <c r="B53497"/>
      <c r="C53497"/>
      <c r="D53497"/>
      <c r="E53497" s="148"/>
      <c r="F53497" s="148"/>
      <c r="G53497" s="149"/>
      <c r="H53497" s="148"/>
      <c r="I53497"/>
    </row>
    <row r="53498" spans="1:9" x14ac:dyDescent="0.25">
      <c r="A53498"/>
      <c r="B53498"/>
      <c r="C53498"/>
      <c r="D53498"/>
      <c r="E53498" s="148"/>
      <c r="F53498" s="148"/>
      <c r="G53498" s="149"/>
      <c r="H53498" s="148"/>
      <c r="I53498"/>
    </row>
    <row r="53499" spans="1:9" x14ac:dyDescent="0.25">
      <c r="A53499"/>
      <c r="B53499"/>
      <c r="C53499"/>
      <c r="D53499"/>
      <c r="E53499" s="148"/>
      <c r="F53499" s="148"/>
      <c r="G53499" s="149"/>
      <c r="H53499" s="148"/>
      <c r="I53499"/>
    </row>
    <row r="53500" spans="1:9" x14ac:dyDescent="0.25">
      <c r="A53500"/>
      <c r="B53500"/>
      <c r="C53500"/>
      <c r="D53500"/>
      <c r="E53500" s="148"/>
      <c r="F53500" s="148"/>
      <c r="G53500" s="149"/>
      <c r="H53500" s="148"/>
      <c r="I53500"/>
    </row>
    <row r="53501" spans="1:9" x14ac:dyDescent="0.25">
      <c r="A53501"/>
      <c r="B53501"/>
      <c r="C53501"/>
      <c r="D53501"/>
      <c r="E53501" s="148"/>
      <c r="F53501" s="148"/>
      <c r="G53501" s="149"/>
      <c r="H53501" s="148"/>
      <c r="I53501"/>
    </row>
    <row r="53502" spans="1:9" x14ac:dyDescent="0.25">
      <c r="A53502"/>
      <c r="B53502"/>
      <c r="C53502"/>
      <c r="D53502"/>
      <c r="E53502" s="148"/>
      <c r="F53502" s="148"/>
      <c r="G53502" s="149"/>
      <c r="H53502" s="148"/>
      <c r="I53502"/>
    </row>
    <row r="53503" spans="1:9" x14ac:dyDescent="0.25">
      <c r="A53503"/>
      <c r="B53503"/>
      <c r="C53503"/>
      <c r="D53503"/>
      <c r="E53503" s="148"/>
      <c r="F53503" s="148"/>
      <c r="G53503" s="149"/>
      <c r="H53503" s="148"/>
      <c r="I53503"/>
    </row>
    <row r="53504" spans="1:9" x14ac:dyDescent="0.25">
      <c r="A53504"/>
      <c r="B53504"/>
      <c r="C53504"/>
      <c r="D53504"/>
      <c r="E53504" s="148"/>
      <c r="F53504" s="148"/>
      <c r="G53504" s="149"/>
      <c r="H53504" s="148"/>
      <c r="I53504"/>
    </row>
    <row r="53505" spans="1:9" x14ac:dyDescent="0.25">
      <c r="A53505"/>
      <c r="B53505"/>
      <c r="C53505"/>
      <c r="D53505"/>
      <c r="E53505" s="148"/>
      <c r="F53505" s="148"/>
      <c r="G53505" s="149"/>
      <c r="H53505" s="148"/>
      <c r="I53505"/>
    </row>
    <row r="53506" spans="1:9" x14ac:dyDescent="0.25">
      <c r="A53506"/>
      <c r="B53506"/>
      <c r="C53506"/>
      <c r="D53506"/>
      <c r="E53506" s="148"/>
      <c r="F53506" s="148"/>
      <c r="G53506" s="149"/>
      <c r="H53506" s="148"/>
      <c r="I53506"/>
    </row>
    <row r="53507" spans="1:9" x14ac:dyDescent="0.25">
      <c r="A53507"/>
      <c r="B53507"/>
      <c r="C53507"/>
      <c r="D53507"/>
      <c r="E53507" s="148"/>
      <c r="F53507" s="148"/>
      <c r="G53507" s="149"/>
      <c r="H53507" s="148"/>
      <c r="I53507"/>
    </row>
    <row r="53508" spans="1:9" x14ac:dyDescent="0.25">
      <c r="A53508"/>
      <c r="B53508"/>
      <c r="C53508"/>
      <c r="D53508"/>
      <c r="E53508" s="148"/>
      <c r="F53508" s="148"/>
      <c r="G53508" s="149"/>
      <c r="H53508" s="148"/>
      <c r="I53508"/>
    </row>
    <row r="53509" spans="1:9" x14ac:dyDescent="0.25">
      <c r="A53509"/>
      <c r="B53509"/>
      <c r="C53509"/>
      <c r="D53509"/>
      <c r="E53509" s="148"/>
      <c r="F53509" s="148"/>
      <c r="G53509" s="149"/>
      <c r="H53509" s="148"/>
      <c r="I53509"/>
    </row>
    <row r="53510" spans="1:9" x14ac:dyDescent="0.25">
      <c r="A53510"/>
      <c r="B53510"/>
      <c r="C53510"/>
      <c r="D53510"/>
      <c r="E53510" s="148"/>
      <c r="F53510" s="148"/>
      <c r="G53510" s="149"/>
      <c r="H53510" s="148"/>
      <c r="I53510"/>
    </row>
    <row r="53511" spans="1:9" x14ac:dyDescent="0.25">
      <c r="A53511"/>
      <c r="B53511"/>
      <c r="C53511"/>
      <c r="D53511"/>
      <c r="E53511" s="148"/>
      <c r="F53511" s="148"/>
      <c r="G53511" s="149"/>
      <c r="H53511" s="148"/>
      <c r="I53511"/>
    </row>
    <row r="53512" spans="1:9" x14ac:dyDescent="0.25">
      <c r="A53512"/>
      <c r="B53512"/>
      <c r="C53512"/>
      <c r="D53512"/>
      <c r="E53512" s="148"/>
      <c r="F53512" s="148"/>
      <c r="G53512" s="149"/>
      <c r="H53512" s="148"/>
      <c r="I53512"/>
    </row>
    <row r="53513" spans="1:9" x14ac:dyDescent="0.25">
      <c r="A53513"/>
      <c r="B53513"/>
      <c r="C53513"/>
      <c r="D53513"/>
      <c r="E53513" s="148"/>
      <c r="F53513" s="148"/>
      <c r="G53513" s="149"/>
      <c r="H53513" s="148"/>
      <c r="I53513"/>
    </row>
    <row r="53514" spans="1:9" x14ac:dyDescent="0.25">
      <c r="A53514"/>
      <c r="B53514"/>
      <c r="C53514"/>
      <c r="D53514"/>
      <c r="E53514" s="148"/>
      <c r="F53514" s="148"/>
      <c r="G53514" s="149"/>
      <c r="H53514" s="148"/>
      <c r="I53514"/>
    </row>
    <row r="53515" spans="1:9" x14ac:dyDescent="0.25">
      <c r="A53515"/>
      <c r="B53515"/>
      <c r="C53515"/>
      <c r="D53515"/>
      <c r="E53515" s="148"/>
      <c r="F53515" s="148"/>
      <c r="G53515" s="149"/>
      <c r="H53515" s="148"/>
      <c r="I53515"/>
    </row>
    <row r="53516" spans="1:9" x14ac:dyDescent="0.25">
      <c r="A53516"/>
      <c r="B53516"/>
      <c r="C53516"/>
      <c r="D53516"/>
      <c r="E53516" s="148"/>
      <c r="F53516" s="148"/>
      <c r="G53516" s="149"/>
      <c r="H53516" s="148"/>
      <c r="I53516"/>
    </row>
    <row r="53517" spans="1:9" x14ac:dyDescent="0.25">
      <c r="A53517"/>
      <c r="B53517"/>
      <c r="C53517"/>
      <c r="D53517"/>
      <c r="E53517" s="148"/>
      <c r="F53517" s="148"/>
      <c r="G53517" s="149"/>
      <c r="H53517" s="148"/>
      <c r="I53517"/>
    </row>
    <row r="53518" spans="1:9" x14ac:dyDescent="0.25">
      <c r="A53518"/>
      <c r="B53518"/>
      <c r="C53518"/>
      <c r="D53518"/>
      <c r="E53518" s="148"/>
      <c r="F53518" s="148"/>
      <c r="G53518" s="149"/>
      <c r="H53518" s="148"/>
      <c r="I53518"/>
    </row>
    <row r="53519" spans="1:9" x14ac:dyDescent="0.25">
      <c r="A53519"/>
      <c r="B53519"/>
      <c r="C53519"/>
      <c r="D53519"/>
      <c r="E53519" s="148"/>
      <c r="F53519" s="148"/>
      <c r="G53519" s="149"/>
      <c r="H53519" s="148"/>
      <c r="I53519"/>
    </row>
    <row r="53520" spans="1:9" x14ac:dyDescent="0.25">
      <c r="A53520"/>
      <c r="B53520"/>
      <c r="C53520"/>
      <c r="D53520"/>
      <c r="E53520" s="148"/>
      <c r="F53520" s="148"/>
      <c r="G53520" s="149"/>
      <c r="H53520" s="148"/>
      <c r="I53520"/>
    </row>
    <row r="53521" spans="1:9" x14ac:dyDescent="0.25">
      <c r="A53521"/>
      <c r="B53521"/>
      <c r="C53521"/>
      <c r="D53521"/>
      <c r="E53521" s="148"/>
      <c r="F53521" s="148"/>
      <c r="G53521" s="149"/>
      <c r="H53521" s="148"/>
      <c r="I53521"/>
    </row>
    <row r="53522" spans="1:9" x14ac:dyDescent="0.25">
      <c r="A53522"/>
      <c r="B53522"/>
      <c r="C53522"/>
      <c r="D53522"/>
      <c r="E53522" s="148"/>
      <c r="F53522" s="148"/>
      <c r="G53522" s="149"/>
      <c r="H53522" s="148"/>
      <c r="I53522"/>
    </row>
    <row r="53523" spans="1:9" x14ac:dyDescent="0.25">
      <c r="A53523"/>
      <c r="B53523"/>
      <c r="C53523"/>
      <c r="D53523"/>
      <c r="E53523" s="148"/>
      <c r="F53523" s="148"/>
      <c r="G53523" s="149"/>
      <c r="H53523" s="148"/>
      <c r="I53523"/>
    </row>
    <row r="53524" spans="1:9" x14ac:dyDescent="0.25">
      <c r="A53524"/>
      <c r="B53524"/>
      <c r="C53524"/>
      <c r="D53524"/>
      <c r="E53524" s="148"/>
      <c r="F53524" s="148"/>
      <c r="G53524" s="149"/>
      <c r="H53524" s="148"/>
      <c r="I53524"/>
    </row>
    <row r="53525" spans="1:9" x14ac:dyDescent="0.25">
      <c r="A53525"/>
      <c r="B53525"/>
      <c r="C53525"/>
      <c r="D53525"/>
      <c r="E53525" s="148"/>
      <c r="F53525" s="148"/>
      <c r="G53525" s="149"/>
      <c r="H53525" s="148"/>
      <c r="I53525"/>
    </row>
    <row r="53526" spans="1:9" x14ac:dyDescent="0.25">
      <c r="A53526"/>
      <c r="B53526"/>
      <c r="C53526"/>
      <c r="D53526"/>
      <c r="E53526" s="148"/>
      <c r="F53526" s="148"/>
      <c r="G53526" s="149"/>
      <c r="H53526" s="148"/>
      <c r="I53526"/>
    </row>
    <row r="53527" spans="1:9" x14ac:dyDescent="0.25">
      <c r="A53527"/>
      <c r="B53527"/>
      <c r="C53527"/>
      <c r="D53527"/>
      <c r="E53527" s="148"/>
      <c r="F53527" s="148"/>
      <c r="G53527" s="149"/>
      <c r="H53527" s="148"/>
      <c r="I53527"/>
    </row>
    <row r="53528" spans="1:9" x14ac:dyDescent="0.25">
      <c r="A53528"/>
      <c r="B53528"/>
      <c r="C53528"/>
      <c r="D53528"/>
      <c r="E53528" s="148"/>
      <c r="F53528" s="148"/>
      <c r="G53528" s="149"/>
      <c r="H53528" s="148"/>
      <c r="I53528"/>
    </row>
    <row r="53529" spans="1:9" x14ac:dyDescent="0.25">
      <c r="A53529"/>
      <c r="B53529"/>
      <c r="C53529"/>
      <c r="D53529"/>
      <c r="E53529" s="148"/>
      <c r="F53529" s="148"/>
      <c r="G53529" s="149"/>
      <c r="H53529" s="148"/>
      <c r="I53529"/>
    </row>
    <row r="53530" spans="1:9" x14ac:dyDescent="0.25">
      <c r="A53530"/>
      <c r="B53530"/>
      <c r="C53530"/>
      <c r="D53530"/>
      <c r="E53530" s="148"/>
      <c r="F53530" s="148"/>
      <c r="G53530" s="149"/>
      <c r="H53530" s="148"/>
      <c r="I53530"/>
    </row>
    <row r="53531" spans="1:9" x14ac:dyDescent="0.25">
      <c r="A53531"/>
      <c r="B53531"/>
      <c r="C53531"/>
      <c r="D53531"/>
      <c r="E53531" s="148"/>
      <c r="F53531" s="148"/>
      <c r="G53531" s="149"/>
      <c r="H53531" s="148"/>
      <c r="I53531"/>
    </row>
    <row r="53532" spans="1:9" x14ac:dyDescent="0.25">
      <c r="A53532"/>
      <c r="B53532"/>
      <c r="C53532"/>
      <c r="D53532"/>
      <c r="E53532" s="148"/>
      <c r="F53532" s="148"/>
      <c r="G53532" s="149"/>
      <c r="H53532" s="148"/>
      <c r="I53532"/>
    </row>
    <row r="53533" spans="1:9" x14ac:dyDescent="0.25">
      <c r="A53533"/>
      <c r="B53533"/>
      <c r="C53533"/>
      <c r="D53533"/>
      <c r="E53533" s="148"/>
      <c r="F53533" s="148"/>
      <c r="G53533" s="149"/>
      <c r="H53533" s="148"/>
      <c r="I53533"/>
    </row>
    <row r="53534" spans="1:9" x14ac:dyDescent="0.25">
      <c r="A53534"/>
      <c r="B53534"/>
      <c r="C53534"/>
      <c r="D53534"/>
      <c r="E53534" s="148"/>
      <c r="F53534" s="148"/>
      <c r="G53534" s="149"/>
      <c r="H53534" s="148"/>
      <c r="I53534"/>
    </row>
    <row r="53535" spans="1:9" x14ac:dyDescent="0.25">
      <c r="A53535"/>
      <c r="B53535"/>
      <c r="C53535"/>
      <c r="D53535"/>
      <c r="E53535" s="148"/>
      <c r="F53535" s="148"/>
      <c r="G53535" s="149"/>
      <c r="H53535" s="148"/>
      <c r="I53535"/>
    </row>
    <row r="53536" spans="1:9" x14ac:dyDescent="0.25">
      <c r="A53536"/>
      <c r="B53536"/>
      <c r="C53536"/>
      <c r="D53536"/>
      <c r="E53536" s="148"/>
      <c r="F53536" s="148"/>
      <c r="G53536" s="149"/>
      <c r="H53536" s="148"/>
      <c r="I53536"/>
    </row>
    <row r="53537" spans="1:9" x14ac:dyDescent="0.25">
      <c r="A53537"/>
      <c r="B53537"/>
      <c r="C53537"/>
      <c r="D53537"/>
      <c r="E53537" s="148"/>
      <c r="F53537" s="148"/>
      <c r="G53537" s="149"/>
      <c r="H53537" s="148"/>
      <c r="I53537"/>
    </row>
    <row r="53538" spans="1:9" x14ac:dyDescent="0.25">
      <c r="A53538"/>
      <c r="B53538"/>
      <c r="C53538"/>
      <c r="D53538"/>
      <c r="E53538" s="148"/>
      <c r="F53538" s="148"/>
      <c r="G53538" s="149"/>
      <c r="H53538" s="148"/>
      <c r="I53538"/>
    </row>
    <row r="53539" spans="1:9" x14ac:dyDescent="0.25">
      <c r="A53539"/>
      <c r="B53539"/>
      <c r="C53539"/>
      <c r="D53539"/>
      <c r="E53539" s="148"/>
      <c r="F53539" s="148"/>
      <c r="G53539" s="149"/>
      <c r="H53539" s="148"/>
      <c r="I53539"/>
    </row>
    <row r="53540" spans="1:9" x14ac:dyDescent="0.25">
      <c r="A53540"/>
      <c r="B53540"/>
      <c r="C53540"/>
      <c r="D53540"/>
      <c r="E53540" s="148"/>
      <c r="F53540" s="148"/>
      <c r="G53540" s="149"/>
      <c r="H53540" s="148"/>
      <c r="I53540"/>
    </row>
    <row r="53541" spans="1:9" x14ac:dyDescent="0.25">
      <c r="A53541"/>
      <c r="B53541"/>
      <c r="C53541"/>
      <c r="D53541"/>
      <c r="E53541" s="148"/>
      <c r="F53541" s="148"/>
      <c r="G53541" s="149"/>
      <c r="H53541" s="148"/>
      <c r="I53541"/>
    </row>
    <row r="53542" spans="1:9" x14ac:dyDescent="0.25">
      <c r="A53542"/>
      <c r="B53542"/>
      <c r="C53542"/>
      <c r="D53542"/>
      <c r="E53542" s="148"/>
      <c r="F53542" s="148"/>
      <c r="G53542" s="149"/>
      <c r="H53542" s="148"/>
      <c r="I53542"/>
    </row>
    <row r="53543" spans="1:9" x14ac:dyDescent="0.25">
      <c r="A53543"/>
      <c r="B53543"/>
      <c r="C53543"/>
      <c r="D53543"/>
      <c r="E53543" s="148"/>
      <c r="F53543" s="148"/>
      <c r="G53543" s="149"/>
      <c r="H53543" s="148"/>
      <c r="I53543"/>
    </row>
    <row r="53544" spans="1:9" x14ac:dyDescent="0.25">
      <c r="A53544"/>
      <c r="B53544"/>
      <c r="C53544"/>
      <c r="D53544"/>
      <c r="E53544" s="148"/>
      <c r="F53544" s="148"/>
      <c r="G53544" s="149"/>
      <c r="H53544" s="148"/>
      <c r="I53544"/>
    </row>
    <row r="53545" spans="1:9" x14ac:dyDescent="0.25">
      <c r="A53545"/>
      <c r="B53545"/>
      <c r="C53545"/>
      <c r="D53545"/>
      <c r="E53545" s="148"/>
      <c r="F53545" s="148"/>
      <c r="G53545" s="149"/>
      <c r="H53545" s="148"/>
      <c r="I53545"/>
    </row>
    <row r="53546" spans="1:9" x14ac:dyDescent="0.25">
      <c r="A53546"/>
      <c r="B53546"/>
      <c r="C53546"/>
      <c r="D53546"/>
      <c r="E53546" s="148"/>
      <c r="F53546" s="148"/>
      <c r="G53546" s="149"/>
      <c r="H53546" s="148"/>
      <c r="I53546"/>
    </row>
    <row r="53547" spans="1:9" x14ac:dyDescent="0.25">
      <c r="A53547"/>
      <c r="B53547"/>
      <c r="C53547"/>
      <c r="D53547"/>
      <c r="E53547" s="148"/>
      <c r="F53547" s="148"/>
      <c r="G53547" s="149"/>
      <c r="H53547" s="148"/>
      <c r="I53547"/>
    </row>
    <row r="53548" spans="1:9" x14ac:dyDescent="0.25">
      <c r="A53548"/>
      <c r="B53548"/>
      <c r="C53548"/>
      <c r="D53548"/>
      <c r="E53548" s="148"/>
      <c r="F53548" s="148"/>
      <c r="G53548" s="149"/>
      <c r="H53548" s="148"/>
      <c r="I53548"/>
    </row>
    <row r="53549" spans="1:9" x14ac:dyDescent="0.25">
      <c r="A53549"/>
      <c r="B53549"/>
      <c r="C53549"/>
      <c r="D53549"/>
      <c r="E53549" s="148"/>
      <c r="F53549" s="148"/>
      <c r="G53549" s="149"/>
      <c r="H53549" s="148"/>
      <c r="I53549"/>
    </row>
    <row r="53550" spans="1:9" x14ac:dyDescent="0.25">
      <c r="A53550"/>
      <c r="B53550"/>
      <c r="C53550"/>
      <c r="D53550"/>
      <c r="E53550" s="148"/>
      <c r="F53550" s="148"/>
      <c r="G53550" s="149"/>
      <c r="H53550" s="148"/>
      <c r="I53550"/>
    </row>
    <row r="53551" spans="1:9" x14ac:dyDescent="0.25">
      <c r="A53551"/>
      <c r="B53551"/>
      <c r="C53551"/>
      <c r="D53551"/>
      <c r="E53551" s="148"/>
      <c r="F53551" s="148"/>
      <c r="G53551" s="149"/>
      <c r="H53551" s="148"/>
      <c r="I53551"/>
    </row>
    <row r="53552" spans="1:9" x14ac:dyDescent="0.25">
      <c r="A53552"/>
      <c r="B53552"/>
      <c r="C53552"/>
      <c r="D53552"/>
      <c r="E53552" s="148"/>
      <c r="F53552" s="148"/>
      <c r="G53552" s="149"/>
      <c r="H53552" s="148"/>
      <c r="I53552"/>
    </row>
    <row r="53553" spans="1:9" x14ac:dyDescent="0.25">
      <c r="A53553"/>
      <c r="B53553"/>
      <c r="C53553"/>
      <c r="D53553"/>
      <c r="E53553" s="148"/>
      <c r="F53553" s="148"/>
      <c r="G53553" s="149"/>
      <c r="H53553" s="148"/>
      <c r="I53553"/>
    </row>
    <row r="53554" spans="1:9" x14ac:dyDescent="0.25">
      <c r="A53554"/>
      <c r="B53554"/>
      <c r="C53554"/>
      <c r="D53554"/>
      <c r="E53554" s="148"/>
      <c r="F53554" s="148"/>
      <c r="G53554" s="149"/>
      <c r="H53554" s="148"/>
      <c r="I53554"/>
    </row>
    <row r="53555" spans="1:9" x14ac:dyDescent="0.25">
      <c r="A53555"/>
      <c r="B53555"/>
      <c r="C53555"/>
      <c r="D53555"/>
      <c r="E53555" s="148"/>
      <c r="F53555" s="148"/>
      <c r="G53555" s="149"/>
      <c r="H53555" s="148"/>
      <c r="I53555"/>
    </row>
    <row r="53556" spans="1:9" x14ac:dyDescent="0.25">
      <c r="A53556"/>
      <c r="B53556"/>
      <c r="C53556"/>
      <c r="D53556"/>
      <c r="E53556" s="148"/>
      <c r="F53556" s="148"/>
      <c r="G53556" s="149"/>
      <c r="H53556" s="148"/>
      <c r="I53556"/>
    </row>
    <row r="53557" spans="1:9" x14ac:dyDescent="0.25">
      <c r="A53557"/>
      <c r="B53557"/>
      <c r="C53557"/>
      <c r="D53557"/>
      <c r="E53557" s="148"/>
      <c r="F53557" s="148"/>
      <c r="G53557" s="149"/>
      <c r="H53557" s="148"/>
      <c r="I53557"/>
    </row>
    <row r="53558" spans="1:9" x14ac:dyDescent="0.25">
      <c r="A53558"/>
      <c r="B53558"/>
      <c r="C53558"/>
      <c r="D53558"/>
      <c r="E53558" s="148"/>
      <c r="F53558" s="148"/>
      <c r="G53558" s="149"/>
      <c r="H53558" s="148"/>
      <c r="I53558"/>
    </row>
    <row r="53559" spans="1:9" x14ac:dyDescent="0.25">
      <c r="A53559"/>
      <c r="B53559"/>
      <c r="C53559"/>
      <c r="D53559"/>
      <c r="E53559" s="148"/>
      <c r="F53559" s="148"/>
      <c r="G53559" s="149"/>
      <c r="H53559" s="148"/>
      <c r="I53559"/>
    </row>
    <row r="53560" spans="1:9" x14ac:dyDescent="0.25">
      <c r="A53560"/>
      <c r="B53560"/>
      <c r="C53560"/>
      <c r="D53560"/>
      <c r="E53560" s="148"/>
      <c r="F53560" s="148"/>
      <c r="G53560" s="149"/>
      <c r="H53560" s="148"/>
      <c r="I53560"/>
    </row>
    <row r="53561" spans="1:9" x14ac:dyDescent="0.25">
      <c r="A53561"/>
      <c r="B53561"/>
      <c r="C53561"/>
      <c r="D53561"/>
      <c r="E53561" s="148"/>
      <c r="F53561" s="148"/>
      <c r="G53561" s="149"/>
      <c r="H53561" s="148"/>
      <c r="I53561"/>
    </row>
    <row r="53562" spans="1:9" x14ac:dyDescent="0.25">
      <c r="A53562"/>
      <c r="B53562"/>
      <c r="C53562"/>
      <c r="D53562"/>
      <c r="E53562" s="148"/>
      <c r="F53562" s="148"/>
      <c r="G53562" s="149"/>
      <c r="H53562" s="148"/>
      <c r="I53562"/>
    </row>
    <row r="53563" spans="1:9" x14ac:dyDescent="0.25">
      <c r="A53563"/>
      <c r="B53563"/>
      <c r="C53563"/>
      <c r="D53563"/>
      <c r="E53563" s="148"/>
      <c r="F53563" s="148"/>
      <c r="G53563" s="149"/>
      <c r="H53563" s="148"/>
      <c r="I53563"/>
    </row>
    <row r="53564" spans="1:9" x14ac:dyDescent="0.25">
      <c r="A53564"/>
      <c r="B53564"/>
      <c r="C53564"/>
      <c r="D53564"/>
      <c r="E53564" s="148"/>
      <c r="F53564" s="148"/>
      <c r="G53564" s="149"/>
      <c r="H53564" s="148"/>
      <c r="I53564"/>
    </row>
    <row r="53565" spans="1:9" x14ac:dyDescent="0.25">
      <c r="A53565"/>
      <c r="B53565"/>
      <c r="C53565"/>
      <c r="D53565"/>
      <c r="E53565" s="148"/>
      <c r="F53565" s="148"/>
      <c r="G53565" s="149"/>
      <c r="H53565" s="148"/>
      <c r="I53565"/>
    </row>
    <row r="53566" spans="1:9" x14ac:dyDescent="0.25">
      <c r="A53566"/>
      <c r="B53566"/>
      <c r="C53566"/>
      <c r="D53566"/>
      <c r="E53566" s="148"/>
      <c r="F53566" s="148"/>
      <c r="G53566" s="149"/>
      <c r="H53566" s="148"/>
      <c r="I53566"/>
    </row>
    <row r="53567" spans="1:9" x14ac:dyDescent="0.25">
      <c r="A53567"/>
      <c r="B53567"/>
      <c r="C53567"/>
      <c r="D53567"/>
      <c r="E53567" s="148"/>
      <c r="F53567" s="148"/>
      <c r="G53567" s="149"/>
      <c r="H53567" s="148"/>
      <c r="I53567"/>
    </row>
    <row r="53568" spans="1:9" x14ac:dyDescent="0.25">
      <c r="A53568"/>
      <c r="B53568"/>
      <c r="C53568"/>
      <c r="D53568"/>
      <c r="E53568" s="148"/>
      <c r="F53568" s="148"/>
      <c r="G53568" s="149"/>
      <c r="H53568" s="148"/>
      <c r="I53568"/>
    </row>
    <row r="53569" spans="1:9" x14ac:dyDescent="0.25">
      <c r="A53569"/>
      <c r="B53569"/>
      <c r="C53569"/>
      <c r="D53569"/>
      <c r="E53569" s="148"/>
      <c r="F53569" s="148"/>
      <c r="G53569" s="149"/>
      <c r="H53569" s="148"/>
      <c r="I53569"/>
    </row>
    <row r="53570" spans="1:9" x14ac:dyDescent="0.25">
      <c r="A53570"/>
      <c r="B53570"/>
      <c r="C53570"/>
      <c r="D53570"/>
      <c r="E53570" s="148"/>
      <c r="F53570" s="148"/>
      <c r="G53570" s="149"/>
      <c r="H53570" s="148"/>
      <c r="I53570"/>
    </row>
    <row r="53571" spans="1:9" x14ac:dyDescent="0.25">
      <c r="A53571"/>
      <c r="B53571"/>
      <c r="C53571"/>
      <c r="D53571"/>
      <c r="E53571" s="148"/>
      <c r="F53571" s="148"/>
      <c r="G53571" s="149"/>
      <c r="H53571" s="148"/>
      <c r="I53571"/>
    </row>
    <row r="53572" spans="1:9" x14ac:dyDescent="0.25">
      <c r="A53572"/>
      <c r="B53572"/>
      <c r="C53572"/>
      <c r="D53572"/>
      <c r="E53572" s="148"/>
      <c r="F53572" s="148"/>
      <c r="G53572" s="149"/>
      <c r="H53572" s="148"/>
      <c r="I53572"/>
    </row>
    <row r="53573" spans="1:9" x14ac:dyDescent="0.25">
      <c r="A53573"/>
      <c r="B53573"/>
      <c r="C53573"/>
      <c r="D53573"/>
      <c r="E53573" s="148"/>
      <c r="F53573" s="148"/>
      <c r="G53573" s="149"/>
      <c r="H53573" s="148"/>
      <c r="I53573"/>
    </row>
    <row r="53574" spans="1:9" x14ac:dyDescent="0.25">
      <c r="A53574"/>
      <c r="B53574"/>
      <c r="C53574"/>
      <c r="D53574"/>
      <c r="E53574" s="148"/>
      <c r="F53574" s="148"/>
      <c r="G53574" s="149"/>
      <c r="H53574" s="148"/>
      <c r="I53574"/>
    </row>
    <row r="53575" spans="1:9" x14ac:dyDescent="0.25">
      <c r="A53575"/>
      <c r="B53575"/>
      <c r="C53575"/>
      <c r="D53575"/>
      <c r="E53575" s="148"/>
      <c r="F53575" s="148"/>
      <c r="G53575" s="149"/>
      <c r="H53575" s="148"/>
      <c r="I53575"/>
    </row>
    <row r="53576" spans="1:9" x14ac:dyDescent="0.25">
      <c r="A53576"/>
      <c r="B53576"/>
      <c r="C53576"/>
      <c r="D53576"/>
      <c r="E53576" s="148"/>
      <c r="F53576" s="148"/>
      <c r="G53576" s="149"/>
      <c r="H53576" s="148"/>
      <c r="I53576"/>
    </row>
    <row r="53577" spans="1:9" x14ac:dyDescent="0.25">
      <c r="A53577"/>
      <c r="B53577"/>
      <c r="C53577"/>
      <c r="D53577"/>
      <c r="E53577" s="148"/>
      <c r="F53577" s="148"/>
      <c r="G53577" s="149"/>
      <c r="H53577" s="148"/>
      <c r="I53577"/>
    </row>
    <row r="53578" spans="1:9" x14ac:dyDescent="0.25">
      <c r="A53578"/>
      <c r="B53578"/>
      <c r="C53578"/>
      <c r="D53578"/>
      <c r="E53578" s="148"/>
      <c r="F53578" s="148"/>
      <c r="G53578" s="149"/>
      <c r="H53578" s="148"/>
      <c r="I53578"/>
    </row>
    <row r="53579" spans="1:9" x14ac:dyDescent="0.25">
      <c r="A53579"/>
      <c r="B53579"/>
      <c r="C53579"/>
      <c r="D53579"/>
      <c r="E53579" s="148"/>
      <c r="F53579" s="148"/>
      <c r="G53579" s="149"/>
      <c r="H53579" s="148"/>
      <c r="I53579"/>
    </row>
    <row r="53580" spans="1:9" x14ac:dyDescent="0.25">
      <c r="A53580"/>
      <c r="B53580"/>
      <c r="C53580"/>
      <c r="D53580"/>
      <c r="E53580" s="148"/>
      <c r="F53580" s="148"/>
      <c r="G53580" s="149"/>
      <c r="H53580" s="148"/>
      <c r="I53580"/>
    </row>
    <row r="53581" spans="1:9" x14ac:dyDescent="0.25">
      <c r="A53581"/>
      <c r="B53581"/>
      <c r="C53581"/>
      <c r="D53581"/>
      <c r="E53581" s="148"/>
      <c r="F53581" s="148"/>
      <c r="G53581" s="149"/>
      <c r="H53581" s="148"/>
      <c r="I53581"/>
    </row>
    <row r="53582" spans="1:9" x14ac:dyDescent="0.25">
      <c r="A53582"/>
      <c r="B53582"/>
      <c r="C53582"/>
      <c r="D53582"/>
      <c r="E53582" s="148"/>
      <c r="F53582" s="148"/>
      <c r="G53582" s="149"/>
      <c r="H53582" s="148"/>
      <c r="I53582"/>
    </row>
    <row r="53583" spans="1:9" x14ac:dyDescent="0.25">
      <c r="A53583"/>
      <c r="B53583"/>
      <c r="C53583"/>
      <c r="D53583"/>
      <c r="E53583" s="148"/>
      <c r="F53583" s="148"/>
      <c r="G53583" s="149"/>
      <c r="H53583" s="148"/>
      <c r="I53583"/>
    </row>
    <row r="53584" spans="1:9" x14ac:dyDescent="0.25">
      <c r="A53584"/>
      <c r="B53584"/>
      <c r="C53584"/>
      <c r="D53584"/>
      <c r="E53584" s="148"/>
      <c r="F53584" s="148"/>
      <c r="G53584" s="149"/>
      <c r="H53584" s="148"/>
      <c r="I53584"/>
    </row>
    <row r="53585" spans="1:9" x14ac:dyDescent="0.25">
      <c r="A53585"/>
      <c r="B53585"/>
      <c r="C53585"/>
      <c r="D53585"/>
      <c r="E53585" s="148"/>
      <c r="F53585" s="148"/>
      <c r="G53585" s="149"/>
      <c r="H53585" s="148"/>
      <c r="I53585"/>
    </row>
    <row r="53586" spans="1:9" x14ac:dyDescent="0.25">
      <c r="A53586"/>
      <c r="B53586"/>
      <c r="C53586"/>
      <c r="D53586"/>
      <c r="E53586" s="148"/>
      <c r="F53586" s="148"/>
      <c r="G53586" s="149"/>
      <c r="H53586" s="148"/>
      <c r="I53586"/>
    </row>
    <row r="53587" spans="1:9" x14ac:dyDescent="0.25">
      <c r="A53587"/>
      <c r="B53587"/>
      <c r="C53587"/>
      <c r="D53587"/>
      <c r="E53587" s="148"/>
      <c r="F53587" s="148"/>
      <c r="G53587" s="149"/>
      <c r="H53587" s="148"/>
      <c r="I53587"/>
    </row>
    <row r="53588" spans="1:9" x14ac:dyDescent="0.25">
      <c r="A53588"/>
      <c r="B53588"/>
      <c r="C53588"/>
      <c r="D53588"/>
      <c r="E53588" s="148"/>
      <c r="F53588" s="148"/>
      <c r="G53588" s="149"/>
      <c r="H53588" s="148"/>
      <c r="I53588"/>
    </row>
    <row r="53589" spans="1:9" x14ac:dyDescent="0.25">
      <c r="A53589"/>
      <c r="B53589"/>
      <c r="C53589"/>
      <c r="D53589"/>
      <c r="E53589" s="148"/>
      <c r="F53589" s="148"/>
      <c r="G53589" s="149"/>
      <c r="H53589" s="148"/>
      <c r="I53589"/>
    </row>
    <row r="53590" spans="1:9" x14ac:dyDescent="0.25">
      <c r="A53590"/>
      <c r="B53590"/>
      <c r="C53590"/>
      <c r="D53590"/>
      <c r="E53590" s="148"/>
      <c r="F53590" s="148"/>
      <c r="G53590" s="149"/>
      <c r="H53590" s="148"/>
      <c r="I53590"/>
    </row>
    <row r="53591" spans="1:9" x14ac:dyDescent="0.25">
      <c r="A53591"/>
      <c r="B53591"/>
      <c r="C53591"/>
      <c r="D53591"/>
      <c r="E53591" s="148"/>
      <c r="F53591" s="148"/>
      <c r="G53591" s="149"/>
      <c r="H53591" s="148"/>
      <c r="I53591"/>
    </row>
    <row r="53592" spans="1:9" x14ac:dyDescent="0.25">
      <c r="A53592"/>
      <c r="B53592"/>
      <c r="C53592"/>
      <c r="D53592"/>
      <c r="E53592" s="148"/>
      <c r="F53592" s="148"/>
      <c r="G53592" s="149"/>
      <c r="H53592" s="148"/>
      <c r="I53592"/>
    </row>
    <row r="53593" spans="1:9" x14ac:dyDescent="0.25">
      <c r="A53593"/>
      <c r="B53593"/>
      <c r="C53593"/>
      <c r="D53593"/>
      <c r="E53593" s="148"/>
      <c r="F53593" s="148"/>
      <c r="G53593" s="149"/>
      <c r="H53593" s="148"/>
      <c r="I53593"/>
    </row>
    <row r="53594" spans="1:9" x14ac:dyDescent="0.25">
      <c r="A53594"/>
      <c r="B53594"/>
      <c r="C53594"/>
      <c r="D53594"/>
      <c r="E53594" s="148"/>
      <c r="F53594" s="148"/>
      <c r="G53594" s="149"/>
      <c r="H53594" s="148"/>
      <c r="I53594"/>
    </row>
    <row r="53595" spans="1:9" x14ac:dyDescent="0.25">
      <c r="A53595"/>
      <c r="B53595"/>
      <c r="C53595"/>
      <c r="D53595"/>
      <c r="E53595" s="148"/>
      <c r="F53595" s="148"/>
      <c r="G53595" s="149"/>
      <c r="H53595" s="148"/>
      <c r="I53595"/>
    </row>
    <row r="53596" spans="1:9" x14ac:dyDescent="0.25">
      <c r="A53596"/>
      <c r="B53596"/>
      <c r="C53596"/>
      <c r="D53596"/>
      <c r="E53596" s="148"/>
      <c r="F53596" s="148"/>
      <c r="G53596" s="149"/>
      <c r="H53596" s="148"/>
      <c r="I53596"/>
    </row>
    <row r="53597" spans="1:9" x14ac:dyDescent="0.25">
      <c r="A53597"/>
      <c r="B53597"/>
      <c r="C53597"/>
      <c r="D53597"/>
      <c r="E53597" s="148"/>
      <c r="F53597" s="148"/>
      <c r="G53597" s="149"/>
      <c r="H53597" s="148"/>
      <c r="I53597"/>
    </row>
    <row r="53598" spans="1:9" x14ac:dyDescent="0.25">
      <c r="A53598"/>
      <c r="B53598"/>
      <c r="C53598"/>
      <c r="D53598"/>
      <c r="E53598" s="148"/>
      <c r="F53598" s="148"/>
      <c r="G53598" s="149"/>
      <c r="H53598" s="148"/>
      <c r="I53598"/>
    </row>
    <row r="53599" spans="1:9" x14ac:dyDescent="0.25">
      <c r="A53599"/>
      <c r="B53599"/>
      <c r="C53599"/>
      <c r="D53599"/>
      <c r="E53599" s="148"/>
      <c r="F53599" s="148"/>
      <c r="G53599" s="149"/>
      <c r="H53599" s="148"/>
      <c r="I53599"/>
    </row>
    <row r="53600" spans="1:9" x14ac:dyDescent="0.25">
      <c r="A53600"/>
      <c r="B53600"/>
      <c r="C53600"/>
      <c r="D53600"/>
      <c r="E53600" s="148"/>
      <c r="F53600" s="148"/>
      <c r="G53600" s="149"/>
      <c r="H53600" s="148"/>
      <c r="I53600"/>
    </row>
    <row r="53601" spans="1:9" x14ac:dyDescent="0.25">
      <c r="A53601"/>
      <c r="B53601"/>
      <c r="C53601"/>
      <c r="D53601"/>
      <c r="E53601" s="148"/>
      <c r="F53601" s="148"/>
      <c r="G53601" s="149"/>
      <c r="H53601" s="148"/>
      <c r="I53601"/>
    </row>
    <row r="53602" spans="1:9" x14ac:dyDescent="0.25">
      <c r="A53602"/>
      <c r="B53602"/>
      <c r="C53602"/>
      <c r="D53602"/>
      <c r="E53602" s="148"/>
      <c r="F53602" s="148"/>
      <c r="G53602" s="149"/>
      <c r="H53602" s="148"/>
      <c r="I53602"/>
    </row>
    <row r="53603" spans="1:9" x14ac:dyDescent="0.25">
      <c r="A53603"/>
      <c r="B53603"/>
      <c r="C53603"/>
      <c r="D53603"/>
      <c r="E53603" s="148"/>
      <c r="F53603" s="148"/>
      <c r="G53603" s="149"/>
      <c r="H53603" s="148"/>
      <c r="I53603"/>
    </row>
    <row r="53604" spans="1:9" x14ac:dyDescent="0.25">
      <c r="A53604"/>
      <c r="B53604"/>
      <c r="C53604"/>
      <c r="D53604"/>
      <c r="E53604" s="148"/>
      <c r="F53604" s="148"/>
      <c r="G53604" s="149"/>
      <c r="H53604" s="148"/>
      <c r="I53604"/>
    </row>
    <row r="53605" spans="1:9" x14ac:dyDescent="0.25">
      <c r="A53605"/>
      <c r="B53605"/>
      <c r="C53605"/>
      <c r="D53605"/>
      <c r="E53605" s="148"/>
      <c r="F53605" s="148"/>
      <c r="G53605" s="149"/>
      <c r="H53605" s="148"/>
      <c r="I53605"/>
    </row>
    <row r="53606" spans="1:9" x14ac:dyDescent="0.25">
      <c r="A53606"/>
      <c r="B53606"/>
      <c r="C53606"/>
      <c r="D53606"/>
      <c r="E53606" s="148"/>
      <c r="F53606" s="148"/>
      <c r="G53606" s="149"/>
      <c r="H53606" s="148"/>
      <c r="I53606"/>
    </row>
    <row r="53607" spans="1:9" x14ac:dyDescent="0.25">
      <c r="A53607"/>
      <c r="B53607"/>
      <c r="C53607"/>
      <c r="D53607"/>
      <c r="E53607" s="148"/>
      <c r="F53607" s="148"/>
      <c r="G53607" s="149"/>
      <c r="H53607" s="148"/>
      <c r="I53607"/>
    </row>
    <row r="53608" spans="1:9" x14ac:dyDescent="0.25">
      <c r="A53608"/>
      <c r="B53608"/>
      <c r="C53608"/>
      <c r="D53608"/>
      <c r="E53608" s="148"/>
      <c r="F53608" s="148"/>
      <c r="G53608" s="149"/>
      <c r="H53608" s="148"/>
      <c r="I53608"/>
    </row>
    <row r="53609" spans="1:9" x14ac:dyDescent="0.25">
      <c r="A53609"/>
      <c r="B53609"/>
      <c r="C53609"/>
      <c r="D53609"/>
      <c r="E53609" s="148"/>
      <c r="F53609" s="148"/>
      <c r="G53609" s="149"/>
      <c r="H53609" s="148"/>
      <c r="I53609"/>
    </row>
    <row r="53610" spans="1:9" x14ac:dyDescent="0.25">
      <c r="A53610"/>
      <c r="B53610"/>
      <c r="C53610"/>
      <c r="D53610"/>
      <c r="E53610" s="148"/>
      <c r="F53610" s="148"/>
      <c r="G53610" s="149"/>
      <c r="H53610" s="148"/>
      <c r="I53610"/>
    </row>
    <row r="53611" spans="1:9" x14ac:dyDescent="0.25">
      <c r="A53611"/>
      <c r="B53611"/>
      <c r="C53611"/>
      <c r="D53611"/>
      <c r="E53611" s="148"/>
      <c r="F53611" s="148"/>
      <c r="G53611" s="149"/>
      <c r="H53611" s="148"/>
      <c r="I53611"/>
    </row>
    <row r="53612" spans="1:9" x14ac:dyDescent="0.25">
      <c r="A53612"/>
      <c r="B53612"/>
      <c r="C53612"/>
      <c r="D53612"/>
      <c r="E53612" s="148"/>
      <c r="F53612" s="148"/>
      <c r="G53612" s="149"/>
      <c r="H53612" s="148"/>
      <c r="I53612"/>
    </row>
    <row r="53613" spans="1:9" x14ac:dyDescent="0.25">
      <c r="A53613"/>
      <c r="B53613"/>
      <c r="C53613"/>
      <c r="D53613"/>
      <c r="E53613" s="148"/>
      <c r="F53613" s="148"/>
      <c r="G53613" s="149"/>
      <c r="H53613" s="148"/>
      <c r="I53613"/>
    </row>
    <row r="53614" spans="1:9" x14ac:dyDescent="0.25">
      <c r="A53614"/>
      <c r="B53614"/>
      <c r="C53614"/>
      <c r="D53614"/>
      <c r="E53614" s="148"/>
      <c r="F53614" s="148"/>
      <c r="G53614" s="149"/>
      <c r="H53614" s="148"/>
      <c r="I53614"/>
    </row>
    <row r="53615" spans="1:9" x14ac:dyDescent="0.25">
      <c r="A53615"/>
      <c r="B53615"/>
      <c r="C53615"/>
      <c r="D53615"/>
      <c r="E53615" s="148"/>
      <c r="F53615" s="148"/>
      <c r="G53615" s="149"/>
      <c r="H53615" s="148"/>
      <c r="I53615"/>
    </row>
    <row r="53616" spans="1:9" x14ac:dyDescent="0.25">
      <c r="A53616"/>
      <c r="B53616"/>
      <c r="C53616"/>
      <c r="D53616"/>
      <c r="E53616" s="148"/>
      <c r="F53616" s="148"/>
      <c r="G53616" s="149"/>
      <c r="H53616" s="148"/>
      <c r="I53616"/>
    </row>
    <row r="53617" spans="1:9" x14ac:dyDescent="0.25">
      <c r="A53617"/>
      <c r="B53617"/>
      <c r="C53617"/>
      <c r="D53617"/>
      <c r="E53617" s="148"/>
      <c r="F53617" s="148"/>
      <c r="G53617" s="149"/>
      <c r="H53617" s="148"/>
      <c r="I53617"/>
    </row>
    <row r="53618" spans="1:9" x14ac:dyDescent="0.25">
      <c r="A53618"/>
      <c r="B53618"/>
      <c r="C53618"/>
      <c r="D53618"/>
      <c r="E53618" s="148"/>
      <c r="F53618" s="148"/>
      <c r="G53618" s="149"/>
      <c r="H53618" s="148"/>
      <c r="I53618"/>
    </row>
    <row r="53619" spans="1:9" x14ac:dyDescent="0.25">
      <c r="A53619"/>
      <c r="B53619"/>
      <c r="C53619"/>
      <c r="D53619"/>
      <c r="E53619" s="148"/>
      <c r="F53619" s="148"/>
      <c r="G53619" s="149"/>
      <c r="H53619" s="148"/>
      <c r="I53619"/>
    </row>
    <row r="53620" spans="1:9" x14ac:dyDescent="0.25">
      <c r="A53620"/>
      <c r="B53620"/>
      <c r="C53620"/>
      <c r="D53620"/>
      <c r="E53620" s="148"/>
      <c r="F53620" s="148"/>
      <c r="G53620" s="149"/>
      <c r="H53620" s="148"/>
      <c r="I53620"/>
    </row>
    <row r="53621" spans="1:9" x14ac:dyDescent="0.25">
      <c r="A53621"/>
      <c r="B53621"/>
      <c r="C53621"/>
      <c r="D53621"/>
      <c r="E53621" s="148"/>
      <c r="F53621" s="148"/>
      <c r="G53621" s="149"/>
      <c r="H53621" s="148"/>
      <c r="I53621"/>
    </row>
    <row r="53622" spans="1:9" x14ac:dyDescent="0.25">
      <c r="A53622"/>
      <c r="B53622"/>
      <c r="C53622"/>
      <c r="D53622"/>
      <c r="E53622" s="148"/>
      <c r="F53622" s="148"/>
      <c r="G53622" s="149"/>
      <c r="H53622" s="148"/>
      <c r="I53622"/>
    </row>
    <row r="53623" spans="1:9" x14ac:dyDescent="0.25">
      <c r="A53623"/>
      <c r="B53623"/>
      <c r="C53623"/>
      <c r="D53623"/>
      <c r="E53623" s="148"/>
      <c r="F53623" s="148"/>
      <c r="G53623" s="149"/>
      <c r="H53623" s="148"/>
      <c r="I53623"/>
    </row>
    <row r="53624" spans="1:9" x14ac:dyDescent="0.25">
      <c r="A53624"/>
      <c r="B53624"/>
      <c r="C53624"/>
      <c r="D53624"/>
      <c r="E53624" s="148"/>
      <c r="F53624" s="148"/>
      <c r="G53624" s="149"/>
      <c r="H53624" s="148"/>
      <c r="I53624"/>
    </row>
    <row r="53625" spans="1:9" x14ac:dyDescent="0.25">
      <c r="A53625"/>
      <c r="B53625"/>
      <c r="C53625"/>
      <c r="D53625"/>
      <c r="E53625" s="148"/>
      <c r="F53625" s="148"/>
      <c r="G53625" s="149"/>
      <c r="H53625" s="148"/>
      <c r="I53625"/>
    </row>
    <row r="53626" spans="1:9" x14ac:dyDescent="0.25">
      <c r="A53626"/>
      <c r="B53626"/>
      <c r="C53626"/>
      <c r="D53626"/>
      <c r="E53626" s="148"/>
      <c r="F53626" s="148"/>
      <c r="G53626" s="149"/>
      <c r="H53626" s="148"/>
      <c r="I53626"/>
    </row>
    <row r="53627" spans="1:9" x14ac:dyDescent="0.25">
      <c r="A53627"/>
      <c r="B53627"/>
      <c r="C53627"/>
      <c r="D53627"/>
      <c r="E53627" s="148"/>
      <c r="F53627" s="148"/>
      <c r="G53627" s="149"/>
      <c r="H53627" s="148"/>
      <c r="I53627"/>
    </row>
    <row r="53628" spans="1:9" x14ac:dyDescent="0.25">
      <c r="A53628"/>
      <c r="B53628"/>
      <c r="C53628"/>
      <c r="D53628"/>
      <c r="E53628" s="148"/>
      <c r="F53628" s="148"/>
      <c r="G53628" s="149"/>
      <c r="H53628" s="148"/>
      <c r="I53628"/>
    </row>
    <row r="53629" spans="1:9" x14ac:dyDescent="0.25">
      <c r="A53629"/>
      <c r="B53629"/>
      <c r="C53629"/>
      <c r="D53629"/>
      <c r="E53629" s="148"/>
      <c r="F53629" s="148"/>
      <c r="G53629" s="149"/>
      <c r="H53629" s="148"/>
      <c r="I53629"/>
    </row>
    <row r="53630" spans="1:9" x14ac:dyDescent="0.25">
      <c r="A53630"/>
      <c r="B53630"/>
      <c r="C53630"/>
      <c r="D53630"/>
      <c r="E53630" s="148"/>
      <c r="F53630" s="148"/>
      <c r="G53630" s="149"/>
      <c r="H53630" s="148"/>
      <c r="I53630"/>
    </row>
    <row r="53631" spans="1:9" x14ac:dyDescent="0.25">
      <c r="A53631"/>
      <c r="B53631"/>
      <c r="C53631"/>
      <c r="D53631"/>
      <c r="E53631" s="148"/>
      <c r="F53631" s="148"/>
      <c r="G53631" s="149"/>
      <c r="H53631" s="148"/>
      <c r="I53631"/>
    </row>
    <row r="53632" spans="1:9" x14ac:dyDescent="0.25">
      <c r="A53632"/>
      <c r="B53632"/>
      <c r="C53632"/>
      <c r="D53632"/>
      <c r="E53632" s="148"/>
      <c r="F53632" s="148"/>
      <c r="G53632" s="149"/>
      <c r="H53632" s="148"/>
      <c r="I53632"/>
    </row>
    <row r="53633" spans="1:9" x14ac:dyDescent="0.25">
      <c r="A53633"/>
      <c r="B53633"/>
      <c r="C53633"/>
      <c r="D53633"/>
      <c r="E53633" s="148"/>
      <c r="F53633" s="148"/>
      <c r="G53633" s="149"/>
      <c r="H53633" s="148"/>
      <c r="I53633"/>
    </row>
    <row r="53634" spans="1:9" x14ac:dyDescent="0.25">
      <c r="A53634"/>
      <c r="B53634"/>
      <c r="C53634"/>
      <c r="D53634"/>
      <c r="E53634" s="148"/>
      <c r="F53634" s="148"/>
      <c r="G53634" s="149"/>
      <c r="H53634" s="148"/>
      <c r="I53634"/>
    </row>
    <row r="53635" spans="1:9" x14ac:dyDescent="0.25">
      <c r="A53635"/>
      <c r="B53635"/>
      <c r="C53635"/>
      <c r="D53635"/>
      <c r="E53635" s="148"/>
      <c r="F53635" s="148"/>
      <c r="G53635" s="149"/>
      <c r="H53635" s="148"/>
      <c r="I53635"/>
    </row>
    <row r="53636" spans="1:9" x14ac:dyDescent="0.25">
      <c r="A53636"/>
      <c r="B53636"/>
      <c r="C53636"/>
      <c r="D53636"/>
      <c r="E53636" s="148"/>
      <c r="F53636" s="148"/>
      <c r="G53636" s="149"/>
      <c r="H53636" s="148"/>
      <c r="I53636"/>
    </row>
    <row r="53637" spans="1:9" x14ac:dyDescent="0.25">
      <c r="A53637"/>
      <c r="B53637"/>
      <c r="C53637"/>
      <c r="D53637"/>
      <c r="E53637" s="148"/>
      <c r="F53637" s="148"/>
      <c r="G53637" s="149"/>
      <c r="H53637" s="148"/>
      <c r="I53637"/>
    </row>
    <row r="53638" spans="1:9" x14ac:dyDescent="0.25">
      <c r="A53638"/>
      <c r="B53638"/>
      <c r="C53638"/>
      <c r="D53638"/>
      <c r="E53638" s="148"/>
      <c r="F53638" s="148"/>
      <c r="G53638" s="149"/>
      <c r="H53638" s="148"/>
      <c r="I53638"/>
    </row>
    <row r="53639" spans="1:9" x14ac:dyDescent="0.25">
      <c r="A53639"/>
      <c r="B53639"/>
      <c r="C53639"/>
      <c r="D53639"/>
      <c r="E53639" s="148"/>
      <c r="F53639" s="148"/>
      <c r="G53639" s="149"/>
      <c r="H53639" s="148"/>
      <c r="I53639"/>
    </row>
    <row r="53640" spans="1:9" x14ac:dyDescent="0.25">
      <c r="A53640"/>
      <c r="B53640"/>
      <c r="C53640"/>
      <c r="D53640"/>
      <c r="E53640" s="148"/>
      <c r="F53640" s="148"/>
      <c r="G53640" s="149"/>
      <c r="H53640" s="148"/>
      <c r="I53640"/>
    </row>
    <row r="53641" spans="1:9" x14ac:dyDescent="0.25">
      <c r="A53641"/>
      <c r="B53641"/>
      <c r="C53641"/>
      <c r="D53641"/>
      <c r="E53641" s="148"/>
      <c r="F53641" s="148"/>
      <c r="G53641" s="149"/>
      <c r="H53641" s="148"/>
      <c r="I53641"/>
    </row>
    <row r="53642" spans="1:9" x14ac:dyDescent="0.25">
      <c r="A53642"/>
      <c r="B53642"/>
      <c r="C53642"/>
      <c r="D53642"/>
      <c r="E53642" s="148"/>
      <c r="F53642" s="148"/>
      <c r="G53642" s="149"/>
      <c r="H53642" s="148"/>
      <c r="I53642"/>
    </row>
    <row r="53643" spans="1:9" x14ac:dyDescent="0.25">
      <c r="A53643"/>
      <c r="B53643"/>
      <c r="C53643"/>
      <c r="D53643"/>
      <c r="E53643" s="148"/>
      <c r="F53643" s="148"/>
      <c r="G53643" s="149"/>
      <c r="H53643" s="148"/>
      <c r="I53643"/>
    </row>
    <row r="53644" spans="1:9" x14ac:dyDescent="0.25">
      <c r="A53644"/>
      <c r="B53644"/>
      <c r="C53644"/>
      <c r="D53644"/>
      <c r="E53644" s="148"/>
      <c r="F53644" s="148"/>
      <c r="G53644" s="149"/>
      <c r="H53644" s="148"/>
      <c r="I53644"/>
    </row>
    <row r="53645" spans="1:9" x14ac:dyDescent="0.25">
      <c r="A53645"/>
      <c r="B53645"/>
      <c r="C53645"/>
      <c r="D53645"/>
      <c r="E53645" s="148"/>
      <c r="F53645" s="148"/>
      <c r="G53645" s="149"/>
      <c r="H53645" s="148"/>
      <c r="I53645"/>
    </row>
    <row r="53646" spans="1:9" x14ac:dyDescent="0.25">
      <c r="A53646"/>
      <c r="B53646"/>
      <c r="C53646"/>
      <c r="D53646"/>
      <c r="E53646" s="148"/>
      <c r="F53646" s="148"/>
      <c r="G53646" s="149"/>
      <c r="H53646" s="148"/>
      <c r="I53646"/>
    </row>
    <row r="53647" spans="1:9" x14ac:dyDescent="0.25">
      <c r="A53647"/>
      <c r="B53647"/>
      <c r="C53647"/>
      <c r="D53647"/>
      <c r="E53647" s="148"/>
      <c r="F53647" s="148"/>
      <c r="G53647" s="149"/>
      <c r="H53647" s="148"/>
      <c r="I53647"/>
    </row>
    <row r="53648" spans="1:9" x14ac:dyDescent="0.25">
      <c r="A53648"/>
      <c r="B53648"/>
      <c r="C53648"/>
      <c r="D53648"/>
      <c r="E53648" s="148"/>
      <c r="F53648" s="148"/>
      <c r="G53648" s="149"/>
      <c r="H53648" s="148"/>
      <c r="I53648"/>
    </row>
    <row r="53649" spans="1:9" x14ac:dyDescent="0.25">
      <c r="A53649"/>
      <c r="B53649"/>
      <c r="C53649"/>
      <c r="D53649"/>
      <c r="E53649" s="148"/>
      <c r="F53649" s="148"/>
      <c r="G53649" s="149"/>
      <c r="H53649" s="148"/>
      <c r="I53649"/>
    </row>
    <row r="53650" spans="1:9" x14ac:dyDescent="0.25">
      <c r="A53650"/>
      <c r="B53650"/>
      <c r="C53650"/>
      <c r="D53650"/>
      <c r="E53650" s="148"/>
      <c r="F53650" s="148"/>
      <c r="G53650" s="149"/>
      <c r="H53650" s="148"/>
      <c r="I53650"/>
    </row>
    <row r="53651" spans="1:9" x14ac:dyDescent="0.25">
      <c r="A53651"/>
      <c r="B53651"/>
      <c r="C53651"/>
      <c r="D53651"/>
      <c r="E53651" s="148"/>
      <c r="F53651" s="148"/>
      <c r="G53651" s="149"/>
      <c r="H53651" s="148"/>
      <c r="I53651"/>
    </row>
    <row r="53652" spans="1:9" x14ac:dyDescent="0.25">
      <c r="A53652"/>
      <c r="B53652"/>
      <c r="C53652"/>
      <c r="D53652"/>
      <c r="E53652" s="148"/>
      <c r="F53652" s="148"/>
      <c r="G53652" s="149"/>
      <c r="H53652" s="148"/>
      <c r="I53652"/>
    </row>
    <row r="53653" spans="1:9" x14ac:dyDescent="0.25">
      <c r="A53653"/>
      <c r="B53653"/>
      <c r="C53653"/>
      <c r="D53653"/>
      <c r="E53653" s="148"/>
      <c r="F53653" s="148"/>
      <c r="G53653" s="149"/>
      <c r="H53653" s="148"/>
      <c r="I53653"/>
    </row>
    <row r="53654" spans="1:9" x14ac:dyDescent="0.25">
      <c r="A53654"/>
      <c r="B53654"/>
      <c r="C53654"/>
      <c r="D53654"/>
      <c r="E53654" s="148"/>
      <c r="F53654" s="148"/>
      <c r="G53654" s="149"/>
      <c r="H53654" s="148"/>
      <c r="I53654"/>
    </row>
    <row r="53655" spans="1:9" x14ac:dyDescent="0.25">
      <c r="A53655"/>
      <c r="B53655"/>
      <c r="C53655"/>
      <c r="D53655"/>
      <c r="E53655" s="148"/>
      <c r="F53655" s="148"/>
      <c r="G53655" s="149"/>
      <c r="H53655" s="148"/>
      <c r="I53655"/>
    </row>
    <row r="53656" spans="1:9" x14ac:dyDescent="0.25">
      <c r="A53656"/>
      <c r="B53656"/>
      <c r="C53656"/>
      <c r="D53656"/>
      <c r="E53656" s="148"/>
      <c r="F53656" s="148"/>
      <c r="G53656" s="149"/>
      <c r="H53656" s="148"/>
      <c r="I53656"/>
    </row>
    <row r="53657" spans="1:9" x14ac:dyDescent="0.25">
      <c r="A53657"/>
      <c r="B53657"/>
      <c r="C53657"/>
      <c r="D53657"/>
      <c r="E53657" s="148"/>
      <c r="F53657" s="148"/>
      <c r="G53657" s="149"/>
      <c r="H53657" s="148"/>
      <c r="I53657"/>
    </row>
    <row r="53658" spans="1:9" x14ac:dyDescent="0.25">
      <c r="A53658"/>
      <c r="B53658"/>
      <c r="C53658"/>
      <c r="D53658"/>
      <c r="E53658" s="148"/>
      <c r="F53658" s="148"/>
      <c r="G53658" s="149"/>
      <c r="H53658" s="148"/>
      <c r="I53658"/>
    </row>
    <row r="53659" spans="1:9" x14ac:dyDescent="0.25">
      <c r="A53659"/>
      <c r="B53659"/>
      <c r="C53659"/>
      <c r="D53659"/>
      <c r="E53659" s="148"/>
      <c r="F53659" s="148"/>
      <c r="G53659" s="149"/>
      <c r="H53659" s="148"/>
      <c r="I53659"/>
    </row>
    <row r="53660" spans="1:9" x14ac:dyDescent="0.25">
      <c r="A53660"/>
      <c r="B53660"/>
      <c r="C53660"/>
      <c r="D53660"/>
      <c r="E53660" s="148"/>
      <c r="F53660" s="148"/>
      <c r="G53660" s="149"/>
      <c r="H53660" s="148"/>
      <c r="I53660"/>
    </row>
    <row r="53661" spans="1:9" x14ac:dyDescent="0.25">
      <c r="A53661"/>
      <c r="B53661"/>
      <c r="C53661"/>
      <c r="D53661"/>
      <c r="E53661" s="148"/>
      <c r="F53661" s="148"/>
      <c r="G53661" s="149"/>
      <c r="H53661" s="148"/>
      <c r="I53661"/>
    </row>
    <row r="53662" spans="1:9" x14ac:dyDescent="0.25">
      <c r="A53662"/>
      <c r="B53662"/>
      <c r="C53662"/>
      <c r="D53662"/>
      <c r="E53662" s="148"/>
      <c r="F53662" s="148"/>
      <c r="G53662" s="149"/>
      <c r="H53662" s="148"/>
      <c r="I53662"/>
    </row>
    <row r="53663" spans="1:9" x14ac:dyDescent="0.25">
      <c r="A53663"/>
      <c r="B53663"/>
      <c r="C53663"/>
      <c r="D53663"/>
      <c r="E53663" s="148"/>
      <c r="F53663" s="148"/>
      <c r="G53663" s="149"/>
      <c r="H53663" s="148"/>
      <c r="I53663"/>
    </row>
    <row r="53664" spans="1:9" x14ac:dyDescent="0.25">
      <c r="A53664"/>
      <c r="B53664"/>
      <c r="C53664"/>
      <c r="D53664"/>
      <c r="E53664" s="148"/>
      <c r="F53664" s="148"/>
      <c r="G53664" s="149"/>
      <c r="H53664" s="148"/>
      <c r="I53664"/>
    </row>
    <row r="53665" spans="1:9" x14ac:dyDescent="0.25">
      <c r="A53665"/>
      <c r="B53665"/>
      <c r="C53665"/>
      <c r="D53665"/>
      <c r="E53665" s="148"/>
      <c r="F53665" s="148"/>
      <c r="G53665" s="149"/>
      <c r="H53665" s="148"/>
      <c r="I53665"/>
    </row>
    <row r="53666" spans="1:9" x14ac:dyDescent="0.25">
      <c r="A53666"/>
      <c r="B53666"/>
      <c r="C53666"/>
      <c r="D53666"/>
      <c r="E53666" s="148"/>
      <c r="F53666" s="148"/>
      <c r="G53666" s="149"/>
      <c r="H53666" s="148"/>
      <c r="I53666"/>
    </row>
    <row r="53667" spans="1:9" x14ac:dyDescent="0.25">
      <c r="A53667"/>
      <c r="B53667"/>
      <c r="C53667"/>
      <c r="D53667"/>
      <c r="E53667" s="148"/>
      <c r="F53667" s="148"/>
      <c r="G53667" s="149"/>
      <c r="H53667" s="148"/>
      <c r="I53667"/>
    </row>
    <row r="53668" spans="1:9" x14ac:dyDescent="0.25">
      <c r="A53668"/>
      <c r="B53668"/>
      <c r="C53668"/>
      <c r="D53668"/>
      <c r="E53668" s="148"/>
      <c r="F53668" s="148"/>
      <c r="G53668" s="149"/>
      <c r="H53668" s="148"/>
      <c r="I53668"/>
    </row>
    <row r="53669" spans="1:9" x14ac:dyDescent="0.25">
      <c r="A53669"/>
      <c r="B53669"/>
      <c r="C53669"/>
      <c r="D53669"/>
      <c r="E53669" s="148"/>
      <c r="F53669" s="148"/>
      <c r="G53669" s="149"/>
      <c r="H53669" s="148"/>
      <c r="I53669"/>
    </row>
    <row r="53670" spans="1:9" x14ac:dyDescent="0.25">
      <c r="A53670"/>
      <c r="B53670"/>
      <c r="C53670"/>
      <c r="D53670"/>
      <c r="E53670" s="148"/>
      <c r="F53670" s="148"/>
      <c r="G53670" s="149"/>
      <c r="H53670" s="148"/>
      <c r="I53670"/>
    </row>
    <row r="53671" spans="1:9" x14ac:dyDescent="0.25">
      <c r="A53671"/>
      <c r="B53671"/>
      <c r="C53671"/>
      <c r="D53671"/>
      <c r="E53671" s="148"/>
      <c r="F53671" s="148"/>
      <c r="G53671" s="149"/>
      <c r="H53671" s="148"/>
      <c r="I53671"/>
    </row>
    <row r="53672" spans="1:9" x14ac:dyDescent="0.25">
      <c r="A53672"/>
      <c r="B53672"/>
      <c r="C53672"/>
      <c r="D53672"/>
      <c r="E53672" s="148"/>
      <c r="F53672" s="148"/>
      <c r="G53672" s="149"/>
      <c r="H53672" s="148"/>
      <c r="I53672"/>
    </row>
    <row r="53673" spans="1:9" x14ac:dyDescent="0.25">
      <c r="A53673"/>
      <c r="B53673"/>
      <c r="C53673"/>
      <c r="D53673"/>
      <c r="E53673" s="148"/>
      <c r="F53673" s="148"/>
      <c r="G53673" s="149"/>
      <c r="H53673" s="148"/>
      <c r="I53673"/>
    </row>
    <row r="53674" spans="1:9" x14ac:dyDescent="0.25">
      <c r="A53674"/>
      <c r="B53674"/>
      <c r="C53674"/>
      <c r="D53674"/>
      <c r="E53674" s="148"/>
      <c r="F53674" s="148"/>
      <c r="G53674" s="149"/>
      <c r="H53674" s="148"/>
      <c r="I53674"/>
    </row>
    <row r="53675" spans="1:9" x14ac:dyDescent="0.25">
      <c r="A53675"/>
      <c r="B53675"/>
      <c r="C53675"/>
      <c r="D53675"/>
      <c r="E53675" s="148"/>
      <c r="F53675" s="148"/>
      <c r="G53675" s="149"/>
      <c r="H53675" s="148"/>
      <c r="I53675"/>
    </row>
    <row r="53676" spans="1:9" x14ac:dyDescent="0.25">
      <c r="A53676"/>
      <c r="B53676"/>
      <c r="C53676"/>
      <c r="D53676"/>
      <c r="E53676" s="148"/>
      <c r="F53676" s="148"/>
      <c r="G53676" s="149"/>
      <c r="H53676" s="148"/>
      <c r="I53676"/>
    </row>
    <row r="53677" spans="1:9" x14ac:dyDescent="0.25">
      <c r="A53677"/>
      <c r="B53677"/>
      <c r="C53677"/>
      <c r="D53677"/>
      <c r="E53677" s="148"/>
      <c r="F53677" s="148"/>
      <c r="G53677" s="149"/>
      <c r="H53677" s="148"/>
      <c r="I53677"/>
    </row>
    <row r="53678" spans="1:9" x14ac:dyDescent="0.25">
      <c r="A53678"/>
      <c r="B53678"/>
      <c r="C53678"/>
      <c r="D53678"/>
      <c r="E53678" s="148"/>
      <c r="F53678" s="148"/>
      <c r="G53678" s="149"/>
      <c r="H53678" s="148"/>
      <c r="I53678"/>
    </row>
    <row r="53679" spans="1:9" x14ac:dyDescent="0.25">
      <c r="A53679"/>
      <c r="B53679"/>
      <c r="C53679"/>
      <c r="D53679"/>
      <c r="E53679" s="148"/>
      <c r="F53679" s="148"/>
      <c r="G53679" s="149"/>
      <c r="H53679" s="148"/>
      <c r="I53679"/>
    </row>
    <row r="53680" spans="1:9" x14ac:dyDescent="0.25">
      <c r="A53680"/>
      <c r="B53680"/>
      <c r="C53680"/>
      <c r="D53680"/>
      <c r="E53680" s="148"/>
      <c r="F53680" s="148"/>
      <c r="G53680" s="149"/>
      <c r="H53680" s="148"/>
      <c r="I53680"/>
    </row>
    <row r="53681" spans="1:9" x14ac:dyDescent="0.25">
      <c r="A53681"/>
      <c r="B53681"/>
      <c r="C53681"/>
      <c r="D53681"/>
      <c r="E53681" s="148"/>
      <c r="F53681" s="148"/>
      <c r="G53681" s="149"/>
      <c r="H53681" s="148"/>
      <c r="I53681"/>
    </row>
    <row r="53682" spans="1:9" x14ac:dyDescent="0.25">
      <c r="A53682"/>
      <c r="B53682"/>
      <c r="C53682"/>
      <c r="D53682"/>
      <c r="E53682" s="148"/>
      <c r="F53682" s="148"/>
      <c r="G53682" s="149"/>
      <c r="H53682" s="148"/>
      <c r="I53682"/>
    </row>
    <row r="53683" spans="1:9" x14ac:dyDescent="0.25">
      <c r="A53683"/>
      <c r="B53683"/>
      <c r="C53683"/>
      <c r="D53683"/>
      <c r="E53683" s="148"/>
      <c r="F53683" s="148"/>
      <c r="G53683" s="149"/>
      <c r="H53683" s="148"/>
      <c r="I53683"/>
    </row>
    <row r="53684" spans="1:9" x14ac:dyDescent="0.25">
      <c r="A53684"/>
      <c r="B53684"/>
      <c r="C53684"/>
      <c r="D53684"/>
      <c r="E53684" s="148"/>
      <c r="F53684" s="148"/>
      <c r="G53684" s="149"/>
      <c r="H53684" s="148"/>
      <c r="I53684"/>
    </row>
    <row r="53685" spans="1:9" x14ac:dyDescent="0.25">
      <c r="A53685"/>
      <c r="B53685"/>
      <c r="C53685"/>
      <c r="D53685"/>
      <c r="E53685" s="148"/>
      <c r="F53685" s="148"/>
      <c r="G53685" s="149"/>
      <c r="H53685" s="148"/>
      <c r="I53685"/>
    </row>
    <row r="53686" spans="1:9" x14ac:dyDescent="0.25">
      <c r="A53686"/>
      <c r="B53686"/>
      <c r="C53686"/>
      <c r="D53686"/>
      <c r="E53686" s="148"/>
      <c r="F53686" s="148"/>
      <c r="G53686" s="149"/>
      <c r="H53686" s="148"/>
      <c r="I53686"/>
    </row>
    <row r="53687" spans="1:9" x14ac:dyDescent="0.25">
      <c r="A53687"/>
      <c r="B53687"/>
      <c r="C53687"/>
      <c r="D53687"/>
      <c r="E53687" s="148"/>
      <c r="F53687" s="148"/>
      <c r="G53687" s="149"/>
      <c r="H53687" s="148"/>
      <c r="I53687"/>
    </row>
    <row r="53688" spans="1:9" x14ac:dyDescent="0.25">
      <c r="A53688"/>
      <c r="B53688"/>
      <c r="C53688"/>
      <c r="D53688"/>
      <c r="E53688" s="148"/>
      <c r="F53688" s="148"/>
      <c r="G53688" s="149"/>
      <c r="H53688" s="148"/>
      <c r="I53688"/>
    </row>
    <row r="53689" spans="1:9" x14ac:dyDescent="0.25">
      <c r="A53689"/>
      <c r="B53689"/>
      <c r="C53689"/>
      <c r="D53689"/>
      <c r="E53689" s="148"/>
      <c r="F53689" s="148"/>
      <c r="G53689" s="149"/>
      <c r="H53689" s="148"/>
      <c r="I53689"/>
    </row>
    <row r="53690" spans="1:9" x14ac:dyDescent="0.25">
      <c r="A53690"/>
      <c r="B53690"/>
      <c r="C53690"/>
      <c r="D53690"/>
      <c r="E53690" s="148"/>
      <c r="F53690" s="148"/>
      <c r="G53690" s="149"/>
      <c r="H53690" s="148"/>
      <c r="I53690"/>
    </row>
    <row r="53691" spans="1:9" x14ac:dyDescent="0.25">
      <c r="A53691"/>
      <c r="B53691"/>
      <c r="C53691"/>
      <c r="D53691"/>
      <c r="E53691" s="148"/>
      <c r="F53691" s="148"/>
      <c r="G53691" s="149"/>
      <c r="H53691" s="148"/>
      <c r="I53691"/>
    </row>
    <row r="53692" spans="1:9" x14ac:dyDescent="0.25">
      <c r="A53692"/>
      <c r="B53692"/>
      <c r="C53692"/>
      <c r="D53692"/>
      <c r="E53692" s="148"/>
      <c r="F53692" s="148"/>
      <c r="G53692" s="149"/>
      <c r="H53692" s="148"/>
      <c r="I53692"/>
    </row>
    <row r="53693" spans="1:9" x14ac:dyDescent="0.25">
      <c r="A53693"/>
      <c r="B53693"/>
      <c r="C53693"/>
      <c r="D53693"/>
      <c r="E53693" s="148"/>
      <c r="F53693" s="148"/>
      <c r="G53693" s="149"/>
      <c r="H53693" s="148"/>
      <c r="I53693"/>
    </row>
    <row r="53694" spans="1:9" x14ac:dyDescent="0.25">
      <c r="A53694"/>
      <c r="B53694"/>
      <c r="C53694"/>
      <c r="D53694"/>
      <c r="E53694" s="148"/>
      <c r="F53694" s="148"/>
      <c r="G53694" s="149"/>
      <c r="H53694" s="148"/>
      <c r="I53694"/>
    </row>
    <row r="53695" spans="1:9" x14ac:dyDescent="0.25">
      <c r="A53695"/>
      <c r="B53695"/>
      <c r="C53695"/>
      <c r="D53695"/>
      <c r="E53695" s="148"/>
      <c r="F53695" s="148"/>
      <c r="G53695" s="149"/>
      <c r="H53695" s="148"/>
      <c r="I53695"/>
    </row>
    <row r="53696" spans="1:9" x14ac:dyDescent="0.25">
      <c r="A53696"/>
      <c r="B53696"/>
      <c r="C53696"/>
      <c r="D53696"/>
      <c r="E53696" s="148"/>
      <c r="F53696" s="148"/>
      <c r="G53696" s="149"/>
      <c r="H53696" s="148"/>
      <c r="I53696"/>
    </row>
    <row r="53697" spans="1:9" x14ac:dyDescent="0.25">
      <c r="A53697"/>
      <c r="B53697"/>
      <c r="C53697"/>
      <c r="D53697"/>
      <c r="E53697" s="148"/>
      <c r="F53697" s="148"/>
      <c r="G53697" s="149"/>
      <c r="H53697" s="148"/>
      <c r="I53697"/>
    </row>
    <row r="53698" spans="1:9" x14ac:dyDescent="0.25">
      <c r="A53698"/>
      <c r="B53698"/>
      <c r="C53698"/>
      <c r="D53698"/>
      <c r="E53698" s="148"/>
      <c r="F53698" s="148"/>
      <c r="G53698" s="149"/>
      <c r="H53698" s="148"/>
      <c r="I53698"/>
    </row>
    <row r="53699" spans="1:9" x14ac:dyDescent="0.25">
      <c r="A53699"/>
      <c r="B53699"/>
      <c r="C53699"/>
      <c r="D53699"/>
      <c r="E53699" s="148"/>
      <c r="F53699" s="148"/>
      <c r="G53699" s="149"/>
      <c r="H53699" s="148"/>
      <c r="I53699"/>
    </row>
    <row r="53700" spans="1:9" x14ac:dyDescent="0.25">
      <c r="A53700"/>
      <c r="B53700"/>
      <c r="C53700"/>
      <c r="D53700"/>
      <c r="E53700" s="148"/>
      <c r="F53700" s="148"/>
      <c r="G53700" s="149"/>
      <c r="H53700" s="148"/>
      <c r="I53700"/>
    </row>
    <row r="53701" spans="1:9" x14ac:dyDescent="0.25">
      <c r="A53701"/>
      <c r="B53701"/>
      <c r="C53701"/>
      <c r="D53701"/>
      <c r="E53701" s="148"/>
      <c r="F53701" s="148"/>
      <c r="G53701" s="149"/>
      <c r="H53701" s="148"/>
      <c r="I53701"/>
    </row>
    <row r="53702" spans="1:9" x14ac:dyDescent="0.25">
      <c r="A53702"/>
      <c r="B53702"/>
      <c r="C53702"/>
      <c r="D53702"/>
      <c r="E53702" s="148"/>
      <c r="F53702" s="148"/>
      <c r="G53702" s="149"/>
      <c r="H53702" s="148"/>
      <c r="I53702"/>
    </row>
    <row r="53703" spans="1:9" x14ac:dyDescent="0.25">
      <c r="A53703"/>
      <c r="B53703"/>
      <c r="C53703"/>
      <c r="D53703"/>
      <c r="E53703" s="148"/>
      <c r="F53703" s="148"/>
      <c r="G53703" s="149"/>
      <c r="H53703" s="148"/>
      <c r="I53703"/>
    </row>
    <row r="53704" spans="1:9" x14ac:dyDescent="0.25">
      <c r="A53704"/>
      <c r="B53704"/>
      <c r="C53704"/>
      <c r="D53704"/>
      <c r="E53704" s="148"/>
      <c r="F53704" s="148"/>
      <c r="G53704" s="149"/>
      <c r="H53704" s="148"/>
      <c r="I53704"/>
    </row>
    <row r="53705" spans="1:9" x14ac:dyDescent="0.25">
      <c r="A53705"/>
      <c r="B53705"/>
      <c r="C53705"/>
      <c r="D53705"/>
      <c r="E53705" s="148"/>
      <c r="F53705" s="148"/>
      <c r="G53705" s="149"/>
      <c r="H53705" s="148"/>
      <c r="I53705"/>
    </row>
    <row r="53706" spans="1:9" x14ac:dyDescent="0.25">
      <c r="A53706"/>
      <c r="B53706"/>
      <c r="C53706"/>
      <c r="D53706"/>
      <c r="E53706" s="148"/>
      <c r="F53706" s="148"/>
      <c r="G53706" s="149"/>
      <c r="H53706" s="148"/>
      <c r="I53706"/>
    </row>
    <row r="53707" spans="1:9" x14ac:dyDescent="0.25">
      <c r="A53707"/>
      <c r="B53707"/>
      <c r="C53707"/>
      <c r="D53707"/>
      <c r="E53707" s="148"/>
      <c r="F53707" s="148"/>
      <c r="G53707" s="149"/>
      <c r="H53707" s="148"/>
      <c r="I53707"/>
    </row>
    <row r="53708" spans="1:9" x14ac:dyDescent="0.25">
      <c r="A53708"/>
      <c r="B53708"/>
      <c r="C53708"/>
      <c r="D53708"/>
      <c r="E53708" s="148"/>
      <c r="F53708" s="148"/>
      <c r="G53708" s="149"/>
      <c r="H53708" s="148"/>
      <c r="I53708"/>
    </row>
    <row r="53709" spans="1:9" x14ac:dyDescent="0.25">
      <c r="A53709"/>
      <c r="B53709"/>
      <c r="C53709"/>
      <c r="D53709"/>
      <c r="E53709" s="148"/>
      <c r="F53709" s="148"/>
      <c r="G53709" s="149"/>
      <c r="H53709" s="148"/>
      <c r="I53709"/>
    </row>
    <row r="53710" spans="1:9" x14ac:dyDescent="0.25">
      <c r="A53710"/>
      <c r="B53710"/>
      <c r="C53710"/>
      <c r="D53710"/>
      <c r="E53710" s="148"/>
      <c r="F53710" s="148"/>
      <c r="G53710" s="149"/>
      <c r="H53710" s="148"/>
      <c r="I53710"/>
    </row>
    <row r="53711" spans="1:9" x14ac:dyDescent="0.25">
      <c r="A53711"/>
      <c r="B53711"/>
      <c r="C53711"/>
      <c r="D53711"/>
      <c r="E53711" s="148"/>
      <c r="F53711" s="148"/>
      <c r="G53711" s="149"/>
      <c r="H53711" s="148"/>
      <c r="I53711"/>
    </row>
    <row r="53712" spans="1:9" x14ac:dyDescent="0.25">
      <c r="A53712"/>
      <c r="B53712"/>
      <c r="C53712"/>
      <c r="D53712"/>
      <c r="E53712" s="148"/>
      <c r="F53712" s="148"/>
      <c r="G53712" s="149"/>
      <c r="H53712" s="148"/>
      <c r="I53712"/>
    </row>
    <row r="53713" spans="1:9" x14ac:dyDescent="0.25">
      <c r="A53713"/>
      <c r="B53713"/>
      <c r="C53713"/>
      <c r="D53713"/>
      <c r="E53713" s="148"/>
      <c r="F53713" s="148"/>
      <c r="G53713" s="149"/>
      <c r="H53713" s="148"/>
      <c r="I53713"/>
    </row>
    <row r="53714" spans="1:9" x14ac:dyDescent="0.25">
      <c r="A53714"/>
      <c r="B53714"/>
      <c r="C53714"/>
      <c r="D53714"/>
      <c r="E53714" s="148"/>
      <c r="F53714" s="148"/>
      <c r="G53714" s="149"/>
      <c r="H53714" s="148"/>
      <c r="I53714"/>
    </row>
    <row r="53715" spans="1:9" x14ac:dyDescent="0.25">
      <c r="A53715"/>
      <c r="B53715"/>
      <c r="C53715"/>
      <c r="D53715"/>
      <c r="E53715" s="148"/>
      <c r="F53715" s="148"/>
      <c r="G53715" s="149"/>
      <c r="H53715" s="148"/>
      <c r="I53715"/>
    </row>
    <row r="53716" spans="1:9" x14ac:dyDescent="0.25">
      <c r="A53716"/>
      <c r="B53716"/>
      <c r="C53716"/>
      <c r="D53716"/>
      <c r="E53716" s="148"/>
      <c r="F53716" s="148"/>
      <c r="G53716" s="149"/>
      <c r="H53716" s="148"/>
      <c r="I53716"/>
    </row>
    <row r="53717" spans="1:9" x14ac:dyDescent="0.25">
      <c r="A53717"/>
      <c r="B53717"/>
      <c r="C53717"/>
      <c r="D53717"/>
      <c r="E53717" s="148"/>
      <c r="F53717" s="148"/>
      <c r="G53717" s="149"/>
      <c r="H53717" s="148"/>
      <c r="I53717"/>
    </row>
    <row r="53718" spans="1:9" x14ac:dyDescent="0.25">
      <c r="A53718"/>
      <c r="B53718"/>
      <c r="C53718"/>
      <c r="D53718"/>
      <c r="E53718" s="148"/>
      <c r="F53718" s="148"/>
      <c r="G53718" s="149"/>
      <c r="H53718" s="148"/>
      <c r="I53718"/>
    </row>
    <row r="53719" spans="1:9" x14ac:dyDescent="0.25">
      <c r="A53719"/>
      <c r="B53719"/>
      <c r="C53719"/>
      <c r="D53719"/>
      <c r="E53719" s="148"/>
      <c r="F53719" s="148"/>
      <c r="G53719" s="149"/>
      <c r="H53719" s="148"/>
      <c r="I53719"/>
    </row>
    <row r="53720" spans="1:9" x14ac:dyDescent="0.25">
      <c r="A53720"/>
      <c r="B53720"/>
      <c r="C53720"/>
      <c r="D53720"/>
      <c r="E53720" s="148"/>
      <c r="F53720" s="148"/>
      <c r="G53720" s="149"/>
      <c r="H53720" s="148"/>
      <c r="I53720"/>
    </row>
    <row r="53721" spans="1:9" x14ac:dyDescent="0.25">
      <c r="A53721"/>
      <c r="B53721"/>
      <c r="C53721"/>
      <c r="D53721"/>
      <c r="E53721" s="148"/>
      <c r="F53721" s="148"/>
      <c r="G53721" s="149"/>
      <c r="H53721" s="148"/>
      <c r="I53721"/>
    </row>
    <row r="53722" spans="1:9" x14ac:dyDescent="0.25">
      <c r="A53722"/>
      <c r="B53722"/>
      <c r="C53722"/>
      <c r="D53722"/>
      <c r="E53722" s="148"/>
      <c r="F53722" s="148"/>
      <c r="G53722" s="149"/>
      <c r="H53722" s="148"/>
      <c r="I53722"/>
    </row>
    <row r="53723" spans="1:9" x14ac:dyDescent="0.25">
      <c r="A53723"/>
      <c r="B53723"/>
      <c r="C53723"/>
      <c r="D53723"/>
      <c r="E53723" s="148"/>
      <c r="F53723" s="148"/>
      <c r="G53723" s="149"/>
      <c r="H53723" s="148"/>
      <c r="I53723"/>
    </row>
    <row r="53724" spans="1:9" x14ac:dyDescent="0.25">
      <c r="A53724"/>
      <c r="B53724"/>
      <c r="C53724"/>
      <c r="D53724"/>
      <c r="E53724" s="148"/>
      <c r="F53724" s="148"/>
      <c r="G53724" s="149"/>
      <c r="H53724" s="148"/>
      <c r="I53724"/>
    </row>
    <row r="53725" spans="1:9" x14ac:dyDescent="0.25">
      <c r="A53725"/>
      <c r="B53725"/>
      <c r="C53725"/>
      <c r="D53725"/>
      <c r="E53725" s="148"/>
      <c r="F53725" s="148"/>
      <c r="G53725" s="149"/>
      <c r="H53725" s="148"/>
      <c r="I53725"/>
    </row>
    <row r="53726" spans="1:9" x14ac:dyDescent="0.25">
      <c r="A53726"/>
      <c r="B53726"/>
      <c r="C53726"/>
      <c r="D53726"/>
      <c r="E53726" s="148"/>
      <c r="F53726" s="148"/>
      <c r="G53726" s="149"/>
      <c r="H53726" s="148"/>
      <c r="I53726"/>
    </row>
    <row r="53727" spans="1:9" x14ac:dyDescent="0.25">
      <c r="A53727"/>
      <c r="B53727"/>
      <c r="C53727"/>
      <c r="D53727"/>
      <c r="E53727" s="148"/>
      <c r="F53727" s="148"/>
      <c r="G53727" s="149"/>
      <c r="H53727" s="148"/>
      <c r="I53727"/>
    </row>
    <row r="53728" spans="1:9" x14ac:dyDescent="0.25">
      <c r="A53728"/>
      <c r="B53728"/>
      <c r="C53728"/>
      <c r="D53728"/>
      <c r="E53728" s="148"/>
      <c r="F53728" s="148"/>
      <c r="G53728" s="149"/>
      <c r="H53728" s="148"/>
      <c r="I53728"/>
    </row>
    <row r="53729" spans="1:9" x14ac:dyDescent="0.25">
      <c r="A53729"/>
      <c r="B53729"/>
      <c r="C53729"/>
      <c r="D53729"/>
      <c r="E53729" s="148"/>
      <c r="F53729" s="148"/>
      <c r="G53729" s="149"/>
      <c r="H53729" s="148"/>
      <c r="I53729"/>
    </row>
    <row r="53730" spans="1:9" x14ac:dyDescent="0.25">
      <c r="A53730"/>
      <c r="B53730"/>
      <c r="C53730"/>
      <c r="D53730"/>
      <c r="E53730" s="148"/>
      <c r="F53730" s="148"/>
      <c r="G53730" s="149"/>
      <c r="H53730" s="148"/>
      <c r="I53730"/>
    </row>
    <row r="53731" spans="1:9" x14ac:dyDescent="0.25">
      <c r="A53731"/>
      <c r="B53731"/>
      <c r="C53731"/>
      <c r="D53731"/>
      <c r="E53731" s="148"/>
      <c r="F53731" s="148"/>
      <c r="G53731" s="149"/>
      <c r="H53731" s="148"/>
      <c r="I53731"/>
    </row>
    <row r="53732" spans="1:9" x14ac:dyDescent="0.25">
      <c r="A53732"/>
      <c r="B53732"/>
      <c r="C53732"/>
      <c r="D53732"/>
      <c r="E53732" s="148"/>
      <c r="F53732" s="148"/>
      <c r="G53732" s="149"/>
      <c r="H53732" s="148"/>
      <c r="I53732"/>
    </row>
    <row r="53733" spans="1:9" x14ac:dyDescent="0.25">
      <c r="A53733"/>
      <c r="B53733"/>
      <c r="C53733"/>
      <c r="D53733"/>
      <c r="E53733" s="148"/>
      <c r="F53733" s="148"/>
      <c r="G53733" s="149"/>
      <c r="H53733" s="148"/>
      <c r="I53733"/>
    </row>
    <row r="53734" spans="1:9" x14ac:dyDescent="0.25">
      <c r="A53734"/>
      <c r="B53734"/>
      <c r="C53734"/>
      <c r="D53734"/>
      <c r="E53734" s="148"/>
      <c r="F53734" s="148"/>
      <c r="G53734" s="149"/>
      <c r="H53734" s="148"/>
      <c r="I53734"/>
    </row>
    <row r="53735" spans="1:9" x14ac:dyDescent="0.25">
      <c r="A53735"/>
      <c r="B53735"/>
      <c r="C53735"/>
      <c r="D53735"/>
      <c r="E53735" s="148"/>
      <c r="F53735" s="148"/>
      <c r="G53735" s="149"/>
      <c r="H53735" s="148"/>
      <c r="I53735"/>
    </row>
    <row r="53736" spans="1:9" x14ac:dyDescent="0.25">
      <c r="A53736"/>
      <c r="B53736"/>
      <c r="C53736"/>
      <c r="D53736"/>
      <c r="E53736" s="148"/>
      <c r="F53736" s="148"/>
      <c r="G53736" s="149"/>
      <c r="H53736" s="148"/>
      <c r="I53736"/>
    </row>
    <row r="53737" spans="1:9" x14ac:dyDescent="0.25">
      <c r="A53737"/>
      <c r="B53737"/>
      <c r="C53737"/>
      <c r="D53737"/>
      <c r="E53737" s="148"/>
      <c r="F53737" s="148"/>
      <c r="G53737" s="149"/>
      <c r="H53737" s="148"/>
      <c r="I53737"/>
    </row>
    <row r="53738" spans="1:9" x14ac:dyDescent="0.25">
      <c r="A53738"/>
      <c r="B53738"/>
      <c r="C53738"/>
      <c r="D53738"/>
      <c r="E53738" s="148"/>
      <c r="F53738" s="148"/>
      <c r="G53738" s="149"/>
      <c r="H53738" s="148"/>
      <c r="I53738"/>
    </row>
    <row r="53739" spans="1:9" x14ac:dyDescent="0.25">
      <c r="A53739"/>
      <c r="B53739"/>
      <c r="C53739"/>
      <c r="D53739"/>
      <c r="E53739" s="148"/>
      <c r="F53739" s="148"/>
      <c r="G53739" s="149"/>
      <c r="H53739" s="148"/>
      <c r="I53739"/>
    </row>
    <row r="53740" spans="1:9" x14ac:dyDescent="0.25">
      <c r="A53740"/>
      <c r="B53740"/>
      <c r="C53740"/>
      <c r="D53740"/>
      <c r="E53740" s="148"/>
      <c r="F53740" s="148"/>
      <c r="G53740" s="149"/>
      <c r="H53740" s="148"/>
      <c r="I53740"/>
    </row>
    <row r="53741" spans="1:9" x14ac:dyDescent="0.25">
      <c r="A53741"/>
      <c r="B53741"/>
      <c r="C53741"/>
      <c r="D53741"/>
      <c r="E53741" s="148"/>
      <c r="F53741" s="148"/>
      <c r="G53741" s="149"/>
      <c r="H53741" s="148"/>
      <c r="I53741"/>
    </row>
    <row r="53742" spans="1:9" x14ac:dyDescent="0.25">
      <c r="A53742"/>
      <c r="B53742"/>
      <c r="C53742"/>
      <c r="D53742"/>
      <c r="E53742" s="148"/>
      <c r="F53742" s="148"/>
      <c r="G53742" s="149"/>
      <c r="H53742" s="148"/>
      <c r="I53742"/>
    </row>
    <row r="53743" spans="1:9" x14ac:dyDescent="0.25">
      <c r="A53743"/>
      <c r="B53743"/>
      <c r="C53743"/>
      <c r="D53743"/>
      <c r="E53743" s="148"/>
      <c r="F53743" s="148"/>
      <c r="G53743" s="149"/>
      <c r="H53743" s="148"/>
      <c r="I53743"/>
    </row>
    <row r="53744" spans="1:9" x14ac:dyDescent="0.25">
      <c r="A53744"/>
      <c r="B53744"/>
      <c r="C53744"/>
      <c r="D53744"/>
      <c r="E53744" s="148"/>
      <c r="F53744" s="148"/>
      <c r="G53744" s="149"/>
      <c r="H53744" s="148"/>
      <c r="I53744"/>
    </row>
    <row r="53745" spans="1:9" x14ac:dyDescent="0.25">
      <c r="A53745"/>
      <c r="B53745"/>
      <c r="C53745"/>
      <c r="D53745"/>
      <c r="E53745" s="148"/>
      <c r="F53745" s="148"/>
      <c r="G53745" s="149"/>
      <c r="H53745" s="148"/>
      <c r="I53745"/>
    </row>
    <row r="53746" spans="1:9" x14ac:dyDescent="0.25">
      <c r="A53746"/>
      <c r="B53746"/>
      <c r="C53746"/>
      <c r="D53746"/>
      <c r="E53746" s="148"/>
      <c r="F53746" s="148"/>
      <c r="G53746" s="149"/>
      <c r="H53746" s="148"/>
      <c r="I53746"/>
    </row>
    <row r="53747" spans="1:9" x14ac:dyDescent="0.25">
      <c r="A53747"/>
      <c r="B53747"/>
      <c r="C53747"/>
      <c r="D53747"/>
      <c r="E53747" s="148"/>
      <c r="F53747" s="148"/>
      <c r="G53747" s="149"/>
      <c r="H53747" s="148"/>
      <c r="I53747"/>
    </row>
    <row r="53748" spans="1:9" x14ac:dyDescent="0.25">
      <c r="A53748"/>
      <c r="B53748"/>
      <c r="C53748"/>
      <c r="D53748"/>
      <c r="E53748" s="148"/>
      <c r="F53748" s="148"/>
      <c r="G53748" s="149"/>
      <c r="H53748" s="148"/>
      <c r="I53748"/>
    </row>
    <row r="53749" spans="1:9" x14ac:dyDescent="0.25">
      <c r="A53749"/>
      <c r="B53749"/>
      <c r="C53749"/>
      <c r="D53749"/>
      <c r="E53749" s="148"/>
      <c r="F53749" s="148"/>
      <c r="G53749" s="149"/>
      <c r="H53749" s="148"/>
      <c r="I53749"/>
    </row>
    <row r="53750" spans="1:9" x14ac:dyDescent="0.25">
      <c r="A53750"/>
      <c r="B53750"/>
      <c r="C53750"/>
      <c r="D53750"/>
      <c r="E53750" s="148"/>
      <c r="F53750" s="148"/>
      <c r="G53750" s="149"/>
      <c r="H53750" s="148"/>
      <c r="I53750"/>
    </row>
    <row r="53751" spans="1:9" x14ac:dyDescent="0.25">
      <c r="A53751"/>
      <c r="B53751"/>
      <c r="C53751"/>
      <c r="D53751"/>
      <c r="E53751" s="148"/>
      <c r="F53751" s="148"/>
      <c r="G53751" s="149"/>
      <c r="H53751" s="148"/>
      <c r="I53751"/>
    </row>
    <row r="53752" spans="1:9" x14ac:dyDescent="0.25">
      <c r="A53752"/>
      <c r="B53752"/>
      <c r="C53752"/>
      <c r="D53752"/>
      <c r="E53752" s="148"/>
      <c r="F53752" s="148"/>
      <c r="G53752" s="149"/>
      <c r="H53752" s="148"/>
      <c r="I53752"/>
    </row>
    <row r="53753" spans="1:9" x14ac:dyDescent="0.25">
      <c r="A53753"/>
      <c r="B53753"/>
      <c r="C53753"/>
      <c r="D53753"/>
      <c r="E53753" s="148"/>
      <c r="F53753" s="148"/>
      <c r="G53753" s="149"/>
      <c r="H53753" s="148"/>
      <c r="I53753"/>
    </row>
    <row r="53754" spans="1:9" x14ac:dyDescent="0.25">
      <c r="A53754"/>
      <c r="B53754"/>
      <c r="C53754"/>
      <c r="D53754"/>
      <c r="E53754" s="148"/>
      <c r="F53754" s="148"/>
      <c r="G53754" s="149"/>
      <c r="H53754" s="148"/>
      <c r="I53754"/>
    </row>
    <row r="53755" spans="1:9" x14ac:dyDescent="0.25">
      <c r="A53755"/>
      <c r="B53755"/>
      <c r="C53755"/>
      <c r="D53755"/>
      <c r="E53755" s="148"/>
      <c r="F53755" s="148"/>
      <c r="G53755" s="149"/>
      <c r="H53755" s="148"/>
      <c r="I53755"/>
    </row>
    <row r="53756" spans="1:9" x14ac:dyDescent="0.25">
      <c r="A53756"/>
      <c r="B53756"/>
      <c r="C53756"/>
      <c r="D53756"/>
      <c r="E53756" s="148"/>
      <c r="F53756" s="148"/>
      <c r="G53756" s="149"/>
      <c r="H53756" s="148"/>
      <c r="I53756"/>
    </row>
    <row r="53757" spans="1:9" x14ac:dyDescent="0.25">
      <c r="A53757"/>
      <c r="B53757"/>
      <c r="C53757"/>
      <c r="D53757"/>
      <c r="E53757" s="148"/>
      <c r="F53757" s="148"/>
      <c r="G53757" s="149"/>
      <c r="H53757" s="148"/>
      <c r="I53757"/>
    </row>
    <row r="53758" spans="1:9" x14ac:dyDescent="0.25">
      <c r="A53758"/>
      <c r="B53758"/>
      <c r="C53758"/>
      <c r="D53758"/>
      <c r="E53758" s="148"/>
      <c r="F53758" s="148"/>
      <c r="G53758" s="149"/>
      <c r="H53758" s="148"/>
      <c r="I53758"/>
    </row>
    <row r="53759" spans="1:9" x14ac:dyDescent="0.25">
      <c r="A53759"/>
      <c r="B53759"/>
      <c r="C53759"/>
      <c r="D53759"/>
      <c r="E53759" s="148"/>
      <c r="F53759" s="148"/>
      <c r="G53759" s="149"/>
      <c r="H53759" s="148"/>
      <c r="I53759"/>
    </row>
    <row r="53760" spans="1:9" x14ac:dyDescent="0.25">
      <c r="A53760"/>
      <c r="B53760"/>
      <c r="C53760"/>
      <c r="D53760"/>
      <c r="E53760" s="148"/>
      <c r="F53760" s="148"/>
      <c r="G53760" s="149"/>
      <c r="H53760" s="148"/>
      <c r="I53760"/>
    </row>
    <row r="53761" spans="1:9" x14ac:dyDescent="0.25">
      <c r="A53761"/>
      <c r="B53761"/>
      <c r="C53761"/>
      <c r="D53761"/>
      <c r="E53761" s="148"/>
      <c r="F53761" s="148"/>
      <c r="G53761" s="149"/>
      <c r="H53761" s="148"/>
      <c r="I53761"/>
    </row>
    <row r="53762" spans="1:9" x14ac:dyDescent="0.25">
      <c r="A53762"/>
      <c r="B53762"/>
      <c r="C53762"/>
      <c r="D53762"/>
      <c r="E53762" s="148"/>
      <c r="F53762" s="148"/>
      <c r="G53762" s="149"/>
      <c r="H53762" s="148"/>
      <c r="I53762"/>
    </row>
    <row r="53763" spans="1:9" x14ac:dyDescent="0.25">
      <c r="A53763"/>
      <c r="B53763"/>
      <c r="C53763"/>
      <c r="D53763"/>
      <c r="E53763" s="148"/>
      <c r="F53763" s="148"/>
      <c r="G53763" s="149"/>
      <c r="H53763" s="148"/>
      <c r="I53763"/>
    </row>
    <row r="53764" spans="1:9" x14ac:dyDescent="0.25">
      <c r="A53764"/>
      <c r="B53764"/>
      <c r="C53764"/>
      <c r="D53764"/>
      <c r="E53764" s="148"/>
      <c r="F53764" s="148"/>
      <c r="G53764" s="149"/>
      <c r="H53764" s="148"/>
      <c r="I53764"/>
    </row>
    <row r="53765" spans="1:9" x14ac:dyDescent="0.25">
      <c r="A53765"/>
      <c r="B53765"/>
      <c r="C53765"/>
      <c r="D53765"/>
      <c r="E53765" s="148"/>
      <c r="F53765" s="148"/>
      <c r="G53765" s="149"/>
      <c r="H53765" s="148"/>
      <c r="I53765"/>
    </row>
    <row r="53766" spans="1:9" x14ac:dyDescent="0.25">
      <c r="A53766"/>
      <c r="B53766"/>
      <c r="C53766"/>
      <c r="D53766"/>
      <c r="E53766" s="148"/>
      <c r="F53766" s="148"/>
      <c r="G53766" s="149"/>
      <c r="H53766" s="148"/>
      <c r="I53766"/>
    </row>
    <row r="53767" spans="1:9" x14ac:dyDescent="0.25">
      <c r="A53767"/>
      <c r="B53767"/>
      <c r="C53767"/>
      <c r="D53767"/>
      <c r="E53767" s="148"/>
      <c r="F53767" s="148"/>
      <c r="G53767" s="149"/>
      <c r="H53767" s="148"/>
      <c r="I53767"/>
    </row>
    <row r="53768" spans="1:9" x14ac:dyDescent="0.25">
      <c r="A53768"/>
      <c r="B53768"/>
      <c r="C53768"/>
      <c r="D53768"/>
      <c r="E53768" s="148"/>
      <c r="F53768" s="148"/>
      <c r="G53768" s="149"/>
      <c r="H53768" s="148"/>
      <c r="I53768"/>
    </row>
    <row r="53769" spans="1:9" x14ac:dyDescent="0.25">
      <c r="A53769"/>
      <c r="B53769"/>
      <c r="C53769"/>
      <c r="D53769"/>
      <c r="E53769" s="148"/>
      <c r="F53769" s="148"/>
      <c r="G53769" s="149"/>
      <c r="H53769" s="148"/>
      <c r="I53769"/>
    </row>
    <row r="53770" spans="1:9" x14ac:dyDescent="0.25">
      <c r="A53770"/>
      <c r="B53770"/>
      <c r="C53770"/>
      <c r="D53770"/>
      <c r="E53770" s="148"/>
      <c r="F53770" s="148"/>
      <c r="G53770" s="149"/>
      <c r="H53770" s="148"/>
      <c r="I53770"/>
    </row>
    <row r="53771" spans="1:9" x14ac:dyDescent="0.25">
      <c r="A53771"/>
      <c r="B53771"/>
      <c r="C53771"/>
      <c r="D53771"/>
      <c r="E53771" s="148"/>
      <c r="F53771" s="148"/>
      <c r="G53771" s="149"/>
      <c r="H53771" s="148"/>
      <c r="I53771"/>
    </row>
    <row r="53772" spans="1:9" x14ac:dyDescent="0.25">
      <c r="A53772"/>
      <c r="B53772"/>
      <c r="C53772"/>
      <c r="D53772"/>
      <c r="E53772" s="148"/>
      <c r="F53772" s="148"/>
      <c r="G53772" s="149"/>
      <c r="H53772" s="148"/>
      <c r="I53772"/>
    </row>
    <row r="53773" spans="1:9" x14ac:dyDescent="0.25">
      <c r="A53773"/>
      <c r="B53773"/>
      <c r="C53773"/>
      <c r="D53773"/>
      <c r="E53773" s="148"/>
      <c r="F53773" s="148"/>
      <c r="G53773" s="149"/>
      <c r="H53773" s="148"/>
      <c r="I53773"/>
    </row>
    <row r="53774" spans="1:9" x14ac:dyDescent="0.25">
      <c r="A53774"/>
      <c r="B53774"/>
      <c r="C53774"/>
      <c r="D53774"/>
      <c r="E53774" s="148"/>
      <c r="F53774" s="148"/>
      <c r="G53774" s="149"/>
      <c r="H53774" s="148"/>
      <c r="I53774"/>
    </row>
    <row r="53775" spans="1:9" x14ac:dyDescent="0.25">
      <c r="A53775"/>
      <c r="B53775"/>
      <c r="C53775"/>
      <c r="D53775"/>
      <c r="E53775" s="148"/>
      <c r="F53775" s="148"/>
      <c r="G53775" s="149"/>
      <c r="H53775" s="148"/>
      <c r="I53775"/>
    </row>
    <row r="53776" spans="1:9" x14ac:dyDescent="0.25">
      <c r="A53776"/>
      <c r="B53776"/>
      <c r="C53776"/>
      <c r="D53776"/>
      <c r="E53776" s="148"/>
      <c r="F53776" s="148"/>
      <c r="G53776" s="149"/>
      <c r="H53776" s="148"/>
      <c r="I53776"/>
    </row>
    <row r="53777" spans="1:9" x14ac:dyDescent="0.25">
      <c r="A53777"/>
      <c r="B53777"/>
      <c r="C53777"/>
      <c r="D53777"/>
      <c r="E53777" s="148"/>
      <c r="F53777" s="148"/>
      <c r="G53777" s="149"/>
      <c r="H53777" s="148"/>
      <c r="I53777"/>
    </row>
    <row r="53778" spans="1:9" x14ac:dyDescent="0.25">
      <c r="A53778"/>
      <c r="B53778"/>
      <c r="C53778"/>
      <c r="D53778"/>
      <c r="E53778" s="148"/>
      <c r="F53778" s="148"/>
      <c r="G53778" s="149"/>
      <c r="H53778" s="148"/>
      <c r="I53778"/>
    </row>
    <row r="53779" spans="1:9" x14ac:dyDescent="0.25">
      <c r="A53779"/>
      <c r="B53779"/>
      <c r="C53779"/>
      <c r="D53779"/>
      <c r="E53779" s="148"/>
      <c r="F53779" s="148"/>
      <c r="G53779" s="149"/>
      <c r="H53779" s="148"/>
      <c r="I53779"/>
    </row>
    <row r="53780" spans="1:9" x14ac:dyDescent="0.25">
      <c r="A53780"/>
      <c r="B53780"/>
      <c r="C53780"/>
      <c r="D53780"/>
      <c r="E53780" s="148"/>
      <c r="F53780" s="148"/>
      <c r="G53780" s="149"/>
      <c r="H53780" s="148"/>
      <c r="I53780"/>
    </row>
    <row r="53781" spans="1:9" x14ac:dyDescent="0.25">
      <c r="A53781"/>
      <c r="B53781"/>
      <c r="C53781"/>
      <c r="D53781"/>
      <c r="E53781" s="148"/>
      <c r="F53781" s="148"/>
      <c r="G53781" s="149"/>
      <c r="H53781" s="148"/>
      <c r="I53781"/>
    </row>
    <row r="53782" spans="1:9" x14ac:dyDescent="0.25">
      <c r="A53782"/>
      <c r="B53782"/>
      <c r="C53782"/>
      <c r="D53782"/>
      <c r="E53782" s="148"/>
      <c r="F53782" s="148"/>
      <c r="G53782" s="149"/>
      <c r="H53782" s="148"/>
      <c r="I53782"/>
    </row>
    <row r="53783" spans="1:9" x14ac:dyDescent="0.25">
      <c r="A53783"/>
      <c r="B53783"/>
      <c r="C53783"/>
      <c r="D53783"/>
      <c r="E53783" s="148"/>
      <c r="F53783" s="148"/>
      <c r="G53783" s="149"/>
      <c r="H53783" s="148"/>
      <c r="I53783"/>
    </row>
    <row r="53784" spans="1:9" x14ac:dyDescent="0.25">
      <c r="A53784"/>
      <c r="B53784"/>
      <c r="C53784"/>
      <c r="D53784"/>
      <c r="E53784" s="148"/>
      <c r="F53784" s="148"/>
      <c r="G53784" s="149"/>
      <c r="H53784" s="148"/>
      <c r="I53784"/>
    </row>
    <row r="53785" spans="1:9" x14ac:dyDescent="0.25">
      <c r="A53785"/>
      <c r="B53785"/>
      <c r="C53785"/>
      <c r="D53785"/>
      <c r="E53785" s="148"/>
      <c r="F53785" s="148"/>
      <c r="G53785" s="149"/>
      <c r="H53785" s="148"/>
      <c r="I53785"/>
    </row>
    <row r="53786" spans="1:9" x14ac:dyDescent="0.25">
      <c r="A53786"/>
      <c r="B53786"/>
      <c r="C53786"/>
      <c r="D53786"/>
      <c r="E53786" s="148"/>
      <c r="F53786" s="148"/>
      <c r="G53786" s="149"/>
      <c r="H53786" s="148"/>
      <c r="I53786"/>
    </row>
    <row r="53787" spans="1:9" x14ac:dyDescent="0.25">
      <c r="A53787"/>
      <c r="B53787"/>
      <c r="C53787"/>
      <c r="D53787"/>
      <c r="E53787" s="148"/>
      <c r="F53787" s="148"/>
      <c r="G53787" s="149"/>
      <c r="H53787" s="148"/>
      <c r="I53787"/>
    </row>
    <row r="53788" spans="1:9" x14ac:dyDescent="0.25">
      <c r="A53788"/>
      <c r="B53788"/>
      <c r="C53788"/>
      <c r="D53788"/>
      <c r="E53788" s="148"/>
      <c r="F53788" s="148"/>
      <c r="G53788" s="149"/>
      <c r="H53788" s="148"/>
      <c r="I53788"/>
    </row>
    <row r="53789" spans="1:9" x14ac:dyDescent="0.25">
      <c r="A53789"/>
      <c r="B53789"/>
      <c r="C53789"/>
      <c r="D53789"/>
      <c r="E53789" s="148"/>
      <c r="F53789" s="148"/>
      <c r="G53789" s="149"/>
      <c r="H53789" s="148"/>
      <c r="I53789"/>
    </row>
    <row r="53790" spans="1:9" x14ac:dyDescent="0.25">
      <c r="A53790"/>
      <c r="B53790"/>
      <c r="C53790"/>
      <c r="D53790"/>
      <c r="E53790" s="148"/>
      <c r="F53790" s="148"/>
      <c r="G53790" s="149"/>
      <c r="H53790" s="148"/>
      <c r="I53790"/>
    </row>
    <row r="53791" spans="1:9" x14ac:dyDescent="0.25">
      <c r="A53791"/>
      <c r="B53791"/>
      <c r="C53791"/>
      <c r="D53791"/>
      <c r="E53791" s="148"/>
      <c r="F53791" s="148"/>
      <c r="G53791" s="149"/>
      <c r="H53791" s="148"/>
      <c r="I53791"/>
    </row>
    <row r="53792" spans="1:9" x14ac:dyDescent="0.25">
      <c r="A53792"/>
      <c r="B53792"/>
      <c r="C53792"/>
      <c r="D53792"/>
      <c r="E53792" s="148"/>
      <c r="F53792" s="148"/>
      <c r="G53792" s="149"/>
      <c r="H53792" s="148"/>
      <c r="I53792"/>
    </row>
    <row r="53793" spans="1:9" x14ac:dyDescent="0.25">
      <c r="A53793"/>
      <c r="B53793"/>
      <c r="C53793"/>
      <c r="D53793"/>
      <c r="E53793" s="148"/>
      <c r="F53793" s="148"/>
      <c r="G53793" s="149"/>
      <c r="H53793" s="148"/>
      <c r="I53793"/>
    </row>
    <row r="53794" spans="1:9" x14ac:dyDescent="0.25">
      <c r="A53794"/>
      <c r="B53794"/>
      <c r="C53794"/>
      <c r="D53794"/>
      <c r="E53794" s="148"/>
      <c r="F53794" s="148"/>
      <c r="G53794" s="149"/>
      <c r="H53794" s="148"/>
      <c r="I53794"/>
    </row>
    <row r="53795" spans="1:9" x14ac:dyDescent="0.25">
      <c r="A53795"/>
      <c r="B53795"/>
      <c r="C53795"/>
      <c r="D53795"/>
      <c r="E53795" s="148"/>
      <c r="F53795" s="148"/>
      <c r="G53795" s="149"/>
      <c r="H53795" s="148"/>
      <c r="I53795"/>
    </row>
    <row r="53796" spans="1:9" x14ac:dyDescent="0.25">
      <c r="A53796"/>
      <c r="B53796"/>
      <c r="C53796"/>
      <c r="D53796"/>
      <c r="E53796" s="148"/>
      <c r="F53796" s="148"/>
      <c r="G53796" s="149"/>
      <c r="H53796" s="148"/>
      <c r="I53796"/>
    </row>
    <row r="53797" spans="1:9" x14ac:dyDescent="0.25">
      <c r="A53797"/>
      <c r="B53797"/>
      <c r="C53797"/>
      <c r="D53797"/>
      <c r="E53797" s="148"/>
      <c r="F53797" s="148"/>
      <c r="G53797" s="149"/>
      <c r="H53797" s="148"/>
      <c r="I53797"/>
    </row>
    <row r="53798" spans="1:9" x14ac:dyDescent="0.25">
      <c r="A53798"/>
      <c r="B53798"/>
      <c r="C53798"/>
      <c r="D53798"/>
      <c r="E53798" s="148"/>
      <c r="F53798" s="148"/>
      <c r="G53798" s="149"/>
      <c r="H53798" s="148"/>
      <c r="I53798"/>
    </row>
    <row r="53799" spans="1:9" x14ac:dyDescent="0.25">
      <c r="A53799"/>
      <c r="B53799"/>
      <c r="C53799"/>
      <c r="D53799"/>
      <c r="E53799" s="148"/>
      <c r="F53799" s="148"/>
      <c r="G53799" s="149"/>
      <c r="H53799" s="148"/>
      <c r="I53799"/>
    </row>
    <row r="53800" spans="1:9" x14ac:dyDescent="0.25">
      <c r="A53800"/>
      <c r="B53800"/>
      <c r="C53800"/>
      <c r="D53800"/>
      <c r="E53800" s="148"/>
      <c r="F53800" s="148"/>
      <c r="G53800" s="149"/>
      <c r="H53800" s="148"/>
      <c r="I53800"/>
    </row>
    <row r="53801" spans="1:9" x14ac:dyDescent="0.25">
      <c r="A53801"/>
      <c r="B53801"/>
      <c r="C53801"/>
      <c r="D53801"/>
      <c r="E53801" s="148"/>
      <c r="F53801" s="148"/>
      <c r="G53801" s="149"/>
      <c r="H53801" s="148"/>
      <c r="I53801"/>
    </row>
    <row r="53802" spans="1:9" x14ac:dyDescent="0.25">
      <c r="A53802"/>
      <c r="B53802"/>
      <c r="C53802"/>
      <c r="D53802"/>
      <c r="E53802" s="148"/>
      <c r="F53802" s="148"/>
      <c r="G53802" s="149"/>
      <c r="H53802" s="148"/>
      <c r="I53802"/>
    </row>
    <row r="53803" spans="1:9" x14ac:dyDescent="0.25">
      <c r="A53803"/>
      <c r="B53803"/>
      <c r="C53803"/>
      <c r="D53803"/>
      <c r="E53803" s="148"/>
      <c r="F53803" s="148"/>
      <c r="G53803" s="149"/>
      <c r="H53803" s="148"/>
      <c r="I53803"/>
    </row>
    <row r="53804" spans="1:9" x14ac:dyDescent="0.25">
      <c r="A53804"/>
      <c r="B53804"/>
      <c r="C53804"/>
      <c r="D53804"/>
      <c r="E53804" s="148"/>
      <c r="F53804" s="148"/>
      <c r="G53804" s="149"/>
      <c r="H53804" s="148"/>
      <c r="I53804"/>
    </row>
    <row r="53805" spans="1:9" x14ac:dyDescent="0.25">
      <c r="A53805"/>
      <c r="B53805"/>
      <c r="C53805"/>
      <c r="D53805"/>
      <c r="E53805" s="148"/>
      <c r="F53805" s="148"/>
      <c r="G53805" s="149"/>
      <c r="H53805" s="148"/>
      <c r="I53805"/>
    </row>
    <row r="53806" spans="1:9" x14ac:dyDescent="0.25">
      <c r="A53806"/>
      <c r="B53806"/>
      <c r="C53806"/>
      <c r="D53806"/>
      <c r="E53806" s="148"/>
      <c r="F53806" s="148"/>
      <c r="G53806" s="149"/>
      <c r="H53806" s="148"/>
      <c r="I53806"/>
    </row>
    <row r="53807" spans="1:9" x14ac:dyDescent="0.25">
      <c r="A53807"/>
      <c r="B53807"/>
      <c r="C53807"/>
      <c r="D53807"/>
      <c r="E53807" s="148"/>
      <c r="F53807" s="148"/>
      <c r="G53807" s="149"/>
      <c r="H53807" s="148"/>
      <c r="I53807"/>
    </row>
    <row r="53808" spans="1:9" x14ac:dyDescent="0.25">
      <c r="A53808"/>
      <c r="B53808"/>
      <c r="C53808"/>
      <c r="D53808"/>
      <c r="E53808" s="148"/>
      <c r="F53808" s="148"/>
      <c r="G53808" s="149"/>
      <c r="H53808" s="148"/>
      <c r="I53808"/>
    </row>
    <row r="53809" spans="1:9" x14ac:dyDescent="0.25">
      <c r="A53809"/>
      <c r="B53809"/>
      <c r="C53809"/>
      <c r="D53809"/>
      <c r="E53809" s="148"/>
      <c r="F53809" s="148"/>
      <c r="G53809" s="149"/>
      <c r="H53809" s="148"/>
      <c r="I53809"/>
    </row>
    <row r="53810" spans="1:9" x14ac:dyDescent="0.25">
      <c r="A53810"/>
      <c r="B53810"/>
      <c r="C53810"/>
      <c r="D53810"/>
      <c r="E53810" s="148"/>
      <c r="F53810" s="148"/>
      <c r="G53810" s="149"/>
      <c r="H53810" s="148"/>
      <c r="I53810"/>
    </row>
    <row r="53811" spans="1:9" x14ac:dyDescent="0.25">
      <c r="A53811"/>
      <c r="B53811"/>
      <c r="C53811"/>
      <c r="D53811"/>
      <c r="E53811" s="148"/>
      <c r="F53811" s="148"/>
      <c r="G53811" s="149"/>
      <c r="H53811" s="148"/>
      <c r="I53811"/>
    </row>
    <row r="53812" spans="1:9" x14ac:dyDescent="0.25">
      <c r="A53812"/>
      <c r="B53812"/>
      <c r="C53812"/>
      <c r="D53812"/>
      <c r="E53812" s="148"/>
      <c r="F53812" s="148"/>
      <c r="G53812" s="149"/>
      <c r="H53812" s="148"/>
      <c r="I53812"/>
    </row>
    <row r="53813" spans="1:9" x14ac:dyDescent="0.25">
      <c r="A53813"/>
      <c r="B53813"/>
      <c r="C53813"/>
      <c r="D53813"/>
      <c r="E53813" s="148"/>
      <c r="F53813" s="148"/>
      <c r="G53813" s="149"/>
      <c r="H53813" s="148"/>
      <c r="I53813"/>
    </row>
    <row r="53814" spans="1:9" x14ac:dyDescent="0.25">
      <c r="A53814"/>
      <c r="B53814"/>
      <c r="C53814"/>
      <c r="D53814"/>
      <c r="E53814" s="148"/>
      <c r="F53814" s="148"/>
      <c r="G53814" s="149"/>
      <c r="H53814" s="148"/>
      <c r="I53814"/>
    </row>
    <row r="53815" spans="1:9" x14ac:dyDescent="0.25">
      <c r="A53815"/>
      <c r="B53815"/>
      <c r="C53815"/>
      <c r="D53815"/>
      <c r="E53815" s="148"/>
      <c r="F53815" s="148"/>
      <c r="G53815" s="149"/>
      <c r="H53815" s="148"/>
      <c r="I53815"/>
    </row>
    <row r="53816" spans="1:9" x14ac:dyDescent="0.25">
      <c r="A53816"/>
      <c r="B53816"/>
      <c r="C53816"/>
      <c r="D53816"/>
      <c r="E53816" s="148"/>
      <c r="F53816" s="148"/>
      <c r="G53816" s="149"/>
      <c r="H53816" s="148"/>
      <c r="I53816"/>
    </row>
    <row r="53817" spans="1:9" x14ac:dyDescent="0.25">
      <c r="A53817"/>
      <c r="B53817"/>
      <c r="C53817"/>
      <c r="D53817"/>
      <c r="E53817" s="148"/>
      <c r="F53817" s="148"/>
      <c r="G53817" s="149"/>
      <c r="H53817" s="148"/>
      <c r="I53817"/>
    </row>
    <row r="53818" spans="1:9" x14ac:dyDescent="0.25">
      <c r="A53818"/>
      <c r="B53818"/>
      <c r="C53818"/>
      <c r="D53818"/>
      <c r="E53818" s="148"/>
      <c r="F53818" s="148"/>
      <c r="G53818" s="149"/>
      <c r="H53818" s="148"/>
      <c r="I53818"/>
    </row>
    <row r="53819" spans="1:9" x14ac:dyDescent="0.25">
      <c r="A53819"/>
      <c r="B53819"/>
      <c r="C53819"/>
      <c r="D53819"/>
      <c r="E53819" s="148"/>
      <c r="F53819" s="148"/>
      <c r="G53819" s="149"/>
      <c r="H53819" s="148"/>
      <c r="I53819"/>
    </row>
    <row r="53820" spans="1:9" x14ac:dyDescent="0.25">
      <c r="A53820"/>
      <c r="B53820"/>
      <c r="C53820"/>
      <c r="D53820"/>
      <c r="E53820" s="148"/>
      <c r="F53820" s="148"/>
      <c r="G53820" s="149"/>
      <c r="H53820" s="148"/>
      <c r="I53820"/>
    </row>
    <row r="53821" spans="1:9" x14ac:dyDescent="0.25">
      <c r="A53821"/>
      <c r="B53821"/>
      <c r="C53821"/>
      <c r="D53821"/>
      <c r="E53821" s="148"/>
      <c r="F53821" s="148"/>
      <c r="G53821" s="149"/>
      <c r="H53821" s="148"/>
      <c r="I53821"/>
    </row>
    <row r="53822" spans="1:9" x14ac:dyDescent="0.25">
      <c r="A53822"/>
      <c r="B53822"/>
      <c r="C53822"/>
      <c r="D53822"/>
      <c r="E53822" s="148"/>
      <c r="F53822" s="148"/>
      <c r="G53822" s="149"/>
      <c r="H53822" s="148"/>
      <c r="I53822"/>
    </row>
    <row r="53823" spans="1:9" x14ac:dyDescent="0.25">
      <c r="A53823"/>
      <c r="B53823"/>
      <c r="C53823"/>
      <c r="D53823"/>
      <c r="E53823" s="148"/>
      <c r="F53823" s="148"/>
      <c r="G53823" s="149"/>
      <c r="H53823" s="148"/>
      <c r="I53823"/>
    </row>
    <row r="53824" spans="1:9" x14ac:dyDescent="0.25">
      <c r="A53824"/>
      <c r="B53824"/>
      <c r="C53824"/>
      <c r="D53824"/>
      <c r="E53824" s="148"/>
      <c r="F53824" s="148"/>
      <c r="G53824" s="149"/>
      <c r="H53824" s="148"/>
      <c r="I53824"/>
    </row>
    <row r="53825" spans="1:9" x14ac:dyDescent="0.25">
      <c r="A53825"/>
      <c r="B53825"/>
      <c r="C53825"/>
      <c r="D53825"/>
      <c r="E53825" s="148"/>
      <c r="F53825" s="148"/>
      <c r="G53825" s="149"/>
      <c r="H53825" s="148"/>
      <c r="I53825"/>
    </row>
    <row r="53826" spans="1:9" x14ac:dyDescent="0.25">
      <c r="A53826"/>
      <c r="B53826"/>
      <c r="C53826"/>
      <c r="D53826"/>
      <c r="E53826" s="148"/>
      <c r="F53826" s="148"/>
      <c r="G53826" s="149"/>
      <c r="H53826" s="148"/>
      <c r="I53826"/>
    </row>
    <row r="53827" spans="1:9" x14ac:dyDescent="0.25">
      <c r="A53827"/>
      <c r="B53827"/>
      <c r="C53827"/>
      <c r="D53827"/>
      <c r="E53827" s="148"/>
      <c r="F53827" s="148"/>
      <c r="G53827" s="149"/>
      <c r="H53827" s="148"/>
      <c r="I53827"/>
    </row>
    <row r="53828" spans="1:9" x14ac:dyDescent="0.25">
      <c r="A53828"/>
      <c r="B53828"/>
      <c r="C53828"/>
      <c r="D53828"/>
      <c r="E53828" s="148"/>
      <c r="F53828" s="148"/>
      <c r="G53828" s="149"/>
      <c r="H53828" s="148"/>
      <c r="I53828"/>
    </row>
    <row r="53829" spans="1:9" x14ac:dyDescent="0.25">
      <c r="A53829"/>
      <c r="B53829"/>
      <c r="C53829"/>
      <c r="D53829"/>
      <c r="E53829" s="148"/>
      <c r="F53829" s="148"/>
      <c r="G53829" s="149"/>
      <c r="H53829" s="148"/>
      <c r="I53829"/>
    </row>
    <row r="53830" spans="1:9" x14ac:dyDescent="0.25">
      <c r="A53830"/>
      <c r="B53830"/>
      <c r="C53830"/>
      <c r="D53830"/>
      <c r="E53830" s="148"/>
      <c r="F53830" s="148"/>
      <c r="G53830" s="149"/>
      <c r="H53830" s="148"/>
      <c r="I53830"/>
    </row>
    <row r="53831" spans="1:9" x14ac:dyDescent="0.25">
      <c r="A53831"/>
      <c r="B53831"/>
      <c r="C53831"/>
      <c r="D53831"/>
      <c r="E53831" s="148"/>
      <c r="F53831" s="148"/>
      <c r="G53831" s="149"/>
      <c r="H53831" s="148"/>
      <c r="I53831"/>
    </row>
    <row r="53832" spans="1:9" x14ac:dyDescent="0.25">
      <c r="A53832"/>
      <c r="B53832"/>
      <c r="C53832"/>
      <c r="D53832"/>
      <c r="E53832" s="148"/>
      <c r="F53832" s="148"/>
      <c r="G53832" s="149"/>
      <c r="H53832" s="148"/>
      <c r="I53832"/>
    </row>
    <row r="53833" spans="1:9" x14ac:dyDescent="0.25">
      <c r="A53833"/>
      <c r="B53833"/>
      <c r="C53833"/>
      <c r="D53833"/>
      <c r="E53833" s="148"/>
      <c r="F53833" s="148"/>
      <c r="G53833" s="149"/>
      <c r="H53833" s="148"/>
      <c r="I53833"/>
    </row>
    <row r="53834" spans="1:9" x14ac:dyDescent="0.25">
      <c r="A53834"/>
      <c r="B53834"/>
      <c r="C53834"/>
      <c r="D53834"/>
      <c r="E53834" s="148"/>
      <c r="F53834" s="148"/>
      <c r="G53834" s="149"/>
      <c r="H53834" s="148"/>
      <c r="I53834"/>
    </row>
    <row r="53835" spans="1:9" x14ac:dyDescent="0.25">
      <c r="A53835"/>
      <c r="B53835"/>
      <c r="C53835"/>
      <c r="D53835"/>
      <c r="E53835" s="148"/>
      <c r="F53835" s="148"/>
      <c r="G53835" s="149"/>
      <c r="H53835" s="148"/>
      <c r="I53835"/>
    </row>
    <row r="53836" spans="1:9" x14ac:dyDescent="0.25">
      <c r="A53836"/>
      <c r="B53836"/>
      <c r="C53836"/>
      <c r="D53836"/>
      <c r="E53836" s="148"/>
      <c r="F53836" s="148"/>
      <c r="G53836" s="149"/>
      <c r="H53836" s="148"/>
      <c r="I53836"/>
    </row>
    <row r="53837" spans="1:9" x14ac:dyDescent="0.25">
      <c r="A53837"/>
      <c r="B53837"/>
      <c r="C53837"/>
      <c r="D53837"/>
      <c r="E53837" s="148"/>
      <c r="F53837" s="148"/>
      <c r="G53837" s="149"/>
      <c r="H53837" s="148"/>
      <c r="I53837"/>
    </row>
    <row r="53838" spans="1:9" x14ac:dyDescent="0.25">
      <c r="A53838"/>
      <c r="B53838"/>
      <c r="C53838"/>
      <c r="D53838"/>
      <c r="E53838" s="148"/>
      <c r="F53838" s="148"/>
      <c r="G53838" s="149"/>
      <c r="H53838" s="148"/>
      <c r="I53838"/>
    </row>
    <row r="53839" spans="1:9" x14ac:dyDescent="0.25">
      <c r="A53839"/>
      <c r="B53839"/>
      <c r="C53839"/>
      <c r="D53839"/>
      <c r="E53839" s="148"/>
      <c r="F53839" s="148"/>
      <c r="G53839" s="149"/>
      <c r="H53839" s="148"/>
      <c r="I53839"/>
    </row>
    <row r="53840" spans="1:9" x14ac:dyDescent="0.25">
      <c r="A53840"/>
      <c r="B53840"/>
      <c r="C53840"/>
      <c r="D53840"/>
      <c r="E53840" s="148"/>
      <c r="F53840" s="148"/>
      <c r="G53840" s="149"/>
      <c r="H53840" s="148"/>
      <c r="I53840"/>
    </row>
    <row r="53841" spans="1:9" x14ac:dyDescent="0.25">
      <c r="A53841"/>
      <c r="B53841"/>
      <c r="C53841"/>
      <c r="D53841"/>
      <c r="E53841" s="148"/>
      <c r="F53841" s="148"/>
      <c r="G53841" s="149"/>
      <c r="H53841" s="148"/>
      <c r="I53841"/>
    </row>
    <row r="53842" spans="1:9" x14ac:dyDescent="0.25">
      <c r="A53842"/>
      <c r="B53842"/>
      <c r="C53842"/>
      <c r="D53842"/>
      <c r="E53842" s="148"/>
      <c r="F53842" s="148"/>
      <c r="G53842" s="149"/>
      <c r="H53842" s="148"/>
      <c r="I53842"/>
    </row>
    <row r="53843" spans="1:9" x14ac:dyDescent="0.25">
      <c r="A53843"/>
      <c r="B53843"/>
      <c r="C53843"/>
      <c r="D53843"/>
      <c r="E53843" s="148"/>
      <c r="F53843" s="148"/>
      <c r="G53843" s="149"/>
      <c r="H53843" s="148"/>
      <c r="I53843"/>
    </row>
    <row r="53844" spans="1:9" x14ac:dyDescent="0.25">
      <c r="A53844"/>
      <c r="B53844"/>
      <c r="C53844"/>
      <c r="D53844"/>
      <c r="E53844" s="148"/>
      <c r="F53844" s="148"/>
      <c r="G53844" s="149"/>
      <c r="H53844" s="148"/>
      <c r="I53844"/>
    </row>
    <row r="53845" spans="1:9" x14ac:dyDescent="0.25">
      <c r="A53845"/>
      <c r="B53845"/>
      <c r="C53845"/>
      <c r="D53845"/>
      <c r="E53845" s="148"/>
      <c r="F53845" s="148"/>
      <c r="G53845" s="149"/>
      <c r="H53845" s="148"/>
      <c r="I53845"/>
    </row>
    <row r="53846" spans="1:9" x14ac:dyDescent="0.25">
      <c r="A53846"/>
      <c r="B53846"/>
      <c r="C53846"/>
      <c r="D53846"/>
      <c r="E53846" s="148"/>
      <c r="F53846" s="148"/>
      <c r="G53846" s="149"/>
      <c r="H53846" s="148"/>
      <c r="I53846"/>
    </row>
    <row r="53847" spans="1:9" x14ac:dyDescent="0.25">
      <c r="A53847"/>
      <c r="B53847"/>
      <c r="C53847"/>
      <c r="D53847"/>
      <c r="E53847" s="148"/>
      <c r="F53847" s="148"/>
      <c r="G53847" s="149"/>
      <c r="H53847" s="148"/>
      <c r="I53847"/>
    </row>
    <row r="53848" spans="1:9" x14ac:dyDescent="0.25">
      <c r="A53848"/>
      <c r="B53848"/>
      <c r="C53848"/>
      <c r="D53848"/>
      <c r="E53848" s="148"/>
      <c r="F53848" s="148"/>
      <c r="G53848" s="149"/>
      <c r="H53848" s="148"/>
      <c r="I53848"/>
    </row>
    <row r="53849" spans="1:9" x14ac:dyDescent="0.25">
      <c r="A53849"/>
      <c r="B53849"/>
      <c r="C53849"/>
      <c r="D53849"/>
      <c r="E53849" s="148"/>
      <c r="F53849" s="148"/>
      <c r="G53849" s="149"/>
      <c r="H53849" s="148"/>
      <c r="I53849"/>
    </row>
    <row r="53850" spans="1:9" x14ac:dyDescent="0.25">
      <c r="A53850"/>
      <c r="B53850"/>
      <c r="C53850"/>
      <c r="D53850"/>
      <c r="E53850" s="148"/>
      <c r="F53850" s="148"/>
      <c r="G53850" s="149"/>
      <c r="H53850" s="148"/>
      <c r="I53850"/>
    </row>
    <row r="53851" spans="1:9" x14ac:dyDescent="0.25">
      <c r="A53851"/>
      <c r="B53851"/>
      <c r="C53851"/>
      <c r="D53851"/>
      <c r="E53851" s="148"/>
      <c r="F53851" s="148"/>
      <c r="G53851" s="149"/>
      <c r="H53851" s="148"/>
      <c r="I53851"/>
    </row>
    <row r="53852" spans="1:9" x14ac:dyDescent="0.25">
      <c r="A53852"/>
      <c r="B53852"/>
      <c r="C53852"/>
      <c r="D53852"/>
      <c r="E53852" s="148"/>
      <c r="F53852" s="148"/>
      <c r="G53852" s="149"/>
      <c r="H53852" s="148"/>
      <c r="I53852"/>
    </row>
    <row r="53853" spans="1:9" x14ac:dyDescent="0.25">
      <c r="A53853"/>
      <c r="B53853"/>
      <c r="C53853"/>
      <c r="D53853"/>
      <c r="E53853" s="148"/>
      <c r="F53853" s="148"/>
      <c r="G53853" s="149"/>
      <c r="H53853" s="148"/>
      <c r="I53853"/>
    </row>
    <row r="53854" spans="1:9" x14ac:dyDescent="0.25">
      <c r="A53854"/>
      <c r="B53854"/>
      <c r="C53854"/>
      <c r="D53854"/>
      <c r="E53854" s="148"/>
      <c r="F53854" s="148"/>
      <c r="G53854" s="149"/>
      <c r="H53854" s="148"/>
      <c r="I53854"/>
    </row>
    <row r="53855" spans="1:9" x14ac:dyDescent="0.25">
      <c r="A53855"/>
      <c r="B53855"/>
      <c r="C53855"/>
      <c r="D53855"/>
      <c r="E53855" s="148"/>
      <c r="F53855" s="148"/>
      <c r="G53855" s="149"/>
      <c r="H53855" s="148"/>
      <c r="I53855"/>
    </row>
    <row r="53856" spans="1:9" x14ac:dyDescent="0.25">
      <c r="A53856"/>
      <c r="B53856"/>
      <c r="C53856"/>
      <c r="D53856"/>
      <c r="E53856" s="148"/>
      <c r="F53856" s="148"/>
      <c r="G53856" s="149"/>
      <c r="H53856" s="148"/>
      <c r="I53856"/>
    </row>
    <row r="53857" spans="1:9" x14ac:dyDescent="0.25">
      <c r="A53857"/>
      <c r="B53857"/>
      <c r="C53857"/>
      <c r="D53857"/>
      <c r="E53857" s="148"/>
      <c r="F53857" s="148"/>
      <c r="G53857" s="149"/>
      <c r="H53857" s="148"/>
      <c r="I53857"/>
    </row>
    <row r="53858" spans="1:9" x14ac:dyDescent="0.25">
      <c r="A53858"/>
      <c r="B53858"/>
      <c r="C53858"/>
      <c r="D53858"/>
      <c r="E53858" s="148"/>
      <c r="F53858" s="148"/>
      <c r="G53858" s="149"/>
      <c r="H53858" s="148"/>
      <c r="I53858"/>
    </row>
    <row r="53859" spans="1:9" x14ac:dyDescent="0.25">
      <c r="A53859"/>
      <c r="B53859"/>
      <c r="C53859"/>
      <c r="D53859"/>
      <c r="E53859" s="148"/>
      <c r="F53859" s="148"/>
      <c r="G53859" s="149"/>
      <c r="H53859" s="148"/>
      <c r="I53859"/>
    </row>
    <row r="53860" spans="1:9" x14ac:dyDescent="0.25">
      <c r="A53860"/>
      <c r="B53860"/>
      <c r="C53860"/>
      <c r="D53860"/>
      <c r="E53860" s="148"/>
      <c r="F53860" s="148"/>
      <c r="G53860" s="149"/>
      <c r="H53860" s="148"/>
      <c r="I53860"/>
    </row>
    <row r="53861" spans="1:9" x14ac:dyDescent="0.25">
      <c r="A53861"/>
      <c r="B53861"/>
      <c r="C53861"/>
      <c r="D53861"/>
      <c r="E53861" s="148"/>
      <c r="F53861" s="148"/>
      <c r="G53861" s="149"/>
      <c r="H53861" s="148"/>
      <c r="I53861"/>
    </row>
    <row r="53862" spans="1:9" x14ac:dyDescent="0.25">
      <c r="A53862"/>
      <c r="B53862"/>
      <c r="C53862"/>
      <c r="D53862"/>
      <c r="E53862" s="148"/>
      <c r="F53862" s="148"/>
      <c r="G53862" s="149"/>
      <c r="H53862" s="148"/>
      <c r="I53862"/>
    </row>
    <row r="53863" spans="1:9" x14ac:dyDescent="0.25">
      <c r="A53863"/>
      <c r="B53863"/>
      <c r="C53863"/>
      <c r="D53863"/>
      <c r="E53863" s="148"/>
      <c r="F53863" s="148"/>
      <c r="G53863" s="149"/>
      <c r="H53863" s="148"/>
      <c r="I53863"/>
    </row>
    <row r="53864" spans="1:9" x14ac:dyDescent="0.25">
      <c r="A53864"/>
      <c r="B53864"/>
      <c r="C53864"/>
      <c r="D53864"/>
      <c r="E53864" s="148"/>
      <c r="F53864" s="148"/>
      <c r="G53864" s="149"/>
      <c r="H53864" s="148"/>
      <c r="I53864"/>
    </row>
    <row r="53865" spans="1:9" x14ac:dyDescent="0.25">
      <c r="A53865"/>
      <c r="B53865"/>
      <c r="C53865"/>
      <c r="D53865"/>
      <c r="E53865" s="148"/>
      <c r="F53865" s="148"/>
      <c r="G53865" s="149"/>
      <c r="H53865" s="148"/>
      <c r="I53865"/>
    </row>
    <row r="53866" spans="1:9" x14ac:dyDescent="0.25">
      <c r="A53866"/>
      <c r="B53866"/>
      <c r="C53866"/>
      <c r="D53866"/>
      <c r="E53866" s="148"/>
      <c r="F53866" s="148"/>
      <c r="G53866" s="149"/>
      <c r="H53866" s="148"/>
      <c r="I53866"/>
    </row>
    <row r="53867" spans="1:9" x14ac:dyDescent="0.25">
      <c r="A53867"/>
      <c r="B53867"/>
      <c r="C53867"/>
      <c r="D53867"/>
      <c r="E53867" s="148"/>
      <c r="F53867" s="148"/>
      <c r="G53867" s="149"/>
      <c r="H53867" s="148"/>
      <c r="I53867"/>
    </row>
    <row r="53868" spans="1:9" x14ac:dyDescent="0.25">
      <c r="A53868"/>
      <c r="B53868"/>
      <c r="C53868"/>
      <c r="D53868"/>
      <c r="E53868" s="148"/>
      <c r="F53868" s="148"/>
      <c r="G53868" s="149"/>
      <c r="H53868" s="148"/>
      <c r="I53868"/>
    </row>
    <row r="53869" spans="1:9" x14ac:dyDescent="0.25">
      <c r="A53869"/>
      <c r="B53869"/>
      <c r="C53869"/>
      <c r="D53869"/>
      <c r="E53869" s="148"/>
      <c r="F53869" s="148"/>
      <c r="G53869" s="149"/>
      <c r="H53869" s="148"/>
      <c r="I53869"/>
    </row>
    <row r="53870" spans="1:9" x14ac:dyDescent="0.25">
      <c r="A53870"/>
      <c r="B53870"/>
      <c r="C53870"/>
      <c r="D53870"/>
      <c r="E53870" s="148"/>
      <c r="F53870" s="148"/>
      <c r="G53870" s="149"/>
      <c r="H53870" s="148"/>
      <c r="I53870"/>
    </row>
    <row r="53871" spans="1:9" x14ac:dyDescent="0.25">
      <c r="A53871"/>
      <c r="B53871"/>
      <c r="C53871"/>
      <c r="D53871"/>
      <c r="E53871" s="148"/>
      <c r="F53871" s="148"/>
      <c r="G53871" s="149"/>
      <c r="H53871" s="148"/>
      <c r="I53871"/>
    </row>
    <row r="53872" spans="1:9" x14ac:dyDescent="0.25">
      <c r="A53872"/>
      <c r="B53872"/>
      <c r="C53872"/>
      <c r="D53872"/>
      <c r="E53872" s="148"/>
      <c r="F53872" s="148"/>
      <c r="G53872" s="149"/>
      <c r="H53872" s="148"/>
      <c r="I53872"/>
    </row>
    <row r="53873" spans="1:9" x14ac:dyDescent="0.25">
      <c r="A53873"/>
      <c r="B53873"/>
      <c r="C53873"/>
      <c r="D53873"/>
      <c r="E53873" s="148"/>
      <c r="F53873" s="148"/>
      <c r="G53873" s="149"/>
      <c r="H53873" s="148"/>
      <c r="I53873"/>
    </row>
    <row r="53874" spans="1:9" x14ac:dyDescent="0.25">
      <c r="A53874"/>
      <c r="B53874"/>
      <c r="C53874"/>
      <c r="D53874"/>
      <c r="E53874" s="148"/>
      <c r="F53874" s="148"/>
      <c r="G53874" s="149"/>
      <c r="H53874" s="148"/>
      <c r="I53874"/>
    </row>
    <row r="53875" spans="1:9" x14ac:dyDescent="0.25">
      <c r="A53875"/>
      <c r="B53875"/>
      <c r="C53875"/>
      <c r="D53875"/>
      <c r="E53875" s="148"/>
      <c r="F53875" s="148"/>
      <c r="G53875" s="149"/>
      <c r="H53875" s="148"/>
      <c r="I53875"/>
    </row>
    <row r="53876" spans="1:9" x14ac:dyDescent="0.25">
      <c r="A53876"/>
      <c r="B53876"/>
      <c r="C53876"/>
      <c r="D53876"/>
      <c r="E53876" s="148"/>
      <c r="F53876" s="148"/>
      <c r="G53876" s="149"/>
      <c r="H53876" s="148"/>
      <c r="I53876"/>
    </row>
    <row r="53877" spans="1:9" x14ac:dyDescent="0.25">
      <c r="A53877"/>
      <c r="B53877"/>
      <c r="C53877"/>
      <c r="D53877"/>
      <c r="E53877" s="148"/>
      <c r="F53877" s="148"/>
      <c r="G53877" s="149"/>
      <c r="H53877" s="148"/>
      <c r="I53877"/>
    </row>
    <row r="53878" spans="1:9" x14ac:dyDescent="0.25">
      <c r="A53878"/>
      <c r="B53878"/>
      <c r="C53878"/>
      <c r="D53878"/>
      <c r="E53878" s="148"/>
      <c r="F53878" s="148"/>
      <c r="G53878" s="149"/>
      <c r="H53878" s="148"/>
      <c r="I53878"/>
    </row>
    <row r="53879" spans="1:9" x14ac:dyDescent="0.25">
      <c r="A53879"/>
      <c r="B53879"/>
      <c r="C53879"/>
      <c r="D53879"/>
      <c r="E53879" s="148"/>
      <c r="F53879" s="148"/>
      <c r="G53879" s="149"/>
      <c r="H53879" s="148"/>
      <c r="I53879"/>
    </row>
    <row r="53880" spans="1:9" x14ac:dyDescent="0.25">
      <c r="A53880"/>
      <c r="B53880"/>
      <c r="C53880"/>
      <c r="D53880"/>
      <c r="E53880" s="148"/>
      <c r="F53880" s="148"/>
      <c r="G53880" s="149"/>
      <c r="H53880" s="148"/>
      <c r="I53880"/>
    </row>
    <row r="53881" spans="1:9" x14ac:dyDescent="0.25">
      <c r="A53881"/>
      <c r="B53881"/>
      <c r="C53881"/>
      <c r="D53881"/>
      <c r="E53881" s="148"/>
      <c r="F53881" s="148"/>
      <c r="G53881" s="149"/>
      <c r="H53881" s="148"/>
      <c r="I53881"/>
    </row>
    <row r="53882" spans="1:9" x14ac:dyDescent="0.25">
      <c r="A53882"/>
      <c r="B53882"/>
      <c r="C53882"/>
      <c r="D53882"/>
      <c r="E53882" s="148"/>
      <c r="F53882" s="148"/>
      <c r="G53882" s="149"/>
      <c r="H53882" s="148"/>
      <c r="I53882"/>
    </row>
    <row r="53883" spans="1:9" x14ac:dyDescent="0.25">
      <c r="A53883"/>
      <c r="B53883"/>
      <c r="C53883"/>
      <c r="D53883"/>
      <c r="E53883" s="148"/>
      <c r="F53883" s="148"/>
      <c r="G53883" s="149"/>
      <c r="H53883" s="148"/>
      <c r="I53883"/>
    </row>
    <row r="53884" spans="1:9" x14ac:dyDescent="0.25">
      <c r="A53884"/>
      <c r="B53884"/>
      <c r="C53884"/>
      <c r="D53884"/>
      <c r="E53884" s="148"/>
      <c r="F53884" s="148"/>
      <c r="G53884" s="149"/>
      <c r="H53884" s="148"/>
      <c r="I53884"/>
    </row>
    <row r="53885" spans="1:9" x14ac:dyDescent="0.25">
      <c r="A53885"/>
      <c r="B53885"/>
      <c r="C53885"/>
      <c r="D53885"/>
      <c r="E53885" s="148"/>
      <c r="F53885" s="148"/>
      <c r="G53885" s="149"/>
      <c r="H53885" s="148"/>
      <c r="I53885"/>
    </row>
    <row r="53886" spans="1:9" x14ac:dyDescent="0.25">
      <c r="A53886"/>
      <c r="B53886"/>
      <c r="C53886"/>
      <c r="D53886"/>
      <c r="E53886" s="148"/>
      <c r="F53886" s="148"/>
      <c r="G53886" s="149"/>
      <c r="H53886" s="148"/>
      <c r="I53886"/>
    </row>
    <row r="53887" spans="1:9" x14ac:dyDescent="0.25">
      <c r="A53887"/>
      <c r="B53887"/>
      <c r="C53887"/>
      <c r="D53887"/>
      <c r="E53887" s="148"/>
      <c r="F53887" s="148"/>
      <c r="G53887" s="149"/>
      <c r="H53887" s="148"/>
      <c r="I53887"/>
    </row>
    <row r="53888" spans="1:9" x14ac:dyDescent="0.25">
      <c r="A53888"/>
      <c r="B53888"/>
      <c r="C53888"/>
      <c r="D53888"/>
      <c r="E53888" s="148"/>
      <c r="F53888" s="148"/>
      <c r="G53888" s="149"/>
      <c r="H53888" s="148"/>
      <c r="I53888"/>
    </row>
    <row r="53889" spans="1:9" x14ac:dyDescent="0.25">
      <c r="A53889"/>
      <c r="B53889"/>
      <c r="C53889"/>
      <c r="D53889"/>
      <c r="E53889" s="148"/>
      <c r="F53889" s="148"/>
      <c r="G53889" s="149"/>
      <c r="H53889" s="148"/>
      <c r="I53889"/>
    </row>
    <row r="53890" spans="1:9" x14ac:dyDescent="0.25">
      <c r="A53890"/>
      <c r="B53890"/>
      <c r="C53890"/>
      <c r="D53890"/>
      <c r="E53890" s="148"/>
      <c r="F53890" s="148"/>
      <c r="G53890" s="149"/>
      <c r="H53890" s="148"/>
      <c r="I53890"/>
    </row>
    <row r="53891" spans="1:9" x14ac:dyDescent="0.25">
      <c r="A53891"/>
      <c r="B53891"/>
      <c r="C53891"/>
      <c r="D53891"/>
      <c r="E53891" s="148"/>
      <c r="F53891" s="148"/>
      <c r="G53891" s="149"/>
      <c r="H53891" s="148"/>
      <c r="I53891"/>
    </row>
    <row r="53892" spans="1:9" x14ac:dyDescent="0.25">
      <c r="A53892"/>
      <c r="B53892"/>
      <c r="C53892"/>
      <c r="D53892"/>
      <c r="E53892" s="148"/>
      <c r="F53892" s="148"/>
      <c r="G53892" s="149"/>
      <c r="H53892" s="148"/>
      <c r="I53892"/>
    </row>
    <row r="53893" spans="1:9" x14ac:dyDescent="0.25">
      <c r="A53893"/>
      <c r="B53893"/>
      <c r="C53893"/>
      <c r="D53893"/>
      <c r="E53893" s="148"/>
      <c r="F53893" s="148"/>
      <c r="G53893" s="149"/>
      <c r="H53893" s="148"/>
      <c r="I53893"/>
    </row>
    <row r="53894" spans="1:9" x14ac:dyDescent="0.25">
      <c r="A53894"/>
      <c r="B53894"/>
      <c r="C53894"/>
      <c r="D53894"/>
      <c r="E53894" s="148"/>
      <c r="F53894" s="148"/>
      <c r="G53894" s="149"/>
      <c r="H53894" s="148"/>
      <c r="I53894"/>
    </row>
    <row r="53895" spans="1:9" x14ac:dyDescent="0.25">
      <c r="A53895"/>
      <c r="B53895"/>
      <c r="C53895"/>
      <c r="D53895"/>
      <c r="E53895" s="148"/>
      <c r="F53895" s="148"/>
      <c r="G53895" s="149"/>
      <c r="H53895" s="148"/>
      <c r="I53895"/>
    </row>
    <row r="53896" spans="1:9" x14ac:dyDescent="0.25">
      <c r="A53896"/>
      <c r="B53896"/>
      <c r="C53896"/>
      <c r="D53896"/>
      <c r="E53896" s="148"/>
      <c r="F53896" s="148"/>
      <c r="G53896" s="149"/>
      <c r="H53896" s="148"/>
      <c r="I53896"/>
    </row>
    <row r="53897" spans="1:9" x14ac:dyDescent="0.25">
      <c r="A53897"/>
      <c r="B53897"/>
      <c r="C53897"/>
      <c r="D53897"/>
      <c r="E53897" s="148"/>
      <c r="F53897" s="148"/>
      <c r="G53897" s="149"/>
      <c r="H53897" s="148"/>
      <c r="I53897"/>
    </row>
    <row r="53898" spans="1:9" x14ac:dyDescent="0.25">
      <c r="A53898"/>
      <c r="B53898"/>
      <c r="C53898"/>
      <c r="D53898"/>
      <c r="E53898" s="148"/>
      <c r="F53898" s="148"/>
      <c r="G53898" s="149"/>
      <c r="H53898" s="148"/>
      <c r="I53898"/>
    </row>
    <row r="53899" spans="1:9" x14ac:dyDescent="0.25">
      <c r="A53899"/>
      <c r="B53899"/>
      <c r="C53899"/>
      <c r="D53899"/>
      <c r="E53899" s="148"/>
      <c r="F53899" s="148"/>
      <c r="G53899" s="149"/>
      <c r="H53899" s="148"/>
      <c r="I53899"/>
    </row>
    <row r="53900" spans="1:9" x14ac:dyDescent="0.25">
      <c r="A53900"/>
      <c r="B53900"/>
      <c r="C53900"/>
      <c r="D53900"/>
      <c r="E53900" s="148"/>
      <c r="F53900" s="148"/>
      <c r="G53900" s="149"/>
      <c r="H53900" s="148"/>
      <c r="I53900"/>
    </row>
    <row r="53901" spans="1:9" x14ac:dyDescent="0.25">
      <c r="A53901"/>
      <c r="B53901"/>
      <c r="C53901"/>
      <c r="D53901"/>
      <c r="E53901" s="148"/>
      <c r="F53901" s="148"/>
      <c r="G53901" s="149"/>
      <c r="H53901" s="148"/>
      <c r="I53901"/>
    </row>
    <row r="53902" spans="1:9" x14ac:dyDescent="0.25">
      <c r="A53902"/>
      <c r="B53902"/>
      <c r="C53902"/>
      <c r="D53902"/>
      <c r="E53902" s="148"/>
      <c r="F53902" s="148"/>
      <c r="G53902" s="149"/>
      <c r="H53902" s="148"/>
      <c r="I53902"/>
    </row>
    <row r="53903" spans="1:9" x14ac:dyDescent="0.25">
      <c r="A53903"/>
      <c r="B53903"/>
      <c r="C53903"/>
      <c r="D53903"/>
      <c r="E53903" s="148"/>
      <c r="F53903" s="148"/>
      <c r="G53903" s="149"/>
      <c r="H53903" s="148"/>
      <c r="I53903"/>
    </row>
    <row r="53904" spans="1:9" x14ac:dyDescent="0.25">
      <c r="A53904"/>
      <c r="B53904"/>
      <c r="C53904"/>
      <c r="D53904"/>
      <c r="E53904" s="148"/>
      <c r="F53904" s="148"/>
      <c r="G53904" s="149"/>
      <c r="H53904" s="148"/>
      <c r="I53904"/>
    </row>
    <row r="53905" spans="1:9" x14ac:dyDescent="0.25">
      <c r="A53905"/>
      <c r="B53905"/>
      <c r="C53905"/>
      <c r="D53905"/>
      <c r="E53905" s="148"/>
      <c r="F53905" s="148"/>
      <c r="G53905" s="149"/>
      <c r="H53905" s="148"/>
      <c r="I53905"/>
    </row>
    <row r="53906" spans="1:9" x14ac:dyDescent="0.25">
      <c r="A53906"/>
      <c r="B53906"/>
      <c r="C53906"/>
      <c r="D53906"/>
      <c r="E53906" s="148"/>
      <c r="F53906" s="148"/>
      <c r="G53906" s="149"/>
      <c r="H53906" s="148"/>
      <c r="I53906"/>
    </row>
    <row r="53907" spans="1:9" x14ac:dyDescent="0.25">
      <c r="A53907"/>
      <c r="B53907"/>
      <c r="C53907"/>
      <c r="D53907"/>
      <c r="E53907" s="148"/>
      <c r="F53907" s="148"/>
      <c r="G53907" s="149"/>
      <c r="H53907" s="148"/>
      <c r="I53907"/>
    </row>
    <row r="53908" spans="1:9" x14ac:dyDescent="0.25">
      <c r="A53908"/>
      <c r="B53908"/>
      <c r="C53908"/>
      <c r="D53908"/>
      <c r="E53908" s="148"/>
      <c r="F53908" s="148"/>
      <c r="G53908" s="149"/>
      <c r="H53908" s="148"/>
      <c r="I53908"/>
    </row>
    <row r="53909" spans="1:9" x14ac:dyDescent="0.25">
      <c r="A53909"/>
      <c r="B53909"/>
      <c r="C53909"/>
      <c r="D53909"/>
      <c r="E53909" s="148"/>
      <c r="F53909" s="148"/>
      <c r="G53909" s="149"/>
      <c r="H53909" s="148"/>
      <c r="I53909"/>
    </row>
    <row r="53910" spans="1:9" x14ac:dyDescent="0.25">
      <c r="A53910"/>
      <c r="B53910"/>
      <c r="C53910"/>
      <c r="D53910"/>
      <c r="E53910" s="148"/>
      <c r="F53910" s="148"/>
      <c r="G53910" s="149"/>
      <c r="H53910" s="148"/>
      <c r="I53910"/>
    </row>
    <row r="53911" spans="1:9" x14ac:dyDescent="0.25">
      <c r="A53911"/>
      <c r="B53911"/>
      <c r="C53911"/>
      <c r="D53911"/>
      <c r="E53911" s="148"/>
      <c r="F53911" s="148"/>
      <c r="G53911" s="149"/>
      <c r="H53911" s="148"/>
      <c r="I53911"/>
    </row>
    <row r="53912" spans="1:9" x14ac:dyDescent="0.25">
      <c r="A53912"/>
      <c r="B53912"/>
      <c r="C53912"/>
      <c r="D53912"/>
      <c r="E53912" s="148"/>
      <c r="F53912" s="148"/>
      <c r="G53912" s="149"/>
      <c r="H53912" s="148"/>
      <c r="I53912"/>
    </row>
    <row r="53913" spans="1:9" x14ac:dyDescent="0.25">
      <c r="A53913"/>
      <c r="B53913"/>
      <c r="C53913"/>
      <c r="D53913"/>
      <c r="E53913" s="148"/>
      <c r="F53913" s="148"/>
      <c r="G53913" s="149"/>
      <c r="H53913" s="148"/>
      <c r="I53913"/>
    </row>
    <row r="53914" spans="1:9" x14ac:dyDescent="0.25">
      <c r="A53914"/>
      <c r="B53914"/>
      <c r="C53914"/>
      <c r="D53914"/>
      <c r="E53914" s="148"/>
      <c r="F53914" s="148"/>
      <c r="G53914" s="149"/>
      <c r="H53914" s="148"/>
      <c r="I53914"/>
    </row>
    <row r="53915" spans="1:9" x14ac:dyDescent="0.25">
      <c r="A53915"/>
      <c r="B53915"/>
      <c r="C53915"/>
      <c r="D53915"/>
      <c r="E53915" s="148"/>
      <c r="F53915" s="148"/>
      <c r="G53915" s="149"/>
      <c r="H53915" s="148"/>
      <c r="I53915"/>
    </row>
    <row r="53916" spans="1:9" x14ac:dyDescent="0.25">
      <c r="A53916"/>
      <c r="B53916"/>
      <c r="C53916"/>
      <c r="D53916"/>
      <c r="E53916" s="148"/>
      <c r="F53916" s="148"/>
      <c r="G53916" s="149"/>
      <c r="H53916" s="148"/>
      <c r="I53916"/>
    </row>
    <row r="53917" spans="1:9" x14ac:dyDescent="0.25">
      <c r="A53917"/>
      <c r="B53917"/>
      <c r="C53917"/>
      <c r="D53917"/>
      <c r="E53917" s="148"/>
      <c r="F53917" s="148"/>
      <c r="G53917" s="149"/>
      <c r="H53917" s="148"/>
      <c r="I53917"/>
    </row>
    <row r="53918" spans="1:9" x14ac:dyDescent="0.25">
      <c r="A53918"/>
      <c r="B53918"/>
      <c r="C53918"/>
      <c r="D53918"/>
      <c r="E53918" s="148"/>
      <c r="F53918" s="148"/>
      <c r="G53918" s="149"/>
      <c r="H53918" s="148"/>
      <c r="I53918"/>
    </row>
    <row r="53919" spans="1:9" x14ac:dyDescent="0.25">
      <c r="A53919"/>
      <c r="B53919"/>
      <c r="C53919"/>
      <c r="D53919"/>
      <c r="E53919" s="148"/>
      <c r="F53919" s="148"/>
      <c r="G53919" s="149"/>
      <c r="H53919" s="148"/>
      <c r="I53919"/>
    </row>
    <row r="53920" spans="1:9" x14ac:dyDescent="0.25">
      <c r="A53920"/>
      <c r="B53920"/>
      <c r="C53920"/>
      <c r="D53920"/>
      <c r="E53920" s="148"/>
      <c r="F53920" s="148"/>
      <c r="G53920" s="149"/>
      <c r="H53920" s="148"/>
      <c r="I53920"/>
    </row>
    <row r="53921" spans="1:9" x14ac:dyDescent="0.25">
      <c r="A53921"/>
      <c r="B53921"/>
      <c r="C53921"/>
      <c r="D53921"/>
      <c r="E53921" s="148"/>
      <c r="F53921" s="148"/>
      <c r="G53921" s="149"/>
      <c r="H53921" s="148"/>
      <c r="I53921"/>
    </row>
    <row r="53922" spans="1:9" x14ac:dyDescent="0.25">
      <c r="A53922"/>
      <c r="B53922"/>
      <c r="C53922"/>
      <c r="D53922"/>
      <c r="E53922" s="148"/>
      <c r="F53922" s="148"/>
      <c r="G53922" s="149"/>
      <c r="H53922" s="148"/>
      <c r="I53922"/>
    </row>
    <row r="53923" spans="1:9" x14ac:dyDescent="0.25">
      <c r="A53923"/>
      <c r="B53923"/>
      <c r="C53923"/>
      <c r="D53923"/>
      <c r="E53923" s="148"/>
      <c r="F53923" s="148"/>
      <c r="G53923" s="149"/>
      <c r="H53923" s="148"/>
      <c r="I53923"/>
    </row>
    <row r="53924" spans="1:9" x14ac:dyDescent="0.25">
      <c r="A53924"/>
      <c r="B53924"/>
      <c r="C53924"/>
      <c r="D53924"/>
      <c r="E53924" s="148"/>
      <c r="F53924" s="148"/>
      <c r="G53924" s="149"/>
      <c r="H53924" s="148"/>
      <c r="I53924"/>
    </row>
    <row r="53925" spans="1:9" x14ac:dyDescent="0.25">
      <c r="A53925"/>
      <c r="B53925"/>
      <c r="C53925"/>
      <c r="D53925"/>
      <c r="E53925" s="148"/>
      <c r="F53925" s="148"/>
      <c r="G53925" s="149"/>
      <c r="H53925" s="148"/>
      <c r="I53925"/>
    </row>
    <row r="53926" spans="1:9" x14ac:dyDescent="0.25">
      <c r="A53926"/>
      <c r="B53926"/>
      <c r="C53926"/>
      <c r="D53926"/>
      <c r="E53926" s="148"/>
      <c r="F53926" s="148"/>
      <c r="G53926" s="149"/>
      <c r="H53926" s="148"/>
      <c r="I53926"/>
    </row>
    <row r="53927" spans="1:9" x14ac:dyDescent="0.25">
      <c r="A53927"/>
      <c r="B53927"/>
      <c r="C53927"/>
      <c r="D53927"/>
      <c r="E53927" s="148"/>
      <c r="F53927" s="148"/>
      <c r="G53927" s="149"/>
      <c r="H53927" s="148"/>
      <c r="I53927"/>
    </row>
    <row r="53928" spans="1:9" x14ac:dyDescent="0.25">
      <c r="A53928"/>
      <c r="B53928"/>
      <c r="C53928"/>
      <c r="D53928"/>
      <c r="E53928" s="148"/>
      <c r="F53928" s="148"/>
      <c r="G53928" s="149"/>
      <c r="H53928" s="148"/>
      <c r="I53928"/>
    </row>
    <row r="53929" spans="1:9" x14ac:dyDescent="0.25">
      <c r="A53929"/>
      <c r="B53929"/>
      <c r="C53929"/>
      <c r="D53929"/>
      <c r="E53929" s="148"/>
      <c r="F53929" s="148"/>
      <c r="G53929" s="149"/>
      <c r="H53929" s="148"/>
      <c r="I53929"/>
    </row>
    <row r="53930" spans="1:9" x14ac:dyDescent="0.25">
      <c r="A53930"/>
      <c r="B53930"/>
      <c r="C53930"/>
      <c r="D53930"/>
      <c r="E53930" s="148"/>
      <c r="F53930" s="148"/>
      <c r="G53930" s="149"/>
      <c r="H53930" s="148"/>
      <c r="I53930"/>
    </row>
    <row r="53931" spans="1:9" x14ac:dyDescent="0.25">
      <c r="A53931"/>
      <c r="B53931"/>
      <c r="C53931"/>
      <c r="D53931"/>
      <c r="E53931" s="148"/>
      <c r="F53931" s="148"/>
      <c r="G53931" s="149"/>
      <c r="H53931" s="148"/>
      <c r="I53931"/>
    </row>
    <row r="53932" spans="1:9" x14ac:dyDescent="0.25">
      <c r="A53932"/>
      <c r="B53932"/>
      <c r="C53932"/>
      <c r="D53932"/>
      <c r="E53932" s="148"/>
      <c r="F53932" s="148"/>
      <c r="G53932" s="149"/>
      <c r="H53932" s="148"/>
      <c r="I53932"/>
    </row>
    <row r="53933" spans="1:9" x14ac:dyDescent="0.25">
      <c r="A53933"/>
      <c r="B53933"/>
      <c r="C53933"/>
      <c r="D53933"/>
      <c r="E53933" s="148"/>
      <c r="F53933" s="148"/>
      <c r="G53933" s="149"/>
      <c r="H53933" s="148"/>
      <c r="I53933"/>
    </row>
    <row r="53934" spans="1:9" x14ac:dyDescent="0.25">
      <c r="A53934"/>
      <c r="B53934"/>
      <c r="C53934"/>
      <c r="D53934"/>
      <c r="E53934" s="148"/>
      <c r="F53934" s="148"/>
      <c r="G53934" s="149"/>
      <c r="H53934" s="148"/>
      <c r="I53934"/>
    </row>
    <row r="53935" spans="1:9" x14ac:dyDescent="0.25">
      <c r="A53935"/>
      <c r="B53935"/>
      <c r="C53935"/>
      <c r="D53935"/>
      <c r="E53935" s="148"/>
      <c r="F53935" s="148"/>
      <c r="G53935" s="149"/>
      <c r="H53935" s="148"/>
      <c r="I53935"/>
    </row>
    <row r="53936" spans="1:9" x14ac:dyDescent="0.25">
      <c r="A53936"/>
      <c r="B53936"/>
      <c r="C53936"/>
      <c r="D53936"/>
      <c r="E53936" s="148"/>
      <c r="F53936" s="148"/>
      <c r="G53936" s="149"/>
      <c r="H53936" s="148"/>
      <c r="I53936"/>
    </row>
    <row r="53937" spans="1:9" x14ac:dyDescent="0.25">
      <c r="A53937"/>
      <c r="B53937"/>
      <c r="C53937"/>
      <c r="D53937"/>
      <c r="E53937" s="148"/>
      <c r="F53937" s="148"/>
      <c r="G53937" s="149"/>
      <c r="H53937" s="148"/>
      <c r="I53937"/>
    </row>
    <row r="53938" spans="1:9" x14ac:dyDescent="0.25">
      <c r="A53938"/>
      <c r="B53938"/>
      <c r="C53938"/>
      <c r="D53938"/>
      <c r="E53938" s="148"/>
      <c r="F53938" s="148"/>
      <c r="G53938" s="149"/>
      <c r="H53938" s="148"/>
      <c r="I53938"/>
    </row>
    <row r="53939" spans="1:9" x14ac:dyDescent="0.25">
      <c r="A53939"/>
      <c r="B53939"/>
      <c r="C53939"/>
      <c r="D53939"/>
      <c r="E53939" s="148"/>
      <c r="F53939" s="148"/>
      <c r="G53939" s="149"/>
      <c r="H53939" s="148"/>
      <c r="I53939"/>
    </row>
    <row r="53940" spans="1:9" x14ac:dyDescent="0.25">
      <c r="A53940"/>
      <c r="B53940"/>
      <c r="C53940"/>
      <c r="D53940"/>
      <c r="E53940" s="148"/>
      <c r="F53940" s="148"/>
      <c r="G53940" s="149"/>
      <c r="H53940" s="148"/>
      <c r="I53940"/>
    </row>
    <row r="53941" spans="1:9" x14ac:dyDescent="0.25">
      <c r="A53941"/>
      <c r="B53941"/>
      <c r="C53941"/>
      <c r="D53941"/>
      <c r="E53941" s="148"/>
      <c r="F53941" s="148"/>
      <c r="G53941" s="149"/>
      <c r="H53941" s="148"/>
      <c r="I53941"/>
    </row>
    <row r="53942" spans="1:9" x14ac:dyDescent="0.25">
      <c r="A53942"/>
      <c r="B53942"/>
      <c r="C53942"/>
      <c r="D53942"/>
      <c r="E53942" s="148"/>
      <c r="F53942" s="148"/>
      <c r="G53942" s="149"/>
      <c r="H53942" s="148"/>
      <c r="I53942"/>
    </row>
    <row r="53943" spans="1:9" x14ac:dyDescent="0.25">
      <c r="A53943"/>
      <c r="B53943"/>
      <c r="C53943"/>
      <c r="D53943"/>
      <c r="E53943" s="148"/>
      <c r="F53943" s="148"/>
      <c r="G53943" s="149"/>
      <c r="H53943" s="148"/>
      <c r="I53943"/>
    </row>
    <row r="53944" spans="1:9" x14ac:dyDescent="0.25">
      <c r="A53944"/>
      <c r="B53944"/>
      <c r="C53944"/>
      <c r="D53944"/>
      <c r="E53944" s="148"/>
      <c r="F53944" s="148"/>
      <c r="G53944" s="149"/>
      <c r="H53944" s="148"/>
      <c r="I53944"/>
    </row>
    <row r="53945" spans="1:9" x14ac:dyDescent="0.25">
      <c r="A53945"/>
      <c r="B53945"/>
      <c r="C53945"/>
      <c r="D53945"/>
      <c r="E53945" s="148"/>
      <c r="F53945" s="148"/>
      <c r="G53945" s="149"/>
      <c r="H53945" s="148"/>
      <c r="I53945"/>
    </row>
    <row r="53946" spans="1:9" x14ac:dyDescent="0.25">
      <c r="A53946"/>
      <c r="B53946"/>
      <c r="C53946"/>
      <c r="D53946"/>
      <c r="E53946" s="148"/>
      <c r="F53946" s="148"/>
      <c r="G53946" s="149"/>
      <c r="H53946" s="148"/>
      <c r="I53946"/>
    </row>
    <row r="53947" spans="1:9" x14ac:dyDescent="0.25">
      <c r="A53947"/>
      <c r="B53947"/>
      <c r="C53947"/>
      <c r="D53947"/>
      <c r="E53947" s="148"/>
      <c r="F53947" s="148"/>
      <c r="G53947" s="149"/>
      <c r="H53947" s="148"/>
      <c r="I53947"/>
    </row>
    <row r="53948" spans="1:9" x14ac:dyDescent="0.25">
      <c r="A53948"/>
      <c r="B53948"/>
      <c r="C53948"/>
      <c r="D53948"/>
      <c r="E53948" s="148"/>
      <c r="F53948" s="148"/>
      <c r="G53948" s="149"/>
      <c r="H53948" s="148"/>
      <c r="I53948"/>
    </row>
    <row r="53949" spans="1:9" x14ac:dyDescent="0.25">
      <c r="A53949"/>
      <c r="B53949"/>
      <c r="C53949"/>
      <c r="D53949"/>
      <c r="E53949" s="148"/>
      <c r="F53949" s="148"/>
      <c r="G53949" s="149"/>
      <c r="H53949" s="148"/>
      <c r="I53949"/>
    </row>
    <row r="53950" spans="1:9" x14ac:dyDescent="0.25">
      <c r="A53950"/>
      <c r="B53950"/>
      <c r="C53950"/>
      <c r="D53950"/>
      <c r="E53950" s="148"/>
      <c r="F53950" s="148"/>
      <c r="G53950" s="149"/>
      <c r="H53950" s="148"/>
      <c r="I53950"/>
    </row>
    <row r="53951" spans="1:9" x14ac:dyDescent="0.25">
      <c r="A53951"/>
      <c r="B53951"/>
      <c r="C53951"/>
      <c r="D53951"/>
      <c r="E53951" s="148"/>
      <c r="F53951" s="148"/>
      <c r="G53951" s="149"/>
      <c r="H53951" s="148"/>
      <c r="I53951"/>
    </row>
    <row r="53952" spans="1:9" x14ac:dyDescent="0.25">
      <c r="A53952"/>
      <c r="B53952"/>
      <c r="C53952"/>
      <c r="D53952"/>
      <c r="E53952" s="148"/>
      <c r="F53952" s="148"/>
      <c r="G53952" s="149"/>
      <c r="H53952" s="148"/>
      <c r="I53952"/>
    </row>
    <row r="53953" spans="1:9" x14ac:dyDescent="0.25">
      <c r="A53953"/>
      <c r="B53953"/>
      <c r="C53953"/>
      <c r="D53953"/>
      <c r="E53953" s="148"/>
      <c r="F53953" s="148"/>
      <c r="G53953" s="149"/>
      <c r="H53953" s="148"/>
      <c r="I53953"/>
    </row>
    <row r="53954" spans="1:9" x14ac:dyDescent="0.25">
      <c r="A53954"/>
      <c r="B53954"/>
      <c r="C53954"/>
      <c r="D53954"/>
      <c r="E53954" s="148"/>
      <c r="F53954" s="148"/>
      <c r="G53954" s="149"/>
      <c r="H53954" s="148"/>
      <c r="I53954"/>
    </row>
    <row r="53955" spans="1:9" x14ac:dyDescent="0.25">
      <c r="A53955"/>
      <c r="B53955"/>
      <c r="C53955"/>
      <c r="D53955"/>
      <c r="E53955" s="148"/>
      <c r="F53955" s="148"/>
      <c r="G53955" s="149"/>
      <c r="H53955" s="148"/>
      <c r="I53955"/>
    </row>
    <row r="53956" spans="1:9" x14ac:dyDescent="0.25">
      <c r="A53956"/>
      <c r="B53956"/>
      <c r="C53956"/>
      <c r="D53956"/>
      <c r="E53956" s="148"/>
      <c r="F53956" s="148"/>
      <c r="G53956" s="149"/>
      <c r="H53956" s="148"/>
      <c r="I53956"/>
    </row>
    <row r="53957" spans="1:9" x14ac:dyDescent="0.25">
      <c r="A53957"/>
      <c r="B53957"/>
      <c r="C53957"/>
      <c r="D53957"/>
      <c r="E53957" s="148"/>
      <c r="F53957" s="148"/>
      <c r="G53957" s="149"/>
      <c r="H53957" s="148"/>
      <c r="I53957"/>
    </row>
    <row r="53958" spans="1:9" x14ac:dyDescent="0.25">
      <c r="A53958"/>
      <c r="B53958"/>
      <c r="C53958"/>
      <c r="D53958"/>
      <c r="E53958" s="148"/>
      <c r="F53958" s="148"/>
      <c r="G53958" s="149"/>
      <c r="H53958" s="148"/>
      <c r="I53958"/>
    </row>
    <row r="53959" spans="1:9" x14ac:dyDescent="0.25">
      <c r="A53959"/>
      <c r="B53959"/>
      <c r="C53959"/>
      <c r="D53959"/>
      <c r="E53959" s="148"/>
      <c r="F53959" s="148"/>
      <c r="G53959" s="149"/>
      <c r="H53959" s="148"/>
      <c r="I53959"/>
    </row>
    <row r="53960" spans="1:9" x14ac:dyDescent="0.25">
      <c r="A53960"/>
      <c r="B53960"/>
      <c r="C53960"/>
      <c r="D53960"/>
      <c r="E53960" s="148"/>
      <c r="F53960" s="148"/>
      <c r="G53960" s="149"/>
      <c r="H53960" s="148"/>
      <c r="I53960"/>
    </row>
    <row r="53961" spans="1:9" x14ac:dyDescent="0.25">
      <c r="A53961"/>
      <c r="B53961"/>
      <c r="C53961"/>
      <c r="D53961"/>
      <c r="E53961" s="148"/>
      <c r="F53961" s="148"/>
      <c r="G53961" s="149"/>
      <c r="H53961" s="148"/>
      <c r="I53961"/>
    </row>
    <row r="53962" spans="1:9" x14ac:dyDescent="0.25">
      <c r="A53962"/>
      <c r="B53962"/>
      <c r="C53962"/>
      <c r="D53962"/>
      <c r="E53962" s="148"/>
      <c r="F53962" s="148"/>
      <c r="G53962" s="149"/>
      <c r="H53962" s="148"/>
      <c r="I53962"/>
    </row>
    <row r="53963" spans="1:9" x14ac:dyDescent="0.25">
      <c r="A53963"/>
      <c r="B53963"/>
      <c r="C53963"/>
      <c r="D53963"/>
      <c r="E53963" s="148"/>
      <c r="F53963" s="148"/>
      <c r="G53963" s="149"/>
      <c r="H53963" s="148"/>
      <c r="I53963"/>
    </row>
    <row r="53964" spans="1:9" x14ac:dyDescent="0.25">
      <c r="A53964"/>
      <c r="B53964"/>
      <c r="C53964"/>
      <c r="D53964"/>
      <c r="E53964" s="148"/>
      <c r="F53964" s="148"/>
      <c r="G53964" s="149"/>
      <c r="H53964" s="148"/>
      <c r="I53964"/>
    </row>
    <row r="53965" spans="1:9" x14ac:dyDescent="0.25">
      <c r="A53965"/>
      <c r="B53965"/>
      <c r="C53965"/>
      <c r="D53965"/>
      <c r="E53965" s="148"/>
      <c r="F53965" s="148"/>
      <c r="G53965" s="149"/>
      <c r="H53965" s="148"/>
      <c r="I53965"/>
    </row>
    <row r="53966" spans="1:9" x14ac:dyDescent="0.25">
      <c r="A53966"/>
      <c r="B53966"/>
      <c r="C53966"/>
      <c r="D53966"/>
      <c r="E53966" s="148"/>
      <c r="F53966" s="148"/>
      <c r="G53966" s="149"/>
      <c r="H53966" s="148"/>
      <c r="I53966"/>
    </row>
    <row r="53967" spans="1:9" x14ac:dyDescent="0.25">
      <c r="A53967"/>
      <c r="B53967"/>
      <c r="C53967"/>
      <c r="D53967"/>
      <c r="E53967" s="148"/>
      <c r="F53967" s="148"/>
      <c r="G53967" s="149"/>
      <c r="H53967" s="148"/>
      <c r="I53967"/>
    </row>
    <row r="53968" spans="1:9" x14ac:dyDescent="0.25">
      <c r="A53968"/>
      <c r="B53968"/>
      <c r="C53968"/>
      <c r="D53968"/>
      <c r="E53968" s="148"/>
      <c r="F53968" s="148"/>
      <c r="G53968" s="149"/>
      <c r="H53968" s="148"/>
      <c r="I53968"/>
    </row>
    <row r="53969" spans="1:9" x14ac:dyDescent="0.25">
      <c r="A53969"/>
      <c r="B53969"/>
      <c r="C53969"/>
      <c r="D53969"/>
      <c r="E53969" s="148"/>
      <c r="F53969" s="148"/>
      <c r="G53969" s="149"/>
      <c r="H53969" s="148"/>
      <c r="I53969"/>
    </row>
    <row r="53970" spans="1:9" x14ac:dyDescent="0.25">
      <c r="A53970"/>
      <c r="B53970"/>
      <c r="C53970"/>
      <c r="D53970"/>
      <c r="E53970" s="148"/>
      <c r="F53970" s="148"/>
      <c r="G53970" s="149"/>
      <c r="H53970" s="148"/>
      <c r="I53970"/>
    </row>
    <row r="53971" spans="1:9" x14ac:dyDescent="0.25">
      <c r="A53971"/>
      <c r="B53971"/>
      <c r="C53971"/>
      <c r="D53971"/>
      <c r="E53971" s="148"/>
      <c r="F53971" s="148"/>
      <c r="G53971" s="149"/>
      <c r="H53971" s="148"/>
      <c r="I53971"/>
    </row>
    <row r="53972" spans="1:9" x14ac:dyDescent="0.25">
      <c r="A53972"/>
      <c r="B53972"/>
      <c r="C53972"/>
      <c r="D53972"/>
      <c r="E53972" s="148"/>
      <c r="F53972" s="148"/>
      <c r="G53972" s="149"/>
      <c r="H53972" s="148"/>
      <c r="I53972"/>
    </row>
    <row r="53973" spans="1:9" x14ac:dyDescent="0.25">
      <c r="A53973"/>
      <c r="B53973"/>
      <c r="C53973"/>
      <c r="D53973"/>
      <c r="E53973" s="148"/>
      <c r="F53973" s="148"/>
      <c r="G53973" s="149"/>
      <c r="H53973" s="148"/>
      <c r="I53973"/>
    </row>
    <row r="53974" spans="1:9" x14ac:dyDescent="0.25">
      <c r="A53974"/>
      <c r="B53974"/>
      <c r="C53974"/>
      <c r="D53974"/>
      <c r="E53974" s="148"/>
      <c r="F53974" s="148"/>
      <c r="G53974" s="149"/>
      <c r="H53974" s="148"/>
      <c r="I53974"/>
    </row>
    <row r="53975" spans="1:9" x14ac:dyDescent="0.25">
      <c r="A53975"/>
      <c r="B53975"/>
      <c r="C53975"/>
      <c r="D53975"/>
      <c r="E53975" s="148"/>
      <c r="F53975" s="148"/>
      <c r="G53975" s="149"/>
      <c r="H53975" s="148"/>
      <c r="I53975"/>
    </row>
    <row r="53976" spans="1:9" x14ac:dyDescent="0.25">
      <c r="A53976"/>
      <c r="B53976"/>
      <c r="C53976"/>
      <c r="D53976"/>
      <c r="E53976" s="148"/>
      <c r="F53976" s="148"/>
      <c r="G53976" s="149"/>
      <c r="H53976" s="148"/>
      <c r="I53976"/>
    </row>
    <row r="53977" spans="1:9" x14ac:dyDescent="0.25">
      <c r="A53977"/>
      <c r="B53977"/>
      <c r="C53977"/>
      <c r="D53977"/>
      <c r="E53977" s="148"/>
      <c r="F53977" s="148"/>
      <c r="G53977" s="149"/>
      <c r="H53977" s="148"/>
      <c r="I53977"/>
    </row>
    <row r="53978" spans="1:9" x14ac:dyDescent="0.25">
      <c r="A53978"/>
      <c r="B53978"/>
      <c r="C53978"/>
      <c r="D53978"/>
      <c r="E53978" s="148"/>
      <c r="F53978" s="148"/>
      <c r="G53978" s="149"/>
      <c r="H53978" s="148"/>
      <c r="I53978"/>
    </row>
    <row r="53979" spans="1:9" x14ac:dyDescent="0.25">
      <c r="A53979"/>
      <c r="B53979"/>
      <c r="C53979"/>
      <c r="D53979"/>
      <c r="E53979" s="148"/>
      <c r="F53979" s="148"/>
      <c r="G53979" s="149"/>
      <c r="H53979" s="148"/>
      <c r="I53979"/>
    </row>
    <row r="53980" spans="1:9" x14ac:dyDescent="0.25">
      <c r="A53980"/>
      <c r="B53980"/>
      <c r="C53980"/>
      <c r="D53980"/>
      <c r="E53980" s="148"/>
      <c r="F53980" s="148"/>
      <c r="G53980" s="149"/>
      <c r="H53980" s="148"/>
      <c r="I53980"/>
    </row>
    <row r="53981" spans="1:9" x14ac:dyDescent="0.25">
      <c r="A53981"/>
      <c r="B53981"/>
      <c r="C53981"/>
      <c r="D53981"/>
      <c r="E53981" s="148"/>
      <c r="F53981" s="148"/>
      <c r="G53981" s="149"/>
      <c r="H53981" s="148"/>
      <c r="I53981"/>
    </row>
    <row r="53982" spans="1:9" x14ac:dyDescent="0.25">
      <c r="A53982"/>
      <c r="B53982"/>
      <c r="C53982"/>
      <c r="D53982"/>
      <c r="E53982" s="148"/>
      <c r="F53982" s="148"/>
      <c r="G53982" s="149"/>
      <c r="H53982" s="148"/>
      <c r="I53982"/>
    </row>
    <row r="53983" spans="1:9" x14ac:dyDescent="0.25">
      <c r="A53983"/>
      <c r="B53983"/>
      <c r="C53983"/>
      <c r="D53983"/>
      <c r="E53983" s="148"/>
      <c r="F53983" s="148"/>
      <c r="G53983" s="149"/>
      <c r="H53983" s="148"/>
      <c r="I53983"/>
    </row>
    <row r="53984" spans="1:9" x14ac:dyDescent="0.25">
      <c r="A53984"/>
      <c r="B53984"/>
      <c r="C53984"/>
      <c r="D53984"/>
      <c r="E53984" s="148"/>
      <c r="F53984" s="148"/>
      <c r="G53984" s="149"/>
      <c r="H53984" s="148"/>
      <c r="I53984"/>
    </row>
    <row r="53985" spans="1:9" x14ac:dyDescent="0.25">
      <c r="A53985"/>
      <c r="B53985"/>
      <c r="C53985"/>
      <c r="D53985"/>
      <c r="E53985" s="148"/>
      <c r="F53985" s="148"/>
      <c r="G53985" s="149"/>
      <c r="H53985" s="148"/>
      <c r="I53985"/>
    </row>
    <row r="53986" spans="1:9" x14ac:dyDescent="0.25">
      <c r="A53986"/>
      <c r="B53986"/>
      <c r="C53986"/>
      <c r="D53986"/>
      <c r="E53986" s="148"/>
      <c r="F53986" s="148"/>
      <c r="G53986" s="149"/>
      <c r="H53986" s="148"/>
      <c r="I53986"/>
    </row>
    <row r="53987" spans="1:9" x14ac:dyDescent="0.25">
      <c r="A53987"/>
      <c r="B53987"/>
      <c r="C53987"/>
      <c r="D53987"/>
      <c r="E53987" s="148"/>
      <c r="F53987" s="148"/>
      <c r="G53987" s="149"/>
      <c r="H53987" s="148"/>
      <c r="I53987"/>
    </row>
    <row r="53988" spans="1:9" x14ac:dyDescent="0.25">
      <c r="A53988"/>
      <c r="B53988"/>
      <c r="C53988"/>
      <c r="D53988"/>
      <c r="E53988" s="148"/>
      <c r="F53988" s="148"/>
      <c r="G53988" s="149"/>
      <c r="H53988" s="148"/>
      <c r="I53988"/>
    </row>
    <row r="53989" spans="1:9" x14ac:dyDescent="0.25">
      <c r="A53989"/>
      <c r="B53989"/>
      <c r="C53989"/>
      <c r="D53989"/>
      <c r="E53989" s="148"/>
      <c r="F53989" s="148"/>
      <c r="G53989" s="149"/>
      <c r="H53989" s="148"/>
      <c r="I53989"/>
    </row>
    <row r="53990" spans="1:9" x14ac:dyDescent="0.25">
      <c r="A53990"/>
      <c r="B53990"/>
      <c r="C53990"/>
      <c r="D53990"/>
      <c r="E53990" s="148"/>
      <c r="F53990" s="148"/>
      <c r="G53990" s="149"/>
      <c r="H53990" s="148"/>
      <c r="I53990"/>
    </row>
    <row r="53991" spans="1:9" x14ac:dyDescent="0.25">
      <c r="A53991"/>
      <c r="B53991"/>
      <c r="C53991"/>
      <c r="D53991"/>
      <c r="E53991" s="148"/>
      <c r="F53991" s="148"/>
      <c r="G53991" s="149"/>
      <c r="H53991" s="148"/>
      <c r="I53991"/>
    </row>
    <row r="53992" spans="1:9" x14ac:dyDescent="0.25">
      <c r="A53992"/>
      <c r="B53992"/>
      <c r="C53992"/>
      <c r="D53992"/>
      <c r="E53992" s="148"/>
      <c r="F53992" s="148"/>
      <c r="G53992" s="149"/>
      <c r="H53992" s="148"/>
      <c r="I53992"/>
    </row>
    <row r="53993" spans="1:9" x14ac:dyDescent="0.25">
      <c r="A53993"/>
      <c r="B53993"/>
      <c r="C53993"/>
      <c r="D53993"/>
      <c r="E53993" s="148"/>
      <c r="F53993" s="148"/>
      <c r="G53993" s="149"/>
      <c r="H53993" s="148"/>
      <c r="I53993"/>
    </row>
    <row r="53994" spans="1:9" x14ac:dyDescent="0.25">
      <c r="A53994"/>
      <c r="B53994"/>
      <c r="C53994"/>
      <c r="D53994"/>
      <c r="E53994" s="148"/>
      <c r="F53994" s="148"/>
      <c r="G53994" s="149"/>
      <c r="H53994" s="148"/>
      <c r="I53994"/>
    </row>
    <row r="53995" spans="1:9" x14ac:dyDescent="0.25">
      <c r="A53995"/>
      <c r="B53995"/>
      <c r="C53995"/>
      <c r="D53995"/>
      <c r="E53995" s="148"/>
      <c r="F53995" s="148"/>
      <c r="G53995" s="149"/>
      <c r="H53995" s="148"/>
      <c r="I53995"/>
    </row>
    <row r="53996" spans="1:9" x14ac:dyDescent="0.25">
      <c r="A53996"/>
      <c r="B53996"/>
      <c r="C53996"/>
      <c r="D53996"/>
      <c r="E53996" s="148"/>
      <c r="F53996" s="148"/>
      <c r="G53996" s="149"/>
      <c r="H53996" s="148"/>
      <c r="I53996"/>
    </row>
    <row r="53997" spans="1:9" x14ac:dyDescent="0.25">
      <c r="A53997"/>
      <c r="B53997"/>
      <c r="C53997"/>
      <c r="D53997"/>
      <c r="E53997" s="148"/>
      <c r="F53997" s="148"/>
      <c r="G53997" s="149"/>
      <c r="H53997" s="148"/>
      <c r="I53997"/>
    </row>
    <row r="53998" spans="1:9" x14ac:dyDescent="0.25">
      <c r="A53998"/>
      <c r="B53998"/>
      <c r="C53998"/>
      <c r="D53998"/>
      <c r="E53998" s="148"/>
      <c r="F53998" s="148"/>
      <c r="G53998" s="149"/>
      <c r="H53998" s="148"/>
      <c r="I53998"/>
    </row>
    <row r="53999" spans="1:9" x14ac:dyDescent="0.25">
      <c r="A53999"/>
      <c r="B53999"/>
      <c r="C53999"/>
      <c r="D53999"/>
      <c r="E53999" s="148"/>
      <c r="F53999" s="148"/>
      <c r="G53999" s="149"/>
      <c r="H53999" s="148"/>
      <c r="I53999"/>
    </row>
    <row r="54000" spans="1:9" x14ac:dyDescent="0.25">
      <c r="A54000"/>
      <c r="B54000"/>
      <c r="C54000"/>
      <c r="D54000"/>
      <c r="E54000" s="148"/>
      <c r="F54000" s="148"/>
      <c r="G54000" s="149"/>
      <c r="H54000" s="148"/>
      <c r="I54000"/>
    </row>
    <row r="54001" spans="1:9" x14ac:dyDescent="0.25">
      <c r="A54001"/>
      <c r="B54001"/>
      <c r="C54001"/>
      <c r="D54001"/>
      <c r="E54001" s="148"/>
      <c r="F54001" s="148"/>
      <c r="G54001" s="149"/>
      <c r="H54001" s="148"/>
      <c r="I54001"/>
    </row>
    <row r="54002" spans="1:9" x14ac:dyDescent="0.25">
      <c r="A54002"/>
      <c r="B54002"/>
      <c r="C54002"/>
      <c r="D54002"/>
      <c r="E54002" s="148"/>
      <c r="F54002" s="148"/>
      <c r="G54002" s="149"/>
      <c r="H54002" s="148"/>
      <c r="I54002"/>
    </row>
    <row r="54003" spans="1:9" x14ac:dyDescent="0.25">
      <c r="A54003"/>
      <c r="B54003"/>
      <c r="C54003"/>
      <c r="D54003"/>
      <c r="E54003" s="148"/>
      <c r="F54003" s="148"/>
      <c r="G54003" s="149"/>
      <c r="H54003" s="148"/>
      <c r="I54003"/>
    </row>
    <row r="54004" spans="1:9" x14ac:dyDescent="0.25">
      <c r="A54004"/>
      <c r="B54004"/>
      <c r="C54004"/>
      <c r="D54004"/>
      <c r="E54004" s="148"/>
      <c r="F54004" s="148"/>
      <c r="G54004" s="149"/>
      <c r="H54004" s="148"/>
      <c r="I54004"/>
    </row>
    <row r="54005" spans="1:9" x14ac:dyDescent="0.25">
      <c r="A54005"/>
      <c r="B54005"/>
      <c r="C54005"/>
      <c r="D54005"/>
      <c r="E54005" s="148"/>
      <c r="F54005" s="148"/>
      <c r="G54005" s="149"/>
      <c r="H54005" s="148"/>
      <c r="I54005"/>
    </row>
    <row r="54006" spans="1:9" x14ac:dyDescent="0.25">
      <c r="A54006"/>
      <c r="B54006"/>
      <c r="C54006"/>
      <c r="D54006"/>
      <c r="E54006" s="148"/>
      <c r="F54006" s="148"/>
      <c r="G54006" s="149"/>
      <c r="H54006" s="148"/>
      <c r="I54006"/>
    </row>
    <row r="54007" spans="1:9" x14ac:dyDescent="0.25">
      <c r="A54007"/>
      <c r="B54007"/>
      <c r="C54007"/>
      <c r="D54007"/>
      <c r="E54007" s="148"/>
      <c r="F54007" s="148"/>
      <c r="G54007" s="149"/>
      <c r="H54007" s="148"/>
      <c r="I54007"/>
    </row>
    <row r="54008" spans="1:9" x14ac:dyDescent="0.25">
      <c r="A54008"/>
      <c r="B54008"/>
      <c r="C54008"/>
      <c r="D54008"/>
      <c r="E54008" s="148"/>
      <c r="F54008" s="148"/>
      <c r="G54008" s="149"/>
      <c r="H54008" s="148"/>
      <c r="I54008"/>
    </row>
    <row r="54009" spans="1:9" x14ac:dyDescent="0.25">
      <c r="A54009"/>
      <c r="B54009"/>
      <c r="C54009"/>
      <c r="D54009"/>
      <c r="E54009" s="148"/>
      <c r="F54009" s="148"/>
      <c r="G54009" s="149"/>
      <c r="H54009" s="148"/>
      <c r="I54009"/>
    </row>
    <row r="54010" spans="1:9" x14ac:dyDescent="0.25">
      <c r="A54010"/>
      <c r="B54010"/>
      <c r="C54010"/>
      <c r="D54010"/>
      <c r="E54010" s="148"/>
      <c r="F54010" s="148"/>
      <c r="G54010" s="149"/>
      <c r="H54010" s="148"/>
      <c r="I54010"/>
    </row>
    <row r="54011" spans="1:9" x14ac:dyDescent="0.25">
      <c r="A54011"/>
      <c r="B54011"/>
      <c r="C54011"/>
      <c r="D54011"/>
      <c r="E54011" s="148"/>
      <c r="F54011" s="148"/>
      <c r="G54011" s="149"/>
      <c r="H54011" s="148"/>
      <c r="I54011"/>
    </row>
    <row r="54012" spans="1:9" x14ac:dyDescent="0.25">
      <c r="A54012"/>
      <c r="B54012"/>
      <c r="C54012"/>
      <c r="D54012"/>
      <c r="E54012" s="148"/>
      <c r="F54012" s="148"/>
      <c r="G54012" s="149"/>
      <c r="H54012" s="148"/>
      <c r="I54012"/>
    </row>
    <row r="54013" spans="1:9" x14ac:dyDescent="0.25">
      <c r="A54013"/>
      <c r="B54013"/>
      <c r="C54013"/>
      <c r="D54013"/>
      <c r="E54013" s="148"/>
      <c r="F54013" s="148"/>
      <c r="G54013" s="149"/>
      <c r="H54013" s="148"/>
      <c r="I54013"/>
    </row>
    <row r="54014" spans="1:9" x14ac:dyDescent="0.25">
      <c r="A54014"/>
      <c r="B54014"/>
      <c r="C54014"/>
      <c r="D54014"/>
      <c r="E54014" s="148"/>
      <c r="F54014" s="148"/>
      <c r="G54014" s="149"/>
      <c r="H54014" s="148"/>
      <c r="I54014"/>
    </row>
    <row r="54015" spans="1:9" x14ac:dyDescent="0.25">
      <c r="A54015"/>
      <c r="B54015"/>
      <c r="C54015"/>
      <c r="D54015"/>
      <c r="E54015" s="148"/>
      <c r="F54015" s="148"/>
      <c r="G54015" s="149"/>
      <c r="H54015" s="148"/>
      <c r="I54015"/>
    </row>
    <row r="54016" spans="1:9" x14ac:dyDescent="0.25">
      <c r="A54016"/>
      <c r="B54016"/>
      <c r="C54016"/>
      <c r="D54016"/>
      <c r="E54016" s="148"/>
      <c r="F54016" s="148"/>
      <c r="G54016" s="149"/>
      <c r="H54016" s="148"/>
      <c r="I54016"/>
    </row>
    <row r="54017" spans="1:9" x14ac:dyDescent="0.25">
      <c r="A54017"/>
      <c r="B54017"/>
      <c r="C54017"/>
      <c r="D54017"/>
      <c r="E54017" s="148"/>
      <c r="F54017" s="148"/>
      <c r="G54017" s="149"/>
      <c r="H54017" s="148"/>
      <c r="I54017"/>
    </row>
    <row r="54018" spans="1:9" x14ac:dyDescent="0.25">
      <c r="A54018"/>
      <c r="B54018"/>
      <c r="C54018"/>
      <c r="D54018"/>
      <c r="E54018" s="148"/>
      <c r="F54018" s="148"/>
      <c r="G54018" s="149"/>
      <c r="H54018" s="148"/>
      <c r="I54018"/>
    </row>
    <row r="54019" spans="1:9" x14ac:dyDescent="0.25">
      <c r="A54019"/>
      <c r="B54019"/>
      <c r="C54019"/>
      <c r="D54019"/>
      <c r="E54019" s="148"/>
      <c r="F54019" s="148"/>
      <c r="G54019" s="149"/>
      <c r="H54019" s="148"/>
      <c r="I54019"/>
    </row>
    <row r="54020" spans="1:9" x14ac:dyDescent="0.25">
      <c r="A54020"/>
      <c r="B54020"/>
      <c r="C54020"/>
      <c r="D54020"/>
      <c r="E54020" s="148"/>
      <c r="F54020" s="148"/>
      <c r="G54020" s="149"/>
      <c r="H54020" s="148"/>
      <c r="I54020"/>
    </row>
    <row r="54021" spans="1:9" x14ac:dyDescent="0.25">
      <c r="A54021"/>
      <c r="B54021"/>
      <c r="C54021"/>
      <c r="D54021"/>
      <c r="E54021" s="148"/>
      <c r="F54021" s="148"/>
      <c r="G54021" s="149"/>
      <c r="H54021" s="148"/>
      <c r="I54021"/>
    </row>
    <row r="54022" spans="1:9" x14ac:dyDescent="0.25">
      <c r="A54022"/>
      <c r="B54022"/>
      <c r="C54022"/>
      <c r="D54022"/>
      <c r="E54022" s="148"/>
      <c r="F54022" s="148"/>
      <c r="G54022" s="149"/>
      <c r="H54022" s="148"/>
      <c r="I54022"/>
    </row>
    <row r="54023" spans="1:9" x14ac:dyDescent="0.25">
      <c r="A54023"/>
      <c r="B54023"/>
      <c r="C54023"/>
      <c r="D54023"/>
      <c r="E54023" s="148"/>
      <c r="F54023" s="148"/>
      <c r="G54023" s="149"/>
      <c r="H54023" s="148"/>
      <c r="I54023"/>
    </row>
    <row r="54024" spans="1:9" x14ac:dyDescent="0.25">
      <c r="A54024"/>
      <c r="B54024"/>
      <c r="C54024"/>
      <c r="D54024"/>
      <c r="E54024" s="148"/>
      <c r="F54024" s="148"/>
      <c r="G54024" s="149"/>
      <c r="H54024" s="148"/>
      <c r="I54024"/>
    </row>
    <row r="54025" spans="1:9" x14ac:dyDescent="0.25">
      <c r="A54025"/>
      <c r="B54025"/>
      <c r="C54025"/>
      <c r="D54025"/>
      <c r="E54025" s="148"/>
      <c r="F54025" s="148"/>
      <c r="G54025" s="149"/>
      <c r="H54025" s="148"/>
      <c r="I54025"/>
    </row>
    <row r="54026" spans="1:9" x14ac:dyDescent="0.25">
      <c r="A54026"/>
      <c r="B54026"/>
      <c r="C54026"/>
      <c r="D54026"/>
      <c r="E54026" s="148"/>
      <c r="F54026" s="148"/>
      <c r="G54026" s="149"/>
      <c r="H54026" s="148"/>
      <c r="I54026"/>
    </row>
    <row r="54027" spans="1:9" x14ac:dyDescent="0.25">
      <c r="A54027"/>
      <c r="B54027"/>
      <c r="C54027"/>
      <c r="D54027"/>
      <c r="E54027" s="148"/>
      <c r="F54027" s="148"/>
      <c r="G54027" s="149"/>
      <c r="H54027" s="148"/>
      <c r="I54027"/>
    </row>
    <row r="54028" spans="1:9" x14ac:dyDescent="0.25">
      <c r="A54028"/>
      <c r="B54028"/>
      <c r="C54028"/>
      <c r="D54028"/>
      <c r="E54028" s="148"/>
      <c r="F54028" s="148"/>
      <c r="G54028" s="149"/>
      <c r="H54028" s="148"/>
      <c r="I54028"/>
    </row>
    <row r="54029" spans="1:9" x14ac:dyDescent="0.25">
      <c r="A54029"/>
      <c r="B54029"/>
      <c r="C54029"/>
      <c r="D54029"/>
      <c r="E54029" s="148"/>
      <c r="F54029" s="148"/>
      <c r="G54029" s="149"/>
      <c r="H54029" s="148"/>
      <c r="I54029"/>
    </row>
    <row r="54030" spans="1:9" x14ac:dyDescent="0.25">
      <c r="A54030"/>
      <c r="B54030"/>
      <c r="C54030"/>
      <c r="D54030"/>
      <c r="E54030" s="148"/>
      <c r="F54030" s="148"/>
      <c r="G54030" s="149"/>
      <c r="H54030" s="148"/>
      <c r="I54030"/>
    </row>
    <row r="54031" spans="1:9" x14ac:dyDescent="0.25">
      <c r="A54031"/>
      <c r="B54031"/>
      <c r="C54031"/>
      <c r="D54031"/>
      <c r="E54031" s="148"/>
      <c r="F54031" s="148"/>
      <c r="G54031" s="149"/>
      <c r="H54031" s="148"/>
      <c r="I54031"/>
    </row>
    <row r="54032" spans="1:9" x14ac:dyDescent="0.25">
      <c r="A54032"/>
      <c r="B54032"/>
      <c r="C54032"/>
      <c r="D54032"/>
      <c r="E54032" s="148"/>
      <c r="F54032" s="148"/>
      <c r="G54032" s="149"/>
      <c r="H54032" s="148"/>
      <c r="I54032"/>
    </row>
    <row r="54033" spans="1:9" x14ac:dyDescent="0.25">
      <c r="A54033"/>
      <c r="B54033"/>
      <c r="C54033"/>
      <c r="D54033"/>
      <c r="E54033" s="148"/>
      <c r="F54033" s="148"/>
      <c r="G54033" s="149"/>
      <c r="H54033" s="148"/>
      <c r="I54033"/>
    </row>
    <row r="54034" spans="1:9" x14ac:dyDescent="0.25">
      <c r="A54034"/>
      <c r="B54034"/>
      <c r="C54034"/>
      <c r="D54034"/>
      <c r="E54034" s="148"/>
      <c r="F54034" s="148"/>
      <c r="G54034" s="149"/>
      <c r="H54034" s="148"/>
      <c r="I54034"/>
    </row>
    <row r="54035" spans="1:9" x14ac:dyDescent="0.25">
      <c r="A54035"/>
      <c r="B54035"/>
      <c r="C54035"/>
      <c r="D54035"/>
      <c r="E54035" s="148"/>
      <c r="F54035" s="148"/>
      <c r="G54035" s="149"/>
      <c r="H54035" s="148"/>
      <c r="I54035"/>
    </row>
    <row r="54036" spans="1:9" x14ac:dyDescent="0.25">
      <c r="A54036"/>
      <c r="B54036"/>
      <c r="C54036"/>
      <c r="D54036"/>
      <c r="E54036" s="148"/>
      <c r="F54036" s="148"/>
      <c r="G54036" s="149"/>
      <c r="H54036" s="148"/>
      <c r="I54036"/>
    </row>
    <row r="54037" spans="1:9" x14ac:dyDescent="0.25">
      <c r="A54037"/>
      <c r="B54037"/>
      <c r="C54037"/>
      <c r="D54037"/>
      <c r="E54037" s="148"/>
      <c r="F54037" s="148"/>
      <c r="G54037" s="149"/>
      <c r="H54037" s="148"/>
      <c r="I54037"/>
    </row>
    <row r="54038" spans="1:9" x14ac:dyDescent="0.25">
      <c r="A54038"/>
      <c r="B54038"/>
      <c r="C54038"/>
      <c r="D54038"/>
      <c r="E54038" s="148"/>
      <c r="F54038" s="148"/>
      <c r="G54038" s="149"/>
      <c r="H54038" s="148"/>
      <c r="I54038"/>
    </row>
    <row r="54039" spans="1:9" x14ac:dyDescent="0.25">
      <c r="A54039"/>
      <c r="B54039"/>
      <c r="C54039"/>
      <c r="D54039"/>
      <c r="E54039" s="148"/>
      <c r="F54039" s="148"/>
      <c r="G54039" s="149"/>
      <c r="H54039" s="148"/>
      <c r="I54039"/>
    </row>
    <row r="54040" spans="1:9" x14ac:dyDescent="0.25">
      <c r="A54040"/>
      <c r="B54040"/>
      <c r="C54040"/>
      <c r="D54040"/>
      <c r="E54040" s="148"/>
      <c r="F54040" s="148"/>
      <c r="G54040" s="149"/>
      <c r="H54040" s="148"/>
      <c r="I54040"/>
    </row>
    <row r="54041" spans="1:9" x14ac:dyDescent="0.25">
      <c r="A54041"/>
      <c r="B54041"/>
      <c r="C54041"/>
      <c r="D54041"/>
      <c r="E54041" s="148"/>
      <c r="F54041" s="148"/>
      <c r="G54041" s="149"/>
      <c r="H54041" s="148"/>
      <c r="I54041"/>
    </row>
    <row r="54042" spans="1:9" x14ac:dyDescent="0.25">
      <c r="A54042"/>
      <c r="B54042"/>
      <c r="C54042"/>
      <c r="D54042"/>
      <c r="E54042" s="148"/>
      <c r="F54042" s="148"/>
      <c r="G54042" s="149"/>
      <c r="H54042" s="148"/>
      <c r="I54042"/>
    </row>
    <row r="54043" spans="1:9" x14ac:dyDescent="0.25">
      <c r="A54043"/>
      <c r="B54043"/>
      <c r="C54043"/>
      <c r="D54043"/>
      <c r="E54043" s="148"/>
      <c r="F54043" s="148"/>
      <c r="G54043" s="149"/>
      <c r="H54043" s="148"/>
      <c r="I54043"/>
    </row>
    <row r="54044" spans="1:9" x14ac:dyDescent="0.25">
      <c r="A54044"/>
      <c r="B54044"/>
      <c r="C54044"/>
      <c r="D54044"/>
      <c r="E54044" s="148"/>
      <c r="F54044" s="148"/>
      <c r="G54044" s="149"/>
      <c r="H54044" s="148"/>
      <c r="I54044"/>
    </row>
    <row r="54045" spans="1:9" x14ac:dyDescent="0.25">
      <c r="A54045"/>
      <c r="B54045"/>
      <c r="C54045"/>
      <c r="D54045"/>
      <c r="E54045" s="148"/>
      <c r="F54045" s="148"/>
      <c r="G54045" s="149"/>
      <c r="H54045" s="148"/>
      <c r="I54045"/>
    </row>
    <row r="54046" spans="1:9" x14ac:dyDescent="0.25">
      <c r="A54046"/>
      <c r="B54046"/>
      <c r="C54046"/>
      <c r="D54046"/>
      <c r="E54046" s="148"/>
      <c r="F54046" s="148"/>
      <c r="G54046" s="149"/>
      <c r="H54046" s="148"/>
      <c r="I54046"/>
    </row>
    <row r="54047" spans="1:9" x14ac:dyDescent="0.25">
      <c r="A54047"/>
      <c r="B54047"/>
      <c r="C54047"/>
      <c r="D54047"/>
      <c r="E54047" s="148"/>
      <c r="F54047" s="148"/>
      <c r="G54047" s="149"/>
      <c r="H54047" s="148"/>
      <c r="I54047"/>
    </row>
    <row r="54048" spans="1:9" x14ac:dyDescent="0.25">
      <c r="A54048"/>
      <c r="B54048"/>
      <c r="C54048"/>
      <c r="D54048"/>
      <c r="E54048" s="148"/>
      <c r="F54048" s="148"/>
      <c r="G54048" s="149"/>
      <c r="H54048" s="148"/>
      <c r="I54048"/>
    </row>
    <row r="54049" spans="1:9" x14ac:dyDescent="0.25">
      <c r="A54049"/>
      <c r="B54049"/>
      <c r="C54049"/>
      <c r="D54049"/>
      <c r="E54049" s="148"/>
      <c r="F54049" s="148"/>
      <c r="G54049" s="149"/>
      <c r="H54049" s="148"/>
      <c r="I54049"/>
    </row>
    <row r="54050" spans="1:9" x14ac:dyDescent="0.25">
      <c r="A54050"/>
      <c r="B54050"/>
      <c r="C54050"/>
      <c r="D54050"/>
      <c r="E54050" s="148"/>
      <c r="F54050" s="148"/>
      <c r="G54050" s="149"/>
      <c r="H54050" s="148"/>
      <c r="I54050"/>
    </row>
    <row r="54051" spans="1:9" x14ac:dyDescent="0.25">
      <c r="A54051"/>
      <c r="B54051"/>
      <c r="C54051"/>
      <c r="D54051"/>
      <c r="E54051" s="148"/>
      <c r="F54051" s="148"/>
      <c r="G54051" s="149"/>
      <c r="H54051" s="148"/>
      <c r="I54051"/>
    </row>
    <row r="54052" spans="1:9" x14ac:dyDescent="0.25">
      <c r="A54052"/>
      <c r="B54052"/>
      <c r="C54052"/>
      <c r="D54052"/>
      <c r="E54052" s="148"/>
      <c r="F54052" s="148"/>
      <c r="G54052" s="149"/>
      <c r="H54052" s="148"/>
      <c r="I54052"/>
    </row>
    <row r="54053" spans="1:9" x14ac:dyDescent="0.25">
      <c r="A54053"/>
      <c r="B54053"/>
      <c r="C54053"/>
      <c r="D54053"/>
      <c r="E54053" s="148"/>
      <c r="F54053" s="148"/>
      <c r="G54053" s="149"/>
      <c r="H54053" s="148"/>
      <c r="I54053"/>
    </row>
    <row r="54054" spans="1:9" x14ac:dyDescent="0.25">
      <c r="A54054"/>
      <c r="B54054"/>
      <c r="C54054"/>
      <c r="D54054"/>
      <c r="E54054" s="148"/>
      <c r="F54054" s="148"/>
      <c r="G54054" s="149"/>
      <c r="H54054" s="148"/>
      <c r="I54054"/>
    </row>
    <row r="54055" spans="1:9" x14ac:dyDescent="0.25">
      <c r="A54055"/>
      <c r="B54055"/>
      <c r="C54055"/>
      <c r="D54055"/>
      <c r="E54055" s="148"/>
      <c r="F54055" s="148"/>
      <c r="G54055" s="149"/>
      <c r="H54055" s="148"/>
      <c r="I54055"/>
    </row>
    <row r="54056" spans="1:9" x14ac:dyDescent="0.25">
      <c r="A54056"/>
      <c r="B54056"/>
      <c r="C54056"/>
      <c r="D54056"/>
      <c r="E54056" s="148"/>
      <c r="F54056" s="148"/>
      <c r="G54056" s="149"/>
      <c r="H54056" s="148"/>
      <c r="I54056"/>
    </row>
    <row r="54057" spans="1:9" x14ac:dyDescent="0.25">
      <c r="A54057"/>
      <c r="B54057"/>
      <c r="C54057"/>
      <c r="D54057"/>
      <c r="E54057" s="148"/>
      <c r="F54057" s="148"/>
      <c r="G54057" s="149"/>
      <c r="H54057" s="148"/>
      <c r="I54057"/>
    </row>
    <row r="54058" spans="1:9" x14ac:dyDescent="0.25">
      <c r="A54058"/>
      <c r="B54058"/>
      <c r="C54058"/>
      <c r="D54058"/>
      <c r="E54058" s="148"/>
      <c r="F54058" s="148"/>
      <c r="G54058" s="149"/>
      <c r="H54058" s="148"/>
      <c r="I54058"/>
    </row>
    <row r="54059" spans="1:9" x14ac:dyDescent="0.25">
      <c r="A54059"/>
      <c r="B54059"/>
      <c r="C54059"/>
      <c r="D54059"/>
      <c r="E54059" s="148"/>
      <c r="F54059" s="148"/>
      <c r="G54059" s="149"/>
      <c r="H54059" s="148"/>
      <c r="I54059"/>
    </row>
    <row r="54060" spans="1:9" x14ac:dyDescent="0.25">
      <c r="A54060"/>
      <c r="B54060"/>
      <c r="C54060"/>
      <c r="D54060"/>
      <c r="E54060" s="148"/>
      <c r="F54060" s="148"/>
      <c r="G54060" s="149"/>
      <c r="H54060" s="148"/>
      <c r="I54060"/>
    </row>
    <row r="54061" spans="1:9" x14ac:dyDescent="0.25">
      <c r="A54061"/>
      <c r="B54061"/>
      <c r="C54061"/>
      <c r="D54061"/>
      <c r="E54061" s="148"/>
      <c r="F54061" s="148"/>
      <c r="G54061" s="149"/>
      <c r="H54061" s="148"/>
      <c r="I54061"/>
    </row>
    <row r="54062" spans="1:9" x14ac:dyDescent="0.25">
      <c r="A54062"/>
      <c r="B54062"/>
      <c r="C54062"/>
      <c r="D54062"/>
      <c r="E54062" s="148"/>
      <c r="F54062" s="148"/>
      <c r="G54062" s="149"/>
      <c r="H54062" s="148"/>
      <c r="I54062"/>
    </row>
    <row r="54063" spans="1:9" x14ac:dyDescent="0.25">
      <c r="A54063"/>
      <c r="B54063"/>
      <c r="C54063"/>
      <c r="D54063"/>
      <c r="E54063" s="148"/>
      <c r="F54063" s="148"/>
      <c r="G54063" s="149"/>
      <c r="H54063" s="148"/>
      <c r="I54063"/>
    </row>
    <row r="54064" spans="1:9" x14ac:dyDescent="0.25">
      <c r="A54064"/>
      <c r="B54064"/>
      <c r="C54064"/>
      <c r="D54064"/>
      <c r="E54064" s="148"/>
      <c r="F54064" s="148"/>
      <c r="G54064" s="149"/>
      <c r="H54064" s="148"/>
      <c r="I54064"/>
    </row>
    <row r="54065" spans="1:9" x14ac:dyDescent="0.25">
      <c r="A54065"/>
      <c r="B54065"/>
      <c r="C54065"/>
      <c r="D54065"/>
      <c r="E54065" s="148"/>
      <c r="F54065" s="148"/>
      <c r="G54065" s="149"/>
      <c r="H54065" s="148"/>
      <c r="I54065"/>
    </row>
    <row r="54066" spans="1:9" x14ac:dyDescent="0.25">
      <c r="A54066"/>
      <c r="B54066"/>
      <c r="C54066"/>
      <c r="D54066"/>
      <c r="E54066" s="148"/>
      <c r="F54066" s="148"/>
      <c r="G54066" s="149"/>
      <c r="H54066" s="148"/>
      <c r="I54066"/>
    </row>
    <row r="54067" spans="1:9" x14ac:dyDescent="0.25">
      <c r="A54067"/>
      <c r="B54067"/>
      <c r="C54067"/>
      <c r="D54067"/>
      <c r="E54067" s="148"/>
      <c r="F54067" s="148"/>
      <c r="G54067" s="149"/>
      <c r="H54067" s="148"/>
      <c r="I54067"/>
    </row>
    <row r="54068" spans="1:9" x14ac:dyDescent="0.25">
      <c r="A54068"/>
      <c r="B54068"/>
      <c r="C54068"/>
      <c r="D54068"/>
      <c r="E54068" s="148"/>
      <c r="F54068" s="148"/>
      <c r="G54068" s="149"/>
      <c r="H54068" s="148"/>
      <c r="I54068"/>
    </row>
    <row r="54069" spans="1:9" x14ac:dyDescent="0.25">
      <c r="A54069"/>
      <c r="B54069"/>
      <c r="C54069"/>
      <c r="D54069"/>
      <c r="E54069" s="148"/>
      <c r="F54069" s="148"/>
      <c r="G54069" s="149"/>
      <c r="H54069" s="148"/>
      <c r="I54069"/>
    </row>
    <row r="54070" spans="1:9" x14ac:dyDescent="0.25">
      <c r="A54070"/>
      <c r="B54070"/>
      <c r="C54070"/>
      <c r="D54070"/>
      <c r="E54070" s="148"/>
      <c r="F54070" s="148"/>
      <c r="G54070" s="149"/>
      <c r="H54070" s="148"/>
      <c r="I54070"/>
    </row>
    <row r="54071" spans="1:9" x14ac:dyDescent="0.25">
      <c r="A54071"/>
      <c r="B54071"/>
      <c r="C54071"/>
      <c r="D54071"/>
      <c r="E54071" s="148"/>
      <c r="F54071" s="148"/>
      <c r="G54071" s="149"/>
      <c r="H54071" s="148"/>
      <c r="I54071"/>
    </row>
    <row r="54072" spans="1:9" x14ac:dyDescent="0.25">
      <c r="A54072"/>
      <c r="B54072"/>
      <c r="C54072"/>
      <c r="D54072"/>
      <c r="E54072" s="148"/>
      <c r="F54072" s="148"/>
      <c r="G54072" s="149"/>
      <c r="H54072" s="148"/>
      <c r="I54072"/>
    </row>
    <row r="54073" spans="1:9" x14ac:dyDescent="0.25">
      <c r="A54073"/>
      <c r="B54073"/>
      <c r="C54073"/>
      <c r="D54073"/>
      <c r="E54073" s="148"/>
      <c r="F54073" s="148"/>
      <c r="G54073" s="149"/>
      <c r="H54073" s="148"/>
      <c r="I54073"/>
    </row>
    <row r="54074" spans="1:9" x14ac:dyDescent="0.25">
      <c r="A54074"/>
      <c r="B54074"/>
      <c r="C54074"/>
      <c r="D54074"/>
      <c r="E54074" s="148"/>
      <c r="F54074" s="148"/>
      <c r="G54074" s="149"/>
      <c r="H54074" s="148"/>
      <c r="I54074"/>
    </row>
    <row r="54075" spans="1:9" x14ac:dyDescent="0.25">
      <c r="A54075"/>
      <c r="B54075"/>
      <c r="C54075"/>
      <c r="D54075"/>
      <c r="E54075" s="148"/>
      <c r="F54075" s="148"/>
      <c r="G54075" s="149"/>
      <c r="H54075" s="148"/>
      <c r="I54075"/>
    </row>
    <row r="54076" spans="1:9" x14ac:dyDescent="0.25">
      <c r="A54076"/>
      <c r="B54076"/>
      <c r="C54076"/>
      <c r="D54076"/>
      <c r="E54076" s="148"/>
      <c r="F54076" s="148"/>
      <c r="G54076" s="149"/>
      <c r="H54076" s="148"/>
      <c r="I54076"/>
    </row>
    <row r="54077" spans="1:9" x14ac:dyDescent="0.25">
      <c r="A54077"/>
      <c r="B54077"/>
      <c r="C54077"/>
      <c r="D54077"/>
      <c r="E54077" s="148"/>
      <c r="F54077" s="148"/>
      <c r="G54077" s="149"/>
      <c r="H54077" s="148"/>
      <c r="I54077"/>
    </row>
    <row r="54078" spans="1:9" x14ac:dyDescent="0.25">
      <c r="A54078"/>
      <c r="B54078"/>
      <c r="C54078"/>
      <c r="D54078"/>
      <c r="E54078" s="148"/>
      <c r="F54078" s="148"/>
      <c r="G54078" s="149"/>
      <c r="H54078" s="148"/>
      <c r="I54078"/>
    </row>
    <row r="54079" spans="1:9" x14ac:dyDescent="0.25">
      <c r="A54079"/>
      <c r="B54079"/>
      <c r="C54079"/>
      <c r="D54079"/>
      <c r="E54079" s="148"/>
      <c r="F54079" s="148"/>
      <c r="G54079" s="149"/>
      <c r="H54079" s="148"/>
      <c r="I54079"/>
    </row>
    <row r="54080" spans="1:9" x14ac:dyDescent="0.25">
      <c r="A54080"/>
      <c r="B54080"/>
      <c r="C54080"/>
      <c r="D54080"/>
      <c r="E54080" s="148"/>
      <c r="F54080" s="148"/>
      <c r="G54080" s="149"/>
      <c r="H54080" s="148"/>
      <c r="I54080"/>
    </row>
    <row r="54081" spans="1:9" x14ac:dyDescent="0.25">
      <c r="A54081"/>
      <c r="B54081"/>
      <c r="C54081"/>
      <c r="D54081"/>
      <c r="E54081" s="148"/>
      <c r="F54081" s="148"/>
      <c r="G54081" s="149"/>
      <c r="H54081" s="148"/>
      <c r="I54081"/>
    </row>
    <row r="54082" spans="1:9" x14ac:dyDescent="0.25">
      <c r="A54082"/>
      <c r="B54082"/>
      <c r="C54082"/>
      <c r="D54082"/>
      <c r="E54082" s="148"/>
      <c r="F54082" s="148"/>
      <c r="G54082" s="149"/>
      <c r="H54082" s="148"/>
      <c r="I54082"/>
    </row>
    <row r="54083" spans="1:9" x14ac:dyDescent="0.25">
      <c r="A54083"/>
      <c r="B54083"/>
      <c r="C54083"/>
      <c r="D54083"/>
      <c r="E54083" s="148"/>
      <c r="F54083" s="148"/>
      <c r="G54083" s="149"/>
      <c r="H54083" s="148"/>
      <c r="I54083"/>
    </row>
    <row r="54084" spans="1:9" x14ac:dyDescent="0.25">
      <c r="A54084"/>
      <c r="B54084"/>
      <c r="C54084"/>
      <c r="D54084"/>
      <c r="E54084" s="148"/>
      <c r="F54084" s="148"/>
      <c r="G54084" s="149"/>
      <c r="H54084" s="148"/>
      <c r="I54084"/>
    </row>
    <row r="54085" spans="1:9" x14ac:dyDescent="0.25">
      <c r="A54085"/>
      <c r="B54085"/>
      <c r="C54085"/>
      <c r="D54085"/>
      <c r="E54085" s="148"/>
      <c r="F54085" s="148"/>
      <c r="G54085" s="149"/>
      <c r="H54085" s="148"/>
      <c r="I54085"/>
    </row>
    <row r="54086" spans="1:9" x14ac:dyDescent="0.25">
      <c r="A54086"/>
      <c r="B54086"/>
      <c r="C54086"/>
      <c r="D54086"/>
      <c r="E54086" s="148"/>
      <c r="F54086" s="148"/>
      <c r="G54086" s="149"/>
      <c r="H54086" s="148"/>
      <c r="I54086"/>
    </row>
    <row r="54087" spans="1:9" x14ac:dyDescent="0.25">
      <c r="A54087"/>
      <c r="B54087"/>
      <c r="C54087"/>
      <c r="D54087"/>
      <c r="E54087" s="148"/>
      <c r="F54087" s="148"/>
      <c r="G54087" s="149"/>
      <c r="H54087" s="148"/>
      <c r="I54087"/>
    </row>
    <row r="54088" spans="1:9" x14ac:dyDescent="0.25">
      <c r="A54088"/>
      <c r="B54088"/>
      <c r="C54088"/>
      <c r="D54088"/>
      <c r="E54088" s="148"/>
      <c r="F54088" s="148"/>
      <c r="G54088" s="149"/>
      <c r="H54088" s="148"/>
      <c r="I54088"/>
    </row>
    <row r="54089" spans="1:9" x14ac:dyDescent="0.25">
      <c r="A54089"/>
      <c r="B54089"/>
      <c r="C54089"/>
      <c r="D54089"/>
      <c r="E54089" s="148"/>
      <c r="F54089" s="148"/>
      <c r="G54089" s="149"/>
      <c r="H54089" s="148"/>
      <c r="I54089"/>
    </row>
    <row r="54090" spans="1:9" x14ac:dyDescent="0.25">
      <c r="A54090"/>
      <c r="B54090"/>
      <c r="C54090"/>
      <c r="D54090"/>
      <c r="E54090" s="148"/>
      <c r="F54090" s="148"/>
      <c r="G54090" s="149"/>
      <c r="H54090" s="148"/>
      <c r="I54090"/>
    </row>
    <row r="54091" spans="1:9" x14ac:dyDescent="0.25">
      <c r="A54091"/>
      <c r="B54091"/>
      <c r="C54091"/>
      <c r="D54091"/>
      <c r="E54091" s="148"/>
      <c r="F54091" s="148"/>
      <c r="G54091" s="149"/>
      <c r="H54091" s="148"/>
      <c r="I54091"/>
    </row>
    <row r="54092" spans="1:9" x14ac:dyDescent="0.25">
      <c r="A54092"/>
      <c r="B54092"/>
      <c r="C54092"/>
      <c r="D54092"/>
      <c r="E54092" s="148"/>
      <c r="F54092" s="148"/>
      <c r="G54092" s="149"/>
      <c r="H54092" s="148"/>
      <c r="I54092"/>
    </row>
    <row r="54093" spans="1:9" x14ac:dyDescent="0.25">
      <c r="A54093"/>
      <c r="B54093"/>
      <c r="C54093"/>
      <c r="D54093"/>
      <c r="E54093" s="148"/>
      <c r="F54093" s="148"/>
      <c r="G54093" s="149"/>
      <c r="H54093" s="148"/>
      <c r="I54093"/>
    </row>
    <row r="54094" spans="1:9" x14ac:dyDescent="0.25">
      <c r="A54094"/>
      <c r="B54094"/>
      <c r="C54094"/>
      <c r="D54094"/>
      <c r="E54094" s="148"/>
      <c r="F54094" s="148"/>
      <c r="G54094" s="149"/>
      <c r="H54094" s="148"/>
      <c r="I54094"/>
    </row>
    <row r="54095" spans="1:9" x14ac:dyDescent="0.25">
      <c r="A54095"/>
      <c r="B54095"/>
      <c r="C54095"/>
      <c r="D54095"/>
      <c r="E54095" s="148"/>
      <c r="F54095" s="148"/>
      <c r="G54095" s="149"/>
      <c r="H54095" s="148"/>
      <c r="I54095"/>
    </row>
    <row r="54096" spans="1:9" x14ac:dyDescent="0.25">
      <c r="A54096"/>
      <c r="B54096"/>
      <c r="C54096"/>
      <c r="D54096"/>
      <c r="E54096" s="148"/>
      <c r="F54096" s="148"/>
      <c r="G54096" s="149"/>
      <c r="H54096" s="148"/>
      <c r="I54096"/>
    </row>
    <row r="54097" spans="1:9" x14ac:dyDescent="0.25">
      <c r="A54097"/>
      <c r="B54097"/>
      <c r="C54097"/>
      <c r="D54097"/>
      <c r="E54097" s="148"/>
      <c r="F54097" s="148"/>
      <c r="G54097" s="149"/>
      <c r="H54097" s="148"/>
      <c r="I54097"/>
    </row>
    <row r="54098" spans="1:9" x14ac:dyDescent="0.25">
      <c r="A54098"/>
      <c r="B54098"/>
      <c r="C54098"/>
      <c r="D54098"/>
      <c r="E54098" s="148"/>
      <c r="F54098" s="148"/>
      <c r="G54098" s="149"/>
      <c r="H54098" s="148"/>
      <c r="I54098"/>
    </row>
    <row r="54099" spans="1:9" x14ac:dyDescent="0.25">
      <c r="A54099"/>
      <c r="B54099"/>
      <c r="C54099"/>
      <c r="D54099"/>
      <c r="E54099" s="148"/>
      <c r="F54099" s="148"/>
      <c r="G54099" s="149"/>
      <c r="H54099" s="148"/>
      <c r="I54099"/>
    </row>
    <row r="54100" spans="1:9" x14ac:dyDescent="0.25">
      <c r="A54100"/>
      <c r="B54100"/>
      <c r="C54100"/>
      <c r="D54100"/>
      <c r="E54100" s="148"/>
      <c r="F54100" s="148"/>
      <c r="G54100" s="149"/>
      <c r="H54100" s="148"/>
      <c r="I54100"/>
    </row>
    <row r="54101" spans="1:9" x14ac:dyDescent="0.25">
      <c r="A54101"/>
      <c r="B54101"/>
      <c r="C54101"/>
      <c r="D54101"/>
      <c r="E54101" s="148"/>
      <c r="F54101" s="148"/>
      <c r="G54101" s="149"/>
      <c r="H54101" s="148"/>
      <c r="I54101"/>
    </row>
    <row r="54102" spans="1:9" x14ac:dyDescent="0.25">
      <c r="A54102"/>
      <c r="B54102"/>
      <c r="C54102"/>
      <c r="D54102"/>
      <c r="E54102" s="148"/>
      <c r="F54102" s="148"/>
      <c r="G54102" s="149"/>
      <c r="H54102" s="148"/>
      <c r="I54102"/>
    </row>
    <row r="54103" spans="1:9" x14ac:dyDescent="0.25">
      <c r="A54103"/>
      <c r="B54103"/>
      <c r="C54103"/>
      <c r="D54103"/>
      <c r="E54103" s="148"/>
      <c r="F54103" s="148"/>
      <c r="G54103" s="149"/>
      <c r="H54103" s="148"/>
      <c r="I54103"/>
    </row>
    <row r="54104" spans="1:9" x14ac:dyDescent="0.25">
      <c r="A54104"/>
      <c r="B54104"/>
      <c r="C54104"/>
      <c r="D54104"/>
      <c r="E54104" s="148"/>
      <c r="F54104" s="148"/>
      <c r="G54104" s="149"/>
      <c r="H54104" s="148"/>
      <c r="I54104"/>
    </row>
    <row r="54105" spans="1:9" x14ac:dyDescent="0.25">
      <c r="A54105"/>
      <c r="B54105"/>
      <c r="C54105"/>
      <c r="D54105"/>
      <c r="E54105" s="148"/>
      <c r="F54105" s="148"/>
      <c r="G54105" s="149"/>
      <c r="H54105" s="148"/>
      <c r="I54105"/>
    </row>
    <row r="54106" spans="1:9" x14ac:dyDescent="0.25">
      <c r="A54106"/>
      <c r="B54106"/>
      <c r="C54106"/>
      <c r="D54106"/>
      <c r="E54106" s="148"/>
      <c r="F54106" s="148"/>
      <c r="G54106" s="149"/>
      <c r="H54106" s="148"/>
      <c r="I54106"/>
    </row>
    <row r="54107" spans="1:9" x14ac:dyDescent="0.25">
      <c r="A54107"/>
      <c r="B54107"/>
      <c r="C54107"/>
      <c r="D54107"/>
      <c r="E54107" s="148"/>
      <c r="F54107" s="148"/>
      <c r="G54107" s="149"/>
      <c r="H54107" s="148"/>
      <c r="I54107"/>
    </row>
    <row r="54108" spans="1:9" x14ac:dyDescent="0.25">
      <c r="A54108"/>
      <c r="B54108"/>
      <c r="C54108"/>
      <c r="D54108"/>
      <c r="E54108" s="148"/>
      <c r="F54108" s="148"/>
      <c r="G54108" s="149"/>
      <c r="H54108" s="148"/>
      <c r="I54108"/>
    </row>
    <row r="54109" spans="1:9" x14ac:dyDescent="0.25">
      <c r="A54109"/>
      <c r="B54109"/>
      <c r="C54109"/>
      <c r="D54109"/>
      <c r="E54109" s="148"/>
      <c r="F54109" s="148"/>
      <c r="G54109" s="149"/>
      <c r="H54109" s="148"/>
      <c r="I54109"/>
    </row>
    <row r="54110" spans="1:9" x14ac:dyDescent="0.25">
      <c r="A54110"/>
      <c r="B54110"/>
      <c r="C54110"/>
      <c r="D54110"/>
      <c r="E54110" s="148"/>
      <c r="F54110" s="148"/>
      <c r="G54110" s="149"/>
      <c r="H54110" s="148"/>
      <c r="I54110"/>
    </row>
    <row r="54111" spans="1:9" x14ac:dyDescent="0.25">
      <c r="A54111"/>
      <c r="B54111"/>
      <c r="C54111"/>
      <c r="D54111"/>
      <c r="E54111" s="148"/>
      <c r="F54111" s="148"/>
      <c r="G54111" s="149"/>
      <c r="H54111" s="148"/>
      <c r="I54111"/>
    </row>
    <row r="54112" spans="1:9" x14ac:dyDescent="0.25">
      <c r="A54112"/>
      <c r="B54112"/>
      <c r="C54112"/>
      <c r="D54112"/>
      <c r="E54112" s="148"/>
      <c r="F54112" s="148"/>
      <c r="G54112" s="149"/>
      <c r="H54112" s="148"/>
      <c r="I54112"/>
    </row>
    <row r="54113" spans="1:9" x14ac:dyDescent="0.25">
      <c r="A54113"/>
      <c r="B54113"/>
      <c r="C54113"/>
      <c r="D54113"/>
      <c r="E54113" s="148"/>
      <c r="F54113" s="148"/>
      <c r="G54113" s="149"/>
      <c r="H54113" s="148"/>
      <c r="I54113"/>
    </row>
    <row r="54114" spans="1:9" x14ac:dyDescent="0.25">
      <c r="A54114"/>
      <c r="B54114"/>
      <c r="C54114"/>
      <c r="D54114"/>
      <c r="E54114" s="148"/>
      <c r="F54114" s="148"/>
      <c r="G54114" s="149"/>
      <c r="H54114" s="148"/>
      <c r="I54114"/>
    </row>
    <row r="54115" spans="1:9" x14ac:dyDescent="0.25">
      <c r="A54115"/>
      <c r="B54115"/>
      <c r="C54115"/>
      <c r="D54115"/>
      <c r="E54115" s="148"/>
      <c r="F54115" s="148"/>
      <c r="G54115" s="149"/>
      <c r="H54115" s="148"/>
      <c r="I54115"/>
    </row>
    <row r="54116" spans="1:9" x14ac:dyDescent="0.25">
      <c r="A54116"/>
      <c r="B54116"/>
      <c r="C54116"/>
      <c r="D54116"/>
      <c r="E54116" s="148"/>
      <c r="F54116" s="148"/>
      <c r="G54116" s="149"/>
      <c r="H54116" s="148"/>
      <c r="I54116"/>
    </row>
    <row r="54117" spans="1:9" x14ac:dyDescent="0.25">
      <c r="A54117"/>
      <c r="B54117"/>
      <c r="C54117"/>
      <c r="D54117"/>
      <c r="E54117" s="148"/>
      <c r="F54117" s="148"/>
      <c r="G54117" s="149"/>
      <c r="H54117" s="148"/>
      <c r="I54117"/>
    </row>
    <row r="54118" spans="1:9" x14ac:dyDescent="0.25">
      <c r="A54118"/>
      <c r="B54118"/>
      <c r="C54118"/>
      <c r="D54118"/>
      <c r="E54118" s="148"/>
      <c r="F54118" s="148"/>
      <c r="G54118" s="149"/>
      <c r="H54118" s="148"/>
      <c r="I54118"/>
    </row>
    <row r="54119" spans="1:9" x14ac:dyDescent="0.25">
      <c r="A54119"/>
      <c r="B54119"/>
      <c r="C54119"/>
      <c r="D54119"/>
      <c r="E54119" s="148"/>
      <c r="F54119" s="148"/>
      <c r="G54119" s="149"/>
      <c r="H54119" s="148"/>
      <c r="I54119"/>
    </row>
    <row r="54120" spans="1:9" x14ac:dyDescent="0.25">
      <c r="A54120"/>
      <c r="B54120"/>
      <c r="C54120"/>
      <c r="D54120"/>
      <c r="E54120" s="148"/>
      <c r="F54120" s="148"/>
      <c r="G54120" s="149"/>
      <c r="H54120" s="148"/>
      <c r="I54120"/>
    </row>
    <row r="54121" spans="1:9" x14ac:dyDescent="0.25">
      <c r="A54121"/>
      <c r="B54121"/>
      <c r="C54121"/>
      <c r="D54121"/>
      <c r="E54121" s="148"/>
      <c r="F54121" s="148"/>
      <c r="G54121" s="149"/>
      <c r="H54121" s="148"/>
      <c r="I54121"/>
    </row>
    <row r="54122" spans="1:9" x14ac:dyDescent="0.25">
      <c r="A54122"/>
      <c r="B54122"/>
      <c r="C54122"/>
      <c r="D54122"/>
      <c r="E54122" s="148"/>
      <c r="F54122" s="148"/>
      <c r="G54122" s="149"/>
      <c r="H54122" s="148"/>
      <c r="I54122"/>
    </row>
    <row r="54123" spans="1:9" x14ac:dyDescent="0.25">
      <c r="A54123"/>
      <c r="B54123"/>
      <c r="C54123"/>
      <c r="D54123"/>
      <c r="E54123" s="148"/>
      <c r="F54123" s="148"/>
      <c r="G54123" s="149"/>
      <c r="H54123" s="148"/>
      <c r="I54123"/>
    </row>
    <row r="54124" spans="1:9" x14ac:dyDescent="0.25">
      <c r="A54124"/>
      <c r="B54124"/>
      <c r="C54124"/>
      <c r="D54124"/>
      <c r="E54124" s="148"/>
      <c r="F54124" s="148"/>
      <c r="G54124" s="149"/>
      <c r="H54124" s="148"/>
      <c r="I54124"/>
    </row>
    <row r="54125" spans="1:9" x14ac:dyDescent="0.25">
      <c r="A54125"/>
      <c r="B54125"/>
      <c r="C54125"/>
      <c r="D54125"/>
      <c r="E54125" s="148"/>
      <c r="F54125" s="148"/>
      <c r="G54125" s="149"/>
      <c r="H54125" s="148"/>
      <c r="I54125"/>
    </row>
    <row r="54126" spans="1:9" x14ac:dyDescent="0.25">
      <c r="A54126"/>
      <c r="B54126"/>
      <c r="C54126"/>
      <c r="D54126"/>
      <c r="E54126" s="148"/>
      <c r="F54126" s="148"/>
      <c r="G54126" s="149"/>
      <c r="H54126" s="148"/>
      <c r="I54126"/>
    </row>
    <row r="54127" spans="1:9" x14ac:dyDescent="0.25">
      <c r="A54127"/>
      <c r="B54127"/>
      <c r="C54127"/>
      <c r="D54127"/>
      <c r="E54127" s="148"/>
      <c r="F54127" s="148"/>
      <c r="G54127" s="149"/>
      <c r="H54127" s="148"/>
      <c r="I54127"/>
    </row>
    <row r="54128" spans="1:9" x14ac:dyDescent="0.25">
      <c r="A54128"/>
      <c r="B54128"/>
      <c r="C54128"/>
      <c r="D54128"/>
      <c r="E54128" s="148"/>
      <c r="F54128" s="148"/>
      <c r="G54128" s="149"/>
      <c r="H54128" s="148"/>
      <c r="I54128"/>
    </row>
    <row r="54129" spans="1:9" x14ac:dyDescent="0.25">
      <c r="A54129"/>
      <c r="B54129"/>
      <c r="C54129"/>
      <c r="D54129"/>
      <c r="E54129" s="148"/>
      <c r="F54129" s="148"/>
      <c r="G54129" s="149"/>
      <c r="H54129" s="148"/>
      <c r="I54129"/>
    </row>
    <row r="54130" spans="1:9" x14ac:dyDescent="0.25">
      <c r="A54130"/>
      <c r="B54130"/>
      <c r="C54130"/>
      <c r="D54130"/>
      <c r="E54130" s="148"/>
      <c r="F54130" s="148"/>
      <c r="G54130" s="149"/>
      <c r="H54130" s="148"/>
      <c r="I54130"/>
    </row>
    <row r="54131" spans="1:9" x14ac:dyDescent="0.25">
      <c r="A54131"/>
      <c r="B54131"/>
      <c r="C54131"/>
      <c r="D54131"/>
      <c r="E54131" s="148"/>
      <c r="F54131" s="148"/>
      <c r="G54131" s="149"/>
      <c r="H54131" s="148"/>
      <c r="I54131"/>
    </row>
    <row r="54132" spans="1:9" x14ac:dyDescent="0.25">
      <c r="A54132"/>
      <c r="B54132"/>
      <c r="C54132"/>
      <c r="D54132"/>
      <c r="E54132" s="148"/>
      <c r="F54132" s="148"/>
      <c r="G54132" s="149"/>
      <c r="H54132" s="148"/>
      <c r="I54132"/>
    </row>
    <row r="54133" spans="1:9" x14ac:dyDescent="0.25">
      <c r="A54133"/>
      <c r="B54133"/>
      <c r="C54133"/>
      <c r="D54133"/>
      <c r="E54133" s="148"/>
      <c r="F54133" s="148"/>
      <c r="G54133" s="149"/>
      <c r="H54133" s="148"/>
      <c r="I54133"/>
    </row>
    <row r="54134" spans="1:9" x14ac:dyDescent="0.25">
      <c r="A54134"/>
      <c r="B54134"/>
      <c r="C54134"/>
      <c r="D54134"/>
      <c r="E54134" s="148"/>
      <c r="F54134" s="148"/>
      <c r="G54134" s="149"/>
      <c r="H54134" s="148"/>
      <c r="I54134"/>
    </row>
    <row r="54135" spans="1:9" x14ac:dyDescent="0.25">
      <c r="A54135"/>
      <c r="B54135"/>
      <c r="C54135"/>
      <c r="D54135"/>
      <c r="E54135" s="148"/>
      <c r="F54135" s="148"/>
      <c r="G54135" s="149"/>
      <c r="H54135" s="148"/>
      <c r="I54135"/>
    </row>
    <row r="54136" spans="1:9" x14ac:dyDescent="0.25">
      <c r="A54136"/>
      <c r="B54136"/>
      <c r="C54136"/>
      <c r="D54136"/>
      <c r="E54136" s="148"/>
      <c r="F54136" s="148"/>
      <c r="G54136" s="149"/>
      <c r="H54136" s="148"/>
      <c r="I54136"/>
    </row>
    <row r="54137" spans="1:9" x14ac:dyDescent="0.25">
      <c r="A54137"/>
      <c r="B54137"/>
      <c r="C54137"/>
      <c r="D54137"/>
      <c r="E54137" s="148"/>
      <c r="F54137" s="148"/>
      <c r="G54137" s="149"/>
      <c r="H54137" s="148"/>
      <c r="I54137"/>
    </row>
    <row r="54138" spans="1:9" x14ac:dyDescent="0.25">
      <c r="A54138"/>
      <c r="B54138"/>
      <c r="C54138"/>
      <c r="D54138"/>
      <c r="E54138" s="148"/>
      <c r="F54138" s="148"/>
      <c r="G54138" s="149"/>
      <c r="H54138" s="148"/>
      <c r="I54138"/>
    </row>
    <row r="54139" spans="1:9" x14ac:dyDescent="0.25">
      <c r="A54139"/>
      <c r="B54139"/>
      <c r="C54139"/>
      <c r="D54139"/>
      <c r="E54139" s="148"/>
      <c r="F54139" s="148"/>
      <c r="G54139" s="149"/>
      <c r="H54139" s="148"/>
      <c r="I54139"/>
    </row>
    <row r="54140" spans="1:9" x14ac:dyDescent="0.25">
      <c r="A54140"/>
      <c r="B54140"/>
      <c r="C54140"/>
      <c r="D54140"/>
      <c r="E54140" s="148"/>
      <c r="F54140" s="148"/>
      <c r="G54140" s="149"/>
      <c r="H54140" s="148"/>
      <c r="I54140"/>
    </row>
    <row r="54141" spans="1:9" x14ac:dyDescent="0.25">
      <c r="A54141"/>
      <c r="B54141"/>
      <c r="C54141"/>
      <c r="D54141"/>
      <c r="E54141" s="148"/>
      <c r="F54141" s="148"/>
      <c r="G54141" s="149"/>
      <c r="H54141" s="148"/>
      <c r="I54141"/>
    </row>
    <row r="54142" spans="1:9" x14ac:dyDescent="0.25">
      <c r="A54142"/>
      <c r="B54142"/>
      <c r="C54142"/>
      <c r="D54142"/>
      <c r="E54142" s="148"/>
      <c r="F54142" s="148"/>
      <c r="G54142" s="149"/>
      <c r="H54142" s="148"/>
      <c r="I54142"/>
    </row>
    <row r="54143" spans="1:9" x14ac:dyDescent="0.25">
      <c r="A54143"/>
      <c r="B54143"/>
      <c r="C54143"/>
      <c r="D54143"/>
      <c r="E54143" s="148"/>
      <c r="F54143" s="148"/>
      <c r="G54143" s="149"/>
      <c r="H54143" s="148"/>
      <c r="I54143"/>
    </row>
    <row r="54144" spans="1:9" x14ac:dyDescent="0.25">
      <c r="A54144"/>
      <c r="B54144"/>
      <c r="C54144"/>
      <c r="D54144"/>
      <c r="E54144" s="148"/>
      <c r="F54144" s="148"/>
      <c r="G54144" s="149"/>
      <c r="H54144" s="148"/>
      <c r="I54144"/>
    </row>
    <row r="54145" spans="1:9" x14ac:dyDescent="0.25">
      <c r="A54145"/>
      <c r="B54145"/>
      <c r="C54145"/>
      <c r="D54145"/>
      <c r="E54145" s="148"/>
      <c r="F54145" s="148"/>
      <c r="G54145" s="149"/>
      <c r="H54145" s="148"/>
      <c r="I54145"/>
    </row>
    <row r="54146" spans="1:9" x14ac:dyDescent="0.25">
      <c r="A54146"/>
      <c r="B54146"/>
      <c r="C54146"/>
      <c r="D54146"/>
      <c r="E54146" s="148"/>
      <c r="F54146" s="148"/>
      <c r="G54146" s="149"/>
      <c r="H54146" s="148"/>
      <c r="I54146"/>
    </row>
    <row r="54147" spans="1:9" x14ac:dyDescent="0.25">
      <c r="A54147"/>
      <c r="B54147"/>
      <c r="C54147"/>
      <c r="D54147"/>
      <c r="E54147" s="148"/>
      <c r="F54147" s="148"/>
      <c r="G54147" s="149"/>
      <c r="H54147" s="148"/>
      <c r="I54147"/>
    </row>
    <row r="54148" spans="1:9" x14ac:dyDescent="0.25">
      <c r="A54148"/>
      <c r="B54148"/>
      <c r="C54148"/>
      <c r="D54148"/>
      <c r="E54148" s="148"/>
      <c r="F54148" s="148"/>
      <c r="G54148" s="149"/>
      <c r="H54148" s="148"/>
      <c r="I54148"/>
    </row>
    <row r="54149" spans="1:9" x14ac:dyDescent="0.25">
      <c r="A54149"/>
      <c r="B54149"/>
      <c r="C54149"/>
      <c r="D54149"/>
      <c r="E54149" s="148"/>
      <c r="F54149" s="148"/>
      <c r="G54149" s="149"/>
      <c r="H54149" s="148"/>
      <c r="I54149"/>
    </row>
    <row r="54150" spans="1:9" x14ac:dyDescent="0.25">
      <c r="A54150"/>
      <c r="B54150"/>
      <c r="C54150"/>
      <c r="D54150"/>
      <c r="E54150" s="148"/>
      <c r="F54150" s="148"/>
      <c r="G54150" s="149"/>
      <c r="H54150" s="148"/>
      <c r="I54150"/>
    </row>
    <row r="54151" spans="1:9" x14ac:dyDescent="0.25">
      <c r="A54151"/>
      <c r="B54151"/>
      <c r="C54151"/>
      <c r="D54151"/>
      <c r="E54151" s="148"/>
      <c r="F54151" s="148"/>
      <c r="G54151" s="149"/>
      <c r="H54151" s="148"/>
      <c r="I54151"/>
    </row>
    <row r="54152" spans="1:9" x14ac:dyDescent="0.25">
      <c r="A54152"/>
      <c r="B54152"/>
      <c r="C54152"/>
      <c r="D54152"/>
      <c r="E54152" s="148"/>
      <c r="F54152" s="148"/>
      <c r="G54152" s="149"/>
      <c r="H54152" s="148"/>
      <c r="I54152"/>
    </row>
    <row r="54153" spans="1:9" x14ac:dyDescent="0.25">
      <c r="A54153"/>
      <c r="B54153"/>
      <c r="C54153"/>
      <c r="D54153"/>
      <c r="E54153" s="148"/>
      <c r="F54153" s="148"/>
      <c r="G54153" s="149"/>
      <c r="H54153" s="148"/>
      <c r="I54153"/>
    </row>
    <row r="54154" spans="1:9" x14ac:dyDescent="0.25">
      <c r="A54154"/>
      <c r="B54154"/>
      <c r="C54154"/>
      <c r="D54154"/>
      <c r="E54154" s="148"/>
      <c r="F54154" s="148"/>
      <c r="G54154" s="149"/>
      <c r="H54154" s="148"/>
      <c r="I54154"/>
    </row>
    <row r="54155" spans="1:9" x14ac:dyDescent="0.25">
      <c r="A54155"/>
      <c r="B54155"/>
      <c r="C54155"/>
      <c r="D54155"/>
      <c r="E54155" s="148"/>
      <c r="F54155" s="148"/>
      <c r="G54155" s="149"/>
      <c r="H54155" s="148"/>
      <c r="I54155"/>
    </row>
    <row r="54156" spans="1:9" x14ac:dyDescent="0.25">
      <c r="A54156"/>
      <c r="B54156"/>
      <c r="C54156"/>
      <c r="D54156"/>
      <c r="E54156" s="148"/>
      <c r="F54156" s="148"/>
      <c r="G54156" s="149"/>
      <c r="H54156" s="148"/>
      <c r="I54156"/>
    </row>
    <row r="54157" spans="1:9" x14ac:dyDescent="0.25">
      <c r="A54157"/>
      <c r="B54157"/>
      <c r="C54157"/>
      <c r="D54157"/>
      <c r="E54157" s="148"/>
      <c r="F54157" s="148"/>
      <c r="G54157" s="149"/>
      <c r="H54157" s="148"/>
      <c r="I54157"/>
    </row>
    <row r="54158" spans="1:9" x14ac:dyDescent="0.25">
      <c r="A54158"/>
      <c r="B54158"/>
      <c r="C54158"/>
      <c r="D54158"/>
      <c r="E54158" s="148"/>
      <c r="F54158" s="148"/>
      <c r="G54158" s="149"/>
      <c r="H54158" s="148"/>
      <c r="I54158"/>
    </row>
    <row r="54159" spans="1:9" x14ac:dyDescent="0.25">
      <c r="A54159"/>
      <c r="B54159"/>
      <c r="C54159"/>
      <c r="D54159"/>
      <c r="E54159" s="148"/>
      <c r="F54159" s="148"/>
      <c r="G54159" s="149"/>
      <c r="H54159" s="148"/>
      <c r="I54159"/>
    </row>
    <row r="54160" spans="1:9" x14ac:dyDescent="0.25">
      <c r="A54160"/>
      <c r="B54160"/>
      <c r="C54160"/>
      <c r="D54160"/>
      <c r="E54160" s="148"/>
      <c r="F54160" s="148"/>
      <c r="G54160" s="149"/>
      <c r="H54160" s="148"/>
      <c r="I54160"/>
    </row>
    <row r="54161" spans="1:9" x14ac:dyDescent="0.25">
      <c r="A54161"/>
      <c r="B54161"/>
      <c r="C54161"/>
      <c r="D54161"/>
      <c r="E54161" s="148"/>
      <c r="F54161" s="148"/>
      <c r="G54161" s="149"/>
      <c r="H54161" s="148"/>
      <c r="I54161"/>
    </row>
    <row r="54162" spans="1:9" x14ac:dyDescent="0.25">
      <c r="A54162"/>
      <c r="B54162"/>
      <c r="C54162"/>
      <c r="D54162"/>
      <c r="E54162" s="148"/>
      <c r="F54162" s="148"/>
      <c r="G54162" s="149"/>
      <c r="H54162" s="148"/>
      <c r="I54162"/>
    </row>
    <row r="54163" spans="1:9" x14ac:dyDescent="0.25">
      <c r="A54163"/>
      <c r="B54163"/>
      <c r="C54163"/>
      <c r="D54163"/>
      <c r="E54163" s="148"/>
      <c r="F54163" s="148"/>
      <c r="G54163" s="149"/>
      <c r="H54163" s="148"/>
      <c r="I54163"/>
    </row>
    <row r="54164" spans="1:9" x14ac:dyDescent="0.25">
      <c r="A54164"/>
      <c r="B54164"/>
      <c r="C54164"/>
      <c r="D54164"/>
      <c r="E54164" s="148"/>
      <c r="F54164" s="148"/>
      <c r="G54164" s="149"/>
      <c r="H54164" s="148"/>
      <c r="I54164"/>
    </row>
    <row r="54165" spans="1:9" x14ac:dyDescent="0.25">
      <c r="A54165"/>
      <c r="B54165"/>
      <c r="C54165"/>
      <c r="D54165"/>
      <c r="E54165" s="148"/>
      <c r="F54165" s="148"/>
      <c r="G54165" s="149"/>
      <c r="H54165" s="148"/>
      <c r="I54165"/>
    </row>
    <row r="54166" spans="1:9" x14ac:dyDescent="0.25">
      <c r="A54166"/>
      <c r="B54166"/>
      <c r="C54166"/>
      <c r="D54166"/>
      <c r="E54166" s="148"/>
      <c r="F54166" s="148"/>
      <c r="G54166" s="149"/>
      <c r="H54166" s="148"/>
      <c r="I54166"/>
    </row>
    <row r="54167" spans="1:9" x14ac:dyDescent="0.25">
      <c r="A54167"/>
      <c r="B54167"/>
      <c r="C54167"/>
      <c r="D54167"/>
      <c r="E54167" s="148"/>
      <c r="F54167" s="148"/>
      <c r="G54167" s="149"/>
      <c r="H54167" s="148"/>
      <c r="I54167"/>
    </row>
    <row r="54168" spans="1:9" x14ac:dyDescent="0.25">
      <c r="A54168"/>
      <c r="B54168"/>
      <c r="C54168"/>
      <c r="D54168"/>
      <c r="E54168" s="148"/>
      <c r="F54168" s="148"/>
      <c r="G54168" s="149"/>
      <c r="H54168" s="148"/>
      <c r="I54168"/>
    </row>
    <row r="54169" spans="1:9" x14ac:dyDescent="0.25">
      <c r="A54169"/>
      <c r="B54169"/>
      <c r="C54169"/>
      <c r="D54169"/>
      <c r="E54169" s="148"/>
      <c r="F54169" s="148"/>
      <c r="G54169" s="149"/>
      <c r="H54169" s="148"/>
      <c r="I54169"/>
    </row>
    <row r="54170" spans="1:9" x14ac:dyDescent="0.25">
      <c r="A54170"/>
      <c r="B54170"/>
      <c r="C54170"/>
      <c r="D54170"/>
      <c r="E54170" s="148"/>
      <c r="F54170" s="148"/>
      <c r="G54170" s="149"/>
      <c r="H54170" s="148"/>
      <c r="I54170"/>
    </row>
    <row r="54171" spans="1:9" x14ac:dyDescent="0.25">
      <c r="A54171"/>
      <c r="B54171"/>
      <c r="C54171"/>
      <c r="D54171"/>
      <c r="E54171" s="148"/>
      <c r="F54171" s="148"/>
      <c r="G54171" s="149"/>
      <c r="H54171" s="148"/>
      <c r="I54171"/>
    </row>
    <row r="54172" spans="1:9" x14ac:dyDescent="0.25">
      <c r="A54172"/>
      <c r="B54172"/>
      <c r="C54172"/>
      <c r="D54172"/>
      <c r="E54172" s="148"/>
      <c r="F54172" s="148"/>
      <c r="G54172" s="149"/>
      <c r="H54172" s="148"/>
      <c r="I54172"/>
    </row>
    <row r="54173" spans="1:9" x14ac:dyDescent="0.25">
      <c r="A54173"/>
      <c r="B54173"/>
      <c r="C54173"/>
      <c r="D54173"/>
      <c r="E54173" s="148"/>
      <c r="F54173" s="148"/>
      <c r="G54173" s="149"/>
      <c r="H54173" s="148"/>
      <c r="I54173"/>
    </row>
    <row r="54174" spans="1:9" x14ac:dyDescent="0.25">
      <c r="A54174"/>
      <c r="B54174"/>
      <c r="C54174"/>
      <c r="D54174"/>
      <c r="E54174" s="148"/>
      <c r="F54174" s="148"/>
      <c r="G54174" s="149"/>
      <c r="H54174" s="148"/>
      <c r="I54174"/>
    </row>
    <row r="54175" spans="1:9" x14ac:dyDescent="0.25">
      <c r="A54175"/>
      <c r="B54175"/>
      <c r="C54175"/>
      <c r="D54175"/>
      <c r="E54175" s="148"/>
      <c r="F54175" s="148"/>
      <c r="G54175" s="149"/>
      <c r="H54175" s="148"/>
      <c r="I54175"/>
    </row>
    <row r="54176" spans="1:9" x14ac:dyDescent="0.25">
      <c r="A54176"/>
      <c r="B54176"/>
      <c r="C54176"/>
      <c r="D54176"/>
      <c r="E54176" s="148"/>
      <c r="F54176" s="148"/>
      <c r="G54176" s="149"/>
      <c r="H54176" s="148"/>
      <c r="I54176"/>
    </row>
    <row r="54177" spans="1:9" x14ac:dyDescent="0.25">
      <c r="A54177"/>
      <c r="B54177"/>
      <c r="C54177"/>
      <c r="D54177"/>
      <c r="E54177" s="148"/>
      <c r="F54177" s="148"/>
      <c r="G54177" s="149"/>
      <c r="H54177" s="148"/>
      <c r="I54177"/>
    </row>
    <row r="54178" spans="1:9" x14ac:dyDescent="0.25">
      <c r="A54178"/>
      <c r="B54178"/>
      <c r="C54178"/>
      <c r="D54178"/>
      <c r="E54178" s="148"/>
      <c r="F54178" s="148"/>
      <c r="G54178" s="149"/>
      <c r="H54178" s="148"/>
      <c r="I54178"/>
    </row>
    <row r="54179" spans="1:9" x14ac:dyDescent="0.25">
      <c r="A54179"/>
      <c r="B54179"/>
      <c r="C54179"/>
      <c r="D54179"/>
      <c r="E54179" s="148"/>
      <c r="F54179" s="148"/>
      <c r="G54179" s="149"/>
      <c r="H54179" s="148"/>
      <c r="I54179"/>
    </row>
    <row r="54180" spans="1:9" x14ac:dyDescent="0.25">
      <c r="A54180"/>
      <c r="B54180"/>
      <c r="C54180"/>
      <c r="D54180"/>
      <c r="E54180" s="148"/>
      <c r="F54180" s="148"/>
      <c r="G54180" s="149"/>
      <c r="H54180" s="148"/>
      <c r="I54180"/>
    </row>
    <row r="54181" spans="1:9" x14ac:dyDescent="0.25">
      <c r="A54181"/>
      <c r="B54181"/>
      <c r="C54181"/>
      <c r="D54181"/>
      <c r="E54181" s="148"/>
      <c r="F54181" s="148"/>
      <c r="G54181" s="149"/>
      <c r="H54181" s="148"/>
      <c r="I54181"/>
    </row>
    <row r="54182" spans="1:9" x14ac:dyDescent="0.25">
      <c r="A54182"/>
      <c r="B54182"/>
      <c r="C54182"/>
      <c r="D54182"/>
      <c r="E54182" s="148"/>
      <c r="F54182" s="148"/>
      <c r="G54182" s="149"/>
      <c r="H54182" s="148"/>
      <c r="I54182"/>
    </row>
    <row r="54183" spans="1:9" x14ac:dyDescent="0.25">
      <c r="A54183"/>
      <c r="B54183"/>
      <c r="C54183"/>
      <c r="D54183"/>
      <c r="E54183" s="148"/>
      <c r="F54183" s="148"/>
      <c r="G54183" s="149"/>
      <c r="H54183" s="148"/>
      <c r="I54183"/>
    </row>
    <row r="54184" spans="1:9" x14ac:dyDescent="0.25">
      <c r="A54184"/>
      <c r="B54184"/>
      <c r="C54184"/>
      <c r="D54184"/>
      <c r="E54184" s="148"/>
      <c r="F54184" s="148"/>
      <c r="G54184" s="149"/>
      <c r="H54184" s="148"/>
      <c r="I54184"/>
    </row>
    <row r="54185" spans="1:9" x14ac:dyDescent="0.25">
      <c r="A54185"/>
      <c r="B54185"/>
      <c r="C54185"/>
      <c r="D54185"/>
      <c r="E54185" s="148"/>
      <c r="F54185" s="148"/>
      <c r="G54185" s="149"/>
      <c r="H54185" s="148"/>
      <c r="I54185"/>
    </row>
    <row r="54186" spans="1:9" x14ac:dyDescent="0.25">
      <c r="A54186"/>
      <c r="B54186"/>
      <c r="C54186"/>
      <c r="D54186"/>
      <c r="E54186" s="148"/>
      <c r="F54186" s="148"/>
      <c r="G54186" s="149"/>
      <c r="H54186" s="148"/>
      <c r="I54186"/>
    </row>
    <row r="54187" spans="1:9" x14ac:dyDescent="0.25">
      <c r="A54187"/>
      <c r="B54187"/>
      <c r="C54187"/>
      <c r="D54187"/>
      <c r="E54187" s="148"/>
      <c r="F54187" s="148"/>
      <c r="G54187" s="149"/>
      <c r="H54187" s="148"/>
      <c r="I54187"/>
    </row>
    <row r="54188" spans="1:9" x14ac:dyDescent="0.25">
      <c r="A54188"/>
      <c r="B54188"/>
      <c r="C54188"/>
      <c r="D54188"/>
      <c r="E54188" s="148"/>
      <c r="F54188" s="148"/>
      <c r="G54188" s="149"/>
      <c r="H54188" s="148"/>
      <c r="I54188"/>
    </row>
    <row r="54189" spans="1:9" x14ac:dyDescent="0.25">
      <c r="A54189"/>
      <c r="B54189"/>
      <c r="C54189"/>
      <c r="D54189"/>
      <c r="E54189" s="148"/>
      <c r="F54189" s="148"/>
      <c r="G54189" s="149"/>
      <c r="H54189" s="148"/>
      <c r="I54189"/>
    </row>
    <row r="54190" spans="1:9" x14ac:dyDescent="0.25">
      <c r="A54190"/>
      <c r="B54190"/>
      <c r="C54190"/>
      <c r="D54190"/>
      <c r="E54190" s="148"/>
      <c r="F54190" s="148"/>
      <c r="G54190" s="149"/>
      <c r="H54190" s="148"/>
      <c r="I54190"/>
    </row>
    <row r="54191" spans="1:9" x14ac:dyDescent="0.25">
      <c r="A54191"/>
      <c r="B54191"/>
      <c r="C54191"/>
      <c r="D54191"/>
      <c r="E54191" s="148"/>
      <c r="F54191" s="148"/>
      <c r="G54191" s="149"/>
      <c r="H54191" s="148"/>
      <c r="I54191"/>
    </row>
    <row r="54192" spans="1:9" x14ac:dyDescent="0.25">
      <c r="A54192"/>
      <c r="B54192"/>
      <c r="C54192"/>
      <c r="D54192"/>
      <c r="E54192" s="148"/>
      <c r="F54192" s="148"/>
      <c r="G54192" s="149"/>
      <c r="H54192" s="148"/>
      <c r="I54192"/>
    </row>
    <row r="54193" spans="1:9" x14ac:dyDescent="0.25">
      <c r="A54193"/>
      <c r="B54193"/>
      <c r="C54193"/>
      <c r="D54193"/>
      <c r="E54193" s="148"/>
      <c r="F54193" s="148"/>
      <c r="G54193" s="149"/>
      <c r="H54193" s="148"/>
      <c r="I54193"/>
    </row>
    <row r="54194" spans="1:9" x14ac:dyDescent="0.25">
      <c r="A54194"/>
      <c r="B54194"/>
      <c r="C54194"/>
      <c r="D54194"/>
      <c r="E54194" s="148"/>
      <c r="F54194" s="148"/>
      <c r="G54194" s="149"/>
      <c r="H54194" s="148"/>
      <c r="I54194"/>
    </row>
    <row r="54195" spans="1:9" x14ac:dyDescent="0.25">
      <c r="A54195"/>
      <c r="B54195"/>
      <c r="C54195"/>
      <c r="D54195"/>
      <c r="E54195" s="148"/>
      <c r="F54195" s="148"/>
      <c r="G54195" s="149"/>
      <c r="H54195" s="148"/>
      <c r="I54195"/>
    </row>
    <row r="54196" spans="1:9" x14ac:dyDescent="0.25">
      <c r="A54196"/>
      <c r="B54196"/>
      <c r="C54196"/>
      <c r="D54196"/>
      <c r="E54196" s="148"/>
      <c r="F54196" s="148"/>
      <c r="G54196" s="149"/>
      <c r="H54196" s="148"/>
      <c r="I54196"/>
    </row>
    <row r="54197" spans="1:9" x14ac:dyDescent="0.25">
      <c r="A54197"/>
      <c r="B54197"/>
      <c r="C54197"/>
      <c r="D54197"/>
      <c r="E54197" s="148"/>
      <c r="F54197" s="148"/>
      <c r="G54197" s="149"/>
      <c r="H54197" s="148"/>
      <c r="I54197"/>
    </row>
    <row r="54198" spans="1:9" x14ac:dyDescent="0.25">
      <c r="A54198"/>
      <c r="B54198"/>
      <c r="C54198"/>
      <c r="D54198"/>
      <c r="E54198" s="148"/>
      <c r="F54198" s="148"/>
      <c r="G54198" s="149"/>
      <c r="H54198" s="148"/>
      <c r="I54198"/>
    </row>
    <row r="54199" spans="1:9" x14ac:dyDescent="0.25">
      <c r="A54199"/>
      <c r="B54199"/>
      <c r="C54199"/>
      <c r="D54199"/>
      <c r="E54199" s="148"/>
      <c r="F54199" s="148"/>
      <c r="G54199" s="149"/>
      <c r="H54199" s="148"/>
      <c r="I54199"/>
    </row>
    <row r="54200" spans="1:9" x14ac:dyDescent="0.25">
      <c r="A54200"/>
      <c r="B54200"/>
      <c r="C54200"/>
      <c r="D54200"/>
      <c r="E54200" s="148"/>
      <c r="F54200" s="148"/>
      <c r="G54200" s="149"/>
      <c r="H54200" s="148"/>
      <c r="I54200"/>
    </row>
    <row r="54201" spans="1:9" x14ac:dyDescent="0.25">
      <c r="A54201"/>
      <c r="B54201"/>
      <c r="C54201"/>
      <c r="D54201"/>
      <c r="E54201" s="148"/>
      <c r="F54201" s="148"/>
      <c r="G54201" s="149"/>
      <c r="H54201" s="148"/>
      <c r="I54201"/>
    </row>
    <row r="54202" spans="1:9" x14ac:dyDescent="0.25">
      <c r="A54202"/>
      <c r="B54202"/>
      <c r="C54202"/>
      <c r="D54202"/>
      <c r="E54202" s="148"/>
      <c r="F54202" s="148"/>
      <c r="G54202" s="149"/>
      <c r="H54202" s="148"/>
      <c r="I54202"/>
    </row>
    <row r="54203" spans="1:9" x14ac:dyDescent="0.25">
      <c r="A54203"/>
      <c r="B54203"/>
      <c r="C54203"/>
      <c r="D54203"/>
      <c r="E54203" s="148"/>
      <c r="F54203" s="148"/>
      <c r="G54203" s="149"/>
      <c r="H54203" s="148"/>
      <c r="I54203"/>
    </row>
    <row r="54204" spans="1:9" x14ac:dyDescent="0.25">
      <c r="A54204"/>
      <c r="B54204"/>
      <c r="C54204"/>
      <c r="D54204"/>
      <c r="E54204" s="148"/>
      <c r="F54204" s="148"/>
      <c r="G54204" s="149"/>
      <c r="H54204" s="148"/>
      <c r="I54204"/>
    </row>
    <row r="54205" spans="1:9" x14ac:dyDescent="0.25">
      <c r="A54205"/>
      <c r="B54205"/>
      <c r="C54205"/>
      <c r="D54205"/>
      <c r="E54205" s="148"/>
      <c r="F54205" s="148"/>
      <c r="G54205" s="149"/>
      <c r="H54205" s="148"/>
      <c r="I54205"/>
    </row>
    <row r="54206" spans="1:9" x14ac:dyDescent="0.25">
      <c r="A54206"/>
      <c r="B54206"/>
      <c r="C54206"/>
      <c r="D54206"/>
      <c r="E54206" s="148"/>
      <c r="F54206" s="148"/>
      <c r="G54206" s="149"/>
      <c r="H54206" s="148"/>
      <c r="I54206"/>
    </row>
    <row r="54207" spans="1:9" x14ac:dyDescent="0.25">
      <c r="A54207"/>
      <c r="B54207"/>
      <c r="C54207"/>
      <c r="D54207"/>
      <c r="E54207" s="148"/>
      <c r="F54207" s="148"/>
      <c r="G54207" s="149"/>
      <c r="H54207" s="148"/>
      <c r="I54207"/>
    </row>
    <row r="54208" spans="1:9" x14ac:dyDescent="0.25">
      <c r="A54208"/>
      <c r="B54208"/>
      <c r="C54208"/>
      <c r="D54208"/>
      <c r="E54208" s="148"/>
      <c r="F54208" s="148"/>
      <c r="G54208" s="149"/>
      <c r="H54208" s="148"/>
      <c r="I54208"/>
    </row>
    <row r="54209" spans="1:9" x14ac:dyDescent="0.25">
      <c r="A54209"/>
      <c r="B54209"/>
      <c r="C54209"/>
      <c r="D54209"/>
      <c r="E54209" s="148"/>
      <c r="F54209" s="148"/>
      <c r="G54209" s="149"/>
      <c r="H54209" s="148"/>
      <c r="I54209"/>
    </row>
    <row r="54210" spans="1:9" x14ac:dyDescent="0.25">
      <c r="A54210"/>
      <c r="B54210"/>
      <c r="C54210"/>
      <c r="D54210"/>
      <c r="E54210" s="148"/>
      <c r="F54210" s="148"/>
      <c r="G54210" s="149"/>
      <c r="H54210" s="148"/>
      <c r="I54210"/>
    </row>
    <row r="54211" spans="1:9" x14ac:dyDescent="0.25">
      <c r="A54211"/>
      <c r="B54211"/>
      <c r="C54211"/>
      <c r="D54211"/>
      <c r="E54211" s="148"/>
      <c r="F54211" s="148"/>
      <c r="G54211" s="149"/>
      <c r="H54211" s="148"/>
      <c r="I54211"/>
    </row>
    <row r="54212" spans="1:9" x14ac:dyDescent="0.25">
      <c r="A54212"/>
      <c r="B54212"/>
      <c r="C54212"/>
      <c r="D54212"/>
      <c r="E54212" s="148"/>
      <c r="F54212" s="148"/>
      <c r="G54212" s="149"/>
      <c r="H54212" s="148"/>
      <c r="I54212"/>
    </row>
    <row r="54213" spans="1:9" x14ac:dyDescent="0.25">
      <c r="A54213"/>
      <c r="B54213"/>
      <c r="C54213"/>
      <c r="D54213"/>
      <c r="E54213" s="148"/>
      <c r="F54213" s="148"/>
      <c r="G54213" s="149"/>
      <c r="H54213" s="148"/>
      <c r="I54213"/>
    </row>
    <row r="54214" spans="1:9" x14ac:dyDescent="0.25">
      <c r="A54214"/>
      <c r="B54214"/>
      <c r="C54214"/>
      <c r="D54214"/>
      <c r="E54214" s="148"/>
      <c r="F54214" s="148"/>
      <c r="G54214" s="149"/>
      <c r="H54214" s="148"/>
      <c r="I54214"/>
    </row>
    <row r="54215" spans="1:9" x14ac:dyDescent="0.25">
      <c r="A54215"/>
      <c r="B54215"/>
      <c r="C54215"/>
      <c r="D54215"/>
      <c r="E54215" s="148"/>
      <c r="F54215" s="148"/>
      <c r="G54215" s="149"/>
      <c r="H54215" s="148"/>
      <c r="I54215"/>
    </row>
    <row r="54216" spans="1:9" x14ac:dyDescent="0.25">
      <c r="A54216"/>
      <c r="B54216"/>
      <c r="C54216"/>
      <c r="D54216"/>
      <c r="E54216" s="148"/>
      <c r="F54216" s="148"/>
      <c r="G54216" s="149"/>
      <c r="H54216" s="148"/>
      <c r="I54216"/>
    </row>
    <row r="54217" spans="1:9" x14ac:dyDescent="0.25">
      <c r="A54217"/>
      <c r="B54217"/>
      <c r="C54217"/>
      <c r="D54217"/>
      <c r="E54217" s="148"/>
      <c r="F54217" s="148"/>
      <c r="G54217" s="149"/>
      <c r="H54217" s="148"/>
      <c r="I54217"/>
    </row>
    <row r="54218" spans="1:9" x14ac:dyDescent="0.25">
      <c r="A54218"/>
      <c r="B54218"/>
      <c r="C54218"/>
      <c r="D54218"/>
      <c r="E54218" s="148"/>
      <c r="F54218" s="148"/>
      <c r="G54218" s="149"/>
      <c r="H54218" s="148"/>
      <c r="I54218"/>
    </row>
    <row r="54219" spans="1:9" x14ac:dyDescent="0.25">
      <c r="A54219"/>
      <c r="B54219"/>
      <c r="C54219"/>
      <c r="D54219"/>
      <c r="E54219" s="148"/>
      <c r="F54219" s="148"/>
      <c r="G54219" s="149"/>
      <c r="H54219" s="148"/>
      <c r="I54219"/>
    </row>
    <row r="54220" spans="1:9" x14ac:dyDescent="0.25">
      <c r="A54220"/>
      <c r="B54220"/>
      <c r="C54220"/>
      <c r="D54220"/>
      <c r="E54220" s="148"/>
      <c r="F54220" s="148"/>
      <c r="G54220" s="149"/>
      <c r="H54220" s="148"/>
      <c r="I54220"/>
    </row>
    <row r="54221" spans="1:9" x14ac:dyDescent="0.25">
      <c r="A54221"/>
      <c r="B54221"/>
      <c r="C54221"/>
      <c r="D54221"/>
      <c r="E54221" s="148"/>
      <c r="F54221" s="148"/>
      <c r="G54221" s="149"/>
      <c r="H54221" s="148"/>
      <c r="I54221"/>
    </row>
    <row r="54222" spans="1:9" x14ac:dyDescent="0.25">
      <c r="A54222"/>
      <c r="B54222"/>
      <c r="C54222"/>
      <c r="D54222"/>
      <c r="E54222" s="148"/>
      <c r="F54222" s="148"/>
      <c r="G54222" s="149"/>
      <c r="H54222" s="148"/>
      <c r="I54222"/>
    </row>
    <row r="54223" spans="1:9" x14ac:dyDescent="0.25">
      <c r="A54223"/>
      <c r="B54223"/>
      <c r="C54223"/>
      <c r="D54223"/>
      <c r="E54223" s="148"/>
      <c r="F54223" s="148"/>
      <c r="G54223" s="149"/>
      <c r="H54223" s="148"/>
      <c r="I54223"/>
    </row>
    <row r="54224" spans="1:9" x14ac:dyDescent="0.25">
      <c r="A54224"/>
      <c r="B54224"/>
      <c r="C54224"/>
      <c r="D54224"/>
      <c r="E54224" s="148"/>
      <c r="F54224" s="148"/>
      <c r="G54224" s="149"/>
      <c r="H54224" s="148"/>
      <c r="I54224"/>
    </row>
    <row r="54225" spans="1:9" x14ac:dyDescent="0.25">
      <c r="A54225"/>
      <c r="B54225"/>
      <c r="C54225"/>
      <c r="D54225"/>
      <c r="E54225" s="148"/>
      <c r="F54225" s="148"/>
      <c r="G54225" s="149"/>
      <c r="H54225" s="148"/>
      <c r="I54225"/>
    </row>
    <row r="54226" spans="1:9" x14ac:dyDescent="0.25">
      <c r="A54226"/>
      <c r="B54226"/>
      <c r="C54226"/>
      <c r="D54226"/>
      <c r="E54226" s="148"/>
      <c r="F54226" s="148"/>
      <c r="G54226" s="149"/>
      <c r="H54226" s="148"/>
      <c r="I54226"/>
    </row>
    <row r="54227" spans="1:9" x14ac:dyDescent="0.25">
      <c r="A54227"/>
      <c r="B54227"/>
      <c r="C54227"/>
      <c r="D54227"/>
      <c r="E54227" s="148"/>
      <c r="F54227" s="148"/>
      <c r="G54227" s="149"/>
      <c r="H54227" s="148"/>
      <c r="I54227"/>
    </row>
    <row r="54228" spans="1:9" x14ac:dyDescent="0.25">
      <c r="A54228"/>
      <c r="B54228"/>
      <c r="C54228"/>
      <c r="D54228"/>
      <c r="E54228" s="148"/>
      <c r="F54228" s="148"/>
      <c r="G54228" s="149"/>
      <c r="H54228" s="148"/>
      <c r="I54228"/>
    </row>
    <row r="54229" spans="1:9" x14ac:dyDescent="0.25">
      <c r="A54229"/>
      <c r="B54229"/>
      <c r="C54229"/>
      <c r="D54229"/>
      <c r="E54229" s="148"/>
      <c r="F54229" s="148"/>
      <c r="G54229" s="149"/>
      <c r="H54229" s="148"/>
      <c r="I54229"/>
    </row>
    <row r="54230" spans="1:9" x14ac:dyDescent="0.25">
      <c r="A54230"/>
      <c r="B54230"/>
      <c r="C54230"/>
      <c r="D54230"/>
      <c r="E54230" s="148"/>
      <c r="F54230" s="148"/>
      <c r="G54230" s="149"/>
      <c r="H54230" s="148"/>
      <c r="I54230"/>
    </row>
    <row r="54231" spans="1:9" x14ac:dyDescent="0.25">
      <c r="A54231"/>
      <c r="B54231"/>
      <c r="C54231"/>
      <c r="D54231"/>
      <c r="E54231" s="148"/>
      <c r="F54231" s="148"/>
      <c r="G54231" s="149"/>
      <c r="H54231" s="148"/>
      <c r="I54231"/>
    </row>
    <row r="54232" spans="1:9" x14ac:dyDescent="0.25">
      <c r="A54232"/>
      <c r="B54232"/>
      <c r="C54232"/>
      <c r="D54232"/>
      <c r="E54232" s="148"/>
      <c r="F54232" s="148"/>
      <c r="G54232" s="149"/>
      <c r="H54232" s="148"/>
      <c r="I54232"/>
    </row>
    <row r="54233" spans="1:9" x14ac:dyDescent="0.25">
      <c r="A54233"/>
      <c r="B54233"/>
      <c r="C54233"/>
      <c r="D54233"/>
      <c r="E54233" s="148"/>
      <c r="F54233" s="148"/>
      <c r="G54233" s="149"/>
      <c r="H54233" s="148"/>
      <c r="I54233"/>
    </row>
    <row r="54234" spans="1:9" x14ac:dyDescent="0.25">
      <c r="A54234"/>
      <c r="B54234"/>
      <c r="C54234"/>
      <c r="D54234"/>
      <c r="E54234" s="148"/>
      <c r="F54234" s="148"/>
      <c r="G54234" s="149"/>
      <c r="H54234" s="148"/>
      <c r="I54234"/>
    </row>
    <row r="54235" spans="1:9" x14ac:dyDescent="0.25">
      <c r="A54235"/>
      <c r="B54235"/>
      <c r="C54235"/>
      <c r="D54235"/>
      <c r="E54235" s="148"/>
      <c r="F54235" s="148"/>
      <c r="G54235" s="149"/>
      <c r="H54235" s="148"/>
      <c r="I54235"/>
    </row>
    <row r="54236" spans="1:9" x14ac:dyDescent="0.25">
      <c r="A54236"/>
      <c r="B54236"/>
      <c r="C54236"/>
      <c r="D54236"/>
      <c r="E54236" s="148"/>
      <c r="F54236" s="148"/>
      <c r="G54236" s="149"/>
      <c r="H54236" s="148"/>
      <c r="I54236"/>
    </row>
    <row r="54237" spans="1:9" x14ac:dyDescent="0.25">
      <c r="A54237"/>
      <c r="B54237"/>
      <c r="C54237"/>
      <c r="D54237"/>
      <c r="E54237" s="148"/>
      <c r="F54237" s="148"/>
      <c r="G54237" s="149"/>
      <c r="H54237" s="148"/>
      <c r="I54237"/>
    </row>
    <row r="54238" spans="1:9" x14ac:dyDescent="0.25">
      <c r="A54238"/>
      <c r="B54238"/>
      <c r="C54238"/>
      <c r="D54238"/>
      <c r="E54238" s="148"/>
      <c r="F54238" s="148"/>
      <c r="G54238" s="149"/>
      <c r="H54238" s="148"/>
      <c r="I54238"/>
    </row>
    <row r="54239" spans="1:9" x14ac:dyDescent="0.25">
      <c r="A54239"/>
      <c r="B54239"/>
      <c r="C54239"/>
      <c r="D54239"/>
      <c r="E54239" s="148"/>
      <c r="F54239" s="148"/>
      <c r="G54239" s="149"/>
      <c r="H54239" s="148"/>
      <c r="I54239"/>
    </row>
    <row r="54240" spans="1:9" x14ac:dyDescent="0.25">
      <c r="A54240"/>
      <c r="B54240"/>
      <c r="C54240"/>
      <c r="D54240"/>
      <c r="E54240" s="148"/>
      <c r="F54240" s="148"/>
      <c r="G54240" s="149"/>
      <c r="H54240" s="148"/>
      <c r="I54240"/>
    </row>
    <row r="54241" spans="1:9" x14ac:dyDescent="0.25">
      <c r="A54241"/>
      <c r="B54241"/>
      <c r="C54241"/>
      <c r="D54241"/>
      <c r="E54241" s="148"/>
      <c r="F54241" s="148"/>
      <c r="G54241" s="149"/>
      <c r="H54241" s="148"/>
      <c r="I54241"/>
    </row>
    <row r="54242" spans="1:9" x14ac:dyDescent="0.25">
      <c r="A54242"/>
      <c r="B54242"/>
      <c r="C54242"/>
      <c r="D54242"/>
      <c r="E54242" s="148"/>
      <c r="F54242" s="148"/>
      <c r="G54242" s="149"/>
      <c r="H54242" s="148"/>
      <c r="I54242"/>
    </row>
    <row r="54243" spans="1:9" x14ac:dyDescent="0.25">
      <c r="A54243"/>
      <c r="B54243"/>
      <c r="C54243"/>
      <c r="D54243"/>
      <c r="E54243" s="148"/>
      <c r="F54243" s="148"/>
      <c r="G54243" s="149"/>
      <c r="H54243" s="148"/>
      <c r="I54243"/>
    </row>
    <row r="54244" spans="1:9" x14ac:dyDescent="0.25">
      <c r="A54244"/>
      <c r="B54244"/>
      <c r="C54244"/>
      <c r="D54244"/>
      <c r="E54244" s="148"/>
      <c r="F54244" s="148"/>
      <c r="G54244" s="149"/>
      <c r="H54244" s="148"/>
      <c r="I54244"/>
    </row>
    <row r="54245" spans="1:9" x14ac:dyDescent="0.25">
      <c r="A54245"/>
      <c r="B54245"/>
      <c r="C54245"/>
      <c r="D54245"/>
      <c r="E54245" s="148"/>
      <c r="F54245" s="148"/>
      <c r="G54245" s="149"/>
      <c r="H54245" s="148"/>
      <c r="I54245"/>
    </row>
    <row r="54246" spans="1:9" x14ac:dyDescent="0.25">
      <c r="A54246"/>
      <c r="B54246"/>
      <c r="C54246"/>
      <c r="D54246"/>
      <c r="E54246" s="148"/>
      <c r="F54246" s="148"/>
      <c r="G54246" s="149"/>
      <c r="H54246" s="148"/>
      <c r="I54246"/>
    </row>
    <row r="54247" spans="1:9" x14ac:dyDescent="0.25">
      <c r="A54247"/>
      <c r="B54247"/>
      <c r="C54247"/>
      <c r="D54247"/>
      <c r="E54247" s="148"/>
      <c r="F54247" s="148"/>
      <c r="G54247" s="149"/>
      <c r="H54247" s="148"/>
      <c r="I54247"/>
    </row>
    <row r="54248" spans="1:9" x14ac:dyDescent="0.25">
      <c r="A54248"/>
      <c r="B54248"/>
      <c r="C54248"/>
      <c r="D54248"/>
      <c r="E54248" s="148"/>
      <c r="F54248" s="148"/>
      <c r="G54248" s="149"/>
      <c r="H54248" s="148"/>
      <c r="I54248"/>
    </row>
    <row r="54249" spans="1:9" x14ac:dyDescent="0.25">
      <c r="A54249"/>
      <c r="B54249"/>
      <c r="C54249"/>
      <c r="D54249"/>
      <c r="E54249" s="148"/>
      <c r="F54249" s="148"/>
      <c r="G54249" s="149"/>
      <c r="H54249" s="148"/>
      <c r="I54249"/>
    </row>
    <row r="54250" spans="1:9" x14ac:dyDescent="0.25">
      <c r="A54250"/>
      <c r="B54250"/>
      <c r="C54250"/>
      <c r="D54250"/>
      <c r="E54250" s="148"/>
      <c r="F54250" s="148"/>
      <c r="G54250" s="149"/>
      <c r="H54250" s="148"/>
      <c r="I54250"/>
    </row>
    <row r="54251" spans="1:9" x14ac:dyDescent="0.25">
      <c r="A54251"/>
      <c r="B54251"/>
      <c r="C54251"/>
      <c r="D54251"/>
      <c r="E54251" s="148"/>
      <c r="F54251" s="148"/>
      <c r="G54251" s="149"/>
      <c r="H54251" s="148"/>
      <c r="I54251"/>
    </row>
    <row r="54252" spans="1:9" x14ac:dyDescent="0.25">
      <c r="A54252"/>
      <c r="B54252"/>
      <c r="C54252"/>
      <c r="D54252"/>
      <c r="E54252" s="148"/>
      <c r="F54252" s="148"/>
      <c r="G54252" s="149"/>
      <c r="H54252" s="148"/>
      <c r="I54252"/>
    </row>
    <row r="54253" spans="1:9" x14ac:dyDescent="0.25">
      <c r="A54253"/>
      <c r="B54253"/>
      <c r="C54253"/>
      <c r="D54253"/>
      <c r="E54253" s="148"/>
      <c r="F54253" s="148"/>
      <c r="G54253" s="149"/>
      <c r="H54253" s="148"/>
      <c r="I54253"/>
    </row>
    <row r="54254" spans="1:9" x14ac:dyDescent="0.25">
      <c r="A54254"/>
      <c r="B54254"/>
      <c r="C54254"/>
      <c r="D54254"/>
      <c r="E54254" s="148"/>
      <c r="F54254" s="148"/>
      <c r="G54254" s="149"/>
      <c r="H54254" s="148"/>
      <c r="I54254"/>
    </row>
    <row r="54255" spans="1:9" x14ac:dyDescent="0.25">
      <c r="A54255"/>
      <c r="B54255"/>
      <c r="C54255"/>
      <c r="D54255"/>
      <c r="E54255" s="148"/>
      <c r="F54255" s="148"/>
      <c r="G54255" s="149"/>
      <c r="H54255" s="148"/>
      <c r="I54255"/>
    </row>
    <row r="54256" spans="1:9" x14ac:dyDescent="0.25">
      <c r="A54256"/>
      <c r="B54256"/>
      <c r="C54256"/>
      <c r="D54256"/>
      <c r="E54256" s="148"/>
      <c r="F54256" s="148"/>
      <c r="G54256" s="149"/>
      <c r="H54256" s="148"/>
      <c r="I54256"/>
    </row>
    <row r="54257" spans="1:9" x14ac:dyDescent="0.25">
      <c r="A54257"/>
      <c r="B54257"/>
      <c r="C54257"/>
      <c r="D54257"/>
      <c r="E54257" s="148"/>
      <c r="F54257" s="148"/>
      <c r="G54257" s="149"/>
      <c r="H54257" s="148"/>
      <c r="I54257"/>
    </row>
    <row r="54258" spans="1:9" x14ac:dyDescent="0.25">
      <c r="A54258"/>
      <c r="B54258"/>
      <c r="C54258"/>
      <c r="D54258"/>
      <c r="E54258" s="148"/>
      <c r="F54258" s="148"/>
      <c r="G54258" s="149"/>
      <c r="H54258" s="148"/>
      <c r="I54258"/>
    </row>
    <row r="54259" spans="1:9" x14ac:dyDescent="0.25">
      <c r="A54259"/>
      <c r="B54259"/>
      <c r="C54259"/>
      <c r="D54259"/>
      <c r="E54259" s="148"/>
      <c r="F54259" s="148"/>
      <c r="G54259" s="149"/>
      <c r="H54259" s="148"/>
      <c r="I54259"/>
    </row>
    <row r="54260" spans="1:9" x14ac:dyDescent="0.25">
      <c r="A54260"/>
      <c r="B54260"/>
      <c r="C54260"/>
      <c r="D54260"/>
      <c r="E54260" s="148"/>
      <c r="F54260" s="148"/>
      <c r="G54260" s="149"/>
      <c r="H54260" s="148"/>
      <c r="I54260"/>
    </row>
    <row r="54261" spans="1:9" x14ac:dyDescent="0.25">
      <c r="A54261"/>
      <c r="B54261"/>
      <c r="C54261"/>
      <c r="D54261"/>
      <c r="E54261" s="148"/>
      <c r="F54261" s="148"/>
      <c r="G54261" s="149"/>
      <c r="H54261" s="148"/>
      <c r="I54261"/>
    </row>
    <row r="54262" spans="1:9" x14ac:dyDescent="0.25">
      <c r="A54262"/>
      <c r="B54262"/>
      <c r="C54262"/>
      <c r="D54262"/>
      <c r="E54262" s="148"/>
      <c r="F54262" s="148"/>
      <c r="G54262" s="149"/>
      <c r="H54262" s="148"/>
      <c r="I54262"/>
    </row>
    <row r="54263" spans="1:9" x14ac:dyDescent="0.25">
      <c r="A54263"/>
      <c r="B54263"/>
      <c r="C54263"/>
      <c r="D54263"/>
      <c r="E54263" s="148"/>
      <c r="F54263" s="148"/>
      <c r="G54263" s="149"/>
      <c r="H54263" s="148"/>
      <c r="I54263"/>
    </row>
    <row r="54264" spans="1:9" x14ac:dyDescent="0.25">
      <c r="A54264"/>
      <c r="B54264"/>
      <c r="C54264"/>
      <c r="D54264"/>
      <c r="E54264" s="148"/>
      <c r="F54264" s="148"/>
      <c r="G54264" s="149"/>
      <c r="H54264" s="148"/>
      <c r="I54264"/>
    </row>
    <row r="54265" spans="1:9" x14ac:dyDescent="0.25">
      <c r="A54265"/>
      <c r="B54265"/>
      <c r="C54265"/>
      <c r="D54265"/>
      <c r="E54265" s="148"/>
      <c r="F54265" s="148"/>
      <c r="G54265" s="149"/>
      <c r="H54265" s="148"/>
      <c r="I54265"/>
    </row>
    <row r="54266" spans="1:9" x14ac:dyDescent="0.25">
      <c r="A54266"/>
      <c r="B54266"/>
      <c r="C54266"/>
      <c r="D54266"/>
      <c r="E54266" s="148"/>
      <c r="F54266" s="148"/>
      <c r="G54266" s="149"/>
      <c r="H54266" s="148"/>
      <c r="I54266"/>
    </row>
    <row r="54267" spans="1:9" x14ac:dyDescent="0.25">
      <c r="A54267"/>
      <c r="B54267"/>
      <c r="C54267"/>
      <c r="D54267"/>
      <c r="E54267" s="148"/>
      <c r="F54267" s="148"/>
      <c r="G54267" s="149"/>
      <c r="H54267" s="148"/>
      <c r="I54267"/>
    </row>
    <row r="54268" spans="1:9" x14ac:dyDescent="0.25">
      <c r="A54268"/>
      <c r="B54268"/>
      <c r="C54268"/>
      <c r="D54268"/>
      <c r="E54268" s="148"/>
      <c r="F54268" s="148"/>
      <c r="G54268" s="149"/>
      <c r="H54268" s="148"/>
      <c r="I54268"/>
    </row>
    <row r="54269" spans="1:9" x14ac:dyDescent="0.25">
      <c r="A54269"/>
      <c r="B54269"/>
      <c r="C54269"/>
      <c r="D54269"/>
      <c r="E54269" s="148"/>
      <c r="F54269" s="148"/>
      <c r="G54269" s="149"/>
      <c r="H54269" s="148"/>
      <c r="I54269"/>
    </row>
    <row r="54270" spans="1:9" x14ac:dyDescent="0.25">
      <c r="A54270"/>
      <c r="B54270"/>
      <c r="C54270"/>
      <c r="D54270"/>
      <c r="E54270" s="148"/>
      <c r="F54270" s="148"/>
      <c r="G54270" s="149"/>
      <c r="H54270" s="148"/>
      <c r="I54270"/>
    </row>
    <row r="54271" spans="1:9" x14ac:dyDescent="0.25">
      <c r="A54271"/>
      <c r="B54271"/>
      <c r="C54271"/>
      <c r="D54271"/>
      <c r="E54271" s="148"/>
      <c r="F54271" s="148"/>
      <c r="G54271" s="149"/>
      <c r="H54271" s="148"/>
      <c r="I54271"/>
    </row>
    <row r="54272" spans="1:9" x14ac:dyDescent="0.25">
      <c r="A54272"/>
      <c r="B54272"/>
      <c r="C54272"/>
      <c r="D54272"/>
      <c r="E54272" s="148"/>
      <c r="F54272" s="148"/>
      <c r="G54272" s="149"/>
      <c r="H54272" s="148"/>
      <c r="I54272"/>
    </row>
    <row r="54273" spans="1:9" x14ac:dyDescent="0.25">
      <c r="A54273"/>
      <c r="B54273"/>
      <c r="C54273"/>
      <c r="D54273"/>
      <c r="E54273" s="148"/>
      <c r="F54273" s="148"/>
      <c r="G54273" s="149"/>
      <c r="H54273" s="148"/>
      <c r="I54273"/>
    </row>
    <row r="54274" spans="1:9" x14ac:dyDescent="0.25">
      <c r="A54274"/>
      <c r="B54274"/>
      <c r="C54274"/>
      <c r="D54274"/>
      <c r="E54274" s="148"/>
      <c r="F54274" s="148"/>
      <c r="G54274" s="149"/>
      <c r="H54274" s="148"/>
      <c r="I54274"/>
    </row>
    <row r="54275" spans="1:9" x14ac:dyDescent="0.25">
      <c r="A54275"/>
      <c r="B54275"/>
      <c r="C54275"/>
      <c r="D54275"/>
      <c r="E54275" s="148"/>
      <c r="F54275" s="148"/>
      <c r="G54275" s="149"/>
      <c r="H54275" s="148"/>
      <c r="I54275"/>
    </row>
    <row r="54276" spans="1:9" x14ac:dyDescent="0.25">
      <c r="A54276"/>
      <c r="B54276"/>
      <c r="C54276"/>
      <c r="D54276"/>
      <c r="E54276" s="148"/>
      <c r="F54276" s="148"/>
      <c r="G54276" s="149"/>
      <c r="H54276" s="148"/>
      <c r="I54276"/>
    </row>
    <row r="54277" spans="1:9" x14ac:dyDescent="0.25">
      <c r="A54277"/>
      <c r="B54277"/>
      <c r="C54277"/>
      <c r="D54277"/>
      <c r="E54277" s="148"/>
      <c r="F54277" s="148"/>
      <c r="G54277" s="149"/>
      <c r="H54277" s="148"/>
      <c r="I54277"/>
    </row>
    <row r="54278" spans="1:9" x14ac:dyDescent="0.25">
      <c r="A54278"/>
      <c r="B54278"/>
      <c r="C54278"/>
      <c r="D54278"/>
      <c r="E54278" s="148"/>
      <c r="F54278" s="148"/>
      <c r="G54278" s="149"/>
      <c r="H54278" s="148"/>
      <c r="I54278"/>
    </row>
    <row r="54279" spans="1:9" x14ac:dyDescent="0.25">
      <c r="A54279"/>
      <c r="B54279"/>
      <c r="C54279"/>
      <c r="D54279"/>
      <c r="E54279" s="148"/>
      <c r="F54279" s="148"/>
      <c r="G54279" s="149"/>
      <c r="H54279" s="148"/>
      <c r="I54279"/>
    </row>
    <row r="54280" spans="1:9" x14ac:dyDescent="0.25">
      <c r="A54280"/>
      <c r="B54280"/>
      <c r="C54280"/>
      <c r="D54280"/>
      <c r="E54280" s="148"/>
      <c r="F54280" s="148"/>
      <c r="G54280" s="149"/>
      <c r="H54280" s="148"/>
      <c r="I54280"/>
    </row>
    <row r="54281" spans="1:9" x14ac:dyDescent="0.25">
      <c r="A54281"/>
      <c r="B54281"/>
      <c r="C54281"/>
      <c r="D54281"/>
      <c r="E54281" s="148"/>
      <c r="F54281" s="148"/>
      <c r="G54281" s="149"/>
      <c r="H54281" s="148"/>
      <c r="I54281"/>
    </row>
    <row r="54282" spans="1:9" x14ac:dyDescent="0.25">
      <c r="A54282"/>
      <c r="B54282"/>
      <c r="C54282"/>
      <c r="D54282"/>
      <c r="E54282" s="148"/>
      <c r="F54282" s="148"/>
      <c r="G54282" s="149"/>
      <c r="H54282" s="148"/>
      <c r="I54282"/>
    </row>
    <row r="54283" spans="1:9" x14ac:dyDescent="0.25">
      <c r="A54283"/>
      <c r="B54283"/>
      <c r="C54283"/>
      <c r="D54283"/>
      <c r="E54283" s="148"/>
      <c r="F54283" s="148"/>
      <c r="G54283" s="149"/>
      <c r="H54283" s="148"/>
      <c r="I54283"/>
    </row>
    <row r="54284" spans="1:9" x14ac:dyDescent="0.25">
      <c r="A54284"/>
      <c r="B54284"/>
      <c r="C54284"/>
      <c r="D54284"/>
      <c r="E54284" s="148"/>
      <c r="F54284" s="148"/>
      <c r="G54284" s="149"/>
      <c r="H54284" s="148"/>
      <c r="I54284"/>
    </row>
    <row r="54285" spans="1:9" x14ac:dyDescent="0.25">
      <c r="A54285"/>
      <c r="B54285"/>
      <c r="C54285"/>
      <c r="D54285"/>
      <c r="E54285" s="148"/>
      <c r="F54285" s="148"/>
      <c r="G54285" s="149"/>
      <c r="H54285" s="148"/>
      <c r="I54285"/>
    </row>
    <row r="54286" spans="1:9" x14ac:dyDescent="0.25">
      <c r="A54286"/>
      <c r="B54286"/>
      <c r="C54286"/>
      <c r="D54286"/>
      <c r="E54286" s="148"/>
      <c r="F54286" s="148"/>
      <c r="G54286" s="149"/>
      <c r="H54286" s="148"/>
      <c r="I54286"/>
    </row>
    <row r="54287" spans="1:9" x14ac:dyDescent="0.25">
      <c r="A54287"/>
      <c r="B54287"/>
      <c r="C54287"/>
      <c r="D54287"/>
      <c r="E54287" s="148"/>
      <c r="F54287" s="148"/>
      <c r="G54287" s="149"/>
      <c r="H54287" s="148"/>
      <c r="I54287"/>
    </row>
    <row r="54288" spans="1:9" x14ac:dyDescent="0.25">
      <c r="A54288"/>
      <c r="B54288"/>
      <c r="C54288"/>
      <c r="D54288"/>
      <c r="E54288" s="148"/>
      <c r="F54288" s="148"/>
      <c r="G54288" s="149"/>
      <c r="H54288" s="148"/>
      <c r="I54288"/>
    </row>
    <row r="54289" spans="1:9" x14ac:dyDescent="0.25">
      <c r="A54289"/>
      <c r="B54289"/>
      <c r="C54289"/>
      <c r="D54289"/>
      <c r="E54289" s="148"/>
      <c r="F54289" s="148"/>
      <c r="G54289" s="149"/>
      <c r="H54289" s="148"/>
      <c r="I54289"/>
    </row>
    <row r="54290" spans="1:9" x14ac:dyDescent="0.25">
      <c r="A54290"/>
      <c r="B54290"/>
      <c r="C54290"/>
      <c r="D54290"/>
      <c r="E54290" s="148"/>
      <c r="F54290" s="148"/>
      <c r="G54290" s="149"/>
      <c r="H54290" s="148"/>
      <c r="I54290"/>
    </row>
    <row r="54291" spans="1:9" x14ac:dyDescent="0.25">
      <c r="A54291"/>
      <c r="B54291"/>
      <c r="C54291"/>
      <c r="D54291"/>
      <c r="E54291" s="148"/>
      <c r="F54291" s="148"/>
      <c r="G54291" s="149"/>
      <c r="H54291" s="148"/>
      <c r="I54291"/>
    </row>
    <row r="54292" spans="1:9" x14ac:dyDescent="0.25">
      <c r="A54292"/>
      <c r="B54292"/>
      <c r="C54292"/>
      <c r="D54292"/>
      <c r="E54292" s="148"/>
      <c r="F54292" s="148"/>
      <c r="G54292" s="149"/>
      <c r="H54292" s="148"/>
      <c r="I54292"/>
    </row>
    <row r="54293" spans="1:9" x14ac:dyDescent="0.25">
      <c r="A54293"/>
      <c r="B54293"/>
      <c r="C54293"/>
      <c r="D54293"/>
      <c r="E54293" s="148"/>
      <c r="F54293" s="148"/>
      <c r="G54293" s="149"/>
      <c r="H54293" s="148"/>
      <c r="I54293"/>
    </row>
    <row r="54294" spans="1:9" x14ac:dyDescent="0.25">
      <c r="A54294"/>
      <c r="B54294"/>
      <c r="C54294"/>
      <c r="D54294"/>
      <c r="E54294" s="148"/>
      <c r="F54294" s="148"/>
      <c r="G54294" s="149"/>
      <c r="H54294" s="148"/>
      <c r="I54294"/>
    </row>
    <row r="54295" spans="1:9" x14ac:dyDescent="0.25">
      <c r="A54295"/>
      <c r="B54295"/>
      <c r="C54295"/>
      <c r="D54295"/>
      <c r="E54295" s="148"/>
      <c r="F54295" s="148"/>
      <c r="G54295" s="149"/>
      <c r="H54295" s="148"/>
      <c r="I54295"/>
    </row>
    <row r="54296" spans="1:9" x14ac:dyDescent="0.25">
      <c r="A54296"/>
      <c r="B54296"/>
      <c r="C54296"/>
      <c r="D54296"/>
      <c r="E54296" s="148"/>
      <c r="F54296" s="148"/>
      <c r="G54296" s="149"/>
      <c r="H54296" s="148"/>
      <c r="I54296"/>
    </row>
    <row r="54297" spans="1:9" x14ac:dyDescent="0.25">
      <c r="A54297"/>
      <c r="B54297"/>
      <c r="C54297"/>
      <c r="D54297"/>
      <c r="E54297" s="148"/>
      <c r="F54297" s="148"/>
      <c r="G54297" s="149"/>
      <c r="H54297" s="148"/>
      <c r="I54297"/>
    </row>
    <row r="54298" spans="1:9" x14ac:dyDescent="0.25">
      <c r="A54298"/>
      <c r="B54298"/>
      <c r="C54298"/>
      <c r="D54298"/>
      <c r="E54298" s="148"/>
      <c r="F54298" s="148"/>
      <c r="G54298" s="149"/>
      <c r="H54298" s="148"/>
      <c r="I54298"/>
    </row>
    <row r="54299" spans="1:9" x14ac:dyDescent="0.25">
      <c r="A54299"/>
      <c r="B54299"/>
      <c r="C54299"/>
      <c r="D54299"/>
      <c r="E54299" s="148"/>
      <c r="F54299" s="148"/>
      <c r="G54299" s="149"/>
      <c r="H54299" s="148"/>
      <c r="I54299"/>
    </row>
    <row r="54300" spans="1:9" x14ac:dyDescent="0.25">
      <c r="A54300"/>
      <c r="B54300"/>
      <c r="C54300"/>
      <c r="D54300"/>
      <c r="E54300" s="148"/>
      <c r="F54300" s="148"/>
      <c r="G54300" s="149"/>
      <c r="H54300" s="148"/>
      <c r="I54300"/>
    </row>
    <row r="54301" spans="1:9" x14ac:dyDescent="0.25">
      <c r="A54301"/>
      <c r="B54301"/>
      <c r="C54301"/>
      <c r="D54301"/>
      <c r="E54301" s="148"/>
      <c r="F54301" s="148"/>
      <c r="G54301" s="149"/>
      <c r="H54301" s="148"/>
      <c r="I54301"/>
    </row>
    <row r="54302" spans="1:9" x14ac:dyDescent="0.25">
      <c r="A54302"/>
      <c r="B54302"/>
      <c r="C54302"/>
      <c r="D54302"/>
      <c r="E54302" s="148"/>
      <c r="F54302" s="148"/>
      <c r="G54302" s="149"/>
      <c r="H54302" s="148"/>
      <c r="I54302"/>
    </row>
    <row r="54303" spans="1:9" x14ac:dyDescent="0.25">
      <c r="A54303"/>
      <c r="B54303"/>
      <c r="C54303"/>
      <c r="D54303"/>
      <c r="E54303" s="148"/>
      <c r="F54303" s="148"/>
      <c r="G54303" s="149"/>
      <c r="H54303" s="148"/>
      <c r="I54303"/>
    </row>
    <row r="54304" spans="1:9" x14ac:dyDescent="0.25">
      <c r="A54304"/>
      <c r="B54304"/>
      <c r="C54304"/>
      <c r="D54304"/>
      <c r="E54304" s="148"/>
      <c r="F54304" s="148"/>
      <c r="G54304" s="149"/>
      <c r="H54304" s="148"/>
      <c r="I54304"/>
    </row>
    <row r="54305" spans="1:9" x14ac:dyDescent="0.25">
      <c r="A54305"/>
      <c r="B54305"/>
      <c r="C54305"/>
      <c r="D54305"/>
      <c r="E54305" s="148"/>
      <c r="F54305" s="148"/>
      <c r="G54305" s="149"/>
      <c r="H54305" s="148"/>
      <c r="I54305"/>
    </row>
    <row r="54306" spans="1:9" x14ac:dyDescent="0.25">
      <c r="A54306"/>
      <c r="B54306"/>
      <c r="C54306"/>
      <c r="D54306"/>
      <c r="E54306" s="148"/>
      <c r="F54306" s="148"/>
      <c r="G54306" s="149"/>
      <c r="H54306" s="148"/>
      <c r="I54306"/>
    </row>
    <row r="54307" spans="1:9" x14ac:dyDescent="0.25">
      <c r="A54307"/>
      <c r="B54307"/>
      <c r="C54307"/>
      <c r="D54307"/>
      <c r="E54307" s="148"/>
      <c r="F54307" s="148"/>
      <c r="G54307" s="149"/>
      <c r="H54307" s="148"/>
      <c r="I54307"/>
    </row>
    <row r="54308" spans="1:9" x14ac:dyDescent="0.25">
      <c r="A54308"/>
      <c r="B54308"/>
      <c r="C54308"/>
      <c r="D54308"/>
      <c r="E54308" s="148"/>
      <c r="F54308" s="148"/>
      <c r="G54308" s="149"/>
      <c r="H54308" s="148"/>
      <c r="I54308"/>
    </row>
    <row r="54309" spans="1:9" x14ac:dyDescent="0.25">
      <c r="A54309"/>
      <c r="B54309"/>
      <c r="C54309"/>
      <c r="D54309"/>
      <c r="E54309" s="148"/>
      <c r="F54309" s="148"/>
      <c r="G54309" s="149"/>
      <c r="H54309" s="148"/>
      <c r="I54309"/>
    </row>
    <row r="54310" spans="1:9" x14ac:dyDescent="0.25">
      <c r="A54310"/>
      <c r="B54310"/>
      <c r="C54310"/>
      <c r="D54310"/>
      <c r="E54310" s="148"/>
      <c r="F54310" s="148"/>
      <c r="G54310" s="149"/>
      <c r="H54310" s="148"/>
      <c r="I54310"/>
    </row>
    <row r="54311" spans="1:9" x14ac:dyDescent="0.25">
      <c r="A54311"/>
      <c r="B54311"/>
      <c r="C54311"/>
      <c r="D54311"/>
      <c r="E54311" s="148"/>
      <c r="F54311" s="148"/>
      <c r="G54311" s="149"/>
      <c r="H54311" s="148"/>
      <c r="I54311"/>
    </row>
    <row r="54312" spans="1:9" x14ac:dyDescent="0.25">
      <c r="A54312"/>
      <c r="B54312"/>
      <c r="C54312"/>
      <c r="D54312"/>
      <c r="E54312" s="148"/>
      <c r="F54312" s="148"/>
      <c r="G54312" s="149"/>
      <c r="H54312" s="148"/>
      <c r="I54312"/>
    </row>
    <row r="54313" spans="1:9" x14ac:dyDescent="0.25">
      <c r="A54313"/>
      <c r="B54313"/>
      <c r="C54313"/>
      <c r="D54313"/>
      <c r="E54313" s="148"/>
      <c r="F54313" s="148"/>
      <c r="G54313" s="149"/>
      <c r="H54313" s="148"/>
      <c r="I54313"/>
    </row>
    <row r="54314" spans="1:9" x14ac:dyDescent="0.25">
      <c r="A54314"/>
      <c r="B54314"/>
      <c r="C54314"/>
      <c r="D54314"/>
      <c r="E54314" s="148"/>
      <c r="F54314" s="148"/>
      <c r="G54314" s="149"/>
      <c r="H54314" s="148"/>
      <c r="I54314"/>
    </row>
    <row r="54315" spans="1:9" x14ac:dyDescent="0.25">
      <c r="A54315"/>
      <c r="B54315"/>
      <c r="C54315"/>
      <c r="D54315"/>
      <c r="E54315" s="148"/>
      <c r="F54315" s="148"/>
      <c r="G54315" s="149"/>
      <c r="H54315" s="148"/>
      <c r="I54315"/>
    </row>
    <row r="54316" spans="1:9" x14ac:dyDescent="0.25">
      <c r="A54316"/>
      <c r="B54316"/>
      <c r="C54316"/>
      <c r="D54316"/>
      <c r="E54316" s="148"/>
      <c r="F54316" s="148"/>
      <c r="G54316" s="149"/>
      <c r="H54316" s="148"/>
      <c r="I54316"/>
    </row>
    <row r="54317" spans="1:9" x14ac:dyDescent="0.25">
      <c r="A54317"/>
      <c r="B54317"/>
      <c r="C54317"/>
      <c r="D54317"/>
      <c r="E54317" s="148"/>
      <c r="F54317" s="148"/>
      <c r="G54317" s="149"/>
      <c r="H54317" s="148"/>
      <c r="I54317"/>
    </row>
    <row r="54318" spans="1:9" x14ac:dyDescent="0.25">
      <c r="A54318"/>
      <c r="B54318"/>
      <c r="C54318"/>
      <c r="D54318"/>
      <c r="E54318" s="148"/>
      <c r="F54318" s="148"/>
      <c r="G54318" s="149"/>
      <c r="H54318" s="148"/>
      <c r="I54318"/>
    </row>
    <row r="54319" spans="1:9" x14ac:dyDescent="0.25">
      <c r="A54319"/>
      <c r="B54319"/>
      <c r="C54319"/>
      <c r="D54319"/>
      <c r="E54319" s="148"/>
      <c r="F54319" s="148"/>
      <c r="G54319" s="149"/>
      <c r="H54319" s="148"/>
      <c r="I54319"/>
    </row>
    <row r="54320" spans="1:9" x14ac:dyDescent="0.25">
      <c r="A54320"/>
      <c r="B54320"/>
      <c r="C54320"/>
      <c r="D54320"/>
      <c r="E54320" s="148"/>
      <c r="F54320" s="148"/>
      <c r="G54320" s="149"/>
      <c r="H54320" s="148"/>
      <c r="I54320"/>
    </row>
    <row r="54321" spans="1:9" x14ac:dyDescent="0.25">
      <c r="A54321"/>
      <c r="B54321"/>
      <c r="C54321"/>
      <c r="D54321"/>
      <c r="E54321" s="148"/>
      <c r="F54321" s="148"/>
      <c r="G54321" s="149"/>
      <c r="H54321" s="148"/>
      <c r="I54321"/>
    </row>
    <row r="54322" spans="1:9" x14ac:dyDescent="0.25">
      <c r="A54322"/>
      <c r="B54322"/>
      <c r="C54322"/>
      <c r="D54322"/>
      <c r="E54322" s="148"/>
      <c r="F54322" s="148"/>
      <c r="G54322" s="149"/>
      <c r="H54322" s="148"/>
      <c r="I54322"/>
    </row>
    <row r="54323" spans="1:9" x14ac:dyDescent="0.25">
      <c r="A54323"/>
      <c r="B54323"/>
      <c r="C54323"/>
      <c r="D54323"/>
      <c r="E54323" s="148"/>
      <c r="F54323" s="148"/>
      <c r="G54323" s="149"/>
      <c r="H54323" s="148"/>
      <c r="I54323"/>
    </row>
    <row r="54324" spans="1:9" x14ac:dyDescent="0.25">
      <c r="A54324"/>
      <c r="B54324"/>
      <c r="C54324"/>
      <c r="D54324"/>
      <c r="E54324" s="148"/>
      <c r="F54324" s="148"/>
      <c r="G54324" s="149"/>
      <c r="H54324" s="148"/>
      <c r="I54324"/>
    </row>
    <row r="54325" spans="1:9" x14ac:dyDescent="0.25">
      <c r="A54325"/>
      <c r="B54325"/>
      <c r="C54325"/>
      <c r="D54325"/>
      <c r="E54325" s="148"/>
      <c r="F54325" s="148"/>
      <c r="G54325" s="149"/>
      <c r="H54325" s="148"/>
      <c r="I54325"/>
    </row>
    <row r="54326" spans="1:9" x14ac:dyDescent="0.25">
      <c r="A54326"/>
      <c r="B54326"/>
      <c r="C54326"/>
      <c r="D54326"/>
      <c r="E54326" s="148"/>
      <c r="F54326" s="148"/>
      <c r="G54326" s="149"/>
      <c r="H54326" s="148"/>
      <c r="I54326"/>
    </row>
    <row r="54327" spans="1:9" x14ac:dyDescent="0.25">
      <c r="A54327"/>
      <c r="B54327"/>
      <c r="C54327"/>
      <c r="D54327"/>
      <c r="E54327" s="148"/>
      <c r="F54327" s="148"/>
      <c r="G54327" s="149"/>
      <c r="H54327" s="148"/>
      <c r="I54327"/>
    </row>
    <row r="54328" spans="1:9" x14ac:dyDescent="0.25">
      <c r="A54328"/>
      <c r="B54328"/>
      <c r="C54328"/>
      <c r="D54328"/>
      <c r="E54328" s="148"/>
      <c r="F54328" s="148"/>
      <c r="G54328" s="149"/>
      <c r="H54328" s="148"/>
      <c r="I54328"/>
    </row>
    <row r="54329" spans="1:9" x14ac:dyDescent="0.25">
      <c r="A54329"/>
      <c r="B54329"/>
      <c r="C54329"/>
      <c r="D54329"/>
      <c r="E54329" s="148"/>
      <c r="F54329" s="148"/>
      <c r="G54329" s="149"/>
      <c r="H54329" s="148"/>
      <c r="I54329"/>
    </row>
    <row r="54330" spans="1:9" x14ac:dyDescent="0.25">
      <c r="A54330"/>
      <c r="B54330"/>
      <c r="C54330"/>
      <c r="D54330"/>
      <c r="E54330" s="148"/>
      <c r="F54330" s="148"/>
      <c r="G54330" s="149"/>
      <c r="H54330" s="148"/>
      <c r="I54330"/>
    </row>
    <row r="54331" spans="1:9" x14ac:dyDescent="0.25">
      <c r="A54331"/>
      <c r="B54331"/>
      <c r="C54331"/>
      <c r="D54331"/>
      <c r="E54331" s="148"/>
      <c r="F54331" s="148"/>
      <c r="G54331" s="149"/>
      <c r="H54331" s="148"/>
      <c r="I54331"/>
    </row>
    <row r="54332" spans="1:9" x14ac:dyDescent="0.25">
      <c r="A54332"/>
      <c r="B54332"/>
      <c r="C54332"/>
      <c r="D54332"/>
      <c r="E54332" s="148"/>
      <c r="F54332" s="148"/>
      <c r="G54332" s="149"/>
      <c r="H54332" s="148"/>
      <c r="I54332"/>
    </row>
    <row r="54333" spans="1:9" x14ac:dyDescent="0.25">
      <c r="A54333"/>
      <c r="B54333"/>
      <c r="C54333"/>
      <c r="D54333"/>
      <c r="E54333" s="148"/>
      <c r="F54333" s="148"/>
      <c r="G54333" s="149"/>
      <c r="H54333" s="148"/>
      <c r="I54333"/>
    </row>
    <row r="54334" spans="1:9" x14ac:dyDescent="0.25">
      <c r="A54334"/>
      <c r="B54334"/>
      <c r="C54334"/>
      <c r="D54334"/>
      <c r="E54334" s="148"/>
      <c r="F54334" s="148"/>
      <c r="G54334" s="149"/>
      <c r="H54334" s="148"/>
      <c r="I54334"/>
    </row>
    <row r="54335" spans="1:9" x14ac:dyDescent="0.25">
      <c r="A54335"/>
      <c r="B54335"/>
      <c r="C54335"/>
      <c r="D54335"/>
      <c r="E54335" s="148"/>
      <c r="F54335" s="148"/>
      <c r="G54335" s="149"/>
      <c r="H54335" s="148"/>
      <c r="I54335"/>
    </row>
    <row r="54336" spans="1:9" x14ac:dyDescent="0.25">
      <c r="A54336"/>
      <c r="B54336"/>
      <c r="C54336"/>
      <c r="D54336"/>
      <c r="E54336" s="148"/>
      <c r="F54336" s="148"/>
      <c r="G54336" s="149"/>
      <c r="H54336" s="148"/>
      <c r="I54336"/>
    </row>
    <row r="54337" spans="1:9" x14ac:dyDescent="0.25">
      <c r="A54337"/>
      <c r="B54337"/>
      <c r="C54337"/>
      <c r="D54337"/>
      <c r="E54337" s="148"/>
      <c r="F54337" s="148"/>
      <c r="G54337" s="149"/>
      <c r="H54337" s="148"/>
      <c r="I54337"/>
    </row>
    <row r="54338" spans="1:9" x14ac:dyDescent="0.25">
      <c r="A54338"/>
      <c r="B54338"/>
      <c r="C54338"/>
      <c r="D54338"/>
      <c r="E54338" s="148"/>
      <c r="F54338" s="148"/>
      <c r="G54338" s="149"/>
      <c r="H54338" s="148"/>
      <c r="I54338"/>
    </row>
    <row r="54339" spans="1:9" x14ac:dyDescent="0.25">
      <c r="A54339"/>
      <c r="B54339"/>
      <c r="C54339"/>
      <c r="D54339"/>
      <c r="E54339" s="148"/>
      <c r="F54339" s="148"/>
      <c r="G54339" s="149"/>
      <c r="H54339" s="148"/>
      <c r="I54339"/>
    </row>
    <row r="54340" spans="1:9" x14ac:dyDescent="0.25">
      <c r="A54340"/>
      <c r="B54340"/>
      <c r="C54340"/>
      <c r="D54340"/>
      <c r="E54340" s="148"/>
      <c r="F54340" s="148"/>
      <c r="G54340" s="149"/>
      <c r="H54340" s="148"/>
      <c r="I54340"/>
    </row>
    <row r="54341" spans="1:9" x14ac:dyDescent="0.25">
      <c r="A54341"/>
      <c r="B54341"/>
      <c r="C54341"/>
      <c r="D54341"/>
      <c r="E54341" s="148"/>
      <c r="F54341" s="148"/>
      <c r="G54341" s="149"/>
      <c r="H54341" s="148"/>
      <c r="I54341"/>
    </row>
    <row r="54342" spans="1:9" x14ac:dyDescent="0.25">
      <c r="A54342"/>
      <c r="B54342"/>
      <c r="C54342"/>
      <c r="D54342"/>
      <c r="E54342" s="148"/>
      <c r="F54342" s="148"/>
      <c r="G54342" s="149"/>
      <c r="H54342" s="148"/>
      <c r="I54342"/>
    </row>
    <row r="54343" spans="1:9" x14ac:dyDescent="0.25">
      <c r="A54343"/>
      <c r="B54343"/>
      <c r="C54343"/>
      <c r="D54343"/>
      <c r="E54343" s="148"/>
      <c r="F54343" s="148"/>
      <c r="G54343" s="149"/>
      <c r="H54343" s="148"/>
      <c r="I54343"/>
    </row>
    <row r="54344" spans="1:9" x14ac:dyDescent="0.25">
      <c r="A54344"/>
      <c r="B54344"/>
      <c r="C54344"/>
      <c r="D54344"/>
      <c r="E54344" s="148"/>
      <c r="F54344" s="148"/>
      <c r="G54344" s="149"/>
      <c r="H54344" s="148"/>
      <c r="I54344"/>
    </row>
    <row r="54345" spans="1:9" x14ac:dyDescent="0.25">
      <c r="A54345"/>
      <c r="B54345"/>
      <c r="C54345"/>
      <c r="D54345"/>
      <c r="E54345" s="148"/>
      <c r="F54345" s="148"/>
      <c r="G54345" s="149"/>
      <c r="H54345" s="148"/>
      <c r="I54345"/>
    </row>
    <row r="54346" spans="1:9" x14ac:dyDescent="0.25">
      <c r="A54346"/>
      <c r="B54346"/>
      <c r="C54346"/>
      <c r="D54346"/>
      <c r="E54346" s="148"/>
      <c r="F54346" s="148"/>
      <c r="G54346" s="149"/>
      <c r="H54346" s="148"/>
      <c r="I54346"/>
    </row>
    <row r="54347" spans="1:9" x14ac:dyDescent="0.25">
      <c r="A54347"/>
      <c r="B54347"/>
      <c r="C54347"/>
      <c r="D54347"/>
      <c r="E54347" s="148"/>
      <c r="F54347" s="148"/>
      <c r="G54347" s="149"/>
      <c r="H54347" s="148"/>
      <c r="I54347"/>
    </row>
    <row r="54348" spans="1:9" x14ac:dyDescent="0.25">
      <c r="A54348"/>
      <c r="B54348"/>
      <c r="C54348"/>
      <c r="D54348"/>
      <c r="E54348" s="148"/>
      <c r="F54348" s="148"/>
      <c r="G54348" s="149"/>
      <c r="H54348" s="148"/>
      <c r="I54348"/>
    </row>
    <row r="54349" spans="1:9" x14ac:dyDescent="0.25">
      <c r="A54349"/>
      <c r="B54349"/>
      <c r="C54349"/>
      <c r="D54349"/>
      <c r="E54349" s="148"/>
      <c r="F54349" s="148"/>
      <c r="G54349" s="149"/>
      <c r="H54349" s="148"/>
      <c r="I54349"/>
    </row>
    <row r="54350" spans="1:9" x14ac:dyDescent="0.25">
      <c r="A54350"/>
      <c r="B54350"/>
      <c r="C54350"/>
      <c r="D54350"/>
      <c r="E54350" s="148"/>
      <c r="F54350" s="148"/>
      <c r="G54350" s="149"/>
      <c r="H54350" s="148"/>
      <c r="I54350"/>
    </row>
    <row r="54351" spans="1:9" x14ac:dyDescent="0.25">
      <c r="A54351"/>
      <c r="B54351"/>
      <c r="C54351"/>
      <c r="D54351"/>
      <c r="E54351" s="148"/>
      <c r="F54351" s="148"/>
      <c r="G54351" s="149"/>
      <c r="H54351" s="148"/>
      <c r="I54351"/>
    </row>
    <row r="54352" spans="1:9" x14ac:dyDescent="0.25">
      <c r="A54352"/>
      <c r="B54352"/>
      <c r="C54352"/>
      <c r="D54352"/>
      <c r="E54352" s="148"/>
      <c r="F54352" s="148"/>
      <c r="G54352" s="149"/>
      <c r="H54352" s="148"/>
      <c r="I54352"/>
    </row>
    <row r="54353" spans="1:9" x14ac:dyDescent="0.25">
      <c r="A54353"/>
      <c r="B54353"/>
      <c r="C54353"/>
      <c r="D54353"/>
      <c r="E54353" s="148"/>
      <c r="F54353" s="148"/>
      <c r="G54353" s="149"/>
      <c r="H54353" s="148"/>
      <c r="I54353"/>
    </row>
    <row r="54354" spans="1:9" x14ac:dyDescent="0.25">
      <c r="A54354"/>
      <c r="B54354"/>
      <c r="C54354"/>
      <c r="D54354"/>
      <c r="E54354" s="148"/>
      <c r="F54354" s="148"/>
      <c r="G54354" s="149"/>
      <c r="H54354" s="148"/>
      <c r="I54354"/>
    </row>
    <row r="54355" spans="1:9" x14ac:dyDescent="0.25">
      <c r="A54355"/>
      <c r="B54355"/>
      <c r="C54355"/>
      <c r="D54355"/>
      <c r="E54355" s="148"/>
      <c r="F54355" s="148"/>
      <c r="G54355" s="149"/>
      <c r="H54355" s="148"/>
      <c r="I54355"/>
    </row>
    <row r="54356" spans="1:9" x14ac:dyDescent="0.25">
      <c r="A54356"/>
      <c r="B54356"/>
      <c r="C54356"/>
      <c r="D54356"/>
      <c r="E54356" s="148"/>
      <c r="F54356" s="148"/>
      <c r="G54356" s="149"/>
      <c r="H54356" s="148"/>
      <c r="I54356"/>
    </row>
    <row r="54357" spans="1:9" x14ac:dyDescent="0.25">
      <c r="A54357"/>
      <c r="B54357"/>
      <c r="C54357"/>
      <c r="D54357"/>
      <c r="E54357" s="148"/>
      <c r="F54357" s="148"/>
      <c r="G54357" s="149"/>
      <c r="H54357" s="148"/>
      <c r="I54357"/>
    </row>
    <row r="54358" spans="1:9" x14ac:dyDescent="0.25">
      <c r="A54358"/>
      <c r="B54358"/>
      <c r="C54358"/>
      <c r="D54358"/>
      <c r="E54358" s="148"/>
      <c r="F54358" s="148"/>
      <c r="G54358" s="149"/>
      <c r="H54358" s="148"/>
      <c r="I54358"/>
    </row>
    <row r="54359" spans="1:9" x14ac:dyDescent="0.25">
      <c r="A54359"/>
      <c r="B54359"/>
      <c r="C54359"/>
      <c r="D54359"/>
      <c r="E54359" s="148"/>
      <c r="F54359" s="148"/>
      <c r="G54359" s="149"/>
      <c r="H54359" s="148"/>
      <c r="I54359"/>
    </row>
    <row r="54360" spans="1:9" x14ac:dyDescent="0.25">
      <c r="A54360"/>
      <c r="B54360"/>
      <c r="C54360"/>
      <c r="D54360"/>
      <c r="E54360" s="148"/>
      <c r="F54360" s="148"/>
      <c r="G54360" s="149"/>
      <c r="H54360" s="148"/>
      <c r="I54360"/>
    </row>
    <row r="54361" spans="1:9" x14ac:dyDescent="0.25">
      <c r="A54361"/>
      <c r="B54361"/>
      <c r="C54361"/>
      <c r="D54361"/>
      <c r="E54361" s="148"/>
      <c r="F54361" s="148"/>
      <c r="G54361" s="149"/>
      <c r="H54361" s="148"/>
      <c r="I54361"/>
    </row>
    <row r="54362" spans="1:9" x14ac:dyDescent="0.25">
      <c r="A54362"/>
      <c r="B54362"/>
      <c r="C54362"/>
      <c r="D54362"/>
      <c r="E54362" s="148"/>
      <c r="F54362" s="148"/>
      <c r="G54362" s="149"/>
      <c r="H54362" s="148"/>
      <c r="I54362"/>
    </row>
    <row r="54363" spans="1:9" x14ac:dyDescent="0.25">
      <c r="A54363"/>
      <c r="B54363"/>
      <c r="C54363"/>
      <c r="D54363"/>
      <c r="E54363" s="148"/>
      <c r="F54363" s="148"/>
      <c r="G54363" s="149"/>
      <c r="H54363" s="148"/>
      <c r="I54363"/>
    </row>
    <row r="54364" spans="1:9" x14ac:dyDescent="0.25">
      <c r="A54364"/>
      <c r="B54364"/>
      <c r="C54364"/>
      <c r="D54364"/>
      <c r="E54364" s="148"/>
      <c r="F54364" s="148"/>
      <c r="G54364" s="149"/>
      <c r="H54364" s="148"/>
      <c r="I54364"/>
    </row>
    <row r="54365" spans="1:9" x14ac:dyDescent="0.25">
      <c r="A54365"/>
      <c r="B54365"/>
      <c r="C54365"/>
      <c r="D54365"/>
      <c r="E54365" s="148"/>
      <c r="F54365" s="148"/>
      <c r="G54365" s="149"/>
      <c r="H54365" s="148"/>
      <c r="I54365"/>
    </row>
    <row r="54366" spans="1:9" x14ac:dyDescent="0.25">
      <c r="A54366"/>
      <c r="B54366"/>
      <c r="C54366"/>
      <c r="D54366"/>
      <c r="E54366" s="148"/>
      <c r="F54366" s="148"/>
      <c r="G54366" s="149"/>
      <c r="H54366" s="148"/>
      <c r="I54366"/>
    </row>
    <row r="54367" spans="1:9" x14ac:dyDescent="0.25">
      <c r="A54367"/>
      <c r="B54367"/>
      <c r="C54367"/>
      <c r="D54367"/>
      <c r="E54367" s="148"/>
      <c r="F54367" s="148"/>
      <c r="G54367" s="149"/>
      <c r="H54367" s="148"/>
      <c r="I54367"/>
    </row>
    <row r="54368" spans="1:9" x14ac:dyDescent="0.25">
      <c r="A54368"/>
      <c r="B54368"/>
      <c r="C54368"/>
      <c r="D54368"/>
      <c r="E54368" s="148"/>
      <c r="F54368" s="148"/>
      <c r="G54368" s="149"/>
      <c r="H54368" s="148"/>
      <c r="I54368"/>
    </row>
    <row r="54369" spans="1:9" x14ac:dyDescent="0.25">
      <c r="A54369"/>
      <c r="B54369"/>
      <c r="C54369"/>
      <c r="D54369"/>
      <c r="E54369" s="148"/>
      <c r="F54369" s="148"/>
      <c r="G54369" s="149"/>
      <c r="H54369" s="148"/>
      <c r="I54369"/>
    </row>
    <row r="54370" spans="1:9" x14ac:dyDescent="0.25">
      <c r="A54370"/>
      <c r="B54370"/>
      <c r="C54370"/>
      <c r="D54370"/>
      <c r="E54370" s="148"/>
      <c r="F54370" s="148"/>
      <c r="G54370" s="149"/>
      <c r="H54370" s="148"/>
      <c r="I54370"/>
    </row>
    <row r="54371" spans="1:9" x14ac:dyDescent="0.25">
      <c r="A54371"/>
      <c r="B54371"/>
      <c r="C54371"/>
      <c r="D54371"/>
      <c r="E54371" s="148"/>
      <c r="F54371" s="148"/>
      <c r="G54371" s="149"/>
      <c r="H54371" s="148"/>
      <c r="I54371"/>
    </row>
    <row r="54372" spans="1:9" x14ac:dyDescent="0.25">
      <c r="A54372"/>
      <c r="B54372"/>
      <c r="C54372"/>
      <c r="D54372"/>
      <c r="E54372" s="148"/>
      <c r="F54372" s="148"/>
      <c r="G54372" s="149"/>
      <c r="H54372" s="148"/>
      <c r="I54372"/>
    </row>
    <row r="54373" spans="1:9" x14ac:dyDescent="0.25">
      <c r="A54373"/>
      <c r="B54373"/>
      <c r="C54373"/>
      <c r="D54373"/>
      <c r="E54373" s="148"/>
      <c r="F54373" s="148"/>
      <c r="G54373" s="149"/>
      <c r="H54373" s="148"/>
      <c r="I54373"/>
    </row>
    <row r="54374" spans="1:9" x14ac:dyDescent="0.25">
      <c r="A54374"/>
      <c r="B54374"/>
      <c r="C54374"/>
      <c r="D54374"/>
      <c r="E54374" s="148"/>
      <c r="F54374" s="148"/>
      <c r="G54374" s="149"/>
      <c r="H54374" s="148"/>
      <c r="I54374"/>
    </row>
    <row r="54375" spans="1:9" x14ac:dyDescent="0.25">
      <c r="A54375"/>
      <c r="B54375"/>
      <c r="C54375"/>
      <c r="D54375"/>
      <c r="E54375" s="148"/>
      <c r="F54375" s="148"/>
      <c r="G54375" s="149"/>
      <c r="H54375" s="148"/>
      <c r="I54375"/>
    </row>
    <row r="54376" spans="1:9" x14ac:dyDescent="0.25">
      <c r="A54376"/>
      <c r="B54376"/>
      <c r="C54376"/>
      <c r="D54376"/>
      <c r="E54376" s="148"/>
      <c r="F54376" s="148"/>
      <c r="G54376" s="149"/>
      <c r="H54376" s="148"/>
      <c r="I54376"/>
    </row>
    <row r="54377" spans="1:9" x14ac:dyDescent="0.25">
      <c r="A54377"/>
      <c r="B54377"/>
      <c r="C54377"/>
      <c r="D54377"/>
      <c r="E54377" s="148"/>
      <c r="F54377" s="148"/>
      <c r="G54377" s="149"/>
      <c r="H54377" s="148"/>
      <c r="I54377"/>
    </row>
    <row r="54378" spans="1:9" x14ac:dyDescent="0.25">
      <c r="A54378"/>
      <c r="B54378"/>
      <c r="C54378"/>
      <c r="D54378"/>
      <c r="E54378" s="148"/>
      <c r="F54378" s="148"/>
      <c r="G54378" s="149"/>
      <c r="H54378" s="148"/>
      <c r="I54378"/>
    </row>
    <row r="54379" spans="1:9" x14ac:dyDescent="0.25">
      <c r="A54379"/>
      <c r="B54379"/>
      <c r="C54379"/>
      <c r="D54379"/>
      <c r="E54379" s="148"/>
      <c r="F54379" s="148"/>
      <c r="G54379" s="149"/>
      <c r="H54379" s="148"/>
      <c r="I54379"/>
    </row>
    <row r="54380" spans="1:9" x14ac:dyDescent="0.25">
      <c r="A54380"/>
      <c r="B54380"/>
      <c r="C54380"/>
      <c r="D54380"/>
      <c r="E54380" s="148"/>
      <c r="F54380" s="148"/>
      <c r="G54380" s="149"/>
      <c r="H54380" s="148"/>
      <c r="I54380"/>
    </row>
    <row r="54381" spans="1:9" x14ac:dyDescent="0.25">
      <c r="A54381"/>
      <c r="B54381"/>
      <c r="C54381"/>
      <c r="D54381"/>
      <c r="E54381" s="148"/>
      <c r="F54381" s="148"/>
      <c r="G54381" s="149"/>
      <c r="H54381" s="148"/>
      <c r="I54381"/>
    </row>
    <row r="54382" spans="1:9" x14ac:dyDescent="0.25">
      <c r="A54382"/>
      <c r="B54382"/>
      <c r="C54382"/>
      <c r="D54382"/>
      <c r="E54382" s="148"/>
      <c r="F54382" s="148"/>
      <c r="G54382" s="149"/>
      <c r="H54382" s="148"/>
      <c r="I54382"/>
    </row>
    <row r="54383" spans="1:9" x14ac:dyDescent="0.25">
      <c r="A54383"/>
      <c r="B54383"/>
      <c r="C54383"/>
      <c r="D54383"/>
      <c r="E54383" s="148"/>
      <c r="F54383" s="148"/>
      <c r="G54383" s="149"/>
      <c r="H54383" s="148"/>
      <c r="I54383"/>
    </row>
    <row r="54384" spans="1:9" x14ac:dyDescent="0.25">
      <c r="A54384"/>
      <c r="B54384"/>
      <c r="C54384"/>
      <c r="D54384"/>
      <c r="E54384" s="148"/>
      <c r="F54384" s="148"/>
      <c r="G54384" s="149"/>
      <c r="H54384" s="148"/>
      <c r="I54384"/>
    </row>
    <row r="54385" spans="1:9" x14ac:dyDescent="0.25">
      <c r="A54385"/>
      <c r="B54385"/>
      <c r="C54385"/>
      <c r="D54385"/>
      <c r="E54385" s="148"/>
      <c r="F54385" s="148"/>
      <c r="G54385" s="149"/>
      <c r="H54385" s="148"/>
      <c r="I54385"/>
    </row>
    <row r="54386" spans="1:9" x14ac:dyDescent="0.25">
      <c r="A54386"/>
      <c r="B54386"/>
      <c r="C54386"/>
      <c r="D54386"/>
      <c r="E54386" s="148"/>
      <c r="F54386" s="148"/>
      <c r="G54386" s="149"/>
      <c r="H54386" s="148"/>
      <c r="I54386"/>
    </row>
    <row r="54387" spans="1:9" x14ac:dyDescent="0.25">
      <c r="A54387"/>
      <c r="B54387"/>
      <c r="C54387"/>
      <c r="D54387"/>
      <c r="E54387" s="148"/>
      <c r="F54387" s="148"/>
      <c r="G54387" s="149"/>
      <c r="H54387" s="148"/>
      <c r="I54387"/>
    </row>
    <row r="54388" spans="1:9" x14ac:dyDescent="0.25">
      <c r="A54388"/>
      <c r="B54388"/>
      <c r="C54388"/>
      <c r="D54388"/>
      <c r="E54388" s="148"/>
      <c r="F54388" s="148"/>
      <c r="G54388" s="149"/>
      <c r="H54388" s="148"/>
      <c r="I54388"/>
    </row>
    <row r="54389" spans="1:9" x14ac:dyDescent="0.25">
      <c r="A54389"/>
      <c r="B54389"/>
      <c r="C54389"/>
      <c r="D54389"/>
      <c r="E54389" s="148"/>
      <c r="F54389" s="148"/>
      <c r="G54389" s="149"/>
      <c r="H54389" s="148"/>
      <c r="I54389"/>
    </row>
    <row r="54390" spans="1:9" x14ac:dyDescent="0.25">
      <c r="A54390"/>
      <c r="B54390"/>
      <c r="C54390"/>
      <c r="D54390"/>
      <c r="E54390" s="148"/>
      <c r="F54390" s="148"/>
      <c r="G54390" s="149"/>
      <c r="H54390" s="148"/>
      <c r="I54390"/>
    </row>
    <row r="54391" spans="1:9" x14ac:dyDescent="0.25">
      <c r="A54391"/>
      <c r="B54391"/>
      <c r="C54391"/>
      <c r="D54391"/>
      <c r="E54391" s="148"/>
      <c r="F54391" s="148"/>
      <c r="G54391" s="149"/>
      <c r="H54391" s="148"/>
      <c r="I54391"/>
    </row>
    <row r="54392" spans="1:9" x14ac:dyDescent="0.25">
      <c r="A54392"/>
      <c r="B54392"/>
      <c r="C54392"/>
      <c r="D54392"/>
      <c r="E54392" s="148"/>
      <c r="F54392" s="148"/>
      <c r="G54392" s="149"/>
      <c r="H54392" s="148"/>
      <c r="I54392"/>
    </row>
    <row r="54393" spans="1:9" x14ac:dyDescent="0.25">
      <c r="A54393"/>
      <c r="B54393"/>
      <c r="C54393"/>
      <c r="D54393"/>
      <c r="E54393" s="148"/>
      <c r="F54393" s="148"/>
      <c r="G54393" s="149"/>
      <c r="H54393" s="148"/>
      <c r="I54393"/>
    </row>
    <row r="54394" spans="1:9" x14ac:dyDescent="0.25">
      <c r="A54394"/>
      <c r="B54394"/>
      <c r="C54394"/>
      <c r="D54394"/>
      <c r="E54394" s="148"/>
      <c r="F54394" s="148"/>
      <c r="G54394" s="149"/>
      <c r="H54394" s="148"/>
      <c r="I54394"/>
    </row>
    <row r="54395" spans="1:9" x14ac:dyDescent="0.25">
      <c r="A54395"/>
      <c r="B54395"/>
      <c r="C54395"/>
      <c r="D54395"/>
      <c r="E54395" s="148"/>
      <c r="F54395" s="148"/>
      <c r="G54395" s="149"/>
      <c r="H54395" s="148"/>
      <c r="I54395"/>
    </row>
    <row r="54396" spans="1:9" x14ac:dyDescent="0.25">
      <c r="A54396"/>
      <c r="B54396"/>
      <c r="C54396"/>
      <c r="D54396"/>
      <c r="E54396" s="148"/>
      <c r="F54396" s="148"/>
      <c r="G54396" s="149"/>
      <c r="H54396" s="148"/>
      <c r="I54396"/>
    </row>
    <row r="54397" spans="1:9" x14ac:dyDescent="0.25">
      <c r="A54397"/>
      <c r="B54397"/>
      <c r="C54397"/>
      <c r="D54397"/>
      <c r="E54397" s="148"/>
      <c r="F54397" s="148"/>
      <c r="G54397" s="149"/>
      <c r="H54397" s="148"/>
      <c r="I54397"/>
    </row>
    <row r="54398" spans="1:9" x14ac:dyDescent="0.25">
      <c r="A54398"/>
      <c r="B54398"/>
      <c r="C54398"/>
      <c r="D54398"/>
      <c r="E54398" s="148"/>
      <c r="F54398" s="148"/>
      <c r="G54398" s="149"/>
      <c r="H54398" s="148"/>
      <c r="I54398"/>
    </row>
    <row r="54399" spans="1:9" x14ac:dyDescent="0.25">
      <c r="A54399"/>
      <c r="B54399"/>
      <c r="C54399"/>
      <c r="D54399"/>
      <c r="E54399" s="148"/>
      <c r="F54399" s="148"/>
      <c r="G54399" s="149"/>
      <c r="H54399" s="148"/>
      <c r="I54399"/>
    </row>
    <row r="54400" spans="1:9" x14ac:dyDescent="0.25">
      <c r="A54400"/>
      <c r="B54400"/>
      <c r="C54400"/>
      <c r="D54400"/>
      <c r="E54400" s="148"/>
      <c r="F54400" s="148"/>
      <c r="G54400" s="149"/>
      <c r="H54400" s="148"/>
      <c r="I54400"/>
    </row>
    <row r="54401" spans="1:9" x14ac:dyDescent="0.25">
      <c r="A54401"/>
      <c r="B54401"/>
      <c r="C54401"/>
      <c r="D54401"/>
      <c r="E54401" s="148"/>
      <c r="F54401" s="148"/>
      <c r="G54401" s="149"/>
      <c r="H54401" s="148"/>
      <c r="I54401"/>
    </row>
    <row r="54402" spans="1:9" x14ac:dyDescent="0.25">
      <c r="A54402"/>
      <c r="B54402"/>
      <c r="C54402"/>
      <c r="D54402"/>
      <c r="E54402" s="148"/>
      <c r="F54402" s="148"/>
      <c r="G54402" s="149"/>
      <c r="H54402" s="148"/>
      <c r="I54402"/>
    </row>
    <row r="54403" spans="1:9" x14ac:dyDescent="0.25">
      <c r="A54403"/>
      <c r="B54403"/>
      <c r="C54403"/>
      <c r="D54403"/>
      <c r="E54403" s="148"/>
      <c r="F54403" s="148"/>
      <c r="G54403" s="149"/>
      <c r="H54403" s="148"/>
      <c r="I54403"/>
    </row>
    <row r="54404" spans="1:9" x14ac:dyDescent="0.25">
      <c r="A54404"/>
      <c r="B54404"/>
      <c r="C54404"/>
      <c r="D54404"/>
      <c r="E54404" s="148"/>
      <c r="F54404" s="148"/>
      <c r="G54404" s="149"/>
      <c r="H54404" s="148"/>
      <c r="I54404"/>
    </row>
    <row r="54405" spans="1:9" x14ac:dyDescent="0.25">
      <c r="A54405"/>
      <c r="B54405"/>
      <c r="C54405"/>
      <c r="D54405"/>
      <c r="E54405" s="148"/>
      <c r="F54405" s="148"/>
      <c r="G54405" s="149"/>
      <c r="H54405" s="148"/>
      <c r="I54405"/>
    </row>
    <row r="54406" spans="1:9" x14ac:dyDescent="0.25">
      <c r="A54406"/>
      <c r="B54406"/>
      <c r="C54406"/>
      <c r="D54406"/>
      <c r="E54406" s="148"/>
      <c r="F54406" s="148"/>
      <c r="G54406" s="149"/>
      <c r="H54406" s="148"/>
      <c r="I54406"/>
    </row>
    <row r="54407" spans="1:9" x14ac:dyDescent="0.25">
      <c r="A54407"/>
      <c r="B54407"/>
      <c r="C54407"/>
      <c r="D54407"/>
      <c r="E54407" s="148"/>
      <c r="F54407" s="148"/>
      <c r="G54407" s="149"/>
      <c r="H54407" s="148"/>
      <c r="I54407"/>
    </row>
    <row r="54408" spans="1:9" x14ac:dyDescent="0.25">
      <c r="A54408"/>
      <c r="B54408"/>
      <c r="C54408"/>
      <c r="D54408"/>
      <c r="E54408" s="148"/>
      <c r="F54408" s="148"/>
      <c r="G54408" s="149"/>
      <c r="H54408" s="148"/>
      <c r="I54408"/>
    </row>
    <row r="54409" spans="1:9" x14ac:dyDescent="0.25">
      <c r="A54409"/>
      <c r="B54409"/>
      <c r="C54409"/>
      <c r="D54409"/>
      <c r="E54409" s="148"/>
      <c r="F54409" s="148"/>
      <c r="G54409" s="149"/>
      <c r="H54409" s="148"/>
      <c r="I54409"/>
    </row>
    <row r="54410" spans="1:9" x14ac:dyDescent="0.25">
      <c r="A54410"/>
      <c r="B54410"/>
      <c r="C54410"/>
      <c r="D54410"/>
      <c r="E54410" s="148"/>
      <c r="F54410" s="148"/>
      <c r="G54410" s="149"/>
      <c r="H54410" s="148"/>
      <c r="I54410"/>
    </row>
    <row r="54411" spans="1:9" x14ac:dyDescent="0.25">
      <c r="A54411"/>
      <c r="B54411"/>
      <c r="C54411"/>
      <c r="D54411"/>
      <c r="E54411" s="148"/>
      <c r="F54411" s="148"/>
      <c r="G54411" s="149"/>
      <c r="H54411" s="148"/>
      <c r="I54411"/>
    </row>
    <row r="54412" spans="1:9" x14ac:dyDescent="0.25">
      <c r="A54412"/>
      <c r="B54412"/>
      <c r="C54412"/>
      <c r="D54412"/>
      <c r="E54412" s="148"/>
      <c r="F54412" s="148"/>
      <c r="G54412" s="149"/>
      <c r="H54412" s="148"/>
      <c r="I54412"/>
    </row>
    <row r="54413" spans="1:9" x14ac:dyDescent="0.25">
      <c r="A54413"/>
      <c r="B54413"/>
      <c r="C54413"/>
      <c r="D54413"/>
      <c r="E54413" s="148"/>
      <c r="F54413" s="148"/>
      <c r="G54413" s="149"/>
      <c r="H54413" s="148"/>
      <c r="I54413"/>
    </row>
    <row r="54414" spans="1:9" x14ac:dyDescent="0.25">
      <c r="A54414"/>
      <c r="B54414"/>
      <c r="C54414"/>
      <c r="D54414"/>
      <c r="E54414" s="148"/>
      <c r="F54414" s="148"/>
      <c r="G54414" s="149"/>
      <c r="H54414" s="148"/>
      <c r="I54414"/>
    </row>
    <row r="54415" spans="1:9" x14ac:dyDescent="0.25">
      <c r="A54415"/>
      <c r="B54415"/>
      <c r="C54415"/>
      <c r="D54415"/>
      <c r="E54415" s="148"/>
      <c r="F54415" s="148"/>
      <c r="G54415" s="149"/>
      <c r="H54415" s="148"/>
      <c r="I54415"/>
    </row>
    <row r="54416" spans="1:9" x14ac:dyDescent="0.25">
      <c r="A54416"/>
      <c r="B54416"/>
      <c r="C54416"/>
      <c r="D54416"/>
      <c r="E54416" s="148"/>
      <c r="F54416" s="148"/>
      <c r="G54416" s="149"/>
      <c r="H54416" s="148"/>
      <c r="I54416"/>
    </row>
    <row r="54417" spans="1:9" x14ac:dyDescent="0.25">
      <c r="A54417"/>
      <c r="B54417"/>
      <c r="C54417"/>
      <c r="D54417"/>
      <c r="E54417" s="148"/>
      <c r="F54417" s="148"/>
      <c r="G54417" s="149"/>
      <c r="H54417" s="148"/>
      <c r="I54417"/>
    </row>
    <row r="54418" spans="1:9" x14ac:dyDescent="0.25">
      <c r="A54418"/>
      <c r="B54418"/>
      <c r="C54418"/>
      <c r="D54418"/>
      <c r="E54418" s="148"/>
      <c r="F54418" s="148"/>
      <c r="G54418" s="149"/>
      <c r="H54418" s="148"/>
      <c r="I54418"/>
    </row>
    <row r="54419" spans="1:9" x14ac:dyDescent="0.25">
      <c r="A54419"/>
      <c r="B54419"/>
      <c r="C54419"/>
      <c r="D54419"/>
      <c r="E54419" s="148"/>
      <c r="F54419" s="148"/>
      <c r="G54419" s="149"/>
      <c r="H54419" s="148"/>
      <c r="I54419"/>
    </row>
    <row r="54420" spans="1:9" x14ac:dyDescent="0.25">
      <c r="A54420"/>
      <c r="B54420"/>
      <c r="C54420"/>
      <c r="D54420"/>
      <c r="E54420" s="148"/>
      <c r="F54420" s="148"/>
      <c r="G54420" s="149"/>
      <c r="H54420" s="148"/>
      <c r="I54420"/>
    </row>
    <row r="54421" spans="1:9" x14ac:dyDescent="0.25">
      <c r="A54421"/>
      <c r="B54421"/>
      <c r="C54421"/>
      <c r="D54421"/>
      <c r="E54421" s="148"/>
      <c r="F54421" s="148"/>
      <c r="G54421" s="149"/>
      <c r="H54421" s="148"/>
      <c r="I54421"/>
    </row>
    <row r="54422" spans="1:9" x14ac:dyDescent="0.25">
      <c r="A54422"/>
      <c r="B54422"/>
      <c r="C54422"/>
      <c r="D54422"/>
      <c r="E54422" s="148"/>
      <c r="F54422" s="148"/>
      <c r="G54422" s="149"/>
      <c r="H54422" s="148"/>
      <c r="I54422"/>
    </row>
    <row r="54423" spans="1:9" x14ac:dyDescent="0.25">
      <c r="A54423"/>
      <c r="B54423"/>
      <c r="C54423"/>
      <c r="D54423"/>
      <c r="E54423" s="148"/>
      <c r="F54423" s="148"/>
      <c r="G54423" s="149"/>
      <c r="H54423" s="148"/>
      <c r="I54423"/>
    </row>
    <row r="54424" spans="1:9" x14ac:dyDescent="0.25">
      <c r="A54424"/>
      <c r="B54424"/>
      <c r="C54424"/>
      <c r="D54424"/>
      <c r="E54424" s="148"/>
      <c r="F54424" s="148"/>
      <c r="G54424" s="149"/>
      <c r="H54424" s="148"/>
      <c r="I54424"/>
    </row>
    <row r="54425" spans="1:9" x14ac:dyDescent="0.25">
      <c r="A54425"/>
      <c r="B54425"/>
      <c r="C54425"/>
      <c r="D54425"/>
      <c r="E54425" s="148"/>
      <c r="F54425" s="148"/>
      <c r="G54425" s="149"/>
      <c r="H54425" s="148"/>
      <c r="I54425"/>
    </row>
    <row r="54426" spans="1:9" x14ac:dyDescent="0.25">
      <c r="A54426"/>
      <c r="B54426"/>
      <c r="C54426"/>
      <c r="D54426"/>
      <c r="E54426" s="148"/>
      <c r="F54426" s="148"/>
      <c r="G54426" s="149"/>
      <c r="H54426" s="148"/>
      <c r="I54426"/>
    </row>
    <row r="54427" spans="1:9" x14ac:dyDescent="0.25">
      <c r="A54427"/>
      <c r="B54427"/>
      <c r="C54427"/>
      <c r="D54427"/>
      <c r="E54427" s="148"/>
      <c r="F54427" s="148"/>
      <c r="G54427" s="149"/>
      <c r="H54427" s="148"/>
      <c r="I54427"/>
    </row>
    <row r="54428" spans="1:9" x14ac:dyDescent="0.25">
      <c r="A54428"/>
      <c r="B54428"/>
      <c r="C54428"/>
      <c r="D54428"/>
      <c r="E54428" s="148"/>
      <c r="F54428" s="148"/>
      <c r="G54428" s="149"/>
      <c r="H54428" s="148"/>
      <c r="I54428"/>
    </row>
    <row r="54429" spans="1:9" x14ac:dyDescent="0.25">
      <c r="A54429"/>
      <c r="B54429"/>
      <c r="C54429"/>
      <c r="D54429"/>
      <c r="E54429" s="148"/>
      <c r="F54429" s="148"/>
      <c r="G54429" s="149"/>
      <c r="H54429" s="148"/>
      <c r="I54429"/>
    </row>
    <row r="54430" spans="1:9" x14ac:dyDescent="0.25">
      <c r="A54430"/>
      <c r="B54430"/>
      <c r="C54430"/>
      <c r="D54430"/>
      <c r="E54430" s="148"/>
      <c r="F54430" s="148"/>
      <c r="G54430" s="149"/>
      <c r="H54430" s="148"/>
      <c r="I54430"/>
    </row>
    <row r="54431" spans="1:9" x14ac:dyDescent="0.25">
      <c r="A54431"/>
      <c r="B54431"/>
      <c r="C54431"/>
      <c r="D54431"/>
      <c r="E54431" s="148"/>
      <c r="F54431" s="148"/>
      <c r="G54431" s="149"/>
      <c r="H54431" s="148"/>
      <c r="I54431"/>
    </row>
    <row r="54432" spans="1:9" x14ac:dyDescent="0.25">
      <c r="A54432"/>
      <c r="B54432"/>
      <c r="C54432"/>
      <c r="D54432"/>
      <c r="E54432" s="148"/>
      <c r="F54432" s="148"/>
      <c r="G54432" s="149"/>
      <c r="H54432" s="148"/>
      <c r="I54432"/>
    </row>
    <row r="54433" spans="1:9" x14ac:dyDescent="0.25">
      <c r="A54433"/>
      <c r="B54433"/>
      <c r="C54433"/>
      <c r="D54433"/>
      <c r="E54433" s="148"/>
      <c r="F54433" s="148"/>
      <c r="G54433" s="149"/>
      <c r="H54433" s="148"/>
      <c r="I54433"/>
    </row>
    <row r="54434" spans="1:9" x14ac:dyDescent="0.25">
      <c r="A54434"/>
      <c r="B54434"/>
      <c r="C54434"/>
      <c r="D54434"/>
      <c r="E54434" s="148"/>
      <c r="F54434" s="148"/>
      <c r="G54434" s="149"/>
      <c r="H54434" s="148"/>
      <c r="I54434"/>
    </row>
    <row r="54435" spans="1:9" x14ac:dyDescent="0.25">
      <c r="A54435"/>
      <c r="B54435"/>
      <c r="C54435"/>
      <c r="D54435"/>
      <c r="E54435" s="148"/>
      <c r="F54435" s="148"/>
      <c r="G54435" s="149"/>
      <c r="H54435" s="148"/>
      <c r="I54435"/>
    </row>
    <row r="54436" spans="1:9" x14ac:dyDescent="0.25">
      <c r="A54436"/>
      <c r="B54436"/>
      <c r="C54436"/>
      <c r="D54436"/>
      <c r="E54436" s="148"/>
      <c r="F54436" s="148"/>
      <c r="G54436" s="149"/>
      <c r="H54436" s="148"/>
      <c r="I54436"/>
    </row>
    <row r="54437" spans="1:9" x14ac:dyDescent="0.25">
      <c r="A54437"/>
      <c r="B54437"/>
      <c r="C54437"/>
      <c r="D54437"/>
      <c r="E54437" s="148"/>
      <c r="F54437" s="148"/>
      <c r="G54437" s="149"/>
      <c r="H54437" s="148"/>
      <c r="I54437"/>
    </row>
    <row r="54438" spans="1:9" x14ac:dyDescent="0.25">
      <c r="A54438"/>
      <c r="B54438"/>
      <c r="C54438"/>
      <c r="D54438"/>
      <c r="E54438" s="148"/>
      <c r="F54438" s="148"/>
      <c r="G54438" s="149"/>
      <c r="H54438" s="148"/>
      <c r="I54438"/>
    </row>
    <row r="54439" spans="1:9" x14ac:dyDescent="0.25">
      <c r="A54439"/>
      <c r="B54439"/>
      <c r="C54439"/>
      <c r="D54439"/>
      <c r="E54439" s="148"/>
      <c r="F54439" s="148"/>
      <c r="G54439" s="149"/>
      <c r="H54439" s="148"/>
      <c r="I54439"/>
    </row>
    <row r="54440" spans="1:9" x14ac:dyDescent="0.25">
      <c r="A54440"/>
      <c r="B54440"/>
      <c r="C54440"/>
      <c r="D54440"/>
      <c r="E54440" s="148"/>
      <c r="F54440" s="148"/>
      <c r="G54440" s="149"/>
      <c r="H54440" s="148"/>
      <c r="I54440"/>
    </row>
    <row r="54441" spans="1:9" x14ac:dyDescent="0.25">
      <c r="A54441"/>
      <c r="B54441"/>
      <c r="C54441"/>
      <c r="D54441"/>
      <c r="E54441" s="148"/>
      <c r="F54441" s="148"/>
      <c r="G54441" s="149"/>
      <c r="H54441" s="148"/>
      <c r="I54441"/>
    </row>
    <row r="54442" spans="1:9" x14ac:dyDescent="0.25">
      <c r="A54442"/>
      <c r="B54442"/>
      <c r="C54442"/>
      <c r="D54442"/>
      <c r="E54442" s="148"/>
      <c r="F54442" s="148"/>
      <c r="G54442" s="149"/>
      <c r="H54442" s="148"/>
      <c r="I54442"/>
    </row>
    <row r="54443" spans="1:9" x14ac:dyDescent="0.25">
      <c r="A54443"/>
      <c r="B54443"/>
      <c r="C54443"/>
      <c r="D54443"/>
      <c r="E54443" s="148"/>
      <c r="F54443" s="148"/>
      <c r="G54443" s="149"/>
      <c r="H54443" s="148"/>
      <c r="I54443"/>
    </row>
    <row r="54444" spans="1:9" x14ac:dyDescent="0.25">
      <c r="A54444"/>
      <c r="B54444"/>
      <c r="C54444"/>
      <c r="D54444"/>
      <c r="E54444" s="148"/>
      <c r="F54444" s="148"/>
      <c r="G54444" s="149"/>
      <c r="H54444" s="148"/>
      <c r="I54444"/>
    </row>
    <row r="54445" spans="1:9" x14ac:dyDescent="0.25">
      <c r="A54445"/>
      <c r="B54445"/>
      <c r="C54445"/>
      <c r="D54445"/>
      <c r="E54445" s="148"/>
      <c r="F54445" s="148"/>
      <c r="G54445" s="149"/>
      <c r="H54445" s="148"/>
      <c r="I54445"/>
    </row>
    <row r="54446" spans="1:9" x14ac:dyDescent="0.25">
      <c r="A54446"/>
      <c r="B54446"/>
      <c r="C54446"/>
      <c r="D54446"/>
      <c r="E54446" s="148"/>
      <c r="F54446" s="148"/>
      <c r="G54446" s="149"/>
      <c r="H54446" s="148"/>
      <c r="I54446"/>
    </row>
    <row r="54447" spans="1:9" x14ac:dyDescent="0.25">
      <c r="A54447"/>
      <c r="B54447"/>
      <c r="C54447"/>
      <c r="D54447"/>
      <c r="E54447" s="148"/>
      <c r="F54447" s="148"/>
      <c r="G54447" s="149"/>
      <c r="H54447" s="148"/>
      <c r="I54447"/>
    </row>
    <row r="54448" spans="1:9" x14ac:dyDescent="0.25">
      <c r="A54448"/>
      <c r="B54448"/>
      <c r="C54448"/>
      <c r="D54448"/>
      <c r="E54448" s="148"/>
      <c r="F54448" s="148"/>
      <c r="G54448" s="149"/>
      <c r="H54448" s="148"/>
      <c r="I54448"/>
    </row>
    <row r="54449" spans="1:9" x14ac:dyDescent="0.25">
      <c r="A54449"/>
      <c r="B54449"/>
      <c r="C54449"/>
      <c r="D54449"/>
      <c r="E54449" s="148"/>
      <c r="F54449" s="148"/>
      <c r="G54449" s="149"/>
      <c r="H54449" s="148"/>
      <c r="I54449"/>
    </row>
    <row r="54450" spans="1:9" x14ac:dyDescent="0.25">
      <c r="A54450"/>
      <c r="B54450"/>
      <c r="C54450"/>
      <c r="D54450"/>
      <c r="E54450" s="148"/>
      <c r="F54450" s="148"/>
      <c r="G54450" s="149"/>
      <c r="H54450" s="148"/>
      <c r="I54450"/>
    </row>
    <row r="54451" spans="1:9" x14ac:dyDescent="0.25">
      <c r="A54451"/>
      <c r="B54451"/>
      <c r="C54451"/>
      <c r="D54451"/>
      <c r="E54451" s="148"/>
      <c r="F54451" s="148"/>
      <c r="G54451" s="149"/>
      <c r="H54451" s="148"/>
      <c r="I54451"/>
    </row>
    <row r="54452" spans="1:9" x14ac:dyDescent="0.25">
      <c r="A54452"/>
      <c r="B54452"/>
      <c r="C54452"/>
      <c r="D54452"/>
      <c r="E54452" s="148"/>
      <c r="F54452" s="148"/>
      <c r="G54452" s="149"/>
      <c r="H54452" s="148"/>
      <c r="I54452"/>
    </row>
    <row r="54453" spans="1:9" x14ac:dyDescent="0.25">
      <c r="A54453"/>
      <c r="B54453"/>
      <c r="C54453"/>
      <c r="D54453"/>
      <c r="E54453" s="148"/>
      <c r="F54453" s="148"/>
      <c r="G54453" s="149"/>
      <c r="H54453" s="148"/>
      <c r="I54453"/>
    </row>
    <row r="54454" spans="1:9" x14ac:dyDescent="0.25">
      <c r="A54454"/>
      <c r="B54454"/>
      <c r="C54454"/>
      <c r="D54454"/>
      <c r="E54454" s="148"/>
      <c r="F54454" s="148"/>
      <c r="G54454" s="149"/>
      <c r="H54454" s="148"/>
      <c r="I54454"/>
    </row>
    <row r="54455" spans="1:9" x14ac:dyDescent="0.25">
      <c r="A54455"/>
      <c r="B54455"/>
      <c r="C54455"/>
      <c r="D54455"/>
      <c r="E54455" s="148"/>
      <c r="F54455" s="148"/>
      <c r="G54455" s="149"/>
      <c r="H54455" s="148"/>
      <c r="I54455"/>
    </row>
    <row r="54456" spans="1:9" x14ac:dyDescent="0.25">
      <c r="A54456"/>
      <c r="B54456"/>
      <c r="C54456"/>
      <c r="D54456"/>
      <c r="E54456" s="148"/>
      <c r="F54456" s="148"/>
      <c r="G54456" s="149"/>
      <c r="H54456" s="148"/>
      <c r="I54456"/>
    </row>
    <row r="54457" spans="1:9" x14ac:dyDescent="0.25">
      <c r="A54457"/>
      <c r="B54457"/>
      <c r="C54457"/>
      <c r="D54457"/>
      <c r="E54457" s="148"/>
      <c r="F54457" s="148"/>
      <c r="G54457" s="149"/>
      <c r="H54457" s="148"/>
      <c r="I54457"/>
    </row>
    <row r="54458" spans="1:9" x14ac:dyDescent="0.25">
      <c r="A54458"/>
      <c r="B54458"/>
      <c r="C54458"/>
      <c r="D54458"/>
      <c r="E54458" s="148"/>
      <c r="F54458" s="148"/>
      <c r="G54458" s="149"/>
      <c r="H54458" s="148"/>
      <c r="I54458"/>
    </row>
    <row r="54459" spans="1:9" x14ac:dyDescent="0.25">
      <c r="A54459"/>
      <c r="B54459"/>
      <c r="C54459"/>
      <c r="D54459"/>
      <c r="E54459" s="148"/>
      <c r="F54459" s="148"/>
      <c r="G54459" s="149"/>
      <c r="H54459" s="148"/>
      <c r="I54459"/>
    </row>
    <row r="54460" spans="1:9" x14ac:dyDescent="0.25">
      <c r="A54460"/>
      <c r="B54460"/>
      <c r="C54460"/>
      <c r="D54460"/>
      <c r="E54460" s="148"/>
      <c r="F54460" s="148"/>
      <c r="G54460" s="149"/>
      <c r="H54460" s="148"/>
      <c r="I54460"/>
    </row>
    <row r="54461" spans="1:9" x14ac:dyDescent="0.25">
      <c r="A54461"/>
      <c r="B54461"/>
      <c r="C54461"/>
      <c r="D54461"/>
      <c r="E54461" s="148"/>
      <c r="F54461" s="148"/>
      <c r="G54461" s="149"/>
      <c r="H54461" s="148"/>
      <c r="I54461"/>
    </row>
    <row r="54462" spans="1:9" x14ac:dyDescent="0.25">
      <c r="A54462"/>
      <c r="B54462"/>
      <c r="C54462"/>
      <c r="D54462"/>
      <c r="E54462" s="148"/>
      <c r="F54462" s="148"/>
      <c r="G54462" s="149"/>
      <c r="H54462" s="148"/>
      <c r="I54462"/>
    </row>
    <row r="54463" spans="1:9" x14ac:dyDescent="0.25">
      <c r="A54463"/>
      <c r="B54463"/>
      <c r="C54463"/>
      <c r="D54463"/>
      <c r="E54463" s="148"/>
      <c r="F54463" s="148"/>
      <c r="G54463" s="149"/>
      <c r="H54463" s="148"/>
      <c r="I54463"/>
    </row>
    <row r="54464" spans="1:9" x14ac:dyDescent="0.25">
      <c r="A54464"/>
      <c r="B54464"/>
      <c r="C54464"/>
      <c r="D54464"/>
      <c r="E54464" s="148"/>
      <c r="F54464" s="148"/>
      <c r="G54464" s="149"/>
      <c r="H54464" s="148"/>
      <c r="I54464"/>
    </row>
    <row r="54465" spans="1:9" x14ac:dyDescent="0.25">
      <c r="A54465"/>
      <c r="B54465"/>
      <c r="C54465"/>
      <c r="D54465"/>
      <c r="E54465" s="148"/>
      <c r="F54465" s="148"/>
      <c r="G54465" s="149"/>
      <c r="H54465" s="148"/>
      <c r="I54465"/>
    </row>
    <row r="54466" spans="1:9" x14ac:dyDescent="0.25">
      <c r="A54466"/>
      <c r="B54466"/>
      <c r="C54466"/>
      <c r="D54466"/>
      <c r="E54466" s="148"/>
      <c r="F54466" s="148"/>
      <c r="G54466" s="149"/>
      <c r="H54466" s="148"/>
      <c r="I54466"/>
    </row>
    <row r="54467" spans="1:9" x14ac:dyDescent="0.25">
      <c r="A54467"/>
      <c r="B54467"/>
      <c r="C54467"/>
      <c r="D54467"/>
      <c r="E54467" s="148"/>
      <c r="F54467" s="148"/>
      <c r="G54467" s="149"/>
      <c r="H54467" s="148"/>
      <c r="I54467"/>
    </row>
    <row r="54468" spans="1:9" x14ac:dyDescent="0.25">
      <c r="A54468"/>
      <c r="B54468"/>
      <c r="C54468"/>
      <c r="D54468"/>
      <c r="E54468" s="148"/>
      <c r="F54468" s="148"/>
      <c r="G54468" s="149"/>
      <c r="H54468" s="148"/>
      <c r="I54468"/>
    </row>
    <row r="54469" spans="1:9" x14ac:dyDescent="0.25">
      <c r="A54469"/>
      <c r="B54469"/>
      <c r="C54469"/>
      <c r="D54469"/>
      <c r="E54469" s="148"/>
      <c r="F54469" s="148"/>
      <c r="G54469" s="149"/>
      <c r="H54469" s="148"/>
      <c r="I54469"/>
    </row>
    <row r="54470" spans="1:9" x14ac:dyDescent="0.25">
      <c r="A54470"/>
      <c r="B54470"/>
      <c r="C54470"/>
      <c r="D54470"/>
      <c r="E54470" s="148"/>
      <c r="F54470" s="148"/>
      <c r="G54470" s="149"/>
      <c r="H54470" s="148"/>
      <c r="I54470"/>
    </row>
    <row r="54471" spans="1:9" x14ac:dyDescent="0.25">
      <c r="A54471"/>
      <c r="B54471"/>
      <c r="C54471"/>
      <c r="D54471"/>
      <c r="E54471" s="148"/>
      <c r="F54471" s="148"/>
      <c r="G54471" s="149"/>
      <c r="H54471" s="148"/>
      <c r="I54471"/>
    </row>
    <row r="54472" spans="1:9" x14ac:dyDescent="0.25">
      <c r="A54472"/>
      <c r="B54472"/>
      <c r="C54472"/>
      <c r="D54472"/>
      <c r="E54472" s="148"/>
      <c r="F54472" s="148"/>
      <c r="G54472" s="149"/>
      <c r="H54472" s="148"/>
      <c r="I54472"/>
    </row>
    <row r="54473" spans="1:9" x14ac:dyDescent="0.25">
      <c r="A54473"/>
      <c r="B54473"/>
      <c r="C54473"/>
      <c r="D54473"/>
      <c r="E54473" s="148"/>
      <c r="F54473" s="148"/>
      <c r="G54473" s="149"/>
      <c r="H54473" s="148"/>
      <c r="I54473"/>
    </row>
    <row r="54474" spans="1:9" x14ac:dyDescent="0.25">
      <c r="A54474"/>
      <c r="B54474"/>
      <c r="C54474"/>
      <c r="D54474"/>
      <c r="E54474" s="148"/>
      <c r="F54474" s="148"/>
      <c r="G54474" s="149"/>
      <c r="H54474" s="148"/>
      <c r="I54474"/>
    </row>
    <row r="54475" spans="1:9" x14ac:dyDescent="0.25">
      <c r="A54475"/>
      <c r="B54475"/>
      <c r="C54475"/>
      <c r="D54475"/>
      <c r="E54475" s="148"/>
      <c r="F54475" s="148"/>
      <c r="G54475" s="149"/>
      <c r="H54475" s="148"/>
      <c r="I54475"/>
    </row>
    <row r="54476" spans="1:9" x14ac:dyDescent="0.25">
      <c r="A54476"/>
      <c r="B54476"/>
      <c r="C54476"/>
      <c r="D54476"/>
      <c r="E54476" s="148"/>
      <c r="F54476" s="148"/>
      <c r="G54476" s="149"/>
      <c r="H54476" s="148"/>
      <c r="I54476"/>
    </row>
    <row r="54477" spans="1:9" x14ac:dyDescent="0.25">
      <c r="A54477"/>
      <c r="B54477"/>
      <c r="C54477"/>
      <c r="D54477"/>
      <c r="E54477" s="148"/>
      <c r="F54477" s="148"/>
      <c r="G54477" s="149"/>
      <c r="H54477" s="148"/>
      <c r="I54477"/>
    </row>
    <row r="54478" spans="1:9" x14ac:dyDescent="0.25">
      <c r="A54478"/>
      <c r="B54478"/>
      <c r="C54478"/>
      <c r="D54478"/>
      <c r="E54478" s="148"/>
      <c r="F54478" s="148"/>
      <c r="G54478" s="149"/>
      <c r="H54478" s="148"/>
      <c r="I54478"/>
    </row>
    <row r="54479" spans="1:9" x14ac:dyDescent="0.25">
      <c r="A54479"/>
      <c r="B54479"/>
      <c r="C54479"/>
      <c r="D54479"/>
      <c r="E54479" s="148"/>
      <c r="F54479" s="148"/>
      <c r="G54479" s="149"/>
      <c r="H54479" s="148"/>
      <c r="I54479"/>
    </row>
    <row r="54480" spans="1:9" x14ac:dyDescent="0.25">
      <c r="A54480"/>
      <c r="B54480"/>
      <c r="C54480"/>
      <c r="D54480"/>
      <c r="E54480" s="148"/>
      <c r="F54480" s="148"/>
      <c r="G54480" s="149"/>
      <c r="H54480" s="148"/>
      <c r="I54480"/>
    </row>
    <row r="54481" spans="1:9" x14ac:dyDescent="0.25">
      <c r="A54481"/>
      <c r="B54481"/>
      <c r="C54481"/>
      <c r="D54481"/>
      <c r="E54481" s="148"/>
      <c r="F54481" s="148"/>
      <c r="G54481" s="149"/>
      <c r="H54481" s="148"/>
      <c r="I54481"/>
    </row>
    <row r="54482" spans="1:9" x14ac:dyDescent="0.25">
      <c r="A54482"/>
      <c r="B54482"/>
      <c r="C54482"/>
      <c r="D54482"/>
      <c r="E54482" s="148"/>
      <c r="F54482" s="148"/>
      <c r="G54482" s="149"/>
      <c r="H54482" s="148"/>
      <c r="I54482"/>
    </row>
    <row r="54483" spans="1:9" x14ac:dyDescent="0.25">
      <c r="A54483"/>
      <c r="B54483"/>
      <c r="C54483"/>
      <c r="D54483"/>
      <c r="E54483" s="148"/>
      <c r="F54483" s="148"/>
      <c r="G54483" s="149"/>
      <c r="H54483" s="148"/>
      <c r="I54483"/>
    </row>
    <row r="54484" spans="1:9" x14ac:dyDescent="0.25">
      <c r="A54484"/>
      <c r="B54484"/>
      <c r="C54484"/>
      <c r="D54484"/>
      <c r="E54484" s="148"/>
      <c r="F54484" s="148"/>
      <c r="G54484" s="149"/>
      <c r="H54484" s="148"/>
      <c r="I54484"/>
    </row>
    <row r="54485" spans="1:9" x14ac:dyDescent="0.25">
      <c r="A54485"/>
      <c r="B54485"/>
      <c r="C54485"/>
      <c r="D54485"/>
      <c r="E54485" s="148"/>
      <c r="F54485" s="148"/>
      <c r="G54485" s="149"/>
      <c r="H54485" s="148"/>
      <c r="I54485"/>
    </row>
    <row r="54486" spans="1:9" x14ac:dyDescent="0.25">
      <c r="A54486"/>
      <c r="B54486"/>
      <c r="C54486"/>
      <c r="D54486"/>
      <c r="E54486" s="148"/>
      <c r="F54486" s="148"/>
      <c r="G54486" s="149"/>
      <c r="H54486" s="148"/>
      <c r="I54486"/>
    </row>
    <row r="54487" spans="1:9" x14ac:dyDescent="0.25">
      <c r="A54487"/>
      <c r="B54487"/>
      <c r="C54487"/>
      <c r="D54487"/>
      <c r="E54487" s="148"/>
      <c r="F54487" s="148"/>
      <c r="G54487" s="149"/>
      <c r="H54487" s="148"/>
      <c r="I54487"/>
    </row>
    <row r="54488" spans="1:9" x14ac:dyDescent="0.25">
      <c r="A54488"/>
      <c r="B54488"/>
      <c r="C54488"/>
      <c r="D54488"/>
      <c r="E54488" s="148"/>
      <c r="F54488" s="148"/>
      <c r="G54488" s="149"/>
      <c r="H54488" s="148"/>
      <c r="I54488"/>
    </row>
    <row r="54489" spans="1:9" x14ac:dyDescent="0.25">
      <c r="A54489"/>
      <c r="B54489"/>
      <c r="C54489"/>
      <c r="D54489"/>
      <c r="E54489" s="148"/>
      <c r="F54489" s="148"/>
      <c r="G54489" s="149"/>
      <c r="H54489" s="148"/>
      <c r="I54489"/>
    </row>
    <row r="54490" spans="1:9" x14ac:dyDescent="0.25">
      <c r="A54490"/>
      <c r="B54490"/>
      <c r="C54490"/>
      <c r="D54490"/>
      <c r="E54490" s="148"/>
      <c r="F54490" s="148"/>
      <c r="G54490" s="149"/>
      <c r="H54490" s="148"/>
      <c r="I54490"/>
    </row>
    <row r="54491" spans="1:9" x14ac:dyDescent="0.25">
      <c r="A54491"/>
      <c r="B54491"/>
      <c r="C54491"/>
      <c r="D54491"/>
      <c r="E54491" s="148"/>
      <c r="F54491" s="148"/>
      <c r="G54491" s="149"/>
      <c r="H54491" s="148"/>
      <c r="I54491"/>
    </row>
    <row r="54492" spans="1:9" x14ac:dyDescent="0.25">
      <c r="A54492"/>
      <c r="B54492"/>
      <c r="C54492"/>
      <c r="D54492"/>
      <c r="E54492" s="148"/>
      <c r="F54492" s="148"/>
      <c r="G54492" s="149"/>
      <c r="H54492" s="148"/>
      <c r="I54492"/>
    </row>
    <row r="54493" spans="1:9" x14ac:dyDescent="0.25">
      <c r="A54493"/>
      <c r="B54493"/>
      <c r="C54493"/>
      <c r="D54493"/>
      <c r="E54493" s="148"/>
      <c r="F54493" s="148"/>
      <c r="G54493" s="149"/>
      <c r="H54493" s="148"/>
      <c r="I54493"/>
    </row>
    <row r="54494" spans="1:9" x14ac:dyDescent="0.25">
      <c r="A54494"/>
      <c r="B54494"/>
      <c r="C54494"/>
      <c r="D54494"/>
      <c r="E54494" s="148"/>
      <c r="F54494" s="148"/>
      <c r="G54494" s="149"/>
      <c r="H54494" s="148"/>
      <c r="I54494"/>
    </row>
    <row r="54495" spans="1:9" x14ac:dyDescent="0.25">
      <c r="A54495"/>
      <c r="B54495"/>
      <c r="C54495"/>
      <c r="D54495"/>
      <c r="E54495" s="148"/>
      <c r="F54495" s="148"/>
      <c r="G54495" s="149"/>
      <c r="H54495" s="148"/>
      <c r="I54495"/>
    </row>
    <row r="54496" spans="1:9" x14ac:dyDescent="0.25">
      <c r="A54496"/>
      <c r="B54496"/>
      <c r="C54496"/>
      <c r="D54496"/>
      <c r="E54496" s="148"/>
      <c r="F54496" s="148"/>
      <c r="G54496" s="149"/>
      <c r="H54496" s="148"/>
      <c r="I54496"/>
    </row>
    <row r="54497" spans="1:9" x14ac:dyDescent="0.25">
      <c r="A54497"/>
      <c r="B54497"/>
      <c r="C54497"/>
      <c r="D54497"/>
      <c r="E54497" s="148"/>
      <c r="F54497" s="148"/>
      <c r="G54497" s="149"/>
      <c r="H54497" s="148"/>
      <c r="I54497"/>
    </row>
    <row r="54498" spans="1:9" x14ac:dyDescent="0.25">
      <c r="A54498"/>
      <c r="B54498"/>
      <c r="C54498"/>
      <c r="D54498"/>
      <c r="E54498" s="148"/>
      <c r="F54498" s="148"/>
      <c r="G54498" s="149"/>
      <c r="H54498" s="148"/>
      <c r="I54498"/>
    </row>
    <row r="54499" spans="1:9" x14ac:dyDescent="0.25">
      <c r="A54499"/>
      <c r="B54499"/>
      <c r="C54499"/>
      <c r="D54499"/>
      <c r="E54499" s="148"/>
      <c r="F54499" s="148"/>
      <c r="G54499" s="149"/>
      <c r="H54499" s="148"/>
      <c r="I54499"/>
    </row>
    <row r="54500" spans="1:9" x14ac:dyDescent="0.25">
      <c r="A54500"/>
      <c r="B54500"/>
      <c r="C54500"/>
      <c r="D54500"/>
      <c r="E54500" s="148"/>
      <c r="F54500" s="148"/>
      <c r="G54500" s="149"/>
      <c r="H54500" s="148"/>
      <c r="I54500"/>
    </row>
    <row r="54501" spans="1:9" x14ac:dyDescent="0.25">
      <c r="A54501"/>
      <c r="B54501"/>
      <c r="C54501"/>
      <c r="D54501"/>
      <c r="E54501" s="148"/>
      <c r="F54501" s="148"/>
      <c r="G54501" s="149"/>
      <c r="H54501" s="148"/>
      <c r="I54501"/>
    </row>
    <row r="54502" spans="1:9" x14ac:dyDescent="0.25">
      <c r="A54502"/>
      <c r="B54502"/>
      <c r="C54502"/>
      <c r="D54502"/>
      <c r="E54502" s="148"/>
      <c r="F54502" s="148"/>
      <c r="G54502" s="149"/>
      <c r="H54502" s="148"/>
      <c r="I54502"/>
    </row>
    <row r="54503" spans="1:9" x14ac:dyDescent="0.25">
      <c r="A54503"/>
      <c r="B54503"/>
      <c r="C54503"/>
      <c r="D54503"/>
      <c r="E54503" s="148"/>
      <c r="F54503" s="148"/>
      <c r="G54503" s="149"/>
      <c r="H54503" s="148"/>
      <c r="I54503"/>
    </row>
    <row r="54504" spans="1:9" x14ac:dyDescent="0.25">
      <c r="A54504"/>
      <c r="B54504"/>
      <c r="C54504"/>
      <c r="D54504"/>
      <c r="E54504" s="148"/>
      <c r="F54504" s="148"/>
      <c r="G54504" s="149"/>
      <c r="H54504" s="148"/>
      <c r="I54504"/>
    </row>
    <row r="54505" spans="1:9" x14ac:dyDescent="0.25">
      <c r="A54505"/>
      <c r="B54505"/>
      <c r="C54505"/>
      <c r="D54505"/>
      <c r="E54505" s="148"/>
      <c r="F54505" s="148"/>
      <c r="G54505" s="149"/>
      <c r="H54505" s="148"/>
      <c r="I54505"/>
    </row>
    <row r="54506" spans="1:9" x14ac:dyDescent="0.25">
      <c r="A54506"/>
      <c r="B54506"/>
      <c r="C54506"/>
      <c r="D54506"/>
      <c r="E54506" s="148"/>
      <c r="F54506" s="148"/>
      <c r="G54506" s="149"/>
      <c r="H54506" s="148"/>
      <c r="I54506"/>
    </row>
    <row r="54507" spans="1:9" x14ac:dyDescent="0.25">
      <c r="A54507"/>
      <c r="B54507"/>
      <c r="C54507"/>
      <c r="D54507"/>
      <c r="E54507" s="148"/>
      <c r="F54507" s="148"/>
      <c r="G54507" s="149"/>
      <c r="H54507" s="148"/>
      <c r="I54507"/>
    </row>
    <row r="54508" spans="1:9" x14ac:dyDescent="0.25">
      <c r="A54508"/>
      <c r="B54508"/>
      <c r="C54508"/>
      <c r="D54508"/>
      <c r="E54508" s="148"/>
      <c r="F54508" s="148"/>
      <c r="G54508" s="149"/>
      <c r="H54508" s="148"/>
      <c r="I54508"/>
    </row>
    <row r="54509" spans="1:9" x14ac:dyDescent="0.25">
      <c r="A54509"/>
      <c r="B54509"/>
      <c r="C54509"/>
      <c r="D54509"/>
      <c r="E54509" s="148"/>
      <c r="F54509" s="148"/>
      <c r="G54509" s="149"/>
      <c r="H54509" s="148"/>
      <c r="I54509"/>
    </row>
    <row r="54510" spans="1:9" x14ac:dyDescent="0.25">
      <c r="A54510"/>
      <c r="B54510"/>
      <c r="C54510"/>
      <c r="D54510"/>
      <c r="E54510" s="148"/>
      <c r="F54510" s="148"/>
      <c r="G54510" s="149"/>
      <c r="H54510" s="148"/>
      <c r="I54510"/>
    </row>
    <row r="54511" spans="1:9" x14ac:dyDescent="0.25">
      <c r="A54511"/>
      <c r="B54511"/>
      <c r="C54511"/>
      <c r="D54511"/>
      <c r="E54511" s="148"/>
      <c r="F54511" s="148"/>
      <c r="G54511" s="149"/>
      <c r="H54511" s="148"/>
      <c r="I54511"/>
    </row>
    <row r="54512" spans="1:9" x14ac:dyDescent="0.25">
      <c r="A54512"/>
      <c r="B54512"/>
      <c r="C54512"/>
      <c r="D54512"/>
      <c r="E54512" s="148"/>
      <c r="F54512" s="148"/>
      <c r="G54512" s="149"/>
      <c r="H54512" s="148"/>
      <c r="I54512"/>
    </row>
    <row r="54513" spans="1:9" x14ac:dyDescent="0.25">
      <c r="A54513"/>
      <c r="B54513"/>
      <c r="C54513"/>
      <c r="D54513"/>
      <c r="E54513" s="148"/>
      <c r="F54513" s="148"/>
      <c r="G54513" s="149"/>
      <c r="H54513" s="148"/>
      <c r="I54513"/>
    </row>
    <row r="54514" spans="1:9" x14ac:dyDescent="0.25">
      <c r="A54514"/>
      <c r="B54514"/>
      <c r="C54514"/>
      <c r="D54514"/>
      <c r="E54514" s="148"/>
      <c r="F54514" s="148"/>
      <c r="G54514" s="149"/>
      <c r="H54514" s="148"/>
      <c r="I54514"/>
    </row>
    <row r="54515" spans="1:9" x14ac:dyDescent="0.25">
      <c r="A54515"/>
      <c r="B54515"/>
      <c r="C54515"/>
      <c r="D54515"/>
      <c r="E54515" s="148"/>
      <c r="F54515" s="148"/>
      <c r="G54515" s="149"/>
      <c r="H54515" s="148"/>
      <c r="I54515"/>
    </row>
    <row r="54516" spans="1:9" x14ac:dyDescent="0.25">
      <c r="A54516"/>
      <c r="B54516"/>
      <c r="C54516"/>
      <c r="D54516"/>
      <c r="E54516" s="148"/>
      <c r="F54516" s="148"/>
      <c r="G54516" s="149"/>
      <c r="H54516" s="148"/>
      <c r="I54516"/>
    </row>
    <row r="54517" spans="1:9" x14ac:dyDescent="0.25">
      <c r="A54517"/>
      <c r="B54517"/>
      <c r="C54517"/>
      <c r="D54517"/>
      <c r="E54517" s="148"/>
      <c r="F54517" s="148"/>
      <c r="G54517" s="149"/>
      <c r="H54517" s="148"/>
      <c r="I54517"/>
    </row>
    <row r="54518" spans="1:9" x14ac:dyDescent="0.25">
      <c r="A54518"/>
      <c r="B54518"/>
      <c r="C54518"/>
      <c r="D54518"/>
      <c r="E54518" s="148"/>
      <c r="F54518" s="148"/>
      <c r="G54518" s="149"/>
      <c r="H54518" s="148"/>
      <c r="I54518"/>
    </row>
    <row r="54519" spans="1:9" x14ac:dyDescent="0.25">
      <c r="A54519"/>
      <c r="B54519"/>
      <c r="C54519"/>
      <c r="D54519"/>
      <c r="E54519" s="148"/>
      <c r="F54519" s="148"/>
      <c r="G54519" s="149"/>
      <c r="H54519" s="148"/>
      <c r="I54519"/>
    </row>
    <row r="54520" spans="1:9" x14ac:dyDescent="0.25">
      <c r="A54520"/>
      <c r="B54520"/>
      <c r="C54520"/>
      <c r="D54520"/>
      <c r="E54520" s="148"/>
      <c r="F54520" s="148"/>
      <c r="G54520" s="149"/>
      <c r="H54520" s="148"/>
      <c r="I54520"/>
    </row>
    <row r="54521" spans="1:9" x14ac:dyDescent="0.25">
      <c r="A54521"/>
      <c r="B54521"/>
      <c r="C54521"/>
      <c r="D54521"/>
      <c r="E54521" s="148"/>
      <c r="F54521" s="148"/>
      <c r="G54521" s="149"/>
      <c r="H54521" s="148"/>
      <c r="I54521"/>
    </row>
    <row r="54522" spans="1:9" x14ac:dyDescent="0.25">
      <c r="A54522"/>
      <c r="B54522"/>
      <c r="C54522"/>
      <c r="D54522"/>
      <c r="E54522" s="148"/>
      <c r="F54522" s="148"/>
      <c r="G54522" s="149"/>
      <c r="H54522" s="148"/>
      <c r="I54522"/>
    </row>
    <row r="54523" spans="1:9" x14ac:dyDescent="0.25">
      <c r="A54523"/>
      <c r="B54523"/>
      <c r="C54523"/>
      <c r="D54523"/>
      <c r="E54523" s="148"/>
      <c r="F54523" s="148"/>
      <c r="G54523" s="149"/>
      <c r="H54523" s="148"/>
      <c r="I54523"/>
    </row>
    <row r="54524" spans="1:9" x14ac:dyDescent="0.25">
      <c r="A54524"/>
      <c r="B54524"/>
      <c r="C54524"/>
      <c r="D54524"/>
      <c r="E54524" s="148"/>
      <c r="F54524" s="148"/>
      <c r="G54524" s="149"/>
      <c r="H54524" s="148"/>
      <c r="I54524"/>
    </row>
    <row r="54525" spans="1:9" x14ac:dyDescent="0.25">
      <c r="A54525"/>
      <c r="B54525"/>
      <c r="C54525"/>
      <c r="D54525"/>
      <c r="E54525" s="148"/>
      <c r="F54525" s="148"/>
      <c r="G54525" s="149"/>
      <c r="H54525" s="148"/>
      <c r="I54525"/>
    </row>
    <row r="54526" spans="1:9" x14ac:dyDescent="0.25">
      <c r="A54526"/>
      <c r="B54526"/>
      <c r="C54526"/>
      <c r="D54526"/>
      <c r="E54526" s="148"/>
      <c r="F54526" s="148"/>
      <c r="G54526" s="149"/>
      <c r="H54526" s="148"/>
      <c r="I54526"/>
    </row>
    <row r="54527" spans="1:9" x14ac:dyDescent="0.25">
      <c r="A54527"/>
      <c r="B54527"/>
      <c r="C54527"/>
      <c r="D54527"/>
      <c r="E54527" s="148"/>
      <c r="F54527" s="148"/>
      <c r="G54527" s="149"/>
      <c r="H54527" s="148"/>
      <c r="I54527"/>
    </row>
    <row r="54528" spans="1:9" x14ac:dyDescent="0.25">
      <c r="A54528"/>
      <c r="B54528"/>
      <c r="C54528"/>
      <c r="D54528"/>
      <c r="E54528" s="148"/>
      <c r="F54528" s="148"/>
      <c r="G54528" s="149"/>
      <c r="H54528" s="148"/>
      <c r="I54528"/>
    </row>
    <row r="54529" spans="1:9" x14ac:dyDescent="0.25">
      <c r="A54529"/>
      <c r="B54529"/>
      <c r="C54529"/>
      <c r="D54529"/>
      <c r="E54529" s="148"/>
      <c r="F54529" s="148"/>
      <c r="G54529" s="149"/>
      <c r="H54529" s="148"/>
      <c r="I54529"/>
    </row>
    <row r="54530" spans="1:9" x14ac:dyDescent="0.25">
      <c r="A54530"/>
      <c r="B54530"/>
      <c r="C54530"/>
      <c r="D54530"/>
      <c r="E54530" s="148"/>
      <c r="F54530" s="148"/>
      <c r="G54530" s="149"/>
      <c r="H54530" s="148"/>
      <c r="I54530"/>
    </row>
    <row r="54531" spans="1:9" x14ac:dyDescent="0.25">
      <c r="A54531"/>
      <c r="B54531"/>
      <c r="C54531"/>
      <c r="D54531"/>
      <c r="E54531" s="148"/>
      <c r="F54531" s="148"/>
      <c r="G54531" s="149"/>
      <c r="H54531" s="148"/>
      <c r="I54531"/>
    </row>
    <row r="54532" spans="1:9" x14ac:dyDescent="0.25">
      <c r="A54532"/>
      <c r="B54532"/>
      <c r="C54532"/>
      <c r="D54532"/>
      <c r="E54532" s="148"/>
      <c r="F54532" s="148"/>
      <c r="G54532" s="149"/>
      <c r="H54532" s="148"/>
      <c r="I54532"/>
    </row>
    <row r="54533" spans="1:9" x14ac:dyDescent="0.25">
      <c r="A54533"/>
      <c r="B54533"/>
      <c r="C54533"/>
      <c r="D54533"/>
      <c r="E54533" s="148"/>
      <c r="F54533" s="148"/>
      <c r="G54533" s="149"/>
      <c r="H54533" s="148"/>
      <c r="I54533"/>
    </row>
    <row r="54534" spans="1:9" x14ac:dyDescent="0.25">
      <c r="A54534"/>
      <c r="B54534"/>
      <c r="C54534"/>
      <c r="D54534"/>
      <c r="E54534" s="148"/>
      <c r="F54534" s="148"/>
      <c r="G54534" s="149"/>
      <c r="H54534" s="148"/>
      <c r="I54534"/>
    </row>
    <row r="54535" spans="1:9" x14ac:dyDescent="0.25">
      <c r="A54535"/>
      <c r="B54535"/>
      <c r="C54535"/>
      <c r="D54535"/>
      <c r="E54535" s="148"/>
      <c r="F54535" s="148"/>
      <c r="G54535" s="149"/>
      <c r="H54535" s="148"/>
      <c r="I54535"/>
    </row>
    <row r="54536" spans="1:9" x14ac:dyDescent="0.25">
      <c r="A54536"/>
      <c r="B54536"/>
      <c r="C54536"/>
      <c r="D54536"/>
      <c r="E54536" s="148"/>
      <c r="F54536" s="148"/>
      <c r="G54536" s="149"/>
      <c r="H54536" s="148"/>
      <c r="I54536"/>
    </row>
    <row r="54537" spans="1:9" x14ac:dyDescent="0.25">
      <c r="A54537"/>
      <c r="B54537"/>
      <c r="C54537"/>
      <c r="D54537"/>
      <c r="E54537" s="148"/>
      <c r="F54537" s="148"/>
      <c r="G54537" s="149"/>
      <c r="H54537" s="148"/>
      <c r="I54537"/>
    </row>
    <row r="54538" spans="1:9" x14ac:dyDescent="0.25">
      <c r="A54538"/>
      <c r="B54538"/>
      <c r="C54538"/>
      <c r="D54538"/>
      <c r="E54538" s="148"/>
      <c r="F54538" s="148"/>
      <c r="G54538" s="149"/>
      <c r="H54538" s="148"/>
      <c r="I54538"/>
    </row>
    <row r="54539" spans="1:9" x14ac:dyDescent="0.25">
      <c r="A54539"/>
      <c r="B54539"/>
      <c r="C54539"/>
      <c r="D54539"/>
      <c r="E54539" s="148"/>
      <c r="F54539" s="148"/>
      <c r="G54539" s="149"/>
      <c r="H54539" s="148"/>
      <c r="I54539"/>
    </row>
    <row r="54540" spans="1:9" x14ac:dyDescent="0.25">
      <c r="A54540"/>
      <c r="B54540"/>
      <c r="C54540"/>
      <c r="D54540"/>
      <c r="E54540" s="148"/>
      <c r="F54540" s="148"/>
      <c r="G54540" s="149"/>
      <c r="H54540" s="148"/>
      <c r="I54540"/>
    </row>
    <row r="54541" spans="1:9" x14ac:dyDescent="0.25">
      <c r="A54541"/>
      <c r="B54541"/>
      <c r="C54541"/>
      <c r="D54541"/>
      <c r="E54541" s="148"/>
      <c r="F54541" s="148"/>
      <c r="G54541" s="149"/>
      <c r="H54541" s="148"/>
      <c r="I54541"/>
    </row>
    <row r="54542" spans="1:9" x14ac:dyDescent="0.25">
      <c r="A54542"/>
      <c r="B54542"/>
      <c r="C54542"/>
      <c r="D54542"/>
      <c r="E54542" s="148"/>
      <c r="F54542" s="148"/>
      <c r="G54542" s="149"/>
      <c r="H54542" s="148"/>
      <c r="I54542"/>
    </row>
    <row r="54543" spans="1:9" x14ac:dyDescent="0.25">
      <c r="A54543"/>
      <c r="B54543"/>
      <c r="C54543"/>
      <c r="D54543"/>
      <c r="E54543" s="148"/>
      <c r="F54543" s="148"/>
      <c r="G54543" s="149"/>
      <c r="H54543" s="148"/>
      <c r="I54543"/>
    </row>
    <row r="54544" spans="1:9" x14ac:dyDescent="0.25">
      <c r="A54544"/>
      <c r="B54544"/>
      <c r="C54544"/>
      <c r="D54544"/>
      <c r="E54544" s="148"/>
      <c r="F54544" s="148"/>
      <c r="G54544" s="149"/>
      <c r="H54544" s="148"/>
      <c r="I54544"/>
    </row>
    <row r="54545" spans="1:9" x14ac:dyDescent="0.25">
      <c r="A54545"/>
      <c r="B54545"/>
      <c r="C54545"/>
      <c r="D54545"/>
      <c r="E54545" s="148"/>
      <c r="F54545" s="148"/>
      <c r="G54545" s="149"/>
      <c r="H54545" s="148"/>
      <c r="I54545"/>
    </row>
    <row r="54546" spans="1:9" x14ac:dyDescent="0.25">
      <c r="A54546"/>
      <c r="B54546"/>
      <c r="C54546"/>
      <c r="D54546"/>
      <c r="E54546" s="148"/>
      <c r="F54546" s="148"/>
      <c r="G54546" s="149"/>
      <c r="H54546" s="148"/>
      <c r="I54546"/>
    </row>
    <row r="54547" spans="1:9" x14ac:dyDescent="0.25">
      <c r="A54547"/>
      <c r="B54547"/>
      <c r="C54547"/>
      <c r="D54547"/>
      <c r="E54547" s="148"/>
      <c r="F54547" s="148"/>
      <c r="G54547" s="149"/>
      <c r="H54547" s="148"/>
      <c r="I54547"/>
    </row>
    <row r="54548" spans="1:9" x14ac:dyDescent="0.25">
      <c r="A54548"/>
      <c r="B54548"/>
      <c r="C54548"/>
      <c r="D54548"/>
      <c r="E54548" s="148"/>
      <c r="F54548" s="148"/>
      <c r="G54548" s="149"/>
      <c r="H54548" s="148"/>
      <c r="I54548"/>
    </row>
    <row r="54549" spans="1:9" x14ac:dyDescent="0.25">
      <c r="A54549"/>
      <c r="B54549"/>
      <c r="C54549"/>
      <c r="D54549"/>
      <c r="E54549" s="148"/>
      <c r="F54549" s="148"/>
      <c r="G54549" s="149"/>
      <c r="H54549" s="148"/>
      <c r="I54549"/>
    </row>
    <row r="54550" spans="1:9" x14ac:dyDescent="0.25">
      <c r="A54550"/>
      <c r="B54550"/>
      <c r="C54550"/>
      <c r="D54550"/>
      <c r="E54550" s="148"/>
      <c r="F54550" s="148"/>
      <c r="G54550" s="149"/>
      <c r="H54550" s="148"/>
      <c r="I54550"/>
    </row>
    <row r="54551" spans="1:9" x14ac:dyDescent="0.25">
      <c r="A54551"/>
      <c r="B54551"/>
      <c r="C54551"/>
      <c r="D54551"/>
      <c r="E54551" s="148"/>
      <c r="F54551" s="148"/>
      <c r="G54551" s="149"/>
      <c r="H54551" s="148"/>
      <c r="I54551"/>
    </row>
    <row r="54552" spans="1:9" x14ac:dyDescent="0.25">
      <c r="A54552"/>
      <c r="B54552"/>
      <c r="C54552"/>
      <c r="D54552"/>
      <c r="E54552" s="148"/>
      <c r="F54552" s="148"/>
      <c r="G54552" s="149"/>
      <c r="H54552" s="148"/>
      <c r="I54552"/>
    </row>
    <row r="54553" spans="1:9" x14ac:dyDescent="0.25">
      <c r="A54553"/>
      <c r="B54553"/>
      <c r="C54553"/>
      <c r="D54553"/>
      <c r="E54553" s="148"/>
      <c r="F54553" s="148"/>
      <c r="G54553" s="149"/>
      <c r="H54553" s="148"/>
      <c r="I54553"/>
    </row>
    <row r="54554" spans="1:9" x14ac:dyDescent="0.25">
      <c r="A54554"/>
      <c r="B54554"/>
      <c r="C54554"/>
      <c r="D54554"/>
      <c r="E54554" s="148"/>
      <c r="F54554" s="148"/>
      <c r="G54554" s="149"/>
      <c r="H54554" s="148"/>
      <c r="I54554"/>
    </row>
    <row r="54555" spans="1:9" x14ac:dyDescent="0.25">
      <c r="A54555"/>
      <c r="B54555"/>
      <c r="C54555"/>
      <c r="D54555"/>
      <c r="E54555" s="148"/>
      <c r="F54555" s="148"/>
      <c r="G54555" s="149"/>
      <c r="H54555" s="148"/>
      <c r="I54555"/>
    </row>
    <row r="54556" spans="1:9" x14ac:dyDescent="0.25">
      <c r="A54556"/>
      <c r="B54556"/>
      <c r="C54556"/>
      <c r="D54556"/>
      <c r="E54556" s="148"/>
      <c r="F54556" s="148"/>
      <c r="G54556" s="149"/>
      <c r="H54556" s="148"/>
      <c r="I54556"/>
    </row>
    <row r="54557" spans="1:9" x14ac:dyDescent="0.25">
      <c r="A54557"/>
      <c r="B54557"/>
      <c r="C54557"/>
      <c r="D54557"/>
      <c r="E54557" s="148"/>
      <c r="F54557" s="148"/>
      <c r="G54557" s="149"/>
      <c r="H54557" s="148"/>
      <c r="I54557"/>
    </row>
    <row r="54558" spans="1:9" x14ac:dyDescent="0.25">
      <c r="A54558"/>
      <c r="B54558"/>
      <c r="C54558"/>
      <c r="D54558"/>
      <c r="E54558" s="148"/>
      <c r="F54558" s="148"/>
      <c r="G54558" s="149"/>
      <c r="H54558" s="148"/>
      <c r="I54558"/>
    </row>
    <row r="54559" spans="1:9" x14ac:dyDescent="0.25">
      <c r="A54559"/>
      <c r="B54559"/>
      <c r="C54559"/>
      <c r="D54559"/>
      <c r="E54559" s="148"/>
      <c r="F54559" s="148"/>
      <c r="G54559" s="149"/>
      <c r="H54559" s="148"/>
      <c r="I54559"/>
    </row>
    <row r="54560" spans="1:9" x14ac:dyDescent="0.25">
      <c r="A54560"/>
      <c r="B54560"/>
      <c r="C54560"/>
      <c r="D54560"/>
      <c r="E54560" s="148"/>
      <c r="F54560" s="148"/>
      <c r="G54560" s="149"/>
      <c r="H54560" s="148"/>
      <c r="I54560"/>
    </row>
    <row r="54561" spans="1:9" x14ac:dyDescent="0.25">
      <c r="A54561"/>
      <c r="B54561"/>
      <c r="C54561"/>
      <c r="D54561"/>
      <c r="E54561" s="148"/>
      <c r="F54561" s="148"/>
      <c r="G54561" s="149"/>
      <c r="H54561" s="148"/>
      <c r="I54561"/>
    </row>
    <row r="54562" spans="1:9" x14ac:dyDescent="0.25">
      <c r="A54562"/>
      <c r="B54562"/>
      <c r="C54562"/>
      <c r="D54562"/>
      <c r="E54562" s="148"/>
      <c r="F54562" s="148"/>
      <c r="G54562" s="149"/>
      <c r="H54562" s="148"/>
      <c r="I54562"/>
    </row>
    <row r="54563" spans="1:9" x14ac:dyDescent="0.25">
      <c r="A54563"/>
      <c r="B54563"/>
      <c r="C54563"/>
      <c r="D54563"/>
      <c r="E54563" s="148"/>
      <c r="F54563" s="148"/>
      <c r="G54563" s="149"/>
      <c r="H54563" s="148"/>
      <c r="I54563"/>
    </row>
    <row r="54564" spans="1:9" x14ac:dyDescent="0.25">
      <c r="A54564"/>
      <c r="B54564"/>
      <c r="C54564"/>
      <c r="D54564"/>
      <c r="E54564" s="148"/>
      <c r="F54564" s="148"/>
      <c r="G54564" s="149"/>
      <c r="H54564" s="148"/>
      <c r="I54564"/>
    </row>
    <row r="54565" spans="1:9" x14ac:dyDescent="0.25">
      <c r="A54565"/>
      <c r="B54565"/>
      <c r="C54565"/>
      <c r="D54565"/>
      <c r="E54565" s="148"/>
      <c r="F54565" s="148"/>
      <c r="G54565" s="149"/>
      <c r="H54565" s="148"/>
      <c r="I54565"/>
    </row>
    <row r="54566" spans="1:9" x14ac:dyDescent="0.25">
      <c r="A54566"/>
      <c r="B54566"/>
      <c r="C54566"/>
      <c r="D54566"/>
      <c r="E54566" s="148"/>
      <c r="F54566" s="148"/>
      <c r="G54566" s="149"/>
      <c r="H54566" s="148"/>
      <c r="I54566"/>
    </row>
    <row r="54567" spans="1:9" x14ac:dyDescent="0.25">
      <c r="A54567"/>
      <c r="B54567"/>
      <c r="C54567"/>
      <c r="D54567"/>
      <c r="E54567" s="148"/>
      <c r="F54567" s="148"/>
      <c r="G54567" s="149"/>
      <c r="H54567" s="148"/>
      <c r="I54567"/>
    </row>
    <row r="54568" spans="1:9" x14ac:dyDescent="0.25">
      <c r="A54568"/>
      <c r="B54568"/>
      <c r="C54568"/>
      <c r="D54568"/>
      <c r="E54568" s="148"/>
      <c r="F54568" s="148"/>
      <c r="G54568" s="149"/>
      <c r="H54568" s="148"/>
      <c r="I54568"/>
    </row>
    <row r="54569" spans="1:9" x14ac:dyDescent="0.25">
      <c r="A54569"/>
      <c r="B54569"/>
      <c r="C54569"/>
      <c r="D54569"/>
      <c r="E54569" s="148"/>
      <c r="F54569" s="148"/>
      <c r="G54569" s="149"/>
      <c r="H54569" s="148"/>
      <c r="I54569"/>
    </row>
    <row r="54570" spans="1:9" x14ac:dyDescent="0.25">
      <c r="A54570"/>
      <c r="B54570"/>
      <c r="C54570"/>
      <c r="D54570"/>
      <c r="E54570" s="148"/>
      <c r="F54570" s="148"/>
      <c r="G54570" s="149"/>
      <c r="H54570" s="148"/>
      <c r="I54570"/>
    </row>
    <row r="54571" spans="1:9" x14ac:dyDescent="0.25">
      <c r="A54571"/>
      <c r="B54571"/>
      <c r="C54571"/>
      <c r="D54571"/>
      <c r="E54571" s="148"/>
      <c r="F54571" s="148"/>
      <c r="G54571" s="149"/>
      <c r="H54571" s="148"/>
      <c r="I54571"/>
    </row>
    <row r="54572" spans="1:9" x14ac:dyDescent="0.25">
      <c r="A54572"/>
      <c r="B54572"/>
      <c r="C54572"/>
      <c r="D54572"/>
      <c r="E54572" s="148"/>
      <c r="F54572" s="148"/>
      <c r="G54572" s="149"/>
      <c r="H54572" s="148"/>
      <c r="I54572"/>
    </row>
    <row r="54573" spans="1:9" x14ac:dyDescent="0.25">
      <c r="A54573"/>
      <c r="B54573"/>
      <c r="C54573"/>
      <c r="D54573"/>
      <c r="E54573" s="148"/>
      <c r="F54573" s="148"/>
      <c r="G54573" s="149"/>
      <c r="H54573" s="148"/>
      <c r="I54573"/>
    </row>
    <row r="54574" spans="1:9" x14ac:dyDescent="0.25">
      <c r="A54574"/>
      <c r="B54574"/>
      <c r="C54574"/>
      <c r="D54574"/>
      <c r="E54574" s="148"/>
      <c r="F54574" s="148"/>
      <c r="G54574" s="149"/>
      <c r="H54574" s="148"/>
      <c r="I54574"/>
    </row>
    <row r="54575" spans="1:9" x14ac:dyDescent="0.25">
      <c r="A54575"/>
      <c r="B54575"/>
      <c r="C54575"/>
      <c r="D54575"/>
      <c r="E54575" s="148"/>
      <c r="F54575" s="148"/>
      <c r="G54575" s="149"/>
      <c r="H54575" s="148"/>
      <c r="I54575"/>
    </row>
    <row r="54576" spans="1:9" x14ac:dyDescent="0.25">
      <c r="A54576"/>
      <c r="B54576"/>
      <c r="C54576"/>
      <c r="D54576"/>
      <c r="E54576" s="148"/>
      <c r="F54576" s="148"/>
      <c r="G54576" s="149"/>
      <c r="H54576" s="148"/>
      <c r="I54576"/>
    </row>
    <row r="54577" spans="1:9" x14ac:dyDescent="0.25">
      <c r="A54577"/>
      <c r="B54577"/>
      <c r="C54577"/>
      <c r="D54577"/>
      <c r="E54577" s="148"/>
      <c r="F54577" s="148"/>
      <c r="G54577" s="149"/>
      <c r="H54577" s="148"/>
      <c r="I54577"/>
    </row>
    <row r="54578" spans="1:9" x14ac:dyDescent="0.25">
      <c r="A54578"/>
      <c r="B54578"/>
      <c r="C54578"/>
      <c r="D54578"/>
      <c r="E54578" s="148"/>
      <c r="F54578" s="148"/>
      <c r="G54578" s="149"/>
      <c r="H54578" s="148"/>
      <c r="I54578"/>
    </row>
    <row r="54579" spans="1:9" x14ac:dyDescent="0.25">
      <c r="A54579"/>
      <c r="B54579"/>
      <c r="C54579"/>
      <c r="D54579"/>
      <c r="E54579" s="148"/>
      <c r="F54579" s="148"/>
      <c r="G54579" s="149"/>
      <c r="H54579" s="148"/>
      <c r="I54579"/>
    </row>
    <row r="54580" spans="1:9" x14ac:dyDescent="0.25">
      <c r="A54580"/>
      <c r="B54580"/>
      <c r="C54580"/>
      <c r="D54580"/>
      <c r="E54580" s="148"/>
      <c r="F54580" s="148"/>
      <c r="G54580" s="149"/>
      <c r="H54580" s="148"/>
      <c r="I54580"/>
    </row>
    <row r="54581" spans="1:9" x14ac:dyDescent="0.25">
      <c r="A54581"/>
      <c r="B54581"/>
      <c r="C54581"/>
      <c r="D54581"/>
      <c r="E54581" s="148"/>
      <c r="F54581" s="148"/>
      <c r="G54581" s="149"/>
      <c r="H54581" s="148"/>
      <c r="I54581"/>
    </row>
    <row r="54582" spans="1:9" x14ac:dyDescent="0.25">
      <c r="A54582"/>
      <c r="B54582"/>
      <c r="C54582"/>
      <c r="D54582"/>
      <c r="E54582" s="148"/>
      <c r="F54582" s="148"/>
      <c r="G54582" s="149"/>
      <c r="H54582" s="148"/>
      <c r="I54582"/>
    </row>
    <row r="54583" spans="1:9" x14ac:dyDescent="0.25">
      <c r="A54583"/>
      <c r="B54583"/>
      <c r="C54583"/>
      <c r="D54583"/>
      <c r="E54583" s="148"/>
      <c r="F54583" s="148"/>
      <c r="G54583" s="149"/>
      <c r="H54583" s="148"/>
      <c r="I54583"/>
    </row>
    <row r="54584" spans="1:9" x14ac:dyDescent="0.25">
      <c r="A54584"/>
      <c r="B54584"/>
      <c r="C54584"/>
      <c r="D54584"/>
      <c r="E54584" s="148"/>
      <c r="F54584" s="148"/>
      <c r="G54584" s="149"/>
      <c r="H54584" s="148"/>
      <c r="I54584"/>
    </row>
    <row r="54585" spans="1:9" x14ac:dyDescent="0.25">
      <c r="A54585"/>
      <c r="B54585"/>
      <c r="C54585"/>
      <c r="D54585"/>
      <c r="E54585" s="148"/>
      <c r="F54585" s="148"/>
      <c r="G54585" s="149"/>
      <c r="H54585" s="148"/>
      <c r="I54585"/>
    </row>
    <row r="54586" spans="1:9" x14ac:dyDescent="0.25">
      <c r="A54586"/>
      <c r="B54586"/>
      <c r="C54586"/>
      <c r="D54586"/>
      <c r="E54586" s="148"/>
      <c r="F54586" s="148"/>
      <c r="G54586" s="149"/>
      <c r="H54586" s="148"/>
      <c r="I54586"/>
    </row>
    <row r="54587" spans="1:9" x14ac:dyDescent="0.25">
      <c r="A54587"/>
      <c r="B54587"/>
      <c r="C54587"/>
      <c r="D54587"/>
      <c r="E54587" s="148"/>
      <c r="F54587" s="148"/>
      <c r="G54587" s="149"/>
      <c r="H54587" s="148"/>
      <c r="I54587"/>
    </row>
    <row r="54588" spans="1:9" x14ac:dyDescent="0.25">
      <c r="A54588"/>
      <c r="B54588"/>
      <c r="C54588"/>
      <c r="D54588"/>
      <c r="E54588" s="148"/>
      <c r="F54588" s="148"/>
      <c r="G54588" s="149"/>
      <c r="H54588" s="148"/>
      <c r="I54588"/>
    </row>
    <row r="54589" spans="1:9" x14ac:dyDescent="0.25">
      <c r="A54589"/>
      <c r="B54589"/>
      <c r="C54589"/>
      <c r="D54589"/>
      <c r="E54589" s="148"/>
      <c r="F54589" s="148"/>
      <c r="G54589" s="149"/>
      <c r="H54589" s="148"/>
      <c r="I54589"/>
    </row>
    <row r="54590" spans="1:9" x14ac:dyDescent="0.25">
      <c r="A54590"/>
      <c r="B54590"/>
      <c r="C54590"/>
      <c r="D54590"/>
      <c r="E54590" s="148"/>
      <c r="F54590" s="148"/>
      <c r="G54590" s="149"/>
      <c r="H54590" s="148"/>
      <c r="I54590"/>
    </row>
    <row r="54591" spans="1:9" x14ac:dyDescent="0.25">
      <c r="A54591"/>
      <c r="B54591"/>
      <c r="C54591"/>
      <c r="D54591"/>
      <c r="E54591" s="148"/>
      <c r="F54591" s="148"/>
      <c r="G54591" s="149"/>
      <c r="H54591" s="148"/>
      <c r="I54591"/>
    </row>
    <row r="54592" spans="1:9" x14ac:dyDescent="0.25">
      <c r="A54592"/>
      <c r="B54592"/>
      <c r="C54592"/>
      <c r="D54592"/>
      <c r="E54592" s="148"/>
      <c r="F54592" s="148"/>
      <c r="G54592" s="149"/>
      <c r="H54592" s="148"/>
      <c r="I54592"/>
    </row>
    <row r="54593" spans="1:9" x14ac:dyDescent="0.25">
      <c r="A54593"/>
      <c r="B54593"/>
      <c r="C54593"/>
      <c r="D54593"/>
      <c r="E54593" s="148"/>
      <c r="F54593" s="148"/>
      <c r="G54593" s="149"/>
      <c r="H54593" s="148"/>
      <c r="I54593"/>
    </row>
    <row r="54594" spans="1:9" x14ac:dyDescent="0.25">
      <c r="A54594"/>
      <c r="B54594"/>
      <c r="C54594"/>
      <c r="D54594"/>
      <c r="E54594" s="148"/>
      <c r="F54594" s="148"/>
      <c r="G54594" s="149"/>
      <c r="H54594" s="148"/>
      <c r="I54594"/>
    </row>
    <row r="54595" spans="1:9" x14ac:dyDescent="0.25">
      <c r="A54595"/>
      <c r="B54595"/>
      <c r="C54595"/>
      <c r="D54595"/>
      <c r="E54595" s="148"/>
      <c r="F54595" s="148"/>
      <c r="G54595" s="149"/>
      <c r="H54595" s="148"/>
      <c r="I54595"/>
    </row>
    <row r="54596" spans="1:9" x14ac:dyDescent="0.25">
      <c r="A54596"/>
      <c r="B54596"/>
      <c r="C54596"/>
      <c r="D54596"/>
      <c r="E54596" s="148"/>
      <c r="F54596" s="148"/>
      <c r="G54596" s="149"/>
      <c r="H54596" s="148"/>
      <c r="I54596"/>
    </row>
    <row r="54597" spans="1:9" x14ac:dyDescent="0.25">
      <c r="A54597"/>
      <c r="B54597"/>
      <c r="C54597"/>
      <c r="D54597"/>
      <c r="E54597" s="148"/>
      <c r="F54597" s="148"/>
      <c r="G54597" s="149"/>
      <c r="H54597" s="148"/>
      <c r="I54597"/>
    </row>
    <row r="54598" spans="1:9" x14ac:dyDescent="0.25">
      <c r="A54598"/>
      <c r="B54598"/>
      <c r="C54598"/>
      <c r="D54598"/>
      <c r="E54598" s="148"/>
      <c r="F54598" s="148"/>
      <c r="G54598" s="149"/>
      <c r="H54598" s="148"/>
      <c r="I54598"/>
    </row>
    <row r="54599" spans="1:9" x14ac:dyDescent="0.25">
      <c r="A54599"/>
      <c r="B54599"/>
      <c r="C54599"/>
      <c r="D54599"/>
      <c r="E54599" s="148"/>
      <c r="F54599" s="148"/>
      <c r="G54599" s="149"/>
      <c r="H54599" s="148"/>
      <c r="I54599"/>
    </row>
    <row r="54600" spans="1:9" x14ac:dyDescent="0.25">
      <c r="A54600"/>
      <c r="B54600"/>
      <c r="C54600"/>
      <c r="D54600"/>
      <c r="E54600" s="148"/>
      <c r="F54600" s="148"/>
      <c r="G54600" s="149"/>
      <c r="H54600" s="148"/>
      <c r="I54600"/>
    </row>
    <row r="54601" spans="1:9" x14ac:dyDescent="0.25">
      <c r="A54601"/>
      <c r="B54601"/>
      <c r="C54601"/>
      <c r="D54601"/>
      <c r="E54601" s="148"/>
      <c r="F54601" s="148"/>
      <c r="G54601" s="149"/>
      <c r="H54601" s="148"/>
      <c r="I54601"/>
    </row>
    <row r="54602" spans="1:9" x14ac:dyDescent="0.25">
      <c r="A54602"/>
      <c r="B54602"/>
      <c r="C54602"/>
      <c r="D54602"/>
      <c r="E54602" s="148"/>
      <c r="F54602" s="148"/>
      <c r="G54602" s="149"/>
      <c r="H54602" s="148"/>
      <c r="I54602"/>
    </row>
    <row r="54603" spans="1:9" x14ac:dyDescent="0.25">
      <c r="A54603"/>
      <c r="B54603"/>
      <c r="C54603"/>
      <c r="D54603"/>
      <c r="E54603" s="148"/>
      <c r="F54603" s="148"/>
      <c r="G54603" s="149"/>
      <c r="H54603" s="148"/>
      <c r="I54603"/>
    </row>
    <row r="54604" spans="1:9" x14ac:dyDescent="0.25">
      <c r="A54604"/>
      <c r="B54604"/>
      <c r="C54604"/>
      <c r="D54604"/>
      <c r="E54604" s="148"/>
      <c r="F54604" s="148"/>
      <c r="G54604" s="149"/>
      <c r="H54604" s="148"/>
      <c r="I54604"/>
    </row>
    <row r="54605" spans="1:9" x14ac:dyDescent="0.25">
      <c r="A54605"/>
      <c r="B54605"/>
      <c r="C54605"/>
      <c r="D54605"/>
      <c r="E54605" s="148"/>
      <c r="F54605" s="148"/>
      <c r="G54605" s="149"/>
      <c r="H54605" s="148"/>
      <c r="I54605"/>
    </row>
    <row r="54606" spans="1:9" x14ac:dyDescent="0.25">
      <c r="A54606"/>
      <c r="B54606"/>
      <c r="C54606"/>
      <c r="D54606"/>
      <c r="E54606" s="148"/>
      <c r="F54606" s="148"/>
      <c r="G54606" s="149"/>
      <c r="H54606" s="148"/>
      <c r="I54606"/>
    </row>
    <row r="54607" spans="1:9" x14ac:dyDescent="0.25">
      <c r="A54607"/>
      <c r="B54607"/>
      <c r="C54607"/>
      <c r="D54607"/>
      <c r="E54607" s="148"/>
      <c r="F54607" s="148"/>
      <c r="G54607" s="149"/>
      <c r="H54607" s="148"/>
      <c r="I54607"/>
    </row>
    <row r="54608" spans="1:9" x14ac:dyDescent="0.25">
      <c r="A54608"/>
      <c r="B54608"/>
      <c r="C54608"/>
      <c r="D54608"/>
      <c r="E54608" s="148"/>
      <c r="F54608" s="148"/>
      <c r="G54608" s="149"/>
      <c r="H54608" s="148"/>
      <c r="I54608"/>
    </row>
    <row r="54609" spans="1:9" x14ac:dyDescent="0.25">
      <c r="A54609"/>
      <c r="B54609"/>
      <c r="C54609"/>
      <c r="D54609"/>
      <c r="E54609" s="148"/>
      <c r="F54609" s="148"/>
      <c r="G54609" s="149"/>
      <c r="H54609" s="148"/>
      <c r="I54609"/>
    </row>
    <row r="54610" spans="1:9" x14ac:dyDescent="0.25">
      <c r="A54610"/>
      <c r="B54610"/>
      <c r="C54610"/>
      <c r="D54610"/>
      <c r="E54610" s="148"/>
      <c r="F54610" s="148"/>
      <c r="G54610" s="149"/>
      <c r="H54610" s="148"/>
      <c r="I54610"/>
    </row>
    <row r="54611" spans="1:9" x14ac:dyDescent="0.25">
      <c r="A54611"/>
      <c r="B54611"/>
      <c r="C54611"/>
      <c r="D54611"/>
      <c r="E54611" s="148"/>
      <c r="F54611" s="148"/>
      <c r="G54611" s="149"/>
      <c r="H54611" s="148"/>
      <c r="I54611"/>
    </row>
    <row r="54612" spans="1:9" x14ac:dyDescent="0.25">
      <c r="A54612"/>
      <c r="B54612"/>
      <c r="C54612"/>
      <c r="D54612"/>
      <c r="E54612" s="148"/>
      <c r="F54612" s="148"/>
      <c r="G54612" s="149"/>
      <c r="H54612" s="148"/>
      <c r="I54612"/>
    </row>
    <row r="54613" spans="1:9" x14ac:dyDescent="0.25">
      <c r="A54613"/>
      <c r="B54613"/>
      <c r="C54613"/>
      <c r="D54613"/>
      <c r="E54613" s="148"/>
      <c r="F54613" s="148"/>
      <c r="G54613" s="149"/>
      <c r="H54613" s="148"/>
      <c r="I54613"/>
    </row>
    <row r="54614" spans="1:9" x14ac:dyDescent="0.25">
      <c r="A54614"/>
      <c r="B54614"/>
      <c r="C54614"/>
      <c r="D54614"/>
      <c r="E54614" s="148"/>
      <c r="F54614" s="148"/>
      <c r="G54614" s="149"/>
      <c r="H54614" s="148"/>
      <c r="I54614"/>
    </row>
    <row r="54615" spans="1:9" x14ac:dyDescent="0.25">
      <c r="A54615"/>
      <c r="B54615"/>
      <c r="C54615"/>
      <c r="D54615"/>
      <c r="E54615" s="148"/>
      <c r="F54615" s="148"/>
      <c r="G54615" s="149"/>
      <c r="H54615" s="148"/>
      <c r="I54615"/>
    </row>
    <row r="54616" spans="1:9" x14ac:dyDescent="0.25">
      <c r="A54616"/>
      <c r="B54616"/>
      <c r="C54616"/>
      <c r="D54616"/>
      <c r="E54616" s="148"/>
      <c r="F54616" s="148"/>
      <c r="G54616" s="149"/>
      <c r="H54616" s="148"/>
      <c r="I54616"/>
    </row>
    <row r="54617" spans="1:9" x14ac:dyDescent="0.25">
      <c r="A54617"/>
      <c r="B54617"/>
      <c r="C54617"/>
      <c r="D54617"/>
      <c r="E54617" s="148"/>
      <c r="F54617" s="148"/>
      <c r="G54617" s="149"/>
      <c r="H54617" s="148"/>
      <c r="I54617"/>
    </row>
    <row r="54618" spans="1:9" x14ac:dyDescent="0.25">
      <c r="A54618"/>
      <c r="B54618"/>
      <c r="C54618"/>
      <c r="D54618"/>
      <c r="E54618" s="148"/>
      <c r="F54618" s="148"/>
      <c r="G54618" s="149"/>
      <c r="H54618" s="148"/>
      <c r="I54618"/>
    </row>
    <row r="54619" spans="1:9" x14ac:dyDescent="0.25">
      <c r="A54619"/>
      <c r="B54619"/>
      <c r="C54619"/>
      <c r="D54619"/>
      <c r="E54619" s="148"/>
      <c r="F54619" s="148"/>
      <c r="G54619" s="149"/>
      <c r="H54619" s="148"/>
      <c r="I54619"/>
    </row>
    <row r="54620" spans="1:9" x14ac:dyDescent="0.25">
      <c r="A54620"/>
      <c r="B54620"/>
      <c r="C54620"/>
      <c r="D54620"/>
      <c r="E54620" s="148"/>
      <c r="F54620" s="148"/>
      <c r="G54620" s="149"/>
      <c r="H54620" s="148"/>
      <c r="I54620"/>
    </row>
    <row r="54621" spans="1:9" x14ac:dyDescent="0.25">
      <c r="A54621"/>
      <c r="B54621"/>
      <c r="C54621"/>
      <c r="D54621"/>
      <c r="E54621" s="148"/>
      <c r="F54621" s="148"/>
      <c r="G54621" s="149"/>
      <c r="H54621" s="148"/>
      <c r="I54621"/>
    </row>
    <row r="54622" spans="1:9" x14ac:dyDescent="0.25">
      <c r="A54622"/>
      <c r="B54622"/>
      <c r="C54622"/>
      <c r="D54622"/>
      <c r="E54622" s="148"/>
      <c r="F54622" s="148"/>
      <c r="G54622" s="149"/>
      <c r="H54622" s="148"/>
      <c r="I54622"/>
    </row>
    <row r="54623" spans="1:9" x14ac:dyDescent="0.25">
      <c r="A54623"/>
      <c r="B54623"/>
      <c r="C54623"/>
      <c r="D54623"/>
      <c r="E54623" s="148"/>
      <c r="F54623" s="148"/>
      <c r="G54623" s="149"/>
      <c r="H54623" s="148"/>
      <c r="I54623"/>
    </row>
    <row r="54624" spans="1:9" x14ac:dyDescent="0.25">
      <c r="A54624"/>
      <c r="B54624"/>
      <c r="C54624"/>
      <c r="D54624"/>
      <c r="E54624" s="148"/>
      <c r="F54624" s="148"/>
      <c r="G54624" s="149"/>
      <c r="H54624" s="148"/>
      <c r="I54624"/>
    </row>
    <row r="54625" spans="1:9" x14ac:dyDescent="0.25">
      <c r="A54625"/>
      <c r="B54625"/>
      <c r="C54625"/>
      <c r="D54625"/>
      <c r="E54625" s="148"/>
      <c r="F54625" s="148"/>
      <c r="G54625" s="149"/>
      <c r="H54625" s="148"/>
      <c r="I54625"/>
    </row>
    <row r="54626" spans="1:9" x14ac:dyDescent="0.25">
      <c r="A54626"/>
      <c r="B54626"/>
      <c r="C54626"/>
      <c r="D54626"/>
      <c r="E54626" s="148"/>
      <c r="F54626" s="148"/>
      <c r="G54626" s="149"/>
      <c r="H54626" s="148"/>
      <c r="I54626"/>
    </row>
    <row r="54627" spans="1:9" x14ac:dyDescent="0.25">
      <c r="A54627"/>
      <c r="B54627"/>
      <c r="C54627"/>
      <c r="D54627"/>
      <c r="E54627" s="148"/>
      <c r="F54627" s="148"/>
      <c r="G54627" s="149"/>
      <c r="H54627" s="148"/>
      <c r="I54627"/>
    </row>
    <row r="54628" spans="1:9" x14ac:dyDescent="0.25">
      <c r="A54628"/>
      <c r="B54628"/>
      <c r="C54628"/>
      <c r="D54628"/>
      <c r="E54628" s="148"/>
      <c r="F54628" s="148"/>
      <c r="G54628" s="149"/>
      <c r="H54628" s="148"/>
      <c r="I54628"/>
    </row>
    <row r="54629" spans="1:9" x14ac:dyDescent="0.25">
      <c r="A54629"/>
      <c r="B54629"/>
      <c r="C54629"/>
      <c r="D54629"/>
      <c r="E54629" s="148"/>
      <c r="F54629" s="148"/>
      <c r="G54629" s="149"/>
      <c r="H54629" s="148"/>
      <c r="I54629"/>
    </row>
    <row r="54630" spans="1:9" x14ac:dyDescent="0.25">
      <c r="A54630"/>
      <c r="B54630"/>
      <c r="C54630"/>
      <c r="D54630"/>
      <c r="E54630" s="148"/>
      <c r="F54630" s="148"/>
      <c r="G54630" s="149"/>
      <c r="H54630" s="148"/>
      <c r="I54630"/>
    </row>
    <row r="54631" spans="1:9" x14ac:dyDescent="0.25">
      <c r="A54631"/>
      <c r="B54631"/>
      <c r="C54631"/>
      <c r="D54631"/>
      <c r="E54631" s="148"/>
      <c r="F54631" s="148"/>
      <c r="G54631" s="149"/>
      <c r="H54631" s="148"/>
      <c r="I54631"/>
    </row>
    <row r="54632" spans="1:9" x14ac:dyDescent="0.25">
      <c r="A54632"/>
      <c r="B54632"/>
      <c r="C54632"/>
      <c r="D54632"/>
      <c r="E54632" s="148"/>
      <c r="F54632" s="148"/>
      <c r="G54632" s="149"/>
      <c r="H54632" s="148"/>
      <c r="I54632"/>
    </row>
    <row r="54633" spans="1:9" x14ac:dyDescent="0.25">
      <c r="A54633"/>
      <c r="B54633"/>
      <c r="C54633"/>
      <c r="D54633"/>
      <c r="E54633" s="148"/>
      <c r="F54633" s="148"/>
      <c r="G54633" s="149"/>
      <c r="H54633" s="148"/>
      <c r="I54633"/>
    </row>
    <row r="54634" spans="1:9" x14ac:dyDescent="0.25">
      <c r="A54634"/>
      <c r="B54634"/>
      <c r="C54634"/>
      <c r="D54634"/>
      <c r="E54634" s="148"/>
      <c r="F54634" s="148"/>
      <c r="G54634" s="149"/>
      <c r="H54634" s="148"/>
      <c r="I54634"/>
    </row>
    <row r="54635" spans="1:9" x14ac:dyDescent="0.25">
      <c r="A54635"/>
      <c r="B54635"/>
      <c r="C54635"/>
      <c r="D54635"/>
      <c r="E54635" s="148"/>
      <c r="F54635" s="148"/>
      <c r="G54635" s="149"/>
      <c r="H54635" s="148"/>
      <c r="I54635"/>
    </row>
    <row r="54636" spans="1:9" x14ac:dyDescent="0.25">
      <c r="A54636"/>
      <c r="B54636"/>
      <c r="C54636"/>
      <c r="D54636"/>
      <c r="E54636" s="148"/>
      <c r="F54636" s="148"/>
      <c r="G54636" s="149"/>
      <c r="H54636" s="148"/>
      <c r="I54636"/>
    </row>
    <row r="54637" spans="1:9" x14ac:dyDescent="0.25">
      <c r="A54637"/>
      <c r="B54637"/>
      <c r="C54637"/>
      <c r="D54637"/>
      <c r="E54637" s="148"/>
      <c r="F54637" s="148"/>
      <c r="G54637" s="149"/>
      <c r="H54637" s="148"/>
      <c r="I54637"/>
    </row>
    <row r="54638" spans="1:9" x14ac:dyDescent="0.25">
      <c r="A54638"/>
      <c r="B54638"/>
      <c r="C54638"/>
      <c r="D54638"/>
      <c r="E54638" s="148"/>
      <c r="F54638" s="148"/>
      <c r="G54638" s="149"/>
      <c r="H54638" s="148"/>
      <c r="I54638"/>
    </row>
    <row r="54639" spans="1:9" x14ac:dyDescent="0.25">
      <c r="A54639"/>
      <c r="B54639"/>
      <c r="C54639"/>
      <c r="D54639"/>
      <c r="E54639" s="148"/>
      <c r="F54639" s="148"/>
      <c r="G54639" s="149"/>
      <c r="H54639" s="148"/>
      <c r="I54639"/>
    </row>
    <row r="54640" spans="1:9" x14ac:dyDescent="0.25">
      <c r="A54640"/>
      <c r="B54640"/>
      <c r="C54640"/>
      <c r="D54640"/>
      <c r="E54640" s="148"/>
      <c r="F54640" s="148"/>
      <c r="G54640" s="149"/>
      <c r="H54640" s="148"/>
      <c r="I54640"/>
    </row>
    <row r="54641" spans="1:9" x14ac:dyDescent="0.25">
      <c r="A54641"/>
      <c r="B54641"/>
      <c r="C54641"/>
      <c r="D54641"/>
      <c r="E54641" s="148"/>
      <c r="F54641" s="148"/>
      <c r="G54641" s="149"/>
      <c r="H54641" s="148"/>
      <c r="I54641"/>
    </row>
    <row r="54642" spans="1:9" x14ac:dyDescent="0.25">
      <c r="A54642"/>
      <c r="B54642"/>
      <c r="C54642"/>
      <c r="D54642"/>
      <c r="E54642" s="148"/>
      <c r="F54642" s="148"/>
      <c r="G54642" s="149"/>
      <c r="H54642" s="148"/>
      <c r="I54642"/>
    </row>
    <row r="54643" spans="1:9" x14ac:dyDescent="0.25">
      <c r="A54643"/>
      <c r="B54643"/>
      <c r="C54643"/>
      <c r="D54643"/>
      <c r="E54643" s="148"/>
      <c r="F54643" s="148"/>
      <c r="G54643" s="149"/>
      <c r="H54643" s="148"/>
      <c r="I54643"/>
    </row>
    <row r="54644" spans="1:9" x14ac:dyDescent="0.25">
      <c r="A54644"/>
      <c r="B54644"/>
      <c r="C54644"/>
      <c r="D54644"/>
      <c r="E54644" s="148"/>
      <c r="F54644" s="148"/>
      <c r="G54644" s="149"/>
      <c r="H54644" s="148"/>
      <c r="I54644"/>
    </row>
    <row r="54645" spans="1:9" x14ac:dyDescent="0.25">
      <c r="A54645"/>
      <c r="B54645"/>
      <c r="C54645"/>
      <c r="D54645"/>
      <c r="E54645" s="148"/>
      <c r="F54645" s="148"/>
      <c r="G54645" s="149"/>
      <c r="H54645" s="148"/>
      <c r="I54645"/>
    </row>
    <row r="54646" spans="1:9" x14ac:dyDescent="0.25">
      <c r="A54646"/>
      <c r="B54646"/>
      <c r="C54646"/>
      <c r="D54646"/>
      <c r="E54646" s="148"/>
      <c r="F54646" s="148"/>
      <c r="G54646" s="149"/>
      <c r="H54646" s="148"/>
      <c r="I54646"/>
    </row>
    <row r="54647" spans="1:9" x14ac:dyDescent="0.25">
      <c r="A54647"/>
      <c r="B54647"/>
      <c r="C54647"/>
      <c r="D54647"/>
      <c r="E54647" s="148"/>
      <c r="F54647" s="148"/>
      <c r="G54647" s="149"/>
      <c r="H54647" s="148"/>
      <c r="I54647"/>
    </row>
    <row r="54648" spans="1:9" x14ac:dyDescent="0.25">
      <c r="A54648"/>
      <c r="B54648"/>
      <c r="C54648"/>
      <c r="D54648"/>
      <c r="E54648" s="148"/>
      <c r="F54648" s="148"/>
      <c r="G54648" s="149"/>
      <c r="H54648" s="148"/>
      <c r="I54648"/>
    </row>
    <row r="54649" spans="1:9" x14ac:dyDescent="0.25">
      <c r="A54649"/>
      <c r="B54649"/>
      <c r="C54649"/>
      <c r="D54649"/>
      <c r="E54649" s="148"/>
      <c r="F54649" s="148"/>
      <c r="G54649" s="149"/>
      <c r="H54649" s="148"/>
      <c r="I54649"/>
    </row>
    <row r="54650" spans="1:9" x14ac:dyDescent="0.25">
      <c r="A54650"/>
      <c r="B54650"/>
      <c r="C54650"/>
      <c r="D54650"/>
      <c r="E54650" s="148"/>
      <c r="F54650" s="148"/>
      <c r="G54650" s="149"/>
      <c r="H54650" s="148"/>
      <c r="I54650"/>
    </row>
    <row r="54651" spans="1:9" x14ac:dyDescent="0.25">
      <c r="A54651"/>
      <c r="B54651"/>
      <c r="C54651"/>
      <c r="D54651"/>
      <c r="E54651" s="148"/>
      <c r="F54651" s="148"/>
      <c r="G54651" s="149"/>
      <c r="H54651" s="148"/>
      <c r="I54651"/>
    </row>
    <row r="54652" spans="1:9" x14ac:dyDescent="0.25">
      <c r="A54652"/>
      <c r="B54652"/>
      <c r="C54652"/>
      <c r="D54652"/>
      <c r="E54652" s="148"/>
      <c r="F54652" s="148"/>
      <c r="G54652" s="149"/>
      <c r="H54652" s="148"/>
      <c r="I54652"/>
    </row>
    <row r="54653" spans="1:9" x14ac:dyDescent="0.25">
      <c r="A54653"/>
      <c r="B54653"/>
      <c r="C54653"/>
      <c r="D54653"/>
      <c r="E54653" s="148"/>
      <c r="F54653" s="148"/>
      <c r="G54653" s="149"/>
      <c r="H54653" s="148"/>
      <c r="I54653"/>
    </row>
    <row r="54654" spans="1:9" x14ac:dyDescent="0.25">
      <c r="A54654"/>
      <c r="B54654"/>
      <c r="C54654"/>
      <c r="D54654"/>
      <c r="E54654" s="148"/>
      <c r="F54654" s="148"/>
      <c r="G54654" s="149"/>
      <c r="H54654" s="148"/>
      <c r="I54654"/>
    </row>
    <row r="54655" spans="1:9" x14ac:dyDescent="0.25">
      <c r="A54655"/>
      <c r="B54655"/>
      <c r="C54655"/>
      <c r="D54655"/>
      <c r="E54655" s="148"/>
      <c r="F54655" s="148"/>
      <c r="G54655" s="149"/>
      <c r="H54655" s="148"/>
      <c r="I54655"/>
    </row>
    <row r="54656" spans="1:9" x14ac:dyDescent="0.25">
      <c r="A54656"/>
      <c r="B54656"/>
      <c r="C54656"/>
      <c r="D54656"/>
      <c r="E54656" s="148"/>
      <c r="F54656" s="148"/>
      <c r="G54656" s="149"/>
      <c r="H54656" s="148"/>
      <c r="I54656"/>
    </row>
    <row r="54657" spans="1:9" x14ac:dyDescent="0.25">
      <c r="A54657"/>
      <c r="B54657"/>
      <c r="C54657"/>
      <c r="D54657"/>
      <c r="E54657" s="148"/>
      <c r="F54657" s="148"/>
      <c r="G54657" s="149"/>
      <c r="H54657" s="148"/>
      <c r="I54657"/>
    </row>
    <row r="54658" spans="1:9" x14ac:dyDescent="0.25">
      <c r="A54658"/>
      <c r="B54658"/>
      <c r="C54658"/>
      <c r="D54658"/>
      <c r="E54658" s="148"/>
      <c r="F54658" s="148"/>
      <c r="G54658" s="149"/>
      <c r="H54658" s="148"/>
      <c r="I54658"/>
    </row>
    <row r="54659" spans="1:9" x14ac:dyDescent="0.25">
      <c r="A54659"/>
      <c r="B54659"/>
      <c r="C54659"/>
      <c r="D54659"/>
      <c r="E54659" s="148"/>
      <c r="F54659" s="148"/>
      <c r="G54659" s="149"/>
      <c r="H54659" s="148"/>
      <c r="I54659"/>
    </row>
    <row r="54660" spans="1:9" x14ac:dyDescent="0.25">
      <c r="A54660"/>
      <c r="B54660"/>
      <c r="C54660"/>
      <c r="D54660"/>
      <c r="E54660" s="148"/>
      <c r="F54660" s="148"/>
      <c r="G54660" s="149"/>
      <c r="H54660" s="148"/>
      <c r="I54660"/>
    </row>
    <row r="54661" spans="1:9" x14ac:dyDescent="0.25">
      <c r="A54661"/>
      <c r="B54661"/>
      <c r="C54661"/>
      <c r="D54661"/>
      <c r="E54661" s="148"/>
      <c r="F54661" s="148"/>
      <c r="G54661" s="149"/>
      <c r="H54661" s="148"/>
      <c r="I54661"/>
    </row>
    <row r="54662" spans="1:9" x14ac:dyDescent="0.25">
      <c r="A54662"/>
      <c r="B54662"/>
      <c r="C54662"/>
      <c r="D54662"/>
      <c r="E54662" s="148"/>
      <c r="F54662" s="148"/>
      <c r="G54662" s="149"/>
      <c r="H54662" s="148"/>
      <c r="I54662"/>
    </row>
    <row r="54663" spans="1:9" x14ac:dyDescent="0.25">
      <c r="A54663"/>
      <c r="B54663"/>
      <c r="C54663"/>
      <c r="D54663"/>
      <c r="E54663" s="148"/>
      <c r="F54663" s="148"/>
      <c r="G54663" s="149"/>
      <c r="H54663" s="148"/>
      <c r="I54663"/>
    </row>
    <row r="54664" spans="1:9" x14ac:dyDescent="0.25">
      <c r="A54664"/>
      <c r="B54664"/>
      <c r="C54664"/>
      <c r="D54664"/>
      <c r="E54664" s="148"/>
      <c r="F54664" s="148"/>
      <c r="G54664" s="149"/>
      <c r="H54664" s="148"/>
      <c r="I54664"/>
    </row>
    <row r="54665" spans="1:9" x14ac:dyDescent="0.25">
      <c r="A54665"/>
      <c r="B54665"/>
      <c r="C54665"/>
      <c r="D54665"/>
      <c r="E54665" s="148"/>
      <c r="F54665" s="148"/>
      <c r="G54665" s="149"/>
      <c r="H54665" s="148"/>
      <c r="I54665"/>
    </row>
    <row r="54666" spans="1:9" x14ac:dyDescent="0.25">
      <c r="A54666"/>
      <c r="B54666"/>
      <c r="C54666"/>
      <c r="D54666"/>
      <c r="E54666" s="148"/>
      <c r="F54666" s="148"/>
      <c r="G54666" s="149"/>
      <c r="H54666" s="148"/>
      <c r="I54666"/>
    </row>
    <row r="54667" spans="1:9" x14ac:dyDescent="0.25">
      <c r="A54667"/>
      <c r="B54667"/>
      <c r="C54667"/>
      <c r="D54667"/>
      <c r="E54667" s="148"/>
      <c r="F54667" s="148"/>
      <c r="G54667" s="149"/>
      <c r="H54667" s="148"/>
      <c r="I54667"/>
    </row>
    <row r="54668" spans="1:9" x14ac:dyDescent="0.25">
      <c r="A54668"/>
      <c r="B54668"/>
      <c r="C54668"/>
      <c r="D54668"/>
      <c r="E54668" s="148"/>
      <c r="F54668" s="148"/>
      <c r="G54668" s="149"/>
      <c r="H54668" s="148"/>
      <c r="I54668"/>
    </row>
    <row r="54669" spans="1:9" x14ac:dyDescent="0.25">
      <c r="A54669"/>
      <c r="B54669"/>
      <c r="C54669"/>
      <c r="D54669"/>
      <c r="E54669" s="148"/>
      <c r="F54669" s="148"/>
      <c r="G54669" s="149"/>
      <c r="H54669" s="148"/>
      <c r="I54669"/>
    </row>
    <row r="54670" spans="1:9" x14ac:dyDescent="0.25">
      <c r="A54670"/>
      <c r="B54670"/>
      <c r="C54670"/>
      <c r="D54670"/>
      <c r="E54670" s="148"/>
      <c r="F54670" s="148"/>
      <c r="G54670" s="149"/>
      <c r="H54670" s="148"/>
      <c r="I54670"/>
    </row>
    <row r="54671" spans="1:9" x14ac:dyDescent="0.25">
      <c r="A54671"/>
      <c r="B54671"/>
      <c r="C54671"/>
      <c r="D54671"/>
      <c r="E54671" s="148"/>
      <c r="F54671" s="148"/>
      <c r="G54671" s="149"/>
      <c r="H54671" s="148"/>
      <c r="I54671"/>
    </row>
    <row r="54672" spans="1:9" x14ac:dyDescent="0.25">
      <c r="A54672"/>
      <c r="B54672"/>
      <c r="C54672"/>
      <c r="D54672"/>
      <c r="E54672" s="148"/>
      <c r="F54672" s="148"/>
      <c r="G54672" s="149"/>
      <c r="H54672" s="148"/>
      <c r="I54672"/>
    </row>
    <row r="54673" spans="1:9" x14ac:dyDescent="0.25">
      <c r="A54673"/>
      <c r="B54673"/>
      <c r="C54673"/>
      <c r="D54673"/>
      <c r="E54673" s="148"/>
      <c r="F54673" s="148"/>
      <c r="G54673" s="149"/>
      <c r="H54673" s="148"/>
      <c r="I54673"/>
    </row>
    <row r="54674" spans="1:9" x14ac:dyDescent="0.25">
      <c r="A54674"/>
      <c r="B54674"/>
      <c r="C54674"/>
      <c r="D54674"/>
      <c r="E54674" s="148"/>
      <c r="F54674" s="148"/>
      <c r="G54674" s="149"/>
      <c r="H54674" s="148"/>
      <c r="I54674"/>
    </row>
    <row r="54675" spans="1:9" x14ac:dyDescent="0.25">
      <c r="A54675"/>
      <c r="B54675"/>
      <c r="C54675"/>
      <c r="D54675"/>
      <c r="E54675" s="148"/>
      <c r="F54675" s="148"/>
      <c r="G54675" s="149"/>
      <c r="H54675" s="148"/>
      <c r="I54675"/>
    </row>
    <row r="54676" spans="1:9" x14ac:dyDescent="0.25">
      <c r="A54676"/>
      <c r="B54676"/>
      <c r="C54676"/>
      <c r="D54676"/>
      <c r="E54676" s="148"/>
      <c r="F54676" s="148"/>
      <c r="G54676" s="149"/>
      <c r="H54676" s="148"/>
      <c r="I54676"/>
    </row>
    <row r="54677" spans="1:9" x14ac:dyDescent="0.25">
      <c r="A54677"/>
      <c r="B54677"/>
      <c r="C54677"/>
      <c r="D54677"/>
      <c r="E54677" s="148"/>
      <c r="F54677" s="148"/>
      <c r="G54677" s="149"/>
      <c r="H54677" s="148"/>
      <c r="I54677"/>
    </row>
    <row r="54678" spans="1:9" x14ac:dyDescent="0.25">
      <c r="A54678"/>
      <c r="B54678"/>
      <c r="C54678"/>
      <c r="D54678"/>
      <c r="E54678" s="148"/>
      <c r="F54678" s="148"/>
      <c r="G54678" s="149"/>
      <c r="H54678" s="148"/>
      <c r="I54678"/>
    </row>
    <row r="54679" spans="1:9" x14ac:dyDescent="0.25">
      <c r="A54679"/>
      <c r="B54679"/>
      <c r="C54679"/>
      <c r="D54679"/>
      <c r="E54679" s="148"/>
      <c r="F54679" s="148"/>
      <c r="G54679" s="149"/>
      <c r="H54679" s="148"/>
      <c r="I54679"/>
    </row>
    <row r="54680" spans="1:9" x14ac:dyDescent="0.25">
      <c r="A54680"/>
      <c r="B54680"/>
      <c r="C54680"/>
      <c r="D54680"/>
      <c r="E54680" s="148"/>
      <c r="F54680" s="148"/>
      <c r="G54680" s="149"/>
      <c r="H54680" s="148"/>
      <c r="I54680"/>
    </row>
    <row r="54681" spans="1:9" x14ac:dyDescent="0.25">
      <c r="A54681"/>
      <c r="B54681"/>
      <c r="C54681"/>
      <c r="D54681"/>
      <c r="E54681" s="148"/>
      <c r="F54681" s="148"/>
      <c r="G54681" s="149"/>
      <c r="H54681" s="148"/>
      <c r="I54681"/>
    </row>
    <row r="54682" spans="1:9" x14ac:dyDescent="0.25">
      <c r="A54682"/>
      <c r="B54682"/>
      <c r="C54682"/>
      <c r="D54682"/>
      <c r="E54682" s="148"/>
      <c r="F54682" s="148"/>
      <c r="G54682" s="149"/>
      <c r="H54682" s="148"/>
      <c r="I54682"/>
    </row>
    <row r="54683" spans="1:9" x14ac:dyDescent="0.25">
      <c r="A54683"/>
      <c r="B54683"/>
      <c r="C54683"/>
      <c r="D54683"/>
      <c r="E54683" s="148"/>
      <c r="F54683" s="148"/>
      <c r="G54683" s="149"/>
      <c r="H54683" s="148"/>
      <c r="I54683"/>
    </row>
    <row r="54684" spans="1:9" x14ac:dyDescent="0.25">
      <c r="A54684"/>
      <c r="B54684"/>
      <c r="C54684"/>
      <c r="D54684"/>
      <c r="E54684" s="148"/>
      <c r="F54684" s="148"/>
      <c r="G54684" s="149"/>
      <c r="H54684" s="148"/>
      <c r="I54684"/>
    </row>
    <row r="54685" spans="1:9" x14ac:dyDescent="0.25">
      <c r="A54685"/>
      <c r="B54685"/>
      <c r="C54685"/>
      <c r="D54685"/>
      <c r="E54685" s="148"/>
      <c r="F54685" s="148"/>
      <c r="G54685" s="149"/>
      <c r="H54685" s="148"/>
      <c r="I54685"/>
    </row>
    <row r="54686" spans="1:9" x14ac:dyDescent="0.25">
      <c r="A54686"/>
      <c r="B54686"/>
      <c r="C54686"/>
      <c r="D54686"/>
      <c r="E54686" s="148"/>
      <c r="F54686" s="148"/>
      <c r="G54686" s="149"/>
      <c r="H54686" s="148"/>
      <c r="I54686"/>
    </row>
    <row r="54687" spans="1:9" x14ac:dyDescent="0.25">
      <c r="A54687"/>
      <c r="B54687"/>
      <c r="C54687"/>
      <c r="D54687"/>
      <c r="E54687" s="148"/>
      <c r="F54687" s="148"/>
      <c r="G54687" s="149"/>
      <c r="H54687" s="148"/>
      <c r="I54687"/>
    </row>
    <row r="54688" spans="1:9" x14ac:dyDescent="0.25">
      <c r="A54688"/>
      <c r="B54688"/>
      <c r="C54688"/>
      <c r="D54688"/>
      <c r="E54688" s="148"/>
      <c r="F54688" s="148"/>
      <c r="G54688" s="149"/>
      <c r="H54688" s="148"/>
      <c r="I54688"/>
    </row>
    <row r="54689" spans="1:9" x14ac:dyDescent="0.25">
      <c r="A54689"/>
      <c r="B54689"/>
      <c r="C54689"/>
      <c r="D54689"/>
      <c r="E54689" s="148"/>
      <c r="F54689" s="148"/>
      <c r="G54689" s="149"/>
      <c r="H54689" s="148"/>
      <c r="I54689"/>
    </row>
    <row r="54690" spans="1:9" x14ac:dyDescent="0.25">
      <c r="A54690"/>
      <c r="B54690"/>
      <c r="C54690"/>
      <c r="D54690"/>
      <c r="E54690" s="148"/>
      <c r="F54690" s="148"/>
      <c r="G54690" s="149"/>
      <c r="H54690" s="148"/>
      <c r="I54690"/>
    </row>
    <row r="54691" spans="1:9" x14ac:dyDescent="0.25">
      <c r="A54691"/>
      <c r="B54691"/>
      <c r="C54691"/>
      <c r="D54691"/>
      <c r="E54691" s="148"/>
      <c r="F54691" s="148"/>
      <c r="G54691" s="149"/>
      <c r="H54691" s="148"/>
      <c r="I54691"/>
    </row>
    <row r="54692" spans="1:9" x14ac:dyDescent="0.25">
      <c r="A54692"/>
      <c r="B54692"/>
      <c r="C54692"/>
      <c r="D54692"/>
      <c r="E54692" s="148"/>
      <c r="F54692" s="148"/>
      <c r="G54692" s="149"/>
      <c r="H54692" s="148"/>
      <c r="I54692"/>
    </row>
    <row r="54693" spans="1:9" x14ac:dyDescent="0.25">
      <c r="A54693"/>
      <c r="B54693"/>
      <c r="C54693"/>
      <c r="D54693"/>
      <c r="E54693" s="148"/>
      <c r="F54693" s="148"/>
      <c r="G54693" s="149"/>
      <c r="H54693" s="148"/>
      <c r="I54693"/>
    </row>
    <row r="54694" spans="1:9" x14ac:dyDescent="0.25">
      <c r="A54694"/>
      <c r="B54694"/>
      <c r="C54694"/>
      <c r="D54694"/>
      <c r="E54694" s="148"/>
      <c r="F54694" s="148"/>
      <c r="G54694" s="149"/>
      <c r="H54694" s="148"/>
      <c r="I54694"/>
    </row>
    <row r="54695" spans="1:9" x14ac:dyDescent="0.25">
      <c r="A54695"/>
      <c r="B54695"/>
      <c r="C54695"/>
      <c r="D54695"/>
      <c r="E54695" s="148"/>
      <c r="F54695" s="148"/>
      <c r="G54695" s="149"/>
      <c r="H54695" s="148"/>
      <c r="I54695"/>
    </row>
    <row r="54696" spans="1:9" x14ac:dyDescent="0.25">
      <c r="A54696"/>
      <c r="B54696"/>
      <c r="C54696"/>
      <c r="D54696"/>
      <c r="E54696" s="148"/>
      <c r="F54696" s="148"/>
      <c r="G54696" s="149"/>
      <c r="H54696" s="148"/>
      <c r="I54696"/>
    </row>
    <row r="54697" spans="1:9" x14ac:dyDescent="0.25">
      <c r="A54697"/>
      <c r="B54697"/>
      <c r="C54697"/>
      <c r="D54697"/>
      <c r="E54697" s="148"/>
      <c r="F54697" s="148"/>
      <c r="G54697" s="149"/>
      <c r="H54697" s="148"/>
      <c r="I54697"/>
    </row>
    <row r="54698" spans="1:9" x14ac:dyDescent="0.25">
      <c r="A54698"/>
      <c r="B54698"/>
      <c r="C54698"/>
      <c r="D54698"/>
      <c r="E54698" s="148"/>
      <c r="F54698" s="148"/>
      <c r="G54698" s="149"/>
      <c r="H54698" s="148"/>
      <c r="I54698"/>
    </row>
    <row r="54699" spans="1:9" x14ac:dyDescent="0.25">
      <c r="A54699"/>
      <c r="B54699"/>
      <c r="C54699"/>
      <c r="D54699"/>
      <c r="E54699" s="148"/>
      <c r="F54699" s="148"/>
      <c r="G54699" s="149"/>
      <c r="H54699" s="148"/>
      <c r="I54699"/>
    </row>
    <row r="54700" spans="1:9" x14ac:dyDescent="0.25">
      <c r="A54700"/>
      <c r="B54700"/>
      <c r="C54700"/>
      <c r="D54700"/>
      <c r="E54700" s="148"/>
      <c r="F54700" s="148"/>
      <c r="G54700" s="149"/>
      <c r="H54700" s="148"/>
      <c r="I54700"/>
    </row>
    <row r="54701" spans="1:9" x14ac:dyDescent="0.25">
      <c r="A54701"/>
      <c r="B54701"/>
      <c r="C54701"/>
      <c r="D54701"/>
      <c r="E54701" s="148"/>
      <c r="F54701" s="148"/>
      <c r="G54701" s="149"/>
      <c r="H54701" s="148"/>
      <c r="I54701"/>
    </row>
    <row r="54702" spans="1:9" x14ac:dyDescent="0.25">
      <c r="A54702"/>
      <c r="B54702"/>
      <c r="C54702"/>
      <c r="D54702"/>
      <c r="E54702" s="148"/>
      <c r="F54702" s="148"/>
      <c r="G54702" s="149"/>
      <c r="H54702" s="148"/>
      <c r="I54702"/>
    </row>
    <row r="54703" spans="1:9" x14ac:dyDescent="0.25">
      <c r="A54703"/>
      <c r="B54703"/>
      <c r="C54703"/>
      <c r="D54703"/>
      <c r="E54703" s="148"/>
      <c r="F54703" s="148"/>
      <c r="G54703" s="149"/>
      <c r="H54703" s="148"/>
      <c r="I54703"/>
    </row>
    <row r="54704" spans="1:9" x14ac:dyDescent="0.25">
      <c r="A54704"/>
      <c r="B54704"/>
      <c r="C54704"/>
      <c r="D54704"/>
      <c r="E54704" s="148"/>
      <c r="F54704" s="148"/>
      <c r="G54704" s="149"/>
      <c r="H54704" s="148"/>
      <c r="I54704"/>
    </row>
    <row r="54705" spans="1:9" x14ac:dyDescent="0.25">
      <c r="A54705"/>
      <c r="B54705"/>
      <c r="C54705"/>
      <c r="D54705"/>
      <c r="E54705" s="148"/>
      <c r="F54705" s="148"/>
      <c r="G54705" s="149"/>
      <c r="H54705" s="148"/>
      <c r="I54705"/>
    </row>
    <row r="54706" spans="1:9" x14ac:dyDescent="0.25">
      <c r="A54706"/>
      <c r="B54706"/>
      <c r="C54706"/>
      <c r="D54706"/>
      <c r="E54706" s="148"/>
      <c r="F54706" s="148"/>
      <c r="G54706" s="149"/>
      <c r="H54706" s="148"/>
      <c r="I54706"/>
    </row>
    <row r="54707" spans="1:9" x14ac:dyDescent="0.25">
      <c r="A54707"/>
      <c r="B54707"/>
      <c r="C54707"/>
      <c r="D54707"/>
      <c r="E54707" s="148"/>
      <c r="F54707" s="148"/>
      <c r="G54707" s="149"/>
      <c r="H54707" s="148"/>
      <c r="I54707"/>
    </row>
    <row r="54708" spans="1:9" x14ac:dyDescent="0.25">
      <c r="A54708"/>
      <c r="B54708"/>
      <c r="C54708"/>
      <c r="D54708"/>
      <c r="E54708" s="148"/>
      <c r="F54708" s="148"/>
      <c r="G54708" s="149"/>
      <c r="H54708" s="148"/>
      <c r="I54708"/>
    </row>
    <row r="54709" spans="1:9" x14ac:dyDescent="0.25">
      <c r="A54709"/>
      <c r="B54709"/>
      <c r="C54709"/>
      <c r="D54709"/>
      <c r="E54709" s="148"/>
      <c r="F54709" s="148"/>
      <c r="G54709" s="149"/>
      <c r="H54709" s="148"/>
      <c r="I54709"/>
    </row>
    <row r="54710" spans="1:9" x14ac:dyDescent="0.25">
      <c r="A54710"/>
      <c r="B54710"/>
      <c r="C54710"/>
      <c r="D54710"/>
      <c r="E54710" s="148"/>
      <c r="F54710" s="148"/>
      <c r="G54710" s="149"/>
      <c r="H54710" s="148"/>
      <c r="I54710"/>
    </row>
    <row r="54711" spans="1:9" x14ac:dyDescent="0.25">
      <c r="A54711"/>
      <c r="B54711"/>
      <c r="C54711"/>
      <c r="D54711"/>
      <c r="E54711" s="148"/>
      <c r="F54711" s="148"/>
      <c r="G54711" s="149"/>
      <c r="H54711" s="148"/>
      <c r="I54711"/>
    </row>
    <row r="54712" spans="1:9" x14ac:dyDescent="0.25">
      <c r="A54712"/>
      <c r="B54712"/>
      <c r="C54712"/>
      <c r="D54712"/>
      <c r="E54712" s="148"/>
      <c r="F54712" s="148"/>
      <c r="G54712" s="149"/>
      <c r="H54712" s="148"/>
      <c r="I54712"/>
    </row>
    <row r="54713" spans="1:9" x14ac:dyDescent="0.25">
      <c r="A54713"/>
      <c r="B54713"/>
      <c r="C54713"/>
      <c r="D54713"/>
      <c r="E54713" s="148"/>
      <c r="F54713" s="148"/>
      <c r="G54713" s="149"/>
      <c r="H54713" s="148"/>
      <c r="I54713"/>
    </row>
    <row r="54714" spans="1:9" x14ac:dyDescent="0.25">
      <c r="A54714"/>
      <c r="B54714"/>
      <c r="C54714"/>
      <c r="D54714"/>
      <c r="E54714" s="148"/>
      <c r="F54714" s="148"/>
      <c r="G54714" s="149"/>
      <c r="H54714" s="148"/>
      <c r="I54714"/>
    </row>
    <row r="54715" spans="1:9" x14ac:dyDescent="0.25">
      <c r="A54715"/>
      <c r="B54715"/>
      <c r="C54715"/>
      <c r="D54715"/>
      <c r="E54715" s="148"/>
      <c r="F54715" s="148"/>
      <c r="G54715" s="149"/>
      <c r="H54715" s="148"/>
      <c r="I54715"/>
    </row>
    <row r="54716" spans="1:9" x14ac:dyDescent="0.25">
      <c r="A54716"/>
      <c r="B54716"/>
      <c r="C54716"/>
      <c r="D54716"/>
      <c r="E54716" s="148"/>
      <c r="F54716" s="148"/>
      <c r="G54716" s="149"/>
      <c r="H54716" s="148"/>
      <c r="I54716"/>
    </row>
    <row r="54717" spans="1:9" x14ac:dyDescent="0.25">
      <c r="A54717"/>
      <c r="B54717"/>
      <c r="C54717"/>
      <c r="D54717"/>
      <c r="E54717" s="148"/>
      <c r="F54717" s="148"/>
      <c r="G54717" s="149"/>
      <c r="H54717" s="148"/>
      <c r="I54717"/>
    </row>
    <row r="54718" spans="1:9" x14ac:dyDescent="0.25">
      <c r="A54718"/>
      <c r="B54718"/>
      <c r="C54718"/>
      <c r="D54718"/>
      <c r="E54718" s="148"/>
      <c r="F54718" s="148"/>
      <c r="G54718" s="149"/>
      <c r="H54718" s="148"/>
      <c r="I54718"/>
    </row>
    <row r="54719" spans="1:9" x14ac:dyDescent="0.25">
      <c r="A54719"/>
      <c r="B54719"/>
      <c r="C54719"/>
      <c r="D54719"/>
      <c r="E54719" s="148"/>
      <c r="F54719" s="148"/>
      <c r="G54719" s="149"/>
      <c r="H54719" s="148"/>
      <c r="I54719"/>
    </row>
    <row r="54720" spans="1:9" x14ac:dyDescent="0.25">
      <c r="A54720"/>
      <c r="B54720"/>
      <c r="C54720"/>
      <c r="D54720"/>
      <c r="E54720" s="148"/>
      <c r="F54720" s="148"/>
      <c r="G54720" s="149"/>
      <c r="H54720" s="148"/>
      <c r="I54720"/>
    </row>
    <row r="54721" spans="1:9" x14ac:dyDescent="0.25">
      <c r="A54721"/>
      <c r="B54721"/>
      <c r="C54721"/>
      <c r="D54721"/>
      <c r="E54721" s="148"/>
      <c r="F54721" s="148"/>
      <c r="G54721" s="149"/>
      <c r="H54721" s="148"/>
      <c r="I54721"/>
    </row>
    <row r="54722" spans="1:9" x14ac:dyDescent="0.25">
      <c r="A54722"/>
      <c r="B54722"/>
      <c r="C54722"/>
      <c r="D54722"/>
      <c r="E54722" s="148"/>
      <c r="F54722" s="148"/>
      <c r="G54722" s="149"/>
      <c r="H54722" s="148"/>
      <c r="I54722"/>
    </row>
    <row r="54723" spans="1:9" x14ac:dyDescent="0.25">
      <c r="A54723"/>
      <c r="B54723"/>
      <c r="C54723"/>
      <c r="D54723"/>
      <c r="E54723" s="148"/>
      <c r="F54723" s="148"/>
      <c r="G54723" s="149"/>
      <c r="H54723" s="148"/>
      <c r="I54723"/>
    </row>
    <row r="54724" spans="1:9" x14ac:dyDescent="0.25">
      <c r="A54724"/>
      <c r="B54724"/>
      <c r="C54724"/>
      <c r="D54724"/>
      <c r="E54724" s="148"/>
      <c r="F54724" s="148"/>
      <c r="G54724" s="149"/>
      <c r="H54724" s="148"/>
      <c r="I54724"/>
    </row>
    <row r="54725" spans="1:9" x14ac:dyDescent="0.25">
      <c r="A54725"/>
      <c r="B54725"/>
      <c r="C54725"/>
      <c r="D54725"/>
      <c r="E54725" s="148"/>
      <c r="F54725" s="148"/>
      <c r="G54725" s="149"/>
      <c r="H54725" s="148"/>
      <c r="I54725"/>
    </row>
    <row r="54726" spans="1:9" x14ac:dyDescent="0.25">
      <c r="A54726"/>
      <c r="B54726"/>
      <c r="C54726"/>
      <c r="D54726"/>
      <c r="E54726" s="148"/>
      <c r="F54726" s="148"/>
      <c r="G54726" s="149"/>
      <c r="H54726" s="148"/>
      <c r="I54726"/>
    </row>
    <row r="54727" spans="1:9" x14ac:dyDescent="0.25">
      <c r="A54727"/>
      <c r="B54727"/>
      <c r="C54727"/>
      <c r="D54727"/>
      <c r="E54727" s="148"/>
      <c r="F54727" s="148"/>
      <c r="G54727" s="149"/>
      <c r="H54727" s="148"/>
      <c r="I54727"/>
    </row>
    <row r="54728" spans="1:9" x14ac:dyDescent="0.25">
      <c r="A54728"/>
      <c r="B54728"/>
      <c r="C54728"/>
      <c r="D54728"/>
      <c r="E54728" s="148"/>
      <c r="F54728" s="148"/>
      <c r="G54728" s="149"/>
      <c r="H54728" s="148"/>
      <c r="I54728"/>
    </row>
    <row r="54729" spans="1:9" x14ac:dyDescent="0.25">
      <c r="A54729"/>
      <c r="B54729"/>
      <c r="C54729"/>
      <c r="D54729"/>
      <c r="E54729" s="148"/>
      <c r="F54729" s="148"/>
      <c r="G54729" s="149"/>
      <c r="H54729" s="148"/>
      <c r="I54729"/>
    </row>
    <row r="54730" spans="1:9" x14ac:dyDescent="0.25">
      <c r="A54730"/>
      <c r="B54730"/>
      <c r="C54730"/>
      <c r="D54730"/>
      <c r="E54730" s="148"/>
      <c r="F54730" s="148"/>
      <c r="G54730" s="149"/>
      <c r="H54730" s="148"/>
      <c r="I54730"/>
    </row>
    <row r="54731" spans="1:9" x14ac:dyDescent="0.25">
      <c r="A54731"/>
      <c r="B54731"/>
      <c r="C54731"/>
      <c r="D54731"/>
      <c r="E54731" s="148"/>
      <c r="F54731" s="148"/>
      <c r="G54731" s="149"/>
      <c r="H54731" s="148"/>
      <c r="I54731"/>
    </row>
    <row r="54732" spans="1:9" x14ac:dyDescent="0.25">
      <c r="A54732"/>
      <c r="B54732"/>
      <c r="C54732"/>
      <c r="D54732"/>
      <c r="E54732" s="148"/>
      <c r="F54732" s="148"/>
      <c r="G54732" s="149"/>
      <c r="H54732" s="148"/>
      <c r="I54732"/>
    </row>
    <row r="54733" spans="1:9" x14ac:dyDescent="0.25">
      <c r="A54733"/>
      <c r="B54733"/>
      <c r="C54733"/>
      <c r="D54733"/>
      <c r="E54733" s="148"/>
      <c r="F54733" s="148"/>
      <c r="G54733" s="149"/>
      <c r="H54733" s="148"/>
      <c r="I54733"/>
    </row>
    <row r="54734" spans="1:9" x14ac:dyDescent="0.25">
      <c r="A54734"/>
      <c r="B54734"/>
      <c r="C54734"/>
      <c r="D54734"/>
      <c r="E54734" s="148"/>
      <c r="F54734" s="148"/>
      <c r="G54734" s="149"/>
      <c r="H54734" s="148"/>
      <c r="I54734"/>
    </row>
    <row r="54735" spans="1:9" x14ac:dyDescent="0.25">
      <c r="A54735"/>
      <c r="B54735"/>
      <c r="C54735"/>
      <c r="D54735"/>
      <c r="E54735" s="148"/>
      <c r="F54735" s="148"/>
      <c r="G54735" s="149"/>
      <c r="H54735" s="148"/>
      <c r="I54735"/>
    </row>
    <row r="54736" spans="1:9" x14ac:dyDescent="0.25">
      <c r="A54736"/>
      <c r="B54736"/>
      <c r="C54736"/>
      <c r="D54736"/>
      <c r="E54736" s="148"/>
      <c r="F54736" s="148"/>
      <c r="G54736" s="149"/>
      <c r="H54736" s="148"/>
      <c r="I54736"/>
    </row>
    <row r="54737" spans="1:9" x14ac:dyDescent="0.25">
      <c r="A54737"/>
      <c r="B54737"/>
      <c r="C54737"/>
      <c r="D54737"/>
      <c r="E54737" s="148"/>
      <c r="F54737" s="148"/>
      <c r="G54737" s="149"/>
      <c r="H54737" s="148"/>
      <c r="I54737"/>
    </row>
    <row r="54738" spans="1:9" x14ac:dyDescent="0.25">
      <c r="A54738"/>
      <c r="B54738"/>
      <c r="C54738"/>
      <c r="D54738"/>
      <c r="E54738" s="148"/>
      <c r="F54738" s="148"/>
      <c r="G54738" s="149"/>
      <c r="H54738" s="148"/>
      <c r="I54738"/>
    </row>
    <row r="54739" spans="1:9" x14ac:dyDescent="0.25">
      <c r="A54739"/>
      <c r="B54739"/>
      <c r="C54739"/>
      <c r="D54739"/>
      <c r="E54739" s="148"/>
      <c r="F54739" s="148"/>
      <c r="G54739" s="149"/>
      <c r="H54739" s="148"/>
      <c r="I54739"/>
    </row>
    <row r="54740" spans="1:9" x14ac:dyDescent="0.25">
      <c r="A54740"/>
      <c r="B54740"/>
      <c r="C54740"/>
      <c r="D54740"/>
      <c r="E54740" s="148"/>
      <c r="F54740" s="148"/>
      <c r="G54740" s="149"/>
      <c r="H54740" s="148"/>
      <c r="I54740"/>
    </row>
    <row r="54741" spans="1:9" x14ac:dyDescent="0.25">
      <c r="A54741"/>
      <c r="B54741"/>
      <c r="C54741"/>
      <c r="D54741"/>
      <c r="E54741" s="148"/>
      <c r="F54741" s="148"/>
      <c r="G54741" s="149"/>
      <c r="H54741" s="148"/>
      <c r="I54741"/>
    </row>
    <row r="54742" spans="1:9" x14ac:dyDescent="0.25">
      <c r="A54742"/>
      <c r="B54742"/>
      <c r="C54742"/>
      <c r="D54742"/>
      <c r="E54742" s="148"/>
      <c r="F54742" s="148"/>
      <c r="G54742" s="149"/>
      <c r="H54742" s="148"/>
      <c r="I54742"/>
    </row>
    <row r="54743" spans="1:9" x14ac:dyDescent="0.25">
      <c r="A54743"/>
      <c r="B54743"/>
      <c r="C54743"/>
      <c r="D54743"/>
      <c r="E54743" s="148"/>
      <c r="F54743" s="148"/>
      <c r="G54743" s="149"/>
      <c r="H54743" s="148"/>
      <c r="I54743"/>
    </row>
    <row r="54744" spans="1:9" x14ac:dyDescent="0.25">
      <c r="A54744"/>
      <c r="B54744"/>
      <c r="C54744"/>
      <c r="D54744"/>
      <c r="E54744" s="148"/>
      <c r="F54744" s="148"/>
      <c r="G54744" s="149"/>
      <c r="H54744" s="148"/>
      <c r="I54744"/>
    </row>
    <row r="54745" spans="1:9" x14ac:dyDescent="0.25">
      <c r="A54745"/>
      <c r="B54745"/>
      <c r="C54745"/>
      <c r="D54745"/>
      <c r="E54745" s="148"/>
      <c r="F54745" s="148"/>
      <c r="G54745" s="149"/>
      <c r="H54745" s="148"/>
      <c r="I54745"/>
    </row>
    <row r="54746" spans="1:9" x14ac:dyDescent="0.25">
      <c r="A54746"/>
      <c r="B54746"/>
      <c r="C54746"/>
      <c r="D54746"/>
      <c r="E54746" s="148"/>
      <c r="F54746" s="148"/>
      <c r="G54746" s="149"/>
      <c r="H54746" s="148"/>
      <c r="I54746"/>
    </row>
    <row r="54747" spans="1:9" x14ac:dyDescent="0.25">
      <c r="A54747"/>
      <c r="B54747"/>
      <c r="C54747"/>
      <c r="D54747"/>
      <c r="E54747" s="148"/>
      <c r="F54747" s="148"/>
      <c r="G54747" s="149"/>
      <c r="H54747" s="148"/>
      <c r="I54747"/>
    </row>
    <row r="54748" spans="1:9" x14ac:dyDescent="0.25">
      <c r="A54748"/>
      <c r="B54748"/>
      <c r="C54748"/>
      <c r="D54748"/>
      <c r="E54748" s="148"/>
      <c r="F54748" s="148"/>
      <c r="G54748" s="149"/>
      <c r="H54748" s="148"/>
      <c r="I54748"/>
    </row>
    <row r="54749" spans="1:9" x14ac:dyDescent="0.25">
      <c r="A54749"/>
      <c r="B54749"/>
      <c r="C54749"/>
      <c r="D54749"/>
      <c r="E54749" s="148"/>
      <c r="F54749" s="148"/>
      <c r="G54749" s="149"/>
      <c r="H54749" s="148"/>
      <c r="I54749"/>
    </row>
    <row r="54750" spans="1:9" x14ac:dyDescent="0.25">
      <c r="A54750"/>
      <c r="B54750"/>
      <c r="C54750"/>
      <c r="D54750"/>
      <c r="E54750" s="148"/>
      <c r="F54750" s="148"/>
      <c r="G54750" s="149"/>
      <c r="H54750" s="148"/>
      <c r="I54750"/>
    </row>
    <row r="54751" spans="1:9" x14ac:dyDescent="0.25">
      <c r="A54751"/>
      <c r="B54751"/>
      <c r="C54751"/>
      <c r="D54751"/>
      <c r="E54751" s="148"/>
      <c r="F54751" s="148"/>
      <c r="G54751" s="149"/>
      <c r="H54751" s="148"/>
      <c r="I54751"/>
    </row>
    <row r="54752" spans="1:9" x14ac:dyDescent="0.25">
      <c r="A54752"/>
      <c r="B54752"/>
      <c r="C54752"/>
      <c r="D54752"/>
      <c r="E54752" s="148"/>
      <c r="F54752" s="148"/>
      <c r="G54752" s="149"/>
      <c r="H54752" s="148"/>
      <c r="I54752"/>
    </row>
    <row r="54753" spans="1:9" x14ac:dyDescent="0.25">
      <c r="A54753"/>
      <c r="B54753"/>
      <c r="C54753"/>
      <c r="D54753"/>
      <c r="E54753" s="148"/>
      <c r="F54753" s="148"/>
      <c r="G54753" s="149"/>
      <c r="H54753" s="148"/>
      <c r="I54753"/>
    </row>
    <row r="54754" spans="1:9" x14ac:dyDescent="0.25">
      <c r="A54754"/>
      <c r="B54754"/>
      <c r="C54754"/>
      <c r="D54754"/>
      <c r="E54754" s="148"/>
      <c r="F54754" s="148"/>
      <c r="G54754" s="149"/>
      <c r="H54754" s="148"/>
      <c r="I54754"/>
    </row>
    <row r="54755" spans="1:9" x14ac:dyDescent="0.25">
      <c r="A54755"/>
      <c r="B54755"/>
      <c r="C54755"/>
      <c r="D54755"/>
      <c r="E54755" s="148"/>
      <c r="F54755" s="148"/>
      <c r="G54755" s="149"/>
      <c r="H54755" s="148"/>
      <c r="I54755"/>
    </row>
    <row r="54756" spans="1:9" x14ac:dyDescent="0.25">
      <c r="A54756"/>
      <c r="B54756"/>
      <c r="C54756"/>
      <c r="D54756"/>
      <c r="E54756" s="148"/>
      <c r="F54756" s="148"/>
      <c r="G54756" s="149"/>
      <c r="H54756" s="148"/>
      <c r="I54756"/>
    </row>
    <row r="54757" spans="1:9" x14ac:dyDescent="0.25">
      <c r="A54757"/>
      <c r="B54757"/>
      <c r="C54757"/>
      <c r="D54757"/>
      <c r="E54757" s="148"/>
      <c r="F54757" s="148"/>
      <c r="G54757" s="149"/>
      <c r="H54757" s="148"/>
      <c r="I54757"/>
    </row>
    <row r="54758" spans="1:9" x14ac:dyDescent="0.25">
      <c r="A54758"/>
      <c r="B54758"/>
      <c r="C54758"/>
      <c r="D54758"/>
      <c r="E54758" s="148"/>
      <c r="F54758" s="148"/>
      <c r="G54758" s="149"/>
      <c r="H54758" s="148"/>
      <c r="I54758"/>
    </row>
    <row r="54759" spans="1:9" x14ac:dyDescent="0.25">
      <c r="A54759"/>
      <c r="B54759"/>
      <c r="C54759"/>
      <c r="D54759"/>
      <c r="E54759" s="148"/>
      <c r="F54759" s="148"/>
      <c r="G54759" s="149"/>
      <c r="H54759" s="148"/>
      <c r="I54759"/>
    </row>
    <row r="54760" spans="1:9" x14ac:dyDescent="0.25">
      <c r="A54760"/>
      <c r="B54760"/>
      <c r="C54760"/>
      <c r="D54760"/>
      <c r="E54760" s="148"/>
      <c r="F54760" s="148"/>
      <c r="G54760" s="149"/>
      <c r="H54760" s="148"/>
      <c r="I54760"/>
    </row>
    <row r="54761" spans="1:9" x14ac:dyDescent="0.25">
      <c r="A54761"/>
      <c r="B54761"/>
      <c r="C54761"/>
      <c r="D54761"/>
      <c r="E54761" s="148"/>
      <c r="F54761" s="148"/>
      <c r="G54761" s="149"/>
      <c r="H54761" s="148"/>
      <c r="I54761"/>
    </row>
    <row r="54762" spans="1:9" x14ac:dyDescent="0.25">
      <c r="A54762"/>
      <c r="B54762"/>
      <c r="C54762"/>
      <c r="D54762"/>
      <c r="E54762" s="148"/>
      <c r="F54762" s="148"/>
      <c r="G54762" s="149"/>
      <c r="H54762" s="148"/>
      <c r="I54762"/>
    </row>
    <row r="54763" spans="1:9" x14ac:dyDescent="0.25">
      <c r="A54763"/>
      <c r="B54763"/>
      <c r="C54763"/>
      <c r="D54763"/>
      <c r="E54763" s="148"/>
      <c r="F54763" s="148"/>
      <c r="G54763" s="149"/>
      <c r="H54763" s="148"/>
      <c r="I54763"/>
    </row>
    <row r="54764" spans="1:9" x14ac:dyDescent="0.25">
      <c r="A54764"/>
      <c r="B54764"/>
      <c r="C54764"/>
      <c r="D54764"/>
      <c r="E54764" s="148"/>
      <c r="F54764" s="148"/>
      <c r="G54764" s="149"/>
      <c r="H54764" s="148"/>
      <c r="I54764"/>
    </row>
    <row r="54765" spans="1:9" x14ac:dyDescent="0.25">
      <c r="A54765"/>
      <c r="B54765"/>
      <c r="C54765"/>
      <c r="D54765"/>
      <c r="E54765" s="148"/>
      <c r="F54765" s="148"/>
      <c r="G54765" s="149"/>
      <c r="H54765" s="148"/>
      <c r="I54765"/>
    </row>
    <row r="54766" spans="1:9" x14ac:dyDescent="0.25">
      <c r="A54766"/>
      <c r="B54766"/>
      <c r="C54766"/>
      <c r="D54766"/>
      <c r="E54766" s="148"/>
      <c r="F54766" s="148"/>
      <c r="G54766" s="149"/>
      <c r="H54766" s="148"/>
      <c r="I54766"/>
    </row>
    <row r="54767" spans="1:9" x14ac:dyDescent="0.25">
      <c r="A54767"/>
      <c r="B54767"/>
      <c r="C54767"/>
      <c r="D54767"/>
      <c r="E54767" s="148"/>
      <c r="F54767" s="148"/>
      <c r="G54767" s="149"/>
      <c r="H54767" s="148"/>
      <c r="I54767"/>
    </row>
    <row r="54768" spans="1:9" x14ac:dyDescent="0.25">
      <c r="A54768"/>
      <c r="B54768"/>
      <c r="C54768"/>
      <c r="D54768"/>
      <c r="E54768" s="148"/>
      <c r="F54768" s="148"/>
      <c r="G54768" s="149"/>
      <c r="H54768" s="148"/>
      <c r="I54768"/>
    </row>
    <row r="54769" spans="1:9" x14ac:dyDescent="0.25">
      <c r="A54769"/>
      <c r="B54769"/>
      <c r="C54769"/>
      <c r="D54769"/>
      <c r="E54769" s="148"/>
      <c r="F54769" s="148"/>
      <c r="G54769" s="149"/>
      <c r="H54769" s="148"/>
      <c r="I54769"/>
    </row>
    <row r="54770" spans="1:9" x14ac:dyDescent="0.25">
      <c r="A54770"/>
      <c r="B54770"/>
      <c r="C54770"/>
      <c r="D54770"/>
      <c r="E54770" s="148"/>
      <c r="F54770" s="148"/>
      <c r="G54770" s="149"/>
      <c r="H54770" s="148"/>
      <c r="I54770"/>
    </row>
    <row r="54771" spans="1:9" x14ac:dyDescent="0.25">
      <c r="A54771"/>
      <c r="B54771"/>
      <c r="C54771"/>
      <c r="D54771"/>
      <c r="E54771" s="148"/>
      <c r="F54771" s="148"/>
      <c r="G54771" s="149"/>
      <c r="H54771" s="148"/>
      <c r="I54771"/>
    </row>
    <row r="54772" spans="1:9" x14ac:dyDescent="0.25">
      <c r="A54772"/>
      <c r="B54772"/>
      <c r="C54772"/>
      <c r="D54772"/>
      <c r="E54772" s="148"/>
      <c r="F54772" s="148"/>
      <c r="G54772" s="149"/>
      <c r="H54772" s="148"/>
      <c r="I54772"/>
    </row>
    <row r="54773" spans="1:9" x14ac:dyDescent="0.25">
      <c r="A54773"/>
      <c r="B54773"/>
      <c r="C54773"/>
      <c r="D54773"/>
      <c r="E54773" s="148"/>
      <c r="F54773" s="148"/>
      <c r="G54773" s="149"/>
      <c r="H54773" s="148"/>
      <c r="I54773"/>
    </row>
    <row r="54774" spans="1:9" x14ac:dyDescent="0.25">
      <c r="A54774"/>
      <c r="B54774"/>
      <c r="C54774"/>
      <c r="D54774"/>
      <c r="E54774" s="148"/>
      <c r="F54774" s="148"/>
      <c r="G54774" s="149"/>
      <c r="H54774" s="148"/>
      <c r="I54774"/>
    </row>
    <row r="54775" spans="1:9" x14ac:dyDescent="0.25">
      <c r="A54775"/>
      <c r="B54775"/>
      <c r="C54775"/>
      <c r="D54775"/>
      <c r="E54775" s="148"/>
      <c r="F54775" s="148"/>
      <c r="G54775" s="149"/>
      <c r="H54775" s="148"/>
      <c r="I54775"/>
    </row>
    <row r="54776" spans="1:9" x14ac:dyDescent="0.25">
      <c r="A54776"/>
      <c r="B54776"/>
      <c r="C54776"/>
      <c r="D54776"/>
      <c r="E54776" s="148"/>
      <c r="F54776" s="148"/>
      <c r="G54776" s="149"/>
      <c r="H54776" s="148"/>
      <c r="I54776"/>
    </row>
    <row r="54777" spans="1:9" x14ac:dyDescent="0.25">
      <c r="A54777"/>
      <c r="B54777"/>
      <c r="C54777"/>
      <c r="D54777"/>
      <c r="E54777" s="148"/>
      <c r="F54777" s="148"/>
      <c r="G54777" s="149"/>
      <c r="H54777" s="148"/>
      <c r="I54777"/>
    </row>
    <row r="54778" spans="1:9" x14ac:dyDescent="0.25">
      <c r="A54778"/>
      <c r="B54778"/>
      <c r="C54778"/>
      <c r="D54778"/>
      <c r="E54778" s="148"/>
      <c r="F54778" s="148"/>
      <c r="G54778" s="149"/>
      <c r="H54778" s="148"/>
      <c r="I54778"/>
    </row>
    <row r="54779" spans="1:9" x14ac:dyDescent="0.25">
      <c r="A54779"/>
      <c r="B54779"/>
      <c r="C54779"/>
      <c r="D54779"/>
      <c r="E54779" s="148"/>
      <c r="F54779" s="148"/>
      <c r="G54779" s="149"/>
      <c r="H54779" s="148"/>
      <c r="I54779"/>
    </row>
    <row r="54780" spans="1:9" x14ac:dyDescent="0.25">
      <c r="A54780"/>
      <c r="B54780"/>
      <c r="C54780"/>
      <c r="D54780"/>
      <c r="E54780" s="148"/>
      <c r="F54780" s="148"/>
      <c r="G54780" s="149"/>
      <c r="H54780" s="148"/>
      <c r="I54780"/>
    </row>
    <row r="54781" spans="1:9" x14ac:dyDescent="0.25">
      <c r="A54781"/>
      <c r="B54781"/>
      <c r="C54781"/>
      <c r="D54781"/>
      <c r="E54781" s="148"/>
      <c r="F54781" s="148"/>
      <c r="G54781" s="149"/>
      <c r="H54781" s="148"/>
      <c r="I54781"/>
    </row>
    <row r="54782" spans="1:9" x14ac:dyDescent="0.25">
      <c r="A54782"/>
      <c r="B54782"/>
      <c r="C54782"/>
      <c r="D54782"/>
      <c r="E54782" s="148"/>
      <c r="F54782" s="148"/>
      <c r="G54782" s="149"/>
      <c r="H54782" s="148"/>
      <c r="I54782"/>
    </row>
    <row r="54783" spans="1:9" x14ac:dyDescent="0.25">
      <c r="A54783"/>
      <c r="B54783"/>
      <c r="C54783"/>
      <c r="D54783"/>
      <c r="E54783" s="148"/>
      <c r="F54783" s="148"/>
      <c r="G54783" s="149"/>
      <c r="H54783" s="148"/>
      <c r="I54783"/>
    </row>
    <row r="54784" spans="1:9" x14ac:dyDescent="0.25">
      <c r="A54784"/>
      <c r="B54784"/>
      <c r="C54784"/>
      <c r="D54784"/>
      <c r="E54784" s="148"/>
      <c r="F54784" s="148"/>
      <c r="G54784" s="149"/>
      <c r="H54784" s="148"/>
      <c r="I54784"/>
    </row>
    <row r="54785" spans="1:9" x14ac:dyDescent="0.25">
      <c r="A54785"/>
      <c r="B54785"/>
      <c r="C54785"/>
      <c r="D54785"/>
      <c r="E54785" s="148"/>
      <c r="F54785" s="148"/>
      <c r="G54785" s="149"/>
      <c r="H54785" s="148"/>
      <c r="I54785"/>
    </row>
    <row r="54786" spans="1:9" x14ac:dyDescent="0.25">
      <c r="A54786"/>
      <c r="B54786"/>
      <c r="C54786"/>
      <c r="D54786"/>
      <c r="E54786" s="148"/>
      <c r="F54786" s="148"/>
      <c r="G54786" s="149"/>
      <c r="H54786" s="148"/>
      <c r="I54786"/>
    </row>
    <row r="54787" spans="1:9" x14ac:dyDescent="0.25">
      <c r="A54787"/>
      <c r="B54787"/>
      <c r="C54787"/>
      <c r="D54787"/>
      <c r="E54787" s="148"/>
      <c r="F54787" s="148"/>
      <c r="G54787" s="149"/>
      <c r="H54787" s="148"/>
      <c r="I54787"/>
    </row>
    <row r="54788" spans="1:9" x14ac:dyDescent="0.25">
      <c r="A54788"/>
      <c r="B54788"/>
      <c r="C54788"/>
      <c r="D54788"/>
      <c r="E54788" s="148"/>
      <c r="F54788" s="148"/>
      <c r="G54788" s="149"/>
      <c r="H54788" s="148"/>
      <c r="I54788"/>
    </row>
    <row r="54789" spans="1:9" x14ac:dyDescent="0.25">
      <c r="A54789"/>
      <c r="B54789"/>
      <c r="C54789"/>
      <c r="D54789"/>
      <c r="E54789" s="148"/>
      <c r="F54789" s="148"/>
      <c r="G54789" s="149"/>
      <c r="H54789" s="148"/>
      <c r="I54789"/>
    </row>
    <row r="54790" spans="1:9" x14ac:dyDescent="0.25">
      <c r="A54790"/>
      <c r="B54790"/>
      <c r="C54790"/>
      <c r="D54790"/>
      <c r="E54790" s="148"/>
      <c r="F54790" s="148"/>
      <c r="G54790" s="149"/>
      <c r="H54790" s="148"/>
      <c r="I54790"/>
    </row>
    <row r="54791" spans="1:9" x14ac:dyDescent="0.25">
      <c r="A54791"/>
      <c r="B54791"/>
      <c r="C54791"/>
      <c r="D54791"/>
      <c r="E54791" s="148"/>
      <c r="F54791" s="148"/>
      <c r="G54791" s="149"/>
      <c r="H54791" s="148"/>
      <c r="I54791"/>
    </row>
    <row r="54792" spans="1:9" x14ac:dyDescent="0.25">
      <c r="A54792"/>
      <c r="B54792"/>
      <c r="C54792"/>
      <c r="D54792"/>
      <c r="E54792" s="148"/>
      <c r="F54792" s="148"/>
      <c r="G54792" s="149"/>
      <c r="H54792" s="148"/>
      <c r="I54792"/>
    </row>
    <row r="54793" spans="1:9" x14ac:dyDescent="0.25">
      <c r="A54793"/>
      <c r="B54793"/>
      <c r="C54793"/>
      <c r="D54793"/>
      <c r="E54793" s="148"/>
      <c r="F54793" s="148"/>
      <c r="G54793" s="149"/>
      <c r="H54793" s="148"/>
      <c r="I54793"/>
    </row>
    <row r="54794" spans="1:9" x14ac:dyDescent="0.25">
      <c r="A54794"/>
      <c r="B54794"/>
      <c r="C54794"/>
      <c r="D54794"/>
      <c r="E54794" s="148"/>
      <c r="F54794" s="148"/>
      <c r="G54794" s="149"/>
      <c r="H54794" s="148"/>
      <c r="I54794"/>
    </row>
    <row r="54795" spans="1:9" x14ac:dyDescent="0.25">
      <c r="A54795"/>
      <c r="B54795"/>
      <c r="C54795"/>
      <c r="D54795"/>
      <c r="E54795" s="148"/>
      <c r="F54795" s="148"/>
      <c r="G54795" s="149"/>
      <c r="H54795" s="148"/>
      <c r="I54795"/>
    </row>
    <row r="54796" spans="1:9" x14ac:dyDescent="0.25">
      <c r="A54796"/>
      <c r="B54796"/>
      <c r="C54796"/>
      <c r="D54796"/>
      <c r="E54796" s="148"/>
      <c r="F54796" s="148"/>
      <c r="G54796" s="149"/>
      <c r="H54796" s="148"/>
      <c r="I54796"/>
    </row>
    <row r="54797" spans="1:9" x14ac:dyDescent="0.25">
      <c r="A54797"/>
      <c r="B54797"/>
      <c r="C54797"/>
      <c r="D54797"/>
      <c r="E54797" s="148"/>
      <c r="F54797" s="148"/>
      <c r="G54797" s="149"/>
      <c r="H54797" s="148"/>
      <c r="I54797"/>
    </row>
    <row r="54798" spans="1:9" x14ac:dyDescent="0.25">
      <c r="A54798"/>
      <c r="B54798"/>
      <c r="C54798"/>
      <c r="D54798"/>
      <c r="E54798" s="148"/>
      <c r="F54798" s="148"/>
      <c r="G54798" s="149"/>
      <c r="H54798" s="148"/>
      <c r="I54798"/>
    </row>
    <row r="54799" spans="1:9" x14ac:dyDescent="0.25">
      <c r="A54799"/>
      <c r="B54799"/>
      <c r="C54799"/>
      <c r="D54799"/>
      <c r="E54799" s="148"/>
      <c r="F54799" s="148"/>
      <c r="G54799" s="149"/>
      <c r="H54799" s="148"/>
      <c r="I54799"/>
    </row>
    <row r="54800" spans="1:9" x14ac:dyDescent="0.25">
      <c r="A54800"/>
      <c r="B54800"/>
      <c r="C54800"/>
      <c r="D54800"/>
      <c r="E54800" s="148"/>
      <c r="F54800" s="148"/>
      <c r="G54800" s="149"/>
      <c r="H54800" s="148"/>
      <c r="I54800"/>
    </row>
    <row r="54801" spans="1:9" x14ac:dyDescent="0.25">
      <c r="A54801"/>
      <c r="B54801"/>
      <c r="C54801"/>
      <c r="D54801"/>
      <c r="E54801" s="148"/>
      <c r="F54801" s="148"/>
      <c r="G54801" s="149"/>
      <c r="H54801" s="148"/>
      <c r="I54801"/>
    </row>
    <row r="54802" spans="1:9" x14ac:dyDescent="0.25">
      <c r="A54802"/>
      <c r="B54802"/>
      <c r="C54802"/>
      <c r="D54802"/>
      <c r="E54802" s="148"/>
      <c r="F54802" s="148"/>
      <c r="G54802" s="149"/>
      <c r="H54802" s="148"/>
      <c r="I54802"/>
    </row>
    <row r="54803" spans="1:9" x14ac:dyDescent="0.25">
      <c r="A54803"/>
      <c r="B54803"/>
      <c r="C54803"/>
      <c r="D54803"/>
      <c r="E54803" s="148"/>
      <c r="F54803" s="148"/>
      <c r="G54803" s="149"/>
      <c r="H54803" s="148"/>
      <c r="I54803"/>
    </row>
    <row r="54804" spans="1:9" x14ac:dyDescent="0.25">
      <c r="A54804"/>
      <c r="B54804"/>
      <c r="C54804"/>
      <c r="D54804"/>
      <c r="E54804" s="148"/>
      <c r="F54804" s="148"/>
      <c r="G54804" s="149"/>
      <c r="H54804" s="148"/>
      <c r="I54804"/>
    </row>
    <row r="54805" spans="1:9" x14ac:dyDescent="0.25">
      <c r="A54805"/>
      <c r="B54805"/>
      <c r="C54805"/>
      <c r="D54805"/>
      <c r="E54805" s="148"/>
      <c r="F54805" s="148"/>
      <c r="G54805" s="149"/>
      <c r="H54805" s="148"/>
      <c r="I54805"/>
    </row>
    <row r="54806" spans="1:9" x14ac:dyDescent="0.25">
      <c r="A54806"/>
      <c r="B54806"/>
      <c r="C54806"/>
      <c r="D54806"/>
      <c r="E54806" s="148"/>
      <c r="F54806" s="148"/>
      <c r="G54806" s="149"/>
      <c r="H54806" s="148"/>
      <c r="I54806"/>
    </row>
    <row r="54807" spans="1:9" x14ac:dyDescent="0.25">
      <c r="A54807"/>
      <c r="B54807"/>
      <c r="C54807"/>
      <c r="D54807"/>
      <c r="E54807" s="148"/>
      <c r="F54807" s="148"/>
      <c r="G54807" s="149"/>
      <c r="H54807" s="148"/>
      <c r="I54807"/>
    </row>
    <row r="54808" spans="1:9" x14ac:dyDescent="0.25">
      <c r="A54808"/>
      <c r="B54808"/>
      <c r="C54808"/>
      <c r="D54808"/>
      <c r="E54808" s="148"/>
      <c r="F54808" s="148"/>
      <c r="G54808" s="149"/>
      <c r="H54808" s="148"/>
      <c r="I54808"/>
    </row>
    <row r="54809" spans="1:9" x14ac:dyDescent="0.25">
      <c r="A54809"/>
      <c r="B54809"/>
      <c r="C54809"/>
      <c r="D54809"/>
      <c r="E54809" s="148"/>
      <c r="F54809" s="148"/>
      <c r="G54809" s="149"/>
      <c r="H54809" s="148"/>
      <c r="I54809"/>
    </row>
    <row r="54810" spans="1:9" x14ac:dyDescent="0.25">
      <c r="A54810"/>
      <c r="B54810"/>
      <c r="C54810"/>
      <c r="D54810"/>
      <c r="E54810" s="148"/>
      <c r="F54810" s="148"/>
      <c r="G54810" s="149"/>
      <c r="H54810" s="148"/>
      <c r="I54810"/>
    </row>
    <row r="54811" spans="1:9" x14ac:dyDescent="0.25">
      <c r="A54811"/>
      <c r="B54811"/>
      <c r="C54811"/>
      <c r="D54811"/>
      <c r="E54811" s="148"/>
      <c r="F54811" s="148"/>
      <c r="G54811" s="149"/>
      <c r="H54811" s="148"/>
      <c r="I54811"/>
    </row>
    <row r="54812" spans="1:9" x14ac:dyDescent="0.25">
      <c r="A54812"/>
      <c r="B54812"/>
      <c r="C54812"/>
      <c r="D54812"/>
      <c r="E54812" s="148"/>
      <c r="F54812" s="148"/>
      <c r="G54812" s="149"/>
      <c r="H54812" s="148"/>
      <c r="I54812"/>
    </row>
    <row r="54813" spans="1:9" x14ac:dyDescent="0.25">
      <c r="A54813"/>
      <c r="B54813"/>
      <c r="C54813"/>
      <c r="D54813"/>
      <c r="E54813" s="148"/>
      <c r="F54813" s="148"/>
      <c r="G54813" s="149"/>
      <c r="H54813" s="148"/>
      <c r="I54813"/>
    </row>
    <row r="54814" spans="1:9" x14ac:dyDescent="0.25">
      <c r="A54814"/>
      <c r="B54814"/>
      <c r="C54814"/>
      <c r="D54814"/>
      <c r="E54814" s="148"/>
      <c r="F54814" s="148"/>
      <c r="G54814" s="149"/>
      <c r="H54814" s="148"/>
      <c r="I54814"/>
    </row>
    <row r="54815" spans="1:9" x14ac:dyDescent="0.25">
      <c r="A54815"/>
      <c r="B54815"/>
      <c r="C54815"/>
      <c r="D54815"/>
      <c r="E54815" s="148"/>
      <c r="F54815" s="148"/>
      <c r="G54815" s="149"/>
      <c r="H54815" s="148"/>
      <c r="I54815"/>
    </row>
    <row r="54816" spans="1:9" x14ac:dyDescent="0.25">
      <c r="A54816"/>
      <c r="B54816"/>
      <c r="C54816"/>
      <c r="D54816"/>
      <c r="E54816" s="148"/>
      <c r="F54816" s="148"/>
      <c r="G54816" s="149"/>
      <c r="H54816" s="148"/>
      <c r="I54816"/>
    </row>
    <row r="54817" spans="1:9" x14ac:dyDescent="0.25">
      <c r="A54817"/>
      <c r="B54817"/>
      <c r="C54817"/>
      <c r="D54817"/>
      <c r="E54817" s="148"/>
      <c r="F54817" s="148"/>
      <c r="G54817" s="149"/>
      <c r="H54817" s="148"/>
      <c r="I54817"/>
    </row>
    <row r="54818" spans="1:9" x14ac:dyDescent="0.25">
      <c r="A54818"/>
      <c r="B54818"/>
      <c r="C54818"/>
      <c r="D54818"/>
      <c r="E54818" s="148"/>
      <c r="F54818" s="148"/>
      <c r="G54818" s="149"/>
      <c r="H54818" s="148"/>
      <c r="I54818"/>
    </row>
    <row r="54819" spans="1:9" x14ac:dyDescent="0.25">
      <c r="A54819"/>
      <c r="B54819"/>
      <c r="C54819"/>
      <c r="D54819"/>
      <c r="E54819" s="148"/>
      <c r="F54819" s="148"/>
      <c r="G54819" s="149"/>
      <c r="H54819" s="148"/>
      <c r="I54819"/>
    </row>
    <row r="54820" spans="1:9" x14ac:dyDescent="0.25">
      <c r="A54820"/>
      <c r="B54820"/>
      <c r="C54820"/>
      <c r="D54820"/>
      <c r="E54820" s="148"/>
      <c r="F54820" s="148"/>
      <c r="G54820" s="149"/>
      <c r="H54820" s="148"/>
      <c r="I54820"/>
    </row>
    <row r="54821" spans="1:9" x14ac:dyDescent="0.25">
      <c r="A54821"/>
      <c r="B54821"/>
      <c r="C54821"/>
      <c r="D54821"/>
      <c r="E54821" s="148"/>
      <c r="F54821" s="148"/>
      <c r="G54821" s="149"/>
      <c r="H54821" s="148"/>
      <c r="I54821"/>
    </row>
    <row r="54822" spans="1:9" x14ac:dyDescent="0.25">
      <c r="A54822"/>
      <c r="B54822"/>
      <c r="C54822"/>
      <c r="D54822"/>
      <c r="E54822" s="148"/>
      <c r="F54822" s="148"/>
      <c r="G54822" s="149"/>
      <c r="H54822" s="148"/>
      <c r="I54822"/>
    </row>
    <row r="54823" spans="1:9" x14ac:dyDescent="0.25">
      <c r="A54823"/>
      <c r="B54823"/>
      <c r="C54823"/>
      <c r="D54823"/>
      <c r="E54823" s="148"/>
      <c r="F54823" s="148"/>
      <c r="G54823" s="149"/>
      <c r="H54823" s="148"/>
      <c r="I54823"/>
    </row>
    <row r="54824" spans="1:9" x14ac:dyDescent="0.25">
      <c r="A54824"/>
      <c r="B54824"/>
      <c r="C54824"/>
      <c r="D54824"/>
      <c r="E54824" s="148"/>
      <c r="F54824" s="148"/>
      <c r="G54824" s="149"/>
      <c r="H54824" s="148"/>
      <c r="I54824"/>
    </row>
    <row r="54825" spans="1:9" x14ac:dyDescent="0.25">
      <c r="A54825"/>
      <c r="B54825"/>
      <c r="C54825"/>
      <c r="D54825"/>
      <c r="E54825" s="148"/>
      <c r="F54825" s="148"/>
      <c r="G54825" s="149"/>
      <c r="H54825" s="148"/>
      <c r="I54825"/>
    </row>
    <row r="54826" spans="1:9" x14ac:dyDescent="0.25">
      <c r="A54826"/>
      <c r="B54826"/>
      <c r="C54826"/>
      <c r="D54826"/>
      <c r="E54826" s="148"/>
      <c r="F54826" s="148"/>
      <c r="G54826" s="149"/>
      <c r="H54826" s="148"/>
      <c r="I54826"/>
    </row>
    <row r="54827" spans="1:9" x14ac:dyDescent="0.25">
      <c r="A54827"/>
      <c r="B54827"/>
      <c r="C54827"/>
      <c r="D54827"/>
      <c r="E54827" s="148"/>
      <c r="F54827" s="148"/>
      <c r="G54827" s="149"/>
      <c r="H54827" s="148"/>
      <c r="I54827"/>
    </row>
    <row r="54828" spans="1:9" x14ac:dyDescent="0.25">
      <c r="A54828"/>
      <c r="B54828"/>
      <c r="C54828"/>
      <c r="D54828"/>
      <c r="E54828" s="148"/>
      <c r="F54828" s="148"/>
      <c r="G54828" s="149"/>
      <c r="H54828" s="148"/>
      <c r="I54828"/>
    </row>
    <row r="54829" spans="1:9" x14ac:dyDescent="0.25">
      <c r="A54829"/>
      <c r="B54829"/>
      <c r="C54829"/>
      <c r="D54829"/>
      <c r="E54829" s="148"/>
      <c r="F54829" s="148"/>
      <c r="G54829" s="149"/>
      <c r="H54829" s="148"/>
      <c r="I54829"/>
    </row>
    <row r="54830" spans="1:9" x14ac:dyDescent="0.25">
      <c r="A54830"/>
      <c r="B54830"/>
      <c r="C54830"/>
      <c r="D54830"/>
      <c r="E54830" s="148"/>
      <c r="F54830" s="148"/>
      <c r="G54830" s="149"/>
      <c r="H54830" s="148"/>
      <c r="I54830"/>
    </row>
    <row r="54831" spans="1:9" x14ac:dyDescent="0.25">
      <c r="A54831"/>
      <c r="B54831"/>
      <c r="C54831"/>
      <c r="D54831"/>
      <c r="E54831" s="148"/>
      <c r="F54831" s="148"/>
      <c r="G54831" s="149"/>
      <c r="H54831" s="148"/>
      <c r="I54831"/>
    </row>
    <row r="54832" spans="1:9" x14ac:dyDescent="0.25">
      <c r="A54832"/>
      <c r="B54832"/>
      <c r="C54832"/>
      <c r="D54832"/>
      <c r="E54832" s="148"/>
      <c r="F54832" s="148"/>
      <c r="G54832" s="149"/>
      <c r="H54832" s="148"/>
      <c r="I54832"/>
    </row>
    <row r="54833" spans="1:9" x14ac:dyDescent="0.25">
      <c r="A54833"/>
      <c r="B54833"/>
      <c r="C54833"/>
      <c r="D54833"/>
      <c r="E54833" s="148"/>
      <c r="F54833" s="148"/>
      <c r="G54833" s="149"/>
      <c r="H54833" s="148"/>
      <c r="I54833"/>
    </row>
    <row r="54834" spans="1:9" x14ac:dyDescent="0.25">
      <c r="A54834"/>
      <c r="B54834"/>
      <c r="C54834"/>
      <c r="D54834"/>
      <c r="E54834" s="148"/>
      <c r="F54834" s="148"/>
      <c r="G54834" s="149"/>
      <c r="H54834" s="148"/>
      <c r="I54834"/>
    </row>
    <row r="54835" spans="1:9" x14ac:dyDescent="0.25">
      <c r="A54835"/>
      <c r="B54835"/>
      <c r="C54835"/>
      <c r="D54835"/>
      <c r="E54835" s="148"/>
      <c r="F54835" s="148"/>
      <c r="G54835" s="149"/>
      <c r="H54835" s="148"/>
      <c r="I54835"/>
    </row>
    <row r="54836" spans="1:9" x14ac:dyDescent="0.25">
      <c r="A54836"/>
      <c r="B54836"/>
      <c r="C54836"/>
      <c r="D54836"/>
      <c r="E54836" s="148"/>
      <c r="F54836" s="148"/>
      <c r="G54836" s="149"/>
      <c r="H54836" s="148"/>
      <c r="I54836"/>
    </row>
    <row r="54837" spans="1:9" x14ac:dyDescent="0.25">
      <c r="A54837"/>
      <c r="B54837"/>
      <c r="C54837"/>
      <c r="D54837"/>
      <c r="E54837" s="148"/>
      <c r="F54837" s="148"/>
      <c r="G54837" s="149"/>
      <c r="H54837" s="148"/>
      <c r="I54837"/>
    </row>
    <row r="54838" spans="1:9" x14ac:dyDescent="0.25">
      <c r="A54838"/>
      <c r="B54838"/>
      <c r="C54838"/>
      <c r="D54838"/>
      <c r="E54838" s="148"/>
      <c r="F54838" s="148"/>
      <c r="G54838" s="149"/>
      <c r="H54838" s="148"/>
      <c r="I54838"/>
    </row>
    <row r="54839" spans="1:9" x14ac:dyDescent="0.25">
      <c r="A54839"/>
      <c r="B54839"/>
      <c r="C54839"/>
      <c r="D54839"/>
      <c r="E54839" s="148"/>
      <c r="F54839" s="148"/>
      <c r="G54839" s="149"/>
      <c r="H54839" s="148"/>
      <c r="I54839"/>
    </row>
    <row r="54840" spans="1:9" x14ac:dyDescent="0.25">
      <c r="A54840"/>
      <c r="B54840"/>
      <c r="C54840"/>
      <c r="D54840"/>
      <c r="E54840" s="148"/>
      <c r="F54840" s="148"/>
      <c r="G54840" s="149"/>
      <c r="H54840" s="148"/>
      <c r="I54840"/>
    </row>
    <row r="54841" spans="1:9" x14ac:dyDescent="0.25">
      <c r="A54841"/>
      <c r="B54841"/>
      <c r="C54841"/>
      <c r="D54841"/>
      <c r="E54841" s="148"/>
      <c r="F54841" s="148"/>
      <c r="G54841" s="149"/>
      <c r="H54841" s="148"/>
      <c r="I54841"/>
    </row>
    <row r="54842" spans="1:9" x14ac:dyDescent="0.25">
      <c r="A54842"/>
      <c r="B54842"/>
      <c r="C54842"/>
      <c r="D54842"/>
      <c r="E54842" s="148"/>
      <c r="F54842" s="148"/>
      <c r="G54842" s="149"/>
      <c r="H54842" s="148"/>
      <c r="I54842"/>
    </row>
    <row r="54843" spans="1:9" x14ac:dyDescent="0.25">
      <c r="A54843"/>
      <c r="B54843"/>
      <c r="C54843"/>
      <c r="D54843"/>
      <c r="E54843" s="148"/>
      <c r="F54843" s="148"/>
      <c r="G54843" s="149"/>
      <c r="H54843" s="148"/>
      <c r="I54843"/>
    </row>
    <row r="54844" spans="1:9" x14ac:dyDescent="0.25">
      <c r="A54844"/>
      <c r="B54844"/>
      <c r="C54844"/>
      <c r="D54844"/>
      <c r="E54844" s="148"/>
      <c r="F54844" s="148"/>
      <c r="G54844" s="149"/>
      <c r="H54844" s="148"/>
      <c r="I54844"/>
    </row>
    <row r="54845" spans="1:9" x14ac:dyDescent="0.25">
      <c r="A54845"/>
      <c r="B54845"/>
      <c r="C54845"/>
      <c r="D54845"/>
      <c r="E54845" s="148"/>
      <c r="F54845" s="148"/>
      <c r="G54845" s="149"/>
      <c r="H54845" s="148"/>
      <c r="I54845"/>
    </row>
    <row r="54846" spans="1:9" x14ac:dyDescent="0.25">
      <c r="A54846"/>
      <c r="B54846"/>
      <c r="C54846"/>
      <c r="D54846"/>
      <c r="E54846" s="148"/>
      <c r="F54846" s="148"/>
      <c r="G54846" s="149"/>
      <c r="H54846" s="148"/>
      <c r="I54846"/>
    </row>
    <row r="54847" spans="1:9" x14ac:dyDescent="0.25">
      <c r="A54847"/>
      <c r="B54847"/>
      <c r="C54847"/>
      <c r="D54847"/>
      <c r="E54847" s="148"/>
      <c r="F54847" s="148"/>
      <c r="G54847" s="149"/>
      <c r="H54847" s="148"/>
      <c r="I54847"/>
    </row>
    <row r="54848" spans="1:9" x14ac:dyDescent="0.25">
      <c r="A54848"/>
      <c r="B54848"/>
      <c r="C54848"/>
      <c r="D54848"/>
      <c r="E54848" s="148"/>
      <c r="F54848" s="148"/>
      <c r="G54848" s="149"/>
      <c r="H54848" s="148"/>
      <c r="I54848"/>
    </row>
    <row r="54849" spans="1:9" x14ac:dyDescent="0.25">
      <c r="A54849"/>
      <c r="B54849"/>
      <c r="C54849"/>
      <c r="D54849"/>
      <c r="E54849" s="148"/>
      <c r="F54849" s="148"/>
      <c r="G54849" s="149"/>
      <c r="H54849" s="148"/>
      <c r="I54849"/>
    </row>
    <row r="54850" spans="1:9" x14ac:dyDescent="0.25">
      <c r="A54850"/>
      <c r="B54850"/>
      <c r="C54850"/>
      <c r="D54850"/>
      <c r="E54850" s="148"/>
      <c r="F54850" s="148"/>
      <c r="G54850" s="149"/>
      <c r="H54850" s="148"/>
      <c r="I54850"/>
    </row>
    <row r="54851" spans="1:9" x14ac:dyDescent="0.25">
      <c r="A54851"/>
      <c r="B54851"/>
      <c r="C54851"/>
      <c r="D54851"/>
      <c r="E54851" s="148"/>
      <c r="F54851" s="148"/>
      <c r="G54851" s="149"/>
      <c r="H54851" s="148"/>
      <c r="I54851"/>
    </row>
    <row r="54852" spans="1:9" x14ac:dyDescent="0.25">
      <c r="A54852"/>
      <c r="B54852"/>
      <c r="C54852"/>
      <c r="D54852"/>
      <c r="E54852" s="148"/>
      <c r="F54852" s="148"/>
      <c r="G54852" s="149"/>
      <c r="H54852" s="148"/>
      <c r="I54852"/>
    </row>
    <row r="54853" spans="1:9" x14ac:dyDescent="0.25">
      <c r="A54853"/>
      <c r="B54853"/>
      <c r="C54853"/>
      <c r="D54853"/>
      <c r="E54853" s="148"/>
      <c r="F54853" s="148"/>
      <c r="G54853" s="149"/>
      <c r="H54853" s="148"/>
      <c r="I54853"/>
    </row>
    <row r="54854" spans="1:9" x14ac:dyDescent="0.25">
      <c r="A54854"/>
      <c r="B54854"/>
      <c r="C54854"/>
      <c r="D54854"/>
      <c r="E54854" s="148"/>
      <c r="F54854" s="148"/>
      <c r="G54854" s="149"/>
      <c r="H54854" s="148"/>
      <c r="I54854"/>
    </row>
    <row r="54855" spans="1:9" x14ac:dyDescent="0.25">
      <c r="A54855"/>
      <c r="B54855"/>
      <c r="C54855"/>
      <c r="D54855"/>
      <c r="E54855" s="148"/>
      <c r="F54855" s="148"/>
      <c r="G54855" s="149"/>
      <c r="H54855" s="148"/>
      <c r="I54855"/>
    </row>
    <row r="54856" spans="1:9" x14ac:dyDescent="0.25">
      <c r="A54856"/>
      <c r="B54856"/>
      <c r="C54856"/>
      <c r="D54856"/>
      <c r="E54856" s="148"/>
      <c r="F54856" s="148"/>
      <c r="G54856" s="149"/>
      <c r="H54856" s="148"/>
      <c r="I54856"/>
    </row>
    <row r="54857" spans="1:9" x14ac:dyDescent="0.25">
      <c r="A54857"/>
      <c r="B54857"/>
      <c r="C54857"/>
      <c r="D54857"/>
      <c r="E54857" s="148"/>
      <c r="F54857" s="148"/>
      <c r="G54857" s="149"/>
      <c r="H54857" s="148"/>
      <c r="I54857"/>
    </row>
    <row r="54858" spans="1:9" x14ac:dyDescent="0.25">
      <c r="A54858"/>
      <c r="B54858"/>
      <c r="C54858"/>
      <c r="D54858"/>
      <c r="E54858" s="148"/>
      <c r="F54858" s="148"/>
      <c r="G54858" s="149"/>
      <c r="H54858" s="148"/>
      <c r="I54858"/>
    </row>
    <row r="54859" spans="1:9" x14ac:dyDescent="0.25">
      <c r="A54859"/>
      <c r="B54859"/>
      <c r="C54859"/>
      <c r="D54859"/>
      <c r="E54859" s="148"/>
      <c r="F54859" s="148"/>
      <c r="G54859" s="149"/>
      <c r="H54859" s="148"/>
      <c r="I54859"/>
    </row>
    <row r="54860" spans="1:9" x14ac:dyDescent="0.25">
      <c r="A54860"/>
      <c r="B54860"/>
      <c r="C54860"/>
      <c r="D54860"/>
      <c r="E54860" s="148"/>
      <c r="F54860" s="148"/>
      <c r="G54860" s="149"/>
      <c r="H54860" s="148"/>
      <c r="I54860"/>
    </row>
    <row r="54861" spans="1:9" x14ac:dyDescent="0.25">
      <c r="A54861"/>
      <c r="B54861"/>
      <c r="C54861"/>
      <c r="D54861"/>
      <c r="E54861" s="148"/>
      <c r="F54861" s="148"/>
      <c r="G54861" s="149"/>
      <c r="H54861" s="148"/>
      <c r="I54861"/>
    </row>
    <row r="54862" spans="1:9" x14ac:dyDescent="0.25">
      <c r="A54862"/>
      <c r="B54862"/>
      <c r="C54862"/>
      <c r="D54862"/>
      <c r="E54862" s="148"/>
      <c r="F54862" s="148"/>
      <c r="G54862" s="149"/>
      <c r="H54862" s="148"/>
      <c r="I54862"/>
    </row>
    <row r="54863" spans="1:9" x14ac:dyDescent="0.25">
      <c r="A54863"/>
      <c r="B54863"/>
      <c r="C54863"/>
      <c r="D54863"/>
      <c r="E54863" s="148"/>
      <c r="F54863" s="148"/>
      <c r="G54863" s="149"/>
      <c r="H54863" s="148"/>
      <c r="I54863"/>
    </row>
    <row r="54864" spans="1:9" x14ac:dyDescent="0.25">
      <c r="A54864"/>
      <c r="B54864"/>
      <c r="C54864"/>
      <c r="D54864"/>
      <c r="E54864" s="148"/>
      <c r="F54864" s="148"/>
      <c r="G54864" s="149"/>
      <c r="H54864" s="148"/>
      <c r="I54864"/>
    </row>
    <row r="54865" spans="1:9" x14ac:dyDescent="0.25">
      <c r="A54865"/>
      <c r="B54865"/>
      <c r="C54865"/>
      <c r="D54865"/>
      <c r="E54865" s="148"/>
      <c r="F54865" s="148"/>
      <c r="G54865" s="149"/>
      <c r="H54865" s="148"/>
      <c r="I54865"/>
    </row>
    <row r="54866" spans="1:9" x14ac:dyDescent="0.25">
      <c r="A54866"/>
      <c r="B54866"/>
      <c r="C54866"/>
      <c r="D54866"/>
      <c r="E54866" s="148"/>
      <c r="F54866" s="148"/>
      <c r="G54866" s="149"/>
      <c r="H54866" s="148"/>
      <c r="I54866"/>
    </row>
    <row r="54867" spans="1:9" x14ac:dyDescent="0.25">
      <c r="A54867"/>
      <c r="B54867"/>
      <c r="C54867"/>
      <c r="D54867"/>
      <c r="E54867" s="148"/>
      <c r="F54867" s="148"/>
      <c r="G54867" s="149"/>
      <c r="H54867" s="148"/>
      <c r="I54867"/>
    </row>
    <row r="54868" spans="1:9" x14ac:dyDescent="0.25">
      <c r="A54868"/>
      <c r="B54868"/>
      <c r="C54868"/>
      <c r="D54868"/>
      <c r="E54868" s="148"/>
      <c r="F54868" s="148"/>
      <c r="G54868" s="149"/>
      <c r="H54868" s="148"/>
      <c r="I54868"/>
    </row>
    <row r="54869" spans="1:9" x14ac:dyDescent="0.25">
      <c r="A54869"/>
      <c r="B54869"/>
      <c r="C54869"/>
      <c r="D54869"/>
      <c r="E54869" s="148"/>
      <c r="F54869" s="148"/>
      <c r="G54869" s="149"/>
      <c r="H54869" s="148"/>
      <c r="I54869"/>
    </row>
    <row r="54870" spans="1:9" x14ac:dyDescent="0.25">
      <c r="A54870"/>
      <c r="B54870"/>
      <c r="C54870"/>
      <c r="D54870"/>
      <c r="E54870" s="148"/>
      <c r="F54870" s="148"/>
      <c r="G54870" s="149"/>
      <c r="H54870" s="148"/>
      <c r="I54870"/>
    </row>
    <row r="54871" spans="1:9" x14ac:dyDescent="0.25">
      <c r="A54871"/>
      <c r="B54871"/>
      <c r="C54871"/>
      <c r="D54871"/>
      <c r="E54871" s="148"/>
      <c r="F54871" s="148"/>
      <c r="G54871" s="149"/>
      <c r="H54871" s="148"/>
      <c r="I54871"/>
    </row>
    <row r="54872" spans="1:9" x14ac:dyDescent="0.25">
      <c r="A54872"/>
      <c r="B54872"/>
      <c r="C54872"/>
      <c r="D54872"/>
      <c r="E54872" s="148"/>
      <c r="F54872" s="148"/>
      <c r="G54872" s="149"/>
      <c r="H54872" s="148"/>
      <c r="I54872"/>
    </row>
    <row r="54873" spans="1:9" x14ac:dyDescent="0.25">
      <c r="A54873"/>
      <c r="B54873"/>
      <c r="C54873"/>
      <c r="D54873"/>
      <c r="E54873" s="148"/>
      <c r="F54873" s="148"/>
      <c r="G54873" s="149"/>
      <c r="H54873" s="148"/>
      <c r="I54873"/>
    </row>
    <row r="54874" spans="1:9" x14ac:dyDescent="0.25">
      <c r="A54874"/>
      <c r="B54874"/>
      <c r="C54874"/>
      <c r="D54874"/>
      <c r="E54874" s="148"/>
      <c r="F54874" s="148"/>
      <c r="G54874" s="149"/>
      <c r="H54874" s="148"/>
      <c r="I54874"/>
    </row>
    <row r="54875" spans="1:9" x14ac:dyDescent="0.25">
      <c r="A54875"/>
      <c r="B54875"/>
      <c r="C54875"/>
      <c r="D54875"/>
      <c r="E54875" s="148"/>
      <c r="F54875" s="148"/>
      <c r="G54875" s="149"/>
      <c r="H54875" s="148"/>
      <c r="I54875"/>
    </row>
    <row r="54876" spans="1:9" x14ac:dyDescent="0.25">
      <c r="A54876"/>
      <c r="B54876"/>
      <c r="C54876"/>
      <c r="D54876"/>
      <c r="E54876" s="148"/>
      <c r="F54876" s="148"/>
      <c r="G54876" s="149"/>
      <c r="H54876" s="148"/>
      <c r="I54876"/>
    </row>
    <row r="54877" spans="1:9" x14ac:dyDescent="0.25">
      <c r="A54877"/>
      <c r="B54877"/>
      <c r="C54877"/>
      <c r="D54877"/>
      <c r="E54877" s="148"/>
      <c r="F54877" s="148"/>
      <c r="G54877" s="149"/>
      <c r="H54877" s="148"/>
      <c r="I54877"/>
    </row>
    <row r="54878" spans="1:9" x14ac:dyDescent="0.25">
      <c r="A54878"/>
      <c r="B54878"/>
      <c r="C54878"/>
      <c r="D54878"/>
      <c r="E54878" s="148"/>
      <c r="F54878" s="148"/>
      <c r="G54878" s="149"/>
      <c r="H54878" s="148"/>
      <c r="I54878"/>
    </row>
    <row r="54879" spans="1:9" x14ac:dyDescent="0.25">
      <c r="A54879"/>
      <c r="B54879"/>
      <c r="C54879"/>
      <c r="D54879"/>
      <c r="E54879" s="148"/>
      <c r="F54879" s="148"/>
      <c r="G54879" s="149"/>
      <c r="H54879" s="148"/>
      <c r="I54879"/>
    </row>
    <row r="54880" spans="1:9" x14ac:dyDescent="0.25">
      <c r="A54880"/>
      <c r="B54880"/>
      <c r="C54880"/>
      <c r="D54880"/>
      <c r="E54880" s="148"/>
      <c r="F54880" s="148"/>
      <c r="G54880" s="149"/>
      <c r="H54880" s="148"/>
      <c r="I54880"/>
    </row>
    <row r="54881" spans="1:9" x14ac:dyDescent="0.25">
      <c r="A54881"/>
      <c r="B54881"/>
      <c r="C54881"/>
      <c r="D54881"/>
      <c r="E54881" s="148"/>
      <c r="F54881" s="148"/>
      <c r="G54881" s="149"/>
      <c r="H54881" s="148"/>
      <c r="I54881"/>
    </row>
    <row r="54882" spans="1:9" x14ac:dyDescent="0.25">
      <c r="A54882"/>
      <c r="B54882"/>
      <c r="C54882"/>
      <c r="D54882"/>
      <c r="E54882" s="148"/>
      <c r="F54882" s="148"/>
      <c r="G54882" s="149"/>
      <c r="H54882" s="148"/>
      <c r="I54882"/>
    </row>
    <row r="54883" spans="1:9" x14ac:dyDescent="0.25">
      <c r="A54883"/>
      <c r="B54883"/>
      <c r="C54883"/>
      <c r="D54883"/>
      <c r="E54883" s="148"/>
      <c r="F54883" s="148"/>
      <c r="G54883" s="149"/>
      <c r="H54883" s="148"/>
      <c r="I54883"/>
    </row>
    <row r="54884" spans="1:9" x14ac:dyDescent="0.25">
      <c r="A54884"/>
      <c r="B54884"/>
      <c r="C54884"/>
      <c r="D54884"/>
      <c r="E54884" s="148"/>
      <c r="F54884" s="148"/>
      <c r="G54884" s="149"/>
      <c r="H54884" s="148"/>
      <c r="I54884"/>
    </row>
    <row r="54885" spans="1:9" x14ac:dyDescent="0.25">
      <c r="A54885"/>
      <c r="B54885"/>
      <c r="C54885"/>
      <c r="D54885"/>
      <c r="E54885" s="148"/>
      <c r="F54885" s="148"/>
      <c r="G54885" s="149"/>
      <c r="H54885" s="148"/>
      <c r="I54885"/>
    </row>
    <row r="54886" spans="1:9" x14ac:dyDescent="0.25">
      <c r="A54886"/>
      <c r="B54886"/>
      <c r="C54886"/>
      <c r="D54886"/>
      <c r="E54886" s="148"/>
      <c r="F54886" s="148"/>
      <c r="G54886" s="149"/>
      <c r="H54886" s="148"/>
      <c r="I54886"/>
    </row>
    <row r="54887" spans="1:9" x14ac:dyDescent="0.25">
      <c r="A54887"/>
      <c r="B54887"/>
      <c r="C54887"/>
      <c r="D54887"/>
      <c r="E54887" s="148"/>
      <c r="F54887" s="148"/>
      <c r="G54887" s="149"/>
      <c r="H54887" s="148"/>
      <c r="I54887"/>
    </row>
    <row r="54888" spans="1:9" x14ac:dyDescent="0.25">
      <c r="A54888"/>
      <c r="B54888"/>
      <c r="C54888"/>
      <c r="D54888"/>
      <c r="E54888" s="148"/>
      <c r="F54888" s="148"/>
      <c r="G54888" s="149"/>
      <c r="H54888" s="148"/>
      <c r="I54888"/>
    </row>
    <row r="54889" spans="1:9" x14ac:dyDescent="0.25">
      <c r="A54889"/>
      <c r="B54889"/>
      <c r="C54889"/>
      <c r="D54889"/>
      <c r="E54889" s="148"/>
      <c r="F54889" s="148"/>
      <c r="G54889" s="149"/>
      <c r="H54889" s="148"/>
      <c r="I54889"/>
    </row>
    <row r="54890" spans="1:9" x14ac:dyDescent="0.25">
      <c r="A54890"/>
      <c r="B54890"/>
      <c r="C54890"/>
      <c r="D54890"/>
      <c r="E54890" s="148"/>
      <c r="F54890" s="148"/>
      <c r="G54890" s="149"/>
      <c r="H54890" s="148"/>
      <c r="I54890"/>
    </row>
    <row r="54891" spans="1:9" x14ac:dyDescent="0.25">
      <c r="A54891"/>
      <c r="B54891"/>
      <c r="C54891"/>
      <c r="D54891"/>
      <c r="E54891" s="148"/>
      <c r="F54891" s="148"/>
      <c r="G54891" s="149"/>
      <c r="H54891" s="148"/>
      <c r="I54891"/>
    </row>
    <row r="54892" spans="1:9" x14ac:dyDescent="0.25">
      <c r="A54892"/>
      <c r="B54892"/>
      <c r="C54892"/>
      <c r="D54892"/>
      <c r="E54892" s="148"/>
      <c r="F54892" s="148"/>
      <c r="G54892" s="149"/>
      <c r="H54892" s="148"/>
      <c r="I54892"/>
    </row>
    <row r="54893" spans="1:9" x14ac:dyDescent="0.25">
      <c r="A54893"/>
      <c r="B54893"/>
      <c r="C54893"/>
      <c r="D54893"/>
      <c r="E54893" s="148"/>
      <c r="F54893" s="148"/>
      <c r="G54893" s="149"/>
      <c r="H54893" s="148"/>
      <c r="I54893"/>
    </row>
    <row r="54894" spans="1:9" x14ac:dyDescent="0.25">
      <c r="A54894"/>
      <c r="B54894"/>
      <c r="C54894"/>
      <c r="D54894"/>
      <c r="E54894" s="148"/>
      <c r="F54894" s="148"/>
      <c r="G54894" s="149"/>
      <c r="H54894" s="148"/>
      <c r="I54894"/>
    </row>
    <row r="54895" spans="1:9" x14ac:dyDescent="0.25">
      <c r="A54895"/>
      <c r="B54895"/>
      <c r="C54895"/>
      <c r="D54895"/>
      <c r="E54895" s="148"/>
      <c r="F54895" s="148"/>
      <c r="G54895" s="149"/>
      <c r="H54895" s="148"/>
      <c r="I54895"/>
    </row>
    <row r="54896" spans="1:9" x14ac:dyDescent="0.25">
      <c r="A54896"/>
      <c r="B54896"/>
      <c r="C54896"/>
      <c r="D54896"/>
      <c r="E54896" s="148"/>
      <c r="F54896" s="148"/>
      <c r="G54896" s="149"/>
      <c r="H54896" s="148"/>
      <c r="I54896"/>
    </row>
    <row r="54897" spans="1:9" x14ac:dyDescent="0.25">
      <c r="A54897"/>
      <c r="B54897"/>
      <c r="C54897"/>
      <c r="D54897"/>
      <c r="E54897" s="148"/>
      <c r="F54897" s="148"/>
      <c r="G54897" s="149"/>
      <c r="H54897" s="148"/>
      <c r="I54897"/>
    </row>
    <row r="54898" spans="1:9" x14ac:dyDescent="0.25">
      <c r="A54898"/>
      <c r="B54898"/>
      <c r="C54898"/>
      <c r="D54898"/>
      <c r="E54898" s="148"/>
      <c r="F54898" s="148"/>
      <c r="G54898" s="149"/>
      <c r="H54898" s="148"/>
      <c r="I54898"/>
    </row>
    <row r="54899" spans="1:9" x14ac:dyDescent="0.25">
      <c r="A54899"/>
      <c r="B54899"/>
      <c r="C54899"/>
      <c r="D54899"/>
      <c r="E54899" s="148"/>
      <c r="F54899" s="148"/>
      <c r="G54899" s="149"/>
      <c r="H54899" s="148"/>
      <c r="I54899"/>
    </row>
    <row r="54900" spans="1:9" x14ac:dyDescent="0.25">
      <c r="A54900"/>
      <c r="B54900"/>
      <c r="C54900"/>
      <c r="D54900"/>
      <c r="E54900" s="148"/>
      <c r="F54900" s="148"/>
      <c r="G54900" s="149"/>
      <c r="H54900" s="148"/>
      <c r="I54900"/>
    </row>
    <row r="54901" spans="1:9" x14ac:dyDescent="0.25">
      <c r="A54901"/>
      <c r="B54901"/>
      <c r="C54901"/>
      <c r="D54901"/>
      <c r="E54901" s="148"/>
      <c r="F54901" s="148"/>
      <c r="G54901" s="149"/>
      <c r="H54901" s="148"/>
      <c r="I54901"/>
    </row>
    <row r="54902" spans="1:9" x14ac:dyDescent="0.25">
      <c r="A54902"/>
      <c r="B54902"/>
      <c r="C54902"/>
      <c r="D54902"/>
      <c r="E54902" s="148"/>
      <c r="F54902" s="148"/>
      <c r="G54902" s="149"/>
      <c r="H54902" s="148"/>
      <c r="I54902"/>
    </row>
    <row r="54903" spans="1:9" x14ac:dyDescent="0.25">
      <c r="A54903"/>
      <c r="B54903"/>
      <c r="C54903"/>
      <c r="D54903"/>
      <c r="E54903" s="148"/>
      <c r="F54903" s="148"/>
      <c r="G54903" s="149"/>
      <c r="H54903" s="148"/>
      <c r="I54903"/>
    </row>
    <row r="54904" spans="1:9" x14ac:dyDescent="0.25">
      <c r="A54904"/>
      <c r="B54904"/>
      <c r="C54904"/>
      <c r="D54904"/>
      <c r="E54904" s="148"/>
      <c r="F54904" s="148"/>
      <c r="G54904" s="149"/>
      <c r="H54904" s="148"/>
      <c r="I54904"/>
    </row>
    <row r="54905" spans="1:9" x14ac:dyDescent="0.25">
      <c r="A54905"/>
      <c r="B54905"/>
      <c r="C54905"/>
      <c r="D54905"/>
      <c r="E54905" s="148"/>
      <c r="F54905" s="148"/>
      <c r="G54905" s="149"/>
      <c r="H54905" s="148"/>
      <c r="I54905"/>
    </row>
    <row r="54906" spans="1:9" x14ac:dyDescent="0.25">
      <c r="A54906"/>
      <c r="B54906"/>
      <c r="C54906"/>
      <c r="D54906"/>
      <c r="E54906" s="148"/>
      <c r="F54906" s="148"/>
      <c r="G54906" s="149"/>
      <c r="H54906" s="148"/>
      <c r="I54906"/>
    </row>
    <row r="54907" spans="1:9" x14ac:dyDescent="0.25">
      <c r="A54907"/>
      <c r="B54907"/>
      <c r="C54907"/>
      <c r="D54907"/>
      <c r="E54907" s="148"/>
      <c r="F54907" s="148"/>
      <c r="G54907" s="149"/>
      <c r="H54907" s="148"/>
      <c r="I54907"/>
    </row>
    <row r="54908" spans="1:9" x14ac:dyDescent="0.25">
      <c r="A54908"/>
      <c r="B54908"/>
      <c r="C54908"/>
      <c r="D54908"/>
      <c r="E54908" s="148"/>
      <c r="F54908" s="148"/>
      <c r="G54908" s="149"/>
      <c r="H54908" s="148"/>
      <c r="I54908"/>
    </row>
    <row r="54909" spans="1:9" x14ac:dyDescent="0.25">
      <c r="A54909"/>
      <c r="B54909"/>
      <c r="C54909"/>
      <c r="D54909"/>
      <c r="E54909" s="148"/>
      <c r="F54909" s="148"/>
      <c r="G54909" s="149"/>
      <c r="H54909" s="148"/>
      <c r="I54909"/>
    </row>
    <row r="54910" spans="1:9" x14ac:dyDescent="0.25">
      <c r="A54910"/>
      <c r="B54910"/>
      <c r="C54910"/>
      <c r="D54910"/>
      <c r="E54910" s="148"/>
      <c r="F54910" s="148"/>
      <c r="G54910" s="149"/>
      <c r="H54910" s="148"/>
      <c r="I54910"/>
    </row>
    <row r="54911" spans="1:9" x14ac:dyDescent="0.25">
      <c r="A54911"/>
      <c r="B54911"/>
      <c r="C54911"/>
      <c r="D54911"/>
      <c r="E54911" s="148"/>
      <c r="F54911" s="148"/>
      <c r="G54911" s="149"/>
      <c r="H54911" s="148"/>
      <c r="I54911"/>
    </row>
    <row r="54912" spans="1:9" x14ac:dyDescent="0.25">
      <c r="A54912"/>
      <c r="B54912"/>
      <c r="C54912"/>
      <c r="D54912"/>
      <c r="E54912" s="148"/>
      <c r="F54912" s="148"/>
      <c r="G54912" s="149"/>
      <c r="H54912" s="148"/>
      <c r="I54912"/>
    </row>
    <row r="54913" spans="1:9" x14ac:dyDescent="0.25">
      <c r="A54913"/>
      <c r="B54913"/>
      <c r="C54913"/>
      <c r="D54913"/>
      <c r="E54913" s="148"/>
      <c r="F54913" s="148"/>
      <c r="G54913" s="149"/>
      <c r="H54913" s="148"/>
      <c r="I54913"/>
    </row>
    <row r="54914" spans="1:9" x14ac:dyDescent="0.25">
      <c r="A54914"/>
      <c r="B54914"/>
      <c r="C54914"/>
      <c r="D54914"/>
      <c r="E54914" s="148"/>
      <c r="F54914" s="148"/>
      <c r="G54914" s="149"/>
      <c r="H54914" s="148"/>
      <c r="I54914"/>
    </row>
    <row r="54915" spans="1:9" x14ac:dyDescent="0.25">
      <c r="A54915"/>
      <c r="B54915"/>
      <c r="C54915"/>
      <c r="D54915"/>
      <c r="E54915" s="148"/>
      <c r="F54915" s="148"/>
      <c r="G54915" s="149"/>
      <c r="H54915" s="148"/>
      <c r="I54915"/>
    </row>
    <row r="54916" spans="1:9" x14ac:dyDescent="0.25">
      <c r="A54916"/>
      <c r="B54916"/>
      <c r="C54916"/>
      <c r="D54916"/>
      <c r="E54916" s="148"/>
      <c r="F54916" s="148"/>
      <c r="G54916" s="149"/>
      <c r="H54916" s="148"/>
      <c r="I54916"/>
    </row>
    <row r="54917" spans="1:9" x14ac:dyDescent="0.25">
      <c r="A54917"/>
      <c r="B54917"/>
      <c r="C54917"/>
      <c r="D54917"/>
      <c r="E54917" s="148"/>
      <c r="F54917" s="148"/>
      <c r="G54917" s="149"/>
      <c r="H54917" s="148"/>
      <c r="I54917"/>
    </row>
    <row r="54918" spans="1:9" x14ac:dyDescent="0.25">
      <c r="A54918"/>
      <c r="B54918"/>
      <c r="C54918"/>
      <c r="D54918"/>
      <c r="E54918" s="148"/>
      <c r="F54918" s="148"/>
      <c r="G54918" s="149"/>
      <c r="H54918" s="148"/>
      <c r="I54918"/>
    </row>
    <row r="54919" spans="1:9" x14ac:dyDescent="0.25">
      <c r="A54919"/>
      <c r="B54919"/>
      <c r="C54919"/>
      <c r="D54919"/>
      <c r="E54919" s="148"/>
      <c r="F54919" s="148"/>
      <c r="G54919" s="149"/>
      <c r="H54919" s="148"/>
      <c r="I54919"/>
    </row>
    <row r="54920" spans="1:9" x14ac:dyDescent="0.25">
      <c r="A54920"/>
      <c r="B54920"/>
      <c r="C54920"/>
      <c r="D54920"/>
      <c r="E54920" s="148"/>
      <c r="F54920" s="148"/>
      <c r="G54920" s="149"/>
      <c r="H54920" s="148"/>
      <c r="I54920"/>
    </row>
    <row r="54921" spans="1:9" x14ac:dyDescent="0.25">
      <c r="A54921"/>
      <c r="B54921"/>
      <c r="C54921"/>
      <c r="D54921"/>
      <c r="E54921" s="148"/>
      <c r="F54921" s="148"/>
      <c r="G54921" s="149"/>
      <c r="H54921" s="148"/>
      <c r="I54921"/>
    </row>
    <row r="54922" spans="1:9" x14ac:dyDescent="0.25">
      <c r="A54922"/>
      <c r="B54922"/>
      <c r="C54922"/>
      <c r="D54922"/>
      <c r="E54922" s="148"/>
      <c r="F54922" s="148"/>
      <c r="G54922" s="149"/>
      <c r="H54922" s="148"/>
      <c r="I54922"/>
    </row>
    <row r="54923" spans="1:9" x14ac:dyDescent="0.25">
      <c r="A54923"/>
      <c r="B54923"/>
      <c r="C54923"/>
      <c r="D54923"/>
      <c r="E54923" s="148"/>
      <c r="F54923" s="148"/>
      <c r="G54923" s="149"/>
      <c r="H54923" s="148"/>
      <c r="I54923"/>
    </row>
    <row r="54924" spans="1:9" x14ac:dyDescent="0.25">
      <c r="A54924"/>
      <c r="B54924"/>
      <c r="C54924"/>
      <c r="D54924"/>
      <c r="E54924" s="148"/>
      <c r="F54924" s="148"/>
      <c r="G54924" s="149"/>
      <c r="H54924" s="148"/>
      <c r="I54924"/>
    </row>
    <row r="54925" spans="1:9" x14ac:dyDescent="0.25">
      <c r="A54925"/>
      <c r="B54925"/>
      <c r="C54925"/>
      <c r="D54925"/>
      <c r="E54925" s="148"/>
      <c r="F54925" s="148"/>
      <c r="G54925" s="149"/>
      <c r="H54925" s="148"/>
      <c r="I54925"/>
    </row>
    <row r="54926" spans="1:9" x14ac:dyDescent="0.25">
      <c r="A54926"/>
      <c r="B54926"/>
      <c r="C54926"/>
      <c r="D54926"/>
      <c r="E54926" s="148"/>
      <c r="F54926" s="148"/>
      <c r="G54926" s="149"/>
      <c r="H54926" s="148"/>
      <c r="I54926"/>
    </row>
    <row r="54927" spans="1:9" x14ac:dyDescent="0.25">
      <c r="A54927"/>
      <c r="B54927"/>
      <c r="C54927"/>
      <c r="D54927"/>
      <c r="E54927" s="148"/>
      <c r="F54927" s="148"/>
      <c r="G54927" s="149"/>
      <c r="H54927" s="148"/>
      <c r="I54927"/>
    </row>
    <row r="54928" spans="1:9" x14ac:dyDescent="0.25">
      <c r="A54928"/>
      <c r="B54928"/>
      <c r="C54928"/>
      <c r="D54928"/>
      <c r="E54928" s="148"/>
      <c r="F54928" s="148"/>
      <c r="G54928" s="149"/>
      <c r="H54928" s="148"/>
      <c r="I54928"/>
    </row>
    <row r="54929" spans="1:9" x14ac:dyDescent="0.25">
      <c r="A54929"/>
      <c r="B54929"/>
      <c r="C54929"/>
      <c r="D54929"/>
      <c r="E54929" s="148"/>
      <c r="F54929" s="148"/>
      <c r="G54929" s="149"/>
      <c r="H54929" s="148"/>
      <c r="I54929"/>
    </row>
    <row r="54930" spans="1:9" x14ac:dyDescent="0.25">
      <c r="A54930"/>
      <c r="B54930"/>
      <c r="C54930"/>
      <c r="D54930"/>
      <c r="E54930" s="148"/>
      <c r="F54930" s="148"/>
      <c r="G54930" s="149"/>
      <c r="H54930" s="148"/>
      <c r="I54930"/>
    </row>
    <row r="54931" spans="1:9" x14ac:dyDescent="0.25">
      <c r="A54931"/>
      <c r="B54931"/>
      <c r="C54931"/>
      <c r="D54931"/>
      <c r="E54931" s="148"/>
      <c r="F54931" s="148"/>
      <c r="G54931" s="149"/>
      <c r="H54931" s="148"/>
      <c r="I54931"/>
    </row>
    <row r="54932" spans="1:9" x14ac:dyDescent="0.25">
      <c r="A54932"/>
      <c r="B54932"/>
      <c r="C54932"/>
      <c r="D54932"/>
      <c r="E54932" s="148"/>
      <c r="F54932" s="148"/>
      <c r="G54932" s="149"/>
      <c r="H54932" s="148"/>
      <c r="I54932"/>
    </row>
    <row r="54933" spans="1:9" x14ac:dyDescent="0.25">
      <c r="A54933"/>
      <c r="B54933"/>
      <c r="C54933"/>
      <c r="D54933"/>
      <c r="E54933" s="148"/>
      <c r="F54933" s="148"/>
      <c r="G54933" s="149"/>
      <c r="H54933" s="148"/>
      <c r="I54933"/>
    </row>
    <row r="54934" spans="1:9" x14ac:dyDescent="0.25">
      <c r="A54934"/>
      <c r="B54934"/>
      <c r="C54934"/>
      <c r="D54934"/>
      <c r="E54934" s="148"/>
      <c r="F54934" s="148"/>
      <c r="G54934" s="149"/>
      <c r="H54934" s="148"/>
      <c r="I54934"/>
    </row>
    <row r="54935" spans="1:9" x14ac:dyDescent="0.25">
      <c r="A54935"/>
      <c r="B54935"/>
      <c r="C54935"/>
      <c r="D54935"/>
      <c r="E54935" s="148"/>
      <c r="F54935" s="148"/>
      <c r="G54935" s="149"/>
      <c r="H54935" s="148"/>
      <c r="I54935"/>
    </row>
    <row r="54936" spans="1:9" x14ac:dyDescent="0.25">
      <c r="A54936"/>
      <c r="B54936"/>
      <c r="C54936"/>
      <c r="D54936"/>
      <c r="E54936" s="148"/>
      <c r="F54936" s="148"/>
      <c r="G54936" s="149"/>
      <c r="H54936" s="148"/>
      <c r="I54936"/>
    </row>
    <row r="54937" spans="1:9" x14ac:dyDescent="0.25">
      <c r="A54937"/>
      <c r="B54937"/>
      <c r="C54937"/>
      <c r="D54937"/>
      <c r="E54937" s="148"/>
      <c r="F54937" s="148"/>
      <c r="G54937" s="149"/>
      <c r="H54937" s="148"/>
      <c r="I54937"/>
    </row>
    <row r="54938" spans="1:9" x14ac:dyDescent="0.25">
      <c r="A54938"/>
      <c r="B54938"/>
      <c r="C54938"/>
      <c r="D54938"/>
      <c r="E54938" s="148"/>
      <c r="F54938" s="148"/>
      <c r="G54938" s="149"/>
      <c r="H54938" s="148"/>
      <c r="I54938"/>
    </row>
    <row r="54939" spans="1:9" x14ac:dyDescent="0.25">
      <c r="A54939"/>
      <c r="B54939"/>
      <c r="C54939"/>
      <c r="D54939"/>
      <c r="E54939" s="148"/>
      <c r="F54939" s="148"/>
      <c r="G54939" s="149"/>
      <c r="H54939" s="148"/>
      <c r="I54939"/>
    </row>
    <row r="54940" spans="1:9" x14ac:dyDescent="0.25">
      <c r="A54940"/>
      <c r="B54940"/>
      <c r="C54940"/>
      <c r="D54940"/>
      <c r="E54940" s="148"/>
      <c r="F54940" s="148"/>
      <c r="G54940" s="149"/>
      <c r="H54940" s="148"/>
      <c r="I54940"/>
    </row>
    <row r="54941" spans="1:9" x14ac:dyDescent="0.25">
      <c r="A54941"/>
      <c r="B54941"/>
      <c r="C54941"/>
      <c r="D54941"/>
      <c r="E54941" s="148"/>
      <c r="F54941" s="148"/>
      <c r="G54941" s="149"/>
      <c r="H54941" s="148"/>
      <c r="I54941"/>
    </row>
    <row r="54942" spans="1:9" x14ac:dyDescent="0.25">
      <c r="A54942"/>
      <c r="B54942"/>
      <c r="C54942"/>
      <c r="D54942"/>
      <c r="E54942" s="148"/>
      <c r="F54942" s="148"/>
      <c r="G54942" s="149"/>
      <c r="H54942" s="148"/>
      <c r="I54942"/>
    </row>
    <row r="54943" spans="1:9" x14ac:dyDescent="0.25">
      <c r="A54943"/>
      <c r="B54943"/>
      <c r="C54943"/>
      <c r="D54943"/>
      <c r="E54943" s="148"/>
      <c r="F54943" s="148"/>
      <c r="G54943" s="149"/>
      <c r="H54943" s="148"/>
      <c r="I54943"/>
    </row>
    <row r="54944" spans="1:9" x14ac:dyDescent="0.25">
      <c r="A54944"/>
      <c r="B54944"/>
      <c r="C54944"/>
      <c r="D54944"/>
      <c r="E54944" s="148"/>
      <c r="F54944" s="148"/>
      <c r="G54944" s="149"/>
      <c r="H54944" s="148"/>
      <c r="I54944"/>
    </row>
    <row r="54945" spans="1:9" x14ac:dyDescent="0.25">
      <c r="A54945"/>
      <c r="B54945"/>
      <c r="C54945"/>
      <c r="D54945"/>
      <c r="E54945" s="148"/>
      <c r="F54945" s="148"/>
      <c r="G54945" s="149"/>
      <c r="H54945" s="148"/>
      <c r="I54945"/>
    </row>
    <row r="54946" spans="1:9" x14ac:dyDescent="0.25">
      <c r="A54946"/>
      <c r="B54946"/>
      <c r="C54946"/>
      <c r="D54946"/>
      <c r="E54946" s="148"/>
      <c r="F54946" s="148"/>
      <c r="G54946" s="149"/>
      <c r="H54946" s="148"/>
      <c r="I54946"/>
    </row>
    <row r="54947" spans="1:9" x14ac:dyDescent="0.25">
      <c r="A54947"/>
      <c r="B54947"/>
      <c r="C54947"/>
      <c r="D54947"/>
      <c r="E54947" s="148"/>
      <c r="F54947" s="148"/>
      <c r="G54947" s="149"/>
      <c r="H54947" s="148"/>
      <c r="I54947"/>
    </row>
    <row r="54948" spans="1:9" x14ac:dyDescent="0.25">
      <c r="A54948"/>
      <c r="B54948"/>
      <c r="C54948"/>
      <c r="D54948"/>
      <c r="E54948" s="148"/>
      <c r="F54948" s="148"/>
      <c r="G54948" s="149"/>
      <c r="H54948" s="148"/>
      <c r="I54948"/>
    </row>
    <row r="54949" spans="1:9" x14ac:dyDescent="0.25">
      <c r="A54949"/>
      <c r="B54949"/>
      <c r="C54949"/>
      <c r="D54949"/>
      <c r="E54949" s="148"/>
      <c r="F54949" s="148"/>
      <c r="G54949" s="149"/>
      <c r="H54949" s="148"/>
      <c r="I54949"/>
    </row>
    <row r="54950" spans="1:9" x14ac:dyDescent="0.25">
      <c r="A54950"/>
      <c r="B54950"/>
      <c r="C54950"/>
      <c r="D54950"/>
      <c r="E54950" s="148"/>
      <c r="F54950" s="148"/>
      <c r="G54950" s="149"/>
      <c r="H54950" s="148"/>
      <c r="I54950"/>
    </row>
    <row r="54951" spans="1:9" x14ac:dyDescent="0.25">
      <c r="A54951"/>
      <c r="B54951"/>
      <c r="C54951"/>
      <c r="D54951"/>
      <c r="E54951" s="148"/>
      <c r="F54951" s="148"/>
      <c r="G54951" s="149"/>
      <c r="H54951" s="148"/>
      <c r="I54951"/>
    </row>
    <row r="54952" spans="1:9" x14ac:dyDescent="0.25">
      <c r="A54952"/>
      <c r="B54952"/>
      <c r="C54952"/>
      <c r="D54952"/>
      <c r="E54952" s="148"/>
      <c r="F54952" s="148"/>
      <c r="G54952" s="149"/>
      <c r="H54952" s="148"/>
      <c r="I54952"/>
    </row>
    <row r="54953" spans="1:9" x14ac:dyDescent="0.25">
      <c r="A54953"/>
      <c r="B54953"/>
      <c r="C54953"/>
      <c r="D54953"/>
      <c r="E54953" s="148"/>
      <c r="F54953" s="148"/>
      <c r="G54953" s="149"/>
      <c r="H54953" s="148"/>
      <c r="I54953"/>
    </row>
    <row r="54954" spans="1:9" x14ac:dyDescent="0.25">
      <c r="A54954"/>
      <c r="B54954"/>
      <c r="C54954"/>
      <c r="D54954"/>
      <c r="E54954" s="148"/>
      <c r="F54954" s="148"/>
      <c r="G54954" s="149"/>
      <c r="H54954" s="148"/>
      <c r="I54954"/>
    </row>
    <row r="54955" spans="1:9" x14ac:dyDescent="0.25">
      <c r="A54955"/>
      <c r="B54955"/>
      <c r="C54955"/>
      <c r="D54955"/>
      <c r="E54955" s="148"/>
      <c r="F54955" s="148"/>
      <c r="G54955" s="149"/>
      <c r="H54955" s="148"/>
      <c r="I54955"/>
    </row>
    <row r="54956" spans="1:9" x14ac:dyDescent="0.25">
      <c r="A54956"/>
      <c r="B54956"/>
      <c r="C54956"/>
      <c r="D54956"/>
      <c r="E54956" s="148"/>
      <c r="F54956" s="148"/>
      <c r="G54956" s="149"/>
      <c r="H54956" s="148"/>
      <c r="I54956"/>
    </row>
    <row r="54957" spans="1:9" x14ac:dyDescent="0.25">
      <c r="A54957"/>
      <c r="B54957"/>
      <c r="C54957"/>
      <c r="D54957"/>
      <c r="E54957" s="148"/>
      <c r="F54957" s="148"/>
      <c r="G54957" s="149"/>
      <c r="H54957" s="148"/>
      <c r="I54957"/>
    </row>
    <row r="54958" spans="1:9" x14ac:dyDescent="0.25">
      <c r="A54958"/>
      <c r="B54958"/>
      <c r="C54958"/>
      <c r="D54958"/>
      <c r="E54958" s="148"/>
      <c r="F54958" s="148"/>
      <c r="G54958" s="149"/>
      <c r="H54958" s="148"/>
      <c r="I54958"/>
    </row>
    <row r="54959" spans="1:9" x14ac:dyDescent="0.25">
      <c r="A54959"/>
      <c r="B54959"/>
      <c r="C54959"/>
      <c r="D54959"/>
      <c r="E54959" s="148"/>
      <c r="F54959" s="148"/>
      <c r="G54959" s="149"/>
      <c r="H54959" s="148"/>
      <c r="I54959"/>
    </row>
    <row r="54960" spans="1:9" x14ac:dyDescent="0.25">
      <c r="A54960"/>
      <c r="B54960"/>
      <c r="C54960"/>
      <c r="D54960"/>
      <c r="E54960" s="148"/>
      <c r="F54960" s="148"/>
      <c r="G54960" s="149"/>
      <c r="H54960" s="148"/>
      <c r="I54960"/>
    </row>
    <row r="54961" spans="1:9" x14ac:dyDescent="0.25">
      <c r="A54961"/>
      <c r="B54961"/>
      <c r="C54961"/>
      <c r="D54961"/>
      <c r="E54961" s="148"/>
      <c r="F54961" s="148"/>
      <c r="G54961" s="149"/>
      <c r="H54961" s="148"/>
      <c r="I54961"/>
    </row>
    <row r="54962" spans="1:9" x14ac:dyDescent="0.25">
      <c r="A54962"/>
      <c r="B54962"/>
      <c r="C54962"/>
      <c r="D54962"/>
      <c r="E54962" s="148"/>
      <c r="F54962" s="148"/>
      <c r="G54962" s="149"/>
      <c r="H54962" s="148"/>
      <c r="I54962"/>
    </row>
    <row r="54963" spans="1:9" x14ac:dyDescent="0.25">
      <c r="A54963"/>
      <c r="B54963"/>
      <c r="C54963"/>
      <c r="D54963"/>
      <c r="E54963" s="148"/>
      <c r="F54963" s="148"/>
      <c r="G54963" s="149"/>
      <c r="H54963" s="148"/>
      <c r="I54963"/>
    </row>
    <row r="54964" spans="1:9" x14ac:dyDescent="0.25">
      <c r="A54964"/>
      <c r="B54964"/>
      <c r="C54964"/>
      <c r="D54964"/>
      <c r="E54964" s="148"/>
      <c r="F54964" s="148"/>
      <c r="G54964" s="149"/>
      <c r="H54964" s="148"/>
      <c r="I54964"/>
    </row>
    <row r="54965" spans="1:9" x14ac:dyDescent="0.25">
      <c r="A54965"/>
      <c r="B54965"/>
      <c r="C54965"/>
      <c r="D54965"/>
      <c r="E54965" s="148"/>
      <c r="F54965" s="148"/>
      <c r="G54965" s="149"/>
      <c r="H54965" s="148"/>
      <c r="I54965"/>
    </row>
    <row r="54966" spans="1:9" x14ac:dyDescent="0.25">
      <c r="A54966"/>
      <c r="B54966"/>
      <c r="C54966"/>
      <c r="D54966"/>
      <c r="E54966" s="148"/>
      <c r="F54966" s="148"/>
      <c r="G54966" s="149"/>
      <c r="H54966" s="148"/>
      <c r="I54966"/>
    </row>
    <row r="54967" spans="1:9" x14ac:dyDescent="0.25">
      <c r="A54967"/>
      <c r="B54967"/>
      <c r="C54967"/>
      <c r="D54967"/>
      <c r="E54967" s="148"/>
      <c r="F54967" s="148"/>
      <c r="G54967" s="149"/>
      <c r="H54967" s="148"/>
      <c r="I54967"/>
    </row>
    <row r="54968" spans="1:9" x14ac:dyDescent="0.25">
      <c r="A54968"/>
      <c r="B54968"/>
      <c r="C54968"/>
      <c r="D54968"/>
      <c r="E54968" s="148"/>
      <c r="F54968" s="148"/>
      <c r="G54968" s="149"/>
      <c r="H54968" s="148"/>
      <c r="I54968"/>
    </row>
    <row r="54969" spans="1:9" x14ac:dyDescent="0.25">
      <c r="A54969"/>
      <c r="B54969"/>
      <c r="C54969"/>
      <c r="D54969"/>
      <c r="E54969" s="148"/>
      <c r="F54969" s="148"/>
      <c r="G54969" s="149"/>
      <c r="H54969" s="148"/>
      <c r="I54969"/>
    </row>
    <row r="54970" spans="1:9" x14ac:dyDescent="0.25">
      <c r="A54970"/>
      <c r="B54970"/>
      <c r="C54970"/>
      <c r="D54970"/>
      <c r="E54970" s="148"/>
      <c r="F54970" s="148"/>
      <c r="G54970" s="149"/>
      <c r="H54970" s="148"/>
      <c r="I54970"/>
    </row>
    <row r="54971" spans="1:9" x14ac:dyDescent="0.25">
      <c r="A54971"/>
      <c r="B54971"/>
      <c r="C54971"/>
      <c r="D54971"/>
      <c r="E54971" s="148"/>
      <c r="F54971" s="148"/>
      <c r="G54971" s="149"/>
      <c r="H54971" s="148"/>
      <c r="I54971"/>
    </row>
    <row r="54972" spans="1:9" x14ac:dyDescent="0.25">
      <c r="A54972"/>
      <c r="B54972"/>
      <c r="C54972"/>
      <c r="D54972"/>
      <c r="E54972" s="148"/>
      <c r="F54972" s="148"/>
      <c r="G54972" s="149"/>
      <c r="H54972" s="148"/>
      <c r="I54972"/>
    </row>
    <row r="54973" spans="1:9" x14ac:dyDescent="0.25">
      <c r="A54973"/>
      <c r="B54973"/>
      <c r="C54973"/>
      <c r="D54973"/>
      <c r="E54973" s="148"/>
      <c r="F54973" s="148"/>
      <c r="G54973" s="149"/>
      <c r="H54973" s="148"/>
      <c r="I54973"/>
    </row>
    <row r="54974" spans="1:9" x14ac:dyDescent="0.25">
      <c r="A54974"/>
      <c r="B54974"/>
      <c r="C54974"/>
      <c r="D54974"/>
      <c r="E54974" s="148"/>
      <c r="F54974" s="148"/>
      <c r="G54974" s="149"/>
      <c r="H54974" s="148"/>
      <c r="I54974"/>
    </row>
    <row r="54975" spans="1:9" x14ac:dyDescent="0.25">
      <c r="A54975"/>
      <c r="B54975"/>
      <c r="C54975"/>
      <c r="D54975"/>
      <c r="E54975" s="148"/>
      <c r="F54975" s="148"/>
      <c r="G54975" s="149"/>
      <c r="H54975" s="148"/>
      <c r="I54975"/>
    </row>
    <row r="54976" spans="1:9" x14ac:dyDescent="0.25">
      <c r="A54976"/>
      <c r="B54976"/>
      <c r="C54976"/>
      <c r="D54976"/>
      <c r="E54976" s="148"/>
      <c r="F54976" s="148"/>
      <c r="G54976" s="149"/>
      <c r="H54976" s="148"/>
      <c r="I54976"/>
    </row>
    <row r="54977" spans="1:9" x14ac:dyDescent="0.25">
      <c r="A54977"/>
      <c r="B54977"/>
      <c r="C54977"/>
      <c r="D54977"/>
      <c r="E54977" s="148"/>
      <c r="F54977" s="148"/>
      <c r="G54977" s="149"/>
      <c r="H54977" s="148"/>
      <c r="I54977"/>
    </row>
    <row r="54978" spans="1:9" x14ac:dyDescent="0.25">
      <c r="A54978"/>
      <c r="B54978"/>
      <c r="C54978"/>
      <c r="D54978"/>
      <c r="E54978" s="148"/>
      <c r="F54978" s="148"/>
      <c r="G54978" s="149"/>
      <c r="H54978" s="148"/>
      <c r="I54978"/>
    </row>
    <row r="54979" spans="1:9" x14ac:dyDescent="0.25">
      <c r="A54979"/>
      <c r="B54979"/>
      <c r="C54979"/>
      <c r="D54979"/>
      <c r="E54979" s="148"/>
      <c r="F54979" s="148"/>
      <c r="G54979" s="149"/>
      <c r="H54979" s="148"/>
      <c r="I54979"/>
    </row>
    <row r="54980" spans="1:9" x14ac:dyDescent="0.25">
      <c r="A54980"/>
      <c r="B54980"/>
      <c r="C54980"/>
      <c r="D54980"/>
      <c r="E54980" s="148"/>
      <c r="F54980" s="148"/>
      <c r="G54980" s="149"/>
      <c r="H54980" s="148"/>
      <c r="I54980"/>
    </row>
    <row r="54981" spans="1:9" x14ac:dyDescent="0.25">
      <c r="A54981"/>
      <c r="B54981"/>
      <c r="C54981"/>
      <c r="D54981"/>
      <c r="E54981" s="148"/>
      <c r="F54981" s="148"/>
      <c r="G54981" s="149"/>
      <c r="H54981" s="148"/>
      <c r="I54981"/>
    </row>
    <row r="54982" spans="1:9" x14ac:dyDescent="0.25">
      <c r="A54982"/>
      <c r="B54982"/>
      <c r="C54982"/>
      <c r="D54982"/>
      <c r="E54982" s="148"/>
      <c r="F54982" s="148"/>
      <c r="G54982" s="149"/>
      <c r="H54982" s="148"/>
      <c r="I54982"/>
    </row>
    <row r="54983" spans="1:9" x14ac:dyDescent="0.25">
      <c r="A54983"/>
      <c r="B54983"/>
      <c r="C54983"/>
      <c r="D54983"/>
      <c r="E54983" s="148"/>
      <c r="F54983" s="148"/>
      <c r="G54983" s="149"/>
      <c r="H54983" s="148"/>
      <c r="I54983"/>
    </row>
    <row r="54984" spans="1:9" x14ac:dyDescent="0.25">
      <c r="A54984"/>
      <c r="B54984"/>
      <c r="C54984"/>
      <c r="D54984"/>
      <c r="E54984" s="148"/>
      <c r="F54984" s="148"/>
      <c r="G54984" s="149"/>
      <c r="H54984" s="148"/>
      <c r="I54984"/>
    </row>
    <row r="54985" spans="1:9" x14ac:dyDescent="0.25">
      <c r="A54985"/>
      <c r="B54985"/>
      <c r="C54985"/>
      <c r="D54985"/>
      <c r="E54985" s="148"/>
      <c r="F54985" s="148"/>
      <c r="G54985" s="149"/>
      <c r="H54985" s="148"/>
      <c r="I54985"/>
    </row>
    <row r="54986" spans="1:9" x14ac:dyDescent="0.25">
      <c r="A54986"/>
      <c r="B54986"/>
      <c r="C54986"/>
      <c r="D54986"/>
      <c r="E54986" s="148"/>
      <c r="F54986" s="148"/>
      <c r="G54986" s="149"/>
      <c r="H54986" s="148"/>
      <c r="I54986"/>
    </row>
    <row r="54987" spans="1:9" x14ac:dyDescent="0.25">
      <c r="A54987"/>
      <c r="B54987"/>
      <c r="C54987"/>
      <c r="D54987"/>
      <c r="E54987" s="148"/>
      <c r="F54987" s="148"/>
      <c r="G54987" s="149"/>
      <c r="H54987" s="148"/>
      <c r="I54987"/>
    </row>
    <row r="54988" spans="1:9" x14ac:dyDescent="0.25">
      <c r="A54988"/>
      <c r="B54988"/>
      <c r="C54988"/>
      <c r="D54988"/>
      <c r="E54988" s="148"/>
      <c r="F54988" s="148"/>
      <c r="G54988" s="149"/>
      <c r="H54988" s="148"/>
      <c r="I54988"/>
    </row>
    <row r="54989" spans="1:9" x14ac:dyDescent="0.25">
      <c r="A54989"/>
      <c r="B54989"/>
      <c r="C54989"/>
      <c r="D54989"/>
      <c r="E54989" s="148"/>
      <c r="F54989" s="148"/>
      <c r="G54989" s="149"/>
      <c r="H54989" s="148"/>
      <c r="I54989"/>
    </row>
    <row r="54990" spans="1:9" x14ac:dyDescent="0.25">
      <c r="A54990"/>
      <c r="B54990"/>
      <c r="C54990"/>
      <c r="D54990"/>
      <c r="E54990" s="148"/>
      <c r="F54990" s="148"/>
      <c r="G54990" s="149"/>
      <c r="H54990" s="148"/>
      <c r="I54990"/>
    </row>
    <row r="54991" spans="1:9" x14ac:dyDescent="0.25">
      <c r="A54991"/>
      <c r="B54991"/>
      <c r="C54991"/>
      <c r="D54991"/>
      <c r="E54991" s="148"/>
      <c r="F54991" s="148"/>
      <c r="G54991" s="149"/>
      <c r="H54991" s="148"/>
      <c r="I54991"/>
    </row>
    <row r="54992" spans="1:9" x14ac:dyDescent="0.25">
      <c r="A54992"/>
      <c r="B54992"/>
      <c r="C54992"/>
      <c r="D54992"/>
      <c r="E54992" s="148"/>
      <c r="F54992" s="148"/>
      <c r="G54992" s="149"/>
      <c r="H54992" s="148"/>
      <c r="I54992"/>
    </row>
    <row r="54993" spans="1:9" x14ac:dyDescent="0.25">
      <c r="A54993"/>
      <c r="B54993"/>
      <c r="C54993"/>
      <c r="D54993"/>
      <c r="E54993" s="148"/>
      <c r="F54993" s="148"/>
      <c r="G54993" s="149"/>
      <c r="H54993" s="148"/>
      <c r="I54993"/>
    </row>
    <row r="54994" spans="1:9" x14ac:dyDescent="0.25">
      <c r="A54994"/>
      <c r="B54994"/>
      <c r="C54994"/>
      <c r="D54994"/>
      <c r="E54994" s="148"/>
      <c r="F54994" s="148"/>
      <c r="G54994" s="149"/>
      <c r="H54994" s="148"/>
      <c r="I54994"/>
    </row>
    <row r="54995" spans="1:9" x14ac:dyDescent="0.25">
      <c r="A54995"/>
      <c r="B54995"/>
      <c r="C54995"/>
      <c r="D54995"/>
      <c r="E54995" s="148"/>
      <c r="F54995" s="148"/>
      <c r="G54995" s="149"/>
      <c r="H54995" s="148"/>
      <c r="I54995"/>
    </row>
    <row r="54996" spans="1:9" x14ac:dyDescent="0.25">
      <c r="A54996"/>
      <c r="B54996"/>
      <c r="C54996"/>
      <c r="D54996"/>
      <c r="E54996" s="148"/>
      <c r="F54996" s="148"/>
      <c r="G54996" s="149"/>
      <c r="H54996" s="148"/>
      <c r="I54996"/>
    </row>
    <row r="54997" spans="1:9" x14ac:dyDescent="0.25">
      <c r="A54997"/>
      <c r="B54997"/>
      <c r="C54997"/>
      <c r="D54997"/>
      <c r="E54997" s="148"/>
      <c r="F54997" s="148"/>
      <c r="G54997" s="149"/>
      <c r="H54997" s="148"/>
      <c r="I54997"/>
    </row>
    <row r="54998" spans="1:9" x14ac:dyDescent="0.25">
      <c r="A54998"/>
      <c r="B54998"/>
      <c r="C54998"/>
      <c r="D54998"/>
      <c r="E54998" s="148"/>
      <c r="F54998" s="148"/>
      <c r="G54998" s="149"/>
      <c r="H54998" s="148"/>
      <c r="I54998"/>
    </row>
    <row r="54999" spans="1:9" x14ac:dyDescent="0.25">
      <c r="A54999"/>
      <c r="B54999"/>
      <c r="C54999"/>
      <c r="D54999"/>
      <c r="E54999" s="148"/>
      <c r="F54999" s="148"/>
      <c r="G54999" s="149"/>
      <c r="H54999" s="148"/>
      <c r="I54999"/>
    </row>
    <row r="55000" spans="1:9" x14ac:dyDescent="0.25">
      <c r="A55000"/>
      <c r="B55000"/>
      <c r="C55000"/>
      <c r="D55000"/>
      <c r="E55000" s="148"/>
      <c r="F55000" s="148"/>
      <c r="G55000" s="149"/>
      <c r="H55000" s="148"/>
      <c r="I55000"/>
    </row>
    <row r="55001" spans="1:9" x14ac:dyDescent="0.25">
      <c r="A55001"/>
      <c r="B55001"/>
      <c r="C55001"/>
      <c r="D55001"/>
      <c r="E55001" s="148"/>
      <c r="F55001" s="148"/>
      <c r="G55001" s="149"/>
      <c r="H55001" s="148"/>
      <c r="I55001"/>
    </row>
    <row r="55002" spans="1:9" x14ac:dyDescent="0.25">
      <c r="A55002"/>
      <c r="B55002"/>
      <c r="C55002"/>
      <c r="D55002"/>
      <c r="E55002" s="148"/>
      <c r="F55002" s="148"/>
      <c r="G55002" s="149"/>
      <c r="H55002" s="148"/>
      <c r="I55002"/>
    </row>
    <row r="55003" spans="1:9" x14ac:dyDescent="0.25">
      <c r="A55003"/>
      <c r="B55003"/>
      <c r="C55003"/>
      <c r="D55003"/>
      <c r="E55003" s="148"/>
      <c r="F55003" s="148"/>
      <c r="G55003" s="149"/>
      <c r="H55003" s="148"/>
      <c r="I55003"/>
    </row>
    <row r="55004" spans="1:9" x14ac:dyDescent="0.25">
      <c r="A55004"/>
      <c r="B55004"/>
      <c r="C55004"/>
      <c r="D55004"/>
      <c r="E55004" s="148"/>
      <c r="F55004" s="148"/>
      <c r="G55004" s="149"/>
      <c r="H55004" s="148"/>
      <c r="I55004"/>
    </row>
    <row r="55005" spans="1:9" x14ac:dyDescent="0.25">
      <c r="A55005"/>
      <c r="B55005"/>
      <c r="C55005"/>
      <c r="D55005"/>
      <c r="E55005" s="148"/>
      <c r="F55005" s="148"/>
      <c r="G55005" s="149"/>
      <c r="H55005" s="148"/>
      <c r="I55005"/>
    </row>
    <row r="55006" spans="1:9" x14ac:dyDescent="0.25">
      <c r="A55006"/>
      <c r="B55006"/>
      <c r="C55006"/>
      <c r="D55006"/>
      <c r="E55006" s="148"/>
      <c r="F55006" s="148"/>
      <c r="G55006" s="149"/>
      <c r="H55006" s="148"/>
      <c r="I55006"/>
    </row>
    <row r="55007" spans="1:9" x14ac:dyDescent="0.25">
      <c r="A55007"/>
      <c r="B55007"/>
      <c r="C55007"/>
      <c r="D55007"/>
      <c r="E55007" s="148"/>
      <c r="F55007" s="148"/>
      <c r="G55007" s="149"/>
      <c r="H55007" s="148"/>
      <c r="I55007"/>
    </row>
    <row r="55008" spans="1:9" x14ac:dyDescent="0.25">
      <c r="A55008"/>
      <c r="B55008"/>
      <c r="C55008"/>
      <c r="D55008"/>
      <c r="E55008" s="148"/>
      <c r="F55008" s="148"/>
      <c r="G55008" s="149"/>
      <c r="H55008" s="148"/>
      <c r="I55008"/>
    </row>
    <row r="55009" spans="1:9" x14ac:dyDescent="0.25">
      <c r="A55009"/>
      <c r="B55009"/>
      <c r="C55009"/>
      <c r="D55009"/>
      <c r="E55009" s="148"/>
      <c r="F55009" s="148"/>
      <c r="G55009" s="149"/>
      <c r="H55009" s="148"/>
      <c r="I55009"/>
    </row>
    <row r="55010" spans="1:9" x14ac:dyDescent="0.25">
      <c r="A55010"/>
      <c r="B55010"/>
      <c r="C55010"/>
      <c r="D55010"/>
      <c r="E55010" s="148"/>
      <c r="F55010" s="148"/>
      <c r="G55010" s="149"/>
      <c r="H55010" s="148"/>
      <c r="I55010"/>
    </row>
    <row r="55011" spans="1:9" x14ac:dyDescent="0.25">
      <c r="A55011"/>
      <c r="B55011"/>
      <c r="C55011"/>
      <c r="D55011"/>
      <c r="E55011" s="148"/>
      <c r="F55011" s="148"/>
      <c r="G55011" s="149"/>
      <c r="H55011" s="148"/>
      <c r="I55011"/>
    </row>
    <row r="55012" spans="1:9" x14ac:dyDescent="0.25">
      <c r="A55012"/>
      <c r="B55012"/>
      <c r="C55012"/>
      <c r="D55012"/>
      <c r="E55012" s="148"/>
      <c r="F55012" s="148"/>
      <c r="G55012" s="149"/>
      <c r="H55012" s="148"/>
      <c r="I55012"/>
    </row>
    <row r="55013" spans="1:9" x14ac:dyDescent="0.25">
      <c r="A55013"/>
      <c r="B55013"/>
      <c r="C55013"/>
      <c r="D55013"/>
      <c r="E55013" s="148"/>
      <c r="F55013" s="148"/>
      <c r="G55013" s="149"/>
      <c r="H55013" s="148"/>
      <c r="I55013"/>
    </row>
    <row r="55014" spans="1:9" x14ac:dyDescent="0.25">
      <c r="A55014"/>
      <c r="B55014"/>
      <c r="C55014"/>
      <c r="D55014"/>
      <c r="E55014" s="148"/>
      <c r="F55014" s="148"/>
      <c r="G55014" s="149"/>
      <c r="H55014" s="148"/>
      <c r="I55014"/>
    </row>
    <row r="55015" spans="1:9" x14ac:dyDescent="0.25">
      <c r="A55015"/>
      <c r="B55015"/>
      <c r="C55015"/>
      <c r="D55015"/>
      <c r="E55015" s="148"/>
      <c r="F55015" s="148"/>
      <c r="G55015" s="149"/>
      <c r="H55015" s="148"/>
      <c r="I55015"/>
    </row>
    <row r="55016" spans="1:9" x14ac:dyDescent="0.25">
      <c r="A55016"/>
      <c r="B55016"/>
      <c r="C55016"/>
      <c r="D55016"/>
      <c r="E55016" s="148"/>
      <c r="F55016" s="148"/>
      <c r="G55016" s="149"/>
      <c r="H55016" s="148"/>
      <c r="I55016"/>
    </row>
    <row r="55017" spans="1:9" x14ac:dyDescent="0.25">
      <c r="A55017"/>
      <c r="B55017"/>
      <c r="C55017"/>
      <c r="D55017"/>
      <c r="E55017" s="148"/>
      <c r="F55017" s="148"/>
      <c r="G55017" s="149"/>
      <c r="H55017" s="148"/>
      <c r="I55017"/>
    </row>
    <row r="55018" spans="1:9" x14ac:dyDescent="0.25">
      <c r="A55018"/>
      <c r="B55018"/>
      <c r="C55018"/>
      <c r="D55018"/>
      <c r="E55018" s="148"/>
      <c r="F55018" s="148"/>
      <c r="G55018" s="149"/>
      <c r="H55018" s="148"/>
      <c r="I55018"/>
    </row>
    <row r="55019" spans="1:9" x14ac:dyDescent="0.25">
      <c r="A55019"/>
      <c r="B55019"/>
      <c r="C55019"/>
      <c r="D55019"/>
      <c r="E55019" s="148"/>
      <c r="F55019" s="148"/>
      <c r="G55019" s="149"/>
      <c r="H55019" s="148"/>
      <c r="I55019"/>
    </row>
    <row r="55020" spans="1:9" x14ac:dyDescent="0.25">
      <c r="A55020"/>
      <c r="B55020"/>
      <c r="C55020"/>
      <c r="D55020"/>
      <c r="E55020" s="148"/>
      <c r="F55020" s="148"/>
      <c r="G55020" s="149"/>
      <c r="H55020" s="148"/>
      <c r="I55020"/>
    </row>
    <row r="55021" spans="1:9" x14ac:dyDescent="0.25">
      <c r="A55021"/>
      <c r="B55021"/>
      <c r="C55021"/>
      <c r="D55021"/>
      <c r="E55021" s="148"/>
      <c r="F55021" s="148"/>
      <c r="G55021" s="149"/>
      <c r="H55021" s="148"/>
      <c r="I55021"/>
    </row>
    <row r="55022" spans="1:9" x14ac:dyDescent="0.25">
      <c r="A55022"/>
      <c r="B55022"/>
      <c r="C55022"/>
      <c r="D55022"/>
      <c r="E55022" s="148"/>
      <c r="F55022" s="148"/>
      <c r="G55022" s="149"/>
      <c r="H55022" s="148"/>
      <c r="I55022"/>
    </row>
    <row r="55023" spans="1:9" x14ac:dyDescent="0.25">
      <c r="A55023"/>
      <c r="B55023"/>
      <c r="C55023"/>
      <c r="D55023"/>
      <c r="E55023" s="148"/>
      <c r="F55023" s="148"/>
      <c r="G55023" s="149"/>
      <c r="H55023" s="148"/>
      <c r="I55023"/>
    </row>
    <row r="55024" spans="1:9" x14ac:dyDescent="0.25">
      <c r="A55024"/>
      <c r="B55024"/>
      <c r="C55024"/>
      <c r="D55024"/>
      <c r="E55024" s="148"/>
      <c r="F55024" s="148"/>
      <c r="G55024" s="149"/>
      <c r="H55024" s="148"/>
      <c r="I55024"/>
    </row>
    <row r="55025" spans="1:9" x14ac:dyDescent="0.25">
      <c r="A55025"/>
      <c r="B55025"/>
      <c r="C55025"/>
      <c r="D55025"/>
      <c r="E55025" s="148"/>
      <c r="F55025" s="148"/>
      <c r="G55025" s="149"/>
      <c r="H55025" s="148"/>
      <c r="I55025"/>
    </row>
    <row r="55026" spans="1:9" x14ac:dyDescent="0.25">
      <c r="A55026"/>
      <c r="B55026"/>
      <c r="C55026"/>
      <c r="D55026"/>
      <c r="E55026" s="148"/>
      <c r="F55026" s="148"/>
      <c r="G55026" s="149"/>
      <c r="H55026" s="148"/>
      <c r="I55026"/>
    </row>
    <row r="55027" spans="1:9" x14ac:dyDescent="0.25">
      <c r="A55027"/>
      <c r="B55027"/>
      <c r="C55027"/>
      <c r="D55027"/>
      <c r="E55027" s="148"/>
      <c r="F55027" s="148"/>
      <c r="G55027" s="149"/>
      <c r="H55027" s="148"/>
      <c r="I55027"/>
    </row>
    <row r="55028" spans="1:9" x14ac:dyDescent="0.25">
      <c r="A55028"/>
      <c r="B55028"/>
      <c r="C55028"/>
      <c r="D55028"/>
      <c r="E55028" s="148"/>
      <c r="F55028" s="148"/>
      <c r="G55028" s="149"/>
      <c r="H55028" s="148"/>
      <c r="I55028"/>
    </row>
    <row r="55029" spans="1:9" x14ac:dyDescent="0.25">
      <c r="A55029"/>
      <c r="B55029"/>
      <c r="C55029"/>
      <c r="D55029"/>
      <c r="E55029" s="148"/>
      <c r="F55029" s="148"/>
      <c r="G55029" s="149"/>
      <c r="H55029" s="148"/>
      <c r="I55029"/>
    </row>
    <row r="55030" spans="1:9" x14ac:dyDescent="0.25">
      <c r="A55030"/>
      <c r="B55030"/>
      <c r="C55030"/>
      <c r="D55030"/>
      <c r="E55030" s="148"/>
      <c r="F55030" s="148"/>
      <c r="G55030" s="149"/>
      <c r="H55030" s="148"/>
      <c r="I55030"/>
    </row>
    <row r="55031" spans="1:9" x14ac:dyDescent="0.25">
      <c r="A55031"/>
      <c r="B55031"/>
      <c r="C55031"/>
      <c r="D55031"/>
      <c r="E55031" s="148"/>
      <c r="F55031" s="148"/>
      <c r="G55031" s="149"/>
      <c r="H55031" s="148"/>
      <c r="I55031"/>
    </row>
    <row r="55032" spans="1:9" x14ac:dyDescent="0.25">
      <c r="A55032"/>
      <c r="B55032"/>
      <c r="C55032"/>
      <c r="D55032"/>
      <c r="E55032" s="148"/>
      <c r="F55032" s="148"/>
      <c r="G55032" s="149"/>
      <c r="H55032" s="148"/>
      <c r="I55032"/>
    </row>
    <row r="55033" spans="1:9" x14ac:dyDescent="0.25">
      <c r="A55033"/>
      <c r="B55033"/>
      <c r="C55033"/>
      <c r="D55033"/>
      <c r="E55033" s="148"/>
      <c r="F55033" s="148"/>
      <c r="G55033" s="149"/>
      <c r="H55033" s="148"/>
      <c r="I55033"/>
    </row>
    <row r="55034" spans="1:9" x14ac:dyDescent="0.25">
      <c r="A55034"/>
      <c r="B55034"/>
      <c r="C55034"/>
      <c r="D55034"/>
      <c r="E55034" s="148"/>
      <c r="F55034" s="148"/>
      <c r="G55034" s="149"/>
      <c r="H55034" s="148"/>
      <c r="I55034"/>
    </row>
    <row r="55035" spans="1:9" x14ac:dyDescent="0.25">
      <c r="A55035"/>
      <c r="B55035"/>
      <c r="C55035"/>
      <c r="D55035"/>
      <c r="E55035" s="148"/>
      <c r="F55035" s="148"/>
      <c r="G55035" s="149"/>
      <c r="H55035" s="148"/>
      <c r="I55035"/>
    </row>
    <row r="55036" spans="1:9" x14ac:dyDescent="0.25">
      <c r="A55036"/>
      <c r="B55036"/>
      <c r="C55036"/>
      <c r="D55036"/>
      <c r="E55036" s="148"/>
      <c r="F55036" s="148"/>
      <c r="G55036" s="149"/>
      <c r="H55036" s="148"/>
      <c r="I55036"/>
    </row>
    <row r="55037" spans="1:9" x14ac:dyDescent="0.25">
      <c r="A55037"/>
      <c r="B55037"/>
      <c r="C55037"/>
      <c r="D55037"/>
      <c r="E55037" s="148"/>
      <c r="F55037" s="148"/>
      <c r="G55037" s="149"/>
      <c r="H55037" s="148"/>
      <c r="I55037"/>
    </row>
    <row r="55038" spans="1:9" x14ac:dyDescent="0.25">
      <c r="A55038"/>
      <c r="B55038"/>
      <c r="C55038"/>
      <c r="D55038"/>
      <c r="E55038" s="148"/>
      <c r="F55038" s="148"/>
      <c r="G55038" s="149"/>
      <c r="H55038" s="148"/>
      <c r="I55038"/>
    </row>
    <row r="55039" spans="1:9" x14ac:dyDescent="0.25">
      <c r="A55039"/>
      <c r="B55039"/>
      <c r="C55039"/>
      <c r="D55039"/>
      <c r="E55039" s="148"/>
      <c r="F55039" s="148"/>
      <c r="G55039" s="149"/>
      <c r="H55039" s="148"/>
      <c r="I55039"/>
    </row>
    <row r="55040" spans="1:9" x14ac:dyDescent="0.25">
      <c r="A55040"/>
      <c r="B55040"/>
      <c r="C55040"/>
      <c r="D55040"/>
      <c r="E55040" s="148"/>
      <c r="F55040" s="148"/>
      <c r="G55040" s="149"/>
      <c r="H55040" s="148"/>
      <c r="I55040"/>
    </row>
    <row r="55041" spans="1:9" x14ac:dyDescent="0.25">
      <c r="A55041"/>
      <c r="B55041"/>
      <c r="C55041"/>
      <c r="D55041"/>
      <c r="E55041" s="148"/>
      <c r="F55041" s="148"/>
      <c r="G55041" s="149"/>
      <c r="H55041" s="148"/>
      <c r="I55041"/>
    </row>
    <row r="55042" spans="1:9" x14ac:dyDescent="0.25">
      <c r="A55042"/>
      <c r="B55042"/>
      <c r="C55042"/>
      <c r="D55042"/>
      <c r="E55042" s="148"/>
      <c r="F55042" s="148"/>
      <c r="G55042" s="149"/>
      <c r="H55042" s="148"/>
      <c r="I55042"/>
    </row>
    <row r="55043" spans="1:9" x14ac:dyDescent="0.25">
      <c r="A55043"/>
      <c r="B55043"/>
      <c r="C55043"/>
      <c r="D55043"/>
      <c r="E55043" s="148"/>
      <c r="F55043" s="148"/>
      <c r="G55043" s="149"/>
      <c r="H55043" s="148"/>
      <c r="I55043"/>
    </row>
    <row r="55044" spans="1:9" x14ac:dyDescent="0.25">
      <c r="A55044"/>
      <c r="B55044"/>
      <c r="C55044"/>
      <c r="D55044"/>
      <c r="E55044" s="148"/>
      <c r="F55044" s="148"/>
      <c r="G55044" s="149"/>
      <c r="H55044" s="148"/>
      <c r="I55044"/>
    </row>
    <row r="55045" spans="1:9" x14ac:dyDescent="0.25">
      <c r="A55045"/>
      <c r="B55045"/>
      <c r="C55045"/>
      <c r="D55045"/>
      <c r="E55045" s="148"/>
      <c r="F55045" s="148"/>
      <c r="G55045" s="149"/>
      <c r="H55045" s="148"/>
      <c r="I55045"/>
    </row>
    <row r="55046" spans="1:9" x14ac:dyDescent="0.25">
      <c r="A55046"/>
      <c r="B55046"/>
      <c r="C55046"/>
      <c r="D55046"/>
      <c r="E55046" s="148"/>
      <c r="F55046" s="148"/>
      <c r="G55046" s="149"/>
      <c r="H55046" s="148"/>
      <c r="I55046"/>
    </row>
    <row r="55047" spans="1:9" x14ac:dyDescent="0.25">
      <c r="A55047"/>
      <c r="B55047"/>
      <c r="C55047"/>
      <c r="D55047"/>
      <c r="E55047" s="148"/>
      <c r="F55047" s="148"/>
      <c r="G55047" s="149"/>
      <c r="H55047" s="148"/>
      <c r="I55047"/>
    </row>
    <row r="55048" spans="1:9" x14ac:dyDescent="0.25">
      <c r="A55048"/>
      <c r="B55048"/>
      <c r="C55048"/>
      <c r="D55048"/>
      <c r="E55048" s="148"/>
      <c r="F55048" s="148"/>
      <c r="G55048" s="149"/>
      <c r="H55048" s="148"/>
      <c r="I55048"/>
    </row>
    <row r="55049" spans="1:9" x14ac:dyDescent="0.25">
      <c r="A55049"/>
      <c r="B55049"/>
      <c r="C55049"/>
      <c r="D55049"/>
      <c r="E55049" s="148"/>
      <c r="F55049" s="148"/>
      <c r="G55049" s="149"/>
      <c r="H55049" s="148"/>
      <c r="I55049"/>
    </row>
    <row r="55050" spans="1:9" x14ac:dyDescent="0.25">
      <c r="A55050"/>
      <c r="B55050"/>
      <c r="C55050"/>
      <c r="D55050"/>
      <c r="E55050" s="148"/>
      <c r="F55050" s="148"/>
      <c r="G55050" s="149"/>
      <c r="H55050" s="148"/>
      <c r="I55050"/>
    </row>
    <row r="55051" spans="1:9" x14ac:dyDescent="0.25">
      <c r="A55051"/>
      <c r="B55051"/>
      <c r="C55051"/>
      <c r="D55051"/>
      <c r="E55051" s="148"/>
      <c r="F55051" s="148"/>
      <c r="G55051" s="149"/>
      <c r="H55051" s="148"/>
      <c r="I55051"/>
    </row>
    <row r="55052" spans="1:9" x14ac:dyDescent="0.25">
      <c r="A55052"/>
      <c r="B55052"/>
      <c r="C55052"/>
      <c r="D55052"/>
      <c r="E55052" s="148"/>
      <c r="F55052" s="148"/>
      <c r="G55052" s="149"/>
      <c r="H55052" s="148"/>
      <c r="I55052"/>
    </row>
    <row r="55053" spans="1:9" x14ac:dyDescent="0.25">
      <c r="A55053"/>
      <c r="B55053"/>
      <c r="C55053"/>
      <c r="D55053"/>
      <c r="E55053" s="148"/>
      <c r="F55053" s="148"/>
      <c r="G55053" s="149"/>
      <c r="H55053" s="148"/>
      <c r="I55053"/>
    </row>
    <row r="55054" spans="1:9" x14ac:dyDescent="0.25">
      <c r="A55054"/>
      <c r="B55054"/>
      <c r="C55054"/>
      <c r="D55054"/>
      <c r="E55054" s="148"/>
      <c r="F55054" s="148"/>
      <c r="G55054" s="149"/>
      <c r="H55054" s="148"/>
      <c r="I55054"/>
    </row>
    <row r="55055" spans="1:9" x14ac:dyDescent="0.25">
      <c r="A55055"/>
      <c r="B55055"/>
      <c r="C55055"/>
      <c r="D55055"/>
      <c r="E55055" s="148"/>
      <c r="F55055" s="148"/>
      <c r="G55055" s="149"/>
      <c r="H55055" s="148"/>
      <c r="I55055"/>
    </row>
    <row r="55056" spans="1:9" x14ac:dyDescent="0.25">
      <c r="A55056"/>
      <c r="B55056"/>
      <c r="C55056"/>
      <c r="D55056"/>
      <c r="E55056" s="148"/>
      <c r="F55056" s="148"/>
      <c r="G55056" s="149"/>
      <c r="H55056" s="148"/>
      <c r="I55056"/>
    </row>
    <row r="55057" spans="1:9" x14ac:dyDescent="0.25">
      <c r="A55057"/>
      <c r="B55057"/>
      <c r="C55057"/>
      <c r="D55057"/>
      <c r="E55057" s="148"/>
      <c r="F55057" s="148"/>
      <c r="G55057" s="149"/>
      <c r="H55057" s="148"/>
      <c r="I55057"/>
    </row>
    <row r="55058" spans="1:9" x14ac:dyDescent="0.25">
      <c r="A55058"/>
      <c r="B55058"/>
      <c r="C55058"/>
      <c r="D55058"/>
      <c r="E55058" s="148"/>
      <c r="F55058" s="148"/>
      <c r="G55058" s="149"/>
      <c r="H55058" s="148"/>
      <c r="I55058"/>
    </row>
    <row r="55059" spans="1:9" x14ac:dyDescent="0.25">
      <c r="A55059"/>
      <c r="B55059"/>
      <c r="C55059"/>
      <c r="D55059"/>
      <c r="E55059" s="148"/>
      <c r="F55059" s="148"/>
      <c r="G55059" s="149"/>
      <c r="H55059" s="148"/>
      <c r="I55059"/>
    </row>
    <row r="55060" spans="1:9" x14ac:dyDescent="0.25">
      <c r="A55060"/>
      <c r="B55060"/>
      <c r="C55060"/>
      <c r="D55060"/>
      <c r="E55060" s="148"/>
      <c r="F55060" s="148"/>
      <c r="G55060" s="149"/>
      <c r="H55060" s="148"/>
      <c r="I55060"/>
    </row>
    <row r="55061" spans="1:9" x14ac:dyDescent="0.25">
      <c r="A55061"/>
      <c r="B55061"/>
      <c r="C55061"/>
      <c r="D55061"/>
      <c r="E55061" s="148"/>
      <c r="F55061" s="148"/>
      <c r="G55061" s="149"/>
      <c r="H55061" s="148"/>
      <c r="I55061"/>
    </row>
    <row r="55062" spans="1:9" x14ac:dyDescent="0.25">
      <c r="A55062"/>
      <c r="B55062"/>
      <c r="C55062"/>
      <c r="D55062"/>
      <c r="E55062" s="148"/>
      <c r="F55062" s="148"/>
      <c r="G55062" s="149"/>
      <c r="H55062" s="148"/>
      <c r="I55062"/>
    </row>
    <row r="55063" spans="1:9" x14ac:dyDescent="0.25">
      <c r="A55063"/>
      <c r="B55063"/>
      <c r="C55063"/>
      <c r="D55063"/>
      <c r="E55063" s="148"/>
      <c r="F55063" s="148"/>
      <c r="G55063" s="149"/>
      <c r="H55063" s="148"/>
      <c r="I55063"/>
    </row>
    <row r="55064" spans="1:9" x14ac:dyDescent="0.25">
      <c r="A55064"/>
      <c r="B55064"/>
      <c r="C55064"/>
      <c r="D55064"/>
      <c r="E55064" s="148"/>
      <c r="F55064" s="148"/>
      <c r="G55064" s="149"/>
      <c r="H55064" s="148"/>
      <c r="I55064"/>
    </row>
    <row r="55065" spans="1:9" x14ac:dyDescent="0.25">
      <c r="A55065"/>
      <c r="B55065"/>
      <c r="C55065"/>
      <c r="D55065"/>
      <c r="E55065" s="148"/>
      <c r="F55065" s="148"/>
      <c r="G55065" s="149"/>
      <c r="H55065" s="148"/>
      <c r="I55065"/>
    </row>
    <row r="55066" spans="1:9" x14ac:dyDescent="0.25">
      <c r="A55066"/>
      <c r="B55066"/>
      <c r="C55066"/>
      <c r="D55066"/>
      <c r="E55066" s="148"/>
      <c r="F55066" s="148"/>
      <c r="G55066" s="149"/>
      <c r="H55066" s="148"/>
      <c r="I55066"/>
    </row>
    <row r="55067" spans="1:9" x14ac:dyDescent="0.25">
      <c r="A55067"/>
      <c r="B55067"/>
      <c r="C55067"/>
      <c r="D55067"/>
      <c r="E55067" s="148"/>
      <c r="F55067" s="148"/>
      <c r="G55067" s="149"/>
      <c r="H55067" s="148"/>
      <c r="I55067"/>
    </row>
    <row r="55068" spans="1:9" x14ac:dyDescent="0.25">
      <c r="A55068"/>
      <c r="B55068"/>
      <c r="C55068"/>
      <c r="D55068"/>
      <c r="E55068" s="148"/>
      <c r="F55068" s="148"/>
      <c r="G55068" s="149"/>
      <c r="H55068" s="148"/>
      <c r="I55068"/>
    </row>
    <row r="55069" spans="1:9" x14ac:dyDescent="0.25">
      <c r="A55069"/>
      <c r="B55069"/>
      <c r="C55069"/>
      <c r="D55069"/>
      <c r="E55069" s="148"/>
      <c r="F55069" s="148"/>
      <c r="G55069" s="149"/>
      <c r="H55069" s="148"/>
      <c r="I55069"/>
    </row>
    <row r="55070" spans="1:9" x14ac:dyDescent="0.25">
      <c r="A55070"/>
      <c r="B55070"/>
      <c r="C55070"/>
      <c r="D55070"/>
      <c r="E55070" s="148"/>
      <c r="F55070" s="148"/>
      <c r="G55070" s="149"/>
      <c r="H55070" s="148"/>
      <c r="I55070"/>
    </row>
    <row r="55071" spans="1:9" x14ac:dyDescent="0.25">
      <c r="A55071"/>
      <c r="B55071"/>
      <c r="C55071"/>
      <c r="D55071"/>
      <c r="E55071" s="148"/>
      <c r="F55071" s="148"/>
      <c r="G55071" s="149"/>
      <c r="H55071" s="148"/>
      <c r="I55071"/>
    </row>
    <row r="55072" spans="1:9" x14ac:dyDescent="0.25">
      <c r="A55072"/>
      <c r="B55072"/>
      <c r="C55072"/>
      <c r="D55072"/>
      <c r="E55072" s="148"/>
      <c r="F55072" s="148"/>
      <c r="G55072" s="149"/>
      <c r="H55072" s="148"/>
      <c r="I55072"/>
    </row>
    <row r="55073" spans="1:9" x14ac:dyDescent="0.25">
      <c r="A55073"/>
      <c r="B55073"/>
      <c r="C55073"/>
      <c r="D55073"/>
      <c r="E55073" s="148"/>
      <c r="F55073" s="148"/>
      <c r="G55073" s="149"/>
      <c r="H55073" s="148"/>
      <c r="I55073"/>
    </row>
    <row r="55074" spans="1:9" x14ac:dyDescent="0.25">
      <c r="A55074"/>
      <c r="B55074"/>
      <c r="C55074"/>
      <c r="D55074"/>
      <c r="E55074" s="148"/>
      <c r="F55074" s="148"/>
      <c r="G55074" s="149"/>
      <c r="H55074" s="148"/>
      <c r="I55074"/>
    </row>
    <row r="55075" spans="1:9" x14ac:dyDescent="0.25">
      <c r="A55075"/>
      <c r="B55075"/>
      <c r="C55075"/>
      <c r="D55075"/>
      <c r="E55075" s="148"/>
      <c r="F55075" s="148"/>
      <c r="G55075" s="149"/>
      <c r="H55075" s="148"/>
      <c r="I55075"/>
    </row>
    <row r="55076" spans="1:9" x14ac:dyDescent="0.25">
      <c r="A55076"/>
      <c r="B55076"/>
      <c r="C55076"/>
      <c r="D55076"/>
      <c r="E55076" s="148"/>
      <c r="F55076" s="148"/>
      <c r="G55076" s="149"/>
      <c r="H55076" s="148"/>
      <c r="I55076"/>
    </row>
    <row r="55077" spans="1:9" x14ac:dyDescent="0.25">
      <c r="A55077"/>
      <c r="B55077"/>
      <c r="C55077"/>
      <c r="D55077"/>
      <c r="E55077" s="148"/>
      <c r="F55077" s="148"/>
      <c r="G55077" s="149"/>
      <c r="H55077" s="148"/>
      <c r="I55077"/>
    </row>
    <row r="55078" spans="1:9" x14ac:dyDescent="0.25">
      <c r="A55078"/>
      <c r="B55078"/>
      <c r="C55078"/>
      <c r="D55078"/>
      <c r="E55078" s="148"/>
      <c r="F55078" s="148"/>
      <c r="G55078" s="149"/>
      <c r="H55078" s="148"/>
      <c r="I55078"/>
    </row>
    <row r="55079" spans="1:9" x14ac:dyDescent="0.25">
      <c r="A55079"/>
      <c r="B55079"/>
      <c r="C55079"/>
      <c r="D55079"/>
      <c r="E55079" s="148"/>
      <c r="F55079" s="148"/>
      <c r="G55079" s="149"/>
      <c r="H55079" s="148"/>
      <c r="I55079"/>
    </row>
    <row r="55080" spans="1:9" x14ac:dyDescent="0.25">
      <c r="A55080"/>
      <c r="B55080"/>
      <c r="C55080"/>
      <c r="D55080"/>
      <c r="E55080" s="148"/>
      <c r="F55080" s="148"/>
      <c r="G55080" s="149"/>
      <c r="H55080" s="148"/>
      <c r="I55080"/>
    </row>
    <row r="55081" spans="1:9" x14ac:dyDescent="0.25">
      <c r="A55081"/>
      <c r="B55081"/>
      <c r="C55081"/>
      <c r="D55081"/>
      <c r="E55081" s="148"/>
      <c r="F55081" s="148"/>
      <c r="G55081" s="149"/>
      <c r="H55081" s="148"/>
      <c r="I55081"/>
    </row>
    <row r="55082" spans="1:9" x14ac:dyDescent="0.25">
      <c r="A55082"/>
      <c r="B55082"/>
      <c r="C55082"/>
      <c r="D55082"/>
      <c r="E55082" s="148"/>
      <c r="F55082" s="148"/>
      <c r="G55082" s="149"/>
      <c r="H55082" s="148"/>
      <c r="I55082"/>
    </row>
    <row r="55083" spans="1:9" x14ac:dyDescent="0.25">
      <c r="A55083"/>
      <c r="B55083"/>
      <c r="C55083"/>
      <c r="D55083"/>
      <c r="E55083" s="148"/>
      <c r="F55083" s="148"/>
      <c r="G55083" s="149"/>
      <c r="H55083" s="148"/>
      <c r="I55083"/>
    </row>
    <row r="55084" spans="1:9" x14ac:dyDescent="0.25">
      <c r="A55084"/>
      <c r="B55084"/>
      <c r="C55084"/>
      <c r="D55084"/>
      <c r="E55084" s="148"/>
      <c r="F55084" s="148"/>
      <c r="G55084" s="149"/>
      <c r="H55084" s="148"/>
      <c r="I55084"/>
    </row>
    <row r="55085" spans="1:9" x14ac:dyDescent="0.25">
      <c r="A55085"/>
      <c r="B55085"/>
      <c r="C55085"/>
      <c r="D55085"/>
      <c r="E55085" s="148"/>
      <c r="F55085" s="148"/>
      <c r="G55085" s="149"/>
      <c r="H55085" s="148"/>
      <c r="I55085"/>
    </row>
    <row r="55086" spans="1:9" x14ac:dyDescent="0.25">
      <c r="A55086"/>
      <c r="B55086"/>
      <c r="C55086"/>
      <c r="D55086"/>
      <c r="E55086" s="148"/>
      <c r="F55086" s="148"/>
      <c r="G55086" s="149"/>
      <c r="H55086" s="148"/>
      <c r="I55086"/>
    </row>
    <row r="55087" spans="1:9" x14ac:dyDescent="0.25">
      <c r="A55087"/>
      <c r="B55087"/>
      <c r="C55087"/>
      <c r="D55087"/>
      <c r="E55087" s="148"/>
      <c r="F55087" s="148"/>
      <c r="G55087" s="149"/>
      <c r="H55087" s="148"/>
      <c r="I55087"/>
    </row>
    <row r="55088" spans="1:9" x14ac:dyDescent="0.25">
      <c r="A55088"/>
      <c r="B55088"/>
      <c r="C55088"/>
      <c r="D55088"/>
      <c r="E55088" s="148"/>
      <c r="F55088" s="148"/>
      <c r="G55088" s="149"/>
      <c r="H55088" s="148"/>
      <c r="I55088"/>
    </row>
    <row r="55089" spans="1:9" x14ac:dyDescent="0.25">
      <c r="A55089"/>
      <c r="B55089"/>
      <c r="C55089"/>
      <c r="D55089"/>
      <c r="E55089" s="148"/>
      <c r="F55089" s="148"/>
      <c r="G55089" s="149"/>
      <c r="H55089" s="148"/>
      <c r="I55089"/>
    </row>
    <row r="55090" spans="1:9" x14ac:dyDescent="0.25">
      <c r="A55090"/>
      <c r="B55090"/>
      <c r="C55090"/>
      <c r="D55090"/>
      <c r="E55090" s="148"/>
      <c r="F55090" s="148"/>
      <c r="G55090" s="149"/>
      <c r="H55090" s="148"/>
      <c r="I55090"/>
    </row>
    <row r="55091" spans="1:9" x14ac:dyDescent="0.25">
      <c r="A55091"/>
      <c r="B55091"/>
      <c r="C55091"/>
      <c r="D55091"/>
      <c r="E55091" s="148"/>
      <c r="F55091" s="148"/>
      <c r="G55091" s="149"/>
      <c r="H55091" s="148"/>
      <c r="I55091"/>
    </row>
    <row r="55092" spans="1:9" x14ac:dyDescent="0.25">
      <c r="A55092"/>
      <c r="B55092"/>
      <c r="C55092"/>
      <c r="D55092"/>
      <c r="E55092" s="148"/>
      <c r="F55092" s="148"/>
      <c r="G55092" s="149"/>
      <c r="H55092" s="148"/>
      <c r="I55092"/>
    </row>
    <row r="55093" spans="1:9" x14ac:dyDescent="0.25">
      <c r="A55093"/>
      <c r="B55093"/>
      <c r="C55093"/>
      <c r="D55093"/>
      <c r="E55093" s="148"/>
      <c r="F55093" s="148"/>
      <c r="G55093" s="149"/>
      <c r="H55093" s="148"/>
      <c r="I55093"/>
    </row>
    <row r="55094" spans="1:9" x14ac:dyDescent="0.25">
      <c r="A55094"/>
      <c r="B55094"/>
      <c r="C55094"/>
      <c r="D55094"/>
      <c r="E55094" s="148"/>
      <c r="F55094" s="148"/>
      <c r="G55094" s="149"/>
      <c r="H55094" s="148"/>
      <c r="I55094"/>
    </row>
    <row r="55095" spans="1:9" x14ac:dyDescent="0.25">
      <c r="A55095"/>
      <c r="B55095"/>
      <c r="C55095"/>
      <c r="D55095"/>
      <c r="E55095" s="148"/>
      <c r="F55095" s="148"/>
      <c r="G55095" s="149"/>
      <c r="H55095" s="148"/>
      <c r="I55095"/>
    </row>
    <row r="55096" spans="1:9" x14ac:dyDescent="0.25">
      <c r="A55096"/>
      <c r="B55096"/>
      <c r="C55096"/>
      <c r="D55096"/>
      <c r="E55096" s="148"/>
      <c r="F55096" s="148"/>
      <c r="G55096" s="149"/>
      <c r="H55096" s="148"/>
      <c r="I55096"/>
    </row>
    <row r="55097" spans="1:9" x14ac:dyDescent="0.25">
      <c r="A55097"/>
      <c r="B55097"/>
      <c r="C55097"/>
      <c r="D55097"/>
      <c r="E55097" s="148"/>
      <c r="F55097" s="148"/>
      <c r="G55097" s="149"/>
      <c r="H55097" s="148"/>
      <c r="I55097"/>
    </row>
    <row r="55098" spans="1:9" x14ac:dyDescent="0.25">
      <c r="A55098"/>
      <c r="B55098"/>
      <c r="C55098"/>
      <c r="D55098"/>
      <c r="E55098" s="148"/>
      <c r="F55098" s="148"/>
      <c r="G55098" s="149"/>
      <c r="H55098" s="148"/>
      <c r="I55098"/>
    </row>
    <row r="55099" spans="1:9" x14ac:dyDescent="0.25">
      <c r="A55099"/>
      <c r="B55099"/>
      <c r="C55099"/>
      <c r="D55099"/>
      <c r="E55099" s="148"/>
      <c r="F55099" s="148"/>
      <c r="G55099" s="149"/>
      <c r="H55099" s="148"/>
      <c r="I55099"/>
    </row>
    <row r="55100" spans="1:9" x14ac:dyDescent="0.25">
      <c r="A55100"/>
      <c r="B55100"/>
      <c r="C55100"/>
      <c r="D55100"/>
      <c r="E55100" s="148"/>
      <c r="F55100" s="148"/>
      <c r="G55100" s="149"/>
      <c r="H55100" s="148"/>
      <c r="I55100"/>
    </row>
    <row r="55101" spans="1:9" x14ac:dyDescent="0.25">
      <c r="A55101"/>
      <c r="B55101"/>
      <c r="C55101"/>
      <c r="D55101"/>
      <c r="E55101" s="148"/>
      <c r="F55101" s="148"/>
      <c r="G55101" s="149"/>
      <c r="H55101" s="148"/>
      <c r="I55101"/>
    </row>
    <row r="55102" spans="1:9" x14ac:dyDescent="0.25">
      <c r="A55102"/>
      <c r="B55102"/>
      <c r="C55102"/>
      <c r="D55102"/>
      <c r="E55102" s="148"/>
      <c r="F55102" s="148"/>
      <c r="G55102" s="149"/>
      <c r="H55102" s="148"/>
      <c r="I55102"/>
    </row>
    <row r="55103" spans="1:9" x14ac:dyDescent="0.25">
      <c r="A55103"/>
      <c r="B55103"/>
      <c r="C55103"/>
      <c r="D55103"/>
      <c r="E55103" s="148"/>
      <c r="F55103" s="148"/>
      <c r="G55103" s="149"/>
      <c r="H55103" s="148"/>
      <c r="I55103"/>
    </row>
    <row r="55104" spans="1:9" x14ac:dyDescent="0.25">
      <c r="A55104"/>
      <c r="B55104"/>
      <c r="C55104"/>
      <c r="D55104"/>
      <c r="E55104" s="148"/>
      <c r="F55104" s="148"/>
      <c r="G55104" s="149"/>
      <c r="H55104" s="148"/>
      <c r="I55104"/>
    </row>
    <row r="55105" spans="1:9" x14ac:dyDescent="0.25">
      <c r="A55105"/>
      <c r="B55105"/>
      <c r="C55105"/>
      <c r="D55105"/>
      <c r="E55105" s="148"/>
      <c r="F55105" s="148"/>
      <c r="G55105" s="149"/>
      <c r="H55105" s="148"/>
      <c r="I55105"/>
    </row>
    <row r="55106" spans="1:9" x14ac:dyDescent="0.25">
      <c r="A55106"/>
      <c r="B55106"/>
      <c r="C55106"/>
      <c r="D55106"/>
      <c r="E55106" s="148"/>
      <c r="F55106" s="148"/>
      <c r="G55106" s="149"/>
      <c r="H55106" s="148"/>
      <c r="I55106"/>
    </row>
    <row r="55107" spans="1:9" x14ac:dyDescent="0.25">
      <c r="A55107"/>
      <c r="B55107"/>
      <c r="C55107"/>
      <c r="D55107"/>
      <c r="E55107" s="148"/>
      <c r="F55107" s="148"/>
      <c r="G55107" s="149"/>
      <c r="H55107" s="148"/>
      <c r="I55107"/>
    </row>
    <row r="55108" spans="1:9" x14ac:dyDescent="0.25">
      <c r="A55108"/>
      <c r="B55108"/>
      <c r="C55108"/>
      <c r="D55108"/>
      <c r="E55108" s="148"/>
      <c r="F55108" s="148"/>
      <c r="G55108" s="149"/>
      <c r="H55108" s="148"/>
      <c r="I55108"/>
    </row>
    <row r="55109" spans="1:9" x14ac:dyDescent="0.25">
      <c r="A55109"/>
      <c r="B55109"/>
      <c r="C55109"/>
      <c r="D55109"/>
      <c r="E55109" s="148"/>
      <c r="F55109" s="148"/>
      <c r="G55109" s="149"/>
      <c r="H55109" s="148"/>
      <c r="I55109"/>
    </row>
    <row r="55110" spans="1:9" x14ac:dyDescent="0.25">
      <c r="A55110"/>
      <c r="B55110"/>
      <c r="C55110"/>
      <c r="D55110"/>
      <c r="E55110" s="148"/>
      <c r="F55110" s="148"/>
      <c r="G55110" s="149"/>
      <c r="H55110" s="148"/>
      <c r="I55110"/>
    </row>
    <row r="55111" spans="1:9" x14ac:dyDescent="0.25">
      <c r="A55111"/>
      <c r="B55111"/>
      <c r="C55111"/>
      <c r="D55111"/>
      <c r="E55111" s="148"/>
      <c r="F55111" s="148"/>
      <c r="G55111" s="149"/>
      <c r="H55111" s="148"/>
      <c r="I55111"/>
    </row>
    <row r="55112" spans="1:9" x14ac:dyDescent="0.25">
      <c r="A55112"/>
      <c r="B55112"/>
      <c r="C55112"/>
      <c r="D55112"/>
      <c r="E55112" s="148"/>
      <c r="F55112" s="148"/>
      <c r="G55112" s="149"/>
      <c r="H55112" s="148"/>
      <c r="I55112"/>
    </row>
    <row r="55113" spans="1:9" x14ac:dyDescent="0.25">
      <c r="A55113"/>
      <c r="B55113"/>
      <c r="C55113"/>
      <c r="D55113"/>
      <c r="E55113" s="148"/>
      <c r="F55113" s="148"/>
      <c r="G55113" s="149"/>
      <c r="H55113" s="148"/>
      <c r="I55113"/>
    </row>
    <row r="55114" spans="1:9" x14ac:dyDescent="0.25">
      <c r="A55114"/>
      <c r="B55114"/>
      <c r="C55114"/>
      <c r="D55114"/>
      <c r="E55114" s="148"/>
      <c r="F55114" s="148"/>
      <c r="G55114" s="149"/>
      <c r="H55114" s="148"/>
      <c r="I55114"/>
    </row>
    <row r="55115" spans="1:9" x14ac:dyDescent="0.25">
      <c r="A55115"/>
      <c r="B55115"/>
      <c r="C55115"/>
      <c r="D55115"/>
      <c r="E55115" s="148"/>
      <c r="F55115" s="148"/>
      <c r="G55115" s="149"/>
      <c r="H55115" s="148"/>
      <c r="I55115"/>
    </row>
    <row r="55116" spans="1:9" x14ac:dyDescent="0.25">
      <c r="A55116"/>
      <c r="B55116"/>
      <c r="C55116"/>
      <c r="D55116"/>
      <c r="E55116" s="148"/>
      <c r="F55116" s="148"/>
      <c r="G55116" s="149"/>
      <c r="H55116" s="148"/>
      <c r="I55116"/>
    </row>
    <row r="55117" spans="1:9" x14ac:dyDescent="0.25">
      <c r="A55117"/>
      <c r="B55117"/>
      <c r="C55117"/>
      <c r="D55117"/>
      <c r="E55117" s="148"/>
      <c r="F55117" s="148"/>
      <c r="G55117" s="149"/>
      <c r="H55117" s="148"/>
      <c r="I55117"/>
    </row>
    <row r="55118" spans="1:9" x14ac:dyDescent="0.25">
      <c r="A55118"/>
      <c r="B55118"/>
      <c r="C55118"/>
      <c r="D55118"/>
      <c r="E55118" s="148"/>
      <c r="F55118" s="148"/>
      <c r="G55118" s="149"/>
      <c r="H55118" s="148"/>
      <c r="I55118"/>
    </row>
    <row r="55119" spans="1:9" x14ac:dyDescent="0.25">
      <c r="A55119"/>
      <c r="B55119"/>
      <c r="C55119"/>
      <c r="D55119"/>
      <c r="E55119" s="148"/>
      <c r="F55119" s="148"/>
      <c r="G55119" s="149"/>
      <c r="H55119" s="148"/>
      <c r="I55119"/>
    </row>
    <row r="55120" spans="1:9" x14ac:dyDescent="0.25">
      <c r="A55120"/>
      <c r="B55120"/>
      <c r="C55120"/>
      <c r="D55120"/>
      <c r="E55120" s="148"/>
      <c r="F55120" s="148"/>
      <c r="G55120" s="149"/>
      <c r="H55120" s="148"/>
      <c r="I55120"/>
    </row>
    <row r="55121" spans="1:9" x14ac:dyDescent="0.25">
      <c r="A55121"/>
      <c r="B55121"/>
      <c r="C55121"/>
      <c r="D55121"/>
      <c r="E55121" s="148"/>
      <c r="F55121" s="148"/>
      <c r="G55121" s="149"/>
      <c r="H55121" s="148"/>
      <c r="I55121"/>
    </row>
    <row r="55122" spans="1:9" x14ac:dyDescent="0.25">
      <c r="A55122"/>
      <c r="B55122"/>
      <c r="C55122"/>
      <c r="D55122"/>
      <c r="E55122" s="148"/>
      <c r="F55122" s="148"/>
      <c r="G55122" s="149"/>
      <c r="H55122" s="148"/>
      <c r="I55122"/>
    </row>
    <row r="55123" spans="1:9" x14ac:dyDescent="0.25">
      <c r="A55123"/>
      <c r="B55123"/>
      <c r="C55123"/>
      <c r="D55123"/>
      <c r="E55123" s="148"/>
      <c r="F55123" s="148"/>
      <c r="G55123" s="149"/>
      <c r="H55123" s="148"/>
      <c r="I55123"/>
    </row>
    <row r="55124" spans="1:9" x14ac:dyDescent="0.25">
      <c r="A55124"/>
      <c r="B55124"/>
      <c r="C55124"/>
      <c r="D55124"/>
      <c r="E55124" s="148"/>
      <c r="F55124" s="148"/>
      <c r="G55124" s="149"/>
      <c r="H55124" s="148"/>
      <c r="I55124"/>
    </row>
    <row r="55125" spans="1:9" x14ac:dyDescent="0.25">
      <c r="A55125"/>
      <c r="B55125"/>
      <c r="C55125"/>
      <c r="D55125"/>
      <c r="E55125" s="148"/>
      <c r="F55125" s="148"/>
      <c r="G55125" s="149"/>
      <c r="H55125" s="148"/>
      <c r="I55125"/>
    </row>
    <row r="55126" spans="1:9" x14ac:dyDescent="0.25">
      <c r="A55126"/>
      <c r="B55126"/>
      <c r="C55126"/>
      <c r="D55126"/>
      <c r="E55126" s="148"/>
      <c r="F55126" s="148"/>
      <c r="G55126" s="149"/>
      <c r="H55126" s="148"/>
      <c r="I55126"/>
    </row>
    <row r="55127" spans="1:9" x14ac:dyDescent="0.25">
      <c r="A55127"/>
      <c r="B55127"/>
      <c r="C55127"/>
      <c r="D55127"/>
      <c r="E55127" s="148"/>
      <c r="F55127" s="148"/>
      <c r="G55127" s="149"/>
      <c r="H55127" s="148"/>
      <c r="I55127"/>
    </row>
    <row r="55128" spans="1:9" x14ac:dyDescent="0.25">
      <c r="A55128"/>
      <c r="B55128"/>
      <c r="C55128"/>
      <c r="D55128"/>
      <c r="E55128" s="148"/>
      <c r="F55128" s="148"/>
      <c r="G55128" s="149"/>
      <c r="H55128" s="148"/>
      <c r="I55128"/>
    </row>
    <row r="55129" spans="1:9" x14ac:dyDescent="0.25">
      <c r="A55129"/>
      <c r="B55129"/>
      <c r="C55129"/>
      <c r="D55129"/>
      <c r="E55129" s="148"/>
      <c r="F55129" s="148"/>
      <c r="G55129" s="149"/>
      <c r="H55129" s="148"/>
      <c r="I55129"/>
    </row>
    <row r="55130" spans="1:9" x14ac:dyDescent="0.25">
      <c r="A55130"/>
      <c r="B55130"/>
      <c r="C55130"/>
      <c r="D55130"/>
      <c r="E55130" s="148"/>
      <c r="F55130" s="148"/>
      <c r="G55130" s="149"/>
      <c r="H55130" s="148"/>
      <c r="I55130"/>
    </row>
    <row r="55131" spans="1:9" x14ac:dyDescent="0.25">
      <c r="A55131"/>
      <c r="B55131"/>
      <c r="C55131"/>
      <c r="D55131"/>
      <c r="E55131" s="148"/>
      <c r="F55131" s="148"/>
      <c r="G55131" s="149"/>
      <c r="H55131" s="148"/>
      <c r="I55131"/>
    </row>
    <row r="55132" spans="1:9" x14ac:dyDescent="0.25">
      <c r="A55132"/>
      <c r="B55132"/>
      <c r="C55132"/>
      <c r="D55132"/>
      <c r="E55132" s="148"/>
      <c r="F55132" s="148"/>
      <c r="G55132" s="149"/>
      <c r="H55132" s="148"/>
      <c r="I55132"/>
    </row>
    <row r="55133" spans="1:9" x14ac:dyDescent="0.25">
      <c r="A55133"/>
      <c r="B55133"/>
      <c r="C55133"/>
      <c r="D55133"/>
      <c r="E55133" s="148"/>
      <c r="F55133" s="148"/>
      <c r="G55133" s="149"/>
      <c r="H55133" s="148"/>
      <c r="I55133"/>
    </row>
    <row r="55134" spans="1:9" x14ac:dyDescent="0.25">
      <c r="A55134"/>
      <c r="B55134"/>
      <c r="C55134"/>
      <c r="D55134"/>
      <c r="E55134" s="148"/>
      <c r="F55134" s="148"/>
      <c r="G55134" s="149"/>
      <c r="H55134" s="148"/>
      <c r="I55134"/>
    </row>
    <row r="55135" spans="1:9" x14ac:dyDescent="0.25">
      <c r="A55135"/>
      <c r="B55135"/>
      <c r="C55135"/>
      <c r="D55135"/>
      <c r="E55135" s="148"/>
      <c r="F55135" s="148"/>
      <c r="G55135" s="149"/>
      <c r="H55135" s="148"/>
      <c r="I55135"/>
    </row>
    <row r="55136" spans="1:9" x14ac:dyDescent="0.25">
      <c r="A55136"/>
      <c r="B55136"/>
      <c r="C55136"/>
      <c r="D55136"/>
      <c r="E55136" s="148"/>
      <c r="F55136" s="148"/>
      <c r="G55136" s="149"/>
      <c r="H55136" s="148"/>
      <c r="I55136"/>
    </row>
    <row r="55137" spans="1:9" x14ac:dyDescent="0.25">
      <c r="A55137"/>
      <c r="B55137"/>
      <c r="C55137"/>
      <c r="D55137"/>
      <c r="E55137" s="148"/>
      <c r="F55137" s="148"/>
      <c r="G55137" s="149"/>
      <c r="H55137" s="148"/>
      <c r="I55137"/>
    </row>
    <row r="55138" spans="1:9" x14ac:dyDescent="0.25">
      <c r="A55138"/>
      <c r="B55138"/>
      <c r="C55138"/>
      <c r="D55138"/>
      <c r="E55138" s="148"/>
      <c r="F55138" s="148"/>
      <c r="G55138" s="149"/>
      <c r="H55138" s="148"/>
      <c r="I55138"/>
    </row>
    <row r="55139" spans="1:9" x14ac:dyDescent="0.25">
      <c r="A55139"/>
      <c r="B55139"/>
      <c r="C55139"/>
      <c r="D55139"/>
      <c r="E55139" s="148"/>
      <c r="F55139" s="148"/>
      <c r="G55139" s="149"/>
      <c r="H55139" s="148"/>
      <c r="I55139"/>
    </row>
    <row r="55140" spans="1:9" x14ac:dyDescent="0.25">
      <c r="A55140"/>
      <c r="B55140"/>
      <c r="C55140"/>
      <c r="D55140"/>
      <c r="E55140" s="148"/>
      <c r="F55140" s="148"/>
      <c r="G55140" s="149"/>
      <c r="H55140" s="148"/>
      <c r="I55140"/>
    </row>
    <row r="55141" spans="1:9" x14ac:dyDescent="0.25">
      <c r="A55141"/>
      <c r="B55141"/>
      <c r="C55141"/>
      <c r="D55141"/>
      <c r="E55141" s="148"/>
      <c r="F55141" s="148"/>
      <c r="G55141" s="149"/>
      <c r="H55141" s="148"/>
      <c r="I55141"/>
    </row>
    <row r="55142" spans="1:9" x14ac:dyDescent="0.25">
      <c r="A55142"/>
      <c r="B55142"/>
      <c r="C55142"/>
      <c r="D55142"/>
      <c r="E55142" s="148"/>
      <c r="F55142" s="148"/>
      <c r="G55142" s="149"/>
      <c r="H55142" s="148"/>
      <c r="I55142"/>
    </row>
    <row r="55143" spans="1:9" x14ac:dyDescent="0.25">
      <c r="A55143"/>
      <c r="B55143"/>
      <c r="C55143"/>
      <c r="D55143"/>
      <c r="E55143" s="148"/>
      <c r="F55143" s="148"/>
      <c r="G55143" s="149"/>
      <c r="H55143" s="148"/>
      <c r="I55143"/>
    </row>
    <row r="55144" spans="1:9" x14ac:dyDescent="0.25">
      <c r="A55144"/>
      <c r="B55144"/>
      <c r="C55144"/>
      <c r="D55144"/>
      <c r="E55144" s="148"/>
      <c r="F55144" s="148"/>
      <c r="G55144" s="149"/>
      <c r="H55144" s="148"/>
      <c r="I55144"/>
    </row>
    <row r="55145" spans="1:9" x14ac:dyDescent="0.25">
      <c r="A55145"/>
      <c r="B55145"/>
      <c r="C55145"/>
      <c r="D55145"/>
      <c r="E55145" s="148"/>
      <c r="F55145" s="148"/>
      <c r="G55145" s="149"/>
      <c r="H55145" s="148"/>
      <c r="I55145"/>
    </row>
    <row r="55146" spans="1:9" x14ac:dyDescent="0.25">
      <c r="A55146"/>
      <c r="B55146"/>
      <c r="C55146"/>
      <c r="D55146"/>
      <c r="E55146" s="148"/>
      <c r="F55146" s="148"/>
      <c r="G55146" s="149"/>
      <c r="H55146" s="148"/>
      <c r="I55146"/>
    </row>
    <row r="55147" spans="1:9" x14ac:dyDescent="0.25">
      <c r="A55147"/>
      <c r="B55147"/>
      <c r="C55147"/>
      <c r="D55147"/>
      <c r="E55147" s="148"/>
      <c r="F55147" s="148"/>
      <c r="G55147" s="149"/>
      <c r="H55147" s="148"/>
      <c r="I55147"/>
    </row>
    <row r="55148" spans="1:9" x14ac:dyDescent="0.25">
      <c r="A55148"/>
      <c r="B55148"/>
      <c r="C55148"/>
      <c r="D55148"/>
      <c r="E55148" s="148"/>
      <c r="F55148" s="148"/>
      <c r="G55148" s="149"/>
      <c r="H55148" s="148"/>
      <c r="I55148"/>
    </row>
    <row r="55149" spans="1:9" x14ac:dyDescent="0.25">
      <c r="A55149"/>
      <c r="B55149"/>
      <c r="C55149"/>
      <c r="D55149"/>
      <c r="E55149" s="148"/>
      <c r="F55149" s="148"/>
      <c r="G55149" s="149"/>
      <c r="H55149" s="148"/>
      <c r="I55149"/>
    </row>
    <row r="55150" spans="1:9" x14ac:dyDescent="0.25">
      <c r="A55150"/>
      <c r="B55150"/>
      <c r="C55150"/>
      <c r="D55150"/>
      <c r="E55150" s="148"/>
      <c r="F55150" s="148"/>
      <c r="G55150" s="149"/>
      <c r="H55150" s="148"/>
      <c r="I55150"/>
    </row>
    <row r="55151" spans="1:9" x14ac:dyDescent="0.25">
      <c r="A55151"/>
      <c r="B55151"/>
      <c r="C55151"/>
      <c r="D55151"/>
      <c r="E55151" s="148"/>
      <c r="F55151" s="148"/>
      <c r="G55151" s="149"/>
      <c r="H55151" s="148"/>
      <c r="I55151"/>
    </row>
    <row r="55152" spans="1:9" x14ac:dyDescent="0.25">
      <c r="A55152"/>
      <c r="B55152"/>
      <c r="C55152"/>
      <c r="D55152"/>
      <c r="E55152" s="148"/>
      <c r="F55152" s="148"/>
      <c r="G55152" s="149"/>
      <c r="H55152" s="148"/>
      <c r="I55152"/>
    </row>
    <row r="55153" spans="1:9" x14ac:dyDescent="0.25">
      <c r="A55153"/>
      <c r="B55153"/>
      <c r="C55153"/>
      <c r="D55153"/>
      <c r="E55153" s="148"/>
      <c r="F55153" s="148"/>
      <c r="G55153" s="149"/>
      <c r="H55153" s="148"/>
      <c r="I55153"/>
    </row>
    <row r="55154" spans="1:9" x14ac:dyDescent="0.25">
      <c r="A55154"/>
      <c r="B55154"/>
      <c r="C55154"/>
      <c r="D55154"/>
      <c r="E55154" s="148"/>
      <c r="F55154" s="148"/>
      <c r="G55154" s="149"/>
      <c r="H55154" s="148"/>
      <c r="I55154"/>
    </row>
    <row r="55155" spans="1:9" x14ac:dyDescent="0.25">
      <c r="A55155"/>
      <c r="B55155"/>
      <c r="C55155"/>
      <c r="D55155"/>
      <c r="E55155" s="148"/>
      <c r="F55155" s="148"/>
      <c r="G55155" s="149"/>
      <c r="H55155" s="148"/>
      <c r="I55155"/>
    </row>
    <row r="55156" spans="1:9" x14ac:dyDescent="0.25">
      <c r="A55156"/>
      <c r="B55156"/>
      <c r="C55156"/>
      <c r="D55156"/>
      <c r="E55156" s="148"/>
      <c r="F55156" s="148"/>
      <c r="G55156" s="149"/>
      <c r="H55156" s="148"/>
      <c r="I55156"/>
    </row>
    <row r="55157" spans="1:9" x14ac:dyDescent="0.25">
      <c r="A55157"/>
      <c r="B55157"/>
      <c r="C55157"/>
      <c r="D55157"/>
      <c r="E55157" s="148"/>
      <c r="F55157" s="148"/>
      <c r="G55157" s="149"/>
      <c r="H55157" s="148"/>
      <c r="I55157"/>
    </row>
    <row r="55158" spans="1:9" x14ac:dyDescent="0.25">
      <c r="A55158"/>
      <c r="B55158"/>
      <c r="C55158"/>
      <c r="D55158"/>
      <c r="E55158" s="148"/>
      <c r="F55158" s="148"/>
      <c r="G55158" s="149"/>
      <c r="H55158" s="148"/>
      <c r="I55158"/>
    </row>
    <row r="55159" spans="1:9" x14ac:dyDescent="0.25">
      <c r="A55159"/>
      <c r="B55159"/>
      <c r="C55159"/>
      <c r="D55159"/>
      <c r="E55159" s="148"/>
      <c r="F55159" s="148"/>
      <c r="G55159" s="149"/>
      <c r="H55159" s="148"/>
      <c r="I55159"/>
    </row>
    <row r="55160" spans="1:9" x14ac:dyDescent="0.25">
      <c r="A55160"/>
      <c r="B55160"/>
      <c r="C55160"/>
      <c r="D55160"/>
      <c r="E55160" s="148"/>
      <c r="F55160" s="148"/>
      <c r="G55160" s="149"/>
      <c r="H55160" s="148"/>
      <c r="I55160"/>
    </row>
    <row r="55161" spans="1:9" x14ac:dyDescent="0.25">
      <c r="A55161"/>
      <c r="B55161"/>
      <c r="C55161"/>
      <c r="D55161"/>
      <c r="E55161" s="148"/>
      <c r="F55161" s="148"/>
      <c r="G55161" s="149"/>
      <c r="H55161" s="148"/>
      <c r="I55161"/>
    </row>
    <row r="55162" spans="1:9" x14ac:dyDescent="0.25">
      <c r="A55162"/>
      <c r="B55162"/>
      <c r="C55162"/>
      <c r="D55162"/>
      <c r="E55162" s="148"/>
      <c r="F55162" s="148"/>
      <c r="G55162" s="149"/>
      <c r="H55162" s="148"/>
      <c r="I55162"/>
    </row>
    <row r="55163" spans="1:9" x14ac:dyDescent="0.25">
      <c r="A55163"/>
      <c r="B55163"/>
      <c r="C55163"/>
      <c r="D55163"/>
      <c r="E55163" s="148"/>
      <c r="F55163" s="148"/>
      <c r="G55163" s="149"/>
      <c r="H55163" s="148"/>
      <c r="I55163"/>
    </row>
    <row r="55164" spans="1:9" x14ac:dyDescent="0.25">
      <c r="A55164"/>
      <c r="B55164"/>
      <c r="C55164"/>
      <c r="D55164"/>
      <c r="E55164" s="148"/>
      <c r="F55164" s="148"/>
      <c r="G55164" s="149"/>
      <c r="H55164" s="148"/>
      <c r="I55164"/>
    </row>
    <row r="55165" spans="1:9" x14ac:dyDescent="0.25">
      <c r="A55165"/>
      <c r="B55165"/>
      <c r="C55165"/>
      <c r="D55165"/>
      <c r="E55165" s="148"/>
      <c r="F55165" s="148"/>
      <c r="G55165" s="149"/>
      <c r="H55165" s="148"/>
      <c r="I55165"/>
    </row>
    <row r="55166" spans="1:9" x14ac:dyDescent="0.25">
      <c r="A55166"/>
      <c r="B55166"/>
      <c r="C55166"/>
      <c r="D55166"/>
      <c r="E55166" s="148"/>
      <c r="F55166" s="148"/>
      <c r="G55166" s="149"/>
      <c r="H55166" s="148"/>
      <c r="I55166"/>
    </row>
    <row r="55167" spans="1:9" x14ac:dyDescent="0.25">
      <c r="A55167"/>
      <c r="B55167"/>
      <c r="C55167"/>
      <c r="D55167"/>
      <c r="E55167" s="148"/>
      <c r="F55167" s="148"/>
      <c r="G55167" s="149"/>
      <c r="H55167" s="148"/>
      <c r="I55167"/>
    </row>
    <row r="55168" spans="1:9" x14ac:dyDescent="0.25">
      <c r="A55168"/>
      <c r="B55168"/>
      <c r="C55168"/>
      <c r="D55168"/>
      <c r="E55168" s="148"/>
      <c r="F55168" s="148"/>
      <c r="G55168" s="149"/>
      <c r="H55168" s="148"/>
      <c r="I55168"/>
    </row>
    <row r="55169" spans="1:9" x14ac:dyDescent="0.25">
      <c r="A55169"/>
      <c r="B55169"/>
      <c r="C55169"/>
      <c r="D55169"/>
      <c r="E55169" s="148"/>
      <c r="F55169" s="148"/>
      <c r="G55169" s="149"/>
      <c r="H55169" s="148"/>
      <c r="I55169"/>
    </row>
    <row r="55170" spans="1:9" x14ac:dyDescent="0.25">
      <c r="A55170"/>
      <c r="B55170"/>
      <c r="C55170"/>
      <c r="D55170"/>
      <c r="E55170" s="148"/>
      <c r="F55170" s="148"/>
      <c r="G55170" s="149"/>
      <c r="H55170" s="148"/>
      <c r="I55170"/>
    </row>
    <row r="55171" spans="1:9" x14ac:dyDescent="0.25">
      <c r="A55171"/>
      <c r="B55171"/>
      <c r="C55171"/>
      <c r="D55171"/>
      <c r="E55171" s="148"/>
      <c r="F55171" s="148"/>
      <c r="G55171" s="149"/>
      <c r="H55171" s="148"/>
      <c r="I55171"/>
    </row>
    <row r="55172" spans="1:9" x14ac:dyDescent="0.25">
      <c r="A55172"/>
      <c r="B55172"/>
      <c r="C55172"/>
      <c r="D55172"/>
      <c r="E55172" s="148"/>
      <c r="F55172" s="148"/>
      <c r="G55172" s="149"/>
      <c r="H55172" s="148"/>
      <c r="I55172"/>
    </row>
    <row r="55173" spans="1:9" x14ac:dyDescent="0.25">
      <c r="A55173"/>
      <c r="B55173"/>
      <c r="C55173"/>
      <c r="D55173"/>
      <c r="E55173" s="148"/>
      <c r="F55173" s="148"/>
      <c r="G55173" s="149"/>
      <c r="H55173" s="148"/>
      <c r="I55173"/>
    </row>
    <row r="55174" spans="1:9" x14ac:dyDescent="0.25">
      <c r="A55174"/>
      <c r="B55174"/>
      <c r="C55174"/>
      <c r="D55174"/>
      <c r="E55174" s="148"/>
      <c r="F55174" s="148"/>
      <c r="G55174" s="149"/>
      <c r="H55174" s="148"/>
      <c r="I55174"/>
    </row>
    <row r="55175" spans="1:9" x14ac:dyDescent="0.25">
      <c r="A55175"/>
      <c r="B55175"/>
      <c r="C55175"/>
      <c r="D55175"/>
      <c r="E55175" s="148"/>
      <c r="F55175" s="148"/>
      <c r="G55175" s="149"/>
      <c r="H55175" s="148"/>
      <c r="I55175"/>
    </row>
    <row r="55176" spans="1:9" x14ac:dyDescent="0.25">
      <c r="A55176"/>
      <c r="B55176"/>
      <c r="C55176"/>
      <c r="D55176"/>
      <c r="E55176" s="148"/>
      <c r="F55176" s="148"/>
      <c r="G55176" s="149"/>
      <c r="H55176" s="148"/>
      <c r="I55176"/>
    </row>
    <row r="55177" spans="1:9" x14ac:dyDescent="0.25">
      <c r="A55177"/>
      <c r="B55177"/>
      <c r="C55177"/>
      <c r="D55177"/>
      <c r="E55177" s="148"/>
      <c r="F55177" s="148"/>
      <c r="G55177" s="149"/>
      <c r="H55177" s="148"/>
      <c r="I55177"/>
    </row>
    <row r="55178" spans="1:9" x14ac:dyDescent="0.25">
      <c r="A55178"/>
      <c r="B55178"/>
      <c r="C55178"/>
      <c r="D55178"/>
      <c r="E55178" s="148"/>
      <c r="F55178" s="148"/>
      <c r="G55178" s="149"/>
      <c r="H55178" s="148"/>
      <c r="I55178"/>
    </row>
    <row r="55179" spans="1:9" x14ac:dyDescent="0.25">
      <c r="A55179"/>
      <c r="B55179"/>
      <c r="C55179"/>
      <c r="D55179"/>
      <c r="E55179" s="148"/>
      <c r="F55179" s="148"/>
      <c r="G55179" s="149"/>
      <c r="H55179" s="148"/>
      <c r="I55179"/>
    </row>
    <row r="55180" spans="1:9" x14ac:dyDescent="0.25">
      <c r="A55180"/>
      <c r="B55180"/>
      <c r="C55180"/>
      <c r="D55180"/>
      <c r="E55180" s="148"/>
      <c r="F55180" s="148"/>
      <c r="G55180" s="149"/>
      <c r="H55180" s="148"/>
      <c r="I55180"/>
    </row>
    <row r="55181" spans="1:9" x14ac:dyDescent="0.25">
      <c r="A55181"/>
      <c r="B55181"/>
      <c r="C55181"/>
      <c r="D55181"/>
      <c r="E55181" s="148"/>
      <c r="F55181" s="148"/>
      <c r="G55181" s="149"/>
      <c r="H55181" s="148"/>
      <c r="I55181"/>
    </row>
    <row r="55182" spans="1:9" x14ac:dyDescent="0.25">
      <c r="A55182"/>
      <c r="B55182"/>
      <c r="C55182"/>
      <c r="D55182"/>
      <c r="E55182" s="148"/>
      <c r="F55182" s="148"/>
      <c r="G55182" s="149"/>
      <c r="H55182" s="148"/>
      <c r="I55182"/>
    </row>
    <row r="55183" spans="1:9" x14ac:dyDescent="0.25">
      <c r="A55183"/>
      <c r="B55183"/>
      <c r="C55183"/>
      <c r="D55183"/>
      <c r="E55183" s="148"/>
      <c r="F55183" s="148"/>
      <c r="G55183" s="149"/>
      <c r="H55183" s="148"/>
      <c r="I55183"/>
    </row>
    <row r="55184" spans="1:9" x14ac:dyDescent="0.25">
      <c r="A55184"/>
      <c r="B55184"/>
      <c r="C55184"/>
      <c r="D55184"/>
      <c r="E55184" s="148"/>
      <c r="F55184" s="148"/>
      <c r="G55184" s="149"/>
      <c r="H55184" s="148"/>
      <c r="I55184"/>
    </row>
    <row r="55185" spans="1:9" x14ac:dyDescent="0.25">
      <c r="A55185"/>
      <c r="B55185"/>
      <c r="C55185"/>
      <c r="D55185"/>
      <c r="E55185" s="148"/>
      <c r="F55185" s="148"/>
      <c r="G55185" s="149"/>
      <c r="H55185" s="148"/>
      <c r="I55185"/>
    </row>
    <row r="55186" spans="1:9" x14ac:dyDescent="0.25">
      <c r="A55186"/>
      <c r="B55186"/>
      <c r="C55186"/>
      <c r="D55186"/>
      <c r="E55186" s="148"/>
      <c r="F55186" s="148"/>
      <c r="G55186" s="149"/>
      <c r="H55186" s="148"/>
      <c r="I55186"/>
    </row>
    <row r="55187" spans="1:9" x14ac:dyDescent="0.25">
      <c r="A55187"/>
      <c r="B55187"/>
      <c r="C55187"/>
      <c r="D55187"/>
      <c r="E55187" s="148"/>
      <c r="F55187" s="148"/>
      <c r="G55187" s="149"/>
      <c r="H55187" s="148"/>
      <c r="I55187"/>
    </row>
    <row r="55188" spans="1:9" x14ac:dyDescent="0.25">
      <c r="A55188"/>
      <c r="B55188"/>
      <c r="C55188"/>
      <c r="D55188"/>
      <c r="E55188" s="148"/>
      <c r="F55188" s="148"/>
      <c r="G55188" s="149"/>
      <c r="H55188" s="148"/>
      <c r="I55188"/>
    </row>
    <row r="55189" spans="1:9" x14ac:dyDescent="0.25">
      <c r="A55189"/>
      <c r="B55189"/>
      <c r="C55189"/>
      <c r="D55189"/>
      <c r="E55189" s="148"/>
      <c r="F55189" s="148"/>
      <c r="G55189" s="149"/>
      <c r="H55189" s="148"/>
      <c r="I55189"/>
    </row>
    <row r="55190" spans="1:9" x14ac:dyDescent="0.25">
      <c r="A55190"/>
      <c r="B55190"/>
      <c r="C55190"/>
      <c r="D55190"/>
      <c r="E55190" s="148"/>
      <c r="F55190" s="148"/>
      <c r="G55190" s="149"/>
      <c r="H55190" s="148"/>
      <c r="I55190"/>
    </row>
    <row r="55191" spans="1:9" x14ac:dyDescent="0.25">
      <c r="A55191"/>
      <c r="B55191"/>
      <c r="C55191"/>
      <c r="D55191"/>
      <c r="E55191" s="148"/>
      <c r="F55191" s="148"/>
      <c r="G55191" s="149"/>
      <c r="H55191" s="148"/>
      <c r="I55191"/>
    </row>
    <row r="55192" spans="1:9" x14ac:dyDescent="0.25">
      <c r="A55192"/>
      <c r="B55192"/>
      <c r="C55192"/>
      <c r="D55192"/>
      <c r="E55192" s="148"/>
      <c r="F55192" s="148"/>
      <c r="G55192" s="149"/>
      <c r="H55192" s="148"/>
      <c r="I55192"/>
    </row>
    <row r="55193" spans="1:9" x14ac:dyDescent="0.25">
      <c r="A55193"/>
      <c r="B55193"/>
      <c r="C55193"/>
      <c r="D55193"/>
      <c r="E55193" s="148"/>
      <c r="F55193" s="148"/>
      <c r="G55193" s="149"/>
      <c r="H55193" s="148"/>
      <c r="I55193"/>
    </row>
    <row r="55194" spans="1:9" x14ac:dyDescent="0.25">
      <c r="A55194"/>
      <c r="B55194"/>
      <c r="C55194"/>
      <c r="D55194"/>
      <c r="E55194" s="148"/>
      <c r="F55194" s="148"/>
      <c r="G55194" s="149"/>
      <c r="H55194" s="148"/>
      <c r="I55194"/>
    </row>
    <row r="55195" spans="1:9" x14ac:dyDescent="0.25">
      <c r="A55195"/>
      <c r="B55195"/>
      <c r="C55195"/>
      <c r="D55195"/>
      <c r="E55195" s="148"/>
      <c r="F55195" s="148"/>
      <c r="G55195" s="149"/>
      <c r="H55195" s="148"/>
      <c r="I55195"/>
    </row>
    <row r="55196" spans="1:9" x14ac:dyDescent="0.25">
      <c r="A55196"/>
      <c r="B55196"/>
      <c r="C55196"/>
      <c r="D55196"/>
      <c r="E55196" s="148"/>
      <c r="F55196" s="148"/>
      <c r="G55196" s="149"/>
      <c r="H55196" s="148"/>
      <c r="I55196"/>
    </row>
    <row r="55197" spans="1:9" x14ac:dyDescent="0.25">
      <c r="A55197"/>
      <c r="B55197"/>
      <c r="C55197"/>
      <c r="D55197"/>
      <c r="E55197" s="148"/>
      <c r="F55197" s="148"/>
      <c r="G55197" s="149"/>
      <c r="H55197" s="148"/>
      <c r="I55197"/>
    </row>
    <row r="55198" spans="1:9" x14ac:dyDescent="0.25">
      <c r="A55198"/>
      <c r="B55198"/>
      <c r="C55198"/>
      <c r="D55198"/>
      <c r="E55198" s="148"/>
      <c r="F55198" s="148"/>
      <c r="G55198" s="149"/>
      <c r="H55198" s="148"/>
      <c r="I55198"/>
    </row>
    <row r="55199" spans="1:9" x14ac:dyDescent="0.25">
      <c r="A55199"/>
      <c r="B55199"/>
      <c r="C55199"/>
      <c r="D55199"/>
      <c r="E55199" s="148"/>
      <c r="F55199" s="148"/>
      <c r="G55199" s="149"/>
      <c r="H55199" s="148"/>
      <c r="I55199"/>
    </row>
    <row r="55200" spans="1:9" x14ac:dyDescent="0.25">
      <c r="A55200"/>
      <c r="B55200"/>
      <c r="C55200"/>
      <c r="D55200"/>
      <c r="E55200" s="148"/>
      <c r="F55200" s="148"/>
      <c r="G55200" s="149"/>
      <c r="H55200" s="148"/>
      <c r="I55200"/>
    </row>
    <row r="55201" spans="1:9" x14ac:dyDescent="0.25">
      <c r="A55201"/>
      <c r="B55201"/>
      <c r="C55201"/>
      <c r="D55201"/>
      <c r="E55201" s="148"/>
      <c r="F55201" s="148"/>
      <c r="G55201" s="149"/>
      <c r="H55201" s="148"/>
      <c r="I55201"/>
    </row>
    <row r="55202" spans="1:9" x14ac:dyDescent="0.25">
      <c r="A55202"/>
      <c r="B55202"/>
      <c r="C55202"/>
      <c r="D55202"/>
      <c r="E55202" s="148"/>
      <c r="F55202" s="148"/>
      <c r="G55202" s="149"/>
      <c r="H55202" s="148"/>
      <c r="I55202"/>
    </row>
    <row r="55203" spans="1:9" x14ac:dyDescent="0.25">
      <c r="A55203"/>
      <c r="B55203"/>
      <c r="C55203"/>
      <c r="D55203"/>
      <c r="E55203" s="148"/>
      <c r="F55203" s="148"/>
      <c r="G55203" s="149"/>
      <c r="H55203" s="148"/>
      <c r="I55203"/>
    </row>
    <row r="55204" spans="1:9" x14ac:dyDescent="0.25">
      <c r="A55204"/>
      <c r="B55204"/>
      <c r="C55204"/>
      <c r="D55204"/>
      <c r="E55204" s="148"/>
      <c r="F55204" s="148"/>
      <c r="G55204" s="149"/>
      <c r="H55204" s="148"/>
      <c r="I55204"/>
    </row>
    <row r="55205" spans="1:9" x14ac:dyDescent="0.25">
      <c r="A55205"/>
      <c r="B55205"/>
      <c r="C55205"/>
      <c r="D55205"/>
      <c r="E55205" s="148"/>
      <c r="F55205" s="148"/>
      <c r="G55205" s="149"/>
      <c r="H55205" s="148"/>
      <c r="I55205"/>
    </row>
    <row r="55206" spans="1:9" x14ac:dyDescent="0.25">
      <c r="A55206"/>
      <c r="B55206"/>
      <c r="C55206"/>
      <c r="D55206"/>
      <c r="E55206" s="148"/>
      <c r="F55206" s="148"/>
      <c r="G55206" s="149"/>
      <c r="H55206" s="148"/>
      <c r="I55206"/>
    </row>
    <row r="55207" spans="1:9" x14ac:dyDescent="0.25">
      <c r="A55207"/>
      <c r="B55207"/>
      <c r="C55207"/>
      <c r="D55207"/>
      <c r="E55207" s="148"/>
      <c r="F55207" s="148"/>
      <c r="G55207" s="149"/>
      <c r="H55207" s="148"/>
      <c r="I55207"/>
    </row>
    <row r="55208" spans="1:9" x14ac:dyDescent="0.25">
      <c r="A55208"/>
      <c r="B55208"/>
      <c r="C55208"/>
      <c r="D55208"/>
      <c r="E55208" s="148"/>
      <c r="F55208" s="148"/>
      <c r="G55208" s="149"/>
      <c r="H55208" s="148"/>
      <c r="I55208"/>
    </row>
    <row r="55209" spans="1:9" x14ac:dyDescent="0.25">
      <c r="A55209"/>
      <c r="B55209"/>
      <c r="C55209"/>
      <c r="D55209"/>
      <c r="E55209" s="148"/>
      <c r="F55209" s="148"/>
      <c r="G55209" s="149"/>
      <c r="H55209" s="148"/>
      <c r="I55209"/>
    </row>
    <row r="55210" spans="1:9" x14ac:dyDescent="0.25">
      <c r="A55210"/>
      <c r="B55210"/>
      <c r="C55210"/>
      <c r="D55210"/>
      <c r="E55210" s="148"/>
      <c r="F55210" s="148"/>
      <c r="G55210" s="149"/>
      <c r="H55210" s="148"/>
      <c r="I55210"/>
    </row>
    <row r="55211" spans="1:9" x14ac:dyDescent="0.25">
      <c r="A55211"/>
      <c r="B55211"/>
      <c r="C55211"/>
      <c r="D55211"/>
      <c r="E55211" s="148"/>
      <c r="F55211" s="148"/>
      <c r="G55211" s="149"/>
      <c r="H55211" s="148"/>
      <c r="I55211"/>
    </row>
    <row r="55212" spans="1:9" x14ac:dyDescent="0.25">
      <c r="A55212"/>
      <c r="B55212"/>
      <c r="C55212"/>
      <c r="D55212"/>
      <c r="E55212" s="148"/>
      <c r="F55212" s="148"/>
      <c r="G55212" s="149"/>
      <c r="H55212" s="148"/>
      <c r="I55212"/>
    </row>
    <row r="55213" spans="1:9" x14ac:dyDescent="0.25">
      <c r="A55213"/>
      <c r="B55213"/>
      <c r="C55213"/>
      <c r="D55213"/>
      <c r="E55213" s="148"/>
      <c r="F55213" s="148"/>
      <c r="G55213" s="149"/>
      <c r="H55213" s="148"/>
      <c r="I55213"/>
    </row>
    <row r="55214" spans="1:9" x14ac:dyDescent="0.25">
      <c r="A55214"/>
      <c r="B55214"/>
      <c r="C55214"/>
      <c r="D55214"/>
      <c r="E55214" s="148"/>
      <c r="F55214" s="148"/>
      <c r="G55214" s="149"/>
      <c r="H55214" s="148"/>
      <c r="I55214"/>
    </row>
    <row r="55215" spans="1:9" x14ac:dyDescent="0.25">
      <c r="A55215"/>
      <c r="B55215"/>
      <c r="C55215"/>
      <c r="D55215"/>
      <c r="E55215" s="148"/>
      <c r="F55215" s="148"/>
      <c r="G55215" s="149"/>
      <c r="H55215" s="148"/>
      <c r="I55215"/>
    </row>
    <row r="55216" spans="1:9" x14ac:dyDescent="0.25">
      <c r="A55216"/>
      <c r="B55216"/>
      <c r="C55216"/>
      <c r="D55216"/>
      <c r="E55216" s="148"/>
      <c r="F55216" s="148"/>
      <c r="G55216" s="149"/>
      <c r="H55216" s="148"/>
      <c r="I55216"/>
    </row>
    <row r="55217" spans="1:9" x14ac:dyDescent="0.25">
      <c r="A55217"/>
      <c r="B55217"/>
      <c r="C55217"/>
      <c r="D55217"/>
      <c r="E55217" s="148"/>
      <c r="F55217" s="148"/>
      <c r="G55217" s="149"/>
      <c r="H55217" s="148"/>
      <c r="I55217"/>
    </row>
    <row r="55218" spans="1:9" x14ac:dyDescent="0.25">
      <c r="A55218"/>
      <c r="B55218"/>
      <c r="C55218"/>
      <c r="D55218"/>
      <c r="E55218" s="148"/>
      <c r="F55218" s="148"/>
      <c r="G55218" s="149"/>
      <c r="H55218" s="148"/>
      <c r="I55218"/>
    </row>
    <row r="55219" spans="1:9" x14ac:dyDescent="0.25">
      <c r="A55219"/>
      <c r="B55219"/>
      <c r="C55219"/>
      <c r="D55219"/>
      <c r="E55219" s="148"/>
      <c r="F55219" s="148"/>
      <c r="G55219" s="149"/>
      <c r="H55219" s="148"/>
      <c r="I55219"/>
    </row>
    <row r="55220" spans="1:9" x14ac:dyDescent="0.25">
      <c r="A55220"/>
      <c r="B55220"/>
      <c r="C55220"/>
      <c r="D55220"/>
      <c r="E55220" s="148"/>
      <c r="F55220" s="148"/>
      <c r="G55220" s="149"/>
      <c r="H55220" s="148"/>
      <c r="I55220"/>
    </row>
    <row r="55221" spans="1:9" x14ac:dyDescent="0.25">
      <c r="A55221"/>
      <c r="B55221"/>
      <c r="C55221"/>
      <c r="D55221"/>
      <c r="E55221" s="148"/>
      <c r="F55221" s="148"/>
      <c r="G55221" s="149"/>
      <c r="H55221" s="148"/>
      <c r="I55221"/>
    </row>
    <row r="55222" spans="1:9" x14ac:dyDescent="0.25">
      <c r="A55222"/>
      <c r="B55222"/>
      <c r="C55222"/>
      <c r="D55222"/>
      <c r="E55222" s="148"/>
      <c r="F55222" s="148"/>
      <c r="G55222" s="149"/>
      <c r="H55222" s="148"/>
      <c r="I55222"/>
    </row>
    <row r="55223" spans="1:9" x14ac:dyDescent="0.25">
      <c r="A55223"/>
      <c r="B55223"/>
      <c r="C55223"/>
      <c r="D55223"/>
      <c r="E55223" s="148"/>
      <c r="F55223" s="148"/>
      <c r="G55223" s="149"/>
      <c r="H55223" s="148"/>
      <c r="I55223"/>
    </row>
    <row r="55224" spans="1:9" x14ac:dyDescent="0.25">
      <c r="A55224"/>
      <c r="B55224"/>
      <c r="C55224"/>
      <c r="D55224"/>
      <c r="E55224" s="148"/>
      <c r="F55224" s="148"/>
      <c r="G55224" s="149"/>
      <c r="H55224" s="148"/>
      <c r="I55224"/>
    </row>
    <row r="55225" spans="1:9" x14ac:dyDescent="0.25">
      <c r="A55225"/>
      <c r="B55225"/>
      <c r="C55225"/>
      <c r="D55225"/>
      <c r="E55225" s="148"/>
      <c r="F55225" s="148"/>
      <c r="G55225" s="149"/>
      <c r="H55225" s="148"/>
      <c r="I55225"/>
    </row>
    <row r="55226" spans="1:9" x14ac:dyDescent="0.25">
      <c r="A55226"/>
      <c r="B55226"/>
      <c r="C55226"/>
      <c r="D55226"/>
      <c r="E55226" s="148"/>
      <c r="F55226" s="148"/>
      <c r="G55226" s="149"/>
      <c r="H55226" s="148"/>
      <c r="I55226"/>
    </row>
    <row r="55227" spans="1:9" x14ac:dyDescent="0.25">
      <c r="A55227"/>
      <c r="B55227"/>
      <c r="C55227"/>
      <c r="D55227"/>
      <c r="E55227" s="148"/>
      <c r="F55227" s="148"/>
      <c r="G55227" s="149"/>
      <c r="H55227" s="148"/>
      <c r="I55227"/>
    </row>
    <row r="55228" spans="1:9" x14ac:dyDescent="0.25">
      <c r="A55228"/>
      <c r="B55228"/>
      <c r="C55228"/>
      <c r="D55228"/>
      <c r="E55228" s="148"/>
      <c r="F55228" s="148"/>
      <c r="G55228" s="149"/>
      <c r="H55228" s="148"/>
      <c r="I55228"/>
    </row>
    <row r="55229" spans="1:9" x14ac:dyDescent="0.25">
      <c r="A55229"/>
      <c r="B55229"/>
      <c r="C55229"/>
      <c r="D55229"/>
      <c r="E55229" s="148"/>
      <c r="F55229" s="148"/>
      <c r="G55229" s="149"/>
      <c r="H55229" s="148"/>
      <c r="I55229"/>
    </row>
    <row r="55230" spans="1:9" x14ac:dyDescent="0.25">
      <c r="A55230"/>
      <c r="B55230"/>
      <c r="C55230"/>
      <c r="D55230"/>
      <c r="E55230" s="148"/>
      <c r="F55230" s="148"/>
      <c r="G55230" s="149"/>
      <c r="H55230" s="148"/>
      <c r="I55230"/>
    </row>
    <row r="55231" spans="1:9" x14ac:dyDescent="0.25">
      <c r="A55231"/>
      <c r="B55231"/>
      <c r="C55231"/>
      <c r="D55231"/>
      <c r="E55231" s="148"/>
      <c r="F55231" s="148"/>
      <c r="G55231" s="149"/>
      <c r="H55231" s="148"/>
      <c r="I55231"/>
    </row>
    <row r="55232" spans="1:9" x14ac:dyDescent="0.25">
      <c r="A55232"/>
      <c r="B55232"/>
      <c r="C55232"/>
      <c r="D55232"/>
      <c r="E55232" s="148"/>
      <c r="F55232" s="148"/>
      <c r="G55232" s="149"/>
      <c r="H55232" s="148"/>
      <c r="I55232"/>
    </row>
    <row r="55233" spans="1:9" x14ac:dyDescent="0.25">
      <c r="A55233"/>
      <c r="B55233"/>
      <c r="C55233"/>
      <c r="D55233"/>
      <c r="E55233" s="148"/>
      <c r="F55233" s="148"/>
      <c r="G55233" s="149"/>
      <c r="H55233" s="148"/>
      <c r="I55233"/>
    </row>
    <row r="55234" spans="1:9" x14ac:dyDescent="0.25">
      <c r="A55234"/>
      <c r="B55234"/>
      <c r="C55234"/>
      <c r="D55234"/>
      <c r="E55234" s="148"/>
      <c r="F55234" s="148"/>
      <c r="G55234" s="149"/>
      <c r="H55234" s="148"/>
      <c r="I55234"/>
    </row>
    <row r="55235" spans="1:9" x14ac:dyDescent="0.25">
      <c r="A55235"/>
      <c r="B55235"/>
      <c r="C55235"/>
      <c r="D55235"/>
      <c r="E55235" s="148"/>
      <c r="F55235" s="148"/>
      <c r="G55235" s="149"/>
      <c r="H55235" s="148"/>
      <c r="I55235"/>
    </row>
    <row r="55236" spans="1:9" x14ac:dyDescent="0.25">
      <c r="A55236"/>
      <c r="B55236"/>
      <c r="C55236"/>
      <c r="D55236"/>
      <c r="E55236" s="148"/>
      <c r="F55236" s="148"/>
      <c r="G55236" s="149"/>
      <c r="H55236" s="148"/>
      <c r="I55236"/>
    </row>
    <row r="55237" spans="1:9" x14ac:dyDescent="0.25">
      <c r="A55237"/>
      <c r="B55237"/>
      <c r="C55237"/>
      <c r="D55237"/>
      <c r="E55237" s="148"/>
      <c r="F55237" s="148"/>
      <c r="G55237" s="149"/>
      <c r="H55237" s="148"/>
      <c r="I55237"/>
    </row>
    <row r="55238" spans="1:9" x14ac:dyDescent="0.25">
      <c r="A55238"/>
      <c r="B55238"/>
      <c r="C55238"/>
      <c r="D55238"/>
      <c r="E55238" s="148"/>
      <c r="F55238" s="148"/>
      <c r="G55238" s="149"/>
      <c r="H55238" s="148"/>
      <c r="I55238"/>
    </row>
    <row r="55239" spans="1:9" x14ac:dyDescent="0.25">
      <c r="A55239"/>
      <c r="B55239"/>
      <c r="C55239"/>
      <c r="D55239"/>
      <c r="E55239" s="148"/>
      <c r="F55239" s="148"/>
      <c r="G55239" s="149"/>
      <c r="H55239" s="148"/>
      <c r="I55239"/>
    </row>
    <row r="55240" spans="1:9" x14ac:dyDescent="0.25">
      <c r="A55240"/>
      <c r="B55240"/>
      <c r="C55240"/>
      <c r="D55240"/>
      <c r="E55240" s="148"/>
      <c r="F55240" s="148"/>
      <c r="G55240" s="149"/>
      <c r="H55240" s="148"/>
      <c r="I55240"/>
    </row>
    <row r="55241" spans="1:9" x14ac:dyDescent="0.25">
      <c r="A55241"/>
      <c r="B55241"/>
      <c r="C55241"/>
      <c r="D55241"/>
      <c r="E55241" s="148"/>
      <c r="F55241" s="148"/>
      <c r="G55241" s="149"/>
      <c r="H55241" s="148"/>
      <c r="I55241"/>
    </row>
    <row r="55242" spans="1:9" x14ac:dyDescent="0.25">
      <c r="A55242"/>
      <c r="B55242"/>
      <c r="C55242"/>
      <c r="D55242"/>
      <c r="E55242" s="148"/>
      <c r="F55242" s="148"/>
      <c r="G55242" s="149"/>
      <c r="H55242" s="148"/>
      <c r="I55242"/>
    </row>
    <row r="55243" spans="1:9" x14ac:dyDescent="0.25">
      <c r="A55243"/>
      <c r="B55243"/>
      <c r="C55243"/>
      <c r="D55243"/>
      <c r="E55243" s="148"/>
      <c r="F55243" s="148"/>
      <c r="G55243" s="149"/>
      <c r="H55243" s="148"/>
      <c r="I55243"/>
    </row>
    <row r="55244" spans="1:9" x14ac:dyDescent="0.25">
      <c r="A55244"/>
      <c r="B55244"/>
      <c r="C55244"/>
      <c r="D55244"/>
      <c r="E55244" s="148"/>
      <c r="F55244" s="148"/>
      <c r="G55244" s="149"/>
      <c r="H55244" s="148"/>
      <c r="I55244"/>
    </row>
    <row r="55245" spans="1:9" x14ac:dyDescent="0.25">
      <c r="A55245"/>
      <c r="B55245"/>
      <c r="C55245"/>
      <c r="D55245"/>
      <c r="E55245" s="148"/>
      <c r="F55245" s="148"/>
      <c r="G55245" s="149"/>
      <c r="H55245" s="148"/>
      <c r="I55245"/>
    </row>
    <row r="55246" spans="1:9" x14ac:dyDescent="0.25">
      <c r="A55246"/>
      <c r="B55246"/>
      <c r="C55246"/>
      <c r="D55246"/>
      <c r="E55246" s="148"/>
      <c r="F55246" s="148"/>
      <c r="G55246" s="149"/>
      <c r="H55246" s="148"/>
      <c r="I55246"/>
    </row>
    <row r="55247" spans="1:9" x14ac:dyDescent="0.25">
      <c r="A55247"/>
      <c r="B55247"/>
      <c r="C55247"/>
      <c r="D55247"/>
      <c r="E55247" s="148"/>
      <c r="F55247" s="148"/>
      <c r="G55247" s="149"/>
      <c r="H55247" s="148"/>
      <c r="I55247"/>
    </row>
    <row r="55248" spans="1:9" x14ac:dyDescent="0.25">
      <c r="A55248"/>
      <c r="B55248"/>
      <c r="C55248"/>
      <c r="D55248"/>
      <c r="E55248" s="148"/>
      <c r="F55248" s="148"/>
      <c r="G55248" s="149"/>
      <c r="H55248" s="148"/>
      <c r="I55248"/>
    </row>
    <row r="55249" spans="1:9" x14ac:dyDescent="0.25">
      <c r="A55249"/>
      <c r="B55249"/>
      <c r="C55249"/>
      <c r="D55249"/>
      <c r="E55249" s="148"/>
      <c r="F55249" s="148"/>
      <c r="G55249" s="149"/>
      <c r="H55249" s="148"/>
      <c r="I55249"/>
    </row>
    <row r="55250" spans="1:9" x14ac:dyDescent="0.25">
      <c r="A55250"/>
      <c r="B55250"/>
      <c r="C55250"/>
      <c r="D55250"/>
      <c r="E55250" s="148"/>
      <c r="F55250" s="148"/>
      <c r="G55250" s="149"/>
      <c r="H55250" s="148"/>
      <c r="I55250"/>
    </row>
    <row r="55251" spans="1:9" x14ac:dyDescent="0.25">
      <c r="A55251"/>
      <c r="B55251"/>
      <c r="C55251"/>
      <c r="D55251"/>
      <c r="E55251" s="148"/>
      <c r="F55251" s="148"/>
      <c r="G55251" s="149"/>
      <c r="H55251" s="148"/>
      <c r="I55251"/>
    </row>
    <row r="55252" spans="1:9" x14ac:dyDescent="0.25">
      <c r="A55252"/>
      <c r="B55252"/>
      <c r="C55252"/>
      <c r="D55252"/>
      <c r="E55252" s="148"/>
      <c r="F55252" s="148"/>
      <c r="G55252" s="149"/>
      <c r="H55252" s="148"/>
      <c r="I55252"/>
    </row>
    <row r="55253" spans="1:9" x14ac:dyDescent="0.25">
      <c r="A55253"/>
      <c r="B55253"/>
      <c r="C55253"/>
      <c r="D55253"/>
      <c r="E55253" s="148"/>
      <c r="F55253" s="148"/>
      <c r="G55253" s="149"/>
      <c r="H55253" s="148"/>
      <c r="I55253"/>
    </row>
    <row r="55254" spans="1:9" x14ac:dyDescent="0.25">
      <c r="A55254"/>
      <c r="B55254"/>
      <c r="C55254"/>
      <c r="D55254"/>
      <c r="E55254" s="148"/>
      <c r="F55254" s="148"/>
      <c r="G55254" s="149"/>
      <c r="H55254" s="148"/>
      <c r="I55254"/>
    </row>
    <row r="55255" spans="1:9" x14ac:dyDescent="0.25">
      <c r="A55255"/>
      <c r="B55255"/>
      <c r="C55255"/>
      <c r="D55255"/>
      <c r="E55255" s="148"/>
      <c r="F55255" s="148"/>
      <c r="G55255" s="149"/>
      <c r="H55255" s="148"/>
      <c r="I55255"/>
    </row>
    <row r="55256" spans="1:9" x14ac:dyDescent="0.25">
      <c r="A55256"/>
      <c r="B55256"/>
      <c r="C55256"/>
      <c r="D55256"/>
      <c r="E55256" s="148"/>
      <c r="F55256" s="148"/>
      <c r="G55256" s="149"/>
      <c r="H55256" s="148"/>
      <c r="I55256"/>
    </row>
    <row r="55257" spans="1:9" x14ac:dyDescent="0.25">
      <c r="A55257"/>
      <c r="B55257"/>
      <c r="C55257"/>
      <c r="D55257"/>
      <c r="E55257" s="148"/>
      <c r="F55257" s="148"/>
      <c r="G55257" s="149"/>
      <c r="H55257" s="148"/>
      <c r="I55257"/>
    </row>
    <row r="55258" spans="1:9" x14ac:dyDescent="0.25">
      <c r="A55258"/>
      <c r="B55258"/>
      <c r="C55258"/>
      <c r="D55258"/>
      <c r="E55258" s="148"/>
      <c r="F55258" s="148"/>
      <c r="G55258" s="149"/>
      <c r="H55258" s="148"/>
      <c r="I55258"/>
    </row>
    <row r="55259" spans="1:9" x14ac:dyDescent="0.25">
      <c r="A55259"/>
      <c r="B55259"/>
      <c r="C55259"/>
      <c r="D55259"/>
      <c r="E55259" s="148"/>
      <c r="F55259" s="148"/>
      <c r="G55259" s="149"/>
      <c r="H55259" s="148"/>
      <c r="I55259"/>
    </row>
    <row r="55260" spans="1:9" x14ac:dyDescent="0.25">
      <c r="A55260"/>
      <c r="B55260"/>
      <c r="C55260"/>
      <c r="D55260"/>
      <c r="E55260" s="148"/>
      <c r="F55260" s="148"/>
      <c r="G55260" s="149"/>
      <c r="H55260" s="148"/>
      <c r="I55260"/>
    </row>
    <row r="55261" spans="1:9" x14ac:dyDescent="0.25">
      <c r="A55261"/>
      <c r="B55261"/>
      <c r="C55261"/>
      <c r="D55261"/>
      <c r="E55261" s="148"/>
      <c r="F55261" s="148"/>
      <c r="G55261" s="149"/>
      <c r="H55261" s="148"/>
      <c r="I55261"/>
    </row>
    <row r="55262" spans="1:9" x14ac:dyDescent="0.25">
      <c r="A55262"/>
      <c r="B55262"/>
      <c r="C55262"/>
      <c r="D55262"/>
      <c r="E55262" s="148"/>
      <c r="F55262" s="148"/>
      <c r="G55262" s="149"/>
      <c r="H55262" s="148"/>
      <c r="I55262"/>
    </row>
    <row r="55263" spans="1:9" x14ac:dyDescent="0.25">
      <c r="A55263"/>
      <c r="B55263"/>
      <c r="C55263"/>
      <c r="D55263"/>
      <c r="E55263" s="148"/>
      <c r="F55263" s="148"/>
      <c r="G55263" s="149"/>
      <c r="H55263" s="148"/>
      <c r="I55263"/>
    </row>
    <row r="55264" spans="1:9" x14ac:dyDescent="0.25">
      <c r="A55264"/>
      <c r="B55264"/>
      <c r="C55264"/>
      <c r="D55264"/>
      <c r="E55264" s="148"/>
      <c r="F55264" s="148"/>
      <c r="G55264" s="149"/>
      <c r="H55264" s="148"/>
      <c r="I55264"/>
    </row>
    <row r="55265" spans="1:9" x14ac:dyDescent="0.25">
      <c r="A55265"/>
      <c r="B55265"/>
      <c r="C55265"/>
      <c r="D55265"/>
      <c r="E55265" s="148"/>
      <c r="F55265" s="148"/>
      <c r="G55265" s="149"/>
      <c r="H55265" s="148"/>
      <c r="I55265"/>
    </row>
    <row r="55266" spans="1:9" x14ac:dyDescent="0.25">
      <c r="A55266"/>
      <c r="B55266"/>
      <c r="C55266"/>
      <c r="D55266"/>
      <c r="E55266" s="148"/>
      <c r="F55266" s="148"/>
      <c r="G55266" s="149"/>
      <c r="H55266" s="148"/>
      <c r="I55266"/>
    </row>
    <row r="55267" spans="1:9" x14ac:dyDescent="0.25">
      <c r="A55267"/>
      <c r="B55267"/>
      <c r="C55267"/>
      <c r="D55267"/>
      <c r="E55267" s="148"/>
      <c r="F55267" s="148"/>
      <c r="G55267" s="149"/>
      <c r="H55267" s="148"/>
      <c r="I55267"/>
    </row>
    <row r="55268" spans="1:9" x14ac:dyDescent="0.25">
      <c r="A55268"/>
      <c r="B55268"/>
      <c r="C55268"/>
      <c r="D55268"/>
      <c r="E55268" s="148"/>
      <c r="F55268" s="148"/>
      <c r="G55268" s="149"/>
      <c r="H55268" s="148"/>
      <c r="I55268"/>
    </row>
    <row r="55269" spans="1:9" x14ac:dyDescent="0.25">
      <c r="A55269"/>
      <c r="B55269"/>
      <c r="C55269"/>
      <c r="D55269"/>
      <c r="E55269" s="148"/>
      <c r="F55269" s="148"/>
      <c r="G55269" s="149"/>
      <c r="H55269" s="148"/>
      <c r="I55269"/>
    </row>
    <row r="55270" spans="1:9" x14ac:dyDescent="0.25">
      <c r="A55270"/>
      <c r="B55270"/>
      <c r="C55270"/>
      <c r="D55270"/>
      <c r="E55270" s="148"/>
      <c r="F55270" s="148"/>
      <c r="G55270" s="149"/>
      <c r="H55270" s="148"/>
      <c r="I55270"/>
    </row>
    <row r="55271" spans="1:9" x14ac:dyDescent="0.25">
      <c r="A55271"/>
      <c r="B55271"/>
      <c r="C55271"/>
      <c r="D55271"/>
      <c r="E55271" s="148"/>
      <c r="F55271" s="148"/>
      <c r="G55271" s="149"/>
      <c r="H55271" s="148"/>
      <c r="I55271"/>
    </row>
    <row r="55272" spans="1:9" x14ac:dyDescent="0.25">
      <c r="A55272"/>
      <c r="B55272"/>
      <c r="C55272"/>
      <c r="D55272"/>
      <c r="E55272" s="148"/>
      <c r="F55272" s="148"/>
      <c r="G55272" s="149"/>
      <c r="H55272" s="148"/>
      <c r="I55272"/>
    </row>
    <row r="55273" spans="1:9" x14ac:dyDescent="0.25">
      <c r="A55273"/>
      <c r="B55273"/>
      <c r="C55273"/>
      <c r="D55273"/>
      <c r="E55273" s="148"/>
      <c r="F55273" s="148"/>
      <c r="G55273" s="149"/>
      <c r="H55273" s="148"/>
      <c r="I55273"/>
    </row>
    <row r="55274" spans="1:9" x14ac:dyDescent="0.25">
      <c r="A55274"/>
      <c r="B55274"/>
      <c r="C55274"/>
      <c r="D55274"/>
      <c r="E55274" s="148"/>
      <c r="F55274" s="148"/>
      <c r="G55274" s="149"/>
      <c r="H55274" s="148"/>
      <c r="I55274"/>
    </row>
    <row r="55275" spans="1:9" x14ac:dyDescent="0.25">
      <c r="A55275"/>
      <c r="B55275"/>
      <c r="C55275"/>
      <c r="D55275"/>
      <c r="E55275" s="148"/>
      <c r="F55275" s="148"/>
      <c r="G55275" s="149"/>
      <c r="H55275" s="148"/>
      <c r="I55275"/>
    </row>
    <row r="55276" spans="1:9" x14ac:dyDescent="0.25">
      <c r="A55276"/>
      <c r="B55276"/>
      <c r="C55276"/>
      <c r="D55276"/>
      <c r="E55276" s="148"/>
      <c r="F55276" s="148"/>
      <c r="G55276" s="149"/>
      <c r="H55276" s="148"/>
      <c r="I55276"/>
    </row>
    <row r="55277" spans="1:9" x14ac:dyDescent="0.25">
      <c r="A55277"/>
      <c r="B55277"/>
      <c r="C55277"/>
      <c r="D55277"/>
      <c r="E55277" s="148"/>
      <c r="F55277" s="148"/>
      <c r="G55277" s="149"/>
      <c r="H55277" s="148"/>
      <c r="I55277"/>
    </row>
    <row r="55278" spans="1:9" x14ac:dyDescent="0.25">
      <c r="A55278"/>
      <c r="B55278"/>
      <c r="C55278"/>
      <c r="D55278"/>
      <c r="E55278" s="148"/>
      <c r="F55278" s="148"/>
      <c r="G55278" s="149"/>
      <c r="H55278" s="148"/>
      <c r="I55278"/>
    </row>
    <row r="55279" spans="1:9" x14ac:dyDescent="0.25">
      <c r="A55279"/>
      <c r="B55279"/>
      <c r="C55279"/>
      <c r="D55279"/>
      <c r="E55279" s="148"/>
      <c r="F55279" s="148"/>
      <c r="G55279" s="149"/>
      <c r="H55279" s="148"/>
      <c r="I55279"/>
    </row>
    <row r="55280" spans="1:9" x14ac:dyDescent="0.25">
      <c r="A55280"/>
      <c r="B55280"/>
      <c r="C55280"/>
      <c r="D55280"/>
      <c r="E55280" s="148"/>
      <c r="F55280" s="148"/>
      <c r="G55280" s="149"/>
      <c r="H55280" s="148"/>
      <c r="I55280"/>
    </row>
    <row r="55281" spans="1:9" x14ac:dyDescent="0.25">
      <c r="A55281"/>
      <c r="B55281"/>
      <c r="C55281"/>
      <c r="D55281"/>
      <c r="E55281" s="148"/>
      <c r="F55281" s="148"/>
      <c r="G55281" s="149"/>
      <c r="H55281" s="148"/>
      <c r="I55281"/>
    </row>
    <row r="55282" spans="1:9" x14ac:dyDescent="0.25">
      <c r="A55282"/>
      <c r="B55282"/>
      <c r="C55282"/>
      <c r="D55282"/>
      <c r="E55282" s="148"/>
      <c r="F55282" s="148"/>
      <c r="G55282" s="149"/>
      <c r="H55282" s="148"/>
      <c r="I55282"/>
    </row>
    <row r="55283" spans="1:9" x14ac:dyDescent="0.25">
      <c r="A55283"/>
      <c r="B55283"/>
      <c r="C55283"/>
      <c r="D55283"/>
      <c r="E55283" s="148"/>
      <c r="F55283" s="148"/>
      <c r="G55283" s="149"/>
      <c r="H55283" s="148"/>
      <c r="I55283"/>
    </row>
    <row r="55284" spans="1:9" x14ac:dyDescent="0.25">
      <c r="A55284"/>
      <c r="B55284"/>
      <c r="C55284"/>
      <c r="D55284"/>
      <c r="E55284" s="148"/>
      <c r="F55284" s="148"/>
      <c r="G55284" s="149"/>
      <c r="H55284" s="148"/>
      <c r="I55284"/>
    </row>
    <row r="55285" spans="1:9" x14ac:dyDescent="0.25">
      <c r="A55285"/>
      <c r="B55285"/>
      <c r="C55285"/>
      <c r="D55285"/>
      <c r="E55285" s="148"/>
      <c r="F55285" s="148"/>
      <c r="G55285" s="149"/>
      <c r="H55285" s="148"/>
      <c r="I55285"/>
    </row>
    <row r="55286" spans="1:9" x14ac:dyDescent="0.25">
      <c r="A55286"/>
      <c r="B55286"/>
      <c r="C55286"/>
      <c r="D55286"/>
      <c r="E55286" s="148"/>
      <c r="F55286" s="148"/>
      <c r="G55286" s="149"/>
      <c r="H55286" s="148"/>
      <c r="I55286"/>
    </row>
    <row r="55287" spans="1:9" x14ac:dyDescent="0.25">
      <c r="A55287"/>
      <c r="B55287"/>
      <c r="C55287"/>
      <c r="D55287"/>
      <c r="E55287" s="148"/>
      <c r="F55287" s="148"/>
      <c r="G55287" s="149"/>
      <c r="H55287" s="148"/>
      <c r="I55287"/>
    </row>
    <row r="55288" spans="1:9" x14ac:dyDescent="0.25">
      <c r="A55288"/>
      <c r="B55288"/>
      <c r="C55288"/>
      <c r="D55288"/>
      <c r="E55288" s="148"/>
      <c r="F55288" s="148"/>
      <c r="G55288" s="149"/>
      <c r="H55288" s="148"/>
      <c r="I55288"/>
    </row>
    <row r="55289" spans="1:9" x14ac:dyDescent="0.25">
      <c r="A55289"/>
      <c r="B55289"/>
      <c r="C55289"/>
      <c r="D55289"/>
      <c r="E55289" s="148"/>
      <c r="F55289" s="148"/>
      <c r="G55289" s="149"/>
      <c r="H55289" s="148"/>
      <c r="I55289"/>
    </row>
    <row r="55290" spans="1:9" x14ac:dyDescent="0.25">
      <c r="A55290"/>
      <c r="B55290"/>
      <c r="C55290"/>
      <c r="D55290"/>
      <c r="E55290" s="148"/>
      <c r="F55290" s="148"/>
      <c r="G55290" s="149"/>
      <c r="H55290" s="148"/>
      <c r="I55290"/>
    </row>
    <row r="55291" spans="1:9" x14ac:dyDescent="0.25">
      <c r="A55291"/>
      <c r="B55291"/>
      <c r="C55291"/>
      <c r="D55291"/>
      <c r="E55291" s="148"/>
      <c r="F55291" s="148"/>
      <c r="G55291" s="149"/>
      <c r="H55291" s="148"/>
      <c r="I55291"/>
    </row>
    <row r="55292" spans="1:9" x14ac:dyDescent="0.25">
      <c r="A55292"/>
      <c r="B55292"/>
      <c r="C55292"/>
      <c r="D55292"/>
      <c r="E55292" s="148"/>
      <c r="F55292" s="148"/>
      <c r="G55292" s="149"/>
      <c r="H55292" s="148"/>
      <c r="I55292"/>
    </row>
    <row r="55293" spans="1:9" x14ac:dyDescent="0.25">
      <c r="A55293"/>
      <c r="B55293"/>
      <c r="C55293"/>
      <c r="D55293"/>
      <c r="E55293" s="148"/>
      <c r="F55293" s="148"/>
      <c r="G55293" s="149"/>
      <c r="H55293" s="148"/>
      <c r="I55293"/>
    </row>
    <row r="55294" spans="1:9" x14ac:dyDescent="0.25">
      <c r="A55294"/>
      <c r="B55294"/>
      <c r="C55294"/>
      <c r="D55294"/>
      <c r="E55294" s="148"/>
      <c r="F55294" s="148"/>
      <c r="G55294" s="149"/>
      <c r="H55294" s="148"/>
      <c r="I55294"/>
    </row>
    <row r="55295" spans="1:9" x14ac:dyDescent="0.25">
      <c r="A55295"/>
      <c r="B55295"/>
      <c r="C55295"/>
      <c r="D55295"/>
      <c r="E55295" s="148"/>
      <c r="F55295" s="148"/>
      <c r="G55295" s="149"/>
      <c r="H55295" s="148"/>
      <c r="I55295"/>
    </row>
    <row r="55296" spans="1:9" x14ac:dyDescent="0.25">
      <c r="A55296"/>
      <c r="B55296"/>
      <c r="C55296"/>
      <c r="D55296"/>
      <c r="E55296" s="148"/>
      <c r="F55296" s="148"/>
      <c r="G55296" s="149"/>
      <c r="H55296" s="148"/>
      <c r="I55296"/>
    </row>
    <row r="55297" spans="1:9" x14ac:dyDescent="0.25">
      <c r="A55297"/>
      <c r="B55297"/>
      <c r="C55297"/>
      <c r="D55297"/>
      <c r="E55297" s="148"/>
      <c r="F55297" s="148"/>
      <c r="G55297" s="149"/>
      <c r="H55297" s="148"/>
      <c r="I55297"/>
    </row>
    <row r="55298" spans="1:9" x14ac:dyDescent="0.25">
      <c r="A55298"/>
      <c r="B55298"/>
      <c r="C55298"/>
      <c r="D55298"/>
      <c r="E55298" s="148"/>
      <c r="F55298" s="148"/>
      <c r="G55298" s="149"/>
      <c r="H55298" s="148"/>
      <c r="I55298"/>
    </row>
    <row r="55299" spans="1:9" x14ac:dyDescent="0.25">
      <c r="A55299"/>
      <c r="B55299"/>
      <c r="C55299"/>
      <c r="D55299"/>
      <c r="E55299" s="148"/>
      <c r="F55299" s="148"/>
      <c r="G55299" s="149"/>
      <c r="H55299" s="148"/>
      <c r="I55299"/>
    </row>
    <row r="55300" spans="1:9" x14ac:dyDescent="0.25">
      <c r="A55300"/>
      <c r="B55300"/>
      <c r="C55300"/>
      <c r="D55300"/>
      <c r="E55300" s="148"/>
      <c r="F55300" s="148"/>
      <c r="G55300" s="149"/>
      <c r="H55300" s="148"/>
      <c r="I55300"/>
    </row>
    <row r="55301" spans="1:9" x14ac:dyDescent="0.25">
      <c r="A55301"/>
      <c r="B55301"/>
      <c r="C55301"/>
      <c r="D55301"/>
      <c r="E55301" s="148"/>
      <c r="F55301" s="148"/>
      <c r="G55301" s="149"/>
      <c r="H55301" s="148"/>
      <c r="I55301"/>
    </row>
    <row r="55302" spans="1:9" x14ac:dyDescent="0.25">
      <c r="A55302"/>
      <c r="B55302"/>
      <c r="C55302"/>
      <c r="D55302"/>
      <c r="E55302" s="148"/>
      <c r="F55302" s="148"/>
      <c r="G55302" s="149"/>
      <c r="H55302" s="148"/>
      <c r="I55302"/>
    </row>
    <row r="55303" spans="1:9" x14ac:dyDescent="0.25">
      <c r="A55303"/>
      <c r="B55303"/>
      <c r="C55303"/>
      <c r="D55303"/>
      <c r="E55303" s="148"/>
      <c r="F55303" s="148"/>
      <c r="G55303" s="149"/>
      <c r="H55303" s="148"/>
      <c r="I55303"/>
    </row>
    <row r="55304" spans="1:9" x14ac:dyDescent="0.25">
      <c r="A55304"/>
      <c r="B55304"/>
      <c r="C55304"/>
      <c r="D55304"/>
      <c r="E55304" s="148"/>
      <c r="F55304" s="148"/>
      <c r="G55304" s="149"/>
      <c r="H55304" s="148"/>
      <c r="I55304"/>
    </row>
    <row r="55305" spans="1:9" x14ac:dyDescent="0.25">
      <c r="A55305"/>
      <c r="B55305"/>
      <c r="C55305"/>
      <c r="D55305"/>
      <c r="E55305" s="148"/>
      <c r="F55305" s="148"/>
      <c r="G55305" s="149"/>
      <c r="H55305" s="148"/>
      <c r="I55305"/>
    </row>
    <row r="55306" spans="1:9" x14ac:dyDescent="0.25">
      <c r="A55306"/>
      <c r="B55306"/>
      <c r="C55306"/>
      <c r="D55306"/>
      <c r="E55306" s="148"/>
      <c r="F55306" s="148"/>
      <c r="G55306" s="149"/>
      <c r="H55306" s="148"/>
      <c r="I55306"/>
    </row>
    <row r="55307" spans="1:9" x14ac:dyDescent="0.25">
      <c r="A55307"/>
      <c r="B55307"/>
      <c r="C55307"/>
      <c r="D55307"/>
      <c r="E55307" s="148"/>
      <c r="F55307" s="148"/>
      <c r="G55307" s="149"/>
      <c r="H55307" s="148"/>
      <c r="I55307"/>
    </row>
    <row r="55308" spans="1:9" x14ac:dyDescent="0.25">
      <c r="A55308"/>
      <c r="B55308"/>
      <c r="C55308"/>
      <c r="D55308"/>
      <c r="E55308" s="148"/>
      <c r="F55308" s="148"/>
      <c r="G55308" s="149"/>
      <c r="H55308" s="148"/>
      <c r="I55308"/>
    </row>
    <row r="55309" spans="1:9" x14ac:dyDescent="0.25">
      <c r="A55309"/>
      <c r="B55309"/>
      <c r="C55309"/>
      <c r="D55309"/>
      <c r="E55309" s="148"/>
      <c r="F55309" s="148"/>
      <c r="G55309" s="149"/>
      <c r="H55309" s="148"/>
      <c r="I55309"/>
    </row>
    <row r="55310" spans="1:9" x14ac:dyDescent="0.25">
      <c r="A55310"/>
      <c r="B55310"/>
      <c r="C55310"/>
      <c r="D55310"/>
      <c r="E55310" s="148"/>
      <c r="F55310" s="148"/>
      <c r="G55310" s="149"/>
      <c r="H55310" s="148"/>
      <c r="I55310"/>
    </row>
    <row r="55311" spans="1:9" x14ac:dyDescent="0.25">
      <c r="A55311"/>
      <c r="B55311"/>
      <c r="C55311"/>
      <c r="D55311"/>
      <c r="E55311" s="148"/>
      <c r="F55311" s="148"/>
      <c r="G55311" s="149"/>
      <c r="H55311" s="148"/>
      <c r="I55311"/>
    </row>
    <row r="55312" spans="1:9" x14ac:dyDescent="0.25">
      <c r="A55312"/>
      <c r="B55312"/>
      <c r="C55312"/>
      <c r="D55312"/>
      <c r="E55312" s="148"/>
      <c r="F55312" s="148"/>
      <c r="G55312" s="149"/>
      <c r="H55312" s="148"/>
      <c r="I55312"/>
    </row>
    <row r="55313" spans="1:9" x14ac:dyDescent="0.25">
      <c r="A55313"/>
      <c r="B55313"/>
      <c r="C55313"/>
      <c r="D55313"/>
      <c r="E55313" s="148"/>
      <c r="F55313" s="148"/>
      <c r="G55313" s="149"/>
      <c r="H55313" s="148"/>
      <c r="I55313"/>
    </row>
    <row r="55314" spans="1:9" x14ac:dyDescent="0.25">
      <c r="A55314"/>
      <c r="B55314"/>
      <c r="C55314"/>
      <c r="D55314"/>
      <c r="E55314" s="148"/>
      <c r="F55314" s="148"/>
      <c r="G55314" s="149"/>
      <c r="H55314" s="148"/>
      <c r="I55314"/>
    </row>
    <row r="55315" spans="1:9" x14ac:dyDescent="0.25">
      <c r="A55315"/>
      <c r="B55315"/>
      <c r="C55315"/>
      <c r="D55315"/>
      <c r="E55315" s="148"/>
      <c r="F55315" s="148"/>
      <c r="G55315" s="149"/>
      <c r="H55315" s="148"/>
      <c r="I55315"/>
    </row>
    <row r="55316" spans="1:9" x14ac:dyDescent="0.25">
      <c r="A55316"/>
      <c r="B55316"/>
      <c r="C55316"/>
      <c r="D55316"/>
      <c r="E55316" s="148"/>
      <c r="F55316" s="148"/>
      <c r="G55316" s="149"/>
      <c r="H55316" s="148"/>
      <c r="I55316"/>
    </row>
    <row r="55317" spans="1:9" x14ac:dyDescent="0.25">
      <c r="A55317"/>
      <c r="B55317"/>
      <c r="C55317"/>
      <c r="D55317"/>
      <c r="E55317" s="148"/>
      <c r="F55317" s="148"/>
      <c r="G55317" s="149"/>
      <c r="H55317" s="148"/>
      <c r="I55317"/>
    </row>
    <row r="55318" spans="1:9" x14ac:dyDescent="0.25">
      <c r="A55318"/>
      <c r="B55318"/>
      <c r="C55318"/>
      <c r="D55318"/>
      <c r="E55318" s="148"/>
      <c r="F55318" s="148"/>
      <c r="G55318" s="149"/>
      <c r="H55318" s="148"/>
      <c r="I55318"/>
    </row>
    <row r="55319" spans="1:9" x14ac:dyDescent="0.25">
      <c r="A55319"/>
      <c r="B55319"/>
      <c r="C55319"/>
      <c r="D55319"/>
      <c r="E55319" s="148"/>
      <c r="F55319" s="148"/>
      <c r="G55319" s="149"/>
      <c r="H55319" s="148"/>
      <c r="I55319"/>
    </row>
    <row r="55320" spans="1:9" x14ac:dyDescent="0.25">
      <c r="A55320"/>
      <c r="B55320"/>
      <c r="C55320"/>
      <c r="D55320"/>
      <c r="E55320" s="148"/>
      <c r="F55320" s="148"/>
      <c r="G55320" s="149"/>
      <c r="H55320" s="148"/>
      <c r="I55320"/>
    </row>
    <row r="55321" spans="1:9" x14ac:dyDescent="0.25">
      <c r="A55321"/>
      <c r="B55321"/>
      <c r="C55321"/>
      <c r="D55321"/>
      <c r="E55321" s="148"/>
      <c r="F55321" s="148"/>
      <c r="G55321" s="149"/>
      <c r="H55321" s="148"/>
      <c r="I55321"/>
    </row>
    <row r="55322" spans="1:9" x14ac:dyDescent="0.25">
      <c r="A55322"/>
      <c r="B55322"/>
      <c r="C55322"/>
      <c r="D55322"/>
      <c r="E55322" s="148"/>
      <c r="F55322" s="148"/>
      <c r="G55322" s="149"/>
      <c r="H55322" s="148"/>
      <c r="I55322"/>
    </row>
    <row r="55323" spans="1:9" x14ac:dyDescent="0.25">
      <c r="A55323"/>
      <c r="B55323"/>
      <c r="C55323"/>
      <c r="D55323"/>
      <c r="E55323" s="148"/>
      <c r="F55323" s="148"/>
      <c r="G55323" s="149"/>
      <c r="H55323" s="148"/>
      <c r="I55323"/>
    </row>
    <row r="55324" spans="1:9" x14ac:dyDescent="0.25">
      <c r="A55324"/>
      <c r="B55324"/>
      <c r="C55324"/>
      <c r="D55324"/>
      <c r="E55324" s="148"/>
      <c r="F55324" s="148"/>
      <c r="G55324" s="149"/>
      <c r="H55324" s="148"/>
      <c r="I55324"/>
    </row>
    <row r="55325" spans="1:9" x14ac:dyDescent="0.25">
      <c r="A55325"/>
      <c r="B55325"/>
      <c r="C55325"/>
      <c r="D55325"/>
      <c r="E55325" s="148"/>
      <c r="F55325" s="148"/>
      <c r="G55325" s="149"/>
      <c r="H55325" s="148"/>
      <c r="I55325"/>
    </row>
    <row r="55326" spans="1:9" x14ac:dyDescent="0.25">
      <c r="A55326"/>
      <c r="B55326"/>
      <c r="C55326"/>
      <c r="D55326"/>
      <c r="E55326" s="148"/>
      <c r="F55326" s="148"/>
      <c r="G55326" s="149"/>
      <c r="H55326" s="148"/>
      <c r="I55326"/>
    </row>
    <row r="55327" spans="1:9" x14ac:dyDescent="0.25">
      <c r="A55327"/>
      <c r="B55327"/>
      <c r="C55327"/>
      <c r="D55327"/>
      <c r="E55327" s="148"/>
      <c r="F55327" s="148"/>
      <c r="G55327" s="149"/>
      <c r="H55327" s="148"/>
      <c r="I55327"/>
    </row>
    <row r="55328" spans="1:9" x14ac:dyDescent="0.25">
      <c r="A55328"/>
      <c r="B55328"/>
      <c r="C55328"/>
      <c r="D55328"/>
      <c r="E55328" s="148"/>
      <c r="F55328" s="148"/>
      <c r="G55328" s="149"/>
      <c r="H55328" s="148"/>
      <c r="I55328"/>
    </row>
    <row r="55329" spans="1:9" x14ac:dyDescent="0.25">
      <c r="A55329"/>
      <c r="B55329"/>
      <c r="C55329"/>
      <c r="D55329"/>
      <c r="E55329" s="148"/>
      <c r="F55329" s="148"/>
      <c r="G55329" s="149"/>
      <c r="H55329" s="148"/>
      <c r="I55329"/>
    </row>
    <row r="55330" spans="1:9" x14ac:dyDescent="0.25">
      <c r="A55330"/>
      <c r="B55330"/>
      <c r="C55330"/>
      <c r="D55330"/>
      <c r="E55330" s="148"/>
      <c r="F55330" s="148"/>
      <c r="G55330" s="149"/>
      <c r="H55330" s="148"/>
      <c r="I55330"/>
    </row>
    <row r="55331" spans="1:9" x14ac:dyDescent="0.25">
      <c r="A55331"/>
      <c r="B55331"/>
      <c r="C55331"/>
      <c r="D55331"/>
      <c r="E55331" s="148"/>
      <c r="F55331" s="148"/>
      <c r="G55331" s="149"/>
      <c r="H55331" s="148"/>
      <c r="I55331"/>
    </row>
    <row r="55332" spans="1:9" x14ac:dyDescent="0.25">
      <c r="A55332"/>
      <c r="B55332"/>
      <c r="C55332"/>
      <c r="D55332"/>
      <c r="E55332" s="148"/>
      <c r="F55332" s="148"/>
      <c r="G55332" s="149"/>
      <c r="H55332" s="148"/>
      <c r="I55332"/>
    </row>
    <row r="55333" spans="1:9" x14ac:dyDescent="0.25">
      <c r="A55333"/>
      <c r="B55333"/>
      <c r="C55333"/>
      <c r="D55333"/>
      <c r="E55333" s="148"/>
      <c r="F55333" s="148"/>
      <c r="G55333" s="149"/>
      <c r="H55333" s="148"/>
      <c r="I55333"/>
    </row>
    <row r="55334" spans="1:9" x14ac:dyDescent="0.25">
      <c r="A55334"/>
      <c r="B55334"/>
      <c r="C55334"/>
      <c r="D55334"/>
      <c r="E55334" s="148"/>
      <c r="F55334" s="148"/>
      <c r="G55334" s="149"/>
      <c r="H55334" s="148"/>
      <c r="I55334"/>
    </row>
    <row r="55335" spans="1:9" x14ac:dyDescent="0.25">
      <c r="A55335"/>
      <c r="B55335"/>
      <c r="C55335"/>
      <c r="D55335"/>
      <c r="E55335" s="148"/>
      <c r="F55335" s="148"/>
      <c r="G55335" s="149"/>
      <c r="H55335" s="148"/>
      <c r="I55335"/>
    </row>
    <row r="55336" spans="1:9" x14ac:dyDescent="0.25">
      <c r="A55336"/>
      <c r="B55336"/>
      <c r="C55336"/>
      <c r="D55336"/>
      <c r="E55336" s="148"/>
      <c r="F55336" s="148"/>
      <c r="G55336" s="149"/>
      <c r="H55336" s="148"/>
      <c r="I55336"/>
    </row>
    <row r="55337" spans="1:9" x14ac:dyDescent="0.25">
      <c r="A55337"/>
      <c r="B55337"/>
      <c r="C55337"/>
      <c r="D55337"/>
      <c r="E55337" s="148"/>
      <c r="F55337" s="148"/>
      <c r="G55337" s="149"/>
      <c r="H55337" s="148"/>
      <c r="I55337"/>
    </row>
    <row r="55338" spans="1:9" x14ac:dyDescent="0.25">
      <c r="A55338"/>
      <c r="B55338"/>
      <c r="C55338"/>
      <c r="D55338"/>
      <c r="E55338" s="148"/>
      <c r="F55338" s="148"/>
      <c r="G55338" s="149"/>
      <c r="H55338" s="148"/>
      <c r="I55338"/>
    </row>
    <row r="55339" spans="1:9" x14ac:dyDescent="0.25">
      <c r="A55339"/>
      <c r="B55339"/>
      <c r="C55339"/>
      <c r="D55339"/>
      <c r="E55339" s="148"/>
      <c r="F55339" s="148"/>
      <c r="G55339" s="149"/>
      <c r="H55339" s="148"/>
      <c r="I55339"/>
    </row>
    <row r="55340" spans="1:9" x14ac:dyDescent="0.25">
      <c r="A55340"/>
      <c r="B55340"/>
      <c r="C55340"/>
      <c r="D55340"/>
      <c r="E55340" s="148"/>
      <c r="F55340" s="148"/>
      <c r="G55340" s="149"/>
      <c r="H55340" s="148"/>
      <c r="I55340"/>
    </row>
    <row r="55341" spans="1:9" x14ac:dyDescent="0.25">
      <c r="A55341"/>
      <c r="B55341"/>
      <c r="C55341"/>
      <c r="D55341"/>
      <c r="E55341" s="148"/>
      <c r="F55341" s="148"/>
      <c r="G55341" s="149"/>
      <c r="H55341" s="148"/>
      <c r="I55341"/>
    </row>
    <row r="55342" spans="1:9" x14ac:dyDescent="0.25">
      <c r="A55342"/>
      <c r="B55342"/>
      <c r="C55342"/>
      <c r="D55342"/>
      <c r="E55342" s="148"/>
      <c r="F55342" s="148"/>
      <c r="G55342" s="149"/>
      <c r="H55342" s="148"/>
      <c r="I55342"/>
    </row>
    <row r="55343" spans="1:9" x14ac:dyDescent="0.25">
      <c r="A55343"/>
      <c r="B55343"/>
      <c r="C55343"/>
      <c r="D55343"/>
      <c r="E55343" s="148"/>
      <c r="F55343" s="148"/>
      <c r="G55343" s="149"/>
      <c r="H55343" s="148"/>
      <c r="I55343"/>
    </row>
    <row r="55344" spans="1:9" x14ac:dyDescent="0.25">
      <c r="A55344"/>
      <c r="B55344"/>
      <c r="C55344"/>
      <c r="D55344"/>
      <c r="E55344" s="148"/>
      <c r="F55344" s="148"/>
      <c r="G55344" s="149"/>
      <c r="H55344" s="148"/>
      <c r="I55344"/>
    </row>
    <row r="55345" spans="1:9" x14ac:dyDescent="0.25">
      <c r="A55345"/>
      <c r="B55345"/>
      <c r="C55345"/>
      <c r="D55345"/>
      <c r="E55345" s="148"/>
      <c r="F55345" s="148"/>
      <c r="G55345" s="149"/>
      <c r="H55345" s="148"/>
      <c r="I55345"/>
    </row>
    <row r="55346" spans="1:9" x14ac:dyDescent="0.25">
      <c r="A55346"/>
      <c r="B55346"/>
      <c r="C55346"/>
      <c r="D55346"/>
      <c r="E55346" s="148"/>
      <c r="F55346" s="148"/>
      <c r="G55346" s="149"/>
      <c r="H55346" s="148"/>
      <c r="I55346"/>
    </row>
    <row r="55347" spans="1:9" x14ac:dyDescent="0.25">
      <c r="A55347"/>
      <c r="B55347"/>
      <c r="C55347"/>
      <c r="D55347"/>
      <c r="E55347" s="148"/>
      <c r="F55347" s="148"/>
      <c r="G55347" s="149"/>
      <c r="H55347" s="148"/>
      <c r="I55347"/>
    </row>
    <row r="55348" spans="1:9" x14ac:dyDescent="0.25">
      <c r="A55348"/>
      <c r="B55348"/>
      <c r="C55348"/>
      <c r="D55348"/>
      <c r="E55348" s="148"/>
      <c r="F55348" s="148"/>
      <c r="G55348" s="149"/>
      <c r="H55348" s="148"/>
      <c r="I55348"/>
    </row>
    <row r="55349" spans="1:9" x14ac:dyDescent="0.25">
      <c r="A55349"/>
      <c r="B55349"/>
      <c r="C55349"/>
      <c r="D55349"/>
      <c r="E55349" s="148"/>
      <c r="F55349" s="148"/>
      <c r="G55349" s="149"/>
      <c r="H55349" s="148"/>
      <c r="I55349"/>
    </row>
    <row r="55350" spans="1:9" x14ac:dyDescent="0.25">
      <c r="A55350"/>
      <c r="B55350"/>
      <c r="C55350"/>
      <c r="D55350"/>
      <c r="E55350" s="148"/>
      <c r="F55350" s="148"/>
      <c r="G55350" s="149"/>
      <c r="H55350" s="148"/>
      <c r="I55350"/>
    </row>
    <row r="55351" spans="1:9" x14ac:dyDescent="0.25">
      <c r="A55351"/>
      <c r="B55351"/>
      <c r="C55351"/>
      <c r="D55351"/>
      <c r="E55351" s="148"/>
      <c r="F55351" s="148"/>
      <c r="G55351" s="149"/>
      <c r="H55351" s="148"/>
      <c r="I55351"/>
    </row>
    <row r="55352" spans="1:9" x14ac:dyDescent="0.25">
      <c r="A55352"/>
      <c r="B55352"/>
      <c r="C55352"/>
      <c r="D55352"/>
      <c r="E55352" s="148"/>
      <c r="F55352" s="148"/>
      <c r="G55352" s="149"/>
      <c r="H55352" s="148"/>
      <c r="I55352"/>
    </row>
    <row r="55353" spans="1:9" x14ac:dyDescent="0.25">
      <c r="A55353"/>
      <c r="B55353"/>
      <c r="C55353"/>
      <c r="D55353"/>
      <c r="E55353" s="148"/>
      <c r="F55353" s="148"/>
      <c r="G55353" s="149"/>
      <c r="H55353" s="148"/>
      <c r="I55353"/>
    </row>
    <row r="55354" spans="1:9" x14ac:dyDescent="0.25">
      <c r="A55354"/>
      <c r="B55354"/>
      <c r="C55354"/>
      <c r="D55354"/>
      <c r="E55354" s="148"/>
      <c r="F55354" s="148"/>
      <c r="G55354" s="149"/>
      <c r="H55354" s="148"/>
      <c r="I55354"/>
    </row>
    <row r="55355" spans="1:9" x14ac:dyDescent="0.25">
      <c r="A55355"/>
      <c r="B55355"/>
      <c r="C55355"/>
      <c r="D55355"/>
      <c r="E55355" s="148"/>
      <c r="F55355" s="148"/>
      <c r="G55355" s="149"/>
      <c r="H55355" s="148"/>
      <c r="I55355"/>
    </row>
    <row r="55356" spans="1:9" x14ac:dyDescent="0.25">
      <c r="A55356"/>
      <c r="B55356"/>
      <c r="C55356"/>
      <c r="D55356"/>
      <c r="E55356" s="148"/>
      <c r="F55356" s="148"/>
      <c r="G55356" s="149"/>
      <c r="H55356" s="148"/>
      <c r="I55356"/>
    </row>
    <row r="55357" spans="1:9" x14ac:dyDescent="0.25">
      <c r="A55357"/>
      <c r="B55357"/>
      <c r="C55357"/>
      <c r="D55357"/>
      <c r="E55357" s="148"/>
      <c r="F55357" s="148"/>
      <c r="G55357" s="149"/>
      <c r="H55357" s="148"/>
      <c r="I55357"/>
    </row>
    <row r="55358" spans="1:9" x14ac:dyDescent="0.25">
      <c r="A55358"/>
      <c r="B55358"/>
      <c r="C55358"/>
      <c r="D55358"/>
      <c r="E55358" s="148"/>
      <c r="F55358" s="148"/>
      <c r="G55358" s="149"/>
      <c r="H55358" s="148"/>
      <c r="I55358"/>
    </row>
    <row r="55359" spans="1:9" x14ac:dyDescent="0.25">
      <c r="A55359"/>
      <c r="B55359"/>
      <c r="C55359"/>
      <c r="D55359"/>
      <c r="E55359" s="148"/>
      <c r="F55359" s="148"/>
      <c r="G55359" s="149"/>
      <c r="H55359" s="148"/>
      <c r="I55359"/>
    </row>
    <row r="55360" spans="1:9" x14ac:dyDescent="0.25">
      <c r="A55360"/>
      <c r="B55360"/>
      <c r="C55360"/>
      <c r="D55360"/>
      <c r="E55360" s="148"/>
      <c r="F55360" s="148"/>
      <c r="G55360" s="149"/>
      <c r="H55360" s="148"/>
      <c r="I55360"/>
    </row>
    <row r="55361" spans="1:9" x14ac:dyDescent="0.25">
      <c r="A55361"/>
      <c r="B55361"/>
      <c r="C55361"/>
      <c r="D55361"/>
      <c r="E55361" s="148"/>
      <c r="F55361" s="148"/>
      <c r="G55361" s="149"/>
      <c r="H55361" s="148"/>
      <c r="I55361"/>
    </row>
    <row r="55362" spans="1:9" x14ac:dyDescent="0.25">
      <c r="A55362"/>
      <c r="B55362"/>
      <c r="C55362"/>
      <c r="D55362"/>
      <c r="E55362" s="148"/>
      <c r="F55362" s="148"/>
      <c r="G55362" s="149"/>
      <c r="H55362" s="148"/>
      <c r="I55362"/>
    </row>
    <row r="55363" spans="1:9" x14ac:dyDescent="0.25">
      <c r="A55363"/>
      <c r="B55363"/>
      <c r="C55363"/>
      <c r="D55363"/>
      <c r="E55363" s="148"/>
      <c r="F55363" s="148"/>
      <c r="G55363" s="149"/>
      <c r="H55363" s="148"/>
      <c r="I55363"/>
    </row>
    <row r="55364" spans="1:9" x14ac:dyDescent="0.25">
      <c r="A55364"/>
      <c r="B55364"/>
      <c r="C55364"/>
      <c r="D55364"/>
      <c r="E55364" s="148"/>
      <c r="F55364" s="148"/>
      <c r="G55364" s="149"/>
      <c r="H55364" s="148"/>
      <c r="I55364"/>
    </row>
    <row r="55365" spans="1:9" x14ac:dyDescent="0.25">
      <c r="A55365"/>
      <c r="B55365"/>
      <c r="C55365"/>
      <c r="D55365"/>
      <c r="E55365" s="148"/>
      <c r="F55365" s="148"/>
      <c r="G55365" s="149"/>
      <c r="H55365" s="148"/>
      <c r="I55365"/>
    </row>
    <row r="55366" spans="1:9" x14ac:dyDescent="0.25">
      <c r="A55366"/>
      <c r="B55366"/>
      <c r="C55366"/>
      <c r="D55366"/>
      <c r="E55366" s="148"/>
      <c r="F55366" s="148"/>
      <c r="G55366" s="149"/>
      <c r="H55366" s="148"/>
      <c r="I55366"/>
    </row>
    <row r="55367" spans="1:9" x14ac:dyDescent="0.25">
      <c r="A55367"/>
      <c r="B55367"/>
      <c r="C55367"/>
      <c r="D55367"/>
      <c r="E55367" s="148"/>
      <c r="F55367" s="148"/>
      <c r="G55367" s="149"/>
      <c r="H55367" s="148"/>
      <c r="I55367"/>
    </row>
    <row r="55368" spans="1:9" x14ac:dyDescent="0.25">
      <c r="A55368"/>
      <c r="B55368"/>
      <c r="C55368"/>
      <c r="D55368"/>
      <c r="E55368" s="148"/>
      <c r="F55368" s="148"/>
      <c r="G55368" s="149"/>
      <c r="H55368" s="148"/>
      <c r="I55368"/>
    </row>
    <row r="55369" spans="1:9" x14ac:dyDescent="0.25">
      <c r="A55369"/>
      <c r="B55369"/>
      <c r="C55369"/>
      <c r="D55369"/>
      <c r="E55369" s="148"/>
      <c r="F55369" s="148"/>
      <c r="G55369" s="149"/>
      <c r="H55369" s="148"/>
      <c r="I55369"/>
    </row>
    <row r="55370" spans="1:9" x14ac:dyDescent="0.25">
      <c r="A55370"/>
      <c r="B55370"/>
      <c r="C55370"/>
      <c r="D55370"/>
      <c r="E55370" s="148"/>
      <c r="F55370" s="148"/>
      <c r="G55370" s="149"/>
      <c r="H55370" s="148"/>
      <c r="I55370"/>
    </row>
    <row r="55371" spans="1:9" x14ac:dyDescent="0.25">
      <c r="A55371"/>
      <c r="B55371"/>
      <c r="C55371"/>
      <c r="D55371"/>
      <c r="E55371" s="148"/>
      <c r="F55371" s="148"/>
      <c r="G55371" s="149"/>
      <c r="H55371" s="148"/>
      <c r="I55371"/>
    </row>
    <row r="55372" spans="1:9" x14ac:dyDescent="0.25">
      <c r="A55372"/>
      <c r="B55372"/>
      <c r="C55372"/>
      <c r="D55372"/>
      <c r="E55372" s="148"/>
      <c r="F55372" s="148"/>
      <c r="G55372" s="149"/>
      <c r="H55372" s="148"/>
      <c r="I55372"/>
    </row>
    <row r="55373" spans="1:9" x14ac:dyDescent="0.25">
      <c r="A55373"/>
      <c r="B55373"/>
      <c r="C55373"/>
      <c r="D55373"/>
      <c r="E55373" s="148"/>
      <c r="F55373" s="148"/>
      <c r="G55373" s="149"/>
      <c r="H55373" s="148"/>
      <c r="I55373"/>
    </row>
    <row r="55374" spans="1:9" x14ac:dyDescent="0.25">
      <c r="A55374"/>
      <c r="B55374"/>
      <c r="C55374"/>
      <c r="D55374"/>
      <c r="E55374" s="148"/>
      <c r="F55374" s="148"/>
      <c r="G55374" s="149"/>
      <c r="H55374" s="148"/>
      <c r="I55374"/>
    </row>
    <row r="55375" spans="1:9" x14ac:dyDescent="0.25">
      <c r="A55375"/>
      <c r="B55375"/>
      <c r="C55375"/>
      <c r="D55375"/>
      <c r="E55375" s="148"/>
      <c r="F55375" s="148"/>
      <c r="G55375" s="149"/>
      <c r="H55375" s="148"/>
      <c r="I55375"/>
    </row>
    <row r="55376" spans="1:9" x14ac:dyDescent="0.25">
      <c r="A55376"/>
      <c r="B55376"/>
      <c r="C55376"/>
      <c r="D55376"/>
      <c r="E55376" s="148"/>
      <c r="F55376" s="148"/>
      <c r="G55376" s="149"/>
      <c r="H55376" s="148"/>
      <c r="I55376"/>
    </row>
    <row r="55377" spans="1:9" x14ac:dyDescent="0.25">
      <c r="A55377"/>
      <c r="B55377"/>
      <c r="C55377"/>
      <c r="D55377"/>
      <c r="E55377" s="148"/>
      <c r="F55377" s="148"/>
      <c r="G55377" s="149"/>
      <c r="H55377" s="148"/>
      <c r="I55377"/>
    </row>
    <row r="55378" spans="1:9" x14ac:dyDescent="0.25">
      <c r="A55378"/>
      <c r="B55378"/>
      <c r="C55378"/>
      <c r="D55378"/>
      <c r="E55378" s="148"/>
      <c r="F55378" s="148"/>
      <c r="G55378" s="149"/>
      <c r="H55378" s="148"/>
      <c r="I55378"/>
    </row>
    <row r="55379" spans="1:9" x14ac:dyDescent="0.25">
      <c r="A55379"/>
      <c r="B55379"/>
      <c r="C55379"/>
      <c r="D55379"/>
      <c r="E55379" s="148"/>
      <c r="F55379" s="148"/>
      <c r="G55379" s="149"/>
      <c r="H55379" s="148"/>
      <c r="I55379"/>
    </row>
    <row r="55380" spans="1:9" x14ac:dyDescent="0.25">
      <c r="A55380"/>
      <c r="B55380"/>
      <c r="C55380"/>
      <c r="D55380"/>
      <c r="E55380" s="148"/>
      <c r="F55380" s="148"/>
      <c r="G55380" s="149"/>
      <c r="H55380" s="148"/>
      <c r="I55380"/>
    </row>
    <row r="55381" spans="1:9" x14ac:dyDescent="0.25">
      <c r="A55381"/>
      <c r="B55381"/>
      <c r="C55381"/>
      <c r="D55381"/>
      <c r="E55381" s="148"/>
      <c r="F55381" s="148"/>
      <c r="G55381" s="149"/>
      <c r="H55381" s="148"/>
      <c r="I55381"/>
    </row>
    <row r="55382" spans="1:9" x14ac:dyDescent="0.25">
      <c r="A55382"/>
      <c r="B55382"/>
      <c r="C55382"/>
      <c r="D55382"/>
      <c r="E55382" s="148"/>
      <c r="F55382" s="148"/>
      <c r="G55382" s="149"/>
      <c r="H55382" s="148"/>
      <c r="I55382"/>
    </row>
    <row r="55383" spans="1:9" x14ac:dyDescent="0.25">
      <c r="A55383"/>
      <c r="B55383"/>
      <c r="C55383"/>
      <c r="D55383"/>
      <c r="E55383" s="148"/>
      <c r="F55383" s="148"/>
      <c r="G55383" s="149"/>
      <c r="H55383" s="148"/>
      <c r="I55383"/>
    </row>
    <row r="55384" spans="1:9" x14ac:dyDescent="0.25">
      <c r="A55384"/>
      <c r="B55384"/>
      <c r="C55384"/>
      <c r="D55384"/>
      <c r="E55384" s="148"/>
      <c r="F55384" s="148"/>
      <c r="G55384" s="149"/>
      <c r="H55384" s="148"/>
      <c r="I55384"/>
    </row>
    <row r="55385" spans="1:9" x14ac:dyDescent="0.25">
      <c r="A55385"/>
      <c r="B55385"/>
      <c r="C55385"/>
      <c r="D55385"/>
      <c r="E55385" s="148"/>
      <c r="F55385" s="148"/>
      <c r="G55385" s="149"/>
      <c r="H55385" s="148"/>
      <c r="I55385"/>
    </row>
    <row r="55386" spans="1:9" x14ac:dyDescent="0.25">
      <c r="A55386"/>
      <c r="B55386"/>
      <c r="C55386"/>
      <c r="D55386"/>
      <c r="E55386" s="148"/>
      <c r="F55386" s="148"/>
      <c r="G55386" s="149"/>
      <c r="H55386" s="148"/>
      <c r="I55386"/>
    </row>
    <row r="55387" spans="1:9" x14ac:dyDescent="0.25">
      <c r="A55387"/>
      <c r="B55387"/>
      <c r="C55387"/>
      <c r="D55387"/>
      <c r="E55387" s="148"/>
      <c r="F55387" s="148"/>
      <c r="G55387" s="149"/>
      <c r="H55387" s="148"/>
      <c r="I55387"/>
    </row>
    <row r="55388" spans="1:9" x14ac:dyDescent="0.25">
      <c r="A55388"/>
      <c r="B55388"/>
      <c r="C55388"/>
      <c r="D55388"/>
      <c r="E55388" s="148"/>
      <c r="F55388" s="148"/>
      <c r="G55388" s="149"/>
      <c r="H55388" s="148"/>
      <c r="I55388"/>
    </row>
    <row r="55389" spans="1:9" x14ac:dyDescent="0.25">
      <c r="A55389"/>
      <c r="B55389"/>
      <c r="C55389"/>
      <c r="D55389"/>
      <c r="E55389" s="148"/>
      <c r="F55389" s="148"/>
      <c r="G55389" s="149"/>
      <c r="H55389" s="148"/>
      <c r="I55389"/>
    </row>
    <row r="55390" spans="1:9" x14ac:dyDescent="0.25">
      <c r="A55390"/>
      <c r="B55390"/>
      <c r="C55390"/>
      <c r="D55390"/>
      <c r="E55390" s="148"/>
      <c r="F55390" s="148"/>
      <c r="G55390" s="149"/>
      <c r="H55390" s="148"/>
      <c r="I55390"/>
    </row>
    <row r="55391" spans="1:9" x14ac:dyDescent="0.25">
      <c r="A55391"/>
      <c r="B55391"/>
      <c r="C55391"/>
      <c r="D55391"/>
      <c r="E55391" s="148"/>
      <c r="F55391" s="148"/>
      <c r="G55391" s="149"/>
      <c r="H55391" s="148"/>
      <c r="I55391"/>
    </row>
    <row r="55392" spans="1:9" x14ac:dyDescent="0.25">
      <c r="A55392"/>
      <c r="B55392"/>
      <c r="C55392"/>
      <c r="D55392"/>
      <c r="E55392" s="148"/>
      <c r="F55392" s="148"/>
      <c r="G55392" s="149"/>
      <c r="H55392" s="148"/>
      <c r="I55392"/>
    </row>
    <row r="55393" spans="1:9" x14ac:dyDescent="0.25">
      <c r="A55393"/>
      <c r="B55393"/>
      <c r="C55393"/>
      <c r="D55393"/>
      <c r="E55393" s="148"/>
      <c r="F55393" s="148"/>
      <c r="G55393" s="149"/>
      <c r="H55393" s="148"/>
      <c r="I55393"/>
    </row>
    <row r="55394" spans="1:9" x14ac:dyDescent="0.25">
      <c r="A55394"/>
      <c r="B55394"/>
      <c r="C55394"/>
      <c r="D55394"/>
      <c r="E55394" s="148"/>
      <c r="F55394" s="148"/>
      <c r="G55394" s="149"/>
      <c r="H55394" s="148"/>
      <c r="I55394"/>
    </row>
    <row r="55395" spans="1:9" x14ac:dyDescent="0.25">
      <c r="A55395"/>
      <c r="B55395"/>
      <c r="C55395"/>
      <c r="D55395"/>
      <c r="E55395" s="148"/>
      <c r="F55395" s="148"/>
      <c r="G55395" s="149"/>
      <c r="H55395" s="148"/>
      <c r="I55395"/>
    </row>
    <row r="55396" spans="1:9" x14ac:dyDescent="0.25">
      <c r="A55396"/>
      <c r="B55396"/>
      <c r="C55396"/>
      <c r="D55396"/>
      <c r="E55396" s="148"/>
      <c r="F55396" s="148"/>
      <c r="G55396" s="149"/>
      <c r="H55396" s="148"/>
      <c r="I55396"/>
    </row>
    <row r="55397" spans="1:9" x14ac:dyDescent="0.25">
      <c r="A55397"/>
      <c r="B55397"/>
      <c r="C55397"/>
      <c r="D55397"/>
      <c r="E55397" s="148"/>
      <c r="F55397" s="148"/>
      <c r="G55397" s="149"/>
      <c r="H55397" s="148"/>
      <c r="I55397"/>
    </row>
    <row r="55398" spans="1:9" x14ac:dyDescent="0.25">
      <c r="A55398"/>
      <c r="B55398"/>
      <c r="C55398"/>
      <c r="D55398"/>
      <c r="E55398" s="148"/>
      <c r="F55398" s="148"/>
      <c r="G55398" s="149"/>
      <c r="H55398" s="148"/>
      <c r="I55398"/>
    </row>
    <row r="55399" spans="1:9" x14ac:dyDescent="0.25">
      <c r="A55399"/>
      <c r="B55399"/>
      <c r="C55399"/>
      <c r="D55399"/>
      <c r="E55399" s="148"/>
      <c r="F55399" s="148"/>
      <c r="G55399" s="149"/>
      <c r="H55399" s="148"/>
      <c r="I55399"/>
    </row>
    <row r="55400" spans="1:9" x14ac:dyDescent="0.25">
      <c r="A55400"/>
      <c r="B55400"/>
      <c r="C55400"/>
      <c r="D55400"/>
      <c r="E55400" s="148"/>
      <c r="F55400" s="148"/>
      <c r="G55400" s="149"/>
      <c r="H55400" s="148"/>
      <c r="I55400"/>
    </row>
    <row r="55401" spans="1:9" x14ac:dyDescent="0.25">
      <c r="A55401"/>
      <c r="B55401"/>
      <c r="C55401"/>
      <c r="D55401"/>
      <c r="E55401" s="148"/>
      <c r="F55401" s="148"/>
      <c r="G55401" s="149"/>
      <c r="H55401" s="148"/>
      <c r="I55401"/>
    </row>
    <row r="55402" spans="1:9" x14ac:dyDescent="0.25">
      <c r="A55402"/>
      <c r="B55402"/>
      <c r="C55402"/>
      <c r="D55402"/>
      <c r="E55402" s="148"/>
      <c r="F55402" s="148"/>
      <c r="G55402" s="149"/>
      <c r="H55402" s="148"/>
      <c r="I55402"/>
    </row>
    <row r="55403" spans="1:9" x14ac:dyDescent="0.25">
      <c r="A55403"/>
      <c r="B55403"/>
      <c r="C55403"/>
      <c r="D55403"/>
      <c r="E55403" s="148"/>
      <c r="F55403" s="148"/>
      <c r="G55403" s="149"/>
      <c r="H55403" s="148"/>
      <c r="I55403"/>
    </row>
    <row r="55404" spans="1:9" x14ac:dyDescent="0.25">
      <c r="A55404"/>
      <c r="B55404"/>
      <c r="C55404"/>
      <c r="D55404"/>
      <c r="E55404" s="148"/>
      <c r="F55404" s="148"/>
      <c r="G55404" s="149"/>
      <c r="H55404" s="148"/>
      <c r="I55404"/>
    </row>
    <row r="55405" spans="1:9" x14ac:dyDescent="0.25">
      <c r="A55405"/>
      <c r="B55405"/>
      <c r="C55405"/>
      <c r="D55405"/>
      <c r="E55405" s="148"/>
      <c r="F55405" s="148"/>
      <c r="G55405" s="149"/>
      <c r="H55405" s="148"/>
      <c r="I55405"/>
    </row>
    <row r="55406" spans="1:9" x14ac:dyDescent="0.25">
      <c r="A55406"/>
      <c r="B55406"/>
      <c r="C55406"/>
      <c r="D55406"/>
      <c r="E55406" s="148"/>
      <c r="F55406" s="148"/>
      <c r="G55406" s="149"/>
      <c r="H55406" s="148"/>
      <c r="I55406"/>
    </row>
    <row r="55407" spans="1:9" x14ac:dyDescent="0.25">
      <c r="A55407"/>
      <c r="B55407"/>
      <c r="C55407"/>
      <c r="D55407"/>
      <c r="E55407" s="148"/>
      <c r="F55407" s="148"/>
      <c r="G55407" s="149"/>
      <c r="H55407" s="148"/>
      <c r="I55407"/>
    </row>
    <row r="55408" spans="1:9" x14ac:dyDescent="0.25">
      <c r="A55408"/>
      <c r="B55408"/>
      <c r="C55408"/>
      <c r="D55408"/>
      <c r="E55408" s="148"/>
      <c r="F55408" s="148"/>
      <c r="G55408" s="149"/>
      <c r="H55408" s="148"/>
      <c r="I55408"/>
    </row>
    <row r="55409" spans="1:9" x14ac:dyDescent="0.25">
      <c r="A55409"/>
      <c r="B55409"/>
      <c r="C55409"/>
      <c r="D55409"/>
      <c r="E55409" s="148"/>
      <c r="F55409" s="148"/>
      <c r="G55409" s="149"/>
      <c r="H55409" s="148"/>
      <c r="I55409"/>
    </row>
    <row r="55410" spans="1:9" x14ac:dyDescent="0.25">
      <c r="A55410"/>
      <c r="B55410"/>
      <c r="C55410"/>
      <c r="D55410"/>
      <c r="E55410" s="148"/>
      <c r="F55410" s="148"/>
      <c r="G55410" s="149"/>
      <c r="H55410" s="148"/>
      <c r="I55410"/>
    </row>
    <row r="55411" spans="1:9" x14ac:dyDescent="0.25">
      <c r="A55411"/>
      <c r="B55411"/>
      <c r="C55411"/>
      <c r="D55411"/>
      <c r="E55411" s="148"/>
      <c r="F55411" s="148"/>
      <c r="G55411" s="149"/>
      <c r="H55411" s="148"/>
      <c r="I55411"/>
    </row>
    <row r="55412" spans="1:9" x14ac:dyDescent="0.25">
      <c r="A55412"/>
      <c r="B55412"/>
      <c r="C55412"/>
      <c r="D55412"/>
      <c r="E55412" s="148"/>
      <c r="F55412" s="148"/>
      <c r="G55412" s="149"/>
      <c r="H55412" s="148"/>
      <c r="I55412"/>
    </row>
    <row r="55413" spans="1:9" x14ac:dyDescent="0.25">
      <c r="A55413"/>
      <c r="B55413"/>
      <c r="C55413"/>
      <c r="D55413"/>
      <c r="E55413" s="148"/>
      <c r="F55413" s="148"/>
      <c r="G55413" s="149"/>
      <c r="H55413" s="148"/>
      <c r="I55413"/>
    </row>
    <row r="55414" spans="1:9" x14ac:dyDescent="0.25">
      <c r="A55414"/>
      <c r="B55414"/>
      <c r="C55414"/>
      <c r="D55414"/>
      <c r="E55414" s="148"/>
      <c r="F55414" s="148"/>
      <c r="G55414" s="149"/>
      <c r="H55414" s="148"/>
      <c r="I55414"/>
    </row>
    <row r="55415" spans="1:9" x14ac:dyDescent="0.25">
      <c r="A55415"/>
      <c r="B55415"/>
      <c r="C55415"/>
      <c r="D55415"/>
      <c r="E55415" s="148"/>
      <c r="F55415" s="148"/>
      <c r="G55415" s="149"/>
      <c r="H55415" s="148"/>
      <c r="I55415"/>
    </row>
    <row r="55416" spans="1:9" x14ac:dyDescent="0.25">
      <c r="A55416"/>
      <c r="B55416"/>
      <c r="C55416"/>
      <c r="D55416"/>
      <c r="E55416" s="148"/>
      <c r="F55416" s="148"/>
      <c r="G55416" s="149"/>
      <c r="H55416" s="148"/>
      <c r="I55416"/>
    </row>
    <row r="55417" spans="1:9" x14ac:dyDescent="0.25">
      <c r="A55417"/>
      <c r="B55417"/>
      <c r="C55417"/>
      <c r="D55417"/>
      <c r="E55417" s="148"/>
      <c r="F55417" s="148"/>
      <c r="G55417" s="149"/>
      <c r="H55417" s="148"/>
      <c r="I55417"/>
    </row>
    <row r="55418" spans="1:9" x14ac:dyDescent="0.25">
      <c r="A55418"/>
      <c r="B55418"/>
      <c r="C55418"/>
      <c r="D55418"/>
      <c r="E55418" s="148"/>
      <c r="F55418" s="148"/>
      <c r="G55418" s="149"/>
      <c r="H55418" s="148"/>
      <c r="I55418"/>
    </row>
    <row r="55419" spans="1:9" x14ac:dyDescent="0.25">
      <c r="A55419"/>
      <c r="B55419"/>
      <c r="C55419"/>
      <c r="D55419"/>
      <c r="E55419" s="148"/>
      <c r="F55419" s="148"/>
      <c r="G55419" s="149"/>
      <c r="H55419" s="148"/>
      <c r="I55419"/>
    </row>
    <row r="55420" spans="1:9" x14ac:dyDescent="0.25">
      <c r="A55420"/>
      <c r="B55420"/>
      <c r="C55420"/>
      <c r="D55420"/>
      <c r="E55420" s="148"/>
      <c r="F55420" s="148"/>
      <c r="G55420" s="149"/>
      <c r="H55420" s="148"/>
      <c r="I55420"/>
    </row>
    <row r="55421" spans="1:9" x14ac:dyDescent="0.25">
      <c r="A55421"/>
      <c r="B55421"/>
      <c r="C55421"/>
      <c r="D55421"/>
      <c r="E55421" s="148"/>
      <c r="F55421" s="148"/>
      <c r="G55421" s="149"/>
      <c r="H55421" s="148"/>
      <c r="I55421"/>
    </row>
    <row r="55422" spans="1:9" x14ac:dyDescent="0.25">
      <c r="A55422"/>
      <c r="B55422"/>
      <c r="C55422"/>
      <c r="D55422"/>
      <c r="E55422" s="148"/>
      <c r="F55422" s="148"/>
      <c r="G55422" s="149"/>
      <c r="H55422" s="148"/>
      <c r="I55422"/>
    </row>
    <row r="55423" spans="1:9" x14ac:dyDescent="0.25">
      <c r="A55423"/>
      <c r="B55423"/>
      <c r="C55423"/>
      <c r="D55423"/>
      <c r="E55423" s="148"/>
      <c r="F55423" s="148"/>
      <c r="G55423" s="149"/>
      <c r="H55423" s="148"/>
      <c r="I55423"/>
    </row>
    <row r="55424" spans="1:9" x14ac:dyDescent="0.25">
      <c r="A55424"/>
      <c r="B55424"/>
      <c r="C55424"/>
      <c r="D55424"/>
      <c r="E55424" s="148"/>
      <c r="F55424" s="148"/>
      <c r="G55424" s="149"/>
      <c r="H55424" s="148"/>
      <c r="I55424"/>
    </row>
    <row r="55425" spans="1:9" x14ac:dyDescent="0.25">
      <c r="A55425"/>
      <c r="B55425"/>
      <c r="C55425"/>
      <c r="D55425"/>
      <c r="E55425" s="148"/>
      <c r="F55425" s="148"/>
      <c r="G55425" s="149"/>
      <c r="H55425" s="148"/>
      <c r="I55425"/>
    </row>
    <row r="55426" spans="1:9" x14ac:dyDescent="0.25">
      <c r="A55426"/>
      <c r="B55426"/>
      <c r="C55426"/>
      <c r="D55426"/>
      <c r="E55426" s="148"/>
      <c r="F55426" s="148"/>
      <c r="G55426" s="149"/>
      <c r="H55426" s="148"/>
      <c r="I55426"/>
    </row>
    <row r="55427" spans="1:9" x14ac:dyDescent="0.25">
      <c r="A55427"/>
      <c r="B55427"/>
      <c r="C55427"/>
      <c r="D55427"/>
      <c r="E55427" s="148"/>
      <c r="F55427" s="148"/>
      <c r="G55427" s="149"/>
      <c r="H55427" s="148"/>
      <c r="I55427"/>
    </row>
    <row r="55428" spans="1:9" x14ac:dyDescent="0.25">
      <c r="A55428"/>
      <c r="B55428"/>
      <c r="C55428"/>
      <c r="D55428"/>
      <c r="E55428" s="148"/>
      <c r="F55428" s="148"/>
      <c r="G55428" s="149"/>
      <c r="H55428" s="148"/>
      <c r="I55428"/>
    </row>
    <row r="55429" spans="1:9" x14ac:dyDescent="0.25">
      <c r="A55429"/>
      <c r="B55429"/>
      <c r="C55429"/>
      <c r="D55429"/>
      <c r="E55429" s="148"/>
      <c r="F55429" s="148"/>
      <c r="G55429" s="149"/>
      <c r="H55429" s="148"/>
      <c r="I55429"/>
    </row>
    <row r="55430" spans="1:9" x14ac:dyDescent="0.25">
      <c r="A55430"/>
      <c r="B55430"/>
      <c r="C55430"/>
      <c r="D55430"/>
      <c r="E55430" s="148"/>
      <c r="F55430" s="148"/>
      <c r="G55430" s="149"/>
      <c r="H55430" s="148"/>
      <c r="I55430"/>
    </row>
    <row r="55431" spans="1:9" x14ac:dyDescent="0.25">
      <c r="A55431"/>
      <c r="B55431"/>
      <c r="C55431"/>
      <c r="D55431"/>
      <c r="E55431" s="148"/>
      <c r="F55431" s="148"/>
      <c r="G55431" s="149"/>
      <c r="H55431" s="148"/>
      <c r="I55431"/>
    </row>
    <row r="55432" spans="1:9" x14ac:dyDescent="0.25">
      <c r="A55432"/>
      <c r="B55432"/>
      <c r="C55432"/>
      <c r="D55432"/>
      <c r="E55432" s="148"/>
      <c r="F55432" s="148"/>
      <c r="G55432" s="149"/>
      <c r="H55432" s="148"/>
      <c r="I55432"/>
    </row>
    <row r="55433" spans="1:9" x14ac:dyDescent="0.25">
      <c r="A55433"/>
      <c r="B55433"/>
      <c r="C55433"/>
      <c r="D55433"/>
      <c r="E55433" s="148"/>
      <c r="F55433" s="148"/>
      <c r="G55433" s="149"/>
      <c r="H55433" s="148"/>
      <c r="I55433"/>
    </row>
    <row r="55434" spans="1:9" x14ac:dyDescent="0.25">
      <c r="A55434"/>
      <c r="B55434"/>
      <c r="C55434"/>
      <c r="D55434"/>
      <c r="E55434" s="148"/>
      <c r="F55434" s="148"/>
      <c r="G55434" s="149"/>
      <c r="H55434" s="148"/>
      <c r="I55434"/>
    </row>
    <row r="55435" spans="1:9" x14ac:dyDescent="0.25">
      <c r="A55435"/>
      <c r="B55435"/>
      <c r="C55435"/>
      <c r="D55435"/>
      <c r="E55435" s="148"/>
      <c r="F55435" s="148"/>
      <c r="G55435" s="149"/>
      <c r="H55435" s="148"/>
      <c r="I55435"/>
    </row>
    <row r="55436" spans="1:9" x14ac:dyDescent="0.25">
      <c r="A55436"/>
      <c r="B55436"/>
      <c r="C55436"/>
      <c r="D55436"/>
      <c r="E55436" s="148"/>
      <c r="F55436" s="148"/>
      <c r="G55436" s="149"/>
      <c r="H55436" s="148"/>
      <c r="I55436"/>
    </row>
    <row r="55437" spans="1:9" x14ac:dyDescent="0.25">
      <c r="A55437"/>
      <c r="B55437"/>
      <c r="C55437"/>
      <c r="D55437"/>
      <c r="E55437" s="148"/>
      <c r="F55437" s="148"/>
      <c r="G55437" s="149"/>
      <c r="H55437" s="148"/>
      <c r="I55437"/>
    </row>
    <row r="55438" spans="1:9" x14ac:dyDescent="0.25">
      <c r="A55438"/>
      <c r="B55438"/>
      <c r="C55438"/>
      <c r="D55438"/>
      <c r="E55438" s="148"/>
      <c r="F55438" s="148"/>
      <c r="G55438" s="149"/>
      <c r="H55438" s="148"/>
      <c r="I55438"/>
    </row>
    <row r="55439" spans="1:9" x14ac:dyDescent="0.25">
      <c r="A55439"/>
      <c r="B55439"/>
      <c r="C55439"/>
      <c r="D55439"/>
      <c r="E55439" s="148"/>
      <c r="F55439" s="148"/>
      <c r="G55439" s="149"/>
      <c r="H55439" s="148"/>
      <c r="I55439"/>
    </row>
    <row r="55440" spans="1:9" x14ac:dyDescent="0.25">
      <c r="A55440"/>
      <c r="B55440"/>
      <c r="C55440"/>
      <c r="D55440"/>
      <c r="E55440" s="148"/>
      <c r="F55440" s="148"/>
      <c r="G55440" s="149"/>
      <c r="H55440" s="148"/>
      <c r="I55440"/>
    </row>
    <row r="55441" spans="1:9" x14ac:dyDescent="0.25">
      <c r="A55441"/>
      <c r="B55441"/>
      <c r="C55441"/>
      <c r="D55441"/>
      <c r="E55441" s="148"/>
      <c r="F55441" s="148"/>
      <c r="G55441" s="149"/>
      <c r="H55441" s="148"/>
      <c r="I55441"/>
    </row>
    <row r="55442" spans="1:9" x14ac:dyDescent="0.25">
      <c r="A55442"/>
      <c r="B55442"/>
      <c r="C55442"/>
      <c r="D55442"/>
      <c r="E55442" s="148"/>
      <c r="F55442" s="148"/>
      <c r="G55442" s="149"/>
      <c r="H55442" s="148"/>
      <c r="I55442"/>
    </row>
    <row r="55443" spans="1:9" x14ac:dyDescent="0.25">
      <c r="A55443"/>
      <c r="B55443"/>
      <c r="C55443"/>
      <c r="D55443"/>
      <c r="E55443" s="148"/>
      <c r="F55443" s="148"/>
      <c r="G55443" s="149"/>
      <c r="H55443" s="148"/>
      <c r="I55443"/>
    </row>
    <row r="55444" spans="1:9" x14ac:dyDescent="0.25">
      <c r="A55444"/>
      <c r="B55444"/>
      <c r="C55444"/>
      <c r="D55444"/>
      <c r="E55444" s="148"/>
      <c r="F55444" s="148"/>
      <c r="G55444" s="149"/>
      <c r="H55444" s="148"/>
      <c r="I55444"/>
    </row>
    <row r="55445" spans="1:9" x14ac:dyDescent="0.25">
      <c r="A55445"/>
      <c r="B55445"/>
      <c r="C55445"/>
      <c r="D55445"/>
      <c r="E55445" s="148"/>
      <c r="F55445" s="148"/>
      <c r="G55445" s="149"/>
      <c r="H55445" s="148"/>
      <c r="I55445"/>
    </row>
    <row r="55446" spans="1:9" x14ac:dyDescent="0.25">
      <c r="A55446"/>
      <c r="B55446"/>
      <c r="C55446"/>
      <c r="D55446"/>
      <c r="E55446" s="148"/>
      <c r="F55446" s="148"/>
      <c r="G55446" s="149"/>
      <c r="H55446" s="148"/>
      <c r="I55446"/>
    </row>
    <row r="55447" spans="1:9" x14ac:dyDescent="0.25">
      <c r="A55447"/>
      <c r="B55447"/>
      <c r="C55447"/>
      <c r="D55447"/>
      <c r="E55447" s="148"/>
      <c r="F55447" s="148"/>
      <c r="G55447" s="149"/>
      <c r="H55447" s="148"/>
      <c r="I55447"/>
    </row>
    <row r="55448" spans="1:9" x14ac:dyDescent="0.25">
      <c r="A55448"/>
      <c r="B55448"/>
      <c r="C55448"/>
      <c r="D55448"/>
      <c r="E55448" s="148"/>
      <c r="F55448" s="148"/>
      <c r="G55448" s="149"/>
      <c r="H55448" s="148"/>
      <c r="I55448"/>
    </row>
    <row r="55449" spans="1:9" x14ac:dyDescent="0.25">
      <c r="A55449"/>
      <c r="B55449"/>
      <c r="C55449"/>
      <c r="D55449"/>
      <c r="E55449" s="148"/>
      <c r="F55449" s="148"/>
      <c r="G55449" s="149"/>
      <c r="H55449" s="148"/>
      <c r="I55449"/>
    </row>
    <row r="55450" spans="1:9" x14ac:dyDescent="0.25">
      <c r="A55450"/>
      <c r="B55450"/>
      <c r="C55450"/>
      <c r="D55450"/>
      <c r="E55450" s="148"/>
      <c r="F55450" s="148"/>
      <c r="G55450" s="149"/>
      <c r="H55450" s="148"/>
      <c r="I55450"/>
    </row>
    <row r="55451" spans="1:9" x14ac:dyDescent="0.25">
      <c r="A55451"/>
      <c r="B55451"/>
      <c r="C55451"/>
      <c r="D55451"/>
      <c r="E55451" s="148"/>
      <c r="F55451" s="148"/>
      <c r="G55451" s="149"/>
      <c r="H55451" s="148"/>
      <c r="I55451"/>
    </row>
    <row r="55452" spans="1:9" x14ac:dyDescent="0.25">
      <c r="A55452"/>
      <c r="B55452"/>
      <c r="C55452"/>
      <c r="D55452"/>
      <c r="E55452" s="148"/>
      <c r="F55452" s="148"/>
      <c r="G55452" s="149"/>
      <c r="H55452" s="148"/>
      <c r="I55452"/>
    </row>
    <row r="55453" spans="1:9" x14ac:dyDescent="0.25">
      <c r="A55453"/>
      <c r="B55453"/>
      <c r="C55453"/>
      <c r="D55453"/>
      <c r="E55453" s="148"/>
      <c r="F55453" s="148"/>
      <c r="G55453" s="149"/>
      <c r="H55453" s="148"/>
      <c r="I55453"/>
    </row>
    <row r="55454" spans="1:9" x14ac:dyDescent="0.25">
      <c r="A55454"/>
      <c r="B55454"/>
      <c r="C55454"/>
      <c r="D55454"/>
      <c r="E55454" s="148"/>
      <c r="F55454" s="148"/>
      <c r="G55454" s="149"/>
      <c r="H55454" s="148"/>
      <c r="I55454"/>
    </row>
    <row r="55455" spans="1:9" x14ac:dyDescent="0.25">
      <c r="A55455"/>
      <c r="B55455"/>
      <c r="C55455"/>
      <c r="D55455"/>
      <c r="E55455" s="148"/>
      <c r="F55455" s="148"/>
      <c r="G55455" s="149"/>
      <c r="H55455" s="148"/>
      <c r="I55455"/>
    </row>
    <row r="55456" spans="1:9" x14ac:dyDescent="0.25">
      <c r="A55456"/>
      <c r="B55456"/>
      <c r="C55456"/>
      <c r="D55456"/>
      <c r="E55456" s="148"/>
      <c r="F55456" s="148"/>
      <c r="G55456" s="149"/>
      <c r="H55456" s="148"/>
      <c r="I55456"/>
    </row>
    <row r="55457" spans="1:9" x14ac:dyDescent="0.25">
      <c r="A55457"/>
      <c r="B55457"/>
      <c r="C55457"/>
      <c r="D55457"/>
      <c r="E55457" s="148"/>
      <c r="F55457" s="148"/>
      <c r="G55457" s="149"/>
      <c r="H55457" s="148"/>
      <c r="I55457"/>
    </row>
    <row r="55458" spans="1:9" x14ac:dyDescent="0.25">
      <c r="A55458"/>
      <c r="B55458"/>
      <c r="C55458"/>
      <c r="D55458"/>
      <c r="E55458" s="148"/>
      <c r="F55458" s="148"/>
      <c r="G55458" s="149"/>
      <c r="H55458" s="148"/>
      <c r="I55458"/>
    </row>
    <row r="55459" spans="1:9" x14ac:dyDescent="0.25">
      <c r="A55459"/>
      <c r="B55459"/>
      <c r="C55459"/>
      <c r="D55459"/>
      <c r="E55459" s="148"/>
      <c r="F55459" s="148"/>
      <c r="G55459" s="149"/>
      <c r="H55459" s="148"/>
      <c r="I55459"/>
    </row>
    <row r="55460" spans="1:9" x14ac:dyDescent="0.25">
      <c r="A55460"/>
      <c r="B55460"/>
      <c r="C55460"/>
      <c r="D55460"/>
      <c r="E55460" s="148"/>
      <c r="F55460" s="148"/>
      <c r="G55460" s="149"/>
      <c r="H55460" s="148"/>
      <c r="I55460"/>
    </row>
    <row r="55461" spans="1:9" x14ac:dyDescent="0.25">
      <c r="A55461"/>
      <c r="B55461"/>
      <c r="C55461"/>
      <c r="D55461"/>
      <c r="E55461" s="148"/>
      <c r="F55461" s="148"/>
      <c r="G55461" s="149"/>
      <c r="H55461" s="148"/>
      <c r="I55461"/>
    </row>
    <row r="55462" spans="1:9" x14ac:dyDescent="0.25">
      <c r="A55462"/>
      <c r="B55462"/>
      <c r="C55462"/>
      <c r="D55462"/>
      <c r="E55462" s="148"/>
      <c r="F55462" s="148"/>
      <c r="G55462" s="149"/>
      <c r="H55462" s="148"/>
      <c r="I55462"/>
    </row>
    <row r="55463" spans="1:9" x14ac:dyDescent="0.25">
      <c r="A55463"/>
      <c r="B55463"/>
      <c r="C55463"/>
      <c r="D55463"/>
      <c r="E55463" s="148"/>
      <c r="F55463" s="148"/>
      <c r="G55463" s="149"/>
      <c r="H55463" s="148"/>
      <c r="I55463"/>
    </row>
    <row r="55464" spans="1:9" x14ac:dyDescent="0.25">
      <c r="A55464"/>
      <c r="B55464"/>
      <c r="C55464"/>
      <c r="D55464"/>
      <c r="E55464" s="148"/>
      <c r="F55464" s="148"/>
      <c r="G55464" s="149"/>
      <c r="H55464" s="148"/>
      <c r="I55464"/>
    </row>
    <row r="55465" spans="1:9" x14ac:dyDescent="0.25">
      <c r="A55465"/>
      <c r="B55465"/>
      <c r="C55465"/>
      <c r="D55465"/>
      <c r="E55465" s="148"/>
      <c r="F55465" s="148"/>
      <c r="G55465" s="149"/>
      <c r="H55465" s="148"/>
      <c r="I55465"/>
    </row>
    <row r="55466" spans="1:9" x14ac:dyDescent="0.25">
      <c r="A55466"/>
      <c r="B55466"/>
      <c r="C55466"/>
      <c r="D55466"/>
      <c r="E55466" s="148"/>
      <c r="F55466" s="148"/>
      <c r="G55466" s="149"/>
      <c r="H55466" s="148"/>
      <c r="I55466"/>
    </row>
    <row r="55467" spans="1:9" x14ac:dyDescent="0.25">
      <c r="A55467"/>
      <c r="B55467"/>
      <c r="C55467"/>
      <c r="D55467"/>
      <c r="E55467" s="148"/>
      <c r="F55467" s="148"/>
      <c r="G55467" s="149"/>
      <c r="H55467" s="148"/>
      <c r="I55467"/>
    </row>
    <row r="55468" spans="1:9" x14ac:dyDescent="0.25">
      <c r="A55468"/>
      <c r="B55468"/>
      <c r="C55468"/>
      <c r="D55468"/>
      <c r="E55468" s="148"/>
      <c r="F55468" s="148"/>
      <c r="G55468" s="149"/>
      <c r="H55468" s="148"/>
      <c r="I55468"/>
    </row>
    <row r="55469" spans="1:9" x14ac:dyDescent="0.25">
      <c r="A55469"/>
      <c r="B55469"/>
      <c r="C55469"/>
      <c r="D55469"/>
      <c r="E55469" s="148"/>
      <c r="F55469" s="148"/>
      <c r="G55469" s="149"/>
      <c r="H55469" s="148"/>
      <c r="I55469"/>
    </row>
    <row r="55470" spans="1:9" x14ac:dyDescent="0.25">
      <c r="A55470"/>
      <c r="B55470"/>
      <c r="C55470"/>
      <c r="D55470"/>
      <c r="E55470" s="148"/>
      <c r="F55470" s="148"/>
      <c r="G55470" s="149"/>
      <c r="H55470" s="148"/>
      <c r="I55470"/>
    </row>
    <row r="55471" spans="1:9" x14ac:dyDescent="0.25">
      <c r="A55471"/>
      <c r="B55471"/>
      <c r="C55471"/>
      <c r="D55471"/>
      <c r="E55471" s="148"/>
      <c r="F55471" s="148"/>
      <c r="G55471" s="149"/>
      <c r="H55471" s="148"/>
      <c r="I55471"/>
    </row>
    <row r="55472" spans="1:9" x14ac:dyDescent="0.25">
      <c r="A55472"/>
      <c r="B55472"/>
      <c r="C55472"/>
      <c r="D55472"/>
      <c r="E55472" s="148"/>
      <c r="F55472" s="148"/>
      <c r="G55472" s="149"/>
      <c r="H55472" s="148"/>
      <c r="I55472"/>
    </row>
    <row r="55473" spans="1:9" x14ac:dyDescent="0.25">
      <c r="A55473"/>
      <c r="B55473"/>
      <c r="C55473"/>
      <c r="D55473"/>
      <c r="E55473" s="148"/>
      <c r="F55473" s="148"/>
      <c r="G55473" s="149"/>
      <c r="H55473" s="148"/>
      <c r="I55473"/>
    </row>
    <row r="55474" spans="1:9" x14ac:dyDescent="0.25">
      <c r="A55474"/>
      <c r="B55474"/>
      <c r="C55474"/>
      <c r="D55474"/>
      <c r="E55474" s="148"/>
      <c r="F55474" s="148"/>
      <c r="G55474" s="149"/>
      <c r="H55474" s="148"/>
      <c r="I55474"/>
    </row>
    <row r="55475" spans="1:9" x14ac:dyDescent="0.25">
      <c r="A55475"/>
      <c r="B55475"/>
      <c r="C55475"/>
      <c r="D55475"/>
      <c r="E55475" s="148"/>
      <c r="F55475" s="148"/>
      <c r="G55475" s="149"/>
      <c r="H55475" s="148"/>
      <c r="I55475"/>
    </row>
    <row r="55476" spans="1:9" x14ac:dyDescent="0.25">
      <c r="A55476"/>
      <c r="B55476"/>
      <c r="C55476"/>
      <c r="D55476"/>
      <c r="E55476" s="148"/>
      <c r="F55476" s="148"/>
      <c r="G55476" s="149"/>
      <c r="H55476" s="148"/>
      <c r="I55476"/>
    </row>
    <row r="55477" spans="1:9" x14ac:dyDescent="0.25">
      <c r="A55477"/>
      <c r="B55477"/>
      <c r="C55477"/>
      <c r="D55477"/>
      <c r="E55477" s="148"/>
      <c r="F55477" s="148"/>
      <c r="G55477" s="149"/>
      <c r="H55477" s="148"/>
      <c r="I55477"/>
    </row>
    <row r="55478" spans="1:9" x14ac:dyDescent="0.25">
      <c r="A55478"/>
      <c r="B55478"/>
      <c r="C55478"/>
      <c r="D55478"/>
      <c r="E55478" s="148"/>
      <c r="F55478" s="148"/>
      <c r="G55478" s="149"/>
      <c r="H55478" s="148"/>
      <c r="I55478"/>
    </row>
    <row r="55479" spans="1:9" x14ac:dyDescent="0.25">
      <c r="A55479"/>
      <c r="B55479"/>
      <c r="C55479"/>
      <c r="D55479"/>
      <c r="E55479" s="148"/>
      <c r="F55479" s="148"/>
      <c r="G55479" s="149"/>
      <c r="H55479" s="148"/>
      <c r="I55479"/>
    </row>
    <row r="55480" spans="1:9" x14ac:dyDescent="0.25">
      <c r="A55480"/>
      <c r="B55480"/>
      <c r="C55480"/>
      <c r="D55480"/>
      <c r="E55480" s="148"/>
      <c r="F55480" s="148"/>
      <c r="G55480" s="149"/>
      <c r="H55480" s="148"/>
      <c r="I55480"/>
    </row>
    <row r="55481" spans="1:9" x14ac:dyDescent="0.25">
      <c r="A55481"/>
      <c r="B55481"/>
      <c r="C55481"/>
      <c r="D55481"/>
      <c r="E55481" s="148"/>
      <c r="F55481" s="148"/>
      <c r="G55481" s="149"/>
      <c r="H55481" s="148"/>
      <c r="I55481"/>
    </row>
    <row r="55482" spans="1:9" x14ac:dyDescent="0.25">
      <c r="A55482"/>
      <c r="B55482"/>
      <c r="C55482"/>
      <c r="D55482"/>
      <c r="E55482" s="148"/>
      <c r="F55482" s="148"/>
      <c r="G55482" s="149"/>
      <c r="H55482" s="148"/>
      <c r="I55482"/>
    </row>
    <row r="55483" spans="1:9" x14ac:dyDescent="0.25">
      <c r="A55483"/>
      <c r="B55483"/>
      <c r="C55483"/>
      <c r="D55483"/>
      <c r="E55483" s="148"/>
      <c r="F55483" s="148"/>
      <c r="G55483" s="149"/>
      <c r="H55483" s="148"/>
      <c r="I55483"/>
    </row>
    <row r="55484" spans="1:9" x14ac:dyDescent="0.25">
      <c r="A55484"/>
      <c r="B55484"/>
      <c r="C55484"/>
      <c r="D55484"/>
      <c r="E55484" s="148"/>
      <c r="F55484" s="148"/>
      <c r="G55484" s="149"/>
      <c r="H55484" s="148"/>
      <c r="I55484"/>
    </row>
    <row r="55485" spans="1:9" x14ac:dyDescent="0.25">
      <c r="A55485"/>
      <c r="B55485"/>
      <c r="C55485"/>
      <c r="D55485"/>
      <c r="E55485" s="148"/>
      <c r="F55485" s="148"/>
      <c r="G55485" s="149"/>
      <c r="H55485" s="148"/>
      <c r="I55485"/>
    </row>
    <row r="55486" spans="1:9" x14ac:dyDescent="0.25">
      <c r="A55486"/>
      <c r="B55486"/>
      <c r="C55486"/>
      <c r="D55486"/>
      <c r="E55486" s="148"/>
      <c r="F55486" s="148"/>
      <c r="G55486" s="149"/>
      <c r="H55486" s="148"/>
      <c r="I55486"/>
    </row>
    <row r="55487" spans="1:9" x14ac:dyDescent="0.25">
      <c r="A55487"/>
      <c r="B55487"/>
      <c r="C55487"/>
      <c r="D55487"/>
      <c r="E55487" s="148"/>
      <c r="F55487" s="148"/>
      <c r="G55487" s="149"/>
      <c r="H55487" s="148"/>
      <c r="I55487"/>
    </row>
    <row r="55488" spans="1:9" x14ac:dyDescent="0.25">
      <c r="A55488"/>
      <c r="B55488"/>
      <c r="C55488"/>
      <c r="D55488"/>
      <c r="E55488" s="148"/>
      <c r="F55488" s="148"/>
      <c r="G55488" s="149"/>
      <c r="H55488" s="148"/>
      <c r="I55488"/>
    </row>
    <row r="55489" spans="1:9" x14ac:dyDescent="0.25">
      <c r="A55489"/>
      <c r="B55489"/>
      <c r="C55489"/>
      <c r="D55489"/>
      <c r="E55489" s="148"/>
      <c r="F55489" s="148"/>
      <c r="G55489" s="149"/>
      <c r="H55489" s="148"/>
      <c r="I55489"/>
    </row>
    <row r="55490" spans="1:9" x14ac:dyDescent="0.25">
      <c r="A55490"/>
      <c r="B55490"/>
      <c r="C55490"/>
      <c r="D55490"/>
      <c r="E55490" s="148"/>
      <c r="F55490" s="148"/>
      <c r="G55490" s="149"/>
      <c r="H55490" s="148"/>
      <c r="I55490"/>
    </row>
    <row r="55491" spans="1:9" x14ac:dyDescent="0.25">
      <c r="A55491"/>
      <c r="B55491"/>
      <c r="C55491"/>
      <c r="D55491"/>
      <c r="E55491" s="148"/>
      <c r="F55491" s="148"/>
      <c r="G55491" s="149"/>
      <c r="H55491" s="148"/>
      <c r="I55491"/>
    </row>
    <row r="55492" spans="1:9" x14ac:dyDescent="0.25">
      <c r="A55492"/>
      <c r="B55492"/>
      <c r="C55492"/>
      <c r="D55492"/>
      <c r="E55492" s="148"/>
      <c r="F55492" s="148"/>
      <c r="G55492" s="149"/>
      <c r="H55492" s="148"/>
      <c r="I55492"/>
    </row>
    <row r="55493" spans="1:9" x14ac:dyDescent="0.25">
      <c r="A55493"/>
      <c r="B55493"/>
      <c r="C55493"/>
      <c r="D55493"/>
      <c r="E55493" s="148"/>
      <c r="F55493" s="148"/>
      <c r="G55493" s="149"/>
      <c r="H55493" s="148"/>
      <c r="I55493"/>
    </row>
    <row r="55494" spans="1:9" x14ac:dyDescent="0.25">
      <c r="A55494"/>
      <c r="B55494"/>
      <c r="C55494"/>
      <c r="D55494"/>
      <c r="E55494" s="148"/>
      <c r="F55494" s="148"/>
      <c r="G55494" s="149"/>
      <c r="H55494" s="148"/>
      <c r="I55494"/>
    </row>
    <row r="55495" spans="1:9" x14ac:dyDescent="0.25">
      <c r="A55495"/>
      <c r="B55495"/>
      <c r="C55495"/>
      <c r="D55495"/>
      <c r="E55495" s="148"/>
      <c r="F55495" s="148"/>
      <c r="G55495" s="149"/>
      <c r="H55495" s="148"/>
      <c r="I55495"/>
    </row>
    <row r="55496" spans="1:9" x14ac:dyDescent="0.25">
      <c r="A55496"/>
      <c r="B55496"/>
      <c r="C55496"/>
      <c r="D55496"/>
      <c r="E55496" s="148"/>
      <c r="F55496" s="148"/>
      <c r="G55496" s="149"/>
      <c r="H55496" s="148"/>
      <c r="I55496"/>
    </row>
    <row r="55497" spans="1:9" x14ac:dyDescent="0.25">
      <c r="A55497"/>
      <c r="B55497"/>
      <c r="C55497"/>
      <c r="D55497"/>
      <c r="E55497" s="148"/>
      <c r="F55497" s="148"/>
      <c r="G55497" s="149"/>
      <c r="H55497" s="148"/>
      <c r="I55497"/>
    </row>
    <row r="55498" spans="1:9" x14ac:dyDescent="0.25">
      <c r="A55498"/>
      <c r="B55498"/>
      <c r="C55498"/>
      <c r="D55498"/>
      <c r="E55498" s="148"/>
      <c r="F55498" s="148"/>
      <c r="G55498" s="149"/>
      <c r="H55498" s="148"/>
      <c r="I55498"/>
    </row>
    <row r="55499" spans="1:9" x14ac:dyDescent="0.25">
      <c r="A55499"/>
      <c r="B55499"/>
      <c r="C55499"/>
      <c r="D55499"/>
      <c r="E55499" s="148"/>
      <c r="F55499" s="148"/>
      <c r="G55499" s="149"/>
      <c r="H55499" s="148"/>
      <c r="I55499"/>
    </row>
    <row r="55500" spans="1:9" x14ac:dyDescent="0.25">
      <c r="A55500"/>
      <c r="B55500"/>
      <c r="C55500"/>
      <c r="D55500"/>
      <c r="E55500" s="148"/>
      <c r="F55500" s="148"/>
      <c r="G55500" s="149"/>
      <c r="H55500" s="148"/>
      <c r="I55500"/>
    </row>
    <row r="55501" spans="1:9" x14ac:dyDescent="0.25">
      <c r="A55501"/>
      <c r="B55501"/>
      <c r="C55501"/>
      <c r="D55501"/>
      <c r="E55501" s="148"/>
      <c r="F55501" s="148"/>
      <c r="G55501" s="149"/>
      <c r="H55501" s="148"/>
      <c r="I55501"/>
    </row>
    <row r="55502" spans="1:9" x14ac:dyDescent="0.25">
      <c r="A55502"/>
      <c r="B55502"/>
      <c r="C55502"/>
      <c r="D55502"/>
      <c r="E55502" s="148"/>
      <c r="F55502" s="148"/>
      <c r="G55502" s="149"/>
      <c r="H55502" s="148"/>
      <c r="I55502"/>
    </row>
    <row r="55503" spans="1:9" x14ac:dyDescent="0.25">
      <c r="A55503"/>
      <c r="B55503"/>
      <c r="C55503"/>
      <c r="D55503"/>
      <c r="E55503" s="148"/>
      <c r="F55503" s="148"/>
      <c r="G55503" s="149"/>
      <c r="H55503" s="148"/>
      <c r="I55503"/>
    </row>
    <row r="55504" spans="1:9" x14ac:dyDescent="0.25">
      <c r="A55504"/>
      <c r="B55504"/>
      <c r="C55504"/>
      <c r="D55504"/>
      <c r="E55504" s="148"/>
      <c r="F55504" s="148"/>
      <c r="G55504" s="149"/>
      <c r="H55504" s="148"/>
      <c r="I55504"/>
    </row>
    <row r="55505" spans="1:9" x14ac:dyDescent="0.25">
      <c r="A55505"/>
      <c r="B55505"/>
      <c r="C55505"/>
      <c r="D55505"/>
      <c r="E55505" s="148"/>
      <c r="F55505" s="148"/>
      <c r="G55505" s="149"/>
      <c r="H55505" s="148"/>
      <c r="I55505"/>
    </row>
    <row r="55506" spans="1:9" x14ac:dyDescent="0.25">
      <c r="A55506"/>
      <c r="B55506"/>
      <c r="C55506"/>
      <c r="D55506"/>
      <c r="E55506" s="148"/>
      <c r="F55506" s="148"/>
      <c r="G55506" s="149"/>
      <c r="H55506" s="148"/>
      <c r="I55506"/>
    </row>
    <row r="55507" spans="1:9" x14ac:dyDescent="0.25">
      <c r="A55507"/>
      <c r="B55507"/>
      <c r="C55507"/>
      <c r="D55507"/>
      <c r="E55507" s="148"/>
      <c r="F55507" s="148"/>
      <c r="G55507" s="149"/>
      <c r="H55507" s="148"/>
      <c r="I55507"/>
    </row>
    <row r="55508" spans="1:9" x14ac:dyDescent="0.25">
      <c r="A55508"/>
      <c r="B55508"/>
      <c r="C55508"/>
      <c r="D55508"/>
      <c r="E55508" s="148"/>
      <c r="F55508" s="148"/>
      <c r="G55508" s="149"/>
      <c r="H55508" s="148"/>
      <c r="I55508"/>
    </row>
    <row r="55509" spans="1:9" x14ac:dyDescent="0.25">
      <c r="A55509"/>
      <c r="B55509"/>
      <c r="C55509"/>
      <c r="D55509"/>
      <c r="E55509" s="148"/>
      <c r="F55509" s="148"/>
      <c r="G55509" s="149"/>
      <c r="H55509" s="148"/>
      <c r="I55509"/>
    </row>
    <row r="55510" spans="1:9" x14ac:dyDescent="0.25">
      <c r="A55510"/>
      <c r="B55510"/>
      <c r="C55510"/>
      <c r="D55510"/>
      <c r="E55510" s="148"/>
      <c r="F55510" s="148"/>
      <c r="G55510" s="149"/>
      <c r="H55510" s="148"/>
      <c r="I55510"/>
    </row>
    <row r="55511" spans="1:9" x14ac:dyDescent="0.25">
      <c r="A55511"/>
      <c r="B55511"/>
      <c r="C55511"/>
      <c r="D55511"/>
      <c r="E55511" s="148"/>
      <c r="F55511" s="148"/>
      <c r="G55511" s="149"/>
      <c r="H55511" s="148"/>
      <c r="I55511"/>
    </row>
    <row r="55512" spans="1:9" x14ac:dyDescent="0.25">
      <c r="A55512"/>
      <c r="B55512"/>
      <c r="C55512"/>
      <c r="D55512"/>
      <c r="E55512" s="148"/>
      <c r="F55512" s="148"/>
      <c r="G55512" s="149"/>
      <c r="H55512" s="148"/>
      <c r="I55512"/>
    </row>
    <row r="55513" spans="1:9" x14ac:dyDescent="0.25">
      <c r="A55513"/>
      <c r="B55513"/>
      <c r="C55513"/>
      <c r="D55513"/>
      <c r="E55513" s="148"/>
      <c r="F55513" s="148"/>
      <c r="G55513" s="149"/>
      <c r="H55513" s="148"/>
      <c r="I55513"/>
    </row>
    <row r="55514" spans="1:9" x14ac:dyDescent="0.25">
      <c r="A55514"/>
      <c r="B55514"/>
      <c r="C55514"/>
      <c r="D55514"/>
      <c r="E55514" s="148"/>
      <c r="F55514" s="148"/>
      <c r="G55514" s="149"/>
      <c r="H55514" s="148"/>
      <c r="I55514"/>
    </row>
    <row r="55515" spans="1:9" x14ac:dyDescent="0.25">
      <c r="A55515"/>
      <c r="B55515"/>
      <c r="C55515"/>
      <c r="D55515"/>
      <c r="E55515" s="148"/>
      <c r="F55515" s="148"/>
      <c r="G55515" s="149"/>
      <c r="H55515" s="148"/>
      <c r="I55515"/>
    </row>
    <row r="55516" spans="1:9" x14ac:dyDescent="0.25">
      <c r="A55516"/>
      <c r="B55516"/>
      <c r="C55516"/>
      <c r="D55516"/>
      <c r="E55516" s="148"/>
      <c r="F55516" s="148"/>
      <c r="G55516" s="149"/>
      <c r="H55516" s="148"/>
      <c r="I55516"/>
    </row>
    <row r="55517" spans="1:9" x14ac:dyDescent="0.25">
      <c r="A55517"/>
      <c r="B55517"/>
      <c r="C55517"/>
      <c r="D55517"/>
      <c r="E55517" s="148"/>
      <c r="F55517" s="148"/>
      <c r="G55517" s="149"/>
      <c r="H55517" s="148"/>
      <c r="I55517"/>
    </row>
    <row r="55518" spans="1:9" x14ac:dyDescent="0.25">
      <c r="A55518"/>
      <c r="B55518"/>
      <c r="C55518"/>
      <c r="D55518"/>
      <c r="E55518" s="148"/>
      <c r="F55518" s="148"/>
      <c r="G55518" s="149"/>
      <c r="H55518" s="148"/>
      <c r="I55518"/>
    </row>
    <row r="55519" spans="1:9" x14ac:dyDescent="0.25">
      <c r="A55519"/>
      <c r="B55519"/>
      <c r="C55519"/>
      <c r="D55519"/>
      <c r="E55519" s="148"/>
      <c r="F55519" s="148"/>
      <c r="G55519" s="149"/>
      <c r="H55519" s="148"/>
      <c r="I55519"/>
    </row>
    <row r="55520" spans="1:9" x14ac:dyDescent="0.25">
      <c r="A55520"/>
      <c r="B55520"/>
      <c r="C55520"/>
      <c r="D55520"/>
      <c r="E55520" s="148"/>
      <c r="F55520" s="148"/>
      <c r="G55520" s="149"/>
      <c r="H55520" s="148"/>
      <c r="I55520"/>
    </row>
    <row r="55521" spans="1:9" x14ac:dyDescent="0.25">
      <c r="A55521"/>
      <c r="B55521"/>
      <c r="C55521"/>
      <c r="D55521"/>
      <c r="E55521" s="148"/>
      <c r="F55521" s="148"/>
      <c r="G55521" s="149"/>
      <c r="H55521" s="148"/>
      <c r="I55521"/>
    </row>
    <row r="55522" spans="1:9" x14ac:dyDescent="0.25">
      <c r="A55522"/>
      <c r="B55522"/>
      <c r="C55522"/>
      <c r="D55522"/>
      <c r="E55522" s="148"/>
      <c r="F55522" s="148"/>
      <c r="G55522" s="149"/>
      <c r="H55522" s="148"/>
      <c r="I55522"/>
    </row>
    <row r="55523" spans="1:9" x14ac:dyDescent="0.25">
      <c r="A55523"/>
      <c r="B55523"/>
      <c r="C55523"/>
      <c r="D55523"/>
      <c r="E55523" s="148"/>
      <c r="F55523" s="148"/>
      <c r="G55523" s="149"/>
      <c r="H55523" s="148"/>
      <c r="I55523"/>
    </row>
    <row r="55524" spans="1:9" x14ac:dyDescent="0.25">
      <c r="A55524"/>
      <c r="B55524"/>
      <c r="C55524"/>
      <c r="D55524"/>
      <c r="E55524" s="148"/>
      <c r="F55524" s="148"/>
      <c r="G55524" s="149"/>
      <c r="H55524" s="148"/>
      <c r="I55524"/>
    </row>
    <row r="55525" spans="1:9" x14ac:dyDescent="0.25">
      <c r="A55525"/>
      <c r="B55525"/>
      <c r="C55525"/>
      <c r="D55525"/>
      <c r="E55525" s="148"/>
      <c r="F55525" s="148"/>
      <c r="G55525" s="149"/>
      <c r="H55525" s="148"/>
      <c r="I55525"/>
    </row>
    <row r="55526" spans="1:9" x14ac:dyDescent="0.25">
      <c r="A55526"/>
      <c r="B55526"/>
      <c r="C55526"/>
      <c r="D55526"/>
      <c r="E55526" s="148"/>
      <c r="F55526" s="148"/>
      <c r="G55526" s="149"/>
      <c r="H55526" s="148"/>
      <c r="I55526"/>
    </row>
    <row r="55527" spans="1:9" x14ac:dyDescent="0.25">
      <c r="A55527"/>
      <c r="B55527"/>
      <c r="C55527"/>
      <c r="D55527"/>
      <c r="E55527" s="148"/>
      <c r="F55527" s="148"/>
      <c r="G55527" s="149"/>
      <c r="H55527" s="148"/>
      <c r="I55527"/>
    </row>
    <row r="55528" spans="1:9" x14ac:dyDescent="0.25">
      <c r="A55528"/>
      <c r="B55528"/>
      <c r="C55528"/>
      <c r="D55528"/>
      <c r="E55528" s="148"/>
      <c r="F55528" s="148"/>
      <c r="G55528" s="149"/>
      <c r="H55528" s="148"/>
      <c r="I55528"/>
    </row>
    <row r="55529" spans="1:9" x14ac:dyDescent="0.25">
      <c r="A55529"/>
      <c r="B55529"/>
      <c r="C55529"/>
      <c r="D55529"/>
      <c r="E55529" s="148"/>
      <c r="F55529" s="148"/>
      <c r="G55529" s="149"/>
      <c r="H55529" s="148"/>
      <c r="I55529"/>
    </row>
    <row r="55530" spans="1:9" x14ac:dyDescent="0.25">
      <c r="A55530"/>
      <c r="B55530"/>
      <c r="C55530"/>
      <c r="D55530"/>
      <c r="E55530" s="148"/>
      <c r="F55530" s="148"/>
      <c r="G55530" s="149"/>
      <c r="H55530" s="148"/>
      <c r="I55530"/>
    </row>
    <row r="55531" spans="1:9" x14ac:dyDescent="0.25">
      <c r="A55531"/>
      <c r="B55531"/>
      <c r="C55531"/>
      <c r="D55531"/>
      <c r="E55531" s="148"/>
      <c r="F55531" s="148"/>
      <c r="G55531" s="149"/>
      <c r="H55531" s="148"/>
      <c r="I55531"/>
    </row>
    <row r="55532" spans="1:9" x14ac:dyDescent="0.25">
      <c r="A55532"/>
      <c r="B55532"/>
      <c r="C55532"/>
      <c r="D55532"/>
      <c r="E55532" s="148"/>
      <c r="F55532" s="148"/>
      <c r="G55532" s="149"/>
      <c r="H55532" s="148"/>
      <c r="I55532"/>
    </row>
    <row r="55533" spans="1:9" x14ac:dyDescent="0.25">
      <c r="A55533"/>
      <c r="B55533"/>
      <c r="C55533"/>
      <c r="D55533"/>
      <c r="E55533" s="148"/>
      <c r="F55533" s="148"/>
      <c r="G55533" s="149"/>
      <c r="H55533" s="148"/>
      <c r="I55533"/>
    </row>
    <row r="55534" spans="1:9" x14ac:dyDescent="0.25">
      <c r="A55534"/>
      <c r="B55534"/>
      <c r="C55534"/>
      <c r="D55534"/>
      <c r="E55534" s="148"/>
      <c r="F55534" s="148"/>
      <c r="G55534" s="149"/>
      <c r="H55534" s="148"/>
      <c r="I55534"/>
    </row>
    <row r="55535" spans="1:9" x14ac:dyDescent="0.25">
      <c r="A55535"/>
      <c r="B55535"/>
      <c r="C55535"/>
      <c r="D55535"/>
      <c r="E55535" s="148"/>
      <c r="F55535" s="148"/>
      <c r="G55535" s="149"/>
      <c r="H55535" s="148"/>
      <c r="I55535"/>
    </row>
    <row r="55536" spans="1:9" x14ac:dyDescent="0.25">
      <c r="A55536"/>
      <c r="B55536"/>
      <c r="C55536"/>
      <c r="D55536"/>
      <c r="E55536" s="148"/>
      <c r="F55536" s="148"/>
      <c r="G55536" s="149"/>
      <c r="H55536" s="148"/>
      <c r="I55536"/>
    </row>
    <row r="55537" spans="1:9" x14ac:dyDescent="0.25">
      <c r="A55537"/>
      <c r="B55537"/>
      <c r="C55537"/>
      <c r="D55537"/>
      <c r="E55537" s="148"/>
      <c r="F55537" s="148"/>
      <c r="G55537" s="149"/>
      <c r="H55537" s="148"/>
      <c r="I55537"/>
    </row>
    <row r="55538" spans="1:9" x14ac:dyDescent="0.25">
      <c r="A55538"/>
      <c r="B55538"/>
      <c r="C55538"/>
      <c r="D55538"/>
      <c r="E55538" s="148"/>
      <c r="F55538" s="148"/>
      <c r="G55538" s="149"/>
      <c r="H55538" s="148"/>
      <c r="I55538"/>
    </row>
    <row r="55539" spans="1:9" x14ac:dyDescent="0.25">
      <c r="A55539"/>
      <c r="B55539"/>
      <c r="C55539"/>
      <c r="D55539"/>
      <c r="E55539" s="148"/>
      <c r="F55539" s="148"/>
      <c r="G55539" s="149"/>
      <c r="H55539" s="148"/>
      <c r="I55539"/>
    </row>
    <row r="55540" spans="1:9" x14ac:dyDescent="0.25">
      <c r="A55540"/>
      <c r="B55540"/>
      <c r="C55540"/>
      <c r="D55540"/>
      <c r="E55540" s="148"/>
      <c r="F55540" s="148"/>
      <c r="G55540" s="149"/>
      <c r="H55540" s="148"/>
      <c r="I55540"/>
    </row>
    <row r="55541" spans="1:9" x14ac:dyDescent="0.25">
      <c r="A55541"/>
      <c r="B55541"/>
      <c r="C55541"/>
      <c r="D55541"/>
      <c r="E55541" s="148"/>
      <c r="F55541" s="148"/>
      <c r="G55541" s="149"/>
      <c r="H55541" s="148"/>
      <c r="I55541"/>
    </row>
    <row r="55542" spans="1:9" x14ac:dyDescent="0.25">
      <c r="A55542"/>
      <c r="B55542"/>
      <c r="C55542"/>
      <c r="D55542"/>
      <c r="E55542" s="148"/>
      <c r="F55542" s="148"/>
      <c r="G55542" s="149"/>
      <c r="H55542" s="148"/>
      <c r="I55542"/>
    </row>
    <row r="55543" spans="1:9" x14ac:dyDescent="0.25">
      <c r="A55543"/>
      <c r="B55543"/>
      <c r="C55543"/>
      <c r="D55543"/>
      <c r="E55543" s="148"/>
      <c r="F55543" s="148"/>
      <c r="G55543" s="149"/>
      <c r="H55543" s="148"/>
      <c r="I55543"/>
    </row>
    <row r="55544" spans="1:9" x14ac:dyDescent="0.25">
      <c r="A55544"/>
      <c r="B55544"/>
      <c r="C55544"/>
      <c r="D55544"/>
      <c r="E55544" s="148"/>
      <c r="F55544" s="148"/>
      <c r="G55544" s="149"/>
      <c r="H55544" s="148"/>
      <c r="I55544"/>
    </row>
    <row r="55545" spans="1:9" x14ac:dyDescent="0.25">
      <c r="A55545"/>
      <c r="B55545"/>
      <c r="C55545"/>
      <c r="D55545"/>
      <c r="E55545" s="148"/>
      <c r="F55545" s="148"/>
      <c r="G55545" s="149"/>
      <c r="H55545" s="148"/>
      <c r="I55545"/>
    </row>
    <row r="55546" spans="1:9" x14ac:dyDescent="0.25">
      <c r="A55546"/>
      <c r="B55546"/>
      <c r="C55546"/>
      <c r="D55546"/>
      <c r="E55546" s="148"/>
      <c r="F55546" s="148"/>
      <c r="G55546" s="149"/>
      <c r="H55546" s="148"/>
      <c r="I55546"/>
    </row>
    <row r="55547" spans="1:9" x14ac:dyDescent="0.25">
      <c r="A55547"/>
      <c r="B55547"/>
      <c r="C55547"/>
      <c r="D55547"/>
      <c r="E55547" s="148"/>
      <c r="F55547" s="148"/>
      <c r="G55547" s="149"/>
      <c r="H55547" s="148"/>
      <c r="I55547"/>
    </row>
    <row r="55548" spans="1:9" x14ac:dyDescent="0.25">
      <c r="A55548"/>
      <c r="B55548"/>
      <c r="C55548"/>
      <c r="D55548"/>
      <c r="E55548" s="148"/>
      <c r="F55548" s="148"/>
      <c r="G55548" s="149"/>
      <c r="H55548" s="148"/>
      <c r="I55548"/>
    </row>
    <row r="55549" spans="1:9" x14ac:dyDescent="0.25">
      <c r="A55549"/>
      <c r="B55549"/>
      <c r="C55549"/>
      <c r="D55549"/>
      <c r="E55549" s="148"/>
      <c r="F55549" s="148"/>
      <c r="G55549" s="149"/>
      <c r="H55549" s="148"/>
      <c r="I55549"/>
    </row>
    <row r="55550" spans="1:9" x14ac:dyDescent="0.25">
      <c r="A55550"/>
      <c r="B55550"/>
      <c r="C55550"/>
      <c r="D55550"/>
      <c r="E55550" s="148"/>
      <c r="F55550" s="148"/>
      <c r="G55550" s="149"/>
      <c r="H55550" s="148"/>
      <c r="I55550"/>
    </row>
    <row r="55551" spans="1:9" x14ac:dyDescent="0.25">
      <c r="A55551"/>
      <c r="B55551"/>
      <c r="C55551"/>
      <c r="D55551"/>
      <c r="E55551" s="148"/>
      <c r="F55551" s="148"/>
      <c r="G55551" s="149"/>
      <c r="H55551" s="148"/>
      <c r="I55551"/>
    </row>
    <row r="55552" spans="1:9" x14ac:dyDescent="0.25">
      <c r="A55552"/>
      <c r="B55552"/>
      <c r="C55552"/>
      <c r="D55552"/>
      <c r="E55552" s="148"/>
      <c r="F55552" s="148"/>
      <c r="G55552" s="149"/>
      <c r="H55552" s="148"/>
      <c r="I55552"/>
    </row>
    <row r="55553" spans="1:9" x14ac:dyDescent="0.25">
      <c r="A55553"/>
      <c r="B55553"/>
      <c r="C55553"/>
      <c r="D55553"/>
      <c r="E55553" s="148"/>
      <c r="F55553" s="148"/>
      <c r="G55553" s="149"/>
      <c r="H55553" s="148"/>
      <c r="I55553"/>
    </row>
    <row r="55554" spans="1:9" x14ac:dyDescent="0.25">
      <c r="A55554"/>
      <c r="B55554"/>
      <c r="C55554"/>
      <c r="D55554"/>
      <c r="E55554" s="148"/>
      <c r="F55554" s="148"/>
      <c r="G55554" s="149"/>
      <c r="H55554" s="148"/>
      <c r="I55554"/>
    </row>
    <row r="55555" spans="1:9" x14ac:dyDescent="0.25">
      <c r="A55555"/>
      <c r="B55555"/>
      <c r="C55555"/>
      <c r="D55555"/>
      <c r="E55555" s="148"/>
      <c r="F55555" s="148"/>
      <c r="G55555" s="149"/>
      <c r="H55555" s="148"/>
      <c r="I55555"/>
    </row>
    <row r="55556" spans="1:9" x14ac:dyDescent="0.25">
      <c r="A55556"/>
      <c r="B55556"/>
      <c r="C55556"/>
      <c r="D55556"/>
      <c r="E55556" s="148"/>
      <c r="F55556" s="148"/>
      <c r="G55556" s="149"/>
      <c r="H55556" s="148"/>
      <c r="I55556"/>
    </row>
    <row r="55557" spans="1:9" x14ac:dyDescent="0.25">
      <c r="A55557"/>
      <c r="B55557"/>
      <c r="C55557"/>
      <c r="D55557"/>
      <c r="E55557" s="148"/>
      <c r="F55557" s="148"/>
      <c r="G55557" s="149"/>
      <c r="H55557" s="148"/>
      <c r="I55557"/>
    </row>
    <row r="55558" spans="1:9" x14ac:dyDescent="0.25">
      <c r="A55558"/>
      <c r="B55558"/>
      <c r="C55558"/>
      <c r="D55558"/>
      <c r="E55558" s="148"/>
      <c r="F55558" s="148"/>
      <c r="G55558" s="149"/>
      <c r="H55558" s="148"/>
      <c r="I55558"/>
    </row>
    <row r="55559" spans="1:9" x14ac:dyDescent="0.25">
      <c r="A55559"/>
      <c r="B55559"/>
      <c r="C55559"/>
      <c r="D55559"/>
      <c r="E55559" s="148"/>
      <c r="F55559" s="148"/>
      <c r="G55559" s="149"/>
      <c r="H55559" s="148"/>
      <c r="I55559"/>
    </row>
    <row r="55560" spans="1:9" x14ac:dyDescent="0.25">
      <c r="A55560"/>
      <c r="B55560"/>
      <c r="C55560"/>
      <c r="D55560"/>
      <c r="E55560" s="148"/>
      <c r="F55560" s="148"/>
      <c r="G55560" s="149"/>
      <c r="H55560" s="148"/>
      <c r="I55560"/>
    </row>
    <row r="55561" spans="1:9" x14ac:dyDescent="0.25">
      <c r="A55561"/>
      <c r="B55561"/>
      <c r="C55561"/>
      <c r="D55561"/>
      <c r="E55561" s="148"/>
      <c r="F55561" s="148"/>
      <c r="G55561" s="149"/>
      <c r="H55561" s="148"/>
      <c r="I55561"/>
    </row>
    <row r="55562" spans="1:9" x14ac:dyDescent="0.25">
      <c r="A55562"/>
      <c r="B55562"/>
      <c r="C55562"/>
      <c r="D55562"/>
      <c r="E55562" s="148"/>
      <c r="F55562" s="148"/>
      <c r="G55562" s="149"/>
      <c r="H55562" s="148"/>
      <c r="I55562"/>
    </row>
    <row r="55563" spans="1:9" x14ac:dyDescent="0.25">
      <c r="A55563"/>
      <c r="B55563"/>
      <c r="C55563"/>
      <c r="D55563"/>
      <c r="E55563" s="148"/>
      <c r="F55563" s="148"/>
      <c r="G55563" s="149"/>
      <c r="H55563" s="148"/>
      <c r="I55563"/>
    </row>
    <row r="55564" spans="1:9" x14ac:dyDescent="0.25">
      <c r="A55564"/>
      <c r="B55564"/>
      <c r="C55564"/>
      <c r="D55564"/>
      <c r="E55564" s="148"/>
      <c r="F55564" s="148"/>
      <c r="G55564" s="149"/>
      <c r="H55564" s="148"/>
      <c r="I55564"/>
    </row>
    <row r="55565" spans="1:9" x14ac:dyDescent="0.25">
      <c r="A55565"/>
      <c r="B55565"/>
      <c r="C55565"/>
      <c r="D55565"/>
      <c r="E55565" s="148"/>
      <c r="F55565" s="148"/>
      <c r="G55565" s="149"/>
      <c r="H55565" s="148"/>
      <c r="I55565"/>
    </row>
    <row r="55566" spans="1:9" x14ac:dyDescent="0.25">
      <c r="A55566"/>
      <c r="B55566"/>
      <c r="C55566"/>
      <c r="D55566"/>
      <c r="E55566" s="148"/>
      <c r="F55566" s="148"/>
      <c r="G55566" s="149"/>
      <c r="H55566" s="148"/>
      <c r="I55566"/>
    </row>
    <row r="55567" spans="1:9" x14ac:dyDescent="0.25">
      <c r="A55567"/>
      <c r="B55567"/>
      <c r="C55567"/>
      <c r="D55567"/>
      <c r="E55567" s="148"/>
      <c r="F55567" s="148"/>
      <c r="G55567" s="149"/>
      <c r="H55567" s="148"/>
      <c r="I55567"/>
    </row>
    <row r="55568" spans="1:9" x14ac:dyDescent="0.25">
      <c r="A55568"/>
      <c r="B55568"/>
      <c r="C55568"/>
      <c r="D55568"/>
      <c r="E55568" s="148"/>
      <c r="F55568" s="148"/>
      <c r="G55568" s="149"/>
      <c r="H55568" s="148"/>
      <c r="I55568"/>
    </row>
    <row r="55569" spans="1:9" x14ac:dyDescent="0.25">
      <c r="A55569"/>
      <c r="B55569"/>
      <c r="C55569"/>
      <c r="D55569"/>
      <c r="E55569" s="148"/>
      <c r="F55569" s="148"/>
      <c r="G55569" s="149"/>
      <c r="H55569" s="148"/>
      <c r="I55569"/>
    </row>
    <row r="55570" spans="1:9" x14ac:dyDescent="0.25">
      <c r="A55570"/>
      <c r="B55570"/>
      <c r="C55570"/>
      <c r="D55570"/>
      <c r="E55570" s="148"/>
      <c r="F55570" s="148"/>
      <c r="G55570" s="149"/>
      <c r="H55570" s="148"/>
      <c r="I55570"/>
    </row>
    <row r="55571" spans="1:9" x14ac:dyDescent="0.25">
      <c r="A55571"/>
      <c r="B55571"/>
      <c r="C55571"/>
      <c r="D55571"/>
      <c r="E55571" s="148"/>
      <c r="F55571" s="148"/>
      <c r="G55571" s="149"/>
      <c r="H55571" s="148"/>
      <c r="I55571"/>
    </row>
    <row r="55572" spans="1:9" x14ac:dyDescent="0.25">
      <c r="A55572"/>
      <c r="B55572"/>
      <c r="C55572"/>
      <c r="D55572"/>
      <c r="E55572" s="148"/>
      <c r="F55572" s="148"/>
      <c r="G55572" s="149"/>
      <c r="H55572" s="148"/>
      <c r="I55572"/>
    </row>
    <row r="55573" spans="1:9" x14ac:dyDescent="0.25">
      <c r="A55573"/>
      <c r="B55573"/>
      <c r="C55573"/>
      <c r="D55573"/>
      <c r="E55573" s="148"/>
      <c r="F55573" s="148"/>
      <c r="G55573" s="149"/>
      <c r="H55573" s="148"/>
      <c r="I55573"/>
    </row>
    <row r="55574" spans="1:9" x14ac:dyDescent="0.25">
      <c r="A55574"/>
      <c r="B55574"/>
      <c r="C55574"/>
      <c r="D55574"/>
      <c r="E55574" s="148"/>
      <c r="F55574" s="148"/>
      <c r="G55574" s="149"/>
      <c r="H55574" s="148"/>
      <c r="I55574"/>
    </row>
    <row r="55575" spans="1:9" x14ac:dyDescent="0.25">
      <c r="A55575"/>
      <c r="B55575"/>
      <c r="C55575"/>
      <c r="D55575"/>
      <c r="E55575" s="148"/>
      <c r="F55575" s="148"/>
      <c r="G55575" s="149"/>
      <c r="H55575" s="148"/>
      <c r="I55575"/>
    </row>
    <row r="55576" spans="1:9" x14ac:dyDescent="0.25">
      <c r="A55576"/>
      <c r="B55576"/>
      <c r="C55576"/>
      <c r="D55576"/>
      <c r="E55576" s="148"/>
      <c r="F55576" s="148"/>
      <c r="G55576" s="149"/>
      <c r="H55576" s="148"/>
      <c r="I55576"/>
    </row>
    <row r="55577" spans="1:9" x14ac:dyDescent="0.25">
      <c r="A55577"/>
      <c r="B55577"/>
      <c r="C55577"/>
      <c r="D55577"/>
      <c r="E55577" s="148"/>
      <c r="F55577" s="148"/>
      <c r="G55577" s="149"/>
      <c r="H55577" s="148"/>
      <c r="I55577"/>
    </row>
    <row r="55578" spans="1:9" x14ac:dyDescent="0.25">
      <c r="A55578"/>
      <c r="B55578"/>
      <c r="C55578"/>
      <c r="D55578"/>
      <c r="E55578" s="148"/>
      <c r="F55578" s="148"/>
      <c r="G55578" s="149"/>
      <c r="H55578" s="148"/>
      <c r="I55578"/>
    </row>
    <row r="55579" spans="1:9" x14ac:dyDescent="0.25">
      <c r="A55579"/>
      <c r="B55579"/>
      <c r="C55579"/>
      <c r="D55579"/>
      <c r="E55579" s="148"/>
      <c r="F55579" s="148"/>
      <c r="G55579" s="149"/>
      <c r="H55579" s="148"/>
      <c r="I55579"/>
    </row>
    <row r="55580" spans="1:9" x14ac:dyDescent="0.25">
      <c r="A55580"/>
      <c r="B55580"/>
      <c r="C55580"/>
      <c r="D55580"/>
      <c r="E55580" s="148"/>
      <c r="F55580" s="148"/>
      <c r="G55580" s="149"/>
      <c r="H55580" s="148"/>
      <c r="I55580"/>
    </row>
    <row r="55581" spans="1:9" x14ac:dyDescent="0.25">
      <c r="A55581"/>
      <c r="B55581"/>
      <c r="C55581"/>
      <c r="D55581"/>
      <c r="E55581" s="148"/>
      <c r="F55581" s="148"/>
      <c r="G55581" s="149"/>
      <c r="H55581" s="148"/>
      <c r="I55581"/>
    </row>
    <row r="55582" spans="1:9" x14ac:dyDescent="0.25">
      <c r="A55582"/>
      <c r="B55582"/>
      <c r="C55582"/>
      <c r="D55582"/>
      <c r="E55582" s="148"/>
      <c r="F55582" s="148"/>
      <c r="G55582" s="149"/>
      <c r="H55582" s="148"/>
      <c r="I55582"/>
    </row>
    <row r="55583" spans="1:9" x14ac:dyDescent="0.25">
      <c r="A55583"/>
      <c r="B55583"/>
      <c r="C55583"/>
      <c r="D55583"/>
      <c r="E55583" s="148"/>
      <c r="F55583" s="148"/>
      <c r="G55583" s="149"/>
      <c r="H55583" s="148"/>
      <c r="I55583"/>
    </row>
    <row r="55584" spans="1:9" x14ac:dyDescent="0.25">
      <c r="A55584"/>
      <c r="B55584"/>
      <c r="C55584"/>
      <c r="D55584"/>
      <c r="E55584" s="148"/>
      <c r="F55584" s="148"/>
      <c r="G55584" s="149"/>
      <c r="H55584" s="148"/>
      <c r="I55584"/>
    </row>
    <row r="55585" spans="1:9" x14ac:dyDescent="0.25">
      <c r="A55585"/>
      <c r="B55585"/>
      <c r="C55585"/>
      <c r="D55585"/>
      <c r="E55585" s="148"/>
      <c r="F55585" s="148"/>
      <c r="G55585" s="149"/>
      <c r="H55585" s="148"/>
      <c r="I55585"/>
    </row>
    <row r="55586" spans="1:9" x14ac:dyDescent="0.25">
      <c r="A55586"/>
      <c r="B55586"/>
      <c r="C55586"/>
      <c r="D55586"/>
      <c r="E55586" s="148"/>
      <c r="F55586" s="148"/>
      <c r="G55586" s="149"/>
      <c r="H55586" s="148"/>
      <c r="I55586"/>
    </row>
    <row r="55587" spans="1:9" x14ac:dyDescent="0.25">
      <c r="A55587"/>
      <c r="B55587"/>
      <c r="C55587"/>
      <c r="D55587"/>
      <c r="E55587" s="148"/>
      <c r="F55587" s="148"/>
      <c r="G55587" s="149"/>
      <c r="H55587" s="148"/>
      <c r="I55587"/>
    </row>
    <row r="55588" spans="1:9" x14ac:dyDescent="0.25">
      <c r="A55588"/>
      <c r="B55588"/>
      <c r="C55588"/>
      <c r="D55588"/>
      <c r="E55588" s="148"/>
      <c r="F55588" s="148"/>
      <c r="G55588" s="149"/>
      <c r="H55588" s="148"/>
      <c r="I55588"/>
    </row>
    <row r="55589" spans="1:9" x14ac:dyDescent="0.25">
      <c r="A55589"/>
      <c r="B55589"/>
      <c r="C55589"/>
      <c r="D55589"/>
      <c r="E55589" s="148"/>
      <c r="F55589" s="148"/>
      <c r="G55589" s="149"/>
      <c r="H55589" s="148"/>
      <c r="I55589"/>
    </row>
    <row r="55590" spans="1:9" x14ac:dyDescent="0.25">
      <c r="A55590"/>
      <c r="B55590"/>
      <c r="C55590"/>
      <c r="D55590"/>
      <c r="E55590" s="148"/>
      <c r="F55590" s="148"/>
      <c r="G55590" s="149"/>
      <c r="H55590" s="148"/>
      <c r="I55590"/>
    </row>
    <row r="55591" spans="1:9" x14ac:dyDescent="0.25">
      <c r="A55591"/>
      <c r="B55591"/>
      <c r="C55591"/>
      <c r="D55591"/>
      <c r="E55591" s="148"/>
      <c r="F55591" s="148"/>
      <c r="G55591" s="149"/>
      <c r="H55591" s="148"/>
      <c r="I55591"/>
    </row>
    <row r="55592" spans="1:9" x14ac:dyDescent="0.25">
      <c r="A55592"/>
      <c r="B55592"/>
      <c r="C55592"/>
      <c r="D55592"/>
      <c r="E55592" s="148"/>
      <c r="F55592" s="148"/>
      <c r="G55592" s="149"/>
      <c r="H55592" s="148"/>
      <c r="I55592"/>
    </row>
    <row r="55593" spans="1:9" x14ac:dyDescent="0.25">
      <c r="A55593"/>
      <c r="B55593"/>
      <c r="C55593"/>
      <c r="D55593"/>
      <c r="E55593" s="148"/>
      <c r="F55593" s="148"/>
      <c r="G55593" s="149"/>
      <c r="H55593" s="148"/>
      <c r="I55593"/>
    </row>
    <row r="55594" spans="1:9" x14ac:dyDescent="0.25">
      <c r="A55594"/>
      <c r="B55594"/>
      <c r="C55594"/>
      <c r="D55594"/>
      <c r="E55594" s="148"/>
      <c r="F55594" s="148"/>
      <c r="G55594" s="149"/>
      <c r="H55594" s="148"/>
      <c r="I55594"/>
    </row>
    <row r="55595" spans="1:9" x14ac:dyDescent="0.25">
      <c r="A55595"/>
      <c r="B55595"/>
      <c r="C55595"/>
      <c r="D55595"/>
      <c r="E55595" s="148"/>
      <c r="F55595" s="148"/>
      <c r="G55595" s="149"/>
      <c r="H55595" s="148"/>
      <c r="I55595"/>
    </row>
    <row r="55596" spans="1:9" x14ac:dyDescent="0.25">
      <c r="A55596"/>
      <c r="B55596"/>
      <c r="C55596"/>
      <c r="D55596"/>
      <c r="E55596" s="148"/>
      <c r="F55596" s="148"/>
      <c r="G55596" s="149"/>
      <c r="H55596" s="148"/>
      <c r="I55596"/>
    </row>
    <row r="55597" spans="1:9" x14ac:dyDescent="0.25">
      <c r="A55597"/>
      <c r="B55597"/>
      <c r="C55597"/>
      <c r="D55597"/>
      <c r="E55597" s="148"/>
      <c r="F55597" s="148"/>
      <c r="G55597" s="149"/>
      <c r="H55597" s="148"/>
      <c r="I55597"/>
    </row>
    <row r="55598" spans="1:9" x14ac:dyDescent="0.25">
      <c r="A55598"/>
      <c r="B55598"/>
      <c r="C55598"/>
      <c r="D55598"/>
      <c r="E55598" s="148"/>
      <c r="F55598" s="148"/>
      <c r="G55598" s="149"/>
      <c r="H55598" s="148"/>
      <c r="I55598"/>
    </row>
    <row r="55599" spans="1:9" x14ac:dyDescent="0.25">
      <c r="A55599"/>
      <c r="B55599"/>
      <c r="C55599"/>
      <c r="D55599"/>
      <c r="E55599" s="148"/>
      <c r="F55599" s="148"/>
      <c r="G55599" s="149"/>
      <c r="H55599" s="148"/>
      <c r="I55599"/>
    </row>
    <row r="55600" spans="1:9" x14ac:dyDescent="0.25">
      <c r="A55600"/>
      <c r="B55600"/>
      <c r="C55600"/>
      <c r="D55600"/>
      <c r="E55600" s="148"/>
      <c r="F55600" s="148"/>
      <c r="G55600" s="149"/>
      <c r="H55600" s="148"/>
      <c r="I55600"/>
    </row>
    <row r="55601" spans="1:9" x14ac:dyDescent="0.25">
      <c r="A55601"/>
      <c r="B55601"/>
      <c r="C55601"/>
      <c r="D55601"/>
      <c r="E55601" s="148"/>
      <c r="F55601" s="148"/>
      <c r="G55601" s="149"/>
      <c r="H55601" s="148"/>
      <c r="I55601"/>
    </row>
    <row r="55602" spans="1:9" x14ac:dyDescent="0.25">
      <c r="A55602"/>
      <c r="B55602"/>
      <c r="C55602"/>
      <c r="D55602"/>
      <c r="E55602" s="148"/>
      <c r="F55602" s="148"/>
      <c r="G55602" s="149"/>
      <c r="H55602" s="148"/>
      <c r="I55602"/>
    </row>
    <row r="55603" spans="1:9" x14ac:dyDescent="0.25">
      <c r="A55603"/>
      <c r="B55603"/>
      <c r="C55603"/>
      <c r="D55603"/>
      <c r="E55603" s="148"/>
      <c r="F55603" s="148"/>
      <c r="G55603" s="149"/>
      <c r="H55603" s="148"/>
      <c r="I55603"/>
    </row>
    <row r="55604" spans="1:9" x14ac:dyDescent="0.25">
      <c r="A55604"/>
      <c r="B55604"/>
      <c r="C55604"/>
      <c r="D55604"/>
      <c r="E55604" s="148"/>
      <c r="F55604" s="148"/>
      <c r="G55604" s="149"/>
      <c r="H55604" s="148"/>
      <c r="I55604"/>
    </row>
    <row r="55605" spans="1:9" x14ac:dyDescent="0.25">
      <c r="A55605"/>
      <c r="B55605"/>
      <c r="C55605"/>
      <c r="D55605"/>
      <c r="E55605" s="148"/>
      <c r="F55605" s="148"/>
      <c r="G55605" s="149"/>
      <c r="H55605" s="148"/>
      <c r="I55605"/>
    </row>
    <row r="55606" spans="1:9" x14ac:dyDescent="0.25">
      <c r="A55606"/>
      <c r="B55606"/>
      <c r="C55606"/>
      <c r="D55606"/>
      <c r="E55606" s="148"/>
      <c r="F55606" s="148"/>
      <c r="G55606" s="149"/>
      <c r="H55606" s="148"/>
      <c r="I55606"/>
    </row>
    <row r="55607" spans="1:9" x14ac:dyDescent="0.25">
      <c r="A55607"/>
      <c r="B55607"/>
      <c r="C55607"/>
      <c r="D55607"/>
      <c r="E55607" s="148"/>
      <c r="F55607" s="148"/>
      <c r="G55607" s="149"/>
      <c r="H55607" s="148"/>
      <c r="I55607"/>
    </row>
    <row r="55608" spans="1:9" x14ac:dyDescent="0.25">
      <c r="A55608"/>
      <c r="B55608"/>
      <c r="C55608"/>
      <c r="D55608"/>
      <c r="E55608" s="148"/>
      <c r="F55608" s="148"/>
      <c r="G55608" s="149"/>
      <c r="H55608" s="148"/>
      <c r="I55608"/>
    </row>
    <row r="55609" spans="1:9" x14ac:dyDescent="0.25">
      <c r="A55609"/>
      <c r="B55609"/>
      <c r="C55609"/>
      <c r="D55609"/>
      <c r="E55609" s="148"/>
      <c r="F55609" s="148"/>
      <c r="G55609" s="149"/>
      <c r="H55609" s="148"/>
      <c r="I55609"/>
    </row>
    <row r="55610" spans="1:9" x14ac:dyDescent="0.25">
      <c r="A55610"/>
      <c r="B55610"/>
      <c r="C55610"/>
      <c r="D55610"/>
      <c r="E55610" s="148"/>
      <c r="F55610" s="148"/>
      <c r="G55610" s="149"/>
      <c r="H55610" s="148"/>
      <c r="I55610"/>
    </row>
    <row r="55611" spans="1:9" x14ac:dyDescent="0.25">
      <c r="A55611"/>
      <c r="B55611"/>
      <c r="C55611"/>
      <c r="D55611"/>
      <c r="E55611" s="148"/>
      <c r="F55611" s="148"/>
      <c r="G55611" s="149"/>
      <c r="H55611" s="148"/>
      <c r="I55611"/>
    </row>
    <row r="55612" spans="1:9" x14ac:dyDescent="0.25">
      <c r="A55612"/>
      <c r="B55612"/>
      <c r="C55612"/>
      <c r="D55612"/>
      <c r="E55612" s="148"/>
      <c r="F55612" s="148"/>
      <c r="G55612" s="149"/>
      <c r="H55612" s="148"/>
      <c r="I55612"/>
    </row>
    <row r="55613" spans="1:9" x14ac:dyDescent="0.25">
      <c r="A55613"/>
      <c r="B55613"/>
      <c r="C55613"/>
      <c r="D55613"/>
      <c r="E55613" s="148"/>
      <c r="F55613" s="148"/>
      <c r="G55613" s="149"/>
      <c r="H55613" s="148"/>
      <c r="I55613"/>
    </row>
    <row r="55614" spans="1:9" x14ac:dyDescent="0.25">
      <c r="A55614"/>
      <c r="B55614"/>
      <c r="C55614"/>
      <c r="D55614"/>
      <c r="E55614" s="148"/>
      <c r="F55614" s="148"/>
      <c r="G55614" s="149"/>
      <c r="H55614" s="148"/>
      <c r="I55614"/>
    </row>
    <row r="55615" spans="1:9" x14ac:dyDescent="0.25">
      <c r="A55615"/>
      <c r="B55615"/>
      <c r="C55615"/>
      <c r="D55615"/>
      <c r="E55615" s="148"/>
      <c r="F55615" s="148"/>
      <c r="G55615" s="149"/>
      <c r="H55615" s="148"/>
      <c r="I55615"/>
    </row>
    <row r="55616" spans="1:9" x14ac:dyDescent="0.25">
      <c r="A55616"/>
      <c r="B55616"/>
      <c r="C55616"/>
      <c r="D55616"/>
      <c r="E55616" s="148"/>
      <c r="F55616" s="148"/>
      <c r="G55616" s="149"/>
      <c r="H55616" s="148"/>
      <c r="I55616"/>
    </row>
    <row r="55617" spans="1:9" x14ac:dyDescent="0.25">
      <c r="A55617"/>
      <c r="B55617"/>
      <c r="C55617"/>
      <c r="D55617"/>
      <c r="E55617" s="148"/>
      <c r="F55617" s="148"/>
      <c r="G55617" s="149"/>
      <c r="H55617" s="148"/>
      <c r="I55617"/>
    </row>
    <row r="55618" spans="1:9" x14ac:dyDescent="0.25">
      <c r="A55618"/>
      <c r="B55618"/>
      <c r="C55618"/>
      <c r="D55618"/>
      <c r="E55618" s="148"/>
      <c r="F55618" s="148"/>
      <c r="G55618" s="149"/>
      <c r="H55618" s="148"/>
      <c r="I55618"/>
    </row>
    <row r="55619" spans="1:9" x14ac:dyDescent="0.25">
      <c r="A55619"/>
      <c r="B55619"/>
      <c r="C55619"/>
      <c r="D55619"/>
      <c r="E55619" s="148"/>
      <c r="F55619" s="148"/>
      <c r="G55619" s="149"/>
      <c r="H55619" s="148"/>
      <c r="I55619"/>
    </row>
    <row r="55620" spans="1:9" x14ac:dyDescent="0.25">
      <c r="A55620"/>
      <c r="B55620"/>
      <c r="C55620"/>
      <c r="D55620"/>
      <c r="E55620" s="148"/>
      <c r="F55620" s="148"/>
      <c r="G55620" s="149"/>
      <c r="H55620" s="148"/>
      <c r="I55620"/>
    </row>
    <row r="55621" spans="1:9" x14ac:dyDescent="0.25">
      <c r="A55621"/>
      <c r="B55621"/>
      <c r="C55621"/>
      <c r="D55621"/>
      <c r="E55621" s="148"/>
      <c r="F55621" s="148"/>
      <c r="G55621" s="149"/>
      <c r="H55621" s="148"/>
      <c r="I55621"/>
    </row>
    <row r="55622" spans="1:9" x14ac:dyDescent="0.25">
      <c r="A55622"/>
      <c r="B55622"/>
      <c r="C55622"/>
      <c r="D55622"/>
      <c r="E55622" s="148"/>
      <c r="F55622" s="148"/>
      <c r="G55622" s="149"/>
      <c r="H55622" s="148"/>
      <c r="I55622"/>
    </row>
    <row r="55623" spans="1:9" x14ac:dyDescent="0.25">
      <c r="A55623"/>
      <c r="B55623"/>
      <c r="C55623"/>
      <c r="D55623"/>
      <c r="E55623" s="148"/>
      <c r="F55623" s="148"/>
      <c r="G55623" s="149"/>
      <c r="H55623" s="148"/>
      <c r="I55623"/>
    </row>
    <row r="55624" spans="1:9" x14ac:dyDescent="0.25">
      <c r="A55624"/>
      <c r="B55624"/>
      <c r="C55624"/>
      <c r="D55624"/>
      <c r="E55624" s="148"/>
      <c r="F55624" s="148"/>
      <c r="G55624" s="149"/>
      <c r="H55624" s="148"/>
      <c r="I55624"/>
    </row>
    <row r="55625" spans="1:9" x14ac:dyDescent="0.25">
      <c r="A55625"/>
      <c r="B55625"/>
      <c r="C55625"/>
      <c r="D55625"/>
      <c r="E55625" s="148"/>
      <c r="F55625" s="148"/>
      <c r="G55625" s="149"/>
      <c r="H55625" s="148"/>
      <c r="I55625"/>
    </row>
    <row r="55626" spans="1:9" x14ac:dyDescent="0.25">
      <c r="A55626"/>
      <c r="B55626"/>
      <c r="C55626"/>
      <c r="D55626"/>
      <c r="E55626" s="148"/>
      <c r="F55626" s="148"/>
      <c r="G55626" s="149"/>
      <c r="H55626" s="148"/>
      <c r="I55626"/>
    </row>
    <row r="55627" spans="1:9" x14ac:dyDescent="0.25">
      <c r="A55627"/>
      <c r="B55627"/>
      <c r="C55627"/>
      <c r="D55627"/>
      <c r="E55627" s="148"/>
      <c r="F55627" s="148"/>
      <c r="G55627" s="149"/>
      <c r="H55627" s="148"/>
      <c r="I55627"/>
    </row>
    <row r="55628" spans="1:9" x14ac:dyDescent="0.25">
      <c r="A55628"/>
      <c r="B55628"/>
      <c r="C55628"/>
      <c r="D55628"/>
      <c r="E55628" s="148"/>
      <c r="F55628" s="148"/>
      <c r="G55628" s="149"/>
      <c r="H55628" s="148"/>
      <c r="I55628"/>
    </row>
    <row r="55629" spans="1:9" x14ac:dyDescent="0.25">
      <c r="A55629"/>
      <c r="B55629"/>
      <c r="C55629"/>
      <c r="D55629"/>
      <c r="E55629" s="148"/>
      <c r="F55629" s="148"/>
      <c r="G55629" s="149"/>
      <c r="H55629" s="148"/>
      <c r="I55629"/>
    </row>
    <row r="55630" spans="1:9" x14ac:dyDescent="0.25">
      <c r="A55630"/>
      <c r="B55630"/>
      <c r="C55630"/>
      <c r="D55630"/>
      <c r="E55630" s="148"/>
      <c r="F55630" s="148"/>
      <c r="G55630" s="149"/>
      <c r="H55630" s="148"/>
      <c r="I55630"/>
    </row>
    <row r="55631" spans="1:9" x14ac:dyDescent="0.25">
      <c r="A55631"/>
      <c r="B55631"/>
      <c r="C55631"/>
      <c r="D55631"/>
      <c r="E55631" s="148"/>
      <c r="F55631" s="148"/>
      <c r="G55631" s="149"/>
      <c r="H55631" s="148"/>
      <c r="I55631"/>
    </row>
    <row r="55632" spans="1:9" x14ac:dyDescent="0.25">
      <c r="A55632"/>
      <c r="B55632"/>
      <c r="C55632"/>
      <c r="D55632"/>
      <c r="E55632" s="148"/>
      <c r="F55632" s="148"/>
      <c r="G55632" s="149"/>
      <c r="H55632" s="148"/>
      <c r="I55632"/>
    </row>
    <row r="55633" spans="1:9" x14ac:dyDescent="0.25">
      <c r="A55633"/>
      <c r="B55633"/>
      <c r="C55633"/>
      <c r="D55633"/>
      <c r="E55633" s="148"/>
      <c r="F55633" s="148"/>
      <c r="G55633" s="149"/>
      <c r="H55633" s="148"/>
      <c r="I55633"/>
    </row>
    <row r="55634" spans="1:9" x14ac:dyDescent="0.25">
      <c r="A55634"/>
      <c r="B55634"/>
      <c r="C55634"/>
      <c r="D55634"/>
      <c r="E55634" s="148"/>
      <c r="F55634" s="148"/>
      <c r="G55634" s="149"/>
      <c r="H55634" s="148"/>
      <c r="I55634"/>
    </row>
    <row r="55635" spans="1:9" x14ac:dyDescent="0.25">
      <c r="A55635"/>
      <c r="B55635"/>
      <c r="C55635"/>
      <c r="D55635"/>
      <c r="E55635" s="148"/>
      <c r="F55635" s="148"/>
      <c r="G55635" s="149"/>
      <c r="H55635" s="148"/>
      <c r="I55635"/>
    </row>
    <row r="55636" spans="1:9" x14ac:dyDescent="0.25">
      <c r="A55636"/>
      <c r="B55636"/>
      <c r="C55636"/>
      <c r="D55636"/>
      <c r="E55636" s="148"/>
      <c r="F55636" s="148"/>
      <c r="G55636" s="149"/>
      <c r="H55636" s="148"/>
      <c r="I55636"/>
    </row>
    <row r="55637" spans="1:9" x14ac:dyDescent="0.25">
      <c r="A55637"/>
      <c r="B55637"/>
      <c r="C55637"/>
      <c r="D55637"/>
      <c r="E55637" s="148"/>
      <c r="F55637" s="148"/>
      <c r="G55637" s="149"/>
      <c r="H55637" s="148"/>
      <c r="I55637"/>
    </row>
    <row r="55638" spans="1:9" x14ac:dyDescent="0.25">
      <c r="A55638"/>
      <c r="B55638"/>
      <c r="C55638"/>
      <c r="D55638"/>
      <c r="E55638" s="148"/>
      <c r="F55638" s="148"/>
      <c r="G55638" s="149"/>
      <c r="H55638" s="148"/>
      <c r="I55638"/>
    </row>
    <row r="55639" spans="1:9" x14ac:dyDescent="0.25">
      <c r="A55639"/>
      <c r="B55639"/>
      <c r="C55639"/>
      <c r="D55639"/>
      <c r="E55639" s="148"/>
      <c r="F55639" s="148"/>
      <c r="G55639" s="149"/>
      <c r="H55639" s="148"/>
      <c r="I55639"/>
    </row>
    <row r="55640" spans="1:9" x14ac:dyDescent="0.25">
      <c r="A55640"/>
      <c r="B55640"/>
      <c r="C55640"/>
      <c r="D55640"/>
      <c r="E55640" s="148"/>
      <c r="F55640" s="148"/>
      <c r="G55640" s="149"/>
      <c r="H55640" s="148"/>
      <c r="I55640"/>
    </row>
    <row r="55641" spans="1:9" x14ac:dyDescent="0.25">
      <c r="A55641"/>
      <c r="B55641"/>
      <c r="C55641"/>
      <c r="D55641"/>
      <c r="E55641" s="148"/>
      <c r="F55641" s="148"/>
      <c r="G55641" s="149"/>
      <c r="H55641" s="148"/>
      <c r="I55641"/>
    </row>
    <row r="55642" spans="1:9" x14ac:dyDescent="0.25">
      <c r="A55642"/>
      <c r="B55642"/>
      <c r="C55642"/>
      <c r="D55642"/>
      <c r="E55642" s="148"/>
      <c r="F55642" s="148"/>
      <c r="G55642" s="149"/>
      <c r="H55642" s="148"/>
      <c r="I55642"/>
    </row>
    <row r="55643" spans="1:9" x14ac:dyDescent="0.25">
      <c r="A55643"/>
      <c r="B55643"/>
      <c r="C55643"/>
      <c r="D55643"/>
      <c r="E55643" s="148"/>
      <c r="F55643" s="148"/>
      <c r="G55643" s="149"/>
      <c r="H55643" s="148"/>
      <c r="I55643"/>
    </row>
    <row r="55644" spans="1:9" x14ac:dyDescent="0.25">
      <c r="A55644"/>
      <c r="B55644"/>
      <c r="C55644"/>
      <c r="D55644"/>
      <c r="E55644" s="148"/>
      <c r="F55644" s="148"/>
      <c r="G55644" s="149"/>
      <c r="H55644" s="148"/>
      <c r="I55644"/>
    </row>
    <row r="55645" spans="1:9" x14ac:dyDescent="0.25">
      <c r="A55645"/>
      <c r="B55645"/>
      <c r="C55645"/>
      <c r="D55645"/>
      <c r="E55645" s="148"/>
      <c r="F55645" s="148"/>
      <c r="G55645" s="149"/>
      <c r="H55645" s="148"/>
      <c r="I55645"/>
    </row>
    <row r="55646" spans="1:9" x14ac:dyDescent="0.25">
      <c r="A55646"/>
      <c r="B55646"/>
      <c r="C55646"/>
      <c r="D55646"/>
      <c r="E55646" s="148"/>
      <c r="F55646" s="148"/>
      <c r="G55646" s="149"/>
      <c r="H55646" s="148"/>
      <c r="I55646"/>
    </row>
    <row r="55647" spans="1:9" x14ac:dyDescent="0.25">
      <c r="A55647"/>
      <c r="B55647"/>
      <c r="C55647"/>
      <c r="D55647"/>
      <c r="E55647" s="148"/>
      <c r="F55647" s="148"/>
      <c r="G55647" s="149"/>
      <c r="H55647" s="148"/>
      <c r="I55647"/>
    </row>
    <row r="55648" spans="1:9" x14ac:dyDescent="0.25">
      <c r="A55648"/>
      <c r="B55648"/>
      <c r="C55648"/>
      <c r="D55648"/>
      <c r="E55648" s="148"/>
      <c r="F55648" s="148"/>
      <c r="G55648" s="149"/>
      <c r="H55648" s="148"/>
      <c r="I55648"/>
    </row>
    <row r="55649" spans="1:9" x14ac:dyDescent="0.25">
      <c r="A55649"/>
      <c r="B55649"/>
      <c r="C55649"/>
      <c r="D55649"/>
      <c r="E55649" s="148"/>
      <c r="F55649" s="148"/>
      <c r="G55649" s="149"/>
      <c r="H55649" s="148"/>
      <c r="I55649"/>
    </row>
    <row r="55650" spans="1:9" x14ac:dyDescent="0.25">
      <c r="A55650"/>
      <c r="B55650"/>
      <c r="C55650"/>
      <c r="D55650"/>
      <c r="E55650" s="148"/>
      <c r="F55650" s="148"/>
      <c r="G55650" s="149"/>
      <c r="H55650" s="148"/>
      <c r="I55650"/>
    </row>
    <row r="55651" spans="1:9" x14ac:dyDescent="0.25">
      <c r="A55651"/>
      <c r="B55651"/>
      <c r="C55651"/>
      <c r="D55651"/>
      <c r="E55651" s="148"/>
      <c r="F55651" s="148"/>
      <c r="G55651" s="149"/>
      <c r="H55651" s="148"/>
      <c r="I55651"/>
    </row>
    <row r="55652" spans="1:9" x14ac:dyDescent="0.25">
      <c r="A55652"/>
      <c r="B55652"/>
      <c r="C55652"/>
      <c r="D55652"/>
      <c r="E55652" s="148"/>
      <c r="F55652" s="148"/>
      <c r="G55652" s="149"/>
      <c r="H55652" s="148"/>
      <c r="I55652"/>
    </row>
    <row r="55653" spans="1:9" x14ac:dyDescent="0.25">
      <c r="A55653"/>
      <c r="B55653"/>
      <c r="C55653"/>
      <c r="D55653"/>
      <c r="E55653" s="148"/>
      <c r="F55653" s="148"/>
      <c r="G55653" s="149"/>
      <c r="H55653" s="148"/>
      <c r="I55653"/>
    </row>
    <row r="55654" spans="1:9" x14ac:dyDescent="0.25">
      <c r="A55654"/>
      <c r="B55654"/>
      <c r="C55654"/>
      <c r="D55654"/>
      <c r="E55654" s="148"/>
      <c r="F55654" s="148"/>
      <c r="G55654" s="149"/>
      <c r="H55654" s="148"/>
      <c r="I55654"/>
    </row>
    <row r="55655" spans="1:9" x14ac:dyDescent="0.25">
      <c r="A55655"/>
      <c r="B55655"/>
      <c r="C55655"/>
      <c r="D55655"/>
      <c r="E55655" s="148"/>
      <c r="F55655" s="148"/>
      <c r="G55655" s="149"/>
      <c r="H55655" s="148"/>
      <c r="I55655"/>
    </row>
    <row r="55656" spans="1:9" x14ac:dyDescent="0.25">
      <c r="A55656"/>
      <c r="B55656"/>
      <c r="C55656"/>
      <c r="D55656"/>
      <c r="E55656" s="148"/>
      <c r="F55656" s="148"/>
      <c r="G55656" s="149"/>
      <c r="H55656" s="148"/>
      <c r="I55656"/>
    </row>
    <row r="55657" spans="1:9" x14ac:dyDescent="0.25">
      <c r="A55657"/>
      <c r="B55657"/>
      <c r="C55657"/>
      <c r="D55657"/>
      <c r="E55657" s="148"/>
      <c r="F55657" s="148"/>
      <c r="G55657" s="149"/>
      <c r="H55657" s="148"/>
      <c r="I55657"/>
    </row>
    <row r="55658" spans="1:9" x14ac:dyDescent="0.25">
      <c r="A55658"/>
      <c r="B55658"/>
      <c r="C55658"/>
      <c r="D55658"/>
      <c r="E55658" s="148"/>
      <c r="F55658" s="148"/>
      <c r="G55658" s="149"/>
      <c r="H55658" s="148"/>
      <c r="I55658"/>
    </row>
    <row r="55659" spans="1:9" x14ac:dyDescent="0.25">
      <c r="A55659"/>
      <c r="B55659"/>
      <c r="C55659"/>
      <c r="D55659"/>
      <c r="E55659" s="148"/>
      <c r="F55659" s="148"/>
      <c r="G55659" s="149"/>
      <c r="H55659" s="148"/>
      <c r="I55659"/>
    </row>
    <row r="55660" spans="1:9" x14ac:dyDescent="0.25">
      <c r="A55660"/>
      <c r="B55660"/>
      <c r="C55660"/>
      <c r="D55660"/>
      <c r="E55660" s="148"/>
      <c r="F55660" s="148"/>
      <c r="G55660" s="149"/>
      <c r="H55660" s="148"/>
      <c r="I55660"/>
    </row>
    <row r="55661" spans="1:9" x14ac:dyDescent="0.25">
      <c r="A55661"/>
      <c r="B55661"/>
      <c r="C55661"/>
      <c r="D55661"/>
      <c r="E55661" s="148"/>
      <c r="F55661" s="148"/>
      <c r="G55661" s="149"/>
      <c r="H55661" s="148"/>
      <c r="I55661"/>
    </row>
    <row r="55662" spans="1:9" x14ac:dyDescent="0.25">
      <c r="A55662"/>
      <c r="B55662"/>
      <c r="C55662"/>
      <c r="D55662"/>
      <c r="E55662" s="148"/>
      <c r="F55662" s="148"/>
      <c r="G55662" s="149"/>
      <c r="H55662" s="148"/>
      <c r="I55662"/>
    </row>
    <row r="55663" spans="1:9" x14ac:dyDescent="0.25">
      <c r="A55663"/>
      <c r="B55663"/>
      <c r="C55663"/>
      <c r="D55663"/>
      <c r="E55663" s="148"/>
      <c r="F55663" s="148"/>
      <c r="G55663" s="149"/>
      <c r="H55663" s="148"/>
      <c r="I55663"/>
    </row>
    <row r="55664" spans="1:9" x14ac:dyDescent="0.25">
      <c r="A55664"/>
      <c r="B55664"/>
      <c r="C55664"/>
      <c r="D55664"/>
      <c r="E55664" s="148"/>
      <c r="F55664" s="148"/>
      <c r="G55664" s="149"/>
      <c r="H55664" s="148"/>
      <c r="I55664"/>
    </row>
    <row r="55665" spans="1:9" x14ac:dyDescent="0.25">
      <c r="A55665"/>
      <c r="B55665"/>
      <c r="C55665"/>
      <c r="D55665"/>
      <c r="E55665" s="148"/>
      <c r="F55665" s="148"/>
      <c r="G55665" s="149"/>
      <c r="H55665" s="148"/>
      <c r="I55665"/>
    </row>
    <row r="55666" spans="1:9" x14ac:dyDescent="0.25">
      <c r="A55666"/>
      <c r="B55666"/>
      <c r="C55666"/>
      <c r="D55666"/>
      <c r="E55666" s="148"/>
      <c r="F55666" s="148"/>
      <c r="G55666" s="149"/>
      <c r="H55666" s="148"/>
      <c r="I55666"/>
    </row>
    <row r="55667" spans="1:9" x14ac:dyDescent="0.25">
      <c r="A55667"/>
      <c r="B55667"/>
      <c r="C55667"/>
      <c r="D55667"/>
      <c r="E55667" s="148"/>
      <c r="F55667" s="148"/>
      <c r="G55667" s="149"/>
      <c r="H55667" s="148"/>
      <c r="I55667"/>
    </row>
    <row r="55668" spans="1:9" x14ac:dyDescent="0.25">
      <c r="A55668"/>
      <c r="B55668"/>
      <c r="C55668"/>
      <c r="D55668"/>
      <c r="E55668" s="148"/>
      <c r="F55668" s="148"/>
      <c r="G55668" s="149"/>
      <c r="H55668" s="148"/>
      <c r="I55668"/>
    </row>
    <row r="55669" spans="1:9" x14ac:dyDescent="0.25">
      <c r="A55669"/>
      <c r="B55669"/>
      <c r="C55669"/>
      <c r="D55669"/>
      <c r="E55669" s="148"/>
      <c r="F55669" s="148"/>
      <c r="G55669" s="149"/>
      <c r="H55669" s="148"/>
      <c r="I55669"/>
    </row>
    <row r="55670" spans="1:9" x14ac:dyDescent="0.25">
      <c r="A55670"/>
      <c r="B55670"/>
      <c r="C55670"/>
      <c r="D55670"/>
      <c r="E55670" s="148"/>
      <c r="F55670" s="148"/>
      <c r="G55670" s="149"/>
      <c r="H55670" s="148"/>
      <c r="I55670"/>
    </row>
    <row r="55671" spans="1:9" x14ac:dyDescent="0.25">
      <c r="A55671"/>
      <c r="B55671"/>
      <c r="C55671"/>
      <c r="D55671"/>
      <c r="E55671" s="148"/>
      <c r="F55671" s="148"/>
      <c r="G55671" s="149"/>
      <c r="H55671" s="148"/>
      <c r="I55671"/>
    </row>
    <row r="55672" spans="1:9" x14ac:dyDescent="0.25">
      <c r="A55672"/>
      <c r="B55672"/>
      <c r="C55672"/>
      <c r="D55672"/>
      <c r="E55672" s="148"/>
      <c r="F55672" s="148"/>
      <c r="G55672" s="149"/>
      <c r="H55672" s="148"/>
      <c r="I55672"/>
    </row>
    <row r="55673" spans="1:9" x14ac:dyDescent="0.25">
      <c r="A55673"/>
      <c r="B55673"/>
      <c r="C55673"/>
      <c r="D55673"/>
      <c r="E55673" s="148"/>
      <c r="F55673" s="148"/>
      <c r="G55673" s="149"/>
      <c r="H55673" s="148"/>
      <c r="I55673"/>
    </row>
    <row r="55674" spans="1:9" x14ac:dyDescent="0.25">
      <c r="A55674"/>
      <c r="B55674"/>
      <c r="C55674"/>
      <c r="D55674"/>
      <c r="E55674" s="148"/>
      <c r="F55674" s="148"/>
      <c r="G55674" s="149"/>
      <c r="H55674" s="148"/>
      <c r="I55674"/>
    </row>
    <row r="55675" spans="1:9" x14ac:dyDescent="0.25">
      <c r="A55675"/>
      <c r="B55675"/>
      <c r="C55675"/>
      <c r="D55675"/>
      <c r="E55675" s="148"/>
      <c r="F55675" s="148"/>
      <c r="G55675" s="149"/>
      <c r="H55675" s="148"/>
      <c r="I55675"/>
    </row>
    <row r="55676" spans="1:9" x14ac:dyDescent="0.25">
      <c r="A55676"/>
      <c r="B55676"/>
      <c r="C55676"/>
      <c r="D55676"/>
      <c r="E55676" s="148"/>
      <c r="F55676" s="148"/>
      <c r="G55676" s="149"/>
      <c r="H55676" s="148"/>
      <c r="I55676"/>
    </row>
    <row r="55677" spans="1:9" x14ac:dyDescent="0.25">
      <c r="A55677"/>
      <c r="B55677"/>
      <c r="C55677"/>
      <c r="D55677"/>
      <c r="E55677" s="148"/>
      <c r="F55677" s="148"/>
      <c r="G55677" s="149"/>
      <c r="H55677" s="148"/>
      <c r="I55677"/>
    </row>
    <row r="55678" spans="1:9" x14ac:dyDescent="0.25">
      <c r="A55678"/>
      <c r="B55678"/>
      <c r="C55678"/>
      <c r="D55678"/>
      <c r="E55678" s="148"/>
      <c r="F55678" s="148"/>
      <c r="G55678" s="149"/>
      <c r="H55678" s="148"/>
      <c r="I55678"/>
    </row>
    <row r="55679" spans="1:9" x14ac:dyDescent="0.25">
      <c r="A55679"/>
      <c r="B55679"/>
      <c r="C55679"/>
      <c r="D55679"/>
      <c r="E55679" s="148"/>
      <c r="F55679" s="148"/>
      <c r="G55679" s="149"/>
      <c r="H55679" s="148"/>
      <c r="I55679"/>
    </row>
    <row r="55680" spans="1:9" x14ac:dyDescent="0.25">
      <c r="A55680"/>
      <c r="B55680"/>
      <c r="C55680"/>
      <c r="D55680"/>
      <c r="E55680" s="148"/>
      <c r="F55680" s="148"/>
      <c r="G55680" s="149"/>
      <c r="H55680" s="148"/>
      <c r="I55680"/>
    </row>
    <row r="55681" spans="1:9" x14ac:dyDescent="0.25">
      <c r="A55681"/>
      <c r="B55681"/>
      <c r="C55681"/>
      <c r="D55681"/>
      <c r="E55681" s="148"/>
      <c r="F55681" s="148"/>
      <c r="G55681" s="149"/>
      <c r="H55681" s="148"/>
      <c r="I55681"/>
    </row>
    <row r="55682" spans="1:9" x14ac:dyDescent="0.25">
      <c r="A55682"/>
      <c r="B55682"/>
      <c r="C55682"/>
      <c r="D55682"/>
      <c r="E55682" s="148"/>
      <c r="F55682" s="148"/>
      <c r="G55682" s="149"/>
      <c r="H55682" s="148"/>
      <c r="I55682"/>
    </row>
    <row r="55683" spans="1:9" x14ac:dyDescent="0.25">
      <c r="A55683"/>
      <c r="B55683"/>
      <c r="C55683"/>
      <c r="D55683"/>
      <c r="E55683" s="148"/>
      <c r="F55683" s="148"/>
      <c r="G55683" s="149"/>
      <c r="H55683" s="148"/>
      <c r="I55683"/>
    </row>
    <row r="55684" spans="1:9" x14ac:dyDescent="0.25">
      <c r="A55684"/>
      <c r="B55684"/>
      <c r="C55684"/>
      <c r="D55684"/>
      <c r="E55684" s="148"/>
      <c r="F55684" s="148"/>
      <c r="G55684" s="149"/>
      <c r="H55684" s="148"/>
      <c r="I55684"/>
    </row>
    <row r="55685" spans="1:9" x14ac:dyDescent="0.25">
      <c r="A55685"/>
      <c r="B55685"/>
      <c r="C55685"/>
      <c r="D55685"/>
      <c r="E55685" s="148"/>
      <c r="F55685" s="148"/>
      <c r="G55685" s="149"/>
      <c r="H55685" s="148"/>
      <c r="I55685"/>
    </row>
    <row r="55686" spans="1:9" x14ac:dyDescent="0.25">
      <c r="A55686"/>
      <c r="B55686"/>
      <c r="C55686"/>
      <c r="D55686"/>
      <c r="E55686" s="148"/>
      <c r="F55686" s="148"/>
      <c r="G55686" s="149"/>
      <c r="H55686" s="148"/>
      <c r="I55686"/>
    </row>
    <row r="55687" spans="1:9" x14ac:dyDescent="0.25">
      <c r="A55687"/>
      <c r="B55687"/>
      <c r="C55687"/>
      <c r="D55687"/>
      <c r="E55687" s="148"/>
      <c r="F55687" s="148"/>
      <c r="G55687" s="149"/>
      <c r="H55687" s="148"/>
      <c r="I55687"/>
    </row>
    <row r="55688" spans="1:9" x14ac:dyDescent="0.25">
      <c r="A55688"/>
      <c r="B55688"/>
      <c r="C55688"/>
      <c r="D55688"/>
      <c r="E55688" s="148"/>
      <c r="F55688" s="148"/>
      <c r="G55688" s="149"/>
      <c r="H55688" s="148"/>
      <c r="I55688"/>
    </row>
    <row r="55689" spans="1:9" x14ac:dyDescent="0.25">
      <c r="A55689"/>
      <c r="B55689"/>
      <c r="C55689"/>
      <c r="D55689"/>
      <c r="E55689" s="148"/>
      <c r="F55689" s="148"/>
      <c r="G55689" s="149"/>
      <c r="H55689" s="148"/>
      <c r="I55689"/>
    </row>
    <row r="55690" spans="1:9" x14ac:dyDescent="0.25">
      <c r="A55690"/>
      <c r="B55690"/>
      <c r="C55690"/>
      <c r="D55690"/>
      <c r="E55690" s="148"/>
      <c r="F55690" s="148"/>
      <c r="G55690" s="149"/>
      <c r="H55690" s="148"/>
      <c r="I55690"/>
    </row>
    <row r="55691" spans="1:9" x14ac:dyDescent="0.25">
      <c r="A55691"/>
      <c r="B55691"/>
      <c r="C55691"/>
      <c r="D55691"/>
      <c r="E55691" s="148"/>
      <c r="F55691" s="148"/>
      <c r="G55691" s="149"/>
      <c r="H55691" s="148"/>
      <c r="I55691"/>
    </row>
    <row r="55692" spans="1:9" x14ac:dyDescent="0.25">
      <c r="A55692"/>
      <c r="B55692"/>
      <c r="C55692"/>
      <c r="D55692"/>
      <c r="E55692" s="148"/>
      <c r="F55692" s="148"/>
      <c r="G55692" s="149"/>
      <c r="H55692" s="148"/>
      <c r="I55692"/>
    </row>
    <row r="55693" spans="1:9" x14ac:dyDescent="0.25">
      <c r="A55693"/>
      <c r="B55693"/>
      <c r="C55693"/>
      <c r="D55693"/>
      <c r="E55693" s="148"/>
      <c r="F55693" s="148"/>
      <c r="G55693" s="149"/>
      <c r="H55693" s="148"/>
      <c r="I55693"/>
    </row>
    <row r="55694" spans="1:9" x14ac:dyDescent="0.25">
      <c r="A55694"/>
      <c r="B55694"/>
      <c r="C55694"/>
      <c r="D55694"/>
      <c r="E55694" s="148"/>
      <c r="F55694" s="148"/>
      <c r="G55694" s="149"/>
      <c r="H55694" s="148"/>
      <c r="I55694"/>
    </row>
    <row r="55695" spans="1:9" x14ac:dyDescent="0.25">
      <c r="A55695"/>
      <c r="B55695"/>
      <c r="C55695"/>
      <c r="D55695"/>
      <c r="E55695" s="148"/>
      <c r="F55695" s="148"/>
      <c r="G55695" s="149"/>
      <c r="H55695" s="148"/>
      <c r="I55695"/>
    </row>
    <row r="55696" spans="1:9" x14ac:dyDescent="0.25">
      <c r="A55696"/>
      <c r="B55696"/>
      <c r="C55696"/>
      <c r="D55696"/>
      <c r="E55696" s="148"/>
      <c r="F55696" s="148"/>
      <c r="G55696" s="149"/>
      <c r="H55696" s="148"/>
      <c r="I55696"/>
    </row>
    <row r="55697" spans="1:9" x14ac:dyDescent="0.25">
      <c r="A55697"/>
      <c r="B55697"/>
      <c r="C55697"/>
      <c r="D55697"/>
      <c r="E55697" s="148"/>
      <c r="F55697" s="148"/>
      <c r="G55697" s="149"/>
      <c r="H55697" s="148"/>
      <c r="I55697"/>
    </row>
    <row r="55698" spans="1:9" x14ac:dyDescent="0.25">
      <c r="A55698"/>
      <c r="B55698"/>
      <c r="C55698"/>
      <c r="D55698"/>
      <c r="E55698" s="148"/>
      <c r="F55698" s="148"/>
      <c r="G55698" s="149"/>
      <c r="H55698" s="148"/>
      <c r="I55698"/>
    </row>
    <row r="55699" spans="1:9" x14ac:dyDescent="0.25">
      <c r="A55699"/>
      <c r="B55699"/>
      <c r="C55699"/>
      <c r="D55699"/>
      <c r="E55699" s="148"/>
      <c r="F55699" s="148"/>
      <c r="G55699" s="149"/>
      <c r="H55699" s="148"/>
      <c r="I55699"/>
    </row>
    <row r="55700" spans="1:9" x14ac:dyDescent="0.25">
      <c r="A55700"/>
      <c r="B55700"/>
      <c r="C55700"/>
      <c r="D55700"/>
      <c r="E55700" s="148"/>
      <c r="F55700" s="148"/>
      <c r="G55700" s="149"/>
      <c r="H55700" s="148"/>
      <c r="I55700"/>
    </row>
    <row r="55701" spans="1:9" x14ac:dyDescent="0.25">
      <c r="A55701"/>
      <c r="B55701"/>
      <c r="C55701"/>
      <c r="D55701"/>
      <c r="E55701" s="148"/>
      <c r="F55701" s="148"/>
      <c r="G55701" s="149"/>
      <c r="H55701" s="148"/>
      <c r="I55701"/>
    </row>
    <row r="55702" spans="1:9" x14ac:dyDescent="0.25">
      <c r="A55702"/>
      <c r="B55702"/>
      <c r="C55702"/>
      <c r="D55702"/>
      <c r="E55702" s="148"/>
      <c r="F55702" s="148"/>
      <c r="G55702" s="149"/>
      <c r="H55702" s="148"/>
      <c r="I55702"/>
    </row>
    <row r="55703" spans="1:9" x14ac:dyDescent="0.25">
      <c r="A55703"/>
      <c r="B55703"/>
      <c r="C55703"/>
      <c r="D55703"/>
      <c r="E55703" s="148"/>
      <c r="F55703" s="148"/>
      <c r="G55703" s="149"/>
      <c r="H55703" s="148"/>
      <c r="I55703"/>
    </row>
    <row r="55704" spans="1:9" x14ac:dyDescent="0.25">
      <c r="A55704"/>
      <c r="B55704"/>
      <c r="C55704"/>
      <c r="D55704"/>
      <c r="E55704" s="148"/>
      <c r="F55704" s="148"/>
      <c r="G55704" s="149"/>
      <c r="H55704" s="148"/>
      <c r="I55704"/>
    </row>
    <row r="55705" spans="1:9" x14ac:dyDescent="0.25">
      <c r="A55705"/>
      <c r="B55705"/>
      <c r="C55705"/>
      <c r="D55705"/>
      <c r="E55705" s="148"/>
      <c r="F55705" s="148"/>
      <c r="G55705" s="149"/>
      <c r="H55705" s="148"/>
      <c r="I55705"/>
    </row>
    <row r="55706" spans="1:9" x14ac:dyDescent="0.25">
      <c r="A55706"/>
      <c r="B55706"/>
      <c r="C55706"/>
      <c r="D55706"/>
      <c r="E55706" s="148"/>
      <c r="F55706" s="148"/>
      <c r="G55706" s="149"/>
      <c r="H55706" s="148"/>
      <c r="I55706"/>
    </row>
    <row r="55707" spans="1:9" x14ac:dyDescent="0.25">
      <c r="A55707"/>
      <c r="B55707"/>
      <c r="C55707"/>
      <c r="D55707"/>
      <c r="E55707" s="148"/>
      <c r="F55707" s="148"/>
      <c r="G55707" s="149"/>
      <c r="H55707" s="148"/>
      <c r="I55707"/>
    </row>
    <row r="55708" spans="1:9" x14ac:dyDescent="0.25">
      <c r="A55708"/>
      <c r="B55708"/>
      <c r="C55708"/>
      <c r="D55708"/>
      <c r="E55708" s="148"/>
      <c r="F55708" s="148"/>
      <c r="G55708" s="149"/>
      <c r="H55708" s="148"/>
      <c r="I55708"/>
    </row>
    <row r="55709" spans="1:9" x14ac:dyDescent="0.25">
      <c r="A55709"/>
      <c r="B55709"/>
      <c r="C55709"/>
      <c r="D55709"/>
      <c r="E55709" s="148"/>
      <c r="F55709" s="148"/>
      <c r="G55709" s="149"/>
      <c r="H55709" s="148"/>
      <c r="I55709"/>
    </row>
    <row r="55710" spans="1:9" x14ac:dyDescent="0.25">
      <c r="A55710"/>
      <c r="B55710"/>
      <c r="C55710"/>
      <c r="D55710"/>
      <c r="E55710" s="148"/>
      <c r="F55710" s="148"/>
      <c r="G55710" s="149"/>
      <c r="H55710" s="148"/>
      <c r="I55710"/>
    </row>
    <row r="55711" spans="1:9" x14ac:dyDescent="0.25">
      <c r="A55711"/>
      <c r="B55711"/>
      <c r="C55711"/>
      <c r="D55711"/>
      <c r="E55711" s="148"/>
      <c r="F55711" s="148"/>
      <c r="G55711" s="149"/>
      <c r="H55711" s="148"/>
      <c r="I55711"/>
    </row>
    <row r="55712" spans="1:9" x14ac:dyDescent="0.25">
      <c r="A55712"/>
      <c r="B55712"/>
      <c r="C55712"/>
      <c r="D55712"/>
      <c r="E55712" s="148"/>
      <c r="F55712" s="148"/>
      <c r="G55712" s="149"/>
      <c r="H55712" s="148"/>
      <c r="I55712"/>
    </row>
    <row r="55713" spans="1:9" x14ac:dyDescent="0.25">
      <c r="A55713"/>
      <c r="B55713"/>
      <c r="C55713"/>
      <c r="D55713"/>
      <c r="E55713" s="148"/>
      <c r="F55713" s="148"/>
      <c r="G55713" s="149"/>
      <c r="H55713" s="148"/>
      <c r="I55713"/>
    </row>
    <row r="55714" spans="1:9" x14ac:dyDescent="0.25">
      <c r="A55714"/>
      <c r="B55714"/>
      <c r="C55714"/>
      <c r="D55714"/>
      <c r="E55714" s="148"/>
      <c r="F55714" s="148"/>
      <c r="G55714" s="149"/>
      <c r="H55714" s="148"/>
      <c r="I55714"/>
    </row>
    <row r="55715" spans="1:9" x14ac:dyDescent="0.25">
      <c r="A55715"/>
      <c r="B55715"/>
      <c r="C55715"/>
      <c r="D55715"/>
      <c r="E55715" s="148"/>
      <c r="F55715" s="148"/>
      <c r="G55715" s="149"/>
      <c r="H55715" s="148"/>
      <c r="I55715"/>
    </row>
    <row r="55716" spans="1:9" x14ac:dyDescent="0.25">
      <c r="A55716"/>
      <c r="B55716"/>
      <c r="C55716"/>
      <c r="D55716"/>
      <c r="E55716" s="148"/>
      <c r="F55716" s="148"/>
      <c r="G55716" s="149"/>
      <c r="H55716" s="148"/>
      <c r="I55716"/>
    </row>
    <row r="55717" spans="1:9" x14ac:dyDescent="0.25">
      <c r="A55717"/>
      <c r="B55717"/>
      <c r="C55717"/>
      <c r="D55717"/>
      <c r="E55717" s="148"/>
      <c r="F55717" s="148"/>
      <c r="G55717" s="149"/>
      <c r="H55717" s="148"/>
      <c r="I55717"/>
    </row>
    <row r="55718" spans="1:9" x14ac:dyDescent="0.25">
      <c r="A55718"/>
      <c r="B55718"/>
      <c r="C55718"/>
      <c r="D55718"/>
      <c r="E55718" s="148"/>
      <c r="F55718" s="148"/>
      <c r="G55718" s="149"/>
      <c r="H55718" s="148"/>
      <c r="I55718"/>
    </row>
    <row r="55719" spans="1:9" x14ac:dyDescent="0.25">
      <c r="A55719"/>
      <c r="B55719"/>
      <c r="C55719"/>
      <c r="D55719"/>
      <c r="E55719" s="148"/>
      <c r="F55719" s="148"/>
      <c r="G55719" s="149"/>
      <c r="H55719" s="148"/>
      <c r="I55719"/>
    </row>
    <row r="55720" spans="1:9" x14ac:dyDescent="0.25">
      <c r="A55720"/>
      <c r="B55720"/>
      <c r="C55720"/>
      <c r="D55720"/>
      <c r="E55720" s="148"/>
      <c r="F55720" s="148"/>
      <c r="G55720" s="149"/>
      <c r="H55720" s="148"/>
      <c r="I55720"/>
    </row>
    <row r="55721" spans="1:9" x14ac:dyDescent="0.25">
      <c r="A55721"/>
      <c r="B55721"/>
      <c r="C55721"/>
      <c r="D55721"/>
      <c r="E55721" s="148"/>
      <c r="F55721" s="148"/>
      <c r="G55721" s="149"/>
      <c r="H55721" s="148"/>
      <c r="I55721"/>
    </row>
    <row r="55722" spans="1:9" x14ac:dyDescent="0.25">
      <c r="A55722"/>
      <c r="B55722"/>
      <c r="C55722"/>
      <c r="D55722"/>
      <c r="E55722" s="148"/>
      <c r="F55722" s="148"/>
      <c r="G55722" s="149"/>
      <c r="H55722" s="148"/>
      <c r="I55722"/>
    </row>
    <row r="55723" spans="1:9" x14ac:dyDescent="0.25">
      <c r="A55723"/>
      <c r="B55723"/>
      <c r="C55723"/>
      <c r="D55723"/>
      <c r="E55723" s="148"/>
      <c r="F55723" s="148"/>
      <c r="G55723" s="149"/>
      <c r="H55723" s="148"/>
      <c r="I55723"/>
    </row>
    <row r="55724" spans="1:9" x14ac:dyDescent="0.25">
      <c r="A55724"/>
      <c r="B55724"/>
      <c r="C55724"/>
      <c r="D55724"/>
      <c r="E55724" s="148"/>
      <c r="F55724" s="148"/>
      <c r="G55724" s="149"/>
      <c r="H55724" s="148"/>
      <c r="I55724"/>
    </row>
    <row r="55725" spans="1:9" x14ac:dyDescent="0.25">
      <c r="A55725"/>
      <c r="B55725"/>
      <c r="C55725"/>
      <c r="D55725"/>
      <c r="E55725" s="148"/>
      <c r="F55725" s="148"/>
      <c r="G55725" s="149"/>
      <c r="H55725" s="148"/>
      <c r="I55725"/>
    </row>
    <row r="55726" spans="1:9" x14ac:dyDescent="0.25">
      <c r="A55726"/>
      <c r="B55726"/>
      <c r="C55726"/>
      <c r="D55726"/>
      <c r="E55726" s="148"/>
      <c r="F55726" s="148"/>
      <c r="G55726" s="149"/>
      <c r="H55726" s="148"/>
      <c r="I55726"/>
    </row>
    <row r="55727" spans="1:9" x14ac:dyDescent="0.25">
      <c r="A55727"/>
      <c r="B55727"/>
      <c r="C55727"/>
      <c r="D55727"/>
      <c r="E55727" s="148"/>
      <c r="F55727" s="148"/>
      <c r="G55727" s="149"/>
      <c r="H55727" s="148"/>
      <c r="I55727"/>
    </row>
    <row r="55728" spans="1:9" x14ac:dyDescent="0.25">
      <c r="A55728"/>
      <c r="B55728"/>
      <c r="C55728"/>
      <c r="D55728"/>
      <c r="E55728" s="148"/>
      <c r="F55728" s="148"/>
      <c r="G55728" s="149"/>
      <c r="H55728" s="148"/>
      <c r="I55728"/>
    </row>
    <row r="55729" spans="1:9" x14ac:dyDescent="0.25">
      <c r="A55729"/>
      <c r="B55729"/>
      <c r="C55729"/>
      <c r="D55729"/>
      <c r="E55729" s="148"/>
      <c r="F55729" s="148"/>
      <c r="G55729" s="149"/>
      <c r="H55729" s="148"/>
      <c r="I55729"/>
    </row>
    <row r="55730" spans="1:9" x14ac:dyDescent="0.25">
      <c r="A55730"/>
      <c r="B55730"/>
      <c r="C55730"/>
      <c r="D55730"/>
      <c r="E55730" s="148"/>
      <c r="F55730" s="148"/>
      <c r="G55730" s="149"/>
      <c r="H55730" s="148"/>
      <c r="I55730"/>
    </row>
    <row r="55731" spans="1:9" x14ac:dyDescent="0.25">
      <c r="A55731"/>
      <c r="B55731"/>
      <c r="C55731"/>
      <c r="D55731"/>
      <c r="E55731" s="148"/>
      <c r="F55731" s="148"/>
      <c r="G55731" s="149"/>
      <c r="H55731" s="148"/>
      <c r="I55731"/>
    </row>
    <row r="55732" spans="1:9" x14ac:dyDescent="0.25">
      <c r="A55732"/>
      <c r="B55732"/>
      <c r="C55732"/>
      <c r="D55732"/>
      <c r="E55732" s="148"/>
      <c r="F55732" s="148"/>
      <c r="G55732" s="149"/>
      <c r="H55732" s="148"/>
      <c r="I55732"/>
    </row>
    <row r="55733" spans="1:9" x14ac:dyDescent="0.25">
      <c r="A55733"/>
      <c r="B55733"/>
      <c r="C55733"/>
      <c r="D55733"/>
      <c r="E55733" s="148"/>
      <c r="F55733" s="148"/>
      <c r="G55733" s="149"/>
      <c r="H55733" s="148"/>
      <c r="I55733"/>
    </row>
    <row r="55734" spans="1:9" x14ac:dyDescent="0.25">
      <c r="A55734"/>
      <c r="B55734"/>
      <c r="C55734"/>
      <c r="D55734"/>
      <c r="E55734" s="148"/>
      <c r="F55734" s="148"/>
      <c r="G55734" s="149"/>
      <c r="H55734" s="148"/>
      <c r="I55734"/>
    </row>
    <row r="55735" spans="1:9" x14ac:dyDescent="0.25">
      <c r="A55735"/>
      <c r="B55735"/>
      <c r="C55735"/>
      <c r="D55735"/>
      <c r="E55735" s="148"/>
      <c r="F55735" s="148"/>
      <c r="G55735" s="149"/>
      <c r="H55735" s="148"/>
      <c r="I55735"/>
    </row>
    <row r="55736" spans="1:9" x14ac:dyDescent="0.25">
      <c r="A55736"/>
      <c r="B55736"/>
      <c r="C55736"/>
      <c r="D55736"/>
      <c r="E55736" s="148"/>
      <c r="F55736" s="148"/>
      <c r="G55736" s="149"/>
      <c r="H55736" s="148"/>
      <c r="I55736"/>
    </row>
    <row r="55737" spans="1:9" x14ac:dyDescent="0.25">
      <c r="A55737"/>
      <c r="B55737"/>
      <c r="C55737"/>
      <c r="D55737"/>
      <c r="E55737" s="148"/>
      <c r="F55737" s="148"/>
      <c r="G55737" s="149"/>
      <c r="H55737" s="148"/>
      <c r="I55737"/>
    </row>
    <row r="55738" spans="1:9" x14ac:dyDescent="0.25">
      <c r="A55738"/>
      <c r="B55738"/>
      <c r="C55738"/>
      <c r="D55738"/>
      <c r="E55738" s="148"/>
      <c r="F55738" s="148"/>
      <c r="G55738" s="149"/>
      <c r="H55738" s="148"/>
      <c r="I55738"/>
    </row>
    <row r="55739" spans="1:9" x14ac:dyDescent="0.25">
      <c r="A55739"/>
      <c r="B55739"/>
      <c r="C55739"/>
      <c r="D55739"/>
      <c r="E55739" s="148"/>
      <c r="F55739" s="148"/>
      <c r="G55739" s="149"/>
      <c r="H55739" s="148"/>
      <c r="I55739"/>
    </row>
    <row r="55740" spans="1:9" x14ac:dyDescent="0.25">
      <c r="A55740"/>
      <c r="B55740"/>
      <c r="C55740"/>
      <c r="D55740"/>
      <c r="E55740" s="148"/>
      <c r="F55740" s="148"/>
      <c r="G55740" s="149"/>
      <c r="H55740" s="148"/>
      <c r="I55740"/>
    </row>
    <row r="55741" spans="1:9" x14ac:dyDescent="0.25">
      <c r="A55741"/>
      <c r="B55741"/>
      <c r="C55741"/>
      <c r="D55741"/>
      <c r="E55741" s="148"/>
      <c r="F55741" s="148"/>
      <c r="G55741" s="149"/>
      <c r="H55741" s="148"/>
      <c r="I55741"/>
    </row>
    <row r="55742" spans="1:9" x14ac:dyDescent="0.25">
      <c r="A55742"/>
      <c r="B55742"/>
      <c r="C55742"/>
      <c r="D55742"/>
      <c r="E55742" s="148"/>
      <c r="F55742" s="148"/>
      <c r="G55742" s="149"/>
      <c r="H55742" s="148"/>
      <c r="I55742"/>
    </row>
    <row r="55743" spans="1:9" x14ac:dyDescent="0.25">
      <c r="A55743"/>
      <c r="B55743"/>
      <c r="C55743"/>
      <c r="D55743"/>
      <c r="E55743" s="148"/>
      <c r="F55743" s="148"/>
      <c r="G55743" s="149"/>
      <c r="H55743" s="148"/>
      <c r="I55743"/>
    </row>
    <row r="55744" spans="1:9" x14ac:dyDescent="0.25">
      <c r="A55744"/>
      <c r="B55744"/>
      <c r="C55744"/>
      <c r="D55744"/>
      <c r="E55744" s="148"/>
      <c r="F55744" s="148"/>
      <c r="G55744" s="149"/>
      <c r="H55744" s="148"/>
      <c r="I55744"/>
    </row>
    <row r="55745" spans="1:9" x14ac:dyDescent="0.25">
      <c r="A55745"/>
      <c r="B55745"/>
      <c r="C55745"/>
      <c r="D55745"/>
      <c r="E55745" s="148"/>
      <c r="F55745" s="148"/>
      <c r="G55745" s="149"/>
      <c r="H55745" s="148"/>
      <c r="I55745"/>
    </row>
    <row r="55746" spans="1:9" x14ac:dyDescent="0.25">
      <c r="A55746"/>
      <c r="B55746"/>
      <c r="C55746"/>
      <c r="D55746"/>
      <c r="E55746" s="148"/>
      <c r="F55746" s="148"/>
      <c r="G55746" s="149"/>
      <c r="H55746" s="148"/>
      <c r="I55746"/>
    </row>
    <row r="55747" spans="1:9" x14ac:dyDescent="0.25">
      <c r="A55747"/>
      <c r="B55747"/>
      <c r="C55747"/>
      <c r="D55747"/>
      <c r="E55747" s="148"/>
      <c r="F55747" s="148"/>
      <c r="G55747" s="149"/>
      <c r="H55747" s="148"/>
      <c r="I55747"/>
    </row>
    <row r="55748" spans="1:9" x14ac:dyDescent="0.25">
      <c r="A55748"/>
      <c r="B55748"/>
      <c r="C55748"/>
      <c r="D55748"/>
      <c r="E55748" s="148"/>
      <c r="F55748" s="148"/>
      <c r="G55748" s="149"/>
      <c r="H55748" s="148"/>
      <c r="I55748"/>
    </row>
    <row r="55749" spans="1:9" x14ac:dyDescent="0.25">
      <c r="A55749"/>
      <c r="B55749"/>
      <c r="C55749"/>
      <c r="D55749"/>
      <c r="E55749" s="148"/>
      <c r="F55749" s="148"/>
      <c r="G55749" s="149"/>
      <c r="H55749" s="148"/>
      <c r="I55749"/>
    </row>
    <row r="55750" spans="1:9" x14ac:dyDescent="0.25">
      <c r="A55750"/>
      <c r="B55750"/>
      <c r="C55750"/>
      <c r="D55750"/>
      <c r="E55750" s="148"/>
      <c r="F55750" s="148"/>
      <c r="G55750" s="149"/>
      <c r="H55750" s="148"/>
      <c r="I55750"/>
    </row>
    <row r="55751" spans="1:9" x14ac:dyDescent="0.25">
      <c r="A55751"/>
      <c r="B55751"/>
      <c r="C55751"/>
      <c r="D55751"/>
      <c r="E55751" s="148"/>
      <c r="F55751" s="148"/>
      <c r="G55751" s="149"/>
      <c r="H55751" s="148"/>
      <c r="I55751"/>
    </row>
    <row r="55752" spans="1:9" x14ac:dyDescent="0.25">
      <c r="A55752"/>
      <c r="B55752"/>
      <c r="C55752"/>
      <c r="D55752"/>
      <c r="E55752" s="148"/>
      <c r="F55752" s="148"/>
      <c r="G55752" s="149"/>
      <c r="H55752" s="148"/>
      <c r="I55752"/>
    </row>
    <row r="55753" spans="1:9" x14ac:dyDescent="0.25">
      <c r="A55753"/>
      <c r="B55753"/>
      <c r="C55753"/>
      <c r="D55753"/>
      <c r="E55753" s="148"/>
      <c r="F55753" s="148"/>
      <c r="G55753" s="149"/>
      <c r="H55753" s="148"/>
      <c r="I55753"/>
    </row>
    <row r="55754" spans="1:9" x14ac:dyDescent="0.25">
      <c r="A55754"/>
      <c r="B55754"/>
      <c r="C55754"/>
      <c r="D55754"/>
      <c r="E55754" s="148"/>
      <c r="F55754" s="148"/>
      <c r="G55754" s="149"/>
      <c r="H55754" s="148"/>
      <c r="I55754"/>
    </row>
    <row r="55755" spans="1:9" x14ac:dyDescent="0.25">
      <c r="A55755"/>
      <c r="B55755"/>
      <c r="C55755"/>
      <c r="D55755"/>
      <c r="E55755" s="148"/>
      <c r="F55755" s="148"/>
      <c r="G55755" s="149"/>
      <c r="H55755" s="148"/>
      <c r="I55755"/>
    </row>
    <row r="55756" spans="1:9" x14ac:dyDescent="0.25">
      <c r="A55756"/>
      <c r="B55756"/>
      <c r="C55756"/>
      <c r="D55756"/>
      <c r="E55756" s="148"/>
      <c r="F55756" s="148"/>
      <c r="G55756" s="149"/>
      <c r="H55756" s="148"/>
      <c r="I55756"/>
    </row>
    <row r="55757" spans="1:9" x14ac:dyDescent="0.25">
      <c r="A55757"/>
      <c r="B55757"/>
      <c r="C55757"/>
      <c r="D55757"/>
      <c r="E55757" s="148"/>
      <c r="F55757" s="148"/>
      <c r="G55757" s="149"/>
      <c r="H55757" s="148"/>
      <c r="I55757"/>
    </row>
    <row r="55758" spans="1:9" x14ac:dyDescent="0.25">
      <c r="A55758"/>
      <c r="B55758"/>
      <c r="C55758"/>
      <c r="D55758"/>
      <c r="E55758" s="148"/>
      <c r="F55758" s="148"/>
      <c r="G55758" s="149"/>
      <c r="H55758" s="148"/>
      <c r="I55758"/>
    </row>
    <row r="55759" spans="1:9" x14ac:dyDescent="0.25">
      <c r="A55759"/>
      <c r="B55759"/>
      <c r="C55759"/>
      <c r="D55759"/>
      <c r="E55759" s="148"/>
      <c r="F55759" s="148"/>
      <c r="G55759" s="149"/>
      <c r="H55759" s="148"/>
      <c r="I55759"/>
    </row>
    <row r="55760" spans="1:9" x14ac:dyDescent="0.25">
      <c r="A55760"/>
      <c r="B55760"/>
      <c r="C55760"/>
      <c r="D55760"/>
      <c r="E55760" s="148"/>
      <c r="F55760" s="148"/>
      <c r="G55760" s="149"/>
      <c r="H55760" s="148"/>
      <c r="I55760"/>
    </row>
    <row r="55761" spans="1:9" x14ac:dyDescent="0.25">
      <c r="A55761"/>
      <c r="B55761"/>
      <c r="C55761"/>
      <c r="D55761"/>
      <c r="E55761" s="148"/>
      <c r="F55761" s="148"/>
      <c r="G55761" s="149"/>
      <c r="H55761" s="148"/>
      <c r="I55761"/>
    </row>
    <row r="55762" spans="1:9" x14ac:dyDescent="0.25">
      <c r="A55762"/>
      <c r="B55762"/>
      <c r="C55762"/>
      <c r="D55762"/>
      <c r="E55762" s="148"/>
      <c r="F55762" s="148"/>
      <c r="G55762" s="149"/>
      <c r="H55762" s="148"/>
      <c r="I55762"/>
    </row>
    <row r="55763" spans="1:9" x14ac:dyDescent="0.25">
      <c r="A55763"/>
      <c r="B55763"/>
      <c r="C55763"/>
      <c r="D55763"/>
      <c r="E55763" s="148"/>
      <c r="F55763" s="148"/>
      <c r="G55763" s="149"/>
      <c r="H55763" s="148"/>
      <c r="I55763"/>
    </row>
    <row r="55764" spans="1:9" x14ac:dyDescent="0.25">
      <c r="A55764"/>
      <c r="B55764"/>
      <c r="C55764"/>
      <c r="D55764"/>
      <c r="E55764" s="148"/>
      <c r="F55764" s="148"/>
      <c r="G55764" s="149"/>
      <c r="H55764" s="148"/>
      <c r="I55764"/>
    </row>
    <row r="55765" spans="1:9" x14ac:dyDescent="0.25">
      <c r="A55765"/>
      <c r="B55765"/>
      <c r="C55765"/>
      <c r="D55765"/>
      <c r="E55765" s="148"/>
      <c r="F55765" s="148"/>
      <c r="G55765" s="149"/>
      <c r="H55765" s="148"/>
      <c r="I55765"/>
    </row>
    <row r="55766" spans="1:9" x14ac:dyDescent="0.25">
      <c r="A55766"/>
      <c r="B55766"/>
      <c r="C55766"/>
      <c r="D55766"/>
      <c r="E55766" s="148"/>
      <c r="F55766" s="148"/>
      <c r="G55766" s="149"/>
      <c r="H55766" s="148"/>
      <c r="I55766"/>
    </row>
    <row r="55767" spans="1:9" x14ac:dyDescent="0.25">
      <c r="A55767"/>
      <c r="B55767"/>
      <c r="C55767"/>
      <c r="D55767"/>
      <c r="E55767" s="148"/>
      <c r="F55767" s="148"/>
      <c r="G55767" s="149"/>
      <c r="H55767" s="148"/>
      <c r="I55767"/>
    </row>
    <row r="55768" spans="1:9" x14ac:dyDescent="0.25">
      <c r="A55768"/>
      <c r="B55768"/>
      <c r="C55768"/>
      <c r="D55768"/>
      <c r="E55768" s="148"/>
      <c r="F55768" s="148"/>
      <c r="G55768" s="149"/>
      <c r="H55768" s="148"/>
      <c r="I55768"/>
    </row>
    <row r="55769" spans="1:9" x14ac:dyDescent="0.25">
      <c r="A55769"/>
      <c r="B55769"/>
      <c r="C55769"/>
      <c r="D55769"/>
      <c r="E55769" s="148"/>
      <c r="F55769" s="148"/>
      <c r="G55769" s="149"/>
      <c r="H55769" s="148"/>
      <c r="I55769"/>
    </row>
    <row r="55770" spans="1:9" x14ac:dyDescent="0.25">
      <c r="A55770"/>
      <c r="B55770"/>
      <c r="C55770"/>
      <c r="D55770"/>
      <c r="E55770" s="148"/>
      <c r="F55770" s="148"/>
      <c r="G55770" s="149"/>
      <c r="H55770" s="148"/>
      <c r="I55770"/>
    </row>
    <row r="55771" spans="1:9" x14ac:dyDescent="0.25">
      <c r="A55771"/>
      <c r="B55771"/>
      <c r="C55771"/>
      <c r="D55771"/>
      <c r="E55771" s="148"/>
      <c r="F55771" s="148"/>
      <c r="G55771" s="149"/>
      <c r="H55771" s="148"/>
      <c r="I55771"/>
    </row>
    <row r="55772" spans="1:9" x14ac:dyDescent="0.25">
      <c r="A55772"/>
      <c r="B55772"/>
      <c r="C55772"/>
      <c r="D55772"/>
      <c r="E55772" s="148"/>
      <c r="F55772" s="148"/>
      <c r="G55772" s="149"/>
      <c r="H55772" s="148"/>
      <c r="I55772"/>
    </row>
    <row r="55773" spans="1:9" x14ac:dyDescent="0.25">
      <c r="A55773"/>
      <c r="B55773"/>
      <c r="C55773"/>
      <c r="D55773"/>
      <c r="E55773" s="148"/>
      <c r="F55773" s="148"/>
      <c r="G55773" s="149"/>
      <c r="H55773" s="148"/>
      <c r="I55773"/>
    </row>
    <row r="55774" spans="1:9" x14ac:dyDescent="0.25">
      <c r="A55774"/>
      <c r="B55774"/>
      <c r="C55774"/>
      <c r="D55774"/>
      <c r="E55774" s="148"/>
      <c r="F55774" s="148"/>
      <c r="G55774" s="149"/>
      <c r="H55774" s="148"/>
      <c r="I55774"/>
    </row>
    <row r="55775" spans="1:9" x14ac:dyDescent="0.25">
      <c r="A55775"/>
      <c r="B55775"/>
      <c r="C55775"/>
      <c r="D55775"/>
      <c r="E55775" s="148"/>
      <c r="F55775" s="148"/>
      <c r="G55775" s="149"/>
      <c r="H55775" s="148"/>
      <c r="I55775"/>
    </row>
    <row r="55776" spans="1:9" x14ac:dyDescent="0.25">
      <c r="A55776"/>
      <c r="B55776"/>
      <c r="C55776"/>
      <c r="D55776"/>
      <c r="E55776" s="148"/>
      <c r="F55776" s="148"/>
      <c r="G55776" s="149"/>
      <c r="H55776" s="148"/>
      <c r="I55776"/>
    </row>
    <row r="55777" spans="1:9" x14ac:dyDescent="0.25">
      <c r="A55777"/>
      <c r="B55777"/>
      <c r="C55777"/>
      <c r="D55777"/>
      <c r="E55777" s="148"/>
      <c r="F55777" s="148"/>
      <c r="G55777" s="149"/>
      <c r="H55777" s="148"/>
      <c r="I55777"/>
    </row>
    <row r="55778" spans="1:9" x14ac:dyDescent="0.25">
      <c r="A55778"/>
      <c r="B55778"/>
      <c r="C55778"/>
      <c r="D55778"/>
      <c r="E55778" s="148"/>
      <c r="F55778" s="148"/>
      <c r="G55778" s="149"/>
      <c r="H55778" s="148"/>
      <c r="I55778"/>
    </row>
    <row r="55779" spans="1:9" x14ac:dyDescent="0.25">
      <c r="A55779"/>
      <c r="B55779"/>
      <c r="C55779"/>
      <c r="D55779"/>
      <c r="E55779" s="148"/>
      <c r="F55779" s="148"/>
      <c r="G55779" s="149"/>
      <c r="H55779" s="148"/>
      <c r="I55779"/>
    </row>
    <row r="55780" spans="1:9" x14ac:dyDescent="0.25">
      <c r="A55780"/>
      <c r="B55780"/>
      <c r="C55780"/>
      <c r="D55780"/>
      <c r="E55780" s="148"/>
      <c r="F55780" s="148"/>
      <c r="G55780" s="149"/>
      <c r="H55780" s="148"/>
      <c r="I55780"/>
    </row>
    <row r="55781" spans="1:9" x14ac:dyDescent="0.25">
      <c r="A55781"/>
      <c r="B55781"/>
      <c r="C55781"/>
      <c r="D55781"/>
      <c r="E55781" s="148"/>
      <c r="F55781" s="148"/>
      <c r="G55781" s="149"/>
      <c r="H55781" s="148"/>
      <c r="I55781"/>
    </row>
    <row r="55782" spans="1:9" x14ac:dyDescent="0.25">
      <c r="A55782"/>
      <c r="B55782"/>
      <c r="C55782"/>
      <c r="D55782"/>
      <c r="E55782" s="148"/>
      <c r="F55782" s="148"/>
      <c r="G55782" s="149"/>
      <c r="H55782" s="148"/>
      <c r="I55782"/>
    </row>
    <row r="55783" spans="1:9" x14ac:dyDescent="0.25">
      <c r="A55783"/>
      <c r="B55783"/>
      <c r="C55783"/>
      <c r="D55783"/>
      <c r="E55783" s="148"/>
      <c r="F55783" s="148"/>
      <c r="G55783" s="149"/>
      <c r="H55783" s="148"/>
      <c r="I55783"/>
    </row>
    <row r="55784" spans="1:9" x14ac:dyDescent="0.25">
      <c r="A55784"/>
      <c r="B55784"/>
      <c r="C55784"/>
      <c r="D55784"/>
      <c r="E55784" s="148"/>
      <c r="F55784" s="148"/>
      <c r="G55784" s="149"/>
      <c r="H55784" s="148"/>
      <c r="I55784"/>
    </row>
    <row r="55785" spans="1:9" x14ac:dyDescent="0.25">
      <c r="A55785"/>
      <c r="B55785"/>
      <c r="C55785"/>
      <c r="D55785"/>
      <c r="E55785" s="148"/>
      <c r="F55785" s="148"/>
      <c r="G55785" s="149"/>
      <c r="H55785" s="148"/>
      <c r="I55785"/>
    </row>
    <row r="55786" spans="1:9" x14ac:dyDescent="0.25">
      <c r="A55786"/>
      <c r="B55786"/>
      <c r="C55786"/>
      <c r="D55786"/>
      <c r="E55786" s="148"/>
      <c r="F55786" s="148"/>
      <c r="G55786" s="149"/>
      <c r="H55786" s="148"/>
      <c r="I55786"/>
    </row>
    <row r="55787" spans="1:9" x14ac:dyDescent="0.25">
      <c r="A55787"/>
      <c r="B55787"/>
      <c r="C55787"/>
      <c r="D55787"/>
      <c r="E55787" s="148"/>
      <c r="F55787" s="148"/>
      <c r="G55787" s="149"/>
      <c r="H55787" s="148"/>
      <c r="I55787"/>
    </row>
    <row r="55788" spans="1:9" x14ac:dyDescent="0.25">
      <c r="A55788"/>
      <c r="B55788"/>
      <c r="C55788"/>
      <c r="D55788"/>
      <c r="E55788" s="148"/>
      <c r="F55788" s="148"/>
      <c r="G55788" s="149"/>
      <c r="H55788" s="148"/>
      <c r="I55788"/>
    </row>
    <row r="55789" spans="1:9" x14ac:dyDescent="0.25">
      <c r="A55789"/>
      <c r="B55789"/>
      <c r="C55789"/>
      <c r="D55789"/>
      <c r="E55789" s="148"/>
      <c r="F55789" s="148"/>
      <c r="G55789" s="149"/>
      <c r="H55789" s="148"/>
      <c r="I55789"/>
    </row>
    <row r="55790" spans="1:9" x14ac:dyDescent="0.25">
      <c r="A55790"/>
      <c r="B55790"/>
      <c r="C55790"/>
      <c r="D55790"/>
      <c r="E55790" s="148"/>
      <c r="F55790" s="148"/>
      <c r="G55790" s="149"/>
      <c r="H55790" s="148"/>
      <c r="I55790"/>
    </row>
    <row r="55791" spans="1:9" x14ac:dyDescent="0.25">
      <c r="A55791"/>
      <c r="B55791"/>
      <c r="C55791"/>
      <c r="D55791"/>
      <c r="E55791" s="148"/>
      <c r="F55791" s="148"/>
      <c r="G55791" s="149"/>
      <c r="H55791" s="148"/>
      <c r="I55791"/>
    </row>
    <row r="55792" spans="1:9" x14ac:dyDescent="0.25">
      <c r="A55792"/>
      <c r="B55792"/>
      <c r="C55792"/>
      <c r="D55792"/>
      <c r="E55792" s="148"/>
      <c r="F55792" s="148"/>
      <c r="G55792" s="149"/>
      <c r="H55792" s="148"/>
      <c r="I55792"/>
    </row>
    <row r="55793" spans="1:9" x14ac:dyDescent="0.25">
      <c r="A55793"/>
      <c r="B55793"/>
      <c r="C55793"/>
      <c r="D55793"/>
      <c r="E55793" s="148"/>
      <c r="F55793" s="148"/>
      <c r="G55793" s="149"/>
      <c r="H55793" s="148"/>
      <c r="I55793"/>
    </row>
    <row r="55794" spans="1:9" x14ac:dyDescent="0.25">
      <c r="A55794"/>
      <c r="B55794"/>
      <c r="C55794"/>
      <c r="D55794"/>
      <c r="E55794" s="148"/>
      <c r="F55794" s="148"/>
      <c r="G55794" s="149"/>
      <c r="H55794" s="148"/>
      <c r="I55794"/>
    </row>
    <row r="55795" spans="1:9" x14ac:dyDescent="0.25">
      <c r="A55795"/>
      <c r="B55795"/>
      <c r="C55795"/>
      <c r="D55795"/>
      <c r="E55795" s="148"/>
      <c r="F55795" s="148"/>
      <c r="G55795" s="149"/>
      <c r="H55795" s="148"/>
      <c r="I55795"/>
    </row>
    <row r="55796" spans="1:9" x14ac:dyDescent="0.25">
      <c r="A55796"/>
      <c r="B55796"/>
      <c r="C55796"/>
      <c r="D55796"/>
      <c r="E55796" s="148"/>
      <c r="F55796" s="148"/>
      <c r="G55796" s="149"/>
      <c r="H55796" s="148"/>
      <c r="I55796"/>
    </row>
    <row r="55797" spans="1:9" x14ac:dyDescent="0.25">
      <c r="A55797"/>
      <c r="B55797"/>
      <c r="C55797"/>
      <c r="D55797"/>
      <c r="E55797" s="148"/>
      <c r="F55797" s="148"/>
      <c r="G55797" s="149"/>
      <c r="H55797" s="148"/>
      <c r="I55797"/>
    </row>
    <row r="55798" spans="1:9" x14ac:dyDescent="0.25">
      <c r="A55798"/>
      <c r="B55798"/>
      <c r="C55798"/>
      <c r="D55798"/>
      <c r="E55798" s="148"/>
      <c r="F55798" s="148"/>
      <c r="G55798" s="149"/>
      <c r="H55798" s="148"/>
      <c r="I55798"/>
    </row>
    <row r="55799" spans="1:9" x14ac:dyDescent="0.25">
      <c r="A55799"/>
      <c r="B55799"/>
      <c r="C55799"/>
      <c r="D55799"/>
      <c r="E55799" s="148"/>
      <c r="F55799" s="148"/>
      <c r="G55799" s="149"/>
      <c r="H55799" s="148"/>
      <c r="I55799"/>
    </row>
    <row r="55800" spans="1:9" x14ac:dyDescent="0.25">
      <c r="A55800"/>
      <c r="B55800"/>
      <c r="C55800"/>
      <c r="D55800"/>
      <c r="E55800" s="148"/>
      <c r="F55800" s="148"/>
      <c r="G55800" s="149"/>
      <c r="H55800" s="148"/>
      <c r="I55800"/>
    </row>
    <row r="55801" spans="1:9" x14ac:dyDescent="0.25">
      <c r="A55801"/>
      <c r="B55801"/>
      <c r="C55801"/>
      <c r="D55801"/>
      <c r="E55801" s="148"/>
      <c r="F55801" s="148"/>
      <c r="G55801" s="149"/>
      <c r="H55801" s="148"/>
      <c r="I55801"/>
    </row>
    <row r="55802" spans="1:9" x14ac:dyDescent="0.25">
      <c r="A55802"/>
      <c r="B55802"/>
      <c r="C55802"/>
      <c r="D55802"/>
      <c r="E55802" s="148"/>
      <c r="F55802" s="148"/>
      <c r="G55802" s="149"/>
      <c r="H55802" s="148"/>
      <c r="I55802"/>
    </row>
    <row r="55803" spans="1:9" x14ac:dyDescent="0.25">
      <c r="A55803"/>
      <c r="B55803"/>
      <c r="C55803"/>
      <c r="D55803"/>
      <c r="E55803" s="148"/>
      <c r="F55803" s="148"/>
      <c r="G55803" s="149"/>
      <c r="H55803" s="148"/>
      <c r="I55803"/>
    </row>
    <row r="55804" spans="1:9" x14ac:dyDescent="0.25">
      <c r="A55804"/>
      <c r="B55804"/>
      <c r="C55804"/>
      <c r="D55804"/>
      <c r="E55804" s="148"/>
      <c r="F55804" s="148"/>
      <c r="G55804" s="149"/>
      <c r="H55804" s="148"/>
      <c r="I55804"/>
    </row>
    <row r="55805" spans="1:9" x14ac:dyDescent="0.25">
      <c r="A55805"/>
      <c r="B55805"/>
      <c r="C55805"/>
      <c r="D55805"/>
      <c r="E55805" s="148"/>
      <c r="F55805" s="148"/>
      <c r="G55805" s="149"/>
      <c r="H55805" s="148"/>
      <c r="I55805"/>
    </row>
    <row r="55806" spans="1:9" x14ac:dyDescent="0.25">
      <c r="A55806"/>
      <c r="B55806"/>
      <c r="C55806"/>
      <c r="D55806"/>
      <c r="E55806" s="148"/>
      <c r="F55806" s="148"/>
      <c r="G55806" s="149"/>
      <c r="H55806" s="148"/>
      <c r="I55806"/>
    </row>
    <row r="55807" spans="1:9" x14ac:dyDescent="0.25">
      <c r="A55807"/>
      <c r="B55807"/>
      <c r="C55807"/>
      <c r="D55807"/>
      <c r="E55807" s="148"/>
      <c r="F55807" s="148"/>
      <c r="G55807" s="149"/>
      <c r="H55807" s="148"/>
      <c r="I55807"/>
    </row>
    <row r="55808" spans="1:9" x14ac:dyDescent="0.25">
      <c r="A55808"/>
      <c r="B55808"/>
      <c r="C55808"/>
      <c r="D55808"/>
      <c r="E55808" s="148"/>
      <c r="F55808" s="148"/>
      <c r="G55808" s="149"/>
      <c r="H55808" s="148"/>
      <c r="I55808"/>
    </row>
    <row r="55809" spans="1:9" x14ac:dyDescent="0.25">
      <c r="A55809"/>
      <c r="B55809"/>
      <c r="C55809"/>
      <c r="D55809"/>
      <c r="E55809" s="148"/>
      <c r="F55809" s="148"/>
      <c r="G55809" s="149"/>
      <c r="H55809" s="148"/>
      <c r="I55809"/>
    </row>
    <row r="55810" spans="1:9" x14ac:dyDescent="0.25">
      <c r="A55810"/>
      <c r="B55810"/>
      <c r="C55810"/>
      <c r="D55810"/>
      <c r="E55810" s="148"/>
      <c r="F55810" s="148"/>
      <c r="G55810" s="149"/>
      <c r="H55810" s="148"/>
      <c r="I55810"/>
    </row>
    <row r="55811" spans="1:9" x14ac:dyDescent="0.25">
      <c r="A55811"/>
      <c r="B55811"/>
      <c r="C55811"/>
      <c r="D55811"/>
      <c r="E55811" s="148"/>
      <c r="F55811" s="148"/>
      <c r="G55811" s="149"/>
      <c r="H55811" s="148"/>
      <c r="I55811"/>
    </row>
    <row r="55812" spans="1:9" x14ac:dyDescent="0.25">
      <c r="A55812"/>
      <c r="B55812"/>
      <c r="C55812"/>
      <c r="D55812"/>
      <c r="E55812" s="148"/>
      <c r="F55812" s="148"/>
      <c r="G55812" s="149"/>
      <c r="H55812" s="148"/>
      <c r="I55812"/>
    </row>
    <row r="55813" spans="1:9" x14ac:dyDescent="0.25">
      <c r="A55813"/>
      <c r="B55813"/>
      <c r="C55813"/>
      <c r="D55813"/>
      <c r="E55813" s="148"/>
      <c r="F55813" s="148"/>
      <c r="G55813" s="149"/>
      <c r="H55813" s="148"/>
      <c r="I55813"/>
    </row>
    <row r="55814" spans="1:9" x14ac:dyDescent="0.25">
      <c r="A55814"/>
      <c r="B55814"/>
      <c r="C55814"/>
      <c r="D55814"/>
      <c r="E55814" s="148"/>
      <c r="F55814" s="148"/>
      <c r="G55814" s="149"/>
      <c r="H55814" s="148"/>
      <c r="I55814"/>
    </row>
    <row r="55815" spans="1:9" x14ac:dyDescent="0.25">
      <c r="A55815"/>
      <c r="B55815"/>
      <c r="C55815"/>
      <c r="D55815"/>
      <c r="E55815" s="148"/>
      <c r="F55815" s="148"/>
      <c r="G55815" s="149"/>
      <c r="H55815" s="148"/>
      <c r="I55815"/>
    </row>
    <row r="55816" spans="1:9" x14ac:dyDescent="0.25">
      <c r="A55816"/>
      <c r="B55816"/>
      <c r="C55816"/>
      <c r="D55816"/>
      <c r="E55816" s="148"/>
      <c r="F55816" s="148"/>
      <c r="G55816" s="149"/>
      <c r="H55816" s="148"/>
      <c r="I55816"/>
    </row>
    <row r="55817" spans="1:9" x14ac:dyDescent="0.25">
      <c r="A55817"/>
      <c r="B55817"/>
      <c r="C55817"/>
      <c r="D55817"/>
      <c r="E55817" s="148"/>
      <c r="F55817" s="148"/>
      <c r="G55817" s="149"/>
      <c r="H55817" s="148"/>
      <c r="I55817"/>
    </row>
    <row r="55818" spans="1:9" x14ac:dyDescent="0.25">
      <c r="A55818"/>
      <c r="B55818"/>
      <c r="C55818"/>
      <c r="D55818"/>
      <c r="E55818" s="148"/>
      <c r="F55818" s="148"/>
      <c r="G55818" s="149"/>
      <c r="H55818" s="148"/>
      <c r="I55818"/>
    </row>
    <row r="55819" spans="1:9" x14ac:dyDescent="0.25">
      <c r="A55819"/>
      <c r="B55819"/>
      <c r="C55819"/>
      <c r="D55819"/>
      <c r="E55819" s="148"/>
      <c r="F55819" s="148"/>
      <c r="G55819" s="149"/>
      <c r="H55819" s="148"/>
      <c r="I55819"/>
    </row>
    <row r="55820" spans="1:9" x14ac:dyDescent="0.25">
      <c r="A55820"/>
      <c r="B55820"/>
      <c r="C55820"/>
      <c r="D55820"/>
      <c r="E55820" s="148"/>
      <c r="F55820" s="148"/>
      <c r="G55820" s="149"/>
      <c r="H55820" s="148"/>
      <c r="I55820"/>
    </row>
    <row r="55821" spans="1:9" x14ac:dyDescent="0.25">
      <c r="A55821"/>
      <c r="B55821"/>
      <c r="C55821"/>
      <c r="D55821"/>
      <c r="E55821" s="148"/>
      <c r="F55821" s="148"/>
      <c r="G55821" s="149"/>
      <c r="H55821" s="148"/>
      <c r="I55821"/>
    </row>
    <row r="55822" spans="1:9" x14ac:dyDescent="0.25">
      <c r="A55822"/>
      <c r="B55822"/>
      <c r="C55822"/>
      <c r="D55822"/>
      <c r="E55822" s="148"/>
      <c r="F55822" s="148"/>
      <c r="G55822" s="149"/>
      <c r="H55822" s="148"/>
      <c r="I55822"/>
    </row>
    <row r="55823" spans="1:9" x14ac:dyDescent="0.25">
      <c r="A55823"/>
      <c r="B55823"/>
      <c r="C55823"/>
      <c r="D55823"/>
      <c r="E55823" s="148"/>
      <c r="F55823" s="148"/>
      <c r="G55823" s="149"/>
      <c r="H55823" s="148"/>
      <c r="I55823"/>
    </row>
    <row r="55824" spans="1:9" x14ac:dyDescent="0.25">
      <c r="A55824"/>
      <c r="B55824"/>
      <c r="C55824"/>
      <c r="D55824"/>
      <c r="E55824" s="148"/>
      <c r="F55824" s="148"/>
      <c r="G55824" s="149"/>
      <c r="H55824" s="148"/>
      <c r="I55824"/>
    </row>
    <row r="55825" spans="1:9" x14ac:dyDescent="0.25">
      <c r="A55825"/>
      <c r="B55825"/>
      <c r="C55825"/>
      <c r="D55825"/>
      <c r="E55825" s="148"/>
      <c r="F55825" s="148"/>
      <c r="G55825" s="149"/>
      <c r="H55825" s="148"/>
      <c r="I55825"/>
    </row>
    <row r="55826" spans="1:9" x14ac:dyDescent="0.25">
      <c r="A55826"/>
      <c r="B55826"/>
      <c r="C55826"/>
      <c r="D55826"/>
      <c r="E55826" s="148"/>
      <c r="F55826" s="148"/>
      <c r="G55826" s="149"/>
      <c r="H55826" s="148"/>
      <c r="I55826"/>
    </row>
    <row r="55827" spans="1:9" x14ac:dyDescent="0.25">
      <c r="A55827"/>
      <c r="B55827"/>
      <c r="C55827"/>
      <c r="D55827"/>
      <c r="E55827" s="148"/>
      <c r="F55827" s="148"/>
      <c r="G55827" s="149"/>
      <c r="H55827" s="148"/>
      <c r="I55827"/>
    </row>
    <row r="55828" spans="1:9" x14ac:dyDescent="0.25">
      <c r="A55828"/>
      <c r="B55828"/>
      <c r="C55828"/>
      <c r="D55828"/>
      <c r="E55828" s="148"/>
      <c r="F55828" s="148"/>
      <c r="G55828" s="149"/>
      <c r="H55828" s="148"/>
      <c r="I55828"/>
    </row>
    <row r="55829" spans="1:9" x14ac:dyDescent="0.25">
      <c r="A55829"/>
      <c r="B55829"/>
      <c r="C55829"/>
      <c r="D55829"/>
      <c r="E55829" s="148"/>
      <c r="F55829" s="148"/>
      <c r="G55829" s="149"/>
      <c r="H55829" s="148"/>
      <c r="I55829"/>
    </row>
    <row r="55830" spans="1:9" x14ac:dyDescent="0.25">
      <c r="A55830"/>
      <c r="B55830"/>
      <c r="C55830"/>
      <c r="D55830"/>
      <c r="E55830" s="148"/>
      <c r="F55830" s="148"/>
      <c r="G55830" s="149"/>
      <c r="H55830" s="148"/>
      <c r="I55830"/>
    </row>
    <row r="55831" spans="1:9" x14ac:dyDescent="0.25">
      <c r="A55831"/>
      <c r="B55831"/>
      <c r="C55831"/>
      <c r="D55831"/>
      <c r="E55831" s="148"/>
      <c r="F55831" s="148"/>
      <c r="G55831" s="149"/>
      <c r="H55831" s="148"/>
      <c r="I55831"/>
    </row>
    <row r="55832" spans="1:9" x14ac:dyDescent="0.25">
      <c r="A55832"/>
      <c r="B55832"/>
      <c r="C55832"/>
      <c r="D55832"/>
      <c r="E55832" s="148"/>
      <c r="F55832" s="148"/>
      <c r="G55832" s="149"/>
      <c r="H55832" s="148"/>
      <c r="I55832"/>
    </row>
    <row r="55833" spans="1:9" x14ac:dyDescent="0.25">
      <c r="A55833"/>
      <c r="B55833"/>
      <c r="C55833"/>
      <c r="D55833"/>
      <c r="E55833" s="148"/>
      <c r="F55833" s="148"/>
      <c r="G55833" s="149"/>
      <c r="H55833" s="148"/>
      <c r="I55833"/>
    </row>
    <row r="55834" spans="1:9" x14ac:dyDescent="0.25">
      <c r="A55834"/>
      <c r="B55834"/>
      <c r="C55834"/>
      <c r="D55834"/>
      <c r="E55834" s="148"/>
      <c r="F55834" s="148"/>
      <c r="G55834" s="149"/>
      <c r="H55834" s="148"/>
      <c r="I55834"/>
    </row>
    <row r="55835" spans="1:9" x14ac:dyDescent="0.25">
      <c r="A55835"/>
      <c r="B55835"/>
      <c r="C55835"/>
      <c r="D55835"/>
      <c r="E55835" s="148"/>
      <c r="F55835" s="148"/>
      <c r="G55835" s="149"/>
      <c r="H55835" s="148"/>
      <c r="I55835"/>
    </row>
    <row r="55836" spans="1:9" x14ac:dyDescent="0.25">
      <c r="A55836"/>
      <c r="B55836"/>
      <c r="C55836"/>
      <c r="D55836"/>
      <c r="E55836" s="148"/>
      <c r="F55836" s="148"/>
      <c r="G55836" s="149"/>
      <c r="H55836" s="148"/>
      <c r="I55836"/>
    </row>
    <row r="55837" spans="1:9" x14ac:dyDescent="0.25">
      <c r="A55837"/>
      <c r="B55837"/>
      <c r="C55837"/>
      <c r="D55837"/>
      <c r="E55837" s="148"/>
      <c r="F55837" s="148"/>
      <c r="G55837" s="149"/>
      <c r="H55837" s="148"/>
      <c r="I55837"/>
    </row>
    <row r="55838" spans="1:9" x14ac:dyDescent="0.25">
      <c r="A55838"/>
      <c r="B55838"/>
      <c r="C55838"/>
      <c r="D55838"/>
      <c r="E55838" s="148"/>
      <c r="F55838" s="148"/>
      <c r="G55838" s="149"/>
      <c r="H55838" s="148"/>
      <c r="I55838"/>
    </row>
    <row r="55839" spans="1:9" x14ac:dyDescent="0.25">
      <c r="A55839"/>
      <c r="B55839"/>
      <c r="C55839"/>
      <c r="D55839"/>
      <c r="E55839" s="148"/>
      <c r="F55839" s="148"/>
      <c r="G55839" s="149"/>
      <c r="H55839" s="148"/>
      <c r="I55839"/>
    </row>
    <row r="55840" spans="1:9" x14ac:dyDescent="0.25">
      <c r="A55840"/>
      <c r="B55840"/>
      <c r="C55840"/>
      <c r="D55840"/>
      <c r="E55840" s="148"/>
      <c r="F55840" s="148"/>
      <c r="G55840" s="149"/>
      <c r="H55840" s="148"/>
      <c r="I55840"/>
    </row>
    <row r="55841" spans="1:9" x14ac:dyDescent="0.25">
      <c r="A55841"/>
      <c r="B55841"/>
      <c r="C55841"/>
      <c r="D55841"/>
      <c r="E55841" s="148"/>
      <c r="F55841" s="148"/>
      <c r="G55841" s="149"/>
      <c r="H55841" s="148"/>
      <c r="I55841"/>
    </row>
    <row r="55842" spans="1:9" x14ac:dyDescent="0.25">
      <c r="A55842"/>
      <c r="B55842"/>
      <c r="C55842"/>
      <c r="D55842"/>
      <c r="E55842" s="148"/>
      <c r="F55842" s="148"/>
      <c r="G55842" s="149"/>
      <c r="H55842" s="148"/>
      <c r="I55842"/>
    </row>
    <row r="55843" spans="1:9" x14ac:dyDescent="0.25">
      <c r="A55843"/>
      <c r="B55843"/>
      <c r="C55843"/>
      <c r="D55843"/>
      <c r="E55843" s="148"/>
      <c r="F55843" s="148"/>
      <c r="G55843" s="149"/>
      <c r="H55843" s="148"/>
      <c r="I55843"/>
    </row>
    <row r="55844" spans="1:9" x14ac:dyDescent="0.25">
      <c r="A55844"/>
      <c r="B55844"/>
      <c r="C55844"/>
      <c r="D55844"/>
      <c r="E55844" s="148"/>
      <c r="F55844" s="148"/>
      <c r="G55844" s="149"/>
      <c r="H55844" s="148"/>
      <c r="I55844"/>
    </row>
    <row r="55845" spans="1:9" x14ac:dyDescent="0.25">
      <c r="A55845"/>
      <c r="B55845"/>
      <c r="C55845"/>
      <c r="D55845"/>
      <c r="E55845" s="148"/>
      <c r="F55845" s="148"/>
      <c r="G55845" s="149"/>
      <c r="H55845" s="148"/>
      <c r="I55845"/>
    </row>
    <row r="55846" spans="1:9" x14ac:dyDescent="0.25">
      <c r="A55846"/>
      <c r="B55846"/>
      <c r="C55846"/>
      <c r="D55846"/>
      <c r="E55846" s="148"/>
      <c r="F55846" s="148"/>
      <c r="G55846" s="149"/>
      <c r="H55846" s="148"/>
      <c r="I55846"/>
    </row>
    <row r="55847" spans="1:9" x14ac:dyDescent="0.25">
      <c r="A55847"/>
      <c r="B55847"/>
      <c r="C55847"/>
      <c r="D55847"/>
      <c r="E55847" s="148"/>
      <c r="F55847" s="148"/>
      <c r="G55847" s="149"/>
      <c r="H55847" s="148"/>
      <c r="I55847"/>
    </row>
    <row r="55848" spans="1:9" x14ac:dyDescent="0.25">
      <c r="A55848"/>
      <c r="B55848"/>
      <c r="C55848"/>
      <c r="D55848"/>
      <c r="E55848" s="148"/>
      <c r="F55848" s="148"/>
      <c r="G55848" s="149"/>
      <c r="H55848" s="148"/>
      <c r="I55848"/>
    </row>
    <row r="55849" spans="1:9" x14ac:dyDescent="0.25">
      <c r="A55849"/>
      <c r="B55849"/>
      <c r="C55849"/>
      <c r="D55849"/>
      <c r="E55849" s="148"/>
      <c r="F55849" s="148"/>
      <c r="G55849" s="149"/>
      <c r="H55849" s="148"/>
      <c r="I55849"/>
    </row>
    <row r="55850" spans="1:9" x14ac:dyDescent="0.25">
      <c r="A55850"/>
      <c r="B55850"/>
      <c r="C55850"/>
      <c r="D55850"/>
      <c r="E55850" s="148"/>
      <c r="F55850" s="148"/>
      <c r="G55850" s="149"/>
      <c r="H55850" s="148"/>
      <c r="I55850"/>
    </row>
    <row r="55851" spans="1:9" x14ac:dyDescent="0.25">
      <c r="A55851"/>
      <c r="B55851"/>
      <c r="C55851"/>
      <c r="D55851"/>
      <c r="E55851" s="148"/>
      <c r="F55851" s="148"/>
      <c r="G55851" s="149"/>
      <c r="H55851" s="148"/>
      <c r="I55851"/>
    </row>
    <row r="55852" spans="1:9" x14ac:dyDescent="0.25">
      <c r="A55852"/>
      <c r="B55852"/>
      <c r="C55852"/>
      <c r="D55852"/>
      <c r="E55852" s="148"/>
      <c r="F55852" s="148"/>
      <c r="G55852" s="149"/>
      <c r="H55852" s="148"/>
      <c r="I55852"/>
    </row>
    <row r="55853" spans="1:9" x14ac:dyDescent="0.25">
      <c r="A55853"/>
      <c r="B55853"/>
      <c r="C55853"/>
      <c r="D55853"/>
      <c r="E55853" s="148"/>
      <c r="F55853" s="148"/>
      <c r="G55853" s="149"/>
      <c r="H55853" s="148"/>
      <c r="I55853"/>
    </row>
    <row r="55854" spans="1:9" x14ac:dyDescent="0.25">
      <c r="A55854"/>
      <c r="B55854"/>
      <c r="C55854"/>
      <c r="D55854"/>
      <c r="E55854" s="148"/>
      <c r="F55854" s="148"/>
      <c r="G55854" s="149"/>
      <c r="H55854" s="148"/>
      <c r="I55854"/>
    </row>
    <row r="55855" spans="1:9" x14ac:dyDescent="0.25">
      <c r="A55855"/>
      <c r="B55855"/>
      <c r="C55855"/>
      <c r="D55855"/>
      <c r="E55855" s="148"/>
      <c r="F55855" s="148"/>
      <c r="G55855" s="149"/>
      <c r="H55855" s="148"/>
      <c r="I55855"/>
    </row>
    <row r="55856" spans="1:9" x14ac:dyDescent="0.25">
      <c r="A55856"/>
      <c r="B55856"/>
      <c r="C55856"/>
      <c r="D55856"/>
      <c r="E55856" s="148"/>
      <c r="F55856" s="148"/>
      <c r="G55856" s="149"/>
      <c r="H55856" s="148"/>
      <c r="I55856"/>
    </row>
    <row r="55857" spans="1:9" x14ac:dyDescent="0.25">
      <c r="A55857"/>
      <c r="B55857"/>
      <c r="C55857"/>
      <c r="D55857"/>
      <c r="E55857" s="148"/>
      <c r="F55857" s="148"/>
      <c r="G55857" s="149"/>
      <c r="H55857" s="148"/>
      <c r="I55857"/>
    </row>
    <row r="55858" spans="1:9" x14ac:dyDescent="0.25">
      <c r="A55858"/>
      <c r="B55858"/>
      <c r="C55858"/>
      <c r="D55858"/>
      <c r="E55858" s="148"/>
      <c r="F55858" s="148"/>
      <c r="G55858" s="149"/>
      <c r="H55858" s="148"/>
      <c r="I55858"/>
    </row>
    <row r="55859" spans="1:9" x14ac:dyDescent="0.25">
      <c r="A55859"/>
      <c r="B55859"/>
      <c r="C55859"/>
      <c r="D55859"/>
      <c r="E55859" s="148"/>
      <c r="F55859" s="148"/>
      <c r="G55859" s="149"/>
      <c r="H55859" s="148"/>
      <c r="I55859"/>
    </row>
    <row r="55860" spans="1:9" x14ac:dyDescent="0.25">
      <c r="A55860"/>
      <c r="B55860"/>
      <c r="C55860"/>
      <c r="D55860"/>
      <c r="E55860" s="148"/>
      <c r="F55860" s="148"/>
      <c r="G55860" s="149"/>
      <c r="H55860" s="148"/>
      <c r="I55860"/>
    </row>
    <row r="55861" spans="1:9" x14ac:dyDescent="0.25">
      <c r="A55861"/>
      <c r="B55861"/>
      <c r="C55861"/>
      <c r="D55861"/>
      <c r="E55861" s="148"/>
      <c r="F55861" s="148"/>
      <c r="G55861" s="149"/>
      <c r="H55861" s="148"/>
      <c r="I55861"/>
    </row>
    <row r="55862" spans="1:9" x14ac:dyDescent="0.25">
      <c r="A55862"/>
      <c r="B55862"/>
      <c r="C55862"/>
      <c r="D55862"/>
      <c r="E55862" s="148"/>
      <c r="F55862" s="148"/>
      <c r="G55862" s="149"/>
      <c r="H55862" s="148"/>
      <c r="I55862"/>
    </row>
    <row r="55863" spans="1:9" x14ac:dyDescent="0.25">
      <c r="A55863"/>
      <c r="B55863"/>
      <c r="C55863"/>
      <c r="D55863"/>
      <c r="E55863" s="148"/>
      <c r="F55863" s="148"/>
      <c r="G55863" s="149"/>
      <c r="H55863" s="148"/>
      <c r="I55863"/>
    </row>
    <row r="55864" spans="1:9" x14ac:dyDescent="0.25">
      <c r="A55864"/>
      <c r="B55864"/>
      <c r="C55864"/>
      <c r="D55864"/>
      <c r="E55864" s="148"/>
      <c r="F55864" s="148"/>
      <c r="G55864" s="149"/>
      <c r="H55864" s="148"/>
      <c r="I55864"/>
    </row>
    <row r="55865" spans="1:9" x14ac:dyDescent="0.25">
      <c r="A55865"/>
      <c r="B55865"/>
      <c r="C55865"/>
      <c r="D55865"/>
      <c r="E55865" s="148"/>
      <c r="F55865" s="148"/>
      <c r="G55865" s="149"/>
      <c r="H55865" s="148"/>
      <c r="I55865"/>
    </row>
    <row r="55866" spans="1:9" x14ac:dyDescent="0.25">
      <c r="A55866"/>
      <c r="B55866"/>
      <c r="C55866"/>
      <c r="D55866"/>
      <c r="E55866" s="148"/>
      <c r="F55866" s="148"/>
      <c r="G55866" s="149"/>
      <c r="H55866" s="148"/>
      <c r="I55866"/>
    </row>
    <row r="55867" spans="1:9" x14ac:dyDescent="0.25">
      <c r="A55867"/>
      <c r="B55867"/>
      <c r="C55867"/>
      <c r="D55867"/>
      <c r="E55867" s="148"/>
      <c r="F55867" s="148"/>
      <c r="G55867" s="149"/>
      <c r="H55867" s="148"/>
      <c r="I55867"/>
    </row>
    <row r="55868" spans="1:9" x14ac:dyDescent="0.25">
      <c r="A55868"/>
      <c r="B55868"/>
      <c r="C55868"/>
      <c r="D55868"/>
      <c r="E55868" s="148"/>
      <c r="F55868" s="148"/>
      <c r="G55868" s="149"/>
      <c r="H55868" s="148"/>
      <c r="I55868"/>
    </row>
    <row r="55869" spans="1:9" x14ac:dyDescent="0.25">
      <c r="A55869"/>
      <c r="B55869"/>
      <c r="C55869"/>
      <c r="D55869"/>
      <c r="E55869" s="148"/>
      <c r="F55869" s="148"/>
      <c r="G55869" s="149"/>
      <c r="H55869" s="148"/>
      <c r="I55869"/>
    </row>
    <row r="55870" spans="1:9" x14ac:dyDescent="0.25">
      <c r="A55870"/>
      <c r="B55870"/>
      <c r="C55870"/>
      <c r="D55870"/>
      <c r="E55870" s="148"/>
      <c r="F55870" s="148"/>
      <c r="G55870" s="149"/>
      <c r="H55870" s="148"/>
      <c r="I55870"/>
    </row>
    <row r="55871" spans="1:9" x14ac:dyDescent="0.25">
      <c r="A55871"/>
      <c r="B55871"/>
      <c r="C55871"/>
      <c r="D55871"/>
      <c r="E55871" s="148"/>
      <c r="F55871" s="148"/>
      <c r="G55871" s="149"/>
      <c r="H55871" s="148"/>
      <c r="I55871"/>
    </row>
    <row r="55872" spans="1:9" x14ac:dyDescent="0.25">
      <c r="A55872"/>
      <c r="B55872"/>
      <c r="C55872"/>
      <c r="D55872"/>
      <c r="E55872" s="148"/>
      <c r="F55872" s="148"/>
      <c r="G55872" s="149"/>
      <c r="H55872" s="148"/>
      <c r="I55872"/>
    </row>
    <row r="55873" spans="1:9" x14ac:dyDescent="0.25">
      <c r="A55873"/>
      <c r="B55873"/>
      <c r="C55873"/>
      <c r="D55873"/>
      <c r="E55873" s="148"/>
      <c r="F55873" s="148"/>
      <c r="G55873" s="149"/>
      <c r="H55873" s="148"/>
      <c r="I55873"/>
    </row>
    <row r="55874" spans="1:9" x14ac:dyDescent="0.25">
      <c r="A55874"/>
      <c r="B55874"/>
      <c r="C55874"/>
      <c r="D55874"/>
      <c r="E55874" s="148"/>
      <c r="F55874" s="148"/>
      <c r="G55874" s="149"/>
      <c r="H55874" s="148"/>
      <c r="I55874"/>
    </row>
    <row r="55875" spans="1:9" x14ac:dyDescent="0.25">
      <c r="A55875"/>
      <c r="B55875"/>
      <c r="C55875"/>
      <c r="D55875"/>
      <c r="E55875" s="148"/>
      <c r="F55875" s="148"/>
      <c r="G55875" s="149"/>
      <c r="H55875" s="148"/>
      <c r="I55875"/>
    </row>
    <row r="55876" spans="1:9" x14ac:dyDescent="0.25">
      <c r="A55876"/>
      <c r="B55876"/>
      <c r="C55876"/>
      <c r="D55876"/>
      <c r="E55876" s="148"/>
      <c r="F55876" s="148"/>
      <c r="G55876" s="149"/>
      <c r="H55876" s="148"/>
      <c r="I55876"/>
    </row>
    <row r="55877" spans="1:9" x14ac:dyDescent="0.25">
      <c r="A55877"/>
      <c r="B55877"/>
      <c r="C55877"/>
      <c r="D55877"/>
      <c r="E55877" s="148"/>
      <c r="F55877" s="148"/>
      <c r="G55877" s="149"/>
      <c r="H55877" s="148"/>
      <c r="I55877"/>
    </row>
    <row r="55878" spans="1:9" x14ac:dyDescent="0.25">
      <c r="A55878"/>
      <c r="B55878"/>
      <c r="C55878"/>
      <c r="D55878"/>
      <c r="E55878" s="148"/>
      <c r="F55878" s="148"/>
      <c r="G55878" s="149"/>
      <c r="H55878" s="148"/>
      <c r="I55878"/>
    </row>
    <row r="55879" spans="1:9" x14ac:dyDescent="0.25">
      <c r="A55879"/>
      <c r="B55879"/>
      <c r="C55879"/>
      <c r="D55879"/>
      <c r="E55879" s="148"/>
      <c r="F55879" s="148"/>
      <c r="G55879" s="149"/>
      <c r="H55879" s="148"/>
      <c r="I55879"/>
    </row>
    <row r="55880" spans="1:9" x14ac:dyDescent="0.25">
      <c r="A55880"/>
      <c r="B55880"/>
      <c r="C55880"/>
      <c r="D55880"/>
      <c r="E55880" s="148"/>
      <c r="F55880" s="148"/>
      <c r="G55880" s="149"/>
      <c r="H55880" s="148"/>
      <c r="I55880"/>
    </row>
    <row r="55881" spans="1:9" x14ac:dyDescent="0.25">
      <c r="A55881"/>
      <c r="B55881"/>
      <c r="C55881"/>
      <c r="D55881"/>
      <c r="E55881" s="148"/>
      <c r="F55881" s="148"/>
      <c r="G55881" s="149"/>
      <c r="H55881" s="148"/>
      <c r="I55881"/>
    </row>
    <row r="55882" spans="1:9" x14ac:dyDescent="0.25">
      <c r="A55882"/>
      <c r="B55882"/>
      <c r="C55882"/>
      <c r="D55882"/>
      <c r="E55882" s="148"/>
      <c r="F55882" s="148"/>
      <c r="G55882" s="149"/>
      <c r="H55882" s="148"/>
      <c r="I55882"/>
    </row>
    <row r="55883" spans="1:9" x14ac:dyDescent="0.25">
      <c r="A55883"/>
      <c r="B55883"/>
      <c r="C55883"/>
      <c r="D55883"/>
      <c r="E55883" s="148"/>
      <c r="F55883" s="148"/>
      <c r="G55883" s="149"/>
      <c r="H55883" s="148"/>
      <c r="I55883"/>
    </row>
    <row r="55884" spans="1:9" x14ac:dyDescent="0.25">
      <c r="A55884"/>
      <c r="B55884"/>
      <c r="C55884"/>
      <c r="D55884"/>
      <c r="E55884" s="148"/>
      <c r="F55884" s="148"/>
      <c r="G55884" s="149"/>
      <c r="H55884" s="148"/>
      <c r="I55884"/>
    </row>
    <row r="55885" spans="1:9" x14ac:dyDescent="0.25">
      <c r="A55885"/>
      <c r="B55885"/>
      <c r="C55885"/>
      <c r="D55885"/>
      <c r="E55885" s="148"/>
      <c r="F55885" s="148"/>
      <c r="G55885" s="149"/>
      <c r="H55885" s="148"/>
      <c r="I55885"/>
    </row>
    <row r="55886" spans="1:9" x14ac:dyDescent="0.25">
      <c r="A55886"/>
      <c r="B55886"/>
      <c r="C55886"/>
      <c r="D55886"/>
      <c r="E55886" s="148"/>
      <c r="F55886" s="148"/>
      <c r="G55886" s="149"/>
      <c r="H55886" s="148"/>
      <c r="I55886"/>
    </row>
    <row r="55887" spans="1:9" x14ac:dyDescent="0.25">
      <c r="A55887"/>
      <c r="B55887"/>
      <c r="C55887"/>
      <c r="D55887"/>
      <c r="E55887" s="148"/>
      <c r="F55887" s="148"/>
      <c r="G55887" s="149"/>
      <c r="H55887" s="148"/>
      <c r="I55887"/>
    </row>
    <row r="55888" spans="1:9" x14ac:dyDescent="0.25">
      <c r="A55888"/>
      <c r="B55888"/>
      <c r="C55888"/>
      <c r="D55888"/>
      <c r="E55888" s="148"/>
      <c r="F55888" s="148"/>
      <c r="G55888" s="149"/>
      <c r="H55888" s="148"/>
      <c r="I55888"/>
    </row>
    <row r="55889" spans="1:9" x14ac:dyDescent="0.25">
      <c r="A55889"/>
      <c r="B55889"/>
      <c r="C55889"/>
      <c r="D55889"/>
      <c r="E55889" s="148"/>
      <c r="F55889" s="148"/>
      <c r="G55889" s="149"/>
      <c r="H55889" s="148"/>
      <c r="I55889"/>
    </row>
    <row r="55890" spans="1:9" x14ac:dyDescent="0.25">
      <c r="A55890"/>
      <c r="B55890"/>
      <c r="C55890"/>
      <c r="D55890"/>
      <c r="E55890" s="148"/>
      <c r="F55890" s="148"/>
      <c r="G55890" s="149"/>
      <c r="H55890" s="148"/>
      <c r="I55890"/>
    </row>
    <row r="55891" spans="1:9" x14ac:dyDescent="0.25">
      <c r="A55891"/>
      <c r="B55891"/>
      <c r="C55891"/>
      <c r="D55891"/>
      <c r="E55891" s="148"/>
      <c r="F55891" s="148"/>
      <c r="G55891" s="149"/>
      <c r="H55891" s="148"/>
      <c r="I55891"/>
    </row>
    <row r="55892" spans="1:9" x14ac:dyDescent="0.25">
      <c r="A55892"/>
      <c r="B55892"/>
      <c r="C55892"/>
      <c r="D55892"/>
      <c r="E55892" s="148"/>
      <c r="F55892" s="148"/>
      <c r="G55892" s="149"/>
      <c r="H55892" s="148"/>
      <c r="I55892"/>
    </row>
    <row r="55893" spans="1:9" x14ac:dyDescent="0.25">
      <c r="A55893"/>
      <c r="B55893"/>
      <c r="C55893"/>
      <c r="D55893"/>
      <c r="E55893" s="148"/>
      <c r="F55893" s="148"/>
      <c r="G55893" s="149"/>
      <c r="H55893" s="148"/>
      <c r="I55893"/>
    </row>
    <row r="55894" spans="1:9" x14ac:dyDescent="0.25">
      <c r="A55894"/>
      <c r="B55894"/>
      <c r="C55894"/>
      <c r="D55894"/>
      <c r="E55894" s="148"/>
      <c r="F55894" s="148"/>
      <c r="G55894" s="149"/>
      <c r="H55894" s="148"/>
      <c r="I55894"/>
    </row>
    <row r="55895" spans="1:9" x14ac:dyDescent="0.25">
      <c r="A55895"/>
      <c r="B55895"/>
      <c r="C55895"/>
      <c r="D55895"/>
      <c r="E55895" s="148"/>
      <c r="F55895" s="148"/>
      <c r="G55895" s="149"/>
      <c r="H55895" s="148"/>
      <c r="I55895"/>
    </row>
    <row r="55896" spans="1:9" x14ac:dyDescent="0.25">
      <c r="A55896"/>
      <c r="B55896"/>
      <c r="C55896"/>
      <c r="D55896"/>
      <c r="E55896" s="148"/>
      <c r="F55896" s="148"/>
      <c r="G55896" s="149"/>
      <c r="H55896" s="148"/>
      <c r="I55896"/>
    </row>
    <row r="55897" spans="1:9" x14ac:dyDescent="0.25">
      <c r="A55897"/>
      <c r="B55897"/>
      <c r="C55897"/>
      <c r="D55897"/>
      <c r="E55897" s="148"/>
      <c r="F55897" s="148"/>
      <c r="G55897" s="149"/>
      <c r="H55897" s="148"/>
      <c r="I55897"/>
    </row>
    <row r="55898" spans="1:9" x14ac:dyDescent="0.25">
      <c r="A55898"/>
      <c r="B55898"/>
      <c r="C55898"/>
      <c r="D55898"/>
      <c r="E55898" s="148"/>
      <c r="F55898" s="148"/>
      <c r="G55898" s="149"/>
      <c r="H55898" s="148"/>
      <c r="I55898"/>
    </row>
    <row r="55899" spans="1:9" x14ac:dyDescent="0.25">
      <c r="A55899"/>
      <c r="B55899"/>
      <c r="C55899"/>
      <c r="D55899"/>
      <c r="E55899" s="148"/>
      <c r="F55899" s="148"/>
      <c r="G55899" s="149"/>
      <c r="H55899" s="148"/>
      <c r="I55899"/>
    </row>
    <row r="55900" spans="1:9" x14ac:dyDescent="0.25">
      <c r="A55900"/>
      <c r="B55900"/>
      <c r="C55900"/>
      <c r="D55900"/>
      <c r="E55900" s="148"/>
      <c r="F55900" s="148"/>
      <c r="G55900" s="149"/>
      <c r="H55900" s="148"/>
      <c r="I55900"/>
    </row>
    <row r="55901" spans="1:9" x14ac:dyDescent="0.25">
      <c r="A55901"/>
      <c r="B55901"/>
      <c r="C55901"/>
      <c r="D55901"/>
      <c r="E55901" s="148"/>
      <c r="F55901" s="148"/>
      <c r="G55901" s="149"/>
      <c r="H55901" s="148"/>
      <c r="I55901"/>
    </row>
    <row r="55902" spans="1:9" x14ac:dyDescent="0.25">
      <c r="A55902"/>
      <c r="B55902"/>
      <c r="C55902"/>
      <c r="D55902"/>
      <c r="E55902" s="148"/>
      <c r="F55902" s="148"/>
      <c r="G55902" s="149"/>
      <c r="H55902" s="148"/>
      <c r="I55902"/>
    </row>
    <row r="55903" spans="1:9" x14ac:dyDescent="0.25">
      <c r="A55903"/>
      <c r="B55903"/>
      <c r="C55903"/>
      <c r="D55903"/>
      <c r="E55903" s="148"/>
      <c r="F55903" s="148"/>
      <c r="G55903" s="149"/>
      <c r="H55903" s="148"/>
      <c r="I55903"/>
    </row>
    <row r="55904" spans="1:9" x14ac:dyDescent="0.25">
      <c r="A55904"/>
      <c r="B55904"/>
      <c r="C55904"/>
      <c r="D55904"/>
      <c r="E55904" s="148"/>
      <c r="F55904" s="148"/>
      <c r="G55904" s="149"/>
      <c r="H55904" s="148"/>
      <c r="I55904"/>
    </row>
    <row r="55905" spans="1:9" x14ac:dyDescent="0.25">
      <c r="A55905"/>
      <c r="B55905"/>
      <c r="C55905"/>
      <c r="D55905"/>
      <c r="E55905" s="148"/>
      <c r="F55905" s="148"/>
      <c r="G55905" s="149"/>
      <c r="H55905" s="148"/>
      <c r="I55905"/>
    </row>
    <row r="55906" spans="1:9" x14ac:dyDescent="0.25">
      <c r="A55906"/>
      <c r="B55906"/>
      <c r="C55906"/>
      <c r="D55906"/>
      <c r="E55906" s="148"/>
      <c r="F55906" s="148"/>
      <c r="G55906" s="149"/>
      <c r="H55906" s="148"/>
      <c r="I55906"/>
    </row>
    <row r="55907" spans="1:9" x14ac:dyDescent="0.25">
      <c r="A55907"/>
      <c r="B55907"/>
      <c r="C55907"/>
      <c r="D55907"/>
      <c r="E55907" s="148"/>
      <c r="F55907" s="148"/>
      <c r="G55907" s="149"/>
      <c r="H55907" s="148"/>
      <c r="I55907"/>
    </row>
    <row r="55908" spans="1:9" x14ac:dyDescent="0.25">
      <c r="A55908"/>
      <c r="B55908"/>
      <c r="C55908"/>
      <c r="D55908"/>
      <c r="E55908" s="148"/>
      <c r="F55908" s="148"/>
      <c r="G55908" s="149"/>
      <c r="H55908" s="148"/>
      <c r="I55908"/>
    </row>
    <row r="55909" spans="1:9" x14ac:dyDescent="0.25">
      <c r="A55909"/>
      <c r="B55909"/>
      <c r="C55909"/>
      <c r="D55909"/>
      <c r="E55909" s="148"/>
      <c r="F55909" s="148"/>
      <c r="G55909" s="149"/>
      <c r="H55909" s="148"/>
      <c r="I55909"/>
    </row>
    <row r="55910" spans="1:9" x14ac:dyDescent="0.25">
      <c r="A55910"/>
      <c r="B55910"/>
      <c r="C55910"/>
      <c r="D55910"/>
      <c r="E55910" s="148"/>
      <c r="F55910" s="148"/>
      <c r="G55910" s="149"/>
      <c r="H55910" s="148"/>
      <c r="I55910"/>
    </row>
    <row r="55911" spans="1:9" x14ac:dyDescent="0.25">
      <c r="A55911"/>
      <c r="B55911"/>
      <c r="C55911"/>
      <c r="D55911"/>
      <c r="E55911" s="148"/>
      <c r="F55911" s="148"/>
      <c r="G55911" s="149"/>
      <c r="H55911" s="148"/>
      <c r="I55911"/>
    </row>
    <row r="55912" spans="1:9" x14ac:dyDescent="0.25">
      <c r="A55912"/>
      <c r="B55912"/>
      <c r="C55912"/>
      <c r="D55912"/>
      <c r="E55912" s="148"/>
      <c r="F55912" s="148"/>
      <c r="G55912" s="149"/>
      <c r="H55912" s="148"/>
      <c r="I55912"/>
    </row>
    <row r="55913" spans="1:9" x14ac:dyDescent="0.25">
      <c r="A55913"/>
      <c r="B55913"/>
      <c r="C55913"/>
      <c r="D55913"/>
      <c r="E55913" s="148"/>
      <c r="F55913" s="148"/>
      <c r="G55913" s="149"/>
      <c r="H55913" s="148"/>
      <c r="I55913"/>
    </row>
    <row r="55914" spans="1:9" x14ac:dyDescent="0.25">
      <c r="A55914"/>
      <c r="B55914"/>
      <c r="C55914"/>
      <c r="D55914"/>
      <c r="E55914" s="148"/>
      <c r="F55914" s="148"/>
      <c r="G55914" s="149"/>
      <c r="H55914" s="148"/>
      <c r="I55914"/>
    </row>
    <row r="55915" spans="1:9" x14ac:dyDescent="0.25">
      <c r="A55915"/>
      <c r="B55915"/>
      <c r="C55915"/>
      <c r="D55915"/>
      <c r="E55915" s="148"/>
      <c r="F55915" s="148"/>
      <c r="G55915" s="149"/>
      <c r="H55915" s="148"/>
      <c r="I55915"/>
    </row>
    <row r="55916" spans="1:9" x14ac:dyDescent="0.25">
      <c r="A55916"/>
      <c r="B55916"/>
      <c r="C55916"/>
      <c r="D55916"/>
      <c r="E55916" s="148"/>
      <c r="F55916" s="148"/>
      <c r="G55916" s="149"/>
      <c r="H55916" s="148"/>
      <c r="I55916"/>
    </row>
    <row r="55917" spans="1:9" x14ac:dyDescent="0.25">
      <c r="A55917"/>
      <c r="B55917"/>
      <c r="C55917"/>
      <c r="D55917"/>
      <c r="E55917" s="148"/>
      <c r="F55917" s="148"/>
      <c r="G55917" s="149"/>
      <c r="H55917" s="148"/>
      <c r="I55917"/>
    </row>
    <row r="55918" spans="1:9" x14ac:dyDescent="0.25">
      <c r="A55918"/>
      <c r="B55918"/>
      <c r="C55918"/>
      <c r="D55918"/>
      <c r="E55918" s="148"/>
      <c r="F55918" s="148"/>
      <c r="G55918" s="149"/>
      <c r="H55918" s="148"/>
      <c r="I55918"/>
    </row>
    <row r="55919" spans="1:9" x14ac:dyDescent="0.25">
      <c r="A55919"/>
      <c r="B55919"/>
      <c r="C55919"/>
      <c r="D55919"/>
      <c r="E55919" s="148"/>
      <c r="F55919" s="148"/>
      <c r="G55919" s="149"/>
      <c r="H55919" s="148"/>
      <c r="I55919"/>
    </row>
    <row r="55920" spans="1:9" x14ac:dyDescent="0.25">
      <c r="A55920"/>
      <c r="B55920"/>
      <c r="C55920"/>
      <c r="D55920"/>
      <c r="E55920" s="148"/>
      <c r="F55920" s="148"/>
      <c r="G55920" s="149"/>
      <c r="H55920" s="148"/>
      <c r="I55920"/>
    </row>
    <row r="55921" spans="1:9" x14ac:dyDescent="0.25">
      <c r="A55921"/>
      <c r="B55921"/>
      <c r="C55921"/>
      <c r="D55921"/>
      <c r="E55921" s="148"/>
      <c r="F55921" s="148"/>
      <c r="G55921" s="149"/>
      <c r="H55921" s="148"/>
      <c r="I55921"/>
    </row>
    <row r="55922" spans="1:9" x14ac:dyDescent="0.25">
      <c r="A55922"/>
      <c r="B55922"/>
      <c r="C55922"/>
      <c r="D55922"/>
      <c r="E55922" s="148"/>
      <c r="F55922" s="148"/>
      <c r="G55922" s="149"/>
      <c r="H55922" s="148"/>
      <c r="I55922"/>
    </row>
    <row r="55923" spans="1:9" x14ac:dyDescent="0.25">
      <c r="A55923"/>
      <c r="B55923"/>
      <c r="C55923"/>
      <c r="D55923"/>
      <c r="E55923" s="148"/>
      <c r="F55923" s="148"/>
      <c r="G55923" s="149"/>
      <c r="H55923" s="148"/>
      <c r="I55923"/>
    </row>
    <row r="55924" spans="1:9" x14ac:dyDescent="0.25">
      <c r="A55924"/>
      <c r="B55924"/>
      <c r="C55924"/>
      <c r="D55924"/>
      <c r="E55924" s="148"/>
      <c r="F55924" s="148"/>
      <c r="G55924" s="149"/>
      <c r="H55924" s="148"/>
      <c r="I55924"/>
    </row>
    <row r="55925" spans="1:9" x14ac:dyDescent="0.25">
      <c r="A55925"/>
      <c r="B55925"/>
      <c r="C55925"/>
      <c r="D55925"/>
      <c r="E55925" s="148"/>
      <c r="F55925" s="148"/>
      <c r="G55925" s="149"/>
      <c r="H55925" s="148"/>
      <c r="I55925"/>
    </row>
    <row r="55926" spans="1:9" x14ac:dyDescent="0.25">
      <c r="A55926"/>
      <c r="B55926"/>
      <c r="C55926"/>
      <c r="D55926"/>
      <c r="E55926" s="148"/>
      <c r="F55926" s="148"/>
      <c r="G55926" s="149"/>
      <c r="H55926" s="148"/>
      <c r="I55926"/>
    </row>
    <row r="55927" spans="1:9" x14ac:dyDescent="0.25">
      <c r="A55927"/>
      <c r="B55927"/>
      <c r="C55927"/>
      <c r="D55927"/>
      <c r="E55927" s="148"/>
      <c r="F55927" s="148"/>
      <c r="G55927" s="149"/>
      <c r="H55927" s="148"/>
      <c r="I55927"/>
    </row>
    <row r="55928" spans="1:9" x14ac:dyDescent="0.25">
      <c r="A55928"/>
      <c r="B55928"/>
      <c r="C55928"/>
      <c r="D55928"/>
      <c r="E55928" s="148"/>
      <c r="F55928" s="148"/>
      <c r="G55928" s="149"/>
      <c r="H55928" s="148"/>
      <c r="I55928"/>
    </row>
    <row r="55929" spans="1:9" x14ac:dyDescent="0.25">
      <c r="A55929"/>
      <c r="B55929"/>
      <c r="C55929"/>
      <c r="D55929"/>
      <c r="E55929" s="148"/>
      <c r="F55929" s="148"/>
      <c r="G55929" s="149"/>
      <c r="H55929" s="148"/>
      <c r="I55929"/>
    </row>
    <row r="55930" spans="1:9" x14ac:dyDescent="0.25">
      <c r="A55930"/>
      <c r="B55930"/>
      <c r="C55930"/>
      <c r="D55930"/>
      <c r="E55930" s="148"/>
      <c r="F55930" s="148"/>
      <c r="G55930" s="149"/>
      <c r="H55930" s="148"/>
      <c r="I55930"/>
    </row>
    <row r="55931" spans="1:9" x14ac:dyDescent="0.25">
      <c r="A55931"/>
      <c r="B55931"/>
      <c r="C55931"/>
      <c r="D55931"/>
      <c r="E55931" s="148"/>
      <c r="F55931" s="148"/>
      <c r="G55931" s="149"/>
      <c r="H55931" s="148"/>
      <c r="I55931"/>
    </row>
    <row r="55932" spans="1:9" x14ac:dyDescent="0.25">
      <c r="A55932"/>
      <c r="B55932"/>
      <c r="C55932"/>
      <c r="D55932"/>
      <c r="E55932" s="148"/>
      <c r="F55932" s="148"/>
      <c r="G55932" s="149"/>
      <c r="H55932" s="148"/>
      <c r="I55932"/>
    </row>
    <row r="55933" spans="1:9" x14ac:dyDescent="0.25">
      <c r="A55933"/>
      <c r="B55933"/>
      <c r="C55933"/>
      <c r="D55933"/>
      <c r="E55933" s="148"/>
      <c r="F55933" s="148"/>
      <c r="G55933" s="149"/>
      <c r="H55933" s="148"/>
      <c r="I55933"/>
    </row>
    <row r="55934" spans="1:9" x14ac:dyDescent="0.25">
      <c r="A55934"/>
      <c r="B55934"/>
      <c r="C55934"/>
      <c r="D55934"/>
      <c r="E55934" s="148"/>
      <c r="F55934" s="148"/>
      <c r="G55934" s="149"/>
      <c r="H55934" s="148"/>
      <c r="I55934"/>
    </row>
    <row r="55935" spans="1:9" x14ac:dyDescent="0.25">
      <c r="A55935"/>
      <c r="B55935"/>
      <c r="C55935"/>
      <c r="D55935"/>
      <c r="E55935" s="148"/>
      <c r="F55935" s="148"/>
      <c r="G55935" s="149"/>
      <c r="H55935" s="148"/>
      <c r="I55935"/>
    </row>
    <row r="55936" spans="1:9" x14ac:dyDescent="0.25">
      <c r="A55936"/>
      <c r="B55936"/>
      <c r="C55936"/>
      <c r="D55936"/>
      <c r="E55936" s="148"/>
      <c r="F55936" s="148"/>
      <c r="G55936" s="149"/>
      <c r="H55936" s="148"/>
      <c r="I55936"/>
    </row>
    <row r="55937" spans="1:9" x14ac:dyDescent="0.25">
      <c r="A55937"/>
      <c r="B55937"/>
      <c r="C55937"/>
      <c r="D55937"/>
      <c r="E55937" s="148"/>
      <c r="F55937" s="148"/>
      <c r="G55937" s="149"/>
      <c r="H55937" s="148"/>
      <c r="I55937"/>
    </row>
    <row r="55938" spans="1:9" x14ac:dyDescent="0.25">
      <c r="A55938"/>
      <c r="B55938"/>
      <c r="C55938"/>
      <c r="D55938"/>
      <c r="E55938" s="148"/>
      <c r="F55938" s="148"/>
      <c r="G55938" s="149"/>
      <c r="H55938" s="148"/>
      <c r="I55938"/>
    </row>
    <row r="55939" spans="1:9" x14ac:dyDescent="0.25">
      <c r="A55939"/>
      <c r="B55939"/>
      <c r="C55939"/>
      <c r="D55939"/>
      <c r="E55939" s="148"/>
      <c r="F55939" s="148"/>
      <c r="G55939" s="149"/>
      <c r="H55939" s="148"/>
      <c r="I55939"/>
    </row>
    <row r="55940" spans="1:9" x14ac:dyDescent="0.25">
      <c r="A55940"/>
      <c r="B55940"/>
      <c r="C55940"/>
      <c r="D55940"/>
      <c r="E55940" s="148"/>
      <c r="F55940" s="148"/>
      <c r="G55940" s="149"/>
      <c r="H55940" s="148"/>
      <c r="I55940"/>
    </row>
    <row r="55941" spans="1:9" x14ac:dyDescent="0.25">
      <c r="A55941"/>
      <c r="B55941"/>
      <c r="C55941"/>
      <c r="D55941"/>
      <c r="E55941" s="148"/>
      <c r="F55941" s="148"/>
      <c r="G55941" s="149"/>
      <c r="H55941" s="148"/>
      <c r="I55941"/>
    </row>
    <row r="55942" spans="1:9" x14ac:dyDescent="0.25">
      <c r="A55942"/>
      <c r="B55942"/>
      <c r="C55942"/>
      <c r="D55942"/>
      <c r="E55942" s="148"/>
      <c r="F55942" s="148"/>
      <c r="G55942" s="149"/>
      <c r="H55942" s="148"/>
      <c r="I55942"/>
    </row>
    <row r="55943" spans="1:9" x14ac:dyDescent="0.25">
      <c r="A55943"/>
      <c r="B55943"/>
      <c r="C55943"/>
      <c r="D55943"/>
      <c r="E55943" s="148"/>
      <c r="F55943" s="148"/>
      <c r="G55943" s="149"/>
      <c r="H55943" s="148"/>
      <c r="I55943"/>
    </row>
    <row r="55944" spans="1:9" x14ac:dyDescent="0.25">
      <c r="A55944"/>
      <c r="B55944"/>
      <c r="C55944"/>
      <c r="D55944"/>
      <c r="E55944" s="148"/>
      <c r="F55944" s="148"/>
      <c r="G55944" s="149"/>
      <c r="H55944" s="148"/>
      <c r="I55944"/>
    </row>
    <row r="55945" spans="1:9" x14ac:dyDescent="0.25">
      <c r="A55945"/>
      <c r="B55945"/>
      <c r="C55945"/>
      <c r="D55945"/>
      <c r="E55945" s="148"/>
      <c r="F55945" s="148"/>
      <c r="G55945" s="149"/>
      <c r="H55945" s="148"/>
      <c r="I55945"/>
    </row>
    <row r="55946" spans="1:9" x14ac:dyDescent="0.25">
      <c r="A55946"/>
      <c r="B55946"/>
      <c r="C55946"/>
      <c r="D55946"/>
      <c r="E55946" s="148"/>
      <c r="F55946" s="148"/>
      <c r="G55946" s="149"/>
      <c r="H55946" s="148"/>
      <c r="I55946"/>
    </row>
    <row r="55947" spans="1:9" x14ac:dyDescent="0.25">
      <c r="A55947"/>
      <c r="B55947"/>
      <c r="C55947"/>
      <c r="D55947"/>
      <c r="E55947" s="148"/>
      <c r="F55947" s="148"/>
      <c r="G55947" s="149"/>
      <c r="H55947" s="148"/>
      <c r="I55947"/>
    </row>
    <row r="55948" spans="1:9" x14ac:dyDescent="0.25">
      <c r="A55948"/>
      <c r="B55948"/>
      <c r="C55948"/>
      <c r="D55948"/>
      <c r="E55948" s="148"/>
      <c r="F55948" s="148"/>
      <c r="G55948" s="149"/>
      <c r="H55948" s="148"/>
      <c r="I55948"/>
    </row>
    <row r="55949" spans="1:9" x14ac:dyDescent="0.25">
      <c r="A55949"/>
      <c r="B55949"/>
      <c r="C55949"/>
      <c r="D55949"/>
      <c r="E55949" s="148"/>
      <c r="F55949" s="148"/>
      <c r="G55949" s="149"/>
      <c r="H55949" s="148"/>
      <c r="I55949"/>
    </row>
    <row r="55950" spans="1:9" x14ac:dyDescent="0.25">
      <c r="A55950"/>
      <c r="B55950"/>
      <c r="C55950"/>
      <c r="D55950"/>
      <c r="E55950" s="148"/>
      <c r="F55950" s="148"/>
      <c r="G55950" s="149"/>
      <c r="H55950" s="148"/>
      <c r="I55950"/>
    </row>
    <row r="55951" spans="1:9" x14ac:dyDescent="0.25">
      <c r="A55951"/>
      <c r="B55951"/>
      <c r="C55951"/>
      <c r="D55951"/>
      <c r="E55951" s="148"/>
      <c r="F55951" s="148"/>
      <c r="G55951" s="149"/>
      <c r="H55951" s="148"/>
      <c r="I55951"/>
    </row>
    <row r="55952" spans="1:9" x14ac:dyDescent="0.25">
      <c r="A55952"/>
      <c r="B55952"/>
      <c r="C55952"/>
      <c r="D55952"/>
      <c r="E55952" s="148"/>
      <c r="F55952" s="148"/>
      <c r="G55952" s="149"/>
      <c r="H55952" s="148"/>
      <c r="I55952"/>
    </row>
    <row r="55953" spans="1:9" x14ac:dyDescent="0.25">
      <c r="A55953"/>
      <c r="B55953"/>
      <c r="C55953"/>
      <c r="D55953"/>
      <c r="E55953" s="148"/>
      <c r="F55953" s="148"/>
      <c r="G55953" s="149"/>
      <c r="H55953" s="148"/>
      <c r="I55953"/>
    </row>
    <row r="55954" spans="1:9" x14ac:dyDescent="0.25">
      <c r="A55954"/>
      <c r="B55954"/>
      <c r="C55954"/>
      <c r="D55954"/>
      <c r="E55954" s="148"/>
      <c r="F55954" s="148"/>
      <c r="G55954" s="149"/>
      <c r="H55954" s="148"/>
      <c r="I55954"/>
    </row>
    <row r="55955" spans="1:9" x14ac:dyDescent="0.25">
      <c r="A55955"/>
      <c r="B55955"/>
      <c r="C55955"/>
      <c r="D55955"/>
      <c r="E55955" s="148"/>
      <c r="F55955" s="148"/>
      <c r="G55955" s="149"/>
      <c r="H55955" s="148"/>
      <c r="I55955"/>
    </row>
    <row r="55956" spans="1:9" x14ac:dyDescent="0.25">
      <c r="A55956"/>
      <c r="B55956"/>
      <c r="C55956"/>
      <c r="D55956"/>
      <c r="E55956" s="148"/>
      <c r="F55956" s="148"/>
      <c r="G55956" s="149"/>
      <c r="H55956" s="148"/>
      <c r="I55956"/>
    </row>
    <row r="55957" spans="1:9" x14ac:dyDescent="0.25">
      <c r="A55957"/>
      <c r="B55957"/>
      <c r="C55957"/>
      <c r="D55957"/>
      <c r="E55957" s="148"/>
      <c r="F55957" s="148"/>
      <c r="G55957" s="149"/>
      <c r="H55957" s="148"/>
      <c r="I55957"/>
    </row>
    <row r="55958" spans="1:9" x14ac:dyDescent="0.25">
      <c r="A55958"/>
      <c r="B55958"/>
      <c r="C55958"/>
      <c r="D55958"/>
      <c r="E55958" s="148"/>
      <c r="F55958" s="148"/>
      <c r="G55958" s="149"/>
      <c r="H55958" s="148"/>
      <c r="I55958"/>
    </row>
    <row r="55959" spans="1:9" x14ac:dyDescent="0.25">
      <c r="A55959"/>
      <c r="B55959"/>
      <c r="C55959"/>
      <c r="D55959"/>
      <c r="E55959" s="148"/>
      <c r="F55959" s="148"/>
      <c r="G55959" s="149"/>
      <c r="H55959" s="148"/>
      <c r="I55959"/>
    </row>
    <row r="55960" spans="1:9" x14ac:dyDescent="0.25">
      <c r="A55960"/>
      <c r="B55960"/>
      <c r="C55960"/>
      <c r="D55960"/>
      <c r="E55960" s="148"/>
      <c r="F55960" s="148"/>
      <c r="G55960" s="149"/>
      <c r="H55960" s="148"/>
      <c r="I55960"/>
    </row>
    <row r="55961" spans="1:9" x14ac:dyDescent="0.25">
      <c r="A55961"/>
      <c r="B55961"/>
      <c r="C55961"/>
      <c r="D55961"/>
      <c r="E55961" s="148"/>
      <c r="F55961" s="148"/>
      <c r="G55961" s="149"/>
      <c r="H55961" s="148"/>
      <c r="I55961"/>
    </row>
    <row r="55962" spans="1:9" x14ac:dyDescent="0.25">
      <c r="A55962"/>
      <c r="B55962"/>
      <c r="C55962"/>
      <c r="D55962"/>
      <c r="E55962" s="148"/>
      <c r="F55962" s="148"/>
      <c r="G55962" s="149"/>
      <c r="H55962" s="148"/>
      <c r="I55962"/>
    </row>
    <row r="55963" spans="1:9" x14ac:dyDescent="0.25">
      <c r="A55963"/>
      <c r="B55963"/>
      <c r="C55963"/>
      <c r="D55963"/>
      <c r="E55963" s="148"/>
      <c r="F55963" s="148"/>
      <c r="G55963" s="149"/>
      <c r="H55963" s="148"/>
      <c r="I55963"/>
    </row>
    <row r="55964" spans="1:9" x14ac:dyDescent="0.25">
      <c r="A55964"/>
      <c r="B55964"/>
      <c r="C55964"/>
      <c r="D55964"/>
      <c r="E55964" s="148"/>
      <c r="F55964" s="148"/>
      <c r="G55964" s="149"/>
      <c r="H55964" s="148"/>
      <c r="I55964"/>
    </row>
    <row r="55965" spans="1:9" x14ac:dyDescent="0.25">
      <c r="A55965"/>
      <c r="B55965"/>
      <c r="C55965"/>
      <c r="D55965"/>
      <c r="E55965" s="148"/>
      <c r="F55965" s="148"/>
      <c r="G55965" s="149"/>
      <c r="H55965" s="148"/>
      <c r="I55965"/>
    </row>
    <row r="55966" spans="1:9" x14ac:dyDescent="0.25">
      <c r="A55966"/>
      <c r="B55966"/>
      <c r="C55966"/>
      <c r="D55966"/>
      <c r="E55966" s="148"/>
      <c r="F55966" s="148"/>
      <c r="G55966" s="149"/>
      <c r="H55966" s="148"/>
      <c r="I55966"/>
    </row>
    <row r="55967" spans="1:9" x14ac:dyDescent="0.25">
      <c r="A55967"/>
      <c r="B55967"/>
      <c r="C55967"/>
      <c r="D55967"/>
      <c r="E55967" s="148"/>
      <c r="F55967" s="148"/>
      <c r="G55967" s="149"/>
      <c r="H55967" s="148"/>
      <c r="I55967"/>
    </row>
    <row r="55968" spans="1:9" x14ac:dyDescent="0.25">
      <c r="A55968"/>
      <c r="B55968"/>
      <c r="C55968"/>
      <c r="D55968"/>
      <c r="E55968" s="148"/>
      <c r="F55968" s="148"/>
      <c r="G55968" s="149"/>
      <c r="H55968" s="148"/>
      <c r="I55968"/>
    </row>
    <row r="55969" spans="1:9" x14ac:dyDescent="0.25">
      <c r="A55969"/>
      <c r="B55969"/>
      <c r="C55969"/>
      <c r="D55969"/>
      <c r="E55969" s="148"/>
      <c r="F55969" s="148"/>
      <c r="G55969" s="149"/>
      <c r="H55969" s="148"/>
      <c r="I55969"/>
    </row>
    <row r="55970" spans="1:9" x14ac:dyDescent="0.25">
      <c r="A55970"/>
      <c r="B55970"/>
      <c r="C55970"/>
      <c r="D55970"/>
      <c r="E55970" s="148"/>
      <c r="F55970" s="148"/>
      <c r="G55970" s="149"/>
      <c r="H55970" s="148"/>
      <c r="I55970"/>
    </row>
    <row r="55971" spans="1:9" x14ac:dyDescent="0.25">
      <c r="A55971"/>
      <c r="B55971"/>
      <c r="C55971"/>
      <c r="D55971"/>
      <c r="E55971" s="148"/>
      <c r="F55971" s="148"/>
      <c r="G55971" s="149"/>
      <c r="H55971" s="148"/>
      <c r="I55971"/>
    </row>
    <row r="55972" spans="1:9" x14ac:dyDescent="0.25">
      <c r="A55972"/>
      <c r="B55972"/>
      <c r="C55972"/>
      <c r="D55972"/>
      <c r="E55972" s="148"/>
      <c r="F55972" s="148"/>
      <c r="G55972" s="149"/>
      <c r="H55972" s="148"/>
      <c r="I55972"/>
    </row>
    <row r="55973" spans="1:9" x14ac:dyDescent="0.25">
      <c r="A55973"/>
      <c r="B55973"/>
      <c r="C55973"/>
      <c r="D55973"/>
      <c r="E55973" s="148"/>
      <c r="F55973" s="148"/>
      <c r="G55973" s="149"/>
      <c r="H55973" s="148"/>
      <c r="I55973"/>
    </row>
    <row r="55974" spans="1:9" x14ac:dyDescent="0.25">
      <c r="A55974"/>
      <c r="B55974"/>
      <c r="C55974"/>
      <c r="D55974"/>
      <c r="E55974" s="148"/>
      <c r="F55974" s="148"/>
      <c r="G55974" s="149"/>
      <c r="H55974" s="148"/>
      <c r="I55974"/>
    </row>
    <row r="55975" spans="1:9" x14ac:dyDescent="0.25">
      <c r="A55975"/>
      <c r="B55975"/>
      <c r="C55975"/>
      <c r="D55975"/>
      <c r="E55975" s="148"/>
      <c r="F55975" s="148"/>
      <c r="G55975" s="149"/>
      <c r="H55975" s="148"/>
      <c r="I55975"/>
    </row>
    <row r="55976" spans="1:9" x14ac:dyDescent="0.25">
      <c r="A55976"/>
      <c r="B55976"/>
      <c r="C55976"/>
      <c r="D55976"/>
      <c r="E55976" s="148"/>
      <c r="F55976" s="148"/>
      <c r="G55976" s="149"/>
      <c r="H55976" s="148"/>
      <c r="I55976"/>
    </row>
    <row r="55977" spans="1:9" x14ac:dyDescent="0.25">
      <c r="A55977"/>
      <c r="B55977"/>
      <c r="C55977"/>
      <c r="D55977"/>
      <c r="E55977" s="148"/>
      <c r="F55977" s="148"/>
      <c r="G55977" s="149"/>
      <c r="H55977" s="148"/>
      <c r="I55977"/>
    </row>
    <row r="55978" spans="1:9" x14ac:dyDescent="0.25">
      <c r="A55978"/>
      <c r="B55978"/>
      <c r="C55978"/>
      <c r="D55978"/>
      <c r="E55978" s="148"/>
      <c r="F55978" s="148"/>
      <c r="G55978" s="149"/>
      <c r="H55978" s="148"/>
      <c r="I55978"/>
    </row>
    <row r="55979" spans="1:9" x14ac:dyDescent="0.25">
      <c r="A55979"/>
      <c r="B55979"/>
      <c r="C55979"/>
      <c r="D55979"/>
      <c r="E55979" s="148"/>
      <c r="F55979" s="148"/>
      <c r="G55979" s="149"/>
      <c r="H55979" s="148"/>
      <c r="I55979"/>
    </row>
    <row r="55980" spans="1:9" x14ac:dyDescent="0.25">
      <c r="A55980"/>
      <c r="B55980"/>
      <c r="C55980"/>
      <c r="D55980"/>
      <c r="E55980" s="148"/>
      <c r="F55980" s="148"/>
      <c r="G55980" s="149"/>
      <c r="H55980" s="148"/>
      <c r="I55980"/>
    </row>
    <row r="55981" spans="1:9" x14ac:dyDescent="0.25">
      <c r="A55981"/>
      <c r="B55981"/>
      <c r="C55981"/>
      <c r="D55981"/>
      <c r="E55981" s="148"/>
      <c r="F55981" s="148"/>
      <c r="G55981" s="149"/>
      <c r="H55981" s="148"/>
      <c r="I55981"/>
    </row>
    <row r="55982" spans="1:9" x14ac:dyDescent="0.25">
      <c r="A55982"/>
      <c r="B55982"/>
      <c r="C55982"/>
      <c r="D55982"/>
      <c r="E55982" s="148"/>
      <c r="F55982" s="148"/>
      <c r="G55982" s="149"/>
      <c r="H55982" s="148"/>
      <c r="I55982"/>
    </row>
    <row r="55983" spans="1:9" x14ac:dyDescent="0.25">
      <c r="A55983"/>
      <c r="B55983"/>
      <c r="C55983"/>
      <c r="D55983"/>
      <c r="E55983" s="148"/>
      <c r="F55983" s="148"/>
      <c r="G55983" s="149"/>
      <c r="H55983" s="148"/>
      <c r="I55983"/>
    </row>
    <row r="55984" spans="1:9" x14ac:dyDescent="0.25">
      <c r="A55984"/>
      <c r="B55984"/>
      <c r="C55984"/>
      <c r="D55984"/>
      <c r="E55984" s="148"/>
      <c r="F55984" s="148"/>
      <c r="G55984" s="149"/>
      <c r="H55984" s="148"/>
      <c r="I55984"/>
    </row>
    <row r="55985" spans="1:9" x14ac:dyDescent="0.25">
      <c r="A55985"/>
      <c r="B55985"/>
      <c r="C55985"/>
      <c r="D55985"/>
      <c r="E55985" s="148"/>
      <c r="F55985" s="148"/>
      <c r="G55985" s="149"/>
      <c r="H55985" s="148"/>
      <c r="I55985"/>
    </row>
    <row r="55986" spans="1:9" x14ac:dyDescent="0.25">
      <c r="A55986"/>
      <c r="B55986"/>
      <c r="C55986"/>
      <c r="D55986"/>
      <c r="E55986" s="148"/>
      <c r="F55986" s="148"/>
      <c r="G55986" s="149"/>
      <c r="H55986" s="148"/>
      <c r="I55986"/>
    </row>
    <row r="55987" spans="1:9" x14ac:dyDescent="0.25">
      <c r="A55987"/>
      <c r="B55987"/>
      <c r="C55987"/>
      <c r="D55987"/>
      <c r="E55987" s="148"/>
      <c r="F55987" s="148"/>
      <c r="G55987" s="149"/>
      <c r="H55987" s="148"/>
      <c r="I55987"/>
    </row>
    <row r="55988" spans="1:9" x14ac:dyDescent="0.25">
      <c r="A55988"/>
      <c r="B55988"/>
      <c r="C55988"/>
      <c r="D55988"/>
      <c r="E55988" s="148"/>
      <c r="F55988" s="148"/>
      <c r="G55988" s="149"/>
      <c r="H55988" s="148"/>
      <c r="I55988"/>
    </row>
    <row r="55989" spans="1:9" x14ac:dyDescent="0.25">
      <c r="A55989"/>
      <c r="B55989"/>
      <c r="C55989"/>
      <c r="D55989"/>
      <c r="E55989" s="148"/>
      <c r="F55989" s="148"/>
      <c r="G55989" s="149"/>
      <c r="H55989" s="148"/>
      <c r="I55989"/>
    </row>
    <row r="55990" spans="1:9" x14ac:dyDescent="0.25">
      <c r="A55990"/>
      <c r="B55990"/>
      <c r="C55990"/>
      <c r="D55990"/>
      <c r="E55990" s="148"/>
      <c r="F55990" s="148"/>
      <c r="G55990" s="149"/>
      <c r="H55990" s="148"/>
      <c r="I55990"/>
    </row>
    <row r="55991" spans="1:9" x14ac:dyDescent="0.25">
      <c r="A55991"/>
      <c r="B55991"/>
      <c r="C55991"/>
      <c r="D55991"/>
      <c r="E55991" s="148"/>
      <c r="F55991" s="148"/>
      <c r="G55991" s="149"/>
      <c r="H55991" s="148"/>
      <c r="I55991"/>
    </row>
    <row r="55992" spans="1:9" x14ac:dyDescent="0.25">
      <c r="A55992"/>
      <c r="B55992"/>
      <c r="C55992"/>
      <c r="D55992"/>
      <c r="E55992" s="148"/>
      <c r="F55992" s="148"/>
      <c r="G55992" s="149"/>
      <c r="H55992" s="148"/>
      <c r="I55992"/>
    </row>
    <row r="55993" spans="1:9" x14ac:dyDescent="0.25">
      <c r="A55993"/>
      <c r="B55993"/>
      <c r="C55993"/>
      <c r="D55993"/>
      <c r="E55993" s="148"/>
      <c r="F55993" s="148"/>
      <c r="G55993" s="149"/>
      <c r="H55993" s="148"/>
      <c r="I55993"/>
    </row>
    <row r="55994" spans="1:9" x14ac:dyDescent="0.25">
      <c r="A55994"/>
      <c r="B55994"/>
      <c r="C55994"/>
      <c r="D55994"/>
      <c r="E55994" s="148"/>
      <c r="F55994" s="148"/>
      <c r="G55994" s="149"/>
      <c r="H55994" s="148"/>
      <c r="I55994"/>
    </row>
    <row r="55995" spans="1:9" x14ac:dyDescent="0.25">
      <c r="A55995"/>
      <c r="B55995"/>
      <c r="C55995"/>
      <c r="D55995"/>
      <c r="E55995" s="148"/>
      <c r="F55995" s="148"/>
      <c r="G55995" s="149"/>
      <c r="H55995" s="148"/>
      <c r="I55995"/>
    </row>
    <row r="55996" spans="1:9" x14ac:dyDescent="0.25">
      <c r="A55996"/>
      <c r="B55996"/>
      <c r="C55996"/>
      <c r="D55996"/>
      <c r="E55996" s="148"/>
      <c r="F55996" s="148"/>
      <c r="G55996" s="149"/>
      <c r="H55996" s="148"/>
      <c r="I55996"/>
    </row>
    <row r="55997" spans="1:9" x14ac:dyDescent="0.25">
      <c r="A55997"/>
      <c r="B55997"/>
      <c r="C55997"/>
      <c r="D55997"/>
      <c r="E55997" s="148"/>
      <c r="F55997" s="148"/>
      <c r="G55997" s="149"/>
      <c r="H55997" s="148"/>
      <c r="I55997"/>
    </row>
    <row r="55998" spans="1:9" x14ac:dyDescent="0.25">
      <c r="A55998"/>
      <c r="B55998"/>
      <c r="C55998"/>
      <c r="D55998"/>
      <c r="E55998" s="148"/>
      <c r="F55998" s="148"/>
      <c r="G55998" s="149"/>
      <c r="H55998" s="148"/>
      <c r="I55998"/>
    </row>
    <row r="55999" spans="1:9" x14ac:dyDescent="0.25">
      <c r="A55999"/>
      <c r="B55999"/>
      <c r="C55999"/>
      <c r="D55999"/>
      <c r="E55999" s="148"/>
      <c r="F55999" s="148"/>
      <c r="G55999" s="149"/>
      <c r="H55999" s="148"/>
      <c r="I55999"/>
    </row>
    <row r="56000" spans="1:9" x14ac:dyDescent="0.25">
      <c r="A56000"/>
      <c r="B56000"/>
      <c r="C56000"/>
      <c r="D56000"/>
      <c r="E56000" s="148"/>
      <c r="F56000" s="148"/>
      <c r="G56000" s="149"/>
      <c r="H56000" s="148"/>
      <c r="I56000"/>
    </row>
    <row r="56001" spans="1:9" x14ac:dyDescent="0.25">
      <c r="A56001"/>
      <c r="B56001"/>
      <c r="C56001"/>
      <c r="D56001"/>
      <c r="E56001" s="148"/>
      <c r="F56001" s="148"/>
      <c r="G56001" s="149"/>
      <c r="H56001" s="148"/>
      <c r="I56001"/>
    </row>
    <row r="56002" spans="1:9" x14ac:dyDescent="0.25">
      <c r="A56002"/>
      <c r="B56002"/>
      <c r="C56002"/>
      <c r="D56002"/>
      <c r="E56002" s="148"/>
      <c r="F56002" s="148"/>
      <c r="G56002" s="149"/>
      <c r="H56002" s="148"/>
      <c r="I56002"/>
    </row>
    <row r="56003" spans="1:9" x14ac:dyDescent="0.25">
      <c r="A56003"/>
      <c r="B56003"/>
      <c r="C56003"/>
      <c r="D56003"/>
      <c r="E56003" s="148"/>
      <c r="F56003" s="148"/>
      <c r="G56003" s="149"/>
      <c r="H56003" s="148"/>
      <c r="I56003"/>
    </row>
    <row r="56004" spans="1:9" x14ac:dyDescent="0.25">
      <c r="A56004"/>
      <c r="B56004"/>
      <c r="C56004"/>
      <c r="D56004"/>
      <c r="E56004" s="148"/>
      <c r="F56004" s="148"/>
      <c r="G56004" s="149"/>
      <c r="H56004" s="148"/>
      <c r="I56004"/>
    </row>
    <row r="56005" spans="1:9" x14ac:dyDescent="0.25">
      <c r="A56005"/>
      <c r="B56005"/>
      <c r="C56005"/>
      <c r="D56005"/>
      <c r="E56005" s="148"/>
      <c r="F56005" s="148"/>
      <c r="G56005" s="149"/>
      <c r="H56005" s="148"/>
      <c r="I56005"/>
    </row>
    <row r="56006" spans="1:9" x14ac:dyDescent="0.25">
      <c r="A56006"/>
      <c r="B56006"/>
      <c r="C56006"/>
      <c r="D56006"/>
      <c r="E56006" s="148"/>
      <c r="F56006" s="148"/>
      <c r="G56006" s="149"/>
      <c r="H56006" s="148"/>
      <c r="I56006"/>
    </row>
    <row r="56007" spans="1:9" x14ac:dyDescent="0.25">
      <c r="A56007"/>
      <c r="B56007"/>
      <c r="C56007"/>
      <c r="D56007"/>
      <c r="E56007" s="148"/>
      <c r="F56007" s="148"/>
      <c r="G56007" s="149"/>
      <c r="H56007" s="148"/>
      <c r="I56007"/>
    </row>
    <row r="56008" spans="1:9" x14ac:dyDescent="0.25">
      <c r="A56008"/>
      <c r="B56008"/>
      <c r="C56008"/>
      <c r="D56008"/>
      <c r="E56008" s="148"/>
      <c r="F56008" s="148"/>
      <c r="G56008" s="149"/>
      <c r="H56008" s="148"/>
      <c r="I56008"/>
    </row>
    <row r="56009" spans="1:9" x14ac:dyDescent="0.25">
      <c r="A56009"/>
      <c r="B56009"/>
      <c r="C56009"/>
      <c r="D56009"/>
      <c r="E56009" s="148"/>
      <c r="F56009" s="148"/>
      <c r="G56009" s="149"/>
      <c r="H56009" s="148"/>
      <c r="I56009"/>
    </row>
    <row r="56010" spans="1:9" x14ac:dyDescent="0.25">
      <c r="A56010"/>
      <c r="B56010"/>
      <c r="C56010"/>
      <c r="D56010"/>
      <c r="E56010" s="148"/>
      <c r="F56010" s="148"/>
      <c r="G56010" s="149"/>
      <c r="H56010" s="148"/>
      <c r="I56010"/>
    </row>
    <row r="56011" spans="1:9" x14ac:dyDescent="0.25">
      <c r="A56011"/>
      <c r="B56011"/>
      <c r="C56011"/>
      <c r="D56011"/>
      <c r="E56011" s="148"/>
      <c r="F56011" s="148"/>
      <c r="G56011" s="149"/>
      <c r="H56011" s="148"/>
      <c r="I56011"/>
    </row>
    <row r="56012" spans="1:9" x14ac:dyDescent="0.25">
      <c r="A56012"/>
      <c r="B56012"/>
      <c r="C56012"/>
      <c r="D56012"/>
      <c r="E56012" s="148"/>
      <c r="F56012" s="148"/>
      <c r="G56012" s="149"/>
      <c r="H56012" s="148"/>
      <c r="I56012"/>
    </row>
    <row r="56013" spans="1:9" x14ac:dyDescent="0.25">
      <c r="A56013"/>
      <c r="B56013"/>
      <c r="C56013"/>
      <c r="D56013"/>
      <c r="E56013" s="148"/>
      <c r="F56013" s="148"/>
      <c r="G56013" s="149"/>
      <c r="H56013" s="148"/>
      <c r="I56013"/>
    </row>
    <row r="56014" spans="1:9" x14ac:dyDescent="0.25">
      <c r="A56014"/>
      <c r="B56014"/>
      <c r="C56014"/>
      <c r="D56014"/>
      <c r="E56014" s="148"/>
      <c r="F56014" s="148"/>
      <c r="G56014" s="149"/>
      <c r="H56014" s="148"/>
      <c r="I56014"/>
    </row>
    <row r="56015" spans="1:9" x14ac:dyDescent="0.25">
      <c r="A56015"/>
      <c r="B56015"/>
      <c r="C56015"/>
      <c r="D56015"/>
      <c r="E56015" s="148"/>
      <c r="F56015" s="148"/>
      <c r="G56015" s="149"/>
      <c r="H56015" s="148"/>
      <c r="I56015"/>
    </row>
    <row r="56016" spans="1:9" x14ac:dyDescent="0.25">
      <c r="A56016"/>
      <c r="B56016"/>
      <c r="C56016"/>
      <c r="D56016"/>
      <c r="E56016" s="148"/>
      <c r="F56016" s="148"/>
      <c r="G56016" s="149"/>
      <c r="H56016" s="148"/>
      <c r="I56016"/>
    </row>
    <row r="56017" spans="1:9" x14ac:dyDescent="0.25">
      <c r="A56017"/>
      <c r="B56017"/>
      <c r="C56017"/>
      <c r="D56017"/>
      <c r="E56017" s="148"/>
      <c r="F56017" s="148"/>
      <c r="G56017" s="149"/>
      <c r="H56017" s="148"/>
      <c r="I56017"/>
    </row>
    <row r="56018" spans="1:9" x14ac:dyDescent="0.25">
      <c r="A56018"/>
      <c r="B56018"/>
      <c r="C56018"/>
      <c r="D56018"/>
      <c r="E56018" s="148"/>
      <c r="F56018" s="148"/>
      <c r="G56018" s="149"/>
      <c r="H56018" s="148"/>
      <c r="I56018"/>
    </row>
    <row r="56019" spans="1:9" x14ac:dyDescent="0.25">
      <c r="A56019"/>
      <c r="B56019"/>
      <c r="C56019"/>
      <c r="D56019"/>
      <c r="E56019" s="148"/>
      <c r="F56019" s="148"/>
      <c r="G56019" s="149"/>
      <c r="H56019" s="148"/>
      <c r="I56019"/>
    </row>
    <row r="56020" spans="1:9" x14ac:dyDescent="0.25">
      <c r="A56020"/>
      <c r="B56020"/>
      <c r="C56020"/>
      <c r="D56020"/>
      <c r="E56020" s="148"/>
      <c r="F56020" s="148"/>
      <c r="G56020" s="149"/>
      <c r="H56020" s="148"/>
      <c r="I56020"/>
    </row>
    <row r="56021" spans="1:9" x14ac:dyDescent="0.25">
      <c r="A56021"/>
      <c r="B56021"/>
      <c r="C56021"/>
      <c r="D56021"/>
      <c r="E56021" s="148"/>
      <c r="F56021" s="148"/>
      <c r="G56021" s="149"/>
      <c r="H56021" s="148"/>
      <c r="I56021"/>
    </row>
    <row r="56022" spans="1:9" x14ac:dyDescent="0.25">
      <c r="A56022"/>
      <c r="B56022"/>
      <c r="C56022"/>
      <c r="D56022"/>
      <c r="E56022" s="148"/>
      <c r="F56022" s="148"/>
      <c r="G56022" s="149"/>
      <c r="H56022" s="148"/>
      <c r="I56022"/>
    </row>
    <row r="56023" spans="1:9" x14ac:dyDescent="0.25">
      <c r="A56023"/>
      <c r="B56023"/>
      <c r="C56023"/>
      <c r="D56023"/>
      <c r="E56023" s="148"/>
      <c r="F56023" s="148"/>
      <c r="G56023" s="149"/>
      <c r="H56023" s="148"/>
      <c r="I56023"/>
    </row>
    <row r="56024" spans="1:9" x14ac:dyDescent="0.25">
      <c r="A56024"/>
      <c r="B56024"/>
      <c r="C56024"/>
      <c r="D56024"/>
      <c r="E56024" s="148"/>
      <c r="F56024" s="148"/>
      <c r="G56024" s="149"/>
      <c r="H56024" s="148"/>
      <c r="I56024"/>
    </row>
    <row r="56025" spans="1:9" x14ac:dyDescent="0.25">
      <c r="A56025"/>
      <c r="B56025"/>
      <c r="C56025"/>
      <c r="D56025"/>
      <c r="E56025" s="148"/>
      <c r="F56025" s="148"/>
      <c r="G56025" s="149"/>
      <c r="H56025" s="148"/>
      <c r="I56025"/>
    </row>
    <row r="56026" spans="1:9" x14ac:dyDescent="0.25">
      <c r="A56026"/>
      <c r="B56026"/>
      <c r="C56026"/>
      <c r="D56026"/>
      <c r="E56026" s="148"/>
      <c r="F56026" s="148"/>
      <c r="G56026" s="149"/>
      <c r="H56026" s="148"/>
      <c r="I56026"/>
    </row>
    <row r="56027" spans="1:9" x14ac:dyDescent="0.25">
      <c r="A56027"/>
      <c r="B56027"/>
      <c r="C56027"/>
      <c r="D56027"/>
      <c r="E56027" s="148"/>
      <c r="F56027" s="148"/>
      <c r="G56027" s="149"/>
      <c r="H56027" s="148"/>
      <c r="I56027"/>
    </row>
    <row r="56028" spans="1:9" x14ac:dyDescent="0.25">
      <c r="A56028"/>
      <c r="B56028"/>
      <c r="C56028"/>
      <c r="D56028"/>
      <c r="E56028" s="148"/>
      <c r="F56028" s="148"/>
      <c r="G56028" s="149"/>
      <c r="H56028" s="148"/>
      <c r="I56028"/>
    </row>
    <row r="56029" spans="1:9" x14ac:dyDescent="0.25">
      <c r="A56029"/>
      <c r="B56029"/>
      <c r="C56029"/>
      <c r="D56029"/>
      <c r="E56029" s="148"/>
      <c r="F56029" s="148"/>
      <c r="G56029" s="149"/>
      <c r="H56029" s="148"/>
      <c r="I56029"/>
    </row>
    <row r="56030" spans="1:9" x14ac:dyDescent="0.25">
      <c r="A56030"/>
      <c r="B56030"/>
      <c r="C56030"/>
      <c r="D56030"/>
      <c r="E56030" s="148"/>
      <c r="F56030" s="148"/>
      <c r="G56030" s="149"/>
      <c r="H56030" s="148"/>
      <c r="I56030"/>
    </row>
    <row r="56031" spans="1:9" x14ac:dyDescent="0.25">
      <c r="A56031"/>
      <c r="B56031"/>
      <c r="C56031"/>
      <c r="D56031"/>
      <c r="E56031" s="148"/>
      <c r="F56031" s="148"/>
      <c r="G56031" s="149"/>
      <c r="H56031" s="148"/>
      <c r="I56031"/>
    </row>
    <row r="56032" spans="1:9" x14ac:dyDescent="0.25">
      <c r="A56032"/>
      <c r="B56032"/>
      <c r="C56032"/>
      <c r="D56032"/>
      <c r="E56032" s="148"/>
      <c r="F56032" s="148"/>
      <c r="G56032" s="149"/>
      <c r="H56032" s="148"/>
      <c r="I56032"/>
    </row>
    <row r="56033" spans="1:9" x14ac:dyDescent="0.25">
      <c r="A56033"/>
      <c r="B56033"/>
      <c r="C56033"/>
      <c r="D56033"/>
      <c r="E56033" s="148"/>
      <c r="F56033" s="148"/>
      <c r="G56033" s="149"/>
      <c r="H56033" s="148"/>
      <c r="I56033"/>
    </row>
    <row r="56034" spans="1:9" x14ac:dyDescent="0.25">
      <c r="A56034"/>
      <c r="B56034"/>
      <c r="C56034"/>
      <c r="D56034"/>
      <c r="E56034" s="148"/>
      <c r="F56034" s="148"/>
      <c r="G56034" s="149"/>
      <c r="H56034" s="148"/>
      <c r="I56034"/>
    </row>
    <row r="56035" spans="1:9" x14ac:dyDescent="0.25">
      <c r="A56035"/>
      <c r="B56035"/>
      <c r="C56035"/>
      <c r="D56035"/>
      <c r="E56035" s="148"/>
      <c r="F56035" s="148"/>
      <c r="G56035" s="149"/>
      <c r="H56035" s="148"/>
      <c r="I56035"/>
    </row>
    <row r="56036" spans="1:9" x14ac:dyDescent="0.25">
      <c r="A56036"/>
      <c r="B56036"/>
      <c r="C56036"/>
      <c r="D56036"/>
      <c r="E56036" s="148"/>
      <c r="F56036" s="148"/>
      <c r="G56036" s="149"/>
      <c r="H56036" s="148"/>
      <c r="I56036"/>
    </row>
    <row r="56037" spans="1:9" x14ac:dyDescent="0.25">
      <c r="A56037"/>
      <c r="B56037"/>
      <c r="C56037"/>
      <c r="D56037"/>
      <c r="E56037" s="148"/>
      <c r="F56037" s="148"/>
      <c r="G56037" s="149"/>
      <c r="H56037" s="148"/>
      <c r="I56037"/>
    </row>
    <row r="56038" spans="1:9" x14ac:dyDescent="0.25">
      <c r="A56038"/>
      <c r="B56038"/>
      <c r="C56038"/>
      <c r="D56038"/>
      <c r="E56038" s="148"/>
      <c r="F56038" s="148"/>
      <c r="G56038" s="149"/>
      <c r="H56038" s="148"/>
      <c r="I56038"/>
    </row>
    <row r="56039" spans="1:9" x14ac:dyDescent="0.25">
      <c r="A56039"/>
      <c r="B56039"/>
      <c r="C56039"/>
      <c r="D56039"/>
      <c r="E56039" s="148"/>
      <c r="F56039" s="148"/>
      <c r="G56039" s="149"/>
      <c r="H56039" s="148"/>
      <c r="I56039"/>
    </row>
    <row r="56040" spans="1:9" x14ac:dyDescent="0.25">
      <c r="A56040"/>
      <c r="B56040"/>
      <c r="C56040"/>
      <c r="D56040"/>
      <c r="E56040" s="148"/>
      <c r="F56040" s="148"/>
      <c r="G56040" s="149"/>
      <c r="H56040" s="148"/>
      <c r="I56040"/>
    </row>
    <row r="56041" spans="1:9" x14ac:dyDescent="0.25">
      <c r="A56041"/>
      <c r="B56041"/>
      <c r="C56041"/>
      <c r="D56041"/>
      <c r="E56041" s="148"/>
      <c r="F56041" s="148"/>
      <c r="G56041" s="149"/>
      <c r="H56041" s="148"/>
      <c r="I56041"/>
    </row>
    <row r="56042" spans="1:9" x14ac:dyDescent="0.25">
      <c r="A56042"/>
      <c r="B56042"/>
      <c r="C56042"/>
      <c r="D56042"/>
      <c r="E56042" s="148"/>
      <c r="F56042" s="148"/>
      <c r="G56042" s="149"/>
      <c r="H56042" s="148"/>
      <c r="I56042"/>
    </row>
    <row r="56043" spans="1:9" x14ac:dyDescent="0.25">
      <c r="A56043"/>
      <c r="B56043"/>
      <c r="C56043"/>
      <c r="D56043"/>
      <c r="E56043" s="148"/>
      <c r="F56043" s="148"/>
      <c r="G56043" s="149"/>
      <c r="H56043" s="148"/>
      <c r="I56043"/>
    </row>
    <row r="56044" spans="1:9" x14ac:dyDescent="0.25">
      <c r="A56044"/>
      <c r="B56044"/>
      <c r="C56044"/>
      <c r="D56044"/>
      <c r="E56044" s="148"/>
      <c r="F56044" s="148"/>
      <c r="G56044" s="149"/>
      <c r="H56044" s="148"/>
      <c r="I56044"/>
    </row>
    <row r="56045" spans="1:9" x14ac:dyDescent="0.25">
      <c r="A56045"/>
      <c r="B56045"/>
      <c r="C56045"/>
      <c r="D56045"/>
      <c r="E56045" s="148"/>
      <c r="F56045" s="148"/>
      <c r="G56045" s="149"/>
      <c r="H56045" s="148"/>
      <c r="I56045"/>
    </row>
    <row r="56046" spans="1:9" x14ac:dyDescent="0.25">
      <c r="A56046"/>
      <c r="B56046"/>
      <c r="C56046"/>
      <c r="D56046"/>
      <c r="E56046" s="148"/>
      <c r="F56046" s="148"/>
      <c r="G56046" s="149"/>
      <c r="H56046" s="148"/>
      <c r="I56046"/>
    </row>
    <row r="56047" spans="1:9" x14ac:dyDescent="0.25">
      <c r="A56047"/>
      <c r="B56047"/>
      <c r="C56047"/>
      <c r="D56047"/>
      <c r="E56047" s="148"/>
      <c r="F56047" s="148"/>
      <c r="G56047" s="149"/>
      <c r="H56047" s="148"/>
      <c r="I56047"/>
    </row>
    <row r="56048" spans="1:9" x14ac:dyDescent="0.25">
      <c r="A56048"/>
      <c r="B56048"/>
      <c r="C56048"/>
      <c r="D56048"/>
      <c r="E56048" s="148"/>
      <c r="F56048" s="148"/>
      <c r="G56048" s="149"/>
      <c r="H56048" s="148"/>
      <c r="I56048"/>
    </row>
    <row r="56049" spans="1:9" x14ac:dyDescent="0.25">
      <c r="A56049"/>
      <c r="B56049"/>
      <c r="C56049"/>
      <c r="D56049"/>
      <c r="E56049" s="148"/>
      <c r="F56049" s="148"/>
      <c r="G56049" s="149"/>
      <c r="H56049" s="148"/>
      <c r="I56049"/>
    </row>
    <row r="56050" spans="1:9" x14ac:dyDescent="0.25">
      <c r="A56050"/>
      <c r="B56050"/>
      <c r="C56050"/>
      <c r="D56050"/>
      <c r="E56050" s="148"/>
      <c r="F56050" s="148"/>
      <c r="G56050" s="149"/>
      <c r="H56050" s="148"/>
      <c r="I56050"/>
    </row>
    <row r="56051" spans="1:9" x14ac:dyDescent="0.25">
      <c r="A56051"/>
      <c r="B56051"/>
      <c r="C56051"/>
      <c r="D56051"/>
      <c r="E56051" s="148"/>
      <c r="F56051" s="148"/>
      <c r="G56051" s="149"/>
      <c r="H56051" s="148"/>
      <c r="I56051"/>
    </row>
    <row r="56052" spans="1:9" x14ac:dyDescent="0.25">
      <c r="A56052"/>
      <c r="B56052"/>
      <c r="C56052"/>
      <c r="D56052"/>
      <c r="E56052" s="148"/>
      <c r="F56052" s="148"/>
      <c r="G56052" s="149"/>
      <c r="H56052" s="148"/>
      <c r="I56052"/>
    </row>
    <row r="56053" spans="1:9" x14ac:dyDescent="0.25">
      <c r="A56053"/>
      <c r="B56053"/>
      <c r="C56053"/>
      <c r="D56053"/>
      <c r="E56053" s="148"/>
      <c r="F56053" s="148"/>
      <c r="G56053" s="149"/>
      <c r="H56053" s="148"/>
      <c r="I56053"/>
    </row>
    <row r="56054" spans="1:9" x14ac:dyDescent="0.25">
      <c r="A56054"/>
      <c r="B56054"/>
      <c r="C56054"/>
      <c r="D56054"/>
      <c r="E56054" s="148"/>
      <c r="F56054" s="148"/>
      <c r="G56054" s="149"/>
      <c r="H56054" s="148"/>
      <c r="I56054"/>
    </row>
    <row r="56055" spans="1:9" x14ac:dyDescent="0.25">
      <c r="A56055"/>
      <c r="B56055"/>
      <c r="C56055"/>
      <c r="D56055"/>
      <c r="E56055" s="148"/>
      <c r="F56055" s="148"/>
      <c r="G56055" s="149"/>
      <c r="H56055" s="148"/>
      <c r="I56055"/>
    </row>
    <row r="56056" spans="1:9" x14ac:dyDescent="0.25">
      <c r="A56056"/>
      <c r="B56056"/>
      <c r="C56056"/>
      <c r="D56056"/>
      <c r="E56056" s="148"/>
      <c r="F56056" s="148"/>
      <c r="G56056" s="149"/>
      <c r="H56056" s="148"/>
      <c r="I56056"/>
    </row>
    <row r="56057" spans="1:9" x14ac:dyDescent="0.25">
      <c r="A56057"/>
      <c r="B56057"/>
      <c r="C56057"/>
      <c r="D56057"/>
      <c r="E56057" s="148"/>
      <c r="F56057" s="148"/>
      <c r="G56057" s="149"/>
      <c r="H56057" s="148"/>
      <c r="I56057"/>
    </row>
    <row r="56058" spans="1:9" x14ac:dyDescent="0.25">
      <c r="A56058"/>
      <c r="B56058"/>
      <c r="C56058"/>
      <c r="D56058"/>
      <c r="E56058" s="148"/>
      <c r="F56058" s="148"/>
      <c r="G56058" s="149"/>
      <c r="H56058" s="148"/>
      <c r="I56058"/>
    </row>
    <row r="56059" spans="1:9" x14ac:dyDescent="0.25">
      <c r="A56059"/>
      <c r="B56059"/>
      <c r="C56059"/>
      <c r="D56059"/>
      <c r="E56059" s="148"/>
      <c r="F56059" s="148"/>
      <c r="G56059" s="149"/>
      <c r="H56059" s="148"/>
      <c r="I56059"/>
    </row>
    <row r="56060" spans="1:9" x14ac:dyDescent="0.25">
      <c r="A56060"/>
      <c r="B56060"/>
      <c r="C56060"/>
      <c r="D56060"/>
      <c r="E56060" s="148"/>
      <c r="F56060" s="148"/>
      <c r="G56060" s="149"/>
      <c r="H56060" s="148"/>
      <c r="I56060"/>
    </row>
    <row r="56061" spans="1:9" x14ac:dyDescent="0.25">
      <c r="A56061"/>
      <c r="B56061"/>
      <c r="C56061"/>
      <c r="D56061"/>
      <c r="E56061" s="148"/>
      <c r="F56061" s="148"/>
      <c r="G56061" s="149"/>
      <c r="H56061" s="148"/>
      <c r="I56061"/>
    </row>
    <row r="56062" spans="1:9" x14ac:dyDescent="0.25">
      <c r="A56062"/>
      <c r="B56062"/>
      <c r="C56062"/>
      <c r="D56062"/>
      <c r="E56062" s="148"/>
      <c r="F56062" s="148"/>
      <c r="G56062" s="149"/>
      <c r="H56062" s="148"/>
      <c r="I56062"/>
    </row>
    <row r="56063" spans="1:9" x14ac:dyDescent="0.25">
      <c r="A56063"/>
      <c r="B56063"/>
      <c r="C56063"/>
      <c r="D56063"/>
      <c r="E56063" s="148"/>
      <c r="F56063" s="148"/>
      <c r="G56063" s="149"/>
      <c r="H56063" s="148"/>
      <c r="I56063"/>
    </row>
    <row r="56064" spans="1:9" x14ac:dyDescent="0.25">
      <c r="A56064"/>
      <c r="B56064"/>
      <c r="C56064"/>
      <c r="D56064"/>
      <c r="E56064" s="148"/>
      <c r="F56064" s="148"/>
      <c r="G56064" s="149"/>
      <c r="H56064" s="148"/>
      <c r="I56064"/>
    </row>
    <row r="56065" spans="1:9" x14ac:dyDescent="0.25">
      <c r="A56065"/>
      <c r="B56065"/>
      <c r="C56065"/>
      <c r="D56065"/>
      <c r="E56065" s="148"/>
      <c r="F56065" s="148"/>
      <c r="G56065" s="149"/>
      <c r="H56065" s="148"/>
      <c r="I56065"/>
    </row>
    <row r="56066" spans="1:9" x14ac:dyDescent="0.25">
      <c r="A56066"/>
      <c r="B56066"/>
      <c r="C56066"/>
      <c r="D56066"/>
      <c r="E56066" s="148"/>
      <c r="F56066" s="148"/>
      <c r="G56066" s="149"/>
      <c r="H56066" s="148"/>
      <c r="I56066"/>
    </row>
    <row r="56067" spans="1:9" x14ac:dyDescent="0.25">
      <c r="A56067"/>
      <c r="B56067"/>
      <c r="C56067"/>
      <c r="D56067"/>
      <c r="E56067" s="148"/>
      <c r="F56067" s="148"/>
      <c r="G56067" s="149"/>
      <c r="H56067" s="148"/>
      <c r="I56067"/>
    </row>
    <row r="56068" spans="1:9" x14ac:dyDescent="0.25">
      <c r="A56068"/>
      <c r="B56068"/>
      <c r="C56068"/>
      <c r="D56068"/>
      <c r="E56068" s="148"/>
      <c r="F56068" s="148"/>
      <c r="G56068" s="149"/>
      <c r="H56068" s="148"/>
      <c r="I56068"/>
    </row>
    <row r="56069" spans="1:9" x14ac:dyDescent="0.25">
      <c r="A56069"/>
      <c r="B56069"/>
      <c r="C56069"/>
      <c r="D56069"/>
      <c r="E56069" s="148"/>
      <c r="F56069" s="148"/>
      <c r="G56069" s="149"/>
      <c r="H56069" s="148"/>
      <c r="I56069"/>
    </row>
    <row r="56070" spans="1:9" x14ac:dyDescent="0.25">
      <c r="A56070"/>
      <c r="B56070"/>
      <c r="C56070"/>
      <c r="D56070"/>
      <c r="E56070" s="148"/>
      <c r="F56070" s="148"/>
      <c r="G56070" s="149"/>
      <c r="H56070" s="148"/>
      <c r="I56070"/>
    </row>
    <row r="56071" spans="1:9" x14ac:dyDescent="0.25">
      <c r="A56071"/>
      <c r="B56071"/>
      <c r="C56071"/>
      <c r="D56071"/>
      <c r="E56071" s="148"/>
      <c r="F56071" s="148"/>
      <c r="G56071" s="149"/>
      <c r="H56071" s="148"/>
      <c r="I56071"/>
    </row>
    <row r="56072" spans="1:9" x14ac:dyDescent="0.25">
      <c r="A56072"/>
      <c r="B56072"/>
      <c r="C56072"/>
      <c r="D56072"/>
      <c r="E56072" s="148"/>
      <c r="F56072" s="148"/>
      <c r="G56072" s="149"/>
      <c r="H56072" s="148"/>
      <c r="I56072"/>
    </row>
    <row r="56073" spans="1:9" x14ac:dyDescent="0.25">
      <c r="A56073"/>
      <c r="B56073"/>
      <c r="C56073"/>
      <c r="D56073"/>
      <c r="E56073" s="148"/>
      <c r="F56073" s="148"/>
      <c r="G56073" s="149"/>
      <c r="H56073" s="148"/>
      <c r="I56073"/>
    </row>
    <row r="56074" spans="1:9" x14ac:dyDescent="0.25">
      <c r="A56074"/>
      <c r="B56074"/>
      <c r="C56074"/>
      <c r="D56074"/>
      <c r="E56074" s="148"/>
      <c r="F56074" s="148"/>
      <c r="G56074" s="149"/>
      <c r="H56074" s="148"/>
      <c r="I56074"/>
    </row>
    <row r="56075" spans="1:9" x14ac:dyDescent="0.25">
      <c r="A56075"/>
      <c r="B56075"/>
      <c r="C56075"/>
      <c r="D56075"/>
      <c r="E56075" s="148"/>
      <c r="F56075" s="148"/>
      <c r="G56075" s="149"/>
      <c r="H56075" s="148"/>
      <c r="I56075"/>
    </row>
    <row r="56076" spans="1:9" x14ac:dyDescent="0.25">
      <c r="A56076"/>
      <c r="B56076"/>
      <c r="C56076"/>
      <c r="D56076"/>
      <c r="E56076" s="148"/>
      <c r="F56076" s="148"/>
      <c r="G56076" s="149"/>
      <c r="H56076" s="148"/>
      <c r="I56076"/>
    </row>
    <row r="56077" spans="1:9" x14ac:dyDescent="0.25">
      <c r="A56077"/>
      <c r="B56077"/>
      <c r="C56077"/>
      <c r="D56077"/>
      <c r="E56077" s="148"/>
      <c r="F56077" s="148"/>
      <c r="G56077" s="149"/>
      <c r="H56077" s="148"/>
      <c r="I56077"/>
    </row>
    <row r="56078" spans="1:9" x14ac:dyDescent="0.25">
      <c r="A56078"/>
      <c r="B56078"/>
      <c r="C56078"/>
      <c r="D56078"/>
      <c r="E56078" s="148"/>
      <c r="F56078" s="148"/>
      <c r="G56078" s="149"/>
      <c r="H56078" s="148"/>
      <c r="I56078"/>
    </row>
    <row r="56079" spans="1:9" x14ac:dyDescent="0.25">
      <c r="A56079"/>
      <c r="B56079"/>
      <c r="C56079"/>
      <c r="D56079"/>
      <c r="E56079" s="148"/>
      <c r="F56079" s="148"/>
      <c r="G56079" s="149"/>
      <c r="H56079" s="148"/>
      <c r="I56079"/>
    </row>
    <row r="56080" spans="1:9" x14ac:dyDescent="0.25">
      <c r="A56080"/>
      <c r="B56080"/>
      <c r="C56080"/>
      <c r="D56080"/>
      <c r="E56080" s="148"/>
      <c r="F56080" s="148"/>
      <c r="G56080" s="149"/>
      <c r="H56080" s="148"/>
      <c r="I56080"/>
    </row>
    <row r="56081" spans="1:9" x14ac:dyDescent="0.25">
      <c r="A56081"/>
      <c r="B56081"/>
      <c r="C56081"/>
      <c r="D56081"/>
      <c r="E56081" s="148"/>
      <c r="F56081" s="148"/>
      <c r="G56081" s="149"/>
      <c r="H56081" s="148"/>
      <c r="I56081"/>
    </row>
    <row r="56082" spans="1:9" x14ac:dyDescent="0.25">
      <c r="A56082"/>
      <c r="B56082"/>
      <c r="C56082"/>
      <c r="D56082"/>
      <c r="E56082" s="148"/>
      <c r="F56082" s="148"/>
      <c r="G56082" s="149"/>
      <c r="H56082" s="148"/>
      <c r="I56082"/>
    </row>
    <row r="56083" spans="1:9" x14ac:dyDescent="0.25">
      <c r="A56083"/>
      <c r="B56083"/>
      <c r="C56083"/>
      <c r="D56083"/>
      <c r="E56083" s="148"/>
      <c r="F56083" s="148"/>
      <c r="G56083" s="149"/>
      <c r="H56083" s="148"/>
      <c r="I56083"/>
    </row>
    <row r="56084" spans="1:9" x14ac:dyDescent="0.25">
      <c r="A56084"/>
      <c r="B56084"/>
      <c r="C56084"/>
      <c r="D56084"/>
      <c r="E56084" s="148"/>
      <c r="F56084" s="148"/>
      <c r="G56084" s="149"/>
      <c r="H56084" s="148"/>
      <c r="I56084"/>
    </row>
    <row r="56085" spans="1:9" x14ac:dyDescent="0.25">
      <c r="A56085"/>
      <c r="B56085"/>
      <c r="C56085"/>
      <c r="D56085"/>
      <c r="E56085" s="148"/>
      <c r="F56085" s="148"/>
      <c r="G56085" s="149"/>
      <c r="H56085" s="148"/>
      <c r="I56085"/>
    </row>
    <row r="56086" spans="1:9" x14ac:dyDescent="0.25">
      <c r="A56086"/>
      <c r="B56086"/>
      <c r="C56086"/>
      <c r="D56086"/>
      <c r="E56086" s="148"/>
      <c r="F56086" s="148"/>
      <c r="G56086" s="149"/>
      <c r="H56086" s="148"/>
      <c r="I56086"/>
    </row>
    <row r="56087" spans="1:9" x14ac:dyDescent="0.25">
      <c r="A56087"/>
      <c r="B56087"/>
      <c r="C56087"/>
      <c r="D56087"/>
      <c r="E56087" s="148"/>
      <c r="F56087" s="148"/>
      <c r="G56087" s="149"/>
      <c r="H56087" s="148"/>
      <c r="I56087"/>
    </row>
    <row r="56088" spans="1:9" x14ac:dyDescent="0.25">
      <c r="A56088"/>
      <c r="B56088"/>
      <c r="C56088"/>
      <c r="D56088"/>
      <c r="E56088" s="148"/>
      <c r="F56088" s="148"/>
      <c r="G56088" s="149"/>
      <c r="H56088" s="148"/>
      <c r="I56088"/>
    </row>
    <row r="56089" spans="1:9" x14ac:dyDescent="0.25">
      <c r="A56089"/>
      <c r="B56089"/>
      <c r="C56089"/>
      <c r="D56089"/>
      <c r="E56089" s="148"/>
      <c r="F56089" s="148"/>
      <c r="G56089" s="149"/>
      <c r="H56089" s="148"/>
      <c r="I56089"/>
    </row>
    <row r="56090" spans="1:9" x14ac:dyDescent="0.25">
      <c r="A56090"/>
      <c r="B56090"/>
      <c r="C56090"/>
      <c r="D56090"/>
      <c r="E56090" s="148"/>
      <c r="F56090" s="148"/>
      <c r="G56090" s="149"/>
      <c r="H56090" s="148"/>
      <c r="I56090"/>
    </row>
    <row r="56091" spans="1:9" x14ac:dyDescent="0.25">
      <c r="A56091"/>
      <c r="B56091"/>
      <c r="C56091"/>
      <c r="D56091"/>
      <c r="E56091" s="148"/>
      <c r="F56091" s="148"/>
      <c r="G56091" s="149"/>
      <c r="H56091" s="148"/>
      <c r="I56091"/>
    </row>
    <row r="56092" spans="1:9" x14ac:dyDescent="0.25">
      <c r="A56092"/>
      <c r="B56092"/>
      <c r="C56092"/>
      <c r="D56092"/>
      <c r="E56092" s="148"/>
      <c r="F56092" s="148"/>
      <c r="G56092" s="149"/>
      <c r="H56092" s="148"/>
      <c r="I56092"/>
    </row>
    <row r="56093" spans="1:9" x14ac:dyDescent="0.25">
      <c r="A56093"/>
      <c r="B56093"/>
      <c r="C56093"/>
      <c r="D56093"/>
      <c r="E56093" s="148"/>
      <c r="F56093" s="148"/>
      <c r="G56093" s="149"/>
      <c r="H56093" s="148"/>
      <c r="I56093"/>
    </row>
    <row r="56094" spans="1:9" x14ac:dyDescent="0.25">
      <c r="A56094"/>
      <c r="B56094"/>
      <c r="C56094"/>
      <c r="D56094"/>
      <c r="E56094" s="148"/>
      <c r="F56094" s="148"/>
      <c r="G56094" s="149"/>
      <c r="H56094" s="148"/>
      <c r="I56094"/>
    </row>
    <row r="56095" spans="1:9" x14ac:dyDescent="0.25">
      <c r="A56095"/>
      <c r="B56095"/>
      <c r="C56095"/>
      <c r="D56095"/>
      <c r="E56095" s="148"/>
      <c r="F56095" s="148"/>
      <c r="G56095" s="149"/>
      <c r="H56095" s="148"/>
      <c r="I56095"/>
    </row>
    <row r="56096" spans="1:9" x14ac:dyDescent="0.25">
      <c r="A56096"/>
      <c r="B56096"/>
      <c r="C56096"/>
      <c r="D56096"/>
      <c r="E56096" s="148"/>
      <c r="F56096" s="148"/>
      <c r="G56096" s="149"/>
      <c r="H56096" s="148"/>
      <c r="I56096"/>
    </row>
    <row r="56097" spans="1:9" x14ac:dyDescent="0.25">
      <c r="A56097"/>
      <c r="B56097"/>
      <c r="C56097"/>
      <c r="D56097"/>
      <c r="E56097" s="148"/>
      <c r="F56097" s="148"/>
      <c r="G56097" s="149"/>
      <c r="H56097" s="148"/>
      <c r="I56097"/>
    </row>
    <row r="56098" spans="1:9" x14ac:dyDescent="0.25">
      <c r="A56098"/>
      <c r="B56098"/>
      <c r="C56098"/>
      <c r="D56098"/>
      <c r="E56098" s="148"/>
      <c r="F56098" s="148"/>
      <c r="G56098" s="149"/>
      <c r="H56098" s="148"/>
      <c r="I56098"/>
    </row>
    <row r="56099" spans="1:9" x14ac:dyDescent="0.25">
      <c r="A56099"/>
      <c r="B56099"/>
      <c r="C56099"/>
      <c r="D56099"/>
      <c r="E56099" s="148"/>
      <c r="F56099" s="148"/>
      <c r="G56099" s="149"/>
      <c r="H56099" s="148"/>
      <c r="I56099"/>
    </row>
    <row r="56100" spans="1:9" x14ac:dyDescent="0.25">
      <c r="A56100"/>
      <c r="B56100"/>
      <c r="C56100"/>
      <c r="D56100"/>
      <c r="E56100" s="148"/>
      <c r="F56100" s="148"/>
      <c r="G56100" s="149"/>
      <c r="H56100" s="148"/>
      <c r="I56100"/>
    </row>
    <row r="56101" spans="1:9" x14ac:dyDescent="0.25">
      <c r="A56101"/>
      <c r="B56101"/>
      <c r="C56101"/>
      <c r="D56101"/>
      <c r="E56101" s="148"/>
      <c r="F56101" s="148"/>
      <c r="G56101" s="149"/>
      <c r="H56101" s="148"/>
      <c r="I56101"/>
    </row>
    <row r="56102" spans="1:9" x14ac:dyDescent="0.25">
      <c r="A56102"/>
      <c r="B56102"/>
      <c r="C56102"/>
      <c r="D56102"/>
      <c r="E56102" s="148"/>
      <c r="F56102" s="148"/>
      <c r="G56102" s="149"/>
      <c r="H56102" s="148"/>
      <c r="I56102"/>
    </row>
    <row r="56103" spans="1:9" x14ac:dyDescent="0.25">
      <c r="A56103"/>
      <c r="B56103"/>
      <c r="C56103"/>
      <c r="D56103"/>
      <c r="E56103" s="148"/>
      <c r="F56103" s="148"/>
      <c r="G56103" s="149"/>
      <c r="H56103" s="148"/>
      <c r="I56103"/>
    </row>
    <row r="56104" spans="1:9" x14ac:dyDescent="0.25">
      <c r="A56104"/>
      <c r="B56104"/>
      <c r="C56104"/>
      <c r="D56104"/>
      <c r="E56104" s="148"/>
      <c r="F56104" s="148"/>
      <c r="G56104" s="149"/>
      <c r="H56104" s="148"/>
      <c r="I56104"/>
    </row>
    <row r="56105" spans="1:9" x14ac:dyDescent="0.25">
      <c r="A56105"/>
      <c r="B56105"/>
      <c r="C56105"/>
      <c r="D56105"/>
      <c r="E56105" s="148"/>
      <c r="F56105" s="148"/>
      <c r="G56105" s="149"/>
      <c r="H56105" s="148"/>
      <c r="I56105"/>
    </row>
    <row r="56106" spans="1:9" x14ac:dyDescent="0.25">
      <c r="A56106"/>
      <c r="B56106"/>
      <c r="C56106"/>
      <c r="D56106"/>
      <c r="E56106" s="148"/>
      <c r="F56106" s="148"/>
      <c r="G56106" s="149"/>
      <c r="H56106" s="148"/>
      <c r="I56106"/>
    </row>
    <row r="56107" spans="1:9" x14ac:dyDescent="0.25">
      <c r="A56107"/>
      <c r="B56107"/>
      <c r="C56107"/>
      <c r="D56107"/>
      <c r="E56107" s="148"/>
      <c r="F56107" s="148"/>
      <c r="G56107" s="149"/>
      <c r="H56107" s="148"/>
      <c r="I56107"/>
    </row>
    <row r="56108" spans="1:9" x14ac:dyDescent="0.25">
      <c r="A56108"/>
      <c r="B56108"/>
      <c r="C56108"/>
      <c r="D56108"/>
      <c r="E56108" s="148"/>
      <c r="F56108" s="148"/>
      <c r="G56108" s="149"/>
      <c r="H56108" s="148"/>
      <c r="I56108"/>
    </row>
    <row r="56109" spans="1:9" x14ac:dyDescent="0.25">
      <c r="A56109"/>
      <c r="B56109"/>
      <c r="C56109"/>
      <c r="D56109"/>
      <c r="E56109" s="148"/>
      <c r="F56109" s="148"/>
      <c r="G56109" s="149"/>
      <c r="H56109" s="148"/>
      <c r="I56109"/>
    </row>
    <row r="56110" spans="1:9" x14ac:dyDescent="0.25">
      <c r="A56110"/>
      <c r="B56110"/>
      <c r="C56110"/>
      <c r="D56110"/>
      <c r="E56110" s="148"/>
      <c r="F56110" s="148"/>
      <c r="G56110" s="149"/>
      <c r="H56110" s="148"/>
      <c r="I56110"/>
    </row>
    <row r="56111" spans="1:9" x14ac:dyDescent="0.25">
      <c r="A56111"/>
      <c r="B56111"/>
      <c r="C56111"/>
      <c r="D56111"/>
      <c r="E56111" s="148"/>
      <c r="F56111" s="148"/>
      <c r="G56111" s="149"/>
      <c r="H56111" s="148"/>
      <c r="I56111"/>
    </row>
    <row r="56112" spans="1:9" x14ac:dyDescent="0.25">
      <c r="A56112"/>
      <c r="B56112"/>
      <c r="C56112"/>
      <c r="D56112"/>
      <c r="E56112" s="148"/>
      <c r="F56112" s="148"/>
      <c r="G56112" s="149"/>
      <c r="H56112" s="148"/>
      <c r="I56112"/>
    </row>
    <row r="56113" spans="1:9" x14ac:dyDescent="0.25">
      <c r="A56113"/>
      <c r="B56113"/>
      <c r="C56113"/>
      <c r="D56113"/>
      <c r="E56113" s="148"/>
      <c r="F56113" s="148"/>
      <c r="G56113" s="149"/>
      <c r="H56113" s="148"/>
      <c r="I56113"/>
    </row>
    <row r="56114" spans="1:9" x14ac:dyDescent="0.25">
      <c r="A56114"/>
      <c r="B56114"/>
      <c r="C56114"/>
      <c r="D56114"/>
      <c r="E56114" s="148"/>
      <c r="F56114" s="148"/>
      <c r="G56114" s="149"/>
      <c r="H56114" s="148"/>
      <c r="I56114"/>
    </row>
    <row r="56115" spans="1:9" x14ac:dyDescent="0.25">
      <c r="A56115"/>
      <c r="B56115"/>
      <c r="C56115"/>
      <c r="D56115"/>
      <c r="E56115" s="148"/>
      <c r="F56115" s="148"/>
      <c r="G56115" s="149"/>
      <c r="H56115" s="148"/>
      <c r="I56115"/>
    </row>
    <row r="56116" spans="1:9" x14ac:dyDescent="0.25">
      <c r="A56116"/>
      <c r="B56116"/>
      <c r="C56116"/>
      <c r="D56116"/>
      <c r="E56116" s="148"/>
      <c r="F56116" s="148"/>
      <c r="G56116" s="149"/>
      <c r="H56116" s="148"/>
      <c r="I56116"/>
    </row>
    <row r="56117" spans="1:9" x14ac:dyDescent="0.25">
      <c r="A56117"/>
      <c r="B56117"/>
      <c r="C56117"/>
      <c r="D56117"/>
      <c r="E56117" s="148"/>
      <c r="F56117" s="148"/>
      <c r="G56117" s="149"/>
      <c r="H56117" s="148"/>
      <c r="I56117"/>
    </row>
    <row r="56118" spans="1:9" x14ac:dyDescent="0.25">
      <c r="A56118"/>
      <c r="B56118"/>
      <c r="C56118"/>
      <c r="D56118"/>
      <c r="E56118" s="148"/>
      <c r="F56118" s="148"/>
      <c r="G56118" s="149"/>
      <c r="H56118" s="148"/>
      <c r="I56118"/>
    </row>
    <row r="56119" spans="1:9" x14ac:dyDescent="0.25">
      <c r="A56119"/>
      <c r="B56119"/>
      <c r="C56119"/>
      <c r="D56119"/>
      <c r="E56119" s="148"/>
      <c r="F56119" s="148"/>
      <c r="G56119" s="149"/>
      <c r="H56119" s="148"/>
      <c r="I56119"/>
    </row>
    <row r="56120" spans="1:9" x14ac:dyDescent="0.25">
      <c r="A56120"/>
      <c r="B56120"/>
      <c r="C56120"/>
      <c r="D56120"/>
      <c r="E56120" s="148"/>
      <c r="F56120" s="148"/>
      <c r="G56120" s="149"/>
      <c r="H56120" s="148"/>
      <c r="I56120"/>
    </row>
    <row r="56121" spans="1:9" x14ac:dyDescent="0.25">
      <c r="A56121"/>
      <c r="B56121"/>
      <c r="C56121"/>
      <c r="D56121"/>
      <c r="E56121" s="148"/>
      <c r="F56121" s="148"/>
      <c r="G56121" s="149"/>
      <c r="H56121" s="148"/>
      <c r="I56121"/>
    </row>
    <row r="56122" spans="1:9" x14ac:dyDescent="0.25">
      <c r="A56122"/>
      <c r="B56122"/>
      <c r="C56122"/>
      <c r="D56122"/>
      <c r="E56122" s="148"/>
      <c r="F56122" s="148"/>
      <c r="G56122" s="149"/>
      <c r="H56122" s="148"/>
      <c r="I56122"/>
    </row>
    <row r="56123" spans="1:9" x14ac:dyDescent="0.25">
      <c r="A56123"/>
      <c r="B56123"/>
      <c r="C56123"/>
      <c r="D56123"/>
      <c r="E56123" s="148"/>
      <c r="F56123" s="148"/>
      <c r="G56123" s="149"/>
      <c r="H56123" s="148"/>
      <c r="I56123"/>
    </row>
    <row r="56124" spans="1:9" x14ac:dyDescent="0.25">
      <c r="A56124"/>
      <c r="B56124"/>
      <c r="C56124"/>
      <c r="D56124"/>
      <c r="E56124" s="148"/>
      <c r="F56124" s="148"/>
      <c r="G56124" s="149"/>
      <c r="H56124" s="148"/>
      <c r="I56124"/>
    </row>
    <row r="56125" spans="1:9" x14ac:dyDescent="0.25">
      <c r="A56125"/>
      <c r="B56125"/>
      <c r="C56125"/>
      <c r="D56125"/>
      <c r="E56125" s="148"/>
      <c r="F56125" s="148"/>
      <c r="G56125" s="149"/>
      <c r="H56125" s="148"/>
      <c r="I56125"/>
    </row>
    <row r="56126" spans="1:9" x14ac:dyDescent="0.25">
      <c r="A56126"/>
      <c r="B56126"/>
      <c r="C56126"/>
      <c r="D56126"/>
      <c r="E56126" s="148"/>
      <c r="F56126" s="148"/>
      <c r="G56126" s="149"/>
      <c r="H56126" s="148"/>
      <c r="I56126"/>
    </row>
    <row r="56127" spans="1:9" x14ac:dyDescent="0.25">
      <c r="A56127"/>
      <c r="B56127"/>
      <c r="C56127"/>
      <c r="D56127"/>
      <c r="E56127" s="148"/>
      <c r="F56127" s="148"/>
      <c r="G56127" s="149"/>
      <c r="H56127" s="148"/>
      <c r="I56127"/>
    </row>
    <row r="56128" spans="1:9" x14ac:dyDescent="0.25">
      <c r="A56128"/>
      <c r="B56128"/>
      <c r="C56128"/>
      <c r="D56128"/>
      <c r="E56128" s="148"/>
      <c r="F56128" s="148"/>
      <c r="G56128" s="149"/>
      <c r="H56128" s="148"/>
      <c r="I56128"/>
    </row>
    <row r="56129" spans="1:9" x14ac:dyDescent="0.25">
      <c r="A56129"/>
      <c r="B56129"/>
      <c r="C56129"/>
      <c r="D56129"/>
      <c r="E56129" s="148"/>
      <c r="F56129" s="148"/>
      <c r="G56129" s="149"/>
      <c r="H56129" s="148"/>
      <c r="I56129"/>
    </row>
    <row r="56130" spans="1:9" x14ac:dyDescent="0.25">
      <c r="A56130"/>
      <c r="B56130"/>
      <c r="C56130"/>
      <c r="D56130"/>
      <c r="E56130" s="148"/>
      <c r="F56130" s="148"/>
      <c r="G56130" s="149"/>
      <c r="H56130" s="148"/>
      <c r="I56130"/>
    </row>
    <row r="56131" spans="1:9" x14ac:dyDescent="0.25">
      <c r="A56131"/>
      <c r="B56131"/>
      <c r="C56131"/>
      <c r="D56131"/>
      <c r="E56131" s="148"/>
      <c r="F56131" s="148"/>
      <c r="G56131" s="149"/>
      <c r="H56131" s="148"/>
      <c r="I56131"/>
    </row>
    <row r="56132" spans="1:9" x14ac:dyDescent="0.25">
      <c r="A56132"/>
      <c r="B56132"/>
      <c r="C56132"/>
      <c r="D56132"/>
      <c r="E56132" s="148"/>
      <c r="F56132" s="148"/>
      <c r="G56132" s="149"/>
      <c r="H56132" s="148"/>
      <c r="I56132"/>
    </row>
    <row r="56133" spans="1:9" x14ac:dyDescent="0.25">
      <c r="A56133"/>
      <c r="B56133"/>
      <c r="C56133"/>
      <c r="D56133"/>
      <c r="E56133" s="148"/>
      <c r="F56133" s="148"/>
      <c r="G56133" s="149"/>
      <c r="H56133" s="148"/>
      <c r="I56133"/>
    </row>
    <row r="56134" spans="1:9" x14ac:dyDescent="0.25">
      <c r="A56134"/>
      <c r="B56134"/>
      <c r="C56134"/>
      <c r="D56134"/>
      <c r="E56134" s="148"/>
      <c r="F56134" s="148"/>
      <c r="G56134" s="149"/>
      <c r="H56134" s="148"/>
      <c r="I56134"/>
    </row>
    <row r="56135" spans="1:9" x14ac:dyDescent="0.25">
      <c r="A56135"/>
      <c r="B56135"/>
      <c r="C56135"/>
      <c r="D56135"/>
      <c r="E56135" s="148"/>
      <c r="F56135" s="148"/>
      <c r="G56135" s="149"/>
      <c r="H56135" s="148"/>
      <c r="I56135"/>
    </row>
    <row r="56136" spans="1:9" x14ac:dyDescent="0.25">
      <c r="A56136"/>
      <c r="B56136"/>
      <c r="C56136"/>
      <c r="D56136"/>
      <c r="E56136" s="148"/>
      <c r="F56136" s="148"/>
      <c r="G56136" s="149"/>
      <c r="H56136" s="148"/>
      <c r="I56136"/>
    </row>
    <row r="56137" spans="1:9" x14ac:dyDescent="0.25">
      <c r="A56137"/>
      <c r="B56137"/>
      <c r="C56137"/>
      <c r="D56137"/>
      <c r="E56137" s="148"/>
      <c r="F56137" s="148"/>
      <c r="G56137" s="149"/>
      <c r="H56137" s="148"/>
      <c r="I56137"/>
    </row>
    <row r="56138" spans="1:9" x14ac:dyDescent="0.25">
      <c r="A56138"/>
      <c r="B56138"/>
      <c r="C56138"/>
      <c r="D56138"/>
      <c r="E56138" s="148"/>
      <c r="F56138" s="148"/>
      <c r="G56138" s="149"/>
      <c r="H56138" s="148"/>
      <c r="I56138"/>
    </row>
    <row r="56139" spans="1:9" x14ac:dyDescent="0.25">
      <c r="A56139"/>
      <c r="B56139"/>
      <c r="C56139"/>
      <c r="D56139"/>
      <c r="E56139" s="148"/>
      <c r="F56139" s="148"/>
      <c r="G56139" s="149"/>
      <c r="H56139" s="148"/>
      <c r="I56139"/>
    </row>
    <row r="56140" spans="1:9" x14ac:dyDescent="0.25">
      <c r="A56140"/>
      <c r="B56140"/>
      <c r="C56140"/>
      <c r="D56140"/>
      <c r="E56140" s="148"/>
      <c r="F56140" s="148"/>
      <c r="G56140" s="149"/>
      <c r="H56140" s="148"/>
      <c r="I56140"/>
    </row>
    <row r="56141" spans="1:9" x14ac:dyDescent="0.25">
      <c r="A56141"/>
      <c r="B56141"/>
      <c r="C56141"/>
      <c r="D56141"/>
      <c r="E56141" s="148"/>
      <c r="F56141" s="148"/>
      <c r="G56141" s="149"/>
      <c r="H56141" s="148"/>
      <c r="I56141"/>
    </row>
    <row r="56142" spans="1:9" x14ac:dyDescent="0.25">
      <c r="A56142"/>
      <c r="B56142"/>
      <c r="C56142"/>
      <c r="D56142"/>
      <c r="E56142" s="148"/>
      <c r="F56142" s="148"/>
      <c r="G56142" s="149"/>
      <c r="H56142" s="148"/>
      <c r="I56142"/>
    </row>
    <row r="56143" spans="1:9" x14ac:dyDescent="0.25">
      <c r="A56143"/>
      <c r="B56143"/>
      <c r="C56143"/>
      <c r="D56143"/>
      <c r="E56143" s="148"/>
      <c r="F56143" s="148"/>
      <c r="G56143" s="149"/>
      <c r="H56143" s="148"/>
      <c r="I56143"/>
    </row>
    <row r="56144" spans="1:9" x14ac:dyDescent="0.25">
      <c r="A56144"/>
      <c r="B56144"/>
      <c r="C56144"/>
      <c r="D56144"/>
      <c r="E56144" s="148"/>
      <c r="F56144" s="148"/>
      <c r="G56144" s="149"/>
      <c r="H56144" s="148"/>
      <c r="I56144"/>
    </row>
    <row r="56145" spans="1:9" x14ac:dyDescent="0.25">
      <c r="A56145"/>
      <c r="B56145"/>
      <c r="C56145"/>
      <c r="D56145"/>
      <c r="E56145" s="148"/>
      <c r="F56145" s="148"/>
      <c r="G56145" s="149"/>
      <c r="H56145" s="148"/>
      <c r="I56145"/>
    </row>
    <row r="56146" spans="1:9" x14ac:dyDescent="0.25">
      <c r="A56146"/>
      <c r="B56146"/>
      <c r="C56146"/>
      <c r="D56146"/>
      <c r="E56146" s="148"/>
      <c r="F56146" s="148"/>
      <c r="G56146" s="149"/>
      <c r="H56146" s="148"/>
      <c r="I56146"/>
    </row>
    <row r="56147" spans="1:9" x14ac:dyDescent="0.25">
      <c r="A56147"/>
      <c r="B56147"/>
      <c r="C56147"/>
      <c r="D56147"/>
      <c r="E56147" s="148"/>
      <c r="F56147" s="148"/>
      <c r="G56147" s="149"/>
      <c r="H56147" s="148"/>
      <c r="I56147"/>
    </row>
    <row r="56148" spans="1:9" x14ac:dyDescent="0.25">
      <c r="A56148"/>
      <c r="B56148"/>
      <c r="C56148"/>
      <c r="D56148"/>
      <c r="E56148" s="148"/>
      <c r="F56148" s="148"/>
      <c r="G56148" s="149"/>
      <c r="H56148" s="148"/>
      <c r="I56148"/>
    </row>
    <row r="56149" spans="1:9" x14ac:dyDescent="0.25">
      <c r="A56149"/>
      <c r="B56149"/>
      <c r="C56149"/>
      <c r="D56149"/>
      <c r="E56149" s="148"/>
      <c r="F56149" s="148"/>
      <c r="G56149" s="149"/>
      <c r="H56149" s="148"/>
      <c r="I56149"/>
    </row>
    <row r="56150" spans="1:9" x14ac:dyDescent="0.25">
      <c r="A56150"/>
      <c r="B56150"/>
      <c r="C56150"/>
      <c r="D56150"/>
      <c r="E56150" s="148"/>
      <c r="F56150" s="148"/>
      <c r="G56150" s="149"/>
      <c r="H56150" s="148"/>
      <c r="I56150"/>
    </row>
    <row r="56151" spans="1:9" x14ac:dyDescent="0.25">
      <c r="A56151"/>
      <c r="B56151"/>
      <c r="C56151"/>
      <c r="D56151"/>
      <c r="E56151" s="148"/>
      <c r="F56151" s="148"/>
      <c r="G56151" s="149"/>
      <c r="H56151" s="148"/>
      <c r="I56151"/>
    </row>
    <row r="56152" spans="1:9" x14ac:dyDescent="0.25">
      <c r="A56152"/>
      <c r="B56152"/>
      <c r="C56152"/>
      <c r="D56152"/>
      <c r="E56152" s="148"/>
      <c r="F56152" s="148"/>
      <c r="G56152" s="149"/>
      <c r="H56152" s="148"/>
      <c r="I56152"/>
    </row>
    <row r="56153" spans="1:9" x14ac:dyDescent="0.25">
      <c r="A56153"/>
      <c r="B56153"/>
      <c r="C56153"/>
      <c r="D56153"/>
      <c r="E56153" s="148"/>
      <c r="F56153" s="148"/>
      <c r="G56153" s="149"/>
      <c r="H56153" s="148"/>
      <c r="I56153"/>
    </row>
    <row r="56154" spans="1:9" x14ac:dyDescent="0.25">
      <c r="A56154"/>
      <c r="B56154"/>
      <c r="C56154"/>
      <c r="D56154"/>
      <c r="E56154" s="148"/>
      <c r="F56154" s="148"/>
      <c r="G56154" s="149"/>
      <c r="H56154" s="148"/>
      <c r="I56154"/>
    </row>
    <row r="56155" spans="1:9" x14ac:dyDescent="0.25">
      <c r="A56155"/>
      <c r="B56155"/>
      <c r="C56155"/>
      <c r="D56155"/>
      <c r="E56155" s="148"/>
      <c r="F56155" s="148"/>
      <c r="G56155" s="149"/>
      <c r="H56155" s="148"/>
      <c r="I56155"/>
    </row>
    <row r="56156" spans="1:9" x14ac:dyDescent="0.25">
      <c r="A56156"/>
      <c r="B56156"/>
      <c r="C56156"/>
      <c r="D56156"/>
      <c r="E56156" s="148"/>
      <c r="F56156" s="148"/>
      <c r="G56156" s="149"/>
      <c r="H56156" s="148"/>
      <c r="I56156"/>
    </row>
    <row r="56157" spans="1:9" x14ac:dyDescent="0.25">
      <c r="A56157"/>
      <c r="B56157"/>
      <c r="C56157"/>
      <c r="D56157"/>
      <c r="E56157" s="148"/>
      <c r="F56157" s="148"/>
      <c r="G56157" s="149"/>
      <c r="H56157" s="148"/>
      <c r="I56157"/>
    </row>
    <row r="56158" spans="1:9" x14ac:dyDescent="0.25">
      <c r="A56158"/>
      <c r="B56158"/>
      <c r="C56158"/>
      <c r="D56158"/>
      <c r="E56158" s="148"/>
      <c r="F56158" s="148"/>
      <c r="G56158" s="149"/>
      <c r="H56158" s="148"/>
      <c r="I56158"/>
    </row>
    <row r="56159" spans="1:9" x14ac:dyDescent="0.25">
      <c r="A56159"/>
      <c r="B56159"/>
      <c r="C56159"/>
      <c r="D56159"/>
      <c r="E56159" s="148"/>
      <c r="F56159" s="148"/>
      <c r="G56159" s="149"/>
      <c r="H56159" s="148"/>
      <c r="I56159"/>
    </row>
    <row r="56160" spans="1:9" x14ac:dyDescent="0.25">
      <c r="A56160"/>
      <c r="B56160"/>
      <c r="C56160"/>
      <c r="D56160"/>
      <c r="E56160" s="148"/>
      <c r="F56160" s="148"/>
      <c r="G56160" s="149"/>
      <c r="H56160" s="148"/>
      <c r="I56160"/>
    </row>
    <row r="56161" spans="1:9" x14ac:dyDescent="0.25">
      <c r="A56161"/>
      <c r="B56161"/>
      <c r="C56161"/>
      <c r="D56161"/>
      <c r="E56161" s="148"/>
      <c r="F56161" s="148"/>
      <c r="G56161" s="149"/>
      <c r="H56161" s="148"/>
      <c r="I56161"/>
    </row>
    <row r="56162" spans="1:9" x14ac:dyDescent="0.25">
      <c r="A56162"/>
      <c r="B56162"/>
      <c r="C56162"/>
      <c r="D56162"/>
      <c r="E56162" s="148"/>
      <c r="F56162" s="148"/>
      <c r="G56162" s="149"/>
      <c r="H56162" s="148"/>
      <c r="I56162"/>
    </row>
    <row r="56163" spans="1:9" x14ac:dyDescent="0.25">
      <c r="A56163"/>
      <c r="B56163"/>
      <c r="C56163"/>
      <c r="D56163"/>
      <c r="E56163" s="148"/>
      <c r="F56163" s="148"/>
      <c r="G56163" s="149"/>
      <c r="H56163" s="148"/>
      <c r="I56163"/>
    </row>
    <row r="56164" spans="1:9" x14ac:dyDescent="0.25">
      <c r="A56164"/>
      <c r="B56164"/>
      <c r="C56164"/>
      <c r="D56164"/>
      <c r="E56164" s="148"/>
      <c r="F56164" s="148"/>
      <c r="G56164" s="149"/>
      <c r="H56164" s="148"/>
      <c r="I56164"/>
    </row>
    <row r="56165" spans="1:9" x14ac:dyDescent="0.25">
      <c r="A56165"/>
      <c r="B56165"/>
      <c r="C56165"/>
      <c r="D56165"/>
      <c r="E56165" s="148"/>
      <c r="F56165" s="148"/>
      <c r="G56165" s="149"/>
      <c r="H56165" s="148"/>
      <c r="I56165"/>
    </row>
    <row r="56166" spans="1:9" x14ac:dyDescent="0.25">
      <c r="A56166"/>
      <c r="B56166"/>
      <c r="C56166"/>
      <c r="D56166"/>
      <c r="E56166" s="148"/>
      <c r="F56166" s="148"/>
      <c r="G56166" s="149"/>
      <c r="H56166" s="148"/>
      <c r="I56166"/>
    </row>
    <row r="56167" spans="1:9" x14ac:dyDescent="0.25">
      <c r="A56167"/>
      <c r="B56167"/>
      <c r="C56167"/>
      <c r="D56167"/>
      <c r="E56167" s="148"/>
      <c r="F56167" s="148"/>
      <c r="G56167" s="149"/>
      <c r="H56167" s="148"/>
      <c r="I56167"/>
    </row>
    <row r="56168" spans="1:9" x14ac:dyDescent="0.25">
      <c r="A56168"/>
      <c r="B56168"/>
      <c r="C56168"/>
      <c r="D56168"/>
      <c r="E56168" s="148"/>
      <c r="F56168" s="148"/>
      <c r="G56168" s="149"/>
      <c r="H56168" s="148"/>
      <c r="I56168"/>
    </row>
    <row r="56169" spans="1:9" x14ac:dyDescent="0.25">
      <c r="A56169"/>
      <c r="B56169"/>
      <c r="C56169"/>
      <c r="D56169"/>
      <c r="E56169" s="148"/>
      <c r="F56169" s="148"/>
      <c r="G56169" s="149"/>
      <c r="H56169" s="148"/>
      <c r="I56169"/>
    </row>
    <row r="56170" spans="1:9" x14ac:dyDescent="0.25">
      <c r="A56170"/>
      <c r="B56170"/>
      <c r="C56170"/>
      <c r="D56170"/>
      <c r="E56170" s="148"/>
      <c r="F56170" s="148"/>
      <c r="G56170" s="149"/>
      <c r="H56170" s="148"/>
      <c r="I56170"/>
    </row>
    <row r="56171" spans="1:9" x14ac:dyDescent="0.25">
      <c r="A56171"/>
      <c r="B56171"/>
      <c r="C56171"/>
      <c r="D56171"/>
      <c r="E56171" s="148"/>
      <c r="F56171" s="148"/>
      <c r="G56171" s="149"/>
      <c r="H56171" s="148"/>
      <c r="I56171"/>
    </row>
    <row r="56172" spans="1:9" x14ac:dyDescent="0.25">
      <c r="A56172"/>
      <c r="B56172"/>
      <c r="C56172"/>
      <c r="D56172"/>
      <c r="E56172" s="148"/>
      <c r="F56172" s="148"/>
      <c r="G56172" s="149"/>
      <c r="H56172" s="148"/>
      <c r="I56172"/>
    </row>
    <row r="56173" spans="1:9" x14ac:dyDescent="0.25">
      <c r="A56173"/>
      <c r="B56173"/>
      <c r="C56173"/>
      <c r="D56173"/>
      <c r="E56173" s="148"/>
      <c r="F56173" s="148"/>
      <c r="G56173" s="149"/>
      <c r="H56173" s="148"/>
      <c r="I56173"/>
    </row>
    <row r="56174" spans="1:9" x14ac:dyDescent="0.25">
      <c r="A56174"/>
      <c r="B56174"/>
      <c r="C56174"/>
      <c r="D56174"/>
      <c r="E56174" s="148"/>
      <c r="F56174" s="148"/>
      <c r="G56174" s="149"/>
      <c r="H56174" s="148"/>
      <c r="I56174"/>
    </row>
    <row r="56175" spans="1:9" x14ac:dyDescent="0.25">
      <c r="A56175"/>
      <c r="B56175"/>
      <c r="C56175"/>
      <c r="D56175"/>
      <c r="E56175" s="148"/>
      <c r="F56175" s="148"/>
      <c r="G56175" s="149"/>
      <c r="H56175" s="148"/>
      <c r="I56175"/>
    </row>
    <row r="56176" spans="1:9" x14ac:dyDescent="0.25">
      <c r="A56176"/>
      <c r="B56176"/>
      <c r="C56176"/>
      <c r="D56176"/>
      <c r="E56176" s="148"/>
      <c r="F56176" s="148"/>
      <c r="G56176" s="149"/>
      <c r="H56176" s="148"/>
      <c r="I56176"/>
    </row>
    <row r="56177" spans="1:9" x14ac:dyDescent="0.25">
      <c r="A56177"/>
      <c r="B56177"/>
      <c r="C56177"/>
      <c r="D56177"/>
      <c r="E56177" s="148"/>
      <c r="F56177" s="148"/>
      <c r="G56177" s="149"/>
      <c r="H56177" s="148"/>
      <c r="I56177"/>
    </row>
    <row r="56178" spans="1:9" x14ac:dyDescent="0.25">
      <c r="A56178"/>
      <c r="B56178"/>
      <c r="C56178"/>
      <c r="D56178"/>
      <c r="E56178" s="148"/>
      <c r="F56178" s="148"/>
      <c r="G56178" s="149"/>
      <c r="H56178" s="148"/>
      <c r="I56178"/>
    </row>
    <row r="56179" spans="1:9" x14ac:dyDescent="0.25">
      <c r="A56179"/>
      <c r="B56179"/>
      <c r="C56179"/>
      <c r="D56179"/>
      <c r="E56179" s="148"/>
      <c r="F56179" s="148"/>
      <c r="G56179" s="149"/>
      <c r="H56179" s="148"/>
      <c r="I56179"/>
    </row>
    <row r="56180" spans="1:9" x14ac:dyDescent="0.25">
      <c r="A56180"/>
      <c r="B56180"/>
      <c r="C56180"/>
      <c r="D56180"/>
      <c r="E56180" s="148"/>
      <c r="F56180" s="148"/>
      <c r="G56180" s="149"/>
      <c r="H56180" s="148"/>
      <c r="I56180"/>
    </row>
    <row r="56181" spans="1:9" x14ac:dyDescent="0.25">
      <c r="A56181"/>
      <c r="B56181"/>
      <c r="C56181"/>
      <c r="D56181"/>
      <c r="E56181" s="148"/>
      <c r="F56181" s="148"/>
      <c r="G56181" s="149"/>
      <c r="H56181" s="148"/>
      <c r="I56181"/>
    </row>
    <row r="56182" spans="1:9" x14ac:dyDescent="0.25">
      <c r="A56182"/>
      <c r="B56182"/>
      <c r="C56182"/>
      <c r="D56182"/>
      <c r="E56182" s="148"/>
      <c r="F56182" s="148"/>
      <c r="G56182" s="149"/>
      <c r="H56182" s="148"/>
      <c r="I56182"/>
    </row>
    <row r="56183" spans="1:9" x14ac:dyDescent="0.25">
      <c r="A56183"/>
      <c r="B56183"/>
      <c r="C56183"/>
      <c r="D56183"/>
      <c r="E56183" s="148"/>
      <c r="F56183" s="148"/>
      <c r="G56183" s="149"/>
      <c r="H56183" s="148"/>
      <c r="I56183"/>
    </row>
    <row r="56184" spans="1:9" x14ac:dyDescent="0.25">
      <c r="A56184"/>
      <c r="B56184"/>
      <c r="C56184"/>
      <c r="D56184"/>
      <c r="E56184" s="148"/>
      <c r="F56184" s="148"/>
      <c r="G56184" s="149"/>
      <c r="H56184" s="148"/>
      <c r="I56184"/>
    </row>
    <row r="56185" spans="1:9" x14ac:dyDescent="0.25">
      <c r="A56185"/>
      <c r="B56185"/>
      <c r="C56185"/>
      <c r="D56185"/>
      <c r="E56185" s="148"/>
      <c r="F56185" s="148"/>
      <c r="G56185" s="149"/>
      <c r="H56185" s="148"/>
      <c r="I56185"/>
    </row>
    <row r="56186" spans="1:9" x14ac:dyDescent="0.25">
      <c r="A56186"/>
      <c r="B56186"/>
      <c r="C56186"/>
      <c r="D56186"/>
      <c r="E56186" s="148"/>
      <c r="F56186" s="148"/>
      <c r="G56186" s="149"/>
      <c r="H56186" s="148"/>
      <c r="I56186"/>
    </row>
    <row r="56187" spans="1:9" x14ac:dyDescent="0.25">
      <c r="A56187"/>
      <c r="B56187"/>
      <c r="C56187"/>
      <c r="D56187"/>
      <c r="E56187" s="148"/>
      <c r="F56187" s="148"/>
      <c r="G56187" s="149"/>
      <c r="H56187" s="148"/>
      <c r="I56187"/>
    </row>
    <row r="56188" spans="1:9" x14ac:dyDescent="0.25">
      <c r="A56188"/>
      <c r="B56188"/>
      <c r="C56188"/>
      <c r="D56188"/>
      <c r="E56188" s="148"/>
      <c r="F56188" s="148"/>
      <c r="G56188" s="149"/>
      <c r="H56188" s="148"/>
      <c r="I56188"/>
    </row>
    <row r="56189" spans="1:9" x14ac:dyDescent="0.25">
      <c r="A56189"/>
      <c r="B56189"/>
      <c r="C56189"/>
      <c r="D56189"/>
      <c r="E56189" s="148"/>
      <c r="F56189" s="148"/>
      <c r="G56189" s="149"/>
      <c r="H56189" s="148"/>
      <c r="I56189"/>
    </row>
    <row r="56190" spans="1:9" x14ac:dyDescent="0.25">
      <c r="A56190"/>
      <c r="B56190"/>
      <c r="C56190"/>
      <c r="D56190"/>
      <c r="E56190" s="148"/>
      <c r="F56190" s="148"/>
      <c r="G56190" s="149"/>
      <c r="H56190" s="148"/>
      <c r="I56190"/>
    </row>
    <row r="56191" spans="1:9" x14ac:dyDescent="0.25">
      <c r="A56191"/>
      <c r="B56191"/>
      <c r="C56191"/>
      <c r="D56191"/>
      <c r="E56191" s="148"/>
      <c r="F56191" s="148"/>
      <c r="G56191" s="149"/>
      <c r="H56191" s="148"/>
      <c r="I56191"/>
    </row>
    <row r="56192" spans="1:9" x14ac:dyDescent="0.25">
      <c r="A56192"/>
      <c r="B56192"/>
      <c r="C56192"/>
      <c r="D56192"/>
      <c r="E56192" s="148"/>
      <c r="F56192" s="148"/>
      <c r="G56192" s="149"/>
      <c r="H56192" s="148"/>
      <c r="I56192"/>
    </row>
    <row r="56193" spans="1:9" x14ac:dyDescent="0.25">
      <c r="A56193"/>
      <c r="B56193"/>
      <c r="C56193"/>
      <c r="D56193"/>
      <c r="E56193" s="148"/>
      <c r="F56193" s="148"/>
      <c r="G56193" s="149"/>
      <c r="H56193" s="148"/>
      <c r="I56193"/>
    </row>
    <row r="56194" spans="1:9" x14ac:dyDescent="0.25">
      <c r="A56194"/>
      <c r="B56194"/>
      <c r="C56194"/>
      <c r="D56194"/>
      <c r="E56194" s="148"/>
      <c r="F56194" s="148"/>
      <c r="G56194" s="149"/>
      <c r="H56194" s="148"/>
      <c r="I56194"/>
    </row>
    <row r="56195" spans="1:9" x14ac:dyDescent="0.25">
      <c r="A56195"/>
      <c r="B56195"/>
      <c r="C56195"/>
      <c r="D56195"/>
      <c r="E56195" s="148"/>
      <c r="F56195" s="148"/>
      <c r="G56195" s="149"/>
      <c r="H56195" s="148"/>
      <c r="I56195"/>
    </row>
    <row r="56196" spans="1:9" x14ac:dyDescent="0.25">
      <c r="A56196"/>
      <c r="B56196"/>
      <c r="C56196"/>
      <c r="D56196"/>
      <c r="E56196" s="148"/>
      <c r="F56196" s="148"/>
      <c r="G56196" s="149"/>
      <c r="H56196" s="148"/>
      <c r="I56196"/>
    </row>
    <row r="56197" spans="1:9" x14ac:dyDescent="0.25">
      <c r="A56197"/>
      <c r="B56197"/>
      <c r="C56197"/>
      <c r="D56197"/>
      <c r="E56197" s="148"/>
      <c r="F56197" s="148"/>
      <c r="G56197" s="149"/>
      <c r="H56197" s="148"/>
      <c r="I56197"/>
    </row>
    <row r="56198" spans="1:9" x14ac:dyDescent="0.25">
      <c r="A56198"/>
      <c r="B56198"/>
      <c r="C56198"/>
      <c r="D56198"/>
      <c r="E56198" s="148"/>
      <c r="F56198" s="148"/>
      <c r="G56198" s="149"/>
      <c r="H56198" s="148"/>
      <c r="I56198"/>
    </row>
    <row r="56199" spans="1:9" x14ac:dyDescent="0.25">
      <c r="A56199"/>
      <c r="B56199"/>
      <c r="C56199"/>
      <c r="D56199"/>
      <c r="E56199" s="148"/>
      <c r="F56199" s="148"/>
      <c r="G56199" s="149"/>
      <c r="H56199" s="148"/>
      <c r="I56199"/>
    </row>
    <row r="56200" spans="1:9" x14ac:dyDescent="0.25">
      <c r="A56200"/>
      <c r="B56200"/>
      <c r="C56200"/>
      <c r="D56200"/>
      <c r="E56200" s="148"/>
      <c r="F56200" s="148"/>
      <c r="G56200" s="149"/>
      <c r="H56200" s="148"/>
      <c r="I56200"/>
    </row>
    <row r="56201" spans="1:9" x14ac:dyDescent="0.25">
      <c r="A56201"/>
      <c r="B56201"/>
      <c r="C56201"/>
      <c r="D56201"/>
      <c r="E56201" s="148"/>
      <c r="F56201" s="148"/>
      <c r="G56201" s="149"/>
      <c r="H56201" s="148"/>
      <c r="I56201"/>
    </row>
    <row r="56202" spans="1:9" x14ac:dyDescent="0.25">
      <c r="A56202"/>
      <c r="B56202"/>
      <c r="C56202"/>
      <c r="D56202"/>
      <c r="E56202" s="148"/>
      <c r="F56202" s="148"/>
      <c r="G56202" s="149"/>
      <c r="H56202" s="148"/>
      <c r="I56202"/>
    </row>
    <row r="56203" spans="1:9" x14ac:dyDescent="0.25">
      <c r="A56203"/>
      <c r="B56203"/>
      <c r="C56203"/>
      <c r="D56203"/>
      <c r="E56203" s="148"/>
      <c r="F56203" s="148"/>
      <c r="G56203" s="149"/>
      <c r="H56203" s="148"/>
      <c r="I56203"/>
    </row>
    <row r="56204" spans="1:9" x14ac:dyDescent="0.25">
      <c r="A56204"/>
      <c r="B56204"/>
      <c r="C56204"/>
      <c r="D56204"/>
      <c r="E56204" s="148"/>
      <c r="F56204" s="148"/>
      <c r="G56204" s="149"/>
      <c r="H56204" s="148"/>
      <c r="I56204"/>
    </row>
    <row r="56205" spans="1:9" x14ac:dyDescent="0.25">
      <c r="A56205"/>
      <c r="B56205"/>
      <c r="C56205"/>
      <c r="D56205"/>
      <c r="E56205" s="148"/>
      <c r="F56205" s="148"/>
      <c r="G56205" s="149"/>
      <c r="H56205" s="148"/>
      <c r="I56205"/>
    </row>
    <row r="56206" spans="1:9" x14ac:dyDescent="0.25">
      <c r="A56206"/>
      <c r="B56206"/>
      <c r="C56206"/>
      <c r="D56206"/>
      <c r="E56206" s="148"/>
      <c r="F56206" s="148"/>
      <c r="G56206" s="149"/>
      <c r="H56206" s="148"/>
      <c r="I56206"/>
    </row>
    <row r="56207" spans="1:9" x14ac:dyDescent="0.25">
      <c r="A56207"/>
      <c r="B56207"/>
      <c r="C56207"/>
      <c r="D56207"/>
      <c r="E56207" s="148"/>
      <c r="F56207" s="148"/>
      <c r="G56207" s="149"/>
      <c r="H56207" s="148"/>
      <c r="I56207"/>
    </row>
    <row r="56208" spans="1:9" x14ac:dyDescent="0.25">
      <c r="A56208"/>
      <c r="B56208"/>
      <c r="C56208"/>
      <c r="D56208"/>
      <c r="E56208" s="148"/>
      <c r="F56208" s="148"/>
      <c r="G56208" s="149"/>
      <c r="H56208" s="148"/>
      <c r="I56208"/>
    </row>
    <row r="56209" spans="1:9" x14ac:dyDescent="0.25">
      <c r="A56209"/>
      <c r="B56209"/>
      <c r="C56209"/>
      <c r="D56209"/>
      <c r="E56209" s="148"/>
      <c r="F56209" s="148"/>
      <c r="G56209" s="149"/>
      <c r="H56209" s="148"/>
      <c r="I56209"/>
    </row>
    <row r="56210" spans="1:9" x14ac:dyDescent="0.25">
      <c r="A56210"/>
      <c r="B56210"/>
      <c r="C56210"/>
      <c r="D56210"/>
      <c r="E56210" s="148"/>
      <c r="F56210" s="148"/>
      <c r="G56210" s="149"/>
      <c r="H56210" s="148"/>
      <c r="I56210"/>
    </row>
    <row r="56211" spans="1:9" x14ac:dyDescent="0.25">
      <c r="A56211"/>
      <c r="B56211"/>
      <c r="C56211"/>
      <c r="D56211"/>
      <c r="E56211" s="148"/>
      <c r="F56211" s="148"/>
      <c r="G56211" s="149"/>
      <c r="H56211" s="148"/>
      <c r="I56211"/>
    </row>
    <row r="56212" spans="1:9" x14ac:dyDescent="0.25">
      <c r="A56212"/>
      <c r="B56212"/>
      <c r="C56212"/>
      <c r="D56212"/>
      <c r="E56212" s="148"/>
      <c r="F56212" s="148"/>
      <c r="G56212" s="149"/>
      <c r="H56212" s="148"/>
      <c r="I56212"/>
    </row>
    <row r="56213" spans="1:9" x14ac:dyDescent="0.25">
      <c r="A56213"/>
      <c r="B56213"/>
      <c r="C56213"/>
      <c r="D56213"/>
      <c r="E56213" s="148"/>
      <c r="F56213" s="148"/>
      <c r="G56213" s="149"/>
      <c r="H56213" s="148"/>
      <c r="I56213"/>
    </row>
    <row r="56214" spans="1:9" x14ac:dyDescent="0.25">
      <c r="A56214"/>
      <c r="B56214"/>
      <c r="C56214"/>
      <c r="D56214"/>
      <c r="E56214" s="148"/>
      <c r="F56214" s="148"/>
      <c r="G56214" s="149"/>
      <c r="H56214" s="148"/>
      <c r="I56214"/>
    </row>
    <row r="56215" spans="1:9" x14ac:dyDescent="0.25">
      <c r="A56215"/>
      <c r="B56215"/>
      <c r="C56215"/>
      <c r="D56215"/>
      <c r="E56215" s="148"/>
      <c r="F56215" s="148"/>
      <c r="G56215" s="149"/>
      <c r="H56215" s="148"/>
      <c r="I56215"/>
    </row>
    <row r="56216" spans="1:9" x14ac:dyDescent="0.25">
      <c r="A56216"/>
      <c r="B56216"/>
      <c r="C56216"/>
      <c r="D56216"/>
      <c r="E56216" s="148"/>
      <c r="F56216" s="148"/>
      <c r="G56216" s="149"/>
      <c r="H56216" s="148"/>
      <c r="I56216"/>
    </row>
    <row r="56217" spans="1:9" x14ac:dyDescent="0.25">
      <c r="A56217"/>
      <c r="B56217"/>
      <c r="C56217"/>
      <c r="D56217"/>
      <c r="E56217" s="148"/>
      <c r="F56217" s="148"/>
      <c r="G56217" s="149"/>
      <c r="H56217" s="148"/>
      <c r="I56217"/>
    </row>
    <row r="56218" spans="1:9" x14ac:dyDescent="0.25">
      <c r="A56218"/>
      <c r="B56218"/>
      <c r="C56218"/>
      <c r="D56218"/>
      <c r="E56218" s="148"/>
      <c r="F56218" s="148"/>
      <c r="G56218" s="149"/>
      <c r="H56218" s="148"/>
      <c r="I56218"/>
    </row>
    <row r="56219" spans="1:9" x14ac:dyDescent="0.25">
      <c r="A56219"/>
      <c r="B56219"/>
      <c r="C56219"/>
      <c r="D56219"/>
      <c r="E56219" s="148"/>
      <c r="F56219" s="148"/>
      <c r="G56219" s="149"/>
      <c r="H56219" s="148"/>
      <c r="I56219"/>
    </row>
    <row r="56220" spans="1:9" x14ac:dyDescent="0.25">
      <c r="A56220"/>
      <c r="B56220"/>
      <c r="C56220"/>
      <c r="D56220"/>
      <c r="E56220" s="148"/>
      <c r="F56220" s="148"/>
      <c r="G56220" s="149"/>
      <c r="H56220" s="148"/>
      <c r="I56220"/>
    </row>
    <row r="56221" spans="1:9" x14ac:dyDescent="0.25">
      <c r="A56221"/>
      <c r="B56221"/>
      <c r="C56221"/>
      <c r="D56221"/>
      <c r="E56221" s="148"/>
      <c r="F56221" s="148"/>
      <c r="G56221" s="149"/>
      <c r="H56221" s="148"/>
      <c r="I56221"/>
    </row>
    <row r="56222" spans="1:9" x14ac:dyDescent="0.25">
      <c r="A56222"/>
      <c r="B56222"/>
      <c r="C56222"/>
      <c r="D56222"/>
      <c r="E56222" s="148"/>
      <c r="F56222" s="148"/>
      <c r="G56222" s="149"/>
      <c r="H56222" s="148"/>
      <c r="I56222"/>
    </row>
    <row r="56223" spans="1:9" x14ac:dyDescent="0.25">
      <c r="A56223"/>
      <c r="B56223"/>
      <c r="C56223"/>
      <c r="D56223"/>
      <c r="E56223" s="148"/>
      <c r="F56223" s="148"/>
      <c r="G56223" s="149"/>
      <c r="H56223" s="148"/>
      <c r="I56223"/>
    </row>
    <row r="56224" spans="1:9" x14ac:dyDescent="0.25">
      <c r="A56224"/>
      <c r="B56224"/>
      <c r="C56224"/>
      <c r="D56224"/>
      <c r="E56224" s="148"/>
      <c r="F56224" s="148"/>
      <c r="G56224" s="149"/>
      <c r="H56224" s="148"/>
      <c r="I56224"/>
    </row>
    <row r="56225" spans="1:9" x14ac:dyDescent="0.25">
      <c r="A56225"/>
      <c r="B56225"/>
      <c r="C56225"/>
      <c r="D56225"/>
      <c r="E56225" s="148"/>
      <c r="F56225" s="148"/>
      <c r="G56225" s="149"/>
      <c r="H56225" s="148"/>
      <c r="I56225"/>
    </row>
    <row r="56226" spans="1:9" x14ac:dyDescent="0.25">
      <c r="A56226"/>
      <c r="B56226"/>
      <c r="C56226"/>
      <c r="D56226"/>
      <c r="E56226" s="148"/>
      <c r="F56226" s="148"/>
      <c r="G56226" s="149"/>
      <c r="H56226" s="148"/>
      <c r="I56226"/>
    </row>
    <row r="56227" spans="1:9" x14ac:dyDescent="0.25">
      <c r="A56227"/>
      <c r="B56227"/>
      <c r="C56227"/>
      <c r="D56227"/>
      <c r="E56227" s="148"/>
      <c r="F56227" s="148"/>
      <c r="G56227" s="149"/>
      <c r="H56227" s="148"/>
      <c r="I56227"/>
    </row>
    <row r="56228" spans="1:9" x14ac:dyDescent="0.25">
      <c r="A56228"/>
      <c r="B56228"/>
      <c r="C56228"/>
      <c r="D56228"/>
      <c r="E56228" s="148"/>
      <c r="F56228" s="148"/>
      <c r="G56228" s="149"/>
      <c r="H56228" s="148"/>
      <c r="I56228"/>
    </row>
    <row r="56229" spans="1:9" x14ac:dyDescent="0.25">
      <c r="A56229"/>
      <c r="B56229"/>
      <c r="C56229"/>
      <c r="D56229"/>
      <c r="E56229" s="148"/>
      <c r="F56229" s="148"/>
      <c r="G56229" s="149"/>
      <c r="H56229" s="148"/>
      <c r="I56229"/>
    </row>
    <row r="56230" spans="1:9" x14ac:dyDescent="0.25">
      <c r="A56230"/>
      <c r="B56230"/>
      <c r="C56230"/>
      <c r="D56230"/>
      <c r="E56230" s="148"/>
      <c r="F56230" s="148"/>
      <c r="G56230" s="149"/>
      <c r="H56230" s="148"/>
      <c r="I56230"/>
    </row>
    <row r="56231" spans="1:9" x14ac:dyDescent="0.25">
      <c r="A56231"/>
      <c r="B56231"/>
      <c r="C56231"/>
      <c r="D56231"/>
      <c r="E56231" s="148"/>
      <c r="F56231" s="148"/>
      <c r="G56231" s="149"/>
      <c r="H56231" s="148"/>
      <c r="I56231"/>
    </row>
    <row r="56232" spans="1:9" x14ac:dyDescent="0.25">
      <c r="A56232"/>
      <c r="B56232"/>
      <c r="C56232"/>
      <c r="D56232"/>
      <c r="E56232" s="148"/>
      <c r="F56232" s="148"/>
      <c r="G56232" s="149"/>
      <c r="H56232" s="148"/>
      <c r="I56232"/>
    </row>
    <row r="56233" spans="1:9" x14ac:dyDescent="0.25">
      <c r="A56233"/>
      <c r="B56233"/>
      <c r="C56233"/>
      <c r="D56233"/>
      <c r="E56233" s="148"/>
      <c r="F56233" s="148"/>
      <c r="G56233" s="149"/>
      <c r="H56233" s="148"/>
      <c r="I56233"/>
    </row>
    <row r="56234" spans="1:9" x14ac:dyDescent="0.25">
      <c r="A56234"/>
      <c r="B56234"/>
      <c r="C56234"/>
      <c r="D56234"/>
      <c r="E56234" s="148"/>
      <c r="F56234" s="148"/>
      <c r="G56234" s="149"/>
      <c r="H56234" s="148"/>
      <c r="I56234"/>
    </row>
    <row r="56235" spans="1:9" x14ac:dyDescent="0.25">
      <c r="A56235"/>
      <c r="B56235"/>
      <c r="C56235"/>
      <c r="D56235"/>
      <c r="E56235" s="148"/>
      <c r="F56235" s="148"/>
      <c r="G56235" s="149"/>
      <c r="H56235" s="148"/>
      <c r="I56235"/>
    </row>
    <row r="56236" spans="1:9" x14ac:dyDescent="0.25">
      <c r="A56236"/>
      <c r="B56236"/>
      <c r="C56236"/>
      <c r="D56236"/>
      <c r="E56236" s="148"/>
      <c r="F56236" s="148"/>
      <c r="G56236" s="149"/>
      <c r="H56236" s="148"/>
      <c r="I56236"/>
    </row>
    <row r="56237" spans="1:9" x14ac:dyDescent="0.25">
      <c r="A56237"/>
      <c r="B56237"/>
      <c r="C56237"/>
      <c r="D56237"/>
      <c r="E56237" s="148"/>
      <c r="F56237" s="148"/>
      <c r="G56237" s="149"/>
      <c r="H56237" s="148"/>
      <c r="I56237"/>
    </row>
    <row r="56238" spans="1:9" x14ac:dyDescent="0.25">
      <c r="A56238"/>
      <c r="B56238"/>
      <c r="C56238"/>
      <c r="D56238"/>
      <c r="E56238" s="148"/>
      <c r="F56238" s="148"/>
      <c r="G56238" s="149"/>
      <c r="H56238" s="148"/>
      <c r="I56238"/>
    </row>
    <row r="56239" spans="1:9" x14ac:dyDescent="0.25">
      <c r="A56239"/>
      <c r="B56239"/>
      <c r="C56239"/>
      <c r="D56239"/>
      <c r="E56239" s="148"/>
      <c r="F56239" s="148"/>
      <c r="G56239" s="149"/>
      <c r="H56239" s="148"/>
      <c r="I56239"/>
    </row>
    <row r="56240" spans="1:9" x14ac:dyDescent="0.25">
      <c r="A56240"/>
      <c r="B56240"/>
      <c r="C56240"/>
      <c r="D56240"/>
      <c r="E56240" s="148"/>
      <c r="F56240" s="148"/>
      <c r="G56240" s="149"/>
      <c r="H56240" s="148"/>
      <c r="I56240"/>
    </row>
    <row r="56241" spans="1:9" x14ac:dyDescent="0.25">
      <c r="A56241"/>
      <c r="B56241"/>
      <c r="C56241"/>
      <c r="D56241"/>
      <c r="E56241" s="148"/>
      <c r="F56241" s="148"/>
      <c r="G56241" s="149"/>
      <c r="H56241" s="148"/>
      <c r="I56241"/>
    </row>
    <row r="56242" spans="1:9" x14ac:dyDescent="0.25">
      <c r="A56242"/>
      <c r="B56242"/>
      <c r="C56242"/>
      <c r="D56242"/>
      <c r="E56242" s="148"/>
      <c r="F56242" s="148"/>
      <c r="G56242" s="149"/>
      <c r="H56242" s="148"/>
      <c r="I56242"/>
    </row>
    <row r="56243" spans="1:9" x14ac:dyDescent="0.25">
      <c r="A56243"/>
      <c r="B56243"/>
      <c r="C56243"/>
      <c r="D56243"/>
      <c r="E56243" s="148"/>
      <c r="F56243" s="148"/>
      <c r="G56243" s="149"/>
      <c r="H56243" s="148"/>
      <c r="I56243"/>
    </row>
    <row r="56244" spans="1:9" x14ac:dyDescent="0.25">
      <c r="A56244"/>
      <c r="B56244"/>
      <c r="C56244"/>
      <c r="D56244"/>
      <c r="E56244" s="148"/>
      <c r="F56244" s="148"/>
      <c r="G56244" s="149"/>
      <c r="H56244" s="148"/>
      <c r="I56244"/>
    </row>
    <row r="56245" spans="1:9" x14ac:dyDescent="0.25">
      <c r="A56245"/>
      <c r="B56245"/>
      <c r="C56245"/>
      <c r="D56245"/>
      <c r="E56245" s="148"/>
      <c r="F56245" s="148"/>
      <c r="G56245" s="149"/>
      <c r="H56245" s="148"/>
      <c r="I56245"/>
    </row>
    <row r="56246" spans="1:9" x14ac:dyDescent="0.25">
      <c r="A56246"/>
      <c r="B56246"/>
      <c r="C56246"/>
      <c r="D56246"/>
      <c r="E56246" s="148"/>
      <c r="F56246" s="148"/>
      <c r="G56246" s="149"/>
      <c r="H56246" s="148"/>
      <c r="I56246"/>
    </row>
    <row r="56247" spans="1:9" x14ac:dyDescent="0.25">
      <c r="A56247"/>
      <c r="B56247"/>
      <c r="C56247"/>
      <c r="D56247"/>
      <c r="E56247" s="148"/>
      <c r="F56247" s="148"/>
      <c r="G56247" s="149"/>
      <c r="H56247" s="148"/>
      <c r="I56247"/>
    </row>
    <row r="56248" spans="1:9" x14ac:dyDescent="0.25">
      <c r="A56248"/>
      <c r="B56248"/>
      <c r="C56248"/>
      <c r="D56248"/>
      <c r="E56248" s="148"/>
      <c r="F56248" s="148"/>
      <c r="G56248" s="149"/>
      <c r="H56248" s="148"/>
      <c r="I56248"/>
    </row>
    <row r="56249" spans="1:9" x14ac:dyDescent="0.25">
      <c r="A56249"/>
      <c r="B56249"/>
      <c r="C56249"/>
      <c r="D56249"/>
      <c r="E56249" s="148"/>
      <c r="F56249" s="148"/>
      <c r="G56249" s="149"/>
      <c r="H56249" s="148"/>
      <c r="I56249"/>
    </row>
    <row r="56250" spans="1:9" x14ac:dyDescent="0.25">
      <c r="A56250"/>
      <c r="B56250"/>
      <c r="C56250"/>
      <c r="D56250"/>
      <c r="E56250" s="148"/>
      <c r="F56250" s="148"/>
      <c r="G56250" s="149"/>
      <c r="H56250" s="148"/>
      <c r="I56250"/>
    </row>
    <row r="56251" spans="1:9" x14ac:dyDescent="0.25">
      <c r="A56251"/>
      <c r="B56251"/>
      <c r="C56251"/>
      <c r="D56251"/>
      <c r="E56251" s="148"/>
      <c r="F56251" s="148"/>
      <c r="G56251" s="149"/>
      <c r="H56251" s="148"/>
      <c r="I56251"/>
    </row>
    <row r="56252" spans="1:9" x14ac:dyDescent="0.25">
      <c r="A56252"/>
      <c r="B56252"/>
      <c r="C56252"/>
      <c r="D56252"/>
      <c r="E56252" s="148"/>
      <c r="F56252" s="148"/>
      <c r="G56252" s="149"/>
      <c r="H56252" s="148"/>
      <c r="I56252"/>
    </row>
    <row r="56253" spans="1:9" x14ac:dyDescent="0.25">
      <c r="A56253"/>
      <c r="B56253"/>
      <c r="C56253"/>
      <c r="D56253"/>
      <c r="E56253" s="148"/>
      <c r="F56253" s="148"/>
      <c r="G56253" s="149"/>
      <c r="H56253" s="148"/>
      <c r="I56253"/>
    </row>
    <row r="56254" spans="1:9" x14ac:dyDescent="0.25">
      <c r="A56254"/>
      <c r="B56254"/>
      <c r="C56254"/>
      <c r="D56254"/>
      <c r="E56254" s="148"/>
      <c r="F56254" s="148"/>
      <c r="G56254" s="149"/>
      <c r="H56254" s="148"/>
      <c r="I56254"/>
    </row>
    <row r="56255" spans="1:9" x14ac:dyDescent="0.25">
      <c r="A56255"/>
      <c r="B56255"/>
      <c r="C56255"/>
      <c r="D56255"/>
      <c r="E56255" s="148"/>
      <c r="F56255" s="148"/>
      <c r="G56255" s="149"/>
      <c r="H56255" s="148"/>
      <c r="I56255"/>
    </row>
    <row r="56256" spans="1:9" x14ac:dyDescent="0.25">
      <c r="A56256"/>
      <c r="B56256"/>
      <c r="C56256"/>
      <c r="D56256"/>
      <c r="E56256" s="148"/>
      <c r="F56256" s="148"/>
      <c r="G56256" s="149"/>
      <c r="H56256" s="148"/>
      <c r="I56256"/>
    </row>
    <row r="56257" spans="1:9" x14ac:dyDescent="0.25">
      <c r="A56257"/>
      <c r="B56257"/>
      <c r="C56257"/>
      <c r="D56257"/>
      <c r="E56257" s="148"/>
      <c r="F56257" s="148"/>
      <c r="G56257" s="149"/>
      <c r="H56257" s="148"/>
      <c r="I56257"/>
    </row>
    <row r="56258" spans="1:9" x14ac:dyDescent="0.25">
      <c r="A56258"/>
      <c r="B56258"/>
      <c r="C56258"/>
      <c r="D56258"/>
      <c r="E56258" s="148"/>
      <c r="F56258" s="148"/>
      <c r="G56258" s="149"/>
      <c r="H56258" s="148"/>
      <c r="I56258"/>
    </row>
    <row r="56259" spans="1:9" x14ac:dyDescent="0.25">
      <c r="A56259"/>
      <c r="B56259"/>
      <c r="C56259"/>
      <c r="D56259"/>
      <c r="E56259" s="148"/>
      <c r="F56259" s="148"/>
      <c r="G56259" s="149"/>
      <c r="H56259" s="148"/>
      <c r="I56259"/>
    </row>
    <row r="56260" spans="1:9" x14ac:dyDescent="0.25">
      <c r="A56260"/>
      <c r="B56260"/>
      <c r="C56260"/>
      <c r="D56260"/>
      <c r="E56260" s="148"/>
      <c r="F56260" s="148"/>
      <c r="G56260" s="149"/>
      <c r="H56260" s="148"/>
      <c r="I56260"/>
    </row>
    <row r="56261" spans="1:9" x14ac:dyDescent="0.25">
      <c r="A56261"/>
      <c r="B56261"/>
      <c r="C56261"/>
      <c r="D56261"/>
      <c r="E56261" s="148"/>
      <c r="F56261" s="148"/>
      <c r="G56261" s="149"/>
      <c r="H56261" s="148"/>
      <c r="I56261"/>
    </row>
    <row r="56262" spans="1:9" x14ac:dyDescent="0.25">
      <c r="A56262"/>
      <c r="B56262"/>
      <c r="C56262"/>
      <c r="D56262"/>
      <c r="E56262" s="148"/>
      <c r="F56262" s="148"/>
      <c r="G56262" s="149"/>
      <c r="H56262" s="148"/>
      <c r="I56262"/>
    </row>
    <row r="56263" spans="1:9" x14ac:dyDescent="0.25">
      <c r="A56263"/>
      <c r="B56263"/>
      <c r="C56263"/>
      <c r="D56263"/>
      <c r="E56263" s="148"/>
      <c r="F56263" s="148"/>
      <c r="G56263" s="149"/>
      <c r="H56263" s="148"/>
      <c r="I56263"/>
    </row>
    <row r="56264" spans="1:9" x14ac:dyDescent="0.25">
      <c r="A56264"/>
      <c r="B56264"/>
      <c r="C56264"/>
      <c r="D56264"/>
      <c r="E56264" s="148"/>
      <c r="F56264" s="148"/>
      <c r="G56264" s="149"/>
      <c r="H56264" s="148"/>
      <c r="I56264"/>
    </row>
    <row r="56265" spans="1:9" x14ac:dyDescent="0.25">
      <c r="A56265"/>
      <c r="B56265"/>
      <c r="C56265"/>
      <c r="D56265"/>
      <c r="E56265" s="148"/>
      <c r="F56265" s="148"/>
      <c r="G56265" s="149"/>
      <c r="H56265" s="148"/>
      <c r="I56265"/>
    </row>
    <row r="56266" spans="1:9" x14ac:dyDescent="0.25">
      <c r="A56266"/>
      <c r="B56266"/>
      <c r="C56266"/>
      <c r="D56266"/>
      <c r="E56266" s="148"/>
      <c r="F56266" s="148"/>
      <c r="G56266" s="149"/>
      <c r="H56266" s="148"/>
      <c r="I56266"/>
    </row>
    <row r="56267" spans="1:9" x14ac:dyDescent="0.25">
      <c r="A56267"/>
      <c r="B56267"/>
      <c r="C56267"/>
      <c r="D56267"/>
      <c r="E56267" s="148"/>
      <c r="F56267" s="148"/>
      <c r="G56267" s="149"/>
      <c r="H56267" s="148"/>
      <c r="I56267"/>
    </row>
    <row r="56268" spans="1:9" x14ac:dyDescent="0.25">
      <c r="A56268"/>
      <c r="B56268"/>
      <c r="C56268"/>
      <c r="D56268"/>
      <c r="E56268" s="148"/>
      <c r="F56268" s="148"/>
      <c r="G56268" s="149"/>
      <c r="H56268" s="148"/>
      <c r="I56268"/>
    </row>
    <row r="56269" spans="1:9" x14ac:dyDescent="0.25">
      <c r="A56269"/>
      <c r="B56269"/>
      <c r="C56269"/>
      <c r="D56269"/>
      <c r="E56269" s="148"/>
      <c r="F56269" s="148"/>
      <c r="G56269" s="149"/>
      <c r="H56269" s="148"/>
      <c r="I56269"/>
    </row>
    <row r="56270" spans="1:9" x14ac:dyDescent="0.25">
      <c r="A56270"/>
      <c r="B56270"/>
      <c r="C56270"/>
      <c r="D56270"/>
      <c r="E56270" s="148"/>
      <c r="F56270" s="148"/>
      <c r="G56270" s="149"/>
      <c r="H56270" s="148"/>
      <c r="I56270"/>
    </row>
    <row r="56271" spans="1:9" x14ac:dyDescent="0.25">
      <c r="A56271"/>
      <c r="B56271"/>
      <c r="C56271"/>
      <c r="D56271"/>
      <c r="E56271" s="148"/>
      <c r="F56271" s="148"/>
      <c r="G56271" s="149"/>
      <c r="H56271" s="148"/>
      <c r="I56271"/>
    </row>
    <row r="56272" spans="1:9" x14ac:dyDescent="0.25">
      <c r="A56272"/>
      <c r="B56272"/>
      <c r="C56272"/>
      <c r="D56272"/>
      <c r="E56272" s="148"/>
      <c r="F56272" s="148"/>
      <c r="G56272" s="149"/>
      <c r="H56272" s="148"/>
      <c r="I56272"/>
    </row>
    <row r="56273" spans="1:9" x14ac:dyDescent="0.25">
      <c r="A56273"/>
      <c r="B56273"/>
      <c r="C56273"/>
      <c r="D56273"/>
      <c r="E56273" s="148"/>
      <c r="F56273" s="148"/>
      <c r="G56273" s="149"/>
      <c r="H56273" s="148"/>
      <c r="I56273"/>
    </row>
    <row r="56274" spans="1:9" x14ac:dyDescent="0.25">
      <c r="A56274"/>
      <c r="B56274"/>
      <c r="C56274"/>
      <c r="D56274"/>
      <c r="E56274" s="148"/>
      <c r="F56274" s="148"/>
      <c r="G56274" s="149"/>
      <c r="H56274" s="148"/>
      <c r="I56274"/>
    </row>
    <row r="56275" spans="1:9" x14ac:dyDescent="0.25">
      <c r="A56275"/>
      <c r="B56275"/>
      <c r="C56275"/>
      <c r="D56275"/>
      <c r="E56275" s="148"/>
      <c r="F56275" s="148"/>
      <c r="G56275" s="149"/>
      <c r="H56275" s="148"/>
      <c r="I56275"/>
    </row>
    <row r="56276" spans="1:9" x14ac:dyDescent="0.25">
      <c r="A56276"/>
      <c r="B56276"/>
      <c r="C56276"/>
      <c r="D56276"/>
      <c r="E56276" s="148"/>
      <c r="F56276" s="148"/>
      <c r="G56276" s="149"/>
      <c r="H56276" s="148"/>
      <c r="I56276"/>
    </row>
    <row r="56277" spans="1:9" x14ac:dyDescent="0.25">
      <c r="A56277"/>
      <c r="B56277"/>
      <c r="C56277"/>
      <c r="D56277"/>
      <c r="E56277" s="148"/>
      <c r="F56277" s="148"/>
      <c r="G56277" s="149"/>
      <c r="H56277" s="148"/>
      <c r="I56277"/>
    </row>
    <row r="56278" spans="1:9" x14ac:dyDescent="0.25">
      <c r="A56278"/>
      <c r="B56278"/>
      <c r="C56278"/>
      <c r="D56278"/>
      <c r="E56278" s="148"/>
      <c r="F56278" s="148"/>
      <c r="G56278" s="149"/>
      <c r="H56278" s="148"/>
      <c r="I56278"/>
    </row>
    <row r="56279" spans="1:9" x14ac:dyDescent="0.25">
      <c r="A56279"/>
      <c r="B56279"/>
      <c r="C56279"/>
      <c r="D56279"/>
      <c r="E56279" s="148"/>
      <c r="F56279" s="148"/>
      <c r="G56279" s="149"/>
      <c r="H56279" s="148"/>
      <c r="I56279"/>
    </row>
    <row r="56280" spans="1:9" x14ac:dyDescent="0.25">
      <c r="A56280"/>
      <c r="B56280"/>
      <c r="C56280"/>
      <c r="D56280"/>
      <c r="E56280" s="148"/>
      <c r="F56280" s="148"/>
      <c r="G56280" s="149"/>
      <c r="H56280" s="148"/>
      <c r="I56280"/>
    </row>
    <row r="56281" spans="1:9" x14ac:dyDescent="0.25">
      <c r="A56281"/>
      <c r="B56281"/>
      <c r="C56281"/>
      <c r="D56281"/>
      <c r="E56281" s="148"/>
      <c r="F56281" s="148"/>
      <c r="G56281" s="149"/>
      <c r="H56281" s="148"/>
      <c r="I56281"/>
    </row>
    <row r="56282" spans="1:9" x14ac:dyDescent="0.25">
      <c r="A56282"/>
      <c r="B56282"/>
      <c r="C56282"/>
      <c r="D56282"/>
      <c r="E56282" s="148"/>
      <c r="F56282" s="148"/>
      <c r="G56282" s="149"/>
      <c r="H56282" s="148"/>
      <c r="I56282"/>
    </row>
    <row r="56283" spans="1:9" x14ac:dyDescent="0.25">
      <c r="A56283"/>
      <c r="B56283"/>
      <c r="C56283"/>
      <c r="D56283"/>
      <c r="E56283" s="148"/>
      <c r="F56283" s="148"/>
      <c r="G56283" s="149"/>
      <c r="H56283" s="148"/>
      <c r="I56283"/>
    </row>
    <row r="56284" spans="1:9" x14ac:dyDescent="0.25">
      <c r="A56284"/>
      <c r="B56284"/>
      <c r="C56284"/>
      <c r="D56284"/>
      <c r="E56284" s="148"/>
      <c r="F56284" s="148"/>
      <c r="G56284" s="149"/>
      <c r="H56284" s="148"/>
      <c r="I56284"/>
    </row>
    <row r="56285" spans="1:9" x14ac:dyDescent="0.25">
      <c r="A56285"/>
      <c r="B56285"/>
      <c r="C56285"/>
      <c r="D56285"/>
      <c r="E56285" s="148"/>
      <c r="F56285" s="148"/>
      <c r="G56285" s="149"/>
      <c r="H56285" s="148"/>
      <c r="I56285"/>
    </row>
    <row r="56286" spans="1:9" x14ac:dyDescent="0.25">
      <c r="A56286"/>
      <c r="B56286"/>
      <c r="C56286"/>
      <c r="D56286"/>
      <c r="E56286" s="148"/>
      <c r="F56286" s="148"/>
      <c r="G56286" s="149"/>
      <c r="H56286" s="148"/>
      <c r="I56286"/>
    </row>
    <row r="56287" spans="1:9" x14ac:dyDescent="0.25">
      <c r="A56287"/>
      <c r="B56287"/>
      <c r="C56287"/>
      <c r="D56287"/>
      <c r="E56287" s="148"/>
      <c r="F56287" s="148"/>
      <c r="G56287" s="149"/>
      <c r="H56287" s="148"/>
      <c r="I56287"/>
    </row>
    <row r="56288" spans="1:9" x14ac:dyDescent="0.25">
      <c r="A56288"/>
      <c r="B56288"/>
      <c r="C56288"/>
      <c r="D56288"/>
      <c r="E56288" s="148"/>
      <c r="F56288" s="148"/>
      <c r="G56288" s="149"/>
      <c r="H56288" s="148"/>
      <c r="I56288"/>
    </row>
    <row r="56289" spans="1:9" x14ac:dyDescent="0.25">
      <c r="A56289"/>
      <c r="B56289"/>
      <c r="C56289"/>
      <c r="D56289"/>
      <c r="E56289" s="148"/>
      <c r="F56289" s="148"/>
      <c r="G56289" s="149"/>
      <c r="H56289" s="148"/>
      <c r="I56289"/>
    </row>
    <row r="56290" spans="1:9" x14ac:dyDescent="0.25">
      <c r="A56290"/>
      <c r="B56290"/>
      <c r="C56290"/>
      <c r="D56290"/>
      <c r="E56290" s="148"/>
      <c r="F56290" s="148"/>
      <c r="G56290" s="149"/>
      <c r="H56290" s="148"/>
      <c r="I56290"/>
    </row>
    <row r="56291" spans="1:9" x14ac:dyDescent="0.25">
      <c r="A56291"/>
      <c r="B56291"/>
      <c r="C56291"/>
      <c r="D56291"/>
      <c r="E56291" s="148"/>
      <c r="F56291" s="148"/>
      <c r="G56291" s="149"/>
      <c r="H56291" s="148"/>
      <c r="I56291"/>
    </row>
    <row r="56292" spans="1:9" x14ac:dyDescent="0.25">
      <c r="A56292"/>
      <c r="B56292"/>
      <c r="C56292"/>
      <c r="D56292"/>
      <c r="E56292" s="148"/>
      <c r="F56292" s="148"/>
      <c r="G56292" s="149"/>
      <c r="H56292" s="148"/>
      <c r="I56292"/>
    </row>
    <row r="56293" spans="1:9" x14ac:dyDescent="0.25">
      <c r="A56293"/>
      <c r="B56293"/>
      <c r="C56293"/>
      <c r="D56293"/>
      <c r="E56293" s="148"/>
      <c r="F56293" s="148"/>
      <c r="G56293" s="149"/>
      <c r="H56293" s="148"/>
      <c r="I56293"/>
    </row>
    <row r="56294" spans="1:9" x14ac:dyDescent="0.25">
      <c r="A56294"/>
      <c r="B56294"/>
      <c r="C56294"/>
      <c r="D56294"/>
      <c r="E56294" s="148"/>
      <c r="F56294" s="148"/>
      <c r="G56294" s="149"/>
      <c r="H56294" s="148"/>
      <c r="I56294"/>
    </row>
    <row r="56295" spans="1:9" x14ac:dyDescent="0.25">
      <c r="A56295"/>
      <c r="B56295"/>
      <c r="C56295"/>
      <c r="D56295"/>
      <c r="E56295" s="148"/>
      <c r="F56295" s="148"/>
      <c r="G56295" s="149"/>
      <c r="H56295" s="148"/>
      <c r="I56295"/>
    </row>
    <row r="56296" spans="1:9" x14ac:dyDescent="0.25">
      <c r="A56296"/>
      <c r="B56296"/>
      <c r="C56296"/>
      <c r="D56296"/>
      <c r="E56296" s="148"/>
      <c r="F56296" s="148"/>
      <c r="G56296" s="149"/>
      <c r="H56296" s="148"/>
      <c r="I56296"/>
    </row>
    <row r="56297" spans="1:9" x14ac:dyDescent="0.25">
      <c r="A56297"/>
      <c r="B56297"/>
      <c r="C56297"/>
      <c r="D56297"/>
      <c r="E56297" s="148"/>
      <c r="F56297" s="148"/>
      <c r="G56297" s="149"/>
      <c r="H56297" s="148"/>
      <c r="I56297"/>
    </row>
    <row r="56298" spans="1:9" x14ac:dyDescent="0.25">
      <c r="A56298"/>
      <c r="B56298"/>
      <c r="C56298"/>
      <c r="D56298"/>
      <c r="E56298" s="148"/>
      <c r="F56298" s="148"/>
      <c r="G56298" s="149"/>
      <c r="H56298" s="148"/>
      <c r="I56298"/>
    </row>
    <row r="56299" spans="1:9" x14ac:dyDescent="0.25">
      <c r="A56299"/>
      <c r="B56299"/>
      <c r="C56299"/>
      <c r="D56299"/>
      <c r="E56299" s="148"/>
      <c r="F56299" s="148"/>
      <c r="G56299" s="149"/>
      <c r="H56299" s="148"/>
      <c r="I56299"/>
    </row>
    <row r="56300" spans="1:9" x14ac:dyDescent="0.25">
      <c r="A56300"/>
      <c r="B56300"/>
      <c r="C56300"/>
      <c r="D56300"/>
      <c r="E56300" s="148"/>
      <c r="F56300" s="148"/>
      <c r="G56300" s="149"/>
      <c r="H56300" s="148"/>
      <c r="I56300"/>
    </row>
    <row r="56301" spans="1:9" x14ac:dyDescent="0.25">
      <c r="A56301"/>
      <c r="B56301"/>
      <c r="C56301"/>
      <c r="D56301"/>
      <c r="E56301" s="148"/>
      <c r="F56301" s="148"/>
      <c r="G56301" s="149"/>
      <c r="H56301" s="148"/>
      <c r="I56301"/>
    </row>
    <row r="56302" spans="1:9" x14ac:dyDescent="0.25">
      <c r="A56302"/>
      <c r="B56302"/>
      <c r="C56302"/>
      <c r="D56302"/>
      <c r="E56302" s="148"/>
      <c r="F56302" s="148"/>
      <c r="G56302" s="149"/>
      <c r="H56302" s="148"/>
      <c r="I56302"/>
    </row>
    <row r="56303" spans="1:9" x14ac:dyDescent="0.25">
      <c r="A56303"/>
      <c r="B56303"/>
      <c r="C56303"/>
      <c r="D56303"/>
      <c r="E56303" s="148"/>
      <c r="F56303" s="148"/>
      <c r="G56303" s="149"/>
      <c r="H56303" s="148"/>
      <c r="I56303"/>
    </row>
    <row r="56304" spans="1:9" x14ac:dyDescent="0.25">
      <c r="A56304"/>
      <c r="B56304"/>
      <c r="C56304"/>
      <c r="D56304"/>
      <c r="E56304" s="148"/>
      <c r="F56304" s="148"/>
      <c r="G56304" s="149"/>
      <c r="H56304" s="148"/>
      <c r="I56304"/>
    </row>
    <row r="56305" spans="1:9" x14ac:dyDescent="0.25">
      <c r="A56305"/>
      <c r="B56305"/>
      <c r="C56305"/>
      <c r="D56305"/>
      <c r="E56305" s="148"/>
      <c r="F56305" s="148"/>
      <c r="G56305" s="149"/>
      <c r="H56305" s="148"/>
      <c r="I56305"/>
    </row>
    <row r="56306" spans="1:9" x14ac:dyDescent="0.25">
      <c r="A56306"/>
      <c r="B56306"/>
      <c r="C56306"/>
      <c r="D56306"/>
      <c r="E56306" s="148"/>
      <c r="F56306" s="148"/>
      <c r="G56306" s="149"/>
      <c r="H56306" s="148"/>
      <c r="I56306"/>
    </row>
    <row r="56307" spans="1:9" x14ac:dyDescent="0.25">
      <c r="A56307"/>
      <c r="B56307"/>
      <c r="C56307"/>
      <c r="D56307"/>
      <c r="E56307" s="148"/>
      <c r="F56307" s="148"/>
      <c r="G56307" s="149"/>
      <c r="H56307" s="148"/>
      <c r="I56307"/>
    </row>
    <row r="56308" spans="1:9" x14ac:dyDescent="0.25">
      <c r="A56308"/>
      <c r="B56308"/>
      <c r="C56308"/>
      <c r="D56308"/>
      <c r="E56308" s="148"/>
      <c r="F56308" s="148"/>
      <c r="G56308" s="149"/>
      <c r="H56308" s="148"/>
      <c r="I56308"/>
    </row>
    <row r="56309" spans="1:9" x14ac:dyDescent="0.25">
      <c r="A56309"/>
      <c r="B56309"/>
      <c r="C56309"/>
      <c r="D56309"/>
      <c r="E56309" s="148"/>
      <c r="F56309" s="148"/>
      <c r="G56309" s="149"/>
      <c r="H56309" s="148"/>
      <c r="I56309"/>
    </row>
    <row r="56310" spans="1:9" x14ac:dyDescent="0.25">
      <c r="A56310"/>
      <c r="B56310"/>
      <c r="C56310"/>
      <c r="D56310"/>
      <c r="E56310" s="148"/>
      <c r="F56310" s="148"/>
      <c r="G56310" s="149"/>
      <c r="H56310" s="148"/>
      <c r="I56310"/>
    </row>
    <row r="56311" spans="1:9" x14ac:dyDescent="0.25">
      <c r="A56311"/>
      <c r="B56311"/>
      <c r="C56311"/>
      <c r="D56311"/>
      <c r="E56311" s="148"/>
      <c r="F56311" s="148"/>
      <c r="G56311" s="149"/>
      <c r="H56311" s="148"/>
      <c r="I56311"/>
    </row>
    <row r="56312" spans="1:9" x14ac:dyDescent="0.25">
      <c r="A56312"/>
      <c r="B56312"/>
      <c r="C56312"/>
      <c r="D56312"/>
      <c r="E56312" s="148"/>
      <c r="F56312" s="148"/>
      <c r="G56312" s="149"/>
      <c r="H56312" s="148"/>
      <c r="I56312"/>
    </row>
    <row r="56313" spans="1:9" x14ac:dyDescent="0.25">
      <c r="A56313"/>
      <c r="B56313"/>
      <c r="C56313"/>
      <c r="D56313"/>
      <c r="E56313" s="148"/>
      <c r="F56313" s="148"/>
      <c r="G56313" s="149"/>
      <c r="H56313" s="148"/>
      <c r="I56313"/>
    </row>
    <row r="56314" spans="1:9" x14ac:dyDescent="0.25">
      <c r="A56314"/>
      <c r="B56314"/>
      <c r="C56314"/>
      <c r="D56314"/>
      <c r="E56314" s="148"/>
      <c r="F56314" s="148"/>
      <c r="G56314" s="149"/>
      <c r="H56314" s="148"/>
      <c r="I56314"/>
    </row>
    <row r="56315" spans="1:9" x14ac:dyDescent="0.25">
      <c r="A56315"/>
      <c r="B56315"/>
      <c r="C56315"/>
      <c r="D56315"/>
      <c r="E56315" s="148"/>
      <c r="F56315" s="148"/>
      <c r="G56315" s="149"/>
      <c r="H56315" s="148"/>
      <c r="I56315"/>
    </row>
    <row r="56316" spans="1:9" x14ac:dyDescent="0.25">
      <c r="A56316"/>
      <c r="B56316"/>
      <c r="C56316"/>
      <c r="D56316"/>
      <c r="E56316" s="148"/>
      <c r="F56316" s="148"/>
      <c r="G56316" s="149"/>
      <c r="H56316" s="148"/>
      <c r="I56316"/>
    </row>
    <row r="56317" spans="1:9" x14ac:dyDescent="0.25">
      <c r="A56317"/>
      <c r="B56317"/>
      <c r="C56317"/>
      <c r="D56317"/>
      <c r="E56317" s="148"/>
      <c r="F56317" s="148"/>
      <c r="G56317" s="149"/>
      <c r="H56317" s="148"/>
      <c r="I56317"/>
    </row>
    <row r="56318" spans="1:9" x14ac:dyDescent="0.25">
      <c r="A56318"/>
      <c r="B56318"/>
      <c r="C56318"/>
      <c r="D56318"/>
      <c r="E56318" s="148"/>
      <c r="F56318" s="148"/>
      <c r="G56318" s="149"/>
      <c r="H56318" s="148"/>
      <c r="I56318"/>
    </row>
    <row r="56319" spans="1:9" x14ac:dyDescent="0.25">
      <c r="A56319"/>
      <c r="B56319"/>
      <c r="C56319"/>
      <c r="D56319"/>
      <c r="E56319" s="148"/>
      <c r="F56319" s="148"/>
      <c r="G56319" s="149"/>
      <c r="H56319" s="148"/>
      <c r="I56319"/>
    </row>
    <row r="56320" spans="1:9" x14ac:dyDescent="0.25">
      <c r="A56320"/>
      <c r="B56320"/>
      <c r="C56320"/>
      <c r="D56320"/>
      <c r="E56320" s="148"/>
      <c r="F56320" s="148"/>
      <c r="G56320" s="149"/>
      <c r="H56320" s="148"/>
      <c r="I56320"/>
    </row>
    <row r="56321" spans="1:9" x14ac:dyDescent="0.25">
      <c r="A56321"/>
      <c r="B56321"/>
      <c r="C56321"/>
      <c r="D56321"/>
      <c r="E56321" s="148"/>
      <c r="F56321" s="148"/>
      <c r="G56321" s="149"/>
      <c r="H56321" s="148"/>
      <c r="I56321"/>
    </row>
    <row r="56322" spans="1:9" x14ac:dyDescent="0.25">
      <c r="A56322"/>
      <c r="B56322"/>
      <c r="C56322"/>
      <c r="D56322"/>
      <c r="E56322" s="148"/>
      <c r="F56322" s="148"/>
      <c r="G56322" s="149"/>
      <c r="H56322" s="148"/>
      <c r="I56322"/>
    </row>
    <row r="56323" spans="1:9" x14ac:dyDescent="0.25">
      <c r="A56323"/>
      <c r="B56323"/>
      <c r="C56323"/>
      <c r="D56323"/>
      <c r="E56323" s="148"/>
      <c r="F56323" s="148"/>
      <c r="G56323" s="149"/>
      <c r="H56323" s="148"/>
      <c r="I56323"/>
    </row>
    <row r="56324" spans="1:9" x14ac:dyDescent="0.25">
      <c r="A56324"/>
      <c r="B56324"/>
      <c r="C56324"/>
      <c r="D56324"/>
      <c r="E56324" s="148"/>
      <c r="F56324" s="148"/>
      <c r="G56324" s="149"/>
      <c r="H56324" s="148"/>
      <c r="I56324"/>
    </row>
    <row r="56325" spans="1:9" x14ac:dyDescent="0.25">
      <c r="A56325"/>
      <c r="B56325"/>
      <c r="C56325"/>
      <c r="D56325"/>
      <c r="E56325" s="148"/>
      <c r="F56325" s="148"/>
      <c r="G56325" s="149"/>
      <c r="H56325" s="148"/>
      <c r="I56325"/>
    </row>
    <row r="56326" spans="1:9" x14ac:dyDescent="0.25">
      <c r="A56326"/>
      <c r="B56326"/>
      <c r="C56326"/>
      <c r="D56326"/>
      <c r="E56326" s="148"/>
      <c r="F56326" s="148"/>
      <c r="G56326" s="149"/>
      <c r="H56326" s="148"/>
      <c r="I56326"/>
    </row>
    <row r="56327" spans="1:9" x14ac:dyDescent="0.25">
      <c r="A56327"/>
      <c r="B56327"/>
      <c r="C56327"/>
      <c r="D56327"/>
      <c r="E56327" s="148"/>
      <c r="F56327" s="148"/>
      <c r="G56327" s="149"/>
      <c r="H56327" s="148"/>
      <c r="I56327"/>
    </row>
    <row r="56328" spans="1:9" x14ac:dyDescent="0.25">
      <c r="A56328"/>
      <c r="B56328"/>
      <c r="C56328"/>
      <c r="D56328"/>
      <c r="E56328" s="148"/>
      <c r="F56328" s="148"/>
      <c r="G56328" s="149"/>
      <c r="H56328" s="148"/>
      <c r="I56328"/>
    </row>
    <row r="56329" spans="1:9" x14ac:dyDescent="0.25">
      <c r="A56329"/>
      <c r="B56329"/>
      <c r="C56329"/>
      <c r="D56329"/>
      <c r="E56329" s="148"/>
      <c r="F56329" s="148"/>
      <c r="G56329" s="149"/>
      <c r="H56329" s="148"/>
      <c r="I56329"/>
    </row>
    <row r="56330" spans="1:9" x14ac:dyDescent="0.25">
      <c r="A56330"/>
      <c r="B56330"/>
      <c r="C56330"/>
      <c r="D56330"/>
      <c r="E56330" s="148"/>
      <c r="F56330" s="148"/>
      <c r="G56330" s="149"/>
      <c r="H56330" s="148"/>
      <c r="I56330"/>
    </row>
    <row r="56331" spans="1:9" x14ac:dyDescent="0.25">
      <c r="A56331"/>
      <c r="B56331"/>
      <c r="C56331"/>
      <c r="D56331"/>
      <c r="E56331" s="148"/>
      <c r="F56331" s="148"/>
      <c r="G56331" s="149"/>
      <c r="H56331" s="148"/>
      <c r="I56331"/>
    </row>
    <row r="56332" spans="1:9" x14ac:dyDescent="0.25">
      <c r="A56332"/>
      <c r="B56332"/>
      <c r="C56332"/>
      <c r="D56332"/>
      <c r="E56332" s="148"/>
      <c r="F56332" s="148"/>
      <c r="G56332" s="149"/>
      <c r="H56332" s="148"/>
      <c r="I56332"/>
    </row>
    <row r="56333" spans="1:9" x14ac:dyDescent="0.25">
      <c r="A56333"/>
      <c r="B56333"/>
      <c r="C56333"/>
      <c r="D56333"/>
      <c r="E56333" s="148"/>
      <c r="F56333" s="148"/>
      <c r="G56333" s="149"/>
      <c r="H56333" s="148"/>
      <c r="I56333"/>
    </row>
    <row r="56334" spans="1:9" x14ac:dyDescent="0.25">
      <c r="A56334"/>
      <c r="B56334"/>
      <c r="C56334"/>
      <c r="D56334"/>
      <c r="E56334" s="148"/>
      <c r="F56334" s="148"/>
      <c r="G56334" s="149"/>
      <c r="H56334" s="148"/>
      <c r="I56334"/>
    </row>
    <row r="56335" spans="1:9" x14ac:dyDescent="0.25">
      <c r="A56335"/>
      <c r="B56335"/>
      <c r="C56335"/>
      <c r="D56335"/>
      <c r="E56335" s="148"/>
      <c r="F56335" s="148"/>
      <c r="G56335" s="149"/>
      <c r="H56335" s="148"/>
      <c r="I56335"/>
    </row>
    <row r="56336" spans="1:9" x14ac:dyDescent="0.25">
      <c r="A56336"/>
      <c r="B56336"/>
      <c r="C56336"/>
      <c r="D56336"/>
      <c r="E56336" s="148"/>
      <c r="F56336" s="148"/>
      <c r="G56336" s="149"/>
      <c r="H56336" s="148"/>
      <c r="I56336"/>
    </row>
    <row r="56337" spans="1:9" x14ac:dyDescent="0.25">
      <c r="A56337"/>
      <c r="B56337"/>
      <c r="C56337"/>
      <c r="D56337"/>
      <c r="E56337" s="148"/>
      <c r="F56337" s="148"/>
      <c r="G56337" s="149"/>
      <c r="H56337" s="148"/>
      <c r="I56337"/>
    </row>
    <row r="56338" spans="1:9" x14ac:dyDescent="0.25">
      <c r="A56338"/>
      <c r="B56338"/>
      <c r="C56338"/>
      <c r="D56338"/>
      <c r="E56338" s="148"/>
      <c r="F56338" s="148"/>
      <c r="G56338" s="149"/>
      <c r="H56338" s="148"/>
      <c r="I56338"/>
    </row>
    <row r="56339" spans="1:9" x14ac:dyDescent="0.25">
      <c r="A56339"/>
      <c r="B56339"/>
      <c r="C56339"/>
      <c r="D56339"/>
      <c r="E56339" s="148"/>
      <c r="F56339" s="148"/>
      <c r="G56339" s="149"/>
      <c r="H56339" s="148"/>
      <c r="I56339"/>
    </row>
    <row r="56340" spans="1:9" x14ac:dyDescent="0.25">
      <c r="A56340"/>
      <c r="B56340"/>
      <c r="C56340"/>
      <c r="D56340"/>
      <c r="E56340" s="148"/>
      <c r="F56340" s="148"/>
      <c r="G56340" s="149"/>
      <c r="H56340" s="148"/>
      <c r="I56340"/>
    </row>
    <row r="56341" spans="1:9" x14ac:dyDescent="0.25">
      <c r="A56341"/>
      <c r="B56341"/>
      <c r="C56341"/>
      <c r="D56341"/>
      <c r="E56341" s="148"/>
      <c r="F56341" s="148"/>
      <c r="G56341" s="149"/>
      <c r="H56341" s="148"/>
      <c r="I56341"/>
    </row>
    <row r="56342" spans="1:9" x14ac:dyDescent="0.25">
      <c r="A56342"/>
      <c r="B56342"/>
      <c r="C56342"/>
      <c r="D56342"/>
      <c r="E56342" s="148"/>
      <c r="F56342" s="148"/>
      <c r="G56342" s="149"/>
      <c r="H56342" s="148"/>
      <c r="I56342"/>
    </row>
    <row r="56343" spans="1:9" x14ac:dyDescent="0.25">
      <c r="A56343"/>
      <c r="B56343"/>
      <c r="C56343"/>
      <c r="D56343"/>
      <c r="E56343" s="148"/>
      <c r="F56343" s="148"/>
      <c r="G56343" s="149"/>
      <c r="H56343" s="148"/>
      <c r="I56343"/>
    </row>
    <row r="56344" spans="1:9" x14ac:dyDescent="0.25">
      <c r="A56344"/>
      <c r="B56344"/>
      <c r="C56344"/>
      <c r="D56344"/>
      <c r="E56344" s="148"/>
      <c r="F56344" s="148"/>
      <c r="G56344" s="149"/>
      <c r="H56344" s="148"/>
      <c r="I56344"/>
    </row>
    <row r="56345" spans="1:9" x14ac:dyDescent="0.25">
      <c r="A56345"/>
      <c r="B56345"/>
      <c r="C56345"/>
      <c r="D56345"/>
      <c r="E56345" s="148"/>
      <c r="F56345" s="148"/>
      <c r="G56345" s="149"/>
      <c r="H56345" s="148"/>
      <c r="I56345"/>
    </row>
    <row r="56346" spans="1:9" x14ac:dyDescent="0.25">
      <c r="A56346"/>
      <c r="B56346"/>
      <c r="C56346"/>
      <c r="D56346"/>
      <c r="E56346" s="148"/>
      <c r="F56346" s="148"/>
      <c r="G56346" s="149"/>
      <c r="H56346" s="148"/>
      <c r="I56346"/>
    </row>
    <row r="56347" spans="1:9" x14ac:dyDescent="0.25">
      <c r="A56347"/>
      <c r="B56347"/>
      <c r="C56347"/>
      <c r="D56347"/>
      <c r="E56347" s="148"/>
      <c r="F56347" s="148"/>
      <c r="G56347" s="149"/>
      <c r="H56347" s="148"/>
      <c r="I56347"/>
    </row>
    <row r="56348" spans="1:9" x14ac:dyDescent="0.25">
      <c r="A56348"/>
      <c r="B56348"/>
      <c r="C56348"/>
      <c r="D56348"/>
      <c r="E56348" s="148"/>
      <c r="F56348" s="148"/>
      <c r="G56348" s="149"/>
      <c r="H56348" s="148"/>
      <c r="I56348"/>
    </row>
    <row r="56349" spans="1:9" x14ac:dyDescent="0.25">
      <c r="A56349"/>
      <c r="B56349"/>
      <c r="C56349"/>
      <c r="D56349"/>
      <c r="E56349" s="148"/>
      <c r="F56349" s="148"/>
      <c r="G56349" s="149"/>
      <c r="H56349" s="148"/>
      <c r="I56349"/>
    </row>
    <row r="56350" spans="1:9" x14ac:dyDescent="0.25">
      <c r="A56350"/>
      <c r="B56350"/>
      <c r="C56350"/>
      <c r="D56350"/>
      <c r="E56350" s="148"/>
      <c r="F56350" s="148"/>
      <c r="G56350" s="149"/>
      <c r="H56350" s="148"/>
      <c r="I56350"/>
    </row>
    <row r="56351" spans="1:9" x14ac:dyDescent="0.25">
      <c r="A56351"/>
      <c r="B56351"/>
      <c r="C56351"/>
      <c r="D56351"/>
      <c r="E56351" s="148"/>
      <c r="F56351" s="148"/>
      <c r="G56351" s="149"/>
      <c r="H56351" s="148"/>
      <c r="I56351"/>
    </row>
    <row r="56352" spans="1:9" x14ac:dyDescent="0.25">
      <c r="A56352"/>
      <c r="B56352"/>
      <c r="C56352"/>
      <c r="D56352"/>
      <c r="E56352" s="148"/>
      <c r="F56352" s="148"/>
      <c r="G56352" s="149"/>
      <c r="H56352" s="148"/>
      <c r="I56352"/>
    </row>
    <row r="56353" spans="1:9" x14ac:dyDescent="0.25">
      <c r="A56353"/>
      <c r="B56353"/>
      <c r="C56353"/>
      <c r="D56353"/>
      <c r="E56353" s="148"/>
      <c r="F56353" s="148"/>
      <c r="G56353" s="149"/>
      <c r="H56353" s="148"/>
      <c r="I56353"/>
    </row>
    <row r="56354" spans="1:9" x14ac:dyDescent="0.25">
      <c r="A56354"/>
      <c r="B56354"/>
      <c r="C56354"/>
      <c r="D56354"/>
      <c r="E56354" s="148"/>
      <c r="F56354" s="148"/>
      <c r="G56354" s="149"/>
      <c r="H56354" s="148"/>
      <c r="I56354"/>
    </row>
    <row r="56355" spans="1:9" x14ac:dyDescent="0.25">
      <c r="A56355"/>
      <c r="B56355"/>
      <c r="C56355"/>
      <c r="D56355"/>
      <c r="E56355" s="148"/>
      <c r="F56355" s="148"/>
      <c r="G56355" s="149"/>
      <c r="H56355" s="148"/>
      <c r="I56355"/>
    </row>
    <row r="56356" spans="1:9" x14ac:dyDescent="0.25">
      <c r="A56356"/>
      <c r="B56356"/>
      <c r="C56356"/>
      <c r="D56356"/>
      <c r="E56356" s="148"/>
      <c r="F56356" s="148"/>
      <c r="G56356" s="149"/>
      <c r="H56356" s="148"/>
      <c r="I56356"/>
    </row>
    <row r="56357" spans="1:9" x14ac:dyDescent="0.25">
      <c r="A56357"/>
      <c r="B56357"/>
      <c r="C56357"/>
      <c r="D56357"/>
      <c r="E56357" s="148"/>
      <c r="F56357" s="148"/>
      <c r="G56357" s="149"/>
      <c r="H56357" s="148"/>
      <c r="I56357"/>
    </row>
    <row r="56358" spans="1:9" x14ac:dyDescent="0.25">
      <c r="A56358"/>
      <c r="B56358"/>
      <c r="C56358"/>
      <c r="D56358"/>
      <c r="E56358" s="148"/>
      <c r="F56358" s="148"/>
      <c r="G56358" s="149"/>
      <c r="H56358" s="148"/>
      <c r="I56358"/>
    </row>
    <row r="56359" spans="1:9" x14ac:dyDescent="0.25">
      <c r="A56359"/>
      <c r="B56359"/>
      <c r="C56359"/>
      <c r="D56359"/>
      <c r="E56359" s="148"/>
      <c r="F56359" s="148"/>
      <c r="G56359" s="149"/>
      <c r="H56359" s="148"/>
      <c r="I56359"/>
    </row>
    <row r="56360" spans="1:9" x14ac:dyDescent="0.25">
      <c r="A56360"/>
      <c r="B56360"/>
      <c r="C56360"/>
      <c r="D56360"/>
      <c r="E56360" s="148"/>
      <c r="F56360" s="148"/>
      <c r="G56360" s="149"/>
      <c r="H56360" s="148"/>
      <c r="I56360"/>
    </row>
    <row r="56361" spans="1:9" x14ac:dyDescent="0.25">
      <c r="A56361"/>
      <c r="B56361"/>
      <c r="C56361"/>
      <c r="D56361"/>
      <c r="E56361" s="148"/>
      <c r="F56361" s="148"/>
      <c r="G56361" s="149"/>
      <c r="H56361" s="148"/>
      <c r="I56361"/>
    </row>
    <row r="56362" spans="1:9" x14ac:dyDescent="0.25">
      <c r="A56362"/>
      <c r="B56362"/>
      <c r="C56362"/>
      <c r="D56362"/>
      <c r="E56362" s="148"/>
      <c r="F56362" s="148"/>
      <c r="G56362" s="149"/>
      <c r="H56362" s="148"/>
      <c r="I56362"/>
    </row>
    <row r="56363" spans="1:9" x14ac:dyDescent="0.25">
      <c r="A56363"/>
      <c r="B56363"/>
      <c r="C56363"/>
      <c r="D56363"/>
      <c r="E56363" s="148"/>
      <c r="F56363" s="148"/>
      <c r="G56363" s="149"/>
      <c r="H56363" s="148"/>
      <c r="I56363"/>
    </row>
    <row r="56364" spans="1:9" x14ac:dyDescent="0.25">
      <c r="A56364"/>
      <c r="B56364"/>
      <c r="C56364"/>
      <c r="D56364"/>
      <c r="E56364" s="148"/>
      <c r="F56364" s="148"/>
      <c r="G56364" s="149"/>
      <c r="H56364" s="148"/>
      <c r="I56364"/>
    </row>
    <row r="56365" spans="1:9" x14ac:dyDescent="0.25">
      <c r="A56365"/>
      <c r="B56365"/>
      <c r="C56365"/>
      <c r="D56365"/>
      <c r="E56365" s="148"/>
      <c r="F56365" s="148"/>
      <c r="G56365" s="149"/>
      <c r="H56365" s="148"/>
      <c r="I56365"/>
    </row>
    <row r="56366" spans="1:9" x14ac:dyDescent="0.25">
      <c r="A56366"/>
      <c r="B56366"/>
      <c r="C56366"/>
      <c r="D56366"/>
      <c r="E56366" s="148"/>
      <c r="F56366" s="148"/>
      <c r="G56366" s="149"/>
      <c r="H56366" s="148"/>
      <c r="I56366"/>
    </row>
    <row r="56367" spans="1:9" x14ac:dyDescent="0.25">
      <c r="A56367"/>
      <c r="B56367"/>
      <c r="C56367"/>
      <c r="D56367"/>
      <c r="E56367" s="148"/>
      <c r="F56367" s="148"/>
      <c r="G56367" s="149"/>
      <c r="H56367" s="148"/>
      <c r="I56367"/>
    </row>
    <row r="56368" spans="1:9" x14ac:dyDescent="0.25">
      <c r="A56368"/>
      <c r="B56368"/>
      <c r="C56368"/>
      <c r="D56368"/>
      <c r="E56368" s="148"/>
      <c r="F56368" s="148"/>
      <c r="G56368" s="149"/>
      <c r="H56368" s="148"/>
      <c r="I56368"/>
    </row>
    <row r="56369" spans="1:9" x14ac:dyDescent="0.25">
      <c r="A56369"/>
      <c r="B56369"/>
      <c r="C56369"/>
      <c r="D56369"/>
      <c r="E56369" s="148"/>
      <c r="F56369" s="148"/>
      <c r="G56369" s="149"/>
      <c r="H56369" s="148"/>
      <c r="I56369"/>
    </row>
    <row r="56370" spans="1:9" x14ac:dyDescent="0.25">
      <c r="A56370"/>
      <c r="B56370"/>
      <c r="C56370"/>
      <c r="D56370"/>
      <c r="E56370" s="148"/>
      <c r="F56370" s="148"/>
      <c r="G56370" s="149"/>
      <c r="H56370" s="148"/>
      <c r="I56370"/>
    </row>
    <row r="56371" spans="1:9" x14ac:dyDescent="0.25">
      <c r="A56371"/>
      <c r="B56371"/>
      <c r="C56371"/>
      <c r="D56371"/>
      <c r="E56371" s="148"/>
      <c r="F56371" s="148"/>
      <c r="G56371" s="149"/>
      <c r="H56371" s="148"/>
      <c r="I56371"/>
    </row>
    <row r="56372" spans="1:9" x14ac:dyDescent="0.25">
      <c r="A56372"/>
      <c r="B56372"/>
      <c r="C56372"/>
      <c r="D56372"/>
      <c r="E56372" s="148"/>
      <c r="F56372" s="148"/>
      <c r="G56372" s="149"/>
      <c r="H56372" s="148"/>
      <c r="I56372"/>
    </row>
    <row r="56373" spans="1:9" x14ac:dyDescent="0.25">
      <c r="A56373"/>
      <c r="B56373"/>
      <c r="C56373"/>
      <c r="D56373"/>
      <c r="E56373" s="148"/>
      <c r="F56373" s="148"/>
      <c r="G56373" s="149"/>
      <c r="H56373" s="148"/>
      <c r="I56373"/>
    </row>
    <row r="56374" spans="1:9" x14ac:dyDescent="0.25">
      <c r="A56374"/>
      <c r="B56374"/>
      <c r="C56374"/>
      <c r="D56374"/>
      <c r="E56374" s="148"/>
      <c r="F56374" s="148"/>
      <c r="G56374" s="149"/>
      <c r="H56374" s="148"/>
      <c r="I56374"/>
    </row>
    <row r="56375" spans="1:9" x14ac:dyDescent="0.25">
      <c r="A56375"/>
      <c r="B56375"/>
      <c r="C56375"/>
      <c r="D56375"/>
      <c r="E56375" s="148"/>
      <c r="F56375" s="148"/>
      <c r="G56375" s="149"/>
      <c r="H56375" s="148"/>
      <c r="I56375"/>
    </row>
    <row r="56376" spans="1:9" x14ac:dyDescent="0.25">
      <c r="A56376"/>
      <c r="B56376"/>
      <c r="C56376"/>
      <c r="D56376"/>
      <c r="E56376" s="148"/>
      <c r="F56376" s="148"/>
      <c r="G56376" s="149"/>
      <c r="H56376" s="148"/>
      <c r="I56376"/>
    </row>
    <row r="56377" spans="1:9" x14ac:dyDescent="0.25">
      <c r="A56377"/>
      <c r="B56377"/>
      <c r="C56377"/>
      <c r="D56377"/>
      <c r="E56377" s="148"/>
      <c r="F56377" s="148"/>
      <c r="G56377" s="149"/>
      <c r="H56377" s="148"/>
      <c r="I56377"/>
    </row>
    <row r="56378" spans="1:9" x14ac:dyDescent="0.25">
      <c r="A56378"/>
      <c r="B56378"/>
      <c r="C56378"/>
      <c r="D56378"/>
      <c r="E56378" s="148"/>
      <c r="F56378" s="148"/>
      <c r="G56378" s="149"/>
      <c r="H56378" s="148"/>
      <c r="I56378"/>
    </row>
    <row r="56379" spans="1:9" x14ac:dyDescent="0.25">
      <c r="A56379"/>
      <c r="B56379"/>
      <c r="C56379"/>
      <c r="D56379"/>
      <c r="E56379" s="148"/>
      <c r="F56379" s="148"/>
      <c r="G56379" s="149"/>
      <c r="H56379" s="148"/>
      <c r="I56379"/>
    </row>
    <row r="56380" spans="1:9" x14ac:dyDescent="0.25">
      <c r="A56380"/>
      <c r="B56380"/>
      <c r="C56380"/>
      <c r="D56380"/>
      <c r="E56380" s="148"/>
      <c r="F56380" s="148"/>
      <c r="G56380" s="149"/>
      <c r="H56380" s="148"/>
      <c r="I56380"/>
    </row>
    <row r="56381" spans="1:9" x14ac:dyDescent="0.25">
      <c r="A56381"/>
      <c r="B56381"/>
      <c r="C56381"/>
      <c r="D56381"/>
      <c r="E56381" s="148"/>
      <c r="F56381" s="148"/>
      <c r="G56381" s="149"/>
      <c r="H56381" s="148"/>
      <c r="I56381"/>
    </row>
    <row r="56382" spans="1:9" x14ac:dyDescent="0.25">
      <c r="A56382"/>
      <c r="B56382"/>
      <c r="C56382"/>
      <c r="D56382"/>
      <c r="E56382" s="148"/>
      <c r="F56382" s="148"/>
      <c r="G56382" s="149"/>
      <c r="H56382" s="148"/>
      <c r="I56382"/>
    </row>
    <row r="56383" spans="1:9" x14ac:dyDescent="0.25">
      <c r="A56383"/>
      <c r="B56383"/>
      <c r="C56383"/>
      <c r="D56383"/>
      <c r="E56383" s="148"/>
      <c r="F56383" s="148"/>
      <c r="G56383" s="149"/>
      <c r="H56383" s="148"/>
      <c r="I56383"/>
    </row>
    <row r="56384" spans="1:9" x14ac:dyDescent="0.25">
      <c r="A56384"/>
      <c r="B56384"/>
      <c r="C56384"/>
      <c r="D56384"/>
      <c r="E56384" s="148"/>
      <c r="F56384" s="148"/>
      <c r="G56384" s="149"/>
      <c r="H56384" s="148"/>
      <c r="I56384"/>
    </row>
    <row r="56385" spans="1:9" x14ac:dyDescent="0.25">
      <c r="A56385"/>
      <c r="B56385"/>
      <c r="C56385"/>
      <c r="D56385"/>
      <c r="E56385" s="148"/>
      <c r="F56385" s="148"/>
      <c r="G56385" s="149"/>
      <c r="H56385" s="148"/>
      <c r="I56385"/>
    </row>
    <row r="56386" spans="1:9" x14ac:dyDescent="0.25">
      <c r="A56386"/>
      <c r="B56386"/>
      <c r="C56386"/>
      <c r="D56386"/>
      <c r="E56386" s="148"/>
      <c r="F56386" s="148"/>
      <c r="G56386" s="149"/>
      <c r="H56386" s="148"/>
      <c r="I56386"/>
    </row>
    <row r="56387" spans="1:9" x14ac:dyDescent="0.25">
      <c r="A56387"/>
      <c r="B56387"/>
      <c r="C56387"/>
      <c r="D56387"/>
      <c r="E56387" s="148"/>
      <c r="F56387" s="148"/>
      <c r="G56387" s="149"/>
      <c r="H56387" s="148"/>
      <c r="I56387"/>
    </row>
    <row r="56388" spans="1:9" x14ac:dyDescent="0.25">
      <c r="A56388"/>
      <c r="B56388"/>
      <c r="C56388"/>
      <c r="D56388"/>
      <c r="E56388" s="148"/>
      <c r="F56388" s="148"/>
      <c r="G56388" s="149"/>
      <c r="H56388" s="148"/>
      <c r="I56388"/>
    </row>
    <row r="56389" spans="1:9" x14ac:dyDescent="0.25">
      <c r="A56389"/>
      <c r="B56389"/>
      <c r="C56389"/>
      <c r="D56389"/>
      <c r="E56389" s="148"/>
      <c r="F56389" s="148"/>
      <c r="G56389" s="149"/>
      <c r="H56389" s="148"/>
      <c r="I56389"/>
    </row>
    <row r="56390" spans="1:9" x14ac:dyDescent="0.25">
      <c r="A56390"/>
      <c r="B56390"/>
      <c r="C56390"/>
      <c r="D56390"/>
      <c r="E56390" s="148"/>
      <c r="F56390" s="148"/>
      <c r="G56390" s="149"/>
      <c r="H56390" s="148"/>
      <c r="I56390"/>
    </row>
    <row r="56391" spans="1:9" x14ac:dyDescent="0.25">
      <c r="A56391"/>
      <c r="B56391"/>
      <c r="C56391"/>
      <c r="D56391"/>
      <c r="E56391" s="148"/>
      <c r="F56391" s="148"/>
      <c r="G56391" s="149"/>
      <c r="H56391" s="148"/>
      <c r="I56391"/>
    </row>
    <row r="56392" spans="1:9" x14ac:dyDescent="0.25">
      <c r="A56392"/>
      <c r="B56392"/>
      <c r="C56392"/>
      <c r="D56392"/>
      <c r="E56392" s="148"/>
      <c r="F56392" s="148"/>
      <c r="G56392" s="149"/>
      <c r="H56392" s="148"/>
      <c r="I56392"/>
    </row>
    <row r="56393" spans="1:9" x14ac:dyDescent="0.25">
      <c r="A56393"/>
      <c r="B56393"/>
      <c r="C56393"/>
      <c r="D56393"/>
      <c r="E56393" s="148"/>
      <c r="F56393" s="148"/>
      <c r="G56393" s="149"/>
      <c r="H56393" s="148"/>
      <c r="I56393"/>
    </row>
    <row r="56394" spans="1:9" x14ac:dyDescent="0.25">
      <c r="A56394"/>
      <c r="B56394"/>
      <c r="C56394"/>
      <c r="D56394"/>
      <c r="E56394" s="148"/>
      <c r="F56394" s="148"/>
      <c r="G56394" s="149"/>
      <c r="H56394" s="148"/>
      <c r="I56394"/>
    </row>
    <row r="56395" spans="1:9" x14ac:dyDescent="0.25">
      <c r="A56395"/>
      <c r="B56395"/>
      <c r="C56395"/>
      <c r="D56395"/>
      <c r="E56395" s="148"/>
      <c r="F56395" s="148"/>
      <c r="G56395" s="149"/>
      <c r="H56395" s="148"/>
      <c r="I56395"/>
    </row>
    <row r="56396" spans="1:9" x14ac:dyDescent="0.25">
      <c r="A56396"/>
      <c r="B56396"/>
      <c r="C56396"/>
      <c r="D56396"/>
      <c r="E56396" s="148"/>
      <c r="F56396" s="148"/>
      <c r="G56396" s="149"/>
      <c r="H56396" s="148"/>
      <c r="I56396"/>
    </row>
    <row r="56397" spans="1:9" x14ac:dyDescent="0.25">
      <c r="A56397"/>
      <c r="B56397"/>
      <c r="C56397"/>
      <c r="D56397"/>
      <c r="E56397" s="148"/>
      <c r="F56397" s="148"/>
      <c r="G56397" s="149"/>
      <c r="H56397" s="148"/>
      <c r="I56397"/>
    </row>
    <row r="56398" spans="1:9" x14ac:dyDescent="0.25">
      <c r="A56398"/>
      <c r="B56398"/>
      <c r="C56398"/>
      <c r="D56398"/>
      <c r="E56398" s="148"/>
      <c r="F56398" s="148"/>
      <c r="G56398" s="149"/>
      <c r="H56398" s="148"/>
      <c r="I56398"/>
    </row>
    <row r="56399" spans="1:9" x14ac:dyDescent="0.25">
      <c r="A56399"/>
      <c r="B56399"/>
      <c r="C56399"/>
      <c r="D56399"/>
      <c r="E56399" s="148"/>
      <c r="F56399" s="148"/>
      <c r="G56399" s="149"/>
      <c r="H56399" s="148"/>
      <c r="I56399"/>
    </row>
    <row r="56400" spans="1:9" x14ac:dyDescent="0.25">
      <c r="A56400"/>
      <c r="B56400"/>
      <c r="C56400"/>
      <c r="D56400"/>
      <c r="E56400" s="148"/>
      <c r="F56400" s="148"/>
      <c r="G56400" s="149"/>
      <c r="H56400" s="148"/>
      <c r="I56400"/>
    </row>
    <row r="56401" spans="1:9" x14ac:dyDescent="0.25">
      <c r="A56401"/>
      <c r="B56401"/>
      <c r="C56401"/>
      <c r="D56401"/>
      <c r="E56401" s="148"/>
      <c r="F56401" s="148"/>
      <c r="G56401" s="149"/>
      <c r="H56401" s="148"/>
      <c r="I56401"/>
    </row>
    <row r="56402" spans="1:9" x14ac:dyDescent="0.25">
      <c r="A56402"/>
      <c r="B56402"/>
      <c r="C56402"/>
      <c r="D56402"/>
      <c r="E56402" s="148"/>
      <c r="F56402" s="148"/>
      <c r="G56402" s="149"/>
      <c r="H56402" s="148"/>
      <c r="I56402"/>
    </row>
    <row r="56403" spans="1:9" x14ac:dyDescent="0.25">
      <c r="A56403"/>
      <c r="B56403"/>
      <c r="C56403"/>
      <c r="D56403"/>
      <c r="E56403" s="148"/>
      <c r="F56403" s="148"/>
      <c r="G56403" s="149"/>
      <c r="H56403" s="148"/>
      <c r="I56403"/>
    </row>
    <row r="56404" spans="1:9" x14ac:dyDescent="0.25">
      <c r="A56404"/>
      <c r="B56404"/>
      <c r="C56404"/>
      <c r="D56404"/>
      <c r="E56404" s="148"/>
      <c r="F56404" s="148"/>
      <c r="G56404" s="149"/>
      <c r="H56404" s="148"/>
      <c r="I56404"/>
    </row>
    <row r="56405" spans="1:9" x14ac:dyDescent="0.25">
      <c r="A56405"/>
      <c r="B56405"/>
      <c r="C56405"/>
      <c r="D56405"/>
      <c r="E56405" s="148"/>
      <c r="F56405" s="148"/>
      <c r="G56405" s="149"/>
      <c r="H56405" s="148"/>
      <c r="I56405"/>
    </row>
    <row r="56406" spans="1:9" x14ac:dyDescent="0.25">
      <c r="A56406"/>
      <c r="B56406"/>
      <c r="C56406"/>
      <c r="D56406"/>
      <c r="E56406" s="148"/>
      <c r="F56406" s="148"/>
      <c r="G56406" s="149"/>
      <c r="H56406" s="148"/>
      <c r="I56406"/>
    </row>
    <row r="56407" spans="1:9" x14ac:dyDescent="0.25">
      <c r="A56407"/>
      <c r="B56407"/>
      <c r="C56407"/>
      <c r="D56407"/>
      <c r="E56407" s="148"/>
      <c r="F56407" s="148"/>
      <c r="G56407" s="149"/>
      <c r="H56407" s="148"/>
      <c r="I56407"/>
    </row>
    <row r="56408" spans="1:9" x14ac:dyDescent="0.25">
      <c r="A56408"/>
      <c r="B56408"/>
      <c r="C56408"/>
      <c r="D56408"/>
      <c r="E56408" s="148"/>
      <c r="F56408" s="148"/>
      <c r="G56408" s="149"/>
      <c r="H56408" s="148"/>
      <c r="I56408"/>
    </row>
    <row r="56409" spans="1:9" x14ac:dyDescent="0.25">
      <c r="A56409"/>
      <c r="B56409"/>
      <c r="C56409"/>
      <c r="D56409"/>
      <c r="E56409" s="148"/>
      <c r="F56409" s="148"/>
      <c r="G56409" s="149"/>
      <c r="H56409" s="148"/>
      <c r="I56409"/>
    </row>
    <row r="56410" spans="1:9" x14ac:dyDescent="0.25">
      <c r="A56410"/>
      <c r="B56410"/>
      <c r="C56410"/>
      <c r="D56410"/>
      <c r="E56410" s="148"/>
      <c r="F56410" s="148"/>
      <c r="G56410" s="149"/>
      <c r="H56410" s="148"/>
      <c r="I56410"/>
    </row>
    <row r="56411" spans="1:9" x14ac:dyDescent="0.25">
      <c r="A56411"/>
      <c r="B56411"/>
      <c r="C56411"/>
      <c r="D56411"/>
      <c r="E56411" s="148"/>
      <c r="F56411" s="148"/>
      <c r="G56411" s="149"/>
      <c r="H56411" s="148"/>
      <c r="I56411"/>
    </row>
    <row r="56412" spans="1:9" x14ac:dyDescent="0.25">
      <c r="A56412"/>
      <c r="B56412"/>
      <c r="C56412"/>
      <c r="D56412"/>
      <c r="E56412" s="148"/>
      <c r="F56412" s="148"/>
      <c r="G56412" s="149"/>
      <c r="H56412" s="148"/>
      <c r="I56412"/>
    </row>
    <row r="56413" spans="1:9" x14ac:dyDescent="0.25">
      <c r="A56413"/>
      <c r="B56413"/>
      <c r="C56413"/>
      <c r="D56413"/>
      <c r="E56413" s="148"/>
      <c r="F56413" s="148"/>
      <c r="G56413" s="149"/>
      <c r="H56413" s="148"/>
      <c r="I56413"/>
    </row>
    <row r="56414" spans="1:9" x14ac:dyDescent="0.25">
      <c r="A56414"/>
      <c r="B56414"/>
      <c r="C56414"/>
      <c r="D56414"/>
      <c r="E56414" s="148"/>
      <c r="F56414" s="148"/>
      <c r="G56414" s="149"/>
      <c r="H56414" s="148"/>
      <c r="I56414"/>
    </row>
    <row r="56415" spans="1:9" x14ac:dyDescent="0.25">
      <c r="A56415"/>
      <c r="B56415"/>
      <c r="C56415"/>
      <c r="D56415"/>
      <c r="E56415" s="148"/>
      <c r="F56415" s="148"/>
      <c r="G56415" s="149"/>
      <c r="H56415" s="148"/>
      <c r="I56415"/>
    </row>
    <row r="56416" spans="1:9" x14ac:dyDescent="0.25">
      <c r="A56416"/>
      <c r="B56416"/>
      <c r="C56416"/>
      <c r="D56416"/>
      <c r="E56416" s="148"/>
      <c r="F56416" s="148"/>
      <c r="G56416" s="149"/>
      <c r="H56416" s="148"/>
      <c r="I56416"/>
    </row>
    <row r="56417" spans="1:9" x14ac:dyDescent="0.25">
      <c r="A56417"/>
      <c r="B56417"/>
      <c r="C56417"/>
      <c r="D56417"/>
      <c r="E56417" s="148"/>
      <c r="F56417" s="148"/>
      <c r="G56417" s="149"/>
      <c r="H56417" s="148"/>
      <c r="I56417"/>
    </row>
    <row r="56418" spans="1:9" x14ac:dyDescent="0.25">
      <c r="A56418"/>
      <c r="B56418"/>
      <c r="C56418"/>
      <c r="D56418"/>
      <c r="E56418" s="148"/>
      <c r="F56418" s="148"/>
      <c r="G56418" s="149"/>
      <c r="H56418" s="148"/>
      <c r="I56418"/>
    </row>
    <row r="56419" spans="1:9" x14ac:dyDescent="0.25">
      <c r="A56419"/>
      <c r="B56419"/>
      <c r="C56419"/>
      <c r="D56419"/>
      <c r="E56419" s="148"/>
      <c r="F56419" s="148"/>
      <c r="G56419" s="149"/>
      <c r="H56419" s="148"/>
      <c r="I56419"/>
    </row>
    <row r="56420" spans="1:9" x14ac:dyDescent="0.25">
      <c r="A56420"/>
      <c r="B56420"/>
      <c r="C56420"/>
      <c r="D56420"/>
      <c r="E56420" s="148"/>
      <c r="F56420" s="148"/>
      <c r="G56420" s="149"/>
      <c r="H56420" s="148"/>
      <c r="I56420"/>
    </row>
    <row r="56421" spans="1:9" x14ac:dyDescent="0.25">
      <c r="A56421"/>
      <c r="B56421"/>
      <c r="C56421"/>
      <c r="D56421"/>
      <c r="E56421" s="148"/>
      <c r="F56421" s="148"/>
      <c r="G56421" s="149"/>
      <c r="H56421" s="148"/>
      <c r="I56421"/>
    </row>
    <row r="56422" spans="1:9" x14ac:dyDescent="0.25">
      <c r="A56422"/>
      <c r="B56422"/>
      <c r="C56422"/>
      <c r="D56422"/>
      <c r="E56422" s="148"/>
      <c r="F56422" s="148"/>
      <c r="G56422" s="149"/>
      <c r="H56422" s="148"/>
      <c r="I56422"/>
    </row>
    <row r="56423" spans="1:9" x14ac:dyDescent="0.25">
      <c r="A56423"/>
      <c r="B56423"/>
      <c r="C56423"/>
      <c r="D56423"/>
      <c r="E56423" s="148"/>
      <c r="F56423" s="148"/>
      <c r="G56423" s="149"/>
      <c r="H56423" s="148"/>
      <c r="I56423"/>
    </row>
    <row r="56424" spans="1:9" x14ac:dyDescent="0.25">
      <c r="A56424"/>
      <c r="B56424"/>
      <c r="C56424"/>
      <c r="D56424"/>
      <c r="E56424" s="148"/>
      <c r="F56424" s="148"/>
      <c r="G56424" s="149"/>
      <c r="H56424" s="148"/>
      <c r="I56424"/>
    </row>
    <row r="56425" spans="1:9" x14ac:dyDescent="0.25">
      <c r="A56425"/>
      <c r="B56425"/>
      <c r="C56425"/>
      <c r="D56425"/>
      <c r="E56425" s="148"/>
      <c r="F56425" s="148"/>
      <c r="G56425" s="149"/>
      <c r="H56425" s="148"/>
      <c r="I56425"/>
    </row>
    <row r="56426" spans="1:9" x14ac:dyDescent="0.25">
      <c r="A56426"/>
      <c r="B56426"/>
      <c r="C56426"/>
      <c r="D56426"/>
      <c r="E56426" s="148"/>
      <c r="F56426" s="148"/>
      <c r="G56426" s="149"/>
      <c r="H56426" s="148"/>
      <c r="I56426"/>
    </row>
    <row r="56427" spans="1:9" x14ac:dyDescent="0.25">
      <c r="A56427"/>
      <c r="B56427"/>
      <c r="C56427"/>
      <c r="D56427"/>
      <c r="E56427" s="148"/>
      <c r="F56427" s="148"/>
      <c r="G56427" s="149"/>
      <c r="H56427" s="148"/>
      <c r="I56427"/>
    </row>
    <row r="56428" spans="1:9" x14ac:dyDescent="0.25">
      <c r="A56428"/>
      <c r="B56428"/>
      <c r="C56428"/>
      <c r="D56428"/>
      <c r="E56428" s="148"/>
      <c r="F56428" s="148"/>
      <c r="G56428" s="149"/>
      <c r="H56428" s="148"/>
      <c r="I56428"/>
    </row>
    <row r="56429" spans="1:9" x14ac:dyDescent="0.25">
      <c r="A56429"/>
      <c r="B56429"/>
      <c r="C56429"/>
      <c r="D56429"/>
      <c r="E56429" s="148"/>
      <c r="F56429" s="148"/>
      <c r="G56429" s="149"/>
      <c r="H56429" s="148"/>
      <c r="I56429"/>
    </row>
    <row r="56430" spans="1:9" x14ac:dyDescent="0.25">
      <c r="A56430"/>
      <c r="B56430"/>
      <c r="C56430"/>
      <c r="D56430"/>
      <c r="E56430" s="148"/>
      <c r="F56430" s="148"/>
      <c r="G56430" s="149"/>
      <c r="H56430" s="148"/>
      <c r="I56430"/>
    </row>
    <row r="56431" spans="1:9" x14ac:dyDescent="0.25">
      <c r="A56431"/>
      <c r="B56431"/>
      <c r="C56431"/>
      <c r="D56431"/>
      <c r="E56431" s="148"/>
      <c r="F56431" s="148"/>
      <c r="G56431" s="149"/>
      <c r="H56431" s="148"/>
      <c r="I56431"/>
    </row>
    <row r="56432" spans="1:9" x14ac:dyDescent="0.25">
      <c r="A56432"/>
      <c r="B56432"/>
      <c r="C56432"/>
      <c r="D56432"/>
      <c r="E56432" s="148"/>
      <c r="F56432" s="148"/>
      <c r="G56432" s="149"/>
      <c r="H56432" s="148"/>
      <c r="I56432"/>
    </row>
    <row r="56433" spans="1:9" x14ac:dyDescent="0.25">
      <c r="A56433"/>
      <c r="B56433"/>
      <c r="C56433"/>
      <c r="D56433"/>
      <c r="E56433" s="148"/>
      <c r="F56433" s="148"/>
      <c r="G56433" s="149"/>
      <c r="H56433" s="148"/>
      <c r="I56433"/>
    </row>
    <row r="56434" spans="1:9" x14ac:dyDescent="0.25">
      <c r="A56434"/>
      <c r="B56434"/>
      <c r="C56434"/>
      <c r="D56434"/>
      <c r="E56434" s="148"/>
      <c r="F56434" s="148"/>
      <c r="G56434" s="149"/>
      <c r="H56434" s="148"/>
      <c r="I56434"/>
    </row>
    <row r="56435" spans="1:9" x14ac:dyDescent="0.25">
      <c r="A56435"/>
      <c r="B56435"/>
      <c r="C56435"/>
      <c r="D56435"/>
      <c r="E56435" s="148"/>
      <c r="F56435" s="148"/>
      <c r="G56435" s="149"/>
      <c r="H56435" s="148"/>
      <c r="I56435"/>
    </row>
    <row r="56436" spans="1:9" x14ac:dyDescent="0.25">
      <c r="A56436"/>
      <c r="B56436"/>
      <c r="C56436"/>
      <c r="D56436"/>
      <c r="E56436" s="148"/>
      <c r="F56436" s="148"/>
      <c r="G56436" s="149"/>
      <c r="H56436" s="148"/>
      <c r="I56436"/>
    </row>
    <row r="56437" spans="1:9" x14ac:dyDescent="0.25">
      <c r="A56437"/>
      <c r="B56437"/>
      <c r="C56437"/>
      <c r="D56437"/>
      <c r="E56437" s="148"/>
      <c r="F56437" s="148"/>
      <c r="G56437" s="149"/>
      <c r="H56437" s="148"/>
      <c r="I56437"/>
    </row>
    <row r="56438" spans="1:9" x14ac:dyDescent="0.25">
      <c r="A56438"/>
      <c r="B56438"/>
      <c r="C56438"/>
      <c r="D56438"/>
      <c r="E56438" s="148"/>
      <c r="F56438" s="148"/>
      <c r="G56438" s="149"/>
      <c r="H56438" s="148"/>
      <c r="I56438"/>
    </row>
    <row r="56439" spans="1:9" x14ac:dyDescent="0.25">
      <c r="A56439"/>
      <c r="B56439"/>
      <c r="C56439"/>
      <c r="D56439"/>
      <c r="E56439" s="148"/>
      <c r="F56439" s="148"/>
      <c r="G56439" s="149"/>
      <c r="H56439" s="148"/>
      <c r="I56439"/>
    </row>
    <row r="56440" spans="1:9" x14ac:dyDescent="0.25">
      <c r="A56440"/>
      <c r="B56440"/>
      <c r="C56440"/>
      <c r="D56440"/>
      <c r="E56440" s="148"/>
      <c r="F56440" s="148"/>
      <c r="G56440" s="149"/>
      <c r="H56440" s="148"/>
      <c r="I56440"/>
    </row>
    <row r="56441" spans="1:9" x14ac:dyDescent="0.25">
      <c r="A56441"/>
      <c r="B56441"/>
      <c r="C56441"/>
      <c r="D56441"/>
      <c r="E56441" s="148"/>
      <c r="F56441" s="148"/>
      <c r="G56441" s="149"/>
      <c r="H56441" s="148"/>
      <c r="I56441"/>
    </row>
    <row r="56442" spans="1:9" x14ac:dyDescent="0.25">
      <c r="A56442"/>
      <c r="B56442"/>
      <c r="C56442"/>
      <c r="D56442"/>
      <c r="E56442" s="148"/>
      <c r="F56442" s="148"/>
      <c r="G56442" s="149"/>
      <c r="H56442" s="148"/>
      <c r="I56442"/>
    </row>
    <row r="56443" spans="1:9" x14ac:dyDescent="0.25">
      <c r="A56443"/>
      <c r="B56443"/>
      <c r="C56443"/>
      <c r="D56443"/>
      <c r="E56443" s="148"/>
      <c r="F56443" s="148"/>
      <c r="G56443" s="149"/>
      <c r="H56443" s="148"/>
      <c r="I56443"/>
    </row>
    <row r="56444" spans="1:9" x14ac:dyDescent="0.25">
      <c r="A56444"/>
      <c r="B56444"/>
      <c r="C56444"/>
      <c r="D56444"/>
      <c r="E56444" s="148"/>
      <c r="F56444" s="148"/>
      <c r="G56444" s="149"/>
      <c r="H56444" s="148"/>
      <c r="I56444"/>
    </row>
    <row r="56445" spans="1:9" x14ac:dyDescent="0.25">
      <c r="A56445"/>
      <c r="B56445"/>
      <c r="C56445"/>
      <c r="D56445"/>
      <c r="E56445" s="148"/>
      <c r="F56445" s="148"/>
      <c r="G56445" s="149"/>
      <c r="H56445" s="148"/>
      <c r="I56445"/>
    </row>
    <row r="56446" spans="1:9" x14ac:dyDescent="0.25">
      <c r="A56446"/>
      <c r="B56446"/>
      <c r="C56446"/>
      <c r="D56446"/>
      <c r="E56446" s="148"/>
      <c r="F56446" s="148"/>
      <c r="G56446" s="149"/>
      <c r="H56446" s="148"/>
      <c r="I56446"/>
    </row>
    <row r="56447" spans="1:9" x14ac:dyDescent="0.25">
      <c r="A56447"/>
      <c r="B56447"/>
      <c r="C56447"/>
      <c r="D56447"/>
      <c r="E56447" s="148"/>
      <c r="F56447" s="148"/>
      <c r="G56447" s="149"/>
      <c r="H56447" s="148"/>
      <c r="I56447"/>
    </row>
    <row r="56448" spans="1:9" x14ac:dyDescent="0.25">
      <c r="A56448"/>
      <c r="B56448"/>
      <c r="C56448"/>
      <c r="D56448"/>
      <c r="E56448" s="148"/>
      <c r="F56448" s="148"/>
      <c r="G56448" s="149"/>
      <c r="H56448" s="148"/>
      <c r="I56448"/>
    </row>
    <row r="56449" spans="1:9" x14ac:dyDescent="0.25">
      <c r="A56449"/>
      <c r="B56449"/>
      <c r="C56449"/>
      <c r="D56449"/>
      <c r="E56449" s="148"/>
      <c r="F56449" s="148"/>
      <c r="G56449" s="149"/>
      <c r="H56449" s="148"/>
      <c r="I56449"/>
    </row>
    <row r="56450" spans="1:9" x14ac:dyDescent="0.25">
      <c r="A56450"/>
      <c r="B56450"/>
      <c r="C56450"/>
      <c r="D56450"/>
      <c r="E56450" s="148"/>
      <c r="F56450" s="148"/>
      <c r="G56450" s="149"/>
      <c r="H56450" s="148"/>
      <c r="I56450"/>
    </row>
    <row r="56451" spans="1:9" x14ac:dyDescent="0.25">
      <c r="A56451"/>
      <c r="B56451"/>
      <c r="C56451"/>
      <c r="D56451"/>
      <c r="E56451" s="148"/>
      <c r="F56451" s="148"/>
      <c r="G56451" s="149"/>
      <c r="H56451" s="148"/>
      <c r="I56451"/>
    </row>
    <row r="56452" spans="1:9" x14ac:dyDescent="0.25">
      <c r="A56452"/>
      <c r="B56452"/>
      <c r="C56452"/>
      <c r="D56452"/>
      <c r="E56452" s="148"/>
      <c r="F56452" s="148"/>
      <c r="G56452" s="149"/>
      <c r="H56452" s="148"/>
      <c r="I56452"/>
    </row>
    <row r="56453" spans="1:9" x14ac:dyDescent="0.25">
      <c r="A56453"/>
      <c r="B56453"/>
      <c r="C56453"/>
      <c r="D56453"/>
      <c r="E56453" s="148"/>
      <c r="F56453" s="148"/>
      <c r="G56453" s="149"/>
      <c r="H56453" s="148"/>
      <c r="I56453"/>
    </row>
    <row r="56454" spans="1:9" x14ac:dyDescent="0.25">
      <c r="A56454"/>
      <c r="B56454"/>
      <c r="C56454"/>
      <c r="D56454"/>
      <c r="E56454" s="148"/>
      <c r="F56454" s="148"/>
      <c r="G56454" s="149"/>
      <c r="H56454" s="148"/>
      <c r="I56454"/>
    </row>
    <row r="56455" spans="1:9" x14ac:dyDescent="0.25">
      <c r="A56455"/>
      <c r="B56455"/>
      <c r="C56455"/>
      <c r="D56455"/>
      <c r="E56455" s="148"/>
      <c r="F56455" s="148"/>
      <c r="G56455" s="149"/>
      <c r="H56455" s="148"/>
      <c r="I56455"/>
    </row>
    <row r="56456" spans="1:9" x14ac:dyDescent="0.25">
      <c r="A56456"/>
      <c r="B56456"/>
      <c r="C56456"/>
      <c r="D56456"/>
      <c r="E56456" s="148"/>
      <c r="F56456" s="148"/>
      <c r="G56456" s="149"/>
      <c r="H56456" s="148"/>
      <c r="I56456"/>
    </row>
    <row r="56457" spans="1:9" x14ac:dyDescent="0.25">
      <c r="A56457"/>
      <c r="B56457"/>
      <c r="C56457"/>
      <c r="D56457"/>
      <c r="E56457" s="148"/>
      <c r="F56457" s="148"/>
      <c r="G56457" s="149"/>
      <c r="H56457" s="148"/>
      <c r="I56457"/>
    </row>
    <row r="56458" spans="1:9" x14ac:dyDescent="0.25">
      <c r="A56458"/>
      <c r="B56458"/>
      <c r="C56458"/>
      <c r="D56458"/>
      <c r="E56458" s="148"/>
      <c r="F56458" s="148"/>
      <c r="G56458" s="149"/>
      <c r="H56458" s="148"/>
      <c r="I56458"/>
    </row>
    <row r="56459" spans="1:9" x14ac:dyDescent="0.25">
      <c r="A56459"/>
      <c r="B56459"/>
      <c r="C56459"/>
      <c r="D56459"/>
      <c r="E56459" s="148"/>
      <c r="F56459" s="148"/>
      <c r="G56459" s="149"/>
      <c r="H56459" s="148"/>
      <c r="I56459"/>
    </row>
    <row r="56460" spans="1:9" x14ac:dyDescent="0.25">
      <c r="A56460"/>
      <c r="B56460"/>
      <c r="C56460"/>
      <c r="D56460"/>
      <c r="E56460" s="148"/>
      <c r="F56460" s="148"/>
      <c r="G56460" s="149"/>
      <c r="H56460" s="148"/>
      <c r="I56460"/>
    </row>
    <row r="56461" spans="1:9" x14ac:dyDescent="0.25">
      <c r="A56461"/>
      <c r="B56461"/>
      <c r="C56461"/>
      <c r="D56461"/>
      <c r="E56461" s="148"/>
      <c r="F56461" s="148"/>
      <c r="G56461" s="149"/>
      <c r="H56461" s="148"/>
      <c r="I56461"/>
    </row>
    <row r="56462" spans="1:9" x14ac:dyDescent="0.25">
      <c r="A56462"/>
      <c r="B56462"/>
      <c r="C56462"/>
      <c r="D56462"/>
      <c r="E56462" s="148"/>
      <c r="F56462" s="148"/>
      <c r="G56462" s="149"/>
      <c r="H56462" s="148"/>
      <c r="I56462"/>
    </row>
    <row r="56463" spans="1:9" x14ac:dyDescent="0.25">
      <c r="A56463"/>
      <c r="B56463"/>
      <c r="C56463"/>
      <c r="D56463"/>
      <c r="E56463" s="148"/>
      <c r="F56463" s="148"/>
      <c r="G56463" s="149"/>
      <c r="H56463" s="148"/>
      <c r="I56463"/>
    </row>
    <row r="56464" spans="1:9" x14ac:dyDescent="0.25">
      <c r="A56464"/>
      <c r="B56464"/>
      <c r="C56464"/>
      <c r="D56464"/>
      <c r="E56464" s="148"/>
      <c r="F56464" s="148"/>
      <c r="G56464" s="149"/>
      <c r="H56464" s="148"/>
      <c r="I56464"/>
    </row>
    <row r="56465" spans="1:9" x14ac:dyDescent="0.25">
      <c r="A56465"/>
      <c r="B56465"/>
      <c r="C56465"/>
      <c r="D56465"/>
      <c r="E56465" s="148"/>
      <c r="F56465" s="148"/>
      <c r="G56465" s="149"/>
      <c r="H56465" s="148"/>
      <c r="I56465"/>
    </row>
    <row r="56466" spans="1:9" x14ac:dyDescent="0.25">
      <c r="A56466"/>
      <c r="B56466"/>
      <c r="C56466"/>
      <c r="D56466"/>
      <c r="E56466" s="148"/>
      <c r="F56466" s="148"/>
      <c r="G56466" s="149"/>
      <c r="H56466" s="148"/>
      <c r="I56466"/>
    </row>
    <row r="56467" spans="1:9" x14ac:dyDescent="0.25">
      <c r="A56467"/>
      <c r="B56467"/>
      <c r="C56467"/>
      <c r="D56467"/>
      <c r="E56467" s="148"/>
      <c r="F56467" s="148"/>
      <c r="G56467" s="149"/>
      <c r="H56467" s="148"/>
      <c r="I56467"/>
    </row>
    <row r="56468" spans="1:9" x14ac:dyDescent="0.25">
      <c r="A56468"/>
      <c r="B56468"/>
      <c r="C56468"/>
      <c r="D56468"/>
      <c r="E56468" s="148"/>
      <c r="F56468" s="148"/>
      <c r="G56468" s="149"/>
      <c r="H56468" s="148"/>
      <c r="I56468"/>
    </row>
    <row r="56469" spans="1:9" x14ac:dyDescent="0.25">
      <c r="A56469"/>
      <c r="B56469"/>
      <c r="C56469"/>
      <c r="D56469"/>
      <c r="E56469" s="148"/>
      <c r="F56469" s="148"/>
      <c r="G56469" s="149"/>
      <c r="H56469" s="148"/>
      <c r="I56469"/>
    </row>
    <row r="56470" spans="1:9" x14ac:dyDescent="0.25">
      <c r="A56470"/>
      <c r="B56470"/>
      <c r="C56470"/>
      <c r="D56470"/>
      <c r="E56470" s="148"/>
      <c r="F56470" s="148"/>
      <c r="G56470" s="149"/>
      <c r="H56470" s="148"/>
      <c r="I56470"/>
    </row>
    <row r="56471" spans="1:9" x14ac:dyDescent="0.25">
      <c r="A56471"/>
      <c r="B56471"/>
      <c r="C56471"/>
      <c r="D56471"/>
      <c r="E56471" s="148"/>
      <c r="F56471" s="148"/>
      <c r="G56471" s="149"/>
      <c r="H56471" s="148"/>
      <c r="I56471"/>
    </row>
    <row r="56472" spans="1:9" x14ac:dyDescent="0.25">
      <c r="A56472"/>
      <c r="B56472"/>
      <c r="C56472"/>
      <c r="D56472"/>
      <c r="E56472" s="148"/>
      <c r="F56472" s="148"/>
      <c r="G56472" s="149"/>
      <c r="H56472" s="148"/>
      <c r="I56472"/>
    </row>
    <row r="56473" spans="1:9" x14ac:dyDescent="0.25">
      <c r="A56473"/>
      <c r="B56473"/>
      <c r="C56473"/>
      <c r="D56473"/>
      <c r="E56473" s="148"/>
      <c r="F56473" s="148"/>
      <c r="G56473" s="149"/>
      <c r="H56473" s="148"/>
      <c r="I56473"/>
    </row>
    <row r="56474" spans="1:9" x14ac:dyDescent="0.25">
      <c r="A56474"/>
      <c r="B56474"/>
      <c r="C56474"/>
      <c r="D56474"/>
      <c r="E56474" s="148"/>
      <c r="F56474" s="148"/>
      <c r="G56474" s="149"/>
      <c r="H56474" s="148"/>
      <c r="I56474"/>
    </row>
    <row r="56475" spans="1:9" x14ac:dyDescent="0.25">
      <c r="A56475"/>
      <c r="B56475"/>
      <c r="C56475"/>
      <c r="D56475"/>
      <c r="E56475" s="148"/>
      <c r="F56475" s="148"/>
      <c r="G56475" s="149"/>
      <c r="H56475" s="148"/>
      <c r="I56475"/>
    </row>
    <row r="56476" spans="1:9" x14ac:dyDescent="0.25">
      <c r="A56476"/>
      <c r="B56476"/>
      <c r="C56476"/>
      <c r="D56476"/>
      <c r="E56476" s="148"/>
      <c r="F56476" s="148"/>
      <c r="G56476" s="149"/>
      <c r="H56476" s="148"/>
      <c r="I56476"/>
    </row>
    <row r="56477" spans="1:9" x14ac:dyDescent="0.25">
      <c r="A56477"/>
      <c r="B56477"/>
      <c r="C56477"/>
      <c r="D56477"/>
      <c r="E56477" s="148"/>
      <c r="F56477" s="148"/>
      <c r="G56477" s="149"/>
      <c r="H56477" s="148"/>
      <c r="I56477"/>
    </row>
    <row r="56478" spans="1:9" x14ac:dyDescent="0.25">
      <c r="A56478"/>
      <c r="B56478"/>
      <c r="C56478"/>
      <c r="D56478"/>
      <c r="E56478" s="148"/>
      <c r="F56478" s="148"/>
      <c r="G56478" s="149"/>
      <c r="H56478" s="148"/>
      <c r="I56478"/>
    </row>
    <row r="56479" spans="1:9" x14ac:dyDescent="0.25">
      <c r="A56479"/>
      <c r="B56479"/>
      <c r="C56479"/>
      <c r="D56479"/>
      <c r="E56479" s="148"/>
      <c r="F56479" s="148"/>
      <c r="G56479" s="149"/>
      <c r="H56479" s="148"/>
      <c r="I56479"/>
    </row>
    <row r="56480" spans="1:9" x14ac:dyDescent="0.25">
      <c r="A56480"/>
      <c r="B56480"/>
      <c r="C56480"/>
      <c r="D56480"/>
      <c r="E56480" s="148"/>
      <c r="F56480" s="148"/>
      <c r="G56480" s="149"/>
      <c r="H56480" s="148"/>
      <c r="I56480"/>
    </row>
    <row r="56481" spans="1:9" x14ac:dyDescent="0.25">
      <c r="A56481"/>
      <c r="B56481"/>
      <c r="C56481"/>
      <c r="D56481"/>
      <c r="E56481" s="148"/>
      <c r="F56481" s="148"/>
      <c r="G56481" s="149"/>
      <c r="H56481" s="148"/>
      <c r="I56481"/>
    </row>
    <row r="56482" spans="1:9" x14ac:dyDescent="0.25">
      <c r="A56482"/>
      <c r="B56482"/>
      <c r="C56482"/>
      <c r="D56482"/>
      <c r="E56482" s="148"/>
      <c r="F56482" s="148"/>
      <c r="G56482" s="149"/>
      <c r="H56482" s="148"/>
      <c r="I56482"/>
    </row>
    <row r="56483" spans="1:9" x14ac:dyDescent="0.25">
      <c r="A56483"/>
      <c r="B56483"/>
      <c r="C56483"/>
      <c r="D56483"/>
      <c r="E56483" s="148"/>
      <c r="F56483" s="148"/>
      <c r="G56483" s="149"/>
      <c r="H56483" s="148"/>
      <c r="I56483"/>
    </row>
    <row r="56484" spans="1:9" x14ac:dyDescent="0.25">
      <c r="A56484"/>
      <c r="B56484"/>
      <c r="C56484"/>
      <c r="D56484"/>
      <c r="E56484" s="148"/>
      <c r="F56484" s="148"/>
      <c r="G56484" s="149"/>
      <c r="H56484" s="148"/>
      <c r="I56484"/>
    </row>
    <row r="56485" spans="1:9" x14ac:dyDescent="0.25">
      <c r="A56485"/>
      <c r="B56485"/>
      <c r="C56485"/>
      <c r="D56485"/>
      <c r="E56485" s="148"/>
      <c r="F56485" s="148"/>
      <c r="G56485" s="149"/>
      <c r="H56485" s="148"/>
      <c r="I56485"/>
    </row>
    <row r="56486" spans="1:9" x14ac:dyDescent="0.25">
      <c r="A56486"/>
      <c r="B56486"/>
      <c r="C56486"/>
      <c r="D56486"/>
      <c r="E56486" s="148"/>
      <c r="F56486" s="148"/>
      <c r="G56486" s="149"/>
      <c r="H56486" s="148"/>
      <c r="I56486"/>
    </row>
    <row r="56487" spans="1:9" x14ac:dyDescent="0.25">
      <c r="A56487"/>
      <c r="B56487"/>
      <c r="C56487"/>
      <c r="D56487"/>
      <c r="E56487" s="148"/>
      <c r="F56487" s="148"/>
      <c r="G56487" s="149"/>
      <c r="H56487" s="148"/>
      <c r="I56487"/>
    </row>
    <row r="56488" spans="1:9" x14ac:dyDescent="0.25">
      <c r="A56488"/>
      <c r="B56488"/>
      <c r="C56488"/>
      <c r="D56488"/>
      <c r="E56488" s="148"/>
      <c r="F56488" s="148"/>
      <c r="G56488" s="149"/>
      <c r="H56488" s="148"/>
      <c r="I56488"/>
    </row>
    <row r="56489" spans="1:9" x14ac:dyDescent="0.25">
      <c r="A56489"/>
      <c r="B56489"/>
      <c r="C56489"/>
      <c r="D56489"/>
      <c r="E56489" s="148"/>
      <c r="F56489" s="148"/>
      <c r="G56489" s="149"/>
      <c r="H56489" s="148"/>
      <c r="I56489"/>
    </row>
    <row r="56490" spans="1:9" x14ac:dyDescent="0.25">
      <c r="A56490"/>
      <c r="B56490"/>
      <c r="C56490"/>
      <c r="D56490"/>
      <c r="E56490" s="148"/>
      <c r="F56490" s="148"/>
      <c r="G56490" s="149"/>
      <c r="H56490" s="148"/>
      <c r="I56490"/>
    </row>
    <row r="56491" spans="1:9" x14ac:dyDescent="0.25">
      <c r="A56491"/>
      <c r="B56491"/>
      <c r="C56491"/>
      <c r="D56491"/>
      <c r="E56491" s="148"/>
      <c r="F56491" s="148"/>
      <c r="G56491" s="149"/>
      <c r="H56491" s="148"/>
      <c r="I56491"/>
    </row>
    <row r="56492" spans="1:9" x14ac:dyDescent="0.25">
      <c r="A56492"/>
      <c r="B56492"/>
      <c r="C56492"/>
      <c r="D56492"/>
      <c r="E56492" s="148"/>
      <c r="F56492" s="148"/>
      <c r="G56492" s="149"/>
      <c r="H56492" s="148"/>
      <c r="I56492"/>
    </row>
    <row r="56493" spans="1:9" x14ac:dyDescent="0.25">
      <c r="A56493"/>
      <c r="B56493"/>
      <c r="C56493"/>
      <c r="D56493"/>
      <c r="E56493" s="148"/>
      <c r="F56493" s="148"/>
      <c r="G56493" s="149"/>
      <c r="H56493" s="148"/>
      <c r="I56493"/>
    </row>
    <row r="56494" spans="1:9" x14ac:dyDescent="0.25">
      <c r="A56494"/>
      <c r="B56494"/>
      <c r="C56494"/>
      <c r="D56494"/>
      <c r="E56494" s="148"/>
      <c r="F56494" s="148"/>
      <c r="G56494" s="149"/>
      <c r="H56494" s="148"/>
      <c r="I56494"/>
    </row>
    <row r="56495" spans="1:9" x14ac:dyDescent="0.25">
      <c r="A56495"/>
      <c r="B56495"/>
      <c r="C56495"/>
      <c r="D56495"/>
      <c r="E56495" s="148"/>
      <c r="F56495" s="148"/>
      <c r="G56495" s="149"/>
      <c r="H56495" s="148"/>
      <c r="I56495"/>
    </row>
    <row r="56496" spans="1:9" x14ac:dyDescent="0.25">
      <c r="A56496"/>
      <c r="B56496"/>
      <c r="C56496"/>
      <c r="D56496"/>
      <c r="E56496" s="148"/>
      <c r="F56496" s="148"/>
      <c r="G56496" s="149"/>
      <c r="H56496" s="148"/>
      <c r="I56496"/>
    </row>
    <row r="56497" spans="1:9" x14ac:dyDescent="0.25">
      <c r="A56497"/>
      <c r="B56497"/>
      <c r="C56497"/>
      <c r="D56497"/>
      <c r="E56497" s="148"/>
      <c r="F56497" s="148"/>
      <c r="G56497" s="149"/>
      <c r="H56497" s="148"/>
      <c r="I56497"/>
    </row>
    <row r="56498" spans="1:9" x14ac:dyDescent="0.25">
      <c r="A56498"/>
      <c r="B56498"/>
      <c r="C56498"/>
      <c r="D56498"/>
      <c r="E56498" s="148"/>
      <c r="F56498" s="148"/>
      <c r="G56498" s="149"/>
      <c r="H56498" s="148"/>
      <c r="I56498"/>
    </row>
    <row r="56499" spans="1:9" x14ac:dyDescent="0.25">
      <c r="A56499"/>
      <c r="B56499"/>
      <c r="C56499"/>
      <c r="D56499"/>
      <c r="E56499" s="148"/>
      <c r="F56499" s="148"/>
      <c r="G56499" s="149"/>
      <c r="H56499" s="148"/>
      <c r="I56499"/>
    </row>
    <row r="56500" spans="1:9" x14ac:dyDescent="0.25">
      <c r="A56500"/>
      <c r="B56500"/>
      <c r="C56500"/>
      <c r="D56500"/>
      <c r="E56500" s="148"/>
      <c r="F56500" s="148"/>
      <c r="G56500" s="149"/>
      <c r="H56500" s="148"/>
      <c r="I56500"/>
    </row>
    <row r="56501" spans="1:9" x14ac:dyDescent="0.25">
      <c r="A56501"/>
      <c r="B56501"/>
      <c r="C56501"/>
      <c r="D56501"/>
      <c r="E56501" s="148"/>
      <c r="F56501" s="148"/>
      <c r="G56501" s="149"/>
      <c r="H56501" s="148"/>
      <c r="I56501"/>
    </row>
    <row r="56502" spans="1:9" x14ac:dyDescent="0.25">
      <c r="A56502"/>
      <c r="B56502"/>
      <c r="C56502"/>
      <c r="D56502"/>
      <c r="E56502" s="148"/>
      <c r="F56502" s="148"/>
      <c r="G56502" s="149"/>
      <c r="H56502" s="148"/>
      <c r="I56502"/>
    </row>
    <row r="56503" spans="1:9" x14ac:dyDescent="0.25">
      <c r="A56503"/>
      <c r="B56503"/>
      <c r="C56503"/>
      <c r="D56503"/>
      <c r="E56503" s="148"/>
      <c r="F56503" s="148"/>
      <c r="G56503" s="149"/>
      <c r="H56503" s="148"/>
      <c r="I56503"/>
    </row>
    <row r="56504" spans="1:9" x14ac:dyDescent="0.25">
      <c r="A56504"/>
      <c r="B56504"/>
      <c r="C56504"/>
      <c r="D56504"/>
      <c r="E56504" s="148"/>
      <c r="F56504" s="148"/>
      <c r="G56504" s="149"/>
      <c r="H56504" s="148"/>
      <c r="I56504"/>
    </row>
    <row r="56505" spans="1:9" x14ac:dyDescent="0.25">
      <c r="A56505"/>
      <c r="B56505"/>
      <c r="C56505"/>
      <c r="D56505"/>
      <c r="E56505" s="148"/>
      <c r="F56505" s="148"/>
      <c r="G56505" s="149"/>
      <c r="H56505" s="148"/>
      <c r="I56505"/>
    </row>
    <row r="56506" spans="1:9" x14ac:dyDescent="0.25">
      <c r="A56506"/>
      <c r="B56506"/>
      <c r="C56506"/>
      <c r="D56506"/>
      <c r="E56506" s="148"/>
      <c r="F56506" s="148"/>
      <c r="G56506" s="149"/>
      <c r="H56506" s="148"/>
      <c r="I56506"/>
    </row>
    <row r="56507" spans="1:9" x14ac:dyDescent="0.25">
      <c r="A56507"/>
      <c r="B56507"/>
      <c r="C56507"/>
      <c r="D56507"/>
      <c r="E56507" s="148"/>
      <c r="F56507" s="148"/>
      <c r="G56507" s="149"/>
      <c r="H56507" s="148"/>
      <c r="I56507"/>
    </row>
    <row r="56508" spans="1:9" x14ac:dyDescent="0.25">
      <c r="A56508"/>
      <c r="B56508"/>
      <c r="C56508"/>
      <c r="D56508"/>
      <c r="E56508" s="148"/>
      <c r="F56508" s="148"/>
      <c r="G56508" s="149"/>
      <c r="H56508" s="148"/>
      <c r="I56508"/>
    </row>
    <row r="56509" spans="1:9" x14ac:dyDescent="0.25">
      <c r="A56509"/>
      <c r="B56509"/>
      <c r="C56509"/>
      <c r="D56509"/>
      <c r="E56509" s="148"/>
      <c r="F56509" s="148"/>
      <c r="G56509" s="149"/>
      <c r="H56509" s="148"/>
      <c r="I56509"/>
    </row>
    <row r="56510" spans="1:9" x14ac:dyDescent="0.25">
      <c r="A56510"/>
      <c r="B56510"/>
      <c r="C56510"/>
      <c r="D56510"/>
      <c r="E56510" s="148"/>
      <c r="F56510" s="148"/>
      <c r="G56510" s="149"/>
      <c r="H56510" s="148"/>
      <c r="I56510"/>
    </row>
    <row r="56511" spans="1:9" x14ac:dyDescent="0.25">
      <c r="A56511"/>
      <c r="B56511"/>
      <c r="C56511"/>
      <c r="D56511"/>
      <c r="E56511" s="148"/>
      <c r="F56511" s="148"/>
      <c r="G56511" s="149"/>
      <c r="H56511" s="148"/>
      <c r="I56511"/>
    </row>
    <row r="56512" spans="1:9" x14ac:dyDescent="0.25">
      <c r="A56512"/>
      <c r="B56512"/>
      <c r="C56512"/>
      <c r="D56512"/>
      <c r="E56512" s="148"/>
      <c r="F56512" s="148"/>
      <c r="G56512" s="149"/>
      <c r="H56512" s="148"/>
      <c r="I56512"/>
    </row>
    <row r="56513" spans="1:9" x14ac:dyDescent="0.25">
      <c r="A56513"/>
      <c r="B56513"/>
      <c r="C56513"/>
      <c r="D56513"/>
      <c r="E56513" s="148"/>
      <c r="F56513" s="148"/>
      <c r="G56513" s="149"/>
      <c r="H56513" s="148"/>
      <c r="I56513"/>
    </row>
    <row r="56514" spans="1:9" x14ac:dyDescent="0.25">
      <c r="A56514"/>
      <c r="B56514"/>
      <c r="C56514"/>
      <c r="D56514"/>
      <c r="E56514" s="148"/>
      <c r="F56514" s="148"/>
      <c r="G56514" s="149"/>
      <c r="H56514" s="148"/>
      <c r="I56514"/>
    </row>
    <row r="56515" spans="1:9" x14ac:dyDescent="0.25">
      <c r="A56515"/>
      <c r="B56515"/>
      <c r="C56515"/>
      <c r="D56515"/>
      <c r="E56515" s="148"/>
      <c r="F56515" s="148"/>
      <c r="G56515" s="149"/>
      <c r="H56515" s="148"/>
      <c r="I56515"/>
    </row>
    <row r="56516" spans="1:9" x14ac:dyDescent="0.25">
      <c r="A56516"/>
      <c r="B56516"/>
      <c r="C56516"/>
      <c r="D56516"/>
      <c r="E56516" s="148"/>
      <c r="F56516" s="148"/>
      <c r="G56516" s="149"/>
      <c r="H56516" s="148"/>
      <c r="I56516"/>
    </row>
    <row r="56517" spans="1:9" x14ac:dyDescent="0.25">
      <c r="A56517"/>
      <c r="B56517"/>
      <c r="C56517"/>
      <c r="D56517"/>
      <c r="E56517" s="148"/>
      <c r="F56517" s="148"/>
      <c r="G56517" s="149"/>
      <c r="H56517" s="148"/>
      <c r="I56517"/>
    </row>
    <row r="56518" spans="1:9" x14ac:dyDescent="0.25">
      <c r="A56518"/>
      <c r="B56518"/>
      <c r="C56518"/>
      <c r="D56518"/>
      <c r="E56518" s="148"/>
      <c r="F56518" s="148"/>
      <c r="G56518" s="149"/>
      <c r="H56518" s="148"/>
      <c r="I56518"/>
    </row>
    <row r="56519" spans="1:9" x14ac:dyDescent="0.25">
      <c r="A56519"/>
      <c r="B56519"/>
      <c r="C56519"/>
      <c r="D56519"/>
      <c r="E56519" s="148"/>
      <c r="F56519" s="148"/>
      <c r="G56519" s="149"/>
      <c r="H56519" s="148"/>
      <c r="I56519"/>
    </row>
    <row r="56520" spans="1:9" x14ac:dyDescent="0.25">
      <c r="A56520"/>
      <c r="B56520"/>
      <c r="C56520"/>
      <c r="D56520"/>
      <c r="E56520" s="148"/>
      <c r="F56520" s="148"/>
      <c r="G56520" s="149"/>
      <c r="H56520" s="148"/>
      <c r="I56520"/>
    </row>
    <row r="56521" spans="1:9" x14ac:dyDescent="0.25">
      <c r="A56521"/>
      <c r="B56521"/>
      <c r="C56521"/>
      <c r="D56521"/>
      <c r="E56521" s="148"/>
      <c r="F56521" s="148"/>
      <c r="G56521" s="149"/>
      <c r="H56521" s="148"/>
      <c r="I56521"/>
    </row>
    <row r="56522" spans="1:9" x14ac:dyDescent="0.25">
      <c r="A56522"/>
      <c r="B56522"/>
      <c r="C56522"/>
      <c r="D56522"/>
      <c r="E56522" s="148"/>
      <c r="F56522" s="148"/>
      <c r="G56522" s="149"/>
      <c r="H56522" s="148"/>
      <c r="I56522"/>
    </row>
    <row r="56523" spans="1:9" x14ac:dyDescent="0.25">
      <c r="A56523"/>
      <c r="B56523"/>
      <c r="C56523"/>
      <c r="D56523"/>
      <c r="E56523" s="148"/>
      <c r="F56523" s="148"/>
      <c r="G56523" s="149"/>
      <c r="H56523" s="148"/>
      <c r="I56523"/>
    </row>
    <row r="56524" spans="1:9" x14ac:dyDescent="0.25">
      <c r="A56524"/>
      <c r="B56524"/>
      <c r="C56524"/>
      <c r="D56524"/>
      <c r="E56524" s="148"/>
      <c r="F56524" s="148"/>
      <c r="G56524" s="149"/>
      <c r="H56524" s="148"/>
      <c r="I56524"/>
    </row>
    <row r="56525" spans="1:9" x14ac:dyDescent="0.25">
      <c r="A56525"/>
      <c r="B56525"/>
      <c r="C56525"/>
      <c r="D56525"/>
      <c r="E56525" s="148"/>
      <c r="F56525" s="148"/>
      <c r="G56525" s="149"/>
      <c r="H56525" s="148"/>
      <c r="I56525"/>
    </row>
    <row r="56526" spans="1:9" x14ac:dyDescent="0.25">
      <c r="A56526"/>
      <c r="B56526"/>
      <c r="C56526"/>
      <c r="D56526"/>
      <c r="E56526" s="148"/>
      <c r="F56526" s="148"/>
      <c r="G56526" s="149"/>
      <c r="H56526" s="148"/>
      <c r="I56526"/>
    </row>
    <row r="56527" spans="1:9" x14ac:dyDescent="0.25">
      <c r="A56527"/>
      <c r="B56527"/>
      <c r="C56527"/>
      <c r="D56527"/>
      <c r="E56527" s="148"/>
      <c r="F56527" s="148"/>
      <c r="G56527" s="149"/>
      <c r="H56527" s="148"/>
      <c r="I56527"/>
    </row>
    <row r="56528" spans="1:9" x14ac:dyDescent="0.25">
      <c r="A56528"/>
      <c r="B56528"/>
      <c r="C56528"/>
      <c r="D56528"/>
      <c r="E56528" s="148"/>
      <c r="F56528" s="148"/>
      <c r="G56528" s="149"/>
      <c r="H56528" s="148"/>
      <c r="I56528"/>
    </row>
    <row r="56529" spans="1:9" x14ac:dyDescent="0.25">
      <c r="A56529"/>
      <c r="B56529"/>
      <c r="C56529"/>
      <c r="D56529"/>
      <c r="E56529" s="148"/>
      <c r="F56529" s="148"/>
      <c r="G56529" s="149"/>
      <c r="H56529" s="148"/>
      <c r="I56529"/>
    </row>
    <row r="56530" spans="1:9" x14ac:dyDescent="0.25">
      <c r="A56530"/>
      <c r="B56530"/>
      <c r="C56530"/>
      <c r="D56530"/>
      <c r="E56530" s="148"/>
      <c r="F56530" s="148"/>
      <c r="G56530" s="149"/>
      <c r="H56530" s="148"/>
      <c r="I56530"/>
    </row>
    <row r="56531" spans="1:9" x14ac:dyDescent="0.25">
      <c r="A56531"/>
      <c r="B56531"/>
      <c r="C56531"/>
      <c r="D56531"/>
      <c r="E56531" s="148"/>
      <c r="F56531" s="148"/>
      <c r="G56531" s="149"/>
      <c r="H56531" s="148"/>
      <c r="I56531"/>
    </row>
    <row r="56532" spans="1:9" x14ac:dyDescent="0.25">
      <c r="A56532"/>
      <c r="B56532"/>
      <c r="C56532"/>
      <c r="D56532"/>
      <c r="E56532" s="148"/>
      <c r="F56532" s="148"/>
      <c r="G56532" s="149"/>
      <c r="H56532" s="148"/>
      <c r="I56532"/>
    </row>
    <row r="56533" spans="1:9" x14ac:dyDescent="0.25">
      <c r="A56533"/>
      <c r="B56533"/>
      <c r="C56533"/>
      <c r="D56533"/>
      <c r="E56533" s="148"/>
      <c r="F56533" s="148"/>
      <c r="G56533" s="149"/>
      <c r="H56533" s="148"/>
      <c r="I56533"/>
    </row>
    <row r="56534" spans="1:9" x14ac:dyDescent="0.25">
      <c r="A56534"/>
      <c r="B56534"/>
      <c r="C56534"/>
      <c r="D56534"/>
      <c r="E56534" s="148"/>
      <c r="F56534" s="148"/>
      <c r="G56534" s="149"/>
      <c r="H56534" s="148"/>
      <c r="I56534"/>
    </row>
    <row r="56535" spans="1:9" x14ac:dyDescent="0.25">
      <c r="A56535"/>
      <c r="B56535"/>
      <c r="C56535"/>
      <c r="D56535"/>
      <c r="E56535" s="148"/>
      <c r="F56535" s="148"/>
      <c r="G56535" s="149"/>
      <c r="H56535" s="148"/>
      <c r="I56535"/>
    </row>
    <row r="56536" spans="1:9" x14ac:dyDescent="0.25">
      <c r="A56536"/>
      <c r="B56536"/>
      <c r="C56536"/>
      <c r="D56536"/>
      <c r="E56536" s="148"/>
      <c r="F56536" s="148"/>
      <c r="G56536" s="149"/>
      <c r="H56536" s="148"/>
      <c r="I56536"/>
    </row>
    <row r="56537" spans="1:9" x14ac:dyDescent="0.25">
      <c r="A56537"/>
      <c r="B56537"/>
      <c r="C56537"/>
      <c r="D56537"/>
      <c r="E56537" s="148"/>
      <c r="F56537" s="148"/>
      <c r="G56537" s="149"/>
      <c r="H56537" s="148"/>
      <c r="I56537"/>
    </row>
    <row r="56538" spans="1:9" x14ac:dyDescent="0.25">
      <c r="A56538"/>
      <c r="B56538"/>
      <c r="C56538"/>
      <c r="D56538"/>
      <c r="E56538" s="148"/>
      <c r="F56538" s="148"/>
      <c r="G56538" s="149"/>
      <c r="H56538" s="148"/>
      <c r="I56538"/>
    </row>
    <row r="56539" spans="1:9" x14ac:dyDescent="0.25">
      <c r="A56539"/>
      <c r="B56539"/>
      <c r="C56539"/>
      <c r="D56539"/>
      <c r="E56539" s="148"/>
      <c r="F56539" s="148"/>
      <c r="G56539" s="149"/>
      <c r="H56539" s="148"/>
      <c r="I56539"/>
    </row>
    <row r="56540" spans="1:9" x14ac:dyDescent="0.25">
      <c r="A56540"/>
      <c r="B56540"/>
      <c r="C56540"/>
      <c r="D56540"/>
      <c r="E56540" s="148"/>
      <c r="F56540" s="148"/>
      <c r="G56540" s="149"/>
      <c r="H56540" s="148"/>
      <c r="I56540"/>
    </row>
    <row r="56541" spans="1:9" x14ac:dyDescent="0.25">
      <c r="A56541"/>
      <c r="B56541"/>
      <c r="C56541"/>
      <c r="D56541"/>
      <c r="E56541" s="148"/>
      <c r="F56541" s="148"/>
      <c r="G56541" s="149"/>
      <c r="H56541" s="148"/>
      <c r="I56541"/>
    </row>
    <row r="56542" spans="1:9" x14ac:dyDescent="0.25">
      <c r="A56542"/>
      <c r="B56542"/>
      <c r="C56542"/>
      <c r="D56542"/>
      <c r="E56542" s="148"/>
      <c r="F56542" s="148"/>
      <c r="G56542" s="149"/>
      <c r="H56542" s="148"/>
      <c r="I56542"/>
    </row>
    <row r="56543" spans="1:9" x14ac:dyDescent="0.25">
      <c r="A56543"/>
      <c r="B56543"/>
      <c r="C56543"/>
      <c r="D56543"/>
      <c r="E56543" s="148"/>
      <c r="F56543" s="148"/>
      <c r="G56543" s="149"/>
      <c r="H56543" s="148"/>
      <c r="I56543"/>
    </row>
    <row r="56544" spans="1:9" x14ac:dyDescent="0.25">
      <c r="A56544"/>
      <c r="B56544"/>
      <c r="C56544"/>
      <c r="D56544"/>
      <c r="E56544" s="148"/>
      <c r="F56544" s="148"/>
      <c r="G56544" s="149"/>
      <c r="H56544" s="148"/>
      <c r="I56544"/>
    </row>
    <row r="56545" spans="1:9" x14ac:dyDescent="0.25">
      <c r="A56545"/>
      <c r="B56545"/>
      <c r="C56545"/>
      <c r="D56545"/>
      <c r="E56545" s="148"/>
      <c r="F56545" s="148"/>
      <c r="G56545" s="149"/>
      <c r="H56545" s="148"/>
      <c r="I56545"/>
    </row>
    <row r="56546" spans="1:9" x14ac:dyDescent="0.25">
      <c r="A56546"/>
      <c r="B56546"/>
      <c r="C56546"/>
      <c r="D56546"/>
      <c r="E56546" s="148"/>
      <c r="F56546" s="148"/>
      <c r="G56546" s="149"/>
      <c r="H56546" s="148"/>
      <c r="I56546"/>
    </row>
    <row r="56547" spans="1:9" x14ac:dyDescent="0.25">
      <c r="A56547"/>
      <c r="B56547"/>
      <c r="C56547"/>
      <c r="D56547"/>
      <c r="E56547" s="148"/>
      <c r="F56547" s="148"/>
      <c r="G56547" s="149"/>
      <c r="H56547" s="148"/>
      <c r="I56547"/>
    </row>
    <row r="56548" spans="1:9" x14ac:dyDescent="0.25">
      <c r="A56548"/>
      <c r="B56548"/>
      <c r="C56548"/>
      <c r="D56548"/>
      <c r="E56548" s="148"/>
      <c r="F56548" s="148"/>
      <c r="G56548" s="149"/>
      <c r="H56548" s="148"/>
      <c r="I56548"/>
    </row>
    <row r="56549" spans="1:9" x14ac:dyDescent="0.25">
      <c r="A56549"/>
      <c r="B56549"/>
      <c r="C56549"/>
      <c r="D56549"/>
      <c r="E56549" s="148"/>
      <c r="F56549" s="148"/>
      <c r="G56549" s="149"/>
      <c r="H56549" s="148"/>
      <c r="I56549"/>
    </row>
    <row r="56550" spans="1:9" x14ac:dyDescent="0.25">
      <c r="A56550"/>
      <c r="B56550"/>
      <c r="C56550"/>
      <c r="D56550"/>
      <c r="E56550" s="148"/>
      <c r="F56550" s="148"/>
      <c r="G56550" s="149"/>
      <c r="H56550" s="148"/>
      <c r="I56550"/>
    </row>
    <row r="56551" spans="1:9" x14ac:dyDescent="0.25">
      <c r="A56551"/>
      <c r="B56551"/>
      <c r="C56551"/>
      <c r="D56551"/>
      <c r="E56551" s="148"/>
      <c r="F56551" s="148"/>
      <c r="G56551" s="149"/>
      <c r="H56551" s="148"/>
      <c r="I56551"/>
    </row>
    <row r="56552" spans="1:9" x14ac:dyDescent="0.25">
      <c r="A56552"/>
      <c r="B56552"/>
      <c r="C56552"/>
      <c r="D56552"/>
      <c r="E56552" s="148"/>
      <c r="F56552" s="148"/>
      <c r="G56552" s="149"/>
      <c r="H56552" s="148"/>
      <c r="I56552"/>
    </row>
    <row r="56553" spans="1:9" x14ac:dyDescent="0.25">
      <c r="A56553"/>
      <c r="B56553"/>
      <c r="C56553"/>
      <c r="D56553"/>
      <c r="E56553" s="148"/>
      <c r="F56553" s="148"/>
      <c r="G56553" s="149"/>
      <c r="H56553" s="148"/>
      <c r="I56553"/>
    </row>
    <row r="56554" spans="1:9" x14ac:dyDescent="0.25">
      <c r="A56554"/>
      <c r="B56554"/>
      <c r="C56554"/>
      <c r="D56554"/>
      <c r="E56554" s="148"/>
      <c r="F56554" s="148"/>
      <c r="G56554" s="149"/>
      <c r="H56554" s="148"/>
      <c r="I56554"/>
    </row>
    <row r="56555" spans="1:9" x14ac:dyDescent="0.25">
      <c r="A56555"/>
      <c r="B56555"/>
      <c r="C56555"/>
      <c r="D56555"/>
      <c r="E56555" s="148"/>
      <c r="F56555" s="148"/>
      <c r="G56555" s="149"/>
      <c r="H56555" s="148"/>
      <c r="I56555"/>
    </row>
    <row r="56556" spans="1:9" x14ac:dyDescent="0.25">
      <c r="A56556"/>
      <c r="B56556"/>
      <c r="C56556"/>
      <c r="D56556"/>
      <c r="E56556" s="148"/>
      <c r="F56556" s="148"/>
      <c r="G56556" s="149"/>
      <c r="H56556" s="148"/>
      <c r="I56556"/>
    </row>
    <row r="56557" spans="1:9" x14ac:dyDescent="0.25">
      <c r="A56557"/>
      <c r="B56557"/>
      <c r="C56557"/>
      <c r="D56557"/>
      <c r="E56557" s="148"/>
      <c r="F56557" s="148"/>
      <c r="G56557" s="149"/>
      <c r="H56557" s="148"/>
      <c r="I56557"/>
    </row>
    <row r="56558" spans="1:9" x14ac:dyDescent="0.25">
      <c r="A56558"/>
      <c r="B56558"/>
      <c r="C56558"/>
      <c r="D56558"/>
      <c r="E56558" s="148"/>
      <c r="F56558" s="148"/>
      <c r="G56558" s="149"/>
      <c r="H56558" s="148"/>
      <c r="I56558"/>
    </row>
    <row r="56559" spans="1:9" x14ac:dyDescent="0.25">
      <c r="A56559"/>
      <c r="B56559"/>
      <c r="C56559"/>
      <c r="D56559"/>
      <c r="E56559" s="148"/>
      <c r="F56559" s="148"/>
      <c r="G56559" s="149"/>
      <c r="H56559" s="148"/>
      <c r="I56559"/>
    </row>
    <row r="56560" spans="1:9" x14ac:dyDescent="0.25">
      <c r="A56560"/>
      <c r="B56560"/>
      <c r="C56560"/>
      <c r="D56560"/>
      <c r="E56560" s="148"/>
      <c r="F56560" s="148"/>
      <c r="G56560" s="149"/>
      <c r="H56560" s="148"/>
      <c r="I56560"/>
    </row>
    <row r="56561" spans="1:9" x14ac:dyDescent="0.25">
      <c r="A56561"/>
      <c r="B56561"/>
      <c r="C56561"/>
      <c r="D56561"/>
      <c r="E56561" s="148"/>
      <c r="F56561" s="148"/>
      <c r="G56561" s="149"/>
      <c r="H56561" s="148"/>
      <c r="I56561"/>
    </row>
    <row r="56562" spans="1:9" x14ac:dyDescent="0.25">
      <c r="A56562"/>
      <c r="B56562"/>
      <c r="C56562"/>
      <c r="D56562"/>
      <c r="E56562" s="148"/>
      <c r="F56562" s="148"/>
      <c r="G56562" s="149"/>
      <c r="H56562" s="148"/>
      <c r="I56562"/>
    </row>
    <row r="56563" spans="1:9" x14ac:dyDescent="0.25">
      <c r="A56563"/>
      <c r="B56563"/>
      <c r="C56563"/>
      <c r="D56563"/>
      <c r="E56563" s="148"/>
      <c r="F56563" s="148"/>
      <c r="G56563" s="149"/>
      <c r="H56563" s="148"/>
      <c r="I56563"/>
    </row>
    <row r="56564" spans="1:9" x14ac:dyDescent="0.25">
      <c r="A56564"/>
      <c r="B56564"/>
      <c r="C56564"/>
      <c r="D56564"/>
      <c r="E56564" s="148"/>
      <c r="F56564" s="148"/>
      <c r="G56564" s="149"/>
      <c r="H56564" s="148"/>
      <c r="I56564"/>
    </row>
    <row r="56565" spans="1:9" x14ac:dyDescent="0.25">
      <c r="A56565"/>
      <c r="B56565"/>
      <c r="C56565"/>
      <c r="D56565"/>
      <c r="E56565" s="148"/>
      <c r="F56565" s="148"/>
      <c r="G56565" s="149"/>
      <c r="H56565" s="148"/>
      <c r="I56565"/>
    </row>
    <row r="56566" spans="1:9" x14ac:dyDescent="0.25">
      <c r="A56566"/>
      <c r="B56566"/>
      <c r="C56566"/>
      <c r="D56566"/>
      <c r="E56566" s="148"/>
      <c r="F56566" s="148"/>
      <c r="G56566" s="149"/>
      <c r="H56566" s="148"/>
      <c r="I56566"/>
    </row>
    <row r="56567" spans="1:9" x14ac:dyDescent="0.25">
      <c r="A56567"/>
      <c r="B56567"/>
      <c r="C56567"/>
      <c r="D56567"/>
      <c r="E56567" s="148"/>
      <c r="F56567" s="148"/>
      <c r="G56567" s="149"/>
      <c r="H56567" s="148"/>
      <c r="I56567"/>
    </row>
    <row r="56568" spans="1:9" x14ac:dyDescent="0.25">
      <c r="A56568"/>
      <c r="B56568"/>
      <c r="C56568"/>
      <c r="D56568"/>
      <c r="E56568" s="148"/>
      <c r="F56568" s="148"/>
      <c r="G56568" s="149"/>
      <c r="H56568" s="148"/>
      <c r="I56568"/>
    </row>
    <row r="56569" spans="1:9" x14ac:dyDescent="0.25">
      <c r="A56569"/>
      <c r="B56569"/>
      <c r="C56569"/>
      <c r="D56569"/>
      <c r="E56569" s="148"/>
      <c r="F56569" s="148"/>
      <c r="G56569" s="149"/>
      <c r="H56569" s="148"/>
      <c r="I56569"/>
    </row>
    <row r="56570" spans="1:9" x14ac:dyDescent="0.25">
      <c r="A56570"/>
      <c r="B56570"/>
      <c r="C56570"/>
      <c r="D56570"/>
      <c r="E56570" s="148"/>
      <c r="F56570" s="148"/>
      <c r="G56570" s="149"/>
      <c r="H56570" s="148"/>
      <c r="I56570"/>
    </row>
    <row r="56571" spans="1:9" x14ac:dyDescent="0.25">
      <c r="A56571"/>
      <c r="B56571"/>
      <c r="C56571"/>
      <c r="D56571"/>
      <c r="E56571" s="148"/>
      <c r="F56571" s="148"/>
      <c r="G56571" s="149"/>
      <c r="H56571" s="148"/>
      <c r="I56571"/>
    </row>
    <row r="56572" spans="1:9" x14ac:dyDescent="0.25">
      <c r="A56572"/>
      <c r="B56572"/>
      <c r="C56572"/>
      <c r="D56572"/>
      <c r="E56572" s="148"/>
      <c r="F56572" s="148"/>
      <c r="G56572" s="149"/>
      <c r="H56572" s="148"/>
      <c r="I56572"/>
    </row>
    <row r="56573" spans="1:9" x14ac:dyDescent="0.25">
      <c r="A56573"/>
      <c r="B56573"/>
      <c r="C56573"/>
      <c r="D56573"/>
      <c r="E56573" s="148"/>
      <c r="F56573" s="148"/>
      <c r="G56573" s="149"/>
      <c r="H56573" s="148"/>
      <c r="I56573"/>
    </row>
    <row r="56574" spans="1:9" x14ac:dyDescent="0.25">
      <c r="A56574"/>
      <c r="B56574"/>
      <c r="C56574"/>
      <c r="D56574"/>
      <c r="E56574" s="148"/>
      <c r="F56574" s="148"/>
      <c r="G56574" s="149"/>
      <c r="H56574" s="148"/>
      <c r="I56574"/>
    </row>
    <row r="56575" spans="1:9" x14ac:dyDescent="0.25">
      <c r="A56575"/>
      <c r="B56575"/>
      <c r="C56575"/>
      <c r="D56575"/>
      <c r="E56575" s="148"/>
      <c r="F56575" s="148"/>
      <c r="G56575" s="149"/>
      <c r="H56575" s="148"/>
      <c r="I56575"/>
    </row>
    <row r="56576" spans="1:9" x14ac:dyDescent="0.25">
      <c r="A56576"/>
      <c r="B56576"/>
      <c r="C56576"/>
      <c r="D56576"/>
      <c r="E56576" s="148"/>
      <c r="F56576" s="148"/>
      <c r="G56576" s="149"/>
      <c r="H56576" s="148"/>
      <c r="I56576"/>
    </row>
    <row r="56577" spans="1:9" x14ac:dyDescent="0.25">
      <c r="A56577"/>
      <c r="B56577"/>
      <c r="C56577"/>
      <c r="D56577"/>
      <c r="E56577" s="148"/>
      <c r="F56577" s="148"/>
      <c r="G56577" s="149"/>
      <c r="H56577" s="148"/>
      <c r="I56577"/>
    </row>
    <row r="56578" spans="1:9" x14ac:dyDescent="0.25">
      <c r="A56578"/>
      <c r="B56578"/>
      <c r="C56578"/>
      <c r="D56578"/>
      <c r="E56578" s="148"/>
      <c r="F56578" s="148"/>
      <c r="G56578" s="149"/>
      <c r="H56578" s="148"/>
      <c r="I56578"/>
    </row>
    <row r="56579" spans="1:9" x14ac:dyDescent="0.25">
      <c r="A56579"/>
      <c r="B56579"/>
      <c r="C56579"/>
      <c r="D56579"/>
      <c r="E56579" s="148"/>
      <c r="F56579" s="148"/>
      <c r="G56579" s="149"/>
      <c r="H56579" s="148"/>
      <c r="I56579"/>
    </row>
    <row r="56580" spans="1:9" x14ac:dyDescent="0.25">
      <c r="A56580"/>
      <c r="B56580"/>
      <c r="C56580"/>
      <c r="D56580"/>
      <c r="E56580" s="148"/>
      <c r="F56580" s="148"/>
      <c r="G56580" s="149"/>
      <c r="H56580" s="148"/>
      <c r="I56580"/>
    </row>
    <row r="56581" spans="1:9" x14ac:dyDescent="0.25">
      <c r="A56581"/>
      <c r="B56581"/>
      <c r="C56581"/>
      <c r="D56581"/>
      <c r="E56581" s="148"/>
      <c r="F56581" s="148"/>
      <c r="G56581" s="149"/>
      <c r="H56581" s="148"/>
      <c r="I56581"/>
    </row>
    <row r="56582" spans="1:9" x14ac:dyDescent="0.25">
      <c r="A56582"/>
      <c r="B56582"/>
      <c r="C56582"/>
      <c r="D56582"/>
      <c r="E56582" s="148"/>
      <c r="F56582" s="148"/>
      <c r="G56582" s="149"/>
      <c r="H56582" s="148"/>
      <c r="I56582"/>
    </row>
    <row r="56583" spans="1:9" x14ac:dyDescent="0.25">
      <c r="A56583"/>
      <c r="B56583"/>
      <c r="C56583"/>
      <c r="D56583"/>
      <c r="E56583" s="148"/>
      <c r="F56583" s="148"/>
      <c r="G56583" s="149"/>
      <c r="H56583" s="148"/>
      <c r="I56583"/>
    </row>
    <row r="56584" spans="1:9" x14ac:dyDescent="0.25">
      <c r="A56584"/>
      <c r="B56584"/>
      <c r="C56584"/>
      <c r="D56584"/>
      <c r="E56584" s="148"/>
      <c r="F56584" s="148"/>
      <c r="G56584" s="149"/>
      <c r="H56584" s="148"/>
      <c r="I56584"/>
    </row>
    <row r="56585" spans="1:9" x14ac:dyDescent="0.25">
      <c r="A56585"/>
      <c r="B56585"/>
      <c r="C56585"/>
      <c r="D56585"/>
      <c r="E56585" s="148"/>
      <c r="F56585" s="148"/>
      <c r="G56585" s="149"/>
      <c r="H56585" s="148"/>
      <c r="I56585"/>
    </row>
    <row r="56586" spans="1:9" x14ac:dyDescent="0.25">
      <c r="A56586"/>
      <c r="B56586"/>
      <c r="C56586"/>
      <c r="D56586"/>
      <c r="E56586" s="148"/>
      <c r="F56586" s="148"/>
      <c r="G56586" s="149"/>
      <c r="H56586" s="148"/>
      <c r="I56586"/>
    </row>
    <row r="56587" spans="1:9" x14ac:dyDescent="0.25">
      <c r="A56587"/>
      <c r="B56587"/>
      <c r="C56587"/>
      <c r="D56587"/>
      <c r="E56587" s="148"/>
      <c r="F56587" s="148"/>
      <c r="G56587" s="149"/>
      <c r="H56587" s="148"/>
      <c r="I56587"/>
    </row>
    <row r="56588" spans="1:9" x14ac:dyDescent="0.25">
      <c r="A56588"/>
      <c r="B56588"/>
      <c r="C56588"/>
      <c r="D56588"/>
      <c r="E56588" s="148"/>
      <c r="F56588" s="148"/>
      <c r="G56588" s="149"/>
      <c r="H56588" s="148"/>
      <c r="I56588"/>
    </row>
    <row r="56589" spans="1:9" x14ac:dyDescent="0.25">
      <c r="A56589"/>
      <c r="B56589"/>
      <c r="C56589"/>
      <c r="D56589"/>
      <c r="E56589" s="148"/>
      <c r="F56589" s="148"/>
      <c r="G56589" s="149"/>
      <c r="H56589" s="148"/>
      <c r="I56589"/>
    </row>
    <row r="56590" spans="1:9" x14ac:dyDescent="0.25">
      <c r="A56590"/>
      <c r="B56590"/>
      <c r="C56590"/>
      <c r="D56590"/>
      <c r="E56590" s="148"/>
      <c r="F56590" s="148"/>
      <c r="G56590" s="149"/>
      <c r="H56590" s="148"/>
      <c r="I56590"/>
    </row>
    <row r="56591" spans="1:9" x14ac:dyDescent="0.25">
      <c r="A56591"/>
      <c r="B56591"/>
      <c r="C56591"/>
      <c r="D56591"/>
      <c r="E56591" s="148"/>
      <c r="F56591" s="148"/>
      <c r="G56591" s="149"/>
      <c r="H56591" s="148"/>
      <c r="I56591"/>
    </row>
    <row r="56592" spans="1:9" x14ac:dyDescent="0.25">
      <c r="A56592"/>
      <c r="B56592"/>
      <c r="C56592"/>
      <c r="D56592"/>
      <c r="E56592" s="148"/>
      <c r="F56592" s="148"/>
      <c r="G56592" s="149"/>
      <c r="H56592" s="148"/>
      <c r="I56592"/>
    </row>
    <row r="56593" spans="1:9" x14ac:dyDescent="0.25">
      <c r="A56593"/>
      <c r="B56593"/>
      <c r="C56593"/>
      <c r="D56593"/>
      <c r="E56593" s="148"/>
      <c r="F56593" s="148"/>
      <c r="G56593" s="149"/>
      <c r="H56593" s="148"/>
      <c r="I56593"/>
    </row>
    <row r="56594" spans="1:9" x14ac:dyDescent="0.25">
      <c r="A56594"/>
      <c r="B56594"/>
      <c r="C56594"/>
      <c r="D56594"/>
      <c r="E56594" s="148"/>
      <c r="F56594" s="148"/>
      <c r="G56594" s="149"/>
      <c r="H56594" s="148"/>
      <c r="I56594"/>
    </row>
    <row r="56595" spans="1:9" x14ac:dyDescent="0.25">
      <c r="A56595"/>
      <c r="B56595"/>
      <c r="C56595"/>
      <c r="D56595"/>
      <c r="E56595" s="148"/>
      <c r="F56595" s="148"/>
      <c r="G56595" s="149"/>
      <c r="H56595" s="148"/>
      <c r="I56595"/>
    </row>
    <row r="56596" spans="1:9" x14ac:dyDescent="0.25">
      <c r="A56596"/>
      <c r="B56596"/>
      <c r="C56596"/>
      <c r="D56596"/>
      <c r="E56596" s="148"/>
      <c r="F56596" s="148"/>
      <c r="G56596" s="149"/>
      <c r="H56596" s="148"/>
      <c r="I56596"/>
    </row>
    <row r="56597" spans="1:9" x14ac:dyDescent="0.25">
      <c r="A56597"/>
      <c r="B56597"/>
      <c r="C56597"/>
      <c r="D56597"/>
      <c r="E56597" s="148"/>
      <c r="F56597" s="148"/>
      <c r="G56597" s="149"/>
      <c r="H56597" s="148"/>
      <c r="I56597"/>
    </row>
    <row r="56598" spans="1:9" x14ac:dyDescent="0.25">
      <c r="A56598"/>
      <c r="B56598"/>
      <c r="C56598"/>
      <c r="D56598"/>
      <c r="E56598" s="148"/>
      <c r="F56598" s="148"/>
      <c r="G56598" s="149"/>
      <c r="H56598" s="148"/>
      <c r="I56598"/>
    </row>
    <row r="56599" spans="1:9" x14ac:dyDescent="0.25">
      <c r="A56599"/>
      <c r="B56599"/>
      <c r="C56599"/>
      <c r="D56599"/>
      <c r="E56599" s="148"/>
      <c r="F56599" s="148"/>
      <c r="G56599" s="149"/>
      <c r="H56599" s="148"/>
      <c r="I56599"/>
    </row>
    <row r="56600" spans="1:9" x14ac:dyDescent="0.25">
      <c r="A56600"/>
      <c r="B56600"/>
      <c r="C56600"/>
      <c r="D56600"/>
      <c r="E56600" s="148"/>
      <c r="F56600" s="148"/>
      <c r="G56600" s="149"/>
      <c r="H56600" s="148"/>
      <c r="I56600"/>
    </row>
    <row r="56601" spans="1:9" x14ac:dyDescent="0.25">
      <c r="A56601"/>
      <c r="B56601"/>
      <c r="C56601"/>
      <c r="D56601"/>
      <c r="E56601" s="148"/>
      <c r="F56601" s="148"/>
      <c r="G56601" s="149"/>
      <c r="H56601" s="148"/>
      <c r="I56601"/>
    </row>
    <row r="56602" spans="1:9" x14ac:dyDescent="0.25">
      <c r="A56602"/>
      <c r="B56602"/>
      <c r="C56602"/>
      <c r="D56602"/>
      <c r="E56602" s="148"/>
      <c r="F56602" s="148"/>
      <c r="G56602" s="149"/>
      <c r="H56602" s="148"/>
      <c r="I56602"/>
    </row>
    <row r="56603" spans="1:9" x14ac:dyDescent="0.25">
      <c r="A56603"/>
      <c r="B56603"/>
      <c r="C56603"/>
      <c r="D56603"/>
      <c r="E56603" s="148"/>
      <c r="F56603" s="148"/>
      <c r="G56603" s="149"/>
      <c r="H56603" s="148"/>
      <c r="I56603"/>
    </row>
    <row r="56604" spans="1:9" x14ac:dyDescent="0.25">
      <c r="A56604"/>
      <c r="B56604"/>
      <c r="C56604"/>
      <c r="D56604"/>
      <c r="E56604" s="148"/>
      <c r="F56604" s="148"/>
      <c r="G56604" s="149"/>
      <c r="H56604" s="148"/>
      <c r="I56604"/>
    </row>
    <row r="56605" spans="1:9" x14ac:dyDescent="0.25">
      <c r="A56605"/>
      <c r="B56605"/>
      <c r="C56605"/>
      <c r="D56605"/>
      <c r="E56605" s="148"/>
      <c r="F56605" s="148"/>
      <c r="G56605" s="149"/>
      <c r="H56605" s="148"/>
      <c r="I56605"/>
    </row>
    <row r="56606" spans="1:9" x14ac:dyDescent="0.25">
      <c r="A56606"/>
      <c r="B56606"/>
      <c r="C56606"/>
      <c r="D56606"/>
      <c r="E56606" s="148"/>
      <c r="F56606" s="148"/>
      <c r="G56606" s="149"/>
      <c r="H56606" s="148"/>
      <c r="I56606"/>
    </row>
    <row r="56607" spans="1:9" x14ac:dyDescent="0.25">
      <c r="A56607"/>
      <c r="B56607"/>
      <c r="C56607"/>
      <c r="D56607"/>
      <c r="E56607" s="148"/>
      <c r="F56607" s="148"/>
      <c r="G56607" s="149"/>
      <c r="H56607" s="148"/>
      <c r="I56607"/>
    </row>
    <row r="56608" spans="1:9" x14ac:dyDescent="0.25">
      <c r="A56608"/>
      <c r="B56608"/>
      <c r="C56608"/>
      <c r="D56608"/>
      <c r="E56608" s="148"/>
      <c r="F56608" s="148"/>
      <c r="G56608" s="149"/>
      <c r="H56608" s="148"/>
      <c r="I56608"/>
    </row>
    <row r="56609" spans="1:9" x14ac:dyDescent="0.25">
      <c r="A56609"/>
      <c r="B56609"/>
      <c r="C56609"/>
      <c r="D56609"/>
      <c r="E56609" s="148"/>
      <c r="F56609" s="148"/>
      <c r="G56609" s="149"/>
      <c r="H56609" s="148"/>
      <c r="I56609"/>
    </row>
    <row r="56610" spans="1:9" x14ac:dyDescent="0.25">
      <c r="A56610"/>
      <c r="B56610"/>
      <c r="C56610"/>
      <c r="D56610"/>
      <c r="E56610" s="148"/>
      <c r="F56610" s="148"/>
      <c r="G56610" s="149"/>
      <c r="H56610" s="148"/>
      <c r="I56610"/>
    </row>
    <row r="56611" spans="1:9" x14ac:dyDescent="0.25">
      <c r="A56611"/>
      <c r="B56611"/>
      <c r="C56611"/>
      <c r="D56611"/>
      <c r="E56611" s="148"/>
      <c r="F56611" s="148"/>
      <c r="G56611" s="149"/>
      <c r="H56611" s="148"/>
      <c r="I56611"/>
    </row>
    <row r="56612" spans="1:9" x14ac:dyDescent="0.25">
      <c r="A56612"/>
      <c r="B56612"/>
      <c r="C56612"/>
      <c r="D56612"/>
      <c r="E56612" s="148"/>
      <c r="F56612" s="148"/>
      <c r="G56612" s="149"/>
      <c r="H56612" s="148"/>
      <c r="I56612"/>
    </row>
    <row r="56613" spans="1:9" x14ac:dyDescent="0.25">
      <c r="A56613"/>
      <c r="B56613"/>
      <c r="C56613"/>
      <c r="D56613"/>
      <c r="E56613" s="148"/>
      <c r="F56613" s="148"/>
      <c r="G56613" s="149"/>
      <c r="H56613" s="148"/>
      <c r="I56613"/>
    </row>
    <row r="56614" spans="1:9" x14ac:dyDescent="0.25">
      <c r="A56614"/>
      <c r="B56614"/>
      <c r="C56614"/>
      <c r="D56614"/>
      <c r="E56614" s="148"/>
      <c r="F56614" s="148"/>
      <c r="G56614" s="149"/>
      <c r="H56614" s="148"/>
      <c r="I56614"/>
    </row>
    <row r="56615" spans="1:9" x14ac:dyDescent="0.25">
      <c r="A56615"/>
      <c r="B56615"/>
      <c r="C56615"/>
      <c r="D56615"/>
      <c r="E56615" s="148"/>
      <c r="F56615" s="148"/>
      <c r="G56615" s="149"/>
      <c r="H56615" s="148"/>
      <c r="I56615"/>
    </row>
    <row r="56616" spans="1:9" x14ac:dyDescent="0.25">
      <c r="A56616"/>
      <c r="B56616"/>
      <c r="C56616"/>
      <c r="D56616"/>
      <c r="E56616" s="148"/>
      <c r="F56616" s="148"/>
      <c r="G56616" s="149"/>
      <c r="H56616" s="148"/>
      <c r="I56616"/>
    </row>
    <row r="56617" spans="1:9" x14ac:dyDescent="0.25">
      <c r="A56617"/>
      <c r="B56617"/>
      <c r="C56617"/>
      <c r="D56617"/>
      <c r="E56617" s="148"/>
      <c r="F56617" s="148"/>
      <c r="G56617" s="149"/>
      <c r="H56617" s="148"/>
      <c r="I56617"/>
    </row>
    <row r="56618" spans="1:9" x14ac:dyDescent="0.25">
      <c r="A56618"/>
      <c r="B56618"/>
      <c r="C56618"/>
      <c r="D56618"/>
      <c r="E56618" s="148"/>
      <c r="F56618" s="148"/>
      <c r="G56618" s="149"/>
      <c r="H56618" s="148"/>
      <c r="I56618"/>
    </row>
    <row r="56619" spans="1:9" x14ac:dyDescent="0.25">
      <c r="A56619"/>
      <c r="B56619"/>
      <c r="C56619"/>
      <c r="D56619"/>
      <c r="E56619" s="148"/>
      <c r="F56619" s="148"/>
      <c r="G56619" s="149"/>
      <c r="H56619" s="148"/>
      <c r="I56619"/>
    </row>
    <row r="56620" spans="1:9" x14ac:dyDescent="0.25">
      <c r="A56620"/>
      <c r="B56620"/>
      <c r="C56620"/>
      <c r="D56620"/>
      <c r="E56620" s="148"/>
      <c r="F56620" s="148"/>
      <c r="G56620" s="149"/>
      <c r="H56620" s="148"/>
      <c r="I56620"/>
    </row>
    <row r="56621" spans="1:9" x14ac:dyDescent="0.25">
      <c r="A56621"/>
      <c r="B56621"/>
      <c r="C56621"/>
      <c r="D56621"/>
      <c r="E56621" s="148"/>
      <c r="F56621" s="148"/>
      <c r="G56621" s="149"/>
      <c r="H56621" s="148"/>
      <c r="I56621"/>
    </row>
    <row r="56622" spans="1:9" x14ac:dyDescent="0.25">
      <c r="A56622"/>
      <c r="B56622"/>
      <c r="C56622"/>
      <c r="D56622"/>
      <c r="E56622" s="148"/>
      <c r="F56622" s="148"/>
      <c r="G56622" s="149"/>
      <c r="H56622" s="148"/>
      <c r="I56622"/>
    </row>
    <row r="56623" spans="1:9" x14ac:dyDescent="0.25">
      <c r="A56623"/>
      <c r="B56623"/>
      <c r="C56623"/>
      <c r="D56623"/>
      <c r="E56623" s="148"/>
      <c r="F56623" s="148"/>
      <c r="G56623" s="149"/>
      <c r="H56623" s="148"/>
      <c r="I56623"/>
    </row>
    <row r="56624" spans="1:9" x14ac:dyDescent="0.25">
      <c r="A56624"/>
      <c r="B56624"/>
      <c r="C56624"/>
      <c r="D56624"/>
      <c r="E56624" s="148"/>
      <c r="F56624" s="148"/>
      <c r="G56624" s="149"/>
      <c r="H56624" s="148"/>
      <c r="I56624"/>
    </row>
    <row r="56625" spans="1:9" x14ac:dyDescent="0.25">
      <c r="A56625"/>
      <c r="B56625"/>
      <c r="C56625"/>
      <c r="D56625"/>
      <c r="E56625" s="148"/>
      <c r="F56625" s="148"/>
      <c r="G56625" s="149"/>
      <c r="H56625" s="148"/>
      <c r="I56625"/>
    </row>
    <row r="56626" spans="1:9" x14ac:dyDescent="0.25">
      <c r="A56626"/>
      <c r="B56626"/>
      <c r="C56626"/>
      <c r="D56626"/>
      <c r="E56626" s="148"/>
      <c r="F56626" s="148"/>
      <c r="G56626" s="149"/>
      <c r="H56626" s="148"/>
      <c r="I56626"/>
    </row>
    <row r="56627" spans="1:9" x14ac:dyDescent="0.25">
      <c r="A56627"/>
      <c r="B56627"/>
      <c r="C56627"/>
      <c r="D56627"/>
      <c r="E56627" s="148"/>
      <c r="F56627" s="148"/>
      <c r="G56627" s="149"/>
      <c r="H56627" s="148"/>
      <c r="I56627"/>
    </row>
    <row r="56628" spans="1:9" x14ac:dyDescent="0.25">
      <c r="A56628"/>
      <c r="B56628"/>
      <c r="C56628"/>
      <c r="D56628"/>
      <c r="E56628" s="148"/>
      <c r="F56628" s="148"/>
      <c r="G56628" s="149"/>
      <c r="H56628" s="148"/>
      <c r="I56628"/>
    </row>
    <row r="56629" spans="1:9" x14ac:dyDescent="0.25">
      <c r="A56629"/>
      <c r="B56629"/>
      <c r="C56629"/>
      <c r="D56629"/>
      <c r="E56629" s="148"/>
      <c r="F56629" s="148"/>
      <c r="G56629" s="149"/>
      <c r="H56629" s="148"/>
      <c r="I56629"/>
    </row>
    <row r="56630" spans="1:9" x14ac:dyDescent="0.25">
      <c r="A56630"/>
      <c r="B56630"/>
      <c r="C56630"/>
      <c r="D56630"/>
      <c r="E56630" s="148"/>
      <c r="F56630" s="148"/>
      <c r="G56630" s="149"/>
      <c r="H56630" s="148"/>
      <c r="I56630"/>
    </row>
    <row r="56631" spans="1:9" x14ac:dyDescent="0.25">
      <c r="A56631"/>
      <c r="B56631"/>
      <c r="C56631"/>
      <c r="D56631"/>
      <c r="E56631" s="148"/>
      <c r="F56631" s="148"/>
      <c r="G56631" s="149"/>
      <c r="H56631" s="148"/>
      <c r="I56631"/>
    </row>
    <row r="56632" spans="1:9" x14ac:dyDescent="0.25">
      <c r="A56632"/>
      <c r="B56632"/>
      <c r="C56632"/>
      <c r="D56632"/>
      <c r="E56632" s="148"/>
      <c r="F56632" s="148"/>
      <c r="G56632" s="149"/>
      <c r="H56632" s="148"/>
      <c r="I56632"/>
    </row>
    <row r="56633" spans="1:9" x14ac:dyDescent="0.25">
      <c r="A56633"/>
      <c r="B56633"/>
      <c r="C56633"/>
      <c r="D56633"/>
      <c r="E56633" s="148"/>
      <c r="F56633" s="148"/>
      <c r="G56633" s="149"/>
      <c r="H56633" s="148"/>
      <c r="I56633"/>
    </row>
    <row r="56634" spans="1:9" x14ac:dyDescent="0.25">
      <c r="A56634"/>
      <c r="B56634"/>
      <c r="C56634"/>
      <c r="D56634"/>
      <c r="E56634" s="148"/>
      <c r="F56634" s="148"/>
      <c r="G56634" s="149"/>
      <c r="H56634" s="148"/>
      <c r="I56634"/>
    </row>
    <row r="56635" spans="1:9" x14ac:dyDescent="0.25">
      <c r="A56635"/>
      <c r="B56635"/>
      <c r="C56635"/>
      <c r="D56635"/>
      <c r="E56635" s="148"/>
      <c r="F56635" s="148"/>
      <c r="G56635" s="149"/>
      <c r="H56635" s="148"/>
      <c r="I56635"/>
    </row>
    <row r="56636" spans="1:9" x14ac:dyDescent="0.25">
      <c r="A56636"/>
      <c r="B56636"/>
      <c r="C56636"/>
      <c r="D56636"/>
      <c r="E56636" s="148"/>
      <c r="F56636" s="148"/>
      <c r="G56636" s="149"/>
      <c r="H56636" s="148"/>
      <c r="I56636"/>
    </row>
    <row r="56637" spans="1:9" x14ac:dyDescent="0.25">
      <c r="A56637"/>
      <c r="B56637"/>
      <c r="C56637"/>
      <c r="D56637"/>
      <c r="E56637" s="148"/>
      <c r="F56637" s="148"/>
      <c r="G56637" s="149"/>
      <c r="H56637" s="148"/>
      <c r="I56637"/>
    </row>
    <row r="56638" spans="1:9" x14ac:dyDescent="0.25">
      <c r="A56638"/>
      <c r="B56638"/>
      <c r="C56638"/>
      <c r="D56638"/>
      <c r="E56638" s="148"/>
      <c r="F56638" s="148"/>
      <c r="G56638" s="149"/>
      <c r="H56638" s="148"/>
      <c r="I56638"/>
    </row>
    <row r="56639" spans="1:9" x14ac:dyDescent="0.25">
      <c r="A56639"/>
      <c r="B56639"/>
      <c r="C56639"/>
      <c r="D56639"/>
      <c r="E56639" s="148"/>
      <c r="F56639" s="148"/>
      <c r="G56639" s="149"/>
      <c r="H56639" s="148"/>
      <c r="I56639"/>
    </row>
    <row r="56640" spans="1:9" x14ac:dyDescent="0.25">
      <c r="A56640"/>
      <c r="B56640"/>
      <c r="C56640"/>
      <c r="D56640"/>
      <c r="E56640" s="148"/>
      <c r="F56640" s="148"/>
      <c r="G56640" s="149"/>
      <c r="H56640" s="148"/>
      <c r="I56640"/>
    </row>
    <row r="56641" spans="1:9" x14ac:dyDescent="0.25">
      <c r="A56641"/>
      <c r="B56641"/>
      <c r="C56641"/>
      <c r="D56641"/>
      <c r="E56641" s="148"/>
      <c r="F56641" s="148"/>
      <c r="G56641" s="149"/>
      <c r="H56641" s="148"/>
      <c r="I56641"/>
    </row>
    <row r="56642" spans="1:9" x14ac:dyDescent="0.25">
      <c r="A56642"/>
      <c r="B56642"/>
      <c r="C56642"/>
      <c r="D56642"/>
      <c r="E56642" s="148"/>
      <c r="F56642" s="148"/>
      <c r="G56642" s="149"/>
      <c r="H56642" s="148"/>
      <c r="I56642"/>
    </row>
    <row r="56643" spans="1:9" x14ac:dyDescent="0.25">
      <c r="A56643"/>
      <c r="B56643"/>
      <c r="C56643"/>
      <c r="D56643"/>
      <c r="E56643" s="148"/>
      <c r="F56643" s="148"/>
      <c r="G56643" s="149"/>
      <c r="H56643" s="148"/>
      <c r="I56643"/>
    </row>
    <row r="56644" spans="1:9" x14ac:dyDescent="0.25">
      <c r="A56644"/>
      <c r="B56644"/>
      <c r="C56644"/>
      <c r="D56644"/>
      <c r="E56644" s="148"/>
      <c r="F56644" s="148"/>
      <c r="G56644" s="149"/>
      <c r="H56644" s="148"/>
      <c r="I56644"/>
    </row>
    <row r="56645" spans="1:9" x14ac:dyDescent="0.25">
      <c r="A56645"/>
      <c r="B56645"/>
      <c r="C56645"/>
      <c r="D56645"/>
      <c r="E56645" s="148"/>
      <c r="F56645" s="148"/>
      <c r="G56645" s="149"/>
      <c r="H56645" s="148"/>
      <c r="I56645"/>
    </row>
    <row r="56646" spans="1:9" x14ac:dyDescent="0.25">
      <c r="A56646"/>
      <c r="B56646"/>
      <c r="C56646"/>
      <c r="D56646"/>
      <c r="E56646" s="148"/>
      <c r="F56646" s="148"/>
      <c r="G56646" s="149"/>
      <c r="H56646" s="148"/>
      <c r="I56646"/>
    </row>
    <row r="56647" spans="1:9" x14ac:dyDescent="0.25">
      <c r="A56647"/>
      <c r="B56647"/>
      <c r="C56647"/>
      <c r="D56647"/>
      <c r="E56647" s="148"/>
      <c r="F56647" s="148"/>
      <c r="G56647" s="149"/>
      <c r="H56647" s="148"/>
      <c r="I56647"/>
    </row>
    <row r="56648" spans="1:9" x14ac:dyDescent="0.25">
      <c r="A56648"/>
      <c r="B56648"/>
      <c r="C56648"/>
      <c r="D56648"/>
      <c r="E56648" s="148"/>
      <c r="F56648" s="148"/>
      <c r="G56648" s="149"/>
      <c r="H56648" s="148"/>
      <c r="I56648"/>
    </row>
    <row r="56649" spans="1:9" x14ac:dyDescent="0.25">
      <c r="A56649"/>
      <c r="B56649"/>
      <c r="C56649"/>
      <c r="D56649"/>
      <c r="E56649" s="148"/>
      <c r="F56649" s="148"/>
      <c r="G56649" s="149"/>
      <c r="H56649" s="148"/>
      <c r="I56649"/>
    </row>
    <row r="56650" spans="1:9" x14ac:dyDescent="0.25">
      <c r="A56650"/>
      <c r="B56650"/>
      <c r="C56650"/>
      <c r="D56650"/>
      <c r="E56650" s="148"/>
      <c r="F56650" s="148"/>
      <c r="G56650" s="149"/>
      <c r="H56650" s="148"/>
      <c r="I56650"/>
    </row>
    <row r="56651" spans="1:9" x14ac:dyDescent="0.25">
      <c r="A56651"/>
      <c r="B56651"/>
      <c r="C56651"/>
      <c r="D56651"/>
      <c r="E56651" s="148"/>
      <c r="F56651" s="148"/>
      <c r="G56651" s="149"/>
      <c r="H56651" s="148"/>
      <c r="I56651"/>
    </row>
    <row r="56652" spans="1:9" x14ac:dyDescent="0.25">
      <c r="A56652"/>
      <c r="B56652"/>
      <c r="C56652"/>
      <c r="D56652"/>
      <c r="E56652" s="148"/>
      <c r="F56652" s="148"/>
      <c r="G56652" s="149"/>
      <c r="H56652" s="148"/>
      <c r="I56652"/>
    </row>
    <row r="56653" spans="1:9" x14ac:dyDescent="0.25">
      <c r="A56653"/>
      <c r="B56653"/>
      <c r="C56653"/>
      <c r="D56653"/>
      <c r="E56653" s="148"/>
      <c r="F56653" s="148"/>
      <c r="G56653" s="149"/>
      <c r="H56653" s="148"/>
      <c r="I56653"/>
    </row>
    <row r="56654" spans="1:9" x14ac:dyDescent="0.25">
      <c r="A56654"/>
      <c r="B56654"/>
      <c r="C56654"/>
      <c r="D56654"/>
      <c r="E56654" s="148"/>
      <c r="F56654" s="148"/>
      <c r="G56654" s="149"/>
      <c r="H56654" s="148"/>
      <c r="I56654"/>
    </row>
    <row r="56655" spans="1:9" x14ac:dyDescent="0.25">
      <c r="A56655"/>
      <c r="B56655"/>
      <c r="C56655"/>
      <c r="D56655"/>
      <c r="E56655" s="148"/>
      <c r="F56655" s="148"/>
      <c r="G56655" s="149"/>
      <c r="H56655" s="148"/>
      <c r="I56655"/>
    </row>
    <row r="56656" spans="1:9" x14ac:dyDescent="0.25">
      <c r="A56656"/>
      <c r="B56656"/>
      <c r="C56656"/>
      <c r="D56656"/>
      <c r="E56656" s="148"/>
      <c r="F56656" s="148"/>
      <c r="G56656" s="149"/>
      <c r="H56656" s="148"/>
      <c r="I56656"/>
    </row>
    <row r="56657" spans="1:9" x14ac:dyDescent="0.25">
      <c r="A56657"/>
      <c r="B56657"/>
      <c r="C56657"/>
      <c r="D56657"/>
      <c r="E56657" s="148"/>
      <c r="F56657" s="148"/>
      <c r="G56657" s="149"/>
      <c r="H56657" s="148"/>
      <c r="I56657"/>
    </row>
    <row r="56658" spans="1:9" x14ac:dyDescent="0.25">
      <c r="A56658"/>
      <c r="B56658"/>
      <c r="C56658"/>
      <c r="D56658"/>
      <c r="E56658" s="148"/>
      <c r="F56658" s="148"/>
      <c r="G56658" s="149"/>
      <c r="H56658" s="148"/>
      <c r="I56658"/>
    </row>
    <row r="56659" spans="1:9" x14ac:dyDescent="0.25">
      <c r="A56659"/>
      <c r="B56659"/>
      <c r="C56659"/>
      <c r="D56659"/>
      <c r="E56659" s="148"/>
      <c r="F56659" s="148"/>
      <c r="G56659" s="149"/>
      <c r="H56659" s="148"/>
      <c r="I56659"/>
    </row>
    <row r="56660" spans="1:9" x14ac:dyDescent="0.25">
      <c r="A56660"/>
      <c r="B56660"/>
      <c r="C56660"/>
      <c r="D56660"/>
      <c r="E56660" s="148"/>
      <c r="F56660" s="148"/>
      <c r="G56660" s="149"/>
      <c r="H56660" s="148"/>
      <c r="I56660"/>
    </row>
    <row r="56661" spans="1:9" x14ac:dyDescent="0.25">
      <c r="A56661"/>
      <c r="B56661"/>
      <c r="C56661"/>
      <c r="D56661"/>
      <c r="E56661" s="148"/>
      <c r="F56661" s="148"/>
      <c r="G56661" s="149"/>
      <c r="H56661" s="148"/>
      <c r="I56661"/>
    </row>
    <row r="56662" spans="1:9" x14ac:dyDescent="0.25">
      <c r="A56662"/>
      <c r="B56662"/>
      <c r="C56662"/>
      <c r="D56662"/>
      <c r="E56662" s="148"/>
      <c r="F56662" s="148"/>
      <c r="G56662" s="149"/>
      <c r="H56662" s="148"/>
      <c r="I56662"/>
    </row>
    <row r="56663" spans="1:9" x14ac:dyDescent="0.25">
      <c r="A56663"/>
      <c r="B56663"/>
      <c r="C56663"/>
      <c r="D56663"/>
      <c r="E56663" s="148"/>
      <c r="F56663" s="148"/>
      <c r="G56663" s="149"/>
      <c r="H56663" s="148"/>
      <c r="I56663"/>
    </row>
    <row r="56664" spans="1:9" x14ac:dyDescent="0.25">
      <c r="A56664"/>
      <c r="B56664"/>
      <c r="C56664"/>
      <c r="D56664"/>
      <c r="E56664" s="148"/>
      <c r="F56664" s="148"/>
      <c r="G56664" s="149"/>
      <c r="H56664" s="148"/>
      <c r="I56664"/>
    </row>
    <row r="56665" spans="1:9" x14ac:dyDescent="0.25">
      <c r="A56665"/>
      <c r="B56665"/>
      <c r="C56665"/>
      <c r="D56665"/>
      <c r="E56665" s="148"/>
      <c r="F56665" s="148"/>
      <c r="G56665" s="149"/>
      <c r="H56665" s="148"/>
      <c r="I56665"/>
    </row>
    <row r="56666" spans="1:9" x14ac:dyDescent="0.25">
      <c r="A56666"/>
      <c r="B56666"/>
      <c r="C56666"/>
      <c r="D56666"/>
      <c r="E56666" s="148"/>
      <c r="F56666" s="148"/>
      <c r="G56666" s="149"/>
      <c r="H56666" s="148"/>
      <c r="I56666"/>
    </row>
    <row r="56667" spans="1:9" x14ac:dyDescent="0.25">
      <c r="A56667"/>
      <c r="B56667"/>
      <c r="C56667"/>
      <c r="D56667"/>
      <c r="E56667" s="148"/>
      <c r="F56667" s="148"/>
      <c r="G56667" s="149"/>
      <c r="H56667" s="148"/>
      <c r="I56667"/>
    </row>
    <row r="56668" spans="1:9" x14ac:dyDescent="0.25">
      <c r="A56668"/>
      <c r="B56668"/>
      <c r="C56668"/>
      <c r="D56668"/>
      <c r="E56668" s="148"/>
      <c r="F56668" s="148"/>
      <c r="G56668" s="149"/>
      <c r="H56668" s="148"/>
      <c r="I56668"/>
    </row>
    <row r="56669" spans="1:9" x14ac:dyDescent="0.25">
      <c r="A56669"/>
      <c r="B56669"/>
      <c r="C56669"/>
      <c r="D56669"/>
      <c r="E56669" s="148"/>
      <c r="F56669" s="148"/>
      <c r="G56669" s="149"/>
      <c r="H56669" s="148"/>
      <c r="I56669"/>
    </row>
    <row r="56670" spans="1:9" x14ac:dyDescent="0.25">
      <c r="A56670"/>
      <c r="B56670"/>
      <c r="C56670"/>
      <c r="D56670"/>
      <c r="E56670" s="148"/>
      <c r="F56670" s="148"/>
      <c r="G56670" s="149"/>
      <c r="H56670" s="148"/>
      <c r="I56670"/>
    </row>
    <row r="56671" spans="1:9" x14ac:dyDescent="0.25">
      <c r="A56671"/>
      <c r="B56671"/>
      <c r="C56671"/>
      <c r="D56671"/>
      <c r="E56671" s="148"/>
      <c r="F56671" s="148"/>
      <c r="G56671" s="149"/>
      <c r="H56671" s="148"/>
      <c r="I56671"/>
    </row>
    <row r="56672" spans="1:9" x14ac:dyDescent="0.25">
      <c r="A56672"/>
      <c r="B56672"/>
      <c r="C56672"/>
      <c r="D56672"/>
      <c r="E56672" s="148"/>
      <c r="F56672" s="148"/>
      <c r="G56672" s="149"/>
      <c r="H56672" s="148"/>
      <c r="I56672"/>
    </row>
    <row r="56673" spans="1:9" x14ac:dyDescent="0.25">
      <c r="A56673"/>
      <c r="B56673"/>
      <c r="C56673"/>
      <c r="D56673"/>
      <c r="E56673" s="148"/>
      <c r="F56673" s="148"/>
      <c r="G56673" s="149"/>
      <c r="H56673" s="148"/>
      <c r="I56673"/>
    </row>
    <row r="56674" spans="1:9" x14ac:dyDescent="0.25">
      <c r="A56674"/>
      <c r="B56674"/>
      <c r="C56674"/>
      <c r="D56674"/>
      <c r="E56674" s="148"/>
      <c r="F56674" s="148"/>
      <c r="G56674" s="149"/>
      <c r="H56674" s="148"/>
      <c r="I56674"/>
    </row>
    <row r="56675" spans="1:9" x14ac:dyDescent="0.25">
      <c r="A56675"/>
      <c r="B56675"/>
      <c r="C56675"/>
      <c r="D56675"/>
      <c r="E56675" s="148"/>
      <c r="F56675" s="148"/>
      <c r="G56675" s="149"/>
      <c r="H56675" s="148"/>
      <c r="I56675"/>
    </row>
    <row r="56676" spans="1:9" x14ac:dyDescent="0.25">
      <c r="A56676"/>
      <c r="B56676"/>
      <c r="C56676"/>
      <c r="D56676"/>
      <c r="E56676" s="148"/>
      <c r="F56676" s="148"/>
      <c r="G56676" s="149"/>
      <c r="H56676" s="148"/>
      <c r="I56676"/>
    </row>
    <row r="56677" spans="1:9" x14ac:dyDescent="0.25">
      <c r="A56677"/>
      <c r="B56677"/>
      <c r="C56677"/>
      <c r="D56677"/>
      <c r="E56677" s="148"/>
      <c r="F56677" s="148"/>
      <c r="G56677" s="149"/>
      <c r="H56677" s="148"/>
      <c r="I56677"/>
    </row>
    <row r="56678" spans="1:9" x14ac:dyDescent="0.25">
      <c r="A56678"/>
      <c r="B56678"/>
      <c r="C56678"/>
      <c r="D56678"/>
      <c r="E56678" s="148"/>
      <c r="F56678" s="148"/>
      <c r="G56678" s="149"/>
      <c r="H56678" s="148"/>
      <c r="I56678"/>
    </row>
    <row r="56679" spans="1:9" x14ac:dyDescent="0.25">
      <c r="A56679"/>
      <c r="B56679"/>
      <c r="C56679"/>
      <c r="D56679"/>
      <c r="E56679" s="148"/>
      <c r="F56679" s="148"/>
      <c r="G56679" s="149"/>
      <c r="H56679" s="148"/>
      <c r="I56679"/>
    </row>
    <row r="56680" spans="1:9" x14ac:dyDescent="0.25">
      <c r="A56680"/>
      <c r="B56680"/>
      <c r="C56680"/>
      <c r="D56680"/>
      <c r="E56680" s="148"/>
      <c r="F56680" s="148"/>
      <c r="G56680" s="149"/>
      <c r="H56680" s="148"/>
      <c r="I56680"/>
    </row>
    <row r="56681" spans="1:9" x14ac:dyDescent="0.25">
      <c r="A56681"/>
      <c r="B56681"/>
      <c r="C56681"/>
      <c r="D56681"/>
      <c r="E56681" s="148"/>
      <c r="F56681" s="148"/>
      <c r="G56681" s="149"/>
      <c r="H56681" s="148"/>
      <c r="I56681"/>
    </row>
    <row r="56682" spans="1:9" x14ac:dyDescent="0.25">
      <c r="A56682"/>
      <c r="B56682"/>
      <c r="C56682"/>
      <c r="D56682"/>
      <c r="E56682" s="148"/>
      <c r="F56682" s="148"/>
      <c r="G56682" s="149"/>
      <c r="H56682" s="148"/>
      <c r="I56682"/>
    </row>
    <row r="56683" spans="1:9" x14ac:dyDescent="0.25">
      <c r="A56683"/>
      <c r="B56683"/>
      <c r="C56683"/>
      <c r="D56683"/>
      <c r="E56683" s="148"/>
      <c r="F56683" s="148"/>
      <c r="G56683" s="149"/>
      <c r="H56683" s="148"/>
      <c r="I56683"/>
    </row>
    <row r="56684" spans="1:9" x14ac:dyDescent="0.25">
      <c r="A56684"/>
      <c r="B56684"/>
      <c r="C56684"/>
      <c r="D56684"/>
      <c r="E56684" s="148"/>
      <c r="F56684" s="148"/>
      <c r="G56684" s="149"/>
      <c r="H56684" s="148"/>
      <c r="I56684"/>
    </row>
    <row r="56685" spans="1:9" x14ac:dyDescent="0.25">
      <c r="A56685"/>
      <c r="B56685"/>
      <c r="C56685"/>
      <c r="D56685"/>
      <c r="E56685" s="148"/>
      <c r="F56685" s="148"/>
      <c r="G56685" s="149"/>
      <c r="H56685" s="148"/>
      <c r="I56685"/>
    </row>
    <row r="56686" spans="1:9" x14ac:dyDescent="0.25">
      <c r="A56686"/>
      <c r="B56686"/>
      <c r="C56686"/>
      <c r="D56686"/>
      <c r="E56686" s="148"/>
      <c r="F56686" s="148"/>
      <c r="G56686" s="149"/>
      <c r="H56686" s="148"/>
      <c r="I56686"/>
    </row>
    <row r="56687" spans="1:9" x14ac:dyDescent="0.25">
      <c r="A56687"/>
      <c r="B56687"/>
      <c r="C56687"/>
      <c r="D56687"/>
      <c r="E56687" s="148"/>
      <c r="F56687" s="148"/>
      <c r="G56687" s="149"/>
      <c r="H56687" s="148"/>
      <c r="I56687"/>
    </row>
    <row r="56688" spans="1:9" x14ac:dyDescent="0.25">
      <c r="A56688"/>
      <c r="B56688"/>
      <c r="C56688"/>
      <c r="D56688"/>
      <c r="E56688" s="148"/>
      <c r="F56688" s="148"/>
      <c r="G56688" s="149"/>
      <c r="H56688" s="148"/>
      <c r="I56688"/>
    </row>
    <row r="56689" spans="1:9" x14ac:dyDescent="0.25">
      <c r="A56689"/>
      <c r="B56689"/>
      <c r="C56689"/>
      <c r="D56689"/>
      <c r="E56689" s="148"/>
      <c r="F56689" s="148"/>
      <c r="G56689" s="149"/>
      <c r="H56689" s="148"/>
      <c r="I56689"/>
    </row>
    <row r="56690" spans="1:9" x14ac:dyDescent="0.25">
      <c r="A56690"/>
      <c r="B56690"/>
      <c r="C56690"/>
      <c r="D56690"/>
      <c r="E56690" s="148"/>
      <c r="F56690" s="148"/>
      <c r="G56690" s="149"/>
      <c r="H56690" s="148"/>
      <c r="I56690"/>
    </row>
    <row r="56691" spans="1:9" x14ac:dyDescent="0.25">
      <c r="A56691"/>
      <c r="B56691"/>
      <c r="C56691"/>
      <c r="D56691"/>
      <c r="E56691" s="148"/>
      <c r="F56691" s="148"/>
      <c r="G56691" s="149"/>
      <c r="H56691" s="148"/>
      <c r="I56691"/>
    </row>
    <row r="56692" spans="1:9" x14ac:dyDescent="0.25">
      <c r="A56692"/>
      <c r="B56692"/>
      <c r="C56692"/>
      <c r="D56692"/>
      <c r="E56692" s="148"/>
      <c r="F56692" s="148"/>
      <c r="G56692" s="149"/>
      <c r="H56692" s="148"/>
      <c r="I56692"/>
    </row>
    <row r="56693" spans="1:9" x14ac:dyDescent="0.25">
      <c r="A56693"/>
      <c r="B56693"/>
      <c r="C56693"/>
      <c r="D56693"/>
      <c r="E56693" s="148"/>
      <c r="F56693" s="148"/>
      <c r="G56693" s="149"/>
      <c r="H56693" s="148"/>
      <c r="I56693"/>
    </row>
    <row r="56694" spans="1:9" x14ac:dyDescent="0.25">
      <c r="A56694"/>
      <c r="B56694"/>
      <c r="C56694"/>
      <c r="D56694"/>
      <c r="E56694" s="148"/>
      <c r="F56694" s="148"/>
      <c r="G56694" s="149"/>
      <c r="H56694" s="148"/>
      <c r="I56694"/>
    </row>
    <row r="56695" spans="1:9" x14ac:dyDescent="0.25">
      <c r="A56695"/>
      <c r="B56695"/>
      <c r="C56695"/>
      <c r="D56695"/>
      <c r="E56695" s="148"/>
      <c r="F56695" s="148"/>
      <c r="G56695" s="149"/>
      <c r="H56695" s="148"/>
      <c r="I56695"/>
    </row>
    <row r="56696" spans="1:9" x14ac:dyDescent="0.25">
      <c r="A56696"/>
      <c r="B56696"/>
      <c r="C56696"/>
      <c r="D56696"/>
      <c r="E56696" s="148"/>
      <c r="F56696" s="148"/>
      <c r="G56696" s="149"/>
      <c r="H56696" s="148"/>
      <c r="I56696"/>
    </row>
    <row r="56697" spans="1:9" x14ac:dyDescent="0.25">
      <c r="A56697"/>
      <c r="B56697"/>
      <c r="C56697"/>
      <c r="D56697"/>
      <c r="E56697" s="148"/>
      <c r="F56697" s="148"/>
      <c r="G56697" s="149"/>
      <c r="H56697" s="148"/>
      <c r="I56697"/>
    </row>
    <row r="56698" spans="1:9" x14ac:dyDescent="0.25">
      <c r="A56698"/>
      <c r="B56698"/>
      <c r="C56698"/>
      <c r="D56698"/>
      <c r="E56698" s="148"/>
      <c r="F56698" s="148"/>
      <c r="G56698" s="149"/>
      <c r="H56698" s="148"/>
      <c r="I56698"/>
    </row>
    <row r="56699" spans="1:9" x14ac:dyDescent="0.25">
      <c r="A56699"/>
      <c r="B56699"/>
      <c r="C56699"/>
      <c r="D56699"/>
      <c r="E56699" s="148"/>
      <c r="F56699" s="148"/>
      <c r="G56699" s="149"/>
      <c r="H56699" s="148"/>
      <c r="I56699"/>
    </row>
    <row r="56700" spans="1:9" x14ac:dyDescent="0.25">
      <c r="A56700"/>
      <c r="B56700"/>
      <c r="C56700"/>
      <c r="D56700"/>
      <c r="E56700" s="148"/>
      <c r="F56700" s="148"/>
      <c r="G56700" s="149"/>
      <c r="H56700" s="148"/>
      <c r="I56700"/>
    </row>
    <row r="56701" spans="1:9" x14ac:dyDescent="0.25">
      <c r="A56701"/>
      <c r="B56701"/>
      <c r="C56701"/>
      <c r="D56701"/>
      <c r="E56701" s="148"/>
      <c r="F56701" s="148"/>
      <c r="G56701" s="149"/>
      <c r="H56701" s="148"/>
      <c r="I56701"/>
    </row>
    <row r="56702" spans="1:9" x14ac:dyDescent="0.25">
      <c r="A56702"/>
      <c r="B56702"/>
      <c r="C56702"/>
      <c r="D56702"/>
      <c r="E56702" s="148"/>
      <c r="F56702" s="148"/>
      <c r="G56702" s="149"/>
      <c r="H56702" s="148"/>
      <c r="I56702"/>
    </row>
    <row r="56703" spans="1:9" x14ac:dyDescent="0.25">
      <c r="A56703"/>
      <c r="B56703"/>
      <c r="C56703"/>
      <c r="D56703"/>
      <c r="E56703" s="148"/>
      <c r="F56703" s="148"/>
      <c r="G56703" s="149"/>
      <c r="H56703" s="148"/>
      <c r="I56703"/>
    </row>
    <row r="56704" spans="1:9" x14ac:dyDescent="0.25">
      <c r="A56704"/>
      <c r="B56704"/>
      <c r="C56704"/>
      <c r="D56704"/>
      <c r="E56704" s="148"/>
      <c r="F56704" s="148"/>
      <c r="G56704" s="149"/>
      <c r="H56704" s="148"/>
      <c r="I56704"/>
    </row>
    <row r="56705" spans="1:9" x14ac:dyDescent="0.25">
      <c r="A56705"/>
      <c r="B56705"/>
      <c r="C56705"/>
      <c r="D56705"/>
      <c r="E56705" s="148"/>
      <c r="F56705" s="148"/>
      <c r="G56705" s="149"/>
      <c r="H56705" s="148"/>
      <c r="I56705"/>
    </row>
    <row r="56706" spans="1:9" x14ac:dyDescent="0.25">
      <c r="A56706"/>
      <c r="B56706"/>
      <c r="C56706"/>
      <c r="D56706"/>
      <c r="E56706" s="148"/>
      <c r="F56706" s="148"/>
      <c r="G56706" s="149"/>
      <c r="H56706" s="148"/>
      <c r="I56706"/>
    </row>
    <row r="56707" spans="1:9" x14ac:dyDescent="0.25">
      <c r="A56707"/>
      <c r="B56707"/>
      <c r="C56707"/>
      <c r="D56707"/>
      <c r="E56707" s="148"/>
      <c r="F56707" s="148"/>
      <c r="G56707" s="149"/>
      <c r="H56707" s="148"/>
      <c r="I56707"/>
    </row>
    <row r="56708" spans="1:9" x14ac:dyDescent="0.25">
      <c r="A56708"/>
      <c r="B56708"/>
      <c r="C56708"/>
      <c r="D56708"/>
      <c r="E56708" s="148"/>
      <c r="F56708" s="148"/>
      <c r="G56708" s="149"/>
      <c r="H56708" s="148"/>
      <c r="I56708"/>
    </row>
    <row r="56709" spans="1:9" x14ac:dyDescent="0.25">
      <c r="A56709"/>
      <c r="B56709"/>
      <c r="C56709"/>
      <c r="D56709"/>
      <c r="E56709" s="148"/>
      <c r="F56709" s="148"/>
      <c r="G56709" s="149"/>
      <c r="H56709" s="148"/>
      <c r="I56709"/>
    </row>
    <row r="56710" spans="1:9" x14ac:dyDescent="0.25">
      <c r="A56710"/>
      <c r="B56710"/>
      <c r="C56710"/>
      <c r="D56710"/>
      <c r="E56710" s="148"/>
      <c r="F56710" s="148"/>
      <c r="G56710" s="149"/>
      <c r="H56710" s="148"/>
      <c r="I56710"/>
    </row>
    <row r="56711" spans="1:9" x14ac:dyDescent="0.25">
      <c r="A56711"/>
      <c r="B56711"/>
      <c r="C56711"/>
      <c r="D56711"/>
      <c r="E56711" s="148"/>
      <c r="F56711" s="148"/>
      <c r="G56711" s="149"/>
      <c r="H56711" s="148"/>
      <c r="I56711"/>
    </row>
    <row r="56712" spans="1:9" x14ac:dyDescent="0.25">
      <c r="A56712"/>
      <c r="B56712"/>
      <c r="C56712"/>
      <c r="D56712"/>
      <c r="E56712" s="148"/>
      <c r="F56712" s="148"/>
      <c r="G56712" s="149"/>
      <c r="H56712" s="148"/>
      <c r="I56712"/>
    </row>
    <row r="56713" spans="1:9" x14ac:dyDescent="0.25">
      <c r="A56713"/>
      <c r="B56713"/>
      <c r="C56713"/>
      <c r="D56713"/>
      <c r="E56713" s="148"/>
      <c r="F56713" s="148"/>
      <c r="G56713" s="149"/>
      <c r="H56713" s="148"/>
      <c r="I56713"/>
    </row>
    <row r="56714" spans="1:9" x14ac:dyDescent="0.25">
      <c r="A56714"/>
      <c r="B56714"/>
      <c r="C56714"/>
      <c r="D56714"/>
      <c r="E56714" s="148"/>
      <c r="F56714" s="148"/>
      <c r="G56714" s="149"/>
      <c r="H56714" s="148"/>
      <c r="I56714"/>
    </row>
    <row r="56715" spans="1:9" x14ac:dyDescent="0.25">
      <c r="A56715"/>
      <c r="B56715"/>
      <c r="C56715"/>
      <c r="D56715"/>
      <c r="E56715" s="148"/>
      <c r="F56715" s="148"/>
      <c r="G56715" s="149"/>
      <c r="H56715" s="148"/>
      <c r="I56715"/>
    </row>
    <row r="56716" spans="1:9" x14ac:dyDescent="0.25">
      <c r="A56716"/>
      <c r="B56716"/>
      <c r="C56716"/>
      <c r="D56716"/>
      <c r="E56716" s="148"/>
      <c r="F56716" s="148"/>
      <c r="G56716" s="149"/>
      <c r="H56716" s="148"/>
      <c r="I56716"/>
    </row>
    <row r="56717" spans="1:9" x14ac:dyDescent="0.25">
      <c r="A56717"/>
      <c r="B56717"/>
      <c r="C56717"/>
      <c r="D56717"/>
      <c r="E56717" s="148"/>
      <c r="F56717" s="148"/>
      <c r="G56717" s="149"/>
      <c r="H56717" s="148"/>
      <c r="I56717"/>
    </row>
    <row r="56718" spans="1:9" x14ac:dyDescent="0.25">
      <c r="A56718"/>
      <c r="B56718"/>
      <c r="C56718"/>
      <c r="D56718"/>
      <c r="E56718" s="148"/>
      <c r="F56718" s="148"/>
      <c r="G56718" s="149"/>
      <c r="H56718" s="148"/>
      <c r="I56718"/>
    </row>
    <row r="56719" spans="1:9" x14ac:dyDescent="0.25">
      <c r="A56719"/>
      <c r="B56719"/>
      <c r="C56719"/>
      <c r="D56719"/>
      <c r="E56719" s="148"/>
      <c r="F56719" s="148"/>
      <c r="G56719" s="149"/>
      <c r="H56719" s="148"/>
      <c r="I56719"/>
    </row>
    <row r="56720" spans="1:9" x14ac:dyDescent="0.25">
      <c r="A56720"/>
      <c r="B56720"/>
      <c r="C56720"/>
      <c r="D56720"/>
      <c r="E56720" s="148"/>
      <c r="F56720" s="148"/>
      <c r="G56720" s="149"/>
      <c r="H56720" s="148"/>
      <c r="I56720"/>
    </row>
    <row r="56721" spans="1:9" x14ac:dyDescent="0.25">
      <c r="A56721"/>
      <c r="B56721"/>
      <c r="C56721"/>
      <c r="D56721"/>
      <c r="E56721" s="148"/>
      <c r="F56721" s="148"/>
      <c r="G56721" s="149"/>
      <c r="H56721" s="148"/>
      <c r="I56721"/>
    </row>
    <row r="56722" spans="1:9" x14ac:dyDescent="0.25">
      <c r="A56722"/>
      <c r="B56722"/>
      <c r="C56722"/>
      <c r="D56722"/>
      <c r="E56722" s="148"/>
      <c r="F56722" s="148"/>
      <c r="G56722" s="149"/>
      <c r="H56722" s="148"/>
      <c r="I56722"/>
    </row>
    <row r="56723" spans="1:9" x14ac:dyDescent="0.25">
      <c r="A56723"/>
      <c r="B56723"/>
      <c r="C56723"/>
      <c r="D56723"/>
      <c r="E56723" s="148"/>
      <c r="F56723" s="148"/>
      <c r="G56723" s="149"/>
      <c r="H56723" s="148"/>
      <c r="I56723"/>
    </row>
    <row r="56724" spans="1:9" x14ac:dyDescent="0.25">
      <c r="A56724"/>
      <c r="B56724"/>
      <c r="C56724"/>
      <c r="D56724"/>
      <c r="E56724" s="148"/>
      <c r="F56724" s="148"/>
      <c r="G56724" s="149"/>
      <c r="H56724" s="148"/>
      <c r="I56724"/>
    </row>
    <row r="56725" spans="1:9" x14ac:dyDescent="0.25">
      <c r="A56725"/>
      <c r="B56725"/>
      <c r="C56725"/>
      <c r="D56725"/>
      <c r="E56725" s="148"/>
      <c r="F56725" s="148"/>
      <c r="G56725" s="149"/>
      <c r="H56725" s="148"/>
      <c r="I56725"/>
    </row>
    <row r="56726" spans="1:9" x14ac:dyDescent="0.25">
      <c r="A56726"/>
      <c r="B56726"/>
      <c r="C56726"/>
      <c r="D56726"/>
      <c r="E56726" s="148"/>
      <c r="F56726" s="148"/>
      <c r="G56726" s="149"/>
      <c r="H56726" s="148"/>
      <c r="I56726"/>
    </row>
    <row r="56727" spans="1:9" x14ac:dyDescent="0.25">
      <c r="A56727"/>
      <c r="B56727"/>
      <c r="C56727"/>
      <c r="D56727"/>
      <c r="E56727" s="148"/>
      <c r="F56727" s="148"/>
      <c r="G56727" s="149"/>
      <c r="H56727" s="148"/>
      <c r="I56727"/>
    </row>
    <row r="56728" spans="1:9" x14ac:dyDescent="0.25">
      <c r="A56728"/>
      <c r="B56728"/>
      <c r="C56728"/>
      <c r="D56728"/>
      <c r="E56728" s="148"/>
      <c r="F56728" s="148"/>
      <c r="G56728" s="149"/>
      <c r="H56728" s="148"/>
      <c r="I56728"/>
    </row>
    <row r="56729" spans="1:9" x14ac:dyDescent="0.25">
      <c r="A56729"/>
      <c r="B56729"/>
      <c r="C56729"/>
      <c r="D56729"/>
      <c r="E56729" s="148"/>
      <c r="F56729" s="148"/>
      <c r="G56729" s="149"/>
      <c r="H56729" s="148"/>
      <c r="I56729"/>
    </row>
    <row r="56730" spans="1:9" x14ac:dyDescent="0.25">
      <c r="A56730"/>
      <c r="B56730"/>
      <c r="C56730"/>
      <c r="D56730"/>
      <c r="E56730" s="148"/>
      <c r="F56730" s="148"/>
      <c r="G56730" s="149"/>
      <c r="H56730" s="148"/>
      <c r="I56730"/>
    </row>
    <row r="56731" spans="1:9" x14ac:dyDescent="0.25">
      <c r="A56731"/>
      <c r="B56731"/>
      <c r="C56731"/>
      <c r="D56731"/>
      <c r="E56731" s="148"/>
      <c r="F56731" s="148"/>
      <c r="G56731" s="149"/>
      <c r="H56731" s="148"/>
      <c r="I56731"/>
    </row>
    <row r="56732" spans="1:9" x14ac:dyDescent="0.25">
      <c r="A56732"/>
      <c r="B56732"/>
      <c r="C56732"/>
      <c r="D56732"/>
      <c r="E56732" s="148"/>
      <c r="F56732" s="148"/>
      <c r="G56732" s="149"/>
      <c r="H56732" s="148"/>
      <c r="I56732"/>
    </row>
    <row r="56733" spans="1:9" x14ac:dyDescent="0.25">
      <c r="A56733"/>
      <c r="B56733"/>
      <c r="C56733"/>
      <c r="D56733"/>
      <c r="E56733" s="148"/>
      <c r="F56733" s="148"/>
      <c r="G56733" s="149"/>
      <c r="H56733" s="148"/>
      <c r="I56733"/>
    </row>
    <row r="56734" spans="1:9" x14ac:dyDescent="0.25">
      <c r="A56734"/>
      <c r="B56734"/>
      <c r="C56734"/>
      <c r="D56734"/>
      <c r="E56734" s="148"/>
      <c r="F56734" s="148"/>
      <c r="G56734" s="149"/>
      <c r="H56734" s="148"/>
      <c r="I56734"/>
    </row>
    <row r="56735" spans="1:9" x14ac:dyDescent="0.25">
      <c r="A56735"/>
      <c r="B56735"/>
      <c r="C56735"/>
      <c r="D56735"/>
      <c r="E56735" s="148"/>
      <c r="F56735" s="148"/>
      <c r="G56735" s="149"/>
      <c r="H56735" s="148"/>
      <c r="I56735"/>
    </row>
    <row r="56736" spans="1:9" x14ac:dyDescent="0.25">
      <c r="A56736"/>
      <c r="B56736"/>
      <c r="C56736"/>
      <c r="D56736"/>
      <c r="E56736" s="148"/>
      <c r="F56736" s="148"/>
      <c r="G56736" s="149"/>
      <c r="H56736" s="148"/>
      <c r="I56736"/>
    </row>
    <row r="56737" spans="1:9" x14ac:dyDescent="0.25">
      <c r="A56737"/>
      <c r="B56737"/>
      <c r="C56737"/>
      <c r="D56737"/>
      <c r="E56737" s="148"/>
      <c r="F56737" s="148"/>
      <c r="G56737" s="149"/>
      <c r="H56737" s="148"/>
      <c r="I56737"/>
    </row>
    <row r="56738" spans="1:9" x14ac:dyDescent="0.25">
      <c r="A56738"/>
      <c r="B56738"/>
      <c r="C56738"/>
      <c r="D56738"/>
      <c r="E56738" s="148"/>
      <c r="F56738" s="148"/>
      <c r="G56738" s="149"/>
      <c r="H56738" s="148"/>
      <c r="I56738"/>
    </row>
    <row r="56739" spans="1:9" x14ac:dyDescent="0.25">
      <c r="A56739"/>
      <c r="B56739"/>
      <c r="C56739"/>
      <c r="D56739"/>
      <c r="E56739" s="148"/>
      <c r="F56739" s="148"/>
      <c r="G56739" s="149"/>
      <c r="H56739" s="148"/>
      <c r="I56739"/>
    </row>
    <row r="56740" spans="1:9" x14ac:dyDescent="0.25">
      <c r="A56740"/>
      <c r="B56740"/>
      <c r="C56740"/>
      <c r="D56740"/>
      <c r="E56740" s="148"/>
      <c r="F56740" s="148"/>
      <c r="G56740" s="149"/>
      <c r="H56740" s="148"/>
      <c r="I56740"/>
    </row>
    <row r="56741" spans="1:9" x14ac:dyDescent="0.25">
      <c r="A56741"/>
      <c r="B56741"/>
      <c r="C56741"/>
      <c r="D56741"/>
      <c r="E56741" s="148"/>
      <c r="F56741" s="148"/>
      <c r="G56741" s="149"/>
      <c r="H56741" s="148"/>
      <c r="I56741"/>
    </row>
    <row r="56742" spans="1:9" x14ac:dyDescent="0.25">
      <c r="A56742"/>
      <c r="B56742"/>
      <c r="C56742"/>
      <c r="D56742"/>
      <c r="E56742" s="148"/>
      <c r="F56742" s="148"/>
      <c r="G56742" s="149"/>
      <c r="H56742" s="148"/>
      <c r="I56742"/>
    </row>
    <row r="56743" spans="1:9" x14ac:dyDescent="0.25">
      <c r="A56743"/>
      <c r="B56743"/>
      <c r="C56743"/>
      <c r="D56743"/>
      <c r="E56743" s="148"/>
      <c r="F56743" s="148"/>
      <c r="G56743" s="149"/>
      <c r="H56743" s="148"/>
      <c r="I56743"/>
    </row>
    <row r="56744" spans="1:9" x14ac:dyDescent="0.25">
      <c r="A56744"/>
      <c r="B56744"/>
      <c r="C56744"/>
      <c r="D56744"/>
      <c r="E56744" s="148"/>
      <c r="F56744" s="148"/>
      <c r="G56744" s="149"/>
      <c r="H56744" s="148"/>
      <c r="I56744"/>
    </row>
    <row r="56745" spans="1:9" x14ac:dyDescent="0.25">
      <c r="A56745"/>
      <c r="B56745"/>
      <c r="C56745"/>
      <c r="D56745"/>
      <c r="E56745" s="148"/>
      <c r="F56745" s="148"/>
      <c r="G56745" s="149"/>
      <c r="H56745" s="148"/>
      <c r="I56745"/>
    </row>
    <row r="56746" spans="1:9" x14ac:dyDescent="0.25">
      <c r="A56746"/>
      <c r="B56746"/>
      <c r="C56746"/>
      <c r="D56746"/>
      <c r="E56746" s="148"/>
      <c r="F56746" s="148"/>
      <c r="G56746" s="149"/>
      <c r="H56746" s="148"/>
      <c r="I56746"/>
    </row>
    <row r="56747" spans="1:9" x14ac:dyDescent="0.25">
      <c r="A56747"/>
      <c r="B56747"/>
      <c r="C56747"/>
      <c r="D56747"/>
      <c r="E56747" s="148"/>
      <c r="F56747" s="148"/>
      <c r="G56747" s="149"/>
      <c r="H56747" s="148"/>
      <c r="I56747"/>
    </row>
    <row r="56748" spans="1:9" x14ac:dyDescent="0.25">
      <c r="A56748"/>
      <c r="B56748"/>
      <c r="C56748"/>
      <c r="D56748"/>
      <c r="E56748" s="148"/>
      <c r="F56748" s="148"/>
      <c r="G56748" s="149"/>
      <c r="H56748" s="148"/>
      <c r="I56748"/>
    </row>
    <row r="56749" spans="1:9" x14ac:dyDescent="0.25">
      <c r="A56749"/>
      <c r="B56749"/>
      <c r="C56749"/>
      <c r="D56749"/>
      <c r="E56749" s="148"/>
      <c r="F56749" s="148"/>
      <c r="G56749" s="149"/>
      <c r="H56749" s="148"/>
      <c r="I56749"/>
    </row>
    <row r="56750" spans="1:9" x14ac:dyDescent="0.25">
      <c r="A56750"/>
      <c r="B56750"/>
      <c r="C56750"/>
      <c r="D56750"/>
      <c r="E56750" s="148"/>
      <c r="F56750" s="148"/>
      <c r="G56750" s="149"/>
      <c r="H56750" s="148"/>
      <c r="I56750"/>
    </row>
    <row r="56751" spans="1:9" x14ac:dyDescent="0.25">
      <c r="A56751"/>
      <c r="B56751"/>
      <c r="C56751"/>
      <c r="D56751"/>
      <c r="E56751" s="148"/>
      <c r="F56751" s="148"/>
      <c r="G56751" s="149"/>
      <c r="H56751" s="148"/>
      <c r="I56751"/>
    </row>
    <row r="56752" spans="1:9" x14ac:dyDescent="0.25">
      <c r="A56752"/>
      <c r="B56752"/>
      <c r="C56752"/>
      <c r="D56752"/>
      <c r="E56752" s="148"/>
      <c r="F56752" s="148"/>
      <c r="G56752" s="149"/>
      <c r="H56752" s="148"/>
      <c r="I56752"/>
    </row>
    <row r="56753" spans="1:9" x14ac:dyDescent="0.25">
      <c r="A56753"/>
      <c r="B56753"/>
      <c r="C56753"/>
      <c r="D56753"/>
      <c r="E56753" s="148"/>
      <c r="F56753" s="148"/>
      <c r="G56753" s="149"/>
      <c r="H56753" s="148"/>
      <c r="I56753"/>
    </row>
    <row r="56754" spans="1:9" x14ac:dyDescent="0.25">
      <c r="A56754"/>
      <c r="B56754"/>
      <c r="C56754"/>
      <c r="D56754"/>
      <c r="E56754" s="148"/>
      <c r="F56754" s="148"/>
      <c r="G56754" s="149"/>
      <c r="H56754" s="148"/>
      <c r="I56754"/>
    </row>
    <row r="56755" spans="1:9" x14ac:dyDescent="0.25">
      <c r="A56755"/>
      <c r="B56755"/>
      <c r="C56755"/>
      <c r="D56755"/>
      <c r="E56755" s="148"/>
      <c r="F56755" s="148"/>
      <c r="G56755" s="149"/>
      <c r="H56755" s="148"/>
      <c r="I56755"/>
    </row>
    <row r="56756" spans="1:9" x14ac:dyDescent="0.25">
      <c r="A56756"/>
      <c r="B56756"/>
      <c r="C56756"/>
      <c r="D56756"/>
      <c r="E56756" s="148"/>
      <c r="F56756" s="148"/>
      <c r="G56756" s="149"/>
      <c r="H56756" s="148"/>
      <c r="I56756"/>
    </row>
    <row r="56757" spans="1:9" x14ac:dyDescent="0.25">
      <c r="A56757"/>
      <c r="B56757"/>
      <c r="C56757"/>
      <c r="D56757"/>
      <c r="E56757" s="148"/>
      <c r="F56757" s="148"/>
      <c r="G56757" s="149"/>
      <c r="H56757" s="148"/>
      <c r="I56757"/>
    </row>
    <row r="56758" spans="1:9" x14ac:dyDescent="0.25">
      <c r="A56758"/>
      <c r="B56758"/>
      <c r="C56758"/>
      <c r="D56758"/>
      <c r="E56758" s="148"/>
      <c r="F56758" s="148"/>
      <c r="G56758" s="149"/>
      <c r="H56758" s="148"/>
      <c r="I56758"/>
    </row>
    <row r="56759" spans="1:9" x14ac:dyDescent="0.25">
      <c r="A56759"/>
      <c r="B56759"/>
      <c r="C56759"/>
      <c r="D56759"/>
      <c r="E56759" s="148"/>
      <c r="F56759" s="148"/>
      <c r="G56759" s="149"/>
      <c r="H56759" s="148"/>
      <c r="I56759"/>
    </row>
    <row r="56760" spans="1:9" x14ac:dyDescent="0.25">
      <c r="A56760"/>
      <c r="B56760"/>
      <c r="C56760"/>
      <c r="D56760"/>
      <c r="E56760" s="148"/>
      <c r="F56760" s="148"/>
      <c r="G56760" s="149"/>
      <c r="H56760" s="148"/>
      <c r="I56760"/>
    </row>
    <row r="56761" spans="1:9" x14ac:dyDescent="0.25">
      <c r="A56761"/>
      <c r="B56761"/>
      <c r="C56761"/>
      <c r="D56761"/>
      <c r="E56761" s="148"/>
      <c r="F56761" s="148"/>
      <c r="G56761" s="149"/>
      <c r="H56761" s="148"/>
      <c r="I56761"/>
    </row>
    <row r="56762" spans="1:9" x14ac:dyDescent="0.25">
      <c r="A56762"/>
      <c r="B56762"/>
      <c r="C56762"/>
      <c r="D56762"/>
      <c r="E56762" s="148"/>
      <c r="F56762" s="148"/>
      <c r="G56762" s="149"/>
      <c r="H56762" s="148"/>
      <c r="I56762"/>
    </row>
    <row r="56763" spans="1:9" x14ac:dyDescent="0.25">
      <c r="A56763"/>
      <c r="B56763"/>
      <c r="C56763"/>
      <c r="D56763"/>
      <c r="E56763" s="148"/>
      <c r="F56763" s="148"/>
      <c r="G56763" s="149"/>
      <c r="H56763" s="148"/>
      <c r="I56763"/>
    </row>
    <row r="56764" spans="1:9" x14ac:dyDescent="0.25">
      <c r="A56764"/>
      <c r="B56764"/>
      <c r="C56764"/>
      <c r="D56764"/>
      <c r="E56764" s="148"/>
      <c r="F56764" s="148"/>
      <c r="G56764" s="149"/>
      <c r="H56764" s="148"/>
      <c r="I56764"/>
    </row>
    <row r="56765" spans="1:9" x14ac:dyDescent="0.25">
      <c r="A56765"/>
      <c r="B56765"/>
      <c r="C56765"/>
      <c r="D56765"/>
      <c r="E56765" s="148"/>
      <c r="F56765" s="148"/>
      <c r="G56765" s="149"/>
      <c r="H56765" s="148"/>
      <c r="I56765"/>
    </row>
    <row r="56766" spans="1:9" x14ac:dyDescent="0.25">
      <c r="A56766"/>
      <c r="B56766"/>
      <c r="C56766"/>
      <c r="D56766"/>
      <c r="E56766" s="148"/>
      <c r="F56766" s="148"/>
      <c r="G56766" s="149"/>
      <c r="H56766" s="148"/>
      <c r="I56766"/>
    </row>
    <row r="56767" spans="1:9" x14ac:dyDescent="0.25">
      <c r="A56767"/>
      <c r="B56767"/>
      <c r="C56767"/>
      <c r="D56767"/>
      <c r="E56767" s="148"/>
      <c r="F56767" s="148"/>
      <c r="G56767" s="149"/>
      <c r="H56767" s="148"/>
      <c r="I56767"/>
    </row>
    <row r="56768" spans="1:9" x14ac:dyDescent="0.25">
      <c r="A56768"/>
      <c r="B56768"/>
      <c r="C56768"/>
      <c r="D56768"/>
      <c r="E56768" s="148"/>
      <c r="F56768" s="148"/>
      <c r="G56768" s="149"/>
      <c r="H56768" s="148"/>
      <c r="I56768"/>
    </row>
    <row r="56769" spans="1:9" x14ac:dyDescent="0.25">
      <c r="A56769"/>
      <c r="B56769"/>
      <c r="C56769"/>
      <c r="D56769"/>
      <c r="E56769" s="148"/>
      <c r="F56769" s="148"/>
      <c r="G56769" s="149"/>
      <c r="H56769" s="148"/>
      <c r="I56769"/>
    </row>
    <row r="56770" spans="1:9" x14ac:dyDescent="0.25">
      <c r="A56770"/>
      <c r="B56770"/>
      <c r="C56770"/>
      <c r="D56770"/>
      <c r="E56770" s="148"/>
      <c r="F56770" s="148"/>
      <c r="G56770" s="149"/>
      <c r="H56770" s="148"/>
      <c r="I56770"/>
    </row>
    <row r="56771" spans="1:9" x14ac:dyDescent="0.25">
      <c r="A56771"/>
      <c r="B56771"/>
      <c r="C56771"/>
      <c r="D56771"/>
      <c r="E56771" s="148"/>
      <c r="F56771" s="148"/>
      <c r="G56771" s="149"/>
      <c r="H56771" s="148"/>
      <c r="I56771"/>
    </row>
    <row r="56772" spans="1:9" x14ac:dyDescent="0.25">
      <c r="A56772"/>
      <c r="B56772"/>
      <c r="C56772"/>
      <c r="D56772"/>
      <c r="E56772" s="148"/>
      <c r="F56772" s="148"/>
      <c r="G56772" s="149"/>
      <c r="H56772" s="148"/>
      <c r="I56772"/>
    </row>
    <row r="56773" spans="1:9" x14ac:dyDescent="0.25">
      <c r="A56773"/>
      <c r="B56773"/>
      <c r="C56773"/>
      <c r="D56773"/>
      <c r="E56773" s="148"/>
      <c r="F56773" s="148"/>
      <c r="G56773" s="149"/>
      <c r="H56773" s="148"/>
      <c r="I56773"/>
    </row>
    <row r="56774" spans="1:9" x14ac:dyDescent="0.25">
      <c r="A56774"/>
      <c r="B56774"/>
      <c r="C56774"/>
      <c r="D56774"/>
      <c r="E56774" s="148"/>
      <c r="F56774" s="148"/>
      <c r="G56774" s="149"/>
      <c r="H56774" s="148"/>
      <c r="I56774"/>
    </row>
    <row r="56775" spans="1:9" x14ac:dyDescent="0.25">
      <c r="A56775"/>
      <c r="B56775"/>
      <c r="C56775"/>
      <c r="D56775"/>
      <c r="E56775" s="148"/>
      <c r="F56775" s="148"/>
      <c r="G56775" s="149"/>
      <c r="H56775" s="148"/>
      <c r="I56775"/>
    </row>
    <row r="56776" spans="1:9" x14ac:dyDescent="0.25">
      <c r="A56776"/>
      <c r="B56776"/>
      <c r="C56776"/>
      <c r="D56776"/>
      <c r="E56776" s="148"/>
      <c r="F56776" s="148"/>
      <c r="G56776" s="149"/>
      <c r="H56776" s="148"/>
      <c r="I56776"/>
    </row>
    <row r="56777" spans="1:9" x14ac:dyDescent="0.25">
      <c r="A56777"/>
      <c r="B56777"/>
      <c r="C56777"/>
      <c r="D56777"/>
      <c r="E56777" s="148"/>
      <c r="F56777" s="148"/>
      <c r="G56777" s="149"/>
      <c r="H56777" s="148"/>
      <c r="I56777"/>
    </row>
    <row r="56778" spans="1:9" x14ac:dyDescent="0.25">
      <c r="A56778"/>
      <c r="B56778"/>
      <c r="C56778"/>
      <c r="D56778"/>
      <c r="E56778" s="148"/>
      <c r="F56778" s="148"/>
      <c r="G56778" s="149"/>
      <c r="H56778" s="148"/>
      <c r="I56778"/>
    </row>
    <row r="56779" spans="1:9" x14ac:dyDescent="0.25">
      <c r="A56779"/>
      <c r="B56779"/>
      <c r="C56779"/>
      <c r="D56779"/>
      <c r="E56779" s="148"/>
      <c r="F56779" s="148"/>
      <c r="G56779" s="149"/>
      <c r="H56779" s="148"/>
      <c r="I56779"/>
    </row>
    <row r="56780" spans="1:9" x14ac:dyDescent="0.25">
      <c r="A56780"/>
      <c r="B56780"/>
      <c r="C56780"/>
      <c r="D56780"/>
      <c r="E56780" s="148"/>
      <c r="F56780" s="148"/>
      <c r="G56780" s="149"/>
      <c r="H56780" s="148"/>
      <c r="I56780"/>
    </row>
    <row r="56781" spans="1:9" x14ac:dyDescent="0.25">
      <c r="A56781"/>
      <c r="B56781"/>
      <c r="C56781"/>
      <c r="D56781"/>
      <c r="E56781" s="148"/>
      <c r="F56781" s="148"/>
      <c r="G56781" s="149"/>
      <c r="H56781" s="148"/>
      <c r="I56781"/>
    </row>
    <row r="56782" spans="1:9" x14ac:dyDescent="0.25">
      <c r="A56782"/>
      <c r="B56782"/>
      <c r="C56782"/>
      <c r="D56782"/>
      <c r="E56782" s="148"/>
      <c r="F56782" s="148"/>
      <c r="G56782" s="149"/>
      <c r="H56782" s="148"/>
      <c r="I56782"/>
    </row>
    <row r="56783" spans="1:9" x14ac:dyDescent="0.25">
      <c r="A56783"/>
      <c r="B56783"/>
      <c r="C56783"/>
      <c r="D56783"/>
      <c r="E56783" s="148"/>
      <c r="F56783" s="148"/>
      <c r="G56783" s="149"/>
      <c r="H56783" s="148"/>
      <c r="I56783"/>
    </row>
    <row r="56784" spans="1:9" x14ac:dyDescent="0.25">
      <c r="A56784"/>
      <c r="B56784"/>
      <c r="C56784"/>
      <c r="D56784"/>
      <c r="E56784" s="148"/>
      <c r="F56784" s="148"/>
      <c r="G56784" s="149"/>
      <c r="H56784" s="148"/>
      <c r="I56784"/>
    </row>
    <row r="56785" spans="1:9" x14ac:dyDescent="0.25">
      <c r="A56785"/>
      <c r="B56785"/>
      <c r="C56785"/>
      <c r="D56785"/>
      <c r="E56785" s="148"/>
      <c r="F56785" s="148"/>
      <c r="G56785" s="149"/>
      <c r="H56785" s="148"/>
      <c r="I56785"/>
    </row>
    <row r="56786" spans="1:9" x14ac:dyDescent="0.25">
      <c r="A56786"/>
      <c r="B56786"/>
      <c r="C56786"/>
      <c r="D56786"/>
      <c r="E56786" s="148"/>
      <c r="F56786" s="148"/>
      <c r="G56786" s="149"/>
      <c r="H56786" s="148"/>
      <c r="I56786"/>
    </row>
    <row r="56787" spans="1:9" x14ac:dyDescent="0.25">
      <c r="A56787"/>
      <c r="B56787"/>
      <c r="C56787"/>
      <c r="D56787"/>
      <c r="E56787" s="148"/>
      <c r="F56787" s="148"/>
      <c r="G56787" s="149"/>
      <c r="H56787" s="148"/>
      <c r="I56787"/>
    </row>
    <row r="56788" spans="1:9" x14ac:dyDescent="0.25">
      <c r="A56788"/>
      <c r="B56788"/>
      <c r="C56788"/>
      <c r="D56788"/>
      <c r="E56788" s="148"/>
      <c r="F56788" s="148"/>
      <c r="G56788" s="149"/>
      <c r="H56788" s="148"/>
      <c r="I56788"/>
    </row>
    <row r="56789" spans="1:9" x14ac:dyDescent="0.25">
      <c r="A56789"/>
      <c r="B56789"/>
      <c r="C56789"/>
      <c r="D56789"/>
      <c r="E56789" s="148"/>
      <c r="F56789" s="148"/>
      <c r="G56789" s="149"/>
      <c r="H56789" s="148"/>
      <c r="I56789"/>
    </row>
    <row r="56790" spans="1:9" x14ac:dyDescent="0.25">
      <c r="A56790"/>
      <c r="B56790"/>
      <c r="C56790"/>
      <c r="D56790"/>
      <c r="E56790" s="148"/>
      <c r="F56790" s="148"/>
      <c r="G56790" s="149"/>
      <c r="H56790" s="148"/>
      <c r="I56790"/>
    </row>
    <row r="56791" spans="1:9" x14ac:dyDescent="0.25">
      <c r="A56791"/>
      <c r="B56791"/>
      <c r="C56791"/>
      <c r="D56791"/>
      <c r="E56791" s="148"/>
      <c r="F56791" s="148"/>
      <c r="G56791" s="149"/>
      <c r="H56791" s="148"/>
      <c r="I56791"/>
    </row>
    <row r="56792" spans="1:9" x14ac:dyDescent="0.25">
      <c r="A56792"/>
      <c r="B56792"/>
      <c r="C56792"/>
      <c r="D56792"/>
      <c r="E56792" s="148"/>
      <c r="F56792" s="148"/>
      <c r="G56792" s="149"/>
      <c r="H56792" s="148"/>
      <c r="I56792"/>
    </row>
    <row r="56793" spans="1:9" x14ac:dyDescent="0.25">
      <c r="A56793"/>
      <c r="B56793"/>
      <c r="C56793"/>
      <c r="D56793"/>
      <c r="E56793" s="148"/>
      <c r="F56793" s="148"/>
      <c r="G56793" s="149"/>
      <c r="H56793" s="148"/>
      <c r="I56793"/>
    </row>
    <row r="56794" spans="1:9" x14ac:dyDescent="0.25">
      <c r="A56794"/>
      <c r="B56794"/>
      <c r="C56794"/>
      <c r="D56794"/>
      <c r="E56794" s="148"/>
      <c r="F56794" s="148"/>
      <c r="G56794" s="149"/>
      <c r="H56794" s="148"/>
      <c r="I56794"/>
    </row>
    <row r="56795" spans="1:9" x14ac:dyDescent="0.25">
      <c r="A56795"/>
      <c r="B56795"/>
      <c r="C56795"/>
      <c r="D56795"/>
      <c r="E56795" s="148"/>
      <c r="F56795" s="148"/>
      <c r="G56795" s="149"/>
      <c r="H56795" s="148"/>
      <c r="I56795"/>
    </row>
    <row r="56796" spans="1:9" x14ac:dyDescent="0.25">
      <c r="A56796"/>
      <c r="B56796"/>
      <c r="C56796"/>
      <c r="D56796"/>
      <c r="E56796" s="148"/>
      <c r="F56796" s="148"/>
      <c r="G56796" s="149"/>
      <c r="H56796" s="148"/>
      <c r="I56796"/>
    </row>
    <row r="56797" spans="1:9" x14ac:dyDescent="0.25">
      <c r="A56797"/>
      <c r="B56797"/>
      <c r="C56797"/>
      <c r="D56797"/>
      <c r="E56797" s="148"/>
      <c r="F56797" s="148"/>
      <c r="G56797" s="149"/>
      <c r="H56797" s="148"/>
      <c r="I56797"/>
    </row>
    <row r="56798" spans="1:9" x14ac:dyDescent="0.25">
      <c r="A56798"/>
      <c r="B56798"/>
      <c r="C56798"/>
      <c r="D56798"/>
      <c r="E56798" s="148"/>
      <c r="F56798" s="148"/>
      <c r="G56798" s="149"/>
      <c r="H56798" s="148"/>
      <c r="I56798"/>
    </row>
    <row r="56799" spans="1:9" x14ac:dyDescent="0.25">
      <c r="A56799"/>
      <c r="B56799"/>
      <c r="C56799"/>
      <c r="D56799"/>
      <c r="E56799" s="148"/>
      <c r="F56799" s="148"/>
      <c r="G56799" s="149"/>
      <c r="H56799" s="148"/>
      <c r="I56799"/>
    </row>
    <row r="56800" spans="1:9" x14ac:dyDescent="0.25">
      <c r="A56800"/>
      <c r="B56800"/>
      <c r="C56800"/>
      <c r="D56800"/>
      <c r="E56800" s="148"/>
      <c r="F56800" s="148"/>
      <c r="G56800" s="149"/>
      <c r="H56800" s="148"/>
      <c r="I56800"/>
    </row>
    <row r="56801" spans="1:9" x14ac:dyDescent="0.25">
      <c r="A56801"/>
      <c r="B56801"/>
      <c r="C56801"/>
      <c r="D56801"/>
      <c r="E56801" s="148"/>
      <c r="F56801" s="148"/>
      <c r="G56801" s="149"/>
      <c r="H56801" s="148"/>
      <c r="I56801"/>
    </row>
    <row r="56802" spans="1:9" x14ac:dyDescent="0.25">
      <c r="A56802"/>
      <c r="B56802"/>
      <c r="C56802"/>
      <c r="D56802"/>
      <c r="E56802" s="148"/>
      <c r="F56802" s="148"/>
      <c r="G56802" s="149"/>
      <c r="H56802" s="148"/>
      <c r="I56802"/>
    </row>
    <row r="56803" spans="1:9" x14ac:dyDescent="0.25">
      <c r="A56803"/>
      <c r="B56803"/>
      <c r="C56803"/>
      <c r="D56803"/>
      <c r="E56803" s="148"/>
      <c r="F56803" s="148"/>
      <c r="G56803" s="149"/>
      <c r="H56803" s="148"/>
      <c r="I56803"/>
    </row>
    <row r="56804" spans="1:9" x14ac:dyDescent="0.25">
      <c r="A56804"/>
      <c r="B56804"/>
      <c r="C56804"/>
      <c r="D56804"/>
      <c r="E56804" s="148"/>
      <c r="F56804" s="148"/>
      <c r="G56804" s="149"/>
      <c r="H56804" s="148"/>
      <c r="I56804"/>
    </row>
    <row r="56805" spans="1:9" x14ac:dyDescent="0.25">
      <c r="A56805"/>
      <c r="B56805"/>
      <c r="C56805"/>
      <c r="D56805"/>
      <c r="E56805" s="148"/>
      <c r="F56805" s="148"/>
      <c r="G56805" s="149"/>
      <c r="H56805" s="148"/>
      <c r="I56805"/>
    </row>
    <row r="56806" spans="1:9" x14ac:dyDescent="0.25">
      <c r="A56806"/>
      <c r="B56806"/>
      <c r="C56806"/>
      <c r="D56806"/>
      <c r="E56806" s="148"/>
      <c r="F56806" s="148"/>
      <c r="G56806" s="149"/>
      <c r="H56806" s="148"/>
      <c r="I56806"/>
    </row>
    <row r="56807" spans="1:9" x14ac:dyDescent="0.25">
      <c r="A56807"/>
      <c r="B56807"/>
      <c r="C56807"/>
      <c r="D56807"/>
      <c r="E56807" s="148"/>
      <c r="F56807" s="148"/>
      <c r="G56807" s="149"/>
      <c r="H56807" s="148"/>
      <c r="I56807"/>
    </row>
    <row r="56808" spans="1:9" x14ac:dyDescent="0.25">
      <c r="A56808"/>
      <c r="B56808"/>
      <c r="C56808"/>
      <c r="D56808"/>
      <c r="E56808" s="148"/>
      <c r="F56808" s="148"/>
      <c r="G56808" s="149"/>
      <c r="H56808" s="148"/>
      <c r="I56808"/>
    </row>
    <row r="56809" spans="1:9" x14ac:dyDescent="0.25">
      <c r="A56809"/>
      <c r="B56809"/>
      <c r="C56809"/>
      <c r="D56809"/>
      <c r="E56809" s="148"/>
      <c r="F56809" s="148"/>
      <c r="G56809" s="149"/>
      <c r="H56809" s="148"/>
      <c r="I56809"/>
    </row>
    <row r="56810" spans="1:9" x14ac:dyDescent="0.25">
      <c r="A56810"/>
      <c r="B56810"/>
      <c r="C56810"/>
      <c r="D56810"/>
      <c r="E56810" s="148"/>
      <c r="F56810" s="148"/>
      <c r="G56810" s="149"/>
      <c r="H56810" s="148"/>
      <c r="I56810"/>
    </row>
    <row r="56811" spans="1:9" x14ac:dyDescent="0.25">
      <c r="A56811"/>
      <c r="B56811"/>
      <c r="C56811"/>
      <c r="D56811"/>
      <c r="E56811" s="148"/>
      <c r="F56811" s="148"/>
      <c r="G56811" s="149"/>
      <c r="H56811" s="148"/>
      <c r="I56811"/>
    </row>
    <row r="56812" spans="1:9" x14ac:dyDescent="0.25">
      <c r="A56812"/>
      <c r="B56812"/>
      <c r="C56812"/>
      <c r="D56812"/>
      <c r="E56812" s="148"/>
      <c r="F56812" s="148"/>
      <c r="G56812" s="149"/>
      <c r="H56812" s="148"/>
      <c r="I56812"/>
    </row>
    <row r="56813" spans="1:9" x14ac:dyDescent="0.25">
      <c r="A56813"/>
      <c r="B56813"/>
      <c r="C56813"/>
      <c r="D56813"/>
      <c r="E56813" s="148"/>
      <c r="F56813" s="148"/>
      <c r="G56813" s="149"/>
      <c r="H56813" s="148"/>
      <c r="I56813"/>
    </row>
    <row r="56814" spans="1:9" x14ac:dyDescent="0.25">
      <c r="A56814"/>
      <c r="B56814"/>
      <c r="C56814"/>
      <c r="D56814"/>
      <c r="E56814" s="148"/>
      <c r="F56814" s="148"/>
      <c r="G56814" s="149"/>
      <c r="H56814" s="148"/>
      <c r="I56814"/>
    </row>
    <row r="56815" spans="1:9" x14ac:dyDescent="0.25">
      <c r="A56815"/>
      <c r="B56815"/>
      <c r="C56815"/>
      <c r="D56815"/>
      <c r="E56815" s="148"/>
      <c r="F56815" s="148"/>
      <c r="G56815" s="149"/>
      <c r="H56815" s="148"/>
      <c r="I56815"/>
    </row>
    <row r="56816" spans="1:9" x14ac:dyDescent="0.25">
      <c r="A56816"/>
      <c r="B56816"/>
      <c r="C56816"/>
      <c r="D56816"/>
      <c r="E56816" s="148"/>
      <c r="F56816" s="148"/>
      <c r="G56816" s="149"/>
      <c r="H56816" s="148"/>
      <c r="I56816"/>
    </row>
    <row r="56817" spans="1:9" x14ac:dyDescent="0.25">
      <c r="A56817"/>
      <c r="B56817"/>
      <c r="C56817"/>
      <c r="D56817"/>
      <c r="E56817" s="148"/>
      <c r="F56817" s="148"/>
      <c r="G56817" s="149"/>
      <c r="H56817" s="148"/>
      <c r="I56817"/>
    </row>
    <row r="56818" spans="1:9" x14ac:dyDescent="0.25">
      <c r="A56818"/>
      <c r="B56818"/>
      <c r="C56818"/>
      <c r="D56818"/>
      <c r="E56818" s="148"/>
      <c r="F56818" s="148"/>
      <c r="G56818" s="149"/>
      <c r="H56818" s="148"/>
      <c r="I56818"/>
    </row>
    <row r="56819" spans="1:9" x14ac:dyDescent="0.25">
      <c r="A56819"/>
      <c r="B56819"/>
      <c r="C56819"/>
      <c r="D56819"/>
      <c r="E56819" s="148"/>
      <c r="F56819" s="148"/>
      <c r="G56819" s="149"/>
      <c r="H56819" s="148"/>
      <c r="I56819"/>
    </row>
    <row r="56820" spans="1:9" x14ac:dyDescent="0.25">
      <c r="A56820"/>
      <c r="B56820"/>
      <c r="C56820"/>
      <c r="D56820"/>
      <c r="E56820" s="148"/>
      <c r="F56820" s="148"/>
      <c r="G56820" s="149"/>
      <c r="H56820" s="148"/>
      <c r="I56820"/>
    </row>
    <row r="56821" spans="1:9" x14ac:dyDescent="0.25">
      <c r="A56821"/>
      <c r="B56821"/>
      <c r="C56821"/>
      <c r="D56821"/>
      <c r="E56821" s="148"/>
      <c r="F56821" s="148"/>
      <c r="G56821" s="149"/>
      <c r="H56821" s="148"/>
      <c r="I56821"/>
    </row>
    <row r="56822" spans="1:9" x14ac:dyDescent="0.25">
      <c r="A56822"/>
      <c r="B56822"/>
      <c r="C56822"/>
      <c r="D56822"/>
      <c r="E56822" s="148"/>
      <c r="F56822" s="148"/>
      <c r="G56822" s="149"/>
      <c r="H56822" s="148"/>
      <c r="I56822"/>
    </row>
    <row r="56823" spans="1:9" x14ac:dyDescent="0.25">
      <c r="A56823"/>
      <c r="B56823"/>
      <c r="C56823"/>
      <c r="D56823"/>
      <c r="E56823" s="148"/>
      <c r="F56823" s="148"/>
      <c r="G56823" s="149"/>
      <c r="H56823" s="148"/>
      <c r="I56823"/>
    </row>
    <row r="56824" spans="1:9" x14ac:dyDescent="0.25">
      <c r="A56824"/>
      <c r="B56824"/>
      <c r="C56824"/>
      <c r="D56824"/>
      <c r="E56824" s="148"/>
      <c r="F56824" s="148"/>
      <c r="G56824" s="149"/>
      <c r="H56824" s="148"/>
      <c r="I56824"/>
    </row>
    <row r="56825" spans="1:9" x14ac:dyDescent="0.25">
      <c r="A56825"/>
      <c r="B56825"/>
      <c r="C56825"/>
      <c r="D56825"/>
      <c r="E56825" s="148"/>
      <c r="F56825" s="148"/>
      <c r="G56825" s="149"/>
      <c r="H56825" s="148"/>
      <c r="I56825"/>
    </row>
    <row r="56826" spans="1:9" x14ac:dyDescent="0.25">
      <c r="A56826"/>
      <c r="B56826"/>
      <c r="C56826"/>
      <c r="D56826"/>
      <c r="E56826" s="148"/>
      <c r="F56826" s="148"/>
      <c r="G56826" s="149"/>
      <c r="H56826" s="148"/>
      <c r="I56826"/>
    </row>
    <row r="56827" spans="1:9" x14ac:dyDescent="0.25">
      <c r="A56827"/>
      <c r="B56827"/>
      <c r="C56827"/>
      <c r="D56827"/>
      <c r="E56827" s="148"/>
      <c r="F56827" s="148"/>
      <c r="G56827" s="149"/>
      <c r="H56827" s="148"/>
      <c r="I56827"/>
    </row>
    <row r="56828" spans="1:9" x14ac:dyDescent="0.25">
      <c r="A56828"/>
      <c r="B56828"/>
      <c r="C56828"/>
      <c r="D56828"/>
      <c r="E56828" s="148"/>
      <c r="F56828" s="148"/>
      <c r="G56828" s="149"/>
      <c r="H56828" s="148"/>
      <c r="I56828"/>
    </row>
    <row r="56829" spans="1:9" x14ac:dyDescent="0.25">
      <c r="A56829"/>
      <c r="B56829"/>
      <c r="C56829"/>
      <c r="D56829"/>
      <c r="E56829" s="148"/>
      <c r="F56829" s="148"/>
      <c r="G56829" s="149"/>
      <c r="H56829" s="148"/>
      <c r="I56829"/>
    </row>
    <row r="56830" spans="1:9" x14ac:dyDescent="0.25">
      <c r="A56830"/>
      <c r="B56830"/>
      <c r="C56830"/>
      <c r="D56830"/>
      <c r="E56830" s="148"/>
      <c r="F56830" s="148"/>
      <c r="G56830" s="149"/>
      <c r="H56830" s="148"/>
      <c r="I56830"/>
    </row>
    <row r="56831" spans="1:9" x14ac:dyDescent="0.25">
      <c r="A56831"/>
      <c r="B56831"/>
      <c r="C56831"/>
      <c r="D56831"/>
      <c r="E56831" s="148"/>
      <c r="F56831" s="148"/>
      <c r="G56831" s="149"/>
      <c r="H56831" s="148"/>
      <c r="I56831"/>
    </row>
    <row r="56832" spans="1:9" x14ac:dyDescent="0.25">
      <c r="A56832"/>
      <c r="B56832"/>
      <c r="C56832"/>
      <c r="D56832"/>
      <c r="E56832" s="148"/>
      <c r="F56832" s="148"/>
      <c r="G56832" s="149"/>
      <c r="H56832" s="148"/>
      <c r="I56832"/>
    </row>
    <row r="56833" spans="1:9" x14ac:dyDescent="0.25">
      <c r="A56833"/>
      <c r="B56833"/>
      <c r="C56833"/>
      <c r="D56833"/>
      <c r="E56833" s="148"/>
      <c r="F56833" s="148"/>
      <c r="G56833" s="149"/>
      <c r="H56833" s="148"/>
      <c r="I56833"/>
    </row>
    <row r="56834" spans="1:9" x14ac:dyDescent="0.25">
      <c r="A56834"/>
      <c r="B56834"/>
      <c r="C56834"/>
      <c r="D56834"/>
      <c r="E56834" s="148"/>
      <c r="F56834" s="148"/>
      <c r="G56834" s="149"/>
      <c r="H56834" s="148"/>
      <c r="I56834"/>
    </row>
    <row r="56835" spans="1:9" x14ac:dyDescent="0.25">
      <c r="A56835"/>
      <c r="B56835"/>
      <c r="C56835"/>
      <c r="D56835"/>
      <c r="E56835" s="148"/>
      <c r="F56835" s="148"/>
      <c r="G56835" s="149"/>
      <c r="H56835" s="148"/>
      <c r="I56835"/>
    </row>
    <row r="56836" spans="1:9" x14ac:dyDescent="0.25">
      <c r="A56836"/>
      <c r="B56836"/>
      <c r="C56836"/>
      <c r="D56836"/>
      <c r="E56836" s="148"/>
      <c r="F56836" s="148"/>
      <c r="G56836" s="149"/>
      <c r="H56836" s="148"/>
      <c r="I56836"/>
    </row>
    <row r="56837" spans="1:9" x14ac:dyDescent="0.25">
      <c r="A56837"/>
      <c r="B56837"/>
      <c r="C56837"/>
      <c r="D56837"/>
      <c r="E56837" s="148"/>
      <c r="F56837" s="148"/>
      <c r="G56837" s="149"/>
      <c r="H56837" s="148"/>
      <c r="I56837"/>
    </row>
    <row r="56838" spans="1:9" x14ac:dyDescent="0.25">
      <c r="A56838"/>
      <c r="B56838"/>
      <c r="C56838"/>
      <c r="D56838"/>
      <c r="E56838" s="148"/>
      <c r="F56838" s="148"/>
      <c r="G56838" s="149"/>
      <c r="H56838" s="148"/>
      <c r="I56838"/>
    </row>
    <row r="56839" spans="1:9" x14ac:dyDescent="0.25">
      <c r="A56839"/>
      <c r="B56839"/>
      <c r="C56839"/>
      <c r="D56839"/>
      <c r="E56839" s="148"/>
      <c r="F56839" s="148"/>
      <c r="G56839" s="149"/>
      <c r="H56839" s="148"/>
      <c r="I56839"/>
    </row>
    <row r="56840" spans="1:9" x14ac:dyDescent="0.25">
      <c r="A56840"/>
      <c r="B56840"/>
      <c r="C56840"/>
      <c r="D56840"/>
      <c r="E56840" s="148"/>
      <c r="F56840" s="148"/>
      <c r="G56840" s="149"/>
      <c r="H56840" s="148"/>
      <c r="I56840"/>
    </row>
    <row r="56841" spans="1:9" x14ac:dyDescent="0.25">
      <c r="A56841"/>
      <c r="B56841"/>
      <c r="C56841"/>
      <c r="D56841"/>
      <c r="E56841" s="148"/>
      <c r="F56841" s="148"/>
      <c r="G56841" s="149"/>
      <c r="H56841" s="148"/>
      <c r="I56841"/>
    </row>
    <row r="56842" spans="1:9" x14ac:dyDescent="0.25">
      <c r="A56842"/>
      <c r="B56842"/>
      <c r="C56842"/>
      <c r="D56842"/>
      <c r="E56842" s="148"/>
      <c r="F56842" s="148"/>
      <c r="G56842" s="149"/>
      <c r="H56842" s="148"/>
      <c r="I56842"/>
    </row>
    <row r="56843" spans="1:9" x14ac:dyDescent="0.25">
      <c r="A56843"/>
      <c r="B56843"/>
      <c r="C56843"/>
      <c r="D56843"/>
      <c r="E56843" s="148"/>
      <c r="F56843" s="148"/>
      <c r="G56843" s="149"/>
      <c r="H56843" s="148"/>
      <c r="I56843"/>
    </row>
    <row r="56844" spans="1:9" x14ac:dyDescent="0.25">
      <c r="A56844"/>
      <c r="B56844"/>
      <c r="C56844"/>
      <c r="D56844"/>
      <c r="E56844" s="148"/>
      <c r="F56844" s="148"/>
      <c r="G56844" s="149"/>
      <c r="H56844" s="148"/>
      <c r="I56844"/>
    </row>
    <row r="56845" spans="1:9" x14ac:dyDescent="0.25">
      <c r="A56845"/>
      <c r="B56845"/>
      <c r="C56845"/>
      <c r="D56845"/>
      <c r="E56845" s="148"/>
      <c r="F56845" s="148"/>
      <c r="G56845" s="149"/>
      <c r="H56845" s="148"/>
      <c r="I56845"/>
    </row>
    <row r="56846" spans="1:9" x14ac:dyDescent="0.25">
      <c r="A56846"/>
      <c r="B56846"/>
      <c r="C56846"/>
      <c r="D56846"/>
      <c r="E56846" s="148"/>
      <c r="F56846" s="148"/>
      <c r="G56846" s="149"/>
      <c r="H56846" s="148"/>
      <c r="I56846"/>
    </row>
    <row r="56847" spans="1:9" x14ac:dyDescent="0.25">
      <c r="A56847"/>
      <c r="B56847"/>
      <c r="C56847"/>
      <c r="D56847"/>
      <c r="E56847" s="148"/>
      <c r="F56847" s="148"/>
      <c r="G56847" s="149"/>
      <c r="H56847" s="148"/>
      <c r="I56847"/>
    </row>
    <row r="56848" spans="1:9" x14ac:dyDescent="0.25">
      <c r="A56848"/>
      <c r="B56848"/>
      <c r="C56848"/>
      <c r="D56848"/>
      <c r="E56848" s="148"/>
      <c r="F56848" s="148"/>
      <c r="G56848" s="149"/>
      <c r="H56848" s="148"/>
      <c r="I56848"/>
    </row>
    <row r="56849" spans="1:9" x14ac:dyDescent="0.25">
      <c r="A56849"/>
      <c r="B56849"/>
      <c r="C56849"/>
      <c r="D56849"/>
      <c r="E56849" s="148"/>
      <c r="F56849" s="148"/>
      <c r="G56849" s="149"/>
      <c r="H56849" s="148"/>
      <c r="I56849"/>
    </row>
    <row r="56850" spans="1:9" x14ac:dyDescent="0.25">
      <c r="A56850"/>
      <c r="B56850"/>
      <c r="C56850"/>
      <c r="D56850"/>
      <c r="E56850" s="148"/>
      <c r="F56850" s="148"/>
      <c r="G56850" s="149"/>
      <c r="H56850" s="148"/>
      <c r="I56850"/>
    </row>
    <row r="56851" spans="1:9" x14ac:dyDescent="0.25">
      <c r="A56851"/>
      <c r="B56851"/>
      <c r="C56851"/>
      <c r="D56851"/>
      <c r="E56851" s="148"/>
      <c r="F56851" s="148"/>
      <c r="G56851" s="149"/>
      <c r="H56851" s="148"/>
      <c r="I56851"/>
    </row>
    <row r="56852" spans="1:9" x14ac:dyDescent="0.25">
      <c r="A56852"/>
      <c r="B56852"/>
      <c r="C56852"/>
      <c r="D56852"/>
      <c r="E56852" s="148"/>
      <c r="F56852" s="148"/>
      <c r="G56852" s="149"/>
      <c r="H56852" s="148"/>
      <c r="I56852"/>
    </row>
    <row r="56853" spans="1:9" x14ac:dyDescent="0.25">
      <c r="A56853"/>
      <c r="B56853"/>
      <c r="C56853"/>
      <c r="D56853"/>
      <c r="E56853" s="148"/>
      <c r="F56853" s="148"/>
      <c r="G56853" s="149"/>
      <c r="H56853" s="148"/>
      <c r="I56853"/>
    </row>
    <row r="56854" spans="1:9" x14ac:dyDescent="0.25">
      <c r="A56854"/>
      <c r="B56854"/>
      <c r="C56854"/>
      <c r="D56854"/>
      <c r="E56854" s="148"/>
      <c r="F56854" s="148"/>
      <c r="G56854" s="149"/>
      <c r="H56854" s="148"/>
      <c r="I56854"/>
    </row>
    <row r="56855" spans="1:9" x14ac:dyDescent="0.25">
      <c r="A56855"/>
      <c r="B56855"/>
      <c r="C56855"/>
      <c r="D56855"/>
      <c r="E56855" s="148"/>
      <c r="F56855" s="148"/>
      <c r="G56855" s="149"/>
      <c r="H56855" s="148"/>
      <c r="I56855"/>
    </row>
    <row r="56856" spans="1:9" x14ac:dyDescent="0.25">
      <c r="A56856"/>
      <c r="B56856"/>
      <c r="C56856"/>
      <c r="D56856"/>
      <c r="E56856" s="148"/>
      <c r="F56856" s="148"/>
      <c r="G56856" s="149"/>
      <c r="H56856" s="148"/>
      <c r="I56856"/>
    </row>
    <row r="56857" spans="1:9" x14ac:dyDescent="0.25">
      <c r="A56857"/>
      <c r="B56857"/>
      <c r="C56857"/>
      <c r="D56857"/>
      <c r="E56857" s="148"/>
      <c r="F56857" s="148"/>
      <c r="G56857" s="149"/>
      <c r="H56857" s="148"/>
      <c r="I56857"/>
    </row>
    <row r="56858" spans="1:9" x14ac:dyDescent="0.25">
      <c r="A56858"/>
      <c r="B56858"/>
      <c r="C56858"/>
      <c r="D56858"/>
      <c r="E56858" s="148"/>
      <c r="F56858" s="148"/>
      <c r="G56858" s="149"/>
      <c r="H56858" s="148"/>
      <c r="I56858"/>
    </row>
    <row r="56859" spans="1:9" x14ac:dyDescent="0.25">
      <c r="A56859"/>
      <c r="B56859"/>
      <c r="C56859"/>
      <c r="D56859"/>
      <c r="E56859" s="148"/>
      <c r="F56859" s="148"/>
      <c r="G56859" s="149"/>
      <c r="H56859" s="148"/>
      <c r="I56859"/>
    </row>
    <row r="56860" spans="1:9" x14ac:dyDescent="0.25">
      <c r="A56860"/>
      <c r="B56860"/>
      <c r="C56860"/>
      <c r="D56860"/>
      <c r="E56860" s="148"/>
      <c r="F56860" s="148"/>
      <c r="G56860" s="149"/>
      <c r="H56860" s="148"/>
      <c r="I56860"/>
    </row>
    <row r="56861" spans="1:9" x14ac:dyDescent="0.25">
      <c r="A56861"/>
      <c r="B56861"/>
      <c r="C56861"/>
      <c r="D56861"/>
      <c r="E56861" s="148"/>
      <c r="F56861" s="148"/>
      <c r="G56861" s="149"/>
      <c r="H56861" s="148"/>
      <c r="I56861"/>
    </row>
    <row r="56862" spans="1:9" x14ac:dyDescent="0.25">
      <c r="A56862"/>
      <c r="B56862"/>
      <c r="C56862"/>
      <c r="D56862"/>
      <c r="E56862" s="148"/>
      <c r="F56862" s="148"/>
      <c r="G56862" s="149"/>
      <c r="H56862" s="148"/>
      <c r="I56862"/>
    </row>
    <row r="56863" spans="1:9" x14ac:dyDescent="0.25">
      <c r="A56863"/>
      <c r="B56863"/>
      <c r="C56863"/>
      <c r="D56863"/>
      <c r="E56863" s="148"/>
      <c r="F56863" s="148"/>
      <c r="G56863" s="149"/>
      <c r="H56863" s="148"/>
      <c r="I56863"/>
    </row>
    <row r="56864" spans="1:9" x14ac:dyDescent="0.25">
      <c r="A56864"/>
      <c r="B56864"/>
      <c r="C56864"/>
      <c r="D56864"/>
      <c r="E56864" s="148"/>
      <c r="F56864" s="148"/>
      <c r="G56864" s="149"/>
      <c r="H56864" s="148"/>
      <c r="I56864"/>
    </row>
    <row r="56865" spans="1:9" x14ac:dyDescent="0.25">
      <c r="A56865"/>
      <c r="B56865"/>
      <c r="C56865"/>
      <c r="D56865"/>
      <c r="E56865" s="148"/>
      <c r="F56865" s="148"/>
      <c r="G56865" s="149"/>
      <c r="H56865" s="148"/>
      <c r="I56865"/>
    </row>
    <row r="56866" spans="1:9" x14ac:dyDescent="0.25">
      <c r="A56866"/>
      <c r="B56866"/>
      <c r="C56866"/>
      <c r="D56866"/>
      <c r="E56866" s="148"/>
      <c r="F56866" s="148"/>
      <c r="G56866" s="149"/>
      <c r="H56866" s="148"/>
      <c r="I56866"/>
    </row>
    <row r="56867" spans="1:9" x14ac:dyDescent="0.25">
      <c r="A56867"/>
      <c r="B56867"/>
      <c r="C56867"/>
      <c r="D56867"/>
      <c r="E56867" s="148"/>
      <c r="F56867" s="148"/>
      <c r="G56867" s="149"/>
      <c r="H56867" s="148"/>
      <c r="I56867"/>
    </row>
    <row r="56868" spans="1:9" x14ac:dyDescent="0.25">
      <c r="A56868"/>
      <c r="B56868"/>
      <c r="C56868"/>
      <c r="D56868"/>
      <c r="E56868" s="148"/>
      <c r="F56868" s="148"/>
      <c r="G56868" s="149"/>
      <c r="H56868" s="148"/>
      <c r="I56868"/>
    </row>
    <row r="56869" spans="1:9" x14ac:dyDescent="0.25">
      <c r="A56869"/>
      <c r="B56869"/>
      <c r="C56869"/>
      <c r="D56869"/>
      <c r="E56869" s="148"/>
      <c r="F56869" s="148"/>
      <c r="G56869" s="149"/>
      <c r="H56869" s="148"/>
      <c r="I56869"/>
    </row>
    <row r="56870" spans="1:9" x14ac:dyDescent="0.25">
      <c r="A56870"/>
      <c r="B56870"/>
      <c r="C56870"/>
      <c r="D56870"/>
      <c r="E56870" s="148"/>
      <c r="F56870" s="148"/>
      <c r="G56870" s="149"/>
      <c r="H56870" s="148"/>
      <c r="I56870"/>
    </row>
    <row r="56871" spans="1:9" x14ac:dyDescent="0.25">
      <c r="A56871"/>
      <c r="B56871"/>
      <c r="C56871"/>
      <c r="D56871"/>
      <c r="E56871" s="148"/>
      <c r="F56871" s="148"/>
      <c r="G56871" s="149"/>
      <c r="H56871" s="148"/>
      <c r="I56871"/>
    </row>
    <row r="56872" spans="1:9" x14ac:dyDescent="0.25">
      <c r="A56872"/>
      <c r="B56872"/>
      <c r="C56872"/>
      <c r="D56872"/>
      <c r="E56872" s="148"/>
      <c r="F56872" s="148"/>
      <c r="G56872" s="149"/>
      <c r="H56872" s="148"/>
      <c r="I56872"/>
    </row>
    <row r="56873" spans="1:9" x14ac:dyDescent="0.25">
      <c r="A56873"/>
      <c r="B56873"/>
      <c r="C56873"/>
      <c r="D56873"/>
      <c r="E56873" s="148"/>
      <c r="F56873" s="148"/>
      <c r="G56873" s="149"/>
      <c r="H56873" s="148"/>
      <c r="I56873"/>
    </row>
    <row r="56874" spans="1:9" x14ac:dyDescent="0.25">
      <c r="A56874"/>
      <c r="B56874"/>
      <c r="C56874"/>
      <c r="D56874"/>
      <c r="E56874" s="148"/>
      <c r="F56874" s="148"/>
      <c r="G56874" s="149"/>
      <c r="H56874" s="148"/>
      <c r="I56874"/>
    </row>
    <row r="56875" spans="1:9" x14ac:dyDescent="0.25">
      <c r="A56875"/>
      <c r="B56875"/>
      <c r="C56875"/>
      <c r="D56875"/>
      <c r="E56875" s="148"/>
      <c r="F56875" s="148"/>
      <c r="G56875" s="149"/>
      <c r="H56875" s="148"/>
      <c r="I56875"/>
    </row>
    <row r="56876" spans="1:9" x14ac:dyDescent="0.25">
      <c r="A56876"/>
      <c r="B56876"/>
      <c r="C56876"/>
      <c r="D56876"/>
      <c r="E56876" s="148"/>
      <c r="F56876" s="148"/>
      <c r="G56876" s="149"/>
      <c r="H56876" s="148"/>
      <c r="I56876"/>
    </row>
    <row r="56877" spans="1:9" x14ac:dyDescent="0.25">
      <c r="A56877"/>
      <c r="B56877"/>
      <c r="C56877"/>
      <c r="D56877"/>
      <c r="E56877" s="148"/>
      <c r="F56877" s="148"/>
      <c r="G56877" s="149"/>
      <c r="H56877" s="148"/>
      <c r="I56877"/>
    </row>
    <row r="56878" spans="1:9" x14ac:dyDescent="0.25">
      <c r="A56878"/>
      <c r="B56878"/>
      <c r="C56878"/>
      <c r="D56878"/>
      <c r="E56878" s="148"/>
      <c r="F56878" s="148"/>
      <c r="G56878" s="149"/>
      <c r="H56878" s="148"/>
      <c r="I56878"/>
    </row>
    <row r="56879" spans="1:9" x14ac:dyDescent="0.25">
      <c r="A56879"/>
      <c r="B56879"/>
      <c r="C56879"/>
      <c r="D56879"/>
      <c r="E56879" s="148"/>
      <c r="F56879" s="148"/>
      <c r="G56879" s="149"/>
      <c r="H56879" s="148"/>
      <c r="I56879"/>
    </row>
    <row r="56880" spans="1:9" x14ac:dyDescent="0.25">
      <c r="A56880"/>
      <c r="B56880"/>
      <c r="C56880"/>
      <c r="D56880"/>
      <c r="E56880" s="148"/>
      <c r="F56880" s="148"/>
      <c r="G56880" s="149"/>
      <c r="H56880" s="148"/>
      <c r="I56880"/>
    </row>
    <row r="56881" spans="1:9" x14ac:dyDescent="0.25">
      <c r="A56881"/>
      <c r="B56881"/>
      <c r="C56881"/>
      <c r="D56881"/>
      <c r="E56881" s="148"/>
      <c r="F56881" s="148"/>
      <c r="G56881" s="149"/>
      <c r="H56881" s="148"/>
      <c r="I56881"/>
    </row>
    <row r="56882" spans="1:9" x14ac:dyDescent="0.25">
      <c r="A56882"/>
      <c r="B56882"/>
      <c r="C56882"/>
      <c r="D56882"/>
      <c r="E56882" s="148"/>
      <c r="F56882" s="148"/>
      <c r="G56882" s="149"/>
      <c r="H56882" s="148"/>
      <c r="I56882"/>
    </row>
    <row r="56883" spans="1:9" x14ac:dyDescent="0.25">
      <c r="A56883"/>
      <c r="B56883"/>
      <c r="C56883"/>
      <c r="D56883"/>
      <c r="E56883" s="148"/>
      <c r="F56883" s="148"/>
      <c r="G56883" s="149"/>
      <c r="H56883" s="148"/>
      <c r="I56883"/>
    </row>
    <row r="56884" spans="1:9" x14ac:dyDescent="0.25">
      <c r="A56884"/>
      <c r="B56884"/>
      <c r="C56884"/>
      <c r="D56884"/>
      <c r="E56884" s="148"/>
      <c r="F56884" s="148"/>
      <c r="G56884" s="149"/>
      <c r="H56884" s="148"/>
      <c r="I56884"/>
    </row>
    <row r="56885" spans="1:9" x14ac:dyDescent="0.25">
      <c r="A56885"/>
      <c r="B56885"/>
      <c r="C56885"/>
      <c r="D56885"/>
      <c r="E56885" s="148"/>
      <c r="F56885" s="148"/>
      <c r="G56885" s="149"/>
      <c r="H56885" s="148"/>
      <c r="I56885"/>
    </row>
    <row r="56886" spans="1:9" x14ac:dyDescent="0.25">
      <c r="A56886"/>
      <c r="B56886"/>
      <c r="C56886"/>
      <c r="D56886"/>
      <c r="E56886" s="148"/>
      <c r="F56886" s="148"/>
      <c r="G56886" s="149"/>
      <c r="H56886" s="148"/>
      <c r="I56886"/>
    </row>
    <row r="56887" spans="1:9" x14ac:dyDescent="0.25">
      <c r="A56887"/>
      <c r="B56887"/>
      <c r="C56887"/>
      <c r="D56887"/>
      <c r="E56887" s="148"/>
      <c r="F56887" s="148"/>
      <c r="G56887" s="149"/>
      <c r="H56887" s="148"/>
      <c r="I56887"/>
    </row>
    <row r="56888" spans="1:9" x14ac:dyDescent="0.25">
      <c r="A56888"/>
      <c r="B56888"/>
      <c r="C56888"/>
      <c r="D56888"/>
      <c r="E56888" s="148"/>
      <c r="F56888" s="148"/>
      <c r="G56888" s="149"/>
      <c r="H56888" s="148"/>
      <c r="I56888"/>
    </row>
    <row r="56889" spans="1:9" x14ac:dyDescent="0.25">
      <c r="A56889"/>
      <c r="B56889"/>
      <c r="C56889"/>
      <c r="D56889"/>
      <c r="E56889" s="148"/>
      <c r="F56889" s="148"/>
      <c r="G56889" s="149"/>
      <c r="H56889" s="148"/>
      <c r="I56889"/>
    </row>
    <row r="56890" spans="1:9" x14ac:dyDescent="0.25">
      <c r="A56890"/>
      <c r="B56890"/>
      <c r="C56890"/>
      <c r="D56890"/>
      <c r="E56890" s="148"/>
      <c r="F56890" s="148"/>
      <c r="G56890" s="149"/>
      <c r="H56890" s="148"/>
      <c r="I56890"/>
    </row>
    <row r="56891" spans="1:9" x14ac:dyDescent="0.25">
      <c r="A56891"/>
      <c r="B56891"/>
      <c r="C56891"/>
      <c r="D56891"/>
      <c r="E56891" s="148"/>
      <c r="F56891" s="148"/>
      <c r="G56891" s="149"/>
      <c r="H56891" s="148"/>
      <c r="I56891"/>
    </row>
    <row r="56892" spans="1:9" x14ac:dyDescent="0.25">
      <c r="A56892"/>
      <c r="B56892"/>
      <c r="C56892"/>
      <c r="D56892"/>
      <c r="E56892" s="148"/>
      <c r="F56892" s="148"/>
      <c r="G56892" s="149"/>
      <c r="H56892" s="148"/>
      <c r="I56892"/>
    </row>
    <row r="56893" spans="1:9" x14ac:dyDescent="0.25">
      <c r="A56893"/>
      <c r="B56893"/>
      <c r="C56893"/>
      <c r="D56893"/>
      <c r="E56893" s="148"/>
      <c r="F56893" s="148"/>
      <c r="G56893" s="149"/>
      <c r="H56893" s="148"/>
      <c r="I56893"/>
    </row>
    <row r="56894" spans="1:9" x14ac:dyDescent="0.25">
      <c r="A56894"/>
      <c r="B56894"/>
      <c r="C56894"/>
      <c r="D56894"/>
      <c r="E56894" s="148"/>
      <c r="F56894" s="148"/>
      <c r="G56894" s="149"/>
      <c r="H56894" s="148"/>
      <c r="I56894"/>
    </row>
    <row r="56895" spans="1:9" x14ac:dyDescent="0.25">
      <c r="A56895"/>
      <c r="B56895"/>
      <c r="C56895"/>
      <c r="D56895"/>
      <c r="E56895" s="148"/>
      <c r="F56895" s="148"/>
      <c r="G56895" s="149"/>
      <c r="H56895" s="148"/>
      <c r="I56895"/>
    </row>
    <row r="56896" spans="1:9" x14ac:dyDescent="0.25">
      <c r="A56896"/>
      <c r="B56896"/>
      <c r="C56896"/>
      <c r="D56896"/>
      <c r="E56896" s="148"/>
      <c r="F56896" s="148"/>
      <c r="G56896" s="149"/>
      <c r="H56896" s="148"/>
      <c r="I56896"/>
    </row>
    <row r="56897" spans="1:9" x14ac:dyDescent="0.25">
      <c r="A56897"/>
      <c r="B56897"/>
      <c r="C56897"/>
      <c r="D56897"/>
      <c r="E56897" s="148"/>
      <c r="F56897" s="148"/>
      <c r="G56897" s="149"/>
      <c r="H56897" s="148"/>
      <c r="I56897"/>
    </row>
    <row r="56898" spans="1:9" x14ac:dyDescent="0.25">
      <c r="A56898"/>
      <c r="B56898"/>
      <c r="C56898"/>
      <c r="D56898"/>
      <c r="E56898" s="148"/>
      <c r="F56898" s="148"/>
      <c r="G56898" s="149"/>
      <c r="H56898" s="148"/>
      <c r="I56898"/>
    </row>
    <row r="56899" spans="1:9" x14ac:dyDescent="0.25">
      <c r="A56899"/>
      <c r="B56899"/>
      <c r="C56899"/>
      <c r="D56899"/>
      <c r="E56899" s="148"/>
      <c r="F56899" s="148"/>
      <c r="G56899" s="149"/>
      <c r="H56899" s="148"/>
      <c r="I56899"/>
    </row>
    <row r="56900" spans="1:9" x14ac:dyDescent="0.25">
      <c r="A56900"/>
      <c r="B56900"/>
      <c r="C56900"/>
      <c r="D56900"/>
      <c r="E56900" s="148"/>
      <c r="F56900" s="148"/>
      <c r="G56900" s="149"/>
      <c r="H56900" s="148"/>
      <c r="I56900"/>
    </row>
    <row r="56901" spans="1:9" x14ac:dyDescent="0.25">
      <c r="A56901"/>
      <c r="B56901"/>
      <c r="C56901"/>
      <c r="D56901"/>
      <c r="E56901" s="148"/>
      <c r="F56901" s="148"/>
      <c r="G56901" s="149"/>
      <c r="H56901" s="148"/>
      <c r="I56901"/>
    </row>
    <row r="56902" spans="1:9" x14ac:dyDescent="0.25">
      <c r="A56902"/>
      <c r="B56902"/>
      <c r="C56902"/>
      <c r="D56902"/>
      <c r="E56902" s="148"/>
      <c r="F56902" s="148"/>
      <c r="G56902" s="149"/>
      <c r="H56902" s="148"/>
      <c r="I56902"/>
    </row>
    <row r="56903" spans="1:9" x14ac:dyDescent="0.25">
      <c r="A56903"/>
      <c r="B56903"/>
      <c r="C56903"/>
      <c r="D56903"/>
      <c r="E56903" s="148"/>
      <c r="F56903" s="148"/>
      <c r="G56903" s="149"/>
      <c r="H56903" s="148"/>
      <c r="I56903"/>
    </row>
    <row r="56904" spans="1:9" x14ac:dyDescent="0.25">
      <c r="A56904"/>
      <c r="B56904"/>
      <c r="C56904"/>
      <c r="D56904"/>
      <c r="E56904" s="148"/>
      <c r="F56904" s="148"/>
      <c r="G56904" s="149"/>
      <c r="H56904" s="148"/>
      <c r="I56904"/>
    </row>
    <row r="56905" spans="1:9" x14ac:dyDescent="0.25">
      <c r="A56905"/>
      <c r="B56905"/>
      <c r="C56905"/>
      <c r="D56905"/>
      <c r="E56905" s="148"/>
      <c r="F56905" s="148"/>
      <c r="G56905" s="149"/>
      <c r="H56905" s="148"/>
      <c r="I56905"/>
    </row>
    <row r="56906" spans="1:9" x14ac:dyDescent="0.25">
      <c r="A56906"/>
      <c r="B56906"/>
      <c r="C56906"/>
      <c r="D56906"/>
      <c r="E56906" s="148"/>
      <c r="F56906" s="148"/>
      <c r="G56906" s="149"/>
      <c r="H56906" s="148"/>
      <c r="I56906"/>
    </row>
    <row r="56907" spans="1:9" x14ac:dyDescent="0.25">
      <c r="A56907"/>
      <c r="B56907"/>
      <c r="C56907"/>
      <c r="D56907"/>
      <c r="E56907" s="148"/>
      <c r="F56907" s="148"/>
      <c r="G56907" s="149"/>
      <c r="H56907" s="148"/>
      <c r="I56907"/>
    </row>
    <row r="56908" spans="1:9" x14ac:dyDescent="0.25">
      <c r="A56908"/>
      <c r="B56908"/>
      <c r="C56908"/>
      <c r="D56908"/>
      <c r="E56908" s="148"/>
      <c r="F56908" s="148"/>
      <c r="G56908" s="149"/>
      <c r="H56908" s="148"/>
      <c r="I56908"/>
    </row>
    <row r="56909" spans="1:9" x14ac:dyDescent="0.25">
      <c r="A56909"/>
      <c r="B56909"/>
      <c r="C56909"/>
      <c r="D56909"/>
      <c r="E56909" s="148"/>
      <c r="F56909" s="148"/>
      <c r="G56909" s="149"/>
      <c r="H56909" s="148"/>
      <c r="I56909"/>
    </row>
    <row r="56910" spans="1:9" x14ac:dyDescent="0.25">
      <c r="A56910"/>
      <c r="B56910"/>
      <c r="C56910"/>
      <c r="D56910"/>
      <c r="E56910" s="148"/>
      <c r="F56910" s="148"/>
      <c r="G56910" s="149"/>
      <c r="H56910" s="148"/>
      <c r="I56910"/>
    </row>
    <row r="56911" spans="1:9" x14ac:dyDescent="0.25">
      <c r="A56911"/>
      <c r="B56911"/>
      <c r="C56911"/>
      <c r="D56911"/>
      <c r="E56911" s="148"/>
      <c r="F56911" s="148"/>
      <c r="G56911" s="149"/>
      <c r="H56911" s="148"/>
      <c r="I56911"/>
    </row>
    <row r="56912" spans="1:9" x14ac:dyDescent="0.25">
      <c r="A56912"/>
      <c r="B56912"/>
      <c r="C56912"/>
      <c r="D56912"/>
      <c r="E56912" s="148"/>
      <c r="F56912" s="148"/>
      <c r="G56912" s="149"/>
      <c r="H56912" s="148"/>
      <c r="I56912"/>
    </row>
    <row r="56913" spans="1:9" x14ac:dyDescent="0.25">
      <c r="A56913"/>
      <c r="B56913"/>
      <c r="C56913"/>
      <c r="D56913"/>
      <c r="E56913" s="148"/>
      <c r="F56913" s="148"/>
      <c r="G56913" s="149"/>
      <c r="H56913" s="148"/>
      <c r="I56913"/>
    </row>
    <row r="56914" spans="1:9" x14ac:dyDescent="0.25">
      <c r="A56914"/>
      <c r="B56914"/>
      <c r="C56914"/>
      <c r="D56914"/>
      <c r="E56914" s="148"/>
      <c r="F56914" s="148"/>
      <c r="G56914" s="149"/>
      <c r="H56914" s="148"/>
      <c r="I56914"/>
    </row>
    <row r="56915" spans="1:9" x14ac:dyDescent="0.25">
      <c r="A56915"/>
      <c r="B56915"/>
      <c r="C56915"/>
      <c r="D56915"/>
      <c r="E56915" s="148"/>
      <c r="F56915" s="148"/>
      <c r="G56915" s="149"/>
      <c r="H56915" s="148"/>
      <c r="I56915"/>
    </row>
    <row r="56916" spans="1:9" x14ac:dyDescent="0.25">
      <c r="A56916"/>
      <c r="B56916"/>
      <c r="C56916"/>
      <c r="D56916"/>
      <c r="E56916" s="148"/>
      <c r="F56916" s="148"/>
      <c r="G56916" s="149"/>
      <c r="H56916" s="148"/>
      <c r="I56916"/>
    </row>
    <row r="56917" spans="1:9" x14ac:dyDescent="0.25">
      <c r="A56917"/>
      <c r="B56917"/>
      <c r="C56917"/>
      <c r="D56917"/>
      <c r="E56917" s="148"/>
      <c r="F56917" s="148"/>
      <c r="G56917" s="149"/>
      <c r="H56917" s="148"/>
      <c r="I56917"/>
    </row>
    <row r="56918" spans="1:9" x14ac:dyDescent="0.25">
      <c r="A56918"/>
      <c r="B56918"/>
      <c r="C56918"/>
      <c r="D56918"/>
      <c r="E56918" s="148"/>
      <c r="F56918" s="148"/>
      <c r="G56918" s="149"/>
      <c r="H56918" s="148"/>
      <c r="I56918"/>
    </row>
    <row r="56919" spans="1:9" x14ac:dyDescent="0.25">
      <c r="A56919"/>
      <c r="B56919"/>
      <c r="C56919"/>
      <c r="D56919"/>
      <c r="E56919" s="148"/>
      <c r="F56919" s="148"/>
      <c r="G56919" s="149"/>
      <c r="H56919" s="148"/>
      <c r="I56919"/>
    </row>
    <row r="56920" spans="1:9" x14ac:dyDescent="0.25">
      <c r="A56920"/>
      <c r="B56920"/>
      <c r="C56920"/>
      <c r="D56920"/>
      <c r="E56920" s="148"/>
      <c r="F56920" s="148"/>
      <c r="G56920" s="149"/>
      <c r="H56920" s="148"/>
      <c r="I56920"/>
    </row>
    <row r="56921" spans="1:9" x14ac:dyDescent="0.25">
      <c r="A56921"/>
      <c r="B56921"/>
      <c r="C56921"/>
      <c r="D56921"/>
      <c r="E56921" s="148"/>
      <c r="F56921" s="148"/>
      <c r="G56921" s="149"/>
      <c r="H56921" s="148"/>
      <c r="I56921"/>
    </row>
    <row r="56922" spans="1:9" x14ac:dyDescent="0.25">
      <c r="A56922"/>
      <c r="B56922"/>
      <c r="C56922"/>
      <c r="D56922"/>
      <c r="E56922" s="148"/>
      <c r="F56922" s="148"/>
      <c r="G56922" s="149"/>
      <c r="H56922" s="148"/>
      <c r="I56922"/>
    </row>
    <row r="56923" spans="1:9" x14ac:dyDescent="0.25">
      <c r="A56923"/>
      <c r="B56923"/>
      <c r="C56923"/>
      <c r="D56923"/>
      <c r="E56923" s="148"/>
      <c r="F56923" s="148"/>
      <c r="G56923" s="149"/>
      <c r="H56923" s="148"/>
      <c r="I56923"/>
    </row>
    <row r="56924" spans="1:9" x14ac:dyDescent="0.25">
      <c r="A56924"/>
      <c r="B56924"/>
      <c r="C56924"/>
      <c r="D56924"/>
      <c r="E56924" s="148"/>
      <c r="F56924" s="148"/>
      <c r="G56924" s="149"/>
      <c r="H56924" s="148"/>
      <c r="I56924"/>
    </row>
    <row r="56925" spans="1:9" x14ac:dyDescent="0.25">
      <c r="A56925"/>
      <c r="B56925"/>
      <c r="C56925"/>
      <c r="D56925"/>
      <c r="E56925" s="148"/>
      <c r="F56925" s="148"/>
      <c r="G56925" s="149"/>
      <c r="H56925" s="148"/>
      <c r="I56925"/>
    </row>
    <row r="56926" spans="1:9" x14ac:dyDescent="0.25">
      <c r="A56926"/>
      <c r="B56926"/>
      <c r="C56926"/>
      <c r="D56926"/>
      <c r="E56926" s="148"/>
      <c r="F56926" s="148"/>
      <c r="G56926" s="149"/>
      <c r="H56926" s="148"/>
      <c r="I56926"/>
    </row>
    <row r="56927" spans="1:9" x14ac:dyDescent="0.25">
      <c r="A56927"/>
      <c r="B56927"/>
      <c r="C56927"/>
      <c r="D56927"/>
      <c r="E56927" s="148"/>
      <c r="F56927" s="148"/>
      <c r="G56927" s="149"/>
      <c r="H56927" s="148"/>
      <c r="I56927"/>
    </row>
    <row r="56928" spans="1:9" x14ac:dyDescent="0.25">
      <c r="A56928"/>
      <c r="B56928"/>
      <c r="C56928"/>
      <c r="D56928"/>
      <c r="E56928" s="148"/>
      <c r="F56928" s="148"/>
      <c r="G56928" s="149"/>
      <c r="H56928" s="148"/>
      <c r="I56928"/>
    </row>
    <row r="56929" spans="1:9" x14ac:dyDescent="0.25">
      <c r="A56929"/>
      <c r="B56929"/>
      <c r="C56929"/>
      <c r="D56929"/>
      <c r="E56929" s="148"/>
      <c r="F56929" s="148"/>
      <c r="G56929" s="149"/>
      <c r="H56929" s="148"/>
      <c r="I56929"/>
    </row>
    <row r="56930" spans="1:9" x14ac:dyDescent="0.25">
      <c r="A56930"/>
      <c r="B56930"/>
      <c r="C56930"/>
      <c r="D56930"/>
      <c r="E56930" s="148"/>
      <c r="F56930" s="148"/>
      <c r="G56930" s="149"/>
      <c r="H56930" s="148"/>
      <c r="I56930"/>
    </row>
    <row r="56931" spans="1:9" x14ac:dyDescent="0.25">
      <c r="A56931"/>
      <c r="B56931"/>
      <c r="C56931"/>
      <c r="D56931"/>
      <c r="E56931" s="148"/>
      <c r="F56931" s="148"/>
      <c r="G56931" s="149"/>
      <c r="H56931" s="148"/>
      <c r="I56931"/>
    </row>
    <row r="56932" spans="1:9" x14ac:dyDescent="0.25">
      <c r="A56932"/>
      <c r="B56932"/>
      <c r="C56932"/>
      <c r="D56932"/>
      <c r="E56932" s="148"/>
      <c r="F56932" s="148"/>
      <c r="G56932" s="149"/>
      <c r="H56932" s="148"/>
      <c r="I56932"/>
    </row>
    <row r="56933" spans="1:9" x14ac:dyDescent="0.25">
      <c r="A56933"/>
      <c r="B56933"/>
      <c r="C56933"/>
      <c r="D56933"/>
      <c r="E56933" s="148"/>
      <c r="F56933" s="148"/>
      <c r="G56933" s="149"/>
      <c r="H56933" s="148"/>
      <c r="I56933"/>
    </row>
    <row r="56934" spans="1:9" x14ac:dyDescent="0.25">
      <c r="A56934"/>
      <c r="B56934"/>
      <c r="C56934"/>
      <c r="D56934"/>
      <c r="E56934" s="148"/>
      <c r="F56934" s="148"/>
      <c r="G56934" s="149"/>
      <c r="H56934" s="148"/>
      <c r="I56934"/>
    </row>
    <row r="56935" spans="1:9" x14ac:dyDescent="0.25">
      <c r="A56935"/>
      <c r="B56935"/>
      <c r="C56935"/>
      <c r="D56935"/>
      <c r="E56935" s="148"/>
      <c r="F56935" s="148"/>
      <c r="G56935" s="149"/>
      <c r="H56935" s="148"/>
      <c r="I56935"/>
    </row>
    <row r="56936" spans="1:9" x14ac:dyDescent="0.25">
      <c r="A56936"/>
      <c r="B56936"/>
      <c r="C56936"/>
      <c r="D56936"/>
      <c r="E56936" s="148"/>
      <c r="F56936" s="148"/>
      <c r="G56936" s="149"/>
      <c r="H56936" s="148"/>
      <c r="I56936"/>
    </row>
    <row r="56937" spans="1:9" x14ac:dyDescent="0.25">
      <c r="A56937"/>
      <c r="B56937"/>
      <c r="C56937"/>
      <c r="D56937"/>
      <c r="E56937" s="148"/>
      <c r="F56937" s="148"/>
      <c r="G56937" s="149"/>
      <c r="H56937" s="148"/>
      <c r="I56937"/>
    </row>
    <row r="56938" spans="1:9" x14ac:dyDescent="0.25">
      <c r="A56938"/>
      <c r="B56938"/>
      <c r="C56938"/>
      <c r="D56938"/>
      <c r="E56938" s="148"/>
      <c r="F56938" s="148"/>
      <c r="G56938" s="149"/>
      <c r="H56938" s="148"/>
      <c r="I56938"/>
    </row>
    <row r="56939" spans="1:9" x14ac:dyDescent="0.25">
      <c r="A56939"/>
      <c r="B56939"/>
      <c r="C56939"/>
      <c r="D56939"/>
      <c r="E56939" s="148"/>
      <c r="F56939" s="148"/>
      <c r="G56939" s="149"/>
      <c r="H56939" s="148"/>
      <c r="I56939"/>
    </row>
    <row r="56940" spans="1:9" x14ac:dyDescent="0.25">
      <c r="A56940"/>
      <c r="B56940"/>
      <c r="C56940"/>
      <c r="D56940"/>
      <c r="E56940" s="148"/>
      <c r="F56940" s="148"/>
      <c r="G56940" s="149"/>
      <c r="H56940" s="148"/>
      <c r="I56940"/>
    </row>
    <row r="56941" spans="1:9" x14ac:dyDescent="0.25">
      <c r="A56941"/>
      <c r="B56941"/>
      <c r="C56941"/>
      <c r="D56941"/>
      <c r="E56941" s="148"/>
      <c r="F56941" s="148"/>
      <c r="G56941" s="149"/>
      <c r="H56941" s="148"/>
      <c r="I56941"/>
    </row>
    <row r="56942" spans="1:9" x14ac:dyDescent="0.25">
      <c r="A56942"/>
      <c r="B56942"/>
      <c r="C56942"/>
      <c r="D56942"/>
      <c r="E56942" s="148"/>
      <c r="F56942" s="148"/>
      <c r="G56942" s="149"/>
      <c r="H56942" s="148"/>
      <c r="I56942"/>
    </row>
    <row r="56943" spans="1:9" x14ac:dyDescent="0.25">
      <c r="A56943"/>
      <c r="B56943"/>
      <c r="C56943"/>
      <c r="D56943"/>
      <c r="E56943" s="148"/>
      <c r="F56943" s="148"/>
      <c r="G56943" s="149"/>
      <c r="H56943" s="148"/>
      <c r="I56943"/>
    </row>
    <row r="56944" spans="1:9" x14ac:dyDescent="0.25">
      <c r="A56944"/>
      <c r="B56944"/>
      <c r="C56944"/>
      <c r="D56944"/>
      <c r="E56944" s="148"/>
      <c r="F56944" s="148"/>
      <c r="G56944" s="149"/>
      <c r="H56944" s="148"/>
      <c r="I56944"/>
    </row>
    <row r="56945" spans="1:9" x14ac:dyDescent="0.25">
      <c r="A56945"/>
      <c r="B56945"/>
      <c r="C56945"/>
      <c r="D56945"/>
      <c r="E56945" s="148"/>
      <c r="F56945" s="148"/>
      <c r="G56945" s="149"/>
      <c r="H56945" s="148"/>
      <c r="I56945"/>
    </row>
    <row r="56946" spans="1:9" x14ac:dyDescent="0.25">
      <c r="A56946"/>
      <c r="B56946"/>
      <c r="C56946"/>
      <c r="D56946"/>
      <c r="E56946" s="148"/>
      <c r="F56946" s="148"/>
      <c r="G56946" s="149"/>
      <c r="H56946" s="148"/>
      <c r="I56946"/>
    </row>
    <row r="56947" spans="1:9" x14ac:dyDescent="0.25">
      <c r="A56947"/>
      <c r="B56947"/>
      <c r="C56947"/>
      <c r="D56947"/>
      <c r="E56947" s="148"/>
      <c r="F56947" s="148"/>
      <c r="G56947" s="149"/>
      <c r="H56947" s="148"/>
      <c r="I56947"/>
    </row>
    <row r="56948" spans="1:9" x14ac:dyDescent="0.25">
      <c r="A56948"/>
      <c r="B56948"/>
      <c r="C56948"/>
      <c r="D56948"/>
      <c r="E56948" s="148"/>
      <c r="F56948" s="148"/>
      <c r="G56948" s="149"/>
      <c r="H56948" s="148"/>
      <c r="I56948"/>
    </row>
    <row r="56949" spans="1:9" x14ac:dyDescent="0.25">
      <c r="A56949"/>
      <c r="B56949"/>
      <c r="C56949"/>
      <c r="D56949"/>
      <c r="E56949" s="148"/>
      <c r="F56949" s="148"/>
      <c r="G56949" s="149"/>
      <c r="H56949" s="148"/>
      <c r="I56949"/>
    </row>
    <row r="56950" spans="1:9" x14ac:dyDescent="0.25">
      <c r="A56950"/>
      <c r="B56950"/>
      <c r="C56950"/>
      <c r="D56950"/>
      <c r="E56950" s="148"/>
      <c r="F56950" s="148"/>
      <c r="G56950" s="149"/>
      <c r="H56950" s="148"/>
      <c r="I56950"/>
    </row>
    <row r="56951" spans="1:9" x14ac:dyDescent="0.25">
      <c r="A56951"/>
      <c r="B56951"/>
      <c r="C56951"/>
      <c r="D56951"/>
      <c r="E56951" s="148"/>
      <c r="F56951" s="148"/>
      <c r="G56951" s="149"/>
      <c r="H56951" s="148"/>
      <c r="I56951"/>
    </row>
    <row r="56952" spans="1:9" x14ac:dyDescent="0.25">
      <c r="A56952"/>
      <c r="B56952"/>
      <c r="C56952"/>
      <c r="D56952"/>
      <c r="E56952" s="148"/>
      <c r="F56952" s="148"/>
      <c r="G56952" s="149"/>
      <c r="H56952" s="148"/>
      <c r="I56952"/>
    </row>
    <row r="56953" spans="1:9" x14ac:dyDescent="0.25">
      <c r="A56953"/>
      <c r="B56953"/>
      <c r="C56953"/>
      <c r="D56953"/>
      <c r="E56953" s="148"/>
      <c r="F56953" s="148"/>
      <c r="G56953" s="149"/>
      <c r="H56953" s="148"/>
      <c r="I56953"/>
    </row>
    <row r="56954" spans="1:9" x14ac:dyDescent="0.25">
      <c r="A56954"/>
      <c r="B56954"/>
      <c r="C56954"/>
      <c r="D56954"/>
      <c r="E56954" s="148"/>
      <c r="F56954" s="148"/>
      <c r="G56954" s="149"/>
      <c r="H56954" s="148"/>
      <c r="I56954"/>
    </row>
    <row r="56955" spans="1:9" x14ac:dyDescent="0.25">
      <c r="A56955"/>
      <c r="B56955"/>
      <c r="C56955"/>
      <c r="D56955"/>
      <c r="E56955" s="148"/>
      <c r="F56955" s="148"/>
      <c r="G56955" s="149"/>
      <c r="H56955" s="148"/>
      <c r="I56955"/>
    </row>
    <row r="56956" spans="1:9" x14ac:dyDescent="0.25">
      <c r="A56956"/>
      <c r="B56956"/>
      <c r="C56956"/>
      <c r="D56956"/>
      <c r="E56956" s="148"/>
      <c r="F56956" s="148"/>
      <c r="G56956" s="149"/>
      <c r="H56956" s="148"/>
      <c r="I56956"/>
    </row>
    <row r="56957" spans="1:9" x14ac:dyDescent="0.25">
      <c r="A56957"/>
      <c r="B56957"/>
      <c r="C56957"/>
      <c r="D56957"/>
      <c r="E56957" s="148"/>
      <c r="F56957" s="148"/>
      <c r="G56957" s="149"/>
      <c r="H56957" s="148"/>
      <c r="I56957"/>
    </row>
    <row r="56958" spans="1:9" x14ac:dyDescent="0.25">
      <c r="A56958"/>
      <c r="B56958"/>
      <c r="C56958"/>
      <c r="D56958"/>
      <c r="E56958" s="148"/>
      <c r="F56958" s="148"/>
      <c r="G56958" s="149"/>
      <c r="H56958" s="148"/>
      <c r="I56958"/>
    </row>
    <row r="56959" spans="1:9" x14ac:dyDescent="0.25">
      <c r="A56959"/>
      <c r="B56959"/>
      <c r="C56959"/>
      <c r="D56959"/>
      <c r="E56959" s="148"/>
      <c r="F56959" s="148"/>
      <c r="G56959" s="149"/>
      <c r="H56959" s="148"/>
      <c r="I56959"/>
    </row>
    <row r="56960" spans="1:9" x14ac:dyDescent="0.25">
      <c r="A56960"/>
      <c r="B56960"/>
      <c r="C56960"/>
      <c r="D56960"/>
      <c r="E56960" s="148"/>
      <c r="F56960" s="148"/>
      <c r="G56960" s="149"/>
      <c r="H56960" s="148"/>
      <c r="I56960"/>
    </row>
    <row r="56961" spans="1:9" x14ac:dyDescent="0.25">
      <c r="A56961"/>
      <c r="B56961"/>
      <c r="C56961"/>
      <c r="D56961"/>
      <c r="E56961" s="148"/>
      <c r="F56961" s="148"/>
      <c r="G56961" s="149"/>
      <c r="H56961" s="148"/>
      <c r="I56961"/>
    </row>
    <row r="56962" spans="1:9" x14ac:dyDescent="0.25">
      <c r="A56962"/>
      <c r="B56962"/>
      <c r="C56962"/>
      <c r="D56962"/>
      <c r="E56962" s="148"/>
      <c r="F56962" s="148"/>
      <c r="G56962" s="149"/>
      <c r="H56962" s="148"/>
      <c r="I56962"/>
    </row>
    <row r="56963" spans="1:9" x14ac:dyDescent="0.25">
      <c r="A56963"/>
      <c r="B56963"/>
      <c r="C56963"/>
      <c r="D56963"/>
      <c r="E56963" s="148"/>
      <c r="F56963" s="148"/>
      <c r="G56963" s="149"/>
      <c r="H56963" s="148"/>
      <c r="I56963"/>
    </row>
    <row r="56964" spans="1:9" x14ac:dyDescent="0.25">
      <c r="A56964"/>
      <c r="B56964"/>
      <c r="C56964"/>
      <c r="D56964"/>
      <c r="E56964" s="148"/>
      <c r="F56964" s="148"/>
      <c r="G56964" s="149"/>
      <c r="H56964" s="148"/>
      <c r="I56964"/>
    </row>
    <row r="56965" spans="1:9" x14ac:dyDescent="0.25">
      <c r="A56965"/>
      <c r="B56965"/>
      <c r="C56965"/>
      <c r="D56965"/>
      <c r="E56965" s="148"/>
      <c r="F56965" s="148"/>
      <c r="G56965" s="149"/>
      <c r="H56965" s="148"/>
      <c r="I56965"/>
    </row>
    <row r="56966" spans="1:9" x14ac:dyDescent="0.25">
      <c r="A56966"/>
      <c r="B56966"/>
      <c r="C56966"/>
      <c r="D56966"/>
      <c r="E56966" s="148"/>
      <c r="F56966" s="148"/>
      <c r="G56966" s="149"/>
      <c r="H56966" s="148"/>
      <c r="I56966"/>
    </row>
    <row r="56967" spans="1:9" x14ac:dyDescent="0.25">
      <c r="A56967"/>
      <c r="B56967"/>
      <c r="C56967"/>
      <c r="D56967"/>
      <c r="E56967" s="148"/>
      <c r="F56967" s="148"/>
      <c r="G56967" s="149"/>
      <c r="H56967" s="148"/>
      <c r="I56967"/>
    </row>
    <row r="56968" spans="1:9" x14ac:dyDescent="0.25">
      <c r="A56968"/>
      <c r="B56968"/>
      <c r="C56968"/>
      <c r="D56968"/>
      <c r="E56968" s="148"/>
      <c r="F56968" s="148"/>
      <c r="G56968" s="149"/>
      <c r="H56968" s="148"/>
      <c r="I56968"/>
    </row>
    <row r="56969" spans="1:9" x14ac:dyDescent="0.25">
      <c r="A56969"/>
      <c r="B56969"/>
      <c r="C56969"/>
      <c r="D56969"/>
      <c r="E56969" s="148"/>
      <c r="F56969" s="148"/>
      <c r="G56969" s="149"/>
      <c r="H56969" s="148"/>
      <c r="I56969"/>
    </row>
    <row r="56970" spans="1:9" x14ac:dyDescent="0.25">
      <c r="A56970"/>
      <c r="B56970"/>
      <c r="C56970"/>
      <c r="D56970"/>
      <c r="E56970" s="148"/>
      <c r="F56970" s="148"/>
      <c r="G56970" s="149"/>
      <c r="H56970" s="148"/>
      <c r="I56970"/>
    </row>
    <row r="56971" spans="1:9" x14ac:dyDescent="0.25">
      <c r="A56971"/>
      <c r="B56971"/>
      <c r="C56971"/>
      <c r="D56971"/>
      <c r="E56971" s="148"/>
      <c r="F56971" s="148"/>
      <c r="G56971" s="149"/>
      <c r="H56971" s="148"/>
      <c r="I56971"/>
    </row>
    <row r="56972" spans="1:9" x14ac:dyDescent="0.25">
      <c r="A56972"/>
      <c r="B56972"/>
      <c r="C56972"/>
      <c r="D56972"/>
      <c r="E56972" s="148"/>
      <c r="F56972" s="148"/>
      <c r="G56972" s="149"/>
      <c r="H56972" s="148"/>
      <c r="I56972"/>
    </row>
    <row r="56973" spans="1:9" x14ac:dyDescent="0.25">
      <c r="A56973"/>
      <c r="B56973"/>
      <c r="C56973"/>
      <c r="D56973"/>
      <c r="E56973" s="148"/>
      <c r="F56973" s="148"/>
      <c r="G56973" s="149"/>
      <c r="H56973" s="148"/>
      <c r="I56973"/>
    </row>
    <row r="56974" spans="1:9" x14ac:dyDescent="0.25">
      <c r="A56974"/>
      <c r="B56974"/>
      <c r="C56974"/>
      <c r="D56974"/>
      <c r="E56974" s="148"/>
      <c r="F56974" s="148"/>
      <c r="G56974" s="149"/>
      <c r="H56974" s="148"/>
      <c r="I56974"/>
    </row>
    <row r="56975" spans="1:9" x14ac:dyDescent="0.25">
      <c r="A56975"/>
      <c r="B56975"/>
      <c r="C56975"/>
      <c r="D56975"/>
      <c r="E56975" s="148"/>
      <c r="F56975" s="148"/>
      <c r="G56975" s="149"/>
      <c r="H56975" s="148"/>
      <c r="I56975"/>
    </row>
    <row r="56976" spans="1:9" x14ac:dyDescent="0.25">
      <c r="A56976"/>
      <c r="B56976"/>
      <c r="C56976"/>
      <c r="D56976"/>
      <c r="E56976" s="148"/>
      <c r="F56976" s="148"/>
      <c r="G56976" s="149"/>
      <c r="H56976" s="148"/>
      <c r="I56976"/>
    </row>
    <row r="56977" spans="1:9" x14ac:dyDescent="0.25">
      <c r="A56977"/>
      <c r="B56977"/>
      <c r="C56977"/>
      <c r="D56977"/>
      <c r="E56977" s="148"/>
      <c r="F56977" s="148"/>
      <c r="G56977" s="149"/>
      <c r="H56977" s="148"/>
      <c r="I56977"/>
    </row>
    <row r="56978" spans="1:9" x14ac:dyDescent="0.25">
      <c r="A56978"/>
      <c r="B56978"/>
      <c r="C56978"/>
      <c r="D56978"/>
      <c r="E56978" s="148"/>
      <c r="F56978" s="148"/>
      <c r="G56978" s="149"/>
      <c r="H56978" s="148"/>
      <c r="I56978"/>
    </row>
    <row r="56979" spans="1:9" x14ac:dyDescent="0.25">
      <c r="A56979"/>
      <c r="B56979"/>
      <c r="C56979"/>
      <c r="D56979"/>
      <c r="E56979" s="148"/>
      <c r="F56979" s="148"/>
      <c r="G56979" s="149"/>
      <c r="H56979" s="148"/>
      <c r="I56979"/>
    </row>
    <row r="56980" spans="1:9" x14ac:dyDescent="0.25">
      <c r="A56980"/>
      <c r="B56980"/>
      <c r="C56980"/>
      <c r="D56980"/>
      <c r="E56980" s="148"/>
      <c r="F56980" s="148"/>
      <c r="G56980" s="149"/>
      <c r="H56980" s="148"/>
      <c r="I56980"/>
    </row>
    <row r="56981" spans="1:9" x14ac:dyDescent="0.25">
      <c r="A56981"/>
      <c r="B56981"/>
      <c r="C56981"/>
      <c r="D56981"/>
      <c r="E56981" s="148"/>
      <c r="F56981" s="148"/>
      <c r="G56981" s="149"/>
      <c r="H56981" s="148"/>
      <c r="I56981"/>
    </row>
    <row r="56982" spans="1:9" x14ac:dyDescent="0.25">
      <c r="A56982"/>
      <c r="B56982"/>
      <c r="C56982"/>
      <c r="D56982"/>
      <c r="E56982" s="148"/>
      <c r="F56982" s="148"/>
      <c r="G56982" s="149"/>
      <c r="H56982" s="148"/>
      <c r="I56982"/>
    </row>
    <row r="56983" spans="1:9" x14ac:dyDescent="0.25">
      <c r="A56983"/>
      <c r="B56983"/>
      <c r="C56983"/>
      <c r="D56983"/>
      <c r="E56983" s="148"/>
      <c r="F56983" s="148"/>
      <c r="G56983" s="149"/>
      <c r="H56983" s="148"/>
      <c r="I56983"/>
    </row>
    <row r="56984" spans="1:9" x14ac:dyDescent="0.25">
      <c r="A56984"/>
      <c r="B56984"/>
      <c r="C56984"/>
      <c r="D56984"/>
      <c r="E56984" s="148"/>
      <c r="F56984" s="148"/>
      <c r="G56984" s="149"/>
      <c r="H56984" s="148"/>
      <c r="I56984"/>
    </row>
    <row r="56985" spans="1:9" x14ac:dyDescent="0.25">
      <c r="A56985"/>
      <c r="B56985"/>
      <c r="C56985"/>
      <c r="D56985"/>
      <c r="E56985" s="148"/>
      <c r="F56985" s="148"/>
      <c r="G56985" s="149"/>
      <c r="H56985" s="148"/>
      <c r="I56985"/>
    </row>
    <row r="56986" spans="1:9" x14ac:dyDescent="0.25">
      <c r="A56986"/>
      <c r="B56986"/>
      <c r="C56986"/>
      <c r="D56986"/>
      <c r="E56986" s="148"/>
      <c r="F56986" s="148"/>
      <c r="G56986" s="149"/>
      <c r="H56986" s="148"/>
      <c r="I56986"/>
    </row>
    <row r="56987" spans="1:9" x14ac:dyDescent="0.25">
      <c r="A56987"/>
      <c r="B56987"/>
      <c r="C56987"/>
      <c r="D56987"/>
      <c r="E56987" s="148"/>
      <c r="F56987" s="148"/>
      <c r="G56987" s="149"/>
      <c r="H56987" s="148"/>
      <c r="I56987"/>
    </row>
    <row r="56988" spans="1:9" x14ac:dyDescent="0.25">
      <c r="A56988"/>
      <c r="B56988"/>
      <c r="C56988"/>
      <c r="D56988"/>
      <c r="E56988" s="148"/>
      <c r="F56988" s="148"/>
      <c r="G56988" s="149"/>
      <c r="H56988" s="148"/>
      <c r="I56988"/>
    </row>
    <row r="56989" spans="1:9" x14ac:dyDescent="0.25">
      <c r="A56989"/>
      <c r="B56989"/>
      <c r="C56989"/>
      <c r="D56989"/>
      <c r="E56989" s="148"/>
      <c r="F56989" s="148"/>
      <c r="G56989" s="149"/>
      <c r="H56989" s="148"/>
      <c r="I56989"/>
    </row>
    <row r="56990" spans="1:9" x14ac:dyDescent="0.25">
      <c r="A56990"/>
      <c r="B56990"/>
      <c r="C56990"/>
      <c r="D56990"/>
      <c r="E56990" s="148"/>
      <c r="F56990" s="148"/>
      <c r="G56990" s="149"/>
      <c r="H56990" s="148"/>
      <c r="I56990"/>
    </row>
    <row r="56991" spans="1:9" x14ac:dyDescent="0.25">
      <c r="A56991"/>
      <c r="B56991"/>
      <c r="C56991"/>
      <c r="D56991"/>
      <c r="E56991" s="148"/>
      <c r="F56991" s="148"/>
      <c r="G56991" s="149"/>
      <c r="H56991" s="148"/>
      <c r="I56991"/>
    </row>
    <row r="56992" spans="1:9" x14ac:dyDescent="0.25">
      <c r="A56992"/>
      <c r="B56992"/>
      <c r="C56992"/>
      <c r="D56992"/>
      <c r="E56992" s="148"/>
      <c r="F56992" s="148"/>
      <c r="G56992" s="149"/>
      <c r="H56992" s="148"/>
      <c r="I56992"/>
    </row>
    <row r="56993" spans="1:9" x14ac:dyDescent="0.25">
      <c r="A56993"/>
      <c r="B56993"/>
      <c r="C56993"/>
      <c r="D56993"/>
      <c r="E56993" s="148"/>
      <c r="F56993" s="148"/>
      <c r="G56993" s="149"/>
      <c r="H56993" s="148"/>
      <c r="I56993"/>
    </row>
    <row r="56994" spans="1:9" x14ac:dyDescent="0.25">
      <c r="A56994"/>
      <c r="B56994"/>
      <c r="C56994"/>
      <c r="D56994"/>
      <c r="E56994" s="148"/>
      <c r="F56994" s="148"/>
      <c r="G56994" s="149"/>
      <c r="H56994" s="148"/>
      <c r="I56994"/>
    </row>
    <row r="56995" spans="1:9" x14ac:dyDescent="0.25">
      <c r="A56995"/>
      <c r="B56995"/>
      <c r="C56995"/>
      <c r="D56995"/>
      <c r="E56995" s="148"/>
      <c r="F56995" s="148"/>
      <c r="G56995" s="149"/>
      <c r="H56995" s="148"/>
      <c r="I56995"/>
    </row>
    <row r="56996" spans="1:9" x14ac:dyDescent="0.25">
      <c r="A56996"/>
      <c r="B56996"/>
      <c r="C56996"/>
      <c r="D56996"/>
      <c r="E56996" s="148"/>
      <c r="F56996" s="148"/>
      <c r="G56996" s="149"/>
      <c r="H56996" s="148"/>
      <c r="I56996"/>
    </row>
    <row r="56997" spans="1:9" x14ac:dyDescent="0.25">
      <c r="A56997"/>
      <c r="B56997"/>
      <c r="C56997"/>
      <c r="D56997"/>
      <c r="E56997" s="148"/>
      <c r="F56997" s="148"/>
      <c r="G56997" s="149"/>
      <c r="H56997" s="148"/>
      <c r="I56997"/>
    </row>
    <row r="56998" spans="1:9" x14ac:dyDescent="0.25">
      <c r="A56998"/>
      <c r="B56998"/>
      <c r="C56998"/>
      <c r="D56998"/>
      <c r="E56998" s="148"/>
      <c r="F56998" s="148"/>
      <c r="G56998" s="149"/>
      <c r="H56998" s="148"/>
      <c r="I56998"/>
    </row>
    <row r="56999" spans="1:9" x14ac:dyDescent="0.25">
      <c r="A56999"/>
      <c r="B56999"/>
      <c r="C56999"/>
      <c r="D56999"/>
      <c r="E56999" s="148"/>
      <c r="F56999" s="148"/>
      <c r="G56999" s="149"/>
      <c r="H56999" s="148"/>
      <c r="I56999"/>
    </row>
    <row r="57000" spans="1:9" x14ac:dyDescent="0.25">
      <c r="A57000"/>
      <c r="B57000"/>
      <c r="C57000"/>
      <c r="D57000"/>
      <c r="E57000" s="148"/>
      <c r="F57000" s="148"/>
      <c r="G57000" s="149"/>
      <c r="H57000" s="148"/>
      <c r="I57000"/>
    </row>
    <row r="57001" spans="1:9" x14ac:dyDescent="0.25">
      <c r="A57001"/>
      <c r="B57001"/>
      <c r="C57001"/>
      <c r="D57001"/>
      <c r="E57001" s="148"/>
      <c r="F57001" s="148"/>
      <c r="G57001" s="149"/>
      <c r="H57001" s="148"/>
      <c r="I57001"/>
    </row>
    <row r="57002" spans="1:9" x14ac:dyDescent="0.25">
      <c r="A57002"/>
      <c r="B57002"/>
      <c r="C57002"/>
      <c r="D57002"/>
      <c r="E57002" s="148"/>
      <c r="F57002" s="148"/>
      <c r="G57002" s="149"/>
      <c r="H57002" s="148"/>
      <c r="I57002"/>
    </row>
    <row r="57003" spans="1:9" x14ac:dyDescent="0.25">
      <c r="A57003"/>
      <c r="B57003"/>
      <c r="C57003"/>
      <c r="D57003"/>
      <c r="E57003" s="148"/>
      <c r="F57003" s="148"/>
      <c r="G57003" s="149"/>
      <c r="H57003" s="148"/>
      <c r="I57003"/>
    </row>
    <row r="57004" spans="1:9" x14ac:dyDescent="0.25">
      <c r="A57004"/>
      <c r="B57004"/>
      <c r="C57004"/>
      <c r="D57004"/>
      <c r="E57004" s="148"/>
      <c r="F57004" s="148"/>
      <c r="G57004" s="149"/>
      <c r="H57004" s="148"/>
      <c r="I57004"/>
    </row>
    <row r="57005" spans="1:9" x14ac:dyDescent="0.25">
      <c r="A57005"/>
      <c r="B57005"/>
      <c r="C57005"/>
      <c r="D57005"/>
      <c r="E57005" s="148"/>
      <c r="F57005" s="148"/>
      <c r="G57005" s="149"/>
      <c r="H57005" s="148"/>
      <c r="I57005"/>
    </row>
    <row r="57006" spans="1:9" x14ac:dyDescent="0.25">
      <c r="A57006"/>
      <c r="B57006"/>
      <c r="C57006"/>
      <c r="D57006"/>
      <c r="E57006" s="148"/>
      <c r="F57006" s="148"/>
      <c r="G57006" s="149"/>
      <c r="H57006" s="148"/>
      <c r="I57006"/>
    </row>
    <row r="57007" spans="1:9" x14ac:dyDescent="0.25">
      <c r="A57007"/>
      <c r="B57007"/>
      <c r="C57007"/>
      <c r="D57007"/>
      <c r="E57007" s="148"/>
      <c r="F57007" s="148"/>
      <c r="G57007" s="149"/>
      <c r="H57007" s="148"/>
      <c r="I57007"/>
    </row>
    <row r="57008" spans="1:9" x14ac:dyDescent="0.25">
      <c r="A57008"/>
      <c r="B57008"/>
      <c r="C57008"/>
      <c r="D57008"/>
      <c r="E57008" s="148"/>
      <c r="F57008" s="148"/>
      <c r="G57008" s="149"/>
      <c r="H57008" s="148"/>
      <c r="I57008"/>
    </row>
    <row r="57009" spans="1:9" x14ac:dyDescent="0.25">
      <c r="A57009"/>
      <c r="B57009"/>
      <c r="C57009"/>
      <c r="D57009"/>
      <c r="E57009" s="148"/>
      <c r="F57009" s="148"/>
      <c r="G57009" s="149"/>
      <c r="H57009" s="148"/>
      <c r="I57009"/>
    </row>
    <row r="57010" spans="1:9" x14ac:dyDescent="0.25">
      <c r="A57010"/>
      <c r="B57010"/>
      <c r="C57010"/>
      <c r="D57010"/>
      <c r="E57010" s="148"/>
      <c r="F57010" s="148"/>
      <c r="G57010" s="149"/>
      <c r="H57010" s="148"/>
      <c r="I57010"/>
    </row>
    <row r="57011" spans="1:9" x14ac:dyDescent="0.25">
      <c r="A57011"/>
      <c r="B57011"/>
      <c r="C57011"/>
      <c r="D57011"/>
      <c r="E57011" s="148"/>
      <c r="F57011" s="148"/>
      <c r="G57011" s="149"/>
      <c r="H57011" s="148"/>
      <c r="I57011"/>
    </row>
    <row r="57012" spans="1:9" x14ac:dyDescent="0.25">
      <c r="A57012"/>
      <c r="B57012"/>
      <c r="C57012"/>
      <c r="D57012"/>
      <c r="E57012" s="148"/>
      <c r="F57012" s="148"/>
      <c r="G57012" s="149"/>
      <c r="H57012" s="148"/>
      <c r="I57012"/>
    </row>
    <row r="57013" spans="1:9" x14ac:dyDescent="0.25">
      <c r="A57013"/>
      <c r="B57013"/>
      <c r="C57013"/>
      <c r="D57013"/>
      <c r="E57013" s="148"/>
      <c r="F57013" s="148"/>
      <c r="G57013" s="149"/>
      <c r="H57013" s="148"/>
      <c r="I57013"/>
    </row>
    <row r="57014" spans="1:9" x14ac:dyDescent="0.25">
      <c r="A57014"/>
      <c r="B57014"/>
      <c r="C57014"/>
      <c r="D57014"/>
      <c r="E57014" s="148"/>
      <c r="F57014" s="148"/>
      <c r="G57014" s="149"/>
      <c r="H57014" s="148"/>
      <c r="I57014"/>
    </row>
    <row r="57015" spans="1:9" x14ac:dyDescent="0.25">
      <c r="A57015"/>
      <c r="B57015"/>
      <c r="C57015"/>
      <c r="D57015"/>
      <c r="E57015" s="148"/>
      <c r="F57015" s="148"/>
      <c r="G57015" s="149"/>
      <c r="H57015" s="148"/>
      <c r="I57015"/>
    </row>
    <row r="57016" spans="1:9" x14ac:dyDescent="0.25">
      <c r="A57016"/>
      <c r="B57016"/>
      <c r="C57016"/>
      <c r="D57016"/>
      <c r="E57016" s="148"/>
      <c r="F57016" s="148"/>
      <c r="G57016" s="149"/>
      <c r="H57016" s="148"/>
      <c r="I57016"/>
    </row>
    <row r="57017" spans="1:9" x14ac:dyDescent="0.25">
      <c r="A57017"/>
      <c r="B57017"/>
      <c r="C57017"/>
      <c r="D57017"/>
      <c r="E57017" s="148"/>
      <c r="F57017" s="148"/>
      <c r="G57017" s="149"/>
      <c r="H57017" s="148"/>
      <c r="I57017"/>
    </row>
    <row r="57018" spans="1:9" x14ac:dyDescent="0.25">
      <c r="A57018"/>
      <c r="B57018"/>
      <c r="C57018"/>
      <c r="D57018"/>
      <c r="E57018" s="148"/>
      <c r="F57018" s="148"/>
      <c r="G57018" s="149"/>
      <c r="H57018" s="148"/>
      <c r="I57018"/>
    </row>
    <row r="57019" spans="1:9" x14ac:dyDescent="0.25">
      <c r="A57019"/>
      <c r="B57019"/>
      <c r="C57019"/>
      <c r="D57019"/>
      <c r="E57019" s="148"/>
      <c r="F57019" s="148"/>
      <c r="G57019" s="149"/>
      <c r="H57019" s="148"/>
      <c r="I57019"/>
    </row>
    <row r="57020" spans="1:9" x14ac:dyDescent="0.25">
      <c r="A57020"/>
      <c r="B57020"/>
      <c r="C57020"/>
      <c r="D57020"/>
      <c r="E57020" s="148"/>
      <c r="F57020" s="148"/>
      <c r="G57020" s="149"/>
      <c r="H57020" s="148"/>
      <c r="I57020"/>
    </row>
    <row r="57021" spans="1:9" x14ac:dyDescent="0.25">
      <c r="A57021"/>
      <c r="B57021"/>
      <c r="C57021"/>
      <c r="D57021"/>
      <c r="E57021" s="148"/>
      <c r="F57021" s="148"/>
      <c r="G57021" s="149"/>
      <c r="H57021" s="148"/>
      <c r="I57021"/>
    </row>
    <row r="57022" spans="1:9" x14ac:dyDescent="0.25">
      <c r="A57022"/>
      <c r="B57022"/>
      <c r="C57022"/>
      <c r="D57022"/>
      <c r="E57022" s="148"/>
      <c r="F57022" s="148"/>
      <c r="G57022" s="149"/>
      <c r="H57022" s="148"/>
      <c r="I57022"/>
    </row>
    <row r="57023" spans="1:9" x14ac:dyDescent="0.25">
      <c r="A57023"/>
      <c r="B57023"/>
      <c r="C57023"/>
      <c r="D57023"/>
      <c r="E57023" s="148"/>
      <c r="F57023" s="148"/>
      <c r="G57023" s="149"/>
      <c r="H57023" s="148"/>
      <c r="I57023"/>
    </row>
    <row r="57024" spans="1:9" x14ac:dyDescent="0.25">
      <c r="A57024"/>
      <c r="B57024"/>
      <c r="C57024"/>
      <c r="D57024"/>
      <c r="E57024" s="148"/>
      <c r="F57024" s="148"/>
      <c r="G57024" s="149"/>
      <c r="H57024" s="148"/>
      <c r="I57024"/>
    </row>
    <row r="57025" spans="1:9" x14ac:dyDescent="0.25">
      <c r="A57025"/>
      <c r="B57025"/>
      <c r="C57025"/>
      <c r="D57025"/>
      <c r="E57025" s="148"/>
      <c r="F57025" s="148"/>
      <c r="G57025" s="149"/>
      <c r="H57025" s="148"/>
      <c r="I57025"/>
    </row>
    <row r="57026" spans="1:9" x14ac:dyDescent="0.25">
      <c r="A57026"/>
      <c r="B57026"/>
      <c r="C57026"/>
      <c r="D57026"/>
      <c r="E57026" s="148"/>
      <c r="F57026" s="148"/>
      <c r="G57026" s="149"/>
      <c r="H57026" s="148"/>
      <c r="I57026"/>
    </row>
    <row r="57027" spans="1:9" x14ac:dyDescent="0.25">
      <c r="A57027"/>
      <c r="B57027"/>
      <c r="C57027"/>
      <c r="D57027"/>
      <c r="E57027" s="148"/>
      <c r="F57027" s="148"/>
      <c r="G57027" s="149"/>
      <c r="H57027" s="148"/>
      <c r="I57027"/>
    </row>
    <row r="57028" spans="1:9" x14ac:dyDescent="0.25">
      <c r="A57028"/>
      <c r="B57028"/>
      <c r="C57028"/>
      <c r="D57028"/>
      <c r="E57028" s="148"/>
      <c r="F57028" s="148"/>
      <c r="G57028" s="149"/>
      <c r="H57028" s="148"/>
      <c r="I57028"/>
    </row>
    <row r="57029" spans="1:9" x14ac:dyDescent="0.25">
      <c r="A57029"/>
      <c r="B57029"/>
      <c r="C57029"/>
      <c r="D57029"/>
      <c r="E57029" s="148"/>
      <c r="F57029" s="148"/>
      <c r="G57029" s="149"/>
      <c r="H57029" s="148"/>
      <c r="I57029"/>
    </row>
    <row r="57030" spans="1:9" x14ac:dyDescent="0.25">
      <c r="A57030"/>
      <c r="B57030"/>
      <c r="C57030"/>
      <c r="D57030"/>
      <c r="E57030" s="148"/>
      <c r="F57030" s="148"/>
      <c r="G57030" s="149"/>
      <c r="H57030" s="148"/>
      <c r="I57030"/>
    </row>
    <row r="57031" spans="1:9" x14ac:dyDescent="0.25">
      <c r="A57031"/>
      <c r="B57031"/>
      <c r="C57031"/>
      <c r="D57031"/>
      <c r="E57031" s="148"/>
      <c r="F57031" s="148"/>
      <c r="G57031" s="149"/>
      <c r="H57031" s="148"/>
      <c r="I57031"/>
    </row>
    <row r="57032" spans="1:9" x14ac:dyDescent="0.25">
      <c r="A57032"/>
      <c r="B57032"/>
      <c r="C57032"/>
      <c r="D57032"/>
      <c r="E57032" s="148"/>
      <c r="F57032" s="148"/>
      <c r="G57032" s="149"/>
      <c r="H57032" s="148"/>
      <c r="I57032"/>
    </row>
    <row r="57033" spans="1:9" x14ac:dyDescent="0.25">
      <c r="A57033"/>
      <c r="B57033"/>
      <c r="C57033"/>
      <c r="D57033"/>
      <c r="E57033" s="148"/>
      <c r="F57033" s="148"/>
      <c r="G57033" s="149"/>
      <c r="H57033" s="148"/>
      <c r="I57033"/>
    </row>
    <row r="57034" spans="1:9" x14ac:dyDescent="0.25">
      <c r="A57034"/>
      <c r="B57034"/>
      <c r="C57034"/>
      <c r="D57034"/>
      <c r="E57034" s="148"/>
      <c r="F57034" s="148"/>
      <c r="G57034" s="149"/>
      <c r="H57034" s="148"/>
      <c r="I57034"/>
    </row>
    <row r="57035" spans="1:9" x14ac:dyDescent="0.25">
      <c r="A57035"/>
      <c r="B57035"/>
      <c r="C57035"/>
      <c r="D57035"/>
      <c r="E57035" s="148"/>
      <c r="F57035" s="148"/>
      <c r="G57035" s="149"/>
      <c r="H57035" s="148"/>
      <c r="I57035"/>
    </row>
    <row r="57036" spans="1:9" x14ac:dyDescent="0.25">
      <c r="A57036"/>
      <c r="B57036"/>
      <c r="C57036"/>
      <c r="D57036"/>
      <c r="E57036" s="148"/>
      <c r="F57036" s="148"/>
      <c r="G57036" s="149"/>
      <c r="H57036" s="148"/>
      <c r="I57036"/>
    </row>
    <row r="57037" spans="1:9" x14ac:dyDescent="0.25">
      <c r="A57037"/>
      <c r="B57037"/>
      <c r="C57037"/>
      <c r="D57037"/>
      <c r="E57037" s="148"/>
      <c r="F57037" s="148"/>
      <c r="G57037" s="149"/>
      <c r="H57037" s="148"/>
      <c r="I57037"/>
    </row>
    <row r="57038" spans="1:9" x14ac:dyDescent="0.25">
      <c r="A57038"/>
      <c r="B57038"/>
      <c r="C57038"/>
      <c r="D57038"/>
      <c r="E57038" s="148"/>
      <c r="F57038" s="148"/>
      <c r="G57038" s="149"/>
      <c r="H57038" s="148"/>
      <c r="I57038"/>
    </row>
    <row r="57039" spans="1:9" x14ac:dyDescent="0.25">
      <c r="A57039"/>
      <c r="B57039"/>
      <c r="C57039"/>
      <c r="D57039"/>
      <c r="E57039" s="148"/>
      <c r="F57039" s="148"/>
      <c r="G57039" s="149"/>
      <c r="H57039" s="148"/>
      <c r="I57039"/>
    </row>
    <row r="57040" spans="1:9" x14ac:dyDescent="0.25">
      <c r="A57040"/>
      <c r="B57040"/>
      <c r="C57040"/>
      <c r="D57040"/>
      <c r="E57040" s="148"/>
      <c r="F57040" s="148"/>
      <c r="G57040" s="149"/>
      <c r="H57040" s="148"/>
      <c r="I57040"/>
    </row>
    <row r="57041" spans="1:9" x14ac:dyDescent="0.25">
      <c r="A57041"/>
      <c r="B57041"/>
      <c r="C57041"/>
      <c r="D57041"/>
      <c r="E57041" s="148"/>
      <c r="F57041" s="148"/>
      <c r="G57041" s="149"/>
      <c r="H57041" s="148"/>
      <c r="I57041"/>
    </row>
    <row r="57042" spans="1:9" x14ac:dyDescent="0.25">
      <c r="A57042"/>
      <c r="B57042"/>
      <c r="C57042"/>
      <c r="D57042"/>
      <c r="E57042" s="148"/>
      <c r="F57042" s="148"/>
      <c r="G57042" s="149"/>
      <c r="H57042" s="148"/>
      <c r="I57042"/>
    </row>
    <row r="57043" spans="1:9" x14ac:dyDescent="0.25">
      <c r="A57043"/>
      <c r="B57043"/>
      <c r="C57043"/>
      <c r="D57043"/>
      <c r="E57043" s="148"/>
      <c r="F57043" s="148"/>
      <c r="G57043" s="149"/>
      <c r="H57043" s="148"/>
      <c r="I57043"/>
    </row>
    <row r="57044" spans="1:9" x14ac:dyDescent="0.25">
      <c r="A57044"/>
      <c r="B57044"/>
      <c r="C57044"/>
      <c r="D57044"/>
      <c r="E57044" s="148"/>
      <c r="F57044" s="148"/>
      <c r="G57044" s="149"/>
      <c r="H57044" s="148"/>
      <c r="I57044"/>
    </row>
    <row r="57045" spans="1:9" x14ac:dyDescent="0.25">
      <c r="A57045"/>
      <c r="B57045"/>
      <c r="C57045"/>
      <c r="D57045"/>
      <c r="E57045" s="148"/>
      <c r="F57045" s="148"/>
      <c r="G57045" s="149"/>
      <c r="H57045" s="148"/>
      <c r="I57045"/>
    </row>
    <row r="57046" spans="1:9" x14ac:dyDescent="0.25">
      <c r="A57046"/>
      <c r="B57046"/>
      <c r="C57046"/>
      <c r="D57046"/>
      <c r="E57046" s="148"/>
      <c r="F57046" s="148"/>
      <c r="G57046" s="149"/>
      <c r="H57046" s="148"/>
      <c r="I57046"/>
    </row>
    <row r="57047" spans="1:9" x14ac:dyDescent="0.25">
      <c r="A57047"/>
      <c r="B57047"/>
      <c r="C57047"/>
      <c r="D57047"/>
      <c r="E57047" s="148"/>
      <c r="F57047" s="148"/>
      <c r="G57047" s="149"/>
      <c r="H57047" s="148"/>
      <c r="I57047"/>
    </row>
    <row r="57048" spans="1:9" x14ac:dyDescent="0.25">
      <c r="A57048"/>
      <c r="B57048"/>
      <c r="C57048"/>
      <c r="D57048"/>
      <c r="E57048" s="148"/>
      <c r="F57048" s="148"/>
      <c r="G57048" s="149"/>
      <c r="H57048" s="148"/>
      <c r="I57048"/>
    </row>
    <row r="57049" spans="1:9" x14ac:dyDescent="0.25">
      <c r="A57049"/>
      <c r="B57049"/>
      <c r="C57049"/>
      <c r="D57049"/>
      <c r="E57049" s="148"/>
      <c r="F57049" s="148"/>
      <c r="G57049" s="149"/>
      <c r="H57049" s="148"/>
      <c r="I57049"/>
    </row>
    <row r="57050" spans="1:9" x14ac:dyDescent="0.25">
      <c r="A57050"/>
      <c r="B57050"/>
      <c r="C57050"/>
      <c r="D57050"/>
      <c r="E57050" s="148"/>
      <c r="F57050" s="148"/>
      <c r="G57050" s="149"/>
      <c r="H57050" s="148"/>
      <c r="I57050"/>
    </row>
    <row r="57051" spans="1:9" x14ac:dyDescent="0.25">
      <c r="A57051"/>
      <c r="B57051"/>
      <c r="C57051"/>
      <c r="D57051"/>
      <c r="E57051" s="148"/>
      <c r="F57051" s="148"/>
      <c r="G57051" s="149"/>
      <c r="H57051" s="148"/>
      <c r="I57051"/>
    </row>
    <row r="57052" spans="1:9" x14ac:dyDescent="0.25">
      <c r="A57052"/>
      <c r="B57052"/>
      <c r="C57052"/>
      <c r="D57052"/>
      <c r="E57052" s="148"/>
      <c r="F57052" s="148"/>
      <c r="G57052" s="149"/>
      <c r="H57052" s="148"/>
      <c r="I57052"/>
    </row>
    <row r="57053" spans="1:9" x14ac:dyDescent="0.25">
      <c r="A57053"/>
      <c r="B57053"/>
      <c r="C57053"/>
      <c r="D57053"/>
      <c r="E57053" s="148"/>
      <c r="F57053" s="148"/>
      <c r="G57053" s="149"/>
      <c r="H57053" s="148"/>
      <c r="I57053"/>
    </row>
    <row r="57054" spans="1:9" x14ac:dyDescent="0.25">
      <c r="A57054"/>
      <c r="B57054"/>
      <c r="C57054"/>
      <c r="D57054"/>
      <c r="E57054" s="148"/>
      <c r="F57054" s="148"/>
      <c r="G57054" s="149"/>
      <c r="H57054" s="148"/>
      <c r="I57054"/>
    </row>
    <row r="57055" spans="1:9" x14ac:dyDescent="0.25">
      <c r="A57055"/>
      <c r="B57055"/>
      <c r="C57055"/>
      <c r="D57055"/>
      <c r="E57055" s="148"/>
      <c r="F57055" s="148"/>
      <c r="G57055" s="149"/>
      <c r="H57055" s="148"/>
      <c r="I57055"/>
    </row>
    <row r="57056" spans="1:9" x14ac:dyDescent="0.25">
      <c r="A57056"/>
      <c r="B57056"/>
      <c r="C57056"/>
      <c r="D57056"/>
      <c r="E57056" s="148"/>
      <c r="F57056" s="148"/>
      <c r="G57056" s="149"/>
      <c r="H57056" s="148"/>
      <c r="I57056"/>
    </row>
    <row r="57057" spans="1:9" x14ac:dyDescent="0.25">
      <c r="A57057"/>
      <c r="B57057"/>
      <c r="C57057"/>
      <c r="D57057"/>
      <c r="E57057" s="148"/>
      <c r="F57057" s="148"/>
      <c r="G57057" s="149"/>
      <c r="H57057" s="148"/>
      <c r="I57057"/>
    </row>
    <row r="57058" spans="1:9" x14ac:dyDescent="0.25">
      <c r="A57058"/>
      <c r="B57058"/>
      <c r="C57058"/>
      <c r="D57058"/>
      <c r="E57058" s="148"/>
      <c r="F57058" s="148"/>
      <c r="G57058" s="149"/>
      <c r="H57058" s="148"/>
      <c r="I57058"/>
    </row>
    <row r="57059" spans="1:9" x14ac:dyDescent="0.25">
      <c r="A57059"/>
      <c r="B57059"/>
      <c r="C57059"/>
      <c r="D57059"/>
      <c r="E57059" s="148"/>
      <c r="F57059" s="148"/>
      <c r="G57059" s="149"/>
      <c r="H57059" s="148"/>
      <c r="I57059"/>
    </row>
    <row r="57060" spans="1:9" x14ac:dyDescent="0.25">
      <c r="A57060"/>
      <c r="B57060"/>
      <c r="C57060"/>
      <c r="D57060"/>
      <c r="E57060" s="148"/>
      <c r="F57060" s="148"/>
      <c r="G57060" s="149"/>
      <c r="H57060" s="148"/>
      <c r="I57060"/>
    </row>
    <row r="57061" spans="1:9" x14ac:dyDescent="0.25">
      <c r="A57061"/>
      <c r="B57061"/>
      <c r="C57061"/>
      <c r="D57061"/>
      <c r="E57061" s="148"/>
      <c r="F57061" s="148"/>
      <c r="G57061" s="149"/>
      <c r="H57061" s="148"/>
      <c r="I57061"/>
    </row>
    <row r="57062" spans="1:9" x14ac:dyDescent="0.25">
      <c r="A57062"/>
      <c r="B57062"/>
      <c r="C57062"/>
      <c r="D57062"/>
      <c r="E57062" s="148"/>
      <c r="F57062" s="148"/>
      <c r="G57062" s="149"/>
      <c r="H57062" s="148"/>
      <c r="I57062"/>
    </row>
    <row r="57063" spans="1:9" x14ac:dyDescent="0.25">
      <c r="A57063"/>
      <c r="B57063"/>
      <c r="C57063"/>
      <c r="D57063"/>
      <c r="E57063" s="148"/>
      <c r="F57063" s="148"/>
      <c r="G57063" s="149"/>
      <c r="H57063" s="148"/>
      <c r="I57063"/>
    </row>
    <row r="57064" spans="1:9" x14ac:dyDescent="0.25">
      <c r="A57064"/>
      <c r="B57064"/>
      <c r="C57064"/>
      <c r="D57064"/>
      <c r="E57064" s="148"/>
      <c r="F57064" s="148"/>
      <c r="G57064" s="149"/>
      <c r="H57064" s="148"/>
      <c r="I57064"/>
    </row>
    <row r="57065" spans="1:9" x14ac:dyDescent="0.25">
      <c r="A57065"/>
      <c r="B57065"/>
      <c r="C57065"/>
      <c r="D57065"/>
      <c r="E57065" s="148"/>
      <c r="F57065" s="148"/>
      <c r="G57065" s="149"/>
      <c r="H57065" s="148"/>
      <c r="I57065"/>
    </row>
    <row r="57066" spans="1:9" x14ac:dyDescent="0.25">
      <c r="A57066"/>
      <c r="B57066"/>
      <c r="C57066"/>
      <c r="D57066"/>
      <c r="E57066" s="148"/>
      <c r="F57066" s="148"/>
      <c r="G57066" s="149"/>
      <c r="H57066" s="148"/>
      <c r="I57066"/>
    </row>
    <row r="57067" spans="1:9" x14ac:dyDescent="0.25">
      <c r="A57067"/>
      <c r="B57067"/>
      <c r="C57067"/>
      <c r="D57067"/>
      <c r="E57067" s="148"/>
      <c r="F57067" s="148"/>
      <c r="G57067" s="149"/>
      <c r="H57067" s="148"/>
      <c r="I57067"/>
    </row>
    <row r="57068" spans="1:9" x14ac:dyDescent="0.25">
      <c r="A57068"/>
      <c r="B57068"/>
      <c r="C57068"/>
      <c r="D57068"/>
      <c r="E57068" s="148"/>
      <c r="F57068" s="148"/>
      <c r="G57068" s="149"/>
      <c r="H57068" s="148"/>
      <c r="I57068"/>
    </row>
    <row r="57069" spans="1:9" x14ac:dyDescent="0.25">
      <c r="A57069"/>
      <c r="B57069"/>
      <c r="C57069"/>
      <c r="D57069"/>
      <c r="E57069" s="148"/>
      <c r="F57069" s="148"/>
      <c r="G57069" s="149"/>
      <c r="H57069" s="148"/>
      <c r="I57069"/>
    </row>
    <row r="57070" spans="1:9" x14ac:dyDescent="0.25">
      <c r="A57070"/>
      <c r="B57070"/>
      <c r="C57070"/>
      <c r="D57070"/>
      <c r="E57070" s="148"/>
      <c r="F57070" s="148"/>
      <c r="G57070" s="149"/>
      <c r="H57070" s="148"/>
      <c r="I57070"/>
    </row>
    <row r="57071" spans="1:9" x14ac:dyDescent="0.25">
      <c r="A57071"/>
      <c r="B57071"/>
      <c r="C57071"/>
      <c r="D57071"/>
      <c r="E57071" s="148"/>
      <c r="F57071" s="148"/>
      <c r="G57071" s="149"/>
      <c r="H57071" s="148"/>
      <c r="I57071"/>
    </row>
    <row r="57072" spans="1:9" x14ac:dyDescent="0.25">
      <c r="A57072"/>
      <c r="B57072"/>
      <c r="C57072"/>
      <c r="D57072"/>
      <c r="E57072" s="148"/>
      <c r="F57072" s="148"/>
      <c r="G57072" s="149"/>
      <c r="H57072" s="148"/>
      <c r="I57072"/>
    </row>
    <row r="57073" spans="1:9" x14ac:dyDescent="0.25">
      <c r="A57073"/>
      <c r="B57073"/>
      <c r="C57073"/>
      <c r="D57073"/>
      <c r="E57073" s="148"/>
      <c r="F57073" s="148"/>
      <c r="G57073" s="149"/>
      <c r="H57073" s="148"/>
      <c r="I57073"/>
    </row>
    <row r="57074" spans="1:9" x14ac:dyDescent="0.25">
      <c r="A57074"/>
      <c r="B57074"/>
      <c r="C57074"/>
      <c r="D57074"/>
      <c r="E57074" s="148"/>
      <c r="F57074" s="148"/>
      <c r="G57074" s="149"/>
      <c r="H57074" s="148"/>
      <c r="I57074"/>
    </row>
    <row r="57075" spans="1:9" x14ac:dyDescent="0.25">
      <c r="A57075"/>
      <c r="B57075"/>
      <c r="C57075"/>
      <c r="D57075"/>
      <c r="E57075" s="148"/>
      <c r="F57075" s="148"/>
      <c r="G57075" s="149"/>
      <c r="H57075" s="148"/>
      <c r="I57075"/>
    </row>
    <row r="57076" spans="1:9" x14ac:dyDescent="0.25">
      <c r="A57076"/>
      <c r="B57076"/>
      <c r="C57076"/>
      <c r="D57076"/>
      <c r="E57076" s="148"/>
      <c r="F57076" s="148"/>
      <c r="G57076" s="149"/>
      <c r="H57076" s="148"/>
      <c r="I57076"/>
    </row>
    <row r="57077" spans="1:9" x14ac:dyDescent="0.25">
      <c r="A57077"/>
      <c r="B57077"/>
      <c r="C57077"/>
      <c r="D57077"/>
      <c r="E57077" s="148"/>
      <c r="F57077" s="148"/>
      <c r="G57077" s="149"/>
      <c r="H57077" s="148"/>
      <c r="I57077"/>
    </row>
    <row r="57078" spans="1:9" x14ac:dyDescent="0.25">
      <c r="A57078"/>
      <c r="B57078"/>
      <c r="C57078"/>
      <c r="D57078"/>
      <c r="E57078" s="148"/>
      <c r="F57078" s="148"/>
      <c r="G57078" s="149"/>
      <c r="H57078" s="148"/>
      <c r="I57078"/>
    </row>
    <row r="57079" spans="1:9" x14ac:dyDescent="0.25">
      <c r="A57079"/>
      <c r="B57079"/>
      <c r="C57079"/>
      <c r="D57079"/>
      <c r="E57079" s="148"/>
      <c r="F57079" s="148"/>
      <c r="G57079" s="149"/>
      <c r="H57079" s="148"/>
      <c r="I57079"/>
    </row>
    <row r="57080" spans="1:9" x14ac:dyDescent="0.25">
      <c r="A57080"/>
      <c r="B57080"/>
      <c r="C57080"/>
      <c r="D57080"/>
      <c r="E57080" s="148"/>
      <c r="F57080" s="148"/>
      <c r="G57080" s="149"/>
      <c r="H57080" s="148"/>
      <c r="I57080"/>
    </row>
    <row r="57081" spans="1:9" x14ac:dyDescent="0.25">
      <c r="A57081"/>
      <c r="B57081"/>
      <c r="C57081"/>
      <c r="D57081"/>
      <c r="E57081" s="148"/>
      <c r="F57081" s="148"/>
      <c r="G57081" s="149"/>
      <c r="H57081" s="148"/>
      <c r="I57081"/>
    </row>
    <row r="57082" spans="1:9" x14ac:dyDescent="0.25">
      <c r="A57082"/>
      <c r="B57082"/>
      <c r="C57082"/>
      <c r="D57082"/>
      <c r="E57082" s="148"/>
      <c r="F57082" s="148"/>
      <c r="G57082" s="149"/>
      <c r="H57082" s="148"/>
      <c r="I57082"/>
    </row>
    <row r="57083" spans="1:9" x14ac:dyDescent="0.25">
      <c r="A57083"/>
      <c r="B57083"/>
      <c r="C57083"/>
      <c r="D57083"/>
      <c r="E57083" s="148"/>
      <c r="F57083" s="148"/>
      <c r="G57083" s="149"/>
      <c r="H57083" s="148"/>
      <c r="I57083"/>
    </row>
    <row r="57084" spans="1:9" x14ac:dyDescent="0.25">
      <c r="A57084"/>
      <c r="B57084"/>
      <c r="C57084"/>
      <c r="D57084"/>
      <c r="E57084" s="148"/>
      <c r="F57084" s="148"/>
      <c r="G57084" s="149"/>
      <c r="H57084" s="148"/>
      <c r="I57084"/>
    </row>
    <row r="57085" spans="1:9" x14ac:dyDescent="0.25">
      <c r="A57085"/>
      <c r="B57085"/>
      <c r="C57085"/>
      <c r="D57085"/>
      <c r="E57085" s="148"/>
      <c r="F57085" s="148"/>
      <c r="G57085" s="149"/>
      <c r="H57085" s="148"/>
      <c r="I57085"/>
    </row>
    <row r="57086" spans="1:9" x14ac:dyDescent="0.25">
      <c r="A57086"/>
      <c r="B57086"/>
      <c r="C57086"/>
      <c r="D57086"/>
      <c r="E57086" s="148"/>
      <c r="F57086" s="148"/>
      <c r="G57086" s="149"/>
      <c r="H57086" s="148"/>
      <c r="I57086"/>
    </row>
    <row r="57087" spans="1:9" x14ac:dyDescent="0.25">
      <c r="A57087"/>
      <c r="B57087"/>
      <c r="C57087"/>
      <c r="D57087"/>
      <c r="E57087" s="148"/>
      <c r="F57087" s="148"/>
      <c r="G57087" s="149"/>
      <c r="H57087" s="148"/>
      <c r="I57087"/>
    </row>
    <row r="57088" spans="1:9" x14ac:dyDescent="0.25">
      <c r="A57088"/>
      <c r="B57088"/>
      <c r="C57088"/>
      <c r="D57088"/>
      <c r="E57088" s="148"/>
      <c r="F57088" s="148"/>
      <c r="G57088" s="149"/>
      <c r="H57088" s="148"/>
      <c r="I57088"/>
    </row>
    <row r="57089" spans="1:9" x14ac:dyDescent="0.25">
      <c r="A57089"/>
      <c r="B57089"/>
      <c r="C57089"/>
      <c r="D57089"/>
      <c r="E57089" s="148"/>
      <c r="F57089" s="148"/>
      <c r="G57089" s="149"/>
      <c r="H57089" s="148"/>
      <c r="I57089"/>
    </row>
    <row r="57090" spans="1:9" x14ac:dyDescent="0.25">
      <c r="A57090"/>
      <c r="B57090"/>
      <c r="C57090"/>
      <c r="D57090"/>
      <c r="E57090" s="148"/>
      <c r="F57090" s="148"/>
      <c r="G57090" s="149"/>
      <c r="H57090" s="148"/>
      <c r="I57090"/>
    </row>
    <row r="57091" spans="1:9" x14ac:dyDescent="0.25">
      <c r="A57091"/>
      <c r="B57091"/>
      <c r="C57091"/>
      <c r="D57091"/>
      <c r="E57091" s="148"/>
      <c r="F57091" s="148"/>
      <c r="G57091" s="149"/>
      <c r="H57091" s="148"/>
      <c r="I57091"/>
    </row>
    <row r="57092" spans="1:9" x14ac:dyDescent="0.25">
      <c r="A57092"/>
      <c r="B57092"/>
      <c r="C57092"/>
      <c r="D57092"/>
      <c r="E57092" s="148"/>
      <c r="F57092" s="148"/>
      <c r="G57092" s="149"/>
      <c r="H57092" s="148"/>
      <c r="I57092"/>
    </row>
    <row r="57093" spans="1:9" x14ac:dyDescent="0.25">
      <c r="A57093"/>
      <c r="B57093"/>
      <c r="C57093"/>
      <c r="D57093"/>
      <c r="E57093" s="148"/>
      <c r="F57093" s="148"/>
      <c r="G57093" s="149"/>
      <c r="H57093" s="148"/>
      <c r="I57093"/>
    </row>
    <row r="57094" spans="1:9" x14ac:dyDescent="0.25">
      <c r="A57094"/>
      <c r="B57094"/>
      <c r="C57094"/>
      <c r="D57094"/>
      <c r="E57094" s="148"/>
      <c r="F57094" s="148"/>
      <c r="G57094" s="149"/>
      <c r="H57094" s="148"/>
      <c r="I57094"/>
    </row>
    <row r="57095" spans="1:9" x14ac:dyDescent="0.25">
      <c r="A57095"/>
      <c r="B57095"/>
      <c r="C57095"/>
      <c r="D57095"/>
      <c r="E57095" s="148"/>
      <c r="F57095" s="148"/>
      <c r="G57095" s="149"/>
      <c r="H57095" s="148"/>
      <c r="I57095"/>
    </row>
    <row r="57096" spans="1:9" x14ac:dyDescent="0.25">
      <c r="A57096"/>
      <c r="B57096"/>
      <c r="C57096"/>
      <c r="D57096"/>
      <c r="E57096" s="148"/>
      <c r="F57096" s="148"/>
      <c r="G57096" s="149"/>
      <c r="H57096" s="148"/>
      <c r="I57096"/>
    </row>
    <row r="57097" spans="1:9" x14ac:dyDescent="0.25">
      <c r="A57097"/>
      <c r="B57097"/>
      <c r="C57097"/>
      <c r="D57097"/>
      <c r="E57097" s="148"/>
      <c r="F57097" s="148"/>
      <c r="G57097" s="149"/>
      <c r="H57097" s="148"/>
      <c r="I57097"/>
    </row>
    <row r="57098" spans="1:9" x14ac:dyDescent="0.25">
      <c r="A57098"/>
      <c r="B57098"/>
      <c r="C57098"/>
      <c r="D57098"/>
      <c r="E57098" s="148"/>
      <c r="F57098" s="148"/>
      <c r="G57098" s="149"/>
      <c r="H57098" s="148"/>
      <c r="I57098"/>
    </row>
    <row r="57099" spans="1:9" x14ac:dyDescent="0.25">
      <c r="A57099"/>
      <c r="B57099"/>
      <c r="C57099"/>
      <c r="D57099"/>
      <c r="E57099" s="148"/>
      <c r="F57099" s="148"/>
      <c r="G57099" s="149"/>
      <c r="H57099" s="148"/>
      <c r="I57099"/>
    </row>
    <row r="57100" spans="1:9" x14ac:dyDescent="0.25">
      <c r="A57100"/>
      <c r="B57100"/>
      <c r="C57100"/>
      <c r="D57100"/>
      <c r="E57100" s="148"/>
      <c r="F57100" s="148"/>
      <c r="G57100" s="149"/>
      <c r="H57100" s="148"/>
      <c r="I57100"/>
    </row>
    <row r="57101" spans="1:9" x14ac:dyDescent="0.25">
      <c r="A57101"/>
      <c r="B57101"/>
      <c r="C57101"/>
      <c r="D57101"/>
      <c r="E57101" s="148"/>
      <c r="F57101" s="148"/>
      <c r="G57101" s="149"/>
      <c r="H57101" s="148"/>
      <c r="I57101"/>
    </row>
    <row r="57102" spans="1:9" x14ac:dyDescent="0.25">
      <c r="A57102"/>
      <c r="B57102"/>
      <c r="C57102"/>
      <c r="D57102"/>
      <c r="E57102" s="148"/>
      <c r="F57102" s="148"/>
      <c r="G57102" s="149"/>
      <c r="H57102" s="148"/>
      <c r="I57102"/>
    </row>
    <row r="57103" spans="1:9" x14ac:dyDescent="0.25">
      <c r="A57103"/>
      <c r="B57103"/>
      <c r="C57103"/>
      <c r="D57103"/>
      <c r="E57103" s="148"/>
      <c r="F57103" s="148"/>
      <c r="G57103" s="149"/>
      <c r="H57103" s="148"/>
      <c r="I57103"/>
    </row>
    <row r="57104" spans="1:9" x14ac:dyDescent="0.25">
      <c r="A57104"/>
      <c r="B57104"/>
      <c r="C57104"/>
      <c r="D57104"/>
      <c r="E57104" s="148"/>
      <c r="F57104" s="148"/>
      <c r="G57104" s="149"/>
      <c r="H57104" s="148"/>
      <c r="I57104"/>
    </row>
    <row r="57105" spans="1:9" x14ac:dyDescent="0.25">
      <c r="A57105"/>
      <c r="B57105"/>
      <c r="C57105"/>
      <c r="D57105"/>
      <c r="E57105" s="148"/>
      <c r="F57105" s="148"/>
      <c r="G57105" s="149"/>
      <c r="H57105" s="148"/>
      <c r="I57105"/>
    </row>
    <row r="57106" spans="1:9" x14ac:dyDescent="0.25">
      <c r="A57106"/>
      <c r="B57106"/>
      <c r="C57106"/>
      <c r="D57106"/>
      <c r="E57106" s="148"/>
      <c r="F57106" s="148"/>
      <c r="G57106" s="149"/>
      <c r="H57106" s="148"/>
      <c r="I57106"/>
    </row>
    <row r="57107" spans="1:9" x14ac:dyDescent="0.25">
      <c r="A57107"/>
      <c r="B57107"/>
      <c r="C57107"/>
      <c r="D57107"/>
      <c r="E57107" s="148"/>
      <c r="F57107" s="148"/>
      <c r="G57107" s="149"/>
      <c r="H57107" s="148"/>
      <c r="I57107"/>
    </row>
    <row r="57108" spans="1:9" x14ac:dyDescent="0.25">
      <c r="A57108"/>
      <c r="B57108"/>
      <c r="C57108"/>
      <c r="D57108"/>
      <c r="E57108" s="148"/>
      <c r="F57108" s="148"/>
      <c r="G57108" s="149"/>
      <c r="H57108" s="148"/>
      <c r="I57108"/>
    </row>
    <row r="57109" spans="1:9" x14ac:dyDescent="0.25">
      <c r="A57109"/>
      <c r="B57109"/>
      <c r="C57109"/>
      <c r="D57109"/>
      <c r="E57109" s="148"/>
      <c r="F57109" s="148"/>
      <c r="G57109" s="149"/>
      <c r="H57109" s="148"/>
      <c r="I57109"/>
    </row>
    <row r="57110" spans="1:9" x14ac:dyDescent="0.25">
      <c r="A57110"/>
      <c r="B57110"/>
      <c r="C57110"/>
      <c r="D57110"/>
      <c r="E57110" s="148"/>
      <c r="F57110" s="148"/>
      <c r="G57110" s="149"/>
      <c r="H57110" s="148"/>
      <c r="I57110"/>
    </row>
    <row r="57111" spans="1:9" x14ac:dyDescent="0.25">
      <c r="A57111"/>
      <c r="B57111"/>
      <c r="C57111"/>
      <c r="D57111"/>
      <c r="E57111" s="148"/>
      <c r="F57111" s="148"/>
      <c r="G57111" s="149"/>
      <c r="H57111" s="148"/>
      <c r="I57111"/>
    </row>
    <row r="57112" spans="1:9" x14ac:dyDescent="0.25">
      <c r="A57112"/>
      <c r="B57112"/>
      <c r="C57112"/>
      <c r="D57112"/>
      <c r="E57112" s="148"/>
      <c r="F57112" s="148"/>
      <c r="G57112" s="149"/>
      <c r="H57112" s="148"/>
      <c r="I57112"/>
    </row>
    <row r="57113" spans="1:9" x14ac:dyDescent="0.25">
      <c r="A57113"/>
      <c r="B57113"/>
      <c r="C57113"/>
      <c r="D57113"/>
      <c r="E57113" s="148"/>
      <c r="F57113" s="148"/>
      <c r="G57113" s="149"/>
      <c r="H57113" s="148"/>
      <c r="I57113"/>
    </row>
    <row r="57114" spans="1:9" x14ac:dyDescent="0.25">
      <c r="A57114"/>
      <c r="B57114"/>
      <c r="C57114"/>
      <c r="D57114"/>
      <c r="E57114" s="148"/>
      <c r="F57114" s="148"/>
      <c r="G57114" s="149"/>
      <c r="H57114" s="148"/>
      <c r="I57114"/>
    </row>
    <row r="57115" spans="1:9" x14ac:dyDescent="0.25">
      <c r="A57115"/>
      <c r="B57115"/>
      <c r="C57115"/>
      <c r="D57115"/>
      <c r="E57115" s="148"/>
      <c r="F57115" s="148"/>
      <c r="G57115" s="149"/>
      <c r="H57115" s="148"/>
      <c r="I57115"/>
    </row>
    <row r="57116" spans="1:9" x14ac:dyDescent="0.25">
      <c r="A57116"/>
      <c r="B57116"/>
      <c r="C57116"/>
      <c r="D57116"/>
      <c r="E57116" s="148"/>
      <c r="F57116" s="148"/>
      <c r="G57116" s="149"/>
      <c r="H57116" s="148"/>
      <c r="I57116"/>
    </row>
    <row r="57117" spans="1:9" x14ac:dyDescent="0.25">
      <c r="A57117"/>
      <c r="B57117"/>
      <c r="C57117"/>
      <c r="D57117"/>
      <c r="E57117" s="148"/>
      <c r="F57117" s="148"/>
      <c r="G57117" s="149"/>
      <c r="H57117" s="148"/>
      <c r="I57117"/>
    </row>
    <row r="57118" spans="1:9" x14ac:dyDescent="0.25">
      <c r="A57118"/>
      <c r="B57118"/>
      <c r="C57118"/>
      <c r="D57118"/>
      <c r="E57118" s="148"/>
      <c r="F57118" s="148"/>
      <c r="G57118" s="149"/>
      <c r="H57118" s="148"/>
      <c r="I57118"/>
    </row>
    <row r="57119" spans="1:9" x14ac:dyDescent="0.25">
      <c r="A57119"/>
      <c r="B57119"/>
      <c r="C57119"/>
      <c r="D57119"/>
      <c r="E57119" s="148"/>
      <c r="F57119" s="148"/>
      <c r="G57119" s="149"/>
      <c r="H57119" s="148"/>
      <c r="I57119"/>
    </row>
    <row r="57120" spans="1:9" x14ac:dyDescent="0.25">
      <c r="A57120"/>
      <c r="B57120"/>
      <c r="C57120"/>
      <c r="D57120"/>
      <c r="E57120" s="148"/>
      <c r="F57120" s="148"/>
      <c r="G57120" s="149"/>
      <c r="H57120" s="148"/>
      <c r="I57120"/>
    </row>
    <row r="57121" spans="1:9" x14ac:dyDescent="0.25">
      <c r="A57121"/>
      <c r="B57121"/>
      <c r="C57121"/>
      <c r="D57121"/>
      <c r="E57121" s="148"/>
      <c r="F57121" s="148"/>
      <c r="G57121" s="149"/>
      <c r="H57121" s="148"/>
      <c r="I57121"/>
    </row>
    <row r="57122" spans="1:9" x14ac:dyDescent="0.25">
      <c r="A57122"/>
      <c r="B57122"/>
      <c r="C57122"/>
      <c r="D57122"/>
      <c r="E57122" s="148"/>
      <c r="F57122" s="148"/>
      <c r="G57122" s="149"/>
      <c r="H57122" s="148"/>
      <c r="I57122"/>
    </row>
    <row r="57123" spans="1:9" x14ac:dyDescent="0.25">
      <c r="A57123"/>
      <c r="B57123"/>
      <c r="C57123"/>
      <c r="D57123"/>
      <c r="E57123" s="148"/>
      <c r="F57123" s="148"/>
      <c r="G57123" s="149"/>
      <c r="H57123" s="148"/>
      <c r="I57123"/>
    </row>
    <row r="57124" spans="1:9" x14ac:dyDescent="0.25">
      <c r="A57124"/>
      <c r="B57124"/>
      <c r="C57124"/>
      <c r="D57124"/>
      <c r="E57124" s="148"/>
      <c r="F57124" s="148"/>
      <c r="G57124" s="149"/>
      <c r="H57124" s="148"/>
      <c r="I57124"/>
    </row>
    <row r="57125" spans="1:9" x14ac:dyDescent="0.25">
      <c r="A57125"/>
      <c r="B57125"/>
      <c r="C57125"/>
      <c r="D57125"/>
      <c r="E57125" s="148"/>
      <c r="F57125" s="148"/>
      <c r="G57125" s="149"/>
      <c r="H57125" s="148"/>
      <c r="I57125"/>
    </row>
    <row r="57126" spans="1:9" x14ac:dyDescent="0.25">
      <c r="A57126"/>
      <c r="B57126"/>
      <c r="C57126"/>
      <c r="D57126"/>
      <c r="E57126" s="148"/>
      <c r="F57126" s="148"/>
      <c r="G57126" s="149"/>
      <c r="H57126" s="148"/>
      <c r="I57126"/>
    </row>
    <row r="57127" spans="1:9" x14ac:dyDescent="0.25">
      <c r="A57127"/>
      <c r="B57127"/>
      <c r="C57127"/>
      <c r="D57127"/>
      <c r="E57127" s="148"/>
      <c r="F57127" s="148"/>
      <c r="G57127" s="149"/>
      <c r="H57127" s="148"/>
      <c r="I57127"/>
    </row>
    <row r="57128" spans="1:9" x14ac:dyDescent="0.25">
      <c r="A57128"/>
      <c r="B57128"/>
      <c r="C57128"/>
      <c r="D57128"/>
      <c r="E57128" s="148"/>
      <c r="F57128" s="148"/>
      <c r="G57128" s="149"/>
      <c r="H57128" s="148"/>
      <c r="I57128"/>
    </row>
    <row r="57129" spans="1:9" x14ac:dyDescent="0.25">
      <c r="A57129"/>
      <c r="B57129"/>
      <c r="C57129"/>
      <c r="D57129"/>
      <c r="E57129" s="148"/>
      <c r="F57129" s="148"/>
      <c r="G57129" s="149"/>
      <c r="H57129" s="148"/>
      <c r="I57129"/>
    </row>
    <row r="57130" spans="1:9" x14ac:dyDescent="0.25">
      <c r="A57130"/>
      <c r="B57130"/>
      <c r="C57130"/>
      <c r="D57130"/>
      <c r="E57130" s="148"/>
      <c r="F57130" s="148"/>
      <c r="G57130" s="149"/>
      <c r="H57130" s="148"/>
      <c r="I57130"/>
    </row>
    <row r="57131" spans="1:9" x14ac:dyDescent="0.25">
      <c r="A57131"/>
      <c r="B57131"/>
      <c r="C57131"/>
      <c r="D57131"/>
      <c r="E57131" s="148"/>
      <c r="F57131" s="148"/>
      <c r="G57131" s="149"/>
      <c r="H57131" s="148"/>
      <c r="I57131"/>
    </row>
    <row r="57132" spans="1:9" x14ac:dyDescent="0.25">
      <c r="A57132"/>
      <c r="B57132"/>
      <c r="C57132"/>
      <c r="D57132"/>
      <c r="E57132" s="148"/>
      <c r="F57132" s="148"/>
      <c r="G57132" s="149"/>
      <c r="H57132" s="148"/>
      <c r="I57132"/>
    </row>
    <row r="57133" spans="1:9" x14ac:dyDescent="0.25">
      <c r="A57133"/>
      <c r="B57133"/>
      <c r="C57133"/>
      <c r="D57133"/>
      <c r="E57133" s="148"/>
      <c r="F57133" s="148"/>
      <c r="G57133" s="149"/>
      <c r="H57133" s="148"/>
      <c r="I57133"/>
    </row>
    <row r="57134" spans="1:9" x14ac:dyDescent="0.25">
      <c r="A57134"/>
      <c r="B57134"/>
      <c r="C57134"/>
      <c r="D57134"/>
      <c r="E57134" s="148"/>
      <c r="F57134" s="148"/>
      <c r="G57134" s="149"/>
      <c r="H57134" s="148"/>
      <c r="I57134"/>
    </row>
    <row r="57135" spans="1:9" x14ac:dyDescent="0.25">
      <c r="A57135"/>
      <c r="B57135"/>
      <c r="C57135"/>
      <c r="D57135"/>
      <c r="E57135" s="148"/>
      <c r="F57135" s="148"/>
      <c r="G57135" s="149"/>
      <c r="H57135" s="148"/>
      <c r="I57135"/>
    </row>
    <row r="57136" spans="1:9" x14ac:dyDescent="0.25">
      <c r="A57136"/>
      <c r="B57136"/>
      <c r="C57136"/>
      <c r="D57136"/>
      <c r="E57136" s="148"/>
      <c r="F57136" s="148"/>
      <c r="G57136" s="149"/>
      <c r="H57136" s="148"/>
      <c r="I57136"/>
    </row>
    <row r="57137" spans="1:9" x14ac:dyDescent="0.25">
      <c r="A57137"/>
      <c r="B57137"/>
      <c r="C57137"/>
      <c r="D57137"/>
      <c r="E57137" s="148"/>
      <c r="F57137" s="148"/>
      <c r="G57137" s="149"/>
      <c r="H57137" s="148"/>
      <c r="I57137"/>
    </row>
    <row r="57138" spans="1:9" x14ac:dyDescent="0.25">
      <c r="A57138"/>
      <c r="B57138"/>
      <c r="C57138"/>
      <c r="D57138"/>
      <c r="E57138" s="148"/>
      <c r="F57138" s="148"/>
      <c r="G57138" s="149"/>
      <c r="H57138" s="148"/>
      <c r="I57138"/>
    </row>
    <row r="57139" spans="1:9" x14ac:dyDescent="0.25">
      <c r="A57139"/>
      <c r="B57139"/>
      <c r="C57139"/>
      <c r="D57139"/>
      <c r="E57139" s="148"/>
      <c r="F57139" s="148"/>
      <c r="G57139" s="149"/>
      <c r="H57139" s="148"/>
      <c r="I57139"/>
    </row>
    <row r="57140" spans="1:9" x14ac:dyDescent="0.25">
      <c r="A57140"/>
      <c r="B57140"/>
      <c r="C57140"/>
      <c r="D57140"/>
      <c r="E57140" s="148"/>
      <c r="F57140" s="148"/>
      <c r="G57140" s="149"/>
      <c r="H57140" s="148"/>
      <c r="I57140"/>
    </row>
    <row r="57141" spans="1:9" x14ac:dyDescent="0.25">
      <c r="A57141"/>
      <c r="B57141"/>
      <c r="C57141"/>
      <c r="D57141"/>
      <c r="E57141" s="148"/>
      <c r="F57141" s="148"/>
      <c r="G57141" s="149"/>
      <c r="H57141" s="148"/>
      <c r="I57141"/>
    </row>
    <row r="57142" spans="1:9" x14ac:dyDescent="0.25">
      <c r="A57142"/>
      <c r="B57142"/>
      <c r="C57142"/>
      <c r="D57142"/>
      <c r="E57142" s="148"/>
      <c r="F57142" s="148"/>
      <c r="G57142" s="149"/>
      <c r="H57142" s="148"/>
      <c r="I57142"/>
    </row>
    <row r="57143" spans="1:9" x14ac:dyDescent="0.25">
      <c r="A57143"/>
      <c r="B57143"/>
      <c r="C57143"/>
      <c r="D57143"/>
      <c r="E57143" s="148"/>
      <c r="F57143" s="148"/>
      <c r="G57143" s="149"/>
      <c r="H57143" s="148"/>
      <c r="I57143"/>
    </row>
    <row r="57144" spans="1:9" x14ac:dyDescent="0.25">
      <c r="A57144"/>
      <c r="B57144"/>
      <c r="C57144"/>
      <c r="D57144"/>
      <c r="E57144" s="148"/>
      <c r="F57144" s="148"/>
      <c r="G57144" s="149"/>
      <c r="H57144" s="148"/>
      <c r="I57144"/>
    </row>
    <row r="57145" spans="1:9" x14ac:dyDescent="0.25">
      <c r="A57145"/>
      <c r="B57145"/>
      <c r="C57145"/>
      <c r="D57145"/>
      <c r="E57145" s="148"/>
      <c r="F57145" s="148"/>
      <c r="G57145" s="149"/>
      <c r="H57145" s="148"/>
      <c r="I57145"/>
    </row>
    <row r="57146" spans="1:9" x14ac:dyDescent="0.25">
      <c r="A57146"/>
      <c r="B57146"/>
      <c r="C57146"/>
      <c r="D57146"/>
      <c r="E57146" s="148"/>
      <c r="F57146" s="148"/>
      <c r="G57146" s="149"/>
      <c r="H57146" s="148"/>
      <c r="I57146"/>
    </row>
    <row r="57147" spans="1:9" x14ac:dyDescent="0.25">
      <c r="A57147"/>
      <c r="B57147"/>
      <c r="C57147"/>
      <c r="D57147"/>
      <c r="E57147" s="148"/>
      <c r="F57147" s="148"/>
      <c r="G57147" s="149"/>
      <c r="H57147" s="148"/>
      <c r="I57147"/>
    </row>
    <row r="57148" spans="1:9" x14ac:dyDescent="0.25">
      <c r="A57148"/>
      <c r="B57148"/>
      <c r="C57148"/>
      <c r="D57148"/>
      <c r="E57148" s="148"/>
      <c r="F57148" s="148"/>
      <c r="G57148" s="149"/>
      <c r="H57148" s="148"/>
      <c r="I57148"/>
    </row>
    <row r="57149" spans="1:9" x14ac:dyDescent="0.25">
      <c r="A57149"/>
      <c r="B57149"/>
      <c r="C57149"/>
      <c r="D57149"/>
      <c r="E57149" s="148"/>
      <c r="F57149" s="148"/>
      <c r="G57149" s="149"/>
      <c r="H57149" s="148"/>
      <c r="I57149"/>
    </row>
    <row r="57150" spans="1:9" x14ac:dyDescent="0.25">
      <c r="A57150"/>
      <c r="B57150"/>
      <c r="C57150"/>
      <c r="D57150"/>
      <c r="E57150" s="148"/>
      <c r="F57150" s="148"/>
      <c r="G57150" s="149"/>
      <c r="H57150" s="148"/>
      <c r="I57150"/>
    </row>
    <row r="57151" spans="1:9" x14ac:dyDescent="0.25">
      <c r="A57151"/>
      <c r="B57151"/>
      <c r="C57151"/>
      <c r="D57151"/>
      <c r="E57151" s="148"/>
      <c r="F57151" s="148"/>
      <c r="G57151" s="149"/>
      <c r="H57151" s="148"/>
      <c r="I57151"/>
    </row>
    <row r="57152" spans="1:9" x14ac:dyDescent="0.25">
      <c r="A57152"/>
      <c r="B57152"/>
      <c r="C57152"/>
      <c r="D57152"/>
      <c r="E57152" s="148"/>
      <c r="F57152" s="148"/>
      <c r="G57152" s="149"/>
      <c r="H57152" s="148"/>
      <c r="I57152"/>
    </row>
    <row r="57153" spans="1:9" x14ac:dyDescent="0.25">
      <c r="A57153"/>
      <c r="B57153"/>
      <c r="C57153"/>
      <c r="D57153"/>
      <c r="E57153" s="148"/>
      <c r="F57153" s="148"/>
      <c r="G57153" s="149"/>
      <c r="H57153" s="148"/>
      <c r="I57153"/>
    </row>
    <row r="57154" spans="1:9" x14ac:dyDescent="0.25">
      <c r="A57154"/>
      <c r="B57154"/>
      <c r="C57154"/>
      <c r="D57154"/>
      <c r="E57154" s="148"/>
      <c r="F57154" s="148"/>
      <c r="G57154" s="149"/>
      <c r="H57154" s="148"/>
      <c r="I57154"/>
    </row>
    <row r="57155" spans="1:9" x14ac:dyDescent="0.25">
      <c r="A57155"/>
      <c r="B57155"/>
      <c r="C57155"/>
      <c r="D57155"/>
      <c r="E57155" s="148"/>
      <c r="F57155" s="148"/>
      <c r="G57155" s="149"/>
      <c r="H57155" s="148"/>
      <c r="I57155"/>
    </row>
    <row r="57156" spans="1:9" x14ac:dyDescent="0.25">
      <c r="A57156"/>
      <c r="B57156"/>
      <c r="C57156"/>
      <c r="D57156"/>
      <c r="E57156" s="148"/>
      <c r="F57156" s="148"/>
      <c r="G57156" s="149"/>
      <c r="H57156" s="148"/>
      <c r="I57156"/>
    </row>
    <row r="57157" spans="1:9" x14ac:dyDescent="0.25">
      <c r="A57157"/>
      <c r="B57157"/>
      <c r="C57157"/>
      <c r="D57157"/>
      <c r="E57157" s="148"/>
      <c r="F57157" s="148"/>
      <c r="G57157" s="149"/>
      <c r="H57157" s="148"/>
      <c r="I57157"/>
    </row>
    <row r="57158" spans="1:9" x14ac:dyDescent="0.25">
      <c r="A57158"/>
      <c r="B57158"/>
      <c r="C57158"/>
      <c r="D57158"/>
      <c r="E57158" s="148"/>
      <c r="F57158" s="148"/>
      <c r="G57158" s="149"/>
      <c r="H57158" s="148"/>
      <c r="I57158"/>
    </row>
    <row r="57159" spans="1:9" x14ac:dyDescent="0.25">
      <c r="A57159"/>
      <c r="B57159"/>
      <c r="C57159"/>
      <c r="D57159"/>
      <c r="E57159" s="148"/>
      <c r="F57159" s="148"/>
      <c r="G57159" s="149"/>
      <c r="H57159" s="148"/>
      <c r="I57159"/>
    </row>
    <row r="57160" spans="1:9" x14ac:dyDescent="0.25">
      <c r="A57160"/>
      <c r="B57160"/>
      <c r="C57160"/>
      <c r="D57160"/>
      <c r="E57160" s="148"/>
      <c r="F57160" s="148"/>
      <c r="G57160" s="149"/>
      <c r="H57160" s="148"/>
      <c r="I57160"/>
    </row>
    <row r="57161" spans="1:9" x14ac:dyDescent="0.25">
      <c r="A57161"/>
      <c r="B57161"/>
      <c r="C57161"/>
      <c r="D57161"/>
      <c r="E57161" s="148"/>
      <c r="F57161" s="148"/>
      <c r="G57161" s="149"/>
      <c r="H57161" s="148"/>
      <c r="I57161"/>
    </row>
    <row r="57162" spans="1:9" x14ac:dyDescent="0.25">
      <c r="A57162"/>
      <c r="B57162"/>
      <c r="C57162"/>
      <c r="D57162"/>
      <c r="E57162" s="148"/>
      <c r="F57162" s="148"/>
      <c r="G57162" s="149"/>
      <c r="H57162" s="148"/>
      <c r="I57162"/>
    </row>
    <row r="57163" spans="1:9" x14ac:dyDescent="0.25">
      <c r="A57163"/>
      <c r="B57163"/>
      <c r="C57163"/>
      <c r="D57163"/>
      <c r="E57163" s="148"/>
      <c r="F57163" s="148"/>
      <c r="G57163" s="149"/>
      <c r="H57163" s="148"/>
      <c r="I57163"/>
    </row>
    <row r="57164" spans="1:9" x14ac:dyDescent="0.25">
      <c r="A57164"/>
      <c r="B57164"/>
      <c r="C57164"/>
      <c r="D57164"/>
      <c r="E57164" s="148"/>
      <c r="F57164" s="148"/>
      <c r="G57164" s="149"/>
      <c r="H57164" s="148"/>
      <c r="I57164"/>
    </row>
    <row r="57165" spans="1:9" x14ac:dyDescent="0.25">
      <c r="A57165"/>
      <c r="B57165"/>
      <c r="C57165"/>
      <c r="D57165"/>
      <c r="E57165" s="148"/>
      <c r="F57165" s="148"/>
      <c r="G57165" s="149"/>
      <c r="H57165" s="148"/>
      <c r="I57165"/>
    </row>
    <row r="57166" spans="1:9" x14ac:dyDescent="0.25">
      <c r="A57166"/>
      <c r="B57166"/>
      <c r="C57166"/>
      <c r="D57166"/>
      <c r="E57166" s="148"/>
      <c r="F57166" s="148"/>
      <c r="G57166" s="149"/>
      <c r="H57166" s="148"/>
      <c r="I57166"/>
    </row>
    <row r="57167" spans="1:9" x14ac:dyDescent="0.25">
      <c r="A57167"/>
      <c r="B57167"/>
      <c r="C57167"/>
      <c r="D57167"/>
      <c r="E57167" s="148"/>
      <c r="F57167" s="148"/>
      <c r="G57167" s="149"/>
      <c r="H57167" s="148"/>
      <c r="I57167"/>
    </row>
    <row r="57168" spans="1:9" x14ac:dyDescent="0.25">
      <c r="A57168"/>
      <c r="B57168"/>
      <c r="C57168"/>
      <c r="D57168"/>
      <c r="E57168" s="148"/>
      <c r="F57168" s="148"/>
      <c r="G57168" s="149"/>
      <c r="H57168" s="148"/>
      <c r="I57168"/>
    </row>
    <row r="57169" spans="1:9" x14ac:dyDescent="0.25">
      <c r="A57169"/>
      <c r="B57169"/>
      <c r="C57169"/>
      <c r="D57169"/>
      <c r="E57169" s="148"/>
      <c r="F57169" s="148"/>
      <c r="G57169" s="149"/>
      <c r="H57169" s="148"/>
      <c r="I57169"/>
    </row>
    <row r="57170" spans="1:9" x14ac:dyDescent="0.25">
      <c r="A57170"/>
      <c r="B57170"/>
      <c r="C57170"/>
      <c r="D57170"/>
      <c r="E57170" s="148"/>
      <c r="F57170" s="148"/>
      <c r="G57170" s="149"/>
      <c r="H57170" s="148"/>
      <c r="I57170"/>
    </row>
    <row r="57171" spans="1:9" x14ac:dyDescent="0.25">
      <c r="A57171"/>
      <c r="B57171"/>
      <c r="C57171"/>
      <c r="D57171"/>
      <c r="E57171" s="148"/>
      <c r="F57171" s="148"/>
      <c r="G57171" s="149"/>
      <c r="H57171" s="148"/>
      <c r="I57171"/>
    </row>
    <row r="57172" spans="1:9" x14ac:dyDescent="0.25">
      <c r="A57172"/>
      <c r="B57172"/>
      <c r="C57172"/>
      <c r="D57172"/>
      <c r="E57172" s="148"/>
      <c r="F57172" s="148"/>
      <c r="G57172" s="149"/>
      <c r="H57172" s="148"/>
      <c r="I57172"/>
    </row>
    <row r="57173" spans="1:9" x14ac:dyDescent="0.25">
      <c r="A57173"/>
      <c r="B57173"/>
      <c r="C57173"/>
      <c r="D57173"/>
      <c r="E57173" s="148"/>
      <c r="F57173" s="148"/>
      <c r="G57173" s="149"/>
      <c r="H57173" s="148"/>
      <c r="I57173"/>
    </row>
    <row r="57174" spans="1:9" x14ac:dyDescent="0.25">
      <c r="A57174"/>
      <c r="B57174"/>
      <c r="C57174"/>
      <c r="D57174"/>
      <c r="E57174" s="148"/>
      <c r="F57174" s="148"/>
      <c r="G57174" s="149"/>
      <c r="H57174" s="148"/>
      <c r="I57174"/>
    </row>
    <row r="57175" spans="1:9" x14ac:dyDescent="0.25">
      <c r="A57175"/>
      <c r="B57175"/>
      <c r="C57175"/>
      <c r="D57175"/>
      <c r="E57175" s="148"/>
      <c r="F57175" s="148"/>
      <c r="G57175" s="149"/>
      <c r="H57175" s="148"/>
      <c r="I57175"/>
    </row>
    <row r="57176" spans="1:9" x14ac:dyDescent="0.25">
      <c r="A57176"/>
      <c r="B57176"/>
      <c r="C57176"/>
      <c r="D57176"/>
      <c r="E57176" s="148"/>
      <c r="F57176" s="148"/>
      <c r="G57176" s="149"/>
      <c r="H57176" s="148"/>
      <c r="I57176"/>
    </row>
    <row r="57177" spans="1:9" x14ac:dyDescent="0.25">
      <c r="A57177"/>
      <c r="B57177"/>
      <c r="C57177"/>
      <c r="D57177"/>
      <c r="E57177" s="148"/>
      <c r="F57177" s="148"/>
      <c r="G57177" s="149"/>
      <c r="H57177" s="148"/>
      <c r="I57177"/>
    </row>
    <row r="57178" spans="1:9" x14ac:dyDescent="0.25">
      <c r="A57178"/>
      <c r="B57178"/>
      <c r="C57178"/>
      <c r="D57178"/>
      <c r="E57178" s="148"/>
      <c r="F57178" s="148"/>
      <c r="G57178" s="149"/>
      <c r="H57178" s="148"/>
      <c r="I57178"/>
    </row>
    <row r="57179" spans="1:9" x14ac:dyDescent="0.25">
      <c r="A57179"/>
      <c r="B57179"/>
      <c r="C57179"/>
      <c r="D57179"/>
      <c r="E57179" s="148"/>
      <c r="F57179" s="148"/>
      <c r="G57179" s="149"/>
      <c r="H57179" s="148"/>
      <c r="I57179"/>
    </row>
    <row r="57180" spans="1:9" x14ac:dyDescent="0.25">
      <c r="A57180"/>
      <c r="B57180"/>
      <c r="C57180"/>
      <c r="D57180"/>
      <c r="E57180" s="148"/>
      <c r="F57180" s="148"/>
      <c r="G57180" s="149"/>
      <c r="H57180" s="148"/>
      <c r="I57180"/>
    </row>
    <row r="57181" spans="1:9" x14ac:dyDescent="0.25">
      <c r="A57181"/>
      <c r="B57181"/>
      <c r="C57181"/>
      <c r="D57181"/>
      <c r="E57181" s="148"/>
      <c r="F57181" s="148"/>
      <c r="G57181" s="149"/>
      <c r="H57181" s="148"/>
      <c r="I57181"/>
    </row>
    <row r="57182" spans="1:9" x14ac:dyDescent="0.25">
      <c r="A57182"/>
      <c r="B57182"/>
      <c r="C57182"/>
      <c r="D57182"/>
      <c r="E57182" s="148"/>
      <c r="F57182" s="148"/>
      <c r="G57182" s="149"/>
      <c r="H57182" s="148"/>
      <c r="I57182"/>
    </row>
    <row r="57183" spans="1:9" x14ac:dyDescent="0.25">
      <c r="A57183"/>
      <c r="B57183"/>
      <c r="C57183"/>
      <c r="D57183"/>
      <c r="E57183" s="148"/>
      <c r="F57183" s="148"/>
      <c r="G57183" s="149"/>
      <c r="H57183" s="148"/>
      <c r="I57183"/>
    </row>
    <row r="57184" spans="1:9" x14ac:dyDescent="0.25">
      <c r="A57184"/>
      <c r="B57184"/>
      <c r="C57184"/>
      <c r="D57184"/>
      <c r="E57184" s="148"/>
      <c r="F57184" s="148"/>
      <c r="G57184" s="149"/>
      <c r="H57184" s="148"/>
      <c r="I57184"/>
    </row>
    <row r="57185" spans="1:9" x14ac:dyDescent="0.25">
      <c r="A57185"/>
      <c r="B57185"/>
      <c r="C57185"/>
      <c r="D57185"/>
      <c r="E57185" s="148"/>
      <c r="F57185" s="148"/>
      <c r="G57185" s="149"/>
      <c r="H57185" s="148"/>
      <c r="I57185"/>
    </row>
    <row r="57186" spans="1:9" x14ac:dyDescent="0.25">
      <c r="A57186"/>
      <c r="B57186"/>
      <c r="C57186"/>
      <c r="D57186"/>
      <c r="E57186" s="148"/>
      <c r="F57186" s="148"/>
      <c r="G57186" s="149"/>
      <c r="H57186" s="148"/>
      <c r="I57186"/>
    </row>
    <row r="57187" spans="1:9" x14ac:dyDescent="0.25">
      <c r="A57187"/>
      <c r="B57187"/>
      <c r="C57187"/>
      <c r="D57187"/>
      <c r="E57187" s="148"/>
      <c r="F57187" s="148"/>
      <c r="G57187" s="149"/>
      <c r="H57187" s="148"/>
      <c r="I57187"/>
    </row>
    <row r="57188" spans="1:9" x14ac:dyDescent="0.25">
      <c r="A57188"/>
      <c r="B57188"/>
      <c r="C57188"/>
      <c r="D57188"/>
      <c r="E57188" s="148"/>
      <c r="F57188" s="148"/>
      <c r="G57188" s="149"/>
      <c r="H57188" s="148"/>
      <c r="I57188"/>
    </row>
    <row r="57189" spans="1:9" x14ac:dyDescent="0.25">
      <c r="A57189"/>
      <c r="B57189"/>
      <c r="C57189"/>
      <c r="D57189"/>
      <c r="E57189" s="148"/>
      <c r="F57189" s="148"/>
      <c r="G57189" s="149"/>
      <c r="H57189" s="148"/>
      <c r="I57189"/>
    </row>
    <row r="57190" spans="1:9" x14ac:dyDescent="0.25">
      <c r="A57190"/>
      <c r="B57190"/>
      <c r="C57190"/>
      <c r="D57190"/>
      <c r="E57190" s="148"/>
      <c r="F57190" s="148"/>
      <c r="G57190" s="149"/>
      <c r="H57190" s="148"/>
      <c r="I57190"/>
    </row>
    <row r="57191" spans="1:9" x14ac:dyDescent="0.25">
      <c r="A57191"/>
      <c r="B57191"/>
      <c r="C57191"/>
      <c r="D57191"/>
      <c r="E57191" s="148"/>
      <c r="F57191" s="148"/>
      <c r="G57191" s="149"/>
      <c r="H57191" s="148"/>
      <c r="I57191"/>
    </row>
    <row r="57192" spans="1:9" x14ac:dyDescent="0.25">
      <c r="A57192"/>
      <c r="B57192"/>
      <c r="C57192"/>
      <c r="D57192"/>
      <c r="E57192" s="148"/>
      <c r="F57192" s="148"/>
      <c r="G57192" s="149"/>
      <c r="H57192" s="148"/>
      <c r="I57192"/>
    </row>
    <row r="57193" spans="1:9" x14ac:dyDescent="0.25">
      <c r="A57193"/>
      <c r="B57193"/>
      <c r="C57193"/>
      <c r="D57193"/>
      <c r="E57193" s="148"/>
      <c r="F57193" s="148"/>
      <c r="G57193" s="149"/>
      <c r="H57193" s="148"/>
      <c r="I57193"/>
    </row>
    <row r="57194" spans="1:9" x14ac:dyDescent="0.25">
      <c r="A57194"/>
      <c r="B57194"/>
      <c r="C57194"/>
      <c r="D57194"/>
      <c r="E57194" s="148"/>
      <c r="F57194" s="148"/>
      <c r="G57194" s="149"/>
      <c r="H57194" s="148"/>
      <c r="I57194"/>
    </row>
    <row r="57195" spans="1:9" x14ac:dyDescent="0.25">
      <c r="A57195"/>
      <c r="B57195"/>
      <c r="C57195"/>
      <c r="D57195"/>
      <c r="E57195" s="148"/>
      <c r="F57195" s="148"/>
      <c r="G57195" s="149"/>
      <c r="H57195" s="148"/>
      <c r="I57195"/>
    </row>
    <row r="57196" spans="1:9" x14ac:dyDescent="0.25">
      <c r="A57196"/>
      <c r="B57196"/>
      <c r="C57196"/>
      <c r="D57196"/>
      <c r="E57196" s="148"/>
      <c r="F57196" s="148"/>
      <c r="G57196" s="149"/>
      <c r="H57196" s="148"/>
      <c r="I57196"/>
    </row>
    <row r="57197" spans="1:9" x14ac:dyDescent="0.25">
      <c r="A57197"/>
      <c r="B57197"/>
      <c r="C57197"/>
      <c r="D57197"/>
      <c r="E57197" s="148"/>
      <c r="F57197" s="148"/>
      <c r="G57197" s="149"/>
      <c r="H57197" s="148"/>
      <c r="I57197"/>
    </row>
    <row r="57198" spans="1:9" x14ac:dyDescent="0.25">
      <c r="A57198"/>
      <c r="B57198"/>
      <c r="C57198"/>
      <c r="D57198"/>
      <c r="E57198" s="148"/>
      <c r="F57198" s="148"/>
      <c r="G57198" s="149"/>
      <c r="H57198" s="148"/>
      <c r="I57198"/>
    </row>
    <row r="57199" spans="1:9" x14ac:dyDescent="0.25">
      <c r="A57199"/>
      <c r="B57199"/>
      <c r="C57199"/>
      <c r="D57199"/>
      <c r="E57199" s="148"/>
      <c r="F57199" s="148"/>
      <c r="G57199" s="149"/>
      <c r="H57199" s="148"/>
      <c r="I57199"/>
    </row>
    <row r="57200" spans="1:9" x14ac:dyDescent="0.25">
      <c r="A57200"/>
      <c r="B57200"/>
      <c r="C57200"/>
      <c r="D57200"/>
      <c r="E57200" s="148"/>
      <c r="F57200" s="148"/>
      <c r="G57200" s="149"/>
      <c r="H57200" s="148"/>
      <c r="I57200"/>
    </row>
    <row r="57201" spans="1:9" x14ac:dyDescent="0.25">
      <c r="A57201"/>
      <c r="B57201"/>
      <c r="C57201"/>
      <c r="D57201"/>
      <c r="E57201" s="148"/>
      <c r="F57201" s="148"/>
      <c r="G57201" s="149"/>
      <c r="H57201" s="148"/>
      <c r="I57201"/>
    </row>
    <row r="57202" spans="1:9" x14ac:dyDescent="0.25">
      <c r="A57202"/>
      <c r="B57202"/>
      <c r="C57202"/>
      <c r="D57202"/>
      <c r="E57202" s="148"/>
      <c r="F57202" s="148"/>
      <c r="G57202" s="149"/>
      <c r="H57202" s="148"/>
      <c r="I57202"/>
    </row>
    <row r="57203" spans="1:9" x14ac:dyDescent="0.25">
      <c r="A57203"/>
      <c r="B57203"/>
      <c r="C57203"/>
      <c r="D57203"/>
      <c r="E57203" s="148"/>
      <c r="F57203" s="148"/>
      <c r="G57203" s="149"/>
      <c r="H57203" s="148"/>
      <c r="I57203"/>
    </row>
    <row r="57204" spans="1:9" x14ac:dyDescent="0.25">
      <c r="A57204"/>
      <c r="B57204"/>
      <c r="C57204"/>
      <c r="D57204"/>
      <c r="E57204" s="148"/>
      <c r="F57204" s="148"/>
      <c r="G57204" s="149"/>
      <c r="H57204" s="148"/>
      <c r="I57204"/>
    </row>
    <row r="57205" spans="1:9" x14ac:dyDescent="0.25">
      <c r="A57205"/>
      <c r="B57205"/>
      <c r="C57205"/>
      <c r="D57205"/>
      <c r="E57205" s="148"/>
      <c r="F57205" s="148"/>
      <c r="G57205" s="149"/>
      <c r="H57205" s="148"/>
      <c r="I57205"/>
    </row>
    <row r="57206" spans="1:9" x14ac:dyDescent="0.25">
      <c r="A57206"/>
      <c r="B57206"/>
      <c r="C57206"/>
      <c r="D57206"/>
      <c r="E57206" s="148"/>
      <c r="F57206" s="148"/>
      <c r="G57206" s="149"/>
      <c r="H57206" s="148"/>
      <c r="I57206"/>
    </row>
    <row r="57207" spans="1:9" x14ac:dyDescent="0.25">
      <c r="A57207"/>
      <c r="B57207"/>
      <c r="C57207"/>
      <c r="D57207"/>
      <c r="E57207" s="148"/>
      <c r="F57207" s="148"/>
      <c r="G57207" s="149"/>
      <c r="H57207" s="148"/>
      <c r="I57207"/>
    </row>
    <row r="57208" spans="1:9" x14ac:dyDescent="0.25">
      <c r="A57208"/>
      <c r="B57208"/>
      <c r="C57208"/>
      <c r="D57208"/>
      <c r="E57208" s="148"/>
      <c r="F57208" s="148"/>
      <c r="G57208" s="149"/>
      <c r="H57208" s="148"/>
      <c r="I57208"/>
    </row>
    <row r="57209" spans="1:9" x14ac:dyDescent="0.25">
      <c r="A57209"/>
      <c r="B57209"/>
      <c r="C57209"/>
      <c r="D57209"/>
      <c r="E57209" s="148"/>
      <c r="F57209" s="148"/>
      <c r="G57209" s="149"/>
      <c r="H57209" s="148"/>
      <c r="I57209"/>
    </row>
    <row r="57210" spans="1:9" x14ac:dyDescent="0.25">
      <c r="A57210"/>
      <c r="B57210"/>
      <c r="C57210"/>
      <c r="D57210"/>
      <c r="E57210" s="148"/>
      <c r="F57210" s="148"/>
      <c r="G57210" s="149"/>
      <c r="H57210" s="148"/>
      <c r="I57210"/>
    </row>
    <row r="57211" spans="1:9" x14ac:dyDescent="0.25">
      <c r="A57211"/>
      <c r="B57211"/>
      <c r="C57211"/>
      <c r="D57211"/>
      <c r="E57211" s="148"/>
      <c r="F57211" s="148"/>
      <c r="G57211" s="149"/>
      <c r="H57211" s="148"/>
      <c r="I57211"/>
    </row>
    <row r="57212" spans="1:9" x14ac:dyDescent="0.25">
      <c r="A57212"/>
      <c r="B57212"/>
      <c r="C57212"/>
      <c r="D57212"/>
      <c r="E57212" s="148"/>
      <c r="F57212" s="148"/>
      <c r="G57212" s="149"/>
      <c r="H57212" s="148"/>
      <c r="I57212"/>
    </row>
    <row r="57213" spans="1:9" x14ac:dyDescent="0.25">
      <c r="A57213"/>
      <c r="B57213"/>
      <c r="C57213"/>
      <c r="D57213"/>
      <c r="E57213" s="148"/>
      <c r="F57213" s="148"/>
      <c r="G57213" s="149"/>
      <c r="H57213" s="148"/>
      <c r="I57213"/>
    </row>
    <row r="57214" spans="1:9" x14ac:dyDescent="0.25">
      <c r="A57214"/>
      <c r="B57214"/>
      <c r="C57214"/>
      <c r="D57214"/>
      <c r="E57214" s="148"/>
      <c r="F57214" s="148"/>
      <c r="G57214" s="149"/>
      <c r="H57214" s="148"/>
      <c r="I57214"/>
    </row>
    <row r="57215" spans="1:9" x14ac:dyDescent="0.25">
      <c r="A57215"/>
      <c r="B57215"/>
      <c r="C57215"/>
      <c r="D57215"/>
      <c r="E57215" s="148"/>
      <c r="F57215" s="148"/>
      <c r="G57215" s="149"/>
      <c r="H57215" s="148"/>
      <c r="I57215"/>
    </row>
    <row r="57216" spans="1:9" x14ac:dyDescent="0.25">
      <c r="A57216"/>
      <c r="B57216"/>
      <c r="C57216"/>
      <c r="D57216"/>
      <c r="E57216" s="148"/>
      <c r="F57216" s="148"/>
      <c r="G57216" s="149"/>
      <c r="H57216" s="148"/>
      <c r="I57216"/>
    </row>
    <row r="57217" spans="1:9" x14ac:dyDescent="0.25">
      <c r="A57217"/>
      <c r="B57217"/>
      <c r="C57217"/>
      <c r="D57217"/>
      <c r="E57217" s="148"/>
      <c r="F57217" s="148"/>
      <c r="G57217" s="149"/>
      <c r="H57217" s="148"/>
      <c r="I57217"/>
    </row>
    <row r="57218" spans="1:9" x14ac:dyDescent="0.25">
      <c r="A57218"/>
      <c r="B57218"/>
      <c r="C57218"/>
      <c r="D57218"/>
      <c r="E57218" s="148"/>
      <c r="F57218" s="148"/>
      <c r="G57218" s="149"/>
      <c r="H57218" s="148"/>
      <c r="I57218"/>
    </row>
    <row r="57219" spans="1:9" x14ac:dyDescent="0.25">
      <c r="A57219"/>
      <c r="B57219"/>
      <c r="C57219"/>
      <c r="D57219"/>
      <c r="E57219" s="148"/>
      <c r="F57219" s="148"/>
      <c r="G57219" s="149"/>
      <c r="H57219" s="148"/>
      <c r="I57219"/>
    </row>
    <row r="57220" spans="1:9" x14ac:dyDescent="0.25">
      <c r="A57220"/>
      <c r="B57220"/>
      <c r="C57220"/>
      <c r="D57220"/>
      <c r="E57220" s="148"/>
      <c r="F57220" s="148"/>
      <c r="G57220" s="149"/>
      <c r="H57220" s="148"/>
      <c r="I57220"/>
    </row>
    <row r="57221" spans="1:9" x14ac:dyDescent="0.25">
      <c r="A57221"/>
      <c r="B57221"/>
      <c r="C57221"/>
      <c r="D57221"/>
      <c r="E57221" s="148"/>
      <c r="F57221" s="148"/>
      <c r="G57221" s="149"/>
      <c r="H57221" s="148"/>
      <c r="I57221"/>
    </row>
    <row r="57222" spans="1:9" x14ac:dyDescent="0.25">
      <c r="A57222"/>
      <c r="B57222"/>
      <c r="C57222"/>
      <c r="D57222"/>
      <c r="E57222" s="148"/>
      <c r="F57222" s="148"/>
      <c r="G57222" s="149"/>
      <c r="H57222" s="148"/>
      <c r="I57222"/>
    </row>
    <row r="57223" spans="1:9" x14ac:dyDescent="0.25">
      <c r="A57223"/>
      <c r="B57223"/>
      <c r="C57223"/>
      <c r="D57223"/>
      <c r="E57223" s="148"/>
      <c r="F57223" s="148"/>
      <c r="G57223" s="149"/>
      <c r="H57223" s="148"/>
      <c r="I57223"/>
    </row>
    <row r="57224" spans="1:9" x14ac:dyDescent="0.25">
      <c r="A57224"/>
      <c r="B57224"/>
      <c r="C57224"/>
      <c r="D57224"/>
      <c r="E57224" s="148"/>
      <c r="F57224" s="148"/>
      <c r="G57224" s="149"/>
      <c r="H57224" s="148"/>
      <c r="I57224"/>
    </row>
    <row r="57225" spans="1:9" x14ac:dyDescent="0.25">
      <c r="A57225"/>
      <c r="B57225"/>
      <c r="C57225"/>
      <c r="D57225"/>
      <c r="E57225" s="148"/>
      <c r="F57225" s="148"/>
      <c r="G57225" s="149"/>
      <c r="H57225" s="148"/>
      <c r="I57225"/>
    </row>
    <row r="57226" spans="1:9" x14ac:dyDescent="0.25">
      <c r="A57226"/>
      <c r="B57226"/>
      <c r="C57226"/>
      <c r="D57226"/>
      <c r="E57226" s="148"/>
      <c r="F57226" s="148"/>
      <c r="G57226" s="149"/>
      <c r="H57226" s="148"/>
      <c r="I57226"/>
    </row>
    <row r="57227" spans="1:9" x14ac:dyDescent="0.25">
      <c r="A57227"/>
      <c r="B57227"/>
      <c r="C57227"/>
      <c r="D57227"/>
      <c r="E57227" s="148"/>
      <c r="F57227" s="148"/>
      <c r="G57227" s="149"/>
      <c r="H57227" s="148"/>
      <c r="I57227"/>
    </row>
    <row r="57228" spans="1:9" x14ac:dyDescent="0.25">
      <c r="A57228"/>
      <c r="B57228"/>
      <c r="C57228"/>
      <c r="D57228"/>
      <c r="E57228" s="148"/>
      <c r="F57228" s="148"/>
      <c r="G57228" s="149"/>
      <c r="H57228" s="148"/>
      <c r="I57228"/>
    </row>
    <row r="57229" spans="1:9" x14ac:dyDescent="0.25">
      <c r="A57229"/>
      <c r="B57229"/>
      <c r="C57229"/>
      <c r="D57229"/>
      <c r="E57229" s="148"/>
      <c r="F57229" s="148"/>
      <c r="G57229" s="149"/>
      <c r="H57229" s="148"/>
      <c r="I57229"/>
    </row>
    <row r="57230" spans="1:9" x14ac:dyDescent="0.25">
      <c r="A57230"/>
      <c r="B57230"/>
      <c r="C57230"/>
      <c r="D57230"/>
      <c r="E57230" s="148"/>
      <c r="F57230" s="148"/>
      <c r="G57230" s="149"/>
      <c r="H57230" s="148"/>
      <c r="I57230"/>
    </row>
    <row r="57231" spans="1:9" x14ac:dyDescent="0.25">
      <c r="A57231"/>
      <c r="B57231"/>
      <c r="C57231"/>
      <c r="D57231"/>
      <c r="E57231" s="148"/>
      <c r="F57231" s="148"/>
      <c r="G57231" s="149"/>
      <c r="H57231" s="148"/>
      <c r="I57231"/>
    </row>
    <row r="57232" spans="1:9" x14ac:dyDescent="0.25">
      <c r="A57232"/>
      <c r="B57232"/>
      <c r="C57232"/>
      <c r="D57232"/>
      <c r="E57232" s="148"/>
      <c r="F57232" s="148"/>
      <c r="G57232" s="149"/>
      <c r="H57232" s="148"/>
      <c r="I57232"/>
    </row>
    <row r="57233" spans="1:9" x14ac:dyDescent="0.25">
      <c r="A57233"/>
      <c r="B57233"/>
      <c r="C57233"/>
      <c r="D57233"/>
      <c r="E57233" s="148"/>
      <c r="F57233" s="148"/>
      <c r="G57233" s="149"/>
      <c r="H57233" s="148"/>
      <c r="I57233"/>
    </row>
    <row r="57234" spans="1:9" x14ac:dyDescent="0.25">
      <c r="A57234"/>
      <c r="B57234"/>
      <c r="C57234"/>
      <c r="D57234"/>
      <c r="E57234" s="148"/>
      <c r="F57234" s="148"/>
      <c r="G57234" s="149"/>
      <c r="H57234" s="148"/>
      <c r="I57234"/>
    </row>
    <row r="57235" spans="1:9" x14ac:dyDescent="0.25">
      <c r="A57235"/>
      <c r="B57235"/>
      <c r="C57235"/>
      <c r="D57235"/>
      <c r="E57235" s="148"/>
      <c r="F57235" s="148"/>
      <c r="G57235" s="149"/>
      <c r="H57235" s="148"/>
      <c r="I57235"/>
    </row>
    <row r="57236" spans="1:9" x14ac:dyDescent="0.25">
      <c r="A57236"/>
      <c r="B57236"/>
      <c r="C57236"/>
      <c r="D57236"/>
      <c r="E57236" s="148"/>
      <c r="F57236" s="148"/>
      <c r="G57236" s="149"/>
      <c r="H57236" s="148"/>
      <c r="I57236"/>
    </row>
    <row r="57237" spans="1:9" x14ac:dyDescent="0.25">
      <c r="A57237"/>
      <c r="B57237"/>
      <c r="C57237"/>
      <c r="D57237"/>
      <c r="E57237" s="148"/>
      <c r="F57237" s="148"/>
      <c r="G57237" s="149"/>
      <c r="H57237" s="148"/>
      <c r="I57237"/>
    </row>
    <row r="57238" spans="1:9" x14ac:dyDescent="0.25">
      <c r="A57238"/>
      <c r="B57238"/>
      <c r="C57238"/>
      <c r="D57238"/>
      <c r="E57238" s="148"/>
      <c r="F57238" s="148"/>
      <c r="G57238" s="149"/>
      <c r="H57238" s="148"/>
      <c r="I57238"/>
    </row>
    <row r="57239" spans="1:9" x14ac:dyDescent="0.25">
      <c r="A57239"/>
      <c r="B57239"/>
      <c r="C57239"/>
      <c r="D57239"/>
      <c r="E57239" s="148"/>
      <c r="F57239" s="148"/>
      <c r="G57239" s="149"/>
      <c r="H57239" s="148"/>
      <c r="I57239"/>
    </row>
    <row r="57240" spans="1:9" x14ac:dyDescent="0.25">
      <c r="A57240"/>
      <c r="B57240"/>
      <c r="C57240"/>
      <c r="D57240"/>
      <c r="E57240" s="148"/>
      <c r="F57240" s="148"/>
      <c r="G57240" s="149"/>
      <c r="H57240" s="148"/>
      <c r="I57240"/>
    </row>
    <row r="57241" spans="1:9" x14ac:dyDescent="0.25">
      <c r="A57241"/>
      <c r="B57241"/>
      <c r="C57241"/>
      <c r="D57241"/>
      <c r="E57241" s="148"/>
      <c r="F57241" s="148"/>
      <c r="G57241" s="149"/>
      <c r="H57241" s="148"/>
      <c r="I57241"/>
    </row>
    <row r="57242" spans="1:9" x14ac:dyDescent="0.25">
      <c r="A57242"/>
      <c r="B57242"/>
      <c r="C57242"/>
      <c r="D57242"/>
      <c r="E57242" s="148"/>
      <c r="F57242" s="148"/>
      <c r="G57242" s="149"/>
      <c r="H57242" s="148"/>
      <c r="I57242"/>
    </row>
    <row r="57243" spans="1:9" x14ac:dyDescent="0.25">
      <c r="A57243"/>
      <c r="B57243"/>
      <c r="C57243"/>
      <c r="D57243"/>
      <c r="E57243" s="148"/>
      <c r="F57243" s="148"/>
      <c r="G57243" s="149"/>
      <c r="H57243" s="148"/>
      <c r="I57243"/>
    </row>
    <row r="57244" spans="1:9" x14ac:dyDescent="0.25">
      <c r="A57244"/>
      <c r="B57244"/>
      <c r="C57244"/>
      <c r="D57244"/>
      <c r="E57244" s="148"/>
      <c r="F57244" s="148"/>
      <c r="G57244" s="149"/>
      <c r="H57244" s="148"/>
      <c r="I57244"/>
    </row>
    <row r="57245" spans="1:9" x14ac:dyDescent="0.25">
      <c r="A57245"/>
      <c r="B57245"/>
      <c r="C57245"/>
      <c r="D57245"/>
      <c r="E57245" s="148"/>
      <c r="F57245" s="148"/>
      <c r="G57245" s="149"/>
      <c r="H57245" s="148"/>
      <c r="I57245"/>
    </row>
    <row r="57246" spans="1:9" x14ac:dyDescent="0.25">
      <c r="A57246"/>
      <c r="B57246"/>
      <c r="C57246"/>
      <c r="D57246"/>
      <c r="E57246" s="148"/>
      <c r="F57246" s="148"/>
      <c r="G57246" s="149"/>
      <c r="H57246" s="148"/>
      <c r="I57246"/>
    </row>
    <row r="57247" spans="1:9" x14ac:dyDescent="0.25">
      <c r="A57247"/>
      <c r="B57247"/>
      <c r="C57247"/>
      <c r="D57247"/>
      <c r="E57247" s="148"/>
      <c r="F57247" s="148"/>
      <c r="G57247" s="149"/>
      <c r="H57247" s="148"/>
      <c r="I57247"/>
    </row>
    <row r="57248" spans="1:9" x14ac:dyDescent="0.25">
      <c r="A57248"/>
      <c r="B57248"/>
      <c r="C57248"/>
      <c r="D57248"/>
      <c r="E57248" s="148"/>
      <c r="F57248" s="148"/>
      <c r="G57248" s="149"/>
      <c r="H57248" s="148"/>
      <c r="I57248"/>
    </row>
    <row r="57249" spans="1:9" x14ac:dyDescent="0.25">
      <c r="A57249"/>
      <c r="B57249"/>
      <c r="C57249"/>
      <c r="D57249"/>
      <c r="E57249" s="148"/>
      <c r="F57249" s="148"/>
      <c r="G57249" s="149"/>
      <c r="H57249" s="148"/>
      <c r="I57249"/>
    </row>
    <row r="57250" spans="1:9" x14ac:dyDescent="0.25">
      <c r="A57250"/>
      <c r="B57250"/>
      <c r="C57250"/>
      <c r="D57250"/>
      <c r="E57250" s="148"/>
      <c r="F57250" s="148"/>
      <c r="G57250" s="149"/>
      <c r="H57250" s="148"/>
      <c r="I57250"/>
    </row>
    <row r="57251" spans="1:9" x14ac:dyDescent="0.25">
      <c r="A57251"/>
      <c r="B57251"/>
      <c r="C57251"/>
      <c r="D57251"/>
      <c r="E57251" s="148"/>
      <c r="F57251" s="148"/>
      <c r="G57251" s="149"/>
      <c r="H57251" s="148"/>
      <c r="I57251"/>
    </row>
    <row r="57252" spans="1:9" x14ac:dyDescent="0.25">
      <c r="A57252"/>
      <c r="B57252"/>
      <c r="C57252"/>
      <c r="D57252"/>
      <c r="E57252" s="148"/>
      <c r="F57252" s="148"/>
      <c r="G57252" s="149"/>
      <c r="H57252" s="148"/>
      <c r="I57252"/>
    </row>
    <row r="57253" spans="1:9" x14ac:dyDescent="0.25">
      <c r="A57253"/>
      <c r="B57253"/>
      <c r="C57253"/>
      <c r="D57253"/>
      <c r="E57253" s="148"/>
      <c r="F57253" s="148"/>
      <c r="G57253" s="149"/>
      <c r="H57253" s="148"/>
      <c r="I57253"/>
    </row>
    <row r="57254" spans="1:9" x14ac:dyDescent="0.25">
      <c r="A57254"/>
      <c r="B57254"/>
      <c r="C57254"/>
      <c r="D57254"/>
      <c r="E57254" s="148"/>
      <c r="F57254" s="148"/>
      <c r="G57254" s="149"/>
      <c r="H57254" s="148"/>
      <c r="I57254"/>
    </row>
    <row r="57255" spans="1:9" x14ac:dyDescent="0.25">
      <c r="A57255"/>
      <c r="B57255"/>
      <c r="C57255"/>
      <c r="D57255"/>
      <c r="E57255" s="148"/>
      <c r="F57255" s="148"/>
      <c r="G57255" s="149"/>
      <c r="H57255" s="148"/>
      <c r="I57255"/>
    </row>
    <row r="57256" spans="1:9" x14ac:dyDescent="0.25">
      <c r="A57256"/>
      <c r="B57256"/>
      <c r="C57256"/>
      <c r="D57256"/>
      <c r="E57256" s="148"/>
      <c r="F57256" s="148"/>
      <c r="G57256" s="149"/>
      <c r="H57256" s="148"/>
      <c r="I57256"/>
    </row>
    <row r="57257" spans="1:9" x14ac:dyDescent="0.25">
      <c r="A57257"/>
      <c r="B57257"/>
      <c r="C57257"/>
      <c r="D57257"/>
      <c r="E57257" s="148"/>
      <c r="F57257" s="148"/>
      <c r="G57257" s="149"/>
      <c r="H57257" s="148"/>
      <c r="I57257"/>
    </row>
    <row r="57258" spans="1:9" x14ac:dyDescent="0.25">
      <c r="A57258"/>
      <c r="B57258"/>
      <c r="C57258"/>
      <c r="D57258"/>
      <c r="E57258" s="148"/>
      <c r="F57258" s="148"/>
      <c r="G57258" s="149"/>
      <c r="H57258" s="148"/>
      <c r="I57258"/>
    </row>
    <row r="57259" spans="1:9" x14ac:dyDescent="0.25">
      <c r="A57259"/>
      <c r="B57259"/>
      <c r="C57259"/>
      <c r="D57259"/>
      <c r="E57259" s="148"/>
      <c r="F57259" s="148"/>
      <c r="G57259" s="149"/>
      <c r="H57259" s="148"/>
      <c r="I57259"/>
    </row>
    <row r="57260" spans="1:9" x14ac:dyDescent="0.25">
      <c r="A57260"/>
      <c r="B57260"/>
      <c r="C57260"/>
      <c r="D57260"/>
      <c r="E57260" s="148"/>
      <c r="F57260" s="148"/>
      <c r="G57260" s="149"/>
      <c r="H57260" s="148"/>
      <c r="I57260"/>
    </row>
    <row r="57261" spans="1:9" x14ac:dyDescent="0.25">
      <c r="A57261"/>
      <c r="B57261"/>
      <c r="C57261"/>
      <c r="D57261"/>
      <c r="E57261" s="148"/>
      <c r="F57261" s="148"/>
      <c r="G57261" s="149"/>
      <c r="H57261" s="148"/>
      <c r="I57261"/>
    </row>
    <row r="57262" spans="1:9" x14ac:dyDescent="0.25">
      <c r="A57262"/>
      <c r="B57262"/>
      <c r="C57262"/>
      <c r="D57262"/>
      <c r="E57262" s="148"/>
      <c r="F57262" s="148"/>
      <c r="G57262" s="149"/>
      <c r="H57262" s="148"/>
      <c r="I57262"/>
    </row>
    <row r="57263" spans="1:9" x14ac:dyDescent="0.25">
      <c r="A57263"/>
      <c r="B57263"/>
      <c r="C57263"/>
      <c r="D57263"/>
      <c r="E57263" s="148"/>
      <c r="F57263" s="148"/>
      <c r="G57263" s="149"/>
      <c r="H57263" s="148"/>
      <c r="I57263"/>
    </row>
    <row r="57264" spans="1:9" x14ac:dyDescent="0.25">
      <c r="A57264"/>
      <c r="B57264"/>
      <c r="C57264"/>
      <c r="D57264"/>
      <c r="E57264" s="148"/>
      <c r="F57264" s="148"/>
      <c r="G57264" s="149"/>
      <c r="H57264" s="148"/>
      <c r="I57264"/>
    </row>
    <row r="57265" spans="1:9" x14ac:dyDescent="0.25">
      <c r="A57265"/>
      <c r="B57265"/>
      <c r="C57265"/>
      <c r="D57265"/>
      <c r="E57265" s="148"/>
      <c r="F57265" s="148"/>
      <c r="G57265" s="149"/>
      <c r="H57265" s="148"/>
      <c r="I57265"/>
    </row>
    <row r="57266" spans="1:9" x14ac:dyDescent="0.25">
      <c r="A57266"/>
      <c r="B57266"/>
      <c r="C57266"/>
      <c r="D57266"/>
      <c r="E57266" s="148"/>
      <c r="F57266" s="148"/>
      <c r="G57266" s="149"/>
      <c r="H57266" s="148"/>
      <c r="I57266"/>
    </row>
    <row r="57267" spans="1:9" x14ac:dyDescent="0.25">
      <c r="A57267"/>
      <c r="B57267"/>
      <c r="C57267"/>
      <c r="D57267"/>
      <c r="E57267" s="148"/>
      <c r="F57267" s="148"/>
      <c r="G57267" s="149"/>
      <c r="H57267" s="148"/>
      <c r="I57267"/>
    </row>
    <row r="57268" spans="1:9" x14ac:dyDescent="0.25">
      <c r="A57268"/>
      <c r="B57268"/>
      <c r="C57268"/>
      <c r="D57268"/>
      <c r="E57268" s="148"/>
      <c r="F57268" s="148"/>
      <c r="G57268" s="149"/>
      <c r="H57268" s="148"/>
      <c r="I57268"/>
    </row>
    <row r="57269" spans="1:9" x14ac:dyDescent="0.25">
      <c r="A57269"/>
      <c r="B57269"/>
      <c r="C57269"/>
      <c r="D57269"/>
      <c r="E57269" s="148"/>
      <c r="F57269" s="148"/>
      <c r="G57269" s="149"/>
      <c r="H57269" s="148"/>
      <c r="I57269"/>
    </row>
    <row r="57270" spans="1:9" x14ac:dyDescent="0.25">
      <c r="A57270"/>
      <c r="B57270"/>
      <c r="C57270"/>
      <c r="D57270"/>
      <c r="E57270" s="148"/>
      <c r="F57270" s="148"/>
      <c r="G57270" s="149"/>
      <c r="H57270" s="148"/>
      <c r="I57270"/>
    </row>
    <row r="57271" spans="1:9" x14ac:dyDescent="0.25">
      <c r="A57271"/>
      <c r="B57271"/>
      <c r="C57271"/>
      <c r="D57271"/>
      <c r="E57271" s="148"/>
      <c r="F57271" s="148"/>
      <c r="G57271" s="149"/>
      <c r="H57271" s="148"/>
      <c r="I57271"/>
    </row>
    <row r="57272" spans="1:9" x14ac:dyDescent="0.25">
      <c r="A57272"/>
      <c r="B57272"/>
      <c r="C57272"/>
      <c r="D57272"/>
      <c r="E57272" s="148"/>
      <c r="F57272" s="148"/>
      <c r="G57272" s="149"/>
      <c r="H57272" s="148"/>
      <c r="I57272"/>
    </row>
    <row r="57273" spans="1:9" x14ac:dyDescent="0.25">
      <c r="A57273"/>
      <c r="B57273"/>
      <c r="C57273"/>
      <c r="D57273"/>
      <c r="E57273" s="148"/>
      <c r="F57273" s="148"/>
      <c r="G57273" s="149"/>
      <c r="H57273" s="148"/>
      <c r="I57273"/>
    </row>
    <row r="57274" spans="1:9" x14ac:dyDescent="0.25">
      <c r="A57274"/>
      <c r="B57274"/>
      <c r="C57274"/>
      <c r="D57274"/>
      <c r="E57274" s="148"/>
      <c r="F57274" s="148"/>
      <c r="G57274" s="149"/>
      <c r="H57274" s="148"/>
      <c r="I57274"/>
    </row>
    <row r="57275" spans="1:9" x14ac:dyDescent="0.25">
      <c r="A57275"/>
      <c r="B57275"/>
      <c r="C57275"/>
      <c r="D57275"/>
      <c r="E57275" s="148"/>
      <c r="F57275" s="148"/>
      <c r="G57275" s="149"/>
      <c r="H57275" s="148"/>
      <c r="I57275"/>
    </row>
    <row r="57276" spans="1:9" x14ac:dyDescent="0.25">
      <c r="A57276"/>
      <c r="B57276"/>
      <c r="C57276"/>
      <c r="D57276"/>
      <c r="E57276" s="148"/>
      <c r="F57276" s="148"/>
      <c r="G57276" s="149"/>
      <c r="H57276" s="148"/>
      <c r="I57276"/>
    </row>
    <row r="57277" spans="1:9" x14ac:dyDescent="0.25">
      <c r="A57277"/>
      <c r="B57277"/>
      <c r="C57277"/>
      <c r="D57277"/>
      <c r="E57277" s="148"/>
      <c r="F57277" s="148"/>
      <c r="G57277" s="149"/>
      <c r="H57277" s="148"/>
      <c r="I57277"/>
    </row>
    <row r="57278" spans="1:9" x14ac:dyDescent="0.25">
      <c r="A57278"/>
      <c r="B57278"/>
      <c r="C57278"/>
      <c r="D57278"/>
      <c r="E57278" s="148"/>
      <c r="F57278" s="148"/>
      <c r="G57278" s="149"/>
      <c r="H57278" s="148"/>
      <c r="I57278"/>
    </row>
    <row r="57279" spans="1:9" x14ac:dyDescent="0.25">
      <c r="A57279"/>
      <c r="B57279"/>
      <c r="C57279"/>
      <c r="D57279"/>
      <c r="E57279" s="148"/>
      <c r="F57279" s="148"/>
      <c r="G57279" s="149"/>
      <c r="H57279" s="148"/>
      <c r="I57279"/>
    </row>
    <row r="57280" spans="1:9" x14ac:dyDescent="0.25">
      <c r="A57280"/>
      <c r="B57280"/>
      <c r="C57280"/>
      <c r="D57280"/>
      <c r="E57280" s="148"/>
      <c r="F57280" s="148"/>
      <c r="G57280" s="149"/>
      <c r="H57280" s="148"/>
      <c r="I57280"/>
    </row>
    <row r="57281" spans="1:9" x14ac:dyDescent="0.25">
      <c r="A57281"/>
      <c r="B57281"/>
      <c r="C57281"/>
      <c r="D57281"/>
      <c r="E57281" s="148"/>
      <c r="F57281" s="148"/>
      <c r="G57281" s="149"/>
      <c r="H57281" s="148"/>
      <c r="I57281"/>
    </row>
    <row r="57282" spans="1:9" x14ac:dyDescent="0.25">
      <c r="A57282"/>
      <c r="B57282"/>
      <c r="C57282"/>
      <c r="D57282"/>
      <c r="E57282" s="148"/>
      <c r="F57282" s="148"/>
      <c r="G57282" s="149"/>
      <c r="H57282" s="148"/>
      <c r="I57282"/>
    </row>
    <row r="57283" spans="1:9" x14ac:dyDescent="0.25">
      <c r="A57283"/>
      <c r="B57283"/>
      <c r="C57283"/>
      <c r="D57283"/>
      <c r="E57283" s="148"/>
      <c r="F57283" s="148"/>
      <c r="G57283" s="149"/>
      <c r="H57283" s="148"/>
      <c r="I57283"/>
    </row>
    <row r="57284" spans="1:9" x14ac:dyDescent="0.25">
      <c r="A57284"/>
      <c r="B57284"/>
      <c r="C57284"/>
      <c r="D57284"/>
      <c r="E57284" s="148"/>
      <c r="F57284" s="148"/>
      <c r="G57284" s="149"/>
      <c r="H57284" s="148"/>
      <c r="I57284"/>
    </row>
    <row r="57285" spans="1:9" x14ac:dyDescent="0.25">
      <c r="A57285"/>
      <c r="B57285"/>
      <c r="C57285"/>
      <c r="D57285"/>
      <c r="E57285" s="148"/>
      <c r="F57285" s="148"/>
      <c r="G57285" s="149"/>
      <c r="H57285" s="148"/>
      <c r="I57285"/>
    </row>
    <row r="57286" spans="1:9" x14ac:dyDescent="0.25">
      <c r="A57286"/>
      <c r="B57286"/>
      <c r="C57286"/>
      <c r="D57286"/>
      <c r="E57286" s="148"/>
      <c r="F57286" s="148"/>
      <c r="G57286" s="149"/>
      <c r="H57286" s="148"/>
      <c r="I57286"/>
    </row>
    <row r="57287" spans="1:9" x14ac:dyDescent="0.25">
      <c r="A57287"/>
      <c r="B57287"/>
      <c r="C57287"/>
      <c r="D57287"/>
      <c r="E57287" s="148"/>
      <c r="F57287" s="148"/>
      <c r="G57287" s="149"/>
      <c r="H57287" s="148"/>
      <c r="I57287"/>
    </row>
    <row r="57288" spans="1:9" x14ac:dyDescent="0.25">
      <c r="A57288"/>
      <c r="B57288"/>
      <c r="C57288"/>
      <c r="D57288"/>
      <c r="E57288" s="148"/>
      <c r="F57288" s="148"/>
      <c r="G57288" s="149"/>
      <c r="H57288" s="148"/>
      <c r="I57288"/>
    </row>
    <row r="57289" spans="1:9" x14ac:dyDescent="0.25">
      <c r="A57289"/>
      <c r="B57289"/>
      <c r="C57289"/>
      <c r="D57289"/>
      <c r="E57289" s="148"/>
      <c r="F57289" s="148"/>
      <c r="G57289" s="149"/>
      <c r="H57289" s="148"/>
      <c r="I57289"/>
    </row>
    <row r="57290" spans="1:9" x14ac:dyDescent="0.25">
      <c r="A57290"/>
      <c r="B57290"/>
      <c r="C57290"/>
      <c r="D57290"/>
      <c r="E57290" s="148"/>
      <c r="F57290" s="148"/>
      <c r="G57290" s="149"/>
      <c r="H57290" s="148"/>
      <c r="I57290"/>
    </row>
    <row r="57291" spans="1:9" x14ac:dyDescent="0.25">
      <c r="A57291"/>
      <c r="B57291"/>
      <c r="C57291"/>
      <c r="D57291"/>
      <c r="E57291" s="148"/>
      <c r="F57291" s="148"/>
      <c r="G57291" s="149"/>
      <c r="H57291" s="148"/>
      <c r="I57291"/>
    </row>
    <row r="57292" spans="1:9" x14ac:dyDescent="0.25">
      <c r="A57292"/>
      <c r="B57292"/>
      <c r="C57292"/>
      <c r="D57292"/>
      <c r="E57292" s="148"/>
      <c r="F57292" s="148"/>
      <c r="G57292" s="149"/>
      <c r="H57292" s="148"/>
      <c r="I57292"/>
    </row>
    <row r="57293" spans="1:9" x14ac:dyDescent="0.25">
      <c r="A57293"/>
      <c r="B57293"/>
      <c r="C57293"/>
      <c r="D57293"/>
      <c r="E57293" s="148"/>
      <c r="F57293" s="148"/>
      <c r="G57293" s="149"/>
      <c r="H57293" s="148"/>
      <c r="I57293"/>
    </row>
    <row r="57294" spans="1:9" x14ac:dyDescent="0.25">
      <c r="A57294"/>
      <c r="B57294"/>
      <c r="C57294"/>
      <c r="D57294"/>
      <c r="E57294" s="148"/>
      <c r="F57294" s="148"/>
      <c r="G57294" s="149"/>
      <c r="H57294" s="148"/>
      <c r="I57294"/>
    </row>
    <row r="57295" spans="1:9" x14ac:dyDescent="0.25">
      <c r="A57295"/>
      <c r="B57295"/>
      <c r="C57295"/>
      <c r="D57295"/>
      <c r="E57295" s="148"/>
      <c r="F57295" s="148"/>
      <c r="G57295" s="149"/>
      <c r="H57295" s="148"/>
      <c r="I57295"/>
    </row>
    <row r="57296" spans="1:9" x14ac:dyDescent="0.25">
      <c r="A57296"/>
      <c r="B57296"/>
      <c r="C57296"/>
      <c r="D57296"/>
      <c r="E57296" s="148"/>
      <c r="F57296" s="148"/>
      <c r="G57296" s="149"/>
      <c r="H57296" s="148"/>
      <c r="I57296"/>
    </row>
    <row r="57297" spans="1:9" x14ac:dyDescent="0.25">
      <c r="A57297"/>
      <c r="B57297"/>
      <c r="C57297"/>
      <c r="D57297"/>
      <c r="E57297" s="148"/>
      <c r="F57297" s="148"/>
      <c r="G57297" s="149"/>
      <c r="H57297" s="148"/>
      <c r="I57297"/>
    </row>
    <row r="57298" spans="1:9" x14ac:dyDescent="0.25">
      <c r="A57298"/>
      <c r="B57298"/>
      <c r="C57298"/>
      <c r="D57298"/>
      <c r="E57298" s="148"/>
      <c r="F57298" s="148"/>
      <c r="G57298" s="149"/>
      <c r="H57298" s="148"/>
      <c r="I57298"/>
    </row>
    <row r="57299" spans="1:9" x14ac:dyDescent="0.25">
      <c r="A57299"/>
      <c r="B57299"/>
      <c r="C57299"/>
      <c r="D57299"/>
      <c r="E57299" s="148"/>
      <c r="F57299" s="148"/>
      <c r="G57299" s="149"/>
      <c r="H57299" s="148"/>
      <c r="I57299"/>
    </row>
    <row r="57300" spans="1:9" x14ac:dyDescent="0.25">
      <c r="A57300"/>
      <c r="B57300"/>
      <c r="C57300"/>
      <c r="D57300"/>
      <c r="E57300" s="148"/>
      <c r="F57300" s="148"/>
      <c r="G57300" s="149"/>
      <c r="H57300" s="148"/>
      <c r="I57300"/>
    </row>
    <row r="57301" spans="1:9" x14ac:dyDescent="0.25">
      <c r="A57301"/>
      <c r="B57301"/>
      <c r="C57301"/>
      <c r="D57301"/>
      <c r="E57301" s="148"/>
      <c r="F57301" s="148"/>
      <c r="G57301" s="149"/>
      <c r="H57301" s="148"/>
      <c r="I57301"/>
    </row>
    <row r="57302" spans="1:9" x14ac:dyDescent="0.25">
      <c r="A57302"/>
      <c r="B57302"/>
      <c r="C57302"/>
      <c r="D57302"/>
      <c r="E57302" s="148"/>
      <c r="F57302" s="148"/>
      <c r="G57302" s="149"/>
      <c r="H57302" s="148"/>
      <c r="I57302"/>
    </row>
    <row r="57303" spans="1:9" x14ac:dyDescent="0.25">
      <c r="A57303"/>
      <c r="B57303"/>
      <c r="C57303"/>
      <c r="D57303"/>
      <c r="E57303" s="148"/>
      <c r="F57303" s="148"/>
      <c r="G57303" s="149"/>
      <c r="H57303" s="148"/>
      <c r="I57303"/>
    </row>
    <row r="57304" spans="1:9" x14ac:dyDescent="0.25">
      <c r="A57304"/>
      <c r="B57304"/>
      <c r="C57304"/>
      <c r="D57304"/>
      <c r="E57304" s="148"/>
      <c r="F57304" s="148"/>
      <c r="G57304" s="149"/>
      <c r="H57304" s="148"/>
      <c r="I57304"/>
    </row>
    <row r="57305" spans="1:9" x14ac:dyDescent="0.25">
      <c r="A57305"/>
      <c r="B57305"/>
      <c r="C57305"/>
      <c r="D57305"/>
      <c r="E57305" s="148"/>
      <c r="F57305" s="148"/>
      <c r="G57305" s="149"/>
      <c r="H57305" s="148"/>
      <c r="I57305"/>
    </row>
    <row r="57306" spans="1:9" x14ac:dyDescent="0.25">
      <c r="A57306"/>
      <c r="B57306"/>
      <c r="C57306"/>
      <c r="D57306"/>
      <c r="E57306" s="148"/>
      <c r="F57306" s="148"/>
      <c r="G57306" s="149"/>
      <c r="H57306" s="148"/>
      <c r="I57306"/>
    </row>
    <row r="57307" spans="1:9" x14ac:dyDescent="0.25">
      <c r="A57307"/>
      <c r="B57307"/>
      <c r="C57307"/>
      <c r="D57307"/>
      <c r="E57307" s="148"/>
      <c r="F57307" s="148"/>
      <c r="G57307" s="149"/>
      <c r="H57307" s="148"/>
      <c r="I57307"/>
    </row>
    <row r="57308" spans="1:9" x14ac:dyDescent="0.25">
      <c r="A57308"/>
      <c r="B57308"/>
      <c r="C57308"/>
      <c r="D57308"/>
      <c r="E57308" s="148"/>
      <c r="F57308" s="148"/>
      <c r="G57308" s="149"/>
      <c r="H57308" s="148"/>
      <c r="I57308"/>
    </row>
    <row r="57309" spans="1:9" x14ac:dyDescent="0.25">
      <c r="A57309"/>
      <c r="B57309"/>
      <c r="C57309"/>
      <c r="D57309"/>
      <c r="E57309" s="148"/>
      <c r="F57309" s="148"/>
      <c r="G57309" s="149"/>
      <c r="H57309" s="148"/>
      <c r="I57309"/>
    </row>
    <row r="57310" spans="1:9" x14ac:dyDescent="0.25">
      <c r="A57310"/>
      <c r="B57310"/>
      <c r="C57310"/>
      <c r="D57310"/>
      <c r="E57310" s="148"/>
      <c r="F57310" s="148"/>
      <c r="G57310" s="149"/>
      <c r="H57310" s="148"/>
      <c r="I57310"/>
    </row>
    <row r="57311" spans="1:9" x14ac:dyDescent="0.25">
      <c r="A57311"/>
      <c r="B57311"/>
      <c r="C57311"/>
      <c r="D57311"/>
      <c r="E57311" s="148"/>
      <c r="F57311" s="148"/>
      <c r="G57311" s="149"/>
      <c r="H57311" s="148"/>
      <c r="I57311"/>
    </row>
    <row r="57312" spans="1:9" x14ac:dyDescent="0.25">
      <c r="A57312"/>
      <c r="B57312"/>
      <c r="C57312"/>
      <c r="D57312"/>
      <c r="E57312" s="148"/>
      <c r="F57312" s="148"/>
      <c r="G57312" s="149"/>
      <c r="H57312" s="148"/>
      <c r="I57312"/>
    </row>
    <row r="57313" spans="1:9" x14ac:dyDescent="0.25">
      <c r="A57313"/>
      <c r="B57313"/>
      <c r="C57313"/>
      <c r="D57313"/>
      <c r="E57313" s="148"/>
      <c r="F57313" s="148"/>
      <c r="G57313" s="149"/>
      <c r="H57313" s="148"/>
      <c r="I57313"/>
    </row>
    <row r="57314" spans="1:9" x14ac:dyDescent="0.25">
      <c r="A57314"/>
      <c r="B57314"/>
      <c r="C57314"/>
      <c r="D57314"/>
      <c r="E57314" s="148"/>
      <c r="F57314" s="148"/>
      <c r="G57314" s="149"/>
      <c r="H57314" s="148"/>
      <c r="I57314"/>
    </row>
    <row r="57315" spans="1:9" x14ac:dyDescent="0.25">
      <c r="A57315"/>
      <c r="B57315"/>
      <c r="C57315"/>
      <c r="D57315"/>
      <c r="E57315" s="148"/>
      <c r="F57315" s="148"/>
      <c r="G57315" s="149"/>
      <c r="H57315" s="148"/>
      <c r="I57315"/>
    </row>
    <row r="57316" spans="1:9" x14ac:dyDescent="0.25">
      <c r="A57316"/>
      <c r="B57316"/>
      <c r="C57316"/>
      <c r="D57316"/>
      <c r="E57316" s="148"/>
      <c r="F57316" s="148"/>
      <c r="G57316" s="149"/>
      <c r="H57316" s="148"/>
      <c r="I57316"/>
    </row>
    <row r="57317" spans="1:9" x14ac:dyDescent="0.25">
      <c r="A57317"/>
      <c r="B57317"/>
      <c r="C57317"/>
      <c r="D57317"/>
      <c r="E57317" s="148"/>
      <c r="F57317" s="148"/>
      <c r="G57317" s="149"/>
      <c r="H57317" s="148"/>
      <c r="I57317"/>
    </row>
    <row r="57318" spans="1:9" x14ac:dyDescent="0.25">
      <c r="A57318"/>
      <c r="B57318"/>
      <c r="C57318"/>
      <c r="D57318"/>
      <c r="E57318" s="148"/>
      <c r="F57318" s="148"/>
      <c r="G57318" s="149"/>
      <c r="H57318" s="148"/>
      <c r="I57318"/>
    </row>
    <row r="57319" spans="1:9" x14ac:dyDescent="0.25">
      <c r="A57319"/>
      <c r="B57319"/>
      <c r="C57319"/>
      <c r="D57319"/>
      <c r="E57319" s="148"/>
      <c r="F57319" s="148"/>
      <c r="G57319" s="149"/>
      <c r="H57319" s="148"/>
      <c r="I57319"/>
    </row>
    <row r="57320" spans="1:9" x14ac:dyDescent="0.25">
      <c r="A57320"/>
      <c r="B57320"/>
      <c r="C57320"/>
      <c r="D57320"/>
      <c r="E57320" s="148"/>
      <c r="F57320" s="148"/>
      <c r="G57320" s="149"/>
      <c r="H57320" s="148"/>
      <c r="I57320"/>
    </row>
    <row r="57321" spans="1:9" x14ac:dyDescent="0.25">
      <c r="A57321"/>
      <c r="B57321"/>
      <c r="C57321"/>
      <c r="D57321"/>
      <c r="E57321" s="148"/>
      <c r="F57321" s="148"/>
      <c r="G57321" s="149"/>
      <c r="H57321" s="148"/>
      <c r="I57321"/>
    </row>
    <row r="57322" spans="1:9" x14ac:dyDescent="0.25">
      <c r="A57322"/>
      <c r="B57322"/>
      <c r="C57322"/>
      <c r="D57322"/>
      <c r="E57322" s="148"/>
      <c r="F57322" s="148"/>
      <c r="G57322" s="149"/>
      <c r="H57322" s="148"/>
      <c r="I57322"/>
    </row>
    <row r="57323" spans="1:9" x14ac:dyDescent="0.25">
      <c r="A57323"/>
      <c r="B57323"/>
      <c r="C57323"/>
      <c r="D57323"/>
      <c r="E57323" s="148"/>
      <c r="F57323" s="148"/>
      <c r="G57323" s="149"/>
      <c r="H57323" s="148"/>
      <c r="I57323"/>
    </row>
    <row r="57324" spans="1:9" x14ac:dyDescent="0.25">
      <c r="A57324"/>
      <c r="B57324"/>
      <c r="C57324"/>
      <c r="D57324"/>
      <c r="E57324" s="148"/>
      <c r="F57324" s="148"/>
      <c r="G57324" s="149"/>
      <c r="H57324" s="148"/>
      <c r="I57324"/>
    </row>
    <row r="57325" spans="1:9" x14ac:dyDescent="0.25">
      <c r="A57325"/>
      <c r="B57325"/>
      <c r="C57325"/>
      <c r="D57325"/>
      <c r="E57325" s="148"/>
      <c r="F57325" s="148"/>
      <c r="G57325" s="149"/>
      <c r="H57325" s="148"/>
      <c r="I57325"/>
    </row>
    <row r="57326" spans="1:9" x14ac:dyDescent="0.25">
      <c r="A57326"/>
      <c r="B57326"/>
      <c r="C57326"/>
      <c r="D57326"/>
      <c r="E57326" s="148"/>
      <c r="F57326" s="148"/>
      <c r="G57326" s="149"/>
      <c r="H57326" s="148"/>
      <c r="I57326"/>
    </row>
    <row r="57327" spans="1:9" x14ac:dyDescent="0.25">
      <c r="A57327"/>
      <c r="B57327"/>
      <c r="C57327"/>
      <c r="D57327"/>
      <c r="E57327" s="148"/>
      <c r="F57327" s="148"/>
      <c r="G57327" s="149"/>
      <c r="H57327" s="148"/>
      <c r="I57327"/>
    </row>
    <row r="57328" spans="1:9" x14ac:dyDescent="0.25">
      <c r="A57328"/>
      <c r="B57328"/>
      <c r="C57328"/>
      <c r="D57328"/>
      <c r="E57328" s="148"/>
      <c r="F57328" s="148"/>
      <c r="G57328" s="149"/>
      <c r="H57328" s="148"/>
      <c r="I57328"/>
    </row>
    <row r="57329" spans="1:9" x14ac:dyDescent="0.25">
      <c r="A57329"/>
      <c r="B57329"/>
      <c r="C57329"/>
      <c r="D57329"/>
      <c r="E57329" s="148"/>
      <c r="F57329" s="148"/>
      <c r="G57329" s="149"/>
      <c r="H57329" s="148"/>
      <c r="I57329"/>
    </row>
    <row r="57330" spans="1:9" x14ac:dyDescent="0.25">
      <c r="A57330"/>
      <c r="B57330"/>
      <c r="C57330"/>
      <c r="D57330"/>
      <c r="E57330" s="148"/>
      <c r="F57330" s="148"/>
      <c r="G57330" s="149"/>
      <c r="H57330" s="148"/>
      <c r="I57330"/>
    </row>
    <row r="57331" spans="1:9" x14ac:dyDescent="0.25">
      <c r="A57331"/>
      <c r="B57331"/>
      <c r="C57331"/>
      <c r="D57331"/>
      <c r="E57331" s="148"/>
      <c r="F57331" s="148"/>
      <c r="G57331" s="149"/>
      <c r="H57331" s="148"/>
      <c r="I57331"/>
    </row>
    <row r="57332" spans="1:9" x14ac:dyDescent="0.25">
      <c r="A57332"/>
      <c r="B57332"/>
      <c r="C57332"/>
      <c r="D57332"/>
      <c r="E57332" s="148"/>
      <c r="F57332" s="148"/>
      <c r="G57332" s="149"/>
      <c r="H57332" s="148"/>
      <c r="I57332"/>
    </row>
    <row r="57333" spans="1:9" x14ac:dyDescent="0.25">
      <c r="A57333"/>
      <c r="B57333"/>
      <c r="C57333"/>
      <c r="D57333"/>
      <c r="E57333" s="148"/>
      <c r="F57333" s="148"/>
      <c r="G57333" s="149"/>
      <c r="H57333" s="148"/>
      <c r="I57333"/>
    </row>
    <row r="57334" spans="1:9" x14ac:dyDescent="0.25">
      <c r="A57334"/>
      <c r="B57334"/>
      <c r="C57334"/>
      <c r="D57334"/>
      <c r="E57334" s="148"/>
      <c r="F57334" s="148"/>
      <c r="G57334" s="149"/>
      <c r="H57334" s="148"/>
      <c r="I57334"/>
    </row>
    <row r="57335" spans="1:9" x14ac:dyDescent="0.25">
      <c r="A57335"/>
      <c r="B57335"/>
      <c r="C57335"/>
      <c r="D57335"/>
      <c r="E57335" s="148"/>
      <c r="F57335" s="148"/>
      <c r="G57335" s="149"/>
      <c r="H57335" s="148"/>
      <c r="I57335"/>
    </row>
    <row r="57336" spans="1:9" x14ac:dyDescent="0.25">
      <c r="A57336"/>
      <c r="B57336"/>
      <c r="C57336"/>
      <c r="D57336"/>
      <c r="E57336" s="148"/>
      <c r="F57336" s="148"/>
      <c r="G57336" s="149"/>
      <c r="H57336" s="148"/>
      <c r="I57336"/>
    </row>
    <row r="57337" spans="1:9" x14ac:dyDescent="0.25">
      <c r="A57337"/>
      <c r="B57337"/>
      <c r="C57337"/>
      <c r="D57337"/>
      <c r="E57337" s="148"/>
      <c r="F57337" s="148"/>
      <c r="G57337" s="149"/>
      <c r="H57337" s="148"/>
      <c r="I57337"/>
    </row>
    <row r="57338" spans="1:9" x14ac:dyDescent="0.25">
      <c r="A57338"/>
      <c r="B57338"/>
      <c r="C57338"/>
      <c r="D57338"/>
      <c r="E57338" s="148"/>
      <c r="F57338" s="148"/>
      <c r="G57338" s="149"/>
      <c r="H57338" s="148"/>
      <c r="I57338"/>
    </row>
    <row r="57339" spans="1:9" x14ac:dyDescent="0.25">
      <c r="A57339"/>
      <c r="B57339"/>
      <c r="C57339"/>
      <c r="D57339"/>
      <c r="E57339" s="148"/>
      <c r="F57339" s="148"/>
      <c r="G57339" s="149"/>
      <c r="H57339" s="148"/>
      <c r="I57339"/>
    </row>
    <row r="57340" spans="1:9" x14ac:dyDescent="0.25">
      <c r="A57340"/>
      <c r="B57340"/>
      <c r="C57340"/>
      <c r="D57340"/>
      <c r="E57340" s="148"/>
      <c r="F57340" s="148"/>
      <c r="G57340" s="149"/>
      <c r="H57340" s="148"/>
      <c r="I57340"/>
    </row>
    <row r="57341" spans="1:9" x14ac:dyDescent="0.25">
      <c r="A57341"/>
      <c r="B57341"/>
      <c r="C57341"/>
      <c r="D57341"/>
      <c r="E57341" s="148"/>
      <c r="F57341" s="148"/>
      <c r="G57341" s="149"/>
      <c r="H57341" s="148"/>
      <c r="I57341"/>
    </row>
    <row r="57342" spans="1:9" x14ac:dyDescent="0.25">
      <c r="A57342"/>
      <c r="B57342"/>
      <c r="C57342"/>
      <c r="D57342"/>
      <c r="E57342" s="148"/>
      <c r="F57342" s="148"/>
      <c r="G57342" s="149"/>
      <c r="H57342" s="148"/>
      <c r="I57342"/>
    </row>
    <row r="57343" spans="1:9" x14ac:dyDescent="0.25">
      <c r="A57343"/>
      <c r="B57343"/>
      <c r="C57343"/>
      <c r="D57343"/>
      <c r="E57343" s="148"/>
      <c r="F57343" s="148"/>
      <c r="G57343" s="149"/>
      <c r="H57343" s="148"/>
      <c r="I57343"/>
    </row>
    <row r="57344" spans="1:9" x14ac:dyDescent="0.25">
      <c r="A57344"/>
      <c r="B57344"/>
      <c r="C57344"/>
      <c r="D57344"/>
      <c r="E57344" s="148"/>
      <c r="F57344" s="148"/>
      <c r="G57344" s="149"/>
      <c r="H57344" s="148"/>
      <c r="I57344"/>
    </row>
    <row r="57345" spans="1:9" x14ac:dyDescent="0.25">
      <c r="A57345"/>
      <c r="B57345"/>
      <c r="C57345"/>
      <c r="D57345"/>
      <c r="E57345" s="148"/>
      <c r="F57345" s="148"/>
      <c r="G57345" s="149"/>
      <c r="H57345" s="148"/>
      <c r="I57345"/>
    </row>
    <row r="57346" spans="1:9" x14ac:dyDescent="0.25">
      <c r="A57346"/>
      <c r="B57346"/>
      <c r="C57346"/>
      <c r="D57346"/>
      <c r="E57346" s="148"/>
      <c r="F57346" s="148"/>
      <c r="G57346" s="149"/>
      <c r="H57346" s="148"/>
      <c r="I57346"/>
    </row>
    <row r="57347" spans="1:9" x14ac:dyDescent="0.25">
      <c r="A57347"/>
      <c r="B57347"/>
      <c r="C57347"/>
      <c r="D57347"/>
      <c r="E57347" s="148"/>
      <c r="F57347" s="148"/>
      <c r="G57347" s="149"/>
      <c r="H57347" s="148"/>
      <c r="I57347"/>
    </row>
    <row r="57348" spans="1:9" x14ac:dyDescent="0.25">
      <c r="A57348"/>
      <c r="B57348"/>
      <c r="C57348"/>
      <c r="D57348"/>
      <c r="E57348" s="148"/>
      <c r="F57348" s="148"/>
      <c r="G57348" s="149"/>
      <c r="H57348" s="148"/>
      <c r="I57348"/>
    </row>
    <row r="57349" spans="1:9" x14ac:dyDescent="0.25">
      <c r="A57349"/>
      <c r="B57349"/>
      <c r="C57349"/>
      <c r="D57349"/>
      <c r="E57349" s="148"/>
      <c r="F57349" s="148"/>
      <c r="G57349" s="149"/>
      <c r="H57349" s="148"/>
      <c r="I57349"/>
    </row>
    <row r="57350" spans="1:9" x14ac:dyDescent="0.25">
      <c r="A57350"/>
      <c r="B57350"/>
      <c r="C57350"/>
      <c r="D57350"/>
      <c r="E57350" s="148"/>
      <c r="F57350" s="148"/>
      <c r="G57350" s="149"/>
      <c r="H57350" s="148"/>
      <c r="I57350"/>
    </row>
    <row r="57351" spans="1:9" x14ac:dyDescent="0.25">
      <c r="A57351"/>
      <c r="B57351"/>
      <c r="C57351"/>
      <c r="D57351"/>
      <c r="E57351" s="148"/>
      <c r="F57351" s="148"/>
      <c r="G57351" s="149"/>
      <c r="H57351" s="148"/>
      <c r="I57351"/>
    </row>
    <row r="57352" spans="1:9" x14ac:dyDescent="0.25">
      <c r="A57352"/>
      <c r="B57352"/>
      <c r="C57352"/>
      <c r="D57352"/>
      <c r="E57352" s="148"/>
      <c r="F57352" s="148"/>
      <c r="G57352" s="149"/>
      <c r="H57352" s="148"/>
      <c r="I57352"/>
    </row>
    <row r="57353" spans="1:9" x14ac:dyDescent="0.25">
      <c r="A57353"/>
      <c r="B57353"/>
      <c r="C57353"/>
      <c r="D57353"/>
      <c r="E57353" s="148"/>
      <c r="F57353" s="148"/>
      <c r="G57353" s="149"/>
      <c r="H57353" s="148"/>
      <c r="I57353"/>
    </row>
    <row r="57354" spans="1:9" x14ac:dyDescent="0.25">
      <c r="A57354"/>
      <c r="B57354"/>
      <c r="C57354"/>
      <c r="D57354"/>
      <c r="E57354" s="148"/>
      <c r="F57354" s="148"/>
      <c r="G57354" s="149"/>
      <c r="H57354" s="148"/>
      <c r="I57354"/>
    </row>
    <row r="57355" spans="1:9" x14ac:dyDescent="0.25">
      <c r="A57355"/>
      <c r="B57355"/>
      <c r="C57355"/>
      <c r="D57355"/>
      <c r="E57355" s="148"/>
      <c r="F57355" s="148"/>
      <c r="G57355" s="149"/>
      <c r="H57355" s="148"/>
      <c r="I57355"/>
    </row>
    <row r="57356" spans="1:9" x14ac:dyDescent="0.25">
      <c r="A57356"/>
      <c r="B57356"/>
      <c r="C57356"/>
      <c r="D57356"/>
      <c r="E57356" s="148"/>
      <c r="F57356" s="148"/>
      <c r="G57356" s="149"/>
      <c r="H57356" s="148"/>
      <c r="I57356"/>
    </row>
    <row r="57357" spans="1:9" x14ac:dyDescent="0.25">
      <c r="A57357"/>
      <c r="B57357"/>
      <c r="C57357"/>
      <c r="D57357"/>
      <c r="E57357" s="148"/>
      <c r="F57357" s="148"/>
      <c r="G57357" s="149"/>
      <c r="H57357" s="148"/>
      <c r="I57357"/>
    </row>
    <row r="57358" spans="1:9" x14ac:dyDescent="0.25">
      <c r="A57358"/>
      <c r="B57358"/>
      <c r="C57358"/>
      <c r="D57358"/>
      <c r="E57358" s="148"/>
      <c r="F57358" s="148"/>
      <c r="G57358" s="149"/>
      <c r="H57358" s="148"/>
      <c r="I57358"/>
    </row>
    <row r="57359" spans="1:9" x14ac:dyDescent="0.25">
      <c r="A57359"/>
      <c r="B57359"/>
      <c r="C57359"/>
      <c r="D57359"/>
      <c r="E57359" s="148"/>
      <c r="F57359" s="148"/>
      <c r="G57359" s="149"/>
      <c r="H57359" s="148"/>
      <c r="I57359"/>
    </row>
    <row r="57360" spans="1:9" x14ac:dyDescent="0.25">
      <c r="A57360"/>
      <c r="B57360"/>
      <c r="C57360"/>
      <c r="D57360"/>
      <c r="E57360" s="148"/>
      <c r="F57360" s="148"/>
      <c r="G57360" s="149"/>
      <c r="H57360" s="148"/>
      <c r="I57360"/>
    </row>
    <row r="57361" spans="1:9" x14ac:dyDescent="0.25">
      <c r="A57361"/>
      <c r="B57361"/>
      <c r="C57361"/>
      <c r="D57361"/>
      <c r="E57361" s="148"/>
      <c r="F57361" s="148"/>
      <c r="G57361" s="149"/>
      <c r="H57361" s="148"/>
      <c r="I57361"/>
    </row>
    <row r="57362" spans="1:9" x14ac:dyDescent="0.25">
      <c r="A57362"/>
      <c r="B57362"/>
      <c r="C57362"/>
      <c r="D57362"/>
      <c r="E57362" s="148"/>
      <c r="F57362" s="148"/>
      <c r="G57362" s="149"/>
      <c r="H57362" s="148"/>
      <c r="I57362"/>
    </row>
    <row r="57363" spans="1:9" x14ac:dyDescent="0.25">
      <c r="A57363"/>
      <c r="B57363"/>
      <c r="C57363"/>
      <c r="D57363"/>
      <c r="E57363" s="148"/>
      <c r="F57363" s="148"/>
      <c r="G57363" s="149"/>
      <c r="H57363" s="148"/>
      <c r="I57363"/>
    </row>
    <row r="57364" spans="1:9" x14ac:dyDescent="0.25">
      <c r="A57364"/>
      <c r="B57364"/>
      <c r="C57364"/>
      <c r="D57364"/>
      <c r="E57364" s="148"/>
      <c r="F57364" s="148"/>
      <c r="G57364" s="149"/>
      <c r="H57364" s="148"/>
      <c r="I57364"/>
    </row>
    <row r="57365" spans="1:9" x14ac:dyDescent="0.25">
      <c r="A57365"/>
      <c r="B57365"/>
      <c r="C57365"/>
      <c r="D57365"/>
      <c r="E57365" s="148"/>
      <c r="F57365" s="148"/>
      <c r="G57365" s="149"/>
      <c r="H57365" s="148"/>
      <c r="I57365"/>
    </row>
    <row r="57366" spans="1:9" x14ac:dyDescent="0.25">
      <c r="A57366"/>
      <c r="B57366"/>
      <c r="C57366"/>
      <c r="D57366"/>
      <c r="E57366" s="148"/>
      <c r="F57366" s="148"/>
      <c r="G57366" s="149"/>
      <c r="H57366" s="148"/>
      <c r="I57366"/>
    </row>
    <row r="57367" spans="1:9" x14ac:dyDescent="0.25">
      <c r="A57367"/>
      <c r="B57367"/>
      <c r="C57367"/>
      <c r="D57367"/>
      <c r="E57367" s="148"/>
      <c r="F57367" s="148"/>
      <c r="G57367" s="149"/>
      <c r="H57367" s="148"/>
      <c r="I57367"/>
    </row>
    <row r="57368" spans="1:9" x14ac:dyDescent="0.25">
      <c r="A57368"/>
      <c r="B57368"/>
      <c r="C57368"/>
      <c r="D57368"/>
      <c r="E57368" s="148"/>
      <c r="F57368" s="148"/>
      <c r="G57368" s="149"/>
      <c r="H57368" s="148"/>
      <c r="I57368"/>
    </row>
    <row r="57369" spans="1:9" x14ac:dyDescent="0.25">
      <c r="A57369"/>
      <c r="B57369"/>
      <c r="C57369"/>
      <c r="D57369"/>
      <c r="E57369" s="148"/>
      <c r="F57369" s="148"/>
      <c r="G57369" s="149"/>
      <c r="H57369" s="148"/>
      <c r="I57369"/>
    </row>
    <row r="57370" spans="1:9" x14ac:dyDescent="0.25">
      <c r="A57370"/>
      <c r="B57370"/>
      <c r="C57370"/>
      <c r="D57370"/>
      <c r="E57370" s="148"/>
      <c r="F57370" s="148"/>
      <c r="G57370" s="149"/>
      <c r="H57370" s="148"/>
      <c r="I57370"/>
    </row>
    <row r="57371" spans="1:9" x14ac:dyDescent="0.25">
      <c r="A57371"/>
      <c r="B57371"/>
      <c r="C57371"/>
      <c r="D57371"/>
      <c r="E57371" s="148"/>
      <c r="F57371" s="148"/>
      <c r="G57371" s="149"/>
      <c r="H57371" s="148"/>
      <c r="I57371"/>
    </row>
    <row r="57372" spans="1:9" x14ac:dyDescent="0.25">
      <c r="A57372"/>
      <c r="B57372"/>
      <c r="C57372"/>
      <c r="D57372"/>
      <c r="E57372" s="148"/>
      <c r="F57372" s="148"/>
      <c r="G57372" s="149"/>
      <c r="H57372" s="148"/>
      <c r="I57372"/>
    </row>
    <row r="57373" spans="1:9" x14ac:dyDescent="0.25">
      <c r="A57373"/>
      <c r="B57373"/>
      <c r="C57373"/>
      <c r="D57373"/>
      <c r="E57373" s="148"/>
      <c r="F57373" s="148"/>
      <c r="G57373" s="149"/>
      <c r="H57373" s="148"/>
      <c r="I57373"/>
    </row>
    <row r="57374" spans="1:9" x14ac:dyDescent="0.25">
      <c r="A57374"/>
      <c r="B57374"/>
      <c r="C57374"/>
      <c r="D57374"/>
      <c r="E57374" s="148"/>
      <c r="F57374" s="148"/>
      <c r="G57374" s="149"/>
      <c r="H57374" s="148"/>
      <c r="I57374"/>
    </row>
    <row r="57375" spans="1:9" x14ac:dyDescent="0.25">
      <c r="A57375"/>
      <c r="B57375"/>
      <c r="C57375"/>
      <c r="D57375"/>
      <c r="E57375" s="148"/>
      <c r="F57375" s="148"/>
      <c r="G57375" s="149"/>
      <c r="H57375" s="148"/>
      <c r="I57375"/>
    </row>
    <row r="57376" spans="1:9" x14ac:dyDescent="0.25">
      <c r="A57376"/>
      <c r="B57376"/>
      <c r="C57376"/>
      <c r="D57376"/>
      <c r="E57376" s="148"/>
      <c r="F57376" s="148"/>
      <c r="G57376" s="149"/>
      <c r="H57376" s="148"/>
      <c r="I57376"/>
    </row>
    <row r="57377" spans="1:9" x14ac:dyDescent="0.25">
      <c r="A57377"/>
      <c r="B57377"/>
      <c r="C57377"/>
      <c r="D57377"/>
      <c r="E57377" s="148"/>
      <c r="F57377" s="148"/>
      <c r="G57377" s="149"/>
      <c r="H57377" s="148"/>
      <c r="I57377"/>
    </row>
    <row r="57378" spans="1:9" x14ac:dyDescent="0.25">
      <c r="A57378"/>
      <c r="B57378"/>
      <c r="C57378"/>
      <c r="D57378"/>
      <c r="E57378" s="148"/>
      <c r="F57378" s="148"/>
      <c r="G57378" s="149"/>
      <c r="H57378" s="148"/>
      <c r="I57378"/>
    </row>
    <row r="57379" spans="1:9" x14ac:dyDescent="0.25">
      <c r="A57379"/>
      <c r="B57379"/>
      <c r="C57379"/>
      <c r="D57379"/>
      <c r="E57379" s="148"/>
      <c r="F57379" s="148"/>
      <c r="G57379" s="149"/>
      <c r="H57379" s="148"/>
      <c r="I57379"/>
    </row>
    <row r="57380" spans="1:9" x14ac:dyDescent="0.25">
      <c r="A57380"/>
      <c r="B57380"/>
      <c r="C57380"/>
      <c r="D57380"/>
      <c r="E57380" s="148"/>
      <c r="F57380" s="148"/>
      <c r="G57380" s="149"/>
      <c r="H57380" s="148"/>
      <c r="I57380"/>
    </row>
    <row r="57381" spans="1:9" x14ac:dyDescent="0.25">
      <c r="A57381"/>
      <c r="B57381"/>
      <c r="C57381"/>
      <c r="D57381"/>
      <c r="E57381" s="148"/>
      <c r="F57381" s="148"/>
      <c r="G57381" s="149"/>
      <c r="H57381" s="148"/>
      <c r="I57381"/>
    </row>
    <row r="57382" spans="1:9" x14ac:dyDescent="0.25">
      <c r="A57382"/>
      <c r="B57382"/>
      <c r="C57382"/>
      <c r="D57382"/>
      <c r="E57382" s="148"/>
      <c r="F57382" s="148"/>
      <c r="G57382" s="149"/>
      <c r="H57382" s="148"/>
      <c r="I57382"/>
    </row>
    <row r="57383" spans="1:9" x14ac:dyDescent="0.25">
      <c r="A57383"/>
      <c r="B57383"/>
      <c r="C57383"/>
      <c r="D57383"/>
      <c r="E57383" s="148"/>
      <c r="F57383" s="148"/>
      <c r="G57383" s="149"/>
      <c r="H57383" s="148"/>
      <c r="I57383"/>
    </row>
    <row r="57384" spans="1:9" x14ac:dyDescent="0.25">
      <c r="A57384"/>
      <c r="B57384"/>
      <c r="C57384"/>
      <c r="D57384"/>
      <c r="E57384" s="148"/>
      <c r="F57384" s="148"/>
      <c r="G57384" s="149"/>
      <c r="H57384" s="148"/>
      <c r="I57384"/>
    </row>
    <row r="57385" spans="1:9" x14ac:dyDescent="0.25">
      <c r="A57385"/>
      <c r="B57385"/>
      <c r="C57385"/>
      <c r="D57385"/>
      <c r="E57385" s="148"/>
      <c r="F57385" s="148"/>
      <c r="G57385" s="149"/>
      <c r="H57385" s="148"/>
      <c r="I57385"/>
    </row>
    <row r="57386" spans="1:9" x14ac:dyDescent="0.25">
      <c r="A57386"/>
      <c r="B57386"/>
      <c r="C57386"/>
      <c r="D57386"/>
      <c r="E57386" s="148"/>
      <c r="F57386" s="148"/>
      <c r="G57386" s="149"/>
      <c r="H57386" s="148"/>
      <c r="I57386"/>
    </row>
    <row r="57387" spans="1:9" x14ac:dyDescent="0.25">
      <c r="A57387"/>
      <c r="B57387"/>
      <c r="C57387"/>
      <c r="D57387"/>
      <c r="E57387" s="148"/>
      <c r="F57387" s="148"/>
      <c r="G57387" s="149"/>
      <c r="H57387" s="148"/>
      <c r="I57387"/>
    </row>
    <row r="57388" spans="1:9" x14ac:dyDescent="0.25">
      <c r="A57388"/>
      <c r="B57388"/>
      <c r="C57388"/>
      <c r="D57388"/>
      <c r="E57388" s="148"/>
      <c r="F57388" s="148"/>
      <c r="G57388" s="149"/>
      <c r="H57388" s="148"/>
      <c r="I57388"/>
    </row>
    <row r="57389" spans="1:9" x14ac:dyDescent="0.25">
      <c r="A57389"/>
      <c r="B57389"/>
      <c r="C57389"/>
      <c r="D57389"/>
      <c r="E57389" s="148"/>
      <c r="F57389" s="148"/>
      <c r="G57389" s="149"/>
      <c r="H57389" s="148"/>
      <c r="I57389"/>
    </row>
    <row r="57390" spans="1:9" x14ac:dyDescent="0.25">
      <c r="A57390"/>
      <c r="B57390"/>
      <c r="C57390"/>
      <c r="D57390"/>
      <c r="E57390" s="148"/>
      <c r="F57390" s="148"/>
      <c r="G57390" s="149"/>
      <c r="H57390" s="148"/>
      <c r="I57390"/>
    </row>
    <row r="57391" spans="1:9" x14ac:dyDescent="0.25">
      <c r="A57391"/>
      <c r="B57391"/>
      <c r="C57391"/>
      <c r="D57391"/>
      <c r="E57391" s="148"/>
      <c r="F57391" s="148"/>
      <c r="G57391" s="149"/>
      <c r="H57391" s="148"/>
      <c r="I57391"/>
    </row>
    <row r="57392" spans="1:9" x14ac:dyDescent="0.25">
      <c r="A57392"/>
      <c r="B57392"/>
      <c r="C57392"/>
      <c r="D57392"/>
      <c r="E57392" s="148"/>
      <c r="F57392" s="148"/>
      <c r="G57392" s="149"/>
      <c r="H57392" s="148"/>
      <c r="I57392"/>
    </row>
    <row r="57393" spans="1:9" x14ac:dyDescent="0.25">
      <c r="A57393"/>
      <c r="B57393"/>
      <c r="C57393"/>
      <c r="D57393"/>
      <c r="E57393" s="148"/>
      <c r="F57393" s="148"/>
      <c r="G57393" s="149"/>
      <c r="H57393" s="148"/>
      <c r="I57393"/>
    </row>
    <row r="57394" spans="1:9" x14ac:dyDescent="0.25">
      <c r="A57394"/>
      <c r="B57394"/>
      <c r="C57394"/>
      <c r="D57394"/>
      <c r="E57394" s="148"/>
      <c r="F57394" s="148"/>
      <c r="G57394" s="149"/>
      <c r="H57394" s="148"/>
      <c r="I57394"/>
    </row>
    <row r="57395" spans="1:9" x14ac:dyDescent="0.25">
      <c r="A57395"/>
      <c r="B57395"/>
      <c r="C57395"/>
      <c r="D57395"/>
      <c r="E57395" s="148"/>
      <c r="F57395" s="148"/>
      <c r="G57395" s="149"/>
      <c r="H57395" s="148"/>
      <c r="I57395"/>
    </row>
    <row r="57396" spans="1:9" x14ac:dyDescent="0.25">
      <c r="A57396"/>
      <c r="B57396"/>
      <c r="C57396"/>
      <c r="D57396"/>
      <c r="E57396" s="148"/>
      <c r="F57396" s="148"/>
      <c r="G57396" s="149"/>
      <c r="H57396" s="148"/>
      <c r="I57396"/>
    </row>
    <row r="57397" spans="1:9" x14ac:dyDescent="0.25">
      <c r="A57397"/>
      <c r="B57397"/>
      <c r="C57397"/>
      <c r="D57397"/>
      <c r="E57397" s="148"/>
      <c r="F57397" s="148"/>
      <c r="G57397" s="149"/>
      <c r="H57397" s="148"/>
      <c r="I57397"/>
    </row>
    <row r="57398" spans="1:9" x14ac:dyDescent="0.25">
      <c r="A57398"/>
      <c r="B57398"/>
      <c r="C57398"/>
      <c r="D57398"/>
      <c r="E57398" s="148"/>
      <c r="F57398" s="148"/>
      <c r="G57398" s="149"/>
      <c r="H57398" s="148"/>
      <c r="I57398"/>
    </row>
    <row r="57399" spans="1:9" x14ac:dyDescent="0.25">
      <c r="A57399"/>
      <c r="B57399"/>
      <c r="C57399"/>
      <c r="D57399"/>
      <c r="E57399" s="148"/>
      <c r="F57399" s="148"/>
      <c r="G57399" s="149"/>
      <c r="H57399" s="148"/>
      <c r="I57399"/>
    </row>
    <row r="57400" spans="1:9" x14ac:dyDescent="0.25">
      <c r="A57400"/>
      <c r="B57400"/>
      <c r="C57400"/>
      <c r="D57400"/>
      <c r="E57400" s="148"/>
      <c r="F57400" s="148"/>
      <c r="G57400" s="149"/>
      <c r="H57400" s="148"/>
      <c r="I57400"/>
    </row>
    <row r="57401" spans="1:9" x14ac:dyDescent="0.25">
      <c r="A57401"/>
      <c r="B57401"/>
      <c r="C57401"/>
      <c r="D57401"/>
      <c r="E57401" s="148"/>
      <c r="F57401" s="148"/>
      <c r="G57401" s="149"/>
      <c r="H57401" s="148"/>
      <c r="I57401"/>
    </row>
    <row r="57402" spans="1:9" x14ac:dyDescent="0.25">
      <c r="A57402"/>
      <c r="B57402"/>
      <c r="C57402"/>
      <c r="D57402"/>
      <c r="E57402" s="148"/>
      <c r="F57402" s="148"/>
      <c r="G57402" s="149"/>
      <c r="H57402" s="148"/>
      <c r="I57402"/>
    </row>
    <row r="57403" spans="1:9" x14ac:dyDescent="0.25">
      <c r="A57403"/>
      <c r="B57403"/>
      <c r="C57403"/>
      <c r="D57403"/>
      <c r="E57403" s="148"/>
      <c r="F57403" s="148"/>
      <c r="G57403" s="149"/>
      <c r="H57403" s="148"/>
      <c r="I57403"/>
    </row>
    <row r="57404" spans="1:9" x14ac:dyDescent="0.25">
      <c r="A57404"/>
      <c r="B57404"/>
      <c r="C57404"/>
      <c r="D57404"/>
      <c r="E57404" s="148"/>
      <c r="F57404" s="148"/>
      <c r="G57404" s="149"/>
      <c r="H57404" s="148"/>
      <c r="I57404"/>
    </row>
    <row r="57405" spans="1:9" x14ac:dyDescent="0.25">
      <c r="A57405"/>
      <c r="B57405"/>
      <c r="C57405"/>
      <c r="D57405"/>
      <c r="E57405" s="148"/>
      <c r="F57405" s="148"/>
      <c r="G57405" s="149"/>
      <c r="H57405" s="148"/>
      <c r="I57405"/>
    </row>
    <row r="57406" spans="1:9" x14ac:dyDescent="0.25">
      <c r="A57406"/>
      <c r="B57406"/>
      <c r="C57406"/>
      <c r="D57406"/>
      <c r="E57406" s="148"/>
      <c r="F57406" s="148"/>
      <c r="G57406" s="149"/>
      <c r="H57406" s="148"/>
      <c r="I57406"/>
    </row>
    <row r="57407" spans="1:9" x14ac:dyDescent="0.25">
      <c r="A57407"/>
      <c r="B57407"/>
      <c r="C57407"/>
      <c r="D57407"/>
      <c r="E57407" s="148"/>
      <c r="F57407" s="148"/>
      <c r="G57407" s="149"/>
      <c r="H57407" s="148"/>
      <c r="I57407"/>
    </row>
    <row r="57408" spans="1:9" x14ac:dyDescent="0.25">
      <c r="A57408"/>
      <c r="B57408"/>
      <c r="C57408"/>
      <c r="D57408"/>
      <c r="E57408" s="148"/>
      <c r="F57408" s="148"/>
      <c r="G57408" s="149"/>
      <c r="H57408" s="148"/>
      <c r="I57408"/>
    </row>
    <row r="57409" spans="1:9" x14ac:dyDescent="0.25">
      <c r="A57409"/>
      <c r="B57409"/>
      <c r="C57409"/>
      <c r="D57409"/>
      <c r="E57409" s="148"/>
      <c r="F57409" s="148"/>
      <c r="G57409" s="149"/>
      <c r="H57409" s="148"/>
      <c r="I57409"/>
    </row>
    <row r="57410" spans="1:9" x14ac:dyDescent="0.25">
      <c r="A57410"/>
      <c r="B57410"/>
      <c r="C57410"/>
      <c r="D57410"/>
      <c r="E57410" s="148"/>
      <c r="F57410" s="148"/>
      <c r="G57410" s="149"/>
      <c r="H57410" s="148"/>
      <c r="I57410"/>
    </row>
    <row r="57411" spans="1:9" x14ac:dyDescent="0.25">
      <c r="A57411"/>
      <c r="B57411"/>
      <c r="C57411"/>
      <c r="D57411"/>
      <c r="E57411" s="148"/>
      <c r="F57411" s="148"/>
      <c r="G57411" s="149"/>
      <c r="H57411" s="148"/>
      <c r="I57411"/>
    </row>
    <row r="57412" spans="1:9" x14ac:dyDescent="0.25">
      <c r="A57412"/>
      <c r="B57412"/>
      <c r="C57412"/>
      <c r="D57412"/>
      <c r="E57412" s="148"/>
      <c r="F57412" s="148"/>
      <c r="G57412" s="149"/>
      <c r="H57412" s="148"/>
      <c r="I57412"/>
    </row>
    <row r="57413" spans="1:9" x14ac:dyDescent="0.25">
      <c r="A57413"/>
      <c r="B57413"/>
      <c r="C57413"/>
      <c r="D57413"/>
      <c r="E57413" s="148"/>
      <c r="F57413" s="148"/>
      <c r="G57413" s="149"/>
      <c r="H57413" s="148"/>
      <c r="I57413"/>
    </row>
    <row r="57414" spans="1:9" x14ac:dyDescent="0.25">
      <c r="A57414"/>
      <c r="B57414"/>
      <c r="C57414"/>
      <c r="D57414"/>
      <c r="E57414" s="148"/>
      <c r="F57414" s="148"/>
      <c r="G57414" s="149"/>
      <c r="H57414" s="148"/>
      <c r="I57414"/>
    </row>
    <row r="57415" spans="1:9" x14ac:dyDescent="0.25">
      <c r="A57415"/>
      <c r="B57415"/>
      <c r="C57415"/>
      <c r="D57415"/>
      <c r="E57415" s="148"/>
      <c r="F57415" s="148"/>
      <c r="G57415" s="149"/>
      <c r="H57415" s="148"/>
      <c r="I57415"/>
    </row>
    <row r="57416" spans="1:9" x14ac:dyDescent="0.25">
      <c r="A57416"/>
      <c r="B57416"/>
      <c r="C57416"/>
      <c r="D57416"/>
      <c r="E57416" s="148"/>
      <c r="F57416" s="148"/>
      <c r="G57416" s="149"/>
      <c r="H57416" s="148"/>
      <c r="I57416"/>
    </row>
    <row r="57417" spans="1:9" x14ac:dyDescent="0.25">
      <c r="A57417"/>
      <c r="B57417"/>
      <c r="C57417"/>
      <c r="D57417"/>
      <c r="E57417" s="148"/>
      <c r="F57417" s="148"/>
      <c r="G57417" s="149"/>
      <c r="H57417" s="148"/>
      <c r="I57417"/>
    </row>
    <row r="57418" spans="1:9" x14ac:dyDescent="0.25">
      <c r="A57418"/>
      <c r="B57418"/>
      <c r="C57418"/>
      <c r="D57418"/>
      <c r="E57418" s="148"/>
      <c r="F57418" s="148"/>
      <c r="G57418" s="149"/>
      <c r="H57418" s="148"/>
      <c r="I57418"/>
    </row>
    <row r="57419" spans="1:9" x14ac:dyDescent="0.25">
      <c r="A57419"/>
      <c r="B57419"/>
      <c r="C57419"/>
      <c r="D57419"/>
      <c r="E57419" s="148"/>
      <c r="F57419" s="148"/>
      <c r="G57419" s="149"/>
      <c r="H57419" s="148"/>
      <c r="I57419"/>
    </row>
    <row r="57420" spans="1:9" x14ac:dyDescent="0.25">
      <c r="A57420"/>
      <c r="B57420"/>
      <c r="C57420"/>
      <c r="D57420"/>
      <c r="E57420" s="148"/>
      <c r="F57420" s="148"/>
      <c r="G57420" s="149"/>
      <c r="H57420" s="148"/>
      <c r="I57420"/>
    </row>
    <row r="57421" spans="1:9" x14ac:dyDescent="0.25">
      <c r="A57421"/>
      <c r="B57421"/>
      <c r="C57421"/>
      <c r="D57421"/>
      <c r="E57421" s="148"/>
      <c r="F57421" s="148"/>
      <c r="G57421" s="149"/>
      <c r="H57421" s="148"/>
      <c r="I57421"/>
    </row>
    <row r="57422" spans="1:9" x14ac:dyDescent="0.25">
      <c r="A57422"/>
      <c r="B57422"/>
      <c r="C57422"/>
      <c r="D57422"/>
      <c r="E57422" s="148"/>
      <c r="F57422" s="148"/>
      <c r="G57422" s="149"/>
      <c r="H57422" s="148"/>
      <c r="I57422"/>
    </row>
    <row r="57423" spans="1:9" x14ac:dyDescent="0.25">
      <c r="A57423"/>
      <c r="B57423"/>
      <c r="C57423"/>
      <c r="D57423"/>
      <c r="E57423" s="148"/>
      <c r="F57423" s="148"/>
      <c r="G57423" s="149"/>
      <c r="H57423" s="148"/>
      <c r="I57423"/>
    </row>
    <row r="57424" spans="1:9" x14ac:dyDescent="0.25">
      <c r="A57424"/>
      <c r="B57424"/>
      <c r="C57424"/>
      <c r="D57424"/>
      <c r="E57424" s="148"/>
      <c r="F57424" s="148"/>
      <c r="G57424" s="149"/>
      <c r="H57424" s="148"/>
      <c r="I57424"/>
    </row>
    <row r="57425" spans="1:9" x14ac:dyDescent="0.25">
      <c r="A57425"/>
      <c r="B57425"/>
      <c r="C57425"/>
      <c r="D57425"/>
      <c r="E57425" s="148"/>
      <c r="F57425" s="148"/>
      <c r="G57425" s="149"/>
      <c r="H57425" s="148"/>
      <c r="I57425"/>
    </row>
    <row r="57426" spans="1:9" x14ac:dyDescent="0.25">
      <c r="A57426"/>
      <c r="B57426"/>
      <c r="C57426"/>
      <c r="D57426"/>
      <c r="E57426" s="148"/>
      <c r="F57426" s="148"/>
      <c r="G57426" s="149"/>
      <c r="H57426" s="148"/>
      <c r="I57426"/>
    </row>
    <row r="57427" spans="1:9" x14ac:dyDescent="0.25">
      <c r="A57427"/>
      <c r="B57427"/>
      <c r="C57427"/>
      <c r="D57427"/>
      <c r="E57427" s="148"/>
      <c r="F57427" s="148"/>
      <c r="G57427" s="149"/>
      <c r="H57427" s="148"/>
      <c r="I57427"/>
    </row>
    <row r="57428" spans="1:9" x14ac:dyDescent="0.25">
      <c r="A57428"/>
      <c r="B57428"/>
      <c r="C57428"/>
      <c r="D57428"/>
      <c r="E57428" s="148"/>
      <c r="F57428" s="148"/>
      <c r="G57428" s="149"/>
      <c r="H57428" s="148"/>
      <c r="I57428"/>
    </row>
    <row r="57429" spans="1:9" x14ac:dyDescent="0.25">
      <c r="A57429"/>
      <c r="B57429"/>
      <c r="C57429"/>
      <c r="D57429"/>
      <c r="E57429" s="148"/>
      <c r="F57429" s="148"/>
      <c r="G57429" s="149"/>
      <c r="H57429" s="148"/>
      <c r="I57429"/>
    </row>
    <row r="57430" spans="1:9" x14ac:dyDescent="0.25">
      <c r="A57430"/>
      <c r="B57430"/>
      <c r="C57430"/>
      <c r="D57430"/>
      <c r="E57430" s="148"/>
      <c r="F57430" s="148"/>
      <c r="G57430" s="149"/>
      <c r="H57430" s="148"/>
      <c r="I57430"/>
    </row>
    <row r="57431" spans="1:9" x14ac:dyDescent="0.25">
      <c r="A57431"/>
      <c r="B57431"/>
      <c r="C57431"/>
      <c r="D57431"/>
      <c r="E57431" s="148"/>
      <c r="F57431" s="148"/>
      <c r="G57431" s="149"/>
      <c r="H57431" s="148"/>
      <c r="I57431"/>
    </row>
    <row r="57432" spans="1:9" x14ac:dyDescent="0.25">
      <c r="A57432"/>
      <c r="B57432"/>
      <c r="C57432"/>
      <c r="D57432"/>
      <c r="E57432" s="148"/>
      <c r="F57432" s="148"/>
      <c r="G57432" s="149"/>
      <c r="H57432" s="148"/>
      <c r="I57432"/>
    </row>
    <row r="57433" spans="1:9" x14ac:dyDescent="0.25">
      <c r="A57433"/>
      <c r="B57433"/>
      <c r="C57433"/>
      <c r="D57433"/>
      <c r="E57433" s="148"/>
      <c r="F57433" s="148"/>
      <c r="G57433" s="149"/>
      <c r="H57433" s="148"/>
      <c r="I57433"/>
    </row>
    <row r="57434" spans="1:9" x14ac:dyDescent="0.25">
      <c r="A57434"/>
      <c r="B57434"/>
      <c r="C57434"/>
      <c r="D57434"/>
      <c r="E57434" s="148"/>
      <c r="F57434" s="148"/>
      <c r="G57434" s="149"/>
      <c r="H57434" s="148"/>
      <c r="I57434"/>
    </row>
    <row r="57435" spans="1:9" x14ac:dyDescent="0.25">
      <c r="A57435"/>
      <c r="B57435"/>
      <c r="C57435"/>
      <c r="D57435"/>
      <c r="E57435" s="148"/>
      <c r="F57435" s="148"/>
      <c r="G57435" s="149"/>
      <c r="H57435" s="148"/>
      <c r="I57435"/>
    </row>
    <row r="57436" spans="1:9" x14ac:dyDescent="0.25">
      <c r="A57436"/>
      <c r="B57436"/>
      <c r="C57436"/>
      <c r="D57436"/>
      <c r="E57436" s="148"/>
      <c r="F57436" s="148"/>
      <c r="G57436" s="149"/>
      <c r="H57436" s="148"/>
      <c r="I57436"/>
    </row>
    <row r="57437" spans="1:9" x14ac:dyDescent="0.25">
      <c r="A57437"/>
      <c r="B57437"/>
      <c r="C57437"/>
      <c r="D57437"/>
      <c r="E57437" s="148"/>
      <c r="F57437" s="148"/>
      <c r="G57437" s="149"/>
      <c r="H57437" s="148"/>
      <c r="I57437"/>
    </row>
    <row r="57438" spans="1:9" x14ac:dyDescent="0.25">
      <c r="A57438"/>
      <c r="B57438"/>
      <c r="C57438"/>
      <c r="D57438"/>
      <c r="E57438" s="148"/>
      <c r="F57438" s="148"/>
      <c r="G57438" s="149"/>
      <c r="H57438" s="148"/>
      <c r="I57438"/>
    </row>
    <row r="57439" spans="1:9" x14ac:dyDescent="0.25">
      <c r="A57439"/>
      <c r="B57439"/>
      <c r="C57439"/>
      <c r="D57439"/>
      <c r="E57439" s="148"/>
      <c r="F57439" s="148"/>
      <c r="G57439" s="149"/>
      <c r="H57439" s="148"/>
      <c r="I57439"/>
    </row>
    <row r="57440" spans="1:9" x14ac:dyDescent="0.25">
      <c r="A57440"/>
      <c r="B57440"/>
      <c r="C57440"/>
      <c r="D57440"/>
      <c r="E57440" s="148"/>
      <c r="F57440" s="148"/>
      <c r="G57440" s="149"/>
      <c r="H57440" s="148"/>
      <c r="I57440"/>
    </row>
    <row r="57441" spans="1:9" x14ac:dyDescent="0.25">
      <c r="A57441"/>
      <c r="B57441"/>
      <c r="C57441"/>
      <c r="D57441"/>
      <c r="E57441" s="148"/>
      <c r="F57441" s="148"/>
      <c r="G57441" s="149"/>
      <c r="H57441" s="148"/>
      <c r="I57441"/>
    </row>
    <row r="57442" spans="1:9" x14ac:dyDescent="0.25">
      <c r="A57442"/>
      <c r="B57442"/>
      <c r="C57442"/>
      <c r="D57442"/>
      <c r="E57442" s="148"/>
      <c r="F57442" s="148"/>
      <c r="G57442" s="149"/>
      <c r="H57442" s="148"/>
      <c r="I57442"/>
    </row>
    <row r="57443" spans="1:9" x14ac:dyDescent="0.25">
      <c r="A57443"/>
      <c r="B57443"/>
      <c r="C57443"/>
      <c r="D57443"/>
      <c r="E57443" s="148"/>
      <c r="F57443" s="148"/>
      <c r="G57443" s="149"/>
      <c r="H57443" s="148"/>
      <c r="I57443"/>
    </row>
    <row r="57444" spans="1:9" x14ac:dyDescent="0.25">
      <c r="A57444"/>
      <c r="B57444"/>
      <c r="C57444"/>
      <c r="D57444"/>
      <c r="E57444" s="148"/>
      <c r="F57444" s="148"/>
      <c r="G57444" s="149"/>
      <c r="H57444" s="148"/>
      <c r="I57444"/>
    </row>
    <row r="57445" spans="1:9" x14ac:dyDescent="0.25">
      <c r="A57445"/>
      <c r="B57445"/>
      <c r="C57445"/>
      <c r="D57445"/>
      <c r="E57445" s="148"/>
      <c r="F57445" s="148"/>
      <c r="G57445" s="149"/>
      <c r="H57445" s="148"/>
      <c r="I57445"/>
    </row>
    <row r="57446" spans="1:9" x14ac:dyDescent="0.25">
      <c r="A57446"/>
      <c r="B57446"/>
      <c r="C57446"/>
      <c r="D57446"/>
      <c r="E57446" s="148"/>
      <c r="F57446" s="148"/>
      <c r="G57446" s="149"/>
      <c r="H57446" s="148"/>
      <c r="I57446"/>
    </row>
    <row r="57447" spans="1:9" x14ac:dyDescent="0.25">
      <c r="A57447"/>
      <c r="B57447"/>
      <c r="C57447"/>
      <c r="D57447"/>
      <c r="E57447" s="148"/>
      <c r="F57447" s="148"/>
      <c r="G57447" s="149"/>
      <c r="H57447" s="148"/>
      <c r="I57447"/>
    </row>
    <row r="57448" spans="1:9" x14ac:dyDescent="0.25">
      <c r="A57448"/>
      <c r="B57448"/>
      <c r="C57448"/>
      <c r="D57448"/>
      <c r="E57448" s="148"/>
      <c r="F57448" s="148"/>
      <c r="G57448" s="149"/>
      <c r="H57448" s="148"/>
      <c r="I57448"/>
    </row>
    <row r="57449" spans="1:9" x14ac:dyDescent="0.25">
      <c r="A57449"/>
      <c r="B57449"/>
      <c r="C57449"/>
      <c r="D57449"/>
      <c r="E57449" s="148"/>
      <c r="F57449" s="148"/>
      <c r="G57449" s="149"/>
      <c r="H57449" s="148"/>
      <c r="I57449"/>
    </row>
    <row r="57450" spans="1:9" x14ac:dyDescent="0.25">
      <c r="A57450"/>
      <c r="B57450"/>
      <c r="C57450"/>
      <c r="D57450"/>
      <c r="E57450" s="148"/>
      <c r="F57450" s="148"/>
      <c r="G57450" s="149"/>
      <c r="H57450" s="148"/>
      <c r="I57450"/>
    </row>
    <row r="57451" spans="1:9" x14ac:dyDescent="0.25">
      <c r="A57451"/>
      <c r="B57451"/>
      <c r="C57451"/>
      <c r="D57451"/>
      <c r="E57451" s="148"/>
      <c r="F57451" s="148"/>
      <c r="G57451" s="149"/>
      <c r="H57451" s="148"/>
      <c r="I57451"/>
    </row>
    <row r="57452" spans="1:9" x14ac:dyDescent="0.25">
      <c r="A57452"/>
      <c r="B57452"/>
      <c r="C57452"/>
      <c r="D57452"/>
      <c r="E57452" s="148"/>
      <c r="F57452" s="148"/>
      <c r="G57452" s="149"/>
      <c r="H57452" s="148"/>
      <c r="I57452"/>
    </row>
    <row r="57453" spans="1:9" x14ac:dyDescent="0.25">
      <c r="A57453"/>
      <c r="B57453"/>
      <c r="C57453"/>
      <c r="D57453"/>
      <c r="E57453" s="148"/>
      <c r="F57453" s="148"/>
      <c r="G57453" s="149"/>
      <c r="H57453" s="148"/>
      <c r="I57453"/>
    </row>
    <row r="57454" spans="1:9" x14ac:dyDescent="0.25">
      <c r="A57454"/>
      <c r="B57454"/>
      <c r="C57454"/>
      <c r="D57454"/>
      <c r="E57454" s="148"/>
      <c r="F57454" s="148"/>
      <c r="G57454" s="149"/>
      <c r="H57454" s="148"/>
      <c r="I57454"/>
    </row>
    <row r="57455" spans="1:9" x14ac:dyDescent="0.25">
      <c r="A57455"/>
      <c r="B57455"/>
      <c r="C57455"/>
      <c r="D57455"/>
      <c r="E57455" s="148"/>
      <c r="F57455" s="148"/>
      <c r="G57455" s="149"/>
      <c r="H57455" s="148"/>
      <c r="I57455"/>
    </row>
    <row r="57456" spans="1:9" x14ac:dyDescent="0.25">
      <c r="A57456"/>
      <c r="B57456"/>
      <c r="C57456"/>
      <c r="D57456"/>
      <c r="E57456" s="148"/>
      <c r="F57456" s="148"/>
      <c r="G57456" s="149"/>
      <c r="H57456" s="148"/>
      <c r="I57456"/>
    </row>
    <row r="57457" spans="1:9" x14ac:dyDescent="0.25">
      <c r="A57457"/>
      <c r="B57457"/>
      <c r="C57457"/>
      <c r="D57457"/>
      <c r="E57457" s="148"/>
      <c r="F57457" s="148"/>
      <c r="G57457" s="149"/>
      <c r="H57457" s="148"/>
      <c r="I57457"/>
    </row>
    <row r="57458" spans="1:9" x14ac:dyDescent="0.25">
      <c r="A57458"/>
      <c r="B57458"/>
      <c r="C57458"/>
      <c r="D57458"/>
      <c r="E57458" s="148"/>
      <c r="F57458" s="148"/>
      <c r="G57458" s="149"/>
      <c r="H57458" s="148"/>
      <c r="I57458"/>
    </row>
    <row r="57459" spans="1:9" x14ac:dyDescent="0.25">
      <c r="A57459"/>
      <c r="B57459"/>
      <c r="C57459"/>
      <c r="D57459"/>
      <c r="E57459" s="148"/>
      <c r="F57459" s="148"/>
      <c r="G57459" s="149"/>
      <c r="H57459" s="148"/>
      <c r="I57459"/>
    </row>
    <row r="57460" spans="1:9" x14ac:dyDescent="0.25">
      <c r="A57460"/>
      <c r="B57460"/>
      <c r="C57460"/>
      <c r="D57460"/>
      <c r="E57460" s="148"/>
      <c r="F57460" s="148"/>
      <c r="G57460" s="149"/>
      <c r="H57460" s="148"/>
      <c r="I57460"/>
    </row>
    <row r="57461" spans="1:9" x14ac:dyDescent="0.25">
      <c r="A57461"/>
      <c r="B57461"/>
      <c r="C57461"/>
      <c r="D57461"/>
      <c r="E57461" s="148"/>
      <c r="F57461" s="148"/>
      <c r="G57461" s="149"/>
      <c r="H57461" s="148"/>
      <c r="I57461"/>
    </row>
    <row r="57462" spans="1:9" x14ac:dyDescent="0.25">
      <c r="A57462"/>
      <c r="B57462"/>
      <c r="C57462"/>
      <c r="D57462"/>
      <c r="E57462" s="148"/>
      <c r="F57462" s="148"/>
      <c r="G57462" s="149"/>
      <c r="H57462" s="148"/>
      <c r="I57462"/>
    </row>
    <row r="57463" spans="1:9" x14ac:dyDescent="0.25">
      <c r="A57463"/>
      <c r="B57463"/>
      <c r="C57463"/>
      <c r="D57463"/>
      <c r="E57463" s="148"/>
      <c r="F57463" s="148"/>
      <c r="G57463" s="149"/>
      <c r="H57463" s="148"/>
      <c r="I57463"/>
    </row>
    <row r="57464" spans="1:9" x14ac:dyDescent="0.25">
      <c r="A57464"/>
      <c r="B57464"/>
      <c r="C57464"/>
      <c r="D57464"/>
      <c r="E57464" s="148"/>
      <c r="F57464" s="148"/>
      <c r="G57464" s="149"/>
      <c r="H57464" s="148"/>
      <c r="I57464"/>
    </row>
    <row r="57465" spans="1:9" x14ac:dyDescent="0.25">
      <c r="A57465"/>
      <c r="B57465"/>
      <c r="C57465"/>
      <c r="D57465"/>
      <c r="E57465" s="148"/>
      <c r="F57465" s="148"/>
      <c r="G57465" s="149"/>
      <c r="H57465" s="148"/>
      <c r="I57465"/>
    </row>
    <row r="57466" spans="1:9" x14ac:dyDescent="0.25">
      <c r="A57466"/>
      <c r="B57466"/>
      <c r="C57466"/>
      <c r="D57466"/>
      <c r="E57466" s="148"/>
      <c r="F57466" s="148"/>
      <c r="G57466" s="149"/>
      <c r="H57466" s="148"/>
      <c r="I57466"/>
    </row>
    <row r="57467" spans="1:9" x14ac:dyDescent="0.25">
      <c r="A57467"/>
      <c r="B57467"/>
      <c r="C57467"/>
      <c r="D57467"/>
      <c r="E57467" s="148"/>
      <c r="F57467" s="148"/>
      <c r="G57467" s="149"/>
      <c r="H57467" s="148"/>
      <c r="I57467"/>
    </row>
    <row r="57468" spans="1:9" x14ac:dyDescent="0.25">
      <c r="A57468"/>
      <c r="B57468"/>
      <c r="C57468"/>
      <c r="D57468"/>
      <c r="E57468" s="148"/>
      <c r="F57468" s="148"/>
      <c r="G57468" s="149"/>
      <c r="H57468" s="148"/>
      <c r="I57468"/>
    </row>
    <row r="57469" spans="1:9" x14ac:dyDescent="0.25">
      <c r="A57469"/>
      <c r="B57469"/>
      <c r="C57469"/>
      <c r="D57469"/>
      <c r="E57469" s="148"/>
      <c r="F57469" s="148"/>
      <c r="G57469" s="149"/>
      <c r="H57469" s="148"/>
      <c r="I57469"/>
    </row>
    <row r="57470" spans="1:9" x14ac:dyDescent="0.25">
      <c r="A57470"/>
      <c r="B57470"/>
      <c r="C57470"/>
      <c r="D57470"/>
      <c r="E57470" s="148"/>
      <c r="F57470" s="148"/>
      <c r="G57470" s="149"/>
      <c r="H57470" s="148"/>
      <c r="I57470"/>
    </row>
    <row r="57471" spans="1:9" x14ac:dyDescent="0.25">
      <c r="A57471"/>
      <c r="B57471"/>
      <c r="C57471"/>
      <c r="D57471"/>
      <c r="E57471" s="148"/>
      <c r="F57471" s="148"/>
      <c r="G57471" s="149"/>
      <c r="H57471" s="148"/>
      <c r="I57471"/>
    </row>
    <row r="57472" spans="1:9" x14ac:dyDescent="0.25">
      <c r="A57472"/>
      <c r="B57472"/>
      <c r="C57472"/>
      <c r="D57472"/>
      <c r="E57472" s="148"/>
      <c r="F57472" s="148"/>
      <c r="G57472" s="149"/>
      <c r="H57472" s="148"/>
      <c r="I57472"/>
    </row>
    <row r="57473" spans="1:9" x14ac:dyDescent="0.25">
      <c r="A57473"/>
      <c r="B57473"/>
      <c r="C57473"/>
      <c r="D57473"/>
      <c r="E57473" s="148"/>
      <c r="F57473" s="148"/>
      <c r="G57473" s="149"/>
      <c r="H57473" s="148"/>
      <c r="I57473"/>
    </row>
    <row r="57474" spans="1:9" x14ac:dyDescent="0.25">
      <c r="A57474"/>
      <c r="B57474"/>
      <c r="C57474"/>
      <c r="D57474"/>
      <c r="E57474" s="148"/>
      <c r="F57474" s="148"/>
      <c r="G57474" s="149"/>
      <c r="H57474" s="148"/>
      <c r="I57474"/>
    </row>
    <row r="57475" spans="1:9" x14ac:dyDescent="0.25">
      <c r="A57475"/>
      <c r="B57475"/>
      <c r="C57475"/>
      <c r="D57475"/>
      <c r="E57475" s="148"/>
      <c r="F57475" s="148"/>
      <c r="G57475" s="149"/>
      <c r="H57475" s="148"/>
      <c r="I57475"/>
    </row>
    <row r="57476" spans="1:9" x14ac:dyDescent="0.25">
      <c r="A57476"/>
      <c r="B57476"/>
      <c r="C57476"/>
      <c r="D57476"/>
      <c r="E57476" s="148"/>
      <c r="F57476" s="148"/>
      <c r="G57476" s="149"/>
      <c r="H57476" s="148"/>
      <c r="I57476"/>
    </row>
    <row r="57477" spans="1:9" x14ac:dyDescent="0.25">
      <c r="A57477"/>
      <c r="B57477"/>
      <c r="C57477"/>
      <c r="D57477"/>
      <c r="E57477" s="148"/>
      <c r="F57477" s="148"/>
      <c r="G57477" s="149"/>
      <c r="H57477" s="148"/>
      <c r="I57477"/>
    </row>
    <row r="57478" spans="1:9" x14ac:dyDescent="0.25">
      <c r="A57478"/>
      <c r="B57478"/>
      <c r="C57478"/>
      <c r="D57478"/>
      <c r="E57478" s="148"/>
      <c r="F57478" s="148"/>
      <c r="G57478" s="149"/>
      <c r="H57478" s="148"/>
      <c r="I57478"/>
    </row>
    <row r="57479" spans="1:9" x14ac:dyDescent="0.25">
      <c r="A57479"/>
      <c r="B57479"/>
      <c r="C57479"/>
      <c r="D57479"/>
      <c r="E57479" s="148"/>
      <c r="F57479" s="148"/>
      <c r="G57479" s="149"/>
      <c r="H57479" s="148"/>
      <c r="I57479"/>
    </row>
    <row r="57480" spans="1:9" x14ac:dyDescent="0.25">
      <c r="A57480"/>
      <c r="B57480"/>
      <c r="C57480"/>
      <c r="D57480"/>
      <c r="E57480" s="148"/>
      <c r="F57480" s="148"/>
      <c r="G57480" s="149"/>
      <c r="H57480" s="148"/>
      <c r="I57480"/>
    </row>
    <row r="57481" spans="1:9" x14ac:dyDescent="0.25">
      <c r="A57481"/>
      <c r="B57481"/>
      <c r="C57481"/>
      <c r="D57481"/>
      <c r="E57481" s="148"/>
      <c r="F57481" s="148"/>
      <c r="G57481" s="149"/>
      <c r="H57481" s="148"/>
      <c r="I57481"/>
    </row>
    <row r="57482" spans="1:9" x14ac:dyDescent="0.25">
      <c r="A57482"/>
      <c r="B57482"/>
      <c r="C57482"/>
      <c r="D57482"/>
      <c r="E57482" s="148"/>
      <c r="F57482" s="148"/>
      <c r="G57482" s="149"/>
      <c r="H57482" s="148"/>
      <c r="I57482"/>
    </row>
    <row r="57483" spans="1:9" x14ac:dyDescent="0.25">
      <c r="A57483"/>
      <c r="B57483"/>
      <c r="C57483"/>
      <c r="D57483"/>
      <c r="E57483" s="148"/>
      <c r="F57483" s="148"/>
      <c r="G57483" s="149"/>
      <c r="H57483" s="148"/>
      <c r="I57483"/>
    </row>
    <row r="57484" spans="1:9" x14ac:dyDescent="0.25">
      <c r="A57484"/>
      <c r="B57484"/>
      <c r="C57484"/>
      <c r="D57484"/>
      <c r="E57484" s="148"/>
      <c r="F57484" s="148"/>
      <c r="G57484" s="149"/>
      <c r="H57484" s="148"/>
      <c r="I57484"/>
    </row>
    <row r="57485" spans="1:9" x14ac:dyDescent="0.25">
      <c r="A57485"/>
      <c r="B57485"/>
      <c r="C57485"/>
      <c r="D57485"/>
      <c r="E57485" s="148"/>
      <c r="F57485" s="148"/>
      <c r="G57485" s="149"/>
      <c r="H57485" s="148"/>
      <c r="I57485"/>
    </row>
    <row r="57486" spans="1:9" x14ac:dyDescent="0.25">
      <c r="A57486"/>
      <c r="B57486"/>
      <c r="C57486"/>
      <c r="D57486"/>
      <c r="E57486" s="148"/>
      <c r="F57486" s="148"/>
      <c r="G57486" s="149"/>
      <c r="H57486" s="148"/>
      <c r="I57486"/>
    </row>
    <row r="57487" spans="1:9" x14ac:dyDescent="0.25">
      <c r="A57487"/>
      <c r="B57487"/>
      <c r="C57487"/>
      <c r="D57487"/>
      <c r="E57487" s="148"/>
      <c r="F57487" s="148"/>
      <c r="G57487" s="149"/>
      <c r="H57487" s="148"/>
      <c r="I57487"/>
    </row>
    <row r="57488" spans="1:9" x14ac:dyDescent="0.25">
      <c r="A57488"/>
      <c r="B57488"/>
      <c r="C57488"/>
      <c r="D57488"/>
      <c r="E57488" s="148"/>
      <c r="F57488" s="148"/>
      <c r="G57488" s="149"/>
      <c r="H57488" s="148"/>
      <c r="I57488"/>
    </row>
    <row r="57489" spans="1:9" x14ac:dyDescent="0.25">
      <c r="A57489"/>
      <c r="B57489"/>
      <c r="C57489"/>
      <c r="D57489"/>
      <c r="E57489" s="148"/>
      <c r="F57489" s="148"/>
      <c r="G57489" s="149"/>
      <c r="H57489" s="148"/>
      <c r="I57489"/>
    </row>
    <row r="57490" spans="1:9" x14ac:dyDescent="0.25">
      <c r="A57490"/>
      <c r="B57490"/>
      <c r="C57490"/>
      <c r="D57490"/>
      <c r="E57490" s="148"/>
      <c r="F57490" s="148"/>
      <c r="G57490" s="149"/>
      <c r="H57490" s="148"/>
      <c r="I57490"/>
    </row>
    <row r="57491" spans="1:9" x14ac:dyDescent="0.25">
      <c r="A57491"/>
      <c r="B57491"/>
      <c r="C57491"/>
      <c r="D57491"/>
      <c r="E57491" s="148"/>
      <c r="F57491" s="148"/>
      <c r="G57491" s="149"/>
      <c r="H57491" s="148"/>
      <c r="I57491"/>
    </row>
    <row r="57492" spans="1:9" x14ac:dyDescent="0.25">
      <c r="A57492"/>
      <c r="B57492"/>
      <c r="C57492"/>
      <c r="D57492"/>
      <c r="E57492" s="148"/>
      <c r="F57492" s="148"/>
      <c r="G57492" s="149"/>
      <c r="H57492" s="148"/>
      <c r="I57492"/>
    </row>
    <row r="57493" spans="1:9" x14ac:dyDescent="0.25">
      <c r="A57493"/>
      <c r="B57493"/>
      <c r="C57493"/>
      <c r="D57493"/>
      <c r="E57493" s="148"/>
      <c r="F57493" s="148"/>
      <c r="G57493" s="149"/>
      <c r="H57493" s="148"/>
      <c r="I57493"/>
    </row>
    <row r="57494" spans="1:9" x14ac:dyDescent="0.25">
      <c r="A57494"/>
      <c r="B57494"/>
      <c r="C57494"/>
      <c r="D57494"/>
      <c r="E57494" s="148"/>
      <c r="F57494" s="148"/>
      <c r="G57494" s="149"/>
      <c r="H57494" s="148"/>
      <c r="I57494"/>
    </row>
    <row r="57495" spans="1:9" x14ac:dyDescent="0.25">
      <c r="A57495"/>
      <c r="B57495"/>
      <c r="C57495"/>
      <c r="D57495"/>
      <c r="E57495" s="148"/>
      <c r="F57495" s="148"/>
      <c r="G57495" s="149"/>
      <c r="H57495" s="148"/>
      <c r="I57495"/>
    </row>
    <row r="57496" spans="1:9" x14ac:dyDescent="0.25">
      <c r="A57496"/>
      <c r="B57496"/>
      <c r="C57496"/>
      <c r="D57496"/>
      <c r="E57496" s="148"/>
      <c r="F57496" s="148"/>
      <c r="G57496" s="149"/>
      <c r="H57496" s="148"/>
      <c r="I57496"/>
    </row>
    <row r="57497" spans="1:9" x14ac:dyDescent="0.25">
      <c r="A57497"/>
      <c r="B57497"/>
      <c r="C57497"/>
      <c r="D57497"/>
      <c r="E57497" s="148"/>
      <c r="F57497" s="148"/>
      <c r="G57497" s="149"/>
      <c r="H57497" s="148"/>
      <c r="I57497"/>
    </row>
    <row r="57498" spans="1:9" x14ac:dyDescent="0.25">
      <c r="A57498"/>
      <c r="B57498"/>
      <c r="C57498"/>
      <c r="D57498"/>
      <c r="E57498" s="148"/>
      <c r="F57498" s="148"/>
      <c r="G57498" s="149"/>
      <c r="H57498" s="148"/>
      <c r="I57498"/>
    </row>
    <row r="57499" spans="1:9" x14ac:dyDescent="0.25">
      <c r="A57499"/>
      <c r="B57499"/>
      <c r="C57499"/>
      <c r="D57499"/>
      <c r="E57499" s="148"/>
      <c r="F57499" s="148"/>
      <c r="G57499" s="149"/>
      <c r="H57499" s="148"/>
      <c r="I57499"/>
    </row>
    <row r="57500" spans="1:9" x14ac:dyDescent="0.25">
      <c r="A57500"/>
      <c r="B57500"/>
      <c r="C57500"/>
      <c r="D57500"/>
      <c r="E57500" s="148"/>
      <c r="F57500" s="148"/>
      <c r="G57500" s="149"/>
      <c r="H57500" s="148"/>
      <c r="I57500"/>
    </row>
    <row r="57501" spans="1:9" x14ac:dyDescent="0.25">
      <c r="A57501"/>
      <c r="B57501"/>
      <c r="C57501"/>
      <c r="D57501"/>
      <c r="E57501" s="148"/>
      <c r="F57501" s="148"/>
      <c r="G57501" s="149"/>
      <c r="H57501" s="148"/>
      <c r="I57501"/>
    </row>
    <row r="57502" spans="1:9" x14ac:dyDescent="0.25">
      <c r="A57502"/>
      <c r="B57502"/>
      <c r="C57502"/>
      <c r="D57502"/>
      <c r="E57502" s="148"/>
      <c r="F57502" s="148"/>
      <c r="G57502" s="149"/>
      <c r="H57502" s="148"/>
      <c r="I57502"/>
    </row>
    <row r="57503" spans="1:9" x14ac:dyDescent="0.25">
      <c r="A57503"/>
      <c r="B57503"/>
      <c r="C57503"/>
      <c r="D57503"/>
      <c r="E57503" s="148"/>
      <c r="F57503" s="148"/>
      <c r="G57503" s="149"/>
      <c r="H57503" s="148"/>
      <c r="I57503"/>
    </row>
    <row r="57504" spans="1:9" x14ac:dyDescent="0.25">
      <c r="A57504"/>
      <c r="B57504"/>
      <c r="C57504"/>
      <c r="D57504"/>
      <c r="E57504" s="148"/>
      <c r="F57504" s="148"/>
      <c r="G57504" s="149"/>
      <c r="H57504" s="148"/>
      <c r="I57504"/>
    </row>
    <row r="57505" spans="1:9" x14ac:dyDescent="0.25">
      <c r="A57505"/>
      <c r="B57505"/>
      <c r="C57505"/>
      <c r="D57505"/>
      <c r="E57505" s="148"/>
      <c r="F57505" s="148"/>
      <c r="G57505" s="149"/>
      <c r="H57505" s="148"/>
      <c r="I57505"/>
    </row>
    <row r="57506" spans="1:9" x14ac:dyDescent="0.25">
      <c r="A57506"/>
      <c r="B57506"/>
      <c r="C57506"/>
      <c r="D57506"/>
      <c r="E57506" s="148"/>
      <c r="F57506" s="148"/>
      <c r="G57506" s="149"/>
      <c r="H57506" s="148"/>
      <c r="I57506"/>
    </row>
    <row r="57507" spans="1:9" x14ac:dyDescent="0.25">
      <c r="A57507"/>
      <c r="B57507"/>
      <c r="C57507"/>
      <c r="D57507"/>
      <c r="E57507" s="148"/>
      <c r="F57507" s="148"/>
      <c r="G57507" s="149"/>
      <c r="H57507" s="148"/>
      <c r="I57507"/>
    </row>
    <row r="57508" spans="1:9" x14ac:dyDescent="0.25">
      <c r="A57508"/>
      <c r="B57508"/>
      <c r="C57508"/>
      <c r="D57508"/>
      <c r="E57508" s="148"/>
      <c r="F57508" s="148"/>
      <c r="G57508" s="149"/>
      <c r="H57508" s="148"/>
      <c r="I57508"/>
    </row>
    <row r="57509" spans="1:9" x14ac:dyDescent="0.25">
      <c r="A57509"/>
      <c r="B57509"/>
      <c r="C57509"/>
      <c r="D57509"/>
      <c r="E57509" s="148"/>
      <c r="F57509" s="148"/>
      <c r="G57509" s="149"/>
      <c r="H57509" s="148"/>
      <c r="I57509"/>
    </row>
    <row r="57510" spans="1:9" x14ac:dyDescent="0.25">
      <c r="A57510"/>
      <c r="B57510"/>
      <c r="C57510"/>
      <c r="D57510"/>
      <c r="E57510" s="148"/>
      <c r="F57510" s="148"/>
      <c r="G57510" s="149"/>
      <c r="H57510" s="148"/>
      <c r="I57510"/>
    </row>
    <row r="57511" spans="1:9" x14ac:dyDescent="0.25">
      <c r="A57511"/>
      <c r="B57511"/>
      <c r="C57511"/>
      <c r="D57511"/>
      <c r="E57511" s="148"/>
      <c r="F57511" s="148"/>
      <c r="G57511" s="149"/>
      <c r="H57511" s="148"/>
      <c r="I57511"/>
    </row>
    <row r="57512" spans="1:9" x14ac:dyDescent="0.25">
      <c r="A57512"/>
      <c r="B57512"/>
      <c r="C57512"/>
      <c r="D57512"/>
      <c r="E57512" s="148"/>
      <c r="F57512" s="148"/>
      <c r="G57512" s="149"/>
      <c r="H57512" s="148"/>
      <c r="I57512"/>
    </row>
    <row r="57513" spans="1:9" x14ac:dyDescent="0.25">
      <c r="A57513"/>
      <c r="B57513"/>
      <c r="C57513"/>
      <c r="D57513"/>
      <c r="E57513" s="148"/>
      <c r="F57513" s="148"/>
      <c r="G57513" s="149"/>
      <c r="H57513" s="148"/>
      <c r="I57513"/>
    </row>
    <row r="57514" spans="1:9" x14ac:dyDescent="0.25">
      <c r="A57514"/>
      <c r="B57514"/>
      <c r="C57514"/>
      <c r="D57514"/>
      <c r="E57514" s="148"/>
      <c r="F57514" s="148"/>
      <c r="G57514" s="149"/>
      <c r="H57514" s="148"/>
      <c r="I57514"/>
    </row>
    <row r="57515" spans="1:9" x14ac:dyDescent="0.25">
      <c r="A57515"/>
      <c r="B57515"/>
      <c r="C57515"/>
      <c r="D57515"/>
      <c r="E57515" s="148"/>
      <c r="F57515" s="148"/>
      <c r="G57515" s="149"/>
      <c r="H57515" s="148"/>
      <c r="I57515"/>
    </row>
    <row r="57516" spans="1:9" x14ac:dyDescent="0.25">
      <c r="A57516"/>
      <c r="B57516"/>
      <c r="C57516"/>
      <c r="D57516"/>
      <c r="E57516" s="148"/>
      <c r="F57516" s="148"/>
      <c r="G57516" s="149"/>
      <c r="H57516" s="148"/>
      <c r="I57516"/>
    </row>
    <row r="57517" spans="1:9" x14ac:dyDescent="0.25">
      <c r="A57517"/>
      <c r="B57517"/>
      <c r="C57517"/>
      <c r="D57517"/>
      <c r="E57517" s="148"/>
      <c r="F57517" s="148"/>
      <c r="G57517" s="149"/>
      <c r="H57517" s="148"/>
      <c r="I57517"/>
    </row>
    <row r="57518" spans="1:9" x14ac:dyDescent="0.25">
      <c r="A57518"/>
      <c r="B57518"/>
      <c r="C57518"/>
      <c r="D57518"/>
      <c r="E57518" s="148"/>
      <c r="F57518" s="148"/>
      <c r="G57518" s="149"/>
      <c r="H57518" s="148"/>
      <c r="I57518"/>
    </row>
    <row r="57519" spans="1:9" x14ac:dyDescent="0.25">
      <c r="A57519"/>
      <c r="B57519"/>
      <c r="C57519"/>
      <c r="D57519"/>
      <c r="E57519" s="148"/>
      <c r="F57519" s="148"/>
      <c r="G57519" s="149"/>
      <c r="H57519" s="148"/>
      <c r="I57519"/>
    </row>
    <row r="57520" spans="1:9" x14ac:dyDescent="0.25">
      <c r="A57520"/>
      <c r="B57520"/>
      <c r="C57520"/>
      <c r="D57520"/>
      <c r="E57520" s="148"/>
      <c r="F57520" s="148"/>
      <c r="G57520" s="149"/>
      <c r="H57520" s="148"/>
      <c r="I57520"/>
    </row>
    <row r="57521" spans="1:9" x14ac:dyDescent="0.25">
      <c r="A57521"/>
      <c r="B57521"/>
      <c r="C57521"/>
      <c r="D57521"/>
      <c r="E57521" s="148"/>
      <c r="F57521" s="148"/>
      <c r="G57521" s="149"/>
      <c r="H57521" s="148"/>
      <c r="I57521"/>
    </row>
    <row r="57522" spans="1:9" x14ac:dyDescent="0.25">
      <c r="A57522"/>
      <c r="B57522"/>
      <c r="C57522"/>
      <c r="D57522"/>
      <c r="E57522" s="148"/>
      <c r="F57522" s="148"/>
      <c r="G57522" s="149"/>
      <c r="H57522" s="148"/>
      <c r="I57522"/>
    </row>
    <row r="57523" spans="1:9" x14ac:dyDescent="0.25">
      <c r="A57523"/>
      <c r="B57523"/>
      <c r="C57523"/>
      <c r="D57523"/>
      <c r="E57523" s="148"/>
      <c r="F57523" s="148"/>
      <c r="G57523" s="149"/>
      <c r="H57523" s="148"/>
      <c r="I57523"/>
    </row>
    <row r="57524" spans="1:9" x14ac:dyDescent="0.25">
      <c r="A57524"/>
      <c r="B57524"/>
      <c r="C57524"/>
      <c r="D57524"/>
      <c r="E57524" s="148"/>
      <c r="F57524" s="148"/>
      <c r="G57524" s="149"/>
      <c r="H57524" s="148"/>
      <c r="I57524"/>
    </row>
    <row r="57525" spans="1:9" x14ac:dyDescent="0.25">
      <c r="A57525"/>
      <c r="B57525"/>
      <c r="C57525"/>
      <c r="D57525"/>
      <c r="E57525" s="148"/>
      <c r="F57525" s="148"/>
      <c r="G57525" s="149"/>
      <c r="H57525" s="148"/>
      <c r="I57525"/>
    </row>
    <row r="57526" spans="1:9" x14ac:dyDescent="0.25">
      <c r="A57526"/>
      <c r="B57526"/>
      <c r="C57526"/>
      <c r="D57526"/>
      <c r="E57526" s="148"/>
      <c r="F57526" s="148"/>
      <c r="G57526" s="149"/>
      <c r="H57526" s="148"/>
      <c r="I57526"/>
    </row>
    <row r="57527" spans="1:9" x14ac:dyDescent="0.25">
      <c r="A57527"/>
      <c r="B57527"/>
      <c r="C57527"/>
      <c r="D57527"/>
      <c r="E57527" s="148"/>
      <c r="F57527" s="148"/>
      <c r="G57527" s="149"/>
      <c r="H57527" s="148"/>
      <c r="I57527"/>
    </row>
    <row r="57528" spans="1:9" x14ac:dyDescent="0.25">
      <c r="A57528"/>
      <c r="B57528"/>
      <c r="C57528"/>
      <c r="D57528"/>
      <c r="E57528" s="148"/>
      <c r="F57528" s="148"/>
      <c r="G57528" s="149"/>
      <c r="H57528" s="148"/>
      <c r="I57528"/>
    </row>
    <row r="57529" spans="1:9" x14ac:dyDescent="0.25">
      <c r="A57529"/>
      <c r="B57529"/>
      <c r="C57529"/>
      <c r="D57529"/>
      <c r="E57529" s="148"/>
      <c r="F57529" s="148"/>
      <c r="G57529" s="149"/>
      <c r="H57529" s="148"/>
      <c r="I57529"/>
    </row>
    <row r="57530" spans="1:9" x14ac:dyDescent="0.25">
      <c r="A57530"/>
      <c r="B57530"/>
      <c r="C57530"/>
      <c r="D57530"/>
      <c r="E57530" s="148"/>
      <c r="F57530" s="148"/>
      <c r="G57530" s="149"/>
      <c r="H57530" s="148"/>
      <c r="I57530"/>
    </row>
    <row r="57531" spans="1:9" x14ac:dyDescent="0.25">
      <c r="A57531"/>
      <c r="B57531"/>
      <c r="C57531"/>
      <c r="D57531"/>
      <c r="E57531" s="148"/>
      <c r="F57531" s="148"/>
      <c r="G57531" s="149"/>
      <c r="H57531" s="148"/>
      <c r="I57531"/>
    </row>
    <row r="57532" spans="1:9" x14ac:dyDescent="0.25">
      <c r="A57532"/>
      <c r="B57532"/>
      <c r="C57532"/>
      <c r="D57532"/>
      <c r="E57532" s="148"/>
      <c r="F57532" s="148"/>
      <c r="G57532" s="149"/>
      <c r="H57532" s="148"/>
      <c r="I57532"/>
    </row>
    <row r="57533" spans="1:9" x14ac:dyDescent="0.25">
      <c r="A57533"/>
      <c r="B57533"/>
      <c r="C57533"/>
      <c r="D57533"/>
      <c r="E57533" s="148"/>
      <c r="F57533" s="148"/>
      <c r="G57533" s="149"/>
      <c r="H57533" s="148"/>
      <c r="I57533"/>
    </row>
    <row r="57534" spans="1:9" x14ac:dyDescent="0.25">
      <c r="A57534"/>
      <c r="B57534"/>
      <c r="C57534"/>
      <c r="D57534"/>
      <c r="E57534" s="148"/>
      <c r="F57534" s="148"/>
      <c r="G57534" s="149"/>
      <c r="H57534" s="148"/>
      <c r="I57534"/>
    </row>
    <row r="57535" spans="1:9" x14ac:dyDescent="0.25">
      <c r="A57535"/>
      <c r="B57535"/>
      <c r="C57535"/>
      <c r="D57535"/>
      <c r="E57535" s="148"/>
      <c r="F57535" s="148"/>
      <c r="G57535" s="149"/>
      <c r="H57535" s="148"/>
      <c r="I57535"/>
    </row>
    <row r="57536" spans="1:9" x14ac:dyDescent="0.25">
      <c r="A57536"/>
      <c r="B57536"/>
      <c r="C57536"/>
      <c r="D57536"/>
      <c r="E57536" s="148"/>
      <c r="F57536" s="148"/>
      <c r="G57536" s="149"/>
      <c r="H57536" s="148"/>
      <c r="I57536"/>
    </row>
    <row r="57537" spans="1:9" x14ac:dyDescent="0.25">
      <c r="A57537"/>
      <c r="B57537"/>
      <c r="C57537"/>
      <c r="D57537"/>
      <c r="E57537" s="148"/>
      <c r="F57537" s="148"/>
      <c r="G57537" s="149"/>
      <c r="H57537" s="148"/>
      <c r="I57537"/>
    </row>
    <row r="57538" spans="1:9" x14ac:dyDescent="0.25">
      <c r="A57538"/>
      <c r="B57538"/>
      <c r="C57538"/>
      <c r="D57538"/>
      <c r="E57538" s="148"/>
      <c r="F57538" s="148"/>
      <c r="G57538" s="149"/>
      <c r="H57538" s="148"/>
      <c r="I57538"/>
    </row>
    <row r="57539" spans="1:9" x14ac:dyDescent="0.25">
      <c r="A57539"/>
      <c r="B57539"/>
      <c r="C57539"/>
      <c r="D57539"/>
      <c r="E57539" s="148"/>
      <c r="F57539" s="148"/>
      <c r="G57539" s="149"/>
      <c r="H57539" s="148"/>
      <c r="I57539"/>
    </row>
    <row r="57540" spans="1:9" x14ac:dyDescent="0.25">
      <c r="A57540"/>
      <c r="B57540"/>
      <c r="C57540"/>
      <c r="D57540"/>
      <c r="E57540" s="148"/>
      <c r="F57540" s="148"/>
      <c r="G57540" s="149"/>
      <c r="H57540" s="148"/>
      <c r="I57540"/>
    </row>
    <row r="57541" spans="1:9" x14ac:dyDescent="0.25">
      <c r="A57541"/>
      <c r="B57541"/>
      <c r="C57541"/>
      <c r="D57541"/>
      <c r="E57541" s="148"/>
      <c r="F57541" s="148"/>
      <c r="G57541" s="149"/>
      <c r="H57541" s="148"/>
      <c r="I57541"/>
    </row>
    <row r="57542" spans="1:9" x14ac:dyDescent="0.25">
      <c r="A57542"/>
      <c r="B57542"/>
      <c r="C57542"/>
      <c r="D57542"/>
      <c r="E57542" s="148"/>
      <c r="F57542" s="148"/>
      <c r="G57542" s="149"/>
      <c r="H57542" s="148"/>
      <c r="I57542"/>
    </row>
    <row r="57543" spans="1:9" x14ac:dyDescent="0.25">
      <c r="A57543"/>
      <c r="B57543"/>
      <c r="C57543"/>
      <c r="D57543"/>
      <c r="E57543" s="148"/>
      <c r="F57543" s="148"/>
      <c r="G57543" s="149"/>
      <c r="H57543" s="148"/>
      <c r="I57543"/>
    </row>
    <row r="57544" spans="1:9" x14ac:dyDescent="0.25">
      <c r="A57544"/>
      <c r="B57544"/>
      <c r="C57544"/>
      <c r="D57544"/>
      <c r="E57544" s="148"/>
      <c r="F57544" s="148"/>
      <c r="G57544" s="149"/>
      <c r="H57544" s="148"/>
      <c r="I57544"/>
    </row>
    <row r="57545" spans="1:9" x14ac:dyDescent="0.25">
      <c r="A57545"/>
      <c r="B57545"/>
      <c r="C57545"/>
      <c r="D57545"/>
      <c r="E57545" s="148"/>
      <c r="F57545" s="148"/>
      <c r="G57545" s="149"/>
      <c r="H57545" s="148"/>
      <c r="I57545"/>
    </row>
    <row r="57546" spans="1:9" x14ac:dyDescent="0.25">
      <c r="A57546"/>
      <c r="B57546"/>
      <c r="C57546"/>
      <c r="D57546"/>
      <c r="E57546" s="148"/>
      <c r="F57546" s="148"/>
      <c r="G57546" s="149"/>
      <c r="H57546" s="148"/>
      <c r="I57546"/>
    </row>
    <row r="57547" spans="1:9" x14ac:dyDescent="0.25">
      <c r="A57547"/>
      <c r="B57547"/>
      <c r="C57547"/>
      <c r="D57547"/>
      <c r="E57547" s="148"/>
      <c r="F57547" s="148"/>
      <c r="G57547" s="149"/>
      <c r="H57547" s="148"/>
      <c r="I57547"/>
    </row>
    <row r="57548" spans="1:9" x14ac:dyDescent="0.25">
      <c r="A57548"/>
      <c r="B57548"/>
      <c r="C57548"/>
      <c r="D57548"/>
      <c r="E57548" s="148"/>
      <c r="F57548" s="148"/>
      <c r="G57548" s="149"/>
      <c r="H57548" s="148"/>
      <c r="I57548"/>
    </row>
    <row r="57549" spans="1:9" x14ac:dyDescent="0.25">
      <c r="A57549"/>
      <c r="B57549"/>
      <c r="C57549"/>
      <c r="D57549"/>
      <c r="E57549" s="148"/>
      <c r="F57549" s="148"/>
      <c r="G57549" s="149"/>
      <c r="H57549" s="148"/>
      <c r="I57549"/>
    </row>
    <row r="57550" spans="1:9" x14ac:dyDescent="0.25">
      <c r="A57550"/>
      <c r="B57550"/>
      <c r="C57550"/>
      <c r="D57550"/>
      <c r="E57550" s="148"/>
      <c r="F57550" s="148"/>
      <c r="G57550" s="149"/>
      <c r="H57550" s="148"/>
      <c r="I57550"/>
    </row>
    <row r="57551" spans="1:9" x14ac:dyDescent="0.25">
      <c r="A57551"/>
      <c r="B57551"/>
      <c r="C57551"/>
      <c r="D57551"/>
      <c r="E57551" s="148"/>
      <c r="F57551" s="148"/>
      <c r="G57551" s="149"/>
      <c r="H57551" s="148"/>
      <c r="I57551"/>
    </row>
    <row r="57552" spans="1:9" x14ac:dyDescent="0.25">
      <c r="A57552"/>
      <c r="B57552"/>
      <c r="C57552"/>
      <c r="D57552"/>
      <c r="E57552" s="148"/>
      <c r="F57552" s="148"/>
      <c r="G57552" s="149"/>
      <c r="H57552" s="148"/>
      <c r="I57552"/>
    </row>
    <row r="57553" spans="1:9" x14ac:dyDescent="0.25">
      <c r="A57553"/>
      <c r="B57553"/>
      <c r="C57553"/>
      <c r="D57553"/>
      <c r="E57553" s="148"/>
      <c r="F57553" s="148"/>
      <c r="G57553" s="149"/>
      <c r="H57553" s="148"/>
      <c r="I57553"/>
    </row>
    <row r="57554" spans="1:9" x14ac:dyDescent="0.25">
      <c r="A57554"/>
      <c r="B57554"/>
      <c r="C57554"/>
      <c r="D57554"/>
      <c r="E57554" s="148"/>
      <c r="F57554" s="148"/>
      <c r="G57554" s="149"/>
      <c r="H57554" s="148"/>
      <c r="I57554"/>
    </row>
    <row r="57555" spans="1:9" x14ac:dyDescent="0.25">
      <c r="A57555"/>
      <c r="B57555"/>
      <c r="C57555"/>
      <c r="D57555"/>
      <c r="E57555" s="148"/>
      <c r="F57555" s="148"/>
      <c r="G57555" s="149"/>
      <c r="H57555" s="148"/>
      <c r="I57555"/>
    </row>
    <row r="57556" spans="1:9" x14ac:dyDescent="0.25">
      <c r="A57556"/>
      <c r="B57556"/>
      <c r="C57556"/>
      <c r="D57556"/>
      <c r="E57556" s="148"/>
      <c r="F57556" s="148"/>
      <c r="G57556" s="149"/>
      <c r="H57556" s="148"/>
      <c r="I57556"/>
    </row>
    <row r="57557" spans="1:9" x14ac:dyDescent="0.25">
      <c r="A57557"/>
      <c r="B57557"/>
      <c r="C57557"/>
      <c r="D57557"/>
      <c r="E57557" s="148"/>
      <c r="F57557" s="148"/>
      <c r="G57557" s="149"/>
      <c r="H57557" s="148"/>
      <c r="I57557"/>
    </row>
    <row r="57558" spans="1:9" x14ac:dyDescent="0.25">
      <c r="A57558"/>
      <c r="B57558"/>
      <c r="C57558"/>
      <c r="D57558"/>
      <c r="E57558" s="148"/>
      <c r="F57558" s="148"/>
      <c r="G57558" s="149"/>
      <c r="H57558" s="148"/>
      <c r="I57558"/>
    </row>
    <row r="57559" spans="1:9" x14ac:dyDescent="0.25">
      <c r="A57559"/>
      <c r="B57559"/>
      <c r="C57559"/>
      <c r="D57559"/>
      <c r="E57559" s="148"/>
      <c r="F57559" s="148"/>
      <c r="G57559" s="149"/>
      <c r="H57559" s="148"/>
      <c r="I57559"/>
    </row>
    <row r="57560" spans="1:9" x14ac:dyDescent="0.25">
      <c r="A57560"/>
      <c r="B57560"/>
      <c r="C57560"/>
      <c r="D57560"/>
      <c r="E57560" s="148"/>
      <c r="F57560" s="148"/>
      <c r="G57560" s="149"/>
      <c r="H57560" s="148"/>
      <c r="I57560"/>
    </row>
    <row r="57561" spans="1:9" x14ac:dyDescent="0.25">
      <c r="A57561"/>
      <c r="B57561"/>
      <c r="C57561"/>
      <c r="D57561"/>
      <c r="E57561" s="148"/>
      <c r="F57561" s="148"/>
      <c r="G57561" s="149"/>
      <c r="H57561" s="148"/>
      <c r="I57561"/>
    </row>
    <row r="57562" spans="1:9" x14ac:dyDescent="0.25">
      <c r="A57562"/>
      <c r="B57562"/>
      <c r="C57562"/>
      <c r="D57562"/>
      <c r="E57562" s="148"/>
      <c r="F57562" s="148"/>
      <c r="G57562" s="149"/>
      <c r="H57562" s="148"/>
      <c r="I57562"/>
    </row>
    <row r="57563" spans="1:9" x14ac:dyDescent="0.25">
      <c r="A57563"/>
      <c r="B57563"/>
      <c r="C57563"/>
      <c r="D57563"/>
      <c r="E57563" s="148"/>
      <c r="F57563" s="148"/>
      <c r="G57563" s="149"/>
      <c r="H57563" s="148"/>
      <c r="I57563"/>
    </row>
    <row r="57564" spans="1:9" x14ac:dyDescent="0.25">
      <c r="A57564"/>
      <c r="B57564"/>
      <c r="C57564"/>
      <c r="D57564"/>
      <c r="E57564" s="148"/>
      <c r="F57564" s="148"/>
      <c r="G57564" s="149"/>
      <c r="H57564" s="148"/>
      <c r="I57564"/>
    </row>
    <row r="57565" spans="1:9" x14ac:dyDescent="0.25">
      <c r="A57565"/>
      <c r="B57565"/>
      <c r="C57565"/>
      <c r="D57565"/>
      <c r="E57565" s="148"/>
      <c r="F57565" s="148"/>
      <c r="G57565" s="149"/>
      <c r="H57565" s="148"/>
      <c r="I57565"/>
    </row>
    <row r="57566" spans="1:9" x14ac:dyDescent="0.25">
      <c r="A57566"/>
      <c r="B57566"/>
      <c r="C57566"/>
      <c r="D57566"/>
      <c r="E57566" s="148"/>
      <c r="F57566" s="148"/>
      <c r="G57566" s="149"/>
      <c r="H57566" s="148"/>
      <c r="I57566"/>
    </row>
    <row r="57567" spans="1:9" x14ac:dyDescent="0.25">
      <c r="A57567"/>
      <c r="B57567"/>
      <c r="C57567"/>
      <c r="D57567"/>
      <c r="E57567" s="148"/>
      <c r="F57567" s="148"/>
      <c r="G57567" s="149"/>
      <c r="H57567" s="148"/>
      <c r="I57567"/>
    </row>
    <row r="57568" spans="1:9" x14ac:dyDescent="0.25">
      <c r="A57568"/>
      <c r="B57568"/>
      <c r="C57568"/>
      <c r="D57568"/>
      <c r="E57568" s="148"/>
      <c r="F57568" s="148"/>
      <c r="G57568" s="149"/>
      <c r="H57568" s="148"/>
      <c r="I57568"/>
    </row>
    <row r="57569" spans="1:9" x14ac:dyDescent="0.25">
      <c r="A57569"/>
      <c r="B57569"/>
      <c r="C57569"/>
      <c r="D57569"/>
      <c r="E57569" s="148"/>
      <c r="F57569" s="148"/>
      <c r="G57569" s="149"/>
      <c r="H57569" s="148"/>
      <c r="I57569"/>
    </row>
    <row r="57570" spans="1:9" x14ac:dyDescent="0.25">
      <c r="A57570"/>
      <c r="B57570"/>
      <c r="C57570"/>
      <c r="D57570"/>
      <c r="E57570" s="148"/>
      <c r="F57570" s="148"/>
      <c r="G57570" s="149"/>
      <c r="H57570" s="148"/>
      <c r="I57570"/>
    </row>
    <row r="57571" spans="1:9" x14ac:dyDescent="0.25">
      <c r="A57571"/>
      <c r="B57571"/>
      <c r="C57571"/>
      <c r="D57571"/>
      <c r="E57571" s="148"/>
      <c r="F57571" s="148"/>
      <c r="G57571" s="149"/>
      <c r="H57571" s="148"/>
      <c r="I57571"/>
    </row>
    <row r="57572" spans="1:9" x14ac:dyDescent="0.25">
      <c r="A57572"/>
      <c r="B57572"/>
      <c r="C57572"/>
      <c r="D57572"/>
      <c r="E57572" s="148"/>
      <c r="F57572" s="148"/>
      <c r="G57572" s="149"/>
      <c r="H57572" s="148"/>
      <c r="I57572"/>
    </row>
    <row r="57573" spans="1:9" x14ac:dyDescent="0.25">
      <c r="A57573"/>
      <c r="B57573"/>
      <c r="C57573"/>
      <c r="D57573"/>
      <c r="E57573" s="148"/>
      <c r="F57573" s="148"/>
      <c r="G57573" s="149"/>
      <c r="H57573" s="148"/>
      <c r="I57573"/>
    </row>
    <row r="57574" spans="1:9" x14ac:dyDescent="0.25">
      <c r="A57574"/>
      <c r="B57574"/>
      <c r="C57574"/>
      <c r="D57574"/>
      <c r="E57574" s="148"/>
      <c r="F57574" s="148"/>
      <c r="G57574" s="149"/>
      <c r="H57574" s="148"/>
      <c r="I57574"/>
    </row>
    <row r="57575" spans="1:9" x14ac:dyDescent="0.25">
      <c r="A57575"/>
      <c r="B57575"/>
      <c r="C57575"/>
      <c r="D57575"/>
      <c r="E57575" s="148"/>
      <c r="F57575" s="148"/>
      <c r="G57575" s="149"/>
      <c r="H57575" s="148"/>
      <c r="I57575"/>
    </row>
    <row r="57576" spans="1:9" x14ac:dyDescent="0.25">
      <c r="A57576"/>
      <c r="B57576"/>
      <c r="C57576"/>
      <c r="D57576"/>
      <c r="E57576" s="148"/>
      <c r="F57576" s="148"/>
      <c r="G57576" s="149"/>
      <c r="H57576" s="148"/>
      <c r="I57576"/>
    </row>
    <row r="57577" spans="1:9" x14ac:dyDescent="0.25">
      <c r="A57577"/>
      <c r="B57577"/>
      <c r="C57577"/>
      <c r="D57577"/>
      <c r="E57577" s="148"/>
      <c r="F57577" s="148"/>
      <c r="G57577" s="149"/>
      <c r="H57577" s="148"/>
      <c r="I57577"/>
    </row>
    <row r="57578" spans="1:9" x14ac:dyDescent="0.25">
      <c r="A57578"/>
      <c r="B57578"/>
      <c r="C57578"/>
      <c r="D57578"/>
      <c r="E57578" s="148"/>
      <c r="F57578" s="148"/>
      <c r="G57578" s="149"/>
      <c r="H57578" s="148"/>
      <c r="I57578"/>
    </row>
    <row r="57579" spans="1:9" x14ac:dyDescent="0.25">
      <c r="A57579"/>
      <c r="B57579"/>
      <c r="C57579"/>
      <c r="D57579"/>
      <c r="E57579" s="148"/>
      <c r="F57579" s="148"/>
      <c r="G57579" s="149"/>
      <c r="H57579" s="148"/>
      <c r="I57579"/>
    </row>
    <row r="57580" spans="1:9" x14ac:dyDescent="0.25">
      <c r="A57580"/>
      <c r="B57580"/>
      <c r="C57580"/>
      <c r="D57580"/>
      <c r="E57580" s="148"/>
      <c r="F57580" s="148"/>
      <c r="G57580" s="149"/>
      <c r="H57580" s="148"/>
      <c r="I57580"/>
    </row>
    <row r="57581" spans="1:9" x14ac:dyDescent="0.25">
      <c r="A57581"/>
      <c r="B57581"/>
      <c r="C57581"/>
      <c r="D57581"/>
      <c r="E57581" s="148"/>
      <c r="F57581" s="148"/>
      <c r="G57581" s="149"/>
      <c r="H57581" s="148"/>
      <c r="I57581"/>
    </row>
    <row r="57582" spans="1:9" x14ac:dyDescent="0.25">
      <c r="A57582"/>
      <c r="B57582"/>
      <c r="C57582"/>
      <c r="D57582"/>
      <c r="E57582" s="148"/>
      <c r="F57582" s="148"/>
      <c r="G57582" s="149"/>
      <c r="H57582" s="148"/>
      <c r="I57582"/>
    </row>
    <row r="57583" spans="1:9" x14ac:dyDescent="0.25">
      <c r="A57583"/>
      <c r="B57583"/>
      <c r="C57583"/>
      <c r="D57583"/>
      <c r="E57583" s="148"/>
      <c r="F57583" s="148"/>
      <c r="G57583" s="149"/>
      <c r="H57583" s="148"/>
      <c r="I57583"/>
    </row>
    <row r="57584" spans="1:9" x14ac:dyDescent="0.25">
      <c r="A57584"/>
      <c r="B57584"/>
      <c r="C57584"/>
      <c r="D57584"/>
      <c r="E57584" s="148"/>
      <c r="F57584" s="148"/>
      <c r="G57584" s="149"/>
      <c r="H57584" s="148"/>
      <c r="I57584"/>
    </row>
    <row r="57585" spans="1:9" x14ac:dyDescent="0.25">
      <c r="A57585"/>
      <c r="B57585"/>
      <c r="C57585"/>
      <c r="D57585"/>
      <c r="E57585" s="148"/>
      <c r="F57585" s="148"/>
      <c r="G57585" s="149"/>
      <c r="H57585" s="148"/>
      <c r="I57585"/>
    </row>
    <row r="57586" spans="1:9" x14ac:dyDescent="0.25">
      <c r="A57586"/>
      <c r="B57586"/>
      <c r="C57586"/>
      <c r="D57586"/>
      <c r="E57586" s="148"/>
      <c r="F57586" s="148"/>
      <c r="G57586" s="149"/>
      <c r="H57586" s="148"/>
      <c r="I57586"/>
    </row>
    <row r="57587" spans="1:9" x14ac:dyDescent="0.25">
      <c r="A57587"/>
      <c r="B57587"/>
      <c r="C57587"/>
      <c r="D57587"/>
      <c r="E57587" s="148"/>
      <c r="F57587" s="148"/>
      <c r="G57587" s="149"/>
      <c r="H57587" s="148"/>
      <c r="I57587"/>
    </row>
    <row r="57588" spans="1:9" x14ac:dyDescent="0.25">
      <c r="A57588"/>
      <c r="B57588"/>
      <c r="C57588"/>
      <c r="D57588"/>
      <c r="E57588" s="148"/>
      <c r="F57588" s="148"/>
      <c r="G57588" s="149"/>
      <c r="H57588" s="148"/>
      <c r="I57588"/>
    </row>
    <row r="57589" spans="1:9" x14ac:dyDescent="0.25">
      <c r="A57589"/>
      <c r="B57589"/>
      <c r="C57589"/>
      <c r="D57589"/>
      <c r="E57589" s="148"/>
      <c r="F57589" s="148"/>
      <c r="G57589" s="149"/>
      <c r="H57589" s="148"/>
      <c r="I57589"/>
    </row>
    <row r="57590" spans="1:9" x14ac:dyDescent="0.25">
      <c r="A57590"/>
      <c r="B57590"/>
      <c r="C57590"/>
      <c r="D57590"/>
      <c r="E57590" s="148"/>
      <c r="F57590" s="148"/>
      <c r="G57590" s="149"/>
      <c r="H57590" s="148"/>
      <c r="I57590"/>
    </row>
    <row r="57591" spans="1:9" x14ac:dyDescent="0.25">
      <c r="A57591"/>
      <c r="B57591"/>
      <c r="C57591"/>
      <c r="D57591"/>
      <c r="E57591" s="148"/>
      <c r="F57591" s="148"/>
      <c r="G57591" s="149"/>
      <c r="H57591" s="148"/>
      <c r="I57591"/>
    </row>
    <row r="57592" spans="1:9" x14ac:dyDescent="0.25">
      <c r="A57592"/>
      <c r="B57592"/>
      <c r="C57592"/>
      <c r="D57592"/>
      <c r="E57592" s="148"/>
      <c r="F57592" s="148"/>
      <c r="G57592" s="149"/>
      <c r="H57592" s="148"/>
      <c r="I57592"/>
    </row>
    <row r="57593" spans="1:9" x14ac:dyDescent="0.25">
      <c r="A57593"/>
      <c r="B57593"/>
      <c r="C57593"/>
      <c r="D57593"/>
      <c r="E57593" s="148"/>
      <c r="F57593" s="148"/>
      <c r="G57593" s="149"/>
      <c r="H57593" s="148"/>
      <c r="I57593"/>
    </row>
    <row r="57594" spans="1:9" x14ac:dyDescent="0.25">
      <c r="A57594"/>
      <c r="B57594"/>
      <c r="C57594"/>
      <c r="D57594"/>
      <c r="E57594" s="148"/>
      <c r="F57594" s="148"/>
      <c r="G57594" s="149"/>
      <c r="H57594" s="148"/>
      <c r="I57594"/>
    </row>
    <row r="57595" spans="1:9" x14ac:dyDescent="0.25">
      <c r="A57595"/>
      <c r="B57595"/>
      <c r="C57595"/>
      <c r="D57595"/>
      <c r="E57595" s="148"/>
      <c r="F57595" s="148"/>
      <c r="G57595" s="149"/>
      <c r="H57595" s="148"/>
      <c r="I57595"/>
    </row>
    <row r="57596" spans="1:9" x14ac:dyDescent="0.25">
      <c r="A57596"/>
      <c r="B57596"/>
      <c r="C57596"/>
      <c r="D57596"/>
      <c r="E57596" s="148"/>
      <c r="F57596" s="148"/>
      <c r="G57596" s="149"/>
      <c r="H57596" s="148"/>
      <c r="I57596"/>
    </row>
    <row r="57597" spans="1:9" x14ac:dyDescent="0.25">
      <c r="A57597"/>
      <c r="B57597"/>
      <c r="C57597"/>
      <c r="D57597"/>
      <c r="E57597" s="148"/>
      <c r="F57597" s="148"/>
      <c r="G57597" s="149"/>
      <c r="H57597" s="148"/>
      <c r="I57597"/>
    </row>
    <row r="57598" spans="1:9" x14ac:dyDescent="0.25">
      <c r="A57598"/>
      <c r="B57598"/>
      <c r="C57598"/>
      <c r="D57598"/>
      <c r="E57598" s="148"/>
      <c r="F57598" s="148"/>
      <c r="G57598" s="149"/>
      <c r="H57598" s="148"/>
      <c r="I57598"/>
    </row>
    <row r="57599" spans="1:9" x14ac:dyDescent="0.25">
      <c r="A57599"/>
      <c r="B57599"/>
      <c r="C57599"/>
      <c r="D57599"/>
      <c r="E57599" s="148"/>
      <c r="F57599" s="148"/>
      <c r="G57599" s="149"/>
      <c r="H57599" s="148"/>
      <c r="I57599"/>
    </row>
    <row r="57600" spans="1:9" x14ac:dyDescent="0.25">
      <c r="A57600"/>
      <c r="B57600"/>
      <c r="C57600"/>
      <c r="D57600"/>
      <c r="E57600" s="148"/>
      <c r="F57600" s="148"/>
      <c r="G57600" s="149"/>
      <c r="H57600" s="148"/>
      <c r="I57600"/>
    </row>
    <row r="57601" spans="1:9" x14ac:dyDescent="0.25">
      <c r="A57601"/>
      <c r="B57601"/>
      <c r="C57601"/>
      <c r="D57601"/>
      <c r="E57601" s="148"/>
      <c r="F57601" s="148"/>
      <c r="G57601" s="149"/>
      <c r="H57601" s="148"/>
      <c r="I57601"/>
    </row>
    <row r="57602" spans="1:9" x14ac:dyDescent="0.25">
      <c r="A57602"/>
      <c r="B57602"/>
      <c r="C57602"/>
      <c r="D57602"/>
      <c r="E57602" s="148"/>
      <c r="F57602" s="148"/>
      <c r="G57602" s="149"/>
      <c r="H57602" s="148"/>
      <c r="I57602"/>
    </row>
    <row r="57603" spans="1:9" x14ac:dyDescent="0.25">
      <c r="A57603"/>
      <c r="B57603"/>
      <c r="C57603"/>
      <c r="D57603"/>
      <c r="E57603" s="148"/>
      <c r="F57603" s="148"/>
      <c r="G57603" s="149"/>
      <c r="H57603" s="148"/>
      <c r="I57603"/>
    </row>
    <row r="57604" spans="1:9" x14ac:dyDescent="0.25">
      <c r="A57604"/>
      <c r="B57604"/>
      <c r="C57604"/>
      <c r="D57604"/>
      <c r="E57604" s="148"/>
      <c r="F57604" s="148"/>
      <c r="G57604" s="149"/>
      <c r="H57604" s="148"/>
      <c r="I57604"/>
    </row>
    <row r="57605" spans="1:9" x14ac:dyDescent="0.25">
      <c r="A57605"/>
      <c r="B57605"/>
      <c r="C57605"/>
      <c r="D57605"/>
      <c r="E57605" s="148"/>
      <c r="F57605" s="148"/>
      <c r="G57605" s="149"/>
      <c r="H57605" s="148"/>
      <c r="I57605"/>
    </row>
    <row r="57606" spans="1:9" x14ac:dyDescent="0.25">
      <c r="A57606"/>
      <c r="B57606"/>
      <c r="C57606"/>
      <c r="D57606"/>
      <c r="E57606" s="148"/>
      <c r="F57606" s="148"/>
      <c r="G57606" s="149"/>
      <c r="H57606" s="148"/>
      <c r="I57606"/>
    </row>
    <row r="57607" spans="1:9" x14ac:dyDescent="0.25">
      <c r="A57607"/>
      <c r="B57607"/>
      <c r="C57607"/>
      <c r="D57607"/>
      <c r="E57607" s="148"/>
      <c r="F57607" s="148"/>
      <c r="G57607" s="149"/>
      <c r="H57607" s="148"/>
      <c r="I57607"/>
    </row>
    <row r="57608" spans="1:9" x14ac:dyDescent="0.25">
      <c r="A57608"/>
      <c r="B57608"/>
      <c r="C57608"/>
      <c r="D57608"/>
      <c r="E57608" s="148"/>
      <c r="F57608" s="148"/>
      <c r="G57608" s="149"/>
      <c r="H57608" s="148"/>
      <c r="I57608"/>
    </row>
    <row r="57609" spans="1:9" x14ac:dyDescent="0.25">
      <c r="A57609"/>
      <c r="B57609"/>
      <c r="C57609"/>
      <c r="D57609"/>
      <c r="E57609" s="148"/>
      <c r="F57609" s="148"/>
      <c r="G57609" s="149"/>
      <c r="H57609" s="148"/>
      <c r="I57609"/>
    </row>
    <row r="57610" spans="1:9" x14ac:dyDescent="0.25">
      <c r="A57610"/>
      <c r="B57610"/>
      <c r="C57610"/>
      <c r="D57610"/>
      <c r="E57610" s="148"/>
      <c r="F57610" s="148"/>
      <c r="G57610" s="149"/>
      <c r="H57610" s="148"/>
      <c r="I57610"/>
    </row>
    <row r="57611" spans="1:9" x14ac:dyDescent="0.25">
      <c r="A57611"/>
      <c r="B57611"/>
      <c r="C57611"/>
      <c r="D57611"/>
      <c r="E57611" s="148"/>
      <c r="F57611" s="148"/>
      <c r="G57611" s="149"/>
      <c r="H57611" s="148"/>
      <c r="I57611"/>
    </row>
    <row r="57612" spans="1:9" x14ac:dyDescent="0.25">
      <c r="A57612"/>
      <c r="B57612"/>
      <c r="C57612"/>
      <c r="D57612"/>
      <c r="E57612" s="148"/>
      <c r="F57612" s="148"/>
      <c r="G57612" s="149"/>
      <c r="H57612" s="148"/>
      <c r="I57612"/>
    </row>
    <row r="57613" spans="1:9" x14ac:dyDescent="0.25">
      <c r="A57613"/>
      <c r="B57613"/>
      <c r="C57613"/>
      <c r="D57613"/>
      <c r="E57613" s="148"/>
      <c r="F57613" s="148"/>
      <c r="G57613" s="149"/>
      <c r="H57613" s="148"/>
      <c r="I57613"/>
    </row>
    <row r="57614" spans="1:9" x14ac:dyDescent="0.25">
      <c r="A57614"/>
      <c r="B57614"/>
      <c r="C57614"/>
      <c r="D57614"/>
      <c r="E57614" s="148"/>
      <c r="F57614" s="148"/>
      <c r="G57614" s="149"/>
      <c r="H57614" s="148"/>
      <c r="I57614"/>
    </row>
    <row r="57615" spans="1:9" x14ac:dyDescent="0.25">
      <c r="A57615"/>
      <c r="B57615"/>
      <c r="C57615"/>
      <c r="D57615"/>
      <c r="E57615" s="148"/>
      <c r="F57615" s="148"/>
      <c r="G57615" s="149"/>
      <c r="H57615" s="148"/>
      <c r="I57615"/>
    </row>
    <row r="57616" spans="1:9" x14ac:dyDescent="0.25">
      <c r="A57616"/>
      <c r="B57616"/>
      <c r="C57616"/>
      <c r="D57616"/>
      <c r="E57616" s="148"/>
      <c r="F57616" s="148"/>
      <c r="G57616" s="149"/>
      <c r="H57616" s="148"/>
      <c r="I57616"/>
    </row>
    <row r="57617" spans="1:9" x14ac:dyDescent="0.25">
      <c r="A57617"/>
      <c r="B57617"/>
      <c r="C57617"/>
      <c r="D57617"/>
      <c r="E57617" s="148"/>
      <c r="F57617" s="148"/>
      <c r="G57617" s="149"/>
      <c r="H57617" s="148"/>
      <c r="I57617"/>
    </row>
    <row r="57618" spans="1:9" x14ac:dyDescent="0.25">
      <c r="A57618"/>
      <c r="B57618"/>
      <c r="C57618"/>
      <c r="D57618"/>
      <c r="E57618" s="148"/>
      <c r="F57618" s="148"/>
      <c r="G57618" s="149"/>
      <c r="H57618" s="148"/>
      <c r="I57618"/>
    </row>
    <row r="57619" spans="1:9" x14ac:dyDescent="0.25">
      <c r="A57619"/>
      <c r="B57619"/>
      <c r="C57619"/>
      <c r="D57619"/>
      <c r="E57619" s="148"/>
      <c r="F57619" s="148"/>
      <c r="G57619" s="149"/>
      <c r="H57619" s="148"/>
      <c r="I57619"/>
    </row>
    <row r="57620" spans="1:9" x14ac:dyDescent="0.25">
      <c r="A57620"/>
      <c r="B57620"/>
      <c r="C57620"/>
      <c r="D57620"/>
      <c r="E57620" s="148"/>
      <c r="F57620" s="148"/>
      <c r="G57620" s="149"/>
      <c r="H57620" s="148"/>
      <c r="I57620"/>
    </row>
    <row r="57621" spans="1:9" x14ac:dyDescent="0.25">
      <c r="A57621"/>
      <c r="B57621"/>
      <c r="C57621"/>
      <c r="D57621"/>
      <c r="E57621" s="148"/>
      <c r="F57621" s="148"/>
      <c r="G57621" s="149"/>
      <c r="H57621" s="148"/>
      <c r="I57621"/>
    </row>
    <row r="57622" spans="1:9" x14ac:dyDescent="0.25">
      <c r="A57622"/>
      <c r="B57622"/>
      <c r="C57622"/>
      <c r="D57622"/>
      <c r="E57622" s="148"/>
      <c r="F57622" s="148"/>
      <c r="G57622" s="149"/>
      <c r="H57622" s="148"/>
      <c r="I57622"/>
    </row>
    <row r="57623" spans="1:9" x14ac:dyDescent="0.25">
      <c r="A57623"/>
      <c r="B57623"/>
      <c r="C57623"/>
      <c r="D57623"/>
      <c r="E57623" s="148"/>
      <c r="F57623" s="148"/>
      <c r="G57623" s="149"/>
      <c r="H57623" s="148"/>
      <c r="I57623"/>
    </row>
    <row r="57624" spans="1:9" x14ac:dyDescent="0.25">
      <c r="A57624"/>
      <c r="B57624"/>
      <c r="C57624"/>
      <c r="D57624"/>
      <c r="E57624" s="148"/>
      <c r="F57624" s="148"/>
      <c r="G57624" s="149"/>
      <c r="H57624" s="148"/>
      <c r="I57624"/>
    </row>
    <row r="57625" spans="1:9" x14ac:dyDescent="0.25">
      <c r="A57625"/>
      <c r="B57625"/>
      <c r="C57625"/>
      <c r="D57625"/>
      <c r="E57625" s="148"/>
      <c r="F57625" s="148"/>
      <c r="G57625" s="149"/>
      <c r="H57625" s="148"/>
      <c r="I57625"/>
    </row>
    <row r="57626" spans="1:9" x14ac:dyDescent="0.25">
      <c r="A57626"/>
      <c r="B57626"/>
      <c r="C57626"/>
      <c r="D57626"/>
      <c r="E57626" s="148"/>
      <c r="F57626" s="148"/>
      <c r="G57626" s="149"/>
      <c r="H57626" s="148"/>
      <c r="I57626"/>
    </row>
    <row r="57627" spans="1:9" x14ac:dyDescent="0.25">
      <c r="A57627"/>
      <c r="B57627"/>
      <c r="C57627"/>
      <c r="D57627"/>
      <c r="E57627" s="148"/>
      <c r="F57627" s="148"/>
      <c r="G57627" s="149"/>
      <c r="H57627" s="148"/>
      <c r="I57627"/>
    </row>
    <row r="57628" spans="1:9" x14ac:dyDescent="0.25">
      <c r="A57628"/>
      <c r="B57628"/>
      <c r="C57628"/>
      <c r="D57628"/>
      <c r="E57628" s="148"/>
      <c r="F57628" s="148"/>
      <c r="G57628" s="149"/>
      <c r="H57628" s="148"/>
      <c r="I57628"/>
    </row>
    <row r="57629" spans="1:9" x14ac:dyDescent="0.25">
      <c r="A57629"/>
      <c r="B57629"/>
      <c r="C57629"/>
      <c r="D57629"/>
      <c r="E57629" s="148"/>
      <c r="F57629" s="148"/>
      <c r="G57629" s="149"/>
      <c r="H57629" s="148"/>
      <c r="I57629"/>
    </row>
    <row r="57630" spans="1:9" x14ac:dyDescent="0.25">
      <c r="A57630"/>
      <c r="B57630"/>
      <c r="C57630"/>
      <c r="D57630"/>
      <c r="E57630" s="148"/>
      <c r="F57630" s="148"/>
      <c r="G57630" s="149"/>
      <c r="H57630" s="148"/>
      <c r="I57630"/>
    </row>
    <row r="57631" spans="1:9" x14ac:dyDescent="0.25">
      <c r="A57631"/>
      <c r="B57631"/>
      <c r="C57631"/>
      <c r="D57631"/>
      <c r="E57631" s="148"/>
      <c r="F57631" s="148"/>
      <c r="G57631" s="149"/>
      <c r="H57631" s="148"/>
      <c r="I57631"/>
    </row>
    <row r="57632" spans="1:9" x14ac:dyDescent="0.25">
      <c r="A57632"/>
      <c r="B57632"/>
      <c r="C57632"/>
      <c r="D57632"/>
      <c r="E57632" s="148"/>
      <c r="F57632" s="148"/>
      <c r="G57632" s="149"/>
      <c r="H57632" s="148"/>
      <c r="I57632"/>
    </row>
    <row r="57633" spans="1:9" x14ac:dyDescent="0.25">
      <c r="A57633"/>
      <c r="B57633"/>
      <c r="C57633"/>
      <c r="D57633"/>
      <c r="E57633" s="148"/>
      <c r="F57633" s="148"/>
      <c r="G57633" s="149"/>
      <c r="H57633" s="148"/>
      <c r="I57633"/>
    </row>
    <row r="57634" spans="1:9" x14ac:dyDescent="0.25">
      <c r="A57634"/>
      <c r="B57634"/>
      <c r="C57634"/>
      <c r="D57634"/>
      <c r="E57634" s="148"/>
      <c r="F57634" s="148"/>
      <c r="G57634" s="149"/>
      <c r="H57634" s="148"/>
      <c r="I57634"/>
    </row>
    <row r="57635" spans="1:9" x14ac:dyDescent="0.25">
      <c r="A57635"/>
      <c r="B57635"/>
      <c r="C57635"/>
      <c r="D57635"/>
      <c r="E57635" s="148"/>
      <c r="F57635" s="148"/>
      <c r="G57635" s="149"/>
      <c r="H57635" s="148"/>
      <c r="I57635"/>
    </row>
    <row r="57636" spans="1:9" x14ac:dyDescent="0.25">
      <c r="A57636"/>
      <c r="B57636"/>
      <c r="C57636"/>
      <c r="D57636"/>
      <c r="E57636" s="148"/>
      <c r="F57636" s="148"/>
      <c r="G57636" s="149"/>
      <c r="H57636" s="148"/>
      <c r="I57636"/>
    </row>
    <row r="57637" spans="1:9" x14ac:dyDescent="0.25">
      <c r="A57637"/>
      <c r="B57637"/>
      <c r="C57637"/>
      <c r="D57637"/>
      <c r="E57637" s="148"/>
      <c r="F57637" s="148"/>
      <c r="G57637" s="149"/>
      <c r="H57637" s="148"/>
      <c r="I57637"/>
    </row>
    <row r="57638" spans="1:9" x14ac:dyDescent="0.25">
      <c r="A57638"/>
      <c r="B57638"/>
      <c r="C57638"/>
      <c r="D57638"/>
      <c r="E57638" s="148"/>
      <c r="F57638" s="148"/>
      <c r="G57638" s="149"/>
      <c r="H57638" s="148"/>
      <c r="I57638"/>
    </row>
    <row r="57639" spans="1:9" x14ac:dyDescent="0.25">
      <c r="A57639"/>
      <c r="B57639"/>
      <c r="C57639"/>
      <c r="D57639"/>
      <c r="E57639" s="148"/>
      <c r="F57639" s="148"/>
      <c r="G57639" s="149"/>
      <c r="H57639" s="148"/>
      <c r="I57639"/>
    </row>
    <row r="57640" spans="1:9" x14ac:dyDescent="0.25">
      <c r="A57640"/>
      <c r="B57640"/>
      <c r="C57640"/>
      <c r="D57640"/>
      <c r="E57640" s="148"/>
      <c r="F57640" s="148"/>
      <c r="G57640" s="149"/>
      <c r="H57640" s="148"/>
      <c r="I57640"/>
    </row>
    <row r="57641" spans="1:9" x14ac:dyDescent="0.25">
      <c r="A57641"/>
      <c r="B57641"/>
      <c r="C57641"/>
      <c r="D57641"/>
      <c r="E57641" s="148"/>
      <c r="F57641" s="148"/>
      <c r="G57641" s="149"/>
      <c r="H57641" s="148"/>
      <c r="I57641"/>
    </row>
    <row r="57642" spans="1:9" x14ac:dyDescent="0.25">
      <c r="A57642"/>
      <c r="B57642"/>
      <c r="C57642"/>
      <c r="D57642"/>
      <c r="E57642" s="148"/>
      <c r="F57642" s="148"/>
      <c r="G57642" s="149"/>
      <c r="H57642" s="148"/>
      <c r="I57642"/>
    </row>
    <row r="57643" spans="1:9" x14ac:dyDescent="0.25">
      <c r="A57643"/>
      <c r="B57643"/>
      <c r="C57643"/>
      <c r="D57643"/>
      <c r="E57643" s="148"/>
      <c r="F57643" s="148"/>
      <c r="G57643" s="149"/>
      <c r="H57643" s="148"/>
      <c r="I57643"/>
    </row>
    <row r="57644" spans="1:9" x14ac:dyDescent="0.25">
      <c r="A57644"/>
      <c r="B57644"/>
      <c r="C57644"/>
      <c r="D57644"/>
      <c r="E57644" s="148"/>
      <c r="F57644" s="148"/>
      <c r="G57644" s="149"/>
      <c r="H57644" s="148"/>
      <c r="I57644"/>
    </row>
    <row r="57645" spans="1:9" x14ac:dyDescent="0.25">
      <c r="A57645"/>
      <c r="B57645"/>
      <c r="C57645"/>
      <c r="D57645"/>
      <c r="E57645" s="148"/>
      <c r="F57645" s="148"/>
      <c r="G57645" s="149"/>
      <c r="H57645" s="148"/>
      <c r="I57645"/>
    </row>
    <row r="57646" spans="1:9" x14ac:dyDescent="0.25">
      <c r="A57646"/>
      <c r="B57646"/>
      <c r="C57646"/>
      <c r="D57646"/>
      <c r="E57646" s="148"/>
      <c r="F57646" s="148"/>
      <c r="G57646" s="149"/>
      <c r="H57646" s="148"/>
      <c r="I57646"/>
    </row>
    <row r="57647" spans="1:9" x14ac:dyDescent="0.25">
      <c r="A57647"/>
      <c r="B57647"/>
      <c r="C57647"/>
      <c r="D57647"/>
      <c r="E57647" s="148"/>
      <c r="F57647" s="148"/>
      <c r="G57647" s="149"/>
      <c r="H57647" s="148"/>
      <c r="I57647"/>
    </row>
    <row r="57648" spans="1:9" x14ac:dyDescent="0.25">
      <c r="A57648"/>
      <c r="B57648"/>
      <c r="C57648"/>
      <c r="D57648"/>
      <c r="E57648" s="148"/>
      <c r="F57648" s="148"/>
      <c r="G57648" s="149"/>
      <c r="H57648" s="148"/>
      <c r="I57648"/>
    </row>
    <row r="57649" spans="1:9" x14ac:dyDescent="0.25">
      <c r="A57649"/>
      <c r="B57649"/>
      <c r="C57649"/>
      <c r="D57649"/>
      <c r="E57649" s="148"/>
      <c r="F57649" s="148"/>
      <c r="G57649" s="149"/>
      <c r="H57649" s="148"/>
      <c r="I57649"/>
    </row>
    <row r="57650" spans="1:9" x14ac:dyDescent="0.25">
      <c r="A57650"/>
      <c r="B57650"/>
      <c r="C57650"/>
      <c r="D57650"/>
      <c r="E57650" s="148"/>
      <c r="F57650" s="148"/>
      <c r="G57650" s="149"/>
      <c r="H57650" s="148"/>
      <c r="I57650"/>
    </row>
    <row r="57651" spans="1:9" x14ac:dyDescent="0.25">
      <c r="A57651"/>
      <c r="B57651"/>
      <c r="C57651"/>
      <c r="D57651"/>
      <c r="E57651" s="148"/>
      <c r="F57651" s="148"/>
      <c r="G57651" s="149"/>
      <c r="H57651" s="148"/>
      <c r="I57651"/>
    </row>
    <row r="57652" spans="1:9" x14ac:dyDescent="0.25">
      <c r="A57652"/>
      <c r="B57652"/>
      <c r="C57652"/>
      <c r="D57652"/>
      <c r="E57652" s="148"/>
      <c r="F57652" s="148"/>
      <c r="G57652" s="149"/>
      <c r="H57652" s="148"/>
      <c r="I57652"/>
    </row>
    <row r="57653" spans="1:9" x14ac:dyDescent="0.25">
      <c r="A57653"/>
      <c r="B57653"/>
      <c r="C57653"/>
      <c r="D57653"/>
      <c r="E57653" s="148"/>
      <c r="F57653" s="148"/>
      <c r="G57653" s="149"/>
      <c r="H57653" s="148"/>
      <c r="I57653"/>
    </row>
    <row r="57654" spans="1:9" x14ac:dyDescent="0.25">
      <c r="A57654"/>
      <c r="B57654"/>
      <c r="C57654"/>
      <c r="D57654"/>
      <c r="E57654" s="148"/>
      <c r="F57654" s="148"/>
      <c r="G57654" s="149"/>
      <c r="H57654" s="148"/>
      <c r="I57654"/>
    </row>
    <row r="57655" spans="1:9" x14ac:dyDescent="0.25">
      <c r="A57655"/>
      <c r="B57655"/>
      <c r="C57655"/>
      <c r="D57655"/>
      <c r="E57655" s="148"/>
      <c r="F57655" s="148"/>
      <c r="G57655" s="149"/>
      <c r="H57655" s="148"/>
      <c r="I57655"/>
    </row>
    <row r="57656" spans="1:9" x14ac:dyDescent="0.25">
      <c r="A57656"/>
      <c r="B57656"/>
      <c r="C57656"/>
      <c r="D57656"/>
      <c r="E57656" s="148"/>
      <c r="F57656" s="148"/>
      <c r="G57656" s="149"/>
      <c r="H57656" s="148"/>
      <c r="I57656"/>
    </row>
    <row r="57657" spans="1:9" x14ac:dyDescent="0.25">
      <c r="A57657"/>
      <c r="B57657"/>
      <c r="C57657"/>
      <c r="D57657"/>
      <c r="E57657" s="148"/>
      <c r="F57657" s="148"/>
      <c r="G57657" s="149"/>
      <c r="H57657" s="148"/>
      <c r="I57657"/>
    </row>
    <row r="57658" spans="1:9" x14ac:dyDescent="0.25">
      <c r="A57658"/>
      <c r="B57658"/>
      <c r="C57658"/>
      <c r="D57658"/>
      <c r="E57658" s="148"/>
      <c r="F57658" s="148"/>
      <c r="G57658" s="149"/>
      <c r="H57658" s="148"/>
      <c r="I57658"/>
    </row>
    <row r="57659" spans="1:9" x14ac:dyDescent="0.25">
      <c r="A57659"/>
      <c r="B57659"/>
      <c r="C57659"/>
      <c r="D57659"/>
      <c r="E57659" s="148"/>
      <c r="F57659" s="148"/>
      <c r="G57659" s="149"/>
      <c r="H57659" s="148"/>
      <c r="I57659"/>
    </row>
    <row r="57660" spans="1:9" x14ac:dyDescent="0.25">
      <c r="A57660"/>
      <c r="B57660"/>
      <c r="C57660"/>
      <c r="D57660"/>
      <c r="E57660" s="148"/>
      <c r="F57660" s="148"/>
      <c r="G57660" s="149"/>
      <c r="H57660" s="148"/>
      <c r="I57660"/>
    </row>
    <row r="57661" spans="1:9" x14ac:dyDescent="0.25">
      <c r="A57661"/>
      <c r="B57661"/>
      <c r="C57661"/>
      <c r="D57661"/>
      <c r="E57661" s="148"/>
      <c r="F57661" s="148"/>
      <c r="G57661" s="149"/>
      <c r="H57661" s="148"/>
      <c r="I57661"/>
    </row>
    <row r="57662" spans="1:9" x14ac:dyDescent="0.25">
      <c r="A57662"/>
      <c r="B57662"/>
      <c r="C57662"/>
      <c r="D57662"/>
      <c r="E57662" s="148"/>
      <c r="F57662" s="148"/>
      <c r="G57662" s="149"/>
      <c r="H57662" s="148"/>
      <c r="I57662"/>
    </row>
    <row r="57663" spans="1:9" x14ac:dyDescent="0.25">
      <c r="A57663"/>
      <c r="B57663"/>
      <c r="C57663"/>
      <c r="D57663"/>
      <c r="E57663" s="148"/>
      <c r="F57663" s="148"/>
      <c r="G57663" s="149"/>
      <c r="H57663" s="148"/>
      <c r="I57663"/>
    </row>
    <row r="57664" spans="1:9" x14ac:dyDescent="0.25">
      <c r="A57664"/>
      <c r="B57664"/>
      <c r="C57664"/>
      <c r="D57664"/>
      <c r="E57664" s="148"/>
      <c r="F57664" s="148"/>
      <c r="G57664" s="149"/>
      <c r="H57664" s="148"/>
      <c r="I57664"/>
    </row>
    <row r="57665" spans="1:9" x14ac:dyDescent="0.25">
      <c r="A57665"/>
      <c r="B57665"/>
      <c r="C57665"/>
      <c r="D57665"/>
      <c r="E57665" s="148"/>
      <c r="F57665" s="148"/>
      <c r="G57665" s="149"/>
      <c r="H57665" s="148"/>
      <c r="I57665"/>
    </row>
    <row r="57666" spans="1:9" x14ac:dyDescent="0.25">
      <c r="A57666"/>
      <c r="B57666"/>
      <c r="C57666"/>
      <c r="D57666"/>
      <c r="E57666" s="148"/>
      <c r="F57666" s="148"/>
      <c r="G57666" s="149"/>
      <c r="H57666" s="148"/>
      <c r="I57666"/>
    </row>
    <row r="57667" spans="1:9" x14ac:dyDescent="0.25">
      <c r="A57667"/>
      <c r="B57667"/>
      <c r="C57667"/>
      <c r="D57667"/>
      <c r="E57667" s="148"/>
      <c r="F57667" s="148"/>
      <c r="G57667" s="149"/>
      <c r="H57667" s="148"/>
      <c r="I57667"/>
    </row>
    <row r="57668" spans="1:9" x14ac:dyDescent="0.25">
      <c r="A57668"/>
      <c r="B57668"/>
      <c r="C57668"/>
      <c r="D57668"/>
      <c r="E57668" s="148"/>
      <c r="F57668" s="148"/>
      <c r="G57668" s="149"/>
      <c r="H57668" s="148"/>
      <c r="I57668"/>
    </row>
    <row r="57669" spans="1:9" x14ac:dyDescent="0.25">
      <c r="A57669"/>
      <c r="B57669"/>
      <c r="C57669"/>
      <c r="D57669"/>
      <c r="E57669" s="148"/>
      <c r="F57669" s="148"/>
      <c r="G57669" s="149"/>
      <c r="H57669" s="148"/>
      <c r="I57669"/>
    </row>
    <row r="57670" spans="1:9" x14ac:dyDescent="0.25">
      <c r="A57670"/>
      <c r="B57670"/>
      <c r="C57670"/>
      <c r="D57670"/>
      <c r="E57670" s="148"/>
      <c r="F57670" s="148"/>
      <c r="G57670" s="149"/>
      <c r="H57670" s="148"/>
      <c r="I57670"/>
    </row>
    <row r="57671" spans="1:9" x14ac:dyDescent="0.25">
      <c r="A57671"/>
      <c r="B57671"/>
      <c r="C57671"/>
      <c r="D57671"/>
      <c r="E57671" s="148"/>
      <c r="F57671" s="148"/>
      <c r="G57671" s="149"/>
      <c r="H57671" s="148"/>
      <c r="I57671"/>
    </row>
    <row r="57672" spans="1:9" x14ac:dyDescent="0.25">
      <c r="A57672"/>
      <c r="B57672"/>
      <c r="C57672"/>
      <c r="D57672"/>
      <c r="E57672" s="148"/>
      <c r="F57672" s="148"/>
      <c r="G57672" s="149"/>
      <c r="H57672" s="148"/>
      <c r="I57672"/>
    </row>
    <row r="57673" spans="1:9" x14ac:dyDescent="0.25">
      <c r="A57673"/>
      <c r="B57673"/>
      <c r="C57673"/>
      <c r="D57673"/>
      <c r="E57673" s="148"/>
      <c r="F57673" s="148"/>
      <c r="G57673" s="149"/>
      <c r="H57673" s="148"/>
      <c r="I57673"/>
    </row>
    <row r="57674" spans="1:9" x14ac:dyDescent="0.25">
      <c r="A57674"/>
      <c r="B57674"/>
      <c r="C57674"/>
      <c r="D57674"/>
      <c r="E57674" s="148"/>
      <c r="F57674" s="148"/>
      <c r="G57674" s="149"/>
      <c r="H57674" s="148"/>
      <c r="I57674"/>
    </row>
    <row r="57675" spans="1:9" x14ac:dyDescent="0.25">
      <c r="A57675"/>
      <c r="B57675"/>
      <c r="C57675"/>
      <c r="D57675"/>
      <c r="E57675" s="148"/>
      <c r="F57675" s="148"/>
      <c r="G57675" s="149"/>
      <c r="H57675" s="148"/>
      <c r="I57675"/>
    </row>
    <row r="57676" spans="1:9" x14ac:dyDescent="0.25">
      <c r="A57676"/>
      <c r="B57676"/>
      <c r="C57676"/>
      <c r="D57676"/>
      <c r="E57676" s="148"/>
      <c r="F57676" s="148"/>
      <c r="G57676" s="149"/>
      <c r="H57676" s="148"/>
      <c r="I57676"/>
    </row>
    <row r="57677" spans="1:9" x14ac:dyDescent="0.25">
      <c r="A57677"/>
      <c r="B57677"/>
      <c r="C57677"/>
      <c r="D57677"/>
      <c r="E57677" s="148"/>
      <c r="F57677" s="148"/>
      <c r="G57677" s="149"/>
      <c r="H57677" s="148"/>
      <c r="I57677"/>
    </row>
    <row r="57678" spans="1:9" x14ac:dyDescent="0.25">
      <c r="A57678"/>
      <c r="B57678"/>
      <c r="C57678"/>
      <c r="D57678"/>
      <c r="E57678" s="148"/>
      <c r="F57678" s="148"/>
      <c r="G57678" s="149"/>
      <c r="H57678" s="148"/>
      <c r="I57678"/>
    </row>
    <row r="57679" spans="1:9" x14ac:dyDescent="0.25">
      <c r="A57679"/>
      <c r="B57679"/>
      <c r="C57679"/>
      <c r="D57679"/>
      <c r="E57679" s="148"/>
      <c r="F57679" s="148"/>
      <c r="G57679" s="149"/>
      <c r="H57679" s="148"/>
      <c r="I57679"/>
    </row>
    <row r="57680" spans="1:9" x14ac:dyDescent="0.25">
      <c r="A57680"/>
      <c r="B57680"/>
      <c r="C57680"/>
      <c r="D57680"/>
      <c r="E57680" s="148"/>
      <c r="F57680" s="148"/>
      <c r="G57680" s="149"/>
      <c r="H57680" s="148"/>
      <c r="I57680"/>
    </row>
    <row r="57681" spans="1:9" x14ac:dyDescent="0.25">
      <c r="A57681"/>
      <c r="B57681"/>
      <c r="C57681"/>
      <c r="D57681"/>
      <c r="E57681" s="148"/>
      <c r="F57681" s="148"/>
      <c r="G57681" s="149"/>
      <c r="H57681" s="148"/>
      <c r="I57681"/>
    </row>
    <row r="57682" spans="1:9" x14ac:dyDescent="0.25">
      <c r="A57682"/>
      <c r="B57682"/>
      <c r="C57682"/>
      <c r="D57682"/>
      <c r="E57682" s="148"/>
      <c r="F57682" s="148"/>
      <c r="G57682" s="149"/>
      <c r="H57682" s="148"/>
      <c r="I57682"/>
    </row>
    <row r="57683" spans="1:9" x14ac:dyDescent="0.25">
      <c r="A57683"/>
      <c r="B57683"/>
      <c r="C57683"/>
      <c r="D57683"/>
      <c r="E57683" s="148"/>
      <c r="F57683" s="148"/>
      <c r="G57683" s="149"/>
      <c r="H57683" s="148"/>
      <c r="I57683"/>
    </row>
    <row r="57684" spans="1:9" x14ac:dyDescent="0.25">
      <c r="A57684"/>
      <c r="B57684"/>
      <c r="C57684"/>
      <c r="D57684"/>
      <c r="E57684" s="148"/>
      <c r="F57684" s="148"/>
      <c r="G57684" s="149"/>
      <c r="H57684" s="148"/>
      <c r="I57684"/>
    </row>
    <row r="57685" spans="1:9" x14ac:dyDescent="0.25">
      <c r="A57685"/>
      <c r="B57685"/>
      <c r="C57685"/>
      <c r="D57685"/>
      <c r="E57685" s="148"/>
      <c r="F57685" s="148"/>
      <c r="G57685" s="149"/>
      <c r="H57685" s="148"/>
      <c r="I57685"/>
    </row>
    <row r="57686" spans="1:9" x14ac:dyDescent="0.25">
      <c r="A57686"/>
      <c r="B57686"/>
      <c r="C57686"/>
      <c r="D57686"/>
      <c r="E57686" s="148"/>
      <c r="F57686" s="148"/>
      <c r="G57686" s="149"/>
      <c r="H57686" s="148"/>
      <c r="I57686"/>
    </row>
    <row r="57687" spans="1:9" x14ac:dyDescent="0.25">
      <c r="A57687"/>
      <c r="B57687"/>
      <c r="C57687"/>
      <c r="D57687"/>
      <c r="E57687" s="148"/>
      <c r="F57687" s="148"/>
      <c r="G57687" s="149"/>
      <c r="H57687" s="148"/>
      <c r="I57687"/>
    </row>
    <row r="57688" spans="1:9" x14ac:dyDescent="0.25">
      <c r="A57688"/>
      <c r="B57688"/>
      <c r="C57688"/>
      <c r="D57688"/>
      <c r="E57688" s="148"/>
      <c r="F57688" s="148"/>
      <c r="G57688" s="149"/>
      <c r="H57688" s="148"/>
      <c r="I57688"/>
    </row>
    <row r="57689" spans="1:9" x14ac:dyDescent="0.25">
      <c r="A57689"/>
      <c r="B57689"/>
      <c r="C57689"/>
      <c r="D57689"/>
      <c r="E57689" s="148"/>
      <c r="F57689" s="148"/>
      <c r="G57689" s="149"/>
      <c r="H57689" s="148"/>
      <c r="I57689"/>
    </row>
    <row r="57690" spans="1:9" x14ac:dyDescent="0.25">
      <c r="A57690"/>
      <c r="B57690"/>
      <c r="C57690"/>
      <c r="D57690"/>
      <c r="E57690" s="148"/>
      <c r="F57690" s="148"/>
      <c r="G57690" s="149"/>
      <c r="H57690" s="148"/>
      <c r="I57690"/>
    </row>
    <row r="57691" spans="1:9" x14ac:dyDescent="0.25">
      <c r="A57691"/>
      <c r="B57691"/>
      <c r="C57691"/>
      <c r="D57691"/>
      <c r="E57691" s="148"/>
      <c r="F57691" s="148"/>
      <c r="G57691" s="149"/>
      <c r="H57691" s="148"/>
      <c r="I57691"/>
    </row>
    <row r="57692" spans="1:9" x14ac:dyDescent="0.25">
      <c r="A57692"/>
      <c r="B57692"/>
      <c r="C57692"/>
      <c r="D57692"/>
      <c r="E57692" s="148"/>
      <c r="F57692" s="148"/>
      <c r="G57692" s="149"/>
      <c r="H57692" s="148"/>
      <c r="I57692"/>
    </row>
    <row r="57693" spans="1:9" x14ac:dyDescent="0.25">
      <c r="A57693"/>
      <c r="B57693"/>
      <c r="C57693"/>
      <c r="D57693"/>
      <c r="E57693" s="148"/>
      <c r="F57693" s="148"/>
      <c r="G57693" s="149"/>
      <c r="H57693" s="148"/>
      <c r="I57693"/>
    </row>
    <row r="57694" spans="1:9" x14ac:dyDescent="0.25">
      <c r="A57694"/>
      <c r="B57694"/>
      <c r="C57694"/>
      <c r="D57694"/>
      <c r="E57694" s="148"/>
      <c r="F57694" s="148"/>
      <c r="G57694" s="149"/>
      <c r="H57694" s="148"/>
      <c r="I57694"/>
    </row>
    <row r="57695" spans="1:9" x14ac:dyDescent="0.25">
      <c r="A57695"/>
      <c r="B57695"/>
      <c r="C57695"/>
      <c r="D57695"/>
      <c r="E57695" s="148"/>
      <c r="F57695" s="148"/>
      <c r="G57695" s="149"/>
      <c r="H57695" s="148"/>
      <c r="I57695"/>
    </row>
    <row r="57696" spans="1:9" x14ac:dyDescent="0.25">
      <c r="A57696"/>
      <c r="B57696"/>
      <c r="C57696"/>
      <c r="D57696"/>
      <c r="E57696" s="148"/>
      <c r="F57696" s="148"/>
      <c r="G57696" s="149"/>
      <c r="H57696" s="148"/>
      <c r="I57696"/>
    </row>
    <row r="57697" spans="1:9" x14ac:dyDescent="0.25">
      <c r="A57697"/>
      <c r="B57697"/>
      <c r="C57697"/>
      <c r="D57697"/>
      <c r="E57697" s="148"/>
      <c r="F57697" s="148"/>
      <c r="G57697" s="149"/>
      <c r="H57697" s="148"/>
      <c r="I57697"/>
    </row>
    <row r="57698" spans="1:9" x14ac:dyDescent="0.25">
      <c r="A57698"/>
      <c r="B57698"/>
      <c r="C57698"/>
      <c r="D57698"/>
      <c r="E57698" s="148"/>
      <c r="F57698" s="148"/>
      <c r="G57698" s="149"/>
      <c r="H57698" s="148"/>
      <c r="I57698"/>
    </row>
    <row r="57699" spans="1:9" x14ac:dyDescent="0.25">
      <c r="A57699"/>
      <c r="B57699"/>
      <c r="C57699"/>
      <c r="D57699"/>
      <c r="E57699" s="148"/>
      <c r="F57699" s="148"/>
      <c r="G57699" s="149"/>
      <c r="H57699" s="148"/>
      <c r="I57699"/>
    </row>
    <row r="57700" spans="1:9" x14ac:dyDescent="0.25">
      <c r="A57700"/>
      <c r="B57700"/>
      <c r="C57700"/>
      <c r="D57700"/>
      <c r="E57700" s="148"/>
      <c r="F57700" s="148"/>
      <c r="G57700" s="149"/>
      <c r="H57700" s="148"/>
      <c r="I57700"/>
    </row>
    <row r="57701" spans="1:9" x14ac:dyDescent="0.25">
      <c r="A57701"/>
      <c r="B57701"/>
      <c r="C57701"/>
      <c r="D57701"/>
      <c r="E57701" s="148"/>
      <c r="F57701" s="148"/>
      <c r="G57701" s="149"/>
      <c r="H57701" s="148"/>
      <c r="I57701"/>
    </row>
    <row r="57702" spans="1:9" x14ac:dyDescent="0.25">
      <c r="A57702"/>
      <c r="B57702"/>
      <c r="C57702"/>
      <c r="D57702"/>
      <c r="E57702" s="148"/>
      <c r="F57702" s="148"/>
      <c r="G57702" s="149"/>
      <c r="H57702" s="148"/>
      <c r="I57702"/>
    </row>
    <row r="57703" spans="1:9" x14ac:dyDescent="0.25">
      <c r="A57703"/>
      <c r="B57703"/>
      <c r="C57703"/>
      <c r="D57703"/>
      <c r="E57703" s="148"/>
      <c r="F57703" s="148"/>
      <c r="G57703" s="149"/>
      <c r="H57703" s="148"/>
      <c r="I57703"/>
    </row>
    <row r="57704" spans="1:9" x14ac:dyDescent="0.25">
      <c r="A57704"/>
      <c r="B57704"/>
      <c r="C57704"/>
      <c r="D57704"/>
      <c r="E57704" s="148"/>
      <c r="F57704" s="148"/>
      <c r="G57704" s="149"/>
      <c r="H57704" s="148"/>
      <c r="I57704"/>
    </row>
    <row r="57705" spans="1:9" x14ac:dyDescent="0.25">
      <c r="A57705"/>
      <c r="B57705"/>
      <c r="C57705"/>
      <c r="D57705"/>
      <c r="E57705" s="148"/>
      <c r="F57705" s="148"/>
      <c r="G57705" s="149"/>
      <c r="H57705" s="148"/>
      <c r="I57705"/>
    </row>
    <row r="57706" spans="1:9" x14ac:dyDescent="0.25">
      <c r="A57706"/>
      <c r="B57706"/>
      <c r="C57706"/>
      <c r="D57706"/>
      <c r="E57706" s="148"/>
      <c r="F57706" s="148"/>
      <c r="G57706" s="149"/>
      <c r="H57706" s="148"/>
      <c r="I57706"/>
    </row>
    <row r="57707" spans="1:9" x14ac:dyDescent="0.25">
      <c r="A57707"/>
      <c r="B57707"/>
      <c r="C57707"/>
      <c r="D57707"/>
      <c r="E57707" s="148"/>
      <c r="F57707" s="148"/>
      <c r="G57707" s="149"/>
      <c r="H57707" s="148"/>
      <c r="I57707"/>
    </row>
    <row r="57708" spans="1:9" x14ac:dyDescent="0.25">
      <c r="A57708"/>
      <c r="B57708"/>
      <c r="C57708"/>
      <c r="D57708"/>
      <c r="E57708" s="148"/>
      <c r="F57708" s="148"/>
      <c r="G57708" s="149"/>
      <c r="H57708" s="148"/>
      <c r="I57708"/>
    </row>
    <row r="57709" spans="1:9" x14ac:dyDescent="0.25">
      <c r="A57709"/>
      <c r="B57709"/>
      <c r="C57709"/>
      <c r="D57709"/>
      <c r="E57709" s="148"/>
      <c r="F57709" s="148"/>
      <c r="G57709" s="149"/>
      <c r="H57709" s="148"/>
      <c r="I57709"/>
    </row>
    <row r="57710" spans="1:9" x14ac:dyDescent="0.25">
      <c r="A57710"/>
      <c r="B57710"/>
      <c r="C57710"/>
      <c r="D57710"/>
      <c r="E57710" s="148"/>
      <c r="F57710" s="148"/>
      <c r="G57710" s="149"/>
      <c r="H57710" s="148"/>
      <c r="I57710"/>
    </row>
    <row r="57711" spans="1:9" x14ac:dyDescent="0.25">
      <c r="A57711"/>
      <c r="B57711"/>
      <c r="C57711"/>
      <c r="D57711"/>
      <c r="E57711" s="148"/>
      <c r="F57711" s="148"/>
      <c r="G57711" s="149"/>
      <c r="H57711" s="148"/>
      <c r="I57711"/>
    </row>
    <row r="57712" spans="1:9" x14ac:dyDescent="0.25">
      <c r="A57712"/>
      <c r="B57712"/>
      <c r="C57712"/>
      <c r="D57712"/>
      <c r="E57712" s="148"/>
      <c r="F57712" s="148"/>
      <c r="G57712" s="149"/>
      <c r="H57712" s="148"/>
      <c r="I57712"/>
    </row>
    <row r="57713" spans="1:9" x14ac:dyDescent="0.25">
      <c r="A57713"/>
      <c r="B57713"/>
      <c r="C57713"/>
      <c r="D57713"/>
      <c r="E57713" s="148"/>
      <c r="F57713" s="148"/>
      <c r="G57713" s="149"/>
      <c r="H57713" s="148"/>
      <c r="I57713"/>
    </row>
    <row r="57714" spans="1:9" x14ac:dyDescent="0.25">
      <c r="A57714"/>
      <c r="B57714"/>
      <c r="C57714"/>
      <c r="D57714"/>
      <c r="E57714" s="148"/>
      <c r="F57714" s="148"/>
      <c r="G57714" s="149"/>
      <c r="H57714" s="148"/>
      <c r="I57714"/>
    </row>
    <row r="57715" spans="1:9" x14ac:dyDescent="0.25">
      <c r="A57715"/>
      <c r="B57715"/>
      <c r="C57715"/>
      <c r="D57715"/>
      <c r="E57715" s="148"/>
      <c r="F57715" s="148"/>
      <c r="G57715" s="149"/>
      <c r="H57715" s="148"/>
      <c r="I57715"/>
    </row>
    <row r="57716" spans="1:9" x14ac:dyDescent="0.25">
      <c r="A57716"/>
      <c r="B57716"/>
      <c r="C57716"/>
      <c r="D57716"/>
      <c r="E57716" s="148"/>
      <c r="F57716" s="148"/>
      <c r="G57716" s="149"/>
      <c r="H57716" s="148"/>
      <c r="I57716"/>
    </row>
    <row r="57717" spans="1:9" x14ac:dyDescent="0.25">
      <c r="A57717"/>
      <c r="B57717"/>
      <c r="C57717"/>
      <c r="D57717"/>
      <c r="E57717" s="148"/>
      <c r="F57717" s="148"/>
      <c r="G57717" s="149"/>
      <c r="H57717" s="148"/>
      <c r="I57717"/>
    </row>
    <row r="57718" spans="1:9" x14ac:dyDescent="0.25">
      <c r="A57718"/>
      <c r="B57718"/>
      <c r="C57718"/>
      <c r="D57718"/>
      <c r="E57718" s="148"/>
      <c r="F57718" s="148"/>
      <c r="G57718" s="149"/>
      <c r="H57718" s="148"/>
      <c r="I57718"/>
    </row>
    <row r="57719" spans="1:9" x14ac:dyDescent="0.25">
      <c r="A57719"/>
      <c r="B57719"/>
      <c r="C57719"/>
      <c r="D57719"/>
      <c r="E57719" s="148"/>
      <c r="F57719" s="148"/>
      <c r="G57719" s="149"/>
      <c r="H57719" s="148"/>
      <c r="I57719"/>
    </row>
    <row r="57720" spans="1:9" x14ac:dyDescent="0.25">
      <c r="A57720"/>
      <c r="B57720"/>
      <c r="C57720"/>
      <c r="D57720"/>
      <c r="E57720" s="148"/>
      <c r="F57720" s="148"/>
      <c r="G57720" s="149"/>
      <c r="H57720" s="148"/>
      <c r="I57720"/>
    </row>
    <row r="57721" spans="1:9" x14ac:dyDescent="0.25">
      <c r="A57721"/>
      <c r="B57721"/>
      <c r="C57721"/>
      <c r="D57721"/>
      <c r="E57721" s="148"/>
      <c r="F57721" s="148"/>
      <c r="G57721" s="149"/>
      <c r="H57721" s="148"/>
      <c r="I57721"/>
    </row>
    <row r="57722" spans="1:9" x14ac:dyDescent="0.25">
      <c r="A57722"/>
      <c r="B57722"/>
      <c r="C57722"/>
      <c r="D57722"/>
      <c r="E57722" s="148"/>
      <c r="F57722" s="148"/>
      <c r="G57722" s="149"/>
      <c r="H57722" s="148"/>
      <c r="I57722"/>
    </row>
    <row r="57723" spans="1:9" x14ac:dyDescent="0.25">
      <c r="A57723"/>
      <c r="B57723"/>
      <c r="C57723"/>
      <c r="D57723"/>
      <c r="E57723" s="148"/>
      <c r="F57723" s="148"/>
      <c r="G57723" s="149"/>
      <c r="H57723" s="148"/>
      <c r="I57723"/>
    </row>
    <row r="57724" spans="1:9" x14ac:dyDescent="0.25">
      <c r="A57724"/>
      <c r="B57724"/>
      <c r="C57724"/>
      <c r="D57724"/>
      <c r="E57724" s="148"/>
      <c r="F57724" s="148"/>
      <c r="G57724" s="149"/>
      <c r="H57724" s="148"/>
      <c r="I57724"/>
    </row>
    <row r="57725" spans="1:9" x14ac:dyDescent="0.25">
      <c r="A57725"/>
      <c r="B57725"/>
      <c r="C57725"/>
      <c r="D57725"/>
      <c r="E57725" s="148"/>
      <c r="F57725" s="148"/>
      <c r="G57725" s="149"/>
      <c r="H57725" s="148"/>
      <c r="I57725"/>
    </row>
    <row r="57726" spans="1:9" x14ac:dyDescent="0.25">
      <c r="A57726"/>
      <c r="B57726"/>
      <c r="C57726"/>
      <c r="D57726"/>
      <c r="E57726" s="148"/>
      <c r="F57726" s="148"/>
      <c r="G57726" s="149"/>
      <c r="H57726" s="148"/>
      <c r="I57726"/>
    </row>
    <row r="57727" spans="1:9" x14ac:dyDescent="0.25">
      <c r="A57727"/>
      <c r="B57727"/>
      <c r="C57727"/>
      <c r="D57727"/>
      <c r="E57727" s="148"/>
      <c r="F57727" s="148"/>
      <c r="G57727" s="149"/>
      <c r="H57727" s="148"/>
      <c r="I57727"/>
    </row>
    <row r="57728" spans="1:9" x14ac:dyDescent="0.25">
      <c r="A57728"/>
      <c r="B57728"/>
      <c r="C57728"/>
      <c r="D57728"/>
      <c r="E57728" s="148"/>
      <c r="F57728" s="148"/>
      <c r="G57728" s="149"/>
      <c r="H57728" s="148"/>
      <c r="I57728"/>
    </row>
    <row r="57729" spans="1:9" x14ac:dyDescent="0.25">
      <c r="A57729"/>
      <c r="B57729"/>
      <c r="C57729"/>
      <c r="D57729"/>
      <c r="E57729" s="148"/>
      <c r="F57729" s="148"/>
      <c r="G57729" s="149"/>
      <c r="H57729" s="148"/>
      <c r="I57729"/>
    </row>
    <row r="57730" spans="1:9" x14ac:dyDescent="0.25">
      <c r="A57730"/>
      <c r="B57730"/>
      <c r="C57730"/>
      <c r="D57730"/>
      <c r="E57730" s="148"/>
      <c r="F57730" s="148"/>
      <c r="G57730" s="149"/>
      <c r="H57730" s="148"/>
      <c r="I57730"/>
    </row>
    <row r="57731" spans="1:9" x14ac:dyDescent="0.25">
      <c r="A57731"/>
      <c r="B57731"/>
      <c r="C57731"/>
      <c r="D57731"/>
      <c r="E57731" s="148"/>
      <c r="F57731" s="148"/>
      <c r="G57731" s="149"/>
      <c r="H57731" s="148"/>
      <c r="I57731"/>
    </row>
    <row r="57732" spans="1:9" x14ac:dyDescent="0.25">
      <c r="A57732"/>
      <c r="B57732"/>
      <c r="C57732"/>
      <c r="D57732"/>
      <c r="E57732" s="148"/>
      <c r="F57732" s="148"/>
      <c r="G57732" s="149"/>
      <c r="H57732" s="148"/>
      <c r="I57732"/>
    </row>
    <row r="57733" spans="1:9" x14ac:dyDescent="0.25">
      <c r="A57733"/>
      <c r="B57733"/>
      <c r="C57733"/>
      <c r="D57733"/>
      <c r="E57733" s="148"/>
      <c r="F57733" s="148"/>
      <c r="G57733" s="149"/>
      <c r="H57733" s="148"/>
      <c r="I57733"/>
    </row>
    <row r="57734" spans="1:9" x14ac:dyDescent="0.25">
      <c r="A57734"/>
      <c r="B57734"/>
      <c r="C57734"/>
      <c r="D57734"/>
      <c r="E57734" s="148"/>
      <c r="F57734" s="148"/>
      <c r="G57734" s="149"/>
      <c r="H57734" s="148"/>
      <c r="I57734"/>
    </row>
    <row r="57735" spans="1:9" x14ac:dyDescent="0.25">
      <c r="A57735"/>
      <c r="B57735"/>
      <c r="C57735"/>
      <c r="D57735"/>
      <c r="E57735" s="148"/>
      <c r="F57735" s="148"/>
      <c r="G57735" s="149"/>
      <c r="H57735" s="148"/>
      <c r="I57735"/>
    </row>
    <row r="57736" spans="1:9" x14ac:dyDescent="0.25">
      <c r="A57736"/>
      <c r="B57736"/>
      <c r="C57736"/>
      <c r="D57736"/>
      <c r="E57736" s="148"/>
      <c r="F57736" s="148"/>
      <c r="G57736" s="149"/>
      <c r="H57736" s="148"/>
      <c r="I57736"/>
    </row>
    <row r="57737" spans="1:9" x14ac:dyDescent="0.25">
      <c r="A57737"/>
      <c r="B57737"/>
      <c r="C57737"/>
      <c r="D57737"/>
      <c r="E57737" s="148"/>
      <c r="F57737" s="148"/>
      <c r="G57737" s="149"/>
      <c r="H57737" s="148"/>
      <c r="I57737"/>
    </row>
    <row r="57738" spans="1:9" x14ac:dyDescent="0.25">
      <c r="A57738"/>
      <c r="B57738"/>
      <c r="C57738"/>
      <c r="D57738"/>
      <c r="E57738" s="148"/>
      <c r="F57738" s="148"/>
      <c r="G57738" s="149"/>
      <c r="H57738" s="148"/>
      <c r="I57738"/>
    </row>
    <row r="57739" spans="1:9" x14ac:dyDescent="0.25">
      <c r="A57739"/>
      <c r="B57739"/>
      <c r="C57739"/>
      <c r="D57739"/>
      <c r="E57739" s="148"/>
      <c r="F57739" s="148"/>
      <c r="G57739" s="149"/>
      <c r="H57739" s="148"/>
      <c r="I57739"/>
    </row>
    <row r="57740" spans="1:9" x14ac:dyDescent="0.25">
      <c r="A57740"/>
      <c r="B57740"/>
      <c r="C57740"/>
      <c r="D57740"/>
      <c r="E57740" s="148"/>
      <c r="F57740" s="148"/>
      <c r="G57740" s="149"/>
      <c r="H57740" s="148"/>
      <c r="I57740"/>
    </row>
    <row r="57741" spans="1:9" x14ac:dyDescent="0.25">
      <c r="A57741"/>
      <c r="B57741"/>
      <c r="C57741"/>
      <c r="D57741"/>
      <c r="E57741" s="148"/>
      <c r="F57741" s="148"/>
      <c r="G57741" s="149"/>
      <c r="H57741" s="148"/>
      <c r="I57741"/>
    </row>
    <row r="57742" spans="1:9" x14ac:dyDescent="0.25">
      <c r="A57742"/>
      <c r="B57742"/>
      <c r="C57742"/>
      <c r="D57742"/>
      <c r="E57742" s="148"/>
      <c r="F57742" s="148"/>
      <c r="G57742" s="149"/>
      <c r="H57742" s="148"/>
      <c r="I57742"/>
    </row>
    <row r="57743" spans="1:9" x14ac:dyDescent="0.25">
      <c r="A57743"/>
      <c r="B57743"/>
      <c r="C57743"/>
      <c r="D57743"/>
      <c r="E57743" s="148"/>
      <c r="F57743" s="148"/>
      <c r="G57743" s="149"/>
      <c r="H57743" s="148"/>
      <c r="I57743"/>
    </row>
    <row r="57744" spans="1:9" x14ac:dyDescent="0.25">
      <c r="A57744"/>
      <c r="B57744"/>
      <c r="C57744"/>
      <c r="D57744"/>
      <c r="E57744" s="148"/>
      <c r="F57744" s="148"/>
      <c r="G57744" s="149"/>
      <c r="H57744" s="148"/>
      <c r="I57744"/>
    </row>
    <row r="57745" spans="1:9" x14ac:dyDescent="0.25">
      <c r="A57745"/>
      <c r="B57745"/>
      <c r="C57745"/>
      <c r="D57745"/>
      <c r="E57745" s="148"/>
      <c r="F57745" s="148"/>
      <c r="G57745" s="149"/>
      <c r="H57745" s="148"/>
      <c r="I57745"/>
    </row>
    <row r="57746" spans="1:9" x14ac:dyDescent="0.25">
      <c r="A57746"/>
      <c r="B57746"/>
      <c r="C57746"/>
      <c r="D57746"/>
      <c r="E57746" s="148"/>
      <c r="F57746" s="148"/>
      <c r="G57746" s="149"/>
      <c r="H57746" s="148"/>
      <c r="I57746"/>
    </row>
    <row r="57747" spans="1:9" x14ac:dyDescent="0.25">
      <c r="A57747"/>
      <c r="B57747"/>
      <c r="C57747"/>
      <c r="D57747"/>
      <c r="E57747" s="148"/>
      <c r="F57747" s="148"/>
      <c r="G57747" s="149"/>
      <c r="H57747" s="148"/>
      <c r="I57747"/>
    </row>
    <row r="57748" spans="1:9" x14ac:dyDescent="0.25">
      <c r="A57748"/>
      <c r="B57748"/>
      <c r="C57748"/>
      <c r="D57748"/>
      <c r="E57748" s="148"/>
      <c r="F57748" s="148"/>
      <c r="G57748" s="149"/>
      <c r="H57748" s="148"/>
      <c r="I57748"/>
    </row>
    <row r="57749" spans="1:9" x14ac:dyDescent="0.25">
      <c r="A57749"/>
      <c r="B57749"/>
      <c r="C57749"/>
      <c r="D57749"/>
      <c r="E57749" s="148"/>
      <c r="F57749" s="148"/>
      <c r="G57749" s="149"/>
      <c r="H57749" s="148"/>
      <c r="I57749"/>
    </row>
    <row r="57750" spans="1:9" x14ac:dyDescent="0.25">
      <c r="A57750"/>
      <c r="B57750"/>
      <c r="C57750"/>
      <c r="D57750"/>
      <c r="E57750" s="148"/>
      <c r="F57750" s="148"/>
      <c r="G57750" s="149"/>
      <c r="H57750" s="148"/>
      <c r="I57750"/>
    </row>
    <row r="57751" spans="1:9" x14ac:dyDescent="0.25">
      <c r="A57751"/>
      <c r="B57751"/>
      <c r="C57751"/>
      <c r="D57751"/>
      <c r="E57751" s="148"/>
      <c r="F57751" s="148"/>
      <c r="G57751" s="149"/>
      <c r="H57751" s="148"/>
      <c r="I57751"/>
    </row>
    <row r="57752" spans="1:9" x14ac:dyDescent="0.25">
      <c r="A57752"/>
      <c r="B57752"/>
      <c r="C57752"/>
      <c r="D57752"/>
      <c r="E57752" s="148"/>
      <c r="F57752" s="148"/>
      <c r="G57752" s="149"/>
      <c r="H57752" s="148"/>
      <c r="I57752"/>
    </row>
    <row r="57753" spans="1:9" x14ac:dyDescent="0.25">
      <c r="A57753"/>
      <c r="B57753"/>
      <c r="C57753"/>
      <c r="D57753"/>
      <c r="E57753" s="148"/>
      <c r="F57753" s="148"/>
      <c r="G57753" s="149"/>
      <c r="H57753" s="148"/>
      <c r="I57753"/>
    </row>
    <row r="57754" spans="1:9" x14ac:dyDescent="0.25">
      <c r="A57754"/>
      <c r="B57754"/>
      <c r="C57754"/>
      <c r="D57754"/>
      <c r="E57754" s="148"/>
      <c r="F57754" s="148"/>
      <c r="G57754" s="149"/>
      <c r="H57754" s="148"/>
      <c r="I57754"/>
    </row>
    <row r="57755" spans="1:9" x14ac:dyDescent="0.25">
      <c r="A57755"/>
      <c r="B57755"/>
      <c r="C57755"/>
      <c r="D57755"/>
      <c r="E57755" s="148"/>
      <c r="F57755" s="148"/>
      <c r="G57755" s="149"/>
      <c r="H57755" s="148"/>
      <c r="I57755"/>
    </row>
    <row r="57756" spans="1:9" x14ac:dyDescent="0.25">
      <c r="A57756"/>
      <c r="B57756"/>
      <c r="C57756"/>
      <c r="D57756"/>
      <c r="E57756" s="148"/>
      <c r="F57756" s="148"/>
      <c r="G57756" s="149"/>
      <c r="H57756" s="148"/>
      <c r="I57756"/>
    </row>
    <row r="57757" spans="1:9" x14ac:dyDescent="0.25">
      <c r="A57757"/>
      <c r="B57757"/>
      <c r="C57757"/>
      <c r="D57757"/>
      <c r="E57757" s="148"/>
      <c r="F57757" s="148"/>
      <c r="G57757" s="149"/>
      <c r="H57757" s="148"/>
      <c r="I57757"/>
    </row>
    <row r="57758" spans="1:9" x14ac:dyDescent="0.25">
      <c r="A57758"/>
      <c r="B57758"/>
      <c r="C57758"/>
      <c r="D57758"/>
      <c r="E57758" s="148"/>
      <c r="F57758" s="148"/>
      <c r="G57758" s="149"/>
      <c r="H57758" s="148"/>
      <c r="I57758"/>
    </row>
    <row r="57759" spans="1:9" x14ac:dyDescent="0.25">
      <c r="A57759"/>
      <c r="B57759"/>
      <c r="C57759"/>
      <c r="D57759"/>
      <c r="E57759" s="148"/>
      <c r="F57759" s="148"/>
      <c r="G57759" s="149"/>
      <c r="H57759" s="148"/>
      <c r="I57759"/>
    </row>
    <row r="57760" spans="1:9" x14ac:dyDescent="0.25">
      <c r="A57760"/>
      <c r="B57760"/>
      <c r="C57760"/>
      <c r="D57760"/>
      <c r="E57760" s="148"/>
      <c r="F57760" s="148"/>
      <c r="G57760" s="149"/>
      <c r="H57760" s="148"/>
      <c r="I57760"/>
    </row>
    <row r="57761" spans="1:9" x14ac:dyDescent="0.25">
      <c r="A57761"/>
      <c r="B57761"/>
      <c r="C57761"/>
      <c r="D57761"/>
      <c r="E57761" s="148"/>
      <c r="F57761" s="148"/>
      <c r="G57761" s="149"/>
      <c r="H57761" s="148"/>
      <c r="I57761"/>
    </row>
    <row r="57762" spans="1:9" x14ac:dyDescent="0.25">
      <c r="A57762"/>
      <c r="B57762"/>
      <c r="C57762"/>
      <c r="D57762"/>
      <c r="E57762" s="148"/>
      <c r="F57762" s="148"/>
      <c r="G57762" s="149"/>
      <c r="H57762" s="148"/>
      <c r="I57762"/>
    </row>
    <row r="57763" spans="1:9" x14ac:dyDescent="0.25">
      <c r="A57763"/>
      <c r="B57763"/>
      <c r="C57763"/>
      <c r="D57763"/>
      <c r="E57763" s="148"/>
      <c r="F57763" s="148"/>
      <c r="G57763" s="149"/>
      <c r="H57763" s="148"/>
      <c r="I57763"/>
    </row>
    <row r="57764" spans="1:9" x14ac:dyDescent="0.25">
      <c r="A57764"/>
      <c r="B57764"/>
      <c r="C57764"/>
      <c r="D57764"/>
      <c r="E57764" s="148"/>
      <c r="F57764" s="148"/>
      <c r="G57764" s="149"/>
      <c r="H57764" s="148"/>
      <c r="I57764"/>
    </row>
    <row r="57765" spans="1:9" x14ac:dyDescent="0.25">
      <c r="A57765"/>
      <c r="B57765"/>
      <c r="C57765"/>
      <c r="D57765"/>
      <c r="E57765" s="148"/>
      <c r="F57765" s="148"/>
      <c r="G57765" s="149"/>
      <c r="H57765" s="148"/>
      <c r="I57765"/>
    </row>
    <row r="57766" spans="1:9" x14ac:dyDescent="0.25">
      <c r="A57766"/>
      <c r="B57766"/>
      <c r="C57766"/>
      <c r="D57766"/>
      <c r="E57766" s="148"/>
      <c r="F57766" s="148"/>
      <c r="G57766" s="149"/>
      <c r="H57766" s="148"/>
      <c r="I57766"/>
    </row>
    <row r="57767" spans="1:9" x14ac:dyDescent="0.25">
      <c r="A57767"/>
      <c r="B57767"/>
      <c r="C57767"/>
      <c r="D57767"/>
      <c r="E57767" s="148"/>
      <c r="F57767" s="148"/>
      <c r="G57767" s="149"/>
      <c r="H57767" s="148"/>
      <c r="I57767"/>
    </row>
    <row r="57768" spans="1:9" x14ac:dyDescent="0.25">
      <c r="A57768"/>
      <c r="B57768"/>
      <c r="C57768"/>
      <c r="D57768"/>
      <c r="E57768" s="148"/>
      <c r="F57768" s="148"/>
      <c r="G57768" s="149"/>
      <c r="H57768" s="148"/>
      <c r="I57768"/>
    </row>
    <row r="57769" spans="1:9" x14ac:dyDescent="0.25">
      <c r="A57769"/>
      <c r="B57769"/>
      <c r="C57769"/>
      <c r="D57769"/>
      <c r="E57769" s="148"/>
      <c r="F57769" s="148"/>
      <c r="G57769" s="149"/>
      <c r="H57769" s="148"/>
      <c r="I57769"/>
    </row>
    <row r="57770" spans="1:9" x14ac:dyDescent="0.25">
      <c r="A57770"/>
      <c r="B57770"/>
      <c r="C57770"/>
      <c r="D57770"/>
      <c r="E57770" s="148"/>
      <c r="F57770" s="148"/>
      <c r="G57770" s="149"/>
      <c r="H57770" s="148"/>
      <c r="I57770"/>
    </row>
    <row r="57771" spans="1:9" x14ac:dyDescent="0.25">
      <c r="A57771"/>
      <c r="B57771"/>
      <c r="C57771"/>
      <c r="D57771"/>
      <c r="E57771" s="148"/>
      <c r="F57771" s="148"/>
      <c r="G57771" s="149"/>
      <c r="H57771" s="148"/>
      <c r="I57771"/>
    </row>
    <row r="57772" spans="1:9" x14ac:dyDescent="0.25">
      <c r="A57772"/>
      <c r="B57772"/>
      <c r="C57772"/>
      <c r="D57772"/>
      <c r="E57772" s="148"/>
      <c r="F57772" s="148"/>
      <c r="G57772" s="149"/>
      <c r="H57772" s="148"/>
      <c r="I57772"/>
    </row>
    <row r="57773" spans="1:9" x14ac:dyDescent="0.25">
      <c r="A57773"/>
      <c r="B57773"/>
      <c r="C57773"/>
      <c r="D57773"/>
      <c r="E57773" s="148"/>
      <c r="F57773" s="148"/>
      <c r="G57773" s="149"/>
      <c r="H57773" s="148"/>
      <c r="I57773"/>
    </row>
    <row r="57774" spans="1:9" x14ac:dyDescent="0.25">
      <c r="A57774"/>
      <c r="B57774"/>
      <c r="C57774"/>
      <c r="D57774"/>
      <c r="E57774" s="148"/>
      <c r="F57774" s="148"/>
      <c r="G57774" s="149"/>
      <c r="H57774" s="148"/>
      <c r="I57774"/>
    </row>
    <row r="57775" spans="1:9" x14ac:dyDescent="0.25">
      <c r="A57775"/>
      <c r="B57775"/>
      <c r="C57775"/>
      <c r="D57775"/>
      <c r="E57775" s="148"/>
      <c r="F57775" s="148"/>
      <c r="G57775" s="149"/>
      <c r="H57775" s="148"/>
      <c r="I57775"/>
    </row>
    <row r="57776" spans="1:9" x14ac:dyDescent="0.25">
      <c r="A57776"/>
      <c r="B57776"/>
      <c r="C57776"/>
      <c r="D57776"/>
      <c r="E57776" s="148"/>
      <c r="F57776" s="148"/>
      <c r="G57776" s="149"/>
      <c r="H57776" s="148"/>
      <c r="I57776"/>
    </row>
    <row r="57777" spans="1:9" x14ac:dyDescent="0.25">
      <c r="A57777"/>
      <c r="B57777"/>
      <c r="C57777"/>
      <c r="D57777"/>
      <c r="E57777" s="148"/>
      <c r="F57777" s="148"/>
      <c r="G57777" s="149"/>
      <c r="H57777" s="148"/>
      <c r="I57777"/>
    </row>
    <row r="57778" spans="1:9" x14ac:dyDescent="0.25">
      <c r="A57778"/>
      <c r="B57778"/>
      <c r="C57778"/>
      <c r="D57778"/>
      <c r="E57778" s="148"/>
      <c r="F57778" s="148"/>
      <c r="G57778" s="149"/>
      <c r="H57778" s="148"/>
      <c r="I57778"/>
    </row>
    <row r="57779" spans="1:9" x14ac:dyDescent="0.25">
      <c r="A57779"/>
      <c r="B57779"/>
      <c r="C57779"/>
      <c r="D57779"/>
      <c r="E57779" s="148"/>
      <c r="F57779" s="148"/>
      <c r="G57779" s="149"/>
      <c r="H57779" s="148"/>
      <c r="I57779"/>
    </row>
    <row r="57780" spans="1:9" x14ac:dyDescent="0.25">
      <c r="A57780"/>
      <c r="B57780"/>
      <c r="C57780"/>
      <c r="D57780"/>
      <c r="E57780" s="148"/>
      <c r="F57780" s="148"/>
      <c r="G57780" s="149"/>
      <c r="H57780" s="148"/>
      <c r="I57780"/>
    </row>
    <row r="57781" spans="1:9" x14ac:dyDescent="0.25">
      <c r="A57781"/>
      <c r="B57781"/>
      <c r="C57781"/>
      <c r="D57781"/>
      <c r="E57781" s="148"/>
      <c r="F57781" s="148"/>
      <c r="G57781" s="149"/>
      <c r="H57781" s="148"/>
      <c r="I57781"/>
    </row>
    <row r="57782" spans="1:9" x14ac:dyDescent="0.25">
      <c r="A57782"/>
      <c r="B57782"/>
      <c r="C57782"/>
      <c r="D57782"/>
      <c r="E57782" s="148"/>
      <c r="F57782" s="148"/>
      <c r="G57782" s="149"/>
      <c r="H57782" s="148"/>
      <c r="I57782"/>
    </row>
    <row r="57783" spans="1:9" x14ac:dyDescent="0.25">
      <c r="A57783"/>
      <c r="B57783"/>
      <c r="C57783"/>
      <c r="D57783"/>
      <c r="E57783" s="148"/>
      <c r="F57783" s="148"/>
      <c r="G57783" s="149"/>
      <c r="H57783" s="148"/>
      <c r="I57783"/>
    </row>
    <row r="57784" spans="1:9" x14ac:dyDescent="0.25">
      <c r="A57784"/>
      <c r="B57784"/>
      <c r="C57784"/>
      <c r="D57784"/>
      <c r="E57784" s="148"/>
      <c r="F57784" s="148"/>
      <c r="G57784" s="149"/>
      <c r="H57784" s="148"/>
      <c r="I57784"/>
    </row>
    <row r="57785" spans="1:9" x14ac:dyDescent="0.25">
      <c r="A57785"/>
      <c r="B57785"/>
      <c r="C57785"/>
      <c r="D57785"/>
      <c r="E57785" s="148"/>
      <c r="F57785" s="148"/>
      <c r="G57785" s="149"/>
      <c r="H57785" s="148"/>
      <c r="I57785"/>
    </row>
    <row r="57786" spans="1:9" x14ac:dyDescent="0.25">
      <c r="A57786"/>
      <c r="B57786"/>
      <c r="C57786"/>
      <c r="D57786"/>
      <c r="E57786" s="148"/>
      <c r="F57786" s="148"/>
      <c r="G57786" s="149"/>
      <c r="H57786" s="148"/>
      <c r="I57786"/>
    </row>
    <row r="57787" spans="1:9" x14ac:dyDescent="0.25">
      <c r="A57787"/>
      <c r="B57787"/>
      <c r="C57787"/>
      <c r="D57787"/>
      <c r="E57787" s="148"/>
      <c r="F57787" s="148"/>
      <c r="G57787" s="149"/>
      <c r="H57787" s="148"/>
      <c r="I57787"/>
    </row>
    <row r="57788" spans="1:9" x14ac:dyDescent="0.25">
      <c r="A57788"/>
      <c r="B57788"/>
      <c r="C57788"/>
      <c r="D57788"/>
      <c r="E57788" s="148"/>
      <c r="F57788" s="148"/>
      <c r="G57788" s="149"/>
      <c r="H57788" s="148"/>
      <c r="I57788"/>
    </row>
    <row r="57789" spans="1:9" x14ac:dyDescent="0.25">
      <c r="A57789"/>
      <c r="B57789"/>
      <c r="C57789"/>
      <c r="D57789"/>
      <c r="E57789" s="148"/>
      <c r="F57789" s="148"/>
      <c r="G57789" s="149"/>
      <c r="H57789" s="148"/>
      <c r="I57789"/>
    </row>
    <row r="57790" spans="1:9" x14ac:dyDescent="0.25">
      <c r="A57790"/>
      <c r="B57790"/>
      <c r="C57790"/>
      <c r="D57790"/>
      <c r="E57790" s="148"/>
      <c r="F57790" s="148"/>
      <c r="G57790" s="149"/>
      <c r="H57790" s="148"/>
      <c r="I57790"/>
    </row>
    <row r="57791" spans="1:9" x14ac:dyDescent="0.25">
      <c r="A57791"/>
      <c r="B57791"/>
      <c r="C57791"/>
      <c r="D57791"/>
      <c r="E57791" s="148"/>
      <c r="F57791" s="148"/>
      <c r="G57791" s="149"/>
      <c r="H57791" s="148"/>
      <c r="I57791"/>
    </row>
    <row r="57792" spans="1:9" x14ac:dyDescent="0.25">
      <c r="A57792"/>
      <c r="B57792"/>
      <c r="C57792"/>
      <c r="D57792"/>
      <c r="E57792" s="148"/>
      <c r="F57792" s="148"/>
      <c r="G57792" s="149"/>
      <c r="H57792" s="148"/>
      <c r="I57792"/>
    </row>
    <row r="57793" spans="1:9" x14ac:dyDescent="0.25">
      <c r="A57793"/>
      <c r="B57793"/>
      <c r="C57793"/>
      <c r="D57793"/>
      <c r="E57793" s="148"/>
      <c r="F57793" s="148"/>
      <c r="G57793" s="149"/>
      <c r="H57793" s="148"/>
      <c r="I57793"/>
    </row>
    <row r="57794" spans="1:9" x14ac:dyDescent="0.25">
      <c r="A57794"/>
      <c r="B57794"/>
      <c r="C57794"/>
      <c r="D57794"/>
      <c r="E57794" s="148"/>
      <c r="F57794" s="148"/>
      <c r="G57794" s="149"/>
      <c r="H57794" s="148"/>
      <c r="I57794"/>
    </row>
    <row r="57795" spans="1:9" x14ac:dyDescent="0.25">
      <c r="A57795"/>
      <c r="B57795"/>
      <c r="C57795"/>
      <c r="D57795"/>
      <c r="E57795" s="148"/>
      <c r="F57795" s="148"/>
      <c r="G57795" s="149"/>
      <c r="H57795" s="148"/>
      <c r="I57795"/>
    </row>
    <row r="57796" spans="1:9" x14ac:dyDescent="0.25">
      <c r="A57796"/>
      <c r="B57796"/>
      <c r="C57796"/>
      <c r="D57796"/>
      <c r="E57796" s="148"/>
      <c r="F57796" s="148"/>
      <c r="G57796" s="149"/>
      <c r="H57796" s="148"/>
      <c r="I57796"/>
    </row>
    <row r="57797" spans="1:9" x14ac:dyDescent="0.25">
      <c r="A57797"/>
      <c r="B57797"/>
      <c r="C57797"/>
      <c r="D57797"/>
      <c r="E57797" s="148"/>
      <c r="F57797" s="148"/>
      <c r="G57797" s="149"/>
      <c r="H57797" s="148"/>
      <c r="I57797"/>
    </row>
    <row r="57798" spans="1:9" x14ac:dyDescent="0.25">
      <c r="A57798"/>
      <c r="B57798"/>
      <c r="C57798"/>
      <c r="D57798"/>
      <c r="E57798" s="148"/>
      <c r="F57798" s="148"/>
      <c r="G57798" s="149"/>
      <c r="H57798" s="148"/>
      <c r="I57798"/>
    </row>
    <row r="57799" spans="1:9" x14ac:dyDescent="0.25">
      <c r="A57799"/>
      <c r="B57799"/>
      <c r="C57799"/>
      <c r="D57799"/>
      <c r="E57799" s="148"/>
      <c r="F57799" s="148"/>
      <c r="G57799" s="149"/>
      <c r="H57799" s="148"/>
      <c r="I57799"/>
    </row>
    <row r="57800" spans="1:9" x14ac:dyDescent="0.25">
      <c r="A57800"/>
      <c r="B57800"/>
      <c r="C57800"/>
      <c r="D57800"/>
      <c r="E57800" s="148"/>
      <c r="F57800" s="148"/>
      <c r="G57800" s="149"/>
      <c r="H57800" s="148"/>
      <c r="I57800"/>
    </row>
    <row r="57801" spans="1:9" x14ac:dyDescent="0.25">
      <c r="A57801"/>
      <c r="B57801"/>
      <c r="C57801"/>
      <c r="D57801"/>
      <c r="E57801" s="148"/>
      <c r="F57801" s="148"/>
      <c r="G57801" s="149"/>
      <c r="H57801" s="148"/>
      <c r="I57801"/>
    </row>
    <row r="57802" spans="1:9" x14ac:dyDescent="0.25">
      <c r="A57802"/>
      <c r="B57802"/>
      <c r="C57802"/>
      <c r="D57802"/>
      <c r="E57802" s="148"/>
      <c r="F57802" s="148"/>
      <c r="G57802" s="149"/>
      <c r="H57802" s="148"/>
      <c r="I57802"/>
    </row>
    <row r="57803" spans="1:9" x14ac:dyDescent="0.25">
      <c r="A57803"/>
      <c r="B57803"/>
      <c r="C57803"/>
      <c r="D57803"/>
      <c r="E57803" s="148"/>
      <c r="F57803" s="148"/>
      <c r="G57803" s="149"/>
      <c r="H57803" s="148"/>
      <c r="I57803"/>
    </row>
    <row r="57804" spans="1:9" x14ac:dyDescent="0.25">
      <c r="A57804"/>
      <c r="B57804"/>
      <c r="C57804"/>
      <c r="D57804"/>
      <c r="E57804" s="148"/>
      <c r="F57804" s="148"/>
      <c r="G57804" s="149"/>
      <c r="H57804" s="148"/>
      <c r="I57804"/>
    </row>
    <row r="57805" spans="1:9" x14ac:dyDescent="0.25">
      <c r="A57805"/>
      <c r="B57805"/>
      <c r="C57805"/>
      <c r="D57805"/>
      <c r="E57805" s="148"/>
      <c r="F57805" s="148"/>
      <c r="G57805" s="149"/>
      <c r="H57805" s="148"/>
      <c r="I57805"/>
    </row>
    <row r="57806" spans="1:9" x14ac:dyDescent="0.25">
      <c r="A57806"/>
      <c r="B57806"/>
      <c r="C57806"/>
      <c r="D57806"/>
      <c r="E57806" s="148"/>
      <c r="F57806" s="148"/>
      <c r="G57806" s="149"/>
      <c r="H57806" s="148"/>
      <c r="I57806"/>
    </row>
    <row r="57807" spans="1:9" x14ac:dyDescent="0.25">
      <c r="A57807"/>
      <c r="B57807"/>
      <c r="C57807"/>
      <c r="D57807"/>
      <c r="E57807" s="148"/>
      <c r="F57807" s="148"/>
      <c r="G57807" s="149"/>
      <c r="H57807" s="148"/>
      <c r="I57807"/>
    </row>
    <row r="57808" spans="1:9" x14ac:dyDescent="0.25">
      <c r="A57808"/>
      <c r="B57808"/>
      <c r="C57808"/>
      <c r="D57808"/>
      <c r="E57808" s="148"/>
      <c r="F57808" s="148"/>
      <c r="G57808" s="149"/>
      <c r="H57808" s="148"/>
      <c r="I57808"/>
    </row>
    <row r="57809" spans="1:9" x14ac:dyDescent="0.25">
      <c r="A57809"/>
      <c r="B57809"/>
      <c r="C57809"/>
      <c r="D57809"/>
      <c r="E57809" s="148"/>
      <c r="F57809" s="148"/>
      <c r="G57809" s="149"/>
      <c r="H57809" s="148"/>
      <c r="I57809"/>
    </row>
    <row r="57810" spans="1:9" x14ac:dyDescent="0.25">
      <c r="A57810"/>
      <c r="B57810"/>
      <c r="C57810"/>
      <c r="D57810"/>
      <c r="E57810" s="148"/>
      <c r="F57810" s="148"/>
      <c r="G57810" s="149"/>
      <c r="H57810" s="148"/>
      <c r="I57810"/>
    </row>
    <row r="57811" spans="1:9" x14ac:dyDescent="0.25">
      <c r="A57811"/>
      <c r="B57811"/>
      <c r="C57811"/>
      <c r="D57811"/>
      <c r="E57811" s="148"/>
      <c r="F57811" s="148"/>
      <c r="G57811" s="149"/>
      <c r="H57811" s="148"/>
      <c r="I57811"/>
    </row>
    <row r="57812" spans="1:9" x14ac:dyDescent="0.25">
      <c r="A57812"/>
      <c r="B57812"/>
      <c r="C57812"/>
      <c r="D57812"/>
      <c r="E57812" s="148"/>
      <c r="F57812" s="148"/>
      <c r="G57812" s="149"/>
      <c r="H57812" s="148"/>
      <c r="I57812"/>
    </row>
    <row r="57813" spans="1:9" x14ac:dyDescent="0.25">
      <c r="A57813"/>
      <c r="B57813"/>
      <c r="C57813"/>
      <c r="D57813"/>
      <c r="E57813" s="148"/>
      <c r="F57813" s="148"/>
      <c r="G57813" s="149"/>
      <c r="H57813" s="148"/>
      <c r="I57813"/>
    </row>
    <row r="57814" spans="1:9" x14ac:dyDescent="0.25">
      <c r="A57814"/>
      <c r="B57814"/>
      <c r="C57814"/>
      <c r="D57814"/>
      <c r="E57814" s="148"/>
      <c r="F57814" s="148"/>
      <c r="G57814" s="149"/>
      <c r="H57814" s="148"/>
      <c r="I57814"/>
    </row>
    <row r="57815" spans="1:9" x14ac:dyDescent="0.25">
      <c r="A57815"/>
      <c r="B57815"/>
      <c r="C57815"/>
      <c r="D57815"/>
      <c r="E57815" s="148"/>
      <c r="F57815" s="148"/>
      <c r="G57815" s="149"/>
      <c r="H57815" s="148"/>
      <c r="I57815"/>
    </row>
    <row r="57816" spans="1:9" x14ac:dyDescent="0.25">
      <c r="A57816"/>
      <c r="B57816"/>
      <c r="C57816"/>
      <c r="D57816"/>
      <c r="E57816" s="148"/>
      <c r="F57816" s="148"/>
      <c r="G57816" s="149"/>
      <c r="H57816" s="148"/>
      <c r="I57816"/>
    </row>
    <row r="57817" spans="1:9" x14ac:dyDescent="0.25">
      <c r="A57817"/>
      <c r="B57817"/>
      <c r="C57817"/>
      <c r="D57817"/>
      <c r="E57817" s="148"/>
      <c r="F57817" s="148"/>
      <c r="G57817" s="149"/>
      <c r="H57817" s="148"/>
      <c r="I57817"/>
    </row>
    <row r="57818" spans="1:9" x14ac:dyDescent="0.25">
      <c r="A57818"/>
      <c r="B57818"/>
      <c r="C57818"/>
      <c r="D57818"/>
      <c r="E57818" s="148"/>
      <c r="F57818" s="148"/>
      <c r="G57818" s="149"/>
      <c r="H57818" s="148"/>
      <c r="I57818"/>
    </row>
    <row r="57819" spans="1:9" x14ac:dyDescent="0.25">
      <c r="A57819"/>
      <c r="B57819"/>
      <c r="C57819"/>
      <c r="D57819"/>
      <c r="E57819" s="148"/>
      <c r="F57819" s="148"/>
      <c r="G57819" s="149"/>
      <c r="H57819" s="148"/>
      <c r="I57819"/>
    </row>
    <row r="57820" spans="1:9" x14ac:dyDescent="0.25">
      <c r="A57820"/>
      <c r="B57820"/>
      <c r="C57820"/>
      <c r="D57820"/>
      <c r="E57820" s="148"/>
      <c r="F57820" s="148"/>
      <c r="G57820" s="149"/>
      <c r="H57820" s="148"/>
      <c r="I57820"/>
    </row>
    <row r="57821" spans="1:9" x14ac:dyDescent="0.25">
      <c r="A57821"/>
      <c r="B57821"/>
      <c r="C57821"/>
      <c r="D57821"/>
      <c r="E57821" s="148"/>
      <c r="F57821" s="148"/>
      <c r="G57821" s="149"/>
      <c r="H57821" s="148"/>
      <c r="I57821"/>
    </row>
    <row r="57822" spans="1:9" x14ac:dyDescent="0.25">
      <c r="A57822"/>
      <c r="B57822"/>
      <c r="C57822"/>
      <c r="D57822"/>
      <c r="E57822" s="148"/>
      <c r="F57822" s="148"/>
      <c r="G57822" s="149"/>
      <c r="H57822" s="148"/>
      <c r="I57822"/>
    </row>
    <row r="57823" spans="1:9" x14ac:dyDescent="0.25">
      <c r="A57823"/>
      <c r="B57823"/>
      <c r="C57823"/>
      <c r="D57823"/>
      <c r="E57823" s="148"/>
      <c r="F57823" s="148"/>
      <c r="G57823" s="149"/>
      <c r="H57823" s="148"/>
      <c r="I57823"/>
    </row>
    <row r="57824" spans="1:9" x14ac:dyDescent="0.25">
      <c r="A57824"/>
      <c r="B57824"/>
      <c r="C57824"/>
      <c r="D57824"/>
      <c r="E57824" s="148"/>
      <c r="F57824" s="148"/>
      <c r="G57824" s="149"/>
      <c r="H57824" s="148"/>
      <c r="I57824"/>
    </row>
    <row r="57825" spans="1:9" x14ac:dyDescent="0.25">
      <c r="A57825"/>
      <c r="B57825"/>
      <c r="C57825"/>
      <c r="D57825"/>
      <c r="E57825" s="148"/>
      <c r="F57825" s="148"/>
      <c r="G57825" s="149"/>
      <c r="H57825" s="148"/>
      <c r="I57825"/>
    </row>
    <row r="57826" spans="1:9" x14ac:dyDescent="0.25">
      <c r="A57826"/>
      <c r="B57826"/>
      <c r="C57826"/>
      <c r="D57826"/>
      <c r="E57826" s="148"/>
      <c r="F57826" s="148"/>
      <c r="G57826" s="149"/>
      <c r="H57826" s="148"/>
      <c r="I57826"/>
    </row>
    <row r="57827" spans="1:9" x14ac:dyDescent="0.25">
      <c r="A57827"/>
      <c r="B57827"/>
      <c r="C57827"/>
      <c r="D57827"/>
      <c r="E57827" s="148"/>
      <c r="F57827" s="148"/>
      <c r="G57827" s="149"/>
      <c r="H57827" s="148"/>
      <c r="I57827"/>
    </row>
    <row r="57828" spans="1:9" x14ac:dyDescent="0.25">
      <c r="A57828"/>
      <c r="B57828"/>
      <c r="C57828"/>
      <c r="D57828"/>
      <c r="E57828" s="148"/>
      <c r="F57828" s="148"/>
      <c r="G57828" s="149"/>
      <c r="H57828" s="148"/>
      <c r="I57828"/>
    </row>
    <row r="57829" spans="1:9" x14ac:dyDescent="0.25">
      <c r="A57829"/>
      <c r="B57829"/>
      <c r="C57829"/>
      <c r="D57829"/>
      <c r="E57829" s="148"/>
      <c r="F57829" s="148"/>
      <c r="G57829" s="149"/>
      <c r="H57829" s="148"/>
      <c r="I57829"/>
    </row>
    <row r="57830" spans="1:9" x14ac:dyDescent="0.25">
      <c r="A57830"/>
      <c r="B57830"/>
      <c r="C57830"/>
      <c r="D57830"/>
      <c r="E57830" s="148"/>
      <c r="F57830" s="148"/>
      <c r="G57830" s="149"/>
      <c r="H57830" s="148"/>
      <c r="I57830"/>
    </row>
    <row r="57831" spans="1:9" x14ac:dyDescent="0.25">
      <c r="A57831"/>
      <c r="B57831"/>
      <c r="C57831"/>
      <c r="D57831"/>
      <c r="E57831" s="148"/>
      <c r="F57831" s="148"/>
      <c r="G57831" s="149"/>
      <c r="H57831" s="148"/>
      <c r="I57831"/>
    </row>
    <row r="57832" spans="1:9" x14ac:dyDescent="0.25">
      <c r="A57832"/>
      <c r="B57832"/>
      <c r="C57832"/>
      <c r="D57832"/>
      <c r="E57832" s="148"/>
      <c r="F57832" s="148"/>
      <c r="G57832" s="149"/>
      <c r="H57832" s="148"/>
      <c r="I57832"/>
    </row>
    <row r="57833" spans="1:9" x14ac:dyDescent="0.25">
      <c r="A57833"/>
      <c r="B57833"/>
      <c r="C57833"/>
      <c r="D57833"/>
      <c r="E57833" s="148"/>
      <c r="F57833" s="148"/>
      <c r="G57833" s="149"/>
      <c r="H57833" s="148"/>
      <c r="I57833"/>
    </row>
    <row r="57834" spans="1:9" x14ac:dyDescent="0.25">
      <c r="A57834"/>
      <c r="B57834"/>
      <c r="C57834"/>
      <c r="D57834"/>
      <c r="E57834" s="148"/>
      <c r="F57834" s="148"/>
      <c r="G57834" s="149"/>
      <c r="H57834" s="148"/>
      <c r="I57834"/>
    </row>
    <row r="57835" spans="1:9" x14ac:dyDescent="0.25">
      <c r="A57835"/>
      <c r="B57835"/>
      <c r="C57835"/>
      <c r="D57835"/>
      <c r="E57835" s="148"/>
      <c r="F57835" s="148"/>
      <c r="G57835" s="149"/>
      <c r="H57835" s="148"/>
      <c r="I57835"/>
    </row>
    <row r="57836" spans="1:9" x14ac:dyDescent="0.25">
      <c r="A57836"/>
      <c r="B57836"/>
      <c r="C57836"/>
      <c r="D57836"/>
      <c r="E57836" s="148"/>
      <c r="F57836" s="148"/>
      <c r="G57836" s="149"/>
      <c r="H57836" s="148"/>
      <c r="I57836"/>
    </row>
    <row r="57837" spans="1:9" x14ac:dyDescent="0.25">
      <c r="A57837"/>
      <c r="B57837"/>
      <c r="C57837"/>
      <c r="D57837"/>
      <c r="E57837" s="148"/>
      <c r="F57837" s="148"/>
      <c r="G57837" s="149"/>
      <c r="H57837" s="148"/>
      <c r="I57837"/>
    </row>
    <row r="57838" spans="1:9" x14ac:dyDescent="0.25">
      <c r="A57838"/>
      <c r="B57838"/>
      <c r="C57838"/>
      <c r="D57838"/>
      <c r="E57838" s="148"/>
      <c r="F57838" s="148"/>
      <c r="G57838" s="149"/>
      <c r="H57838" s="148"/>
      <c r="I57838"/>
    </row>
    <row r="57839" spans="1:9" x14ac:dyDescent="0.25">
      <c r="A57839"/>
      <c r="B57839"/>
      <c r="C57839"/>
      <c r="D57839"/>
      <c r="E57839" s="148"/>
      <c r="F57839" s="148"/>
      <c r="G57839" s="149"/>
      <c r="H57839" s="148"/>
      <c r="I57839"/>
    </row>
    <row r="57840" spans="1:9" x14ac:dyDescent="0.25">
      <c r="A57840"/>
      <c r="B57840"/>
      <c r="C57840"/>
      <c r="D57840"/>
      <c r="E57840" s="148"/>
      <c r="F57840" s="148"/>
      <c r="G57840" s="149"/>
      <c r="H57840" s="148"/>
      <c r="I57840"/>
    </row>
    <row r="57841" spans="1:9" x14ac:dyDescent="0.25">
      <c r="A57841"/>
      <c r="B57841"/>
      <c r="C57841"/>
      <c r="D57841"/>
      <c r="E57841" s="148"/>
      <c r="F57841" s="148"/>
      <c r="G57841" s="149"/>
      <c r="H57841" s="148"/>
      <c r="I57841"/>
    </row>
    <row r="57842" spans="1:9" x14ac:dyDescent="0.25">
      <c r="A57842"/>
      <c r="B57842"/>
      <c r="C57842"/>
      <c r="D57842"/>
      <c r="E57842" s="148"/>
      <c r="F57842" s="148"/>
      <c r="G57842" s="149"/>
      <c r="H57842" s="148"/>
      <c r="I57842"/>
    </row>
    <row r="57843" spans="1:9" x14ac:dyDescent="0.25">
      <c r="A57843"/>
      <c r="B57843"/>
      <c r="C57843"/>
      <c r="D57843"/>
      <c r="E57843" s="148"/>
      <c r="F57843" s="148"/>
      <c r="G57843" s="149"/>
      <c r="H57843" s="148"/>
      <c r="I57843"/>
    </row>
    <row r="57844" spans="1:9" x14ac:dyDescent="0.25">
      <c r="A57844"/>
      <c r="B57844"/>
      <c r="C57844"/>
      <c r="D57844"/>
      <c r="E57844" s="148"/>
      <c r="F57844" s="148"/>
      <c r="G57844" s="149"/>
      <c r="H57844" s="148"/>
      <c r="I57844"/>
    </row>
    <row r="57845" spans="1:9" x14ac:dyDescent="0.25">
      <c r="A57845"/>
      <c r="B57845"/>
      <c r="C57845"/>
      <c r="D57845"/>
      <c r="E57845" s="148"/>
      <c r="F57845" s="148"/>
      <c r="G57845" s="149"/>
      <c r="H57845" s="148"/>
      <c r="I57845"/>
    </row>
    <row r="57846" spans="1:9" x14ac:dyDescent="0.25">
      <c r="A57846"/>
      <c r="B57846"/>
      <c r="C57846"/>
      <c r="D57846"/>
      <c r="E57846" s="148"/>
      <c r="F57846" s="148"/>
      <c r="G57846" s="149"/>
      <c r="H57846" s="148"/>
      <c r="I57846"/>
    </row>
    <row r="57847" spans="1:9" x14ac:dyDescent="0.25">
      <c r="A57847"/>
      <c r="B57847"/>
      <c r="C57847"/>
      <c r="D57847"/>
      <c r="E57847" s="148"/>
      <c r="F57847" s="148"/>
      <c r="G57847" s="149"/>
      <c r="H57847" s="148"/>
      <c r="I57847"/>
    </row>
    <row r="57848" spans="1:9" x14ac:dyDescent="0.25">
      <c r="A57848"/>
      <c r="B57848"/>
      <c r="C57848"/>
      <c r="D57848"/>
      <c r="E57848" s="148"/>
      <c r="F57848" s="148"/>
      <c r="G57848" s="149"/>
      <c r="H57848" s="148"/>
      <c r="I57848"/>
    </row>
    <row r="57849" spans="1:9" x14ac:dyDescent="0.25">
      <c r="A57849"/>
      <c r="B57849"/>
      <c r="C57849"/>
      <c r="D57849"/>
      <c r="E57849" s="148"/>
      <c r="F57849" s="148"/>
      <c r="G57849" s="149"/>
      <c r="H57849" s="148"/>
      <c r="I57849"/>
    </row>
    <row r="57850" spans="1:9" x14ac:dyDescent="0.25">
      <c r="A57850"/>
      <c r="B57850"/>
      <c r="C57850"/>
      <c r="D57850"/>
      <c r="E57850" s="148"/>
      <c r="F57850" s="148"/>
      <c r="G57850" s="149"/>
      <c r="H57850" s="148"/>
      <c r="I57850"/>
    </row>
    <row r="57851" spans="1:9" x14ac:dyDescent="0.25">
      <c r="A57851"/>
      <c r="B57851"/>
      <c r="C57851"/>
      <c r="D57851"/>
      <c r="E57851" s="148"/>
      <c r="F57851" s="148"/>
      <c r="G57851" s="149"/>
      <c r="H57851" s="148"/>
      <c r="I57851"/>
    </row>
    <row r="57852" spans="1:9" x14ac:dyDescent="0.25">
      <c r="A57852"/>
      <c r="B57852"/>
      <c r="C57852"/>
      <c r="D57852"/>
      <c r="E57852" s="148"/>
      <c r="F57852" s="148"/>
      <c r="G57852" s="149"/>
      <c r="H57852" s="148"/>
      <c r="I57852"/>
    </row>
    <row r="57853" spans="1:9" x14ac:dyDescent="0.25">
      <c r="A57853"/>
      <c r="B57853"/>
      <c r="C57853"/>
      <c r="D57853"/>
      <c r="E57853" s="148"/>
      <c r="F57853" s="148"/>
      <c r="G57853" s="149"/>
      <c r="H57853" s="148"/>
      <c r="I57853"/>
    </row>
    <row r="57854" spans="1:9" x14ac:dyDescent="0.25">
      <c r="A57854"/>
      <c r="B57854"/>
      <c r="C57854"/>
      <c r="D57854"/>
      <c r="E57854" s="148"/>
      <c r="F57854" s="148"/>
      <c r="G57854" s="149"/>
      <c r="H57854" s="148"/>
      <c r="I57854"/>
    </row>
    <row r="57855" spans="1:9" x14ac:dyDescent="0.25">
      <c r="A57855"/>
      <c r="B57855"/>
      <c r="C57855"/>
      <c r="D57855"/>
      <c r="E57855" s="148"/>
      <c r="F57855" s="148"/>
      <c r="G57855" s="149"/>
      <c r="H57855" s="148"/>
      <c r="I57855"/>
    </row>
    <row r="57856" spans="1:9" x14ac:dyDescent="0.25">
      <c r="A57856"/>
      <c r="B57856"/>
      <c r="C57856"/>
      <c r="D57856"/>
      <c r="E57856" s="148"/>
      <c r="F57856" s="148"/>
      <c r="G57856" s="149"/>
      <c r="H57856" s="148"/>
      <c r="I57856"/>
    </row>
    <row r="57857" spans="1:9" x14ac:dyDescent="0.25">
      <c r="A57857"/>
      <c r="B57857"/>
      <c r="C57857"/>
      <c r="D57857"/>
      <c r="E57857" s="148"/>
      <c r="F57857" s="148"/>
      <c r="G57857" s="149"/>
      <c r="H57857" s="148"/>
      <c r="I57857"/>
    </row>
    <row r="57858" spans="1:9" x14ac:dyDescent="0.25">
      <c r="A57858"/>
      <c r="B57858"/>
      <c r="C57858"/>
      <c r="D57858"/>
      <c r="E57858" s="148"/>
      <c r="F57858" s="148"/>
      <c r="G57858" s="149"/>
      <c r="H57858" s="148"/>
      <c r="I57858"/>
    </row>
    <row r="57859" spans="1:9" x14ac:dyDescent="0.25">
      <c r="A57859"/>
      <c r="B57859"/>
      <c r="C57859"/>
      <c r="D57859"/>
      <c r="E57859" s="148"/>
      <c r="F57859" s="148"/>
      <c r="G57859" s="149"/>
      <c r="H57859" s="148"/>
      <c r="I57859"/>
    </row>
    <row r="57860" spans="1:9" x14ac:dyDescent="0.25">
      <c r="A57860"/>
      <c r="B57860"/>
      <c r="C57860"/>
      <c r="D57860"/>
      <c r="E57860" s="148"/>
      <c r="F57860" s="148"/>
      <c r="G57860" s="149"/>
      <c r="H57860" s="148"/>
      <c r="I57860"/>
    </row>
    <row r="57861" spans="1:9" x14ac:dyDescent="0.25">
      <c r="A57861"/>
      <c r="B57861"/>
      <c r="C57861"/>
      <c r="D57861"/>
      <c r="E57861" s="148"/>
      <c r="F57861" s="148"/>
      <c r="G57861" s="149"/>
      <c r="H57861" s="148"/>
      <c r="I57861"/>
    </row>
    <row r="57862" spans="1:9" x14ac:dyDescent="0.25">
      <c r="A57862"/>
      <c r="B57862"/>
      <c r="C57862"/>
      <c r="D57862"/>
      <c r="E57862" s="148"/>
      <c r="F57862" s="148"/>
      <c r="G57862" s="149"/>
      <c r="H57862" s="148"/>
      <c r="I57862"/>
    </row>
    <row r="57863" spans="1:9" x14ac:dyDescent="0.25">
      <c r="A57863"/>
      <c r="B57863"/>
      <c r="C57863"/>
      <c r="D57863"/>
      <c r="E57863" s="148"/>
      <c r="F57863" s="148"/>
      <c r="G57863" s="149"/>
      <c r="H57863" s="148"/>
      <c r="I57863"/>
    </row>
    <row r="57864" spans="1:9" x14ac:dyDescent="0.25">
      <c r="A57864"/>
      <c r="B57864"/>
      <c r="C57864"/>
      <c r="D57864"/>
      <c r="E57864" s="148"/>
      <c r="F57864" s="148"/>
      <c r="G57864" s="149"/>
      <c r="H57864" s="148"/>
      <c r="I57864"/>
    </row>
    <row r="57865" spans="1:9" x14ac:dyDescent="0.25">
      <c r="A57865"/>
      <c r="B57865"/>
      <c r="C57865"/>
      <c r="D57865"/>
      <c r="E57865" s="148"/>
      <c r="F57865" s="148"/>
      <c r="G57865" s="149"/>
      <c r="H57865" s="148"/>
      <c r="I57865"/>
    </row>
    <row r="57866" spans="1:9" x14ac:dyDescent="0.25">
      <c r="A57866"/>
      <c r="B57866"/>
      <c r="C57866"/>
      <c r="D57866"/>
      <c r="E57866" s="148"/>
      <c r="F57866" s="148"/>
      <c r="G57866" s="149"/>
      <c r="H57866" s="148"/>
      <c r="I57866"/>
    </row>
    <row r="57867" spans="1:9" x14ac:dyDescent="0.25">
      <c r="A57867"/>
      <c r="B57867"/>
      <c r="C57867"/>
      <c r="D57867"/>
      <c r="E57867" s="148"/>
      <c r="F57867" s="148"/>
      <c r="G57867" s="149"/>
      <c r="H57867" s="148"/>
      <c r="I57867"/>
    </row>
    <row r="57868" spans="1:9" x14ac:dyDescent="0.25">
      <c r="A57868"/>
      <c r="B57868"/>
      <c r="C57868"/>
      <c r="D57868"/>
      <c r="E57868" s="148"/>
      <c r="F57868" s="148"/>
      <c r="G57868" s="149"/>
      <c r="H57868" s="148"/>
      <c r="I57868"/>
    </row>
    <row r="57869" spans="1:9" x14ac:dyDescent="0.25">
      <c r="A57869"/>
      <c r="B57869"/>
      <c r="C57869"/>
      <c r="D57869"/>
      <c r="E57869" s="148"/>
      <c r="F57869" s="148"/>
      <c r="G57869" s="149"/>
      <c r="H57869" s="148"/>
      <c r="I57869"/>
    </row>
    <row r="57870" spans="1:9" x14ac:dyDescent="0.25">
      <c r="A57870"/>
      <c r="B57870"/>
      <c r="C57870"/>
      <c r="D57870"/>
      <c r="E57870" s="148"/>
      <c r="F57870" s="148"/>
      <c r="G57870" s="149"/>
      <c r="H57870" s="148"/>
      <c r="I57870"/>
    </row>
    <row r="57871" spans="1:9" x14ac:dyDescent="0.25">
      <c r="A57871"/>
      <c r="B57871"/>
      <c r="C57871"/>
      <c r="D57871"/>
      <c r="E57871" s="148"/>
      <c r="F57871" s="148"/>
      <c r="G57871" s="149"/>
      <c r="H57871" s="148"/>
      <c r="I57871"/>
    </row>
    <row r="57872" spans="1:9" x14ac:dyDescent="0.25">
      <c r="A57872"/>
      <c r="B57872"/>
      <c r="C57872"/>
      <c r="D57872"/>
      <c r="E57872" s="148"/>
      <c r="F57872" s="148"/>
      <c r="G57872" s="149"/>
      <c r="H57872" s="148"/>
      <c r="I57872"/>
    </row>
    <row r="57873" spans="1:9" x14ac:dyDescent="0.25">
      <c r="A57873"/>
      <c r="B57873"/>
      <c r="C57873"/>
      <c r="D57873"/>
      <c r="E57873" s="148"/>
      <c r="F57873" s="148"/>
      <c r="G57873" s="149"/>
      <c r="H57873" s="148"/>
      <c r="I57873"/>
    </row>
    <row r="57874" spans="1:9" x14ac:dyDescent="0.25">
      <c r="A57874"/>
      <c r="B57874"/>
      <c r="C57874"/>
      <c r="D57874"/>
      <c r="E57874" s="148"/>
      <c r="F57874" s="148"/>
      <c r="G57874" s="149"/>
      <c r="H57874" s="148"/>
      <c r="I57874"/>
    </row>
    <row r="57875" spans="1:9" x14ac:dyDescent="0.25">
      <c r="A57875"/>
      <c r="B57875"/>
      <c r="C57875"/>
      <c r="D57875"/>
      <c r="E57875" s="148"/>
      <c r="F57875" s="148"/>
      <c r="G57875" s="149"/>
      <c r="H57875" s="148"/>
      <c r="I57875"/>
    </row>
    <row r="57876" spans="1:9" x14ac:dyDescent="0.25">
      <c r="A57876"/>
      <c r="B57876"/>
      <c r="C57876"/>
      <c r="D57876"/>
      <c r="E57876" s="148"/>
      <c r="F57876" s="148"/>
      <c r="G57876" s="149"/>
      <c r="H57876" s="148"/>
      <c r="I57876"/>
    </row>
    <row r="57877" spans="1:9" x14ac:dyDescent="0.25">
      <c r="A57877"/>
      <c r="B57877"/>
      <c r="C57877"/>
      <c r="D57877"/>
      <c r="E57877" s="148"/>
      <c r="F57877" s="148"/>
      <c r="G57877" s="149"/>
      <c r="H57877" s="148"/>
      <c r="I57877"/>
    </row>
    <row r="57878" spans="1:9" x14ac:dyDescent="0.25">
      <c r="A57878"/>
      <c r="B57878"/>
      <c r="C57878"/>
      <c r="D57878"/>
      <c r="E57878" s="148"/>
      <c r="F57878" s="148"/>
      <c r="G57878" s="149"/>
      <c r="H57878" s="148"/>
      <c r="I57878"/>
    </row>
    <row r="57879" spans="1:9" x14ac:dyDescent="0.25">
      <c r="A57879"/>
      <c r="B57879"/>
      <c r="C57879"/>
      <c r="D57879"/>
      <c r="E57879" s="148"/>
      <c r="F57879" s="148"/>
      <c r="G57879" s="149"/>
      <c r="H57879" s="148"/>
      <c r="I57879"/>
    </row>
    <row r="57880" spans="1:9" x14ac:dyDescent="0.25">
      <c r="A57880"/>
      <c r="B57880"/>
      <c r="C57880"/>
      <c r="D57880"/>
      <c r="E57880" s="148"/>
      <c r="F57880" s="148"/>
      <c r="G57880" s="149"/>
      <c r="H57880" s="148"/>
      <c r="I57880"/>
    </row>
    <row r="57881" spans="1:9" x14ac:dyDescent="0.25">
      <c r="A57881"/>
      <c r="B57881"/>
      <c r="C57881"/>
      <c r="D57881"/>
      <c r="E57881" s="148"/>
      <c r="F57881" s="148"/>
      <c r="G57881" s="149"/>
      <c r="H57881" s="148"/>
      <c r="I57881"/>
    </row>
    <row r="57882" spans="1:9" x14ac:dyDescent="0.25">
      <c r="A57882"/>
      <c r="B57882"/>
      <c r="C57882"/>
      <c r="D57882"/>
      <c r="E57882" s="148"/>
      <c r="F57882" s="148"/>
      <c r="G57882" s="149"/>
      <c r="H57882" s="148"/>
      <c r="I57882"/>
    </row>
    <row r="57883" spans="1:9" x14ac:dyDescent="0.25">
      <c r="A57883"/>
      <c r="B57883"/>
      <c r="C57883"/>
      <c r="D57883"/>
      <c r="E57883" s="148"/>
      <c r="F57883" s="148"/>
      <c r="G57883" s="149"/>
      <c r="H57883" s="148"/>
      <c r="I57883"/>
    </row>
    <row r="57884" spans="1:9" x14ac:dyDescent="0.25">
      <c r="A57884"/>
      <c r="B57884"/>
      <c r="C57884"/>
      <c r="D57884"/>
      <c r="E57884" s="148"/>
      <c r="F57884" s="148"/>
      <c r="G57884" s="149"/>
      <c r="H57884" s="148"/>
      <c r="I57884"/>
    </row>
    <row r="57885" spans="1:9" x14ac:dyDescent="0.25">
      <c r="A57885"/>
      <c r="B57885"/>
      <c r="C57885"/>
      <c r="D57885"/>
      <c r="E57885" s="148"/>
      <c r="F57885" s="148"/>
      <c r="G57885" s="149"/>
      <c r="H57885" s="148"/>
      <c r="I57885"/>
    </row>
    <row r="57886" spans="1:9" x14ac:dyDescent="0.25">
      <c r="A57886"/>
      <c r="B57886"/>
      <c r="C57886"/>
      <c r="D57886"/>
      <c r="E57886" s="148"/>
      <c r="F57886" s="148"/>
      <c r="G57886" s="149"/>
      <c r="H57886" s="148"/>
      <c r="I57886"/>
    </row>
    <row r="57887" spans="1:9" x14ac:dyDescent="0.25">
      <c r="A57887"/>
      <c r="B57887"/>
      <c r="C57887"/>
      <c r="D57887"/>
      <c r="E57887" s="148"/>
      <c r="F57887" s="148"/>
      <c r="G57887" s="149"/>
      <c r="H57887" s="148"/>
      <c r="I57887"/>
    </row>
    <row r="57888" spans="1:9" x14ac:dyDescent="0.25">
      <c r="A57888"/>
      <c r="B57888"/>
      <c r="C57888"/>
      <c r="D57888"/>
      <c r="E57888" s="148"/>
      <c r="F57888" s="148"/>
      <c r="G57888" s="149"/>
      <c r="H57888" s="148"/>
      <c r="I57888"/>
    </row>
    <row r="57889" spans="1:9" x14ac:dyDescent="0.25">
      <c r="A57889"/>
      <c r="B57889"/>
      <c r="C57889"/>
      <c r="D57889"/>
      <c r="E57889" s="148"/>
      <c r="F57889" s="148"/>
      <c r="G57889" s="149"/>
      <c r="H57889" s="148"/>
      <c r="I57889"/>
    </row>
    <row r="57890" spans="1:9" x14ac:dyDescent="0.25">
      <c r="A57890"/>
      <c r="B57890"/>
      <c r="C57890"/>
      <c r="D57890"/>
      <c r="E57890" s="148"/>
      <c r="F57890" s="148"/>
      <c r="G57890" s="149"/>
      <c r="H57890" s="148"/>
      <c r="I57890"/>
    </row>
    <row r="57891" spans="1:9" x14ac:dyDescent="0.25">
      <c r="A57891"/>
      <c r="B57891"/>
      <c r="C57891"/>
      <c r="D57891"/>
      <c r="E57891" s="148"/>
      <c r="F57891" s="148"/>
      <c r="G57891" s="149"/>
      <c r="H57891" s="148"/>
      <c r="I57891"/>
    </row>
    <row r="57892" spans="1:9" x14ac:dyDescent="0.25">
      <c r="A57892"/>
      <c r="B57892"/>
      <c r="C57892"/>
      <c r="D57892"/>
      <c r="E57892" s="148"/>
      <c r="F57892" s="148"/>
      <c r="G57892" s="149"/>
      <c r="H57892" s="148"/>
      <c r="I57892"/>
    </row>
    <row r="57893" spans="1:9" x14ac:dyDescent="0.25">
      <c r="A57893"/>
      <c r="B57893"/>
      <c r="C57893"/>
      <c r="D57893"/>
      <c r="E57893" s="148"/>
      <c r="F57893" s="148"/>
      <c r="G57893" s="149"/>
      <c r="H57893" s="148"/>
      <c r="I57893"/>
    </row>
    <row r="57894" spans="1:9" x14ac:dyDescent="0.25">
      <c r="A57894"/>
      <c r="B57894"/>
      <c r="C57894"/>
      <c r="D57894"/>
      <c r="E57894" s="148"/>
      <c r="F57894" s="148"/>
      <c r="G57894" s="149"/>
      <c r="H57894" s="148"/>
      <c r="I57894"/>
    </row>
    <row r="57895" spans="1:9" x14ac:dyDescent="0.25">
      <c r="A57895"/>
      <c r="B57895"/>
      <c r="C57895"/>
      <c r="D57895"/>
      <c r="E57895" s="148"/>
      <c r="F57895" s="148"/>
      <c r="G57895" s="149"/>
      <c r="H57895" s="148"/>
      <c r="I57895"/>
    </row>
    <row r="57896" spans="1:9" x14ac:dyDescent="0.25">
      <c r="A57896"/>
      <c r="B57896"/>
      <c r="C57896"/>
      <c r="D57896"/>
      <c r="E57896" s="148"/>
      <c r="F57896" s="148"/>
      <c r="G57896" s="149"/>
      <c r="H57896" s="148"/>
      <c r="I57896"/>
    </row>
    <row r="57897" spans="1:9" x14ac:dyDescent="0.25">
      <c r="A57897"/>
      <c r="B57897"/>
      <c r="C57897"/>
      <c r="D57897"/>
      <c r="E57897" s="148"/>
      <c r="F57897" s="148"/>
      <c r="G57897" s="149"/>
      <c r="H57897" s="148"/>
      <c r="I57897"/>
    </row>
    <row r="57898" spans="1:9" x14ac:dyDescent="0.25">
      <c r="A57898"/>
      <c r="B57898"/>
      <c r="C57898"/>
      <c r="D57898"/>
      <c r="E57898" s="148"/>
      <c r="F57898" s="148"/>
      <c r="G57898" s="149"/>
      <c r="H57898" s="148"/>
      <c r="I57898"/>
    </row>
    <row r="57899" spans="1:9" x14ac:dyDescent="0.25">
      <c r="A57899"/>
      <c r="B57899"/>
      <c r="C57899"/>
      <c r="D57899"/>
      <c r="E57899" s="148"/>
      <c r="F57899" s="148"/>
      <c r="G57899" s="149"/>
      <c r="H57899" s="148"/>
      <c r="I57899"/>
    </row>
    <row r="57900" spans="1:9" x14ac:dyDescent="0.25">
      <c r="A57900"/>
      <c r="B57900"/>
      <c r="C57900"/>
      <c r="D57900"/>
      <c r="E57900" s="148"/>
      <c r="F57900" s="148"/>
      <c r="G57900" s="149"/>
      <c r="H57900" s="148"/>
      <c r="I57900"/>
    </row>
    <row r="57901" spans="1:9" x14ac:dyDescent="0.25">
      <c r="A57901"/>
      <c r="B57901"/>
      <c r="C57901"/>
      <c r="D57901"/>
      <c r="E57901" s="148"/>
      <c r="F57901" s="148"/>
      <c r="G57901" s="149"/>
      <c r="H57901" s="148"/>
      <c r="I57901"/>
    </row>
    <row r="57902" spans="1:9" x14ac:dyDescent="0.25">
      <c r="A57902"/>
      <c r="B57902"/>
      <c r="C57902"/>
      <c r="D57902"/>
      <c r="E57902" s="148"/>
      <c r="F57902" s="148"/>
      <c r="G57902" s="149"/>
      <c r="H57902" s="148"/>
      <c r="I57902"/>
    </row>
    <row r="57903" spans="1:9" x14ac:dyDescent="0.25">
      <c r="A57903"/>
      <c r="B57903"/>
      <c r="C57903"/>
      <c r="D57903"/>
      <c r="E57903" s="148"/>
      <c r="F57903" s="148"/>
      <c r="G57903" s="149"/>
      <c r="H57903" s="148"/>
      <c r="I57903"/>
    </row>
    <row r="57904" spans="1:9" x14ac:dyDescent="0.25">
      <c r="A57904"/>
      <c r="B57904"/>
      <c r="C57904"/>
      <c r="D57904"/>
      <c r="E57904" s="148"/>
      <c r="F57904" s="148"/>
      <c r="G57904" s="149"/>
      <c r="H57904" s="148"/>
      <c r="I57904"/>
    </row>
    <row r="57905" spans="1:9" x14ac:dyDescent="0.25">
      <c r="A57905"/>
      <c r="B57905"/>
      <c r="C57905"/>
      <c r="D57905"/>
      <c r="E57905" s="148"/>
      <c r="F57905" s="148"/>
      <c r="G57905" s="149"/>
      <c r="H57905" s="148"/>
      <c r="I57905"/>
    </row>
    <row r="57906" spans="1:9" x14ac:dyDescent="0.25">
      <c r="A57906"/>
      <c r="B57906"/>
      <c r="C57906"/>
      <c r="D57906"/>
      <c r="E57906" s="148"/>
      <c r="F57906" s="148"/>
      <c r="G57906" s="149"/>
      <c r="H57906" s="148"/>
      <c r="I57906"/>
    </row>
    <row r="57907" spans="1:9" x14ac:dyDescent="0.25">
      <c r="A57907"/>
      <c r="B57907"/>
      <c r="C57907"/>
      <c r="D57907"/>
      <c r="E57907" s="148"/>
      <c r="F57907" s="148"/>
      <c r="G57907" s="149"/>
      <c r="H57907" s="148"/>
      <c r="I57907"/>
    </row>
    <row r="57908" spans="1:9" x14ac:dyDescent="0.25">
      <c r="A57908"/>
      <c r="B57908"/>
      <c r="C57908"/>
      <c r="D57908"/>
      <c r="E57908" s="148"/>
      <c r="F57908" s="148"/>
      <c r="G57908" s="149"/>
      <c r="H57908" s="148"/>
      <c r="I57908"/>
    </row>
    <row r="57909" spans="1:9" x14ac:dyDescent="0.25">
      <c r="A57909"/>
      <c r="B57909"/>
      <c r="C57909"/>
      <c r="D57909"/>
      <c r="E57909" s="148"/>
      <c r="F57909" s="148"/>
      <c r="G57909" s="149"/>
      <c r="H57909" s="148"/>
      <c r="I57909"/>
    </row>
    <row r="57910" spans="1:9" x14ac:dyDescent="0.25">
      <c r="A57910"/>
      <c r="B57910"/>
      <c r="C57910"/>
      <c r="D57910"/>
      <c r="E57910" s="148"/>
      <c r="F57910" s="148"/>
      <c r="G57910" s="149"/>
      <c r="H57910" s="148"/>
      <c r="I57910"/>
    </row>
    <row r="57911" spans="1:9" x14ac:dyDescent="0.25">
      <c r="A57911"/>
      <c r="B57911"/>
      <c r="C57911"/>
      <c r="D57911"/>
      <c r="E57911" s="148"/>
      <c r="F57911" s="148"/>
      <c r="G57911" s="149"/>
      <c r="H57911" s="148"/>
      <c r="I57911"/>
    </row>
    <row r="57912" spans="1:9" x14ac:dyDescent="0.25">
      <c r="A57912"/>
      <c r="B57912"/>
      <c r="C57912"/>
      <c r="D57912"/>
      <c r="E57912" s="148"/>
      <c r="F57912" s="148"/>
      <c r="G57912" s="149"/>
      <c r="H57912" s="148"/>
      <c r="I57912"/>
    </row>
    <row r="57913" spans="1:9" x14ac:dyDescent="0.25">
      <c r="A57913"/>
      <c r="B57913"/>
      <c r="C57913"/>
      <c r="D57913"/>
      <c r="E57913" s="148"/>
      <c r="F57913" s="148"/>
      <c r="G57913" s="149"/>
      <c r="H57913" s="148"/>
      <c r="I57913"/>
    </row>
    <row r="57914" spans="1:9" x14ac:dyDescent="0.25">
      <c r="A57914"/>
      <c r="B57914"/>
      <c r="C57914"/>
      <c r="D57914"/>
      <c r="E57914" s="148"/>
      <c r="F57914" s="148"/>
      <c r="G57914" s="149"/>
      <c r="H57914" s="148"/>
      <c r="I57914"/>
    </row>
    <row r="57915" spans="1:9" x14ac:dyDescent="0.25">
      <c r="A57915"/>
      <c r="B57915"/>
      <c r="C57915"/>
      <c r="D57915"/>
      <c r="E57915" s="148"/>
      <c r="F57915" s="148"/>
      <c r="G57915" s="149"/>
      <c r="H57915" s="148"/>
      <c r="I57915"/>
    </row>
    <row r="57916" spans="1:9" x14ac:dyDescent="0.25">
      <c r="A57916"/>
      <c r="B57916"/>
      <c r="C57916"/>
      <c r="D57916"/>
      <c r="E57916" s="148"/>
      <c r="F57916" s="148"/>
      <c r="G57916" s="149"/>
      <c r="H57916" s="148"/>
      <c r="I57916"/>
    </row>
    <row r="57917" spans="1:9" x14ac:dyDescent="0.25">
      <c r="A57917"/>
      <c r="B57917"/>
      <c r="C57917"/>
      <c r="D57917"/>
      <c r="E57917" s="148"/>
      <c r="F57917" s="148"/>
      <c r="G57917" s="149"/>
      <c r="H57917" s="148"/>
      <c r="I57917"/>
    </row>
    <row r="57918" spans="1:9" x14ac:dyDescent="0.25">
      <c r="A57918"/>
      <c r="B57918"/>
      <c r="C57918"/>
      <c r="D57918"/>
      <c r="E57918" s="148"/>
      <c r="F57918" s="148"/>
      <c r="G57918" s="149"/>
      <c r="H57918" s="148"/>
      <c r="I57918"/>
    </row>
    <row r="57919" spans="1:9" x14ac:dyDescent="0.25">
      <c r="A57919"/>
      <c r="B57919"/>
      <c r="C57919"/>
      <c r="D57919"/>
      <c r="E57919" s="148"/>
      <c r="F57919" s="148"/>
      <c r="G57919" s="149"/>
      <c r="H57919" s="148"/>
      <c r="I57919"/>
    </row>
    <row r="57920" spans="1:9" x14ac:dyDescent="0.25">
      <c r="A57920"/>
      <c r="B57920"/>
      <c r="C57920"/>
      <c r="D57920"/>
      <c r="E57920" s="148"/>
      <c r="F57920" s="148"/>
      <c r="G57920" s="149"/>
      <c r="H57920" s="148"/>
      <c r="I57920"/>
    </row>
    <row r="57921" spans="1:9" x14ac:dyDescent="0.25">
      <c r="A57921"/>
      <c r="B57921"/>
      <c r="C57921"/>
      <c r="D57921"/>
      <c r="E57921" s="148"/>
      <c r="F57921" s="148"/>
      <c r="G57921" s="149"/>
      <c r="H57921" s="148"/>
      <c r="I57921"/>
    </row>
    <row r="57922" spans="1:9" x14ac:dyDescent="0.25">
      <c r="A57922"/>
      <c r="B57922"/>
      <c r="C57922"/>
      <c r="D57922"/>
      <c r="E57922" s="148"/>
      <c r="F57922" s="148"/>
      <c r="G57922" s="149"/>
      <c r="H57922" s="148"/>
      <c r="I57922"/>
    </row>
    <row r="57923" spans="1:9" x14ac:dyDescent="0.25">
      <c r="A57923"/>
      <c r="B57923"/>
      <c r="C57923"/>
      <c r="D57923"/>
      <c r="E57923" s="148"/>
      <c r="F57923" s="148"/>
      <c r="G57923" s="149"/>
      <c r="H57923" s="148"/>
      <c r="I57923"/>
    </row>
    <row r="57924" spans="1:9" x14ac:dyDescent="0.25">
      <c r="A57924"/>
      <c r="B57924"/>
      <c r="C57924"/>
      <c r="D57924"/>
      <c r="E57924" s="148"/>
      <c r="F57924" s="148"/>
      <c r="G57924" s="149"/>
      <c r="H57924" s="148"/>
      <c r="I57924"/>
    </row>
    <row r="57925" spans="1:9" x14ac:dyDescent="0.25">
      <c r="A57925"/>
      <c r="B57925"/>
      <c r="C57925"/>
      <c r="D57925"/>
      <c r="E57925" s="148"/>
      <c r="F57925" s="148"/>
      <c r="G57925" s="149"/>
      <c r="H57925" s="148"/>
      <c r="I57925"/>
    </row>
    <row r="57926" spans="1:9" x14ac:dyDescent="0.25">
      <c r="A57926"/>
      <c r="B57926"/>
      <c r="C57926"/>
      <c r="D57926"/>
      <c r="E57926" s="148"/>
      <c r="F57926" s="148"/>
      <c r="G57926" s="149"/>
      <c r="H57926" s="148"/>
      <c r="I57926"/>
    </row>
    <row r="57927" spans="1:9" x14ac:dyDescent="0.25">
      <c r="A57927"/>
      <c r="B57927"/>
      <c r="C57927"/>
      <c r="D57927"/>
      <c r="E57927" s="148"/>
      <c r="F57927" s="148"/>
      <c r="G57927" s="149"/>
      <c r="H57927" s="148"/>
      <c r="I57927"/>
    </row>
    <row r="57928" spans="1:9" x14ac:dyDescent="0.25">
      <c r="A57928"/>
      <c r="B57928"/>
      <c r="C57928"/>
      <c r="D57928"/>
      <c r="E57928" s="148"/>
      <c r="F57928" s="148"/>
      <c r="G57928" s="149"/>
      <c r="H57928" s="148"/>
      <c r="I57928"/>
    </row>
    <row r="57929" spans="1:9" x14ac:dyDescent="0.25">
      <c r="A57929"/>
      <c r="B57929"/>
      <c r="C57929"/>
      <c r="D57929"/>
      <c r="E57929" s="148"/>
      <c r="F57929" s="148"/>
      <c r="G57929" s="149"/>
      <c r="H57929" s="148"/>
      <c r="I57929"/>
    </row>
    <row r="57930" spans="1:9" x14ac:dyDescent="0.25">
      <c r="A57930"/>
      <c r="B57930"/>
      <c r="C57930"/>
      <c r="D57930"/>
      <c r="E57930" s="148"/>
      <c r="F57930" s="148"/>
      <c r="G57930" s="149"/>
      <c r="H57930" s="148"/>
      <c r="I57930"/>
    </row>
    <row r="57931" spans="1:9" x14ac:dyDescent="0.25">
      <c r="A57931"/>
      <c r="B57931"/>
      <c r="C57931"/>
      <c r="D57931"/>
      <c r="E57931" s="148"/>
      <c r="F57931" s="148"/>
      <c r="G57931" s="149"/>
      <c r="H57931" s="148"/>
      <c r="I57931"/>
    </row>
    <row r="57932" spans="1:9" x14ac:dyDescent="0.25">
      <c r="A57932"/>
      <c r="B57932"/>
      <c r="C57932"/>
      <c r="D57932"/>
      <c r="E57932" s="148"/>
      <c r="F57932" s="148"/>
      <c r="G57932" s="149"/>
      <c r="H57932" s="148"/>
      <c r="I57932"/>
    </row>
    <row r="57933" spans="1:9" x14ac:dyDescent="0.25">
      <c r="A57933"/>
      <c r="B57933"/>
      <c r="C57933"/>
      <c r="D57933"/>
      <c r="E57933" s="148"/>
      <c r="F57933" s="148"/>
      <c r="G57933" s="149"/>
      <c r="H57933" s="148"/>
      <c r="I57933"/>
    </row>
    <row r="57934" spans="1:9" x14ac:dyDescent="0.25">
      <c r="A57934"/>
      <c r="B57934"/>
      <c r="C57934"/>
      <c r="D57934"/>
      <c r="E57934" s="148"/>
      <c r="F57934" s="148"/>
      <c r="G57934" s="149"/>
      <c r="H57934" s="148"/>
      <c r="I57934"/>
    </row>
    <row r="57935" spans="1:9" x14ac:dyDescent="0.25">
      <c r="A57935"/>
      <c r="B57935"/>
      <c r="C57935"/>
      <c r="D57935"/>
      <c r="E57935" s="148"/>
      <c r="F57935" s="148"/>
      <c r="G57935" s="149"/>
      <c r="H57935" s="148"/>
      <c r="I57935"/>
    </row>
    <row r="57936" spans="1:9" x14ac:dyDescent="0.25">
      <c r="A57936"/>
      <c r="B57936"/>
      <c r="C57936"/>
      <c r="D57936"/>
      <c r="E57936" s="148"/>
      <c r="F57936" s="148"/>
      <c r="G57936" s="149"/>
      <c r="H57936" s="148"/>
      <c r="I57936"/>
    </row>
    <row r="57937" spans="1:9" x14ac:dyDescent="0.25">
      <c r="A57937"/>
      <c r="B57937"/>
      <c r="C57937"/>
      <c r="D57937"/>
      <c r="E57937" s="148"/>
      <c r="F57937" s="148"/>
      <c r="G57937" s="149"/>
      <c r="H57937" s="148"/>
      <c r="I57937"/>
    </row>
    <row r="57938" spans="1:9" x14ac:dyDescent="0.25">
      <c r="A57938"/>
      <c r="B57938"/>
      <c r="C57938"/>
      <c r="D57938"/>
      <c r="E57938" s="148"/>
      <c r="F57938" s="148"/>
      <c r="G57938" s="149"/>
      <c r="H57938" s="148"/>
      <c r="I57938"/>
    </row>
    <row r="57939" spans="1:9" x14ac:dyDescent="0.25">
      <c r="A57939"/>
      <c r="B57939"/>
      <c r="C57939"/>
      <c r="D57939"/>
      <c r="E57939" s="148"/>
      <c r="F57939" s="148"/>
      <c r="G57939" s="149"/>
      <c r="H57939" s="148"/>
      <c r="I57939"/>
    </row>
    <row r="57940" spans="1:9" x14ac:dyDescent="0.25">
      <c r="A57940"/>
      <c r="B57940"/>
      <c r="C57940"/>
      <c r="D57940"/>
      <c r="E57940" s="148"/>
      <c r="F57940" s="148"/>
      <c r="G57940" s="149"/>
      <c r="H57940" s="148"/>
      <c r="I57940"/>
    </row>
    <row r="57941" spans="1:9" x14ac:dyDescent="0.25">
      <c r="A57941"/>
      <c r="B57941"/>
      <c r="C57941"/>
      <c r="D57941"/>
      <c r="E57941" s="148"/>
      <c r="F57941" s="148"/>
      <c r="G57941" s="149"/>
      <c r="H57941" s="148"/>
      <c r="I57941"/>
    </row>
    <row r="57942" spans="1:9" x14ac:dyDescent="0.25">
      <c r="A57942"/>
      <c r="B57942"/>
      <c r="C57942"/>
      <c r="D57942"/>
      <c r="E57942" s="148"/>
      <c r="F57942" s="148"/>
      <c r="G57942" s="149"/>
      <c r="H57942" s="148"/>
      <c r="I57942"/>
    </row>
    <row r="57943" spans="1:9" x14ac:dyDescent="0.25">
      <c r="A57943"/>
      <c r="B57943"/>
      <c r="C57943"/>
      <c r="D57943"/>
      <c r="E57943" s="148"/>
      <c r="F57943" s="148"/>
      <c r="G57943" s="149"/>
      <c r="H57943" s="148"/>
      <c r="I57943"/>
    </row>
    <row r="57944" spans="1:9" x14ac:dyDescent="0.25">
      <c r="A57944"/>
      <c r="B57944"/>
      <c r="C57944"/>
      <c r="D57944"/>
      <c r="E57944" s="148"/>
      <c r="F57944" s="148"/>
      <c r="G57944" s="149"/>
      <c r="H57944" s="148"/>
      <c r="I57944"/>
    </row>
    <row r="57945" spans="1:9" x14ac:dyDescent="0.25">
      <c r="A57945"/>
      <c r="B57945"/>
      <c r="C57945"/>
      <c r="D57945"/>
      <c r="E57945" s="148"/>
      <c r="F57945" s="148"/>
      <c r="G57945" s="149"/>
      <c r="H57945" s="148"/>
      <c r="I57945"/>
    </row>
    <row r="57946" spans="1:9" x14ac:dyDescent="0.25">
      <c r="A57946"/>
      <c r="B57946"/>
      <c r="C57946"/>
      <c r="D57946"/>
      <c r="E57946" s="148"/>
      <c r="F57946" s="148"/>
      <c r="G57946" s="149"/>
      <c r="H57946" s="148"/>
      <c r="I57946"/>
    </row>
    <row r="57947" spans="1:9" x14ac:dyDescent="0.25">
      <c r="A57947"/>
      <c r="B57947"/>
      <c r="C57947"/>
      <c r="D57947"/>
      <c r="E57947" s="148"/>
      <c r="F57947" s="148"/>
      <c r="G57947" s="149"/>
      <c r="H57947" s="148"/>
      <c r="I57947"/>
    </row>
    <row r="57948" spans="1:9" x14ac:dyDescent="0.25">
      <c r="A57948"/>
      <c r="B57948"/>
      <c r="C57948"/>
      <c r="D57948"/>
      <c r="E57948" s="148"/>
      <c r="F57948" s="148"/>
      <c r="G57948" s="149"/>
      <c r="H57948" s="148"/>
      <c r="I57948"/>
    </row>
    <row r="57949" spans="1:9" x14ac:dyDescent="0.25">
      <c r="A57949"/>
      <c r="B57949"/>
      <c r="C57949"/>
      <c r="D57949"/>
      <c r="E57949" s="148"/>
      <c r="F57949" s="148"/>
      <c r="G57949" s="149"/>
      <c r="H57949" s="148"/>
      <c r="I57949"/>
    </row>
    <row r="57950" spans="1:9" x14ac:dyDescent="0.25">
      <c r="A57950"/>
      <c r="B57950"/>
      <c r="C57950"/>
      <c r="D57950"/>
      <c r="E57950" s="148"/>
      <c r="F57950" s="148"/>
      <c r="G57950" s="149"/>
      <c r="H57950" s="148"/>
      <c r="I57950"/>
    </row>
    <row r="57951" spans="1:9" x14ac:dyDescent="0.25">
      <c r="A57951"/>
      <c r="B57951"/>
      <c r="C57951"/>
      <c r="D57951"/>
      <c r="E57951" s="148"/>
      <c r="F57951" s="148"/>
      <c r="G57951" s="149"/>
      <c r="H57951" s="148"/>
      <c r="I57951"/>
    </row>
    <row r="57952" spans="1:9" x14ac:dyDescent="0.25">
      <c r="A57952"/>
      <c r="B57952"/>
      <c r="C57952"/>
      <c r="D57952"/>
      <c r="E57952" s="148"/>
      <c r="F57952" s="148"/>
      <c r="G57952" s="149"/>
      <c r="H57952" s="148"/>
      <c r="I57952"/>
    </row>
    <row r="57953" spans="1:9" x14ac:dyDescent="0.25">
      <c r="A57953"/>
      <c r="B57953"/>
      <c r="C57953"/>
      <c r="D57953"/>
      <c r="E57953" s="148"/>
      <c r="F57953" s="148"/>
      <c r="G57953" s="149"/>
      <c r="H57953" s="148"/>
      <c r="I57953"/>
    </row>
    <row r="57954" spans="1:9" x14ac:dyDescent="0.25">
      <c r="A57954"/>
      <c r="B57954"/>
      <c r="C57954"/>
      <c r="D57954"/>
      <c r="E57954" s="148"/>
      <c r="F57954" s="148"/>
      <c r="G57954" s="149"/>
      <c r="H57954" s="148"/>
      <c r="I57954"/>
    </row>
    <row r="57955" spans="1:9" x14ac:dyDescent="0.25">
      <c r="A57955"/>
      <c r="B57955"/>
      <c r="C57955"/>
      <c r="D57955"/>
      <c r="E57955" s="148"/>
      <c r="F57955" s="148"/>
      <c r="G57955" s="149"/>
      <c r="H57955" s="148"/>
      <c r="I57955"/>
    </row>
    <row r="57956" spans="1:9" x14ac:dyDescent="0.25">
      <c r="A57956"/>
      <c r="B57956"/>
      <c r="C57956"/>
      <c r="D57956"/>
      <c r="E57956" s="148"/>
      <c r="F57956" s="148"/>
      <c r="G57956" s="149"/>
      <c r="H57956" s="148"/>
      <c r="I57956"/>
    </row>
    <row r="57957" spans="1:9" x14ac:dyDescent="0.25">
      <c r="A57957"/>
      <c r="B57957"/>
      <c r="C57957"/>
      <c r="D57957"/>
      <c r="E57957" s="148"/>
      <c r="F57957" s="148"/>
      <c r="G57957" s="149"/>
      <c r="H57957" s="148"/>
      <c r="I57957"/>
    </row>
    <row r="57958" spans="1:9" x14ac:dyDescent="0.25">
      <c r="A57958"/>
      <c r="B57958"/>
      <c r="C57958"/>
      <c r="D57958"/>
      <c r="E57958" s="148"/>
      <c r="F57958" s="148"/>
      <c r="G57958" s="149"/>
      <c r="H57958" s="148"/>
      <c r="I57958"/>
    </row>
    <row r="57959" spans="1:9" x14ac:dyDescent="0.25">
      <c r="A57959"/>
      <c r="B57959"/>
      <c r="C57959"/>
      <c r="D57959"/>
      <c r="E57959" s="148"/>
      <c r="F57959" s="148"/>
      <c r="G57959" s="149"/>
      <c r="H57959" s="148"/>
      <c r="I57959"/>
    </row>
    <row r="57960" spans="1:9" x14ac:dyDescent="0.25">
      <c r="A57960"/>
      <c r="B57960"/>
      <c r="C57960"/>
      <c r="D57960"/>
      <c r="E57960" s="148"/>
      <c r="F57960" s="148"/>
      <c r="G57960" s="149"/>
      <c r="H57960" s="148"/>
      <c r="I57960"/>
    </row>
    <row r="57961" spans="1:9" x14ac:dyDescent="0.25">
      <c r="A57961"/>
      <c r="B57961"/>
      <c r="C57961"/>
      <c r="D57961"/>
      <c r="E57961" s="148"/>
      <c r="F57961" s="148"/>
      <c r="G57961" s="149"/>
      <c r="H57961" s="148"/>
      <c r="I57961"/>
    </row>
    <row r="57962" spans="1:9" x14ac:dyDescent="0.25">
      <c r="A57962"/>
      <c r="B57962"/>
      <c r="C57962"/>
      <c r="D57962"/>
      <c r="E57962" s="148"/>
      <c r="F57962" s="148"/>
      <c r="G57962" s="149"/>
      <c r="H57962" s="148"/>
      <c r="I57962"/>
    </row>
    <row r="57963" spans="1:9" x14ac:dyDescent="0.25">
      <c r="A57963"/>
      <c r="B57963"/>
      <c r="C57963"/>
      <c r="D57963"/>
      <c r="E57963" s="148"/>
      <c r="F57963" s="148"/>
      <c r="G57963" s="149"/>
      <c r="H57963" s="148"/>
      <c r="I57963"/>
    </row>
    <row r="57964" spans="1:9" x14ac:dyDescent="0.25">
      <c r="A57964"/>
      <c r="B57964"/>
      <c r="C57964"/>
      <c r="D57964"/>
      <c r="E57964" s="148"/>
      <c r="F57964" s="148"/>
      <c r="G57964" s="149"/>
      <c r="H57964" s="148"/>
      <c r="I57964"/>
    </row>
    <row r="57965" spans="1:9" x14ac:dyDescent="0.25">
      <c r="A57965"/>
      <c r="B57965"/>
      <c r="C57965"/>
      <c r="D57965"/>
      <c r="E57965" s="148"/>
      <c r="F57965" s="148"/>
      <c r="G57965" s="149"/>
      <c r="H57965" s="148"/>
      <c r="I57965"/>
    </row>
    <row r="57966" spans="1:9" x14ac:dyDescent="0.25">
      <c r="A57966"/>
      <c r="B57966"/>
      <c r="C57966"/>
      <c r="D57966"/>
      <c r="E57966" s="148"/>
      <c r="F57966" s="148"/>
      <c r="G57966" s="149"/>
      <c r="H57966" s="148"/>
      <c r="I57966"/>
    </row>
    <row r="57967" spans="1:9" x14ac:dyDescent="0.25">
      <c r="A57967"/>
      <c r="B57967"/>
      <c r="C57967"/>
      <c r="D57967"/>
      <c r="E57967" s="148"/>
      <c r="F57967" s="148"/>
      <c r="G57967" s="149"/>
      <c r="H57967" s="148"/>
      <c r="I57967"/>
    </row>
    <row r="57968" spans="1:9" x14ac:dyDescent="0.25">
      <c r="A57968"/>
      <c r="B57968"/>
      <c r="C57968"/>
      <c r="D57968"/>
      <c r="E57968" s="148"/>
      <c r="F57968" s="148"/>
      <c r="G57968" s="149"/>
      <c r="H57968" s="148"/>
      <c r="I57968"/>
    </row>
    <row r="57969" spans="1:9" x14ac:dyDescent="0.25">
      <c r="A57969"/>
      <c r="B57969"/>
      <c r="C57969"/>
      <c r="D57969"/>
      <c r="E57969" s="148"/>
      <c r="F57969" s="148"/>
      <c r="G57969" s="149"/>
      <c r="H57969" s="148"/>
      <c r="I57969"/>
    </row>
    <row r="57970" spans="1:9" x14ac:dyDescent="0.25">
      <c r="A57970"/>
      <c r="B57970"/>
      <c r="C57970"/>
      <c r="D57970"/>
      <c r="E57970" s="148"/>
      <c r="F57970" s="148"/>
      <c r="G57970" s="149"/>
      <c r="H57970" s="148"/>
      <c r="I57970"/>
    </row>
    <row r="57971" spans="1:9" x14ac:dyDescent="0.25">
      <c r="A57971"/>
      <c r="B57971"/>
      <c r="C57971"/>
      <c r="D57971"/>
      <c r="E57971" s="148"/>
      <c r="F57971" s="148"/>
      <c r="G57971" s="149"/>
      <c r="H57971" s="148"/>
      <c r="I57971"/>
    </row>
    <row r="57972" spans="1:9" x14ac:dyDescent="0.25">
      <c r="A57972"/>
      <c r="B57972"/>
      <c r="C57972"/>
      <c r="D57972"/>
      <c r="E57972" s="148"/>
      <c r="F57972" s="148"/>
      <c r="G57972" s="149"/>
      <c r="H57972" s="148"/>
      <c r="I57972"/>
    </row>
    <row r="57973" spans="1:9" x14ac:dyDescent="0.25">
      <c r="A57973"/>
      <c r="B57973"/>
      <c r="C57973"/>
      <c r="D57973"/>
      <c r="E57973" s="148"/>
      <c r="F57973" s="148"/>
      <c r="G57973" s="149"/>
      <c r="H57973" s="148"/>
      <c r="I57973"/>
    </row>
    <row r="57974" spans="1:9" x14ac:dyDescent="0.25">
      <c r="A57974"/>
      <c r="B57974"/>
      <c r="C57974"/>
      <c r="D57974"/>
      <c r="E57974" s="148"/>
      <c r="F57974" s="148"/>
      <c r="G57974" s="149"/>
      <c r="H57974" s="148"/>
      <c r="I57974"/>
    </row>
    <row r="57975" spans="1:9" x14ac:dyDescent="0.25">
      <c r="A57975"/>
      <c r="B57975"/>
      <c r="C57975"/>
      <c r="D57975"/>
      <c r="E57975" s="148"/>
      <c r="F57975" s="148"/>
      <c r="G57975" s="149"/>
      <c r="H57975" s="148"/>
      <c r="I57975"/>
    </row>
    <row r="57976" spans="1:9" x14ac:dyDescent="0.25">
      <c r="A57976"/>
      <c r="B57976"/>
      <c r="C57976"/>
      <c r="D57976"/>
      <c r="E57976" s="148"/>
      <c r="F57976" s="148"/>
      <c r="G57976" s="149"/>
      <c r="H57976" s="148"/>
      <c r="I57976"/>
    </row>
    <row r="57977" spans="1:9" x14ac:dyDescent="0.25">
      <c r="A57977"/>
      <c r="B57977"/>
      <c r="C57977"/>
      <c r="D57977"/>
      <c r="E57977" s="148"/>
      <c r="F57977" s="148"/>
      <c r="G57977" s="149"/>
      <c r="H57977" s="148"/>
      <c r="I57977"/>
    </row>
    <row r="57978" spans="1:9" x14ac:dyDescent="0.25">
      <c r="A57978"/>
      <c r="B57978"/>
      <c r="C57978"/>
      <c r="D57978"/>
      <c r="E57978" s="148"/>
      <c r="F57978" s="148"/>
      <c r="G57978" s="149"/>
      <c r="H57978" s="148"/>
      <c r="I57978"/>
    </row>
    <row r="57979" spans="1:9" x14ac:dyDescent="0.25">
      <c r="A57979"/>
      <c r="B57979"/>
      <c r="C57979"/>
      <c r="D57979"/>
      <c r="E57979" s="148"/>
      <c r="F57979" s="148"/>
      <c r="G57979" s="149"/>
      <c r="H57979" s="148"/>
      <c r="I57979"/>
    </row>
    <row r="57980" spans="1:9" x14ac:dyDescent="0.25">
      <c r="A57980"/>
      <c r="B57980"/>
      <c r="C57980"/>
      <c r="D57980"/>
      <c r="E57980" s="148"/>
      <c r="F57980" s="148"/>
      <c r="G57980" s="149"/>
      <c r="H57980" s="148"/>
      <c r="I57980"/>
    </row>
    <row r="57981" spans="1:9" x14ac:dyDescent="0.25">
      <c r="A57981"/>
      <c r="B57981"/>
      <c r="C57981"/>
      <c r="D57981"/>
      <c r="E57981" s="148"/>
      <c r="F57981" s="148"/>
      <c r="G57981" s="149"/>
      <c r="H57981" s="148"/>
      <c r="I57981"/>
    </row>
    <row r="57982" spans="1:9" x14ac:dyDescent="0.25">
      <c r="A57982"/>
      <c r="B57982"/>
      <c r="C57982"/>
      <c r="D57982"/>
      <c r="E57982" s="148"/>
      <c r="F57982" s="148"/>
      <c r="G57982" s="149"/>
      <c r="H57982" s="148"/>
      <c r="I57982"/>
    </row>
    <row r="57983" spans="1:9" x14ac:dyDescent="0.25">
      <c r="A57983"/>
      <c r="B57983"/>
      <c r="C57983"/>
      <c r="D57983"/>
      <c r="E57983" s="148"/>
      <c r="F57983" s="148"/>
      <c r="G57983" s="149"/>
      <c r="H57983" s="148"/>
      <c r="I57983"/>
    </row>
    <row r="57984" spans="1:9" x14ac:dyDescent="0.25">
      <c r="A57984"/>
      <c r="B57984"/>
      <c r="C57984"/>
      <c r="D57984"/>
      <c r="E57984" s="148"/>
      <c r="F57984" s="148"/>
      <c r="G57984" s="149"/>
      <c r="H57984" s="148"/>
      <c r="I57984"/>
    </row>
    <row r="57985" spans="1:9" x14ac:dyDescent="0.25">
      <c r="A57985"/>
      <c r="B57985"/>
      <c r="C57985"/>
      <c r="D57985"/>
      <c r="E57985" s="148"/>
      <c r="F57985" s="148"/>
      <c r="G57985" s="149"/>
      <c r="H57985" s="148"/>
      <c r="I57985"/>
    </row>
    <row r="57986" spans="1:9" x14ac:dyDescent="0.25">
      <c r="A57986"/>
      <c r="B57986"/>
      <c r="C57986"/>
      <c r="D57986"/>
      <c r="E57986" s="148"/>
      <c r="F57986" s="148"/>
      <c r="G57986" s="149"/>
      <c r="H57986" s="148"/>
      <c r="I57986"/>
    </row>
    <row r="57987" spans="1:9" x14ac:dyDescent="0.25">
      <c r="A57987"/>
      <c r="B57987"/>
      <c r="C57987"/>
      <c r="D57987"/>
      <c r="E57987" s="148"/>
      <c r="F57987" s="148"/>
      <c r="G57987" s="149"/>
      <c r="H57987" s="148"/>
      <c r="I57987"/>
    </row>
    <row r="57988" spans="1:9" x14ac:dyDescent="0.25">
      <c r="A57988"/>
      <c r="B57988"/>
      <c r="C57988"/>
      <c r="D57988"/>
      <c r="E57988" s="148"/>
      <c r="F57988" s="148"/>
      <c r="G57988" s="149"/>
      <c r="H57988" s="148"/>
      <c r="I57988"/>
    </row>
    <row r="57989" spans="1:9" x14ac:dyDescent="0.25">
      <c r="A57989"/>
      <c r="B57989"/>
      <c r="C57989"/>
      <c r="D57989"/>
      <c r="E57989" s="148"/>
      <c r="F57989" s="148"/>
      <c r="G57989" s="149"/>
      <c r="H57989" s="148"/>
      <c r="I57989"/>
    </row>
    <row r="57990" spans="1:9" x14ac:dyDescent="0.25">
      <c r="A57990"/>
      <c r="B57990"/>
      <c r="C57990"/>
      <c r="D57990"/>
      <c r="E57990" s="148"/>
      <c r="F57990" s="148"/>
      <c r="G57990" s="149"/>
      <c r="H57990" s="148"/>
      <c r="I57990"/>
    </row>
    <row r="57991" spans="1:9" x14ac:dyDescent="0.25">
      <c r="A57991"/>
      <c r="B57991"/>
      <c r="C57991"/>
      <c r="D57991"/>
      <c r="E57991" s="148"/>
      <c r="F57991" s="148"/>
      <c r="G57991" s="149"/>
      <c r="H57991" s="148"/>
      <c r="I57991"/>
    </row>
    <row r="57992" spans="1:9" x14ac:dyDescent="0.25">
      <c r="A57992"/>
      <c r="B57992"/>
      <c r="C57992"/>
      <c r="D57992"/>
      <c r="E57992" s="148"/>
      <c r="F57992" s="148"/>
      <c r="G57992" s="149"/>
      <c r="H57992" s="148"/>
      <c r="I57992"/>
    </row>
    <row r="57993" spans="1:9" x14ac:dyDescent="0.25">
      <c r="A57993"/>
      <c r="B57993"/>
      <c r="C57993"/>
      <c r="D57993"/>
      <c r="E57993" s="148"/>
      <c r="F57993" s="148"/>
      <c r="G57993" s="149"/>
      <c r="H57993" s="148"/>
      <c r="I57993"/>
    </row>
    <row r="57994" spans="1:9" x14ac:dyDescent="0.25">
      <c r="A57994"/>
      <c r="B57994"/>
      <c r="C57994"/>
      <c r="D57994"/>
      <c r="E57994" s="148"/>
      <c r="F57994" s="148"/>
      <c r="G57994" s="149"/>
      <c r="H57994" s="148"/>
      <c r="I57994"/>
    </row>
    <row r="57995" spans="1:9" x14ac:dyDescent="0.25">
      <c r="A57995"/>
      <c r="B57995"/>
      <c r="C57995"/>
      <c r="D57995"/>
      <c r="E57995" s="148"/>
      <c r="F57995" s="148"/>
      <c r="G57995" s="149"/>
      <c r="H57995" s="148"/>
      <c r="I57995"/>
    </row>
    <row r="57996" spans="1:9" x14ac:dyDescent="0.25">
      <c r="A57996"/>
      <c r="B57996"/>
      <c r="C57996"/>
      <c r="D57996"/>
      <c r="E57996" s="148"/>
      <c r="F57996" s="148"/>
      <c r="G57996" s="149"/>
      <c r="H57996" s="148"/>
      <c r="I57996"/>
    </row>
    <row r="57997" spans="1:9" x14ac:dyDescent="0.25">
      <c r="A57997"/>
      <c r="B57997"/>
      <c r="C57997"/>
      <c r="D57997"/>
      <c r="E57997" s="148"/>
      <c r="F57997" s="148"/>
      <c r="G57997" s="149"/>
      <c r="H57997" s="148"/>
      <c r="I57997"/>
    </row>
    <row r="57998" spans="1:9" x14ac:dyDescent="0.25">
      <c r="A57998"/>
      <c r="B57998"/>
      <c r="C57998"/>
      <c r="D57998"/>
      <c r="E57998" s="148"/>
      <c r="F57998" s="148"/>
      <c r="G57998" s="149"/>
      <c r="H57998" s="148"/>
      <c r="I57998"/>
    </row>
    <row r="57999" spans="1:9" x14ac:dyDescent="0.25">
      <c r="A57999"/>
      <c r="B57999"/>
      <c r="C57999"/>
      <c r="D57999"/>
      <c r="E57999" s="148"/>
      <c r="F57999" s="148"/>
      <c r="G57999" s="149"/>
      <c r="H57999" s="148"/>
      <c r="I57999"/>
    </row>
    <row r="58000" spans="1:9" x14ac:dyDescent="0.25">
      <c r="A58000"/>
      <c r="B58000"/>
      <c r="C58000"/>
      <c r="D58000"/>
      <c r="E58000" s="148"/>
      <c r="F58000" s="148"/>
      <c r="G58000" s="149"/>
      <c r="H58000" s="148"/>
      <c r="I58000"/>
    </row>
    <row r="58001" spans="1:9" x14ac:dyDescent="0.25">
      <c r="A58001"/>
      <c r="B58001"/>
      <c r="C58001"/>
      <c r="D58001"/>
      <c r="E58001" s="148"/>
      <c r="F58001" s="148"/>
      <c r="G58001" s="149"/>
      <c r="H58001" s="148"/>
      <c r="I58001"/>
    </row>
    <row r="58002" spans="1:9" x14ac:dyDescent="0.25">
      <c r="A58002"/>
      <c r="B58002"/>
      <c r="C58002"/>
      <c r="D58002"/>
      <c r="E58002" s="148"/>
      <c r="F58002" s="148"/>
      <c r="G58002" s="149"/>
      <c r="H58002" s="148"/>
      <c r="I58002"/>
    </row>
    <row r="58003" spans="1:9" x14ac:dyDescent="0.25">
      <c r="A58003"/>
      <c r="B58003"/>
      <c r="C58003"/>
      <c r="D58003"/>
      <c r="E58003" s="148"/>
      <c r="F58003" s="148"/>
      <c r="G58003" s="149"/>
      <c r="H58003" s="148"/>
      <c r="I58003"/>
    </row>
    <row r="58004" spans="1:9" x14ac:dyDescent="0.25">
      <c r="A58004"/>
      <c r="B58004"/>
      <c r="C58004"/>
      <c r="D58004"/>
      <c r="E58004" s="148"/>
      <c r="F58004" s="148"/>
      <c r="G58004" s="149"/>
      <c r="H58004" s="148"/>
      <c r="I58004"/>
    </row>
    <row r="58005" spans="1:9" x14ac:dyDescent="0.25">
      <c r="A58005"/>
      <c r="B58005"/>
      <c r="C58005"/>
      <c r="D58005"/>
      <c r="E58005" s="148"/>
      <c r="F58005" s="148"/>
      <c r="G58005" s="149"/>
      <c r="H58005" s="148"/>
      <c r="I58005"/>
    </row>
    <row r="58006" spans="1:9" x14ac:dyDescent="0.25">
      <c r="A58006"/>
      <c r="B58006"/>
      <c r="C58006"/>
      <c r="D58006"/>
      <c r="E58006" s="148"/>
      <c r="F58006" s="148"/>
      <c r="G58006" s="149"/>
      <c r="H58006" s="148"/>
      <c r="I58006"/>
    </row>
    <row r="58007" spans="1:9" x14ac:dyDescent="0.25">
      <c r="A58007"/>
      <c r="B58007"/>
      <c r="C58007"/>
      <c r="D58007"/>
      <c r="E58007" s="148"/>
      <c r="F58007" s="148"/>
      <c r="G58007" s="149"/>
      <c r="H58007" s="148"/>
      <c r="I58007"/>
    </row>
    <row r="58008" spans="1:9" x14ac:dyDescent="0.25">
      <c r="A58008"/>
      <c r="B58008"/>
      <c r="C58008"/>
      <c r="D58008"/>
      <c r="E58008" s="148"/>
      <c r="F58008" s="148"/>
      <c r="G58008" s="149"/>
      <c r="H58008" s="148"/>
      <c r="I58008"/>
    </row>
    <row r="58009" spans="1:9" x14ac:dyDescent="0.25">
      <c r="A58009"/>
      <c r="B58009"/>
      <c r="C58009"/>
      <c r="D58009"/>
      <c r="E58009" s="148"/>
      <c r="F58009" s="148"/>
      <c r="G58009" s="149"/>
      <c r="H58009" s="148"/>
      <c r="I58009"/>
    </row>
    <row r="58010" spans="1:9" x14ac:dyDescent="0.25">
      <c r="A58010"/>
      <c r="B58010"/>
      <c r="C58010"/>
      <c r="D58010"/>
      <c r="E58010" s="148"/>
      <c r="F58010" s="148"/>
      <c r="G58010" s="149"/>
      <c r="H58010" s="148"/>
      <c r="I58010"/>
    </row>
    <row r="58011" spans="1:9" x14ac:dyDescent="0.25">
      <c r="A58011"/>
      <c r="B58011"/>
      <c r="C58011"/>
      <c r="D58011"/>
      <c r="E58011" s="148"/>
      <c r="F58011" s="148"/>
      <c r="G58011" s="149"/>
      <c r="H58011" s="148"/>
      <c r="I58011"/>
    </row>
    <row r="58012" spans="1:9" x14ac:dyDescent="0.25">
      <c r="A58012"/>
      <c r="B58012"/>
      <c r="C58012"/>
      <c r="D58012"/>
      <c r="E58012" s="148"/>
      <c r="F58012" s="148"/>
      <c r="G58012" s="149"/>
      <c r="H58012" s="148"/>
      <c r="I58012"/>
    </row>
    <row r="58013" spans="1:9" x14ac:dyDescent="0.25">
      <c r="A58013"/>
      <c r="B58013"/>
      <c r="C58013"/>
      <c r="D58013"/>
      <c r="E58013" s="148"/>
      <c r="F58013" s="148"/>
      <c r="G58013" s="149"/>
      <c r="H58013" s="148"/>
      <c r="I58013"/>
    </row>
    <row r="58014" spans="1:9" x14ac:dyDescent="0.25">
      <c r="A58014"/>
      <c r="B58014"/>
      <c r="C58014"/>
      <c r="D58014"/>
      <c r="E58014" s="148"/>
      <c r="F58014" s="148"/>
      <c r="G58014" s="149"/>
      <c r="H58014" s="148"/>
      <c r="I58014"/>
    </row>
    <row r="58015" spans="1:9" x14ac:dyDescent="0.25">
      <c r="A58015"/>
      <c r="B58015"/>
      <c r="C58015"/>
      <c r="D58015"/>
      <c r="E58015" s="148"/>
      <c r="F58015" s="148"/>
      <c r="G58015" s="149"/>
      <c r="H58015" s="148"/>
      <c r="I58015"/>
    </row>
    <row r="58016" spans="1:9" x14ac:dyDescent="0.25">
      <c r="A58016"/>
      <c r="B58016"/>
      <c r="C58016"/>
      <c r="D58016"/>
      <c r="E58016" s="148"/>
      <c r="F58016" s="148"/>
      <c r="G58016" s="149"/>
      <c r="H58016" s="148"/>
      <c r="I58016"/>
    </row>
    <row r="58017" spans="1:9" x14ac:dyDescent="0.25">
      <c r="A58017"/>
      <c r="B58017"/>
      <c r="C58017"/>
      <c r="D58017"/>
      <c r="E58017" s="148"/>
      <c r="F58017" s="148"/>
      <c r="G58017" s="149"/>
      <c r="H58017" s="148"/>
      <c r="I58017"/>
    </row>
    <row r="58018" spans="1:9" x14ac:dyDescent="0.25">
      <c r="A58018"/>
      <c r="B58018"/>
      <c r="C58018"/>
      <c r="D58018"/>
      <c r="E58018" s="148"/>
      <c r="F58018" s="148"/>
      <c r="G58018" s="149"/>
      <c r="H58018" s="148"/>
      <c r="I58018"/>
    </row>
    <row r="58019" spans="1:9" x14ac:dyDescent="0.25">
      <c r="A58019"/>
      <c r="B58019"/>
      <c r="C58019"/>
      <c r="D58019"/>
      <c r="E58019" s="148"/>
      <c r="F58019" s="148"/>
      <c r="G58019" s="149"/>
      <c r="H58019" s="148"/>
      <c r="I58019"/>
    </row>
    <row r="58020" spans="1:9" x14ac:dyDescent="0.25">
      <c r="A58020"/>
      <c r="B58020"/>
      <c r="C58020"/>
      <c r="D58020"/>
      <c r="E58020" s="148"/>
      <c r="F58020" s="148"/>
      <c r="G58020" s="149"/>
      <c r="H58020" s="148"/>
      <c r="I58020"/>
    </row>
    <row r="58021" spans="1:9" x14ac:dyDescent="0.25">
      <c r="A58021"/>
      <c r="B58021"/>
      <c r="C58021"/>
      <c r="D58021"/>
      <c r="E58021" s="148"/>
      <c r="F58021" s="148"/>
      <c r="G58021" s="149"/>
      <c r="H58021" s="148"/>
      <c r="I58021"/>
    </row>
    <row r="58022" spans="1:9" x14ac:dyDescent="0.25">
      <c r="A58022"/>
      <c r="B58022"/>
      <c r="C58022"/>
      <c r="D58022"/>
      <c r="E58022" s="148"/>
      <c r="F58022" s="148"/>
      <c r="G58022" s="149"/>
      <c r="H58022" s="148"/>
      <c r="I58022"/>
    </row>
    <row r="58023" spans="1:9" x14ac:dyDescent="0.25">
      <c r="A58023"/>
      <c r="B58023"/>
      <c r="C58023"/>
      <c r="D58023"/>
      <c r="E58023" s="148"/>
      <c r="F58023" s="148"/>
      <c r="G58023" s="149"/>
      <c r="H58023" s="148"/>
      <c r="I58023"/>
    </row>
    <row r="58024" spans="1:9" x14ac:dyDescent="0.25">
      <c r="A58024"/>
      <c r="B58024"/>
      <c r="C58024"/>
      <c r="D58024"/>
      <c r="E58024" s="148"/>
      <c r="F58024" s="148"/>
      <c r="G58024" s="149"/>
      <c r="H58024" s="148"/>
      <c r="I58024"/>
    </row>
    <row r="58025" spans="1:9" x14ac:dyDescent="0.25">
      <c r="A58025"/>
      <c r="B58025"/>
      <c r="C58025"/>
      <c r="D58025"/>
      <c r="E58025" s="148"/>
      <c r="F58025" s="148"/>
      <c r="G58025" s="149"/>
      <c r="H58025" s="148"/>
      <c r="I58025"/>
    </row>
    <row r="58026" spans="1:9" x14ac:dyDescent="0.25">
      <c r="A58026"/>
      <c r="B58026"/>
      <c r="C58026"/>
      <c r="D58026"/>
      <c r="E58026" s="148"/>
      <c r="F58026" s="148"/>
      <c r="G58026" s="149"/>
      <c r="H58026" s="148"/>
      <c r="I58026"/>
    </row>
    <row r="58027" spans="1:9" x14ac:dyDescent="0.25">
      <c r="A58027"/>
      <c r="B58027"/>
      <c r="C58027"/>
      <c r="D58027"/>
      <c r="E58027" s="148"/>
      <c r="F58027" s="148"/>
      <c r="G58027" s="149"/>
      <c r="H58027" s="148"/>
      <c r="I58027"/>
    </row>
    <row r="58028" spans="1:9" x14ac:dyDescent="0.25">
      <c r="A58028"/>
      <c r="B58028"/>
      <c r="C58028"/>
      <c r="D58028"/>
      <c r="E58028" s="148"/>
      <c r="F58028" s="148"/>
      <c r="G58028" s="149"/>
      <c r="H58028" s="148"/>
      <c r="I58028"/>
    </row>
    <row r="58029" spans="1:9" x14ac:dyDescent="0.25">
      <c r="A58029"/>
      <c r="B58029"/>
      <c r="C58029"/>
      <c r="D58029"/>
      <c r="E58029" s="148"/>
      <c r="F58029" s="148"/>
      <c r="G58029" s="149"/>
      <c r="H58029" s="148"/>
      <c r="I58029"/>
    </row>
    <row r="58030" spans="1:9" x14ac:dyDescent="0.25">
      <c r="A58030"/>
      <c r="B58030"/>
      <c r="C58030"/>
      <c r="D58030"/>
      <c r="E58030" s="148"/>
      <c r="F58030" s="148"/>
      <c r="G58030" s="149"/>
      <c r="H58030" s="148"/>
      <c r="I58030"/>
    </row>
    <row r="58031" spans="1:9" x14ac:dyDescent="0.25">
      <c r="A58031"/>
      <c r="B58031"/>
      <c r="C58031"/>
      <c r="D58031"/>
      <c r="E58031" s="148"/>
      <c r="F58031" s="148"/>
      <c r="G58031" s="149"/>
      <c r="H58031" s="148"/>
      <c r="I58031"/>
    </row>
    <row r="58032" spans="1:9" x14ac:dyDescent="0.25">
      <c r="A58032"/>
      <c r="B58032"/>
      <c r="C58032"/>
      <c r="D58032"/>
      <c r="E58032" s="148"/>
      <c r="F58032" s="148"/>
      <c r="G58032" s="149"/>
      <c r="H58032" s="148"/>
      <c r="I58032"/>
    </row>
    <row r="58033" spans="1:9" x14ac:dyDescent="0.25">
      <c r="A58033"/>
      <c r="B58033"/>
      <c r="C58033"/>
      <c r="D58033"/>
      <c r="E58033" s="148"/>
      <c r="F58033" s="148"/>
      <c r="G58033" s="149"/>
      <c r="H58033" s="148"/>
      <c r="I58033"/>
    </row>
    <row r="58034" spans="1:9" x14ac:dyDescent="0.25">
      <c r="A58034"/>
      <c r="B58034"/>
      <c r="C58034"/>
      <c r="D58034"/>
      <c r="E58034" s="148"/>
      <c r="F58034" s="148"/>
      <c r="G58034" s="149"/>
      <c r="H58034" s="148"/>
      <c r="I58034"/>
    </row>
    <row r="58035" spans="1:9" x14ac:dyDescent="0.25">
      <c r="A58035"/>
      <c r="B58035"/>
      <c r="C58035"/>
      <c r="D58035"/>
      <c r="E58035" s="148"/>
      <c r="F58035" s="148"/>
      <c r="G58035" s="149"/>
      <c r="H58035" s="148"/>
      <c r="I58035"/>
    </row>
    <row r="58036" spans="1:9" x14ac:dyDescent="0.25">
      <c r="A58036"/>
      <c r="B58036"/>
      <c r="C58036"/>
      <c r="D58036"/>
      <c r="E58036" s="148"/>
      <c r="F58036" s="148"/>
      <c r="G58036" s="149"/>
      <c r="H58036" s="148"/>
      <c r="I58036"/>
    </row>
    <row r="58037" spans="1:9" x14ac:dyDescent="0.25">
      <c r="A58037"/>
      <c r="B58037"/>
      <c r="C58037"/>
      <c r="D58037"/>
      <c r="E58037" s="148"/>
      <c r="F58037" s="148"/>
      <c r="G58037" s="149"/>
      <c r="H58037" s="148"/>
      <c r="I58037"/>
    </row>
    <row r="58038" spans="1:9" x14ac:dyDescent="0.25">
      <c r="A58038"/>
      <c r="B58038"/>
      <c r="C58038"/>
      <c r="D58038"/>
      <c r="E58038" s="148"/>
      <c r="F58038" s="148"/>
      <c r="G58038" s="149"/>
      <c r="H58038" s="148"/>
      <c r="I58038"/>
    </row>
    <row r="58039" spans="1:9" x14ac:dyDescent="0.25">
      <c r="A58039"/>
      <c r="B58039"/>
      <c r="C58039"/>
      <c r="D58039"/>
      <c r="E58039" s="148"/>
      <c r="F58039" s="148"/>
      <c r="G58039" s="149"/>
      <c r="H58039" s="148"/>
      <c r="I58039"/>
    </row>
    <row r="58040" spans="1:9" x14ac:dyDescent="0.25">
      <c r="A58040"/>
      <c r="B58040"/>
      <c r="C58040"/>
      <c r="D58040"/>
      <c r="E58040" s="148"/>
      <c r="F58040" s="148"/>
      <c r="G58040" s="149"/>
      <c r="H58040" s="148"/>
      <c r="I58040"/>
    </row>
    <row r="58041" spans="1:9" x14ac:dyDescent="0.25">
      <c r="A58041"/>
      <c r="B58041"/>
      <c r="C58041"/>
      <c r="D58041"/>
      <c r="E58041" s="148"/>
      <c r="F58041" s="148"/>
      <c r="G58041" s="149"/>
      <c r="H58041" s="148"/>
      <c r="I58041"/>
    </row>
    <row r="58042" spans="1:9" x14ac:dyDescent="0.25">
      <c r="A58042"/>
      <c r="B58042"/>
      <c r="C58042"/>
      <c r="D58042"/>
      <c r="E58042" s="148"/>
      <c r="F58042" s="148"/>
      <c r="G58042" s="149"/>
      <c r="H58042" s="148"/>
      <c r="I58042"/>
    </row>
    <row r="58043" spans="1:9" x14ac:dyDescent="0.25">
      <c r="A58043"/>
      <c r="B58043"/>
      <c r="C58043"/>
      <c r="D58043"/>
      <c r="E58043" s="148"/>
      <c r="F58043" s="148"/>
      <c r="G58043" s="149"/>
      <c r="H58043" s="148"/>
      <c r="I58043"/>
    </row>
    <row r="58044" spans="1:9" x14ac:dyDescent="0.25">
      <c r="A58044"/>
      <c r="B58044"/>
      <c r="C58044"/>
      <c r="D58044"/>
      <c r="E58044" s="148"/>
      <c r="F58044" s="148"/>
      <c r="G58044" s="149"/>
      <c r="H58044" s="148"/>
      <c r="I58044"/>
    </row>
    <row r="58045" spans="1:9" x14ac:dyDescent="0.25">
      <c r="A58045"/>
      <c r="B58045"/>
      <c r="C58045"/>
      <c r="D58045"/>
      <c r="E58045" s="148"/>
      <c r="F58045" s="148"/>
      <c r="G58045" s="149"/>
      <c r="H58045" s="148"/>
      <c r="I58045"/>
    </row>
    <row r="58046" spans="1:9" x14ac:dyDescent="0.25">
      <c r="A58046"/>
      <c r="B58046"/>
      <c r="C58046"/>
      <c r="D58046"/>
      <c r="E58046" s="148"/>
      <c r="F58046" s="148"/>
      <c r="G58046" s="149"/>
      <c r="H58046" s="148"/>
      <c r="I58046"/>
    </row>
    <row r="58047" spans="1:9" x14ac:dyDescent="0.25">
      <c r="A58047"/>
      <c r="B58047"/>
      <c r="C58047"/>
      <c r="D58047"/>
      <c r="E58047" s="148"/>
      <c r="F58047" s="148"/>
      <c r="G58047" s="149"/>
      <c r="H58047" s="148"/>
      <c r="I58047"/>
    </row>
    <row r="58048" spans="1:9" x14ac:dyDescent="0.25">
      <c r="A58048"/>
      <c r="B58048"/>
      <c r="C58048"/>
      <c r="D58048"/>
      <c r="E58048" s="148"/>
      <c r="F58048" s="148"/>
      <c r="G58048" s="149"/>
      <c r="H58048" s="148"/>
      <c r="I58048"/>
    </row>
    <row r="58049" spans="1:9" x14ac:dyDescent="0.25">
      <c r="A58049"/>
      <c r="B58049"/>
      <c r="C58049"/>
      <c r="D58049"/>
      <c r="E58049" s="148"/>
      <c r="F58049" s="148"/>
      <c r="G58049" s="149"/>
      <c r="H58049" s="148"/>
      <c r="I58049"/>
    </row>
    <row r="58050" spans="1:9" x14ac:dyDescent="0.25">
      <c r="A58050"/>
      <c r="B58050"/>
      <c r="C58050"/>
      <c r="D58050"/>
      <c r="E58050" s="148"/>
      <c r="F58050" s="148"/>
      <c r="G58050" s="149"/>
      <c r="H58050" s="148"/>
      <c r="I58050"/>
    </row>
    <row r="58051" spans="1:9" x14ac:dyDescent="0.25">
      <c r="A58051"/>
      <c r="B58051"/>
      <c r="C58051"/>
      <c r="D58051"/>
      <c r="E58051" s="148"/>
      <c r="F58051" s="148"/>
      <c r="G58051" s="149"/>
      <c r="H58051" s="148"/>
      <c r="I58051"/>
    </row>
    <row r="58052" spans="1:9" x14ac:dyDescent="0.25">
      <c r="A58052"/>
      <c r="B58052"/>
      <c r="C58052"/>
      <c r="D58052"/>
      <c r="E58052" s="148"/>
      <c r="F58052" s="148"/>
      <c r="G58052" s="149"/>
      <c r="H58052" s="148"/>
      <c r="I58052"/>
    </row>
    <row r="58053" spans="1:9" x14ac:dyDescent="0.25">
      <c r="A58053"/>
      <c r="B58053"/>
      <c r="C58053"/>
      <c r="D58053"/>
      <c r="E58053" s="148"/>
      <c r="F58053" s="148"/>
      <c r="G58053" s="149"/>
      <c r="H58053" s="148"/>
      <c r="I58053"/>
    </row>
    <row r="58054" spans="1:9" x14ac:dyDescent="0.25">
      <c r="A58054"/>
      <c r="B58054"/>
      <c r="C58054"/>
      <c r="D58054"/>
      <c r="E58054" s="148"/>
      <c r="F58054" s="148"/>
      <c r="G58054" s="149"/>
      <c r="H58054" s="148"/>
      <c r="I58054"/>
    </row>
    <row r="58055" spans="1:9" x14ac:dyDescent="0.25">
      <c r="A58055"/>
      <c r="B58055"/>
      <c r="C58055"/>
      <c r="D58055"/>
      <c r="E58055" s="148"/>
      <c r="F58055" s="148"/>
      <c r="G58055" s="149"/>
      <c r="H58055" s="148"/>
      <c r="I58055"/>
    </row>
    <row r="58056" spans="1:9" x14ac:dyDescent="0.25">
      <c r="A58056"/>
      <c r="B58056"/>
      <c r="C58056"/>
      <c r="D58056"/>
      <c r="E58056" s="148"/>
      <c r="F58056" s="148"/>
      <c r="G58056" s="149"/>
      <c r="H58056" s="148"/>
      <c r="I58056"/>
    </row>
    <row r="58057" spans="1:9" x14ac:dyDescent="0.25">
      <c r="A58057"/>
      <c r="B58057"/>
      <c r="C58057"/>
      <c r="D58057"/>
      <c r="E58057" s="148"/>
      <c r="F58057" s="148"/>
      <c r="G58057" s="149"/>
      <c r="H58057" s="148"/>
      <c r="I58057"/>
    </row>
    <row r="58058" spans="1:9" x14ac:dyDescent="0.25">
      <c r="A58058"/>
      <c r="B58058"/>
      <c r="C58058"/>
      <c r="D58058"/>
      <c r="E58058" s="148"/>
      <c r="F58058" s="148"/>
      <c r="G58058" s="149"/>
      <c r="H58058" s="148"/>
      <c r="I58058"/>
    </row>
    <row r="58059" spans="1:9" x14ac:dyDescent="0.25">
      <c r="A58059"/>
      <c r="B58059"/>
      <c r="C58059"/>
      <c r="D58059"/>
      <c r="E58059" s="148"/>
      <c r="F58059" s="148"/>
      <c r="G58059" s="149"/>
      <c r="H58059" s="148"/>
      <c r="I58059"/>
    </row>
    <row r="58060" spans="1:9" x14ac:dyDescent="0.25">
      <c r="A58060"/>
      <c r="B58060"/>
      <c r="C58060"/>
      <c r="D58060"/>
      <c r="E58060" s="148"/>
      <c r="F58060" s="148"/>
      <c r="G58060" s="149"/>
      <c r="H58060" s="148"/>
      <c r="I58060"/>
    </row>
    <row r="58061" spans="1:9" x14ac:dyDescent="0.25">
      <c r="A58061"/>
      <c r="B58061"/>
      <c r="C58061"/>
      <c r="D58061"/>
      <c r="E58061" s="148"/>
      <c r="F58061" s="148"/>
      <c r="G58061" s="149"/>
      <c r="H58061" s="148"/>
      <c r="I58061"/>
    </row>
    <row r="58062" spans="1:9" x14ac:dyDescent="0.25">
      <c r="A58062"/>
      <c r="B58062"/>
      <c r="C58062"/>
      <c r="D58062"/>
      <c r="E58062" s="148"/>
      <c r="F58062" s="148"/>
      <c r="G58062" s="149"/>
      <c r="H58062" s="148"/>
      <c r="I58062"/>
    </row>
    <row r="58063" spans="1:9" x14ac:dyDescent="0.25">
      <c r="A58063"/>
      <c r="B58063"/>
      <c r="C58063"/>
      <c r="D58063"/>
      <c r="E58063" s="148"/>
      <c r="F58063" s="148"/>
      <c r="G58063" s="149"/>
      <c r="H58063" s="148"/>
      <c r="I58063"/>
    </row>
    <row r="58064" spans="1:9" x14ac:dyDescent="0.25">
      <c r="A58064"/>
      <c r="B58064"/>
      <c r="C58064"/>
      <c r="D58064"/>
      <c r="E58064" s="148"/>
      <c r="F58064" s="148"/>
      <c r="G58064" s="149"/>
      <c r="H58064" s="148"/>
      <c r="I58064"/>
    </row>
    <row r="58065" spans="1:9" x14ac:dyDescent="0.25">
      <c r="A58065"/>
      <c r="B58065"/>
      <c r="C58065"/>
      <c r="D58065"/>
      <c r="E58065" s="148"/>
      <c r="F58065" s="148"/>
      <c r="G58065" s="149"/>
      <c r="H58065" s="148"/>
      <c r="I58065"/>
    </row>
    <row r="58066" spans="1:9" x14ac:dyDescent="0.25">
      <c r="A58066"/>
      <c r="B58066"/>
      <c r="C58066"/>
      <c r="D58066"/>
      <c r="E58066" s="148"/>
      <c r="F58066" s="148"/>
      <c r="G58066" s="149"/>
      <c r="H58066" s="148"/>
      <c r="I58066"/>
    </row>
    <row r="58067" spans="1:9" x14ac:dyDescent="0.25">
      <c r="A58067"/>
      <c r="B58067"/>
      <c r="C58067"/>
      <c r="D58067"/>
      <c r="E58067" s="148"/>
      <c r="F58067" s="148"/>
      <c r="G58067" s="149"/>
      <c r="H58067" s="148"/>
      <c r="I58067"/>
    </row>
    <row r="58068" spans="1:9" x14ac:dyDescent="0.25">
      <c r="A58068"/>
      <c r="B58068"/>
      <c r="C58068"/>
      <c r="D58068"/>
      <c r="E58068" s="148"/>
      <c r="F58068" s="148"/>
      <c r="G58068" s="149"/>
      <c r="H58068" s="148"/>
      <c r="I58068"/>
    </row>
    <row r="58069" spans="1:9" x14ac:dyDescent="0.25">
      <c r="A58069"/>
      <c r="B58069"/>
      <c r="C58069"/>
      <c r="D58069"/>
      <c r="E58069" s="148"/>
      <c r="F58069" s="148"/>
      <c r="G58069" s="149"/>
      <c r="H58069" s="148"/>
      <c r="I58069"/>
    </row>
    <row r="58070" spans="1:9" x14ac:dyDescent="0.25">
      <c r="A58070"/>
      <c r="B58070"/>
      <c r="C58070"/>
      <c r="D58070"/>
      <c r="E58070" s="148"/>
      <c r="F58070" s="148"/>
      <c r="G58070" s="149"/>
      <c r="H58070" s="148"/>
      <c r="I58070"/>
    </row>
    <row r="58071" spans="1:9" x14ac:dyDescent="0.25">
      <c r="A58071"/>
      <c r="B58071"/>
      <c r="C58071"/>
      <c r="D58071"/>
      <c r="E58071" s="148"/>
      <c r="F58071" s="148"/>
      <c r="G58071" s="149"/>
      <c r="H58071" s="148"/>
      <c r="I58071"/>
    </row>
    <row r="58072" spans="1:9" x14ac:dyDescent="0.25">
      <c r="A58072"/>
      <c r="B58072"/>
      <c r="C58072"/>
      <c r="D58072"/>
      <c r="E58072" s="148"/>
      <c r="F58072" s="148"/>
      <c r="G58072" s="149"/>
      <c r="H58072" s="148"/>
      <c r="I58072"/>
    </row>
    <row r="58073" spans="1:9" x14ac:dyDescent="0.25">
      <c r="A58073"/>
      <c r="B58073"/>
      <c r="C58073"/>
      <c r="D58073"/>
      <c r="E58073" s="148"/>
      <c r="F58073" s="148"/>
      <c r="G58073" s="149"/>
      <c r="H58073" s="148"/>
      <c r="I58073"/>
    </row>
    <row r="58074" spans="1:9" x14ac:dyDescent="0.25">
      <c r="A58074"/>
      <c r="B58074"/>
      <c r="C58074"/>
      <c r="D58074"/>
      <c r="E58074" s="148"/>
      <c r="F58074" s="148"/>
      <c r="G58074" s="149"/>
      <c r="H58074" s="148"/>
      <c r="I58074"/>
    </row>
    <row r="58075" spans="1:9" x14ac:dyDescent="0.25">
      <c r="A58075"/>
      <c r="B58075"/>
      <c r="C58075"/>
      <c r="D58075"/>
      <c r="E58075" s="148"/>
      <c r="F58075" s="148"/>
      <c r="G58075" s="149"/>
      <c r="H58075" s="148"/>
      <c r="I58075"/>
    </row>
    <row r="58076" spans="1:9" x14ac:dyDescent="0.25">
      <c r="A58076"/>
      <c r="B58076"/>
      <c r="C58076"/>
      <c r="D58076"/>
      <c r="E58076" s="148"/>
      <c r="F58076" s="148"/>
      <c r="G58076" s="149"/>
      <c r="H58076" s="148"/>
      <c r="I58076"/>
    </row>
    <row r="58077" spans="1:9" x14ac:dyDescent="0.25">
      <c r="A58077"/>
      <c r="B58077"/>
      <c r="C58077"/>
      <c r="D58077"/>
      <c r="E58077" s="148"/>
      <c r="F58077" s="148"/>
      <c r="G58077" s="149"/>
      <c r="H58077" s="148"/>
      <c r="I58077"/>
    </row>
    <row r="58078" spans="1:9" x14ac:dyDescent="0.25">
      <c r="A58078"/>
      <c r="B58078"/>
      <c r="C58078"/>
      <c r="D58078"/>
      <c r="E58078" s="148"/>
      <c r="F58078" s="148"/>
      <c r="G58078" s="149"/>
      <c r="H58078" s="148"/>
      <c r="I58078"/>
    </row>
    <row r="58079" spans="1:9" x14ac:dyDescent="0.25">
      <c r="A58079"/>
      <c r="B58079"/>
      <c r="C58079"/>
      <c r="D58079"/>
      <c r="E58079" s="148"/>
      <c r="F58079" s="148"/>
      <c r="G58079" s="149"/>
      <c r="H58079" s="148"/>
      <c r="I58079"/>
    </row>
    <row r="58080" spans="1:9" x14ac:dyDescent="0.25">
      <c r="A58080"/>
      <c r="B58080"/>
      <c r="C58080"/>
      <c r="D58080"/>
      <c r="E58080" s="148"/>
      <c r="F58080" s="148"/>
      <c r="G58080" s="149"/>
      <c r="H58080" s="148"/>
      <c r="I58080"/>
    </row>
    <row r="58081" spans="1:9" x14ac:dyDescent="0.25">
      <c r="A58081"/>
      <c r="B58081"/>
      <c r="C58081"/>
      <c r="D58081"/>
      <c r="E58081" s="148"/>
      <c r="F58081" s="148"/>
      <c r="G58081" s="149"/>
      <c r="H58081" s="148"/>
      <c r="I58081"/>
    </row>
    <row r="58082" spans="1:9" x14ac:dyDescent="0.25">
      <c r="A58082"/>
      <c r="B58082"/>
      <c r="C58082"/>
      <c r="D58082"/>
      <c r="E58082" s="148"/>
      <c r="F58082" s="148"/>
      <c r="G58082" s="149"/>
      <c r="H58082" s="148"/>
      <c r="I58082"/>
    </row>
    <row r="58083" spans="1:9" x14ac:dyDescent="0.25">
      <c r="A58083"/>
      <c r="B58083"/>
      <c r="C58083"/>
      <c r="D58083"/>
      <c r="E58083" s="148"/>
      <c r="F58083" s="148"/>
      <c r="G58083" s="149"/>
      <c r="H58083" s="148"/>
      <c r="I58083"/>
    </row>
    <row r="58084" spans="1:9" x14ac:dyDescent="0.25">
      <c r="A58084"/>
      <c r="B58084"/>
      <c r="C58084"/>
      <c r="D58084"/>
      <c r="E58084" s="148"/>
      <c r="F58084" s="148"/>
      <c r="G58084" s="149"/>
      <c r="H58084" s="148"/>
      <c r="I58084"/>
    </row>
    <row r="58085" spans="1:9" x14ac:dyDescent="0.25">
      <c r="A58085"/>
      <c r="B58085"/>
      <c r="C58085"/>
      <c r="D58085"/>
      <c r="E58085" s="148"/>
      <c r="F58085" s="148"/>
      <c r="G58085" s="149"/>
      <c r="H58085" s="148"/>
      <c r="I58085"/>
    </row>
    <row r="58086" spans="1:9" x14ac:dyDescent="0.25">
      <c r="A58086"/>
      <c r="B58086"/>
      <c r="C58086"/>
      <c r="D58086"/>
      <c r="E58086" s="148"/>
      <c r="F58086" s="148"/>
      <c r="G58086" s="149"/>
      <c r="H58086" s="148"/>
      <c r="I58086"/>
    </row>
    <row r="58087" spans="1:9" x14ac:dyDescent="0.25">
      <c r="A58087"/>
      <c r="B58087"/>
      <c r="C58087"/>
      <c r="D58087"/>
      <c r="E58087" s="148"/>
      <c r="F58087" s="148"/>
      <c r="G58087" s="149"/>
      <c r="H58087" s="148"/>
      <c r="I58087"/>
    </row>
    <row r="58088" spans="1:9" x14ac:dyDescent="0.25">
      <c r="A58088"/>
      <c r="B58088"/>
      <c r="C58088"/>
      <c r="D58088"/>
      <c r="E58088" s="148"/>
      <c r="F58088" s="148"/>
      <c r="G58088" s="149"/>
      <c r="H58088" s="148"/>
      <c r="I58088"/>
    </row>
    <row r="58089" spans="1:9" x14ac:dyDescent="0.25">
      <c r="A58089"/>
      <c r="B58089"/>
      <c r="C58089"/>
      <c r="D58089"/>
      <c r="E58089" s="148"/>
      <c r="F58089" s="148"/>
      <c r="G58089" s="149"/>
      <c r="H58089" s="148"/>
      <c r="I58089"/>
    </row>
    <row r="58090" spans="1:9" x14ac:dyDescent="0.25">
      <c r="A58090"/>
      <c r="B58090"/>
      <c r="C58090"/>
      <c r="D58090"/>
      <c r="E58090" s="148"/>
      <c r="F58090" s="148"/>
      <c r="G58090" s="149"/>
      <c r="H58090" s="148"/>
      <c r="I58090"/>
    </row>
    <row r="58091" spans="1:9" x14ac:dyDescent="0.25">
      <c r="A58091"/>
      <c r="B58091"/>
      <c r="C58091"/>
      <c r="D58091"/>
      <c r="E58091" s="148"/>
      <c r="F58091" s="148"/>
      <c r="G58091" s="149"/>
      <c r="H58091" s="148"/>
      <c r="I58091"/>
    </row>
    <row r="58092" spans="1:9" x14ac:dyDescent="0.25">
      <c r="A58092"/>
      <c r="B58092"/>
      <c r="C58092"/>
      <c r="D58092"/>
      <c r="E58092" s="148"/>
      <c r="F58092" s="148"/>
      <c r="G58092" s="149"/>
      <c r="H58092" s="148"/>
      <c r="I58092"/>
    </row>
    <row r="58093" spans="1:9" x14ac:dyDescent="0.25">
      <c r="A58093"/>
      <c r="B58093"/>
      <c r="C58093"/>
      <c r="D58093"/>
      <c r="E58093" s="148"/>
      <c r="F58093" s="148"/>
      <c r="G58093" s="149"/>
      <c r="H58093" s="148"/>
      <c r="I58093"/>
    </row>
    <row r="58094" spans="1:9" x14ac:dyDescent="0.25">
      <c r="A58094"/>
      <c r="B58094"/>
      <c r="C58094"/>
      <c r="D58094"/>
      <c r="E58094" s="148"/>
      <c r="F58094" s="148"/>
      <c r="G58094" s="149"/>
      <c r="H58094" s="148"/>
      <c r="I58094"/>
    </row>
    <row r="58095" spans="1:9" x14ac:dyDescent="0.25">
      <c r="A58095"/>
      <c r="B58095"/>
      <c r="C58095"/>
      <c r="D58095"/>
      <c r="E58095" s="148"/>
      <c r="F58095" s="148"/>
      <c r="G58095" s="149"/>
      <c r="H58095" s="148"/>
      <c r="I58095"/>
    </row>
    <row r="58096" spans="1:9" x14ac:dyDescent="0.25">
      <c r="A58096"/>
      <c r="B58096"/>
      <c r="C58096"/>
      <c r="D58096"/>
      <c r="E58096" s="148"/>
      <c r="F58096" s="148"/>
      <c r="G58096" s="149"/>
      <c r="H58096" s="148"/>
      <c r="I58096"/>
    </row>
    <row r="58097" spans="1:9" x14ac:dyDescent="0.25">
      <c r="A58097"/>
      <c r="B58097"/>
      <c r="C58097"/>
      <c r="D58097"/>
      <c r="E58097" s="148"/>
      <c r="F58097" s="148"/>
      <c r="G58097" s="149"/>
      <c r="H58097" s="148"/>
      <c r="I58097"/>
    </row>
    <row r="58098" spans="1:9" x14ac:dyDescent="0.25">
      <c r="A58098"/>
      <c r="B58098"/>
      <c r="C58098"/>
      <c r="D58098"/>
      <c r="E58098" s="148"/>
      <c r="F58098" s="148"/>
      <c r="G58098" s="149"/>
      <c r="H58098" s="148"/>
      <c r="I58098"/>
    </row>
    <row r="58099" spans="1:9" x14ac:dyDescent="0.25">
      <c r="A58099"/>
      <c r="B58099"/>
      <c r="C58099"/>
      <c r="D58099"/>
      <c r="E58099" s="148"/>
      <c r="F58099" s="148"/>
      <c r="G58099" s="149"/>
      <c r="H58099" s="148"/>
      <c r="I58099"/>
    </row>
    <row r="58100" spans="1:9" x14ac:dyDescent="0.25">
      <c r="A58100"/>
      <c r="B58100"/>
      <c r="C58100"/>
      <c r="D58100"/>
      <c r="E58100" s="148"/>
      <c r="F58100" s="148"/>
      <c r="G58100" s="149"/>
      <c r="H58100" s="148"/>
      <c r="I58100"/>
    </row>
    <row r="58101" spans="1:9" x14ac:dyDescent="0.25">
      <c r="A58101"/>
      <c r="B58101"/>
      <c r="C58101"/>
      <c r="D58101"/>
      <c r="E58101" s="148"/>
      <c r="F58101" s="148"/>
      <c r="G58101" s="149"/>
      <c r="H58101" s="148"/>
      <c r="I58101"/>
    </row>
    <row r="58102" spans="1:9" x14ac:dyDescent="0.25">
      <c r="A58102"/>
      <c r="B58102"/>
      <c r="C58102"/>
      <c r="D58102"/>
      <c r="E58102" s="148"/>
      <c r="F58102" s="148"/>
      <c r="G58102" s="149"/>
      <c r="H58102" s="148"/>
      <c r="I58102"/>
    </row>
    <row r="58103" spans="1:9" x14ac:dyDescent="0.25">
      <c r="A58103"/>
      <c r="B58103"/>
      <c r="C58103"/>
      <c r="D58103"/>
      <c r="E58103" s="148"/>
      <c r="F58103" s="148"/>
      <c r="G58103" s="149"/>
      <c r="H58103" s="148"/>
      <c r="I58103"/>
    </row>
    <row r="58104" spans="1:9" x14ac:dyDescent="0.25">
      <c r="A58104"/>
      <c r="B58104"/>
      <c r="C58104"/>
      <c r="D58104"/>
      <c r="E58104" s="148"/>
      <c r="F58104" s="148"/>
      <c r="G58104" s="149"/>
      <c r="H58104" s="148"/>
      <c r="I58104"/>
    </row>
    <row r="58105" spans="1:9" x14ac:dyDescent="0.25">
      <c r="A58105"/>
      <c r="B58105"/>
      <c r="C58105"/>
      <c r="D58105"/>
      <c r="E58105" s="148"/>
      <c r="F58105" s="148"/>
      <c r="G58105" s="149"/>
      <c r="H58105" s="148"/>
      <c r="I58105"/>
    </row>
    <row r="58106" spans="1:9" x14ac:dyDescent="0.25">
      <c r="A58106"/>
      <c r="B58106"/>
      <c r="C58106"/>
      <c r="D58106"/>
      <c r="E58106" s="148"/>
      <c r="F58106" s="148"/>
      <c r="G58106" s="149"/>
      <c r="H58106" s="148"/>
      <c r="I58106"/>
    </row>
    <row r="58107" spans="1:9" x14ac:dyDescent="0.25">
      <c r="A58107"/>
      <c r="B58107"/>
      <c r="C58107"/>
      <c r="D58107"/>
      <c r="E58107" s="148"/>
      <c r="F58107" s="148"/>
      <c r="G58107" s="149"/>
      <c r="H58107" s="148"/>
      <c r="I58107"/>
    </row>
    <row r="58108" spans="1:9" x14ac:dyDescent="0.25">
      <c r="A58108"/>
      <c r="B58108"/>
      <c r="C58108"/>
      <c r="D58108"/>
      <c r="E58108" s="148"/>
      <c r="F58108" s="148"/>
      <c r="G58108" s="149"/>
      <c r="H58108" s="148"/>
      <c r="I58108"/>
    </row>
    <row r="58109" spans="1:9" x14ac:dyDescent="0.25">
      <c r="A58109"/>
      <c r="B58109"/>
      <c r="C58109"/>
      <c r="D58109"/>
      <c r="E58109" s="148"/>
      <c r="F58109" s="148"/>
      <c r="G58109" s="149"/>
      <c r="H58109" s="148"/>
      <c r="I58109"/>
    </row>
    <row r="58110" spans="1:9" x14ac:dyDescent="0.25">
      <c r="A58110"/>
      <c r="B58110"/>
      <c r="C58110"/>
      <c r="D58110"/>
      <c r="E58110" s="148"/>
      <c r="F58110" s="148"/>
      <c r="G58110" s="149"/>
      <c r="H58110" s="148"/>
      <c r="I58110"/>
    </row>
    <row r="58111" spans="1:9" x14ac:dyDescent="0.25">
      <c r="A58111"/>
      <c r="B58111"/>
      <c r="C58111"/>
      <c r="D58111"/>
      <c r="E58111" s="148"/>
      <c r="F58111" s="148"/>
      <c r="G58111" s="149"/>
      <c r="H58111" s="148"/>
      <c r="I58111"/>
    </row>
    <row r="58112" spans="1:9" x14ac:dyDescent="0.25">
      <c r="A58112"/>
      <c r="B58112"/>
      <c r="C58112"/>
      <c r="D58112"/>
      <c r="E58112" s="148"/>
      <c r="F58112" s="148"/>
      <c r="G58112" s="149"/>
      <c r="H58112" s="148"/>
      <c r="I58112"/>
    </row>
    <row r="58113" spans="1:9" x14ac:dyDescent="0.25">
      <c r="A58113"/>
      <c r="B58113"/>
      <c r="C58113"/>
      <c r="D58113"/>
      <c r="E58113" s="148"/>
      <c r="F58113" s="148"/>
      <c r="G58113" s="149"/>
      <c r="H58113" s="148"/>
      <c r="I58113"/>
    </row>
    <row r="58114" spans="1:9" x14ac:dyDescent="0.25">
      <c r="A58114"/>
      <c r="B58114"/>
      <c r="C58114"/>
      <c r="D58114"/>
      <c r="E58114" s="148"/>
      <c r="F58114" s="148"/>
      <c r="G58114" s="149"/>
      <c r="H58114" s="148"/>
      <c r="I58114"/>
    </row>
    <row r="58115" spans="1:9" x14ac:dyDescent="0.25">
      <c r="A58115"/>
      <c r="B58115"/>
      <c r="C58115"/>
      <c r="D58115"/>
      <c r="E58115" s="148"/>
      <c r="F58115" s="148"/>
      <c r="G58115" s="149"/>
      <c r="H58115" s="148"/>
      <c r="I58115"/>
    </row>
    <row r="58116" spans="1:9" x14ac:dyDescent="0.25">
      <c r="A58116"/>
      <c r="B58116"/>
      <c r="C58116"/>
      <c r="D58116"/>
      <c r="E58116" s="148"/>
      <c r="F58116" s="148"/>
      <c r="G58116" s="149"/>
      <c r="H58116" s="148"/>
      <c r="I58116"/>
    </row>
    <row r="58117" spans="1:9" x14ac:dyDescent="0.25">
      <c r="A58117"/>
      <c r="B58117"/>
      <c r="C58117"/>
      <c r="D58117"/>
      <c r="E58117" s="148"/>
      <c r="F58117" s="148"/>
      <c r="G58117" s="149"/>
      <c r="H58117" s="148"/>
      <c r="I58117"/>
    </row>
    <row r="58118" spans="1:9" x14ac:dyDescent="0.25">
      <c r="A58118"/>
      <c r="B58118"/>
      <c r="C58118"/>
      <c r="D58118"/>
      <c r="E58118" s="148"/>
      <c r="F58118" s="148"/>
      <c r="G58118" s="149"/>
      <c r="H58118" s="148"/>
      <c r="I58118"/>
    </row>
    <row r="58119" spans="1:9" x14ac:dyDescent="0.25">
      <c r="A58119"/>
      <c r="B58119"/>
      <c r="C58119"/>
      <c r="D58119"/>
      <c r="E58119" s="148"/>
      <c r="F58119" s="148"/>
      <c r="G58119" s="149"/>
      <c r="H58119" s="148"/>
      <c r="I58119"/>
    </row>
    <row r="58120" spans="1:9" x14ac:dyDescent="0.25">
      <c r="A58120"/>
      <c r="B58120"/>
      <c r="C58120"/>
      <c r="D58120"/>
      <c r="E58120" s="148"/>
      <c r="F58120" s="148"/>
      <c r="G58120" s="149"/>
      <c r="H58120" s="148"/>
      <c r="I58120"/>
    </row>
    <row r="58121" spans="1:9" x14ac:dyDescent="0.25">
      <c r="A58121"/>
      <c r="B58121"/>
      <c r="C58121"/>
      <c r="D58121"/>
      <c r="E58121" s="148"/>
      <c r="F58121" s="148"/>
      <c r="G58121" s="149"/>
      <c r="H58121" s="148"/>
      <c r="I58121"/>
    </row>
    <row r="58122" spans="1:9" x14ac:dyDescent="0.25">
      <c r="A58122"/>
      <c r="B58122"/>
      <c r="C58122"/>
      <c r="D58122"/>
      <c r="E58122" s="148"/>
      <c r="F58122" s="148"/>
      <c r="G58122" s="149"/>
      <c r="H58122" s="148"/>
      <c r="I58122"/>
    </row>
    <row r="58123" spans="1:9" x14ac:dyDescent="0.25">
      <c r="A58123"/>
      <c r="B58123"/>
      <c r="C58123"/>
      <c r="D58123"/>
      <c r="E58123" s="148"/>
      <c r="F58123" s="148"/>
      <c r="G58123" s="149"/>
      <c r="H58123" s="148"/>
      <c r="I58123"/>
    </row>
    <row r="58124" spans="1:9" x14ac:dyDescent="0.25">
      <c r="A58124"/>
      <c r="B58124"/>
      <c r="C58124"/>
      <c r="D58124"/>
      <c r="E58124" s="148"/>
      <c r="F58124" s="148"/>
      <c r="G58124" s="149"/>
      <c r="H58124" s="148"/>
      <c r="I58124"/>
    </row>
    <row r="58125" spans="1:9" x14ac:dyDescent="0.25">
      <c r="A58125"/>
      <c r="B58125"/>
      <c r="C58125"/>
      <c r="D58125"/>
      <c r="E58125" s="148"/>
      <c r="F58125" s="148"/>
      <c r="G58125" s="149"/>
      <c r="H58125" s="148"/>
      <c r="I58125"/>
    </row>
    <row r="58126" spans="1:9" x14ac:dyDescent="0.25">
      <c r="A58126"/>
      <c r="B58126"/>
      <c r="C58126"/>
      <c r="D58126"/>
      <c r="E58126" s="148"/>
      <c r="F58126" s="148"/>
      <c r="G58126" s="149"/>
      <c r="H58126" s="148"/>
      <c r="I58126"/>
    </row>
    <row r="58127" spans="1:9" x14ac:dyDescent="0.25">
      <c r="A58127"/>
      <c r="B58127"/>
      <c r="C58127"/>
      <c r="D58127"/>
      <c r="E58127" s="148"/>
      <c r="F58127" s="148"/>
      <c r="G58127" s="149"/>
      <c r="H58127" s="148"/>
      <c r="I58127"/>
    </row>
    <row r="58128" spans="1:9" x14ac:dyDescent="0.25">
      <c r="A58128"/>
      <c r="B58128"/>
      <c r="C58128"/>
      <c r="D58128"/>
      <c r="E58128" s="148"/>
      <c r="F58128" s="148"/>
      <c r="G58128" s="149"/>
      <c r="H58128" s="148"/>
      <c r="I58128"/>
    </row>
    <row r="58129" spans="1:9" x14ac:dyDescent="0.25">
      <c r="A58129"/>
      <c r="B58129"/>
      <c r="C58129"/>
      <c r="D58129"/>
      <c r="E58129" s="148"/>
      <c r="F58129" s="148"/>
      <c r="G58129" s="149"/>
      <c r="H58129" s="148"/>
      <c r="I58129"/>
    </row>
    <row r="58130" spans="1:9" x14ac:dyDescent="0.25">
      <c r="A58130"/>
      <c r="B58130"/>
      <c r="C58130"/>
      <c r="D58130"/>
      <c r="E58130" s="148"/>
      <c r="F58130" s="148"/>
      <c r="G58130" s="149"/>
      <c r="H58130" s="148"/>
      <c r="I58130"/>
    </row>
    <row r="58131" spans="1:9" x14ac:dyDescent="0.25">
      <c r="A58131"/>
      <c r="B58131"/>
      <c r="C58131"/>
      <c r="D58131"/>
      <c r="E58131" s="148"/>
      <c r="F58131" s="148"/>
      <c r="G58131" s="149"/>
      <c r="H58131" s="148"/>
      <c r="I58131"/>
    </row>
    <row r="58132" spans="1:9" x14ac:dyDescent="0.25">
      <c r="A58132"/>
      <c r="B58132"/>
      <c r="C58132"/>
      <c r="D58132"/>
      <c r="E58132" s="148"/>
      <c r="F58132" s="148"/>
      <c r="G58132" s="149"/>
      <c r="H58132" s="148"/>
      <c r="I58132"/>
    </row>
    <row r="58133" spans="1:9" x14ac:dyDescent="0.25">
      <c r="A58133"/>
      <c r="B58133"/>
      <c r="C58133"/>
      <c r="D58133"/>
      <c r="E58133" s="148"/>
      <c r="F58133" s="148"/>
      <c r="G58133" s="149"/>
      <c r="H58133" s="148"/>
      <c r="I58133"/>
    </row>
    <row r="58134" spans="1:9" x14ac:dyDescent="0.25">
      <c r="A58134"/>
      <c r="B58134"/>
      <c r="C58134"/>
      <c r="D58134"/>
      <c r="E58134" s="148"/>
      <c r="F58134" s="148"/>
      <c r="G58134" s="149"/>
      <c r="H58134" s="148"/>
      <c r="I58134"/>
    </row>
    <row r="58135" spans="1:9" x14ac:dyDescent="0.25">
      <c r="A58135"/>
      <c r="B58135"/>
      <c r="C58135"/>
      <c r="D58135"/>
      <c r="E58135" s="148"/>
      <c r="F58135" s="148"/>
      <c r="G58135" s="149"/>
      <c r="H58135" s="148"/>
      <c r="I58135"/>
    </row>
    <row r="58136" spans="1:9" x14ac:dyDescent="0.25">
      <c r="A58136"/>
      <c r="B58136"/>
      <c r="C58136"/>
      <c r="D58136"/>
      <c r="E58136" s="148"/>
      <c r="F58136" s="148"/>
      <c r="G58136" s="149"/>
      <c r="H58136" s="148"/>
      <c r="I58136"/>
    </row>
    <row r="58137" spans="1:9" x14ac:dyDescent="0.25">
      <c r="A58137"/>
      <c r="B58137"/>
      <c r="C58137"/>
      <c r="D58137"/>
      <c r="E58137" s="148"/>
      <c r="F58137" s="148"/>
      <c r="G58137" s="149"/>
      <c r="H58137" s="148"/>
      <c r="I58137"/>
    </row>
    <row r="58138" spans="1:9" x14ac:dyDescent="0.25">
      <c r="A58138"/>
      <c r="B58138"/>
      <c r="C58138"/>
      <c r="D58138"/>
      <c r="E58138" s="148"/>
      <c r="F58138" s="148"/>
      <c r="G58138" s="149"/>
      <c r="H58138" s="148"/>
      <c r="I58138"/>
    </row>
    <row r="58139" spans="1:9" x14ac:dyDescent="0.25">
      <c r="A58139"/>
      <c r="B58139"/>
      <c r="C58139"/>
      <c r="D58139"/>
      <c r="E58139" s="148"/>
      <c r="F58139" s="148"/>
      <c r="G58139" s="149"/>
      <c r="H58139" s="148"/>
      <c r="I58139"/>
    </row>
    <row r="58140" spans="1:9" x14ac:dyDescent="0.25">
      <c r="A58140"/>
      <c r="B58140"/>
      <c r="C58140"/>
      <c r="D58140"/>
      <c r="E58140" s="148"/>
      <c r="F58140" s="148"/>
      <c r="G58140" s="149"/>
      <c r="H58140" s="148"/>
      <c r="I58140"/>
    </row>
    <row r="58141" spans="1:9" x14ac:dyDescent="0.25">
      <c r="A58141"/>
      <c r="B58141"/>
      <c r="C58141"/>
      <c r="D58141"/>
      <c r="E58141" s="148"/>
      <c r="F58141" s="148"/>
      <c r="G58141" s="149"/>
      <c r="H58141" s="148"/>
      <c r="I58141"/>
    </row>
    <row r="58142" spans="1:9" x14ac:dyDescent="0.25">
      <c r="A58142"/>
      <c r="B58142"/>
      <c r="C58142"/>
      <c r="D58142"/>
      <c r="E58142" s="148"/>
      <c r="F58142" s="148"/>
      <c r="G58142" s="149"/>
      <c r="H58142" s="148"/>
      <c r="I58142"/>
    </row>
    <row r="58143" spans="1:9" x14ac:dyDescent="0.25">
      <c r="A58143"/>
      <c r="B58143"/>
      <c r="C58143"/>
      <c r="D58143"/>
      <c r="E58143" s="148"/>
      <c r="F58143" s="148"/>
      <c r="G58143" s="149"/>
      <c r="H58143" s="148"/>
      <c r="I58143"/>
    </row>
    <row r="58144" spans="1:9" x14ac:dyDescent="0.25">
      <c r="A58144"/>
      <c r="B58144"/>
      <c r="C58144"/>
      <c r="D58144"/>
      <c r="E58144" s="148"/>
      <c r="F58144" s="148"/>
      <c r="G58144" s="149"/>
      <c r="H58144" s="148"/>
      <c r="I58144"/>
    </row>
    <row r="58145" spans="1:9" x14ac:dyDescent="0.25">
      <c r="A58145"/>
      <c r="B58145"/>
      <c r="C58145"/>
      <c r="D58145"/>
      <c r="E58145" s="148"/>
      <c r="F58145" s="148"/>
      <c r="G58145" s="149"/>
      <c r="H58145" s="148"/>
      <c r="I58145"/>
    </row>
    <row r="58146" spans="1:9" x14ac:dyDescent="0.25">
      <c r="A58146"/>
      <c r="B58146"/>
      <c r="C58146"/>
      <c r="D58146"/>
      <c r="E58146" s="148"/>
      <c r="F58146" s="148"/>
      <c r="G58146" s="149"/>
      <c r="H58146" s="148"/>
      <c r="I58146"/>
    </row>
    <row r="58147" spans="1:9" x14ac:dyDescent="0.25">
      <c r="A58147"/>
      <c r="B58147"/>
      <c r="C58147"/>
      <c r="D58147"/>
      <c r="E58147" s="148"/>
      <c r="F58147" s="148"/>
      <c r="G58147" s="149"/>
      <c r="H58147" s="148"/>
      <c r="I58147"/>
    </row>
    <row r="58148" spans="1:9" x14ac:dyDescent="0.25">
      <c r="A58148"/>
      <c r="B58148"/>
      <c r="C58148"/>
      <c r="D58148"/>
      <c r="E58148" s="148"/>
      <c r="F58148" s="148"/>
      <c r="G58148" s="149"/>
      <c r="H58148" s="148"/>
      <c r="I58148"/>
    </row>
    <row r="58149" spans="1:9" x14ac:dyDescent="0.25">
      <c r="A58149"/>
      <c r="B58149"/>
      <c r="C58149"/>
      <c r="D58149"/>
      <c r="E58149" s="148"/>
      <c r="F58149" s="148"/>
      <c r="G58149" s="149"/>
      <c r="H58149" s="148"/>
      <c r="I58149"/>
    </row>
    <row r="58150" spans="1:9" x14ac:dyDescent="0.25">
      <c r="A58150"/>
      <c r="B58150"/>
      <c r="C58150"/>
      <c r="D58150"/>
      <c r="E58150" s="148"/>
      <c r="F58150" s="148"/>
      <c r="G58150" s="149"/>
      <c r="H58150" s="148"/>
      <c r="I58150"/>
    </row>
    <row r="58151" spans="1:9" x14ac:dyDescent="0.25">
      <c r="A58151"/>
      <c r="B58151"/>
      <c r="C58151"/>
      <c r="D58151"/>
      <c r="E58151" s="148"/>
      <c r="F58151" s="148"/>
      <c r="G58151" s="149"/>
      <c r="H58151" s="148"/>
      <c r="I58151"/>
    </row>
    <row r="58152" spans="1:9" x14ac:dyDescent="0.25">
      <c r="A58152"/>
      <c r="B58152"/>
      <c r="C58152"/>
      <c r="D58152"/>
      <c r="E58152" s="148"/>
      <c r="F58152" s="148"/>
      <c r="G58152" s="149"/>
      <c r="H58152" s="148"/>
      <c r="I58152"/>
    </row>
    <row r="58153" spans="1:9" x14ac:dyDescent="0.25">
      <c r="A58153"/>
      <c r="B58153"/>
      <c r="C58153"/>
      <c r="D58153"/>
      <c r="E58153" s="148"/>
      <c r="F58153" s="148"/>
      <c r="G58153" s="149"/>
      <c r="H58153" s="148"/>
      <c r="I58153"/>
    </row>
    <row r="58154" spans="1:9" x14ac:dyDescent="0.25">
      <c r="A58154"/>
      <c r="B58154"/>
      <c r="C58154"/>
      <c r="D58154"/>
      <c r="E58154" s="148"/>
      <c r="F58154" s="148"/>
      <c r="G58154" s="149"/>
      <c r="H58154" s="148"/>
      <c r="I58154"/>
    </row>
    <row r="58155" spans="1:9" x14ac:dyDescent="0.25">
      <c r="A58155"/>
      <c r="B58155"/>
      <c r="C58155"/>
      <c r="D58155"/>
      <c r="E58155" s="148"/>
      <c r="F58155" s="148"/>
      <c r="G58155" s="149"/>
      <c r="H58155" s="148"/>
      <c r="I58155"/>
    </row>
    <row r="58156" spans="1:9" x14ac:dyDescent="0.25">
      <c r="A58156"/>
      <c r="B58156"/>
      <c r="C58156"/>
      <c r="D58156"/>
      <c r="E58156" s="148"/>
      <c r="F58156" s="148"/>
      <c r="G58156" s="149"/>
      <c r="H58156" s="148"/>
      <c r="I58156"/>
    </row>
    <row r="58157" spans="1:9" x14ac:dyDescent="0.25">
      <c r="A58157"/>
      <c r="B58157"/>
      <c r="C58157"/>
      <c r="D58157"/>
      <c r="E58157" s="148"/>
      <c r="F58157" s="148"/>
      <c r="G58157" s="149"/>
      <c r="H58157" s="148"/>
      <c r="I58157"/>
    </row>
    <row r="58158" spans="1:9" x14ac:dyDescent="0.25">
      <c r="A58158"/>
      <c r="B58158"/>
      <c r="C58158"/>
      <c r="D58158"/>
      <c r="E58158" s="148"/>
      <c r="F58158" s="148"/>
      <c r="G58158" s="149"/>
      <c r="H58158" s="148"/>
      <c r="I58158"/>
    </row>
    <row r="58159" spans="1:9" x14ac:dyDescent="0.25">
      <c r="A58159"/>
      <c r="B58159"/>
      <c r="C58159"/>
      <c r="D58159"/>
      <c r="E58159" s="148"/>
      <c r="F58159" s="148"/>
      <c r="G58159" s="149"/>
      <c r="H58159" s="148"/>
      <c r="I58159"/>
    </row>
    <row r="58160" spans="1:9" x14ac:dyDescent="0.25">
      <c r="A58160"/>
      <c r="B58160"/>
      <c r="C58160"/>
      <c r="D58160"/>
      <c r="E58160" s="148"/>
      <c r="F58160" s="148"/>
      <c r="G58160" s="149"/>
      <c r="H58160" s="148"/>
      <c r="I58160"/>
    </row>
    <row r="58161" spans="1:9" x14ac:dyDescent="0.25">
      <c r="A58161"/>
      <c r="B58161"/>
      <c r="C58161"/>
      <c r="D58161"/>
      <c r="E58161" s="148"/>
      <c r="F58161" s="148"/>
      <c r="G58161" s="149"/>
      <c r="H58161" s="148"/>
      <c r="I58161"/>
    </row>
    <row r="58162" spans="1:9" x14ac:dyDescent="0.25">
      <c r="A58162"/>
      <c r="B58162"/>
      <c r="C58162"/>
      <c r="D58162"/>
      <c r="E58162" s="148"/>
      <c r="F58162" s="148"/>
      <c r="G58162" s="149"/>
      <c r="H58162" s="148"/>
      <c r="I58162"/>
    </row>
    <row r="58163" spans="1:9" x14ac:dyDescent="0.25">
      <c r="A58163"/>
      <c r="B58163"/>
      <c r="C58163"/>
      <c r="D58163"/>
      <c r="E58163" s="148"/>
      <c r="F58163" s="148"/>
      <c r="G58163" s="149"/>
      <c r="H58163" s="148"/>
      <c r="I58163"/>
    </row>
    <row r="58164" spans="1:9" x14ac:dyDescent="0.25">
      <c r="A58164"/>
      <c r="B58164"/>
      <c r="C58164"/>
      <c r="D58164"/>
      <c r="E58164" s="148"/>
      <c r="F58164" s="148"/>
      <c r="G58164" s="149"/>
      <c r="H58164" s="148"/>
      <c r="I58164"/>
    </row>
    <row r="58165" spans="1:9" x14ac:dyDescent="0.25">
      <c r="A58165"/>
      <c r="B58165"/>
      <c r="C58165"/>
      <c r="D58165"/>
      <c r="E58165" s="148"/>
      <c r="F58165" s="148"/>
      <c r="G58165" s="149"/>
      <c r="H58165" s="148"/>
      <c r="I58165"/>
    </row>
    <row r="58166" spans="1:9" x14ac:dyDescent="0.25">
      <c r="A58166"/>
      <c r="B58166"/>
      <c r="C58166"/>
      <c r="D58166"/>
      <c r="E58166" s="148"/>
      <c r="F58166" s="148"/>
      <c r="G58166" s="149"/>
      <c r="H58166" s="148"/>
      <c r="I58166"/>
    </row>
    <row r="58167" spans="1:9" x14ac:dyDescent="0.25">
      <c r="A58167"/>
      <c r="B58167"/>
      <c r="C58167"/>
      <c r="D58167"/>
      <c r="E58167" s="148"/>
      <c r="F58167" s="148"/>
      <c r="G58167" s="149"/>
      <c r="H58167" s="148"/>
      <c r="I58167"/>
    </row>
    <row r="58168" spans="1:9" x14ac:dyDescent="0.25">
      <c r="A58168"/>
      <c r="B58168"/>
      <c r="C58168"/>
      <c r="D58168"/>
      <c r="E58168" s="148"/>
      <c r="F58168" s="148"/>
      <c r="G58168" s="149"/>
      <c r="H58168" s="148"/>
      <c r="I58168"/>
    </row>
    <row r="58169" spans="1:9" x14ac:dyDescent="0.25">
      <c r="A58169"/>
      <c r="B58169"/>
      <c r="C58169"/>
      <c r="D58169"/>
      <c r="E58169" s="148"/>
      <c r="F58169" s="148"/>
      <c r="G58169" s="149"/>
      <c r="H58169" s="148"/>
      <c r="I58169"/>
    </row>
    <row r="58170" spans="1:9" x14ac:dyDescent="0.25">
      <c r="A58170"/>
      <c r="B58170"/>
      <c r="C58170"/>
      <c r="D58170"/>
      <c r="E58170" s="148"/>
      <c r="F58170" s="148"/>
      <c r="G58170" s="149"/>
      <c r="H58170" s="148"/>
      <c r="I58170"/>
    </row>
    <row r="58171" spans="1:9" x14ac:dyDescent="0.25">
      <c r="A58171"/>
      <c r="B58171"/>
      <c r="C58171"/>
      <c r="D58171"/>
      <c r="E58171" s="148"/>
      <c r="F58171" s="148"/>
      <c r="G58171" s="149"/>
      <c r="H58171" s="148"/>
      <c r="I58171"/>
    </row>
    <row r="58172" spans="1:9" x14ac:dyDescent="0.25">
      <c r="A58172"/>
      <c r="B58172"/>
      <c r="C58172"/>
      <c r="D58172"/>
      <c r="E58172" s="148"/>
      <c r="F58172" s="148"/>
      <c r="G58172" s="149"/>
      <c r="H58172" s="148"/>
      <c r="I58172"/>
    </row>
    <row r="58173" spans="1:9" x14ac:dyDescent="0.25">
      <c r="A58173"/>
      <c r="B58173"/>
      <c r="C58173"/>
      <c r="D58173"/>
      <c r="E58173" s="148"/>
      <c r="F58173" s="148"/>
      <c r="G58173" s="149"/>
      <c r="H58173" s="148"/>
      <c r="I58173"/>
    </row>
    <row r="58174" spans="1:9" x14ac:dyDescent="0.25">
      <c r="A58174"/>
      <c r="B58174"/>
      <c r="C58174"/>
      <c r="D58174"/>
      <c r="E58174" s="148"/>
      <c r="F58174" s="148"/>
      <c r="G58174" s="149"/>
      <c r="H58174" s="148"/>
      <c r="I58174"/>
    </row>
    <row r="58175" spans="1:9" x14ac:dyDescent="0.25">
      <c r="A58175"/>
      <c r="B58175"/>
      <c r="C58175"/>
      <c r="D58175"/>
      <c r="E58175" s="148"/>
      <c r="F58175" s="148"/>
      <c r="G58175" s="149"/>
      <c r="H58175" s="148"/>
      <c r="I58175"/>
    </row>
    <row r="58176" spans="1:9" x14ac:dyDescent="0.25">
      <c r="A58176"/>
      <c r="B58176"/>
      <c r="C58176"/>
      <c r="D58176"/>
      <c r="E58176" s="148"/>
      <c r="F58176" s="148"/>
      <c r="G58176" s="149"/>
      <c r="H58176" s="148"/>
      <c r="I58176"/>
    </row>
    <row r="58177" spans="1:9" x14ac:dyDescent="0.25">
      <c r="A58177"/>
      <c r="B58177"/>
      <c r="C58177"/>
      <c r="D58177"/>
      <c r="E58177" s="148"/>
      <c r="F58177" s="148"/>
      <c r="G58177" s="149"/>
      <c r="H58177" s="148"/>
      <c r="I58177"/>
    </row>
    <row r="58178" spans="1:9" x14ac:dyDescent="0.25">
      <c r="A58178"/>
      <c r="B58178"/>
      <c r="C58178"/>
      <c r="D58178"/>
      <c r="E58178" s="148"/>
      <c r="F58178" s="148"/>
      <c r="G58178" s="149"/>
      <c r="H58178" s="148"/>
      <c r="I58178"/>
    </row>
    <row r="58179" spans="1:9" x14ac:dyDescent="0.25">
      <c r="A58179"/>
      <c r="B58179"/>
      <c r="C58179"/>
      <c r="D58179"/>
      <c r="E58179" s="148"/>
      <c r="F58179" s="148"/>
      <c r="G58179" s="149"/>
      <c r="H58179" s="148"/>
      <c r="I58179"/>
    </row>
    <row r="58180" spans="1:9" x14ac:dyDescent="0.25">
      <c r="A58180"/>
      <c r="B58180"/>
      <c r="C58180"/>
      <c r="D58180"/>
      <c r="E58180" s="148"/>
      <c r="F58180" s="148"/>
      <c r="G58180" s="149"/>
      <c r="H58180" s="148"/>
      <c r="I58180"/>
    </row>
    <row r="58181" spans="1:9" x14ac:dyDescent="0.25">
      <c r="A58181"/>
      <c r="B58181"/>
      <c r="C58181"/>
      <c r="D58181"/>
      <c r="E58181" s="148"/>
      <c r="F58181" s="148"/>
      <c r="G58181" s="149"/>
      <c r="H58181" s="148"/>
      <c r="I58181"/>
    </row>
    <row r="58182" spans="1:9" x14ac:dyDescent="0.25">
      <c r="A58182"/>
      <c r="B58182"/>
      <c r="C58182"/>
      <c r="D58182"/>
      <c r="E58182" s="148"/>
      <c r="F58182" s="148"/>
      <c r="G58182" s="149"/>
      <c r="H58182" s="148"/>
      <c r="I58182"/>
    </row>
    <row r="58183" spans="1:9" x14ac:dyDescent="0.25">
      <c r="A58183"/>
      <c r="B58183"/>
      <c r="C58183"/>
      <c r="D58183"/>
      <c r="E58183" s="148"/>
      <c r="F58183" s="148"/>
      <c r="G58183" s="149"/>
      <c r="H58183" s="148"/>
      <c r="I58183"/>
    </row>
    <row r="58184" spans="1:9" x14ac:dyDescent="0.25">
      <c r="A58184"/>
      <c r="B58184"/>
      <c r="C58184"/>
      <c r="D58184"/>
      <c r="E58184" s="148"/>
      <c r="F58184" s="148"/>
      <c r="G58184" s="149"/>
      <c r="H58184" s="148"/>
      <c r="I58184"/>
    </row>
    <row r="58185" spans="1:9" x14ac:dyDescent="0.25">
      <c r="A58185"/>
      <c r="B58185"/>
      <c r="C58185"/>
      <c r="D58185"/>
      <c r="E58185" s="148"/>
      <c r="F58185" s="148"/>
      <c r="G58185" s="149"/>
      <c r="H58185" s="148"/>
      <c r="I58185"/>
    </row>
    <row r="58186" spans="1:9" x14ac:dyDescent="0.25">
      <c r="A58186"/>
      <c r="B58186"/>
      <c r="C58186"/>
      <c r="D58186"/>
      <c r="E58186" s="148"/>
      <c r="F58186" s="148"/>
      <c r="G58186" s="149"/>
      <c r="H58186" s="148"/>
      <c r="I58186"/>
    </row>
    <row r="58187" spans="1:9" x14ac:dyDescent="0.25">
      <c r="A58187"/>
      <c r="B58187"/>
      <c r="C58187"/>
      <c r="D58187"/>
      <c r="E58187" s="148"/>
      <c r="F58187" s="148"/>
      <c r="G58187" s="149"/>
      <c r="H58187" s="148"/>
      <c r="I58187"/>
    </row>
    <row r="58188" spans="1:9" x14ac:dyDescent="0.25">
      <c r="A58188"/>
      <c r="B58188"/>
      <c r="C58188"/>
      <c r="D58188"/>
      <c r="E58188" s="148"/>
      <c r="F58188" s="148"/>
      <c r="G58188" s="149"/>
      <c r="H58188" s="148"/>
      <c r="I58188"/>
    </row>
    <row r="58189" spans="1:9" x14ac:dyDescent="0.25">
      <c r="A58189"/>
      <c r="B58189"/>
      <c r="C58189"/>
      <c r="D58189"/>
      <c r="E58189" s="148"/>
      <c r="F58189" s="148"/>
      <c r="G58189" s="149"/>
      <c r="H58189" s="148"/>
      <c r="I58189"/>
    </row>
    <row r="58190" spans="1:9" x14ac:dyDescent="0.25">
      <c r="A58190"/>
      <c r="B58190"/>
      <c r="C58190"/>
      <c r="D58190"/>
      <c r="E58190" s="148"/>
      <c r="F58190" s="148"/>
      <c r="G58190" s="149"/>
      <c r="H58190" s="148"/>
      <c r="I58190"/>
    </row>
    <row r="58191" spans="1:9" x14ac:dyDescent="0.25">
      <c r="A58191"/>
      <c r="B58191"/>
      <c r="C58191"/>
      <c r="D58191"/>
      <c r="E58191" s="148"/>
      <c r="F58191" s="148"/>
      <c r="G58191" s="149"/>
      <c r="H58191" s="148"/>
      <c r="I58191"/>
    </row>
    <row r="58192" spans="1:9" x14ac:dyDescent="0.25">
      <c r="A58192"/>
      <c r="B58192"/>
      <c r="C58192"/>
      <c r="D58192"/>
      <c r="E58192" s="148"/>
      <c r="F58192" s="148"/>
      <c r="G58192" s="149"/>
      <c r="H58192" s="148"/>
      <c r="I58192"/>
    </row>
    <row r="58193" spans="1:9" x14ac:dyDescent="0.25">
      <c r="A58193"/>
      <c r="B58193"/>
      <c r="C58193"/>
      <c r="D58193"/>
      <c r="E58193" s="148"/>
      <c r="F58193" s="148"/>
      <c r="G58193" s="149"/>
      <c r="H58193" s="148"/>
      <c r="I58193"/>
    </row>
    <row r="58194" spans="1:9" x14ac:dyDescent="0.25">
      <c r="A58194"/>
      <c r="B58194"/>
      <c r="C58194"/>
      <c r="D58194"/>
      <c r="E58194" s="148"/>
      <c r="F58194" s="148"/>
      <c r="G58194" s="149"/>
      <c r="H58194" s="148"/>
      <c r="I58194"/>
    </row>
    <row r="58195" spans="1:9" x14ac:dyDescent="0.25">
      <c r="A58195"/>
      <c r="B58195"/>
      <c r="C58195"/>
      <c r="D58195"/>
      <c r="E58195" s="148"/>
      <c r="F58195" s="148"/>
      <c r="G58195" s="149"/>
      <c r="H58195" s="148"/>
      <c r="I58195"/>
    </row>
    <row r="58196" spans="1:9" x14ac:dyDescent="0.25">
      <c r="A58196"/>
      <c r="B58196"/>
      <c r="C58196"/>
      <c r="D58196"/>
      <c r="E58196" s="148"/>
      <c r="F58196" s="148"/>
      <c r="G58196" s="149"/>
      <c r="H58196" s="148"/>
      <c r="I58196"/>
    </row>
    <row r="58197" spans="1:9" x14ac:dyDescent="0.25">
      <c r="A58197"/>
      <c r="B58197"/>
      <c r="C58197"/>
      <c r="D58197"/>
      <c r="E58197" s="148"/>
      <c r="F58197" s="148"/>
      <c r="G58197" s="149"/>
      <c r="H58197" s="148"/>
      <c r="I58197"/>
    </row>
    <row r="58198" spans="1:9" x14ac:dyDescent="0.25">
      <c r="A58198"/>
      <c r="B58198"/>
      <c r="C58198"/>
      <c r="D58198"/>
      <c r="E58198" s="148"/>
      <c r="F58198" s="148"/>
      <c r="G58198" s="149"/>
      <c r="H58198" s="148"/>
      <c r="I58198"/>
    </row>
    <row r="58199" spans="1:9" x14ac:dyDescent="0.25">
      <c r="A58199"/>
      <c r="B58199"/>
      <c r="C58199"/>
      <c r="D58199"/>
      <c r="E58199" s="148"/>
      <c r="F58199" s="148"/>
      <c r="G58199" s="149"/>
      <c r="H58199" s="148"/>
      <c r="I58199"/>
    </row>
    <row r="58200" spans="1:9" x14ac:dyDescent="0.25">
      <c r="A58200"/>
      <c r="B58200"/>
      <c r="C58200"/>
      <c r="D58200"/>
      <c r="E58200" s="148"/>
      <c r="F58200" s="148"/>
      <c r="G58200" s="149"/>
      <c r="H58200" s="148"/>
      <c r="I58200"/>
    </row>
    <row r="58201" spans="1:9" x14ac:dyDescent="0.25">
      <c r="A58201"/>
      <c r="B58201"/>
      <c r="C58201"/>
      <c r="D58201"/>
      <c r="E58201" s="148"/>
      <c r="F58201" s="148"/>
      <c r="G58201" s="149"/>
      <c r="H58201" s="148"/>
      <c r="I58201"/>
    </row>
    <row r="58202" spans="1:9" x14ac:dyDescent="0.25">
      <c r="A58202"/>
      <c r="B58202"/>
      <c r="C58202"/>
      <c r="D58202"/>
      <c r="E58202" s="148"/>
      <c r="F58202" s="148"/>
      <c r="G58202" s="149"/>
      <c r="H58202" s="148"/>
      <c r="I58202"/>
    </row>
    <row r="58203" spans="1:9" x14ac:dyDescent="0.25">
      <c r="A58203"/>
      <c r="B58203"/>
      <c r="C58203"/>
      <c r="D58203"/>
      <c r="E58203" s="148"/>
      <c r="F58203" s="148"/>
      <c r="G58203" s="149"/>
      <c r="H58203" s="148"/>
      <c r="I58203"/>
    </row>
    <row r="58204" spans="1:9" x14ac:dyDescent="0.25">
      <c r="A58204"/>
      <c r="B58204"/>
      <c r="C58204"/>
      <c r="D58204"/>
      <c r="E58204" s="148"/>
      <c r="F58204" s="148"/>
      <c r="G58204" s="149"/>
      <c r="H58204" s="148"/>
      <c r="I58204"/>
    </row>
    <row r="58205" spans="1:9" x14ac:dyDescent="0.25">
      <c r="A58205"/>
      <c r="B58205"/>
      <c r="C58205"/>
      <c r="D58205"/>
      <c r="E58205" s="148"/>
      <c r="F58205" s="148"/>
      <c r="G58205" s="149"/>
      <c r="H58205" s="148"/>
      <c r="I58205"/>
    </row>
    <row r="58206" spans="1:9" x14ac:dyDescent="0.25">
      <c r="A58206"/>
      <c r="B58206"/>
      <c r="C58206"/>
      <c r="D58206"/>
      <c r="E58206" s="148"/>
      <c r="F58206" s="148"/>
      <c r="G58206" s="149"/>
      <c r="H58206" s="148"/>
      <c r="I58206"/>
    </row>
    <row r="58207" spans="1:9" x14ac:dyDescent="0.25">
      <c r="A58207"/>
      <c r="B58207"/>
      <c r="C58207"/>
      <c r="D58207"/>
      <c r="E58207" s="148"/>
      <c r="F58207" s="148"/>
      <c r="G58207" s="149"/>
      <c r="H58207" s="148"/>
      <c r="I58207"/>
    </row>
    <row r="58208" spans="1:9" x14ac:dyDescent="0.25">
      <c r="A58208"/>
      <c r="B58208"/>
      <c r="C58208"/>
      <c r="D58208"/>
      <c r="E58208" s="148"/>
      <c r="F58208" s="148"/>
      <c r="G58208" s="149"/>
      <c r="H58208" s="148"/>
      <c r="I58208"/>
    </row>
    <row r="58209" spans="1:9" x14ac:dyDescent="0.25">
      <c r="A58209"/>
      <c r="B58209"/>
      <c r="C58209"/>
      <c r="D58209"/>
      <c r="E58209" s="148"/>
      <c r="F58209" s="148"/>
      <c r="G58209" s="149"/>
      <c r="H58209" s="148"/>
      <c r="I58209"/>
    </row>
    <row r="58210" spans="1:9" x14ac:dyDescent="0.25">
      <c r="A58210"/>
      <c r="B58210"/>
      <c r="C58210"/>
      <c r="D58210"/>
      <c r="E58210" s="148"/>
      <c r="F58210" s="148"/>
      <c r="G58210" s="149"/>
      <c r="H58210" s="148"/>
      <c r="I58210"/>
    </row>
    <row r="58211" spans="1:9" x14ac:dyDescent="0.25">
      <c r="A58211"/>
      <c r="B58211"/>
      <c r="C58211"/>
      <c r="D58211"/>
      <c r="E58211" s="148"/>
      <c r="F58211" s="148"/>
      <c r="G58211" s="149"/>
      <c r="H58211" s="148"/>
      <c r="I58211"/>
    </row>
    <row r="58212" spans="1:9" x14ac:dyDescent="0.25">
      <c r="A58212"/>
      <c r="B58212"/>
      <c r="C58212"/>
      <c r="D58212"/>
      <c r="E58212" s="148"/>
      <c r="F58212" s="148"/>
      <c r="G58212" s="149"/>
      <c r="H58212" s="148"/>
      <c r="I58212"/>
    </row>
    <row r="58213" spans="1:9" x14ac:dyDescent="0.25">
      <c r="A58213"/>
      <c r="B58213"/>
      <c r="C58213"/>
      <c r="D58213"/>
      <c r="E58213" s="148"/>
      <c r="F58213" s="148"/>
      <c r="G58213" s="149"/>
      <c r="H58213" s="148"/>
      <c r="I58213"/>
    </row>
    <row r="58214" spans="1:9" x14ac:dyDescent="0.25">
      <c r="A58214"/>
      <c r="B58214"/>
      <c r="C58214"/>
      <c r="D58214"/>
      <c r="E58214" s="148"/>
      <c r="F58214" s="148"/>
      <c r="G58214" s="149"/>
      <c r="H58214" s="148"/>
      <c r="I58214"/>
    </row>
    <row r="58215" spans="1:9" x14ac:dyDescent="0.25">
      <c r="A58215"/>
      <c r="B58215"/>
      <c r="C58215"/>
      <c r="D58215"/>
      <c r="E58215" s="148"/>
      <c r="F58215" s="148"/>
      <c r="G58215" s="149"/>
      <c r="H58215" s="148"/>
      <c r="I58215"/>
    </row>
    <row r="58216" spans="1:9" x14ac:dyDescent="0.25">
      <c r="A58216"/>
      <c r="B58216"/>
      <c r="C58216"/>
      <c r="D58216"/>
      <c r="E58216" s="148"/>
      <c r="F58216" s="148"/>
      <c r="G58216" s="149"/>
      <c r="H58216" s="148"/>
      <c r="I58216"/>
    </row>
    <row r="58217" spans="1:9" x14ac:dyDescent="0.25">
      <c r="A58217"/>
      <c r="B58217"/>
      <c r="C58217"/>
      <c r="D58217"/>
      <c r="E58217" s="148"/>
      <c r="F58217" s="148"/>
      <c r="G58217" s="149"/>
      <c r="H58217" s="148"/>
      <c r="I58217"/>
    </row>
    <row r="58218" spans="1:9" x14ac:dyDescent="0.25">
      <c r="A58218"/>
      <c r="B58218"/>
      <c r="C58218"/>
      <c r="D58218"/>
      <c r="E58218" s="148"/>
      <c r="F58218" s="148"/>
      <c r="G58218" s="149"/>
      <c r="H58218" s="148"/>
      <c r="I58218"/>
    </row>
    <row r="58219" spans="1:9" x14ac:dyDescent="0.25">
      <c r="A58219"/>
      <c r="B58219"/>
      <c r="C58219"/>
      <c r="D58219"/>
      <c r="E58219" s="148"/>
      <c r="F58219" s="148"/>
      <c r="G58219" s="149"/>
      <c r="H58219" s="148"/>
      <c r="I58219"/>
    </row>
    <row r="58220" spans="1:9" x14ac:dyDescent="0.25">
      <c r="A58220"/>
      <c r="B58220"/>
      <c r="C58220"/>
      <c r="D58220"/>
      <c r="E58220" s="148"/>
      <c r="F58220" s="148"/>
      <c r="G58220" s="149"/>
      <c r="H58220" s="148"/>
      <c r="I58220"/>
    </row>
    <row r="58221" spans="1:9" x14ac:dyDescent="0.25">
      <c r="A58221"/>
      <c r="B58221"/>
      <c r="C58221"/>
      <c r="D58221"/>
      <c r="E58221" s="148"/>
      <c r="F58221" s="148"/>
      <c r="G58221" s="149"/>
      <c r="H58221" s="148"/>
      <c r="I58221"/>
    </row>
    <row r="58222" spans="1:9" x14ac:dyDescent="0.25">
      <c r="A58222"/>
      <c r="B58222"/>
      <c r="C58222"/>
      <c r="D58222"/>
      <c r="E58222" s="148"/>
      <c r="F58222" s="148"/>
      <c r="G58222" s="149"/>
      <c r="H58222" s="148"/>
      <c r="I58222"/>
    </row>
    <row r="58223" spans="1:9" x14ac:dyDescent="0.25">
      <c r="A58223"/>
      <c r="B58223"/>
      <c r="C58223"/>
      <c r="D58223"/>
      <c r="E58223" s="148"/>
      <c r="F58223" s="148"/>
      <c r="G58223" s="149"/>
      <c r="H58223" s="148"/>
      <c r="I58223"/>
    </row>
    <row r="58224" spans="1:9" x14ac:dyDescent="0.25">
      <c r="A58224"/>
      <c r="B58224"/>
      <c r="C58224"/>
      <c r="D58224"/>
      <c r="E58224" s="148"/>
      <c r="F58224" s="148"/>
      <c r="G58224" s="149"/>
      <c r="H58224" s="148"/>
      <c r="I58224"/>
    </row>
    <row r="58225" spans="1:9" x14ac:dyDescent="0.25">
      <c r="A58225"/>
      <c r="B58225"/>
      <c r="C58225"/>
      <c r="D58225"/>
      <c r="E58225" s="148"/>
      <c r="F58225" s="148"/>
      <c r="G58225" s="149"/>
      <c r="H58225" s="148"/>
      <c r="I58225"/>
    </row>
    <row r="58226" spans="1:9" x14ac:dyDescent="0.25">
      <c r="A58226"/>
      <c r="B58226"/>
      <c r="C58226"/>
      <c r="D58226"/>
      <c r="E58226" s="148"/>
      <c r="F58226" s="148"/>
      <c r="G58226" s="149"/>
      <c r="H58226" s="148"/>
      <c r="I58226"/>
    </row>
    <row r="58227" spans="1:9" x14ac:dyDescent="0.25">
      <c r="A58227"/>
      <c r="B58227"/>
      <c r="C58227"/>
      <c r="D58227"/>
      <c r="E58227" s="148"/>
      <c r="F58227" s="148"/>
      <c r="G58227" s="149"/>
      <c r="H58227" s="148"/>
      <c r="I58227"/>
    </row>
    <row r="58228" spans="1:9" x14ac:dyDescent="0.25">
      <c r="A58228"/>
      <c r="B58228"/>
      <c r="C58228"/>
      <c r="D58228"/>
      <c r="E58228" s="148"/>
      <c r="F58228" s="148"/>
      <c r="G58228" s="149"/>
      <c r="H58228" s="148"/>
      <c r="I58228"/>
    </row>
    <row r="58229" spans="1:9" x14ac:dyDescent="0.25">
      <c r="A58229"/>
      <c r="B58229"/>
      <c r="C58229"/>
      <c r="D58229"/>
      <c r="E58229" s="148"/>
      <c r="F58229" s="148"/>
      <c r="G58229" s="149"/>
      <c r="H58229" s="148"/>
      <c r="I58229"/>
    </row>
    <row r="58230" spans="1:9" x14ac:dyDescent="0.25">
      <c r="A58230"/>
      <c r="B58230"/>
      <c r="C58230"/>
      <c r="D58230"/>
      <c r="E58230" s="148"/>
      <c r="F58230" s="148"/>
      <c r="G58230" s="149"/>
      <c r="H58230" s="148"/>
      <c r="I58230"/>
    </row>
    <row r="58231" spans="1:9" x14ac:dyDescent="0.25">
      <c r="A58231"/>
      <c r="B58231"/>
      <c r="C58231"/>
      <c r="D58231"/>
      <c r="E58231" s="148"/>
      <c r="F58231" s="148"/>
      <c r="G58231" s="149"/>
      <c r="H58231" s="148"/>
      <c r="I58231"/>
    </row>
    <row r="58232" spans="1:9" x14ac:dyDescent="0.25">
      <c r="A58232"/>
      <c r="B58232"/>
      <c r="C58232"/>
      <c r="D58232"/>
      <c r="E58232" s="148"/>
      <c r="F58232" s="148"/>
      <c r="G58232" s="149"/>
      <c r="H58232" s="148"/>
      <c r="I58232"/>
    </row>
    <row r="58233" spans="1:9" x14ac:dyDescent="0.25">
      <c r="A58233"/>
      <c r="B58233"/>
      <c r="C58233"/>
      <c r="D58233"/>
      <c r="E58233" s="148"/>
      <c r="F58233" s="148"/>
      <c r="G58233" s="149"/>
      <c r="H58233" s="148"/>
      <c r="I58233"/>
    </row>
    <row r="58234" spans="1:9" x14ac:dyDescent="0.25">
      <c r="A58234"/>
      <c r="B58234"/>
      <c r="C58234"/>
      <c r="D58234"/>
      <c r="E58234" s="148"/>
      <c r="F58234" s="148"/>
      <c r="G58234" s="149"/>
      <c r="H58234" s="148"/>
      <c r="I58234"/>
    </row>
    <row r="58235" spans="1:9" x14ac:dyDescent="0.25">
      <c r="A58235"/>
      <c r="B58235"/>
      <c r="C58235"/>
      <c r="D58235"/>
      <c r="E58235" s="148"/>
      <c r="F58235" s="148"/>
      <c r="G58235" s="149"/>
      <c r="H58235" s="148"/>
      <c r="I58235"/>
    </row>
    <row r="58236" spans="1:9" x14ac:dyDescent="0.25">
      <c r="A58236"/>
      <c r="B58236"/>
      <c r="C58236"/>
      <c r="D58236"/>
      <c r="E58236" s="148"/>
      <c r="F58236" s="148"/>
      <c r="G58236" s="149"/>
      <c r="H58236" s="148"/>
      <c r="I58236"/>
    </row>
    <row r="58237" spans="1:9" x14ac:dyDescent="0.25">
      <c r="A58237"/>
      <c r="B58237"/>
      <c r="C58237"/>
      <c r="D58237"/>
      <c r="E58237" s="148"/>
      <c r="F58237" s="148"/>
      <c r="G58237" s="149"/>
      <c r="H58237" s="148"/>
      <c r="I58237"/>
    </row>
    <row r="58238" spans="1:9" x14ac:dyDescent="0.25">
      <c r="A58238"/>
      <c r="B58238"/>
      <c r="C58238"/>
      <c r="D58238"/>
      <c r="E58238" s="148"/>
      <c r="F58238" s="148"/>
      <c r="G58238" s="149"/>
      <c r="H58238" s="148"/>
      <c r="I58238"/>
    </row>
    <row r="58239" spans="1:9" x14ac:dyDescent="0.25">
      <c r="A58239"/>
      <c r="B58239"/>
      <c r="C58239"/>
      <c r="D58239"/>
      <c r="E58239" s="148"/>
      <c r="F58239" s="148"/>
      <c r="G58239" s="149"/>
      <c r="H58239" s="148"/>
      <c r="I58239"/>
    </row>
    <row r="58240" spans="1:9" x14ac:dyDescent="0.25">
      <c r="A58240"/>
      <c r="B58240"/>
      <c r="C58240"/>
      <c r="D58240"/>
      <c r="E58240" s="148"/>
      <c r="F58240" s="148"/>
      <c r="G58240" s="149"/>
      <c r="H58240" s="148"/>
      <c r="I58240"/>
    </row>
    <row r="58241" spans="1:9" x14ac:dyDescent="0.25">
      <c r="A58241"/>
      <c r="B58241"/>
      <c r="C58241"/>
      <c r="D58241"/>
      <c r="E58241" s="148"/>
      <c r="F58241" s="148"/>
      <c r="G58241" s="149"/>
      <c r="H58241" s="148"/>
      <c r="I58241"/>
    </row>
    <row r="58242" spans="1:9" x14ac:dyDescent="0.25">
      <c r="A58242"/>
      <c r="B58242"/>
      <c r="C58242"/>
      <c r="D58242"/>
      <c r="E58242" s="148"/>
      <c r="F58242" s="148"/>
      <c r="G58242" s="149"/>
      <c r="H58242" s="148"/>
      <c r="I58242"/>
    </row>
    <row r="58243" spans="1:9" x14ac:dyDescent="0.25">
      <c r="A58243"/>
      <c r="B58243"/>
      <c r="C58243"/>
      <c r="D58243"/>
      <c r="E58243" s="148"/>
      <c r="F58243" s="148"/>
      <c r="G58243" s="149"/>
      <c r="H58243" s="148"/>
      <c r="I58243"/>
    </row>
    <row r="58244" spans="1:9" x14ac:dyDescent="0.25">
      <c r="A58244"/>
      <c r="B58244"/>
      <c r="C58244"/>
      <c r="D58244"/>
      <c r="E58244" s="148"/>
      <c r="F58244" s="148"/>
      <c r="G58244" s="149"/>
      <c r="H58244" s="148"/>
      <c r="I58244"/>
    </row>
    <row r="58245" spans="1:9" x14ac:dyDescent="0.25">
      <c r="A58245"/>
      <c r="B58245"/>
      <c r="C58245"/>
      <c r="D58245"/>
      <c r="E58245" s="148"/>
      <c r="F58245" s="148"/>
      <c r="G58245" s="149"/>
      <c r="H58245" s="148"/>
      <c r="I58245"/>
    </row>
    <row r="58246" spans="1:9" x14ac:dyDescent="0.25">
      <c r="A58246"/>
      <c r="B58246"/>
      <c r="C58246"/>
      <c r="D58246"/>
      <c r="E58246" s="148"/>
      <c r="F58246" s="148"/>
      <c r="G58246" s="149"/>
      <c r="H58246" s="148"/>
      <c r="I58246"/>
    </row>
    <row r="58247" spans="1:9" x14ac:dyDescent="0.25">
      <c r="A58247"/>
      <c r="B58247"/>
      <c r="C58247"/>
      <c r="D58247"/>
      <c r="E58247" s="148"/>
      <c r="F58247" s="148"/>
      <c r="G58247" s="149"/>
      <c r="H58247" s="148"/>
      <c r="I58247"/>
    </row>
    <row r="58248" spans="1:9" x14ac:dyDescent="0.25">
      <c r="A58248"/>
      <c r="B58248"/>
      <c r="C58248"/>
      <c r="D58248"/>
      <c r="E58248" s="148"/>
      <c r="F58248" s="148"/>
      <c r="G58248" s="149"/>
      <c r="H58248" s="148"/>
      <c r="I58248"/>
    </row>
    <row r="58249" spans="1:9" x14ac:dyDescent="0.25">
      <c r="A58249"/>
      <c r="B58249"/>
      <c r="C58249"/>
      <c r="D58249"/>
      <c r="E58249" s="148"/>
      <c r="F58249" s="148"/>
      <c r="G58249" s="149"/>
      <c r="H58249" s="148"/>
      <c r="I58249"/>
    </row>
    <row r="58250" spans="1:9" x14ac:dyDescent="0.25">
      <c r="A58250"/>
      <c r="B58250"/>
      <c r="C58250"/>
      <c r="D58250"/>
      <c r="E58250" s="148"/>
      <c r="F58250" s="148"/>
      <c r="G58250" s="149"/>
      <c r="H58250" s="148"/>
      <c r="I58250"/>
    </row>
    <row r="58251" spans="1:9" x14ac:dyDescent="0.25">
      <c r="A58251"/>
      <c r="B58251"/>
      <c r="C58251"/>
      <c r="D58251"/>
      <c r="E58251" s="148"/>
      <c r="F58251" s="148"/>
      <c r="G58251" s="149"/>
      <c r="H58251" s="148"/>
      <c r="I58251"/>
    </row>
    <row r="58252" spans="1:9" x14ac:dyDescent="0.25">
      <c r="A58252"/>
      <c r="B58252"/>
      <c r="C58252"/>
      <c r="D58252"/>
      <c r="E58252" s="148"/>
      <c r="F58252" s="148"/>
      <c r="G58252" s="149"/>
      <c r="H58252" s="148"/>
      <c r="I58252"/>
    </row>
    <row r="58253" spans="1:9" x14ac:dyDescent="0.25">
      <c r="A58253"/>
      <c r="B58253"/>
      <c r="C58253"/>
      <c r="D58253"/>
      <c r="E58253" s="148"/>
      <c r="F58253" s="148"/>
      <c r="G58253" s="149"/>
      <c r="H58253" s="148"/>
      <c r="I58253"/>
    </row>
    <row r="58254" spans="1:9" x14ac:dyDescent="0.25">
      <c r="A58254"/>
      <c r="B58254"/>
      <c r="C58254"/>
      <c r="D58254"/>
      <c r="E58254" s="148"/>
      <c r="F58254" s="148"/>
      <c r="G58254" s="149"/>
      <c r="H58254" s="148"/>
      <c r="I58254"/>
    </row>
    <row r="58255" spans="1:9" x14ac:dyDescent="0.25">
      <c r="A58255"/>
      <c r="B58255"/>
      <c r="C58255"/>
      <c r="D58255"/>
      <c r="E58255" s="148"/>
      <c r="F58255" s="148"/>
      <c r="G58255" s="149"/>
      <c r="H58255" s="148"/>
      <c r="I58255"/>
    </row>
    <row r="58256" spans="1:9" x14ac:dyDescent="0.25">
      <c r="A58256"/>
      <c r="B58256"/>
      <c r="C58256"/>
      <c r="D58256"/>
      <c r="E58256" s="148"/>
      <c r="F58256" s="148"/>
      <c r="G58256" s="149"/>
      <c r="H58256" s="148"/>
      <c r="I58256"/>
    </row>
    <row r="58257" spans="1:9" x14ac:dyDescent="0.25">
      <c r="A58257"/>
      <c r="B58257"/>
      <c r="C58257"/>
      <c r="D58257"/>
      <c r="E58257" s="148"/>
      <c r="F58257" s="148"/>
      <c r="G58257" s="149"/>
      <c r="H58257" s="148"/>
      <c r="I58257"/>
    </row>
    <row r="58258" spans="1:9" x14ac:dyDescent="0.25">
      <c r="A58258"/>
      <c r="B58258"/>
      <c r="C58258"/>
      <c r="D58258"/>
      <c r="E58258" s="148"/>
      <c r="F58258" s="148"/>
      <c r="G58258" s="149"/>
      <c r="H58258" s="148"/>
      <c r="I58258"/>
    </row>
    <row r="58259" spans="1:9" x14ac:dyDescent="0.25">
      <c r="A58259"/>
      <c r="B58259"/>
      <c r="C58259"/>
      <c r="D58259"/>
      <c r="E58259" s="148"/>
      <c r="F58259" s="148"/>
      <c r="G58259" s="149"/>
      <c r="H58259" s="148"/>
      <c r="I58259"/>
    </row>
    <row r="58260" spans="1:9" x14ac:dyDescent="0.25">
      <c r="A58260"/>
      <c r="B58260"/>
      <c r="C58260"/>
      <c r="D58260"/>
      <c r="E58260" s="148"/>
      <c r="F58260" s="148"/>
      <c r="G58260" s="149"/>
      <c r="H58260" s="148"/>
      <c r="I58260"/>
    </row>
    <row r="58261" spans="1:9" x14ac:dyDescent="0.25">
      <c r="A58261"/>
      <c r="B58261"/>
      <c r="C58261"/>
      <c r="D58261"/>
      <c r="E58261" s="148"/>
      <c r="F58261" s="148"/>
      <c r="G58261" s="149"/>
      <c r="H58261" s="148"/>
      <c r="I58261"/>
    </row>
    <row r="58262" spans="1:9" x14ac:dyDescent="0.25">
      <c r="A58262"/>
      <c r="B58262"/>
      <c r="C58262"/>
      <c r="D58262"/>
      <c r="E58262" s="148"/>
      <c r="F58262" s="148"/>
      <c r="G58262" s="149"/>
      <c r="H58262" s="148"/>
      <c r="I58262"/>
    </row>
    <row r="58263" spans="1:9" x14ac:dyDescent="0.25">
      <c r="A58263"/>
      <c r="B58263"/>
      <c r="C58263"/>
      <c r="D58263"/>
      <c r="E58263" s="148"/>
      <c r="F58263" s="148"/>
      <c r="G58263" s="149"/>
      <c r="H58263" s="148"/>
      <c r="I58263"/>
    </row>
    <row r="58264" spans="1:9" x14ac:dyDescent="0.25">
      <c r="A58264"/>
      <c r="B58264"/>
      <c r="C58264"/>
      <c r="D58264"/>
      <c r="E58264" s="148"/>
      <c r="F58264" s="148"/>
      <c r="G58264" s="149"/>
      <c r="H58264" s="148"/>
      <c r="I58264"/>
    </row>
    <row r="58265" spans="1:9" x14ac:dyDescent="0.25">
      <c r="A58265"/>
      <c r="B58265"/>
      <c r="C58265"/>
      <c r="D58265"/>
      <c r="E58265" s="148"/>
      <c r="F58265" s="148"/>
      <c r="G58265" s="149"/>
      <c r="H58265" s="148"/>
      <c r="I58265"/>
    </row>
    <row r="58266" spans="1:9" x14ac:dyDescent="0.25">
      <c r="A58266"/>
      <c r="B58266"/>
      <c r="C58266"/>
      <c r="D58266"/>
      <c r="E58266" s="148"/>
      <c r="F58266" s="148"/>
      <c r="G58266" s="149"/>
      <c r="H58266" s="148"/>
      <c r="I58266"/>
    </row>
    <row r="58267" spans="1:9" x14ac:dyDescent="0.25">
      <c r="A58267"/>
      <c r="B58267"/>
      <c r="C58267"/>
      <c r="D58267"/>
      <c r="E58267" s="148"/>
      <c r="F58267" s="148"/>
      <c r="G58267" s="149"/>
      <c r="H58267" s="148"/>
      <c r="I58267"/>
    </row>
    <row r="58268" spans="1:9" x14ac:dyDescent="0.25">
      <c r="A58268"/>
      <c r="B58268"/>
      <c r="C58268"/>
      <c r="D58268"/>
      <c r="E58268" s="148"/>
      <c r="F58268" s="148"/>
      <c r="G58268" s="149"/>
      <c r="H58268" s="148"/>
      <c r="I58268"/>
    </row>
    <row r="58269" spans="1:9" x14ac:dyDescent="0.25">
      <c r="A58269"/>
      <c r="B58269"/>
      <c r="C58269"/>
      <c r="D58269"/>
      <c r="E58269" s="148"/>
      <c r="F58269" s="148"/>
      <c r="G58269" s="149"/>
      <c r="H58269" s="148"/>
      <c r="I58269"/>
    </row>
    <row r="58270" spans="1:9" x14ac:dyDescent="0.25">
      <c r="A58270"/>
      <c r="B58270"/>
      <c r="C58270"/>
      <c r="D58270"/>
      <c r="E58270" s="148"/>
      <c r="F58270" s="148"/>
      <c r="G58270" s="149"/>
      <c r="H58270" s="148"/>
      <c r="I58270"/>
    </row>
    <row r="58271" spans="1:9" x14ac:dyDescent="0.25">
      <c r="A58271"/>
      <c r="B58271"/>
      <c r="C58271"/>
      <c r="D58271"/>
      <c r="E58271" s="148"/>
      <c r="F58271" s="148"/>
      <c r="G58271" s="149"/>
      <c r="H58271" s="148"/>
      <c r="I58271"/>
    </row>
    <row r="58272" spans="1:9" x14ac:dyDescent="0.25">
      <c r="A58272"/>
      <c r="B58272"/>
      <c r="C58272"/>
      <c r="D58272"/>
      <c r="E58272" s="148"/>
      <c r="F58272" s="148"/>
      <c r="G58272" s="149"/>
      <c r="H58272" s="148"/>
      <c r="I58272"/>
    </row>
    <row r="58273" spans="1:9" x14ac:dyDescent="0.25">
      <c r="A58273"/>
      <c r="B58273"/>
      <c r="C58273"/>
      <c r="D58273"/>
      <c r="E58273" s="148"/>
      <c r="F58273" s="148"/>
      <c r="G58273" s="149"/>
      <c r="H58273" s="148"/>
      <c r="I58273"/>
    </row>
    <row r="58274" spans="1:9" x14ac:dyDescent="0.25">
      <c r="A58274"/>
      <c r="B58274"/>
      <c r="C58274"/>
      <c r="D58274"/>
      <c r="E58274" s="148"/>
      <c r="F58274" s="148"/>
      <c r="G58274" s="149"/>
      <c r="H58274" s="148"/>
      <c r="I58274"/>
    </row>
    <row r="58275" spans="1:9" x14ac:dyDescent="0.25">
      <c r="A58275"/>
      <c r="B58275"/>
      <c r="C58275"/>
      <c r="D58275"/>
      <c r="E58275" s="148"/>
      <c r="F58275" s="148"/>
      <c r="G58275" s="149"/>
      <c r="H58275" s="148"/>
      <c r="I58275"/>
    </row>
    <row r="58276" spans="1:9" x14ac:dyDescent="0.25">
      <c r="A58276"/>
      <c r="B58276"/>
      <c r="C58276"/>
      <c r="D58276"/>
      <c r="E58276" s="148"/>
      <c r="F58276" s="148"/>
      <c r="G58276" s="149"/>
      <c r="H58276" s="148"/>
      <c r="I58276"/>
    </row>
    <row r="58277" spans="1:9" x14ac:dyDescent="0.25">
      <c r="A58277"/>
      <c r="B58277"/>
      <c r="C58277"/>
      <c r="D58277"/>
      <c r="E58277" s="148"/>
      <c r="F58277" s="148"/>
      <c r="G58277" s="149"/>
      <c r="H58277" s="148"/>
      <c r="I58277"/>
    </row>
    <row r="58278" spans="1:9" x14ac:dyDescent="0.25">
      <c r="A58278"/>
      <c r="B58278"/>
      <c r="C58278"/>
      <c r="D58278"/>
      <c r="E58278" s="148"/>
      <c r="F58278" s="148"/>
      <c r="G58278" s="149"/>
      <c r="H58278" s="148"/>
      <c r="I58278"/>
    </row>
    <row r="58279" spans="1:9" x14ac:dyDescent="0.25">
      <c r="A58279"/>
      <c r="B58279"/>
      <c r="C58279"/>
      <c r="D58279"/>
      <c r="E58279" s="148"/>
      <c r="F58279" s="148"/>
      <c r="G58279" s="149"/>
      <c r="H58279" s="148"/>
      <c r="I58279"/>
    </row>
    <row r="58280" spans="1:9" x14ac:dyDescent="0.25">
      <c r="A58280"/>
      <c r="B58280"/>
      <c r="C58280"/>
      <c r="D58280"/>
      <c r="E58280" s="148"/>
      <c r="F58280" s="148"/>
      <c r="G58280" s="149"/>
      <c r="H58280" s="148"/>
      <c r="I58280"/>
    </row>
    <row r="58281" spans="1:9" x14ac:dyDescent="0.25">
      <c r="A58281"/>
      <c r="B58281"/>
      <c r="C58281"/>
      <c r="D58281"/>
      <c r="E58281" s="148"/>
      <c r="F58281" s="148"/>
      <c r="G58281" s="149"/>
      <c r="H58281" s="148"/>
      <c r="I58281"/>
    </row>
    <row r="58282" spans="1:9" x14ac:dyDescent="0.25">
      <c r="A58282"/>
      <c r="B58282"/>
      <c r="C58282"/>
      <c r="D58282"/>
      <c r="E58282" s="148"/>
      <c r="F58282" s="148"/>
      <c r="G58282" s="149"/>
      <c r="H58282" s="148"/>
      <c r="I58282"/>
    </row>
    <row r="58283" spans="1:9" x14ac:dyDescent="0.25">
      <c r="A58283"/>
      <c r="B58283"/>
      <c r="C58283"/>
      <c r="D58283"/>
      <c r="E58283" s="148"/>
      <c r="F58283" s="148"/>
      <c r="G58283" s="149"/>
      <c r="H58283" s="148"/>
      <c r="I58283"/>
    </row>
    <row r="58284" spans="1:9" x14ac:dyDescent="0.25">
      <c r="A58284"/>
      <c r="B58284"/>
      <c r="C58284"/>
      <c r="D58284"/>
      <c r="E58284" s="148"/>
      <c r="F58284" s="148"/>
      <c r="G58284" s="149"/>
      <c r="H58284" s="148"/>
      <c r="I58284"/>
    </row>
    <row r="58285" spans="1:9" x14ac:dyDescent="0.25">
      <c r="A58285"/>
      <c r="B58285"/>
      <c r="C58285"/>
      <c r="D58285"/>
      <c r="E58285" s="148"/>
      <c r="F58285" s="148"/>
      <c r="G58285" s="149"/>
      <c r="H58285" s="148"/>
      <c r="I58285"/>
    </row>
    <row r="58286" spans="1:9" x14ac:dyDescent="0.25">
      <c r="A58286"/>
      <c r="B58286"/>
      <c r="C58286"/>
      <c r="D58286"/>
      <c r="E58286" s="148"/>
      <c r="F58286" s="148"/>
      <c r="G58286" s="149"/>
      <c r="H58286" s="148"/>
      <c r="I58286"/>
    </row>
    <row r="58287" spans="1:9" x14ac:dyDescent="0.25">
      <c r="A58287"/>
      <c r="B58287"/>
      <c r="C58287"/>
      <c r="D58287"/>
      <c r="E58287" s="148"/>
      <c r="F58287" s="148"/>
      <c r="G58287" s="149"/>
      <c r="H58287" s="148"/>
      <c r="I58287"/>
    </row>
    <row r="58288" spans="1:9" x14ac:dyDescent="0.25">
      <c r="A58288"/>
      <c r="B58288"/>
      <c r="C58288"/>
      <c r="D58288"/>
      <c r="E58288" s="148"/>
      <c r="F58288" s="148"/>
      <c r="G58288" s="149"/>
      <c r="H58288" s="148"/>
      <c r="I58288"/>
    </row>
    <row r="58289" spans="1:9" x14ac:dyDescent="0.25">
      <c r="A58289"/>
      <c r="B58289"/>
      <c r="C58289"/>
      <c r="D58289"/>
      <c r="E58289" s="148"/>
      <c r="F58289" s="148"/>
      <c r="G58289" s="149"/>
      <c r="H58289" s="148"/>
      <c r="I58289"/>
    </row>
    <row r="58290" spans="1:9" x14ac:dyDescent="0.25">
      <c r="A58290"/>
      <c r="B58290"/>
      <c r="C58290"/>
      <c r="D58290"/>
      <c r="E58290" s="148"/>
      <c r="F58290" s="148"/>
      <c r="G58290" s="149"/>
      <c r="H58290" s="148"/>
      <c r="I58290"/>
    </row>
    <row r="58291" spans="1:9" x14ac:dyDescent="0.25">
      <c r="A58291"/>
      <c r="B58291"/>
      <c r="C58291"/>
      <c r="D58291"/>
      <c r="E58291" s="148"/>
      <c r="F58291" s="148"/>
      <c r="G58291" s="149"/>
      <c r="H58291" s="148"/>
      <c r="I58291"/>
    </row>
    <row r="58292" spans="1:9" x14ac:dyDescent="0.25">
      <c r="A58292"/>
      <c r="B58292"/>
      <c r="C58292"/>
      <c r="D58292"/>
      <c r="E58292" s="148"/>
      <c r="F58292" s="148"/>
      <c r="G58292" s="149"/>
      <c r="H58292" s="148"/>
      <c r="I58292"/>
    </row>
    <row r="58293" spans="1:9" x14ac:dyDescent="0.25">
      <c r="A58293"/>
      <c r="B58293"/>
      <c r="C58293"/>
      <c r="D58293"/>
      <c r="E58293" s="148"/>
      <c r="F58293" s="148"/>
      <c r="G58293" s="149"/>
      <c r="H58293" s="148"/>
      <c r="I58293"/>
    </row>
    <row r="58294" spans="1:9" x14ac:dyDescent="0.25">
      <c r="A58294"/>
      <c r="B58294"/>
      <c r="C58294"/>
      <c r="D58294"/>
      <c r="E58294" s="148"/>
      <c r="F58294" s="148"/>
      <c r="G58294" s="149"/>
      <c r="H58294" s="148"/>
      <c r="I58294"/>
    </row>
    <row r="58295" spans="1:9" x14ac:dyDescent="0.25">
      <c r="A58295"/>
      <c r="B58295"/>
      <c r="C58295"/>
      <c r="D58295"/>
      <c r="E58295" s="148"/>
      <c r="F58295" s="148"/>
      <c r="G58295" s="149"/>
      <c r="H58295" s="148"/>
      <c r="I58295"/>
    </row>
    <row r="58296" spans="1:9" x14ac:dyDescent="0.25">
      <c r="A58296"/>
      <c r="B58296"/>
      <c r="C58296"/>
      <c r="D58296"/>
      <c r="E58296" s="148"/>
      <c r="F58296" s="148"/>
      <c r="G58296" s="149"/>
      <c r="H58296" s="148"/>
      <c r="I58296"/>
    </row>
    <row r="58297" spans="1:9" x14ac:dyDescent="0.25">
      <c r="A58297"/>
      <c r="B58297"/>
      <c r="C58297"/>
      <c r="D58297"/>
      <c r="E58297" s="148"/>
      <c r="F58297" s="148"/>
      <c r="G58297" s="149"/>
      <c r="H58297" s="148"/>
      <c r="I58297"/>
    </row>
    <row r="58298" spans="1:9" x14ac:dyDescent="0.25">
      <c r="A58298"/>
      <c r="B58298"/>
      <c r="C58298"/>
      <c r="D58298"/>
      <c r="E58298" s="148"/>
      <c r="F58298" s="148"/>
      <c r="G58298" s="149"/>
      <c r="H58298" s="148"/>
      <c r="I58298"/>
    </row>
    <row r="58299" spans="1:9" x14ac:dyDescent="0.25">
      <c r="A58299"/>
      <c r="B58299"/>
      <c r="C58299"/>
      <c r="D58299"/>
      <c r="E58299" s="148"/>
      <c r="F58299" s="148"/>
      <c r="G58299" s="149"/>
      <c r="H58299" s="148"/>
      <c r="I58299"/>
    </row>
    <row r="58300" spans="1:9" x14ac:dyDescent="0.25">
      <c r="A58300"/>
      <c r="B58300"/>
      <c r="C58300"/>
      <c r="D58300"/>
      <c r="E58300" s="148"/>
      <c r="F58300" s="148"/>
      <c r="G58300" s="149"/>
      <c r="H58300" s="148"/>
      <c r="I58300"/>
    </row>
    <row r="58301" spans="1:9" x14ac:dyDescent="0.25">
      <c r="A58301"/>
      <c r="B58301"/>
      <c r="C58301"/>
      <c r="D58301"/>
      <c r="E58301" s="148"/>
      <c r="F58301" s="148"/>
      <c r="G58301" s="149"/>
      <c r="H58301" s="148"/>
      <c r="I58301"/>
    </row>
    <row r="58302" spans="1:9" x14ac:dyDescent="0.25">
      <c r="A58302"/>
      <c r="B58302"/>
      <c r="C58302"/>
      <c r="D58302"/>
      <c r="E58302" s="148"/>
      <c r="F58302" s="148"/>
      <c r="G58302" s="149"/>
      <c r="H58302" s="148"/>
      <c r="I58302"/>
    </row>
    <row r="58303" spans="1:9" x14ac:dyDescent="0.25">
      <c r="A58303"/>
      <c r="B58303"/>
      <c r="C58303"/>
      <c r="D58303"/>
      <c r="E58303" s="148"/>
      <c r="F58303" s="148"/>
      <c r="G58303" s="149"/>
      <c r="H58303" s="148"/>
      <c r="I58303"/>
    </row>
    <row r="58304" spans="1:9" x14ac:dyDescent="0.25">
      <c r="A58304"/>
      <c r="B58304"/>
      <c r="C58304"/>
      <c r="D58304"/>
      <c r="E58304" s="148"/>
      <c r="F58304" s="148"/>
      <c r="G58304" s="149"/>
      <c r="H58304" s="148"/>
      <c r="I58304"/>
    </row>
    <row r="58305" spans="1:9" x14ac:dyDescent="0.25">
      <c r="A58305"/>
      <c r="B58305"/>
      <c r="C58305"/>
      <c r="D58305"/>
      <c r="E58305" s="148"/>
      <c r="F58305" s="148"/>
      <c r="G58305" s="149"/>
      <c r="H58305" s="148"/>
      <c r="I58305"/>
    </row>
    <row r="58306" spans="1:9" x14ac:dyDescent="0.25">
      <c r="A58306"/>
      <c r="B58306"/>
      <c r="C58306"/>
      <c r="D58306"/>
      <c r="E58306" s="148"/>
      <c r="F58306" s="148"/>
      <c r="G58306" s="149"/>
      <c r="H58306" s="148"/>
      <c r="I58306"/>
    </row>
    <row r="58307" spans="1:9" x14ac:dyDescent="0.25">
      <c r="A58307"/>
      <c r="B58307"/>
      <c r="C58307"/>
      <c r="D58307"/>
      <c r="E58307" s="148"/>
      <c r="F58307" s="148"/>
      <c r="G58307" s="149"/>
      <c r="H58307" s="148"/>
      <c r="I58307"/>
    </row>
    <row r="58308" spans="1:9" x14ac:dyDescent="0.25">
      <c r="A58308"/>
      <c r="B58308"/>
      <c r="C58308"/>
      <c r="D58308"/>
      <c r="E58308" s="148"/>
      <c r="F58308" s="148"/>
      <c r="G58308" s="149"/>
      <c r="H58308" s="148"/>
      <c r="I58308"/>
    </row>
    <row r="58309" spans="1:9" x14ac:dyDescent="0.25">
      <c r="A58309"/>
      <c r="B58309"/>
      <c r="C58309"/>
      <c r="D58309"/>
      <c r="E58309" s="148"/>
      <c r="F58309" s="148"/>
      <c r="G58309" s="149"/>
      <c r="H58309" s="148"/>
      <c r="I58309"/>
    </row>
    <row r="58310" spans="1:9" x14ac:dyDescent="0.25">
      <c r="A58310"/>
      <c r="B58310"/>
      <c r="C58310"/>
      <c r="D58310"/>
      <c r="E58310" s="148"/>
      <c r="F58310" s="148"/>
      <c r="G58310" s="149"/>
      <c r="H58310" s="148"/>
      <c r="I58310"/>
    </row>
    <row r="58311" spans="1:9" x14ac:dyDescent="0.25">
      <c r="A58311"/>
      <c r="B58311"/>
      <c r="C58311"/>
      <c r="D58311"/>
      <c r="E58311" s="148"/>
      <c r="F58311" s="148"/>
      <c r="G58311" s="149"/>
      <c r="H58311" s="148"/>
      <c r="I58311"/>
    </row>
    <row r="58312" spans="1:9" x14ac:dyDescent="0.25">
      <c r="A58312"/>
      <c r="B58312"/>
      <c r="C58312"/>
      <c r="D58312"/>
      <c r="E58312" s="148"/>
      <c r="F58312" s="148"/>
      <c r="G58312" s="149"/>
      <c r="H58312" s="148"/>
      <c r="I58312"/>
    </row>
    <row r="58313" spans="1:9" x14ac:dyDescent="0.25">
      <c r="A58313"/>
      <c r="B58313"/>
      <c r="C58313"/>
      <c r="D58313"/>
      <c r="E58313" s="148"/>
      <c r="F58313" s="148"/>
      <c r="G58313" s="149"/>
      <c r="H58313" s="148"/>
      <c r="I58313"/>
    </row>
    <row r="58314" spans="1:9" x14ac:dyDescent="0.25">
      <c r="A58314"/>
      <c r="B58314"/>
      <c r="C58314"/>
      <c r="D58314"/>
      <c r="E58314" s="148"/>
      <c r="F58314" s="148"/>
      <c r="G58314" s="149"/>
      <c r="H58314" s="148"/>
      <c r="I58314"/>
    </row>
    <row r="58315" spans="1:9" x14ac:dyDescent="0.25">
      <c r="A58315"/>
      <c r="B58315"/>
      <c r="C58315"/>
      <c r="D58315"/>
      <c r="E58315" s="148"/>
      <c r="F58315" s="148"/>
      <c r="G58315" s="149"/>
      <c r="H58315" s="148"/>
      <c r="I58315"/>
    </row>
    <row r="58316" spans="1:9" x14ac:dyDescent="0.25">
      <c r="A58316"/>
      <c r="B58316"/>
      <c r="C58316"/>
      <c r="D58316"/>
      <c r="E58316" s="148"/>
      <c r="F58316" s="148"/>
      <c r="G58316" s="149"/>
      <c r="H58316" s="148"/>
      <c r="I58316"/>
    </row>
    <row r="58317" spans="1:9" x14ac:dyDescent="0.25">
      <c r="A58317"/>
      <c r="B58317"/>
      <c r="C58317"/>
      <c r="D58317"/>
      <c r="E58317" s="148"/>
      <c r="F58317" s="148"/>
      <c r="G58317" s="149"/>
      <c r="H58317" s="148"/>
      <c r="I58317"/>
    </row>
    <row r="58318" spans="1:9" x14ac:dyDescent="0.25">
      <c r="A58318"/>
      <c r="B58318"/>
      <c r="C58318"/>
      <c r="D58318"/>
      <c r="E58318" s="148"/>
      <c r="F58318" s="148"/>
      <c r="G58318" s="149"/>
      <c r="H58318" s="148"/>
      <c r="I58318"/>
    </row>
    <row r="58319" spans="1:9" x14ac:dyDescent="0.25">
      <c r="A58319"/>
      <c r="B58319"/>
      <c r="C58319"/>
      <c r="D58319"/>
      <c r="E58319" s="148"/>
      <c r="F58319" s="148"/>
      <c r="G58319" s="149"/>
      <c r="H58319" s="148"/>
      <c r="I58319"/>
    </row>
    <row r="58320" spans="1:9" x14ac:dyDescent="0.25">
      <c r="A58320"/>
      <c r="B58320"/>
      <c r="C58320"/>
      <c r="D58320"/>
      <c r="E58320" s="148"/>
      <c r="F58320" s="148"/>
      <c r="G58320" s="149"/>
      <c r="H58320" s="148"/>
      <c r="I58320"/>
    </row>
    <row r="58321" spans="1:9" x14ac:dyDescent="0.25">
      <c r="A58321"/>
      <c r="B58321"/>
      <c r="C58321"/>
      <c r="D58321"/>
      <c r="E58321" s="148"/>
      <c r="F58321" s="148"/>
      <c r="G58321" s="149"/>
      <c r="H58321" s="148"/>
      <c r="I58321"/>
    </row>
    <row r="58322" spans="1:9" x14ac:dyDescent="0.25">
      <c r="A58322"/>
      <c r="B58322"/>
      <c r="C58322"/>
      <c r="D58322"/>
      <c r="E58322" s="148"/>
      <c r="F58322" s="148"/>
      <c r="G58322" s="149"/>
      <c r="H58322" s="148"/>
      <c r="I58322"/>
    </row>
    <row r="58323" spans="1:9" x14ac:dyDescent="0.25">
      <c r="A58323"/>
      <c r="B58323"/>
      <c r="C58323"/>
      <c r="D58323"/>
      <c r="E58323" s="148"/>
      <c r="F58323" s="148"/>
      <c r="G58323" s="149"/>
      <c r="H58323" s="148"/>
      <c r="I58323"/>
    </row>
    <row r="58324" spans="1:9" x14ac:dyDescent="0.25">
      <c r="A58324"/>
      <c r="B58324"/>
      <c r="C58324"/>
      <c r="D58324"/>
      <c r="E58324" s="148"/>
      <c r="F58324" s="148"/>
      <c r="G58324" s="149"/>
      <c r="H58324" s="148"/>
      <c r="I58324"/>
    </row>
    <row r="58325" spans="1:9" x14ac:dyDescent="0.25">
      <c r="A58325"/>
      <c r="B58325"/>
      <c r="C58325"/>
      <c r="D58325"/>
      <c r="E58325" s="148"/>
      <c r="F58325" s="148"/>
      <c r="G58325" s="149"/>
      <c r="H58325" s="148"/>
      <c r="I58325"/>
    </row>
    <row r="58326" spans="1:9" x14ac:dyDescent="0.25">
      <c r="A58326"/>
      <c r="B58326"/>
      <c r="C58326"/>
      <c r="D58326"/>
      <c r="E58326" s="148"/>
      <c r="F58326" s="148"/>
      <c r="G58326" s="149"/>
      <c r="H58326" s="148"/>
      <c r="I58326"/>
    </row>
    <row r="58327" spans="1:9" x14ac:dyDescent="0.25">
      <c r="A58327"/>
      <c r="B58327"/>
      <c r="C58327"/>
      <c r="D58327"/>
      <c r="E58327" s="148"/>
      <c r="F58327" s="148"/>
      <c r="G58327" s="149"/>
      <c r="H58327" s="148"/>
      <c r="I58327"/>
    </row>
    <row r="58328" spans="1:9" x14ac:dyDescent="0.25">
      <c r="A58328"/>
      <c r="B58328"/>
      <c r="C58328"/>
      <c r="D58328"/>
      <c r="E58328" s="148"/>
      <c r="F58328" s="148"/>
      <c r="G58328" s="149"/>
      <c r="H58328" s="148"/>
      <c r="I58328"/>
    </row>
    <row r="58329" spans="1:9" x14ac:dyDescent="0.25">
      <c r="A58329"/>
      <c r="B58329"/>
      <c r="C58329"/>
      <c r="D58329"/>
      <c r="E58329" s="148"/>
      <c r="F58329" s="148"/>
      <c r="G58329" s="149"/>
      <c r="H58329" s="148"/>
      <c r="I58329"/>
    </row>
    <row r="58330" spans="1:9" x14ac:dyDescent="0.25">
      <c r="A58330"/>
      <c r="B58330"/>
      <c r="C58330"/>
      <c r="D58330"/>
      <c r="E58330" s="148"/>
      <c r="F58330" s="148"/>
      <c r="G58330" s="149"/>
      <c r="H58330" s="148"/>
      <c r="I58330"/>
    </row>
    <row r="58331" spans="1:9" x14ac:dyDescent="0.25">
      <c r="A58331"/>
      <c r="B58331"/>
      <c r="C58331"/>
      <c r="D58331"/>
      <c r="E58331" s="148"/>
      <c r="F58331" s="148"/>
      <c r="G58331" s="149"/>
      <c r="H58331" s="148"/>
      <c r="I58331"/>
    </row>
    <row r="58332" spans="1:9" x14ac:dyDescent="0.25">
      <c r="A58332"/>
      <c r="B58332"/>
      <c r="C58332"/>
      <c r="D58332"/>
      <c r="E58332" s="148"/>
      <c r="F58332" s="148"/>
      <c r="G58332" s="149"/>
      <c r="H58332" s="148"/>
      <c r="I58332"/>
    </row>
    <row r="58333" spans="1:9" x14ac:dyDescent="0.25">
      <c r="A58333"/>
      <c r="B58333"/>
      <c r="C58333"/>
      <c r="D58333"/>
      <c r="E58333" s="148"/>
      <c r="F58333" s="148"/>
      <c r="G58333" s="149"/>
      <c r="H58333" s="148"/>
      <c r="I58333"/>
    </row>
    <row r="58334" spans="1:9" x14ac:dyDescent="0.25">
      <c r="A58334"/>
      <c r="B58334"/>
      <c r="C58334"/>
      <c r="D58334"/>
      <c r="E58334" s="148"/>
      <c r="F58334" s="148"/>
      <c r="G58334" s="149"/>
      <c r="H58334" s="148"/>
      <c r="I58334"/>
    </row>
    <row r="58335" spans="1:9" x14ac:dyDescent="0.25">
      <c r="A58335"/>
      <c r="B58335"/>
      <c r="C58335"/>
      <c r="D58335"/>
      <c r="E58335" s="148"/>
      <c r="F58335" s="148"/>
      <c r="G58335" s="149"/>
      <c r="H58335" s="148"/>
      <c r="I58335"/>
    </row>
    <row r="58336" spans="1:9" x14ac:dyDescent="0.25">
      <c r="A58336"/>
      <c r="B58336"/>
      <c r="C58336"/>
      <c r="D58336"/>
      <c r="E58336" s="148"/>
      <c r="F58336" s="148"/>
      <c r="G58336" s="149"/>
      <c r="H58336" s="148"/>
      <c r="I58336"/>
    </row>
    <row r="58337" spans="1:9" x14ac:dyDescent="0.25">
      <c r="A58337"/>
      <c r="B58337"/>
      <c r="C58337"/>
      <c r="D58337"/>
      <c r="E58337" s="148"/>
      <c r="F58337" s="148"/>
      <c r="G58337" s="149"/>
      <c r="H58337" s="148"/>
      <c r="I58337"/>
    </row>
    <row r="58338" spans="1:9" x14ac:dyDescent="0.25">
      <c r="A58338"/>
      <c r="B58338"/>
      <c r="C58338"/>
      <c r="D58338"/>
      <c r="E58338" s="148"/>
      <c r="F58338" s="148"/>
      <c r="G58338" s="149"/>
      <c r="H58338" s="148"/>
      <c r="I58338"/>
    </row>
    <row r="58339" spans="1:9" x14ac:dyDescent="0.25">
      <c r="A58339"/>
      <c r="B58339"/>
      <c r="C58339"/>
      <c r="D58339"/>
      <c r="E58339" s="148"/>
      <c r="F58339" s="148"/>
      <c r="G58339" s="149"/>
      <c r="H58339" s="148"/>
      <c r="I58339"/>
    </row>
    <row r="58340" spans="1:9" x14ac:dyDescent="0.25">
      <c r="A58340"/>
      <c r="B58340"/>
      <c r="C58340"/>
      <c r="D58340"/>
      <c r="E58340" s="148"/>
      <c r="F58340" s="148"/>
      <c r="G58340" s="149"/>
      <c r="H58340" s="148"/>
      <c r="I58340"/>
    </row>
    <row r="58341" spans="1:9" x14ac:dyDescent="0.25">
      <c r="A58341"/>
      <c r="B58341"/>
      <c r="C58341"/>
      <c r="D58341"/>
      <c r="E58341" s="148"/>
      <c r="F58341" s="148"/>
      <c r="G58341" s="149"/>
      <c r="H58341" s="148"/>
      <c r="I58341"/>
    </row>
    <row r="58342" spans="1:9" x14ac:dyDescent="0.25">
      <c r="A58342"/>
      <c r="B58342"/>
      <c r="C58342"/>
      <c r="D58342"/>
      <c r="E58342" s="148"/>
      <c r="F58342" s="148"/>
      <c r="G58342" s="149"/>
      <c r="H58342" s="148"/>
      <c r="I58342"/>
    </row>
    <row r="58343" spans="1:9" x14ac:dyDescent="0.25">
      <c r="A58343"/>
      <c r="B58343"/>
      <c r="C58343"/>
      <c r="D58343"/>
      <c r="E58343" s="148"/>
      <c r="F58343" s="148"/>
      <c r="G58343" s="149"/>
      <c r="H58343" s="148"/>
      <c r="I58343"/>
    </row>
    <row r="58344" spans="1:9" x14ac:dyDescent="0.25">
      <c r="A58344"/>
      <c r="B58344"/>
      <c r="C58344"/>
      <c r="D58344"/>
      <c r="E58344" s="148"/>
      <c r="F58344" s="148"/>
      <c r="G58344" s="149"/>
      <c r="H58344" s="148"/>
      <c r="I58344"/>
    </row>
    <row r="58345" spans="1:9" x14ac:dyDescent="0.25">
      <c r="A58345"/>
      <c r="B58345"/>
      <c r="C58345"/>
      <c r="D58345"/>
      <c r="E58345" s="148"/>
      <c r="F58345" s="148"/>
      <c r="G58345" s="149"/>
      <c r="H58345" s="148"/>
      <c r="I58345"/>
    </row>
    <row r="58346" spans="1:9" x14ac:dyDescent="0.25">
      <c r="A58346"/>
      <c r="B58346"/>
      <c r="C58346"/>
      <c r="D58346"/>
      <c r="E58346" s="148"/>
      <c r="F58346" s="148"/>
      <c r="G58346" s="149"/>
      <c r="H58346" s="148"/>
      <c r="I58346"/>
    </row>
    <row r="58347" spans="1:9" x14ac:dyDescent="0.25">
      <c r="A58347"/>
      <c r="B58347"/>
      <c r="C58347"/>
      <c r="D58347"/>
      <c r="E58347" s="148"/>
      <c r="F58347" s="148"/>
      <c r="G58347" s="149"/>
      <c r="H58347" s="148"/>
      <c r="I58347"/>
    </row>
    <row r="58348" spans="1:9" x14ac:dyDescent="0.25">
      <c r="A58348"/>
      <c r="B58348"/>
      <c r="C58348"/>
      <c r="D58348"/>
      <c r="E58348" s="148"/>
      <c r="F58348" s="148"/>
      <c r="G58348" s="149"/>
      <c r="H58348" s="148"/>
      <c r="I58348"/>
    </row>
    <row r="58349" spans="1:9" x14ac:dyDescent="0.25">
      <c r="A58349"/>
      <c r="B58349"/>
      <c r="C58349"/>
      <c r="D58349"/>
      <c r="E58349" s="148"/>
      <c r="F58349" s="148"/>
      <c r="G58349" s="149"/>
      <c r="H58349" s="148"/>
      <c r="I58349"/>
    </row>
    <row r="58350" spans="1:9" x14ac:dyDescent="0.25">
      <c r="A58350"/>
      <c r="B58350"/>
      <c r="C58350"/>
      <c r="D58350"/>
      <c r="E58350" s="148"/>
      <c r="F58350" s="148"/>
      <c r="G58350" s="149"/>
      <c r="H58350" s="148"/>
      <c r="I58350"/>
    </row>
    <row r="58351" spans="1:9" x14ac:dyDescent="0.25">
      <c r="A58351"/>
      <c r="B58351"/>
      <c r="C58351"/>
      <c r="D58351"/>
      <c r="E58351" s="148"/>
      <c r="F58351" s="148"/>
      <c r="G58351" s="149"/>
      <c r="H58351" s="148"/>
      <c r="I58351"/>
    </row>
    <row r="58352" spans="1:9" x14ac:dyDescent="0.25">
      <c r="A58352"/>
      <c r="B58352"/>
      <c r="C58352"/>
      <c r="D58352"/>
      <c r="E58352" s="148"/>
      <c r="F58352" s="148"/>
      <c r="G58352" s="149"/>
      <c r="H58352" s="148"/>
      <c r="I58352"/>
    </row>
    <row r="58353" spans="1:9" x14ac:dyDescent="0.25">
      <c r="A58353"/>
      <c r="B58353"/>
      <c r="C58353"/>
      <c r="D58353"/>
      <c r="E58353" s="148"/>
      <c r="F58353" s="148"/>
      <c r="G58353" s="149"/>
      <c r="H58353" s="148"/>
      <c r="I58353"/>
    </row>
    <row r="58354" spans="1:9" x14ac:dyDescent="0.25">
      <c r="A58354"/>
      <c r="B58354"/>
      <c r="C58354"/>
      <c r="D58354"/>
      <c r="E58354" s="148"/>
      <c r="F58354" s="148"/>
      <c r="G58354" s="149"/>
      <c r="H58354" s="148"/>
      <c r="I58354"/>
    </row>
    <row r="58355" spans="1:9" x14ac:dyDescent="0.25">
      <c r="A58355"/>
      <c r="B58355"/>
      <c r="C58355"/>
      <c r="D58355"/>
      <c r="E58355" s="148"/>
      <c r="F58355" s="148"/>
      <c r="G58355" s="149"/>
      <c r="H58355" s="148"/>
      <c r="I58355"/>
    </row>
    <row r="58356" spans="1:9" x14ac:dyDescent="0.25">
      <c r="A58356"/>
      <c r="B58356"/>
      <c r="C58356"/>
      <c r="D58356"/>
      <c r="E58356" s="148"/>
      <c r="F58356" s="148"/>
      <c r="G58356" s="149"/>
      <c r="H58356" s="148"/>
      <c r="I58356"/>
    </row>
    <row r="58357" spans="1:9" x14ac:dyDescent="0.25">
      <c r="A58357"/>
      <c r="B58357"/>
      <c r="C58357"/>
      <c r="D58357"/>
      <c r="E58357" s="148"/>
      <c r="F58357" s="148"/>
      <c r="G58357" s="149"/>
      <c r="H58357" s="148"/>
      <c r="I58357"/>
    </row>
    <row r="58358" spans="1:9" x14ac:dyDescent="0.25">
      <c r="A58358"/>
      <c r="B58358"/>
      <c r="C58358"/>
      <c r="D58358"/>
      <c r="E58358" s="148"/>
      <c r="F58358" s="148"/>
      <c r="G58358" s="149"/>
      <c r="H58358" s="148"/>
      <c r="I58358"/>
    </row>
    <row r="58359" spans="1:9" x14ac:dyDescent="0.25">
      <c r="A58359"/>
      <c r="B58359"/>
      <c r="C58359"/>
      <c r="D58359"/>
      <c r="E58359" s="148"/>
      <c r="F58359" s="148"/>
      <c r="G58359" s="149"/>
      <c r="H58359" s="148"/>
      <c r="I58359"/>
    </row>
    <row r="58360" spans="1:9" x14ac:dyDescent="0.25">
      <c r="A58360"/>
      <c r="B58360"/>
      <c r="C58360"/>
      <c r="D58360"/>
      <c r="E58360" s="148"/>
      <c r="F58360" s="148"/>
      <c r="G58360" s="149"/>
      <c r="H58360" s="148"/>
      <c r="I58360"/>
    </row>
    <row r="58361" spans="1:9" x14ac:dyDescent="0.25">
      <c r="A58361"/>
      <c r="B58361"/>
      <c r="C58361"/>
      <c r="D58361"/>
      <c r="E58361" s="148"/>
      <c r="F58361" s="148"/>
      <c r="G58361" s="149"/>
      <c r="H58361" s="148"/>
      <c r="I58361"/>
    </row>
    <row r="58362" spans="1:9" x14ac:dyDescent="0.25">
      <c r="A58362"/>
      <c r="B58362"/>
      <c r="C58362"/>
      <c r="D58362"/>
      <c r="E58362" s="148"/>
      <c r="F58362" s="148"/>
      <c r="G58362" s="149"/>
      <c r="H58362" s="148"/>
      <c r="I58362"/>
    </row>
    <row r="58363" spans="1:9" x14ac:dyDescent="0.25">
      <c r="A58363"/>
      <c r="B58363"/>
      <c r="C58363"/>
      <c r="D58363"/>
      <c r="E58363" s="148"/>
      <c r="F58363" s="148"/>
      <c r="G58363" s="149"/>
      <c r="H58363" s="148"/>
      <c r="I58363"/>
    </row>
    <row r="58364" spans="1:9" x14ac:dyDescent="0.25">
      <c r="A58364"/>
      <c r="B58364"/>
      <c r="C58364"/>
      <c r="D58364"/>
      <c r="E58364" s="148"/>
      <c r="F58364" s="148"/>
      <c r="G58364" s="149"/>
      <c r="H58364" s="148"/>
      <c r="I58364"/>
    </row>
    <row r="58365" spans="1:9" x14ac:dyDescent="0.25">
      <c r="A58365"/>
      <c r="B58365"/>
      <c r="C58365"/>
      <c r="D58365"/>
      <c r="E58365" s="148"/>
      <c r="F58365" s="148"/>
      <c r="G58365" s="149"/>
      <c r="H58365" s="148"/>
      <c r="I58365"/>
    </row>
    <row r="58366" spans="1:9" x14ac:dyDescent="0.25">
      <c r="A58366"/>
      <c r="B58366"/>
      <c r="C58366"/>
      <c r="D58366"/>
      <c r="E58366" s="148"/>
      <c r="F58366" s="148"/>
      <c r="G58366" s="149"/>
      <c r="H58366" s="148"/>
      <c r="I58366"/>
    </row>
    <row r="58367" spans="1:9" x14ac:dyDescent="0.25">
      <c r="A58367"/>
      <c r="B58367"/>
      <c r="C58367"/>
      <c r="D58367"/>
      <c r="E58367" s="148"/>
      <c r="F58367" s="148"/>
      <c r="G58367" s="149"/>
      <c r="H58367" s="148"/>
      <c r="I58367"/>
    </row>
    <row r="58368" spans="1:9" x14ac:dyDescent="0.25">
      <c r="A58368"/>
      <c r="B58368"/>
      <c r="C58368"/>
      <c r="D58368"/>
      <c r="E58368" s="148"/>
      <c r="F58368" s="148"/>
      <c r="G58368" s="149"/>
      <c r="H58368" s="148"/>
      <c r="I58368"/>
    </row>
    <row r="58369" spans="1:9" x14ac:dyDescent="0.25">
      <c r="A58369"/>
      <c r="B58369"/>
      <c r="C58369"/>
      <c r="D58369"/>
      <c r="E58369" s="148"/>
      <c r="F58369" s="148"/>
      <c r="G58369" s="149"/>
      <c r="H58369" s="148"/>
      <c r="I58369"/>
    </row>
    <row r="58370" spans="1:9" x14ac:dyDescent="0.25">
      <c r="A58370"/>
      <c r="B58370"/>
      <c r="C58370"/>
      <c r="D58370"/>
      <c r="E58370" s="148"/>
      <c r="F58370" s="148"/>
      <c r="G58370" s="149"/>
      <c r="H58370" s="148"/>
      <c r="I58370"/>
    </row>
    <row r="58371" spans="1:9" x14ac:dyDescent="0.25">
      <c r="A58371"/>
      <c r="B58371"/>
      <c r="C58371"/>
      <c r="D58371"/>
      <c r="E58371" s="148"/>
      <c r="F58371" s="148"/>
      <c r="G58371" s="149"/>
      <c r="H58371" s="148"/>
      <c r="I58371"/>
    </row>
    <row r="58372" spans="1:9" x14ac:dyDescent="0.25">
      <c r="A58372"/>
      <c r="B58372"/>
      <c r="C58372"/>
      <c r="D58372"/>
      <c r="E58372" s="148"/>
      <c r="F58372" s="148"/>
      <c r="G58372" s="149"/>
      <c r="H58372" s="148"/>
      <c r="I58372"/>
    </row>
    <row r="58373" spans="1:9" x14ac:dyDescent="0.25">
      <c r="A58373"/>
      <c r="B58373"/>
      <c r="C58373"/>
      <c r="D58373"/>
      <c r="E58373" s="148"/>
      <c r="F58373" s="148"/>
      <c r="G58373" s="149"/>
      <c r="H58373" s="148"/>
      <c r="I58373"/>
    </row>
    <row r="58374" spans="1:9" x14ac:dyDescent="0.25">
      <c r="A58374"/>
      <c r="B58374"/>
      <c r="C58374"/>
      <c r="D58374"/>
      <c r="E58374" s="148"/>
      <c r="F58374" s="148"/>
      <c r="G58374" s="149"/>
      <c r="H58374" s="148"/>
      <c r="I58374"/>
    </row>
    <row r="58375" spans="1:9" x14ac:dyDescent="0.25">
      <c r="A58375"/>
      <c r="B58375"/>
      <c r="C58375"/>
      <c r="D58375"/>
      <c r="E58375" s="148"/>
      <c r="F58375" s="148"/>
      <c r="G58375" s="149"/>
      <c r="H58375" s="148"/>
      <c r="I58375"/>
    </row>
    <row r="58376" spans="1:9" x14ac:dyDescent="0.25">
      <c r="A58376"/>
      <c r="B58376"/>
      <c r="C58376"/>
      <c r="D58376"/>
      <c r="E58376" s="148"/>
      <c r="F58376" s="148"/>
      <c r="G58376" s="149"/>
      <c r="H58376" s="148"/>
      <c r="I58376"/>
    </row>
    <row r="58377" spans="1:9" x14ac:dyDescent="0.25">
      <c r="A58377"/>
      <c r="B58377"/>
      <c r="C58377"/>
      <c r="D58377"/>
      <c r="E58377" s="148"/>
      <c r="F58377" s="148"/>
      <c r="G58377" s="149"/>
      <c r="H58377" s="148"/>
      <c r="I58377"/>
    </row>
    <row r="58378" spans="1:9" x14ac:dyDescent="0.25">
      <c r="A58378"/>
      <c r="B58378"/>
      <c r="C58378"/>
      <c r="D58378"/>
      <c r="E58378" s="148"/>
      <c r="F58378" s="148"/>
      <c r="G58378" s="149"/>
      <c r="H58378" s="148"/>
      <c r="I58378"/>
    </row>
    <row r="58379" spans="1:9" x14ac:dyDescent="0.25">
      <c r="A58379"/>
      <c r="B58379"/>
      <c r="C58379"/>
      <c r="D58379"/>
      <c r="E58379" s="148"/>
      <c r="F58379" s="148"/>
      <c r="G58379" s="149"/>
      <c r="H58379" s="148"/>
      <c r="I58379"/>
    </row>
    <row r="58380" spans="1:9" x14ac:dyDescent="0.25">
      <c r="A58380"/>
      <c r="B58380"/>
      <c r="C58380"/>
      <c r="D58380"/>
      <c r="E58380" s="148"/>
      <c r="F58380" s="148"/>
      <c r="G58380" s="149"/>
      <c r="H58380" s="148"/>
      <c r="I58380"/>
    </row>
    <row r="58381" spans="1:9" x14ac:dyDescent="0.25">
      <c r="A58381"/>
      <c r="B58381"/>
      <c r="C58381"/>
      <c r="D58381"/>
      <c r="E58381" s="148"/>
      <c r="F58381" s="148"/>
      <c r="G58381" s="149"/>
      <c r="H58381" s="148"/>
      <c r="I58381"/>
    </row>
    <row r="58382" spans="1:9" x14ac:dyDescent="0.25">
      <c r="A58382"/>
      <c r="B58382"/>
      <c r="C58382"/>
      <c r="D58382"/>
      <c r="E58382" s="148"/>
      <c r="F58382" s="148"/>
      <c r="G58382" s="149"/>
      <c r="H58382" s="148"/>
      <c r="I58382"/>
    </row>
    <row r="58383" spans="1:9" x14ac:dyDescent="0.25">
      <c r="A58383"/>
      <c r="B58383"/>
      <c r="C58383"/>
      <c r="D58383"/>
      <c r="E58383" s="148"/>
      <c r="F58383" s="148"/>
      <c r="G58383" s="149"/>
      <c r="H58383" s="148"/>
      <c r="I58383"/>
    </row>
    <row r="58384" spans="1:9" x14ac:dyDescent="0.25">
      <c r="A58384"/>
      <c r="B58384"/>
      <c r="C58384"/>
      <c r="D58384"/>
      <c r="E58384" s="148"/>
      <c r="F58384" s="148"/>
      <c r="G58384" s="149"/>
      <c r="H58384" s="148"/>
      <c r="I58384"/>
    </row>
    <row r="58385" spans="1:9" x14ac:dyDescent="0.25">
      <c r="A58385"/>
      <c r="B58385"/>
      <c r="C58385"/>
      <c r="D58385"/>
      <c r="E58385" s="148"/>
      <c r="F58385" s="148"/>
      <c r="G58385" s="149"/>
      <c r="H58385" s="148"/>
      <c r="I58385"/>
    </row>
    <row r="58386" spans="1:9" x14ac:dyDescent="0.25">
      <c r="A58386"/>
      <c r="B58386"/>
      <c r="C58386"/>
      <c r="D58386"/>
      <c r="E58386" s="148"/>
      <c r="F58386" s="148"/>
      <c r="G58386" s="149"/>
      <c r="H58386" s="148"/>
      <c r="I58386"/>
    </row>
    <row r="58387" spans="1:9" x14ac:dyDescent="0.25">
      <c r="A58387"/>
      <c r="B58387"/>
      <c r="C58387"/>
      <c r="D58387"/>
      <c r="E58387" s="148"/>
      <c r="F58387" s="148"/>
      <c r="G58387" s="149"/>
      <c r="H58387" s="148"/>
      <c r="I58387"/>
    </row>
    <row r="58388" spans="1:9" x14ac:dyDescent="0.25">
      <c r="A58388"/>
      <c r="B58388"/>
      <c r="C58388"/>
      <c r="D58388"/>
      <c r="E58388" s="148"/>
      <c r="F58388" s="148"/>
      <c r="G58388" s="149"/>
      <c r="H58388" s="148"/>
      <c r="I58388"/>
    </row>
    <row r="58389" spans="1:9" x14ac:dyDescent="0.25">
      <c r="A58389"/>
      <c r="B58389"/>
      <c r="C58389"/>
      <c r="D58389"/>
      <c r="E58389" s="148"/>
      <c r="F58389" s="148"/>
      <c r="G58389" s="149"/>
      <c r="H58389" s="148"/>
      <c r="I58389"/>
    </row>
    <row r="58390" spans="1:9" x14ac:dyDescent="0.25">
      <c r="A58390"/>
      <c r="B58390"/>
      <c r="C58390"/>
      <c r="D58390"/>
      <c r="E58390" s="148"/>
      <c r="F58390" s="148"/>
      <c r="G58390" s="149"/>
      <c r="H58390" s="148"/>
      <c r="I58390"/>
    </row>
    <row r="58391" spans="1:9" x14ac:dyDescent="0.25">
      <c r="A58391"/>
      <c r="B58391"/>
      <c r="C58391"/>
      <c r="D58391"/>
      <c r="E58391" s="148"/>
      <c r="F58391" s="148"/>
      <c r="G58391" s="149"/>
      <c r="H58391" s="148"/>
      <c r="I58391"/>
    </row>
    <row r="58392" spans="1:9" x14ac:dyDescent="0.25">
      <c r="A58392"/>
      <c r="B58392"/>
      <c r="C58392"/>
      <c r="D58392"/>
      <c r="E58392" s="148"/>
      <c r="F58392" s="148"/>
      <c r="G58392" s="149"/>
      <c r="H58392" s="148"/>
      <c r="I58392"/>
    </row>
    <row r="58393" spans="1:9" x14ac:dyDescent="0.25">
      <c r="A58393"/>
      <c r="B58393"/>
      <c r="C58393"/>
      <c r="D58393"/>
      <c r="E58393" s="148"/>
      <c r="F58393" s="148"/>
      <c r="G58393" s="149"/>
      <c r="H58393" s="148"/>
      <c r="I58393"/>
    </row>
    <row r="58394" spans="1:9" x14ac:dyDescent="0.25">
      <c r="A58394"/>
      <c r="B58394"/>
      <c r="C58394"/>
      <c r="D58394"/>
      <c r="E58394" s="148"/>
      <c r="F58394" s="148"/>
      <c r="G58394" s="149"/>
      <c r="H58394" s="148"/>
      <c r="I58394"/>
    </row>
    <row r="58395" spans="1:9" x14ac:dyDescent="0.25">
      <c r="A58395"/>
      <c r="B58395"/>
      <c r="C58395"/>
      <c r="D58395"/>
      <c r="E58395" s="148"/>
      <c r="F58395" s="148"/>
      <c r="G58395" s="149"/>
      <c r="H58395" s="148"/>
      <c r="I58395"/>
    </row>
    <row r="58396" spans="1:9" x14ac:dyDescent="0.25">
      <c r="A58396"/>
      <c r="B58396"/>
      <c r="C58396"/>
      <c r="D58396"/>
      <c r="E58396" s="148"/>
      <c r="F58396" s="148"/>
      <c r="G58396" s="149"/>
      <c r="H58396" s="148"/>
      <c r="I58396"/>
    </row>
    <row r="58397" spans="1:9" x14ac:dyDescent="0.25">
      <c r="A58397"/>
      <c r="B58397"/>
      <c r="C58397"/>
      <c r="D58397"/>
      <c r="E58397" s="148"/>
      <c r="F58397" s="148"/>
      <c r="G58397" s="149"/>
      <c r="H58397" s="148"/>
      <c r="I58397"/>
    </row>
    <row r="58398" spans="1:9" x14ac:dyDescent="0.25">
      <c r="A58398"/>
      <c r="B58398"/>
      <c r="C58398"/>
      <c r="D58398"/>
      <c r="E58398" s="148"/>
      <c r="F58398" s="148"/>
      <c r="G58398" s="149"/>
      <c r="H58398" s="148"/>
      <c r="I58398"/>
    </row>
    <row r="58399" spans="1:9" x14ac:dyDescent="0.25">
      <c r="A58399"/>
      <c r="B58399"/>
      <c r="C58399"/>
      <c r="D58399"/>
      <c r="E58399" s="148"/>
      <c r="F58399" s="148"/>
      <c r="G58399" s="149"/>
      <c r="H58399" s="148"/>
      <c r="I58399"/>
    </row>
    <row r="58400" spans="1:9" x14ac:dyDescent="0.25">
      <c r="A58400"/>
      <c r="B58400"/>
      <c r="C58400"/>
      <c r="D58400"/>
      <c r="E58400" s="148"/>
      <c r="F58400" s="148"/>
      <c r="G58400" s="149"/>
      <c r="H58400" s="148"/>
      <c r="I58400"/>
    </row>
    <row r="58401" spans="1:9" x14ac:dyDescent="0.25">
      <c r="A58401"/>
      <c r="B58401"/>
      <c r="C58401"/>
      <c r="D58401"/>
      <c r="E58401" s="148"/>
      <c r="F58401" s="148"/>
      <c r="G58401" s="149"/>
      <c r="H58401" s="148"/>
      <c r="I58401"/>
    </row>
    <row r="58402" spans="1:9" x14ac:dyDescent="0.25">
      <c r="A58402"/>
      <c r="B58402"/>
      <c r="C58402"/>
      <c r="D58402"/>
      <c r="E58402" s="148"/>
      <c r="F58402" s="148"/>
      <c r="G58402" s="149"/>
      <c r="H58402" s="148"/>
      <c r="I58402"/>
    </row>
    <row r="58403" spans="1:9" x14ac:dyDescent="0.25">
      <c r="A58403"/>
      <c r="B58403"/>
      <c r="C58403"/>
      <c r="D58403"/>
      <c r="E58403" s="148"/>
      <c r="F58403" s="148"/>
      <c r="G58403" s="149"/>
      <c r="H58403" s="148"/>
      <c r="I58403"/>
    </row>
    <row r="58404" spans="1:9" x14ac:dyDescent="0.25">
      <c r="A58404"/>
      <c r="B58404"/>
      <c r="C58404"/>
      <c r="D58404"/>
      <c r="E58404" s="148"/>
      <c r="F58404" s="148"/>
      <c r="G58404" s="149"/>
      <c r="H58404" s="148"/>
      <c r="I58404"/>
    </row>
    <row r="58405" spans="1:9" x14ac:dyDescent="0.25">
      <c r="A58405"/>
      <c r="B58405"/>
      <c r="C58405"/>
      <c r="D58405"/>
      <c r="E58405" s="148"/>
      <c r="F58405" s="148"/>
      <c r="G58405" s="149"/>
      <c r="H58405" s="148"/>
      <c r="I58405"/>
    </row>
    <row r="58406" spans="1:9" x14ac:dyDescent="0.25">
      <c r="A58406"/>
      <c r="B58406"/>
      <c r="C58406"/>
      <c r="D58406"/>
      <c r="E58406" s="148"/>
      <c r="F58406" s="148"/>
      <c r="G58406" s="149"/>
      <c r="H58406" s="148"/>
      <c r="I58406"/>
    </row>
    <row r="58407" spans="1:9" x14ac:dyDescent="0.25">
      <c r="A58407"/>
      <c r="B58407"/>
      <c r="C58407"/>
      <c r="D58407"/>
      <c r="E58407" s="148"/>
      <c r="F58407" s="148"/>
      <c r="G58407" s="149"/>
      <c r="H58407" s="148"/>
      <c r="I58407"/>
    </row>
    <row r="58408" spans="1:9" x14ac:dyDescent="0.25">
      <c r="A58408"/>
      <c r="B58408"/>
      <c r="C58408"/>
      <c r="D58408"/>
      <c r="E58408" s="148"/>
      <c r="F58408" s="148"/>
      <c r="G58408" s="149"/>
      <c r="H58408" s="148"/>
      <c r="I58408"/>
    </row>
    <row r="58409" spans="1:9" x14ac:dyDescent="0.25">
      <c r="A58409"/>
      <c r="B58409"/>
      <c r="C58409"/>
      <c r="D58409"/>
      <c r="E58409" s="148"/>
      <c r="F58409" s="148"/>
      <c r="G58409" s="149"/>
      <c r="H58409" s="148"/>
      <c r="I58409"/>
    </row>
    <row r="58410" spans="1:9" x14ac:dyDescent="0.25">
      <c r="A58410"/>
      <c r="B58410"/>
      <c r="C58410"/>
      <c r="D58410"/>
      <c r="E58410" s="148"/>
      <c r="F58410" s="148"/>
      <c r="G58410" s="149"/>
      <c r="H58410" s="148"/>
      <c r="I58410"/>
    </row>
    <row r="58411" spans="1:9" x14ac:dyDescent="0.25">
      <c r="A58411"/>
      <c r="B58411"/>
      <c r="C58411"/>
      <c r="D58411"/>
      <c r="E58411" s="148"/>
      <c r="F58411" s="148"/>
      <c r="G58411" s="149"/>
      <c r="H58411" s="148"/>
      <c r="I58411"/>
    </row>
    <row r="58412" spans="1:9" x14ac:dyDescent="0.25">
      <c r="A58412"/>
      <c r="B58412"/>
      <c r="C58412"/>
      <c r="D58412"/>
      <c r="E58412" s="148"/>
      <c r="F58412" s="148"/>
      <c r="G58412" s="149"/>
      <c r="H58412" s="148"/>
      <c r="I58412"/>
    </row>
    <row r="58413" spans="1:9" x14ac:dyDescent="0.25">
      <c r="A58413"/>
      <c r="B58413"/>
      <c r="C58413"/>
      <c r="D58413"/>
      <c r="E58413" s="148"/>
      <c r="F58413" s="148"/>
      <c r="G58413" s="149"/>
      <c r="H58413" s="148"/>
      <c r="I58413"/>
    </row>
    <row r="58414" spans="1:9" x14ac:dyDescent="0.25">
      <c r="A58414"/>
      <c r="B58414"/>
      <c r="C58414"/>
      <c r="D58414"/>
      <c r="E58414" s="148"/>
      <c r="F58414" s="148"/>
      <c r="G58414" s="149"/>
      <c r="H58414" s="148"/>
      <c r="I58414"/>
    </row>
    <row r="58415" spans="1:9" x14ac:dyDescent="0.25">
      <c r="A58415"/>
      <c r="B58415"/>
      <c r="C58415"/>
      <c r="D58415"/>
      <c r="E58415" s="148"/>
      <c r="F58415" s="148"/>
      <c r="G58415" s="149"/>
      <c r="H58415" s="148"/>
      <c r="I58415"/>
    </row>
    <row r="58416" spans="1:9" x14ac:dyDescent="0.25">
      <c r="A58416"/>
      <c r="B58416"/>
      <c r="C58416"/>
      <c r="D58416"/>
      <c r="E58416" s="148"/>
      <c r="F58416" s="148"/>
      <c r="G58416" s="149"/>
      <c r="H58416" s="148"/>
      <c r="I58416"/>
    </row>
    <row r="58417" spans="1:9" x14ac:dyDescent="0.25">
      <c r="A58417"/>
      <c r="B58417"/>
      <c r="C58417"/>
      <c r="D58417"/>
      <c r="E58417" s="148"/>
      <c r="F58417" s="148"/>
      <c r="G58417" s="149"/>
      <c r="H58417" s="148"/>
      <c r="I58417"/>
    </row>
    <row r="58418" spans="1:9" x14ac:dyDescent="0.25">
      <c r="A58418"/>
      <c r="B58418"/>
      <c r="C58418"/>
      <c r="D58418"/>
      <c r="E58418" s="148"/>
      <c r="F58418" s="148"/>
      <c r="G58418" s="149"/>
      <c r="H58418" s="148"/>
      <c r="I58418"/>
    </row>
    <row r="58419" spans="1:9" x14ac:dyDescent="0.25">
      <c r="A58419"/>
      <c r="B58419"/>
      <c r="C58419"/>
      <c r="D58419"/>
      <c r="E58419" s="148"/>
      <c r="F58419" s="148"/>
      <c r="G58419" s="149"/>
      <c r="H58419" s="148"/>
      <c r="I58419"/>
    </row>
    <row r="58420" spans="1:9" x14ac:dyDescent="0.25">
      <c r="A58420"/>
      <c r="B58420"/>
      <c r="C58420"/>
      <c r="D58420"/>
      <c r="E58420" s="148"/>
      <c r="F58420" s="148"/>
      <c r="G58420" s="149"/>
      <c r="H58420" s="148"/>
      <c r="I58420"/>
    </row>
    <row r="58421" spans="1:9" x14ac:dyDescent="0.25">
      <c r="A58421"/>
      <c r="B58421"/>
      <c r="C58421"/>
      <c r="D58421"/>
      <c r="E58421" s="148"/>
      <c r="F58421" s="148"/>
      <c r="G58421" s="149"/>
      <c r="H58421" s="148"/>
      <c r="I58421"/>
    </row>
    <row r="58422" spans="1:9" x14ac:dyDescent="0.25">
      <c r="A58422"/>
      <c r="B58422"/>
      <c r="C58422"/>
      <c r="D58422"/>
      <c r="E58422" s="148"/>
      <c r="F58422" s="148"/>
      <c r="G58422" s="149"/>
      <c r="H58422" s="148"/>
      <c r="I58422"/>
    </row>
    <row r="58423" spans="1:9" x14ac:dyDescent="0.25">
      <c r="A58423"/>
      <c r="B58423"/>
      <c r="C58423"/>
      <c r="D58423"/>
      <c r="E58423" s="148"/>
      <c r="F58423" s="148"/>
      <c r="G58423" s="149"/>
      <c r="H58423" s="148"/>
      <c r="I58423"/>
    </row>
    <row r="58424" spans="1:9" x14ac:dyDescent="0.25">
      <c r="A58424"/>
      <c r="B58424"/>
      <c r="C58424"/>
      <c r="D58424"/>
      <c r="E58424" s="148"/>
      <c r="F58424" s="148"/>
      <c r="G58424" s="149"/>
      <c r="H58424" s="148"/>
      <c r="I58424"/>
    </row>
    <row r="58425" spans="1:9" x14ac:dyDescent="0.25">
      <c r="A58425"/>
      <c r="B58425"/>
      <c r="C58425"/>
      <c r="D58425"/>
      <c r="E58425" s="148"/>
      <c r="F58425" s="148"/>
      <c r="G58425" s="149"/>
      <c r="H58425" s="148"/>
      <c r="I58425"/>
    </row>
    <row r="58426" spans="1:9" x14ac:dyDescent="0.25">
      <c r="A58426"/>
      <c r="B58426"/>
      <c r="C58426"/>
      <c r="D58426"/>
      <c r="E58426" s="148"/>
      <c r="F58426" s="148"/>
      <c r="G58426" s="149"/>
      <c r="H58426" s="148"/>
      <c r="I58426"/>
    </row>
    <row r="58427" spans="1:9" x14ac:dyDescent="0.25">
      <c r="A58427"/>
      <c r="B58427"/>
      <c r="C58427"/>
      <c r="D58427"/>
      <c r="E58427" s="148"/>
      <c r="F58427" s="148"/>
      <c r="G58427" s="149"/>
      <c r="H58427" s="148"/>
      <c r="I58427"/>
    </row>
    <row r="58428" spans="1:9" x14ac:dyDescent="0.25">
      <c r="A58428"/>
      <c r="B58428"/>
      <c r="C58428"/>
      <c r="D58428"/>
      <c r="E58428" s="148"/>
      <c r="F58428" s="148"/>
      <c r="G58428" s="149"/>
      <c r="H58428" s="148"/>
      <c r="I58428"/>
    </row>
    <row r="58429" spans="1:9" x14ac:dyDescent="0.25">
      <c r="A58429"/>
      <c r="B58429"/>
      <c r="C58429"/>
      <c r="D58429"/>
      <c r="E58429" s="148"/>
      <c r="F58429" s="148"/>
      <c r="G58429" s="149"/>
      <c r="H58429" s="148"/>
      <c r="I58429"/>
    </row>
    <row r="58430" spans="1:9" x14ac:dyDescent="0.25">
      <c r="A58430"/>
      <c r="B58430"/>
      <c r="C58430"/>
      <c r="D58430"/>
      <c r="E58430" s="148"/>
      <c r="F58430" s="148"/>
      <c r="G58430" s="149"/>
      <c r="H58430" s="148"/>
      <c r="I58430"/>
    </row>
    <row r="58431" spans="1:9" x14ac:dyDescent="0.25">
      <c r="A58431"/>
      <c r="B58431"/>
      <c r="C58431"/>
      <c r="D58431"/>
      <c r="E58431" s="148"/>
      <c r="F58431" s="148"/>
      <c r="G58431" s="149"/>
      <c r="H58431" s="148"/>
      <c r="I58431"/>
    </row>
    <row r="58432" spans="1:9" x14ac:dyDescent="0.25">
      <c r="A58432"/>
      <c r="B58432"/>
      <c r="C58432"/>
      <c r="D58432"/>
      <c r="E58432" s="148"/>
      <c r="F58432" s="148"/>
      <c r="G58432" s="149"/>
      <c r="H58432" s="148"/>
      <c r="I58432"/>
    </row>
    <row r="58433" spans="1:9" x14ac:dyDescent="0.25">
      <c r="A58433"/>
      <c r="B58433"/>
      <c r="C58433"/>
      <c r="D58433"/>
      <c r="E58433" s="148"/>
      <c r="F58433" s="148"/>
      <c r="G58433" s="149"/>
      <c r="H58433" s="148"/>
      <c r="I58433"/>
    </row>
    <row r="58434" spans="1:9" x14ac:dyDescent="0.25">
      <c r="A58434"/>
      <c r="B58434"/>
      <c r="C58434"/>
      <c r="D58434"/>
      <c r="E58434" s="148"/>
      <c r="F58434" s="148"/>
      <c r="G58434" s="149"/>
      <c r="H58434" s="148"/>
      <c r="I58434"/>
    </row>
    <row r="58435" spans="1:9" x14ac:dyDescent="0.25">
      <c r="A58435"/>
      <c r="B58435"/>
      <c r="C58435"/>
      <c r="D58435"/>
      <c r="E58435" s="148"/>
      <c r="F58435" s="148"/>
      <c r="G58435" s="149"/>
      <c r="H58435" s="148"/>
      <c r="I58435"/>
    </row>
    <row r="58436" spans="1:9" x14ac:dyDescent="0.25">
      <c r="A58436"/>
      <c r="B58436"/>
      <c r="C58436"/>
      <c r="D58436"/>
      <c r="E58436" s="148"/>
      <c r="F58436" s="148"/>
      <c r="G58436" s="149"/>
      <c r="H58436" s="148"/>
      <c r="I58436"/>
    </row>
    <row r="58437" spans="1:9" x14ac:dyDescent="0.25">
      <c r="A58437"/>
      <c r="B58437"/>
      <c r="C58437"/>
      <c r="D58437"/>
      <c r="E58437" s="148"/>
      <c r="F58437" s="148"/>
      <c r="G58437" s="149"/>
      <c r="H58437" s="148"/>
      <c r="I58437"/>
    </row>
    <row r="58438" spans="1:9" x14ac:dyDescent="0.25">
      <c r="A58438"/>
      <c r="B58438"/>
      <c r="C58438"/>
      <c r="D58438"/>
      <c r="E58438" s="148"/>
      <c r="F58438" s="148"/>
      <c r="G58438" s="149"/>
      <c r="H58438" s="148"/>
      <c r="I58438"/>
    </row>
    <row r="58439" spans="1:9" x14ac:dyDescent="0.25">
      <c r="A58439"/>
      <c r="B58439"/>
      <c r="C58439"/>
      <c r="D58439"/>
      <c r="E58439" s="148"/>
      <c r="F58439" s="148"/>
      <c r="G58439" s="149"/>
      <c r="H58439" s="148"/>
      <c r="I58439"/>
    </row>
    <row r="58440" spans="1:9" x14ac:dyDescent="0.25">
      <c r="A58440"/>
      <c r="B58440"/>
      <c r="C58440"/>
      <c r="D58440"/>
      <c r="E58440" s="148"/>
      <c r="F58440" s="148"/>
      <c r="G58440" s="149"/>
      <c r="H58440" s="148"/>
      <c r="I58440"/>
    </row>
    <row r="58441" spans="1:9" x14ac:dyDescent="0.25">
      <c r="A58441"/>
      <c r="B58441"/>
      <c r="C58441"/>
      <c r="D58441"/>
      <c r="E58441" s="148"/>
      <c r="F58441" s="148"/>
      <c r="G58441" s="149"/>
      <c r="H58441" s="148"/>
      <c r="I58441"/>
    </row>
    <row r="58442" spans="1:9" x14ac:dyDescent="0.25">
      <c r="A58442"/>
      <c r="B58442"/>
      <c r="C58442"/>
      <c r="D58442"/>
      <c r="E58442" s="148"/>
      <c r="F58442" s="148"/>
      <c r="G58442" s="149"/>
      <c r="H58442" s="148"/>
      <c r="I58442"/>
    </row>
    <row r="58443" spans="1:9" x14ac:dyDescent="0.25">
      <c r="A58443"/>
      <c r="B58443"/>
      <c r="C58443"/>
      <c r="D58443"/>
      <c r="E58443" s="148"/>
      <c r="F58443" s="148"/>
      <c r="G58443" s="149"/>
      <c r="H58443" s="148"/>
      <c r="I58443"/>
    </row>
    <row r="58444" spans="1:9" x14ac:dyDescent="0.25">
      <c r="A58444"/>
      <c r="B58444"/>
      <c r="C58444"/>
      <c r="D58444"/>
      <c r="E58444" s="148"/>
      <c r="F58444" s="148"/>
      <c r="G58444" s="149"/>
      <c r="H58444" s="148"/>
      <c r="I58444"/>
    </row>
    <row r="58445" spans="1:9" x14ac:dyDescent="0.25">
      <c r="A58445"/>
      <c r="B58445"/>
      <c r="C58445"/>
      <c r="D58445"/>
      <c r="E58445" s="148"/>
      <c r="F58445" s="148"/>
      <c r="G58445" s="149"/>
      <c r="H58445" s="148"/>
      <c r="I58445"/>
    </row>
    <row r="58446" spans="1:9" x14ac:dyDescent="0.25">
      <c r="A58446"/>
      <c r="B58446"/>
      <c r="C58446"/>
      <c r="D58446"/>
      <c r="E58446" s="148"/>
      <c r="F58446" s="148"/>
      <c r="G58446" s="149"/>
      <c r="H58446" s="148"/>
      <c r="I58446"/>
    </row>
    <row r="58447" spans="1:9" x14ac:dyDescent="0.25">
      <c r="A58447"/>
      <c r="B58447"/>
      <c r="C58447"/>
      <c r="D58447"/>
      <c r="E58447" s="148"/>
      <c r="F58447" s="148"/>
      <c r="G58447" s="149"/>
      <c r="H58447" s="148"/>
      <c r="I58447"/>
    </row>
    <row r="58448" spans="1:9" x14ac:dyDescent="0.25">
      <c r="A58448"/>
      <c r="B58448"/>
      <c r="C58448"/>
      <c r="D58448"/>
      <c r="E58448" s="148"/>
      <c r="F58448" s="148"/>
      <c r="G58448" s="149"/>
      <c r="H58448" s="148"/>
      <c r="I58448"/>
    </row>
    <row r="58449" spans="1:9" x14ac:dyDescent="0.25">
      <c r="A58449"/>
      <c r="B58449"/>
      <c r="C58449"/>
      <c r="D58449"/>
      <c r="E58449" s="148"/>
      <c r="F58449" s="148"/>
      <c r="G58449" s="149"/>
      <c r="H58449" s="148"/>
      <c r="I58449"/>
    </row>
    <row r="58450" spans="1:9" x14ac:dyDescent="0.25">
      <c r="A58450"/>
      <c r="B58450"/>
      <c r="C58450"/>
      <c r="D58450"/>
      <c r="E58450" s="148"/>
      <c r="F58450" s="148"/>
      <c r="G58450" s="149"/>
      <c r="H58450" s="148"/>
      <c r="I58450"/>
    </row>
    <row r="58451" spans="1:9" x14ac:dyDescent="0.25">
      <c r="A58451"/>
      <c r="B58451"/>
      <c r="C58451"/>
      <c r="D58451"/>
      <c r="E58451" s="148"/>
      <c r="F58451" s="148"/>
      <c r="G58451" s="149"/>
      <c r="H58451" s="148"/>
      <c r="I58451"/>
    </row>
    <row r="58452" spans="1:9" x14ac:dyDescent="0.25">
      <c r="A58452"/>
      <c r="B58452"/>
      <c r="C58452"/>
      <c r="D58452"/>
      <c r="E58452" s="148"/>
      <c r="F58452" s="148"/>
      <c r="G58452" s="149"/>
      <c r="H58452" s="148"/>
      <c r="I58452"/>
    </row>
    <row r="58453" spans="1:9" x14ac:dyDescent="0.25">
      <c r="A58453"/>
      <c r="B58453"/>
      <c r="C58453"/>
      <c r="D58453"/>
      <c r="E58453" s="148"/>
      <c r="F58453" s="148"/>
      <c r="G58453" s="149"/>
      <c r="H58453" s="148"/>
      <c r="I58453"/>
    </row>
    <row r="58454" spans="1:9" x14ac:dyDescent="0.25">
      <c r="A58454"/>
      <c r="B58454"/>
      <c r="C58454"/>
      <c r="D58454"/>
      <c r="E58454" s="148"/>
      <c r="F58454" s="148"/>
      <c r="G58454" s="149"/>
      <c r="H58454" s="148"/>
      <c r="I58454"/>
    </row>
    <row r="58455" spans="1:9" x14ac:dyDescent="0.25">
      <c r="A58455"/>
      <c r="B58455"/>
      <c r="C58455"/>
      <c r="D58455"/>
      <c r="E58455" s="148"/>
      <c r="F58455" s="148"/>
      <c r="G58455" s="149"/>
      <c r="H58455" s="148"/>
      <c r="I58455"/>
    </row>
    <row r="58456" spans="1:9" x14ac:dyDescent="0.25">
      <c r="A58456"/>
      <c r="B58456"/>
      <c r="C58456"/>
      <c r="D58456"/>
      <c r="E58456" s="148"/>
      <c r="F58456" s="148"/>
      <c r="G58456" s="149"/>
      <c r="H58456" s="148"/>
      <c r="I58456"/>
    </row>
    <row r="58457" spans="1:9" x14ac:dyDescent="0.25">
      <c r="A58457"/>
      <c r="B58457"/>
      <c r="C58457"/>
      <c r="D58457"/>
      <c r="E58457" s="148"/>
      <c r="F58457" s="148"/>
      <c r="G58457" s="149"/>
      <c r="H58457" s="148"/>
      <c r="I58457"/>
    </row>
    <row r="58458" spans="1:9" x14ac:dyDescent="0.25">
      <c r="A58458"/>
      <c r="B58458"/>
      <c r="C58458"/>
      <c r="D58458"/>
      <c r="E58458" s="148"/>
      <c r="F58458" s="148"/>
      <c r="G58458" s="149"/>
      <c r="H58458" s="148"/>
      <c r="I58458"/>
    </row>
    <row r="58459" spans="1:9" x14ac:dyDescent="0.25">
      <c r="A58459"/>
      <c r="B58459"/>
      <c r="C58459"/>
      <c r="D58459"/>
      <c r="E58459" s="148"/>
      <c r="F58459" s="148"/>
      <c r="G58459" s="149"/>
      <c r="H58459" s="148"/>
      <c r="I58459"/>
    </row>
    <row r="58460" spans="1:9" x14ac:dyDescent="0.25">
      <c r="A58460"/>
      <c r="B58460"/>
      <c r="C58460"/>
      <c r="D58460"/>
      <c r="E58460" s="148"/>
      <c r="F58460" s="148"/>
      <c r="G58460" s="149"/>
      <c r="H58460" s="148"/>
      <c r="I58460"/>
    </row>
    <row r="58461" spans="1:9" x14ac:dyDescent="0.25">
      <c r="A58461"/>
      <c r="B58461"/>
      <c r="C58461"/>
      <c r="D58461"/>
      <c r="E58461" s="148"/>
      <c r="F58461" s="148"/>
      <c r="G58461" s="149"/>
      <c r="H58461" s="148"/>
      <c r="I58461"/>
    </row>
    <row r="58462" spans="1:9" x14ac:dyDescent="0.25">
      <c r="A58462"/>
      <c r="B58462"/>
      <c r="C58462"/>
      <c r="D58462"/>
      <c r="E58462" s="148"/>
      <c r="F58462" s="148"/>
      <c r="G58462" s="149"/>
      <c r="H58462" s="148"/>
      <c r="I58462"/>
    </row>
    <row r="58463" spans="1:9" x14ac:dyDescent="0.25">
      <c r="A58463"/>
      <c r="B58463"/>
      <c r="C58463"/>
      <c r="D58463"/>
      <c r="E58463" s="148"/>
      <c r="F58463" s="148"/>
      <c r="G58463" s="149"/>
      <c r="H58463" s="148"/>
      <c r="I58463"/>
    </row>
    <row r="58464" spans="1:9" x14ac:dyDescent="0.25">
      <c r="A58464"/>
      <c r="B58464"/>
      <c r="C58464"/>
      <c r="D58464"/>
      <c r="E58464" s="148"/>
      <c r="F58464" s="148"/>
      <c r="G58464" s="149"/>
      <c r="H58464" s="148"/>
      <c r="I58464"/>
    </row>
    <row r="58465" spans="1:9" x14ac:dyDescent="0.25">
      <c r="A58465"/>
      <c r="B58465"/>
      <c r="C58465"/>
      <c r="D58465"/>
      <c r="E58465" s="148"/>
      <c r="F58465" s="148"/>
      <c r="G58465" s="149"/>
      <c r="H58465" s="148"/>
      <c r="I58465"/>
    </row>
    <row r="58466" spans="1:9" x14ac:dyDescent="0.25">
      <c r="A58466"/>
      <c r="B58466"/>
      <c r="C58466"/>
      <c r="D58466"/>
      <c r="E58466" s="148"/>
      <c r="F58466" s="148"/>
      <c r="G58466" s="149"/>
      <c r="H58466" s="148"/>
      <c r="I58466"/>
    </row>
    <row r="58467" spans="1:9" x14ac:dyDescent="0.25">
      <c r="A58467"/>
      <c r="B58467"/>
      <c r="C58467"/>
      <c r="D58467"/>
      <c r="E58467" s="148"/>
      <c r="F58467" s="148"/>
      <c r="G58467" s="149"/>
      <c r="H58467" s="148"/>
      <c r="I58467"/>
    </row>
    <row r="58468" spans="1:9" x14ac:dyDescent="0.25">
      <c r="A58468"/>
      <c r="B58468"/>
      <c r="C58468"/>
      <c r="D58468"/>
      <c r="E58468" s="148"/>
      <c r="F58468" s="148"/>
      <c r="G58468" s="149"/>
      <c r="H58468" s="148"/>
      <c r="I58468"/>
    </row>
    <row r="58469" spans="1:9" x14ac:dyDescent="0.25">
      <c r="A58469"/>
      <c r="B58469"/>
      <c r="C58469"/>
      <c r="D58469"/>
      <c r="E58469" s="148"/>
      <c r="F58469" s="148"/>
      <c r="G58469" s="149"/>
      <c r="H58469" s="148"/>
      <c r="I58469"/>
    </row>
    <row r="58470" spans="1:9" x14ac:dyDescent="0.25">
      <c r="A58470"/>
      <c r="B58470"/>
      <c r="C58470"/>
      <c r="D58470"/>
      <c r="E58470" s="148"/>
      <c r="F58470" s="148"/>
      <c r="G58470" s="149"/>
      <c r="H58470" s="148"/>
      <c r="I58470"/>
    </row>
    <row r="58471" spans="1:9" x14ac:dyDescent="0.25">
      <c r="A58471"/>
      <c r="B58471"/>
      <c r="C58471"/>
      <c r="D58471"/>
      <c r="E58471" s="148"/>
      <c r="F58471" s="148"/>
      <c r="G58471" s="149"/>
      <c r="H58471" s="148"/>
      <c r="I58471"/>
    </row>
    <row r="58472" spans="1:9" x14ac:dyDescent="0.25">
      <c r="A58472"/>
      <c r="B58472"/>
      <c r="C58472"/>
      <c r="D58472"/>
      <c r="E58472" s="148"/>
      <c r="F58472" s="148"/>
      <c r="G58472" s="149"/>
      <c r="H58472" s="148"/>
      <c r="I58472"/>
    </row>
    <row r="58473" spans="1:9" x14ac:dyDescent="0.25">
      <c r="A58473"/>
      <c r="B58473"/>
      <c r="C58473"/>
      <c r="D58473"/>
      <c r="E58473" s="148"/>
      <c r="F58473" s="148"/>
      <c r="G58473" s="149"/>
      <c r="H58473" s="148"/>
      <c r="I58473"/>
    </row>
    <row r="58474" spans="1:9" x14ac:dyDescent="0.25">
      <c r="A58474"/>
      <c r="B58474"/>
      <c r="C58474"/>
      <c r="D58474"/>
      <c r="E58474" s="148"/>
      <c r="F58474" s="148"/>
      <c r="G58474" s="149"/>
      <c r="H58474" s="148"/>
      <c r="I58474"/>
    </row>
    <row r="58475" spans="1:9" x14ac:dyDescent="0.25">
      <c r="A58475"/>
      <c r="B58475"/>
      <c r="C58475"/>
      <c r="D58475"/>
      <c r="E58475" s="148"/>
      <c r="F58475" s="148"/>
      <c r="G58475" s="149"/>
      <c r="H58475" s="148"/>
      <c r="I58475"/>
    </row>
    <row r="58476" spans="1:9" x14ac:dyDescent="0.25">
      <c r="A58476"/>
      <c r="B58476"/>
      <c r="C58476"/>
      <c r="D58476"/>
      <c r="E58476" s="148"/>
      <c r="F58476" s="148"/>
      <c r="G58476" s="149"/>
      <c r="H58476" s="148"/>
      <c r="I58476"/>
    </row>
    <row r="58477" spans="1:9" x14ac:dyDescent="0.25">
      <c r="A58477"/>
      <c r="B58477"/>
      <c r="C58477"/>
      <c r="D58477"/>
      <c r="E58477" s="148"/>
      <c r="F58477" s="148"/>
      <c r="G58477" s="149"/>
      <c r="H58477" s="148"/>
      <c r="I58477"/>
    </row>
    <row r="58478" spans="1:9" x14ac:dyDescent="0.25">
      <c r="A58478"/>
      <c r="B58478"/>
      <c r="C58478"/>
      <c r="D58478"/>
      <c r="E58478" s="148"/>
      <c r="F58478" s="148"/>
      <c r="G58478" s="149"/>
      <c r="H58478" s="148"/>
      <c r="I58478"/>
    </row>
    <row r="58479" spans="1:9" x14ac:dyDescent="0.25">
      <c r="A58479"/>
      <c r="B58479"/>
      <c r="C58479"/>
      <c r="D58479"/>
      <c r="E58479" s="148"/>
      <c r="F58479" s="148"/>
      <c r="G58479" s="149"/>
      <c r="H58479" s="148"/>
      <c r="I58479"/>
    </row>
    <row r="58480" spans="1:9" x14ac:dyDescent="0.25">
      <c r="A58480"/>
      <c r="B58480"/>
      <c r="C58480"/>
      <c r="D58480"/>
      <c r="E58480" s="148"/>
      <c r="F58480" s="148"/>
      <c r="G58480" s="149"/>
      <c r="H58480" s="148"/>
      <c r="I58480"/>
    </row>
    <row r="58481" spans="1:9" x14ac:dyDescent="0.25">
      <c r="A58481"/>
      <c r="B58481"/>
      <c r="C58481"/>
      <c r="D58481"/>
      <c r="E58481" s="148"/>
      <c r="F58481" s="148"/>
      <c r="G58481" s="149"/>
      <c r="H58481" s="148"/>
      <c r="I58481"/>
    </row>
    <row r="58482" spans="1:9" x14ac:dyDescent="0.25">
      <c r="A58482"/>
      <c r="B58482"/>
      <c r="C58482"/>
      <c r="D58482"/>
      <c r="E58482" s="148"/>
      <c r="F58482" s="148"/>
      <c r="G58482" s="149"/>
      <c r="H58482" s="148"/>
      <c r="I58482"/>
    </row>
    <row r="58483" spans="1:9" x14ac:dyDescent="0.25">
      <c r="A58483"/>
      <c r="B58483"/>
      <c r="C58483"/>
      <c r="D58483"/>
      <c r="E58483" s="148"/>
      <c r="F58483" s="148"/>
      <c r="G58483" s="149"/>
      <c r="H58483" s="148"/>
      <c r="I58483"/>
    </row>
    <row r="58484" spans="1:9" x14ac:dyDescent="0.25">
      <c r="A58484"/>
      <c r="B58484"/>
      <c r="C58484"/>
      <c r="D58484"/>
      <c r="E58484" s="148"/>
      <c r="F58484" s="148"/>
      <c r="G58484" s="149"/>
      <c r="H58484" s="148"/>
      <c r="I58484"/>
    </row>
    <row r="58485" spans="1:9" x14ac:dyDescent="0.25">
      <c r="A58485"/>
      <c r="B58485"/>
      <c r="C58485"/>
      <c r="D58485"/>
      <c r="E58485" s="148"/>
      <c r="F58485" s="148"/>
      <c r="G58485" s="149"/>
      <c r="H58485" s="148"/>
      <c r="I58485"/>
    </row>
    <row r="58486" spans="1:9" x14ac:dyDescent="0.25">
      <c r="A58486"/>
      <c r="B58486"/>
      <c r="C58486"/>
      <c r="D58486"/>
      <c r="E58486" s="148"/>
      <c r="F58486" s="148"/>
      <c r="G58486" s="149"/>
      <c r="H58486" s="148"/>
      <c r="I58486"/>
    </row>
    <row r="58487" spans="1:9" x14ac:dyDescent="0.25">
      <c r="A58487"/>
      <c r="B58487"/>
      <c r="C58487"/>
      <c r="D58487"/>
      <c r="E58487" s="148"/>
      <c r="F58487" s="148"/>
      <c r="G58487" s="149"/>
      <c r="H58487" s="148"/>
      <c r="I58487"/>
    </row>
    <row r="58488" spans="1:9" x14ac:dyDescent="0.25">
      <c r="A58488"/>
      <c r="B58488"/>
      <c r="C58488"/>
      <c r="D58488"/>
      <c r="E58488" s="148"/>
      <c r="F58488" s="148"/>
      <c r="G58488" s="149"/>
      <c r="H58488" s="148"/>
      <c r="I58488"/>
    </row>
    <row r="58489" spans="1:9" x14ac:dyDescent="0.25">
      <c r="A58489"/>
      <c r="B58489"/>
      <c r="C58489"/>
      <c r="D58489"/>
      <c r="E58489" s="148"/>
      <c r="F58489" s="148"/>
      <c r="G58489" s="149"/>
      <c r="H58489" s="148"/>
      <c r="I58489"/>
    </row>
    <row r="58490" spans="1:9" x14ac:dyDescent="0.25">
      <c r="A58490"/>
      <c r="B58490"/>
      <c r="C58490"/>
      <c r="D58490"/>
      <c r="E58490" s="148"/>
      <c r="F58490" s="148"/>
      <c r="G58490" s="149"/>
      <c r="H58490" s="148"/>
      <c r="I58490"/>
    </row>
    <row r="58491" spans="1:9" x14ac:dyDescent="0.25">
      <c r="A58491"/>
      <c r="B58491"/>
      <c r="C58491"/>
      <c r="D58491"/>
      <c r="E58491" s="148"/>
      <c r="F58491" s="148"/>
      <c r="G58491" s="149"/>
      <c r="H58491" s="148"/>
      <c r="I58491"/>
    </row>
    <row r="58492" spans="1:9" x14ac:dyDescent="0.25">
      <c r="A58492"/>
      <c r="B58492"/>
      <c r="C58492"/>
      <c r="D58492"/>
      <c r="E58492" s="148"/>
      <c r="F58492" s="148"/>
      <c r="G58492" s="149"/>
      <c r="H58492" s="148"/>
      <c r="I58492"/>
    </row>
    <row r="58493" spans="1:9" x14ac:dyDescent="0.25">
      <c r="A58493"/>
      <c r="B58493"/>
      <c r="C58493"/>
      <c r="D58493"/>
      <c r="E58493" s="148"/>
      <c r="F58493" s="148"/>
      <c r="G58493" s="149"/>
      <c r="H58493" s="148"/>
      <c r="I58493"/>
    </row>
    <row r="58494" spans="1:9" x14ac:dyDescent="0.25">
      <c r="A58494"/>
      <c r="B58494"/>
      <c r="C58494"/>
      <c r="D58494"/>
      <c r="E58494" s="148"/>
      <c r="F58494" s="148"/>
      <c r="G58494" s="149"/>
      <c r="H58494" s="148"/>
      <c r="I58494"/>
    </row>
    <row r="58495" spans="1:9" x14ac:dyDescent="0.25">
      <c r="A58495"/>
      <c r="B58495"/>
      <c r="C58495"/>
      <c r="D58495"/>
      <c r="E58495" s="148"/>
      <c r="F58495" s="148"/>
      <c r="G58495" s="149"/>
      <c r="H58495" s="148"/>
      <c r="I58495"/>
    </row>
    <row r="58496" spans="1:9" x14ac:dyDescent="0.25">
      <c r="A58496"/>
      <c r="B58496"/>
      <c r="C58496"/>
      <c r="D58496"/>
      <c r="E58496" s="148"/>
      <c r="F58496" s="148"/>
      <c r="G58496" s="149"/>
      <c r="H58496" s="148"/>
      <c r="I58496"/>
    </row>
    <row r="58497" spans="1:9" x14ac:dyDescent="0.25">
      <c r="A58497"/>
      <c r="B58497"/>
      <c r="C58497"/>
      <c r="D58497"/>
      <c r="E58497" s="148"/>
      <c r="F58497" s="148"/>
      <c r="G58497" s="149"/>
      <c r="H58497" s="148"/>
      <c r="I58497"/>
    </row>
    <row r="58498" spans="1:9" x14ac:dyDescent="0.25">
      <c r="A58498"/>
      <c r="B58498"/>
      <c r="C58498"/>
      <c r="D58498"/>
      <c r="E58498" s="148"/>
      <c r="F58498" s="148"/>
      <c r="G58498" s="149"/>
      <c r="H58498" s="148"/>
      <c r="I58498"/>
    </row>
    <row r="58499" spans="1:9" x14ac:dyDescent="0.25">
      <c r="A58499"/>
      <c r="B58499"/>
      <c r="C58499"/>
      <c r="D58499"/>
      <c r="E58499" s="148"/>
      <c r="F58499" s="148"/>
      <c r="G58499" s="149"/>
      <c r="H58499" s="148"/>
      <c r="I58499"/>
    </row>
    <row r="58500" spans="1:9" x14ac:dyDescent="0.25">
      <c r="A58500"/>
      <c r="B58500"/>
      <c r="C58500"/>
      <c r="D58500"/>
      <c r="E58500" s="148"/>
      <c r="F58500" s="148"/>
      <c r="G58500" s="149"/>
      <c r="H58500" s="148"/>
      <c r="I58500"/>
    </row>
    <row r="58501" spans="1:9" x14ac:dyDescent="0.25">
      <c r="A58501"/>
      <c r="B58501"/>
      <c r="C58501"/>
      <c r="D58501"/>
      <c r="E58501" s="148"/>
      <c r="F58501" s="148"/>
      <c r="G58501" s="149"/>
      <c r="H58501" s="148"/>
      <c r="I58501"/>
    </row>
    <row r="58502" spans="1:9" x14ac:dyDescent="0.25">
      <c r="A58502"/>
      <c r="B58502"/>
      <c r="C58502"/>
      <c r="D58502"/>
      <c r="E58502" s="148"/>
      <c r="F58502" s="148"/>
      <c r="G58502" s="149"/>
      <c r="H58502" s="148"/>
      <c r="I58502"/>
    </row>
    <row r="58503" spans="1:9" x14ac:dyDescent="0.25">
      <c r="A58503"/>
      <c r="B58503"/>
      <c r="C58503"/>
      <c r="D58503"/>
      <c r="E58503" s="148"/>
      <c r="F58503" s="148"/>
      <c r="G58503" s="149"/>
      <c r="H58503" s="148"/>
      <c r="I58503"/>
    </row>
    <row r="58504" spans="1:9" x14ac:dyDescent="0.25">
      <c r="A58504"/>
      <c r="B58504"/>
      <c r="C58504"/>
      <c r="D58504"/>
      <c r="E58504" s="148"/>
      <c r="F58504" s="148"/>
      <c r="G58504" s="149"/>
      <c r="H58504" s="148"/>
      <c r="I58504"/>
    </row>
    <row r="58505" spans="1:9" x14ac:dyDescent="0.25">
      <c r="A58505"/>
      <c r="B58505"/>
      <c r="C58505"/>
      <c r="D58505"/>
      <c r="E58505" s="148"/>
      <c r="F58505" s="148"/>
      <c r="G58505" s="149"/>
      <c r="H58505" s="148"/>
      <c r="I58505"/>
    </row>
    <row r="58506" spans="1:9" x14ac:dyDescent="0.25">
      <c r="A58506"/>
      <c r="B58506"/>
      <c r="C58506"/>
      <c r="D58506"/>
      <c r="E58506" s="148"/>
      <c r="F58506" s="148"/>
      <c r="G58506" s="149"/>
      <c r="H58506" s="148"/>
      <c r="I58506"/>
    </row>
    <row r="58507" spans="1:9" x14ac:dyDescent="0.25">
      <c r="A58507"/>
      <c r="B58507"/>
      <c r="C58507"/>
      <c r="D58507"/>
      <c r="E58507" s="148"/>
      <c r="F58507" s="148"/>
      <c r="G58507" s="149"/>
      <c r="H58507" s="148"/>
      <c r="I58507"/>
    </row>
    <row r="58508" spans="1:9" x14ac:dyDescent="0.25">
      <c r="A58508"/>
      <c r="B58508"/>
      <c r="C58508"/>
      <c r="D58508"/>
      <c r="E58508" s="148"/>
      <c r="F58508" s="148"/>
      <c r="G58508" s="149"/>
      <c r="H58508" s="148"/>
      <c r="I58508"/>
    </row>
    <row r="58509" spans="1:9" x14ac:dyDescent="0.25">
      <c r="A58509"/>
      <c r="B58509"/>
      <c r="C58509"/>
      <c r="D58509"/>
      <c r="E58509" s="148"/>
      <c r="F58509" s="148"/>
      <c r="G58509" s="149"/>
      <c r="H58509" s="148"/>
      <c r="I58509"/>
    </row>
    <row r="58510" spans="1:9" x14ac:dyDescent="0.25">
      <c r="A58510"/>
      <c r="B58510"/>
      <c r="C58510"/>
      <c r="D58510"/>
      <c r="E58510" s="148"/>
      <c r="F58510" s="148"/>
      <c r="G58510" s="149"/>
      <c r="H58510" s="148"/>
      <c r="I58510"/>
    </row>
    <row r="58511" spans="1:9" x14ac:dyDescent="0.25">
      <c r="A58511"/>
      <c r="B58511"/>
      <c r="C58511"/>
      <c r="D58511"/>
      <c r="E58511" s="148"/>
      <c r="F58511" s="148"/>
      <c r="G58511" s="149"/>
      <c r="H58511" s="148"/>
      <c r="I58511"/>
    </row>
    <row r="58512" spans="1:9" x14ac:dyDescent="0.25">
      <c r="A58512"/>
      <c r="B58512"/>
      <c r="C58512"/>
      <c r="D58512"/>
      <c r="E58512" s="148"/>
      <c r="F58512" s="148"/>
      <c r="G58512" s="149"/>
      <c r="H58512" s="148"/>
      <c r="I58512"/>
    </row>
    <row r="58513" spans="1:9" x14ac:dyDescent="0.25">
      <c r="A58513"/>
      <c r="B58513"/>
      <c r="C58513"/>
      <c r="D58513"/>
      <c r="E58513" s="148"/>
      <c r="F58513" s="148"/>
      <c r="G58513" s="149"/>
      <c r="H58513" s="148"/>
      <c r="I58513"/>
    </row>
    <row r="58514" spans="1:9" x14ac:dyDescent="0.25">
      <c r="A58514"/>
      <c r="B58514"/>
      <c r="C58514"/>
      <c r="D58514"/>
      <c r="E58514" s="148"/>
      <c r="F58514" s="148"/>
      <c r="G58514" s="149"/>
      <c r="H58514" s="148"/>
      <c r="I58514"/>
    </row>
    <row r="58515" spans="1:9" x14ac:dyDescent="0.25">
      <c r="A58515"/>
      <c r="B58515"/>
      <c r="C58515"/>
      <c r="D58515"/>
      <c r="E58515" s="148"/>
      <c r="F58515" s="148"/>
      <c r="G58515" s="149"/>
      <c r="H58515" s="148"/>
      <c r="I58515"/>
    </row>
    <row r="58516" spans="1:9" x14ac:dyDescent="0.25">
      <c r="A58516"/>
      <c r="B58516"/>
      <c r="C58516"/>
      <c r="D58516"/>
      <c r="E58516" s="148"/>
      <c r="F58516" s="148"/>
      <c r="G58516" s="149"/>
      <c r="H58516" s="148"/>
      <c r="I58516"/>
    </row>
    <row r="58517" spans="1:9" x14ac:dyDescent="0.25">
      <c r="A58517"/>
      <c r="B58517"/>
      <c r="C58517"/>
      <c r="D58517"/>
      <c r="E58517" s="148"/>
      <c r="F58517" s="148"/>
      <c r="G58517" s="149"/>
      <c r="H58517" s="148"/>
      <c r="I58517"/>
    </row>
    <row r="58518" spans="1:9" x14ac:dyDescent="0.25">
      <c r="A58518"/>
      <c r="B58518"/>
      <c r="C58518"/>
      <c r="D58518"/>
      <c r="E58518" s="148"/>
      <c r="F58518" s="148"/>
      <c r="G58518" s="149"/>
      <c r="H58518" s="148"/>
      <c r="I58518"/>
    </row>
    <row r="58519" spans="1:9" x14ac:dyDescent="0.25">
      <c r="A58519"/>
      <c r="B58519"/>
      <c r="C58519"/>
      <c r="D58519"/>
      <c r="E58519" s="148"/>
      <c r="F58519" s="148"/>
      <c r="G58519" s="149"/>
      <c r="H58519" s="148"/>
      <c r="I58519"/>
    </row>
    <row r="58520" spans="1:9" x14ac:dyDescent="0.25">
      <c r="A58520"/>
      <c r="B58520"/>
      <c r="C58520"/>
      <c r="D58520"/>
      <c r="E58520" s="148"/>
      <c r="F58520" s="148"/>
      <c r="G58520" s="149"/>
      <c r="H58520" s="148"/>
      <c r="I58520"/>
    </row>
    <row r="58521" spans="1:9" x14ac:dyDescent="0.25">
      <c r="A58521"/>
      <c r="B58521"/>
      <c r="C58521"/>
      <c r="D58521"/>
      <c r="E58521" s="148"/>
      <c r="F58521" s="148"/>
      <c r="G58521" s="149"/>
      <c r="H58521" s="148"/>
      <c r="I58521"/>
    </row>
    <row r="58522" spans="1:9" x14ac:dyDescent="0.25">
      <c r="A58522"/>
      <c r="B58522"/>
      <c r="C58522"/>
      <c r="D58522"/>
      <c r="E58522" s="148"/>
      <c r="F58522" s="148"/>
      <c r="G58522" s="149"/>
      <c r="H58522" s="148"/>
      <c r="I58522"/>
    </row>
    <row r="58523" spans="1:9" x14ac:dyDescent="0.25">
      <c r="A58523"/>
      <c r="B58523"/>
      <c r="C58523"/>
      <c r="D58523"/>
      <c r="E58523" s="148"/>
      <c r="F58523" s="148"/>
      <c r="G58523" s="149"/>
      <c r="H58523" s="148"/>
      <c r="I58523"/>
    </row>
    <row r="58524" spans="1:9" x14ac:dyDescent="0.25">
      <c r="A58524"/>
      <c r="B58524"/>
      <c r="C58524"/>
      <c r="D58524"/>
      <c r="E58524" s="148"/>
      <c r="F58524" s="148"/>
      <c r="G58524" s="149"/>
      <c r="H58524" s="148"/>
      <c r="I58524"/>
    </row>
    <row r="58525" spans="1:9" x14ac:dyDescent="0.25">
      <c r="A58525"/>
      <c r="B58525"/>
      <c r="C58525"/>
      <c r="D58525"/>
      <c r="E58525" s="148"/>
      <c r="F58525" s="148"/>
      <c r="G58525" s="149"/>
      <c r="H58525" s="148"/>
      <c r="I58525"/>
    </row>
    <row r="58526" spans="1:9" x14ac:dyDescent="0.25">
      <c r="A58526"/>
      <c r="B58526"/>
      <c r="C58526"/>
      <c r="D58526"/>
      <c r="E58526" s="148"/>
      <c r="F58526" s="148"/>
      <c r="G58526" s="149"/>
      <c r="H58526" s="148"/>
      <c r="I58526"/>
    </row>
    <row r="58527" spans="1:9" x14ac:dyDescent="0.25">
      <c r="A58527"/>
      <c r="B58527"/>
      <c r="C58527"/>
      <c r="D58527"/>
      <c r="E58527" s="148"/>
      <c r="F58527" s="148"/>
      <c r="G58527" s="149"/>
      <c r="H58527" s="148"/>
      <c r="I58527"/>
    </row>
    <row r="58528" spans="1:9" x14ac:dyDescent="0.25">
      <c r="A58528"/>
      <c r="B58528"/>
      <c r="C58528"/>
      <c r="D58528"/>
      <c r="E58528" s="148"/>
      <c r="F58528" s="148"/>
      <c r="G58528" s="149"/>
      <c r="H58528" s="148"/>
      <c r="I58528"/>
    </row>
    <row r="58529" spans="1:9" x14ac:dyDescent="0.25">
      <c r="A58529"/>
      <c r="B58529"/>
      <c r="C58529"/>
      <c r="D58529"/>
      <c r="E58529" s="148"/>
      <c r="F58529" s="148"/>
      <c r="G58529" s="149"/>
      <c r="H58529" s="148"/>
      <c r="I58529"/>
    </row>
    <row r="58530" spans="1:9" x14ac:dyDescent="0.25">
      <c r="A58530"/>
      <c r="B58530"/>
      <c r="C58530"/>
      <c r="D58530"/>
      <c r="E58530" s="148"/>
      <c r="F58530" s="148"/>
      <c r="G58530" s="149"/>
      <c r="H58530" s="148"/>
      <c r="I58530"/>
    </row>
    <row r="58531" spans="1:9" x14ac:dyDescent="0.25">
      <c r="A58531"/>
      <c r="B58531"/>
      <c r="C58531"/>
      <c r="D58531"/>
      <c r="E58531" s="148"/>
      <c r="F58531" s="148"/>
      <c r="G58531" s="149"/>
      <c r="H58531" s="148"/>
      <c r="I58531"/>
    </row>
    <row r="58532" spans="1:9" x14ac:dyDescent="0.25">
      <c r="A58532"/>
      <c r="B58532"/>
      <c r="C58532"/>
      <c r="D58532"/>
      <c r="E58532" s="148"/>
      <c r="F58532" s="148"/>
      <c r="G58532" s="149"/>
      <c r="H58532" s="148"/>
      <c r="I58532"/>
    </row>
    <row r="58533" spans="1:9" x14ac:dyDescent="0.25">
      <c r="A58533"/>
      <c r="B58533"/>
      <c r="C58533"/>
      <c r="D58533"/>
      <c r="E58533" s="148"/>
      <c r="F58533" s="148"/>
      <c r="G58533" s="149"/>
      <c r="H58533" s="148"/>
      <c r="I58533"/>
    </row>
    <row r="58534" spans="1:9" x14ac:dyDescent="0.25">
      <c r="A58534"/>
      <c r="B58534"/>
      <c r="C58534"/>
      <c r="D58534"/>
      <c r="E58534" s="148"/>
      <c r="F58534" s="148"/>
      <c r="G58534" s="149"/>
      <c r="H58534" s="148"/>
      <c r="I58534"/>
    </row>
    <row r="58535" spans="1:9" x14ac:dyDescent="0.25">
      <c r="A58535"/>
      <c r="B58535"/>
      <c r="C58535"/>
      <c r="D58535"/>
      <c r="E58535" s="148"/>
      <c r="F58535" s="148"/>
      <c r="G58535" s="149"/>
      <c r="H58535" s="148"/>
      <c r="I58535"/>
    </row>
    <row r="58536" spans="1:9" x14ac:dyDescent="0.25">
      <c r="A58536"/>
      <c r="B58536"/>
      <c r="C58536"/>
      <c r="D58536"/>
      <c r="E58536" s="148"/>
      <c r="F58536" s="148"/>
      <c r="G58536" s="149"/>
      <c r="H58536" s="148"/>
      <c r="I58536"/>
    </row>
    <row r="58537" spans="1:9" x14ac:dyDescent="0.25">
      <c r="A58537"/>
      <c r="B58537"/>
      <c r="C58537"/>
      <c r="D58537"/>
      <c r="E58537" s="148"/>
      <c r="F58537" s="148"/>
      <c r="G58537" s="149"/>
      <c r="H58537" s="148"/>
      <c r="I58537"/>
    </row>
    <row r="58538" spans="1:9" x14ac:dyDescent="0.25">
      <c r="A58538"/>
      <c r="B58538"/>
      <c r="C58538"/>
      <c r="D58538"/>
      <c r="E58538" s="148"/>
      <c r="F58538" s="148"/>
      <c r="G58538" s="149"/>
      <c r="H58538" s="148"/>
      <c r="I58538"/>
    </row>
    <row r="58539" spans="1:9" x14ac:dyDescent="0.25">
      <c r="A58539"/>
      <c r="B58539"/>
      <c r="C58539"/>
      <c r="D58539"/>
      <c r="E58539" s="148"/>
      <c r="F58539" s="148"/>
      <c r="G58539" s="149"/>
      <c r="H58539" s="148"/>
      <c r="I58539"/>
    </row>
    <row r="58540" spans="1:9" x14ac:dyDescent="0.25">
      <c r="A58540"/>
      <c r="B58540"/>
      <c r="C58540"/>
      <c r="D58540"/>
      <c r="E58540" s="148"/>
      <c r="F58540" s="148"/>
      <c r="G58540" s="149"/>
      <c r="H58540" s="148"/>
      <c r="I58540"/>
    </row>
    <row r="58541" spans="1:9" x14ac:dyDescent="0.25">
      <c r="A58541"/>
      <c r="B58541"/>
      <c r="C58541"/>
      <c r="D58541"/>
      <c r="E58541" s="148"/>
      <c r="F58541" s="148"/>
      <c r="G58541" s="149"/>
      <c r="H58541" s="148"/>
      <c r="I58541"/>
    </row>
    <row r="58542" spans="1:9" x14ac:dyDescent="0.25">
      <c r="A58542"/>
      <c r="B58542"/>
      <c r="C58542"/>
      <c r="D58542"/>
      <c r="E58542" s="148"/>
      <c r="F58542" s="148"/>
      <c r="G58542" s="149"/>
      <c r="H58542" s="148"/>
      <c r="I58542"/>
    </row>
    <row r="58543" spans="1:9" x14ac:dyDescent="0.25">
      <c r="A58543"/>
      <c r="B58543"/>
      <c r="C58543"/>
      <c r="D58543"/>
      <c r="E58543" s="148"/>
      <c r="F58543" s="148"/>
      <c r="G58543" s="149"/>
      <c r="H58543" s="148"/>
      <c r="I58543"/>
    </row>
    <row r="58544" spans="1:9" x14ac:dyDescent="0.25">
      <c r="A58544"/>
      <c r="B58544"/>
      <c r="C58544"/>
      <c r="D58544"/>
      <c r="E58544" s="148"/>
      <c r="F58544" s="148"/>
      <c r="G58544" s="149"/>
      <c r="H58544" s="148"/>
      <c r="I58544"/>
    </row>
    <row r="58545" spans="1:9" x14ac:dyDescent="0.25">
      <c r="A58545"/>
      <c r="B58545"/>
      <c r="C58545"/>
      <c r="D58545"/>
      <c r="E58545" s="148"/>
      <c r="F58545" s="148"/>
      <c r="G58545" s="149"/>
      <c r="H58545" s="148"/>
      <c r="I58545"/>
    </row>
    <row r="58546" spans="1:9" x14ac:dyDescent="0.25">
      <c r="A58546"/>
      <c r="B58546"/>
      <c r="C58546"/>
      <c r="D58546"/>
      <c r="E58546" s="148"/>
      <c r="F58546" s="148"/>
      <c r="G58546" s="149"/>
      <c r="H58546" s="148"/>
      <c r="I58546"/>
    </row>
    <row r="58547" spans="1:9" x14ac:dyDescent="0.25">
      <c r="A58547"/>
      <c r="B58547"/>
      <c r="C58547"/>
      <c r="D58547"/>
      <c r="E58547" s="148"/>
      <c r="F58547" s="148"/>
      <c r="G58547" s="149"/>
      <c r="H58547" s="148"/>
      <c r="I58547"/>
    </row>
    <row r="58548" spans="1:9" x14ac:dyDescent="0.25">
      <c r="A58548"/>
      <c r="B58548"/>
      <c r="C58548"/>
      <c r="D58548"/>
      <c r="E58548" s="148"/>
      <c r="F58548" s="148"/>
      <c r="G58548" s="149"/>
      <c r="H58548" s="148"/>
      <c r="I58548"/>
    </row>
    <row r="58549" spans="1:9" x14ac:dyDescent="0.25">
      <c r="A58549"/>
      <c r="B58549"/>
      <c r="C58549"/>
      <c r="D58549"/>
      <c r="E58549" s="148"/>
      <c r="F58549" s="148"/>
      <c r="G58549" s="149"/>
      <c r="H58549" s="148"/>
      <c r="I58549"/>
    </row>
    <row r="58550" spans="1:9" x14ac:dyDescent="0.25">
      <c r="A58550"/>
      <c r="B58550"/>
      <c r="C58550"/>
      <c r="D58550"/>
      <c r="E58550" s="148"/>
      <c r="F58550" s="148"/>
      <c r="G58550" s="149"/>
      <c r="H58550" s="148"/>
      <c r="I58550"/>
    </row>
    <row r="58551" spans="1:9" x14ac:dyDescent="0.25">
      <c r="A58551"/>
      <c r="B58551"/>
      <c r="C58551"/>
      <c r="D58551"/>
      <c r="E58551" s="148"/>
      <c r="F58551" s="148"/>
      <c r="G58551" s="149"/>
      <c r="H58551" s="148"/>
      <c r="I58551"/>
    </row>
    <row r="58552" spans="1:9" x14ac:dyDescent="0.25">
      <c r="A58552"/>
      <c r="B58552"/>
      <c r="C58552"/>
      <c r="D58552"/>
      <c r="E58552" s="148"/>
      <c r="F58552" s="148"/>
      <c r="G58552" s="149"/>
      <c r="H58552" s="148"/>
      <c r="I58552"/>
    </row>
    <row r="58553" spans="1:9" x14ac:dyDescent="0.25">
      <c r="A58553"/>
      <c r="B58553"/>
      <c r="C58553"/>
      <c r="D58553"/>
      <c r="E58553" s="148"/>
      <c r="F58553" s="148"/>
      <c r="G58553" s="149"/>
      <c r="H58553" s="148"/>
      <c r="I58553"/>
    </row>
    <row r="58554" spans="1:9" x14ac:dyDescent="0.25">
      <c r="A58554"/>
      <c r="B58554"/>
      <c r="C58554"/>
      <c r="D58554"/>
      <c r="E58554" s="148"/>
      <c r="F58554" s="148"/>
      <c r="G58554" s="149"/>
      <c r="H58554" s="148"/>
      <c r="I58554"/>
    </row>
    <row r="58555" spans="1:9" x14ac:dyDescent="0.25">
      <c r="A58555"/>
      <c r="B58555"/>
      <c r="C58555"/>
      <c r="D58555"/>
      <c r="E58555" s="148"/>
      <c r="F58555" s="148"/>
      <c r="G58555" s="149"/>
      <c r="H58555" s="148"/>
      <c r="I58555"/>
    </row>
    <row r="58556" spans="1:9" x14ac:dyDescent="0.25">
      <c r="A58556"/>
      <c r="B58556"/>
      <c r="C58556"/>
      <c r="D58556"/>
      <c r="E58556" s="148"/>
      <c r="F58556" s="148"/>
      <c r="G58556" s="149"/>
      <c r="H58556" s="148"/>
      <c r="I58556"/>
    </row>
    <row r="58557" spans="1:9" x14ac:dyDescent="0.25">
      <c r="A58557"/>
      <c r="B58557"/>
      <c r="C58557"/>
      <c r="D58557"/>
      <c r="E58557" s="148"/>
      <c r="F58557" s="148"/>
      <c r="G58557" s="149"/>
      <c r="H58557" s="148"/>
      <c r="I58557"/>
    </row>
    <row r="58558" spans="1:9" x14ac:dyDescent="0.25">
      <c r="A58558"/>
      <c r="B58558"/>
      <c r="C58558"/>
      <c r="D58558"/>
      <c r="E58558" s="148"/>
      <c r="F58558" s="148"/>
      <c r="G58558" s="149"/>
      <c r="H58558" s="148"/>
      <c r="I58558"/>
    </row>
    <row r="58559" spans="1:9" x14ac:dyDescent="0.25">
      <c r="A58559"/>
      <c r="B58559"/>
      <c r="C58559"/>
      <c r="D58559"/>
      <c r="E58559" s="148"/>
      <c r="F58559" s="148"/>
      <c r="G58559" s="149"/>
      <c r="H58559" s="148"/>
      <c r="I58559"/>
    </row>
    <row r="58560" spans="1:9" x14ac:dyDescent="0.25">
      <c r="A58560"/>
      <c r="B58560"/>
      <c r="C58560"/>
      <c r="D58560"/>
      <c r="E58560" s="148"/>
      <c r="F58560" s="148"/>
      <c r="G58560" s="149"/>
      <c r="H58560" s="148"/>
      <c r="I58560"/>
    </row>
    <row r="58561" spans="1:9" x14ac:dyDescent="0.25">
      <c r="A58561"/>
      <c r="B58561"/>
      <c r="C58561"/>
      <c r="D58561"/>
      <c r="E58561" s="148"/>
      <c r="F58561" s="148"/>
      <c r="G58561" s="149"/>
      <c r="H58561" s="148"/>
      <c r="I58561"/>
    </row>
    <row r="58562" spans="1:9" x14ac:dyDescent="0.25">
      <c r="A58562"/>
      <c r="B58562"/>
      <c r="C58562"/>
      <c r="D58562"/>
      <c r="E58562" s="148"/>
      <c r="F58562" s="148"/>
      <c r="G58562" s="149"/>
      <c r="H58562" s="148"/>
      <c r="I58562"/>
    </row>
    <row r="58563" spans="1:9" x14ac:dyDescent="0.25">
      <c r="A58563"/>
      <c r="B58563"/>
      <c r="C58563"/>
      <c r="D58563"/>
      <c r="E58563" s="148"/>
      <c r="F58563" s="148"/>
      <c r="G58563" s="149"/>
      <c r="H58563" s="148"/>
      <c r="I58563"/>
    </row>
    <row r="58564" spans="1:9" x14ac:dyDescent="0.25">
      <c r="A58564"/>
      <c r="B58564"/>
      <c r="C58564"/>
      <c r="D58564"/>
      <c r="E58564" s="148"/>
      <c r="F58564" s="148"/>
      <c r="G58564" s="149"/>
      <c r="H58564" s="148"/>
      <c r="I58564"/>
    </row>
    <row r="58565" spans="1:9" x14ac:dyDescent="0.25">
      <c r="A58565"/>
      <c r="B58565"/>
      <c r="C58565"/>
      <c r="D58565"/>
      <c r="E58565" s="148"/>
      <c r="F58565" s="148"/>
      <c r="G58565" s="149"/>
      <c r="H58565" s="148"/>
      <c r="I58565"/>
    </row>
    <row r="58566" spans="1:9" x14ac:dyDescent="0.25">
      <c r="A58566"/>
      <c r="B58566"/>
      <c r="C58566"/>
      <c r="D58566"/>
      <c r="E58566" s="148"/>
      <c r="F58566" s="148"/>
      <c r="G58566" s="149"/>
      <c r="H58566" s="148"/>
      <c r="I58566"/>
    </row>
    <row r="58567" spans="1:9" x14ac:dyDescent="0.25">
      <c r="A58567"/>
      <c r="B58567"/>
      <c r="C58567"/>
      <c r="D58567"/>
      <c r="E58567" s="148"/>
      <c r="F58567" s="148"/>
      <c r="G58567" s="149"/>
      <c r="H58567" s="148"/>
      <c r="I58567"/>
    </row>
    <row r="58568" spans="1:9" x14ac:dyDescent="0.25">
      <c r="A58568"/>
      <c r="B58568"/>
      <c r="C58568"/>
      <c r="D58568"/>
      <c r="E58568" s="148"/>
      <c r="F58568" s="148"/>
      <c r="G58568" s="149"/>
      <c r="H58568" s="148"/>
      <c r="I58568"/>
    </row>
    <row r="58569" spans="1:9" x14ac:dyDescent="0.25">
      <c r="A58569"/>
      <c r="B58569"/>
      <c r="C58569"/>
      <c r="D58569"/>
      <c r="E58569" s="148"/>
      <c r="F58569" s="148"/>
      <c r="G58569" s="149"/>
      <c r="H58569" s="148"/>
      <c r="I58569"/>
    </row>
    <row r="58570" spans="1:9" x14ac:dyDescent="0.25">
      <c r="A58570"/>
      <c r="B58570"/>
      <c r="C58570"/>
      <c r="D58570"/>
      <c r="E58570" s="148"/>
      <c r="F58570" s="148"/>
      <c r="G58570" s="149"/>
      <c r="H58570" s="148"/>
      <c r="I58570"/>
    </row>
    <row r="58571" spans="1:9" x14ac:dyDescent="0.25">
      <c r="A58571"/>
      <c r="B58571"/>
      <c r="C58571"/>
      <c r="D58571"/>
      <c r="E58571" s="148"/>
      <c r="F58571" s="148"/>
      <c r="G58571" s="149"/>
      <c r="H58571" s="148"/>
      <c r="I58571"/>
    </row>
    <row r="58572" spans="1:9" x14ac:dyDescent="0.25">
      <c r="A58572"/>
      <c r="B58572"/>
      <c r="C58572"/>
      <c r="D58572"/>
      <c r="E58572" s="148"/>
      <c r="F58572" s="148"/>
      <c r="G58572" s="149"/>
      <c r="H58572" s="148"/>
      <c r="I58572"/>
    </row>
    <row r="58573" spans="1:9" x14ac:dyDescent="0.25">
      <c r="A58573"/>
      <c r="B58573"/>
      <c r="C58573"/>
      <c r="D58573"/>
      <c r="E58573" s="148"/>
      <c r="F58573" s="148"/>
      <c r="G58573" s="149"/>
      <c r="H58573" s="148"/>
      <c r="I58573"/>
    </row>
    <row r="58574" spans="1:9" x14ac:dyDescent="0.25">
      <c r="A58574"/>
      <c r="B58574"/>
      <c r="C58574"/>
      <c r="D58574"/>
      <c r="E58574" s="148"/>
      <c r="F58574" s="148"/>
      <c r="G58574" s="149"/>
      <c r="H58574" s="148"/>
      <c r="I58574"/>
    </row>
    <row r="58575" spans="1:9" x14ac:dyDescent="0.25">
      <c r="A58575"/>
      <c r="B58575"/>
      <c r="C58575"/>
      <c r="D58575"/>
      <c r="E58575" s="148"/>
      <c r="F58575" s="148"/>
      <c r="G58575" s="149"/>
      <c r="H58575" s="148"/>
      <c r="I58575"/>
    </row>
    <row r="58576" spans="1:9" x14ac:dyDescent="0.25">
      <c r="A58576"/>
      <c r="B58576"/>
      <c r="C58576"/>
      <c r="D58576"/>
      <c r="E58576" s="148"/>
      <c r="F58576" s="148"/>
      <c r="G58576" s="149"/>
      <c r="H58576" s="148"/>
      <c r="I58576"/>
    </row>
    <row r="58577" spans="1:9" x14ac:dyDescent="0.25">
      <c r="A58577"/>
      <c r="B58577"/>
      <c r="C58577"/>
      <c r="D58577"/>
      <c r="E58577" s="148"/>
      <c r="F58577" s="148"/>
      <c r="G58577" s="149"/>
      <c r="H58577" s="148"/>
      <c r="I58577"/>
    </row>
    <row r="58578" spans="1:9" x14ac:dyDescent="0.25">
      <c r="A58578"/>
      <c r="B58578"/>
      <c r="C58578"/>
      <c r="D58578"/>
      <c r="E58578" s="148"/>
      <c r="F58578" s="148"/>
      <c r="G58578" s="149"/>
      <c r="H58578" s="148"/>
      <c r="I58578"/>
    </row>
    <row r="58579" spans="1:9" x14ac:dyDescent="0.25">
      <c r="A58579"/>
      <c r="B58579"/>
      <c r="C58579"/>
      <c r="D58579"/>
      <c r="E58579" s="148"/>
      <c r="F58579" s="148"/>
      <c r="G58579" s="149"/>
      <c r="H58579" s="148"/>
      <c r="I58579"/>
    </row>
    <row r="58580" spans="1:9" x14ac:dyDescent="0.25">
      <c r="A58580"/>
      <c r="B58580"/>
      <c r="C58580"/>
      <c r="D58580"/>
      <c r="E58580" s="148"/>
      <c r="F58580" s="148"/>
      <c r="G58580" s="149"/>
      <c r="H58580" s="148"/>
      <c r="I58580"/>
    </row>
    <row r="58581" spans="1:9" x14ac:dyDescent="0.25">
      <c r="A58581"/>
      <c r="B58581"/>
      <c r="C58581"/>
      <c r="D58581"/>
      <c r="E58581" s="148"/>
      <c r="F58581" s="148"/>
      <c r="G58581" s="149"/>
      <c r="H58581" s="148"/>
      <c r="I58581"/>
    </row>
    <row r="58582" spans="1:9" x14ac:dyDescent="0.25">
      <c r="A58582"/>
      <c r="B58582"/>
      <c r="C58582"/>
      <c r="D58582"/>
      <c r="E58582" s="148"/>
      <c r="F58582" s="148"/>
      <c r="G58582" s="149"/>
      <c r="H58582" s="148"/>
      <c r="I58582"/>
    </row>
    <row r="58583" spans="1:9" x14ac:dyDescent="0.25">
      <c r="A58583"/>
      <c r="B58583"/>
      <c r="C58583"/>
      <c r="D58583"/>
      <c r="E58583" s="148"/>
      <c r="F58583" s="148"/>
      <c r="G58583" s="149"/>
      <c r="H58583" s="148"/>
      <c r="I58583"/>
    </row>
    <row r="58584" spans="1:9" x14ac:dyDescent="0.25">
      <c r="A58584"/>
      <c r="B58584"/>
      <c r="C58584"/>
      <c r="D58584"/>
      <c r="E58584" s="148"/>
      <c r="F58584" s="148"/>
      <c r="G58584" s="149"/>
      <c r="H58584" s="148"/>
      <c r="I58584"/>
    </row>
    <row r="58585" spans="1:9" x14ac:dyDescent="0.25">
      <c r="A58585"/>
      <c r="B58585"/>
      <c r="C58585"/>
      <c r="D58585"/>
      <c r="E58585" s="148"/>
      <c r="F58585" s="148"/>
      <c r="G58585" s="149"/>
      <c r="H58585" s="148"/>
      <c r="I58585"/>
    </row>
    <row r="58586" spans="1:9" x14ac:dyDescent="0.25">
      <c r="A58586"/>
      <c r="B58586"/>
      <c r="C58586"/>
      <c r="D58586"/>
      <c r="E58586" s="148"/>
      <c r="F58586" s="148"/>
      <c r="G58586" s="149"/>
      <c r="H58586" s="148"/>
      <c r="I58586"/>
    </row>
    <row r="58587" spans="1:9" x14ac:dyDescent="0.25">
      <c r="A58587"/>
      <c r="B58587"/>
      <c r="C58587"/>
      <c r="D58587"/>
      <c r="E58587" s="148"/>
      <c r="F58587" s="148"/>
      <c r="G58587" s="149"/>
      <c r="H58587" s="148"/>
      <c r="I58587"/>
    </row>
    <row r="58588" spans="1:9" x14ac:dyDescent="0.25">
      <c r="A58588"/>
      <c r="B58588"/>
      <c r="C58588"/>
      <c r="D58588"/>
      <c r="E58588" s="148"/>
      <c r="F58588" s="148"/>
      <c r="G58588" s="149"/>
      <c r="H58588" s="148"/>
      <c r="I58588"/>
    </row>
    <row r="58589" spans="1:9" x14ac:dyDescent="0.25">
      <c r="A58589"/>
      <c r="B58589"/>
      <c r="C58589"/>
      <c r="D58589"/>
      <c r="E58589" s="148"/>
      <c r="F58589" s="148"/>
      <c r="G58589" s="149"/>
      <c r="H58589" s="148"/>
      <c r="I58589"/>
    </row>
    <row r="58590" spans="1:9" x14ac:dyDescent="0.25">
      <c r="A58590"/>
      <c r="B58590"/>
      <c r="C58590"/>
      <c r="D58590"/>
      <c r="E58590" s="148"/>
      <c r="F58590" s="148"/>
      <c r="G58590" s="149"/>
      <c r="H58590" s="148"/>
      <c r="I58590"/>
    </row>
    <row r="58591" spans="1:9" x14ac:dyDescent="0.25">
      <c r="A58591"/>
      <c r="B58591"/>
      <c r="C58591"/>
      <c r="D58591"/>
      <c r="E58591" s="148"/>
      <c r="F58591" s="148"/>
      <c r="G58591" s="149"/>
      <c r="H58591" s="148"/>
      <c r="I58591"/>
    </row>
    <row r="58592" spans="1:9" x14ac:dyDescent="0.25">
      <c r="A58592"/>
      <c r="B58592"/>
      <c r="C58592"/>
      <c r="D58592"/>
      <c r="E58592" s="148"/>
      <c r="F58592" s="148"/>
      <c r="G58592" s="149"/>
      <c r="H58592" s="148"/>
      <c r="I58592"/>
    </row>
    <row r="58593" spans="1:9" x14ac:dyDescent="0.25">
      <c r="A58593"/>
      <c r="B58593"/>
      <c r="C58593"/>
      <c r="D58593"/>
      <c r="E58593" s="148"/>
      <c r="F58593" s="148"/>
      <c r="G58593" s="149"/>
      <c r="H58593" s="148"/>
      <c r="I58593"/>
    </row>
    <row r="58594" spans="1:9" x14ac:dyDescent="0.25">
      <c r="A58594"/>
      <c r="B58594"/>
      <c r="C58594"/>
      <c r="D58594"/>
      <c r="E58594" s="148"/>
      <c r="F58594" s="148"/>
      <c r="G58594" s="149"/>
      <c r="H58594" s="148"/>
      <c r="I58594"/>
    </row>
    <row r="58595" spans="1:9" x14ac:dyDescent="0.25">
      <c r="A58595"/>
      <c r="B58595"/>
      <c r="C58595"/>
      <c r="D58595"/>
      <c r="E58595" s="148"/>
      <c r="F58595" s="148"/>
      <c r="G58595" s="149"/>
      <c r="H58595" s="148"/>
      <c r="I58595"/>
    </row>
    <row r="58596" spans="1:9" x14ac:dyDescent="0.25">
      <c r="A58596"/>
      <c r="B58596"/>
      <c r="C58596"/>
      <c r="D58596"/>
      <c r="E58596" s="148"/>
      <c r="F58596" s="148"/>
      <c r="G58596" s="149"/>
      <c r="H58596" s="148"/>
      <c r="I58596"/>
    </row>
    <row r="58597" spans="1:9" x14ac:dyDescent="0.25">
      <c r="A58597"/>
      <c r="B58597"/>
      <c r="C58597"/>
      <c r="D58597"/>
      <c r="E58597" s="148"/>
      <c r="F58597" s="148"/>
      <c r="G58597" s="149"/>
      <c r="H58597" s="148"/>
      <c r="I58597"/>
    </row>
    <row r="58598" spans="1:9" x14ac:dyDescent="0.25">
      <c r="A58598"/>
      <c r="B58598"/>
      <c r="C58598"/>
      <c r="D58598"/>
      <c r="E58598" s="148"/>
      <c r="F58598" s="148"/>
      <c r="G58598" s="149"/>
      <c r="H58598" s="148"/>
      <c r="I58598"/>
    </row>
    <row r="58599" spans="1:9" x14ac:dyDescent="0.25">
      <c r="A58599"/>
      <c r="B58599"/>
      <c r="C58599"/>
      <c r="D58599"/>
      <c r="E58599" s="148"/>
      <c r="F58599" s="148"/>
      <c r="G58599" s="149"/>
      <c r="H58599" s="148"/>
      <c r="I58599"/>
    </row>
    <row r="58600" spans="1:9" x14ac:dyDescent="0.25">
      <c r="A58600"/>
      <c r="B58600"/>
      <c r="C58600"/>
      <c r="D58600"/>
      <c r="E58600" s="148"/>
      <c r="F58600" s="148"/>
      <c r="G58600" s="149"/>
      <c r="H58600" s="148"/>
      <c r="I58600"/>
    </row>
    <row r="58601" spans="1:9" x14ac:dyDescent="0.25">
      <c r="A58601"/>
      <c r="B58601"/>
      <c r="C58601"/>
      <c r="D58601"/>
      <c r="E58601" s="148"/>
      <c r="F58601" s="148"/>
      <c r="G58601" s="149"/>
      <c r="H58601" s="148"/>
      <c r="I58601"/>
    </row>
    <row r="58602" spans="1:9" x14ac:dyDescent="0.25">
      <c r="A58602"/>
      <c r="B58602"/>
      <c r="C58602"/>
      <c r="D58602"/>
      <c r="E58602" s="148"/>
      <c r="F58602" s="148"/>
      <c r="G58602" s="149"/>
      <c r="H58602" s="148"/>
      <c r="I58602"/>
    </row>
    <row r="58603" spans="1:9" x14ac:dyDescent="0.25">
      <c r="A58603"/>
      <c r="B58603"/>
      <c r="C58603"/>
      <c r="D58603"/>
      <c r="E58603" s="148"/>
      <c r="F58603" s="148"/>
      <c r="G58603" s="149"/>
      <c r="H58603" s="148"/>
      <c r="I58603"/>
    </row>
    <row r="58604" spans="1:9" x14ac:dyDescent="0.25">
      <c r="A58604"/>
      <c r="B58604"/>
      <c r="C58604"/>
      <c r="D58604"/>
      <c r="E58604" s="148"/>
      <c r="F58604" s="148"/>
      <c r="G58604" s="149"/>
      <c r="H58604" s="148"/>
      <c r="I58604"/>
    </row>
    <row r="58605" spans="1:9" x14ac:dyDescent="0.25">
      <c r="A58605"/>
      <c r="B58605"/>
      <c r="C58605"/>
      <c r="D58605"/>
      <c r="E58605" s="148"/>
      <c r="F58605" s="148"/>
      <c r="G58605" s="149"/>
      <c r="H58605" s="148"/>
      <c r="I58605"/>
    </row>
    <row r="58606" spans="1:9" x14ac:dyDescent="0.25">
      <c r="A58606"/>
      <c r="B58606"/>
      <c r="C58606"/>
      <c r="D58606"/>
      <c r="E58606" s="148"/>
      <c r="F58606" s="148"/>
      <c r="G58606" s="149"/>
      <c r="H58606" s="148"/>
      <c r="I58606"/>
    </row>
    <row r="58607" spans="1:9" x14ac:dyDescent="0.25">
      <c r="A58607"/>
      <c r="B58607"/>
      <c r="C58607"/>
      <c r="D58607"/>
      <c r="E58607" s="148"/>
      <c r="F58607" s="148"/>
      <c r="G58607" s="149"/>
      <c r="H58607" s="148"/>
      <c r="I58607"/>
    </row>
    <row r="58608" spans="1:9" x14ac:dyDescent="0.25">
      <c r="A58608"/>
      <c r="B58608"/>
      <c r="C58608"/>
      <c r="D58608"/>
      <c r="E58608" s="148"/>
      <c r="F58608" s="148"/>
      <c r="G58608" s="149"/>
      <c r="H58608" s="148"/>
      <c r="I58608"/>
    </row>
    <row r="58609" spans="1:9" x14ac:dyDescent="0.25">
      <c r="A58609"/>
      <c r="B58609"/>
      <c r="C58609"/>
      <c r="D58609"/>
      <c r="E58609" s="148"/>
      <c r="F58609" s="148"/>
      <c r="G58609" s="149"/>
      <c r="H58609" s="148"/>
      <c r="I58609"/>
    </row>
    <row r="58610" spans="1:9" x14ac:dyDescent="0.25">
      <c r="A58610"/>
      <c r="B58610"/>
      <c r="C58610"/>
      <c r="D58610"/>
      <c r="E58610" s="148"/>
      <c r="F58610" s="148"/>
      <c r="G58610" s="149"/>
      <c r="H58610" s="148"/>
      <c r="I58610"/>
    </row>
    <row r="58611" spans="1:9" x14ac:dyDescent="0.25">
      <c r="A58611"/>
      <c r="B58611"/>
      <c r="C58611"/>
      <c r="D58611"/>
      <c r="E58611" s="148"/>
      <c r="F58611" s="148"/>
      <c r="G58611" s="149"/>
      <c r="H58611" s="148"/>
      <c r="I58611"/>
    </row>
    <row r="58612" spans="1:9" x14ac:dyDescent="0.25">
      <c r="A58612"/>
      <c r="B58612"/>
      <c r="C58612"/>
      <c r="D58612"/>
      <c r="E58612" s="148"/>
      <c r="F58612" s="148"/>
      <c r="G58612" s="149"/>
      <c r="H58612" s="148"/>
      <c r="I58612"/>
    </row>
    <row r="58613" spans="1:9" x14ac:dyDescent="0.25">
      <c r="A58613"/>
      <c r="B58613"/>
      <c r="C58613"/>
      <c r="D58613"/>
      <c r="E58613" s="148"/>
      <c r="F58613" s="148"/>
      <c r="G58613" s="149"/>
      <c r="H58613" s="148"/>
      <c r="I58613"/>
    </row>
    <row r="58614" spans="1:9" x14ac:dyDescent="0.25">
      <c r="A58614"/>
      <c r="B58614"/>
      <c r="C58614"/>
      <c r="D58614"/>
      <c r="E58614" s="148"/>
      <c r="F58614" s="148"/>
      <c r="G58614" s="149"/>
      <c r="H58614" s="148"/>
      <c r="I58614"/>
    </row>
    <row r="58615" spans="1:9" x14ac:dyDescent="0.25">
      <c r="A58615"/>
      <c r="B58615"/>
      <c r="C58615"/>
      <c r="D58615"/>
      <c r="E58615" s="148"/>
      <c r="F58615" s="148"/>
      <c r="G58615" s="149"/>
      <c r="H58615" s="148"/>
      <c r="I58615"/>
    </row>
    <row r="58616" spans="1:9" x14ac:dyDescent="0.25">
      <c r="A58616"/>
      <c r="B58616"/>
      <c r="C58616"/>
      <c r="D58616"/>
      <c r="E58616" s="148"/>
      <c r="F58616" s="148"/>
      <c r="G58616" s="149"/>
      <c r="H58616" s="148"/>
      <c r="I58616"/>
    </row>
    <row r="58617" spans="1:9" x14ac:dyDescent="0.25">
      <c r="A58617"/>
      <c r="B58617"/>
      <c r="C58617"/>
      <c r="D58617"/>
      <c r="E58617" s="148"/>
      <c r="F58617" s="148"/>
      <c r="G58617" s="149"/>
      <c r="H58617" s="148"/>
      <c r="I58617"/>
    </row>
    <row r="58618" spans="1:9" x14ac:dyDescent="0.25">
      <c r="A58618"/>
      <c r="B58618"/>
      <c r="C58618"/>
      <c r="D58618"/>
      <c r="E58618" s="148"/>
      <c r="F58618" s="148"/>
      <c r="G58618" s="149"/>
      <c r="H58618" s="148"/>
      <c r="I58618"/>
    </row>
    <row r="58619" spans="1:9" x14ac:dyDescent="0.25">
      <c r="A58619"/>
      <c r="B58619"/>
      <c r="C58619"/>
      <c r="D58619"/>
      <c r="E58619" s="148"/>
      <c r="F58619" s="148"/>
      <c r="G58619" s="149"/>
      <c r="H58619" s="148"/>
      <c r="I58619"/>
    </row>
    <row r="58620" spans="1:9" x14ac:dyDescent="0.25">
      <c r="A58620"/>
      <c r="B58620"/>
      <c r="C58620"/>
      <c r="D58620"/>
      <c r="E58620" s="148"/>
      <c r="F58620" s="148"/>
      <c r="G58620" s="149"/>
      <c r="H58620" s="148"/>
      <c r="I58620"/>
    </row>
    <row r="58621" spans="1:9" x14ac:dyDescent="0.25">
      <c r="A58621"/>
      <c r="B58621"/>
      <c r="C58621"/>
      <c r="D58621"/>
      <c r="E58621" s="148"/>
      <c r="F58621" s="148"/>
      <c r="G58621" s="149"/>
      <c r="H58621" s="148"/>
      <c r="I58621"/>
    </row>
    <row r="58622" spans="1:9" x14ac:dyDescent="0.25">
      <c r="A58622"/>
      <c r="B58622"/>
      <c r="C58622"/>
      <c r="D58622"/>
      <c r="E58622" s="148"/>
      <c r="F58622" s="148"/>
      <c r="G58622" s="149"/>
      <c r="H58622" s="148"/>
      <c r="I58622"/>
    </row>
    <row r="58623" spans="1:9" x14ac:dyDescent="0.25">
      <c r="A58623"/>
      <c r="B58623"/>
      <c r="C58623"/>
      <c r="D58623"/>
      <c r="E58623" s="148"/>
      <c r="F58623" s="148"/>
      <c r="G58623" s="149"/>
      <c r="H58623" s="148"/>
      <c r="I58623"/>
    </row>
    <row r="58624" spans="1:9" x14ac:dyDescent="0.25">
      <c r="A58624"/>
      <c r="B58624"/>
      <c r="C58624"/>
      <c r="D58624"/>
      <c r="E58624" s="148"/>
      <c r="F58624" s="148"/>
      <c r="G58624" s="149"/>
      <c r="H58624" s="148"/>
      <c r="I58624"/>
    </row>
    <row r="58625" spans="1:9" x14ac:dyDescent="0.25">
      <c r="A58625"/>
      <c r="B58625"/>
      <c r="C58625"/>
      <c r="D58625"/>
      <c r="E58625" s="148"/>
      <c r="F58625" s="148"/>
      <c r="G58625" s="149"/>
      <c r="H58625" s="148"/>
      <c r="I58625"/>
    </row>
    <row r="58626" spans="1:9" x14ac:dyDescent="0.25">
      <c r="A58626"/>
      <c r="B58626"/>
      <c r="C58626"/>
      <c r="D58626"/>
      <c r="E58626" s="148"/>
      <c r="F58626" s="148"/>
      <c r="G58626" s="149"/>
      <c r="H58626" s="148"/>
      <c r="I58626"/>
    </row>
    <row r="58627" spans="1:9" x14ac:dyDescent="0.25">
      <c r="A58627"/>
      <c r="B58627"/>
      <c r="C58627"/>
      <c r="D58627"/>
      <c r="E58627" s="148"/>
      <c r="F58627" s="148"/>
      <c r="G58627" s="149"/>
      <c r="H58627" s="148"/>
      <c r="I58627"/>
    </row>
    <row r="58628" spans="1:9" x14ac:dyDescent="0.25">
      <c r="A58628"/>
      <c r="B58628"/>
      <c r="C58628"/>
      <c r="D58628"/>
      <c r="E58628" s="148"/>
      <c r="F58628" s="148"/>
      <c r="G58628" s="149"/>
      <c r="H58628" s="148"/>
      <c r="I58628"/>
    </row>
    <row r="58629" spans="1:9" x14ac:dyDescent="0.25">
      <c r="A58629"/>
      <c r="B58629"/>
      <c r="C58629"/>
      <c r="D58629"/>
      <c r="E58629" s="148"/>
      <c r="F58629" s="148"/>
      <c r="G58629" s="149"/>
      <c r="H58629" s="148"/>
      <c r="I58629"/>
    </row>
    <row r="58630" spans="1:9" x14ac:dyDescent="0.25">
      <c r="A58630"/>
      <c r="B58630"/>
      <c r="C58630"/>
      <c r="D58630"/>
      <c r="E58630" s="148"/>
      <c r="F58630" s="148"/>
      <c r="G58630" s="149"/>
      <c r="H58630" s="148"/>
      <c r="I58630"/>
    </row>
    <row r="58631" spans="1:9" x14ac:dyDescent="0.25">
      <c r="A58631"/>
      <c r="B58631"/>
      <c r="C58631"/>
      <c r="D58631"/>
      <c r="E58631" s="148"/>
      <c r="F58631" s="148"/>
      <c r="G58631" s="149"/>
      <c r="H58631" s="148"/>
      <c r="I58631"/>
    </row>
    <row r="58632" spans="1:9" x14ac:dyDescent="0.25">
      <c r="A58632"/>
      <c r="B58632"/>
      <c r="C58632"/>
      <c r="D58632"/>
      <c r="E58632" s="148"/>
      <c r="F58632" s="148"/>
      <c r="G58632" s="149"/>
      <c r="H58632" s="148"/>
      <c r="I58632"/>
    </row>
    <row r="58633" spans="1:9" x14ac:dyDescent="0.25">
      <c r="A58633"/>
      <c r="B58633"/>
      <c r="C58633"/>
      <c r="D58633"/>
      <c r="E58633" s="148"/>
      <c r="F58633" s="148"/>
      <c r="G58633" s="149"/>
      <c r="H58633" s="148"/>
      <c r="I58633"/>
    </row>
    <row r="58634" spans="1:9" x14ac:dyDescent="0.25">
      <c r="A58634"/>
      <c r="B58634"/>
      <c r="C58634"/>
      <c r="D58634"/>
      <c r="E58634" s="148"/>
      <c r="F58634" s="148"/>
      <c r="G58634" s="149"/>
      <c r="H58634" s="148"/>
      <c r="I58634"/>
    </row>
    <row r="58635" spans="1:9" x14ac:dyDescent="0.25">
      <c r="A58635"/>
      <c r="B58635"/>
      <c r="C58635"/>
      <c r="D58635"/>
      <c r="E58635" s="148"/>
      <c r="F58635" s="148"/>
      <c r="G58635" s="149"/>
      <c r="H58635" s="148"/>
      <c r="I58635"/>
    </row>
    <row r="58636" spans="1:9" x14ac:dyDescent="0.25">
      <c r="A58636"/>
      <c r="B58636"/>
      <c r="C58636"/>
      <c r="D58636"/>
      <c r="E58636" s="148"/>
      <c r="F58636" s="148"/>
      <c r="G58636" s="149"/>
      <c r="H58636" s="148"/>
      <c r="I58636"/>
    </row>
    <row r="58637" spans="1:9" x14ac:dyDescent="0.25">
      <c r="A58637"/>
      <c r="B58637"/>
      <c r="C58637"/>
      <c r="D58637"/>
      <c r="E58637" s="148"/>
      <c r="F58637" s="148"/>
      <c r="G58637" s="149"/>
      <c r="H58637" s="148"/>
      <c r="I58637"/>
    </row>
    <row r="58638" spans="1:9" x14ac:dyDescent="0.25">
      <c r="A58638"/>
      <c r="B58638"/>
      <c r="C58638"/>
      <c r="D58638"/>
      <c r="E58638" s="148"/>
      <c r="F58638" s="148"/>
      <c r="G58638" s="149"/>
      <c r="H58638" s="148"/>
      <c r="I58638"/>
    </row>
    <row r="58639" spans="1:9" x14ac:dyDescent="0.25">
      <c r="A58639"/>
      <c r="B58639"/>
      <c r="C58639"/>
      <c r="D58639"/>
      <c r="E58639" s="148"/>
      <c r="F58639" s="148"/>
      <c r="G58639" s="149"/>
      <c r="H58639" s="148"/>
      <c r="I58639"/>
    </row>
    <row r="58640" spans="1:9" x14ac:dyDescent="0.25">
      <c r="A58640"/>
      <c r="B58640"/>
      <c r="C58640"/>
      <c r="D58640"/>
      <c r="E58640" s="148"/>
      <c r="F58640" s="148"/>
      <c r="G58640" s="149"/>
      <c r="H58640" s="148"/>
      <c r="I58640"/>
    </row>
    <row r="58641" spans="1:9" x14ac:dyDescent="0.25">
      <c r="A58641"/>
      <c r="B58641"/>
      <c r="C58641"/>
      <c r="D58641"/>
      <c r="E58641" s="148"/>
      <c r="F58641" s="148"/>
      <c r="G58641" s="149"/>
      <c r="H58641" s="148"/>
      <c r="I58641"/>
    </row>
    <row r="58642" spans="1:9" x14ac:dyDescent="0.25">
      <c r="A58642"/>
      <c r="B58642"/>
      <c r="C58642"/>
      <c r="D58642"/>
      <c r="E58642" s="148"/>
      <c r="F58642" s="148"/>
      <c r="G58642" s="149"/>
      <c r="H58642" s="148"/>
      <c r="I58642"/>
    </row>
    <row r="58643" spans="1:9" x14ac:dyDescent="0.25">
      <c r="A58643"/>
      <c r="B58643"/>
      <c r="C58643"/>
      <c r="D58643"/>
      <c r="E58643" s="148"/>
      <c r="F58643" s="148"/>
      <c r="G58643" s="149"/>
      <c r="H58643" s="148"/>
      <c r="I58643"/>
    </row>
    <row r="58644" spans="1:9" x14ac:dyDescent="0.25">
      <c r="A58644"/>
      <c r="B58644"/>
      <c r="C58644"/>
      <c r="D58644"/>
      <c r="E58644" s="148"/>
      <c r="F58644" s="148"/>
      <c r="G58644" s="149"/>
      <c r="H58644" s="148"/>
      <c r="I58644"/>
    </row>
    <row r="58645" spans="1:9" x14ac:dyDescent="0.25">
      <c r="A58645"/>
      <c r="B58645"/>
      <c r="C58645"/>
      <c r="D58645"/>
      <c r="E58645" s="148"/>
      <c r="F58645" s="148"/>
      <c r="G58645" s="149"/>
      <c r="H58645" s="148"/>
      <c r="I58645"/>
    </row>
    <row r="58646" spans="1:9" x14ac:dyDescent="0.25">
      <c r="A58646"/>
      <c r="B58646"/>
      <c r="C58646"/>
      <c r="D58646"/>
      <c r="E58646" s="148"/>
      <c r="F58646" s="148"/>
      <c r="G58646" s="149"/>
      <c r="H58646" s="148"/>
      <c r="I58646"/>
    </row>
    <row r="58647" spans="1:9" x14ac:dyDescent="0.25">
      <c r="A58647"/>
      <c r="B58647"/>
      <c r="C58647"/>
      <c r="D58647"/>
      <c r="E58647" s="148"/>
      <c r="F58647" s="148"/>
      <c r="G58647" s="149"/>
      <c r="H58647" s="148"/>
      <c r="I58647"/>
    </row>
    <row r="58648" spans="1:9" x14ac:dyDescent="0.25">
      <c r="A58648"/>
      <c r="B58648"/>
      <c r="C58648"/>
      <c r="D58648"/>
      <c r="E58648" s="148"/>
      <c r="F58648" s="148"/>
      <c r="G58648" s="149"/>
      <c r="H58648" s="148"/>
      <c r="I58648"/>
    </row>
    <row r="58649" spans="1:9" x14ac:dyDescent="0.25">
      <c r="A58649"/>
      <c r="B58649"/>
      <c r="C58649"/>
      <c r="D58649"/>
      <c r="E58649" s="148"/>
      <c r="F58649" s="148"/>
      <c r="G58649" s="149"/>
      <c r="H58649" s="148"/>
      <c r="I58649"/>
    </row>
    <row r="58650" spans="1:9" x14ac:dyDescent="0.25">
      <c r="A58650"/>
      <c r="B58650"/>
      <c r="C58650"/>
      <c r="D58650"/>
      <c r="E58650" s="148"/>
      <c r="F58650" s="148"/>
      <c r="G58650" s="149"/>
      <c r="H58650" s="148"/>
      <c r="I58650"/>
    </row>
    <row r="58651" spans="1:9" x14ac:dyDescent="0.25">
      <c r="A58651"/>
      <c r="B58651"/>
      <c r="C58651"/>
      <c r="D58651"/>
      <c r="E58651" s="148"/>
      <c r="F58651" s="148"/>
      <c r="G58651" s="149"/>
      <c r="H58651" s="148"/>
      <c r="I58651"/>
    </row>
    <row r="58652" spans="1:9" x14ac:dyDescent="0.25">
      <c r="A58652"/>
      <c r="B58652"/>
      <c r="C58652"/>
      <c r="D58652"/>
      <c r="E58652" s="148"/>
      <c r="F58652" s="148"/>
      <c r="G58652" s="149"/>
      <c r="H58652" s="148"/>
      <c r="I58652"/>
    </row>
    <row r="58653" spans="1:9" x14ac:dyDescent="0.25">
      <c r="A58653"/>
      <c r="B58653"/>
      <c r="C58653"/>
      <c r="D58653"/>
      <c r="E58653" s="148"/>
      <c r="F58653" s="148"/>
      <c r="G58653" s="149"/>
      <c r="H58653" s="148"/>
      <c r="I58653"/>
    </row>
    <row r="58654" spans="1:9" x14ac:dyDescent="0.25">
      <c r="A58654"/>
      <c r="B58654"/>
      <c r="C58654"/>
      <c r="D58654"/>
      <c r="E58654" s="148"/>
      <c r="F58654" s="148"/>
      <c r="G58654" s="149"/>
      <c r="H58654" s="148"/>
      <c r="I58654"/>
    </row>
    <row r="58655" spans="1:9" x14ac:dyDescent="0.25">
      <c r="A58655"/>
      <c r="B58655"/>
      <c r="C58655"/>
      <c r="D58655"/>
      <c r="E58655" s="148"/>
      <c r="F58655" s="148"/>
      <c r="G58655" s="149"/>
      <c r="H58655" s="148"/>
      <c r="I58655"/>
    </row>
    <row r="58656" spans="1:9" x14ac:dyDescent="0.25">
      <c r="A58656"/>
      <c r="B58656"/>
      <c r="C58656"/>
      <c r="D58656"/>
      <c r="E58656" s="148"/>
      <c r="F58656" s="148"/>
      <c r="G58656" s="149"/>
      <c r="H58656" s="148"/>
      <c r="I58656"/>
    </row>
    <row r="58657" spans="1:9" x14ac:dyDescent="0.25">
      <c r="A58657"/>
      <c r="B58657"/>
      <c r="C58657"/>
      <c r="D58657"/>
      <c r="E58657" s="148"/>
      <c r="F58657" s="148"/>
      <c r="G58657" s="149"/>
      <c r="H58657" s="148"/>
      <c r="I58657"/>
    </row>
    <row r="58658" spans="1:9" x14ac:dyDescent="0.25">
      <c r="A58658"/>
      <c r="B58658"/>
      <c r="C58658"/>
      <c r="D58658"/>
      <c r="E58658" s="148"/>
      <c r="F58658" s="148"/>
      <c r="G58658" s="149"/>
      <c r="H58658" s="148"/>
      <c r="I58658"/>
    </row>
    <row r="58659" spans="1:9" x14ac:dyDescent="0.25">
      <c r="A58659"/>
      <c r="B58659"/>
      <c r="C58659"/>
      <c r="D58659"/>
      <c r="E58659" s="148"/>
      <c r="F58659" s="148"/>
      <c r="G58659" s="149"/>
      <c r="H58659" s="148"/>
      <c r="I58659"/>
    </row>
    <row r="58660" spans="1:9" x14ac:dyDescent="0.25">
      <c r="A58660"/>
      <c r="B58660"/>
      <c r="C58660"/>
      <c r="D58660"/>
      <c r="E58660" s="148"/>
      <c r="F58660" s="148"/>
      <c r="G58660" s="149"/>
      <c r="H58660" s="148"/>
      <c r="I58660"/>
    </row>
    <row r="58661" spans="1:9" x14ac:dyDescent="0.25">
      <c r="A58661"/>
      <c r="B58661"/>
      <c r="C58661"/>
      <c r="D58661"/>
      <c r="E58661" s="148"/>
      <c r="F58661" s="148"/>
      <c r="G58661" s="149"/>
      <c r="H58661" s="148"/>
      <c r="I58661"/>
    </row>
    <row r="58662" spans="1:9" x14ac:dyDescent="0.25">
      <c r="A58662"/>
      <c r="B58662"/>
      <c r="C58662"/>
      <c r="D58662"/>
      <c r="E58662" s="148"/>
      <c r="F58662" s="148"/>
      <c r="G58662" s="149"/>
      <c r="H58662" s="148"/>
      <c r="I58662"/>
    </row>
    <row r="58663" spans="1:9" x14ac:dyDescent="0.25">
      <c r="A58663"/>
      <c r="B58663"/>
      <c r="C58663"/>
      <c r="D58663"/>
      <c r="E58663" s="148"/>
      <c r="F58663" s="148"/>
      <c r="G58663" s="149"/>
      <c r="H58663" s="148"/>
      <c r="I58663"/>
    </row>
    <row r="58664" spans="1:9" x14ac:dyDescent="0.25">
      <c r="A58664"/>
      <c r="B58664"/>
      <c r="C58664"/>
      <c r="D58664"/>
      <c r="E58664" s="148"/>
      <c r="F58664" s="148"/>
      <c r="G58664" s="149"/>
      <c r="H58664" s="148"/>
      <c r="I58664"/>
    </row>
    <row r="58665" spans="1:9" x14ac:dyDescent="0.25">
      <c r="A58665"/>
      <c r="B58665"/>
      <c r="C58665"/>
      <c r="D58665"/>
      <c r="E58665" s="148"/>
      <c r="F58665" s="148"/>
      <c r="G58665" s="149"/>
      <c r="H58665" s="148"/>
      <c r="I58665"/>
    </row>
    <row r="58666" spans="1:9" x14ac:dyDescent="0.25">
      <c r="A58666"/>
      <c r="B58666"/>
      <c r="C58666"/>
      <c r="D58666"/>
      <c r="E58666" s="148"/>
      <c r="F58666" s="148"/>
      <c r="G58666" s="149"/>
      <c r="H58666" s="148"/>
      <c r="I58666"/>
    </row>
    <row r="58667" spans="1:9" x14ac:dyDescent="0.25">
      <c r="A58667"/>
      <c r="B58667"/>
      <c r="C58667"/>
      <c r="D58667"/>
      <c r="E58667" s="148"/>
      <c r="F58667" s="148"/>
      <c r="G58667" s="149"/>
      <c r="H58667" s="148"/>
      <c r="I58667"/>
    </row>
    <row r="58668" spans="1:9" x14ac:dyDescent="0.25">
      <c r="A58668"/>
      <c r="B58668"/>
      <c r="C58668"/>
      <c r="D58668"/>
      <c r="E58668" s="148"/>
      <c r="F58668" s="148"/>
      <c r="G58668" s="149"/>
      <c r="H58668" s="148"/>
      <c r="I58668"/>
    </row>
    <row r="58669" spans="1:9" x14ac:dyDescent="0.25">
      <c r="A58669"/>
      <c r="B58669"/>
      <c r="C58669"/>
      <c r="D58669"/>
      <c r="E58669" s="148"/>
      <c r="F58669" s="148"/>
      <c r="G58669" s="149"/>
      <c r="H58669" s="148"/>
      <c r="I58669"/>
    </row>
    <row r="58670" spans="1:9" x14ac:dyDescent="0.25">
      <c r="A58670"/>
      <c r="B58670"/>
      <c r="C58670"/>
      <c r="D58670"/>
      <c r="E58670" s="148"/>
      <c r="F58670" s="148"/>
      <c r="G58670" s="149"/>
      <c r="H58670" s="148"/>
      <c r="I58670"/>
    </row>
    <row r="58671" spans="1:9" x14ac:dyDescent="0.25">
      <c r="A58671"/>
      <c r="B58671"/>
      <c r="C58671"/>
      <c r="D58671"/>
      <c r="E58671" s="148"/>
      <c r="F58671" s="148"/>
      <c r="G58671" s="149"/>
      <c r="H58671" s="148"/>
      <c r="I58671"/>
    </row>
    <row r="58672" spans="1:9" x14ac:dyDescent="0.25">
      <c r="A58672"/>
      <c r="B58672"/>
      <c r="C58672"/>
      <c r="D58672"/>
      <c r="E58672" s="148"/>
      <c r="F58672" s="148"/>
      <c r="G58672" s="149"/>
      <c r="H58672" s="148"/>
      <c r="I58672"/>
    </row>
    <row r="58673" spans="1:9" x14ac:dyDescent="0.25">
      <c r="A58673"/>
      <c r="B58673"/>
      <c r="C58673"/>
      <c r="D58673"/>
      <c r="E58673" s="148"/>
      <c r="F58673" s="148"/>
      <c r="G58673" s="149"/>
      <c r="H58673" s="148"/>
      <c r="I58673"/>
    </row>
    <row r="58674" spans="1:9" x14ac:dyDescent="0.25">
      <c r="A58674"/>
      <c r="B58674"/>
      <c r="C58674"/>
      <c r="D58674"/>
      <c r="E58674" s="148"/>
      <c r="F58674" s="148"/>
      <c r="G58674" s="149"/>
      <c r="H58674" s="148"/>
      <c r="I58674"/>
    </row>
    <row r="58675" spans="1:9" x14ac:dyDescent="0.25">
      <c r="A58675"/>
      <c r="B58675"/>
      <c r="C58675"/>
      <c r="D58675"/>
      <c r="E58675" s="148"/>
      <c r="F58675" s="148"/>
      <c r="G58675" s="149"/>
      <c r="H58675" s="148"/>
      <c r="I58675"/>
    </row>
    <row r="58676" spans="1:9" x14ac:dyDescent="0.25">
      <c r="A58676"/>
      <c r="B58676"/>
      <c r="C58676"/>
      <c r="D58676"/>
      <c r="E58676" s="148"/>
      <c r="F58676" s="148"/>
      <c r="G58676" s="149"/>
      <c r="H58676" s="148"/>
      <c r="I58676"/>
    </row>
    <row r="58677" spans="1:9" x14ac:dyDescent="0.25">
      <c r="A58677"/>
      <c r="B58677"/>
      <c r="C58677"/>
      <c r="D58677"/>
      <c r="E58677" s="148"/>
      <c r="F58677" s="148"/>
      <c r="G58677" s="149"/>
      <c r="H58677" s="148"/>
      <c r="I58677"/>
    </row>
    <row r="58678" spans="1:9" x14ac:dyDescent="0.25">
      <c r="A58678"/>
      <c r="B58678"/>
      <c r="C58678"/>
      <c r="D58678"/>
      <c r="E58678" s="148"/>
      <c r="F58678" s="148"/>
      <c r="G58678" s="149"/>
      <c r="H58678" s="148"/>
      <c r="I58678"/>
    </row>
    <row r="58679" spans="1:9" x14ac:dyDescent="0.25">
      <c r="A58679"/>
      <c r="B58679"/>
      <c r="C58679"/>
      <c r="D58679"/>
      <c r="E58679" s="148"/>
      <c r="F58679" s="148"/>
      <c r="G58679" s="149"/>
      <c r="H58679" s="148"/>
      <c r="I58679"/>
    </row>
    <row r="58680" spans="1:9" x14ac:dyDescent="0.25">
      <c r="A58680"/>
      <c r="B58680"/>
      <c r="C58680"/>
      <c r="D58680"/>
      <c r="E58680" s="148"/>
      <c r="F58680" s="148"/>
      <c r="G58680" s="149"/>
      <c r="H58680" s="148"/>
      <c r="I58680"/>
    </row>
    <row r="58681" spans="1:9" x14ac:dyDescent="0.25">
      <c r="A58681"/>
      <c r="B58681"/>
      <c r="C58681"/>
      <c r="D58681"/>
      <c r="E58681" s="148"/>
      <c r="F58681" s="148"/>
      <c r="G58681" s="149"/>
      <c r="H58681" s="148"/>
      <c r="I58681"/>
    </row>
    <row r="58682" spans="1:9" x14ac:dyDescent="0.25">
      <c r="A58682"/>
      <c r="B58682"/>
      <c r="C58682"/>
      <c r="D58682"/>
      <c r="E58682" s="148"/>
      <c r="F58682" s="148"/>
      <c r="G58682" s="149"/>
      <c r="H58682" s="148"/>
      <c r="I58682"/>
    </row>
    <row r="58683" spans="1:9" x14ac:dyDescent="0.25">
      <c r="A58683"/>
      <c r="B58683"/>
      <c r="C58683"/>
      <c r="D58683"/>
      <c r="E58683" s="148"/>
      <c r="F58683" s="148"/>
      <c r="G58683" s="149"/>
      <c r="H58683" s="148"/>
      <c r="I58683"/>
    </row>
    <row r="58684" spans="1:9" x14ac:dyDescent="0.25">
      <c r="A58684"/>
      <c r="B58684"/>
      <c r="C58684"/>
      <c r="D58684"/>
      <c r="E58684" s="148"/>
      <c r="F58684" s="148"/>
      <c r="G58684" s="149"/>
      <c r="H58684" s="148"/>
      <c r="I58684"/>
    </row>
    <row r="58685" spans="1:9" x14ac:dyDescent="0.25">
      <c r="A58685"/>
      <c r="B58685"/>
      <c r="C58685"/>
      <c r="D58685"/>
      <c r="E58685" s="148"/>
      <c r="F58685" s="148"/>
      <c r="G58685" s="149"/>
      <c r="H58685" s="148"/>
      <c r="I58685"/>
    </row>
    <row r="58686" spans="1:9" x14ac:dyDescent="0.25">
      <c r="A58686"/>
      <c r="B58686"/>
      <c r="C58686"/>
      <c r="D58686"/>
      <c r="E58686" s="148"/>
      <c r="F58686" s="148"/>
      <c r="G58686" s="149"/>
      <c r="H58686" s="148"/>
      <c r="I58686"/>
    </row>
    <row r="58687" spans="1:9" x14ac:dyDescent="0.25">
      <c r="A58687"/>
      <c r="B58687"/>
      <c r="C58687"/>
      <c r="D58687"/>
      <c r="E58687" s="148"/>
      <c r="F58687" s="148"/>
      <c r="G58687" s="149"/>
      <c r="H58687" s="148"/>
      <c r="I58687"/>
    </row>
    <row r="58688" spans="1:9" x14ac:dyDescent="0.25">
      <c r="A58688"/>
      <c r="B58688"/>
      <c r="C58688"/>
      <c r="D58688"/>
      <c r="E58688" s="148"/>
      <c r="F58688" s="148"/>
      <c r="G58688" s="149"/>
      <c r="H58688" s="148"/>
      <c r="I58688"/>
    </row>
    <row r="58689" spans="1:9" x14ac:dyDescent="0.25">
      <c r="A58689"/>
      <c r="B58689"/>
      <c r="C58689"/>
      <c r="D58689"/>
      <c r="E58689" s="148"/>
      <c r="F58689" s="148"/>
      <c r="G58689" s="149"/>
      <c r="H58689" s="148"/>
      <c r="I58689"/>
    </row>
    <row r="58690" spans="1:9" x14ac:dyDescent="0.25">
      <c r="A58690"/>
      <c r="B58690"/>
      <c r="C58690"/>
      <c r="D58690"/>
      <c r="E58690" s="148"/>
      <c r="F58690" s="148"/>
      <c r="G58690" s="149"/>
      <c r="H58690" s="148"/>
      <c r="I58690"/>
    </row>
    <row r="58691" spans="1:9" x14ac:dyDescent="0.25">
      <c r="A58691"/>
      <c r="B58691"/>
      <c r="C58691"/>
      <c r="D58691"/>
      <c r="E58691" s="148"/>
      <c r="F58691" s="148"/>
      <c r="G58691" s="149"/>
      <c r="H58691" s="148"/>
      <c r="I58691"/>
    </row>
    <row r="58692" spans="1:9" x14ac:dyDescent="0.25">
      <c r="A58692"/>
      <c r="B58692"/>
      <c r="C58692"/>
      <c r="D58692"/>
      <c r="E58692" s="148"/>
      <c r="F58692" s="148"/>
      <c r="G58692" s="149"/>
      <c r="H58692" s="148"/>
      <c r="I58692"/>
    </row>
    <row r="58693" spans="1:9" x14ac:dyDescent="0.25">
      <c r="A58693"/>
      <c r="B58693"/>
      <c r="C58693"/>
      <c r="D58693"/>
      <c r="E58693" s="148"/>
      <c r="F58693" s="148"/>
      <c r="G58693" s="149"/>
      <c r="H58693" s="148"/>
      <c r="I58693"/>
    </row>
    <row r="58694" spans="1:9" x14ac:dyDescent="0.25">
      <c r="A58694"/>
      <c r="B58694"/>
      <c r="C58694"/>
      <c r="D58694"/>
      <c r="E58694" s="148"/>
      <c r="F58694" s="148"/>
      <c r="G58694" s="149"/>
      <c r="H58694" s="148"/>
      <c r="I58694"/>
    </row>
    <row r="58695" spans="1:9" x14ac:dyDescent="0.25">
      <c r="A58695"/>
      <c r="B58695"/>
      <c r="C58695"/>
      <c r="D58695"/>
      <c r="E58695" s="148"/>
      <c r="F58695" s="148"/>
      <c r="G58695" s="149"/>
      <c r="H58695" s="148"/>
      <c r="I58695"/>
    </row>
    <row r="58696" spans="1:9" x14ac:dyDescent="0.25">
      <c r="A58696"/>
      <c r="B58696"/>
      <c r="C58696"/>
      <c r="D58696"/>
      <c r="E58696" s="148"/>
      <c r="F58696" s="148"/>
      <c r="G58696" s="149"/>
      <c r="H58696" s="148"/>
      <c r="I58696"/>
    </row>
    <row r="58697" spans="1:9" x14ac:dyDescent="0.25">
      <c r="A58697"/>
      <c r="B58697"/>
      <c r="C58697"/>
      <c r="D58697"/>
      <c r="E58697" s="148"/>
      <c r="F58697" s="148"/>
      <c r="G58697" s="149"/>
      <c r="H58697" s="148"/>
      <c r="I58697"/>
    </row>
    <row r="58698" spans="1:9" x14ac:dyDescent="0.25">
      <c r="A58698"/>
      <c r="B58698"/>
      <c r="C58698"/>
      <c r="D58698"/>
      <c r="E58698" s="148"/>
      <c r="F58698" s="148"/>
      <c r="G58698" s="149"/>
      <c r="H58698" s="148"/>
      <c r="I58698"/>
    </row>
    <row r="58699" spans="1:9" x14ac:dyDescent="0.25">
      <c r="A58699"/>
      <c r="B58699"/>
      <c r="C58699"/>
      <c r="D58699"/>
      <c r="E58699" s="148"/>
      <c r="F58699" s="148"/>
      <c r="G58699" s="149"/>
      <c r="H58699" s="148"/>
      <c r="I58699"/>
    </row>
    <row r="58700" spans="1:9" x14ac:dyDescent="0.25">
      <c r="A58700"/>
      <c r="B58700"/>
      <c r="C58700"/>
      <c r="D58700"/>
      <c r="E58700" s="148"/>
      <c r="F58700" s="148"/>
      <c r="G58700" s="149"/>
      <c r="H58700" s="148"/>
      <c r="I58700"/>
    </row>
    <row r="58701" spans="1:9" x14ac:dyDescent="0.25">
      <c r="A58701"/>
      <c r="B58701"/>
      <c r="C58701"/>
      <c r="D58701"/>
      <c r="E58701" s="148"/>
      <c r="F58701" s="148"/>
      <c r="G58701" s="149"/>
      <c r="H58701" s="148"/>
      <c r="I58701"/>
    </row>
    <row r="58702" spans="1:9" x14ac:dyDescent="0.25">
      <c r="A58702"/>
      <c r="B58702"/>
      <c r="C58702"/>
      <c r="D58702"/>
      <c r="E58702" s="148"/>
      <c r="F58702" s="148"/>
      <c r="G58702" s="149"/>
      <c r="H58702" s="148"/>
      <c r="I58702"/>
    </row>
    <row r="58703" spans="1:9" x14ac:dyDescent="0.25">
      <c r="A58703"/>
      <c r="B58703"/>
      <c r="C58703"/>
      <c r="D58703"/>
      <c r="E58703" s="148"/>
      <c r="F58703" s="148"/>
      <c r="G58703" s="149"/>
      <c r="H58703" s="148"/>
      <c r="I58703"/>
    </row>
    <row r="58704" spans="1:9" x14ac:dyDescent="0.25">
      <c r="A58704"/>
      <c r="B58704"/>
      <c r="C58704"/>
      <c r="D58704"/>
      <c r="E58704" s="148"/>
      <c r="F58704" s="148"/>
      <c r="G58704" s="149"/>
      <c r="H58704" s="148"/>
      <c r="I58704"/>
    </row>
    <row r="58705" spans="1:9" x14ac:dyDescent="0.25">
      <c r="A58705"/>
      <c r="B58705"/>
      <c r="C58705"/>
      <c r="D58705"/>
      <c r="E58705" s="148"/>
      <c r="F58705" s="148"/>
      <c r="G58705" s="149"/>
      <c r="H58705" s="148"/>
      <c r="I58705"/>
    </row>
    <row r="58706" spans="1:9" x14ac:dyDescent="0.25">
      <c r="A58706"/>
      <c r="B58706"/>
      <c r="C58706"/>
      <c r="D58706"/>
      <c r="E58706" s="148"/>
      <c r="F58706" s="148"/>
      <c r="G58706" s="149"/>
      <c r="H58706" s="148"/>
      <c r="I58706"/>
    </row>
    <row r="58707" spans="1:9" x14ac:dyDescent="0.25">
      <c r="A58707"/>
      <c r="B58707"/>
      <c r="C58707"/>
      <c r="D58707"/>
      <c r="E58707" s="148"/>
      <c r="F58707" s="148"/>
      <c r="G58707" s="149"/>
      <c r="H58707" s="148"/>
      <c r="I58707"/>
    </row>
    <row r="58708" spans="1:9" x14ac:dyDescent="0.25">
      <c r="A58708"/>
      <c r="B58708"/>
      <c r="C58708"/>
      <c r="D58708"/>
      <c r="E58708" s="148"/>
      <c r="F58708" s="148"/>
      <c r="G58708" s="149"/>
      <c r="H58708" s="148"/>
      <c r="I58708"/>
    </row>
    <row r="58709" spans="1:9" x14ac:dyDescent="0.25">
      <c r="A58709"/>
      <c r="B58709"/>
      <c r="C58709"/>
      <c r="D58709"/>
      <c r="E58709" s="148"/>
      <c r="F58709" s="148"/>
      <c r="G58709" s="149"/>
      <c r="H58709" s="148"/>
      <c r="I58709"/>
    </row>
    <row r="58710" spans="1:9" x14ac:dyDescent="0.25">
      <c r="A58710"/>
      <c r="B58710"/>
      <c r="C58710"/>
      <c r="D58710"/>
      <c r="E58710" s="148"/>
      <c r="F58710" s="148"/>
      <c r="G58710" s="149"/>
      <c r="H58710" s="148"/>
      <c r="I58710"/>
    </row>
    <row r="58711" spans="1:9" x14ac:dyDescent="0.25">
      <c r="A58711"/>
      <c r="B58711"/>
      <c r="C58711"/>
      <c r="D58711"/>
      <c r="E58711" s="148"/>
      <c r="F58711" s="148"/>
      <c r="G58711" s="149"/>
      <c r="H58711" s="148"/>
      <c r="I58711"/>
    </row>
    <row r="58712" spans="1:9" x14ac:dyDescent="0.25">
      <c r="A58712"/>
      <c r="B58712"/>
      <c r="C58712"/>
      <c r="D58712"/>
      <c r="E58712" s="148"/>
      <c r="F58712" s="148"/>
      <c r="G58712" s="149"/>
      <c r="H58712" s="148"/>
      <c r="I58712"/>
    </row>
    <row r="58713" spans="1:9" x14ac:dyDescent="0.25">
      <c r="A58713"/>
      <c r="B58713"/>
      <c r="C58713"/>
      <c r="D58713"/>
      <c r="E58713" s="148"/>
      <c r="F58713" s="148"/>
      <c r="G58713" s="149"/>
      <c r="H58713" s="148"/>
      <c r="I58713"/>
    </row>
    <row r="58714" spans="1:9" x14ac:dyDescent="0.25">
      <c r="A58714"/>
      <c r="B58714"/>
      <c r="C58714"/>
      <c r="D58714"/>
      <c r="E58714" s="148"/>
      <c r="F58714" s="148"/>
      <c r="G58714" s="149"/>
      <c r="H58714" s="148"/>
      <c r="I58714"/>
    </row>
    <row r="58715" spans="1:9" x14ac:dyDescent="0.25">
      <c r="A58715"/>
      <c r="B58715"/>
      <c r="C58715"/>
      <c r="D58715"/>
      <c r="E58715" s="148"/>
      <c r="F58715" s="148"/>
      <c r="G58715" s="149"/>
      <c r="H58715" s="148"/>
      <c r="I58715"/>
    </row>
    <row r="58716" spans="1:9" x14ac:dyDescent="0.25">
      <c r="A58716"/>
      <c r="B58716"/>
      <c r="C58716"/>
      <c r="D58716"/>
      <c r="E58716" s="148"/>
      <c r="F58716" s="148"/>
      <c r="G58716" s="149"/>
      <c r="H58716" s="148"/>
      <c r="I58716"/>
    </row>
    <row r="58717" spans="1:9" x14ac:dyDescent="0.25">
      <c r="A58717"/>
      <c r="B58717"/>
      <c r="C58717"/>
      <c r="D58717"/>
      <c r="E58717" s="148"/>
      <c r="F58717" s="148"/>
      <c r="G58717" s="149"/>
      <c r="H58717" s="148"/>
      <c r="I58717"/>
    </row>
    <row r="58718" spans="1:9" x14ac:dyDescent="0.25">
      <c r="A58718"/>
      <c r="B58718"/>
      <c r="C58718"/>
      <c r="D58718"/>
      <c r="E58718" s="148"/>
      <c r="F58718" s="148"/>
      <c r="G58718" s="149"/>
      <c r="H58718" s="148"/>
      <c r="I58718"/>
    </row>
    <row r="58719" spans="1:9" x14ac:dyDescent="0.25">
      <c r="A58719"/>
      <c r="B58719"/>
      <c r="C58719"/>
      <c r="D58719"/>
      <c r="E58719" s="148"/>
      <c r="F58719" s="148"/>
      <c r="G58719" s="149"/>
      <c r="H58719" s="148"/>
      <c r="I58719"/>
    </row>
    <row r="58720" spans="1:9" x14ac:dyDescent="0.25">
      <c r="A58720"/>
      <c r="B58720"/>
      <c r="C58720"/>
      <c r="D58720"/>
      <c r="E58720" s="148"/>
      <c r="F58720" s="148"/>
      <c r="G58720" s="149"/>
      <c r="H58720" s="148"/>
      <c r="I58720"/>
    </row>
    <row r="58721" spans="1:9" x14ac:dyDescent="0.25">
      <c r="A58721"/>
      <c r="B58721"/>
      <c r="C58721"/>
      <c r="D58721"/>
      <c r="E58721" s="148"/>
      <c r="F58721" s="148"/>
      <c r="G58721" s="149"/>
      <c r="H58721" s="148"/>
      <c r="I58721"/>
    </row>
    <row r="58722" spans="1:9" x14ac:dyDescent="0.25">
      <c r="A58722"/>
      <c r="B58722"/>
      <c r="C58722"/>
      <c r="D58722"/>
      <c r="E58722" s="148"/>
      <c r="F58722" s="148"/>
      <c r="G58722" s="149"/>
      <c r="H58722" s="148"/>
      <c r="I58722"/>
    </row>
    <row r="58723" spans="1:9" x14ac:dyDescent="0.25">
      <c r="A58723"/>
      <c r="B58723"/>
      <c r="C58723"/>
      <c r="D58723"/>
      <c r="E58723" s="148"/>
      <c r="F58723" s="148"/>
      <c r="G58723" s="149"/>
      <c r="H58723" s="148"/>
      <c r="I58723"/>
    </row>
    <row r="58724" spans="1:9" x14ac:dyDescent="0.25">
      <c r="A58724"/>
      <c r="B58724"/>
      <c r="C58724"/>
      <c r="D58724"/>
      <c r="E58724" s="148"/>
      <c r="F58724" s="148"/>
      <c r="G58724" s="149"/>
      <c r="H58724" s="148"/>
      <c r="I58724"/>
    </row>
    <row r="58725" spans="1:9" x14ac:dyDescent="0.25">
      <c r="A58725"/>
      <c r="B58725"/>
      <c r="C58725"/>
      <c r="D58725"/>
      <c r="E58725" s="148"/>
      <c r="F58725" s="148"/>
      <c r="G58725" s="149"/>
      <c r="H58725" s="148"/>
      <c r="I58725"/>
    </row>
    <row r="58726" spans="1:9" x14ac:dyDescent="0.25">
      <c r="A58726"/>
      <c r="B58726"/>
      <c r="C58726"/>
      <c r="D58726"/>
      <c r="E58726" s="148"/>
      <c r="F58726" s="148"/>
      <c r="G58726" s="149"/>
      <c r="H58726" s="148"/>
      <c r="I58726"/>
    </row>
    <row r="58727" spans="1:9" x14ac:dyDescent="0.25">
      <c r="A58727"/>
      <c r="B58727"/>
      <c r="C58727"/>
      <c r="D58727"/>
      <c r="E58727" s="148"/>
      <c r="F58727" s="148"/>
      <c r="G58727" s="149"/>
      <c r="H58727" s="148"/>
      <c r="I58727"/>
    </row>
    <row r="58728" spans="1:9" x14ac:dyDescent="0.25">
      <c r="A58728"/>
      <c r="B58728"/>
      <c r="C58728"/>
      <c r="D58728"/>
      <c r="E58728" s="148"/>
      <c r="F58728" s="148"/>
      <c r="G58728" s="149"/>
      <c r="H58728" s="148"/>
      <c r="I58728"/>
    </row>
    <row r="58729" spans="1:9" x14ac:dyDescent="0.25">
      <c r="A58729"/>
      <c r="B58729"/>
      <c r="C58729"/>
      <c r="D58729"/>
      <c r="E58729" s="148"/>
      <c r="F58729" s="148"/>
      <c r="G58729" s="149"/>
      <c r="H58729" s="148"/>
      <c r="I58729"/>
    </row>
    <row r="58730" spans="1:9" x14ac:dyDescent="0.25">
      <c r="A58730"/>
      <c r="B58730"/>
      <c r="C58730"/>
      <c r="D58730"/>
      <c r="E58730" s="148"/>
      <c r="F58730" s="148"/>
      <c r="G58730" s="149"/>
      <c r="H58730" s="148"/>
      <c r="I58730"/>
    </row>
    <row r="58731" spans="1:9" x14ac:dyDescent="0.25">
      <c r="A58731"/>
      <c r="B58731"/>
      <c r="C58731"/>
      <c r="D58731"/>
      <c r="E58731" s="148"/>
      <c r="F58731" s="148"/>
      <c r="G58731" s="149"/>
      <c r="H58731" s="148"/>
      <c r="I58731"/>
    </row>
    <row r="58732" spans="1:9" x14ac:dyDescent="0.25">
      <c r="A58732"/>
      <c r="B58732"/>
      <c r="C58732"/>
      <c r="D58732"/>
      <c r="E58732" s="148"/>
      <c r="F58732" s="148"/>
      <c r="G58732" s="149"/>
      <c r="H58732" s="148"/>
      <c r="I58732"/>
    </row>
    <row r="58733" spans="1:9" x14ac:dyDescent="0.25">
      <c r="A58733"/>
      <c r="B58733"/>
      <c r="C58733"/>
      <c r="D58733"/>
      <c r="E58733" s="148"/>
      <c r="F58733" s="148"/>
      <c r="G58733" s="149"/>
      <c r="H58733" s="148"/>
      <c r="I58733"/>
    </row>
    <row r="58734" spans="1:9" x14ac:dyDescent="0.25">
      <c r="A58734"/>
      <c r="B58734"/>
      <c r="C58734"/>
      <c r="D58734"/>
      <c r="E58734" s="148"/>
      <c r="F58734" s="148"/>
      <c r="G58734" s="149"/>
      <c r="H58734" s="148"/>
      <c r="I58734"/>
    </row>
    <row r="58735" spans="1:9" x14ac:dyDescent="0.25">
      <c r="A58735"/>
      <c r="B58735"/>
      <c r="C58735"/>
      <c r="D58735"/>
      <c r="E58735" s="148"/>
      <c r="F58735" s="148"/>
      <c r="G58735" s="149"/>
      <c r="H58735" s="148"/>
      <c r="I58735"/>
    </row>
    <row r="58736" spans="1:9" x14ac:dyDescent="0.25">
      <c r="A58736"/>
      <c r="B58736"/>
      <c r="C58736"/>
      <c r="D58736"/>
      <c r="E58736" s="148"/>
      <c r="F58736" s="148"/>
      <c r="G58736" s="149"/>
      <c r="H58736" s="148"/>
      <c r="I58736"/>
    </row>
    <row r="58737" spans="1:9" x14ac:dyDescent="0.25">
      <c r="A58737"/>
      <c r="B58737"/>
      <c r="C58737"/>
      <c r="D58737"/>
      <c r="E58737" s="148"/>
      <c r="F58737" s="148"/>
      <c r="G58737" s="149"/>
      <c r="H58737" s="148"/>
      <c r="I58737"/>
    </row>
    <row r="58738" spans="1:9" x14ac:dyDescent="0.25">
      <c r="A58738"/>
      <c r="B58738"/>
      <c r="C58738"/>
      <c r="D58738"/>
      <c r="E58738" s="148"/>
      <c r="F58738" s="148"/>
      <c r="G58738" s="149"/>
      <c r="H58738" s="148"/>
      <c r="I58738"/>
    </row>
    <row r="58739" spans="1:9" x14ac:dyDescent="0.25">
      <c r="A58739"/>
      <c r="B58739"/>
      <c r="C58739"/>
      <c r="D58739"/>
      <c r="E58739" s="148"/>
      <c r="F58739" s="148"/>
      <c r="G58739" s="149"/>
      <c r="H58739" s="148"/>
      <c r="I58739"/>
    </row>
    <row r="58740" spans="1:9" x14ac:dyDescent="0.25">
      <c r="A58740"/>
      <c r="B58740"/>
      <c r="C58740"/>
      <c r="D58740"/>
      <c r="E58740" s="148"/>
      <c r="F58740" s="148"/>
      <c r="G58740" s="149"/>
      <c r="H58740" s="148"/>
      <c r="I58740"/>
    </row>
    <row r="58741" spans="1:9" x14ac:dyDescent="0.25">
      <c r="A58741"/>
      <c r="B58741"/>
      <c r="C58741"/>
      <c r="D58741"/>
      <c r="E58741" s="148"/>
      <c r="F58741" s="148"/>
      <c r="G58741" s="149"/>
      <c r="H58741" s="148"/>
      <c r="I58741"/>
    </row>
    <row r="58742" spans="1:9" x14ac:dyDescent="0.25">
      <c r="A58742"/>
      <c r="B58742"/>
      <c r="C58742"/>
      <c r="D58742"/>
      <c r="E58742" s="148"/>
      <c r="F58742" s="148"/>
      <c r="G58742" s="149"/>
      <c r="H58742" s="148"/>
      <c r="I58742"/>
    </row>
    <row r="58743" spans="1:9" x14ac:dyDescent="0.25">
      <c r="A58743"/>
      <c r="B58743"/>
      <c r="C58743"/>
      <c r="D58743"/>
      <c r="E58743" s="148"/>
      <c r="F58743" s="148"/>
      <c r="G58743" s="149"/>
      <c r="H58743" s="148"/>
      <c r="I58743"/>
    </row>
    <row r="58744" spans="1:9" x14ac:dyDescent="0.25">
      <c r="A58744"/>
      <c r="B58744"/>
      <c r="C58744"/>
      <c r="D58744"/>
      <c r="E58744" s="148"/>
      <c r="F58744" s="148"/>
      <c r="G58744" s="149"/>
      <c r="H58744" s="148"/>
      <c r="I58744"/>
    </row>
    <row r="58745" spans="1:9" x14ac:dyDescent="0.25">
      <c r="A58745"/>
      <c r="B58745"/>
      <c r="C58745"/>
      <c r="D58745"/>
      <c r="E58745" s="148"/>
      <c r="F58745" s="148"/>
      <c r="G58745" s="149"/>
      <c r="H58745" s="148"/>
      <c r="I58745"/>
    </row>
    <row r="58746" spans="1:9" x14ac:dyDescent="0.25">
      <c r="A58746"/>
      <c r="B58746"/>
      <c r="C58746"/>
      <c r="D58746"/>
      <c r="E58746" s="148"/>
      <c r="F58746" s="148"/>
      <c r="G58746" s="149"/>
      <c r="H58746" s="148"/>
      <c r="I58746"/>
    </row>
    <row r="58747" spans="1:9" x14ac:dyDescent="0.25">
      <c r="A58747"/>
      <c r="B58747"/>
      <c r="C58747"/>
      <c r="D58747"/>
      <c r="E58747" s="148"/>
      <c r="F58747" s="148"/>
      <c r="G58747" s="149"/>
      <c r="H58747" s="148"/>
      <c r="I58747"/>
    </row>
    <row r="58748" spans="1:9" x14ac:dyDescent="0.25">
      <c r="A58748"/>
      <c r="B58748"/>
      <c r="C58748"/>
      <c r="D58748"/>
      <c r="E58748" s="148"/>
      <c r="F58748" s="148"/>
      <c r="G58748" s="149"/>
      <c r="H58748" s="148"/>
      <c r="I58748"/>
    </row>
    <row r="58749" spans="1:9" x14ac:dyDescent="0.25">
      <c r="A58749"/>
      <c r="B58749"/>
      <c r="C58749"/>
      <c r="D58749"/>
      <c r="E58749" s="148"/>
      <c r="F58749" s="148"/>
      <c r="G58749" s="149"/>
      <c r="H58749" s="148"/>
      <c r="I58749"/>
    </row>
    <row r="58750" spans="1:9" x14ac:dyDescent="0.25">
      <c r="A58750"/>
      <c r="B58750"/>
      <c r="C58750"/>
      <c r="D58750"/>
      <c r="E58750" s="148"/>
      <c r="F58750" s="148"/>
      <c r="G58750" s="149"/>
      <c r="H58750" s="148"/>
      <c r="I58750"/>
    </row>
    <row r="58751" spans="1:9" x14ac:dyDescent="0.25">
      <c r="A58751"/>
      <c r="B58751"/>
      <c r="C58751"/>
      <c r="D58751"/>
      <c r="E58751" s="148"/>
      <c r="F58751" s="148"/>
      <c r="G58751" s="149"/>
      <c r="H58751" s="148"/>
      <c r="I58751"/>
    </row>
    <row r="58752" spans="1:9" x14ac:dyDescent="0.25">
      <c r="A58752"/>
      <c r="B58752"/>
      <c r="C58752"/>
      <c r="D58752"/>
      <c r="E58752" s="148"/>
      <c r="F58752" s="148"/>
      <c r="G58752" s="149"/>
      <c r="H58752" s="148"/>
      <c r="I58752"/>
    </row>
    <row r="58753" spans="1:9" x14ac:dyDescent="0.25">
      <c r="A58753"/>
      <c r="B58753"/>
      <c r="C58753"/>
      <c r="D58753"/>
      <c r="E58753" s="148"/>
      <c r="F58753" s="148"/>
      <c r="G58753" s="149"/>
      <c r="H58753" s="148"/>
      <c r="I58753"/>
    </row>
    <row r="58754" spans="1:9" x14ac:dyDescent="0.25">
      <c r="A58754"/>
      <c r="B58754"/>
      <c r="C58754"/>
      <c r="D58754"/>
      <c r="E58754" s="148"/>
      <c r="F58754" s="148"/>
      <c r="G58754" s="149"/>
      <c r="H58754" s="148"/>
      <c r="I58754"/>
    </row>
    <row r="58755" spans="1:9" x14ac:dyDescent="0.25">
      <c r="A58755"/>
      <c r="B58755"/>
      <c r="C58755"/>
      <c r="D58755"/>
      <c r="E58755" s="148"/>
      <c r="F58755" s="148"/>
      <c r="G58755" s="149"/>
      <c r="H58755" s="148"/>
      <c r="I58755"/>
    </row>
    <row r="58756" spans="1:9" x14ac:dyDescent="0.25">
      <c r="A58756"/>
      <c r="B58756"/>
      <c r="C58756"/>
      <c r="D58756"/>
      <c r="E58756" s="148"/>
      <c r="F58756" s="148"/>
      <c r="G58756" s="149"/>
      <c r="H58756" s="148"/>
      <c r="I58756"/>
    </row>
    <row r="58757" spans="1:9" x14ac:dyDescent="0.25">
      <c r="A58757"/>
      <c r="B58757"/>
      <c r="C58757"/>
      <c r="D58757"/>
      <c r="E58757" s="148"/>
      <c r="F58757" s="148"/>
      <c r="G58757" s="149"/>
      <c r="H58757" s="148"/>
      <c r="I58757"/>
    </row>
    <row r="58758" spans="1:9" x14ac:dyDescent="0.25">
      <c r="A58758"/>
      <c r="B58758"/>
      <c r="C58758"/>
      <c r="D58758"/>
      <c r="E58758" s="148"/>
      <c r="F58758" s="148"/>
      <c r="G58758" s="149"/>
      <c r="H58758" s="148"/>
      <c r="I58758"/>
    </row>
    <row r="58759" spans="1:9" x14ac:dyDescent="0.25">
      <c r="A58759"/>
      <c r="B58759"/>
      <c r="C58759"/>
      <c r="D58759"/>
      <c r="E58759" s="148"/>
      <c r="F58759" s="148"/>
      <c r="G58759" s="149"/>
      <c r="H58759" s="148"/>
      <c r="I58759"/>
    </row>
    <row r="58760" spans="1:9" x14ac:dyDescent="0.25">
      <c r="A58760"/>
      <c r="B58760"/>
      <c r="C58760"/>
      <c r="D58760"/>
      <c r="E58760" s="148"/>
      <c r="F58760" s="148"/>
      <c r="G58760" s="149"/>
      <c r="H58760" s="148"/>
      <c r="I58760"/>
    </row>
    <row r="58761" spans="1:9" x14ac:dyDescent="0.25">
      <c r="A58761"/>
      <c r="B58761"/>
      <c r="C58761"/>
      <c r="D58761"/>
      <c r="E58761" s="148"/>
      <c r="F58761" s="148"/>
      <c r="G58761" s="149"/>
      <c r="H58761" s="148"/>
      <c r="I58761"/>
    </row>
    <row r="58762" spans="1:9" x14ac:dyDescent="0.25">
      <c r="A58762"/>
      <c r="B58762"/>
      <c r="C58762"/>
      <c r="D58762"/>
      <c r="E58762" s="148"/>
      <c r="F58762" s="148"/>
      <c r="G58762" s="149"/>
      <c r="H58762" s="148"/>
      <c r="I58762"/>
    </row>
    <row r="58763" spans="1:9" x14ac:dyDescent="0.25">
      <c r="A58763"/>
      <c r="B58763"/>
      <c r="C58763"/>
      <c r="D58763"/>
      <c r="E58763" s="148"/>
      <c r="F58763" s="148"/>
      <c r="G58763" s="149"/>
      <c r="H58763" s="148"/>
      <c r="I58763"/>
    </row>
    <row r="58764" spans="1:9" x14ac:dyDescent="0.25">
      <c r="A58764"/>
      <c r="B58764"/>
      <c r="C58764"/>
      <c r="D58764"/>
      <c r="E58764" s="148"/>
      <c r="F58764" s="148"/>
      <c r="G58764" s="149"/>
      <c r="H58764" s="148"/>
      <c r="I58764"/>
    </row>
    <row r="58765" spans="1:9" x14ac:dyDescent="0.25">
      <c r="A58765"/>
      <c r="B58765"/>
      <c r="C58765"/>
      <c r="D58765"/>
      <c r="E58765" s="148"/>
      <c r="F58765" s="148"/>
      <c r="G58765" s="149"/>
      <c r="H58765" s="148"/>
      <c r="I58765"/>
    </row>
    <row r="58766" spans="1:9" x14ac:dyDescent="0.25">
      <c r="A58766"/>
      <c r="B58766"/>
      <c r="C58766"/>
      <c r="D58766"/>
      <c r="E58766" s="148"/>
      <c r="F58766" s="148"/>
      <c r="G58766" s="149"/>
      <c r="H58766" s="148"/>
      <c r="I58766"/>
    </row>
    <row r="58767" spans="1:9" x14ac:dyDescent="0.25">
      <c r="A58767"/>
      <c r="B58767"/>
      <c r="C58767"/>
      <c r="D58767"/>
      <c r="E58767" s="148"/>
      <c r="F58767" s="148"/>
      <c r="G58767" s="149"/>
      <c r="H58767" s="148"/>
      <c r="I58767"/>
    </row>
    <row r="58768" spans="1:9" x14ac:dyDescent="0.25">
      <c r="A58768"/>
      <c r="B58768"/>
      <c r="C58768"/>
      <c r="D58768"/>
      <c r="E58768" s="148"/>
      <c r="F58768" s="148"/>
      <c r="G58768" s="149"/>
      <c r="H58768" s="148"/>
      <c r="I58768"/>
    </row>
    <row r="58769" spans="1:9" x14ac:dyDescent="0.25">
      <c r="A58769"/>
      <c r="B58769"/>
      <c r="C58769"/>
      <c r="D58769"/>
      <c r="E58769" s="148"/>
      <c r="F58769" s="148"/>
      <c r="G58769" s="149"/>
      <c r="H58769" s="148"/>
      <c r="I58769"/>
    </row>
    <row r="58770" spans="1:9" x14ac:dyDescent="0.25">
      <c r="A58770"/>
      <c r="B58770"/>
      <c r="C58770"/>
      <c r="D58770"/>
      <c r="E58770" s="148"/>
      <c r="F58770" s="148"/>
      <c r="G58770" s="149"/>
      <c r="H58770" s="148"/>
      <c r="I58770"/>
    </row>
    <row r="58771" spans="1:9" x14ac:dyDescent="0.25">
      <c r="A58771"/>
      <c r="B58771"/>
      <c r="C58771"/>
      <c r="D58771"/>
      <c r="E58771" s="148"/>
      <c r="F58771" s="148"/>
      <c r="G58771" s="149"/>
      <c r="H58771" s="148"/>
      <c r="I58771"/>
    </row>
    <row r="58772" spans="1:9" x14ac:dyDescent="0.25">
      <c r="A58772"/>
      <c r="B58772"/>
      <c r="C58772"/>
      <c r="D58772"/>
      <c r="E58772" s="148"/>
      <c r="F58772" s="148"/>
      <c r="G58772" s="149"/>
      <c r="H58772" s="148"/>
      <c r="I58772"/>
    </row>
    <row r="58773" spans="1:9" x14ac:dyDescent="0.25">
      <c r="A58773"/>
      <c r="B58773"/>
      <c r="C58773"/>
      <c r="D58773"/>
      <c r="E58773" s="148"/>
      <c r="F58773" s="148"/>
      <c r="G58773" s="149"/>
      <c r="H58773" s="148"/>
      <c r="I58773"/>
    </row>
    <row r="58774" spans="1:9" x14ac:dyDescent="0.25">
      <c r="A58774"/>
      <c r="B58774"/>
      <c r="C58774"/>
      <c r="D58774"/>
      <c r="E58774" s="148"/>
      <c r="F58774" s="148"/>
      <c r="G58774" s="149"/>
      <c r="H58774" s="148"/>
      <c r="I58774"/>
    </row>
    <row r="58775" spans="1:9" x14ac:dyDescent="0.25">
      <c r="A58775"/>
      <c r="B58775"/>
      <c r="C58775"/>
      <c r="D58775"/>
      <c r="E58775" s="148"/>
      <c r="F58775" s="148"/>
      <c r="G58775" s="149"/>
      <c r="H58775" s="148"/>
      <c r="I58775"/>
    </row>
    <row r="58776" spans="1:9" x14ac:dyDescent="0.25">
      <c r="A58776"/>
      <c r="B58776"/>
      <c r="C58776"/>
      <c r="D58776"/>
      <c r="E58776" s="148"/>
      <c r="F58776" s="148"/>
      <c r="G58776" s="149"/>
      <c r="H58776" s="148"/>
      <c r="I58776"/>
    </row>
    <row r="58777" spans="1:9" x14ac:dyDescent="0.25">
      <c r="A58777"/>
      <c r="B58777"/>
      <c r="C58777"/>
      <c r="D58777"/>
      <c r="E58777" s="148"/>
      <c r="F58777" s="148"/>
      <c r="G58777" s="149"/>
      <c r="H58777" s="148"/>
      <c r="I58777"/>
    </row>
    <row r="58778" spans="1:9" x14ac:dyDescent="0.25">
      <c r="A58778"/>
      <c r="B58778"/>
      <c r="C58778"/>
      <c r="D58778"/>
      <c r="E58778" s="148"/>
      <c r="F58778" s="148"/>
      <c r="G58778" s="149"/>
      <c r="H58778" s="148"/>
      <c r="I58778"/>
    </row>
    <row r="58779" spans="1:9" x14ac:dyDescent="0.25">
      <c r="A58779"/>
      <c r="B58779"/>
      <c r="C58779"/>
      <c r="D58779"/>
      <c r="E58779" s="148"/>
      <c r="F58779" s="148"/>
      <c r="G58779" s="149"/>
      <c r="H58779" s="148"/>
      <c r="I58779"/>
    </row>
    <row r="58780" spans="1:9" x14ac:dyDescent="0.25">
      <c r="A58780"/>
      <c r="B58780"/>
      <c r="C58780"/>
      <c r="D58780"/>
      <c r="E58780" s="148"/>
      <c r="F58780" s="148"/>
      <c r="G58780" s="149"/>
      <c r="H58780" s="148"/>
      <c r="I58780"/>
    </row>
    <row r="58781" spans="1:9" x14ac:dyDescent="0.25">
      <c r="A58781"/>
      <c r="B58781"/>
      <c r="C58781"/>
      <c r="D58781"/>
      <c r="E58781" s="148"/>
      <c r="F58781" s="148"/>
      <c r="G58781" s="149"/>
      <c r="H58781" s="148"/>
      <c r="I58781"/>
    </row>
    <row r="58782" spans="1:9" x14ac:dyDescent="0.25">
      <c r="A58782"/>
      <c r="B58782"/>
      <c r="C58782"/>
      <c r="D58782"/>
      <c r="E58782" s="148"/>
      <c r="F58782" s="148"/>
      <c r="G58782" s="149"/>
      <c r="H58782" s="148"/>
      <c r="I58782"/>
    </row>
    <row r="58783" spans="1:9" x14ac:dyDescent="0.25">
      <c r="A58783"/>
      <c r="B58783"/>
      <c r="C58783"/>
      <c r="D58783"/>
      <c r="E58783" s="148"/>
      <c r="F58783" s="148"/>
      <c r="G58783" s="149"/>
      <c r="H58783" s="148"/>
      <c r="I58783"/>
    </row>
    <row r="58784" spans="1:9" x14ac:dyDescent="0.25">
      <c r="A58784"/>
      <c r="B58784"/>
      <c r="C58784"/>
      <c r="D58784"/>
      <c r="E58784" s="148"/>
      <c r="F58784" s="148"/>
      <c r="G58784" s="149"/>
      <c r="H58784" s="148"/>
      <c r="I58784"/>
    </row>
    <row r="58785" spans="1:9" x14ac:dyDescent="0.25">
      <c r="A58785"/>
      <c r="B58785"/>
      <c r="C58785"/>
      <c r="D58785"/>
      <c r="E58785" s="148"/>
      <c r="F58785" s="148"/>
      <c r="G58785" s="149"/>
      <c r="H58785" s="148"/>
      <c r="I58785"/>
    </row>
    <row r="58786" spans="1:9" x14ac:dyDescent="0.25">
      <c r="A58786"/>
      <c r="B58786"/>
      <c r="C58786"/>
      <c r="D58786"/>
      <c r="E58786" s="148"/>
      <c r="F58786" s="148"/>
      <c r="G58786" s="149"/>
      <c r="H58786" s="148"/>
      <c r="I58786"/>
    </row>
    <row r="58787" spans="1:9" x14ac:dyDescent="0.25">
      <c r="A58787"/>
      <c r="B58787"/>
      <c r="C58787"/>
      <c r="D58787"/>
      <c r="E58787" s="148"/>
      <c r="F58787" s="148"/>
      <c r="G58787" s="149"/>
      <c r="H58787" s="148"/>
      <c r="I58787"/>
    </row>
    <row r="58788" spans="1:9" x14ac:dyDescent="0.25">
      <c r="A58788"/>
      <c r="B58788"/>
      <c r="C58788"/>
      <c r="D58788"/>
      <c r="E58788" s="148"/>
      <c r="F58788" s="148"/>
      <c r="G58788" s="149"/>
      <c r="H58788" s="148"/>
      <c r="I58788"/>
    </row>
    <row r="58789" spans="1:9" x14ac:dyDescent="0.25">
      <c r="A58789"/>
      <c r="B58789"/>
      <c r="C58789"/>
      <c r="D58789"/>
      <c r="E58789" s="148"/>
      <c r="F58789" s="148"/>
      <c r="G58789" s="149"/>
      <c r="H58789" s="148"/>
      <c r="I58789"/>
    </row>
    <row r="58790" spans="1:9" x14ac:dyDescent="0.25">
      <c r="A58790"/>
      <c r="B58790"/>
      <c r="C58790"/>
      <c r="D58790"/>
      <c r="E58790" s="148"/>
      <c r="F58790" s="148"/>
      <c r="G58790" s="149"/>
      <c r="H58790" s="148"/>
      <c r="I58790"/>
    </row>
    <row r="58791" spans="1:9" x14ac:dyDescent="0.25">
      <c r="A58791"/>
      <c r="B58791"/>
      <c r="C58791"/>
      <c r="D58791"/>
      <c r="E58791" s="148"/>
      <c r="F58791" s="148"/>
      <c r="G58791" s="149"/>
      <c r="H58791" s="148"/>
      <c r="I58791"/>
    </row>
    <row r="58792" spans="1:9" x14ac:dyDescent="0.25">
      <c r="A58792"/>
      <c r="B58792"/>
      <c r="C58792"/>
      <c r="D58792"/>
      <c r="E58792" s="148"/>
      <c r="F58792" s="148"/>
      <c r="G58792" s="149"/>
      <c r="H58792" s="148"/>
      <c r="I58792"/>
    </row>
    <row r="58793" spans="1:9" x14ac:dyDescent="0.25">
      <c r="A58793"/>
      <c r="B58793"/>
      <c r="C58793"/>
      <c r="D58793"/>
      <c r="E58793" s="148"/>
      <c r="F58793" s="148"/>
      <c r="G58793" s="149"/>
      <c r="H58793" s="148"/>
      <c r="I58793"/>
    </row>
    <row r="58794" spans="1:9" x14ac:dyDescent="0.25">
      <c r="A58794"/>
      <c r="B58794"/>
      <c r="C58794"/>
      <c r="D58794"/>
      <c r="E58794" s="148"/>
      <c r="F58794" s="148"/>
      <c r="G58794" s="149"/>
      <c r="H58794" s="148"/>
      <c r="I58794"/>
    </row>
    <row r="58795" spans="1:9" x14ac:dyDescent="0.25">
      <c r="A58795"/>
      <c r="B58795"/>
      <c r="C58795"/>
      <c r="D58795"/>
      <c r="E58795" s="148"/>
      <c r="F58795" s="148"/>
      <c r="G58795" s="149"/>
      <c r="H58795" s="148"/>
      <c r="I58795"/>
    </row>
    <row r="58796" spans="1:9" x14ac:dyDescent="0.25">
      <c r="A58796"/>
      <c r="B58796"/>
      <c r="C58796"/>
      <c r="D58796"/>
      <c r="E58796" s="148"/>
      <c r="F58796" s="148"/>
      <c r="G58796" s="149"/>
      <c r="H58796" s="148"/>
      <c r="I58796"/>
    </row>
    <row r="58797" spans="1:9" x14ac:dyDescent="0.25">
      <c r="A58797"/>
      <c r="B58797"/>
      <c r="C58797"/>
      <c r="D58797"/>
      <c r="E58797" s="148"/>
      <c r="F58797" s="148"/>
      <c r="G58797" s="149"/>
      <c r="H58797" s="148"/>
      <c r="I58797"/>
    </row>
    <row r="58798" spans="1:9" x14ac:dyDescent="0.25">
      <c r="A58798"/>
      <c r="B58798"/>
      <c r="C58798"/>
      <c r="D58798"/>
      <c r="E58798" s="148"/>
      <c r="F58798" s="148"/>
      <c r="G58798" s="149"/>
      <c r="H58798" s="148"/>
      <c r="I58798"/>
    </row>
    <row r="58799" spans="1:9" x14ac:dyDescent="0.25">
      <c r="A58799"/>
      <c r="B58799"/>
      <c r="C58799"/>
      <c r="D58799"/>
      <c r="E58799" s="148"/>
      <c r="F58799" s="148"/>
      <c r="G58799" s="149"/>
      <c r="H58799" s="148"/>
      <c r="I58799"/>
    </row>
    <row r="58800" spans="1:9" x14ac:dyDescent="0.25">
      <c r="A58800"/>
      <c r="B58800"/>
      <c r="C58800"/>
      <c r="D58800"/>
      <c r="E58800" s="148"/>
      <c r="F58800" s="148"/>
      <c r="G58800" s="149"/>
      <c r="H58800" s="148"/>
      <c r="I58800"/>
    </row>
    <row r="58801" spans="1:9" x14ac:dyDescent="0.25">
      <c r="A58801"/>
      <c r="B58801"/>
      <c r="C58801"/>
      <c r="D58801"/>
      <c r="E58801" s="148"/>
      <c r="F58801" s="148"/>
      <c r="G58801" s="149"/>
      <c r="H58801" s="148"/>
      <c r="I58801"/>
    </row>
    <row r="58802" spans="1:9" x14ac:dyDescent="0.25">
      <c r="A58802"/>
      <c r="B58802"/>
      <c r="C58802"/>
      <c r="D58802"/>
      <c r="E58802" s="148"/>
      <c r="F58802" s="148"/>
      <c r="G58802" s="149"/>
      <c r="H58802" s="148"/>
      <c r="I58802"/>
    </row>
    <row r="58803" spans="1:9" x14ac:dyDescent="0.25">
      <c r="A58803"/>
      <c r="B58803"/>
      <c r="C58803"/>
      <c r="D58803"/>
      <c r="E58803" s="148"/>
      <c r="F58803" s="148"/>
      <c r="G58803" s="149"/>
      <c r="H58803" s="148"/>
      <c r="I58803"/>
    </row>
    <row r="58804" spans="1:9" x14ac:dyDescent="0.25">
      <c r="A58804"/>
      <c r="B58804"/>
      <c r="C58804"/>
      <c r="D58804"/>
      <c r="E58804" s="148"/>
      <c r="F58804" s="148"/>
      <c r="G58804" s="149"/>
      <c r="H58804" s="148"/>
      <c r="I58804"/>
    </row>
    <row r="58805" spans="1:9" x14ac:dyDescent="0.25">
      <c r="A58805"/>
      <c r="B58805"/>
      <c r="C58805"/>
      <c r="D58805"/>
      <c r="E58805" s="148"/>
      <c r="F58805" s="148"/>
      <c r="G58805" s="149"/>
      <c r="H58805" s="148"/>
      <c r="I58805"/>
    </row>
    <row r="58806" spans="1:9" x14ac:dyDescent="0.25">
      <c r="A58806"/>
      <c r="B58806"/>
      <c r="C58806"/>
      <c r="D58806"/>
      <c r="E58806" s="148"/>
      <c r="F58806" s="148"/>
      <c r="G58806" s="149"/>
      <c r="H58806" s="148"/>
      <c r="I58806"/>
    </row>
    <row r="58807" spans="1:9" x14ac:dyDescent="0.25">
      <c r="A58807"/>
      <c r="B58807"/>
      <c r="C58807"/>
      <c r="D58807"/>
      <c r="E58807" s="148"/>
      <c r="F58807" s="148"/>
      <c r="G58807" s="149"/>
      <c r="H58807" s="148"/>
      <c r="I58807"/>
    </row>
    <row r="58808" spans="1:9" x14ac:dyDescent="0.25">
      <c r="A58808"/>
      <c r="B58808"/>
      <c r="C58808"/>
      <c r="D58808"/>
      <c r="E58808" s="148"/>
      <c r="F58808" s="148"/>
      <c r="G58808" s="149"/>
      <c r="H58808" s="148"/>
      <c r="I58808"/>
    </row>
    <row r="58809" spans="1:9" x14ac:dyDescent="0.25">
      <c r="A58809"/>
      <c r="B58809"/>
      <c r="C58809"/>
      <c r="D58809"/>
      <c r="E58809" s="148"/>
      <c r="F58809" s="148"/>
      <c r="G58809" s="149"/>
      <c r="H58809" s="148"/>
      <c r="I58809"/>
    </row>
    <row r="58810" spans="1:9" x14ac:dyDescent="0.25">
      <c r="A58810"/>
      <c r="B58810"/>
      <c r="C58810"/>
      <c r="D58810"/>
      <c r="E58810" s="148"/>
      <c r="F58810" s="148"/>
      <c r="G58810" s="149"/>
      <c r="H58810" s="148"/>
      <c r="I58810"/>
    </row>
    <row r="58811" spans="1:9" x14ac:dyDescent="0.25">
      <c r="A58811"/>
      <c r="B58811"/>
      <c r="C58811"/>
      <c r="D58811"/>
      <c r="E58811" s="148"/>
      <c r="F58811" s="148"/>
      <c r="G58811" s="149"/>
      <c r="H58811" s="148"/>
      <c r="I58811"/>
    </row>
    <row r="58812" spans="1:9" x14ac:dyDescent="0.25">
      <c r="A58812"/>
      <c r="B58812"/>
      <c r="C58812"/>
      <c r="D58812"/>
      <c r="E58812" s="148"/>
      <c r="F58812" s="148"/>
      <c r="G58812" s="149"/>
      <c r="H58812" s="148"/>
      <c r="I58812"/>
    </row>
    <row r="58813" spans="1:9" x14ac:dyDescent="0.25">
      <c r="A58813"/>
      <c r="B58813"/>
      <c r="C58813"/>
      <c r="D58813"/>
      <c r="E58813" s="148"/>
      <c r="F58813" s="148"/>
      <c r="G58813" s="149"/>
      <c r="H58813" s="148"/>
      <c r="I58813"/>
    </row>
    <row r="58814" spans="1:9" x14ac:dyDescent="0.25">
      <c r="A58814"/>
      <c r="B58814"/>
      <c r="C58814"/>
      <c r="D58814"/>
      <c r="E58814" s="148"/>
      <c r="F58814" s="148"/>
      <c r="G58814" s="149"/>
      <c r="H58814" s="148"/>
      <c r="I58814"/>
    </row>
    <row r="58815" spans="1:9" x14ac:dyDescent="0.25">
      <c r="A58815"/>
      <c r="B58815"/>
      <c r="C58815"/>
      <c r="D58815"/>
      <c r="E58815" s="148"/>
      <c r="F58815" s="148"/>
      <c r="G58815" s="149"/>
      <c r="H58815" s="148"/>
      <c r="I58815"/>
    </row>
    <row r="58816" spans="1:9" x14ac:dyDescent="0.25">
      <c r="A58816"/>
      <c r="B58816"/>
      <c r="C58816"/>
      <c r="D58816"/>
      <c r="E58816" s="148"/>
      <c r="F58816" s="148"/>
      <c r="G58816" s="149"/>
      <c r="H58816" s="148"/>
      <c r="I58816"/>
    </row>
    <row r="58817" spans="1:9" x14ac:dyDescent="0.25">
      <c r="A58817"/>
      <c r="B58817"/>
      <c r="C58817"/>
      <c r="D58817"/>
      <c r="E58817" s="148"/>
      <c r="F58817" s="148"/>
      <c r="G58817" s="149"/>
      <c r="H58817" s="148"/>
      <c r="I58817"/>
    </row>
    <row r="58818" spans="1:9" x14ac:dyDescent="0.25">
      <c r="A58818"/>
      <c r="B58818"/>
      <c r="C58818"/>
      <c r="D58818"/>
      <c r="E58818" s="148"/>
      <c r="F58818" s="148"/>
      <c r="G58818" s="149"/>
      <c r="H58818" s="148"/>
      <c r="I58818"/>
    </row>
    <row r="58819" spans="1:9" x14ac:dyDescent="0.25">
      <c r="A58819"/>
      <c r="B58819"/>
      <c r="C58819"/>
      <c r="D58819"/>
      <c r="E58819" s="148"/>
      <c r="F58819" s="148"/>
      <c r="G58819" s="149"/>
      <c r="H58819" s="148"/>
      <c r="I58819"/>
    </row>
    <row r="58820" spans="1:9" x14ac:dyDescent="0.25">
      <c r="A58820"/>
      <c r="B58820"/>
      <c r="C58820"/>
      <c r="D58820"/>
      <c r="E58820" s="148"/>
      <c r="F58820" s="148"/>
      <c r="G58820" s="149"/>
      <c r="H58820" s="148"/>
      <c r="I58820"/>
    </row>
    <row r="58821" spans="1:9" x14ac:dyDescent="0.25">
      <c r="A58821"/>
      <c r="B58821"/>
      <c r="C58821"/>
      <c r="D58821"/>
      <c r="E58821" s="148"/>
      <c r="F58821" s="148"/>
      <c r="G58821" s="149"/>
      <c r="H58821" s="148"/>
      <c r="I58821"/>
    </row>
    <row r="58822" spans="1:9" x14ac:dyDescent="0.25">
      <c r="A58822"/>
      <c r="B58822"/>
      <c r="C58822"/>
      <c r="D58822"/>
      <c r="E58822" s="148"/>
      <c r="F58822" s="148"/>
      <c r="G58822" s="149"/>
      <c r="H58822" s="148"/>
      <c r="I58822"/>
    </row>
    <row r="58823" spans="1:9" x14ac:dyDescent="0.25">
      <c r="A58823"/>
      <c r="B58823"/>
      <c r="C58823"/>
      <c r="D58823"/>
      <c r="E58823" s="148"/>
      <c r="F58823" s="148"/>
      <c r="G58823" s="149"/>
      <c r="H58823" s="148"/>
      <c r="I58823"/>
    </row>
    <row r="58824" spans="1:9" x14ac:dyDescent="0.25">
      <c r="A58824"/>
      <c r="B58824"/>
      <c r="C58824"/>
      <c r="D58824"/>
      <c r="E58824" s="148"/>
      <c r="F58824" s="148"/>
      <c r="G58824" s="149"/>
      <c r="H58824" s="148"/>
      <c r="I58824"/>
    </row>
    <row r="58825" spans="1:9" x14ac:dyDescent="0.25">
      <c r="A58825"/>
      <c r="B58825"/>
      <c r="C58825"/>
      <c r="D58825"/>
      <c r="E58825" s="148"/>
      <c r="F58825" s="148"/>
      <c r="G58825" s="149"/>
      <c r="H58825" s="148"/>
      <c r="I58825"/>
    </row>
    <row r="58826" spans="1:9" x14ac:dyDescent="0.25">
      <c r="A58826"/>
      <c r="B58826"/>
      <c r="C58826"/>
      <c r="D58826"/>
      <c r="E58826" s="148"/>
      <c r="F58826" s="148"/>
      <c r="G58826" s="149"/>
      <c r="H58826" s="148"/>
      <c r="I58826"/>
    </row>
    <row r="58827" spans="1:9" x14ac:dyDescent="0.25">
      <c r="A58827"/>
      <c r="B58827"/>
      <c r="C58827"/>
      <c r="D58827"/>
      <c r="E58827" s="148"/>
      <c r="F58827" s="148"/>
      <c r="G58827" s="149"/>
      <c r="H58827" s="148"/>
      <c r="I58827"/>
    </row>
    <row r="58828" spans="1:9" x14ac:dyDescent="0.25">
      <c r="A58828"/>
      <c r="B58828"/>
      <c r="C58828"/>
      <c r="D58828"/>
      <c r="E58828" s="148"/>
      <c r="F58828" s="148"/>
      <c r="G58828" s="149"/>
      <c r="H58828" s="148"/>
      <c r="I58828"/>
    </row>
    <row r="58829" spans="1:9" x14ac:dyDescent="0.25">
      <c r="A58829"/>
      <c r="B58829"/>
      <c r="C58829"/>
      <c r="D58829"/>
      <c r="E58829" s="148"/>
      <c r="F58829" s="148"/>
      <c r="G58829" s="149"/>
      <c r="H58829" s="148"/>
      <c r="I58829"/>
    </row>
    <row r="58830" spans="1:9" x14ac:dyDescent="0.25">
      <c r="A58830"/>
      <c r="B58830"/>
      <c r="C58830"/>
      <c r="D58830"/>
      <c r="E58830" s="148"/>
      <c r="F58830" s="148"/>
      <c r="G58830" s="149"/>
      <c r="H58830" s="148"/>
      <c r="I58830"/>
    </row>
    <row r="58831" spans="1:9" x14ac:dyDescent="0.25">
      <c r="A58831"/>
      <c r="B58831"/>
      <c r="C58831"/>
      <c r="D58831"/>
      <c r="E58831" s="148"/>
      <c r="F58831" s="148"/>
      <c r="G58831" s="149"/>
      <c r="H58831" s="148"/>
      <c r="I58831"/>
    </row>
    <row r="58832" spans="1:9" x14ac:dyDescent="0.25">
      <c r="A58832"/>
      <c r="B58832"/>
      <c r="C58832"/>
      <c r="D58832"/>
      <c r="E58832" s="148"/>
      <c r="F58832" s="148"/>
      <c r="G58832" s="149"/>
      <c r="H58832" s="148"/>
      <c r="I58832"/>
    </row>
    <row r="58833" spans="1:9" x14ac:dyDescent="0.25">
      <c r="A58833"/>
      <c r="B58833"/>
      <c r="C58833"/>
      <c r="D58833"/>
      <c r="E58833" s="148"/>
      <c r="F58833" s="148"/>
      <c r="G58833" s="149"/>
      <c r="H58833" s="148"/>
      <c r="I58833"/>
    </row>
    <row r="58834" spans="1:9" x14ac:dyDescent="0.25">
      <c r="A58834"/>
      <c r="B58834"/>
      <c r="C58834"/>
      <c r="D58834"/>
      <c r="E58834" s="148"/>
      <c r="F58834" s="148"/>
      <c r="G58834" s="149"/>
      <c r="H58834" s="148"/>
      <c r="I58834"/>
    </row>
    <row r="58835" spans="1:9" x14ac:dyDescent="0.25">
      <c r="A58835"/>
      <c r="B58835"/>
      <c r="C58835"/>
      <c r="D58835"/>
      <c r="E58835" s="148"/>
      <c r="F58835" s="148"/>
      <c r="G58835" s="149"/>
      <c r="H58835" s="148"/>
      <c r="I58835"/>
    </row>
    <row r="58836" spans="1:9" x14ac:dyDescent="0.25">
      <c r="A58836"/>
      <c r="B58836"/>
      <c r="C58836"/>
      <c r="D58836"/>
      <c r="E58836" s="148"/>
      <c r="F58836" s="148"/>
      <c r="G58836" s="149"/>
      <c r="H58836" s="148"/>
      <c r="I58836"/>
    </row>
    <row r="58837" spans="1:9" x14ac:dyDescent="0.25">
      <c r="A58837"/>
      <c r="B58837"/>
      <c r="C58837"/>
      <c r="D58837"/>
      <c r="E58837" s="148"/>
      <c r="F58837" s="148"/>
      <c r="G58837" s="149"/>
      <c r="H58837" s="148"/>
      <c r="I58837"/>
    </row>
    <row r="58838" spans="1:9" x14ac:dyDescent="0.25">
      <c r="A58838"/>
      <c r="B58838"/>
      <c r="C58838"/>
      <c r="D58838"/>
      <c r="E58838" s="148"/>
      <c r="F58838" s="148"/>
      <c r="G58838" s="149"/>
      <c r="H58838" s="148"/>
      <c r="I58838"/>
    </row>
    <row r="58839" spans="1:9" x14ac:dyDescent="0.25">
      <c r="A58839"/>
      <c r="B58839"/>
      <c r="C58839"/>
      <c r="D58839"/>
      <c r="E58839" s="148"/>
      <c r="F58839" s="148"/>
      <c r="G58839" s="149"/>
      <c r="H58839" s="148"/>
      <c r="I58839"/>
    </row>
    <row r="58840" spans="1:9" x14ac:dyDescent="0.25">
      <c r="A58840"/>
      <c r="B58840"/>
      <c r="C58840"/>
      <c r="D58840"/>
      <c r="E58840" s="148"/>
      <c r="F58840" s="148"/>
      <c r="G58840" s="149"/>
      <c r="H58840" s="148"/>
      <c r="I58840"/>
    </row>
    <row r="58841" spans="1:9" x14ac:dyDescent="0.25">
      <c r="A58841"/>
      <c r="B58841"/>
      <c r="C58841"/>
      <c r="D58841"/>
      <c r="E58841" s="148"/>
      <c r="F58841" s="148"/>
      <c r="G58841" s="149"/>
      <c r="H58841" s="148"/>
      <c r="I58841"/>
    </row>
    <row r="58842" spans="1:9" x14ac:dyDescent="0.25">
      <c r="A58842"/>
      <c r="B58842"/>
      <c r="C58842"/>
      <c r="D58842"/>
      <c r="E58842" s="148"/>
      <c r="F58842" s="148"/>
      <c r="G58842" s="149"/>
      <c r="H58842" s="148"/>
      <c r="I58842"/>
    </row>
    <row r="58843" spans="1:9" x14ac:dyDescent="0.25">
      <c r="A58843"/>
      <c r="B58843"/>
      <c r="C58843"/>
      <c r="D58843"/>
      <c r="E58843" s="148"/>
      <c r="F58843" s="148"/>
      <c r="G58843" s="149"/>
      <c r="H58843" s="148"/>
      <c r="I58843"/>
    </row>
    <row r="58844" spans="1:9" x14ac:dyDescent="0.25">
      <c r="A58844"/>
      <c r="B58844"/>
      <c r="C58844"/>
      <c r="D58844"/>
      <c r="E58844" s="148"/>
      <c r="F58844" s="148"/>
      <c r="G58844" s="149"/>
      <c r="H58844" s="148"/>
      <c r="I58844"/>
    </row>
    <row r="58845" spans="1:9" x14ac:dyDescent="0.25">
      <c r="A58845"/>
      <c r="B58845"/>
      <c r="C58845"/>
      <c r="D58845"/>
      <c r="E58845" s="148"/>
      <c r="F58845" s="148"/>
      <c r="G58845" s="149"/>
      <c r="H58845" s="148"/>
      <c r="I58845"/>
    </row>
    <row r="58846" spans="1:9" x14ac:dyDescent="0.25">
      <c r="A58846"/>
      <c r="B58846"/>
      <c r="C58846"/>
      <c r="D58846"/>
      <c r="E58846" s="148"/>
      <c r="F58846" s="148"/>
      <c r="G58846" s="149"/>
      <c r="H58846" s="148"/>
      <c r="I58846"/>
    </row>
    <row r="58847" spans="1:9" x14ac:dyDescent="0.25">
      <c r="A58847"/>
      <c r="B58847"/>
      <c r="C58847"/>
      <c r="D58847"/>
      <c r="E58847" s="148"/>
      <c r="F58847" s="148"/>
      <c r="G58847" s="149"/>
      <c r="H58847" s="148"/>
      <c r="I58847"/>
    </row>
    <row r="58848" spans="1:9" x14ac:dyDescent="0.25">
      <c r="A58848"/>
      <c r="B58848"/>
      <c r="C58848"/>
      <c r="D58848"/>
      <c r="E58848" s="148"/>
      <c r="F58848" s="148"/>
      <c r="G58848" s="149"/>
      <c r="H58848" s="148"/>
      <c r="I58848"/>
    </row>
    <row r="58849" spans="1:9" x14ac:dyDescent="0.25">
      <c r="A58849"/>
      <c r="B58849"/>
      <c r="C58849"/>
      <c r="D58849"/>
      <c r="E58849" s="148"/>
      <c r="F58849" s="148"/>
      <c r="G58849" s="149"/>
      <c r="H58849" s="148"/>
      <c r="I58849"/>
    </row>
    <row r="58850" spans="1:9" x14ac:dyDescent="0.25">
      <c r="A58850"/>
      <c r="B58850"/>
      <c r="C58850"/>
      <c r="D58850"/>
      <c r="E58850" s="148"/>
      <c r="F58850" s="148"/>
      <c r="G58850" s="149"/>
      <c r="H58850" s="148"/>
      <c r="I58850"/>
    </row>
    <row r="58851" spans="1:9" x14ac:dyDescent="0.25">
      <c r="A58851"/>
      <c r="B58851"/>
      <c r="C58851"/>
      <c r="D58851"/>
      <c r="E58851" s="148"/>
      <c r="F58851" s="148"/>
      <c r="G58851" s="149"/>
      <c r="H58851" s="148"/>
      <c r="I58851"/>
    </row>
    <row r="58852" spans="1:9" x14ac:dyDescent="0.25">
      <c r="A58852"/>
      <c r="B58852"/>
      <c r="C58852"/>
      <c r="D58852"/>
      <c r="E58852" s="148"/>
      <c r="F58852" s="148"/>
      <c r="G58852" s="149"/>
      <c r="H58852" s="148"/>
      <c r="I58852"/>
    </row>
    <row r="58853" spans="1:9" x14ac:dyDescent="0.25">
      <c r="A58853"/>
      <c r="B58853"/>
      <c r="C58853"/>
      <c r="D58853"/>
      <c r="E58853" s="148"/>
      <c r="F58853" s="148"/>
      <c r="G58853" s="149"/>
      <c r="H58853" s="148"/>
      <c r="I58853"/>
    </row>
    <row r="58854" spans="1:9" x14ac:dyDescent="0.25">
      <c r="A58854"/>
      <c r="B58854"/>
      <c r="C58854"/>
      <c r="D58854"/>
      <c r="E58854" s="148"/>
      <c r="F58854" s="148"/>
      <c r="G58854" s="149"/>
      <c r="H58854" s="148"/>
      <c r="I58854"/>
    </row>
    <row r="58855" spans="1:9" x14ac:dyDescent="0.25">
      <c r="A58855"/>
      <c r="B58855"/>
      <c r="C58855"/>
      <c r="D58855"/>
      <c r="E58855" s="148"/>
      <c r="F58855" s="148"/>
      <c r="G58855" s="149"/>
      <c r="H58855" s="148"/>
      <c r="I58855"/>
    </row>
    <row r="58856" spans="1:9" x14ac:dyDescent="0.25">
      <c r="A58856"/>
      <c r="B58856"/>
      <c r="C58856"/>
      <c r="D58856"/>
      <c r="E58856" s="148"/>
      <c r="F58856" s="148"/>
      <c r="G58856" s="149"/>
      <c r="H58856" s="148"/>
      <c r="I58856"/>
    </row>
    <row r="58857" spans="1:9" x14ac:dyDescent="0.25">
      <c r="A58857"/>
      <c r="B58857"/>
      <c r="C58857"/>
      <c r="D58857"/>
      <c r="E58857" s="148"/>
      <c r="F58857" s="148"/>
      <c r="G58857" s="149"/>
      <c r="H58857" s="148"/>
      <c r="I58857"/>
    </row>
    <row r="58858" spans="1:9" x14ac:dyDescent="0.25">
      <c r="A58858"/>
      <c r="B58858"/>
      <c r="C58858"/>
      <c r="D58858"/>
      <c r="E58858" s="148"/>
      <c r="F58858" s="148"/>
      <c r="G58858" s="149"/>
      <c r="H58858" s="148"/>
      <c r="I58858"/>
    </row>
    <row r="58859" spans="1:9" x14ac:dyDescent="0.25">
      <c r="A58859"/>
      <c r="B58859"/>
      <c r="C58859"/>
      <c r="D58859"/>
      <c r="E58859" s="148"/>
      <c r="F58859" s="148"/>
      <c r="G58859" s="149"/>
      <c r="H58859" s="148"/>
      <c r="I58859"/>
    </row>
    <row r="58860" spans="1:9" x14ac:dyDescent="0.25">
      <c r="A58860"/>
      <c r="B58860"/>
      <c r="C58860"/>
      <c r="D58860"/>
      <c r="E58860" s="148"/>
      <c r="F58860" s="148"/>
      <c r="G58860" s="149"/>
      <c r="H58860" s="148"/>
      <c r="I58860"/>
    </row>
    <row r="58861" spans="1:9" x14ac:dyDescent="0.25">
      <c r="A58861"/>
      <c r="B58861"/>
      <c r="C58861"/>
      <c r="D58861"/>
      <c r="E58861" s="148"/>
      <c r="F58861" s="148"/>
      <c r="G58861" s="149"/>
      <c r="H58861" s="148"/>
      <c r="I58861"/>
    </row>
    <row r="58862" spans="1:9" x14ac:dyDescent="0.25">
      <c r="A58862"/>
      <c r="B58862"/>
      <c r="C58862"/>
      <c r="D58862"/>
      <c r="E58862" s="148"/>
      <c r="F58862" s="148"/>
      <c r="G58862" s="149"/>
      <c r="H58862" s="148"/>
      <c r="I58862"/>
    </row>
    <row r="58863" spans="1:9" x14ac:dyDescent="0.25">
      <c r="A58863"/>
      <c r="B58863"/>
      <c r="C58863"/>
      <c r="D58863"/>
      <c r="E58863" s="148"/>
      <c r="F58863" s="148"/>
      <c r="G58863" s="149"/>
      <c r="H58863" s="148"/>
      <c r="I58863"/>
    </row>
    <row r="58864" spans="1:9" x14ac:dyDescent="0.25">
      <c r="A58864"/>
      <c r="B58864"/>
      <c r="C58864"/>
      <c r="D58864"/>
      <c r="E58864" s="148"/>
      <c r="F58864" s="148"/>
      <c r="G58864" s="149"/>
      <c r="H58864" s="148"/>
      <c r="I58864"/>
    </row>
    <row r="58865" spans="1:9" x14ac:dyDescent="0.25">
      <c r="A58865"/>
      <c r="B58865"/>
      <c r="C58865"/>
      <c r="D58865"/>
      <c r="E58865" s="148"/>
      <c r="F58865" s="148"/>
      <c r="G58865" s="149"/>
      <c r="H58865" s="148"/>
      <c r="I58865"/>
    </row>
    <row r="58866" spans="1:9" x14ac:dyDescent="0.25">
      <c r="A58866"/>
      <c r="B58866"/>
      <c r="C58866"/>
      <c r="D58866"/>
      <c r="E58866" s="148"/>
      <c r="F58866" s="148"/>
      <c r="G58866" s="149"/>
      <c r="H58866" s="148"/>
      <c r="I58866"/>
    </row>
    <row r="58867" spans="1:9" x14ac:dyDescent="0.25">
      <c r="A58867"/>
      <c r="B58867"/>
      <c r="C58867"/>
      <c r="D58867"/>
      <c r="E58867" s="148"/>
      <c r="F58867" s="148"/>
      <c r="G58867" s="149"/>
      <c r="H58867" s="148"/>
      <c r="I58867"/>
    </row>
    <row r="58868" spans="1:9" x14ac:dyDescent="0.25">
      <c r="A58868"/>
      <c r="B58868"/>
      <c r="C58868"/>
      <c r="D58868"/>
      <c r="E58868" s="148"/>
      <c r="F58868" s="148"/>
      <c r="G58868" s="149"/>
      <c r="H58868" s="148"/>
      <c r="I58868"/>
    </row>
    <row r="58869" spans="1:9" x14ac:dyDescent="0.25">
      <c r="A58869"/>
      <c r="B58869"/>
      <c r="C58869"/>
      <c r="D58869"/>
      <c r="E58869" s="148"/>
      <c r="F58869" s="148"/>
      <c r="G58869" s="149"/>
      <c r="H58869" s="148"/>
      <c r="I58869"/>
    </row>
    <row r="58870" spans="1:9" x14ac:dyDescent="0.25">
      <c r="A58870"/>
      <c r="B58870"/>
      <c r="C58870"/>
      <c r="D58870"/>
      <c r="E58870" s="148"/>
      <c r="F58870" s="148"/>
      <c r="G58870" s="149"/>
      <c r="H58870" s="148"/>
      <c r="I58870"/>
    </row>
    <row r="58871" spans="1:9" x14ac:dyDescent="0.25">
      <c r="A58871"/>
      <c r="B58871"/>
      <c r="C58871"/>
      <c r="D58871"/>
      <c r="E58871" s="148"/>
      <c r="F58871" s="148"/>
      <c r="G58871" s="149"/>
      <c r="H58871" s="148"/>
      <c r="I58871"/>
    </row>
    <row r="58872" spans="1:9" x14ac:dyDescent="0.25">
      <c r="A58872"/>
      <c r="B58872"/>
      <c r="C58872"/>
      <c r="D58872"/>
      <c r="E58872" s="148"/>
      <c r="F58872" s="148"/>
      <c r="G58872" s="149"/>
      <c r="H58872" s="148"/>
      <c r="I58872"/>
    </row>
    <row r="58873" spans="1:9" x14ac:dyDescent="0.25">
      <c r="A58873"/>
      <c r="B58873"/>
      <c r="C58873"/>
      <c r="D58873"/>
      <c r="E58873" s="148"/>
      <c r="F58873" s="148"/>
      <c r="G58873" s="149"/>
      <c r="H58873" s="148"/>
      <c r="I58873"/>
    </row>
    <row r="58874" spans="1:9" x14ac:dyDescent="0.25">
      <c r="A58874"/>
      <c r="B58874"/>
      <c r="C58874"/>
      <c r="D58874"/>
      <c r="E58874" s="148"/>
      <c r="F58874" s="148"/>
      <c r="G58874" s="149"/>
      <c r="H58874" s="148"/>
      <c r="I58874"/>
    </row>
    <row r="58875" spans="1:9" x14ac:dyDescent="0.25">
      <c r="A58875"/>
      <c r="B58875"/>
      <c r="C58875"/>
      <c r="D58875"/>
      <c r="E58875" s="148"/>
      <c r="F58875" s="148"/>
      <c r="G58875" s="149"/>
      <c r="H58875" s="148"/>
      <c r="I58875"/>
    </row>
    <row r="58876" spans="1:9" x14ac:dyDescent="0.25">
      <c r="A58876"/>
      <c r="B58876"/>
      <c r="C58876"/>
      <c r="D58876"/>
      <c r="E58876" s="148"/>
      <c r="F58876" s="148"/>
      <c r="G58876" s="149"/>
      <c r="H58876" s="148"/>
      <c r="I58876"/>
    </row>
    <row r="58877" spans="1:9" x14ac:dyDescent="0.25">
      <c r="A58877"/>
      <c r="B58877"/>
      <c r="C58877"/>
      <c r="D58877"/>
      <c r="E58877" s="148"/>
      <c r="F58877" s="148"/>
      <c r="G58877" s="149"/>
      <c r="H58877" s="148"/>
      <c r="I58877"/>
    </row>
    <row r="58878" spans="1:9" x14ac:dyDescent="0.25">
      <c r="A58878"/>
      <c r="B58878"/>
      <c r="C58878"/>
      <c r="D58878"/>
      <c r="E58878" s="148"/>
      <c r="F58878" s="148"/>
      <c r="G58878" s="149"/>
      <c r="H58878" s="148"/>
      <c r="I58878"/>
    </row>
    <row r="58879" spans="1:9" x14ac:dyDescent="0.25">
      <c r="A58879"/>
      <c r="B58879"/>
      <c r="C58879"/>
      <c r="D58879"/>
      <c r="E58879" s="148"/>
      <c r="F58879" s="148"/>
      <c r="G58879" s="149"/>
      <c r="H58879" s="148"/>
      <c r="I58879"/>
    </row>
    <row r="58880" spans="1:9" x14ac:dyDescent="0.25">
      <c r="A58880"/>
      <c r="B58880"/>
      <c r="C58880"/>
      <c r="D58880"/>
      <c r="E58880" s="148"/>
      <c r="F58880" s="148"/>
      <c r="G58880" s="149"/>
      <c r="H58880" s="148"/>
      <c r="I58880"/>
    </row>
    <row r="58881" spans="1:9" x14ac:dyDescent="0.25">
      <c r="A58881"/>
      <c r="B58881"/>
      <c r="C58881"/>
      <c r="D58881"/>
      <c r="E58881" s="148"/>
      <c r="F58881" s="148"/>
      <c r="G58881" s="149"/>
      <c r="H58881" s="148"/>
      <c r="I58881"/>
    </row>
    <row r="58882" spans="1:9" x14ac:dyDescent="0.25">
      <c r="A58882"/>
      <c r="B58882"/>
      <c r="C58882"/>
      <c r="D58882"/>
      <c r="E58882" s="148"/>
      <c r="F58882" s="148"/>
      <c r="G58882" s="149"/>
      <c r="H58882" s="148"/>
      <c r="I58882"/>
    </row>
    <row r="58883" spans="1:9" x14ac:dyDescent="0.25">
      <c r="A58883"/>
      <c r="B58883"/>
      <c r="C58883"/>
      <c r="D58883"/>
      <c r="E58883" s="148"/>
      <c r="F58883" s="148"/>
      <c r="G58883" s="149"/>
      <c r="H58883" s="148"/>
      <c r="I58883"/>
    </row>
    <row r="58884" spans="1:9" x14ac:dyDescent="0.25">
      <c r="A58884"/>
      <c r="B58884"/>
      <c r="C58884"/>
      <c r="D58884"/>
      <c r="E58884" s="148"/>
      <c r="F58884" s="148"/>
      <c r="G58884" s="149"/>
      <c r="H58884" s="148"/>
      <c r="I58884"/>
    </row>
    <row r="58885" spans="1:9" x14ac:dyDescent="0.25">
      <c r="A58885"/>
      <c r="B58885"/>
      <c r="C58885"/>
      <c r="D58885"/>
      <c r="E58885" s="148"/>
      <c r="F58885" s="148"/>
      <c r="G58885" s="149"/>
      <c r="H58885" s="148"/>
      <c r="I58885"/>
    </row>
    <row r="58886" spans="1:9" x14ac:dyDescent="0.25">
      <c r="A58886"/>
      <c r="B58886"/>
      <c r="C58886"/>
      <c r="D58886"/>
      <c r="E58886" s="148"/>
      <c r="F58886" s="148"/>
      <c r="G58886" s="149"/>
      <c r="H58886" s="148"/>
      <c r="I58886"/>
    </row>
    <row r="58887" spans="1:9" x14ac:dyDescent="0.25">
      <c r="A58887"/>
      <c r="B58887"/>
      <c r="C58887"/>
      <c r="D58887"/>
      <c r="E58887" s="148"/>
      <c r="F58887" s="148"/>
      <c r="G58887" s="149"/>
      <c r="H58887" s="148"/>
      <c r="I58887"/>
    </row>
    <row r="58888" spans="1:9" x14ac:dyDescent="0.25">
      <c r="A58888"/>
      <c r="B58888"/>
      <c r="C58888"/>
      <c r="D58888"/>
      <c r="E58888" s="148"/>
      <c r="F58888" s="148"/>
      <c r="G58888" s="149"/>
      <c r="H58888" s="148"/>
      <c r="I58888"/>
    </row>
    <row r="58889" spans="1:9" x14ac:dyDescent="0.25">
      <c r="A58889"/>
      <c r="B58889"/>
      <c r="C58889"/>
      <c r="D58889"/>
      <c r="E58889" s="148"/>
      <c r="F58889" s="148"/>
      <c r="G58889" s="149"/>
      <c r="H58889" s="148"/>
      <c r="I58889"/>
    </row>
    <row r="58890" spans="1:9" x14ac:dyDescent="0.25">
      <c r="A58890"/>
      <c r="B58890"/>
      <c r="C58890"/>
      <c r="D58890"/>
      <c r="E58890" s="148"/>
      <c r="F58890" s="148"/>
      <c r="G58890" s="149"/>
      <c r="H58890" s="148"/>
      <c r="I58890"/>
    </row>
    <row r="58891" spans="1:9" x14ac:dyDescent="0.25">
      <c r="A58891"/>
      <c r="B58891"/>
      <c r="C58891"/>
      <c r="D58891"/>
      <c r="E58891" s="148"/>
      <c r="F58891" s="148"/>
      <c r="G58891" s="149"/>
      <c r="H58891" s="148"/>
      <c r="I58891"/>
    </row>
    <row r="58892" spans="1:9" x14ac:dyDescent="0.25">
      <c r="A58892"/>
      <c r="B58892"/>
      <c r="C58892"/>
      <c r="D58892"/>
      <c r="E58892" s="148"/>
      <c r="F58892" s="148"/>
      <c r="G58892" s="149"/>
      <c r="H58892" s="148"/>
      <c r="I58892"/>
    </row>
    <row r="58893" spans="1:9" x14ac:dyDescent="0.25">
      <c r="A58893"/>
      <c r="B58893"/>
      <c r="C58893"/>
      <c r="D58893"/>
      <c r="E58893" s="148"/>
      <c r="F58893" s="148"/>
      <c r="G58893" s="149"/>
      <c r="H58893" s="148"/>
      <c r="I58893"/>
    </row>
    <row r="58894" spans="1:9" x14ac:dyDescent="0.25">
      <c r="A58894"/>
      <c r="B58894"/>
      <c r="C58894"/>
      <c r="D58894"/>
      <c r="E58894" s="148"/>
      <c r="F58894" s="148"/>
      <c r="G58894" s="149"/>
      <c r="H58894" s="148"/>
      <c r="I58894"/>
    </row>
    <row r="58895" spans="1:9" x14ac:dyDescent="0.25">
      <c r="A58895"/>
      <c r="B58895"/>
      <c r="C58895"/>
      <c r="D58895"/>
      <c r="E58895" s="148"/>
      <c r="F58895" s="148"/>
      <c r="G58895" s="149"/>
      <c r="H58895" s="148"/>
      <c r="I58895"/>
    </row>
    <row r="58896" spans="1:9" x14ac:dyDescent="0.25">
      <c r="A58896"/>
      <c r="B58896"/>
      <c r="C58896"/>
      <c r="D58896"/>
      <c r="E58896" s="148"/>
      <c r="F58896" s="148"/>
      <c r="G58896" s="149"/>
      <c r="H58896" s="148"/>
      <c r="I58896"/>
    </row>
    <row r="58897" spans="1:9" x14ac:dyDescent="0.25">
      <c r="A58897"/>
      <c r="B58897"/>
      <c r="C58897"/>
      <c r="D58897"/>
      <c r="E58897" s="148"/>
      <c r="F58897" s="148"/>
      <c r="G58897" s="149"/>
      <c r="H58897" s="148"/>
      <c r="I58897"/>
    </row>
    <row r="58898" spans="1:9" x14ac:dyDescent="0.25">
      <c r="A58898"/>
      <c r="B58898"/>
      <c r="C58898"/>
      <c r="D58898"/>
      <c r="E58898" s="148"/>
      <c r="F58898" s="148"/>
      <c r="G58898" s="149"/>
      <c r="H58898" s="148"/>
      <c r="I58898"/>
    </row>
    <row r="58899" spans="1:9" x14ac:dyDescent="0.25">
      <c r="A58899"/>
      <c r="B58899"/>
      <c r="C58899"/>
      <c r="D58899"/>
      <c r="E58899" s="148"/>
      <c r="F58899" s="148"/>
      <c r="G58899" s="149"/>
      <c r="H58899" s="148"/>
      <c r="I58899"/>
    </row>
    <row r="58900" spans="1:9" x14ac:dyDescent="0.25">
      <c r="A58900"/>
      <c r="B58900"/>
      <c r="C58900"/>
      <c r="D58900"/>
      <c r="E58900" s="148"/>
      <c r="F58900" s="148"/>
      <c r="G58900" s="149"/>
      <c r="H58900" s="148"/>
      <c r="I58900"/>
    </row>
    <row r="58901" spans="1:9" x14ac:dyDescent="0.25">
      <c r="A58901"/>
      <c r="B58901"/>
      <c r="C58901"/>
      <c r="D58901"/>
      <c r="E58901" s="148"/>
      <c r="F58901" s="148"/>
      <c r="G58901" s="149"/>
      <c r="H58901" s="148"/>
      <c r="I58901"/>
    </row>
    <row r="58902" spans="1:9" x14ac:dyDescent="0.25">
      <c r="A58902"/>
      <c r="B58902"/>
      <c r="C58902"/>
      <c r="D58902"/>
      <c r="E58902" s="148"/>
      <c r="F58902" s="148"/>
      <c r="G58902" s="149"/>
      <c r="H58902" s="148"/>
      <c r="I58902"/>
    </row>
    <row r="58903" spans="1:9" x14ac:dyDescent="0.25">
      <c r="A58903"/>
      <c r="B58903"/>
      <c r="C58903"/>
      <c r="D58903"/>
      <c r="E58903" s="148"/>
      <c r="F58903" s="148"/>
      <c r="G58903" s="149"/>
      <c r="H58903" s="148"/>
      <c r="I58903"/>
    </row>
    <row r="58904" spans="1:9" x14ac:dyDescent="0.25">
      <c r="A58904"/>
      <c r="B58904"/>
      <c r="C58904"/>
      <c r="D58904"/>
      <c r="E58904" s="148"/>
      <c r="F58904" s="148"/>
      <c r="G58904" s="149"/>
      <c r="H58904" s="148"/>
      <c r="I58904"/>
    </row>
    <row r="58905" spans="1:9" x14ac:dyDescent="0.25">
      <c r="A58905"/>
      <c r="B58905"/>
      <c r="C58905"/>
      <c r="D58905"/>
      <c r="E58905" s="148"/>
      <c r="F58905" s="148"/>
      <c r="G58905" s="149"/>
      <c r="H58905" s="148"/>
      <c r="I58905"/>
    </row>
    <row r="58906" spans="1:9" x14ac:dyDescent="0.25">
      <c r="A58906"/>
      <c r="B58906"/>
      <c r="C58906"/>
      <c r="D58906"/>
      <c r="E58906" s="148"/>
      <c r="F58906" s="148"/>
      <c r="G58906" s="149"/>
      <c r="H58906" s="148"/>
      <c r="I58906"/>
    </row>
    <row r="58907" spans="1:9" x14ac:dyDescent="0.25">
      <c r="A58907"/>
      <c r="B58907"/>
      <c r="C58907"/>
      <c r="D58907"/>
      <c r="E58907" s="148"/>
      <c r="F58907" s="148"/>
      <c r="G58907" s="149"/>
      <c r="H58907" s="148"/>
      <c r="I58907"/>
    </row>
    <row r="58908" spans="1:9" x14ac:dyDescent="0.25">
      <c r="A58908"/>
      <c r="B58908"/>
      <c r="C58908"/>
      <c r="D58908"/>
      <c r="E58908" s="148"/>
      <c r="F58908" s="148"/>
      <c r="G58908" s="149"/>
      <c r="H58908" s="148"/>
      <c r="I58908"/>
    </row>
    <row r="58909" spans="1:9" x14ac:dyDescent="0.25">
      <c r="A58909"/>
      <c r="B58909"/>
      <c r="C58909"/>
      <c r="D58909"/>
      <c r="E58909" s="148"/>
      <c r="F58909" s="148"/>
      <c r="G58909" s="149"/>
      <c r="H58909" s="148"/>
      <c r="I58909"/>
    </row>
    <row r="58910" spans="1:9" x14ac:dyDescent="0.25">
      <c r="A58910"/>
      <c r="B58910"/>
      <c r="C58910"/>
      <c r="D58910"/>
      <c r="E58910" s="148"/>
      <c r="F58910" s="148"/>
      <c r="G58910" s="149"/>
      <c r="H58910" s="148"/>
      <c r="I58910"/>
    </row>
    <row r="58911" spans="1:9" x14ac:dyDescent="0.25">
      <c r="A58911"/>
      <c r="B58911"/>
      <c r="C58911"/>
      <c r="D58911"/>
      <c r="E58911" s="148"/>
      <c r="F58911" s="148"/>
      <c r="G58911" s="149"/>
      <c r="H58911" s="148"/>
      <c r="I58911"/>
    </row>
    <row r="58912" spans="1:9" x14ac:dyDescent="0.25">
      <c r="A58912"/>
      <c r="B58912"/>
      <c r="C58912"/>
      <c r="D58912"/>
      <c r="E58912" s="148"/>
      <c r="F58912" s="148"/>
      <c r="G58912" s="149"/>
      <c r="H58912" s="148"/>
      <c r="I58912"/>
    </row>
    <row r="58913" spans="1:9" x14ac:dyDescent="0.25">
      <c r="A58913"/>
      <c r="B58913"/>
      <c r="C58913"/>
      <c r="D58913"/>
      <c r="E58913" s="148"/>
      <c r="F58913" s="148"/>
      <c r="G58913" s="149"/>
      <c r="H58913" s="148"/>
      <c r="I58913"/>
    </row>
    <row r="58914" spans="1:9" x14ac:dyDescent="0.25">
      <c r="A58914"/>
      <c r="B58914"/>
      <c r="C58914"/>
      <c r="D58914"/>
      <c r="E58914" s="148"/>
      <c r="F58914" s="148"/>
      <c r="G58914" s="149"/>
      <c r="H58914" s="148"/>
      <c r="I58914"/>
    </row>
    <row r="58915" spans="1:9" x14ac:dyDescent="0.25">
      <c r="A58915"/>
      <c r="B58915"/>
      <c r="C58915"/>
      <c r="D58915"/>
      <c r="E58915" s="148"/>
      <c r="F58915" s="148"/>
      <c r="G58915" s="149"/>
      <c r="H58915" s="148"/>
      <c r="I58915"/>
    </row>
    <row r="58916" spans="1:9" x14ac:dyDescent="0.25">
      <c r="A58916"/>
      <c r="B58916"/>
      <c r="C58916"/>
      <c r="D58916"/>
      <c r="E58916" s="148"/>
      <c r="F58916" s="148"/>
      <c r="G58916" s="149"/>
      <c r="H58916" s="148"/>
      <c r="I58916"/>
    </row>
    <row r="58917" spans="1:9" x14ac:dyDescent="0.25">
      <c r="A58917"/>
      <c r="B58917"/>
      <c r="C58917"/>
      <c r="D58917"/>
      <c r="E58917" s="148"/>
      <c r="F58917" s="148"/>
      <c r="G58917" s="149"/>
      <c r="H58917" s="148"/>
      <c r="I58917"/>
    </row>
    <row r="58918" spans="1:9" x14ac:dyDescent="0.25">
      <c r="A58918"/>
      <c r="B58918"/>
      <c r="C58918"/>
      <c r="D58918"/>
      <c r="E58918" s="148"/>
      <c r="F58918" s="148"/>
      <c r="G58918" s="149"/>
      <c r="H58918" s="148"/>
      <c r="I58918"/>
    </row>
    <row r="58919" spans="1:9" x14ac:dyDescent="0.25">
      <c r="A58919"/>
      <c r="B58919"/>
      <c r="C58919"/>
      <c r="D58919"/>
      <c r="E58919" s="148"/>
      <c r="F58919" s="148"/>
      <c r="G58919" s="149"/>
      <c r="H58919" s="148"/>
      <c r="I58919"/>
    </row>
    <row r="58920" spans="1:9" x14ac:dyDescent="0.25">
      <c r="A58920"/>
      <c r="B58920"/>
      <c r="C58920"/>
      <c r="D58920"/>
      <c r="E58920" s="148"/>
      <c r="F58920" s="148"/>
      <c r="G58920" s="149"/>
      <c r="H58920" s="148"/>
      <c r="I58920"/>
    </row>
    <row r="58921" spans="1:9" x14ac:dyDescent="0.25">
      <c r="A58921"/>
      <c r="B58921"/>
      <c r="C58921"/>
      <c r="D58921"/>
      <c r="E58921" s="148"/>
      <c r="F58921" s="148"/>
      <c r="G58921" s="149"/>
      <c r="H58921" s="148"/>
      <c r="I58921"/>
    </row>
    <row r="58922" spans="1:9" x14ac:dyDescent="0.25">
      <c r="A58922"/>
      <c r="B58922"/>
      <c r="C58922"/>
      <c r="D58922"/>
      <c r="E58922" s="148"/>
      <c r="F58922" s="148"/>
      <c r="G58922" s="149"/>
      <c r="H58922" s="148"/>
      <c r="I58922"/>
    </row>
    <row r="58923" spans="1:9" x14ac:dyDescent="0.25">
      <c r="A58923"/>
      <c r="B58923"/>
      <c r="C58923"/>
      <c r="D58923"/>
      <c r="E58923" s="148"/>
      <c r="F58923" s="148"/>
      <c r="G58923" s="149"/>
      <c r="H58923" s="148"/>
      <c r="I58923"/>
    </row>
    <row r="58924" spans="1:9" x14ac:dyDescent="0.25">
      <c r="A58924"/>
      <c r="B58924"/>
      <c r="C58924"/>
      <c r="D58924"/>
      <c r="E58924" s="148"/>
      <c r="F58924" s="148"/>
      <c r="G58924" s="149"/>
      <c r="H58924" s="148"/>
      <c r="I58924"/>
    </row>
    <row r="58925" spans="1:9" x14ac:dyDescent="0.25">
      <c r="A58925"/>
      <c r="B58925"/>
      <c r="C58925"/>
      <c r="D58925"/>
      <c r="E58925" s="148"/>
      <c r="F58925" s="148"/>
      <c r="G58925" s="149"/>
      <c r="H58925" s="148"/>
      <c r="I58925"/>
    </row>
    <row r="58926" spans="1:9" x14ac:dyDescent="0.25">
      <c r="A58926"/>
      <c r="B58926"/>
      <c r="C58926"/>
      <c r="D58926"/>
      <c r="E58926" s="148"/>
      <c r="F58926" s="148"/>
      <c r="G58926" s="149"/>
      <c r="H58926" s="148"/>
      <c r="I58926"/>
    </row>
    <row r="58927" spans="1:9" x14ac:dyDescent="0.25">
      <c r="A58927"/>
      <c r="B58927"/>
      <c r="C58927"/>
      <c r="D58927"/>
      <c r="E58927" s="148"/>
      <c r="F58927" s="148"/>
      <c r="G58927" s="149"/>
      <c r="H58927" s="148"/>
      <c r="I58927"/>
    </row>
    <row r="58928" spans="1:9" x14ac:dyDescent="0.25">
      <c r="A58928"/>
      <c r="B58928"/>
      <c r="C58928"/>
      <c r="D58928"/>
      <c r="E58928" s="148"/>
      <c r="F58928" s="148"/>
      <c r="G58928" s="149"/>
      <c r="H58928" s="148"/>
      <c r="I58928"/>
    </row>
    <row r="58929" spans="1:9" x14ac:dyDescent="0.25">
      <c r="A58929"/>
      <c r="B58929"/>
      <c r="C58929"/>
      <c r="D58929"/>
      <c r="E58929" s="148"/>
      <c r="F58929" s="148"/>
      <c r="G58929" s="149"/>
      <c r="H58929" s="148"/>
      <c r="I58929"/>
    </row>
    <row r="58930" spans="1:9" x14ac:dyDescent="0.25">
      <c r="A58930"/>
      <c r="B58930"/>
      <c r="C58930"/>
      <c r="D58930"/>
      <c r="E58930" s="148"/>
      <c r="F58930" s="148"/>
      <c r="G58930" s="149"/>
      <c r="H58930" s="148"/>
      <c r="I58930"/>
    </row>
    <row r="58931" spans="1:9" x14ac:dyDescent="0.25">
      <c r="A58931"/>
      <c r="B58931"/>
      <c r="C58931"/>
      <c r="D58931"/>
      <c r="E58931" s="148"/>
      <c r="F58931" s="148"/>
      <c r="G58931" s="149"/>
      <c r="H58931" s="148"/>
      <c r="I58931"/>
    </row>
    <row r="58932" spans="1:9" x14ac:dyDescent="0.25">
      <c r="A58932"/>
      <c r="B58932"/>
      <c r="C58932"/>
      <c r="D58932"/>
      <c r="E58932" s="148"/>
      <c r="F58932" s="148"/>
      <c r="G58932" s="149"/>
      <c r="H58932" s="148"/>
      <c r="I58932"/>
    </row>
    <row r="58933" spans="1:9" x14ac:dyDescent="0.25">
      <c r="A58933"/>
      <c r="B58933"/>
      <c r="C58933"/>
      <c r="D58933"/>
      <c r="E58933" s="148"/>
      <c r="F58933" s="148"/>
      <c r="G58933" s="149"/>
      <c r="H58933" s="148"/>
      <c r="I58933"/>
    </row>
    <row r="58934" spans="1:9" x14ac:dyDescent="0.25">
      <c r="A58934"/>
      <c r="B58934"/>
      <c r="C58934"/>
      <c r="D58934"/>
      <c r="E58934" s="148"/>
      <c r="F58934" s="148"/>
      <c r="G58934" s="149"/>
      <c r="H58934" s="148"/>
      <c r="I58934"/>
    </row>
    <row r="58935" spans="1:9" x14ac:dyDescent="0.25">
      <c r="A58935"/>
      <c r="B58935"/>
      <c r="C58935"/>
      <c r="D58935"/>
      <c r="E58935" s="148"/>
      <c r="F58935" s="148"/>
      <c r="G58935" s="149"/>
      <c r="H58935" s="148"/>
      <c r="I58935"/>
    </row>
    <row r="58936" spans="1:9" x14ac:dyDescent="0.25">
      <c r="A58936"/>
      <c r="B58936"/>
      <c r="C58936"/>
      <c r="D58936"/>
      <c r="E58936" s="148"/>
      <c r="F58936" s="148"/>
      <c r="G58936" s="149"/>
      <c r="H58936" s="148"/>
      <c r="I58936"/>
    </row>
    <row r="58937" spans="1:9" x14ac:dyDescent="0.25">
      <c r="A58937"/>
      <c r="B58937"/>
      <c r="C58937"/>
      <c r="D58937"/>
      <c r="E58937" s="148"/>
      <c r="F58937" s="148"/>
      <c r="G58937" s="149"/>
      <c r="H58937" s="148"/>
      <c r="I58937"/>
    </row>
    <row r="58938" spans="1:9" x14ac:dyDescent="0.25">
      <c r="A58938"/>
      <c r="B58938"/>
      <c r="C58938"/>
      <c r="D58938"/>
      <c r="E58938" s="148"/>
      <c r="F58938" s="148"/>
      <c r="G58938" s="149"/>
      <c r="H58938" s="148"/>
      <c r="I58938"/>
    </row>
    <row r="58939" spans="1:9" x14ac:dyDescent="0.25">
      <c r="A58939"/>
      <c r="B58939"/>
      <c r="C58939"/>
      <c r="D58939"/>
      <c r="E58939" s="148"/>
      <c r="F58939" s="148"/>
      <c r="G58939" s="149"/>
      <c r="H58939" s="148"/>
      <c r="I58939"/>
    </row>
    <row r="58940" spans="1:9" x14ac:dyDescent="0.25">
      <c r="A58940"/>
      <c r="B58940"/>
      <c r="C58940"/>
      <c r="D58940"/>
      <c r="E58940" s="148"/>
      <c r="F58940" s="148"/>
      <c r="G58940" s="149"/>
      <c r="H58940" s="148"/>
      <c r="I58940"/>
    </row>
    <row r="58941" spans="1:9" x14ac:dyDescent="0.25">
      <c r="A58941"/>
      <c r="B58941"/>
      <c r="C58941"/>
      <c r="D58941"/>
      <c r="E58941" s="148"/>
      <c r="F58941" s="148"/>
      <c r="G58941" s="149"/>
      <c r="H58941" s="148"/>
      <c r="I58941"/>
    </row>
    <row r="58942" spans="1:9" x14ac:dyDescent="0.25">
      <c r="A58942"/>
      <c r="B58942"/>
      <c r="C58942"/>
      <c r="D58942"/>
      <c r="E58942" s="148"/>
      <c r="F58942" s="148"/>
      <c r="G58942" s="149"/>
      <c r="H58942" s="148"/>
      <c r="I58942"/>
    </row>
    <row r="58943" spans="1:9" x14ac:dyDescent="0.25">
      <c r="A58943"/>
      <c r="B58943"/>
      <c r="C58943"/>
      <c r="D58943"/>
      <c r="E58943" s="148"/>
      <c r="F58943" s="148"/>
      <c r="G58943" s="149"/>
      <c r="H58943" s="148"/>
      <c r="I58943"/>
    </row>
    <row r="58944" spans="1:9" x14ac:dyDescent="0.25">
      <c r="A58944"/>
      <c r="B58944"/>
      <c r="C58944"/>
      <c r="D58944"/>
      <c r="E58944" s="148"/>
      <c r="F58944" s="148"/>
      <c r="G58944" s="149"/>
      <c r="H58944" s="148"/>
      <c r="I58944"/>
    </row>
    <row r="58945" spans="1:9" x14ac:dyDescent="0.25">
      <c r="A58945"/>
      <c r="B58945"/>
      <c r="C58945"/>
      <c r="D58945"/>
      <c r="E58945" s="148"/>
      <c r="F58945" s="148"/>
      <c r="G58945" s="149"/>
      <c r="H58945" s="148"/>
      <c r="I58945"/>
    </row>
    <row r="58946" spans="1:9" x14ac:dyDescent="0.25">
      <c r="A58946"/>
      <c r="B58946"/>
      <c r="C58946"/>
      <c r="D58946"/>
      <c r="E58946" s="148"/>
      <c r="F58946" s="148"/>
      <c r="G58946" s="149"/>
      <c r="H58946" s="148"/>
      <c r="I58946"/>
    </row>
    <row r="58947" spans="1:9" x14ac:dyDescent="0.25">
      <c r="A58947"/>
      <c r="B58947"/>
      <c r="C58947"/>
      <c r="D58947"/>
      <c r="E58947" s="148"/>
      <c r="F58947" s="148"/>
      <c r="G58947" s="149"/>
      <c r="H58947" s="148"/>
      <c r="I58947"/>
    </row>
    <row r="58948" spans="1:9" x14ac:dyDescent="0.25">
      <c r="A58948"/>
      <c r="B58948"/>
      <c r="C58948"/>
      <c r="D58948"/>
      <c r="E58948" s="148"/>
      <c r="F58948" s="148"/>
      <c r="G58948" s="149"/>
      <c r="H58948" s="148"/>
      <c r="I58948"/>
    </row>
    <row r="58949" spans="1:9" x14ac:dyDescent="0.25">
      <c r="A58949"/>
      <c r="B58949"/>
      <c r="C58949"/>
      <c r="D58949"/>
      <c r="E58949" s="148"/>
      <c r="F58949" s="148"/>
      <c r="G58949" s="149"/>
      <c r="H58949" s="148"/>
      <c r="I58949"/>
    </row>
    <row r="58950" spans="1:9" x14ac:dyDescent="0.25">
      <c r="A58950"/>
      <c r="B58950"/>
      <c r="C58950"/>
      <c r="D58950"/>
      <c r="E58950" s="148"/>
      <c r="F58950" s="148"/>
      <c r="G58950" s="149"/>
      <c r="H58950" s="148"/>
      <c r="I58950"/>
    </row>
    <row r="58951" spans="1:9" x14ac:dyDescent="0.25">
      <c r="A58951"/>
      <c r="B58951"/>
      <c r="C58951"/>
      <c r="D58951"/>
      <c r="E58951" s="148"/>
      <c r="F58951" s="148"/>
      <c r="G58951" s="149"/>
      <c r="H58951" s="148"/>
      <c r="I58951"/>
    </row>
    <row r="58952" spans="1:9" x14ac:dyDescent="0.25">
      <c r="A58952"/>
      <c r="B58952"/>
      <c r="C58952"/>
      <c r="D58952"/>
      <c r="E58952" s="148"/>
      <c r="F58952" s="148"/>
      <c r="G58952" s="149"/>
      <c r="H58952" s="148"/>
      <c r="I58952"/>
    </row>
    <row r="58953" spans="1:9" x14ac:dyDescent="0.25">
      <c r="A58953"/>
      <c r="B58953"/>
      <c r="C58953"/>
      <c r="D58953"/>
      <c r="E58953" s="148"/>
      <c r="F58953" s="148"/>
      <c r="G58953" s="149"/>
      <c r="H58953" s="148"/>
      <c r="I58953"/>
    </row>
    <row r="58954" spans="1:9" x14ac:dyDescent="0.25">
      <c r="A58954"/>
      <c r="B58954"/>
      <c r="C58954"/>
      <c r="D58954"/>
      <c r="E58954" s="148"/>
      <c r="F58954" s="148"/>
      <c r="G58954" s="149"/>
      <c r="H58954" s="148"/>
      <c r="I58954"/>
    </row>
    <row r="58955" spans="1:9" x14ac:dyDescent="0.25">
      <c r="A58955"/>
      <c r="B58955"/>
      <c r="C58955"/>
      <c r="D58955"/>
      <c r="E58955" s="148"/>
      <c r="F58955" s="148"/>
      <c r="G58955" s="149"/>
      <c r="H58955" s="148"/>
      <c r="I58955"/>
    </row>
    <row r="58956" spans="1:9" x14ac:dyDescent="0.25">
      <c r="A58956"/>
      <c r="B58956"/>
      <c r="C58956"/>
      <c r="D58956"/>
      <c r="E58956" s="148"/>
      <c r="F58956" s="148"/>
      <c r="G58956" s="149"/>
      <c r="H58956" s="148"/>
      <c r="I58956"/>
    </row>
    <row r="58957" spans="1:9" x14ac:dyDescent="0.25">
      <c r="A58957"/>
      <c r="B58957"/>
      <c r="C58957"/>
      <c r="D58957"/>
      <c r="E58957" s="148"/>
      <c r="F58957" s="148"/>
      <c r="G58957" s="149"/>
      <c r="H58957" s="148"/>
      <c r="I58957"/>
    </row>
    <row r="58958" spans="1:9" x14ac:dyDescent="0.25">
      <c r="A58958"/>
      <c r="B58958"/>
      <c r="C58958"/>
      <c r="D58958"/>
      <c r="E58958" s="148"/>
      <c r="F58958" s="148"/>
      <c r="G58958" s="149"/>
      <c r="H58958" s="148"/>
      <c r="I58958"/>
    </row>
    <row r="58959" spans="1:9" x14ac:dyDescent="0.25">
      <c r="A58959"/>
      <c r="B58959"/>
      <c r="C58959"/>
      <c r="D58959"/>
      <c r="E58959" s="148"/>
      <c r="F58959" s="148"/>
      <c r="G58959" s="149"/>
      <c r="H58959" s="148"/>
      <c r="I58959"/>
    </row>
    <row r="58960" spans="1:9" x14ac:dyDescent="0.25">
      <c r="A58960"/>
      <c r="B58960"/>
      <c r="C58960"/>
      <c r="D58960"/>
      <c r="E58960" s="148"/>
      <c r="F58960" s="148"/>
      <c r="G58960" s="149"/>
      <c r="H58960" s="148"/>
      <c r="I58960"/>
    </row>
    <row r="58961" spans="1:9" x14ac:dyDescent="0.25">
      <c r="A58961"/>
      <c r="B58961"/>
      <c r="C58961"/>
      <c r="D58961"/>
      <c r="E58961" s="148"/>
      <c r="F58961" s="148"/>
      <c r="G58961" s="149"/>
      <c r="H58961" s="148"/>
      <c r="I58961"/>
    </row>
    <row r="58962" spans="1:9" x14ac:dyDescent="0.25">
      <c r="A58962"/>
      <c r="B58962"/>
      <c r="C58962"/>
      <c r="D58962"/>
      <c r="E58962" s="148"/>
      <c r="F58962" s="148"/>
      <c r="G58962" s="149"/>
      <c r="H58962" s="148"/>
      <c r="I58962"/>
    </row>
    <row r="58963" spans="1:9" x14ac:dyDescent="0.25">
      <c r="A58963"/>
      <c r="B58963"/>
      <c r="C58963"/>
      <c r="D58963"/>
      <c r="E58963" s="148"/>
      <c r="F58963" s="148"/>
      <c r="G58963" s="149"/>
      <c r="H58963" s="148"/>
      <c r="I58963"/>
    </row>
    <row r="58964" spans="1:9" x14ac:dyDescent="0.25">
      <c r="A58964"/>
      <c r="B58964"/>
      <c r="C58964"/>
      <c r="D58964"/>
      <c r="E58964" s="148"/>
      <c r="F58964" s="148"/>
      <c r="G58964" s="149"/>
      <c r="H58964" s="148"/>
      <c r="I58964"/>
    </row>
    <row r="58965" spans="1:9" x14ac:dyDescent="0.25">
      <c r="A58965"/>
      <c r="B58965"/>
      <c r="C58965"/>
      <c r="D58965"/>
      <c r="E58965" s="148"/>
      <c r="F58965" s="148"/>
      <c r="G58965" s="149"/>
      <c r="H58965" s="148"/>
      <c r="I58965"/>
    </row>
    <row r="58966" spans="1:9" x14ac:dyDescent="0.25">
      <c r="A58966"/>
      <c r="B58966"/>
      <c r="C58966"/>
      <c r="D58966"/>
      <c r="E58966" s="148"/>
      <c r="F58966" s="148"/>
      <c r="G58966" s="149"/>
      <c r="H58966" s="148"/>
      <c r="I58966"/>
    </row>
    <row r="58967" spans="1:9" x14ac:dyDescent="0.25">
      <c r="A58967"/>
      <c r="B58967"/>
      <c r="C58967"/>
      <c r="D58967"/>
      <c r="E58967" s="148"/>
      <c r="F58967" s="148"/>
      <c r="G58967" s="149"/>
      <c r="H58967" s="148"/>
      <c r="I58967"/>
    </row>
    <row r="58968" spans="1:9" x14ac:dyDescent="0.25">
      <c r="A58968"/>
      <c r="B58968"/>
      <c r="C58968"/>
      <c r="D58968"/>
      <c r="E58968" s="148"/>
      <c r="F58968" s="148"/>
      <c r="G58968" s="149"/>
      <c r="H58968" s="148"/>
      <c r="I58968"/>
    </row>
    <row r="58969" spans="1:9" x14ac:dyDescent="0.25">
      <c r="A58969"/>
      <c r="B58969"/>
      <c r="C58969"/>
      <c r="D58969"/>
      <c r="E58969" s="148"/>
      <c r="F58969" s="148"/>
      <c r="G58969" s="149"/>
      <c r="H58969" s="148"/>
      <c r="I58969"/>
    </row>
    <row r="58970" spans="1:9" x14ac:dyDescent="0.25">
      <c r="A58970"/>
      <c r="B58970"/>
      <c r="C58970"/>
      <c r="D58970"/>
      <c r="E58970" s="148"/>
      <c r="F58970" s="148"/>
      <c r="G58970" s="149"/>
      <c r="H58970" s="148"/>
      <c r="I58970"/>
    </row>
    <row r="58971" spans="1:9" x14ac:dyDescent="0.25">
      <c r="A58971"/>
      <c r="B58971"/>
      <c r="C58971"/>
      <c r="D58971"/>
      <c r="E58971" s="148"/>
      <c r="F58971" s="148"/>
      <c r="G58971" s="149"/>
      <c r="H58971" s="148"/>
      <c r="I58971"/>
    </row>
    <row r="58972" spans="1:9" x14ac:dyDescent="0.25">
      <c r="A58972"/>
      <c r="B58972"/>
      <c r="C58972"/>
      <c r="D58972"/>
      <c r="E58972" s="148"/>
      <c r="F58972" s="148"/>
      <c r="G58972" s="149"/>
      <c r="H58972" s="148"/>
      <c r="I58972"/>
    </row>
    <row r="58973" spans="1:9" x14ac:dyDescent="0.25">
      <c r="A58973"/>
      <c r="B58973"/>
      <c r="C58973"/>
      <c r="D58973"/>
      <c r="E58973" s="148"/>
      <c r="F58973" s="148"/>
      <c r="G58973" s="149"/>
      <c r="H58973" s="148"/>
      <c r="I58973"/>
    </row>
    <row r="58974" spans="1:9" x14ac:dyDescent="0.25">
      <c r="A58974"/>
      <c r="B58974"/>
      <c r="C58974"/>
      <c r="D58974"/>
      <c r="E58974" s="148"/>
      <c r="F58974" s="148"/>
      <c r="G58974" s="149"/>
      <c r="H58974" s="148"/>
      <c r="I58974"/>
    </row>
    <row r="58975" spans="1:9" x14ac:dyDescent="0.25">
      <c r="A58975"/>
      <c r="B58975"/>
      <c r="C58975"/>
      <c r="D58975"/>
      <c r="E58975" s="148"/>
      <c r="F58975" s="148"/>
      <c r="G58975" s="149"/>
      <c r="H58975" s="148"/>
      <c r="I58975"/>
    </row>
    <row r="58976" spans="1:9" x14ac:dyDescent="0.25">
      <c r="A58976"/>
      <c r="B58976"/>
      <c r="C58976"/>
      <c r="D58976"/>
      <c r="E58976" s="148"/>
      <c r="F58976" s="148"/>
      <c r="G58976" s="149"/>
      <c r="H58976" s="148"/>
      <c r="I58976"/>
    </row>
    <row r="58977" spans="1:9" x14ac:dyDescent="0.25">
      <c r="A58977"/>
      <c r="B58977"/>
      <c r="C58977"/>
      <c r="D58977"/>
      <c r="E58977" s="148"/>
      <c r="F58977" s="148"/>
      <c r="G58977" s="149"/>
      <c r="H58977" s="148"/>
      <c r="I58977"/>
    </row>
    <row r="58978" spans="1:9" x14ac:dyDescent="0.25">
      <c r="A58978"/>
      <c r="B58978"/>
      <c r="C58978"/>
      <c r="D58978"/>
      <c r="E58978" s="148"/>
      <c r="F58978" s="148"/>
      <c r="G58978" s="149"/>
      <c r="H58978" s="148"/>
      <c r="I58978"/>
    </row>
    <row r="58979" spans="1:9" x14ac:dyDescent="0.25">
      <c r="A58979"/>
      <c r="B58979"/>
      <c r="C58979"/>
      <c r="D58979"/>
      <c r="E58979" s="148"/>
      <c r="F58979" s="148"/>
      <c r="G58979" s="149"/>
      <c r="H58979" s="148"/>
      <c r="I58979"/>
    </row>
    <row r="58980" spans="1:9" x14ac:dyDescent="0.25">
      <c r="A58980"/>
      <c r="B58980"/>
      <c r="C58980"/>
      <c r="D58980"/>
      <c r="E58980" s="148"/>
      <c r="F58980" s="148"/>
      <c r="G58980" s="149"/>
      <c r="H58980" s="148"/>
      <c r="I58980"/>
    </row>
    <row r="58981" spans="1:9" x14ac:dyDescent="0.25">
      <c r="A58981"/>
      <c r="B58981"/>
      <c r="C58981"/>
      <c r="D58981"/>
      <c r="E58981" s="148"/>
      <c r="F58981" s="148"/>
      <c r="G58981" s="149"/>
      <c r="H58981" s="148"/>
      <c r="I58981"/>
    </row>
    <row r="58982" spans="1:9" x14ac:dyDescent="0.25">
      <c r="A58982"/>
      <c r="B58982"/>
      <c r="C58982"/>
      <c r="D58982"/>
      <c r="E58982" s="148"/>
      <c r="F58982" s="148"/>
      <c r="G58982" s="149"/>
      <c r="H58982" s="148"/>
      <c r="I58982"/>
    </row>
    <row r="58983" spans="1:9" x14ac:dyDescent="0.25">
      <c r="A58983"/>
      <c r="B58983"/>
      <c r="C58983"/>
      <c r="D58983"/>
      <c r="E58983" s="148"/>
      <c r="F58983" s="148"/>
      <c r="G58983" s="149"/>
      <c r="H58983" s="148"/>
      <c r="I58983"/>
    </row>
    <row r="58984" spans="1:9" x14ac:dyDescent="0.25">
      <c r="A58984"/>
      <c r="B58984"/>
      <c r="C58984"/>
      <c r="D58984"/>
      <c r="E58984" s="148"/>
      <c r="F58984" s="148"/>
      <c r="G58984" s="149"/>
      <c r="H58984" s="148"/>
      <c r="I58984"/>
    </row>
    <row r="58985" spans="1:9" x14ac:dyDescent="0.25">
      <c r="A58985"/>
      <c r="B58985"/>
      <c r="C58985"/>
      <c r="D58985"/>
      <c r="E58985" s="148"/>
      <c r="F58985" s="148"/>
      <c r="G58985" s="149"/>
      <c r="H58985" s="148"/>
      <c r="I58985"/>
    </row>
    <row r="58986" spans="1:9" x14ac:dyDescent="0.25">
      <c r="A58986"/>
      <c r="B58986"/>
      <c r="C58986"/>
      <c r="D58986"/>
      <c r="E58986" s="148"/>
      <c r="F58986" s="148"/>
      <c r="G58986" s="149"/>
      <c r="H58986" s="148"/>
      <c r="I58986"/>
    </row>
    <row r="58987" spans="1:9" x14ac:dyDescent="0.25">
      <c r="A58987"/>
      <c r="B58987"/>
      <c r="C58987"/>
      <c r="D58987"/>
      <c r="E58987" s="148"/>
      <c r="F58987" s="148"/>
      <c r="G58987" s="149"/>
      <c r="H58987" s="148"/>
      <c r="I58987"/>
    </row>
    <row r="58988" spans="1:9" x14ac:dyDescent="0.25">
      <c r="A58988"/>
      <c r="B58988"/>
      <c r="C58988"/>
      <c r="D58988"/>
      <c r="E58988" s="148"/>
      <c r="F58988" s="148"/>
      <c r="G58988" s="149"/>
      <c r="H58988" s="148"/>
      <c r="I58988"/>
    </row>
    <row r="58989" spans="1:9" x14ac:dyDescent="0.25">
      <c r="A58989"/>
      <c r="B58989"/>
      <c r="C58989"/>
      <c r="D58989"/>
      <c r="E58989" s="148"/>
      <c r="F58989" s="148"/>
      <c r="G58989" s="149"/>
      <c r="H58989" s="148"/>
      <c r="I58989"/>
    </row>
    <row r="58990" spans="1:9" x14ac:dyDescent="0.25">
      <c r="A58990"/>
      <c r="B58990"/>
      <c r="C58990"/>
      <c r="D58990"/>
      <c r="E58990" s="148"/>
      <c r="F58990" s="148"/>
      <c r="G58990" s="149"/>
      <c r="H58990" s="148"/>
      <c r="I58990"/>
    </row>
    <row r="58991" spans="1:9" x14ac:dyDescent="0.25">
      <c r="A58991"/>
      <c r="B58991"/>
      <c r="C58991"/>
      <c r="D58991"/>
      <c r="E58991" s="148"/>
      <c r="F58991" s="148"/>
      <c r="G58991" s="149"/>
      <c r="H58991" s="148"/>
      <c r="I58991"/>
    </row>
    <row r="58992" spans="1:9" x14ac:dyDescent="0.25">
      <c r="A58992"/>
      <c r="B58992"/>
      <c r="C58992"/>
      <c r="D58992"/>
      <c r="E58992" s="148"/>
      <c r="F58992" s="148"/>
      <c r="G58992" s="149"/>
      <c r="H58992" s="148"/>
      <c r="I58992"/>
    </row>
    <row r="58993" spans="1:9" x14ac:dyDescent="0.25">
      <c r="A58993"/>
      <c r="B58993"/>
      <c r="C58993"/>
      <c r="D58993"/>
      <c r="E58993" s="148"/>
      <c r="F58993" s="148"/>
      <c r="G58993" s="149"/>
      <c r="H58993" s="148"/>
      <c r="I58993"/>
    </row>
    <row r="58994" spans="1:9" x14ac:dyDescent="0.25">
      <c r="A58994"/>
      <c r="B58994"/>
      <c r="C58994"/>
      <c r="D58994"/>
      <c r="E58994" s="148"/>
      <c r="F58994" s="148"/>
      <c r="G58994" s="149"/>
      <c r="H58994" s="148"/>
      <c r="I58994"/>
    </row>
    <row r="58995" spans="1:9" x14ac:dyDescent="0.25">
      <c r="A58995"/>
      <c r="B58995"/>
      <c r="C58995"/>
      <c r="D58995"/>
      <c r="E58995" s="148"/>
      <c r="F58995" s="148"/>
      <c r="G58995" s="149"/>
      <c r="H58995" s="148"/>
      <c r="I58995"/>
    </row>
    <row r="58996" spans="1:9" x14ac:dyDescent="0.25">
      <c r="A58996"/>
      <c r="B58996"/>
      <c r="C58996"/>
      <c r="D58996"/>
      <c r="E58996" s="148"/>
      <c r="F58996" s="148"/>
      <c r="G58996" s="149"/>
      <c r="H58996" s="148"/>
      <c r="I58996"/>
    </row>
    <row r="58997" spans="1:9" x14ac:dyDescent="0.25">
      <c r="A58997"/>
      <c r="B58997"/>
      <c r="C58997"/>
      <c r="D58997"/>
      <c r="E58997" s="148"/>
      <c r="F58997" s="148"/>
      <c r="G58997" s="149"/>
      <c r="H58997" s="148"/>
      <c r="I58997"/>
    </row>
    <row r="58998" spans="1:9" x14ac:dyDescent="0.25">
      <c r="A58998"/>
      <c r="B58998"/>
      <c r="C58998"/>
      <c r="D58998"/>
      <c r="E58998" s="148"/>
      <c r="F58998" s="148"/>
      <c r="G58998" s="149"/>
      <c r="H58998" s="148"/>
      <c r="I58998"/>
    </row>
    <row r="58999" spans="1:9" x14ac:dyDescent="0.25">
      <c r="A58999"/>
      <c r="B58999"/>
      <c r="C58999"/>
      <c r="D58999"/>
      <c r="E58999" s="148"/>
      <c r="F58999" s="148"/>
      <c r="G58999" s="149"/>
      <c r="H58999" s="148"/>
      <c r="I58999"/>
    </row>
    <row r="59000" spans="1:9" x14ac:dyDescent="0.25">
      <c r="A59000"/>
      <c r="B59000"/>
      <c r="C59000"/>
      <c r="D59000"/>
      <c r="E59000" s="148"/>
      <c r="F59000" s="148"/>
      <c r="G59000" s="149"/>
      <c r="H59000" s="148"/>
      <c r="I59000"/>
    </row>
    <row r="59001" spans="1:9" x14ac:dyDescent="0.25">
      <c r="A59001"/>
      <c r="B59001"/>
      <c r="C59001"/>
      <c r="D59001"/>
      <c r="E59001" s="148"/>
      <c r="F59001" s="148"/>
      <c r="G59001" s="149"/>
      <c r="H59001" s="148"/>
      <c r="I59001"/>
    </row>
    <row r="59002" spans="1:9" x14ac:dyDescent="0.25">
      <c r="A59002"/>
      <c r="B59002"/>
      <c r="C59002"/>
      <c r="D59002"/>
      <c r="E59002" s="148"/>
      <c r="F59002" s="148"/>
      <c r="G59002" s="149"/>
      <c r="H59002" s="148"/>
      <c r="I59002"/>
    </row>
    <row r="59003" spans="1:9" x14ac:dyDescent="0.25">
      <c r="A59003"/>
      <c r="B59003"/>
      <c r="C59003"/>
      <c r="D59003"/>
      <c r="E59003" s="148"/>
      <c r="F59003" s="148"/>
      <c r="G59003" s="149"/>
      <c r="H59003" s="148"/>
      <c r="I59003"/>
    </row>
    <row r="59004" spans="1:9" x14ac:dyDescent="0.25">
      <c r="A59004"/>
      <c r="B59004"/>
      <c r="C59004"/>
      <c r="D59004"/>
      <c r="E59004" s="148"/>
      <c r="F59004" s="148"/>
      <c r="G59004" s="149"/>
      <c r="H59004" s="148"/>
      <c r="I59004"/>
    </row>
    <row r="59005" spans="1:9" x14ac:dyDescent="0.25">
      <c r="A59005"/>
      <c r="B59005"/>
      <c r="C59005"/>
      <c r="D59005"/>
      <c r="E59005" s="148"/>
      <c r="F59005" s="148"/>
      <c r="G59005" s="149"/>
      <c r="H59005" s="148"/>
      <c r="I59005"/>
    </row>
    <row r="59006" spans="1:9" x14ac:dyDescent="0.25">
      <c r="A59006"/>
      <c r="B59006"/>
      <c r="C59006"/>
      <c r="D59006"/>
      <c r="E59006" s="148"/>
      <c r="F59006" s="148"/>
      <c r="G59006" s="149"/>
      <c r="H59006" s="148"/>
      <c r="I59006"/>
    </row>
    <row r="59007" spans="1:9" x14ac:dyDescent="0.25">
      <c r="A59007"/>
      <c r="B59007"/>
      <c r="C59007"/>
      <c r="D59007"/>
      <c r="E59007" s="148"/>
      <c r="F59007" s="148"/>
      <c r="G59007" s="149"/>
      <c r="H59007" s="148"/>
      <c r="I59007"/>
    </row>
    <row r="59008" spans="1:9" x14ac:dyDescent="0.25">
      <c r="A59008"/>
      <c r="B59008"/>
      <c r="C59008"/>
      <c r="D59008"/>
      <c r="E59008" s="148"/>
      <c r="F59008" s="148"/>
      <c r="G59008" s="149"/>
      <c r="H59008" s="148"/>
      <c r="I59008"/>
    </row>
    <row r="59009" spans="1:9" x14ac:dyDescent="0.25">
      <c r="A59009"/>
      <c r="B59009"/>
      <c r="C59009"/>
      <c r="D59009"/>
      <c r="E59009" s="148"/>
      <c r="F59009" s="148"/>
      <c r="G59009" s="149"/>
      <c r="H59009" s="148"/>
      <c r="I59009"/>
    </row>
    <row r="59010" spans="1:9" x14ac:dyDescent="0.25">
      <c r="A59010"/>
      <c r="B59010"/>
      <c r="C59010"/>
      <c r="D59010"/>
      <c r="E59010" s="148"/>
      <c r="F59010" s="148"/>
      <c r="G59010" s="149"/>
      <c r="H59010" s="148"/>
      <c r="I59010"/>
    </row>
    <row r="59011" spans="1:9" x14ac:dyDescent="0.25">
      <c r="A59011"/>
      <c r="B59011"/>
      <c r="C59011"/>
      <c r="D59011"/>
      <c r="E59011" s="148"/>
      <c r="F59011" s="148"/>
      <c r="G59011" s="149"/>
      <c r="H59011" s="148"/>
      <c r="I59011"/>
    </row>
    <row r="59012" spans="1:9" x14ac:dyDescent="0.25">
      <c r="A59012"/>
      <c r="B59012"/>
      <c r="C59012"/>
      <c r="D59012"/>
      <c r="E59012" s="148"/>
      <c r="F59012" s="148"/>
      <c r="G59012" s="149"/>
      <c r="H59012" s="148"/>
      <c r="I59012"/>
    </row>
    <row r="59013" spans="1:9" x14ac:dyDescent="0.25">
      <c r="A59013"/>
      <c r="B59013"/>
      <c r="C59013"/>
      <c r="D59013"/>
      <c r="E59013" s="148"/>
      <c r="F59013" s="148"/>
      <c r="G59013" s="149"/>
      <c r="H59013" s="148"/>
      <c r="I59013"/>
    </row>
    <row r="59014" spans="1:9" x14ac:dyDescent="0.25">
      <c r="A59014"/>
      <c r="B59014"/>
      <c r="C59014"/>
      <c r="D59014"/>
      <c r="E59014" s="148"/>
      <c r="F59014" s="148"/>
      <c r="G59014" s="149"/>
      <c r="H59014" s="148"/>
      <c r="I59014"/>
    </row>
    <row r="59015" spans="1:9" x14ac:dyDescent="0.25">
      <c r="A59015"/>
      <c r="B59015"/>
      <c r="C59015"/>
      <c r="D59015"/>
      <c r="E59015" s="148"/>
      <c r="F59015" s="148"/>
      <c r="G59015" s="149"/>
      <c r="H59015" s="148"/>
      <c r="I59015"/>
    </row>
    <row r="59016" spans="1:9" x14ac:dyDescent="0.25">
      <c r="A59016"/>
      <c r="B59016"/>
      <c r="C59016"/>
      <c r="D59016"/>
      <c r="E59016" s="148"/>
      <c r="F59016" s="148"/>
      <c r="G59016" s="149"/>
      <c r="H59016" s="148"/>
      <c r="I59016"/>
    </row>
    <row r="59017" spans="1:9" x14ac:dyDescent="0.25">
      <c r="A59017"/>
      <c r="B59017"/>
      <c r="C59017"/>
      <c r="D59017"/>
      <c r="E59017" s="148"/>
      <c r="F59017" s="148"/>
      <c r="G59017" s="149"/>
      <c r="H59017" s="148"/>
      <c r="I59017"/>
    </row>
    <row r="59018" spans="1:9" x14ac:dyDescent="0.25">
      <c r="A59018"/>
      <c r="B59018"/>
      <c r="C59018"/>
      <c r="D59018"/>
      <c r="E59018" s="148"/>
      <c r="F59018" s="148"/>
      <c r="G59018" s="149"/>
      <c r="H59018" s="148"/>
      <c r="I59018"/>
    </row>
    <row r="59019" spans="1:9" x14ac:dyDescent="0.25">
      <c r="A59019"/>
      <c r="B59019"/>
      <c r="C59019"/>
      <c r="D59019"/>
      <c r="E59019" s="148"/>
      <c r="F59019" s="148"/>
      <c r="G59019" s="149"/>
      <c r="H59019" s="148"/>
      <c r="I59019"/>
    </row>
    <row r="59020" spans="1:9" x14ac:dyDescent="0.25">
      <c r="A59020"/>
      <c r="B59020"/>
      <c r="C59020"/>
      <c r="D59020"/>
      <c r="E59020" s="148"/>
      <c r="F59020" s="148"/>
      <c r="G59020" s="149"/>
      <c r="H59020" s="148"/>
      <c r="I59020"/>
    </row>
    <row r="59021" spans="1:9" x14ac:dyDescent="0.25">
      <c r="A59021"/>
      <c r="B59021"/>
      <c r="C59021"/>
      <c r="D59021"/>
      <c r="E59021" s="148"/>
      <c r="F59021" s="148"/>
      <c r="G59021" s="149"/>
      <c r="H59021" s="148"/>
      <c r="I59021"/>
    </row>
    <row r="59022" spans="1:9" x14ac:dyDescent="0.25">
      <c r="A59022"/>
      <c r="B59022"/>
      <c r="C59022"/>
      <c r="D59022"/>
      <c r="E59022" s="148"/>
      <c r="F59022" s="148"/>
      <c r="G59022" s="149"/>
      <c r="H59022" s="148"/>
      <c r="I59022"/>
    </row>
    <row r="59023" spans="1:9" x14ac:dyDescent="0.25">
      <c r="A59023"/>
      <c r="B59023"/>
      <c r="C59023"/>
      <c r="D59023"/>
      <c r="E59023" s="148"/>
      <c r="F59023" s="148"/>
      <c r="G59023" s="149"/>
      <c r="H59023" s="148"/>
      <c r="I59023"/>
    </row>
    <row r="59024" spans="1:9" x14ac:dyDescent="0.25">
      <c r="A59024"/>
      <c r="B59024"/>
      <c r="C59024"/>
      <c r="D59024"/>
      <c r="E59024" s="148"/>
      <c r="F59024" s="148"/>
      <c r="G59024" s="149"/>
      <c r="H59024" s="148"/>
      <c r="I59024"/>
    </row>
    <row r="59025" spans="1:9" x14ac:dyDescent="0.25">
      <c r="A59025"/>
      <c r="B59025"/>
      <c r="C59025"/>
      <c r="D59025"/>
      <c r="E59025" s="148"/>
      <c r="F59025" s="148"/>
      <c r="G59025" s="149"/>
      <c r="H59025" s="148"/>
      <c r="I59025"/>
    </row>
    <row r="59026" spans="1:9" x14ac:dyDescent="0.25">
      <c r="A59026"/>
      <c r="B59026"/>
      <c r="C59026"/>
      <c r="D59026"/>
      <c r="E59026" s="148"/>
      <c r="F59026" s="148"/>
      <c r="G59026" s="149"/>
      <c r="H59026" s="148"/>
      <c r="I59026"/>
    </row>
    <row r="59027" spans="1:9" x14ac:dyDescent="0.25">
      <c r="A59027"/>
      <c r="B59027"/>
      <c r="C59027"/>
      <c r="D59027"/>
      <c r="E59027" s="148"/>
      <c r="F59027" s="148"/>
      <c r="G59027" s="149"/>
      <c r="H59027" s="148"/>
      <c r="I59027"/>
    </row>
    <row r="59028" spans="1:9" x14ac:dyDescent="0.25">
      <c r="A59028"/>
      <c r="B59028"/>
      <c r="C59028"/>
      <c r="D59028"/>
      <c r="E59028" s="148"/>
      <c r="F59028" s="148"/>
      <c r="G59028" s="149"/>
      <c r="H59028" s="148"/>
      <c r="I59028"/>
    </row>
    <row r="59029" spans="1:9" x14ac:dyDescent="0.25">
      <c r="A59029"/>
      <c r="B59029"/>
      <c r="C59029"/>
      <c r="D59029"/>
      <c r="E59029" s="148"/>
      <c r="F59029" s="148"/>
      <c r="G59029" s="149"/>
      <c r="H59029" s="148"/>
      <c r="I59029"/>
    </row>
    <row r="59030" spans="1:9" x14ac:dyDescent="0.25">
      <c r="A59030"/>
      <c r="B59030"/>
      <c r="C59030"/>
      <c r="D59030"/>
      <c r="E59030" s="148"/>
      <c r="F59030" s="148"/>
      <c r="G59030" s="149"/>
      <c r="H59030" s="148"/>
      <c r="I59030"/>
    </row>
    <row r="59031" spans="1:9" x14ac:dyDescent="0.25">
      <c r="A59031"/>
      <c r="B59031"/>
      <c r="C59031"/>
      <c r="D59031"/>
      <c r="E59031" s="148"/>
      <c r="F59031" s="148"/>
      <c r="G59031" s="149"/>
      <c r="H59031" s="148"/>
      <c r="I59031"/>
    </row>
    <row r="59032" spans="1:9" x14ac:dyDescent="0.25">
      <c r="A59032"/>
      <c r="B59032"/>
      <c r="C59032"/>
      <c r="D59032"/>
      <c r="E59032" s="148"/>
      <c r="F59032" s="148"/>
      <c r="G59032" s="149"/>
      <c r="H59032" s="148"/>
      <c r="I59032"/>
    </row>
    <row r="59033" spans="1:9" x14ac:dyDescent="0.25">
      <c r="A59033"/>
      <c r="B59033"/>
      <c r="C59033"/>
      <c r="D59033"/>
      <c r="E59033" s="148"/>
      <c r="F59033" s="148"/>
      <c r="G59033" s="149"/>
      <c r="H59033" s="148"/>
      <c r="I59033"/>
    </row>
    <row r="59034" spans="1:9" x14ac:dyDescent="0.25">
      <c r="A59034"/>
      <c r="B59034"/>
      <c r="C59034"/>
      <c r="D59034"/>
      <c r="E59034" s="148"/>
      <c r="F59034" s="148"/>
      <c r="G59034" s="149"/>
      <c r="H59034" s="148"/>
      <c r="I59034"/>
    </row>
    <row r="59035" spans="1:9" x14ac:dyDescent="0.25">
      <c r="A59035"/>
      <c r="B59035"/>
      <c r="C59035"/>
      <c r="D59035"/>
      <c r="E59035" s="148"/>
      <c r="F59035" s="148"/>
      <c r="G59035" s="149"/>
      <c r="H59035" s="148"/>
      <c r="I59035"/>
    </row>
    <row r="59036" spans="1:9" x14ac:dyDescent="0.25">
      <c r="A59036"/>
      <c r="B59036"/>
      <c r="C59036"/>
      <c r="D59036"/>
      <c r="E59036" s="148"/>
      <c r="F59036" s="148"/>
      <c r="G59036" s="149"/>
      <c r="H59036" s="148"/>
      <c r="I59036"/>
    </row>
    <row r="59037" spans="1:9" x14ac:dyDescent="0.25">
      <c r="A59037"/>
      <c r="B59037"/>
      <c r="C59037"/>
      <c r="D59037"/>
      <c r="E59037" s="148"/>
      <c r="F59037" s="148"/>
      <c r="G59037" s="149"/>
      <c r="H59037" s="148"/>
      <c r="I59037"/>
    </row>
    <row r="59038" spans="1:9" x14ac:dyDescent="0.25">
      <c r="A59038"/>
      <c r="B59038"/>
      <c r="C59038"/>
      <c r="D59038"/>
      <c r="E59038" s="148"/>
      <c r="F59038" s="148"/>
      <c r="G59038" s="149"/>
      <c r="H59038" s="148"/>
      <c r="I59038"/>
    </row>
    <row r="59039" spans="1:9" x14ac:dyDescent="0.25">
      <c r="A59039"/>
      <c r="B59039"/>
      <c r="C59039"/>
      <c r="D59039"/>
      <c r="E59039" s="148"/>
      <c r="F59039" s="148"/>
      <c r="G59039" s="149"/>
      <c r="H59039" s="148"/>
      <c r="I59039"/>
    </row>
    <row r="59040" spans="1:9" x14ac:dyDescent="0.25">
      <c r="A59040"/>
      <c r="B59040"/>
      <c r="C59040"/>
      <c r="D59040"/>
      <c r="E59040" s="148"/>
      <c r="F59040" s="148"/>
      <c r="G59040" s="149"/>
      <c r="H59040" s="148"/>
      <c r="I59040"/>
    </row>
    <row r="59041" spans="1:9" x14ac:dyDescent="0.25">
      <c r="A59041"/>
      <c r="B59041"/>
      <c r="C59041"/>
      <c r="D59041"/>
      <c r="E59041" s="148"/>
      <c r="F59041" s="148"/>
      <c r="G59041" s="149"/>
      <c r="H59041" s="148"/>
      <c r="I59041"/>
    </row>
    <row r="59042" spans="1:9" x14ac:dyDescent="0.25">
      <c r="A59042"/>
      <c r="B59042"/>
      <c r="C59042"/>
      <c r="D59042"/>
      <c r="E59042" s="148"/>
      <c r="F59042" s="148"/>
      <c r="G59042" s="149"/>
      <c r="H59042" s="148"/>
      <c r="I59042"/>
    </row>
    <row r="59043" spans="1:9" x14ac:dyDescent="0.25">
      <c r="A59043"/>
      <c r="B59043"/>
      <c r="C59043"/>
      <c r="D59043"/>
      <c r="E59043" s="148"/>
      <c r="F59043" s="148"/>
      <c r="G59043" s="149"/>
      <c r="H59043" s="148"/>
      <c r="I59043"/>
    </row>
    <row r="59044" spans="1:9" x14ac:dyDescent="0.25">
      <c r="A59044"/>
      <c r="B59044"/>
      <c r="C59044"/>
      <c r="D59044"/>
      <c r="E59044" s="148"/>
      <c r="F59044" s="148"/>
      <c r="G59044" s="149"/>
      <c r="H59044" s="148"/>
      <c r="I59044"/>
    </row>
    <row r="59045" spans="1:9" x14ac:dyDescent="0.25">
      <c r="A59045"/>
      <c r="B59045"/>
      <c r="C59045"/>
      <c r="D59045"/>
      <c r="E59045" s="148"/>
      <c r="F59045" s="148"/>
      <c r="G59045" s="149"/>
      <c r="H59045" s="148"/>
      <c r="I59045"/>
    </row>
    <row r="59046" spans="1:9" x14ac:dyDescent="0.25">
      <c r="A59046"/>
      <c r="B59046"/>
      <c r="C59046"/>
      <c r="D59046"/>
      <c r="E59046" s="148"/>
      <c r="F59046" s="148"/>
      <c r="G59046" s="149"/>
      <c r="H59046" s="148"/>
      <c r="I59046"/>
    </row>
    <row r="59047" spans="1:9" x14ac:dyDescent="0.25">
      <c r="A59047"/>
      <c r="B59047"/>
      <c r="C59047"/>
      <c r="D59047"/>
      <c r="E59047" s="148"/>
      <c r="F59047" s="148"/>
      <c r="G59047" s="149"/>
      <c r="H59047" s="148"/>
      <c r="I59047"/>
    </row>
    <row r="59048" spans="1:9" x14ac:dyDescent="0.25">
      <c r="A59048"/>
      <c r="B59048"/>
      <c r="C59048"/>
      <c r="D59048"/>
      <c r="E59048" s="148"/>
      <c r="F59048" s="148"/>
      <c r="G59048" s="149"/>
      <c r="H59048" s="148"/>
      <c r="I59048"/>
    </row>
    <row r="59049" spans="1:9" x14ac:dyDescent="0.25">
      <c r="A59049"/>
      <c r="B59049"/>
      <c r="C59049"/>
      <c r="D59049"/>
      <c r="E59049" s="148"/>
      <c r="F59049" s="148"/>
      <c r="G59049" s="149"/>
      <c r="H59049" s="148"/>
      <c r="I59049"/>
    </row>
    <row r="59050" spans="1:9" x14ac:dyDescent="0.25">
      <c r="A59050"/>
      <c r="B59050"/>
      <c r="C59050"/>
      <c r="D59050"/>
      <c r="E59050" s="148"/>
      <c r="F59050" s="148"/>
      <c r="G59050" s="149"/>
      <c r="H59050" s="148"/>
      <c r="I59050"/>
    </row>
    <row r="59051" spans="1:9" x14ac:dyDescent="0.25">
      <c r="A59051"/>
      <c r="B59051"/>
      <c r="C59051"/>
      <c r="D59051"/>
      <c r="E59051" s="148"/>
      <c r="F59051" s="148"/>
      <c r="G59051" s="149"/>
      <c r="H59051" s="148"/>
      <c r="I59051"/>
    </row>
    <row r="59052" spans="1:9" x14ac:dyDescent="0.25">
      <c r="A59052"/>
      <c r="B59052"/>
      <c r="C59052"/>
      <c r="D59052"/>
      <c r="E59052" s="148"/>
      <c r="F59052" s="148"/>
      <c r="G59052" s="149"/>
      <c r="H59052" s="148"/>
      <c r="I59052"/>
    </row>
    <row r="59053" spans="1:9" x14ac:dyDescent="0.25">
      <c r="A59053"/>
      <c r="B59053"/>
      <c r="C59053"/>
      <c r="D59053"/>
      <c r="E59053" s="148"/>
      <c r="F59053" s="148"/>
      <c r="G59053" s="149"/>
      <c r="H59053" s="148"/>
      <c r="I59053"/>
    </row>
    <row r="59054" spans="1:9" x14ac:dyDescent="0.25">
      <c r="A59054"/>
      <c r="B59054"/>
      <c r="C59054"/>
      <c r="D59054"/>
      <c r="E59054" s="148"/>
      <c r="F59054" s="148"/>
      <c r="G59054" s="149"/>
      <c r="H59054" s="148"/>
      <c r="I59054"/>
    </row>
    <row r="59055" spans="1:9" x14ac:dyDescent="0.25">
      <c r="A59055"/>
      <c r="B59055"/>
      <c r="C59055"/>
      <c r="D59055"/>
      <c r="E59055" s="148"/>
      <c r="F59055" s="148"/>
      <c r="G59055" s="149"/>
      <c r="H59055" s="148"/>
      <c r="I59055"/>
    </row>
    <row r="59056" spans="1:9" x14ac:dyDescent="0.25">
      <c r="A59056"/>
      <c r="B59056"/>
      <c r="C59056"/>
      <c r="D59056"/>
      <c r="E59056" s="148"/>
      <c r="F59056" s="148"/>
      <c r="G59056" s="149"/>
      <c r="H59056" s="148"/>
      <c r="I59056"/>
    </row>
    <row r="59057" spans="1:9" x14ac:dyDescent="0.25">
      <c r="A59057"/>
      <c r="B59057"/>
      <c r="C59057"/>
      <c r="D59057"/>
      <c r="E59057" s="148"/>
      <c r="F59057" s="148"/>
      <c r="G59057" s="149"/>
      <c r="H59057" s="148"/>
      <c r="I59057"/>
    </row>
    <row r="59058" spans="1:9" x14ac:dyDescent="0.25">
      <c r="A59058"/>
      <c r="B59058"/>
      <c r="C59058"/>
      <c r="D59058"/>
      <c r="E59058" s="148"/>
      <c r="F59058" s="148"/>
      <c r="G59058" s="149"/>
      <c r="H59058" s="148"/>
      <c r="I59058"/>
    </row>
    <row r="59059" spans="1:9" x14ac:dyDescent="0.25">
      <c r="A59059"/>
      <c r="B59059"/>
      <c r="C59059"/>
      <c r="D59059"/>
      <c r="E59059" s="148"/>
      <c r="F59059" s="148"/>
      <c r="G59059" s="149"/>
      <c r="H59059" s="148"/>
      <c r="I59059"/>
    </row>
    <row r="59060" spans="1:9" x14ac:dyDescent="0.25">
      <c r="A59060"/>
      <c r="B59060"/>
      <c r="C59060"/>
      <c r="D59060"/>
      <c r="E59060" s="148"/>
      <c r="F59060" s="148"/>
      <c r="G59060" s="149"/>
      <c r="H59060" s="148"/>
      <c r="I59060"/>
    </row>
    <row r="59061" spans="1:9" x14ac:dyDescent="0.25">
      <c r="A59061"/>
      <c r="B59061"/>
      <c r="C59061"/>
      <c r="D59061"/>
      <c r="E59061" s="148"/>
      <c r="F59061" s="148"/>
      <c r="G59061" s="149"/>
      <c r="H59061" s="148"/>
      <c r="I59061"/>
    </row>
    <row r="59062" spans="1:9" x14ac:dyDescent="0.25">
      <c r="A59062"/>
      <c r="B59062"/>
      <c r="C59062"/>
      <c r="D59062"/>
      <c r="E59062" s="148"/>
      <c r="F59062" s="148"/>
      <c r="G59062" s="149"/>
      <c r="H59062" s="148"/>
      <c r="I59062"/>
    </row>
    <row r="59063" spans="1:9" x14ac:dyDescent="0.25">
      <c r="A59063"/>
      <c r="B59063"/>
      <c r="C59063"/>
      <c r="D59063"/>
      <c r="E59063" s="148"/>
      <c r="F59063" s="148"/>
      <c r="G59063" s="149"/>
      <c r="H59063" s="148"/>
      <c r="I59063"/>
    </row>
    <row r="59064" spans="1:9" x14ac:dyDescent="0.25">
      <c r="A59064"/>
      <c r="B59064"/>
      <c r="C59064"/>
      <c r="D59064"/>
      <c r="E59064" s="148"/>
      <c r="F59064" s="148"/>
      <c r="G59064" s="149"/>
      <c r="H59064" s="148"/>
      <c r="I59064"/>
    </row>
    <row r="59065" spans="1:9" x14ac:dyDescent="0.25">
      <c r="A59065"/>
      <c r="B59065"/>
      <c r="C59065"/>
      <c r="D59065"/>
      <c r="E59065" s="148"/>
      <c r="F59065" s="148"/>
      <c r="G59065" s="149"/>
      <c r="H59065" s="148"/>
      <c r="I59065"/>
    </row>
    <row r="59066" spans="1:9" x14ac:dyDescent="0.25">
      <c r="A59066"/>
      <c r="B59066"/>
      <c r="C59066"/>
      <c r="D59066"/>
      <c r="E59066" s="148"/>
      <c r="F59066" s="148"/>
      <c r="G59066" s="149"/>
      <c r="H59066" s="148"/>
      <c r="I59066"/>
    </row>
    <row r="59067" spans="1:9" x14ac:dyDescent="0.25">
      <c r="A59067"/>
      <c r="B59067"/>
      <c r="C59067"/>
      <c r="D59067"/>
      <c r="E59067" s="148"/>
      <c r="F59067" s="148"/>
      <c r="G59067" s="149"/>
      <c r="H59067" s="148"/>
      <c r="I59067"/>
    </row>
    <row r="59068" spans="1:9" x14ac:dyDescent="0.25">
      <c r="A59068"/>
      <c r="B59068"/>
      <c r="C59068"/>
      <c r="D59068"/>
      <c r="E59068" s="148"/>
      <c r="F59068" s="148"/>
      <c r="G59068" s="149"/>
      <c r="H59068" s="148"/>
      <c r="I59068"/>
    </row>
    <row r="59069" spans="1:9" x14ac:dyDescent="0.25">
      <c r="A59069"/>
      <c r="B59069"/>
      <c r="C59069"/>
      <c r="D59069"/>
      <c r="E59069" s="148"/>
      <c r="F59069" s="148"/>
      <c r="G59069" s="149"/>
      <c r="H59069" s="148"/>
      <c r="I59069"/>
    </row>
    <row r="59070" spans="1:9" x14ac:dyDescent="0.25">
      <c r="A59070"/>
      <c r="B59070"/>
      <c r="C59070"/>
      <c r="D59070"/>
      <c r="E59070" s="148"/>
      <c r="F59070" s="148"/>
      <c r="G59070" s="149"/>
      <c r="H59070" s="148"/>
      <c r="I59070"/>
    </row>
    <row r="59071" spans="1:9" x14ac:dyDescent="0.25">
      <c r="A59071"/>
      <c r="B59071"/>
      <c r="C59071"/>
      <c r="D59071"/>
      <c r="E59071" s="148"/>
      <c r="F59071" s="148"/>
      <c r="G59071" s="149"/>
      <c r="H59071" s="148"/>
      <c r="I59071"/>
    </row>
    <row r="59072" spans="1:9" x14ac:dyDescent="0.25">
      <c r="A59072"/>
      <c r="B59072"/>
      <c r="C59072"/>
      <c r="D59072"/>
      <c r="E59072" s="148"/>
      <c r="F59072" s="148"/>
      <c r="G59072" s="149"/>
      <c r="H59072" s="148"/>
      <c r="I59072"/>
    </row>
    <row r="59073" spans="1:9" x14ac:dyDescent="0.25">
      <c r="A59073"/>
      <c r="B59073"/>
      <c r="C59073"/>
      <c r="D59073"/>
      <c r="E59073" s="148"/>
      <c r="F59073" s="148"/>
      <c r="G59073" s="149"/>
      <c r="H59073" s="148"/>
      <c r="I59073"/>
    </row>
    <row r="59074" spans="1:9" x14ac:dyDescent="0.25">
      <c r="A59074"/>
      <c r="B59074"/>
      <c r="C59074"/>
      <c r="D59074"/>
      <c r="E59074" s="148"/>
      <c r="F59074" s="148"/>
      <c r="G59074" s="149"/>
      <c r="H59074" s="148"/>
      <c r="I59074"/>
    </row>
    <row r="59075" spans="1:9" x14ac:dyDescent="0.25">
      <c r="A59075"/>
      <c r="B59075"/>
      <c r="C59075"/>
      <c r="D59075"/>
      <c r="E59075" s="148"/>
      <c r="F59075" s="148"/>
      <c r="G59075" s="149"/>
      <c r="H59075" s="148"/>
      <c r="I59075"/>
    </row>
    <row r="59076" spans="1:9" x14ac:dyDescent="0.25">
      <c r="A59076"/>
      <c r="B59076"/>
      <c r="C59076"/>
      <c r="D59076"/>
      <c r="E59076" s="148"/>
      <c r="F59076" s="148"/>
      <c r="G59076" s="149"/>
      <c r="H59076" s="148"/>
      <c r="I59076"/>
    </row>
    <row r="59077" spans="1:9" x14ac:dyDescent="0.25">
      <c r="A59077"/>
      <c r="B59077"/>
      <c r="C59077"/>
      <c r="D59077"/>
      <c r="E59077" s="148"/>
      <c r="F59077" s="148"/>
      <c r="G59077" s="149"/>
      <c r="H59077" s="148"/>
      <c r="I59077"/>
    </row>
    <row r="59078" spans="1:9" x14ac:dyDescent="0.25">
      <c r="A59078"/>
      <c r="B59078"/>
      <c r="C59078"/>
      <c r="D59078"/>
      <c r="E59078" s="148"/>
      <c r="F59078" s="148"/>
      <c r="G59078" s="149"/>
      <c r="H59078" s="148"/>
      <c r="I59078"/>
    </row>
    <row r="59079" spans="1:9" x14ac:dyDescent="0.25">
      <c r="A59079"/>
      <c r="B59079"/>
      <c r="C59079"/>
      <c r="D59079"/>
      <c r="E59079" s="148"/>
      <c r="F59079" s="148"/>
      <c r="G59079" s="149"/>
      <c r="H59079" s="148"/>
      <c r="I59079"/>
    </row>
    <row r="59080" spans="1:9" x14ac:dyDescent="0.25">
      <c r="A59080"/>
      <c r="B59080"/>
      <c r="C59080"/>
      <c r="D59080"/>
      <c r="E59080" s="148"/>
      <c r="F59080" s="148"/>
      <c r="G59080" s="149"/>
      <c r="H59080" s="148"/>
      <c r="I59080"/>
    </row>
    <row r="59081" spans="1:9" x14ac:dyDescent="0.25">
      <c r="A59081"/>
      <c r="B59081"/>
      <c r="C59081"/>
      <c r="D59081"/>
      <c r="E59081" s="148"/>
      <c r="F59081" s="148"/>
      <c r="G59081" s="149"/>
      <c r="H59081" s="148"/>
      <c r="I59081"/>
    </row>
    <row r="59082" spans="1:9" x14ac:dyDescent="0.25">
      <c r="A59082"/>
      <c r="B59082"/>
      <c r="C59082"/>
      <c r="D59082"/>
      <c r="E59082" s="148"/>
      <c r="F59082" s="148"/>
      <c r="G59082" s="149"/>
      <c r="H59082" s="148"/>
      <c r="I59082"/>
    </row>
    <row r="59083" spans="1:9" x14ac:dyDescent="0.25">
      <c r="A59083"/>
      <c r="B59083"/>
      <c r="C59083"/>
      <c r="D59083"/>
      <c r="E59083" s="148"/>
      <c r="F59083" s="148"/>
      <c r="G59083" s="149"/>
      <c r="H59083" s="148"/>
      <c r="I59083"/>
    </row>
    <row r="59084" spans="1:9" x14ac:dyDescent="0.25">
      <c r="A59084"/>
      <c r="B59084"/>
      <c r="C59084"/>
      <c r="D59084"/>
      <c r="E59084" s="148"/>
      <c r="F59084" s="148"/>
      <c r="G59084" s="149"/>
      <c r="H59084" s="148"/>
      <c r="I59084"/>
    </row>
    <row r="59085" spans="1:9" x14ac:dyDescent="0.25">
      <c r="A59085"/>
      <c r="B59085"/>
      <c r="C59085"/>
      <c r="D59085"/>
      <c r="E59085" s="148"/>
      <c r="F59085" s="148"/>
      <c r="G59085" s="149"/>
      <c r="H59085" s="148"/>
      <c r="I59085"/>
    </row>
    <row r="59086" spans="1:9" x14ac:dyDescent="0.25">
      <c r="A59086"/>
      <c r="B59086"/>
      <c r="C59086"/>
      <c r="D59086"/>
      <c r="E59086" s="148"/>
      <c r="F59086" s="148"/>
      <c r="G59086" s="149"/>
      <c r="H59086" s="148"/>
      <c r="I59086"/>
    </row>
    <row r="59087" spans="1:9" x14ac:dyDescent="0.25">
      <c r="A59087"/>
      <c r="B59087"/>
      <c r="C59087"/>
      <c r="D59087"/>
      <c r="E59087" s="148"/>
      <c r="F59087" s="148"/>
      <c r="G59087" s="149"/>
      <c r="H59087" s="148"/>
      <c r="I59087"/>
    </row>
    <row r="59088" spans="1:9" x14ac:dyDescent="0.25">
      <c r="A59088"/>
      <c r="B59088"/>
      <c r="C59088"/>
      <c r="D59088"/>
      <c r="E59088" s="148"/>
      <c r="F59088" s="148"/>
      <c r="G59088" s="149"/>
      <c r="H59088" s="148"/>
      <c r="I59088"/>
    </row>
    <row r="59089" spans="1:9" x14ac:dyDescent="0.25">
      <c r="A59089"/>
      <c r="B59089"/>
      <c r="C59089"/>
      <c r="D59089"/>
      <c r="E59089" s="148"/>
      <c r="F59089" s="148"/>
      <c r="G59089" s="149"/>
      <c r="H59089" s="148"/>
      <c r="I59089"/>
    </row>
    <row r="59090" spans="1:9" x14ac:dyDescent="0.25">
      <c r="A59090"/>
      <c r="B59090"/>
      <c r="C59090"/>
      <c r="D59090"/>
      <c r="E59090" s="148"/>
      <c r="F59090" s="148"/>
      <c r="G59090" s="149"/>
      <c r="H59090" s="148"/>
      <c r="I59090"/>
    </row>
    <row r="59091" spans="1:9" x14ac:dyDescent="0.25">
      <c r="A59091"/>
      <c r="B59091"/>
      <c r="C59091"/>
      <c r="D59091"/>
      <c r="E59091" s="148"/>
      <c r="F59091" s="148"/>
      <c r="G59091" s="149"/>
      <c r="H59091" s="148"/>
      <c r="I59091"/>
    </row>
    <row r="59092" spans="1:9" x14ac:dyDescent="0.25">
      <c r="A59092"/>
      <c r="B59092"/>
      <c r="C59092"/>
      <c r="D59092"/>
      <c r="E59092" s="148"/>
      <c r="F59092" s="148"/>
      <c r="G59092" s="149"/>
      <c r="H59092" s="148"/>
      <c r="I59092"/>
    </row>
    <row r="59093" spans="1:9" x14ac:dyDescent="0.25">
      <c r="A59093"/>
      <c r="B59093"/>
      <c r="C59093"/>
      <c r="D59093"/>
      <c r="E59093" s="148"/>
      <c r="F59093" s="148"/>
      <c r="G59093" s="149"/>
      <c r="H59093" s="148"/>
      <c r="I59093"/>
    </row>
    <row r="59094" spans="1:9" x14ac:dyDescent="0.25">
      <c r="A59094"/>
      <c r="B59094"/>
      <c r="C59094"/>
      <c r="D59094"/>
      <c r="E59094" s="148"/>
      <c r="F59094" s="148"/>
      <c r="G59094" s="149"/>
      <c r="H59094" s="148"/>
      <c r="I59094"/>
    </row>
    <row r="59095" spans="1:9" x14ac:dyDescent="0.25">
      <c r="A59095"/>
      <c r="B59095"/>
      <c r="C59095"/>
      <c r="D59095"/>
      <c r="E59095" s="148"/>
      <c r="F59095" s="148"/>
      <c r="G59095" s="149"/>
      <c r="H59095" s="148"/>
      <c r="I59095"/>
    </row>
    <row r="59096" spans="1:9" x14ac:dyDescent="0.25">
      <c r="A59096"/>
      <c r="B59096"/>
      <c r="C59096"/>
      <c r="D59096"/>
      <c r="E59096" s="148"/>
      <c r="F59096" s="148"/>
      <c r="G59096" s="149"/>
      <c r="H59096" s="148"/>
      <c r="I59096"/>
    </row>
    <row r="59097" spans="1:9" x14ac:dyDescent="0.25">
      <c r="A59097"/>
      <c r="B59097"/>
      <c r="C59097"/>
      <c r="D59097"/>
      <c r="E59097" s="148"/>
      <c r="F59097" s="148"/>
      <c r="G59097" s="149"/>
      <c r="H59097" s="148"/>
      <c r="I59097"/>
    </row>
    <row r="59098" spans="1:9" x14ac:dyDescent="0.25">
      <c r="A59098"/>
      <c r="B59098"/>
      <c r="C59098"/>
      <c r="D59098"/>
      <c r="E59098" s="148"/>
      <c r="F59098" s="148"/>
      <c r="G59098" s="149"/>
      <c r="H59098" s="148"/>
      <c r="I59098"/>
    </row>
    <row r="59099" spans="1:9" x14ac:dyDescent="0.25">
      <c r="A59099"/>
      <c r="B59099"/>
      <c r="C59099"/>
      <c r="D59099"/>
      <c r="E59099" s="148"/>
      <c r="F59099" s="148"/>
      <c r="G59099" s="149"/>
      <c r="H59099" s="148"/>
      <c r="I59099"/>
    </row>
    <row r="59100" spans="1:9" x14ac:dyDescent="0.25">
      <c r="A59100"/>
      <c r="B59100"/>
      <c r="C59100"/>
      <c r="D59100"/>
      <c r="E59100" s="148"/>
      <c r="F59100" s="148"/>
      <c r="G59100" s="149"/>
      <c r="H59100" s="148"/>
      <c r="I59100"/>
    </row>
    <row r="59101" spans="1:9" x14ac:dyDescent="0.25">
      <c r="A59101"/>
      <c r="B59101"/>
      <c r="C59101"/>
      <c r="D59101"/>
      <c r="E59101" s="148"/>
      <c r="F59101" s="148"/>
      <c r="G59101" s="149"/>
      <c r="H59101" s="148"/>
      <c r="I59101"/>
    </row>
    <row r="59102" spans="1:9" x14ac:dyDescent="0.25">
      <c r="A59102"/>
      <c r="B59102"/>
      <c r="C59102"/>
      <c r="D59102"/>
      <c r="E59102" s="148"/>
      <c r="F59102" s="148"/>
      <c r="G59102" s="149"/>
      <c r="H59102" s="148"/>
      <c r="I59102"/>
    </row>
    <row r="59103" spans="1:9" x14ac:dyDescent="0.25">
      <c r="A59103"/>
      <c r="B59103"/>
      <c r="C59103"/>
      <c r="D59103"/>
      <c r="E59103" s="148"/>
      <c r="F59103" s="148"/>
      <c r="G59103" s="149"/>
      <c r="H59103" s="148"/>
      <c r="I59103"/>
    </row>
    <row r="59104" spans="1:9" x14ac:dyDescent="0.25">
      <c r="A59104"/>
      <c r="B59104"/>
      <c r="C59104"/>
      <c r="D59104"/>
      <c r="E59104" s="148"/>
      <c r="F59104" s="148"/>
      <c r="G59104" s="149"/>
      <c r="H59104" s="148"/>
      <c r="I59104"/>
    </row>
    <row r="59105" spans="1:9" x14ac:dyDescent="0.25">
      <c r="A59105"/>
      <c r="B59105"/>
      <c r="C59105"/>
      <c r="D59105"/>
      <c r="E59105" s="148"/>
      <c r="F59105" s="148"/>
      <c r="G59105" s="149"/>
      <c r="H59105" s="148"/>
      <c r="I59105"/>
    </row>
    <row r="59106" spans="1:9" x14ac:dyDescent="0.25">
      <c r="A59106"/>
      <c r="B59106"/>
      <c r="C59106"/>
      <c r="D59106"/>
      <c r="E59106" s="148"/>
      <c r="F59106" s="148"/>
      <c r="G59106" s="149"/>
      <c r="H59106" s="148"/>
      <c r="I59106"/>
    </row>
    <row r="59107" spans="1:9" x14ac:dyDescent="0.25">
      <c r="A59107"/>
      <c r="B59107"/>
      <c r="C59107"/>
      <c r="D59107"/>
      <c r="E59107" s="148"/>
      <c r="F59107" s="148"/>
      <c r="G59107" s="149"/>
      <c r="H59107" s="148"/>
      <c r="I59107"/>
    </row>
    <row r="59108" spans="1:9" x14ac:dyDescent="0.25">
      <c r="A59108"/>
      <c r="B59108"/>
      <c r="C59108"/>
      <c r="D59108"/>
      <c r="E59108" s="148"/>
      <c r="F59108" s="148"/>
      <c r="G59108" s="149"/>
      <c r="H59108" s="148"/>
      <c r="I59108"/>
    </row>
    <row r="59109" spans="1:9" x14ac:dyDescent="0.25">
      <c r="A59109"/>
      <c r="B59109"/>
      <c r="C59109"/>
      <c r="D59109"/>
      <c r="E59109" s="148"/>
      <c r="F59109" s="148"/>
      <c r="G59109" s="149"/>
      <c r="H59109" s="148"/>
      <c r="I59109"/>
    </row>
    <row r="59110" spans="1:9" x14ac:dyDescent="0.25">
      <c r="A59110"/>
      <c r="B59110"/>
      <c r="C59110"/>
      <c r="D59110"/>
      <c r="E59110" s="148"/>
      <c r="F59110" s="148"/>
      <c r="G59110" s="149"/>
      <c r="H59110" s="148"/>
      <c r="I59110"/>
    </row>
    <row r="59111" spans="1:9" x14ac:dyDescent="0.25">
      <c r="A59111"/>
      <c r="B59111"/>
      <c r="C59111"/>
      <c r="D59111"/>
      <c r="E59111" s="148"/>
      <c r="F59111" s="148"/>
      <c r="G59111" s="149"/>
      <c r="H59111" s="148"/>
      <c r="I59111"/>
    </row>
    <row r="59112" spans="1:9" x14ac:dyDescent="0.25">
      <c r="A59112"/>
      <c r="B59112"/>
      <c r="C59112"/>
      <c r="D59112"/>
      <c r="E59112" s="148"/>
      <c r="F59112" s="148"/>
      <c r="G59112" s="149"/>
      <c r="H59112" s="148"/>
      <c r="I59112"/>
    </row>
    <row r="59113" spans="1:9" x14ac:dyDescent="0.25">
      <c r="A59113"/>
      <c r="B59113"/>
      <c r="C59113"/>
      <c r="D59113"/>
      <c r="E59113" s="148"/>
      <c r="F59113" s="148"/>
      <c r="G59113" s="149"/>
      <c r="H59113" s="148"/>
      <c r="I59113"/>
    </row>
    <row r="59114" spans="1:9" x14ac:dyDescent="0.25">
      <c r="A59114"/>
      <c r="B59114"/>
      <c r="C59114"/>
      <c r="D59114"/>
      <c r="E59114" s="148"/>
      <c r="F59114" s="148"/>
      <c r="G59114" s="149"/>
      <c r="H59114" s="148"/>
      <c r="I59114"/>
    </row>
    <row r="59115" spans="1:9" x14ac:dyDescent="0.25">
      <c r="A59115"/>
      <c r="B59115"/>
      <c r="C59115"/>
      <c r="D59115"/>
      <c r="E59115" s="148"/>
      <c r="F59115" s="148"/>
      <c r="G59115" s="149"/>
      <c r="H59115" s="148"/>
      <c r="I59115"/>
    </row>
    <row r="59116" spans="1:9" x14ac:dyDescent="0.25">
      <c r="A59116"/>
      <c r="B59116"/>
      <c r="C59116"/>
      <c r="D59116"/>
      <c r="E59116" s="148"/>
      <c r="F59116" s="148"/>
      <c r="G59116" s="149"/>
      <c r="H59116" s="148"/>
      <c r="I59116"/>
    </row>
    <row r="59117" spans="1:9" x14ac:dyDescent="0.25">
      <c r="A59117"/>
      <c r="B59117"/>
      <c r="C59117"/>
      <c r="D59117"/>
      <c r="E59117" s="148"/>
      <c r="F59117" s="148"/>
      <c r="G59117" s="149"/>
      <c r="H59117" s="148"/>
      <c r="I59117"/>
    </row>
    <row r="59118" spans="1:9" x14ac:dyDescent="0.25">
      <c r="A59118"/>
      <c r="B59118"/>
      <c r="C59118"/>
      <c r="D59118"/>
      <c r="E59118" s="148"/>
      <c r="F59118" s="148"/>
      <c r="G59118" s="149"/>
      <c r="H59118" s="148"/>
      <c r="I59118"/>
    </row>
    <row r="59119" spans="1:9" x14ac:dyDescent="0.25">
      <c r="A59119"/>
      <c r="B59119"/>
      <c r="C59119"/>
      <c r="D59119"/>
      <c r="E59119" s="148"/>
      <c r="F59119" s="148"/>
      <c r="G59119" s="149"/>
      <c r="H59119" s="148"/>
      <c r="I59119"/>
    </row>
    <row r="59120" spans="1:9" x14ac:dyDescent="0.25">
      <c r="A59120"/>
      <c r="B59120"/>
      <c r="C59120"/>
      <c r="D59120"/>
      <c r="E59120" s="148"/>
      <c r="F59120" s="148"/>
      <c r="G59120" s="149"/>
      <c r="H59120" s="148"/>
      <c r="I59120"/>
    </row>
    <row r="59121" spans="1:9" x14ac:dyDescent="0.25">
      <c r="A59121"/>
      <c r="B59121"/>
      <c r="C59121"/>
      <c r="D59121"/>
      <c r="E59121" s="148"/>
      <c r="F59121" s="148"/>
      <c r="G59121" s="149"/>
      <c r="H59121" s="148"/>
      <c r="I59121"/>
    </row>
    <row r="59122" spans="1:9" x14ac:dyDescent="0.25">
      <c r="A59122"/>
      <c r="B59122"/>
      <c r="C59122"/>
      <c r="D59122"/>
      <c r="E59122" s="148"/>
      <c r="F59122" s="148"/>
      <c r="G59122" s="149"/>
      <c r="H59122" s="148"/>
      <c r="I59122"/>
    </row>
    <row r="59123" spans="1:9" x14ac:dyDescent="0.25">
      <c r="A59123"/>
      <c r="B59123"/>
      <c r="C59123"/>
      <c r="D59123"/>
      <c r="E59123" s="148"/>
      <c r="F59123" s="148"/>
      <c r="G59123" s="149"/>
      <c r="H59123" s="148"/>
      <c r="I59123"/>
    </row>
    <row r="59124" spans="1:9" x14ac:dyDescent="0.25">
      <c r="A59124"/>
      <c r="B59124"/>
      <c r="C59124"/>
      <c r="D59124"/>
      <c r="E59124" s="148"/>
      <c r="F59124" s="148"/>
      <c r="G59124" s="149"/>
      <c r="H59124" s="148"/>
      <c r="I59124"/>
    </row>
    <row r="59125" spans="1:9" x14ac:dyDescent="0.25">
      <c r="A59125"/>
      <c r="B59125"/>
      <c r="C59125"/>
      <c r="D59125"/>
      <c r="E59125" s="148"/>
      <c r="F59125" s="148"/>
      <c r="G59125" s="149"/>
      <c r="H59125" s="148"/>
      <c r="I59125"/>
    </row>
    <row r="59126" spans="1:9" x14ac:dyDescent="0.25">
      <c r="A59126"/>
      <c r="B59126"/>
      <c r="C59126"/>
      <c r="D59126"/>
      <c r="E59126" s="148"/>
      <c r="F59126" s="148"/>
      <c r="G59126" s="149"/>
      <c r="H59126" s="148"/>
      <c r="I59126"/>
    </row>
    <row r="59127" spans="1:9" x14ac:dyDescent="0.25">
      <c r="A59127"/>
      <c r="B59127"/>
      <c r="C59127"/>
      <c r="D59127"/>
      <c r="E59127" s="148"/>
      <c r="F59127" s="148"/>
      <c r="G59127" s="149"/>
      <c r="H59127" s="148"/>
      <c r="I59127"/>
    </row>
    <row r="59128" spans="1:9" x14ac:dyDescent="0.25">
      <c r="A59128"/>
      <c r="B59128"/>
      <c r="C59128"/>
      <c r="D59128"/>
      <c r="E59128" s="148"/>
      <c r="F59128" s="148"/>
      <c r="G59128" s="149"/>
      <c r="H59128" s="148"/>
      <c r="I59128"/>
    </row>
    <row r="59129" spans="1:9" x14ac:dyDescent="0.25">
      <c r="A59129"/>
      <c r="B59129"/>
      <c r="C59129"/>
      <c r="D59129"/>
      <c r="E59129" s="148"/>
      <c r="F59129" s="148"/>
      <c r="G59129" s="149"/>
      <c r="H59129" s="148"/>
      <c r="I59129"/>
    </row>
    <row r="59130" spans="1:9" x14ac:dyDescent="0.25">
      <c r="A59130"/>
      <c r="B59130"/>
      <c r="C59130"/>
      <c r="D59130"/>
      <c r="E59130" s="148"/>
      <c r="F59130" s="148"/>
      <c r="G59130" s="149"/>
      <c r="H59130" s="148"/>
      <c r="I59130"/>
    </row>
    <row r="59131" spans="1:9" x14ac:dyDescent="0.25">
      <c r="A59131"/>
      <c r="B59131"/>
      <c r="C59131"/>
      <c r="D59131"/>
      <c r="E59131" s="148"/>
      <c r="F59131" s="148"/>
      <c r="G59131" s="149"/>
      <c r="H59131" s="148"/>
      <c r="I59131"/>
    </row>
    <row r="59132" spans="1:9" x14ac:dyDescent="0.25">
      <c r="A59132"/>
      <c r="B59132"/>
      <c r="C59132"/>
      <c r="D59132"/>
      <c r="E59132" s="148"/>
      <c r="F59132" s="148"/>
      <c r="G59132" s="149"/>
      <c r="H59132" s="148"/>
      <c r="I59132"/>
    </row>
    <row r="59133" spans="1:9" x14ac:dyDescent="0.25">
      <c r="A59133"/>
      <c r="B59133"/>
      <c r="C59133"/>
      <c r="D59133"/>
      <c r="E59133" s="148"/>
      <c r="F59133" s="148"/>
      <c r="G59133" s="149"/>
      <c r="H59133" s="148"/>
      <c r="I59133"/>
    </row>
    <row r="59134" spans="1:9" x14ac:dyDescent="0.25">
      <c r="A59134"/>
      <c r="B59134"/>
      <c r="C59134"/>
      <c r="D59134"/>
      <c r="E59134" s="148"/>
      <c r="F59134" s="148"/>
      <c r="G59134" s="149"/>
      <c r="H59134" s="148"/>
      <c r="I59134"/>
    </row>
    <row r="59135" spans="1:9" x14ac:dyDescent="0.25">
      <c r="A59135"/>
      <c r="B59135"/>
      <c r="C59135"/>
      <c r="D59135"/>
      <c r="E59135" s="148"/>
      <c r="F59135" s="148"/>
      <c r="G59135" s="149"/>
      <c r="H59135" s="148"/>
      <c r="I59135"/>
    </row>
    <row r="59136" spans="1:9" x14ac:dyDescent="0.25">
      <c r="A59136"/>
      <c r="B59136"/>
      <c r="C59136"/>
      <c r="D59136"/>
      <c r="E59136" s="148"/>
      <c r="F59136" s="148"/>
      <c r="G59136" s="149"/>
      <c r="H59136" s="148"/>
      <c r="I59136"/>
    </row>
    <row r="59137" spans="1:9" x14ac:dyDescent="0.25">
      <c r="A59137"/>
      <c r="B59137"/>
      <c r="C59137"/>
      <c r="D59137"/>
      <c r="E59137" s="148"/>
      <c r="F59137" s="148"/>
      <c r="G59137" s="149"/>
      <c r="H59137" s="148"/>
      <c r="I59137"/>
    </row>
    <row r="59138" spans="1:9" x14ac:dyDescent="0.25">
      <c r="A59138"/>
      <c r="B59138"/>
      <c r="C59138"/>
      <c r="D59138"/>
      <c r="E59138" s="148"/>
      <c r="F59138" s="148"/>
      <c r="G59138" s="149"/>
      <c r="H59138" s="148"/>
      <c r="I59138"/>
    </row>
    <row r="59139" spans="1:9" x14ac:dyDescent="0.25">
      <c r="A59139"/>
      <c r="B59139"/>
      <c r="C59139"/>
      <c r="D59139"/>
      <c r="E59139" s="148"/>
      <c r="F59139" s="148"/>
      <c r="G59139" s="149"/>
      <c r="H59139" s="148"/>
      <c r="I59139"/>
    </row>
    <row r="59140" spans="1:9" x14ac:dyDescent="0.25">
      <c r="A59140"/>
      <c r="B59140"/>
      <c r="C59140"/>
      <c r="D59140"/>
      <c r="E59140" s="148"/>
      <c r="F59140" s="148"/>
      <c r="G59140" s="149"/>
      <c r="H59140" s="148"/>
      <c r="I59140"/>
    </row>
    <row r="59141" spans="1:9" x14ac:dyDescent="0.25">
      <c r="A59141"/>
      <c r="B59141"/>
      <c r="C59141"/>
      <c r="D59141"/>
      <c r="E59141" s="148"/>
      <c r="F59141" s="148"/>
      <c r="G59141" s="149"/>
      <c r="H59141" s="148"/>
      <c r="I59141"/>
    </row>
    <row r="59142" spans="1:9" x14ac:dyDescent="0.25">
      <c r="A59142"/>
      <c r="B59142"/>
      <c r="C59142"/>
      <c r="D59142"/>
      <c r="E59142" s="148"/>
      <c r="F59142" s="148"/>
      <c r="G59142" s="149"/>
      <c r="H59142" s="148"/>
      <c r="I59142"/>
    </row>
    <row r="59143" spans="1:9" x14ac:dyDescent="0.25">
      <c r="A59143"/>
      <c r="B59143"/>
      <c r="C59143"/>
      <c r="D59143"/>
      <c r="E59143" s="148"/>
      <c r="F59143" s="148"/>
      <c r="G59143" s="149"/>
      <c r="H59143" s="148"/>
      <c r="I59143"/>
    </row>
    <row r="59144" spans="1:9" x14ac:dyDescent="0.25">
      <c r="A59144"/>
      <c r="B59144"/>
      <c r="C59144"/>
      <c r="D59144"/>
      <c r="E59144" s="148"/>
      <c r="F59144" s="148"/>
      <c r="G59144" s="149"/>
      <c r="H59144" s="148"/>
      <c r="I59144"/>
    </row>
    <row r="59145" spans="1:9" x14ac:dyDescent="0.25">
      <c r="A59145"/>
      <c r="B59145"/>
      <c r="C59145"/>
      <c r="D59145"/>
      <c r="E59145" s="148"/>
      <c r="F59145" s="148"/>
      <c r="G59145" s="149"/>
      <c r="H59145" s="148"/>
      <c r="I59145"/>
    </row>
    <row r="59146" spans="1:9" x14ac:dyDescent="0.25">
      <c r="A59146"/>
      <c r="B59146"/>
      <c r="C59146"/>
      <c r="D59146"/>
      <c r="E59146" s="148"/>
      <c r="F59146" s="148"/>
      <c r="G59146" s="149"/>
      <c r="H59146" s="148"/>
      <c r="I59146"/>
    </row>
    <row r="59147" spans="1:9" x14ac:dyDescent="0.25">
      <c r="A59147"/>
      <c r="B59147"/>
      <c r="C59147"/>
      <c r="D59147"/>
      <c r="E59147" s="148"/>
      <c r="F59147" s="148"/>
      <c r="G59147" s="149"/>
      <c r="H59147" s="148"/>
      <c r="I59147"/>
    </row>
    <row r="59148" spans="1:9" x14ac:dyDescent="0.25">
      <c r="A59148"/>
      <c r="B59148"/>
      <c r="C59148"/>
      <c r="D59148"/>
      <c r="E59148" s="148"/>
      <c r="F59148" s="148"/>
      <c r="G59148" s="149"/>
      <c r="H59148" s="148"/>
      <c r="I59148"/>
    </row>
    <row r="59149" spans="1:9" x14ac:dyDescent="0.25">
      <c r="A59149"/>
      <c r="B59149"/>
      <c r="C59149"/>
      <c r="D59149"/>
      <c r="E59149" s="148"/>
      <c r="F59149" s="148"/>
      <c r="G59149" s="149"/>
      <c r="H59149" s="148"/>
      <c r="I59149"/>
    </row>
    <row r="59150" spans="1:9" x14ac:dyDescent="0.25">
      <c r="A59150"/>
      <c r="B59150"/>
      <c r="C59150"/>
      <c r="D59150"/>
      <c r="E59150" s="148"/>
      <c r="F59150" s="148"/>
      <c r="G59150" s="149"/>
      <c r="H59150" s="148"/>
      <c r="I59150"/>
    </row>
    <row r="59151" spans="1:9" x14ac:dyDescent="0.25">
      <c r="A59151"/>
      <c r="B59151"/>
      <c r="C59151"/>
      <c r="D59151"/>
      <c r="E59151" s="148"/>
      <c r="F59151" s="148"/>
      <c r="G59151" s="149"/>
      <c r="H59151" s="148"/>
      <c r="I59151"/>
    </row>
    <row r="59152" spans="1:9" x14ac:dyDescent="0.25">
      <c r="A59152"/>
      <c r="B59152"/>
      <c r="C59152"/>
      <c r="D59152"/>
      <c r="E59152" s="148"/>
      <c r="F59152" s="148"/>
      <c r="G59152" s="149"/>
      <c r="H59152" s="148"/>
      <c r="I59152"/>
    </row>
    <row r="59153" spans="1:9" x14ac:dyDescent="0.25">
      <c r="A59153"/>
      <c r="B59153"/>
      <c r="C59153"/>
      <c r="D59153"/>
      <c r="E59153" s="148"/>
      <c r="F59153" s="148"/>
      <c r="G59153" s="149"/>
      <c r="H59153" s="148"/>
      <c r="I59153"/>
    </row>
    <row r="59154" spans="1:9" x14ac:dyDescent="0.25">
      <c r="A59154"/>
      <c r="B59154"/>
      <c r="C59154"/>
      <c r="D59154"/>
      <c r="E59154" s="148"/>
      <c r="F59154" s="148"/>
      <c r="G59154" s="149"/>
      <c r="H59154" s="148"/>
      <c r="I59154"/>
    </row>
    <row r="59155" spans="1:9" x14ac:dyDescent="0.25">
      <c r="A59155"/>
      <c r="B59155"/>
      <c r="C59155"/>
      <c r="D59155"/>
      <c r="E59155" s="148"/>
      <c r="F59155" s="148"/>
      <c r="G59155" s="149"/>
      <c r="H59155" s="148"/>
      <c r="I59155"/>
    </row>
    <row r="59156" spans="1:9" x14ac:dyDescent="0.25">
      <c r="A59156"/>
      <c r="B59156"/>
      <c r="C59156"/>
      <c r="D59156"/>
      <c r="E59156" s="148"/>
      <c r="F59156" s="148"/>
      <c r="G59156" s="149"/>
      <c r="H59156" s="148"/>
      <c r="I59156"/>
    </row>
    <row r="59157" spans="1:9" x14ac:dyDescent="0.25">
      <c r="A59157"/>
      <c r="B59157"/>
      <c r="C59157"/>
      <c r="D59157"/>
      <c r="E59157" s="148"/>
      <c r="F59157" s="148"/>
      <c r="G59157" s="149"/>
      <c r="H59157" s="148"/>
      <c r="I59157"/>
    </row>
    <row r="59158" spans="1:9" x14ac:dyDescent="0.25">
      <c r="A59158"/>
      <c r="B59158"/>
      <c r="C59158"/>
      <c r="D59158"/>
      <c r="E59158" s="148"/>
      <c r="F59158" s="148"/>
      <c r="G59158" s="149"/>
      <c r="H59158" s="148"/>
      <c r="I59158"/>
    </row>
    <row r="59159" spans="1:9" x14ac:dyDescent="0.25">
      <c r="A59159"/>
      <c r="B59159"/>
      <c r="C59159"/>
      <c r="D59159"/>
      <c r="E59159" s="148"/>
      <c r="F59159" s="148"/>
      <c r="G59159" s="149"/>
      <c r="H59159" s="148"/>
      <c r="I59159"/>
    </row>
    <row r="59160" spans="1:9" x14ac:dyDescent="0.25">
      <c r="A59160"/>
      <c r="B59160"/>
      <c r="C59160"/>
      <c r="D59160"/>
      <c r="E59160" s="148"/>
      <c r="F59160" s="148"/>
      <c r="G59160" s="149"/>
      <c r="H59160" s="148"/>
      <c r="I59160"/>
    </row>
    <row r="59161" spans="1:9" x14ac:dyDescent="0.25">
      <c r="A59161"/>
      <c r="B59161"/>
      <c r="C59161"/>
      <c r="D59161"/>
      <c r="E59161" s="148"/>
      <c r="F59161" s="148"/>
      <c r="G59161" s="149"/>
      <c r="H59161" s="148"/>
      <c r="I59161"/>
    </row>
    <row r="59162" spans="1:9" x14ac:dyDescent="0.25">
      <c r="A59162"/>
      <c r="B59162"/>
      <c r="C59162"/>
      <c r="D59162"/>
      <c r="E59162" s="148"/>
      <c r="F59162" s="148"/>
      <c r="G59162" s="149"/>
      <c r="H59162" s="148"/>
      <c r="I59162"/>
    </row>
    <row r="59163" spans="1:9" x14ac:dyDescent="0.25">
      <c r="A59163"/>
      <c r="B59163"/>
      <c r="C59163"/>
      <c r="D59163"/>
      <c r="E59163" s="148"/>
      <c r="F59163" s="148"/>
      <c r="G59163" s="149"/>
      <c r="H59163" s="148"/>
      <c r="I59163"/>
    </row>
    <row r="59164" spans="1:9" x14ac:dyDescent="0.25">
      <c r="A59164"/>
      <c r="B59164"/>
      <c r="C59164"/>
      <c r="D59164"/>
      <c r="E59164" s="148"/>
      <c r="F59164" s="148"/>
      <c r="G59164" s="149"/>
      <c r="H59164" s="148"/>
      <c r="I59164"/>
    </row>
    <row r="59165" spans="1:9" x14ac:dyDescent="0.25">
      <c r="A59165"/>
      <c r="B59165"/>
      <c r="C59165"/>
      <c r="D59165"/>
      <c r="E59165" s="148"/>
      <c r="F59165" s="148"/>
      <c r="G59165" s="149"/>
      <c r="H59165" s="148"/>
      <c r="I59165"/>
    </row>
    <row r="59166" spans="1:9" x14ac:dyDescent="0.25">
      <c r="A59166"/>
      <c r="B59166"/>
      <c r="C59166"/>
      <c r="D59166"/>
      <c r="E59166" s="148"/>
      <c r="F59166" s="148"/>
      <c r="G59166" s="149"/>
      <c r="H59166" s="148"/>
      <c r="I59166"/>
    </row>
    <row r="59167" spans="1:9" x14ac:dyDescent="0.25">
      <c r="A59167"/>
      <c r="B59167"/>
      <c r="C59167"/>
      <c r="D59167"/>
      <c r="E59167" s="148"/>
      <c r="F59167" s="148"/>
      <c r="G59167" s="149"/>
      <c r="H59167" s="148"/>
      <c r="I59167"/>
    </row>
    <row r="59168" spans="1:9" x14ac:dyDescent="0.25">
      <c r="A59168"/>
      <c r="B59168"/>
      <c r="C59168"/>
      <c r="D59168"/>
      <c r="E59168" s="148"/>
      <c r="F59168" s="148"/>
      <c r="G59168" s="149"/>
      <c r="H59168" s="148"/>
      <c r="I59168"/>
    </row>
    <row r="59169" spans="1:9" x14ac:dyDescent="0.25">
      <c r="A59169"/>
      <c r="B59169"/>
      <c r="C59169"/>
      <c r="D59169"/>
      <c r="E59169" s="148"/>
      <c r="F59169" s="148"/>
      <c r="G59169" s="149"/>
      <c r="H59169" s="148"/>
      <c r="I59169"/>
    </row>
    <row r="59170" spans="1:9" x14ac:dyDescent="0.25">
      <c r="A59170"/>
      <c r="B59170"/>
      <c r="C59170"/>
      <c r="D59170"/>
      <c r="E59170" s="148"/>
      <c r="F59170" s="148"/>
      <c r="G59170" s="149"/>
      <c r="H59170" s="148"/>
      <c r="I59170"/>
    </row>
    <row r="59171" spans="1:9" x14ac:dyDescent="0.25">
      <c r="A59171"/>
      <c r="B59171"/>
      <c r="C59171"/>
      <c r="D59171"/>
      <c r="E59171" s="148"/>
      <c r="F59171" s="148"/>
      <c r="G59171" s="149"/>
      <c r="H59171" s="148"/>
      <c r="I59171"/>
    </row>
    <row r="59172" spans="1:9" x14ac:dyDescent="0.25">
      <c r="A59172"/>
      <c r="B59172"/>
      <c r="C59172"/>
      <c r="D59172"/>
      <c r="E59172" s="148"/>
      <c r="F59172" s="148"/>
      <c r="G59172" s="149"/>
      <c r="H59172" s="148"/>
      <c r="I59172"/>
    </row>
    <row r="59173" spans="1:9" x14ac:dyDescent="0.25">
      <c r="A59173"/>
      <c r="B59173"/>
      <c r="C59173"/>
      <c r="D59173"/>
      <c r="E59173" s="148"/>
      <c r="F59173" s="148"/>
      <c r="G59173" s="149"/>
      <c r="H59173" s="148"/>
      <c r="I59173"/>
    </row>
    <row r="59174" spans="1:9" x14ac:dyDescent="0.25">
      <c r="A59174"/>
      <c r="B59174"/>
      <c r="C59174"/>
      <c r="D59174"/>
      <c r="E59174" s="148"/>
      <c r="F59174" s="148"/>
      <c r="G59174" s="149"/>
      <c r="H59174" s="148"/>
      <c r="I59174"/>
    </row>
    <row r="59175" spans="1:9" x14ac:dyDescent="0.25">
      <c r="A59175"/>
      <c r="B59175"/>
      <c r="C59175"/>
      <c r="D59175"/>
      <c r="E59175" s="148"/>
      <c r="F59175" s="148"/>
      <c r="G59175" s="149"/>
      <c r="H59175" s="148"/>
      <c r="I59175"/>
    </row>
    <row r="59176" spans="1:9" x14ac:dyDescent="0.25">
      <c r="A59176"/>
      <c r="B59176"/>
      <c r="C59176"/>
      <c r="D59176"/>
      <c r="E59176" s="148"/>
      <c r="F59176" s="148"/>
      <c r="G59176" s="149"/>
      <c r="H59176" s="148"/>
      <c r="I59176"/>
    </row>
    <row r="59177" spans="1:9" x14ac:dyDescent="0.25">
      <c r="A59177"/>
      <c r="B59177"/>
      <c r="C59177"/>
      <c r="D59177"/>
      <c r="E59177" s="148"/>
      <c r="F59177" s="148"/>
      <c r="G59177" s="149"/>
      <c r="H59177" s="148"/>
      <c r="I59177"/>
    </row>
    <row r="59178" spans="1:9" x14ac:dyDescent="0.25">
      <c r="A59178"/>
      <c r="B59178"/>
      <c r="C59178"/>
      <c r="D59178"/>
      <c r="E59178" s="148"/>
      <c r="F59178" s="148"/>
      <c r="G59178" s="149"/>
      <c r="H59178" s="148"/>
      <c r="I59178"/>
    </row>
    <row r="59179" spans="1:9" x14ac:dyDescent="0.25">
      <c r="A59179"/>
      <c r="B59179"/>
      <c r="C59179"/>
      <c r="D59179"/>
      <c r="E59179" s="148"/>
      <c r="F59179" s="148"/>
      <c r="G59179" s="149"/>
      <c r="H59179" s="148"/>
      <c r="I59179"/>
    </row>
    <row r="59180" spans="1:9" x14ac:dyDescent="0.25">
      <c r="A59180"/>
      <c r="B59180"/>
      <c r="C59180"/>
      <c r="D59180"/>
      <c r="E59180" s="148"/>
      <c r="F59180" s="148"/>
      <c r="G59180" s="149"/>
      <c r="H59180" s="148"/>
      <c r="I59180"/>
    </row>
    <row r="59181" spans="1:9" x14ac:dyDescent="0.25">
      <c r="A59181"/>
      <c r="B59181"/>
      <c r="C59181"/>
      <c r="D59181"/>
      <c r="E59181" s="148"/>
      <c r="F59181" s="148"/>
      <c r="G59181" s="149"/>
      <c r="H59181" s="148"/>
      <c r="I59181"/>
    </row>
    <row r="59182" spans="1:9" x14ac:dyDescent="0.25">
      <c r="A59182"/>
      <c r="B59182"/>
      <c r="C59182"/>
      <c r="D59182"/>
      <c r="E59182" s="148"/>
      <c r="F59182" s="148"/>
      <c r="G59182" s="149"/>
      <c r="H59182" s="148"/>
      <c r="I59182"/>
    </row>
    <row r="59183" spans="1:9" x14ac:dyDescent="0.25">
      <c r="A59183"/>
      <c r="B59183"/>
      <c r="C59183"/>
      <c r="D59183"/>
      <c r="E59183" s="148"/>
      <c r="F59183" s="148"/>
      <c r="G59183" s="149"/>
      <c r="H59183" s="148"/>
      <c r="I59183"/>
    </row>
    <row r="59184" spans="1:9" x14ac:dyDescent="0.25">
      <c r="A59184"/>
      <c r="B59184"/>
      <c r="C59184"/>
      <c r="D59184"/>
      <c r="E59184" s="148"/>
      <c r="F59184" s="148"/>
      <c r="G59184" s="149"/>
      <c r="H59184" s="148"/>
      <c r="I59184"/>
    </row>
    <row r="59185" spans="1:9" x14ac:dyDescent="0.25">
      <c r="A59185"/>
      <c r="B59185"/>
      <c r="C59185"/>
      <c r="D59185"/>
      <c r="E59185" s="148"/>
      <c r="F59185" s="148"/>
      <c r="G59185" s="149"/>
      <c r="H59185" s="148"/>
      <c r="I59185"/>
    </row>
    <row r="59186" spans="1:9" x14ac:dyDescent="0.25">
      <c r="A59186"/>
      <c r="B59186"/>
      <c r="C59186"/>
      <c r="D59186"/>
      <c r="E59186" s="148"/>
      <c r="F59186" s="148"/>
      <c r="G59186" s="149"/>
      <c r="H59186" s="148"/>
      <c r="I59186"/>
    </row>
    <row r="59187" spans="1:9" x14ac:dyDescent="0.25">
      <c r="A59187"/>
      <c r="B59187"/>
      <c r="C59187"/>
      <c r="D59187"/>
      <c r="E59187" s="148"/>
      <c r="F59187" s="148"/>
      <c r="G59187" s="149"/>
      <c r="H59187" s="148"/>
      <c r="I59187"/>
    </row>
    <row r="59188" spans="1:9" x14ac:dyDescent="0.25">
      <c r="A59188"/>
      <c r="B59188"/>
      <c r="C59188"/>
      <c r="D59188"/>
      <c r="E59188" s="148"/>
      <c r="F59188" s="148"/>
      <c r="G59188" s="149"/>
      <c r="H59188" s="148"/>
      <c r="I59188"/>
    </row>
    <row r="59189" spans="1:9" x14ac:dyDescent="0.25">
      <c r="A59189"/>
      <c r="B59189"/>
      <c r="C59189"/>
      <c r="D59189"/>
      <c r="E59189" s="148"/>
      <c r="F59189" s="148"/>
      <c r="G59189" s="149"/>
      <c r="H59189" s="148"/>
      <c r="I59189"/>
    </row>
    <row r="59190" spans="1:9" x14ac:dyDescent="0.25">
      <c r="A59190"/>
      <c r="B59190"/>
      <c r="C59190"/>
      <c r="D59190"/>
      <c r="E59190" s="148"/>
      <c r="F59190" s="148"/>
      <c r="G59190" s="149"/>
      <c r="H59190" s="148"/>
      <c r="I59190"/>
    </row>
    <row r="59191" spans="1:9" x14ac:dyDescent="0.25">
      <c r="A59191"/>
      <c r="B59191"/>
      <c r="C59191"/>
      <c r="D59191"/>
      <c r="E59191" s="148"/>
      <c r="F59191" s="148"/>
      <c r="G59191" s="149"/>
      <c r="H59191" s="148"/>
      <c r="I59191"/>
    </row>
    <row r="59192" spans="1:9" x14ac:dyDescent="0.25">
      <c r="A59192"/>
      <c r="B59192"/>
      <c r="C59192"/>
      <c r="D59192"/>
      <c r="E59192" s="148"/>
      <c r="F59192" s="148"/>
      <c r="G59192" s="149"/>
      <c r="H59192" s="148"/>
      <c r="I59192"/>
    </row>
    <row r="59193" spans="1:9" x14ac:dyDescent="0.25">
      <c r="A59193"/>
      <c r="B59193"/>
      <c r="C59193"/>
      <c r="D59193"/>
      <c r="E59193" s="148"/>
      <c r="F59193" s="148"/>
      <c r="G59193" s="149"/>
      <c r="H59193" s="148"/>
      <c r="I59193"/>
    </row>
    <row r="59194" spans="1:9" x14ac:dyDescent="0.25">
      <c r="A59194"/>
      <c r="B59194"/>
      <c r="C59194"/>
      <c r="D59194"/>
      <c r="E59194" s="148"/>
      <c r="F59194" s="148"/>
      <c r="G59194" s="149"/>
      <c r="H59194" s="148"/>
      <c r="I59194"/>
    </row>
    <row r="59195" spans="1:9" x14ac:dyDescent="0.25">
      <c r="A59195"/>
      <c r="B59195"/>
      <c r="C59195"/>
      <c r="D59195"/>
      <c r="E59195" s="148"/>
      <c r="F59195" s="148"/>
      <c r="G59195" s="149"/>
      <c r="H59195" s="148"/>
      <c r="I59195"/>
    </row>
    <row r="59196" spans="1:9" x14ac:dyDescent="0.25">
      <c r="A59196"/>
      <c r="B59196"/>
      <c r="C59196"/>
      <c r="D59196"/>
      <c r="E59196" s="148"/>
      <c r="F59196" s="148"/>
      <c r="G59196" s="149"/>
      <c r="H59196" s="148"/>
      <c r="I59196"/>
    </row>
    <row r="59197" spans="1:9" x14ac:dyDescent="0.25">
      <c r="A59197"/>
      <c r="B59197"/>
      <c r="C59197"/>
      <c r="D59197"/>
      <c r="E59197" s="148"/>
      <c r="F59197" s="148"/>
      <c r="G59197" s="149"/>
      <c r="H59197" s="148"/>
      <c r="I59197"/>
    </row>
    <row r="59198" spans="1:9" x14ac:dyDescent="0.25">
      <c r="A59198"/>
      <c r="B59198"/>
      <c r="C59198"/>
      <c r="D59198"/>
      <c r="E59198" s="148"/>
      <c r="F59198" s="148"/>
      <c r="G59198" s="149"/>
      <c r="H59198" s="148"/>
      <c r="I59198"/>
    </row>
    <row r="59199" spans="1:9" x14ac:dyDescent="0.25">
      <c r="A59199"/>
      <c r="B59199"/>
      <c r="C59199"/>
      <c r="D59199"/>
      <c r="E59199" s="148"/>
      <c r="F59199" s="148"/>
      <c r="G59199" s="149"/>
      <c r="H59199" s="148"/>
      <c r="I59199"/>
    </row>
    <row r="59200" spans="1:9" x14ac:dyDescent="0.25">
      <c r="A59200"/>
      <c r="B59200"/>
      <c r="C59200"/>
      <c r="D59200"/>
      <c r="E59200" s="148"/>
      <c r="F59200" s="148"/>
      <c r="G59200" s="149"/>
      <c r="H59200" s="148"/>
      <c r="I59200"/>
    </row>
    <row r="59201" spans="1:9" x14ac:dyDescent="0.25">
      <c r="A59201"/>
      <c r="B59201"/>
      <c r="C59201"/>
      <c r="D59201"/>
      <c r="E59201" s="148"/>
      <c r="F59201" s="148"/>
      <c r="G59201" s="149"/>
      <c r="H59201" s="148"/>
      <c r="I59201"/>
    </row>
    <row r="59202" spans="1:9" x14ac:dyDescent="0.25">
      <c r="A59202"/>
      <c r="B59202"/>
      <c r="C59202"/>
      <c r="D59202"/>
      <c r="E59202" s="148"/>
      <c r="F59202" s="148"/>
      <c r="G59202" s="149"/>
      <c r="H59202" s="148"/>
      <c r="I59202"/>
    </row>
    <row r="59203" spans="1:9" x14ac:dyDescent="0.25">
      <c r="A59203"/>
      <c r="B59203"/>
      <c r="C59203"/>
      <c r="D59203"/>
      <c r="E59203" s="148"/>
      <c r="F59203" s="148"/>
      <c r="G59203" s="149"/>
      <c r="H59203" s="148"/>
      <c r="I59203"/>
    </row>
    <row r="59204" spans="1:9" x14ac:dyDescent="0.25">
      <c r="A59204"/>
      <c r="B59204"/>
      <c r="C59204"/>
      <c r="D59204"/>
      <c r="E59204" s="148"/>
      <c r="F59204" s="148"/>
      <c r="G59204" s="149"/>
      <c r="H59204" s="148"/>
      <c r="I59204"/>
    </row>
    <row r="59205" spans="1:9" x14ac:dyDescent="0.25">
      <c r="A59205"/>
      <c r="B59205"/>
      <c r="C59205"/>
      <c r="D59205"/>
      <c r="E59205" s="148"/>
      <c r="F59205" s="148"/>
      <c r="G59205" s="149"/>
      <c r="H59205" s="148"/>
      <c r="I59205"/>
    </row>
    <row r="59206" spans="1:9" x14ac:dyDescent="0.25">
      <c r="A59206"/>
      <c r="B59206"/>
      <c r="C59206"/>
      <c r="D59206"/>
      <c r="E59206" s="148"/>
      <c r="F59206" s="148"/>
      <c r="G59206" s="149"/>
      <c r="H59206" s="148"/>
      <c r="I59206"/>
    </row>
    <row r="59207" spans="1:9" x14ac:dyDescent="0.25">
      <c r="A59207"/>
      <c r="B59207"/>
      <c r="C59207"/>
      <c r="D59207"/>
      <c r="E59207" s="148"/>
      <c r="F59207" s="148"/>
      <c r="G59207" s="149"/>
      <c r="H59207" s="148"/>
      <c r="I59207"/>
    </row>
    <row r="59208" spans="1:9" x14ac:dyDescent="0.25">
      <c r="A59208"/>
      <c r="B59208"/>
      <c r="C59208"/>
      <c r="D59208"/>
      <c r="E59208" s="148"/>
      <c r="F59208" s="148"/>
      <c r="G59208" s="149"/>
      <c r="H59208" s="148"/>
      <c r="I59208"/>
    </row>
    <row r="59209" spans="1:9" x14ac:dyDescent="0.25">
      <c r="A59209"/>
      <c r="B59209"/>
      <c r="C59209"/>
      <c r="D59209"/>
      <c r="E59209" s="148"/>
      <c r="F59209" s="148"/>
      <c r="G59209" s="149"/>
      <c r="H59209" s="148"/>
      <c r="I59209"/>
    </row>
    <row r="59210" spans="1:9" x14ac:dyDescent="0.25">
      <c r="A59210"/>
      <c r="B59210"/>
      <c r="C59210"/>
      <c r="D59210"/>
      <c r="E59210" s="148"/>
      <c r="F59210" s="148"/>
      <c r="G59210" s="149"/>
      <c r="H59210" s="148"/>
      <c r="I59210"/>
    </row>
    <row r="59211" spans="1:9" x14ac:dyDescent="0.25">
      <c r="A59211"/>
      <c r="B59211"/>
      <c r="C59211"/>
      <c r="D59211"/>
      <c r="E59211" s="148"/>
      <c r="F59211" s="148"/>
      <c r="G59211" s="149"/>
      <c r="H59211" s="148"/>
      <c r="I59211"/>
    </row>
    <row r="59212" spans="1:9" x14ac:dyDescent="0.25">
      <c r="A59212"/>
      <c r="B59212"/>
      <c r="C59212"/>
      <c r="D59212"/>
      <c r="E59212" s="148"/>
      <c r="F59212" s="148"/>
      <c r="G59212" s="149"/>
      <c r="H59212" s="148"/>
      <c r="I59212"/>
    </row>
    <row r="59213" spans="1:9" x14ac:dyDescent="0.25">
      <c r="A59213"/>
      <c r="B59213"/>
      <c r="C59213"/>
      <c r="D59213"/>
      <c r="E59213" s="148"/>
      <c r="F59213" s="148"/>
      <c r="G59213" s="149"/>
      <c r="H59213" s="148"/>
      <c r="I59213"/>
    </row>
    <row r="59214" spans="1:9" x14ac:dyDescent="0.25">
      <c r="A59214"/>
      <c r="B59214"/>
      <c r="C59214"/>
      <c r="D59214"/>
      <c r="E59214" s="148"/>
      <c r="F59214" s="148"/>
      <c r="G59214" s="149"/>
      <c r="H59214" s="148"/>
      <c r="I59214"/>
    </row>
    <row r="59215" spans="1:9" x14ac:dyDescent="0.25">
      <c r="A59215"/>
      <c r="B59215"/>
      <c r="C59215"/>
      <c r="D59215"/>
      <c r="E59215" s="148"/>
      <c r="F59215" s="148"/>
      <c r="G59215" s="149"/>
      <c r="H59215" s="148"/>
      <c r="I59215"/>
    </row>
    <row r="59216" spans="1:9" x14ac:dyDescent="0.25">
      <c r="A59216"/>
      <c r="B59216"/>
      <c r="C59216"/>
      <c r="D59216"/>
      <c r="E59216" s="148"/>
      <c r="F59216" s="148"/>
      <c r="G59216" s="149"/>
      <c r="H59216" s="148"/>
      <c r="I59216"/>
    </row>
    <row r="59217" spans="1:9" x14ac:dyDescent="0.25">
      <c r="A59217"/>
      <c r="B59217"/>
      <c r="C59217"/>
      <c r="D59217"/>
      <c r="E59217" s="148"/>
      <c r="F59217" s="148"/>
      <c r="G59217" s="149"/>
      <c r="H59217" s="148"/>
      <c r="I59217"/>
    </row>
    <row r="59218" spans="1:9" x14ac:dyDescent="0.25">
      <c r="A59218"/>
      <c r="B59218"/>
      <c r="C59218"/>
      <c r="D59218"/>
      <c r="E59218" s="148"/>
      <c r="F59218" s="148"/>
      <c r="G59218" s="149"/>
      <c r="H59218" s="148"/>
      <c r="I59218"/>
    </row>
    <row r="59219" spans="1:9" x14ac:dyDescent="0.25">
      <c r="A59219"/>
      <c r="B59219"/>
      <c r="C59219"/>
      <c r="D59219"/>
      <c r="E59219" s="148"/>
      <c r="F59219" s="148"/>
      <c r="G59219" s="149"/>
      <c r="H59219" s="148"/>
      <c r="I59219"/>
    </row>
    <row r="59220" spans="1:9" x14ac:dyDescent="0.25">
      <c r="A59220"/>
      <c r="B59220"/>
      <c r="C59220"/>
      <c r="D59220"/>
      <c r="E59220" s="148"/>
      <c r="F59220" s="148"/>
      <c r="G59220" s="149"/>
      <c r="H59220" s="148"/>
      <c r="I59220"/>
    </row>
    <row r="59221" spans="1:9" x14ac:dyDescent="0.25">
      <c r="A59221"/>
      <c r="B59221"/>
      <c r="C59221"/>
      <c r="D59221"/>
      <c r="E59221" s="148"/>
      <c r="F59221" s="148"/>
      <c r="G59221" s="149"/>
      <c r="H59221" s="148"/>
      <c r="I59221"/>
    </row>
    <row r="59222" spans="1:9" x14ac:dyDescent="0.25">
      <c r="A59222"/>
      <c r="B59222"/>
      <c r="C59222"/>
      <c r="D59222"/>
      <c r="E59222" s="148"/>
      <c r="F59222" s="148"/>
      <c r="G59222" s="149"/>
      <c r="H59222" s="148"/>
      <c r="I59222"/>
    </row>
    <row r="59223" spans="1:9" x14ac:dyDescent="0.25">
      <c r="A59223"/>
      <c r="B59223"/>
      <c r="C59223"/>
      <c r="D59223"/>
      <c r="E59223" s="148"/>
      <c r="F59223" s="148"/>
      <c r="G59223" s="149"/>
      <c r="H59223" s="148"/>
      <c r="I59223"/>
    </row>
    <row r="59224" spans="1:9" x14ac:dyDescent="0.25">
      <c r="A59224"/>
      <c r="B59224"/>
      <c r="C59224"/>
      <c r="D59224"/>
      <c r="E59224" s="148"/>
      <c r="F59224" s="148"/>
      <c r="G59224" s="149"/>
      <c r="H59224" s="148"/>
      <c r="I59224"/>
    </row>
    <row r="59225" spans="1:9" x14ac:dyDescent="0.25">
      <c r="A59225"/>
      <c r="B59225"/>
      <c r="C59225"/>
      <c r="D59225"/>
      <c r="E59225" s="148"/>
      <c r="F59225" s="148"/>
      <c r="G59225" s="149"/>
      <c r="H59225" s="148"/>
      <c r="I59225"/>
    </row>
    <row r="59226" spans="1:9" x14ac:dyDescent="0.25">
      <c r="A59226"/>
      <c r="B59226"/>
      <c r="C59226"/>
      <c r="D59226"/>
      <c r="E59226" s="148"/>
      <c r="F59226" s="148"/>
      <c r="G59226" s="149"/>
      <c r="H59226" s="148"/>
      <c r="I59226"/>
    </row>
    <row r="59227" spans="1:9" x14ac:dyDescent="0.25">
      <c r="A59227"/>
      <c r="B59227"/>
      <c r="C59227"/>
      <c r="D59227"/>
      <c r="E59227" s="148"/>
      <c r="F59227" s="148"/>
      <c r="G59227" s="149"/>
      <c r="H59227" s="148"/>
      <c r="I59227"/>
    </row>
    <row r="59228" spans="1:9" x14ac:dyDescent="0.25">
      <c r="A59228"/>
      <c r="B59228"/>
      <c r="C59228"/>
      <c r="D59228"/>
      <c r="E59228" s="148"/>
      <c r="F59228" s="148"/>
      <c r="G59228" s="149"/>
      <c r="H59228" s="148"/>
      <c r="I59228"/>
    </row>
    <row r="59229" spans="1:9" x14ac:dyDescent="0.25">
      <c r="A59229"/>
      <c r="B59229"/>
      <c r="C59229"/>
      <c r="D59229"/>
      <c r="E59229" s="148"/>
      <c r="F59229" s="148"/>
      <c r="G59229" s="149"/>
      <c r="H59229" s="148"/>
      <c r="I59229"/>
    </row>
    <row r="59230" spans="1:9" x14ac:dyDescent="0.25">
      <c r="A59230"/>
      <c r="B59230"/>
      <c r="C59230"/>
      <c r="D59230"/>
      <c r="E59230" s="148"/>
      <c r="F59230" s="148"/>
      <c r="G59230" s="149"/>
      <c r="H59230" s="148"/>
      <c r="I59230"/>
    </row>
    <row r="59231" spans="1:9" x14ac:dyDescent="0.25">
      <c r="A59231"/>
      <c r="B59231"/>
      <c r="C59231"/>
      <c r="D59231"/>
      <c r="E59231" s="148"/>
      <c r="F59231" s="148"/>
      <c r="G59231" s="149"/>
      <c r="H59231" s="148"/>
      <c r="I59231"/>
    </row>
    <row r="59232" spans="1:9" x14ac:dyDescent="0.25">
      <c r="A59232"/>
      <c r="B59232"/>
      <c r="C59232"/>
      <c r="D59232"/>
      <c r="E59232" s="148"/>
      <c r="F59232" s="148"/>
      <c r="G59232" s="149"/>
      <c r="H59232" s="148"/>
      <c r="I59232"/>
    </row>
    <row r="59233" spans="1:9" x14ac:dyDescent="0.25">
      <c r="A59233"/>
      <c r="B59233"/>
      <c r="C59233"/>
      <c r="D59233"/>
      <c r="E59233" s="148"/>
      <c r="F59233" s="148"/>
      <c r="G59233" s="149"/>
      <c r="H59233" s="148"/>
      <c r="I59233"/>
    </row>
    <row r="59234" spans="1:9" x14ac:dyDescent="0.25">
      <c r="A59234"/>
      <c r="B59234"/>
      <c r="C59234"/>
      <c r="D59234"/>
      <c r="E59234" s="148"/>
      <c r="F59234" s="148"/>
      <c r="G59234" s="149"/>
      <c r="H59234" s="148"/>
      <c r="I59234"/>
    </row>
    <row r="59235" spans="1:9" x14ac:dyDescent="0.25">
      <c r="A59235"/>
      <c r="B59235"/>
      <c r="C59235"/>
      <c r="D59235"/>
      <c r="E59235" s="148"/>
      <c r="F59235" s="148"/>
      <c r="G59235" s="149"/>
      <c r="H59235" s="148"/>
      <c r="I59235"/>
    </row>
    <row r="59236" spans="1:9" x14ac:dyDescent="0.25">
      <c r="A59236"/>
      <c r="B59236"/>
      <c r="C59236"/>
      <c r="D59236"/>
      <c r="E59236" s="148"/>
      <c r="F59236" s="148"/>
      <c r="G59236" s="149"/>
      <c r="H59236" s="148"/>
      <c r="I59236"/>
    </row>
    <row r="59237" spans="1:9" x14ac:dyDescent="0.25">
      <c r="A59237"/>
      <c r="B59237"/>
      <c r="C59237"/>
      <c r="D59237"/>
      <c r="E59237" s="148"/>
      <c r="F59237" s="148"/>
      <c r="G59237" s="149"/>
      <c r="H59237" s="148"/>
      <c r="I59237"/>
    </row>
    <row r="59238" spans="1:9" x14ac:dyDescent="0.25">
      <c r="A59238"/>
      <c r="B59238"/>
      <c r="C59238"/>
      <c r="D59238"/>
      <c r="E59238" s="148"/>
      <c r="F59238" s="148"/>
      <c r="G59238" s="149"/>
      <c r="H59238" s="148"/>
      <c r="I59238"/>
    </row>
    <row r="59239" spans="1:9" x14ac:dyDescent="0.25">
      <c r="A59239"/>
      <c r="B59239"/>
      <c r="C59239"/>
      <c r="D59239"/>
      <c r="E59239" s="148"/>
      <c r="F59239" s="148"/>
      <c r="G59239" s="149"/>
      <c r="H59239" s="148"/>
      <c r="I59239"/>
    </row>
    <row r="59240" spans="1:9" x14ac:dyDescent="0.25">
      <c r="A59240"/>
      <c r="B59240"/>
      <c r="C59240"/>
      <c r="D59240"/>
      <c r="E59240" s="148"/>
      <c r="F59240" s="148"/>
      <c r="G59240" s="149"/>
      <c r="H59240" s="148"/>
      <c r="I59240"/>
    </row>
    <row r="59241" spans="1:9" x14ac:dyDescent="0.25">
      <c r="A59241"/>
      <c r="B59241"/>
      <c r="C59241"/>
      <c r="D59241"/>
      <c r="E59241" s="148"/>
      <c r="F59241" s="148"/>
      <c r="G59241" s="149"/>
      <c r="H59241" s="148"/>
      <c r="I59241"/>
    </row>
    <row r="59242" spans="1:9" x14ac:dyDescent="0.25">
      <c r="A59242"/>
      <c r="B59242"/>
      <c r="C59242"/>
      <c r="D59242"/>
      <c r="E59242" s="148"/>
      <c r="F59242" s="148"/>
      <c r="G59242" s="149"/>
      <c r="H59242" s="148"/>
      <c r="I59242"/>
    </row>
    <row r="59243" spans="1:9" x14ac:dyDescent="0.25">
      <c r="A59243"/>
      <c r="B59243"/>
      <c r="C59243"/>
      <c r="D59243"/>
      <c r="E59243" s="148"/>
      <c r="F59243" s="148"/>
      <c r="G59243" s="149"/>
      <c r="H59243" s="148"/>
      <c r="I59243"/>
    </row>
    <row r="59244" spans="1:9" x14ac:dyDescent="0.25">
      <c r="A59244"/>
      <c r="B59244"/>
      <c r="C59244"/>
      <c r="D59244"/>
      <c r="E59244" s="148"/>
      <c r="F59244" s="148"/>
      <c r="G59244" s="149"/>
      <c r="H59244" s="148"/>
      <c r="I59244"/>
    </row>
    <row r="59245" spans="1:9" x14ac:dyDescent="0.25">
      <c r="A59245"/>
      <c r="B59245"/>
      <c r="C59245"/>
      <c r="D59245"/>
      <c r="E59245" s="148"/>
      <c r="F59245" s="148"/>
      <c r="G59245" s="149"/>
      <c r="H59245" s="148"/>
      <c r="I59245"/>
    </row>
    <row r="59246" spans="1:9" x14ac:dyDescent="0.25">
      <c r="A59246"/>
      <c r="B59246"/>
      <c r="C59246"/>
      <c r="D59246"/>
      <c r="E59246" s="148"/>
      <c r="F59246" s="148"/>
      <c r="G59246" s="149"/>
      <c r="H59246" s="148"/>
      <c r="I59246"/>
    </row>
    <row r="59247" spans="1:9" x14ac:dyDescent="0.25">
      <c r="A59247"/>
      <c r="B59247"/>
      <c r="C59247"/>
      <c r="D59247"/>
      <c r="E59247" s="148"/>
      <c r="F59247" s="148"/>
      <c r="G59247" s="149"/>
      <c r="H59247" s="148"/>
      <c r="I59247"/>
    </row>
    <row r="59248" spans="1:9" x14ac:dyDescent="0.25">
      <c r="A59248"/>
      <c r="B59248"/>
      <c r="C59248"/>
      <c r="D59248"/>
      <c r="E59248" s="148"/>
      <c r="F59248" s="148"/>
      <c r="G59248" s="149"/>
      <c r="H59248" s="148"/>
      <c r="I59248"/>
    </row>
    <row r="59249" spans="1:9" x14ac:dyDescent="0.25">
      <c r="A59249"/>
      <c r="B59249"/>
      <c r="C59249"/>
      <c r="D59249"/>
      <c r="E59249" s="148"/>
      <c r="F59249" s="148"/>
      <c r="G59249" s="149"/>
      <c r="H59249" s="148"/>
      <c r="I59249"/>
    </row>
    <row r="59250" spans="1:9" x14ac:dyDescent="0.25">
      <c r="A59250"/>
      <c r="B59250"/>
      <c r="C59250"/>
      <c r="D59250"/>
      <c r="E59250" s="148"/>
      <c r="F59250" s="148"/>
      <c r="G59250" s="149"/>
      <c r="H59250" s="148"/>
      <c r="I59250"/>
    </row>
    <row r="59251" spans="1:9" x14ac:dyDescent="0.25">
      <c r="A59251"/>
      <c r="B59251"/>
      <c r="C59251"/>
      <c r="D59251"/>
      <c r="E59251" s="148"/>
      <c r="F59251" s="148"/>
      <c r="G59251" s="149"/>
      <c r="H59251" s="148"/>
      <c r="I59251"/>
    </row>
    <row r="59252" spans="1:9" x14ac:dyDescent="0.25">
      <c r="A59252"/>
      <c r="B59252"/>
      <c r="C59252"/>
      <c r="D59252"/>
      <c r="E59252" s="148"/>
      <c r="F59252" s="148"/>
      <c r="G59252" s="149"/>
      <c r="H59252" s="148"/>
      <c r="I59252"/>
    </row>
    <row r="59253" spans="1:9" x14ac:dyDescent="0.25">
      <c r="A59253"/>
      <c r="B59253"/>
      <c r="C59253"/>
      <c r="D59253"/>
      <c r="E59253" s="148"/>
      <c r="F59253" s="148"/>
      <c r="G59253" s="149"/>
      <c r="H59253" s="148"/>
      <c r="I59253"/>
    </row>
    <row r="59254" spans="1:9" x14ac:dyDescent="0.25">
      <c r="A59254"/>
      <c r="B59254"/>
      <c r="C59254"/>
      <c r="D59254"/>
      <c r="E59254" s="148"/>
      <c r="F59254" s="148"/>
      <c r="G59254" s="149"/>
      <c r="H59254" s="148"/>
      <c r="I59254"/>
    </row>
    <row r="59255" spans="1:9" x14ac:dyDescent="0.25">
      <c r="A59255"/>
      <c r="B59255"/>
      <c r="C59255"/>
      <c r="D59255"/>
      <c r="E59255" s="148"/>
      <c r="F59255" s="148"/>
      <c r="G59255" s="149"/>
      <c r="H59255" s="148"/>
      <c r="I59255"/>
    </row>
    <row r="59256" spans="1:9" x14ac:dyDescent="0.25">
      <c r="A59256"/>
      <c r="B59256"/>
      <c r="C59256"/>
      <c r="D59256"/>
      <c r="E59256" s="148"/>
      <c r="F59256" s="148"/>
      <c r="G59256" s="149"/>
      <c r="H59256" s="148"/>
      <c r="I59256"/>
    </row>
    <row r="59257" spans="1:9" x14ac:dyDescent="0.25">
      <c r="A59257"/>
      <c r="B59257"/>
      <c r="C59257"/>
      <c r="D59257"/>
      <c r="E59257" s="148"/>
      <c r="F59257" s="148"/>
      <c r="G59257" s="149"/>
      <c r="H59257" s="148"/>
      <c r="I59257"/>
    </row>
    <row r="59258" spans="1:9" x14ac:dyDescent="0.25">
      <c r="A59258"/>
      <c r="B59258"/>
      <c r="C59258"/>
      <c r="D59258"/>
      <c r="E59258" s="148"/>
      <c r="F59258" s="148"/>
      <c r="G59258" s="149"/>
      <c r="H59258" s="148"/>
      <c r="I59258"/>
    </row>
    <row r="59259" spans="1:9" x14ac:dyDescent="0.25">
      <c r="A59259"/>
      <c r="B59259"/>
      <c r="C59259"/>
      <c r="D59259"/>
      <c r="E59259" s="148"/>
      <c r="F59259" s="148"/>
      <c r="G59259" s="149"/>
      <c r="H59259" s="148"/>
      <c r="I59259"/>
    </row>
    <row r="59260" spans="1:9" x14ac:dyDescent="0.25">
      <c r="A59260"/>
      <c r="B59260"/>
      <c r="C59260"/>
      <c r="D59260"/>
      <c r="E59260" s="148"/>
      <c r="F59260" s="148"/>
      <c r="G59260" s="149"/>
      <c r="H59260" s="148"/>
      <c r="I59260"/>
    </row>
    <row r="59261" spans="1:9" x14ac:dyDescent="0.25">
      <c r="A59261"/>
      <c r="B59261"/>
      <c r="C59261"/>
      <c r="D59261"/>
      <c r="E59261" s="148"/>
      <c r="F59261" s="148"/>
      <c r="G59261" s="149"/>
      <c r="H59261" s="148"/>
      <c r="I59261"/>
    </row>
    <row r="59262" spans="1:9" x14ac:dyDescent="0.25">
      <c r="A59262"/>
      <c r="B59262"/>
      <c r="C59262"/>
      <c r="D59262"/>
      <c r="E59262" s="148"/>
      <c r="F59262" s="148"/>
      <c r="G59262" s="149"/>
      <c r="H59262" s="148"/>
      <c r="I59262"/>
    </row>
    <row r="59263" spans="1:9" x14ac:dyDescent="0.25">
      <c r="A59263"/>
      <c r="B59263"/>
      <c r="C59263"/>
      <c r="D59263"/>
      <c r="E59263" s="148"/>
      <c r="F59263" s="148"/>
      <c r="G59263" s="149"/>
      <c r="H59263" s="148"/>
      <c r="I59263"/>
    </row>
    <row r="59264" spans="1:9" x14ac:dyDescent="0.25">
      <c r="A59264"/>
      <c r="B59264"/>
      <c r="C59264"/>
      <c r="D59264"/>
      <c r="E59264" s="148"/>
      <c r="F59264" s="148"/>
      <c r="G59264" s="149"/>
      <c r="H59264" s="148"/>
      <c r="I59264"/>
    </row>
    <row r="59265" spans="1:9" x14ac:dyDescent="0.25">
      <c r="A59265"/>
      <c r="B59265"/>
      <c r="C59265"/>
      <c r="D59265"/>
      <c r="E59265" s="148"/>
      <c r="F59265" s="148"/>
      <c r="G59265" s="149"/>
      <c r="H59265" s="148"/>
      <c r="I59265"/>
    </row>
    <row r="59266" spans="1:9" x14ac:dyDescent="0.25">
      <c r="A59266"/>
      <c r="B59266"/>
      <c r="C59266"/>
      <c r="D59266"/>
      <c r="E59266" s="148"/>
      <c r="F59266" s="148"/>
      <c r="G59266" s="149"/>
      <c r="H59266" s="148"/>
      <c r="I59266"/>
    </row>
    <row r="59267" spans="1:9" x14ac:dyDescent="0.25">
      <c r="A59267"/>
      <c r="B59267"/>
      <c r="C59267"/>
      <c r="D59267"/>
      <c r="E59267" s="148"/>
      <c r="F59267" s="148"/>
      <c r="G59267" s="149"/>
      <c r="H59267" s="148"/>
      <c r="I59267"/>
    </row>
    <row r="59268" spans="1:9" x14ac:dyDescent="0.25">
      <c r="A59268"/>
      <c r="B59268"/>
      <c r="C59268"/>
      <c r="D59268"/>
      <c r="E59268" s="148"/>
      <c r="F59268" s="148"/>
      <c r="G59268" s="149"/>
      <c r="H59268" s="148"/>
      <c r="I59268"/>
    </row>
    <row r="59269" spans="1:9" x14ac:dyDescent="0.25">
      <c r="A59269"/>
      <c r="B59269"/>
      <c r="C59269"/>
      <c r="D59269"/>
      <c r="E59269" s="148"/>
      <c r="F59269" s="148"/>
      <c r="G59269" s="149"/>
      <c r="H59269" s="148"/>
      <c r="I59269"/>
    </row>
    <row r="59270" spans="1:9" x14ac:dyDescent="0.25">
      <c r="A59270"/>
      <c r="B59270"/>
      <c r="C59270"/>
      <c r="D59270"/>
      <c r="E59270" s="148"/>
      <c r="F59270" s="148"/>
      <c r="G59270" s="149"/>
      <c r="H59270" s="148"/>
      <c r="I59270"/>
    </row>
    <row r="59271" spans="1:9" x14ac:dyDescent="0.25">
      <c r="A59271"/>
      <c r="B59271"/>
      <c r="C59271"/>
      <c r="D59271"/>
      <c r="E59271" s="148"/>
      <c r="F59271" s="148"/>
      <c r="G59271" s="149"/>
      <c r="H59271" s="148"/>
      <c r="I59271"/>
    </row>
    <row r="59272" spans="1:9" x14ac:dyDescent="0.25">
      <c r="A59272"/>
      <c r="B59272"/>
      <c r="C59272"/>
      <c r="D59272"/>
      <c r="E59272" s="148"/>
      <c r="F59272" s="148"/>
      <c r="G59272" s="149"/>
      <c r="H59272" s="148"/>
      <c r="I59272"/>
    </row>
    <row r="59273" spans="1:9" x14ac:dyDescent="0.25">
      <c r="A59273"/>
      <c r="B59273"/>
      <c r="C59273"/>
      <c r="D59273"/>
      <c r="E59273" s="148"/>
      <c r="F59273" s="148"/>
      <c r="G59273" s="149"/>
      <c r="H59273" s="148"/>
      <c r="I59273"/>
    </row>
    <row r="59274" spans="1:9" x14ac:dyDescent="0.25">
      <c r="A59274"/>
      <c r="B59274"/>
      <c r="C59274"/>
      <c r="D59274"/>
      <c r="E59274" s="148"/>
      <c r="F59274" s="148"/>
      <c r="G59274" s="149"/>
      <c r="H59274" s="148"/>
      <c r="I59274"/>
    </row>
    <row r="59275" spans="1:9" x14ac:dyDescent="0.25">
      <c r="A59275"/>
      <c r="B59275"/>
      <c r="C59275"/>
      <c r="D59275"/>
      <c r="E59275" s="148"/>
      <c r="F59275" s="148"/>
      <c r="G59275" s="149"/>
      <c r="H59275" s="148"/>
      <c r="I59275"/>
    </row>
    <row r="59276" spans="1:9" x14ac:dyDescent="0.25">
      <c r="A59276"/>
      <c r="B59276"/>
      <c r="C59276"/>
      <c r="D59276"/>
      <c r="E59276" s="148"/>
      <c r="F59276" s="148"/>
      <c r="G59276" s="149"/>
      <c r="H59276" s="148"/>
      <c r="I59276"/>
    </row>
    <row r="59277" spans="1:9" x14ac:dyDescent="0.25">
      <c r="A59277"/>
      <c r="B59277"/>
      <c r="C59277"/>
      <c r="D59277"/>
      <c r="E59277" s="148"/>
      <c r="F59277" s="148"/>
      <c r="G59277" s="149"/>
      <c r="H59277" s="148"/>
      <c r="I59277"/>
    </row>
    <row r="59278" spans="1:9" x14ac:dyDescent="0.25">
      <c r="A59278"/>
      <c r="B59278"/>
      <c r="C59278"/>
      <c r="D59278"/>
      <c r="E59278" s="148"/>
      <c r="F59278" s="148"/>
      <c r="G59278" s="149"/>
      <c r="H59278" s="148"/>
      <c r="I59278"/>
    </row>
    <row r="59279" spans="1:9" x14ac:dyDescent="0.25">
      <c r="A59279"/>
      <c r="B59279"/>
      <c r="C59279"/>
      <c r="D59279"/>
      <c r="E59279" s="148"/>
      <c r="F59279" s="148"/>
      <c r="G59279" s="149"/>
      <c r="H59279" s="148"/>
      <c r="I59279"/>
    </row>
    <row r="59280" spans="1:9" x14ac:dyDescent="0.25">
      <c r="A59280"/>
      <c r="B59280"/>
      <c r="C59280"/>
      <c r="D59280"/>
      <c r="E59280" s="148"/>
      <c r="F59280" s="148"/>
      <c r="G59280" s="149"/>
      <c r="H59280" s="148"/>
      <c r="I59280"/>
    </row>
    <row r="59281" spans="1:9" x14ac:dyDescent="0.25">
      <c r="A59281"/>
      <c r="B59281"/>
      <c r="C59281"/>
      <c r="D59281"/>
      <c r="E59281" s="148"/>
      <c r="F59281" s="148"/>
      <c r="G59281" s="149"/>
      <c r="H59281" s="148"/>
      <c r="I59281"/>
    </row>
    <row r="59282" spans="1:9" x14ac:dyDescent="0.25">
      <c r="A59282"/>
      <c r="B59282"/>
      <c r="C59282"/>
      <c r="D59282"/>
      <c r="E59282" s="148"/>
      <c r="F59282" s="148"/>
      <c r="G59282" s="149"/>
      <c r="H59282" s="148"/>
      <c r="I59282"/>
    </row>
    <row r="59283" spans="1:9" x14ac:dyDescent="0.25">
      <c r="A59283"/>
      <c r="B59283"/>
      <c r="C59283"/>
      <c r="D59283"/>
      <c r="E59283" s="148"/>
      <c r="F59283" s="148"/>
      <c r="G59283" s="149"/>
      <c r="H59283" s="148"/>
      <c r="I59283"/>
    </row>
    <row r="59284" spans="1:9" x14ac:dyDescent="0.25">
      <c r="A59284"/>
      <c r="B59284"/>
      <c r="C59284"/>
      <c r="D59284"/>
      <c r="E59284" s="148"/>
      <c r="F59284" s="148"/>
      <c r="G59284" s="149"/>
      <c r="H59284" s="148"/>
      <c r="I59284"/>
    </row>
    <row r="59285" spans="1:9" x14ac:dyDescent="0.25">
      <c r="A59285"/>
      <c r="B59285"/>
      <c r="C59285"/>
      <c r="D59285"/>
      <c r="E59285" s="148"/>
      <c r="F59285" s="148"/>
      <c r="G59285" s="149"/>
      <c r="H59285" s="148"/>
      <c r="I59285"/>
    </row>
    <row r="59286" spans="1:9" x14ac:dyDescent="0.25">
      <c r="A59286"/>
      <c r="B59286"/>
      <c r="C59286"/>
      <c r="D59286"/>
      <c r="E59286" s="148"/>
      <c r="F59286" s="148"/>
      <c r="G59286" s="149"/>
      <c r="H59286" s="148"/>
      <c r="I59286"/>
    </row>
    <row r="59287" spans="1:9" x14ac:dyDescent="0.25">
      <c r="A59287"/>
      <c r="B59287"/>
      <c r="C59287"/>
      <c r="D59287"/>
      <c r="E59287" s="148"/>
      <c r="F59287" s="148"/>
      <c r="G59287" s="149"/>
      <c r="H59287" s="148"/>
      <c r="I59287"/>
    </row>
    <row r="59288" spans="1:9" x14ac:dyDescent="0.25">
      <c r="A59288"/>
      <c r="B59288"/>
      <c r="C59288"/>
      <c r="D59288"/>
      <c r="E59288" s="148"/>
      <c r="F59288" s="148"/>
      <c r="G59288" s="149"/>
      <c r="H59288" s="148"/>
      <c r="I59288"/>
    </row>
    <row r="59289" spans="1:9" x14ac:dyDescent="0.25">
      <c r="A59289"/>
      <c r="B59289"/>
      <c r="C59289"/>
      <c r="D59289"/>
      <c r="E59289" s="148"/>
      <c r="F59289" s="148"/>
      <c r="G59289" s="149"/>
      <c r="H59289" s="148"/>
      <c r="I59289"/>
    </row>
    <row r="59290" spans="1:9" x14ac:dyDescent="0.25">
      <c r="A59290"/>
      <c r="B59290"/>
      <c r="C59290"/>
      <c r="D59290"/>
      <c r="E59290" s="148"/>
      <c r="F59290" s="148"/>
      <c r="G59290" s="149"/>
      <c r="H59290" s="148"/>
      <c r="I59290"/>
    </row>
    <row r="59291" spans="1:9" x14ac:dyDescent="0.25">
      <c r="A59291"/>
      <c r="B59291"/>
      <c r="C59291"/>
      <c r="D59291"/>
      <c r="E59291" s="148"/>
      <c r="F59291" s="148"/>
      <c r="G59291" s="149"/>
      <c r="H59291" s="148"/>
      <c r="I59291"/>
    </row>
    <row r="59292" spans="1:9" x14ac:dyDescent="0.25">
      <c r="A59292"/>
      <c r="B59292"/>
      <c r="C59292"/>
      <c r="D59292"/>
      <c r="E59292" s="148"/>
      <c r="F59292" s="148"/>
      <c r="G59292" s="149"/>
      <c r="H59292" s="148"/>
      <c r="I59292"/>
    </row>
    <row r="59293" spans="1:9" x14ac:dyDescent="0.25">
      <c r="A59293"/>
      <c r="B59293"/>
      <c r="C59293"/>
      <c r="D59293"/>
      <c r="E59293" s="148"/>
      <c r="F59293" s="148"/>
      <c r="G59293" s="149"/>
      <c r="H59293" s="148"/>
      <c r="I59293"/>
    </row>
    <row r="59294" spans="1:9" x14ac:dyDescent="0.25">
      <c r="A59294"/>
      <c r="B59294"/>
      <c r="C59294"/>
      <c r="D59294"/>
      <c r="E59294" s="148"/>
      <c r="F59294" s="148"/>
      <c r="G59294" s="149"/>
      <c r="H59294" s="148"/>
      <c r="I59294"/>
    </row>
    <row r="59295" spans="1:9" x14ac:dyDescent="0.25">
      <c r="A59295"/>
      <c r="B59295"/>
      <c r="C59295"/>
      <c r="D59295"/>
      <c r="E59295" s="148"/>
      <c r="F59295" s="148"/>
      <c r="G59295" s="149"/>
      <c r="H59295" s="148"/>
      <c r="I59295"/>
    </row>
    <row r="59296" spans="1:9" x14ac:dyDescent="0.25">
      <c r="A59296"/>
      <c r="B59296"/>
      <c r="C59296"/>
      <c r="D59296"/>
      <c r="E59296" s="148"/>
      <c r="F59296" s="148"/>
      <c r="G59296" s="149"/>
      <c r="H59296" s="148"/>
      <c r="I59296"/>
    </row>
    <row r="59297" spans="1:9" x14ac:dyDescent="0.25">
      <c r="A59297"/>
      <c r="B59297"/>
      <c r="C59297"/>
      <c r="D59297"/>
      <c r="E59297" s="148"/>
      <c r="F59297" s="148"/>
      <c r="G59297" s="149"/>
      <c r="H59297" s="148"/>
      <c r="I59297"/>
    </row>
    <row r="59298" spans="1:9" x14ac:dyDescent="0.25">
      <c r="A59298"/>
      <c r="B59298"/>
      <c r="C59298"/>
      <c r="D59298"/>
      <c r="E59298" s="148"/>
      <c r="F59298" s="148"/>
      <c r="G59298" s="149"/>
      <c r="H59298" s="148"/>
      <c r="I59298"/>
    </row>
    <row r="59299" spans="1:9" x14ac:dyDescent="0.25">
      <c r="A59299"/>
      <c r="B59299"/>
      <c r="C59299"/>
      <c r="D59299"/>
      <c r="E59299" s="148"/>
      <c r="F59299" s="148"/>
      <c r="G59299" s="149"/>
      <c r="H59299" s="148"/>
      <c r="I59299"/>
    </row>
    <row r="59300" spans="1:9" x14ac:dyDescent="0.25">
      <c r="A59300"/>
      <c r="B59300"/>
      <c r="C59300"/>
      <c r="D59300"/>
      <c r="E59300" s="148"/>
      <c r="F59300" s="148"/>
      <c r="G59300" s="149"/>
      <c r="H59300" s="148"/>
      <c r="I59300"/>
    </row>
    <row r="59301" spans="1:9" x14ac:dyDescent="0.25">
      <c r="A59301"/>
      <c r="B59301"/>
      <c r="C59301"/>
      <c r="D59301"/>
      <c r="E59301" s="148"/>
      <c r="F59301" s="148"/>
      <c r="G59301" s="149"/>
      <c r="H59301" s="148"/>
      <c r="I59301"/>
    </row>
    <row r="59302" spans="1:9" x14ac:dyDescent="0.25">
      <c r="A59302"/>
      <c r="B59302"/>
      <c r="C59302"/>
      <c r="D59302"/>
      <c r="E59302" s="148"/>
      <c r="F59302" s="148"/>
      <c r="G59302" s="149"/>
      <c r="H59302" s="148"/>
      <c r="I59302"/>
    </row>
    <row r="59303" spans="1:9" x14ac:dyDescent="0.25">
      <c r="A59303"/>
      <c r="B59303"/>
      <c r="C59303"/>
      <c r="D59303"/>
      <c r="E59303" s="148"/>
      <c r="F59303" s="148"/>
      <c r="G59303" s="149"/>
      <c r="H59303" s="148"/>
      <c r="I59303"/>
    </row>
    <row r="59304" spans="1:9" x14ac:dyDescent="0.25">
      <c r="A59304"/>
      <c r="B59304"/>
      <c r="C59304"/>
      <c r="D59304"/>
      <c r="E59304" s="148"/>
      <c r="F59304" s="148"/>
      <c r="G59304" s="149"/>
      <c r="H59304" s="148"/>
      <c r="I59304"/>
    </row>
    <row r="59305" spans="1:9" x14ac:dyDescent="0.25">
      <c r="A59305"/>
      <c r="B59305"/>
      <c r="C59305"/>
      <c r="D59305"/>
      <c r="E59305" s="148"/>
      <c r="F59305" s="148"/>
      <c r="G59305" s="149"/>
      <c r="H59305" s="148"/>
      <c r="I59305"/>
    </row>
    <row r="59306" spans="1:9" x14ac:dyDescent="0.25">
      <c r="A59306"/>
      <c r="B59306"/>
      <c r="C59306"/>
      <c r="D59306"/>
      <c r="E59306" s="148"/>
      <c r="F59306" s="148"/>
      <c r="G59306" s="149"/>
      <c r="H59306" s="148"/>
      <c r="I59306"/>
    </row>
    <row r="59307" spans="1:9" x14ac:dyDescent="0.25">
      <c r="A59307"/>
      <c r="B59307"/>
      <c r="C59307"/>
      <c r="D59307"/>
      <c r="E59307" s="148"/>
      <c r="F59307" s="148"/>
      <c r="G59307" s="149"/>
      <c r="H59307" s="148"/>
      <c r="I59307"/>
    </row>
    <row r="59308" spans="1:9" x14ac:dyDescent="0.25">
      <c r="A59308"/>
      <c r="B59308"/>
      <c r="C59308"/>
      <c r="D59308"/>
      <c r="E59308" s="148"/>
      <c r="F59308" s="148"/>
      <c r="G59308" s="149"/>
      <c r="H59308" s="148"/>
      <c r="I59308"/>
    </row>
    <row r="59309" spans="1:9" x14ac:dyDescent="0.25">
      <c r="A59309"/>
      <c r="B59309"/>
      <c r="C59309"/>
      <c r="D59309"/>
      <c r="E59309" s="148"/>
      <c r="F59309" s="148"/>
      <c r="G59309" s="149"/>
      <c r="H59309" s="148"/>
      <c r="I59309"/>
    </row>
    <row r="59310" spans="1:9" x14ac:dyDescent="0.25">
      <c r="A59310"/>
      <c r="B59310"/>
      <c r="C59310"/>
      <c r="D59310"/>
      <c r="E59310" s="148"/>
      <c r="F59310" s="148"/>
      <c r="G59310" s="149"/>
      <c r="H59310" s="148"/>
      <c r="I59310"/>
    </row>
    <row r="59311" spans="1:9" x14ac:dyDescent="0.25">
      <c r="A59311"/>
      <c r="B59311"/>
      <c r="C59311"/>
      <c r="D59311"/>
      <c r="E59311" s="148"/>
      <c r="F59311" s="148"/>
      <c r="G59311" s="149"/>
      <c r="H59311" s="148"/>
      <c r="I59311"/>
    </row>
    <row r="59312" spans="1:9" x14ac:dyDescent="0.25">
      <c r="A59312"/>
      <c r="B59312"/>
      <c r="C59312"/>
      <c r="D59312"/>
      <c r="E59312" s="148"/>
      <c r="F59312" s="148"/>
      <c r="G59312" s="149"/>
      <c r="H59312" s="148"/>
      <c r="I59312"/>
    </row>
    <row r="59313" spans="1:9" x14ac:dyDescent="0.25">
      <c r="A59313"/>
      <c r="B59313"/>
      <c r="C59313"/>
      <c r="D59313"/>
      <c r="E59313" s="148"/>
      <c r="F59313" s="148"/>
      <c r="G59313" s="149"/>
      <c r="H59313" s="148"/>
      <c r="I59313"/>
    </row>
    <row r="59314" spans="1:9" x14ac:dyDescent="0.25">
      <c r="A59314"/>
      <c r="B59314"/>
      <c r="C59314"/>
      <c r="D59314"/>
      <c r="E59314" s="148"/>
      <c r="F59314" s="148"/>
      <c r="G59314" s="149"/>
      <c r="H59314" s="148"/>
      <c r="I59314"/>
    </row>
    <row r="59315" spans="1:9" x14ac:dyDescent="0.25">
      <c r="A59315"/>
      <c r="B59315"/>
      <c r="C59315"/>
      <c r="D59315"/>
      <c r="E59315" s="148"/>
      <c r="F59315" s="148"/>
      <c r="G59315" s="149"/>
      <c r="H59315" s="148"/>
      <c r="I59315"/>
    </row>
    <row r="59316" spans="1:9" x14ac:dyDescent="0.25">
      <c r="A59316"/>
      <c r="B59316"/>
      <c r="C59316"/>
      <c r="D59316"/>
      <c r="E59316" s="148"/>
      <c r="F59316" s="148"/>
      <c r="G59316" s="149"/>
      <c r="H59316" s="148"/>
      <c r="I59316"/>
    </row>
    <row r="59317" spans="1:9" x14ac:dyDescent="0.25">
      <c r="A59317"/>
      <c r="B59317"/>
      <c r="C59317"/>
      <c r="D59317"/>
      <c r="E59317" s="148"/>
      <c r="F59317" s="148"/>
      <c r="G59317" s="149"/>
      <c r="H59317" s="148"/>
      <c r="I59317"/>
    </row>
    <row r="59318" spans="1:9" x14ac:dyDescent="0.25">
      <c r="A59318"/>
      <c r="B59318"/>
      <c r="C59318"/>
      <c r="D59318"/>
      <c r="E59318" s="148"/>
      <c r="F59318" s="148"/>
      <c r="G59318" s="149"/>
      <c r="H59318" s="148"/>
      <c r="I59318"/>
    </row>
    <row r="59319" spans="1:9" x14ac:dyDescent="0.25">
      <c r="A59319"/>
      <c r="B59319"/>
      <c r="C59319"/>
      <c r="D59319"/>
      <c r="E59319" s="148"/>
      <c r="F59319" s="148"/>
      <c r="G59319" s="149"/>
      <c r="H59319" s="148"/>
      <c r="I59319"/>
    </row>
    <row r="59320" spans="1:9" x14ac:dyDescent="0.25">
      <c r="A59320"/>
      <c r="B59320"/>
      <c r="C59320"/>
      <c r="D59320"/>
      <c r="E59320" s="148"/>
      <c r="F59320" s="148"/>
      <c r="G59320" s="149"/>
      <c r="H59320" s="148"/>
      <c r="I59320"/>
    </row>
    <row r="59321" spans="1:9" x14ac:dyDescent="0.25">
      <c r="A59321"/>
      <c r="B59321"/>
      <c r="C59321"/>
      <c r="D59321"/>
      <c r="E59321" s="148"/>
      <c r="F59321" s="148"/>
      <c r="G59321" s="149"/>
      <c r="H59321" s="148"/>
      <c r="I59321"/>
    </row>
    <row r="59322" spans="1:9" x14ac:dyDescent="0.25">
      <c r="A59322"/>
      <c r="B59322"/>
      <c r="C59322"/>
      <c r="D59322"/>
      <c r="E59322" s="148"/>
      <c r="F59322" s="148"/>
      <c r="G59322" s="149"/>
      <c r="H59322" s="148"/>
      <c r="I59322"/>
    </row>
    <row r="59323" spans="1:9" x14ac:dyDescent="0.25">
      <c r="A59323"/>
      <c r="B59323"/>
      <c r="C59323"/>
      <c r="D59323"/>
      <c r="E59323" s="148"/>
      <c r="F59323" s="148"/>
      <c r="G59323" s="149"/>
      <c r="H59323" s="148"/>
      <c r="I59323"/>
    </row>
    <row r="59324" spans="1:9" x14ac:dyDescent="0.25">
      <c r="A59324"/>
      <c r="B59324"/>
      <c r="C59324"/>
      <c r="D59324"/>
      <c r="E59324" s="148"/>
      <c r="F59324" s="148"/>
      <c r="G59324" s="149"/>
      <c r="H59324" s="148"/>
      <c r="I59324"/>
    </row>
    <row r="59325" spans="1:9" x14ac:dyDescent="0.25">
      <c r="A59325"/>
      <c r="B59325"/>
      <c r="C59325"/>
      <c r="D59325"/>
      <c r="E59325" s="148"/>
      <c r="F59325" s="148"/>
      <c r="G59325" s="149"/>
      <c r="H59325" s="148"/>
      <c r="I59325"/>
    </row>
    <row r="59326" spans="1:9" x14ac:dyDescent="0.25">
      <c r="A59326"/>
      <c r="B59326"/>
      <c r="C59326"/>
      <c r="D59326"/>
      <c r="E59326" s="148"/>
      <c r="F59326" s="148"/>
      <c r="G59326" s="149"/>
      <c r="H59326" s="148"/>
      <c r="I59326"/>
    </row>
    <row r="59327" spans="1:9" x14ac:dyDescent="0.25">
      <c r="A59327"/>
      <c r="B59327"/>
      <c r="C59327"/>
      <c r="D59327"/>
      <c r="E59327" s="148"/>
      <c r="F59327" s="148"/>
      <c r="G59327" s="149"/>
      <c r="H59327" s="148"/>
      <c r="I59327"/>
    </row>
    <row r="59328" spans="1:9" x14ac:dyDescent="0.25">
      <c r="A59328"/>
      <c r="B59328"/>
      <c r="C59328"/>
      <c r="D59328"/>
      <c r="E59328" s="148"/>
      <c r="F59328" s="148"/>
      <c r="G59328" s="149"/>
      <c r="H59328" s="148"/>
      <c r="I59328"/>
    </row>
    <row r="59329" spans="1:9" x14ac:dyDescent="0.25">
      <c r="A59329"/>
      <c r="B59329"/>
      <c r="C59329"/>
      <c r="D59329"/>
      <c r="E59329" s="148"/>
      <c r="F59329" s="148"/>
      <c r="G59329" s="149"/>
      <c r="H59329" s="148"/>
      <c r="I59329"/>
    </row>
    <row r="59330" spans="1:9" x14ac:dyDescent="0.25">
      <c r="A59330"/>
      <c r="B59330"/>
      <c r="C59330"/>
      <c r="D59330"/>
      <c r="E59330" s="148"/>
      <c r="F59330" s="148"/>
      <c r="G59330" s="149"/>
      <c r="H59330" s="148"/>
      <c r="I59330"/>
    </row>
    <row r="59331" spans="1:9" x14ac:dyDescent="0.25">
      <c r="A59331"/>
      <c r="B59331"/>
      <c r="C59331"/>
      <c r="D59331"/>
      <c r="E59331" s="148"/>
      <c r="F59331" s="148"/>
      <c r="G59331" s="149"/>
      <c r="H59331" s="148"/>
      <c r="I59331"/>
    </row>
    <row r="59332" spans="1:9" x14ac:dyDescent="0.25">
      <c r="A59332"/>
      <c r="B59332"/>
      <c r="C59332"/>
      <c r="D59332"/>
      <c r="E59332" s="148"/>
      <c r="F59332" s="148"/>
      <c r="G59332" s="149"/>
      <c r="H59332" s="148"/>
      <c r="I59332"/>
    </row>
    <row r="59333" spans="1:9" x14ac:dyDescent="0.25">
      <c r="A59333"/>
      <c r="B59333"/>
      <c r="C59333"/>
      <c r="D59333"/>
      <c r="E59333" s="148"/>
      <c r="F59333" s="148"/>
      <c r="G59333" s="149"/>
      <c r="H59333" s="148"/>
      <c r="I59333"/>
    </row>
    <row r="59334" spans="1:9" x14ac:dyDescent="0.25">
      <c r="A59334"/>
      <c r="B59334"/>
      <c r="C59334"/>
      <c r="D59334"/>
      <c r="E59334" s="148"/>
      <c r="F59334" s="148"/>
      <c r="G59334" s="149"/>
      <c r="H59334" s="148"/>
      <c r="I59334"/>
    </row>
    <row r="59335" spans="1:9" x14ac:dyDescent="0.25">
      <c r="A59335"/>
      <c r="B59335"/>
      <c r="C59335"/>
      <c r="D59335"/>
      <c r="E59335" s="148"/>
      <c r="F59335" s="148"/>
      <c r="G59335" s="149"/>
      <c r="H59335" s="148"/>
      <c r="I59335"/>
    </row>
    <row r="59336" spans="1:9" x14ac:dyDescent="0.25">
      <c r="A59336"/>
      <c r="B59336"/>
      <c r="C59336"/>
      <c r="D59336"/>
      <c r="E59336" s="148"/>
      <c r="F59336" s="148"/>
      <c r="G59336" s="149"/>
      <c r="H59336" s="148"/>
      <c r="I59336"/>
    </row>
    <row r="59337" spans="1:9" x14ac:dyDescent="0.25">
      <c r="A59337"/>
      <c r="B59337"/>
      <c r="C59337"/>
      <c r="D59337"/>
      <c r="E59337" s="148"/>
      <c r="F59337" s="148"/>
      <c r="G59337" s="149"/>
      <c r="H59337" s="148"/>
      <c r="I59337"/>
    </row>
    <row r="59338" spans="1:9" x14ac:dyDescent="0.25">
      <c r="A59338"/>
      <c r="B59338"/>
      <c r="C59338"/>
      <c r="D59338"/>
      <c r="E59338" s="148"/>
      <c r="F59338" s="148"/>
      <c r="G59338" s="149"/>
      <c r="H59338" s="148"/>
      <c r="I59338"/>
    </row>
    <row r="59339" spans="1:9" x14ac:dyDescent="0.25">
      <c r="A59339"/>
      <c r="B59339"/>
      <c r="C59339"/>
      <c r="D59339"/>
      <c r="E59339" s="148"/>
      <c r="F59339" s="148"/>
      <c r="G59339" s="149"/>
      <c r="H59339" s="148"/>
      <c r="I59339"/>
    </row>
    <row r="59340" spans="1:9" x14ac:dyDescent="0.25">
      <c r="A59340"/>
      <c r="B59340"/>
      <c r="C59340"/>
      <c r="D59340"/>
      <c r="E59340" s="148"/>
      <c r="F59340" s="148"/>
      <c r="G59340" s="149"/>
      <c r="H59340" s="148"/>
      <c r="I59340"/>
    </row>
    <row r="59341" spans="1:9" x14ac:dyDescent="0.25">
      <c r="A59341"/>
      <c r="B59341"/>
      <c r="C59341"/>
      <c r="D59341"/>
      <c r="E59341" s="148"/>
      <c r="F59341" s="148"/>
      <c r="G59341" s="149"/>
      <c r="H59341" s="148"/>
      <c r="I59341"/>
    </row>
    <row r="59342" spans="1:9" x14ac:dyDescent="0.25">
      <c r="A59342"/>
      <c r="B59342"/>
      <c r="C59342"/>
      <c r="D59342"/>
      <c r="E59342" s="148"/>
      <c r="F59342" s="148"/>
      <c r="G59342" s="149"/>
      <c r="H59342" s="148"/>
      <c r="I59342"/>
    </row>
    <row r="59343" spans="1:9" x14ac:dyDescent="0.25">
      <c r="A59343"/>
      <c r="B59343"/>
      <c r="C59343"/>
      <c r="D59343"/>
      <c r="E59343" s="148"/>
      <c r="F59343" s="148"/>
      <c r="G59343" s="149"/>
      <c r="H59343" s="148"/>
      <c r="I59343"/>
    </row>
    <row r="59344" spans="1:9" x14ac:dyDescent="0.25">
      <c r="A59344"/>
      <c r="B59344"/>
      <c r="C59344"/>
      <c r="D59344"/>
      <c r="E59344" s="148"/>
      <c r="F59344" s="148"/>
      <c r="G59344" s="149"/>
      <c r="H59344" s="148"/>
      <c r="I59344"/>
    </row>
    <row r="59345" spans="1:9" x14ac:dyDescent="0.25">
      <c r="A59345"/>
      <c r="B59345"/>
      <c r="C59345"/>
      <c r="D59345"/>
      <c r="E59345" s="148"/>
      <c r="F59345" s="148"/>
      <c r="G59345" s="149"/>
      <c r="H59345" s="148"/>
      <c r="I59345"/>
    </row>
    <row r="59346" spans="1:9" x14ac:dyDescent="0.25">
      <c r="A59346"/>
      <c r="B59346"/>
      <c r="C59346"/>
      <c r="D59346"/>
      <c r="E59346" s="148"/>
      <c r="F59346" s="148"/>
      <c r="G59346" s="149"/>
      <c r="H59346" s="148"/>
      <c r="I59346"/>
    </row>
    <row r="59347" spans="1:9" x14ac:dyDescent="0.25">
      <c r="A59347"/>
      <c r="B59347"/>
      <c r="C59347"/>
      <c r="D59347"/>
      <c r="E59347" s="148"/>
      <c r="F59347" s="148"/>
      <c r="G59347" s="149"/>
      <c r="H59347" s="148"/>
      <c r="I59347"/>
    </row>
    <row r="59348" spans="1:9" x14ac:dyDescent="0.25">
      <c r="A59348"/>
      <c r="B59348"/>
      <c r="C59348"/>
      <c r="D59348"/>
      <c r="E59348" s="148"/>
      <c r="F59348" s="148"/>
      <c r="G59348" s="149"/>
      <c r="H59348" s="148"/>
      <c r="I59348"/>
    </row>
    <row r="59349" spans="1:9" x14ac:dyDescent="0.25">
      <c r="A59349"/>
      <c r="B59349"/>
      <c r="C59349"/>
      <c r="D59349"/>
      <c r="E59349" s="148"/>
      <c r="F59349" s="148"/>
      <c r="G59349" s="149"/>
      <c r="H59349" s="148"/>
      <c r="I59349"/>
    </row>
    <row r="59350" spans="1:9" x14ac:dyDescent="0.25">
      <c r="A59350"/>
      <c r="B59350"/>
      <c r="C59350"/>
      <c r="D59350"/>
      <c r="E59350" s="148"/>
      <c r="F59350" s="148"/>
      <c r="G59350" s="149"/>
      <c r="H59350" s="148"/>
      <c r="I59350"/>
    </row>
    <row r="59351" spans="1:9" x14ac:dyDescent="0.25">
      <c r="A59351"/>
      <c r="B59351"/>
      <c r="C59351"/>
      <c r="D59351"/>
      <c r="E59351" s="148"/>
      <c r="F59351" s="148"/>
      <c r="G59351" s="149"/>
      <c r="H59351" s="148"/>
      <c r="I59351"/>
    </row>
    <row r="59352" spans="1:9" x14ac:dyDescent="0.25">
      <c r="A59352"/>
      <c r="B59352"/>
      <c r="C59352"/>
      <c r="D59352"/>
      <c r="E59352" s="148"/>
      <c r="F59352" s="148"/>
      <c r="G59352" s="149"/>
      <c r="H59352" s="148"/>
      <c r="I59352"/>
    </row>
    <row r="59353" spans="1:9" x14ac:dyDescent="0.25">
      <c r="A59353"/>
      <c r="B59353"/>
      <c r="C59353"/>
      <c r="D59353"/>
      <c r="E59353" s="148"/>
      <c r="F59353" s="148"/>
      <c r="G59353" s="149"/>
      <c r="H59353" s="148"/>
      <c r="I59353"/>
    </row>
    <row r="59354" spans="1:9" x14ac:dyDescent="0.25">
      <c r="A59354"/>
      <c r="B59354"/>
      <c r="C59354"/>
      <c r="D59354"/>
      <c r="E59354" s="148"/>
      <c r="F59354" s="148"/>
      <c r="G59354" s="149"/>
      <c r="H59354" s="148"/>
      <c r="I59354"/>
    </row>
    <row r="59355" spans="1:9" x14ac:dyDescent="0.25">
      <c r="A59355"/>
      <c r="B59355"/>
      <c r="C59355"/>
      <c r="D59355"/>
      <c r="E59355" s="148"/>
      <c r="F59355" s="148"/>
      <c r="G59355" s="149"/>
      <c r="H59355" s="148"/>
      <c r="I59355"/>
    </row>
    <row r="59356" spans="1:9" x14ac:dyDescent="0.25">
      <c r="A59356"/>
      <c r="B59356"/>
      <c r="C59356"/>
      <c r="D59356"/>
      <c r="E59356" s="148"/>
      <c r="F59356" s="148"/>
      <c r="G59356" s="149"/>
      <c r="H59356" s="148"/>
      <c r="I59356"/>
    </row>
    <row r="59357" spans="1:9" x14ac:dyDescent="0.25">
      <c r="A59357"/>
      <c r="B59357"/>
      <c r="C59357"/>
      <c r="D59357"/>
      <c r="E59357" s="148"/>
      <c r="F59357" s="148"/>
      <c r="G59357" s="149"/>
      <c r="H59357" s="148"/>
      <c r="I59357"/>
    </row>
    <row r="59358" spans="1:9" x14ac:dyDescent="0.25">
      <c r="A59358"/>
      <c r="B59358"/>
      <c r="C59358"/>
      <c r="D59358"/>
      <c r="E59358" s="148"/>
      <c r="F59358" s="148"/>
      <c r="G59358" s="149"/>
      <c r="H59358" s="148"/>
      <c r="I59358"/>
    </row>
    <row r="59359" spans="1:9" x14ac:dyDescent="0.25">
      <c r="A59359"/>
      <c r="B59359"/>
      <c r="C59359"/>
      <c r="D59359"/>
      <c r="E59359" s="148"/>
      <c r="F59359" s="148"/>
      <c r="G59359" s="149"/>
      <c r="H59359" s="148"/>
      <c r="I59359"/>
    </row>
    <row r="59360" spans="1:9" x14ac:dyDescent="0.25">
      <c r="A59360"/>
      <c r="B59360"/>
      <c r="C59360"/>
      <c r="D59360"/>
      <c r="E59360" s="148"/>
      <c r="F59360" s="148"/>
      <c r="G59360" s="149"/>
      <c r="H59360" s="148"/>
      <c r="I59360"/>
    </row>
    <row r="59361" spans="1:9" x14ac:dyDescent="0.25">
      <c r="A59361"/>
      <c r="B59361"/>
      <c r="C59361"/>
      <c r="D59361"/>
      <c r="E59361" s="148"/>
      <c r="F59361" s="148"/>
      <c r="G59361" s="149"/>
      <c r="H59361" s="148"/>
      <c r="I59361"/>
    </row>
    <row r="59362" spans="1:9" x14ac:dyDescent="0.25">
      <c r="A59362"/>
      <c r="B59362"/>
      <c r="C59362"/>
      <c r="D59362"/>
      <c r="E59362" s="148"/>
      <c r="F59362" s="148"/>
      <c r="G59362" s="149"/>
      <c r="H59362" s="148"/>
      <c r="I59362"/>
    </row>
    <row r="59363" spans="1:9" x14ac:dyDescent="0.25">
      <c r="A59363"/>
      <c r="B59363"/>
      <c r="C59363"/>
      <c r="D59363"/>
      <c r="E59363" s="148"/>
      <c r="F59363" s="148"/>
      <c r="G59363" s="149"/>
      <c r="H59363" s="148"/>
      <c r="I59363"/>
    </row>
    <row r="59364" spans="1:9" x14ac:dyDescent="0.25">
      <c r="A59364"/>
      <c r="B59364"/>
      <c r="C59364"/>
      <c r="D59364"/>
      <c r="E59364" s="148"/>
      <c r="F59364" s="148"/>
      <c r="G59364" s="149"/>
      <c r="H59364" s="148"/>
      <c r="I59364"/>
    </row>
    <row r="59365" spans="1:9" x14ac:dyDescent="0.25">
      <c r="A59365"/>
      <c r="B59365"/>
      <c r="C59365"/>
      <c r="D59365"/>
      <c r="E59365" s="148"/>
      <c r="F59365" s="148"/>
      <c r="G59365" s="149"/>
      <c r="H59365" s="148"/>
      <c r="I59365"/>
    </row>
    <row r="59366" spans="1:9" x14ac:dyDescent="0.25">
      <c r="A59366"/>
      <c r="B59366"/>
      <c r="C59366"/>
      <c r="D59366"/>
      <c r="E59366" s="148"/>
      <c r="F59366" s="148"/>
      <c r="G59366" s="149"/>
      <c r="H59366" s="148"/>
      <c r="I59366"/>
    </row>
    <row r="59367" spans="1:9" x14ac:dyDescent="0.25">
      <c r="A59367"/>
      <c r="B59367"/>
      <c r="C59367"/>
      <c r="D59367"/>
      <c r="E59367" s="148"/>
      <c r="F59367" s="148"/>
      <c r="G59367" s="149"/>
      <c r="H59367" s="148"/>
      <c r="I59367"/>
    </row>
    <row r="59368" spans="1:9" x14ac:dyDescent="0.25">
      <c r="A59368"/>
      <c r="B59368"/>
      <c r="C59368"/>
      <c r="D59368"/>
      <c r="E59368" s="148"/>
      <c r="F59368" s="148"/>
      <c r="G59368" s="149"/>
      <c r="H59368" s="148"/>
      <c r="I59368"/>
    </row>
    <row r="59369" spans="1:9" x14ac:dyDescent="0.25">
      <c r="A59369"/>
      <c r="B59369"/>
      <c r="C59369"/>
      <c r="D59369"/>
      <c r="E59369" s="148"/>
      <c r="F59369" s="148"/>
      <c r="G59369" s="149"/>
      <c r="H59369" s="148"/>
      <c r="I59369"/>
    </row>
    <row r="59370" spans="1:9" x14ac:dyDescent="0.25">
      <c r="A59370"/>
      <c r="B59370"/>
      <c r="C59370"/>
      <c r="D59370"/>
      <c r="E59370" s="148"/>
      <c r="F59370" s="148"/>
      <c r="G59370" s="149"/>
      <c r="H59370" s="148"/>
      <c r="I59370"/>
    </row>
    <row r="59371" spans="1:9" x14ac:dyDescent="0.25">
      <c r="A59371"/>
      <c r="B59371"/>
      <c r="C59371"/>
      <c r="D59371"/>
      <c r="E59371" s="148"/>
      <c r="F59371" s="148"/>
      <c r="G59371" s="149"/>
      <c r="H59371" s="148"/>
      <c r="I59371"/>
    </row>
    <row r="59372" spans="1:9" x14ac:dyDescent="0.25">
      <c r="A59372"/>
      <c r="B59372"/>
      <c r="C59372"/>
      <c r="D59372"/>
      <c r="E59372" s="148"/>
      <c r="F59372" s="148"/>
      <c r="G59372" s="149"/>
      <c r="H59372" s="148"/>
      <c r="I59372"/>
    </row>
    <row r="59373" spans="1:9" x14ac:dyDescent="0.25">
      <c r="A59373"/>
      <c r="B59373"/>
      <c r="C59373"/>
      <c r="D59373"/>
      <c r="E59373" s="148"/>
      <c r="F59373" s="148"/>
      <c r="G59373" s="149"/>
      <c r="H59373" s="148"/>
      <c r="I59373"/>
    </row>
    <row r="59374" spans="1:9" x14ac:dyDescent="0.25">
      <c r="A59374"/>
      <c r="B59374"/>
      <c r="C59374"/>
      <c r="D59374"/>
      <c r="E59374" s="148"/>
      <c r="F59374" s="148"/>
      <c r="G59374" s="149"/>
      <c r="H59374" s="148"/>
      <c r="I59374"/>
    </row>
    <row r="59375" spans="1:9" x14ac:dyDescent="0.25">
      <c r="A59375"/>
      <c r="B59375"/>
      <c r="C59375"/>
      <c r="D59375"/>
      <c r="E59375" s="148"/>
      <c r="F59375" s="148"/>
      <c r="G59375" s="149"/>
      <c r="H59375" s="148"/>
      <c r="I59375"/>
    </row>
    <row r="59376" spans="1:9" x14ac:dyDescent="0.25">
      <c r="A59376"/>
      <c r="B59376"/>
      <c r="C59376"/>
      <c r="D59376"/>
      <c r="E59376" s="148"/>
      <c r="F59376" s="148"/>
      <c r="G59376" s="149"/>
      <c r="H59376" s="148"/>
      <c r="I59376"/>
    </row>
    <row r="59377" spans="1:9" x14ac:dyDescent="0.25">
      <c r="A59377"/>
      <c r="B59377"/>
      <c r="C59377"/>
      <c r="D59377"/>
      <c r="E59377" s="148"/>
      <c r="F59377" s="148"/>
      <c r="G59377" s="149"/>
      <c r="H59377" s="148"/>
      <c r="I59377"/>
    </row>
    <row r="59378" spans="1:9" x14ac:dyDescent="0.25">
      <c r="A59378"/>
      <c r="B59378"/>
      <c r="C59378"/>
      <c r="D59378"/>
      <c r="E59378" s="148"/>
      <c r="F59378" s="148"/>
      <c r="G59378" s="149"/>
      <c r="H59378" s="148"/>
      <c r="I59378"/>
    </row>
    <row r="59379" spans="1:9" x14ac:dyDescent="0.25">
      <c r="A59379"/>
      <c r="B59379"/>
      <c r="C59379"/>
      <c r="D59379"/>
      <c r="E59379" s="148"/>
      <c r="F59379" s="148"/>
      <c r="G59379" s="149"/>
      <c r="H59379" s="148"/>
      <c r="I59379"/>
    </row>
    <row r="59380" spans="1:9" x14ac:dyDescent="0.25">
      <c r="A59380"/>
      <c r="B59380"/>
      <c r="C59380"/>
      <c r="D59380"/>
      <c r="E59380" s="148"/>
      <c r="F59380" s="148"/>
      <c r="G59380" s="149"/>
      <c r="H59380" s="148"/>
      <c r="I59380"/>
    </row>
    <row r="59381" spans="1:9" x14ac:dyDescent="0.25">
      <c r="A59381"/>
      <c r="B59381"/>
      <c r="C59381"/>
      <c r="D59381"/>
      <c r="E59381" s="148"/>
      <c r="F59381" s="148"/>
      <c r="G59381" s="149"/>
      <c r="H59381" s="148"/>
      <c r="I59381"/>
    </row>
    <row r="59382" spans="1:9" x14ac:dyDescent="0.25">
      <c r="A59382"/>
      <c r="B59382"/>
      <c r="C59382"/>
      <c r="D59382"/>
      <c r="E59382" s="148"/>
      <c r="F59382" s="148"/>
      <c r="G59382" s="149"/>
      <c r="H59382" s="148"/>
      <c r="I59382"/>
    </row>
    <row r="59383" spans="1:9" x14ac:dyDescent="0.25">
      <c r="A59383"/>
      <c r="B59383"/>
      <c r="C59383"/>
      <c r="D59383"/>
      <c r="E59383" s="148"/>
      <c r="F59383" s="148"/>
      <c r="G59383" s="149"/>
      <c r="H59383" s="148"/>
      <c r="I59383"/>
    </row>
    <row r="59384" spans="1:9" x14ac:dyDescent="0.25">
      <c r="A59384"/>
      <c r="B59384"/>
      <c r="C59384"/>
      <c r="D59384"/>
      <c r="E59384" s="148"/>
      <c r="F59384" s="148"/>
      <c r="G59384" s="149"/>
      <c r="H59384" s="148"/>
      <c r="I59384"/>
    </row>
    <row r="59385" spans="1:9" x14ac:dyDescent="0.25">
      <c r="A59385"/>
      <c r="B59385"/>
      <c r="C59385"/>
      <c r="D59385"/>
      <c r="E59385" s="148"/>
      <c r="F59385" s="148"/>
      <c r="G59385" s="149"/>
      <c r="H59385" s="148"/>
      <c r="I59385"/>
    </row>
    <row r="59386" spans="1:9" x14ac:dyDescent="0.25">
      <c r="A59386"/>
      <c r="B59386"/>
      <c r="C59386"/>
      <c r="D59386"/>
      <c r="E59386" s="148"/>
      <c r="F59386" s="148"/>
      <c r="G59386" s="149"/>
      <c r="H59386" s="148"/>
      <c r="I59386"/>
    </row>
    <row r="59387" spans="1:9" x14ac:dyDescent="0.25">
      <c r="A59387"/>
      <c r="B59387"/>
      <c r="C59387"/>
      <c r="D59387"/>
      <c r="E59387" s="148"/>
      <c r="F59387" s="148"/>
      <c r="G59387" s="149"/>
      <c r="H59387" s="148"/>
      <c r="I59387"/>
    </row>
    <row r="59388" spans="1:9" x14ac:dyDescent="0.25">
      <c r="A59388"/>
      <c r="B59388"/>
      <c r="C59388"/>
      <c r="D59388"/>
      <c r="E59388" s="148"/>
      <c r="F59388" s="148"/>
      <c r="G59388" s="149"/>
      <c r="H59388" s="148"/>
      <c r="I59388"/>
    </row>
    <row r="59389" spans="1:9" x14ac:dyDescent="0.25">
      <c r="A59389"/>
      <c r="B59389"/>
      <c r="C59389"/>
      <c r="D59389"/>
      <c r="E59389" s="148"/>
      <c r="F59389" s="148"/>
      <c r="G59389" s="149"/>
      <c r="H59389" s="148"/>
      <c r="I59389"/>
    </row>
    <row r="59390" spans="1:9" x14ac:dyDescent="0.25">
      <c r="A59390"/>
      <c r="B59390"/>
      <c r="C59390"/>
      <c r="D59390"/>
      <c r="E59390" s="148"/>
      <c r="F59390" s="148"/>
      <c r="G59390" s="149"/>
      <c r="H59390" s="148"/>
      <c r="I59390"/>
    </row>
    <row r="59391" spans="1:9" x14ac:dyDescent="0.25">
      <c r="A59391"/>
      <c r="B59391"/>
      <c r="C59391"/>
      <c r="D59391"/>
      <c r="E59391" s="148"/>
      <c r="F59391" s="148"/>
      <c r="G59391" s="149"/>
      <c r="H59391" s="148"/>
      <c r="I59391"/>
    </row>
    <row r="59392" spans="1:9" x14ac:dyDescent="0.25">
      <c r="A59392"/>
      <c r="B59392"/>
      <c r="C59392"/>
      <c r="D59392"/>
      <c r="E59392" s="148"/>
      <c r="F59392" s="148"/>
      <c r="G59392" s="149"/>
      <c r="H59392" s="148"/>
      <c r="I59392"/>
    </row>
    <row r="59393" spans="1:9" x14ac:dyDescent="0.25">
      <c r="A59393"/>
      <c r="B59393"/>
      <c r="C59393"/>
      <c r="D59393"/>
      <c r="E59393" s="148"/>
      <c r="F59393" s="148"/>
      <c r="G59393" s="149"/>
      <c r="H59393" s="148"/>
      <c r="I59393"/>
    </row>
    <row r="59394" spans="1:9" x14ac:dyDescent="0.25">
      <c r="A59394"/>
      <c r="B59394"/>
      <c r="C59394"/>
      <c r="D59394"/>
      <c r="E59394" s="148"/>
      <c r="F59394" s="148"/>
      <c r="G59394" s="149"/>
      <c r="H59394" s="148"/>
      <c r="I59394"/>
    </row>
    <row r="59395" spans="1:9" x14ac:dyDescent="0.25">
      <c r="A59395"/>
      <c r="B59395"/>
      <c r="C59395"/>
      <c r="D59395"/>
      <c r="E59395" s="148"/>
      <c r="F59395" s="148"/>
      <c r="G59395" s="149"/>
      <c r="H59395" s="148"/>
      <c r="I59395"/>
    </row>
    <row r="59396" spans="1:9" x14ac:dyDescent="0.25">
      <c r="A59396"/>
      <c r="B59396"/>
      <c r="C59396"/>
      <c r="D59396"/>
      <c r="E59396" s="148"/>
      <c r="F59396" s="148"/>
      <c r="G59396" s="149"/>
      <c r="H59396" s="148"/>
      <c r="I59396"/>
    </row>
    <row r="59397" spans="1:9" x14ac:dyDescent="0.25">
      <c r="A59397"/>
      <c r="B59397"/>
      <c r="C59397"/>
      <c r="D59397"/>
      <c r="E59397" s="148"/>
      <c r="F59397" s="148"/>
      <c r="G59397" s="149"/>
      <c r="H59397" s="148"/>
      <c r="I59397"/>
    </row>
    <row r="59398" spans="1:9" x14ac:dyDescent="0.25">
      <c r="A59398"/>
      <c r="B59398"/>
      <c r="C59398"/>
      <c r="D59398"/>
      <c r="E59398" s="148"/>
      <c r="F59398" s="148"/>
      <c r="G59398" s="149"/>
      <c r="H59398" s="148"/>
      <c r="I59398"/>
    </row>
    <row r="59399" spans="1:9" x14ac:dyDescent="0.25">
      <c r="A59399"/>
      <c r="B59399"/>
      <c r="C59399"/>
      <c r="D59399"/>
      <c r="E59399" s="148"/>
      <c r="F59399" s="148"/>
      <c r="G59399" s="149"/>
      <c r="H59399" s="148"/>
      <c r="I59399"/>
    </row>
    <row r="59400" spans="1:9" x14ac:dyDescent="0.25">
      <c r="A59400"/>
      <c r="B59400"/>
      <c r="C59400"/>
      <c r="D59400"/>
      <c r="E59400" s="148"/>
      <c r="F59400" s="148"/>
      <c r="G59400" s="149"/>
      <c r="H59400" s="148"/>
      <c r="I59400"/>
    </row>
    <row r="59401" spans="1:9" x14ac:dyDescent="0.25">
      <c r="A59401"/>
      <c r="B59401"/>
      <c r="C59401"/>
      <c r="D59401"/>
      <c r="E59401" s="148"/>
      <c r="F59401" s="148"/>
      <c r="G59401" s="149"/>
      <c r="H59401" s="148"/>
      <c r="I59401"/>
    </row>
    <row r="59402" spans="1:9" x14ac:dyDescent="0.25">
      <c r="A59402"/>
      <c r="B59402"/>
      <c r="C59402"/>
      <c r="D59402"/>
      <c r="E59402" s="148"/>
      <c r="F59402" s="148"/>
      <c r="G59402" s="149"/>
      <c r="H59402" s="148"/>
      <c r="I59402"/>
    </row>
    <row r="59403" spans="1:9" x14ac:dyDescent="0.25">
      <c r="A59403"/>
      <c r="B59403"/>
      <c r="C59403"/>
      <c r="D59403"/>
      <c r="E59403" s="148"/>
      <c r="F59403" s="148"/>
      <c r="G59403" s="149"/>
      <c r="H59403" s="148"/>
      <c r="I59403"/>
    </row>
    <row r="59404" spans="1:9" x14ac:dyDescent="0.25">
      <c r="A59404"/>
      <c r="B59404"/>
      <c r="C59404"/>
      <c r="D59404"/>
      <c r="E59404" s="148"/>
      <c r="F59404" s="148"/>
      <c r="G59404" s="149"/>
      <c r="H59404" s="148"/>
      <c r="I59404"/>
    </row>
    <row r="59405" spans="1:9" x14ac:dyDescent="0.25">
      <c r="A59405"/>
      <c r="B59405"/>
      <c r="C59405"/>
      <c r="D59405"/>
      <c r="E59405" s="148"/>
      <c r="F59405" s="148"/>
      <c r="G59405" s="149"/>
      <c r="H59405" s="148"/>
      <c r="I59405"/>
    </row>
    <row r="59406" spans="1:9" x14ac:dyDescent="0.25">
      <c r="A59406"/>
      <c r="B59406"/>
      <c r="C59406"/>
      <c r="D59406"/>
      <c r="E59406" s="148"/>
      <c r="F59406" s="148"/>
      <c r="G59406" s="149"/>
      <c r="H59406" s="148"/>
      <c r="I59406"/>
    </row>
    <row r="59407" spans="1:9" x14ac:dyDescent="0.25">
      <c r="A59407"/>
      <c r="B59407"/>
      <c r="C59407"/>
      <c r="D59407"/>
      <c r="E59407" s="148"/>
      <c r="F59407" s="148"/>
      <c r="G59407" s="149"/>
      <c r="H59407" s="148"/>
      <c r="I59407"/>
    </row>
    <row r="59408" spans="1:9" x14ac:dyDescent="0.25">
      <c r="A59408"/>
      <c r="B59408"/>
      <c r="C59408"/>
      <c r="D59408"/>
      <c r="E59408" s="148"/>
      <c r="F59408" s="148"/>
      <c r="G59408" s="149"/>
      <c r="H59408" s="148"/>
      <c r="I59408"/>
    </row>
    <row r="59409" spans="1:9" x14ac:dyDescent="0.25">
      <c r="A59409"/>
      <c r="B59409"/>
      <c r="C59409"/>
      <c r="D59409"/>
      <c r="E59409" s="148"/>
      <c r="F59409" s="148"/>
      <c r="G59409" s="149"/>
      <c r="H59409" s="148"/>
      <c r="I59409"/>
    </row>
    <row r="59410" spans="1:9" x14ac:dyDescent="0.25">
      <c r="A59410"/>
      <c r="B59410"/>
      <c r="C59410"/>
      <c r="D59410"/>
      <c r="E59410" s="148"/>
      <c r="F59410" s="148"/>
      <c r="G59410" s="149"/>
      <c r="H59410" s="148"/>
      <c r="I59410"/>
    </row>
    <row r="59411" spans="1:9" x14ac:dyDescent="0.25">
      <c r="A59411"/>
      <c r="B59411"/>
      <c r="C59411"/>
      <c r="D59411"/>
      <c r="E59411" s="148"/>
      <c r="F59411" s="148"/>
      <c r="G59411" s="149"/>
      <c r="H59411" s="148"/>
      <c r="I59411"/>
    </row>
    <row r="59412" spans="1:9" x14ac:dyDescent="0.25">
      <c r="A59412"/>
      <c r="B59412"/>
      <c r="C59412"/>
      <c r="D59412"/>
      <c r="E59412" s="148"/>
      <c r="F59412" s="148"/>
      <c r="G59412" s="149"/>
      <c r="H59412" s="148"/>
      <c r="I59412"/>
    </row>
    <row r="59413" spans="1:9" x14ac:dyDescent="0.25">
      <c r="A59413"/>
      <c r="B59413"/>
      <c r="C59413"/>
      <c r="D59413"/>
      <c r="E59413" s="148"/>
      <c r="F59413" s="148"/>
      <c r="G59413" s="149"/>
      <c r="H59413" s="148"/>
      <c r="I59413"/>
    </row>
    <row r="59414" spans="1:9" x14ac:dyDescent="0.25">
      <c r="A59414"/>
      <c r="B59414"/>
      <c r="C59414"/>
      <c r="D59414"/>
      <c r="E59414" s="148"/>
      <c r="F59414" s="148"/>
      <c r="G59414" s="149"/>
      <c r="H59414" s="148"/>
      <c r="I59414"/>
    </row>
    <row r="59415" spans="1:9" x14ac:dyDescent="0.25">
      <c r="A59415"/>
      <c r="B59415"/>
      <c r="C59415"/>
      <c r="D59415"/>
      <c r="E59415" s="148"/>
      <c r="F59415" s="148"/>
      <c r="G59415" s="149"/>
      <c r="H59415" s="148"/>
      <c r="I59415"/>
    </row>
    <row r="59416" spans="1:9" x14ac:dyDescent="0.25">
      <c r="A59416"/>
      <c r="B59416"/>
      <c r="C59416"/>
      <c r="D59416"/>
      <c r="E59416" s="148"/>
      <c r="F59416" s="148"/>
      <c r="G59416" s="149"/>
      <c r="H59416" s="148"/>
      <c r="I59416"/>
    </row>
    <row r="59417" spans="1:9" x14ac:dyDescent="0.25">
      <c r="A59417"/>
      <c r="B59417"/>
      <c r="C59417"/>
      <c r="D59417"/>
      <c r="E59417" s="148"/>
      <c r="F59417" s="148"/>
      <c r="G59417" s="149"/>
      <c r="H59417" s="148"/>
      <c r="I59417"/>
    </row>
    <row r="59418" spans="1:9" x14ac:dyDescent="0.25">
      <c r="A59418"/>
      <c r="B59418"/>
      <c r="C59418"/>
      <c r="D59418"/>
      <c r="E59418" s="148"/>
      <c r="F59418" s="148"/>
      <c r="G59418" s="149"/>
      <c r="H59418" s="148"/>
      <c r="I59418"/>
    </row>
    <row r="59419" spans="1:9" x14ac:dyDescent="0.25">
      <c r="A59419"/>
      <c r="B59419"/>
      <c r="C59419"/>
      <c r="D59419"/>
      <c r="E59419" s="148"/>
      <c r="F59419" s="148"/>
      <c r="G59419" s="149"/>
      <c r="H59419" s="148"/>
      <c r="I59419"/>
    </row>
    <row r="59420" spans="1:9" x14ac:dyDescent="0.25">
      <c r="A59420"/>
      <c r="B59420"/>
      <c r="C59420"/>
      <c r="D59420"/>
      <c r="E59420" s="148"/>
      <c r="F59420" s="148"/>
      <c r="G59420" s="149"/>
      <c r="H59420" s="148"/>
      <c r="I59420"/>
    </row>
    <row r="59421" spans="1:9" x14ac:dyDescent="0.25">
      <c r="A59421"/>
      <c r="B59421"/>
      <c r="C59421"/>
      <c r="D59421"/>
      <c r="E59421" s="148"/>
      <c r="F59421" s="148"/>
      <c r="G59421" s="149"/>
      <c r="H59421" s="148"/>
      <c r="I59421"/>
    </row>
    <row r="59422" spans="1:9" x14ac:dyDescent="0.25">
      <c r="A59422"/>
      <c r="B59422"/>
      <c r="C59422"/>
      <c r="D59422"/>
      <c r="E59422" s="148"/>
      <c r="F59422" s="148"/>
      <c r="G59422" s="149"/>
      <c r="H59422" s="148"/>
      <c r="I59422"/>
    </row>
    <row r="59423" spans="1:9" x14ac:dyDescent="0.25">
      <c r="A59423"/>
      <c r="B59423"/>
      <c r="C59423"/>
      <c r="D59423"/>
      <c r="E59423" s="148"/>
      <c r="F59423" s="148"/>
      <c r="G59423" s="149"/>
      <c r="H59423" s="148"/>
      <c r="I59423"/>
    </row>
    <row r="59424" spans="1:9" x14ac:dyDescent="0.25">
      <c r="A59424"/>
      <c r="B59424"/>
      <c r="C59424"/>
      <c r="D59424"/>
      <c r="E59424" s="148"/>
      <c r="F59424" s="148"/>
      <c r="G59424" s="149"/>
      <c r="H59424" s="148"/>
      <c r="I59424"/>
    </row>
    <row r="59425" spans="1:9" x14ac:dyDescent="0.25">
      <c r="A59425"/>
      <c r="B59425"/>
      <c r="C59425"/>
      <c r="D59425"/>
      <c r="E59425" s="148"/>
      <c r="F59425" s="148"/>
      <c r="G59425" s="149"/>
      <c r="H59425" s="148"/>
      <c r="I59425"/>
    </row>
    <row r="59426" spans="1:9" x14ac:dyDescent="0.25">
      <c r="A59426"/>
      <c r="B59426"/>
      <c r="C59426"/>
      <c r="D59426"/>
      <c r="E59426" s="148"/>
      <c r="F59426" s="148"/>
      <c r="G59426" s="149"/>
      <c r="H59426" s="148"/>
      <c r="I59426"/>
    </row>
    <row r="59427" spans="1:9" x14ac:dyDescent="0.25">
      <c r="A59427"/>
      <c r="B59427"/>
      <c r="C59427"/>
      <c r="D59427"/>
      <c r="E59427" s="148"/>
      <c r="F59427" s="148"/>
      <c r="G59427" s="149"/>
      <c r="H59427" s="148"/>
      <c r="I59427"/>
    </row>
    <row r="59428" spans="1:9" x14ac:dyDescent="0.25">
      <c r="A59428"/>
      <c r="B59428"/>
      <c r="C59428"/>
      <c r="D59428"/>
      <c r="E59428" s="148"/>
      <c r="F59428" s="148"/>
      <c r="G59428" s="149"/>
      <c r="H59428" s="148"/>
      <c r="I59428"/>
    </row>
    <row r="59429" spans="1:9" x14ac:dyDescent="0.25">
      <c r="A59429"/>
      <c r="B59429"/>
      <c r="C59429"/>
      <c r="D59429"/>
      <c r="E59429" s="148"/>
      <c r="F59429" s="148"/>
      <c r="G59429" s="149"/>
      <c r="H59429" s="148"/>
      <c r="I59429"/>
    </row>
    <row r="59430" spans="1:9" x14ac:dyDescent="0.25">
      <c r="A59430"/>
      <c r="B59430"/>
      <c r="C59430"/>
      <c r="D59430"/>
      <c r="E59430" s="148"/>
      <c r="F59430" s="148"/>
      <c r="G59430" s="149"/>
      <c r="H59430" s="148"/>
      <c r="I59430"/>
    </row>
    <row r="59431" spans="1:9" x14ac:dyDescent="0.25">
      <c r="A59431"/>
      <c r="B59431"/>
      <c r="C59431"/>
      <c r="D59431"/>
      <c r="E59431" s="148"/>
      <c r="F59431" s="148"/>
      <c r="G59431" s="149"/>
      <c r="H59431" s="148"/>
      <c r="I59431"/>
    </row>
    <row r="59432" spans="1:9" x14ac:dyDescent="0.25">
      <c r="A59432"/>
      <c r="B59432"/>
      <c r="C59432"/>
      <c r="D59432"/>
      <c r="E59432" s="148"/>
      <c r="F59432" s="148"/>
      <c r="G59432" s="149"/>
      <c r="H59432" s="148"/>
      <c r="I59432"/>
    </row>
    <row r="59433" spans="1:9" x14ac:dyDescent="0.25">
      <c r="A59433"/>
      <c r="B59433"/>
      <c r="C59433"/>
      <c r="D59433"/>
      <c r="E59433" s="148"/>
      <c r="F59433" s="148"/>
      <c r="G59433" s="149"/>
      <c r="H59433" s="148"/>
      <c r="I59433"/>
    </row>
    <row r="59434" spans="1:9" x14ac:dyDescent="0.25">
      <c r="A59434"/>
      <c r="B59434"/>
      <c r="C59434"/>
      <c r="D59434"/>
      <c r="E59434" s="148"/>
      <c r="F59434" s="148"/>
      <c r="G59434" s="149"/>
      <c r="H59434" s="148"/>
      <c r="I59434"/>
    </row>
    <row r="59435" spans="1:9" x14ac:dyDescent="0.25">
      <c r="A59435"/>
      <c r="B59435"/>
      <c r="C59435"/>
      <c r="D59435"/>
      <c r="E59435" s="148"/>
      <c r="F59435" s="148"/>
      <c r="G59435" s="149"/>
      <c r="H59435" s="148"/>
      <c r="I59435"/>
    </row>
    <row r="59436" spans="1:9" x14ac:dyDescent="0.25">
      <c r="A59436"/>
      <c r="B59436"/>
      <c r="C59436"/>
      <c r="D59436"/>
      <c r="E59436" s="148"/>
      <c r="F59436" s="148"/>
      <c r="G59436" s="149"/>
      <c r="H59436" s="148"/>
      <c r="I59436"/>
    </row>
    <row r="59437" spans="1:9" x14ac:dyDescent="0.25">
      <c r="A59437"/>
      <c r="B59437"/>
      <c r="C59437"/>
      <c r="D59437"/>
      <c r="E59437" s="148"/>
      <c r="F59437" s="148"/>
      <c r="G59437" s="149"/>
      <c r="H59437" s="148"/>
      <c r="I59437"/>
    </row>
    <row r="59438" spans="1:9" x14ac:dyDescent="0.25">
      <c r="A59438"/>
      <c r="B59438"/>
      <c r="C59438"/>
      <c r="D59438"/>
      <c r="E59438" s="148"/>
      <c r="F59438" s="148"/>
      <c r="G59438" s="149"/>
      <c r="H59438" s="148"/>
      <c r="I59438"/>
    </row>
    <row r="59439" spans="1:9" x14ac:dyDescent="0.25">
      <c r="A59439"/>
      <c r="B59439"/>
      <c r="C59439"/>
      <c r="D59439"/>
      <c r="E59439" s="148"/>
      <c r="F59439" s="148"/>
      <c r="G59439" s="149"/>
      <c r="H59439" s="148"/>
      <c r="I59439"/>
    </row>
    <row r="59440" spans="1:9" x14ac:dyDescent="0.25">
      <c r="A59440"/>
      <c r="B59440"/>
      <c r="C59440"/>
      <c r="D59440"/>
      <c r="E59440" s="148"/>
      <c r="F59440" s="148"/>
      <c r="G59440" s="149"/>
      <c r="H59440" s="148"/>
      <c r="I59440"/>
    </row>
    <row r="59441" spans="1:9" x14ac:dyDescent="0.25">
      <c r="A59441"/>
      <c r="B59441"/>
      <c r="C59441"/>
      <c r="D59441"/>
      <c r="E59441" s="148"/>
      <c r="F59441" s="148"/>
      <c r="G59441" s="149"/>
      <c r="H59441" s="148"/>
      <c r="I59441"/>
    </row>
    <row r="59442" spans="1:9" x14ac:dyDescent="0.25">
      <c r="A59442"/>
      <c r="B59442"/>
      <c r="C59442"/>
      <c r="D59442"/>
      <c r="E59442" s="148"/>
      <c r="F59442" s="148"/>
      <c r="G59442" s="149"/>
      <c r="H59442" s="148"/>
      <c r="I59442"/>
    </row>
    <row r="59443" spans="1:9" x14ac:dyDescent="0.25">
      <c r="A59443"/>
      <c r="B59443"/>
      <c r="C59443"/>
      <c r="D59443"/>
      <c r="E59443" s="148"/>
      <c r="F59443" s="148"/>
      <c r="G59443" s="149"/>
      <c r="H59443" s="148"/>
      <c r="I59443"/>
    </row>
    <row r="59444" spans="1:9" x14ac:dyDescent="0.25">
      <c r="A59444"/>
      <c r="B59444"/>
      <c r="C59444"/>
      <c r="D59444"/>
      <c r="E59444" s="148"/>
      <c r="F59444" s="148"/>
      <c r="G59444" s="149"/>
      <c r="H59444" s="148"/>
      <c r="I59444"/>
    </row>
    <row r="59445" spans="1:9" x14ac:dyDescent="0.25">
      <c r="A59445"/>
      <c r="B59445"/>
      <c r="C59445"/>
      <c r="D59445"/>
      <c r="E59445" s="148"/>
      <c r="F59445" s="148"/>
      <c r="G59445" s="149"/>
      <c r="H59445" s="148"/>
      <c r="I59445"/>
    </row>
    <row r="59446" spans="1:9" x14ac:dyDescent="0.25">
      <c r="A59446"/>
      <c r="B59446"/>
      <c r="C59446"/>
      <c r="D59446"/>
      <c r="E59446" s="148"/>
      <c r="F59446" s="148"/>
      <c r="G59446" s="149"/>
      <c r="H59446" s="148"/>
      <c r="I59446"/>
    </row>
    <row r="59447" spans="1:9" x14ac:dyDescent="0.25">
      <c r="A59447"/>
      <c r="B59447"/>
      <c r="C59447"/>
      <c r="D59447"/>
      <c r="E59447" s="148"/>
      <c r="F59447" s="148"/>
      <c r="G59447" s="149"/>
      <c r="H59447" s="148"/>
      <c r="I59447"/>
    </row>
    <row r="59448" spans="1:9" x14ac:dyDescent="0.25">
      <c r="A59448"/>
      <c r="B59448"/>
      <c r="C59448"/>
      <c r="D59448"/>
      <c r="E59448" s="148"/>
      <c r="F59448" s="148"/>
      <c r="G59448" s="149"/>
      <c r="H59448" s="148"/>
      <c r="I59448"/>
    </row>
    <row r="59449" spans="1:9" x14ac:dyDescent="0.25">
      <c r="A59449"/>
      <c r="B59449"/>
      <c r="C59449"/>
      <c r="D59449"/>
      <c r="E59449" s="148"/>
      <c r="F59449" s="148"/>
      <c r="G59449" s="149"/>
      <c r="H59449" s="148"/>
      <c r="I59449"/>
    </row>
    <row r="59450" spans="1:9" x14ac:dyDescent="0.25">
      <c r="A59450"/>
      <c r="B59450"/>
      <c r="C59450"/>
      <c r="D59450"/>
      <c r="E59450" s="148"/>
      <c r="F59450" s="148"/>
      <c r="G59450" s="149"/>
      <c r="H59450" s="148"/>
      <c r="I59450"/>
    </row>
    <row r="59451" spans="1:9" x14ac:dyDescent="0.25">
      <c r="A59451"/>
      <c r="B59451"/>
      <c r="C59451"/>
      <c r="D59451"/>
      <c r="E59451" s="148"/>
      <c r="F59451" s="148"/>
      <c r="G59451" s="149"/>
      <c r="H59451" s="148"/>
      <c r="I59451"/>
    </row>
    <row r="59452" spans="1:9" x14ac:dyDescent="0.25">
      <c r="A59452"/>
      <c r="B59452"/>
      <c r="C59452"/>
      <c r="D59452"/>
      <c r="E59452" s="148"/>
      <c r="F59452" s="148"/>
      <c r="G59452" s="149"/>
      <c r="H59452" s="148"/>
      <c r="I59452"/>
    </row>
    <row r="59453" spans="1:9" x14ac:dyDescent="0.25">
      <c r="A59453"/>
      <c r="B59453"/>
      <c r="C59453"/>
      <c r="D59453"/>
      <c r="E59453" s="148"/>
      <c r="F59453" s="148"/>
      <c r="G59453" s="149"/>
      <c r="H59453" s="148"/>
      <c r="I59453"/>
    </row>
    <row r="59454" spans="1:9" x14ac:dyDescent="0.25">
      <c r="A59454"/>
      <c r="B59454"/>
      <c r="C59454"/>
      <c r="D59454"/>
      <c r="E59454" s="148"/>
      <c r="F59454" s="148"/>
      <c r="G59454" s="149"/>
      <c r="H59454" s="148"/>
      <c r="I59454"/>
    </row>
    <row r="59455" spans="1:9" x14ac:dyDescent="0.25">
      <c r="A59455"/>
      <c r="B59455"/>
      <c r="C59455"/>
      <c r="D59455"/>
      <c r="E59455" s="148"/>
      <c r="F59455" s="148"/>
      <c r="G59455" s="149"/>
      <c r="H59455" s="148"/>
      <c r="I59455"/>
    </row>
    <row r="59456" spans="1:9" x14ac:dyDescent="0.25">
      <c r="A59456"/>
      <c r="B59456"/>
      <c r="C59456"/>
      <c r="D59456"/>
      <c r="E59456" s="148"/>
      <c r="F59456" s="148"/>
      <c r="G59456" s="149"/>
      <c r="H59456" s="148"/>
      <c r="I59456"/>
    </row>
    <row r="59457" spans="1:9" x14ac:dyDescent="0.25">
      <c r="A59457"/>
      <c r="B59457"/>
      <c r="C59457"/>
      <c r="D59457"/>
      <c r="E59457" s="148"/>
      <c r="F59457" s="148"/>
      <c r="G59457" s="149"/>
      <c r="H59457" s="148"/>
      <c r="I59457"/>
    </row>
    <row r="59458" spans="1:9" x14ac:dyDescent="0.25">
      <c r="A59458"/>
      <c r="B59458"/>
      <c r="C59458"/>
      <c r="D59458"/>
      <c r="E59458" s="148"/>
      <c r="F59458" s="148"/>
      <c r="G59458" s="149"/>
      <c r="H59458" s="148"/>
      <c r="I59458"/>
    </row>
    <row r="59459" spans="1:9" x14ac:dyDescent="0.25">
      <c r="A59459"/>
      <c r="B59459"/>
      <c r="C59459"/>
      <c r="D59459"/>
      <c r="E59459" s="148"/>
      <c r="F59459" s="148"/>
      <c r="G59459" s="149"/>
      <c r="H59459" s="148"/>
      <c r="I59459"/>
    </row>
    <row r="59460" spans="1:9" x14ac:dyDescent="0.25">
      <c r="A59460"/>
      <c r="B59460"/>
      <c r="C59460"/>
      <c r="D59460"/>
      <c r="E59460" s="148"/>
      <c r="F59460" s="148"/>
      <c r="G59460" s="149"/>
      <c r="H59460" s="148"/>
      <c r="I59460"/>
    </row>
    <row r="59461" spans="1:9" x14ac:dyDescent="0.25">
      <c r="A59461"/>
      <c r="B59461"/>
      <c r="C59461"/>
      <c r="D59461"/>
      <c r="E59461" s="148"/>
      <c r="F59461" s="148"/>
      <c r="G59461" s="149"/>
      <c r="H59461" s="148"/>
      <c r="I59461"/>
    </row>
    <row r="59462" spans="1:9" x14ac:dyDescent="0.25">
      <c r="A59462"/>
      <c r="B59462"/>
      <c r="C59462"/>
      <c r="D59462"/>
      <c r="E59462" s="148"/>
      <c r="F59462" s="148"/>
      <c r="G59462" s="149"/>
      <c r="H59462" s="148"/>
      <c r="I59462"/>
    </row>
    <row r="59463" spans="1:9" x14ac:dyDescent="0.25">
      <c r="A59463"/>
      <c r="B59463"/>
      <c r="C59463"/>
      <c r="D59463"/>
      <c r="E59463" s="148"/>
      <c r="F59463" s="148"/>
      <c r="G59463" s="149"/>
      <c r="H59463" s="148"/>
      <c r="I59463"/>
    </row>
    <row r="59464" spans="1:9" x14ac:dyDescent="0.25">
      <c r="A59464"/>
      <c r="B59464"/>
      <c r="C59464"/>
      <c r="D59464"/>
      <c r="E59464" s="148"/>
      <c r="F59464" s="148"/>
      <c r="G59464" s="149"/>
      <c r="H59464" s="148"/>
      <c r="I59464"/>
    </row>
    <row r="59465" spans="1:9" x14ac:dyDescent="0.25">
      <c r="A59465"/>
      <c r="B59465"/>
      <c r="C59465"/>
      <c r="D59465"/>
      <c r="E59465" s="148"/>
      <c r="F59465" s="148"/>
      <c r="G59465" s="149"/>
      <c r="H59465" s="148"/>
      <c r="I59465"/>
    </row>
    <row r="59466" spans="1:9" x14ac:dyDescent="0.25">
      <c r="A59466"/>
      <c r="B59466"/>
      <c r="C59466"/>
      <c r="D59466"/>
      <c r="E59466" s="148"/>
      <c r="F59466" s="148"/>
      <c r="G59466" s="149"/>
      <c r="H59466" s="148"/>
      <c r="I59466"/>
    </row>
    <row r="59467" spans="1:9" x14ac:dyDescent="0.25">
      <c r="A59467"/>
      <c r="B59467"/>
      <c r="C59467"/>
      <c r="D59467"/>
      <c r="E59467" s="148"/>
      <c r="F59467" s="148"/>
      <c r="G59467" s="149"/>
      <c r="H59467" s="148"/>
      <c r="I59467"/>
    </row>
    <row r="59468" spans="1:9" x14ac:dyDescent="0.25">
      <c r="A59468"/>
      <c r="B59468"/>
      <c r="C59468"/>
      <c r="D59468"/>
      <c r="E59468" s="148"/>
      <c r="F59468" s="148"/>
      <c r="G59468" s="149"/>
      <c r="H59468" s="148"/>
      <c r="I59468"/>
    </row>
    <row r="59469" spans="1:9" x14ac:dyDescent="0.25">
      <c r="A59469"/>
      <c r="B59469"/>
      <c r="C59469"/>
      <c r="D59469"/>
      <c r="E59469" s="148"/>
      <c r="F59469" s="148"/>
      <c r="G59469" s="149"/>
      <c r="H59469" s="148"/>
      <c r="I59469"/>
    </row>
    <row r="59470" spans="1:9" x14ac:dyDescent="0.25">
      <c r="A59470"/>
      <c r="B59470"/>
      <c r="C59470"/>
      <c r="D59470"/>
      <c r="E59470" s="148"/>
      <c r="F59470" s="148"/>
      <c r="G59470" s="149"/>
      <c r="H59470" s="148"/>
      <c r="I59470"/>
    </row>
    <row r="59471" spans="1:9" x14ac:dyDescent="0.25">
      <c r="A59471"/>
      <c r="B59471"/>
      <c r="C59471"/>
      <c r="D59471"/>
      <c r="E59471" s="148"/>
      <c r="F59471" s="148"/>
      <c r="G59471" s="149"/>
      <c r="H59471" s="148"/>
      <c r="I59471"/>
    </row>
    <row r="59472" spans="1:9" x14ac:dyDescent="0.25">
      <c r="A59472"/>
      <c r="B59472"/>
      <c r="C59472"/>
      <c r="D59472"/>
      <c r="E59472" s="148"/>
      <c r="F59472" s="148"/>
      <c r="G59472" s="149"/>
      <c r="H59472" s="148"/>
      <c r="I59472"/>
    </row>
    <row r="59473" spans="1:9" x14ac:dyDescent="0.25">
      <c r="A59473"/>
      <c r="B59473"/>
      <c r="C59473"/>
      <c r="D59473"/>
      <c r="E59473" s="148"/>
      <c r="F59473" s="148"/>
      <c r="G59473" s="149"/>
      <c r="H59473" s="148"/>
      <c r="I59473"/>
    </row>
    <row r="59474" spans="1:9" x14ac:dyDescent="0.25">
      <c r="A59474"/>
      <c r="B59474"/>
      <c r="C59474"/>
      <c r="D59474"/>
      <c r="E59474" s="148"/>
      <c r="F59474" s="148"/>
      <c r="G59474" s="149"/>
      <c r="H59474" s="148"/>
      <c r="I59474"/>
    </row>
    <row r="59475" spans="1:9" x14ac:dyDescent="0.25">
      <c r="A59475"/>
      <c r="B59475"/>
      <c r="C59475"/>
      <c r="D59475"/>
      <c r="E59475" s="148"/>
      <c r="F59475" s="148"/>
      <c r="G59475" s="149"/>
      <c r="H59475" s="148"/>
      <c r="I59475"/>
    </row>
    <row r="59476" spans="1:9" x14ac:dyDescent="0.25">
      <c r="A59476"/>
      <c r="B59476"/>
      <c r="C59476"/>
      <c r="D59476"/>
      <c r="E59476" s="148"/>
      <c r="F59476" s="148"/>
      <c r="G59476" s="149"/>
      <c r="H59476" s="148"/>
      <c r="I59476"/>
    </row>
    <row r="59477" spans="1:9" x14ac:dyDescent="0.25">
      <c r="A59477"/>
      <c r="B59477"/>
      <c r="C59477"/>
      <c r="D59477"/>
      <c r="E59477" s="148"/>
      <c r="F59477" s="148"/>
      <c r="G59477" s="149"/>
      <c r="H59477" s="148"/>
      <c r="I59477"/>
    </row>
    <row r="59478" spans="1:9" x14ac:dyDescent="0.25">
      <c r="A59478"/>
      <c r="B59478"/>
      <c r="C59478"/>
      <c r="D59478"/>
      <c r="E59478" s="148"/>
      <c r="F59478" s="148"/>
      <c r="G59478" s="149"/>
      <c r="H59478" s="148"/>
      <c r="I59478"/>
    </row>
    <row r="59479" spans="1:9" x14ac:dyDescent="0.25">
      <c r="A59479"/>
      <c r="B59479"/>
      <c r="C59479"/>
      <c r="D59479"/>
      <c r="E59479" s="148"/>
      <c r="F59479" s="148"/>
      <c r="G59479" s="149"/>
      <c r="H59479" s="148"/>
      <c r="I59479"/>
    </row>
    <row r="59480" spans="1:9" x14ac:dyDescent="0.25">
      <c r="A59480"/>
      <c r="B59480"/>
      <c r="C59480"/>
      <c r="D59480"/>
      <c r="E59480" s="148"/>
      <c r="F59480" s="148"/>
      <c r="G59480" s="149"/>
      <c r="H59480" s="148"/>
      <c r="I59480"/>
    </row>
    <row r="59481" spans="1:9" x14ac:dyDescent="0.25">
      <c r="A59481"/>
      <c r="B59481"/>
      <c r="C59481"/>
      <c r="D59481"/>
      <c r="E59481" s="148"/>
      <c r="F59481" s="148"/>
      <c r="G59481" s="149"/>
      <c r="H59481" s="148"/>
      <c r="I59481"/>
    </row>
    <row r="59482" spans="1:9" x14ac:dyDescent="0.25">
      <c r="A59482"/>
      <c r="B59482"/>
      <c r="C59482"/>
      <c r="D59482"/>
      <c r="E59482" s="148"/>
      <c r="F59482" s="148"/>
      <c r="G59482" s="149"/>
      <c r="H59482" s="148"/>
      <c r="I59482"/>
    </row>
    <row r="59483" spans="1:9" x14ac:dyDescent="0.25">
      <c r="A59483"/>
      <c r="B59483"/>
      <c r="C59483"/>
      <c r="D59483"/>
      <c r="E59483" s="148"/>
      <c r="F59483" s="148"/>
      <c r="G59483" s="149"/>
      <c r="H59483" s="148"/>
      <c r="I59483"/>
    </row>
    <row r="59484" spans="1:9" x14ac:dyDescent="0.25">
      <c r="A59484"/>
      <c r="B59484"/>
      <c r="C59484"/>
      <c r="D59484"/>
      <c r="E59484" s="148"/>
      <c r="F59484" s="148"/>
      <c r="G59484" s="149"/>
      <c r="H59484" s="148"/>
      <c r="I59484"/>
    </row>
    <row r="59485" spans="1:9" x14ac:dyDescent="0.25">
      <c r="A59485"/>
      <c r="B59485"/>
      <c r="C59485"/>
      <c r="D59485"/>
      <c r="E59485" s="148"/>
      <c r="F59485" s="148"/>
      <c r="G59485" s="149"/>
      <c r="H59485" s="148"/>
      <c r="I59485"/>
    </row>
    <row r="59486" spans="1:9" x14ac:dyDescent="0.25">
      <c r="A59486"/>
      <c r="B59486"/>
      <c r="C59486"/>
      <c r="D59486"/>
      <c r="E59486" s="148"/>
      <c r="F59486" s="148"/>
      <c r="G59486" s="149"/>
      <c r="H59486" s="148"/>
      <c r="I59486"/>
    </row>
    <row r="59487" spans="1:9" x14ac:dyDescent="0.25">
      <c r="A59487"/>
      <c r="B59487"/>
      <c r="C59487"/>
      <c r="D59487"/>
      <c r="E59487" s="148"/>
      <c r="F59487" s="148"/>
      <c r="G59487" s="149"/>
      <c r="H59487" s="148"/>
      <c r="I59487"/>
    </row>
    <row r="59488" spans="1:9" x14ac:dyDescent="0.25">
      <c r="A59488"/>
      <c r="B59488"/>
      <c r="C59488"/>
      <c r="D59488"/>
      <c r="E59488" s="148"/>
      <c r="F59488" s="148"/>
      <c r="G59488" s="149"/>
      <c r="H59488" s="148"/>
      <c r="I59488"/>
    </row>
    <row r="59489" spans="1:9" x14ac:dyDescent="0.25">
      <c r="A59489"/>
      <c r="B59489"/>
      <c r="C59489"/>
      <c r="D59489"/>
      <c r="E59489" s="148"/>
      <c r="F59489" s="148"/>
      <c r="G59489" s="149"/>
      <c r="H59489" s="148"/>
      <c r="I59489"/>
    </row>
    <row r="59490" spans="1:9" x14ac:dyDescent="0.25">
      <c r="A59490"/>
      <c r="B59490"/>
      <c r="C59490"/>
      <c r="D59490"/>
      <c r="E59490" s="148"/>
      <c r="F59490" s="148"/>
      <c r="G59490" s="149"/>
      <c r="H59490" s="148"/>
      <c r="I59490"/>
    </row>
    <row r="59491" spans="1:9" x14ac:dyDescent="0.25">
      <c r="A59491"/>
      <c r="B59491"/>
      <c r="C59491"/>
      <c r="D59491"/>
      <c r="E59491" s="148"/>
      <c r="F59491" s="148"/>
      <c r="G59491" s="149"/>
      <c r="H59491" s="148"/>
      <c r="I59491"/>
    </row>
    <row r="59492" spans="1:9" x14ac:dyDescent="0.25">
      <c r="A59492"/>
      <c r="B59492"/>
      <c r="C59492"/>
      <c r="D59492"/>
      <c r="E59492" s="148"/>
      <c r="F59492" s="148"/>
      <c r="G59492" s="149"/>
      <c r="H59492" s="148"/>
      <c r="I59492"/>
    </row>
    <row r="59493" spans="1:9" x14ac:dyDescent="0.25">
      <c r="A59493"/>
      <c r="B59493"/>
      <c r="C59493"/>
      <c r="D59493"/>
      <c r="E59493" s="148"/>
      <c r="F59493" s="148"/>
      <c r="G59493" s="149"/>
      <c r="H59493" s="148"/>
      <c r="I59493"/>
    </row>
    <row r="59494" spans="1:9" x14ac:dyDescent="0.25">
      <c r="A59494"/>
      <c r="B59494"/>
      <c r="C59494"/>
      <c r="D59494"/>
      <c r="E59494" s="148"/>
      <c r="F59494" s="148"/>
      <c r="G59494" s="149"/>
      <c r="H59494" s="148"/>
      <c r="I59494"/>
    </row>
    <row r="59495" spans="1:9" x14ac:dyDescent="0.25">
      <c r="A59495"/>
      <c r="B59495"/>
      <c r="C59495"/>
      <c r="D59495"/>
      <c r="E59495" s="148"/>
      <c r="F59495" s="148"/>
      <c r="G59495" s="149"/>
      <c r="H59495" s="148"/>
      <c r="I59495"/>
    </row>
    <row r="59496" spans="1:9" x14ac:dyDescent="0.25">
      <c r="A59496"/>
      <c r="B59496"/>
      <c r="C59496"/>
      <c r="D59496"/>
      <c r="E59496" s="148"/>
      <c r="F59496" s="148"/>
      <c r="G59496" s="149"/>
      <c r="H59496" s="148"/>
      <c r="I59496"/>
    </row>
    <row r="59497" spans="1:9" x14ac:dyDescent="0.25">
      <c r="A59497"/>
      <c r="B59497"/>
      <c r="C59497"/>
      <c r="D59497"/>
      <c r="E59497" s="148"/>
      <c r="F59497" s="148"/>
      <c r="G59497" s="149"/>
      <c r="H59497" s="148"/>
      <c r="I59497"/>
    </row>
    <row r="59498" spans="1:9" x14ac:dyDescent="0.25">
      <c r="A59498"/>
      <c r="B59498"/>
      <c r="C59498"/>
      <c r="D59498"/>
      <c r="E59498" s="148"/>
      <c r="F59498" s="148"/>
      <c r="G59498" s="149"/>
      <c r="H59498" s="148"/>
      <c r="I59498"/>
    </row>
    <row r="59499" spans="1:9" x14ac:dyDescent="0.25">
      <c r="A59499"/>
      <c r="B59499"/>
      <c r="C59499"/>
      <c r="D59499"/>
      <c r="E59499" s="148"/>
      <c r="F59499" s="148"/>
      <c r="G59499" s="149"/>
      <c r="H59499" s="148"/>
      <c r="I59499"/>
    </row>
    <row r="59500" spans="1:9" x14ac:dyDescent="0.25">
      <c r="A59500"/>
      <c r="B59500"/>
      <c r="C59500"/>
      <c r="D59500"/>
      <c r="E59500" s="148"/>
      <c r="F59500" s="148"/>
      <c r="G59500" s="149"/>
      <c r="H59500" s="148"/>
      <c r="I59500"/>
    </row>
    <row r="59501" spans="1:9" x14ac:dyDescent="0.25">
      <c r="A59501"/>
      <c r="B59501"/>
      <c r="C59501"/>
      <c r="D59501"/>
      <c r="E59501" s="148"/>
      <c r="F59501" s="148"/>
      <c r="G59501" s="149"/>
      <c r="H59501" s="148"/>
      <c r="I59501"/>
    </row>
    <row r="59502" spans="1:9" x14ac:dyDescent="0.25">
      <c r="A59502"/>
      <c r="B59502"/>
      <c r="C59502"/>
      <c r="D59502"/>
      <c r="E59502" s="148"/>
      <c r="F59502" s="148"/>
      <c r="G59502" s="149"/>
      <c r="H59502" s="148"/>
      <c r="I59502"/>
    </row>
    <row r="59503" spans="1:9" x14ac:dyDescent="0.25">
      <c r="A59503"/>
      <c r="B59503"/>
      <c r="C59503"/>
      <c r="D59503"/>
      <c r="E59503" s="148"/>
      <c r="F59503" s="148"/>
      <c r="G59503" s="149"/>
      <c r="H59503" s="148"/>
      <c r="I59503"/>
    </row>
    <row r="59504" spans="1:9" x14ac:dyDescent="0.25">
      <c r="A59504"/>
      <c r="B59504"/>
      <c r="C59504"/>
      <c r="D59504"/>
      <c r="E59504" s="148"/>
      <c r="F59504" s="148"/>
      <c r="G59504" s="149"/>
      <c r="H59504" s="148"/>
      <c r="I59504"/>
    </row>
    <row r="59505" spans="1:9" x14ac:dyDescent="0.25">
      <c r="A59505"/>
      <c r="B59505"/>
      <c r="C59505"/>
      <c r="D59505"/>
      <c r="E59505" s="148"/>
      <c r="F59505" s="148"/>
      <c r="G59505" s="149"/>
      <c r="H59505" s="148"/>
      <c r="I59505"/>
    </row>
    <row r="59506" spans="1:9" x14ac:dyDescent="0.25">
      <c r="A59506"/>
      <c r="B59506"/>
      <c r="C59506"/>
      <c r="D59506"/>
      <c r="E59506" s="148"/>
      <c r="F59506" s="148"/>
      <c r="G59506" s="149"/>
      <c r="H59506" s="148"/>
      <c r="I59506"/>
    </row>
    <row r="59507" spans="1:9" x14ac:dyDescent="0.25">
      <c r="A59507"/>
      <c r="B59507"/>
      <c r="C59507"/>
      <c r="D59507"/>
      <c r="E59507" s="148"/>
      <c r="F59507" s="148"/>
      <c r="G59507" s="149"/>
      <c r="H59507" s="148"/>
      <c r="I59507"/>
    </row>
    <row r="59508" spans="1:9" x14ac:dyDescent="0.25">
      <c r="A59508"/>
      <c r="B59508"/>
      <c r="C59508"/>
      <c r="D59508"/>
      <c r="E59508" s="148"/>
      <c r="F59508" s="148"/>
      <c r="G59508" s="149"/>
      <c r="H59508" s="148"/>
      <c r="I59508"/>
    </row>
    <row r="59509" spans="1:9" x14ac:dyDescent="0.25">
      <c r="A59509"/>
      <c r="B59509"/>
      <c r="C59509"/>
      <c r="D59509"/>
      <c r="E59509" s="148"/>
      <c r="F59509" s="148"/>
      <c r="G59509" s="149"/>
      <c r="H59509" s="148"/>
      <c r="I59509"/>
    </row>
    <row r="59510" spans="1:9" x14ac:dyDescent="0.25">
      <c r="A59510"/>
      <c r="B59510"/>
      <c r="C59510"/>
      <c r="D59510"/>
      <c r="E59510" s="148"/>
      <c r="F59510" s="148"/>
      <c r="G59510" s="149"/>
      <c r="H59510" s="148"/>
      <c r="I59510"/>
    </row>
    <row r="59511" spans="1:9" x14ac:dyDescent="0.25">
      <c r="A59511"/>
      <c r="B59511"/>
      <c r="C59511"/>
      <c r="D59511"/>
      <c r="E59511" s="148"/>
      <c r="F59511" s="148"/>
      <c r="G59511" s="149"/>
      <c r="H59511" s="148"/>
      <c r="I59511"/>
    </row>
    <row r="59512" spans="1:9" x14ac:dyDescent="0.25">
      <c r="A59512"/>
      <c r="B59512"/>
      <c r="C59512"/>
      <c r="D59512"/>
      <c r="E59512" s="148"/>
      <c r="F59512" s="148"/>
      <c r="G59512" s="149"/>
      <c r="H59512" s="148"/>
      <c r="I59512"/>
    </row>
    <row r="59513" spans="1:9" x14ac:dyDescent="0.25">
      <c r="A59513"/>
      <c r="B59513"/>
      <c r="C59513"/>
      <c r="D59513"/>
      <c r="E59513" s="148"/>
      <c r="F59513" s="148"/>
      <c r="G59513" s="149"/>
      <c r="H59513" s="148"/>
      <c r="I59513"/>
    </row>
    <row r="59514" spans="1:9" x14ac:dyDescent="0.25">
      <c r="A59514"/>
      <c r="B59514"/>
      <c r="C59514"/>
      <c r="D59514"/>
      <c r="E59514" s="148"/>
      <c r="F59514" s="148"/>
      <c r="G59514" s="149"/>
      <c r="H59514" s="148"/>
      <c r="I59514"/>
    </row>
    <row r="59515" spans="1:9" x14ac:dyDescent="0.25">
      <c r="A59515"/>
      <c r="B59515"/>
      <c r="C59515"/>
      <c r="D59515"/>
      <c r="E59515" s="148"/>
      <c r="F59515" s="148"/>
      <c r="G59515" s="149"/>
      <c r="H59515" s="148"/>
      <c r="I59515"/>
    </row>
    <row r="59516" spans="1:9" x14ac:dyDescent="0.25">
      <c r="A59516"/>
      <c r="B59516"/>
      <c r="C59516"/>
      <c r="D59516"/>
      <c r="E59516" s="148"/>
      <c r="F59516" s="148"/>
      <c r="G59516" s="149"/>
      <c r="H59516" s="148"/>
      <c r="I59516"/>
    </row>
    <row r="59517" spans="1:9" x14ac:dyDescent="0.25">
      <c r="A59517"/>
      <c r="B59517"/>
      <c r="C59517"/>
      <c r="D59517"/>
      <c r="E59517" s="148"/>
      <c r="F59517" s="148"/>
      <c r="G59517" s="149"/>
      <c r="H59517" s="148"/>
      <c r="I59517"/>
    </row>
    <row r="59518" spans="1:9" x14ac:dyDescent="0.25">
      <c r="A59518"/>
      <c r="B59518"/>
      <c r="C59518"/>
      <c r="D59518"/>
      <c r="E59518" s="148"/>
      <c r="F59518" s="148"/>
      <c r="G59518" s="149"/>
      <c r="H59518" s="148"/>
      <c r="I59518"/>
    </row>
    <row r="59519" spans="1:9" x14ac:dyDescent="0.25">
      <c r="A59519"/>
      <c r="B59519"/>
      <c r="C59519"/>
      <c r="D59519"/>
      <c r="E59519" s="148"/>
      <c r="F59519" s="148"/>
      <c r="G59519" s="149"/>
      <c r="H59519" s="148"/>
      <c r="I59519"/>
    </row>
    <row r="59520" spans="1:9" x14ac:dyDescent="0.25">
      <c r="A59520"/>
      <c r="B59520"/>
      <c r="C59520"/>
      <c r="D59520"/>
      <c r="E59520" s="148"/>
      <c r="F59520" s="148"/>
      <c r="G59520" s="149"/>
      <c r="H59520" s="148"/>
      <c r="I59520"/>
    </row>
    <row r="59521" spans="1:9" x14ac:dyDescent="0.25">
      <c r="A59521"/>
      <c r="B59521"/>
      <c r="C59521"/>
      <c r="D59521"/>
      <c r="E59521" s="148"/>
      <c r="F59521" s="148"/>
      <c r="G59521" s="149"/>
      <c r="H59521" s="148"/>
      <c r="I59521"/>
    </row>
    <row r="59522" spans="1:9" x14ac:dyDescent="0.25">
      <c r="A59522"/>
      <c r="B59522"/>
      <c r="C59522"/>
      <c r="D59522"/>
      <c r="E59522" s="148"/>
      <c r="F59522" s="148"/>
      <c r="G59522" s="149"/>
      <c r="H59522" s="148"/>
      <c r="I59522"/>
    </row>
    <row r="59523" spans="1:9" x14ac:dyDescent="0.25">
      <c r="A59523"/>
      <c r="B59523"/>
      <c r="C59523"/>
      <c r="D59523"/>
      <c r="E59523" s="148"/>
      <c r="F59523" s="148"/>
      <c r="G59523" s="149"/>
      <c r="H59523" s="148"/>
      <c r="I59523"/>
    </row>
    <row r="59524" spans="1:9" x14ac:dyDescent="0.25">
      <c r="A59524"/>
      <c r="B59524"/>
      <c r="C59524"/>
      <c r="D59524"/>
      <c r="E59524" s="148"/>
      <c r="F59524" s="148"/>
      <c r="G59524" s="149"/>
      <c r="H59524" s="148"/>
      <c r="I59524"/>
    </row>
    <row r="59525" spans="1:9" x14ac:dyDescent="0.25">
      <c r="A59525"/>
      <c r="B59525"/>
      <c r="C59525"/>
      <c r="D59525"/>
      <c r="E59525" s="148"/>
      <c r="F59525" s="148"/>
      <c r="G59525" s="149"/>
      <c r="H59525" s="148"/>
      <c r="I59525"/>
    </row>
    <row r="59526" spans="1:9" x14ac:dyDescent="0.25">
      <c r="A59526"/>
      <c r="B59526"/>
      <c r="C59526"/>
      <c r="D59526"/>
      <c r="E59526" s="148"/>
      <c r="F59526" s="148"/>
      <c r="G59526" s="149"/>
      <c r="H59526" s="148"/>
      <c r="I59526"/>
    </row>
    <row r="59527" spans="1:9" x14ac:dyDescent="0.25">
      <c r="A59527"/>
      <c r="B59527"/>
      <c r="C59527"/>
      <c r="D59527"/>
      <c r="E59527" s="148"/>
      <c r="F59527" s="148"/>
      <c r="G59527" s="149"/>
      <c r="H59527" s="148"/>
      <c r="I59527"/>
    </row>
    <row r="59528" spans="1:9" x14ac:dyDescent="0.25">
      <c r="A59528"/>
      <c r="B59528"/>
      <c r="C59528"/>
      <c r="D59528"/>
      <c r="E59528" s="148"/>
      <c r="F59528" s="148"/>
      <c r="G59528" s="149"/>
      <c r="H59528" s="148"/>
      <c r="I59528"/>
    </row>
    <row r="59529" spans="1:9" x14ac:dyDescent="0.25">
      <c r="A59529"/>
      <c r="B59529"/>
      <c r="C59529"/>
      <c r="D59529"/>
      <c r="E59529" s="148"/>
      <c r="F59529" s="148"/>
      <c r="G59529" s="149"/>
      <c r="H59529" s="148"/>
      <c r="I59529"/>
    </row>
    <row r="59530" spans="1:9" x14ac:dyDescent="0.25">
      <c r="A59530"/>
      <c r="B59530"/>
      <c r="C59530"/>
      <c r="D59530"/>
      <c r="E59530" s="148"/>
      <c r="F59530" s="148"/>
      <c r="G59530" s="149"/>
      <c r="H59530" s="148"/>
      <c r="I59530"/>
    </row>
    <row r="59531" spans="1:9" x14ac:dyDescent="0.25">
      <c r="A59531"/>
      <c r="B59531"/>
      <c r="C59531"/>
      <c r="D59531"/>
      <c r="E59531" s="148"/>
      <c r="F59531" s="148"/>
      <c r="G59531" s="149"/>
      <c r="H59531" s="148"/>
      <c r="I59531"/>
    </row>
    <row r="59532" spans="1:9" x14ac:dyDescent="0.25">
      <c r="A59532"/>
      <c r="B59532"/>
      <c r="C59532"/>
      <c r="D59532"/>
      <c r="E59532" s="148"/>
      <c r="F59532" s="148"/>
      <c r="G59532" s="149"/>
      <c r="H59532" s="148"/>
      <c r="I59532"/>
    </row>
    <row r="59533" spans="1:9" x14ac:dyDescent="0.25">
      <c r="A59533"/>
      <c r="B59533"/>
      <c r="C59533"/>
      <c r="D59533"/>
      <c r="E59533" s="148"/>
      <c r="F59533" s="148"/>
      <c r="G59533" s="149"/>
      <c r="H59533" s="148"/>
      <c r="I59533"/>
    </row>
    <row r="59534" spans="1:9" x14ac:dyDescent="0.25">
      <c r="A59534"/>
      <c r="B59534"/>
      <c r="C59534"/>
      <c r="D59534"/>
      <c r="E59534" s="148"/>
      <c r="F59534" s="148"/>
      <c r="G59534" s="149"/>
      <c r="H59534" s="148"/>
      <c r="I59534"/>
    </row>
    <row r="59535" spans="1:9" x14ac:dyDescent="0.25">
      <c r="A59535"/>
      <c r="B59535"/>
      <c r="C59535"/>
      <c r="D59535"/>
      <c r="E59535" s="148"/>
      <c r="F59535" s="148"/>
      <c r="G59535" s="149"/>
      <c r="H59535" s="148"/>
      <c r="I59535"/>
    </row>
    <row r="59536" spans="1:9" x14ac:dyDescent="0.25">
      <c r="A59536"/>
      <c r="B59536"/>
      <c r="C59536"/>
      <c r="D59536"/>
      <c r="E59536" s="148"/>
      <c r="F59536" s="148"/>
      <c r="G59536" s="149"/>
      <c r="H59536" s="148"/>
      <c r="I59536"/>
    </row>
    <row r="59537" spans="1:9" x14ac:dyDescent="0.25">
      <c r="A59537"/>
      <c r="B59537"/>
      <c r="C59537"/>
      <c r="D59537"/>
      <c r="E59537" s="148"/>
      <c r="F59537" s="148"/>
      <c r="G59537" s="149"/>
      <c r="H59537" s="148"/>
      <c r="I59537"/>
    </row>
    <row r="59538" spans="1:9" x14ac:dyDescent="0.25">
      <c r="A59538"/>
      <c r="B59538"/>
      <c r="C59538"/>
      <c r="D59538"/>
      <c r="E59538" s="148"/>
      <c r="F59538" s="148"/>
      <c r="G59538" s="149"/>
      <c r="H59538" s="148"/>
      <c r="I59538"/>
    </row>
    <row r="59539" spans="1:9" x14ac:dyDescent="0.25">
      <c r="A59539"/>
      <c r="B59539"/>
      <c r="C59539"/>
      <c r="D59539"/>
      <c r="E59539" s="148"/>
      <c r="F59539" s="148"/>
      <c r="G59539" s="149"/>
      <c r="H59539" s="148"/>
      <c r="I59539"/>
    </row>
    <row r="59540" spans="1:9" x14ac:dyDescent="0.25">
      <c r="A59540"/>
      <c r="B59540"/>
      <c r="C59540"/>
      <c r="D59540"/>
      <c r="E59540" s="148"/>
      <c r="F59540" s="148"/>
      <c r="G59540" s="149"/>
      <c r="H59540" s="148"/>
      <c r="I59540"/>
    </row>
    <row r="59541" spans="1:9" x14ac:dyDescent="0.25">
      <c r="A59541"/>
      <c r="B59541"/>
      <c r="C59541"/>
      <c r="D59541"/>
      <c r="E59541" s="148"/>
      <c r="F59541" s="148"/>
      <c r="G59541" s="149"/>
      <c r="H59541" s="148"/>
      <c r="I59541"/>
    </row>
    <row r="59542" spans="1:9" x14ac:dyDescent="0.25">
      <c r="A59542"/>
      <c r="B59542"/>
      <c r="C59542"/>
      <c r="D59542"/>
      <c r="E59542" s="148"/>
      <c r="F59542" s="148"/>
      <c r="G59542" s="149"/>
      <c r="H59542" s="148"/>
      <c r="I59542"/>
    </row>
    <row r="59543" spans="1:9" x14ac:dyDescent="0.25">
      <c r="A59543"/>
      <c r="B59543"/>
      <c r="C59543"/>
      <c r="D59543"/>
      <c r="E59543" s="148"/>
      <c r="F59543" s="148"/>
      <c r="G59543" s="149"/>
      <c r="H59543" s="148"/>
      <c r="I59543"/>
    </row>
    <row r="59544" spans="1:9" x14ac:dyDescent="0.25">
      <c r="A59544"/>
      <c r="B59544"/>
      <c r="C59544"/>
      <c r="D59544"/>
      <c r="E59544" s="148"/>
      <c r="F59544" s="148"/>
      <c r="G59544" s="149"/>
      <c r="H59544" s="148"/>
      <c r="I59544"/>
    </row>
    <row r="59545" spans="1:9" x14ac:dyDescent="0.25">
      <c r="A59545"/>
      <c r="B59545"/>
      <c r="C59545"/>
      <c r="D59545"/>
      <c r="E59545" s="148"/>
      <c r="F59545" s="148"/>
      <c r="G59545" s="149"/>
      <c r="H59545" s="148"/>
      <c r="I59545"/>
    </row>
    <row r="59546" spans="1:9" x14ac:dyDescent="0.25">
      <c r="A59546"/>
      <c r="B59546"/>
      <c r="C59546"/>
      <c r="D59546"/>
      <c r="E59546" s="148"/>
      <c r="F59546" s="148"/>
      <c r="G59546" s="149"/>
      <c r="H59546" s="148"/>
      <c r="I59546"/>
    </row>
    <row r="59547" spans="1:9" x14ac:dyDescent="0.25">
      <c r="A59547"/>
      <c r="B59547"/>
      <c r="C59547"/>
      <c r="D59547"/>
      <c r="E59547" s="148"/>
      <c r="F59547" s="148"/>
      <c r="G59547" s="149"/>
      <c r="H59547" s="148"/>
      <c r="I59547"/>
    </row>
    <row r="59548" spans="1:9" x14ac:dyDescent="0.25">
      <c r="A59548"/>
      <c r="B59548"/>
      <c r="C59548"/>
      <c r="D59548"/>
      <c r="E59548" s="148"/>
      <c r="F59548" s="148"/>
      <c r="G59548" s="149"/>
      <c r="H59548" s="148"/>
      <c r="I59548"/>
    </row>
    <row r="59549" spans="1:9" x14ac:dyDescent="0.25">
      <c r="A59549"/>
      <c r="B59549"/>
      <c r="C59549"/>
      <c r="D59549"/>
      <c r="E59549" s="148"/>
      <c r="F59549" s="148"/>
      <c r="G59549" s="149"/>
      <c r="H59549" s="148"/>
      <c r="I59549"/>
    </row>
    <row r="59550" spans="1:9" x14ac:dyDescent="0.25">
      <c r="A59550"/>
      <c r="B59550"/>
      <c r="C59550"/>
      <c r="D59550"/>
      <c r="E59550" s="148"/>
      <c r="F59550" s="148"/>
      <c r="G59550" s="149"/>
      <c r="H59550" s="148"/>
      <c r="I59550"/>
    </row>
    <row r="59551" spans="1:9" x14ac:dyDescent="0.25">
      <c r="A59551"/>
      <c r="B59551"/>
      <c r="C59551"/>
      <c r="D59551"/>
      <c r="E59551" s="148"/>
      <c r="F59551" s="148"/>
      <c r="G59551" s="149"/>
      <c r="H59551" s="148"/>
      <c r="I59551"/>
    </row>
    <row r="59552" spans="1:9" x14ac:dyDescent="0.25">
      <c r="A59552"/>
      <c r="B59552"/>
      <c r="C59552"/>
      <c r="D59552"/>
      <c r="E59552" s="148"/>
      <c r="F59552" s="148"/>
      <c r="G59552" s="149"/>
      <c r="H59552" s="148"/>
      <c r="I59552"/>
    </row>
    <row r="59553" spans="1:9" x14ac:dyDescent="0.25">
      <c r="A59553"/>
      <c r="B59553"/>
      <c r="C59553"/>
      <c r="D59553"/>
      <c r="E59553" s="148"/>
      <c r="F59553" s="148"/>
      <c r="G59553" s="149"/>
      <c r="H59553" s="148"/>
      <c r="I59553"/>
    </row>
    <row r="59554" spans="1:9" x14ac:dyDescent="0.25">
      <c r="A59554"/>
      <c r="B59554"/>
      <c r="C59554"/>
      <c r="D59554"/>
      <c r="E59554" s="148"/>
      <c r="F59554" s="148"/>
      <c r="G59554" s="149"/>
      <c r="H59554" s="148"/>
      <c r="I59554"/>
    </row>
    <row r="59555" spans="1:9" x14ac:dyDescent="0.25">
      <c r="A59555"/>
      <c r="B59555"/>
      <c r="C59555"/>
      <c r="D59555"/>
      <c r="E59555" s="148"/>
      <c r="F59555" s="148"/>
      <c r="G59555" s="149"/>
      <c r="H59555" s="148"/>
      <c r="I59555"/>
    </row>
    <row r="59556" spans="1:9" x14ac:dyDescent="0.25">
      <c r="A59556"/>
      <c r="B59556"/>
      <c r="C59556"/>
      <c r="D59556"/>
      <c r="E59556" s="148"/>
      <c r="F59556" s="148"/>
      <c r="G59556" s="149"/>
      <c r="H59556" s="148"/>
      <c r="I59556"/>
    </row>
    <row r="59557" spans="1:9" x14ac:dyDescent="0.25">
      <c r="A59557"/>
      <c r="B59557"/>
      <c r="C59557"/>
      <c r="D59557"/>
      <c r="E59557" s="148"/>
      <c r="F59557" s="148"/>
      <c r="G59557" s="149"/>
      <c r="H59557" s="148"/>
      <c r="I59557"/>
    </row>
    <row r="59558" spans="1:9" x14ac:dyDescent="0.25">
      <c r="A59558"/>
      <c r="B59558"/>
      <c r="C59558"/>
      <c r="D59558"/>
      <c r="E59558" s="148"/>
      <c r="F59558" s="148"/>
      <c r="G59558" s="149"/>
      <c r="H59558" s="148"/>
      <c r="I59558"/>
    </row>
    <row r="59559" spans="1:9" x14ac:dyDescent="0.25">
      <c r="A59559"/>
      <c r="B59559"/>
      <c r="C59559"/>
      <c r="D59559"/>
      <c r="E59559" s="148"/>
      <c r="F59559" s="148"/>
      <c r="G59559" s="149"/>
      <c r="H59559" s="148"/>
      <c r="I59559"/>
    </row>
    <row r="59560" spans="1:9" x14ac:dyDescent="0.25">
      <c r="A59560"/>
      <c r="B59560"/>
      <c r="C59560"/>
      <c r="D59560"/>
      <c r="E59560" s="148"/>
      <c r="F59560" s="148"/>
      <c r="G59560" s="149"/>
      <c r="H59560" s="148"/>
      <c r="I59560"/>
    </row>
    <row r="59561" spans="1:9" x14ac:dyDescent="0.25">
      <c r="A59561"/>
      <c r="B59561"/>
      <c r="C59561"/>
      <c r="D59561"/>
      <c r="E59561" s="148"/>
      <c r="F59561" s="148"/>
      <c r="G59561" s="149"/>
      <c r="H59561" s="148"/>
      <c r="I59561"/>
    </row>
    <row r="59562" spans="1:9" x14ac:dyDescent="0.25">
      <c r="A59562"/>
      <c r="B59562"/>
      <c r="C59562"/>
      <c r="D59562"/>
      <c r="E59562" s="148"/>
      <c r="F59562" s="148"/>
      <c r="G59562" s="149"/>
      <c r="H59562" s="148"/>
      <c r="I59562"/>
    </row>
    <row r="59563" spans="1:9" x14ac:dyDescent="0.25">
      <c r="A59563"/>
      <c r="B59563"/>
      <c r="C59563"/>
      <c r="D59563"/>
      <c r="E59563" s="148"/>
      <c r="F59563" s="148"/>
      <c r="G59563" s="149"/>
      <c r="H59563" s="148"/>
      <c r="I59563"/>
    </row>
    <row r="59564" spans="1:9" x14ac:dyDescent="0.25">
      <c r="A59564"/>
      <c r="B59564"/>
      <c r="C59564"/>
      <c r="D59564"/>
      <c r="E59564" s="148"/>
      <c r="F59564" s="148"/>
      <c r="G59564" s="149"/>
      <c r="H59564" s="148"/>
      <c r="I59564"/>
    </row>
    <row r="59565" spans="1:9" x14ac:dyDescent="0.25">
      <c r="A59565"/>
      <c r="B59565"/>
      <c r="C59565"/>
      <c r="D59565"/>
      <c r="E59565" s="148"/>
      <c r="F59565" s="148"/>
      <c r="G59565" s="149"/>
      <c r="H59565" s="148"/>
      <c r="I59565"/>
    </row>
    <row r="59566" spans="1:9" x14ac:dyDescent="0.25">
      <c r="A59566"/>
      <c r="B59566"/>
      <c r="C59566"/>
      <c r="D59566"/>
      <c r="E59566" s="148"/>
      <c r="F59566" s="148"/>
      <c r="G59566" s="149"/>
      <c r="H59566" s="148"/>
      <c r="I59566"/>
    </row>
    <row r="59567" spans="1:9" x14ac:dyDescent="0.25">
      <c r="A59567"/>
      <c r="B59567"/>
      <c r="C59567"/>
      <c r="D59567"/>
      <c r="E59567" s="148"/>
      <c r="F59567" s="148"/>
      <c r="G59567" s="149"/>
      <c r="H59567" s="148"/>
      <c r="I59567"/>
    </row>
    <row r="59568" spans="1:9" x14ac:dyDescent="0.25">
      <c r="A59568"/>
      <c r="B59568"/>
      <c r="C59568"/>
      <c r="D59568"/>
      <c r="E59568" s="148"/>
      <c r="F59568" s="148"/>
      <c r="G59568" s="149"/>
      <c r="H59568" s="148"/>
      <c r="I59568"/>
    </row>
    <row r="59569" spans="1:9" x14ac:dyDescent="0.25">
      <c r="A59569"/>
      <c r="B59569"/>
      <c r="C59569"/>
      <c r="D59569"/>
      <c r="E59569" s="148"/>
      <c r="F59569" s="148"/>
      <c r="G59569" s="149"/>
      <c r="H59569" s="148"/>
      <c r="I59569"/>
    </row>
    <row r="59570" spans="1:9" x14ac:dyDescent="0.25">
      <c r="A59570"/>
      <c r="B59570"/>
      <c r="C59570"/>
      <c r="D59570"/>
      <c r="E59570" s="148"/>
      <c r="F59570" s="148"/>
      <c r="G59570" s="149"/>
      <c r="H59570" s="148"/>
      <c r="I59570"/>
    </row>
    <row r="59571" spans="1:9" x14ac:dyDescent="0.25">
      <c r="A59571"/>
      <c r="B59571"/>
      <c r="C59571"/>
      <c r="D59571"/>
      <c r="E59571" s="148"/>
      <c r="F59571" s="148"/>
      <c r="G59571" s="149"/>
      <c r="H59571" s="148"/>
      <c r="I59571"/>
    </row>
    <row r="59572" spans="1:9" x14ac:dyDescent="0.25">
      <c r="A59572"/>
      <c r="B59572"/>
      <c r="C59572"/>
      <c r="D59572"/>
      <c r="E59572" s="148"/>
      <c r="F59572" s="148"/>
      <c r="G59572" s="149"/>
      <c r="H59572" s="148"/>
      <c r="I59572"/>
    </row>
    <row r="59573" spans="1:9" x14ac:dyDescent="0.25">
      <c r="A59573"/>
      <c r="B59573"/>
      <c r="C59573"/>
      <c r="D59573"/>
      <c r="E59573" s="148"/>
      <c r="F59573" s="148"/>
      <c r="G59573" s="149"/>
      <c r="H59573" s="148"/>
      <c r="I59573"/>
    </row>
    <row r="59574" spans="1:9" x14ac:dyDescent="0.25">
      <c r="A59574"/>
      <c r="B59574"/>
      <c r="C59574"/>
      <c r="D59574"/>
      <c r="E59574" s="148"/>
      <c r="F59574" s="148"/>
      <c r="G59574" s="149"/>
      <c r="H59574" s="148"/>
      <c r="I59574"/>
    </row>
    <row r="59575" spans="1:9" x14ac:dyDescent="0.25">
      <c r="A59575"/>
      <c r="B59575"/>
      <c r="C59575"/>
      <c r="D59575"/>
      <c r="E59575" s="148"/>
      <c r="F59575" s="148"/>
      <c r="G59575" s="149"/>
      <c r="H59575" s="148"/>
      <c r="I59575"/>
    </row>
    <row r="59576" spans="1:9" x14ac:dyDescent="0.25">
      <c r="A59576"/>
      <c r="B59576"/>
      <c r="C59576"/>
      <c r="D59576"/>
      <c r="E59576" s="148"/>
      <c r="F59576" s="148"/>
      <c r="G59576" s="149"/>
      <c r="H59576" s="148"/>
      <c r="I59576"/>
    </row>
    <row r="59577" spans="1:9" x14ac:dyDescent="0.25">
      <c r="A59577"/>
      <c r="B59577"/>
      <c r="C59577"/>
      <c r="D59577"/>
      <c r="E59577" s="148"/>
      <c r="F59577" s="148"/>
      <c r="G59577" s="149"/>
      <c r="H59577" s="148"/>
      <c r="I59577"/>
    </row>
    <row r="59578" spans="1:9" x14ac:dyDescent="0.25">
      <c r="A59578"/>
      <c r="B59578"/>
      <c r="C59578"/>
      <c r="D59578"/>
      <c r="E59578" s="148"/>
      <c r="F59578" s="148"/>
      <c r="G59578" s="149"/>
      <c r="H59578" s="148"/>
      <c r="I59578"/>
    </row>
    <row r="59579" spans="1:9" x14ac:dyDescent="0.25">
      <c r="A59579"/>
      <c r="B59579"/>
      <c r="C59579"/>
      <c r="D59579"/>
      <c r="E59579" s="148"/>
      <c r="F59579" s="148"/>
      <c r="G59579" s="149"/>
      <c r="H59579" s="148"/>
      <c r="I59579"/>
    </row>
    <row r="59580" spans="1:9" x14ac:dyDescent="0.25">
      <c r="A59580"/>
      <c r="B59580"/>
      <c r="C59580"/>
      <c r="D59580"/>
      <c r="E59580" s="148"/>
      <c r="F59580" s="148"/>
      <c r="G59580" s="149"/>
      <c r="H59580" s="148"/>
      <c r="I59580"/>
    </row>
    <row r="59581" spans="1:9" x14ac:dyDescent="0.25">
      <c r="A59581"/>
      <c r="B59581"/>
      <c r="C59581"/>
      <c r="D59581"/>
      <c r="E59581" s="148"/>
      <c r="F59581" s="148"/>
      <c r="G59581" s="149"/>
      <c r="H59581" s="148"/>
      <c r="I59581"/>
    </row>
    <row r="59582" spans="1:9" x14ac:dyDescent="0.25">
      <c r="A59582"/>
      <c r="B59582"/>
      <c r="C59582"/>
      <c r="D59582"/>
      <c r="E59582" s="148"/>
      <c r="F59582" s="148"/>
      <c r="G59582" s="149"/>
      <c r="H59582" s="148"/>
      <c r="I59582"/>
    </row>
    <row r="59583" spans="1:9" x14ac:dyDescent="0.25">
      <c r="A59583"/>
      <c r="B59583"/>
      <c r="C59583"/>
      <c r="D59583"/>
      <c r="E59583" s="148"/>
      <c r="F59583" s="148"/>
      <c r="G59583" s="149"/>
      <c r="H59583" s="148"/>
      <c r="I59583"/>
    </row>
    <row r="59584" spans="1:9" x14ac:dyDescent="0.25">
      <c r="A59584"/>
      <c r="B59584"/>
      <c r="C59584"/>
      <c r="D59584"/>
      <c r="E59584" s="148"/>
      <c r="F59584" s="148"/>
      <c r="G59584" s="149"/>
      <c r="H59584" s="148"/>
      <c r="I59584"/>
    </row>
    <row r="59585" spans="1:9" x14ac:dyDescent="0.25">
      <c r="A59585"/>
      <c r="B59585"/>
      <c r="C59585"/>
      <c r="D59585"/>
      <c r="E59585" s="148"/>
      <c r="F59585" s="148"/>
      <c r="G59585" s="149"/>
      <c r="H59585" s="148"/>
      <c r="I59585"/>
    </row>
    <row r="59586" spans="1:9" x14ac:dyDescent="0.25">
      <c r="A59586"/>
      <c r="B59586"/>
      <c r="C59586"/>
      <c r="D59586"/>
      <c r="E59586" s="148"/>
      <c r="F59586" s="148"/>
      <c r="G59586" s="149"/>
      <c r="H59586" s="148"/>
      <c r="I59586"/>
    </row>
    <row r="59587" spans="1:9" x14ac:dyDescent="0.25">
      <c r="A59587"/>
      <c r="B59587"/>
      <c r="C59587"/>
      <c r="D59587"/>
      <c r="E59587" s="148"/>
      <c r="F59587" s="148"/>
      <c r="G59587" s="149"/>
      <c r="H59587" s="148"/>
      <c r="I59587"/>
    </row>
    <row r="59588" spans="1:9" x14ac:dyDescent="0.25">
      <c r="A59588"/>
      <c r="B59588"/>
      <c r="C59588"/>
      <c r="D59588"/>
      <c r="E59588" s="148"/>
      <c r="F59588" s="148"/>
      <c r="G59588" s="149"/>
      <c r="H59588" s="148"/>
      <c r="I59588"/>
    </row>
    <row r="59589" spans="1:9" x14ac:dyDescent="0.25">
      <c r="A59589"/>
      <c r="B59589"/>
      <c r="C59589"/>
      <c r="D59589"/>
      <c r="E59589" s="148"/>
      <c r="F59589" s="148"/>
      <c r="G59589" s="149"/>
      <c r="H59589" s="148"/>
      <c r="I59589"/>
    </row>
    <row r="59590" spans="1:9" x14ac:dyDescent="0.25">
      <c r="A59590"/>
      <c r="B59590"/>
      <c r="C59590"/>
      <c r="D59590"/>
      <c r="E59590" s="148"/>
      <c r="F59590" s="148"/>
      <c r="G59590" s="149"/>
      <c r="H59590" s="148"/>
      <c r="I59590"/>
    </row>
    <row r="59591" spans="1:9" x14ac:dyDescent="0.25">
      <c r="A59591"/>
      <c r="B59591"/>
      <c r="C59591"/>
      <c r="D59591"/>
      <c r="E59591" s="148"/>
      <c r="F59591" s="148"/>
      <c r="G59591" s="149"/>
      <c r="H59591" s="148"/>
      <c r="I59591"/>
    </row>
    <row r="59592" spans="1:9" x14ac:dyDescent="0.25">
      <c r="A59592"/>
      <c r="B59592"/>
      <c r="C59592"/>
      <c r="D59592"/>
      <c r="E59592" s="148"/>
      <c r="F59592" s="148"/>
      <c r="G59592" s="149"/>
      <c r="H59592" s="148"/>
      <c r="I59592"/>
    </row>
    <row r="59593" spans="1:9" x14ac:dyDescent="0.25">
      <c r="A59593"/>
      <c r="B59593"/>
      <c r="C59593"/>
      <c r="D59593"/>
      <c r="E59593" s="148"/>
      <c r="F59593" s="148"/>
      <c r="G59593" s="149"/>
      <c r="H59593" s="148"/>
      <c r="I59593"/>
    </row>
    <row r="59594" spans="1:9" x14ac:dyDescent="0.25">
      <c r="A59594"/>
      <c r="B59594"/>
      <c r="C59594"/>
      <c r="D59594"/>
      <c r="E59594" s="148"/>
      <c r="F59594" s="148"/>
      <c r="G59594" s="149"/>
      <c r="H59594" s="148"/>
      <c r="I59594"/>
    </row>
    <row r="59595" spans="1:9" x14ac:dyDescent="0.25">
      <c r="A59595"/>
      <c r="B59595"/>
      <c r="C59595"/>
      <c r="D59595"/>
      <c r="E59595" s="148"/>
      <c r="F59595" s="148"/>
      <c r="G59595" s="149"/>
      <c r="H59595" s="148"/>
      <c r="I59595"/>
    </row>
    <row r="59596" spans="1:9" x14ac:dyDescent="0.25">
      <c r="A59596"/>
      <c r="B59596"/>
      <c r="C59596"/>
      <c r="D59596"/>
      <c r="E59596" s="148"/>
      <c r="F59596" s="148"/>
      <c r="G59596" s="149"/>
      <c r="H59596" s="148"/>
      <c r="I59596"/>
    </row>
    <row r="59597" spans="1:9" x14ac:dyDescent="0.25">
      <c r="A59597"/>
      <c r="B59597"/>
      <c r="C59597"/>
      <c r="D59597"/>
      <c r="E59597" s="148"/>
      <c r="F59597" s="148"/>
      <c r="G59597" s="149"/>
      <c r="H59597" s="148"/>
      <c r="I59597"/>
    </row>
    <row r="59598" spans="1:9" x14ac:dyDescent="0.25">
      <c r="A59598"/>
      <c r="B59598"/>
      <c r="C59598"/>
      <c r="D59598"/>
      <c r="E59598" s="148"/>
      <c r="F59598" s="148"/>
      <c r="G59598" s="149"/>
      <c r="H59598" s="148"/>
      <c r="I59598"/>
    </row>
    <row r="59599" spans="1:9" x14ac:dyDescent="0.25">
      <c r="A59599"/>
      <c r="B59599"/>
      <c r="C59599"/>
      <c r="D59599"/>
      <c r="E59599" s="148"/>
      <c r="F59599" s="148"/>
      <c r="G59599" s="149"/>
      <c r="H59599" s="148"/>
      <c r="I59599"/>
    </row>
    <row r="59600" spans="1:9" x14ac:dyDescent="0.25">
      <c r="A59600"/>
      <c r="B59600"/>
      <c r="C59600"/>
      <c r="D59600"/>
      <c r="E59600" s="148"/>
      <c r="F59600" s="148"/>
      <c r="G59600" s="149"/>
      <c r="H59600" s="148"/>
      <c r="I59600"/>
    </row>
    <row r="59601" spans="1:9" x14ac:dyDescent="0.25">
      <c r="A59601"/>
      <c r="B59601"/>
      <c r="C59601"/>
      <c r="D59601"/>
      <c r="E59601" s="148"/>
      <c r="F59601" s="148"/>
      <c r="G59601" s="149"/>
      <c r="H59601" s="148"/>
      <c r="I59601"/>
    </row>
    <row r="59602" spans="1:9" x14ac:dyDescent="0.25">
      <c r="A59602"/>
      <c r="B59602"/>
      <c r="C59602"/>
      <c r="D59602"/>
      <c r="E59602" s="148"/>
      <c r="F59602" s="148"/>
      <c r="G59602" s="149"/>
      <c r="H59602" s="148"/>
      <c r="I59602"/>
    </row>
    <row r="59603" spans="1:9" x14ac:dyDescent="0.25">
      <c r="A59603"/>
      <c r="B59603"/>
      <c r="C59603"/>
      <c r="D59603"/>
      <c r="E59603" s="148"/>
      <c r="F59603" s="148"/>
      <c r="G59603" s="149"/>
      <c r="H59603" s="148"/>
      <c r="I59603"/>
    </row>
    <row r="59604" spans="1:9" x14ac:dyDescent="0.25">
      <c r="A59604"/>
      <c r="B59604"/>
      <c r="C59604"/>
      <c r="D59604"/>
      <c r="E59604" s="148"/>
      <c r="F59604" s="148"/>
      <c r="G59604" s="149"/>
      <c r="H59604" s="148"/>
      <c r="I59604"/>
    </row>
    <row r="59605" spans="1:9" x14ac:dyDescent="0.25">
      <c r="A59605"/>
      <c r="B59605"/>
      <c r="C59605"/>
      <c r="D59605"/>
      <c r="E59605" s="148"/>
      <c r="F59605" s="148"/>
      <c r="G59605" s="149"/>
      <c r="H59605" s="148"/>
      <c r="I59605"/>
    </row>
    <row r="59606" spans="1:9" x14ac:dyDescent="0.25">
      <c r="A59606"/>
      <c r="B59606"/>
      <c r="C59606"/>
      <c r="D59606"/>
      <c r="E59606" s="148"/>
      <c r="F59606" s="148"/>
      <c r="G59606" s="149"/>
      <c r="H59606" s="148"/>
      <c r="I59606"/>
    </row>
    <row r="59607" spans="1:9" x14ac:dyDescent="0.25">
      <c r="A59607"/>
      <c r="B59607"/>
      <c r="C59607"/>
      <c r="D59607"/>
      <c r="E59607" s="148"/>
      <c r="F59607" s="148"/>
      <c r="G59607" s="149"/>
      <c r="H59607" s="148"/>
      <c r="I59607"/>
    </row>
    <row r="59608" spans="1:9" x14ac:dyDescent="0.25">
      <c r="A59608"/>
      <c r="B59608"/>
      <c r="C59608"/>
      <c r="D59608"/>
      <c r="E59608" s="148"/>
      <c r="F59608" s="148"/>
      <c r="G59608" s="149"/>
      <c r="H59608" s="148"/>
      <c r="I59608"/>
    </row>
    <row r="59609" spans="1:9" x14ac:dyDescent="0.25">
      <c r="A59609"/>
      <c r="B59609"/>
      <c r="C59609"/>
      <c r="D59609"/>
      <c r="E59609" s="148"/>
      <c r="F59609" s="148"/>
      <c r="G59609" s="149"/>
      <c r="H59609" s="148"/>
      <c r="I59609"/>
    </row>
    <row r="59610" spans="1:9" x14ac:dyDescent="0.25">
      <c r="A59610"/>
      <c r="B59610"/>
      <c r="C59610"/>
      <c r="D59610"/>
      <c r="E59610" s="148"/>
      <c r="F59610" s="148"/>
      <c r="G59610" s="149"/>
      <c r="H59610" s="148"/>
      <c r="I59610"/>
    </row>
    <row r="59611" spans="1:9" x14ac:dyDescent="0.25">
      <c r="A59611"/>
      <c r="B59611"/>
      <c r="C59611"/>
      <c r="D59611"/>
      <c r="E59611" s="148"/>
      <c r="F59611" s="148"/>
      <c r="G59611" s="149"/>
      <c r="H59611" s="148"/>
      <c r="I59611"/>
    </row>
    <row r="59612" spans="1:9" x14ac:dyDescent="0.25">
      <c r="A59612"/>
      <c r="B59612"/>
      <c r="C59612"/>
      <c r="D59612"/>
      <c r="E59612" s="148"/>
      <c r="F59612" s="148"/>
      <c r="G59612" s="149"/>
      <c r="H59612" s="148"/>
      <c r="I59612"/>
    </row>
    <row r="59613" spans="1:9" x14ac:dyDescent="0.25">
      <c r="A59613"/>
      <c r="B59613"/>
      <c r="C59613"/>
      <c r="D59613"/>
      <c r="E59613" s="148"/>
      <c r="F59613" s="148"/>
      <c r="G59613" s="149"/>
      <c r="H59613" s="148"/>
      <c r="I59613"/>
    </row>
    <row r="59614" spans="1:9" x14ac:dyDescent="0.25">
      <c r="A59614"/>
      <c r="B59614"/>
      <c r="C59614"/>
      <c r="D59614"/>
      <c r="E59614" s="148"/>
      <c r="F59614" s="148"/>
      <c r="G59614" s="149"/>
      <c r="H59614" s="148"/>
      <c r="I59614"/>
    </row>
    <row r="59615" spans="1:9" x14ac:dyDescent="0.25">
      <c r="A59615"/>
      <c r="B59615"/>
      <c r="C59615"/>
      <c r="D59615"/>
      <c r="E59615" s="148"/>
      <c r="F59615" s="148"/>
      <c r="G59615" s="149"/>
      <c r="H59615" s="148"/>
      <c r="I59615"/>
    </row>
    <row r="59616" spans="1:9" x14ac:dyDescent="0.25">
      <c r="A59616"/>
      <c r="B59616"/>
      <c r="C59616"/>
      <c r="D59616"/>
      <c r="E59616" s="148"/>
      <c r="F59616" s="148"/>
      <c r="G59616" s="149"/>
      <c r="H59616" s="148"/>
      <c r="I59616"/>
    </row>
    <row r="59617" spans="1:9" x14ac:dyDescent="0.25">
      <c r="A59617"/>
      <c r="B59617"/>
      <c r="C59617"/>
      <c r="D59617"/>
      <c r="E59617" s="148"/>
      <c r="F59617" s="148"/>
      <c r="G59617" s="149"/>
      <c r="H59617" s="148"/>
      <c r="I59617"/>
    </row>
    <row r="59618" spans="1:9" x14ac:dyDescent="0.25">
      <c r="A59618"/>
      <c r="B59618"/>
      <c r="C59618"/>
      <c r="D59618"/>
      <c r="E59618" s="148"/>
      <c r="F59618" s="148"/>
      <c r="G59618" s="149"/>
      <c r="H59618" s="148"/>
      <c r="I59618"/>
    </row>
    <row r="59619" spans="1:9" x14ac:dyDescent="0.25">
      <c r="A59619"/>
      <c r="B59619"/>
      <c r="C59619"/>
      <c r="D59619"/>
      <c r="E59619" s="148"/>
      <c r="F59619" s="148"/>
      <c r="G59619" s="149"/>
      <c r="H59619" s="148"/>
      <c r="I59619"/>
    </row>
    <row r="59620" spans="1:9" x14ac:dyDescent="0.25">
      <c r="A59620"/>
      <c r="B59620"/>
      <c r="C59620"/>
      <c r="D59620"/>
      <c r="E59620" s="148"/>
      <c r="F59620" s="148"/>
      <c r="G59620" s="149"/>
      <c r="H59620" s="148"/>
      <c r="I59620"/>
    </row>
    <row r="59621" spans="1:9" x14ac:dyDescent="0.25">
      <c r="A59621"/>
      <c r="B59621"/>
      <c r="C59621"/>
      <c r="D59621"/>
      <c r="E59621" s="148"/>
      <c r="F59621" s="148"/>
      <c r="G59621" s="149"/>
      <c r="H59621" s="148"/>
      <c r="I59621"/>
    </row>
    <row r="59622" spans="1:9" x14ac:dyDescent="0.25">
      <c r="A59622"/>
      <c r="B59622"/>
      <c r="C59622"/>
      <c r="D59622"/>
      <c r="E59622" s="148"/>
      <c r="F59622" s="148"/>
      <c r="G59622" s="149"/>
      <c r="H59622" s="148"/>
      <c r="I59622"/>
    </row>
    <row r="59623" spans="1:9" x14ac:dyDescent="0.25">
      <c r="A59623"/>
      <c r="B59623"/>
      <c r="C59623"/>
      <c r="D59623"/>
      <c r="E59623" s="148"/>
      <c r="F59623" s="148"/>
      <c r="G59623" s="149"/>
      <c r="H59623" s="148"/>
      <c r="I59623"/>
    </row>
    <row r="59624" spans="1:9" x14ac:dyDescent="0.25">
      <c r="A59624"/>
      <c r="B59624"/>
      <c r="C59624"/>
      <c r="D59624"/>
      <c r="E59624" s="148"/>
      <c r="F59624" s="148"/>
      <c r="G59624" s="149"/>
      <c r="H59624" s="148"/>
      <c r="I59624"/>
    </row>
    <row r="59625" spans="1:9" x14ac:dyDescent="0.25">
      <c r="A59625"/>
      <c r="B59625"/>
      <c r="C59625"/>
      <c r="D59625"/>
      <c r="E59625" s="148"/>
      <c r="F59625" s="148"/>
      <c r="G59625" s="149"/>
      <c r="H59625" s="148"/>
      <c r="I59625"/>
    </row>
    <row r="59626" spans="1:9" x14ac:dyDescent="0.25">
      <c r="A59626"/>
      <c r="B59626"/>
      <c r="C59626"/>
      <c r="D59626"/>
      <c r="E59626" s="148"/>
      <c r="F59626" s="148"/>
      <c r="G59626" s="149"/>
      <c r="H59626" s="148"/>
      <c r="I59626"/>
    </row>
    <row r="59627" spans="1:9" x14ac:dyDescent="0.25">
      <c r="A59627"/>
      <c r="B59627"/>
      <c r="C59627"/>
      <c r="D59627"/>
      <c r="E59627" s="148"/>
      <c r="F59627" s="148"/>
      <c r="G59627" s="149"/>
      <c r="H59627" s="148"/>
      <c r="I59627"/>
    </row>
    <row r="59628" spans="1:9" x14ac:dyDescent="0.25">
      <c r="A59628"/>
      <c r="B59628"/>
      <c r="C59628"/>
      <c r="D59628"/>
      <c r="E59628" s="148"/>
      <c r="F59628" s="148"/>
      <c r="G59628" s="149"/>
      <c r="H59628" s="148"/>
      <c r="I59628"/>
    </row>
    <row r="59629" spans="1:9" x14ac:dyDescent="0.25">
      <c r="A59629"/>
      <c r="B59629"/>
      <c r="C59629"/>
      <c r="D59629"/>
      <c r="E59629" s="148"/>
      <c r="F59629" s="148"/>
      <c r="G59629" s="149"/>
      <c r="H59629" s="148"/>
      <c r="I59629"/>
    </row>
    <row r="59630" spans="1:9" x14ac:dyDescent="0.25">
      <c r="A59630"/>
      <c r="B59630"/>
      <c r="C59630"/>
      <c r="D59630"/>
      <c r="E59630" s="148"/>
      <c r="F59630" s="148"/>
      <c r="G59630" s="149"/>
      <c r="H59630" s="148"/>
      <c r="I59630"/>
    </row>
    <row r="59631" spans="1:9" x14ac:dyDescent="0.25">
      <c r="A59631"/>
      <c r="B59631"/>
      <c r="C59631"/>
      <c r="D59631"/>
      <c r="E59631" s="148"/>
      <c r="F59631" s="148"/>
      <c r="G59631" s="149"/>
      <c r="H59631" s="148"/>
      <c r="I59631"/>
    </row>
    <row r="59632" spans="1:9" x14ac:dyDescent="0.25">
      <c r="A59632"/>
      <c r="B59632"/>
      <c r="C59632"/>
      <c r="D59632"/>
      <c r="E59632" s="148"/>
      <c r="F59632" s="148"/>
      <c r="G59632" s="149"/>
      <c r="H59632" s="148"/>
      <c r="I59632"/>
    </row>
    <row r="59633" spans="1:9" x14ac:dyDescent="0.25">
      <c r="A59633"/>
      <c r="B59633"/>
      <c r="C59633"/>
      <c r="D59633"/>
      <c r="E59633" s="148"/>
      <c r="F59633" s="148"/>
      <c r="G59633" s="149"/>
      <c r="H59633" s="148"/>
      <c r="I59633"/>
    </row>
    <row r="59634" spans="1:9" x14ac:dyDescent="0.25">
      <c r="A59634"/>
      <c r="B59634"/>
      <c r="C59634"/>
      <c r="D59634"/>
      <c r="E59634" s="148"/>
      <c r="F59634" s="148"/>
      <c r="G59634" s="149"/>
      <c r="H59634" s="148"/>
      <c r="I59634"/>
    </row>
    <row r="59635" spans="1:9" x14ac:dyDescent="0.25">
      <c r="A59635"/>
      <c r="B59635"/>
      <c r="C59635"/>
      <c r="D59635"/>
      <c r="E59635" s="148"/>
      <c r="F59635" s="148"/>
      <c r="G59635" s="149"/>
      <c r="H59635" s="148"/>
      <c r="I59635"/>
    </row>
    <row r="59636" spans="1:9" x14ac:dyDescent="0.25">
      <c r="A59636"/>
      <c r="B59636"/>
      <c r="C59636"/>
      <c r="D59636"/>
      <c r="E59636" s="148"/>
      <c r="F59636" s="148"/>
      <c r="G59636" s="149"/>
      <c r="H59636" s="148"/>
      <c r="I59636"/>
    </row>
    <row r="59637" spans="1:9" x14ac:dyDescent="0.25">
      <c r="A59637"/>
      <c r="B59637"/>
      <c r="C59637"/>
      <c r="D59637"/>
      <c r="E59637" s="148"/>
      <c r="F59637" s="148"/>
      <c r="G59637" s="149"/>
      <c r="H59637" s="148"/>
      <c r="I59637"/>
    </row>
    <row r="59638" spans="1:9" x14ac:dyDescent="0.25">
      <c r="A59638"/>
      <c r="B59638"/>
      <c r="C59638"/>
      <c r="D59638"/>
      <c r="E59638" s="148"/>
      <c r="F59638" s="148"/>
      <c r="G59638" s="149"/>
      <c r="H59638" s="148"/>
      <c r="I59638"/>
    </row>
    <row r="59639" spans="1:9" x14ac:dyDescent="0.25">
      <c r="A59639"/>
      <c r="B59639"/>
      <c r="C59639"/>
      <c r="D59639"/>
      <c r="E59639" s="148"/>
      <c r="F59639" s="148"/>
      <c r="G59639" s="149"/>
      <c r="H59639" s="148"/>
      <c r="I59639"/>
    </row>
    <row r="59640" spans="1:9" x14ac:dyDescent="0.25">
      <c r="A59640"/>
      <c r="B59640"/>
      <c r="C59640"/>
      <c r="D59640"/>
      <c r="E59640" s="148"/>
      <c r="F59640" s="148"/>
      <c r="G59640" s="149"/>
      <c r="H59640" s="148"/>
      <c r="I59640"/>
    </row>
    <row r="59641" spans="1:9" x14ac:dyDescent="0.25">
      <c r="A59641"/>
      <c r="B59641"/>
      <c r="C59641"/>
      <c r="D59641"/>
      <c r="E59641" s="148"/>
      <c r="F59641" s="148"/>
      <c r="G59641" s="149"/>
      <c r="H59641" s="148"/>
      <c r="I59641"/>
    </row>
    <row r="59642" spans="1:9" x14ac:dyDescent="0.25">
      <c r="A59642"/>
      <c r="B59642"/>
      <c r="C59642"/>
      <c r="D59642"/>
      <c r="E59642" s="148"/>
      <c r="F59642" s="148"/>
      <c r="G59642" s="149"/>
      <c r="H59642" s="148"/>
      <c r="I59642"/>
    </row>
    <row r="59643" spans="1:9" x14ac:dyDescent="0.25">
      <c r="A59643"/>
      <c r="B59643"/>
      <c r="C59643"/>
      <c r="D59643"/>
      <c r="E59643" s="148"/>
      <c r="F59643" s="148"/>
      <c r="G59643" s="149"/>
      <c r="H59643" s="148"/>
      <c r="I59643"/>
    </row>
    <row r="59644" spans="1:9" x14ac:dyDescent="0.25">
      <c r="A59644"/>
      <c r="B59644"/>
      <c r="C59644"/>
      <c r="D59644"/>
      <c r="E59644" s="148"/>
      <c r="F59644" s="148"/>
      <c r="G59644" s="149"/>
      <c r="H59644" s="148"/>
      <c r="I59644"/>
    </row>
    <row r="59645" spans="1:9" x14ac:dyDescent="0.25">
      <c r="A59645"/>
      <c r="B59645"/>
      <c r="C59645"/>
      <c r="D59645"/>
      <c r="E59645" s="148"/>
      <c r="F59645" s="148"/>
      <c r="G59645" s="149"/>
      <c r="H59645" s="148"/>
      <c r="I59645"/>
    </row>
    <row r="59646" spans="1:9" x14ac:dyDescent="0.25">
      <c r="A59646"/>
      <c r="B59646"/>
      <c r="C59646"/>
      <c r="D59646"/>
      <c r="E59646" s="148"/>
      <c r="F59646" s="148"/>
      <c r="G59646" s="149"/>
      <c r="H59646" s="148"/>
      <c r="I59646"/>
    </row>
    <row r="59647" spans="1:9" x14ac:dyDescent="0.25">
      <c r="A59647"/>
      <c r="B59647"/>
      <c r="C59647"/>
      <c r="D59647"/>
      <c r="E59647" s="148"/>
      <c r="F59647" s="148"/>
      <c r="G59647" s="149"/>
      <c r="H59647" s="148"/>
      <c r="I59647"/>
    </row>
    <row r="59648" spans="1:9" x14ac:dyDescent="0.25">
      <c r="A59648"/>
      <c r="B59648"/>
      <c r="C59648"/>
      <c r="D59648"/>
      <c r="E59648" s="148"/>
      <c r="F59648" s="148"/>
      <c r="G59648" s="149"/>
      <c r="H59648" s="148"/>
      <c r="I59648"/>
    </row>
    <row r="59649" spans="1:9" x14ac:dyDescent="0.25">
      <c r="A59649"/>
      <c r="B59649"/>
      <c r="C59649"/>
      <c r="D59649"/>
      <c r="E59649" s="148"/>
      <c r="F59649" s="148"/>
      <c r="G59649" s="149"/>
      <c r="H59649" s="148"/>
      <c r="I59649"/>
    </row>
    <row r="59650" spans="1:9" x14ac:dyDescent="0.25">
      <c r="A59650"/>
      <c r="B59650"/>
      <c r="C59650"/>
      <c r="D59650"/>
      <c r="E59650" s="148"/>
      <c r="F59650" s="148"/>
      <c r="G59650" s="149"/>
      <c r="H59650" s="148"/>
      <c r="I59650"/>
    </row>
    <row r="59651" spans="1:9" x14ac:dyDescent="0.25">
      <c r="A59651"/>
      <c r="B59651"/>
      <c r="C59651"/>
      <c r="D59651"/>
      <c r="E59651" s="148"/>
      <c r="F59651" s="148"/>
      <c r="G59651" s="149"/>
      <c r="H59651" s="148"/>
      <c r="I59651"/>
    </row>
    <row r="59652" spans="1:9" x14ac:dyDescent="0.25">
      <c r="A59652"/>
      <c r="B59652"/>
      <c r="C59652"/>
      <c r="D59652"/>
      <c r="E59652" s="148"/>
      <c r="F59652" s="148"/>
      <c r="G59652" s="149"/>
      <c r="H59652" s="148"/>
      <c r="I59652"/>
    </row>
    <row r="59653" spans="1:9" x14ac:dyDescent="0.25">
      <c r="A59653"/>
      <c r="B59653"/>
      <c r="C59653"/>
      <c r="D59653"/>
      <c r="E59653" s="148"/>
      <c r="F59653" s="148"/>
      <c r="G59653" s="149"/>
      <c r="H59653" s="148"/>
      <c r="I59653"/>
    </row>
    <row r="59654" spans="1:9" x14ac:dyDescent="0.25">
      <c r="A59654"/>
      <c r="B59654"/>
      <c r="C59654"/>
      <c r="D59654"/>
      <c r="E59654" s="148"/>
      <c r="F59654" s="148"/>
      <c r="G59654" s="149"/>
      <c r="H59654" s="148"/>
      <c r="I59654"/>
    </row>
    <row r="59655" spans="1:9" x14ac:dyDescent="0.25">
      <c r="A59655"/>
      <c r="B59655"/>
      <c r="C59655"/>
      <c r="D59655"/>
      <c r="E59655" s="148"/>
      <c r="F59655" s="148"/>
      <c r="G59655" s="149"/>
      <c r="H59655" s="148"/>
      <c r="I59655"/>
    </row>
    <row r="59656" spans="1:9" x14ac:dyDescent="0.25">
      <c r="A59656"/>
      <c r="B59656"/>
      <c r="C59656"/>
      <c r="D59656"/>
      <c r="E59656" s="148"/>
      <c r="F59656" s="148"/>
      <c r="G59656" s="149"/>
      <c r="H59656" s="148"/>
      <c r="I59656"/>
    </row>
    <row r="59657" spans="1:9" x14ac:dyDescent="0.25">
      <c r="A59657"/>
      <c r="B59657"/>
      <c r="C59657"/>
      <c r="D59657"/>
      <c r="E59657" s="148"/>
      <c r="F59657" s="148"/>
      <c r="G59657" s="149"/>
      <c r="H59657" s="148"/>
      <c r="I59657"/>
    </row>
    <row r="59658" spans="1:9" x14ac:dyDescent="0.25">
      <c r="A59658"/>
      <c r="B59658"/>
      <c r="C59658"/>
      <c r="D59658"/>
      <c r="E59658" s="148"/>
      <c r="F59658" s="148"/>
      <c r="G59658" s="149"/>
      <c r="H59658" s="148"/>
      <c r="I59658"/>
    </row>
    <row r="59659" spans="1:9" x14ac:dyDescent="0.25">
      <c r="A59659"/>
      <c r="B59659"/>
      <c r="C59659"/>
      <c r="D59659"/>
      <c r="E59659" s="148"/>
      <c r="F59659" s="148"/>
      <c r="G59659" s="149"/>
      <c r="H59659" s="148"/>
      <c r="I59659"/>
    </row>
    <row r="59660" spans="1:9" x14ac:dyDescent="0.25">
      <c r="A59660"/>
      <c r="B59660"/>
      <c r="C59660"/>
      <c r="D59660"/>
      <c r="E59660" s="148"/>
      <c r="F59660" s="148"/>
      <c r="G59660" s="149"/>
      <c r="H59660" s="148"/>
      <c r="I59660"/>
    </row>
    <row r="59661" spans="1:9" x14ac:dyDescent="0.25">
      <c r="A59661"/>
      <c r="B59661"/>
      <c r="C59661"/>
      <c r="D59661"/>
      <c r="E59661" s="148"/>
      <c r="F59661" s="148"/>
      <c r="G59661" s="149"/>
      <c r="H59661" s="148"/>
      <c r="I59661"/>
    </row>
    <row r="59662" spans="1:9" x14ac:dyDescent="0.25">
      <c r="A59662"/>
      <c r="B59662"/>
      <c r="C59662"/>
      <c r="D59662"/>
      <c r="E59662" s="148"/>
      <c r="F59662" s="148"/>
      <c r="G59662" s="149"/>
      <c r="H59662" s="148"/>
      <c r="I59662"/>
    </row>
    <row r="59663" spans="1:9" x14ac:dyDescent="0.25">
      <c r="A59663"/>
      <c r="B59663"/>
      <c r="C59663"/>
      <c r="D59663"/>
      <c r="E59663" s="148"/>
      <c r="F59663" s="148"/>
      <c r="G59663" s="149"/>
      <c r="H59663" s="148"/>
      <c r="I59663"/>
    </row>
    <row r="59664" spans="1:9" x14ac:dyDescent="0.25">
      <c r="A59664"/>
      <c r="B59664"/>
      <c r="C59664"/>
      <c r="D59664"/>
      <c r="E59664" s="148"/>
      <c r="F59664" s="148"/>
      <c r="G59664" s="149"/>
      <c r="H59664" s="148"/>
      <c r="I59664"/>
    </row>
    <row r="59665" spans="1:9" x14ac:dyDescent="0.25">
      <c r="A59665"/>
      <c r="B59665"/>
      <c r="C59665"/>
      <c r="D59665"/>
      <c r="E59665" s="148"/>
      <c r="F59665" s="148"/>
      <c r="G59665" s="149"/>
      <c r="H59665" s="148"/>
      <c r="I59665"/>
    </row>
    <row r="59666" spans="1:9" x14ac:dyDescent="0.25">
      <c r="A59666"/>
      <c r="B59666"/>
      <c r="C59666"/>
      <c r="D59666"/>
      <c r="E59666" s="148"/>
      <c r="F59666" s="148"/>
      <c r="G59666" s="149"/>
      <c r="H59666" s="148"/>
      <c r="I59666"/>
    </row>
    <row r="59667" spans="1:9" x14ac:dyDescent="0.25">
      <c r="A59667"/>
      <c r="B59667"/>
      <c r="C59667"/>
      <c r="D59667"/>
      <c r="E59667" s="148"/>
      <c r="F59667" s="148"/>
      <c r="G59667" s="149"/>
      <c r="H59667" s="148"/>
      <c r="I59667"/>
    </row>
    <row r="59668" spans="1:9" x14ac:dyDescent="0.25">
      <c r="A59668"/>
      <c r="B59668"/>
      <c r="C59668"/>
      <c r="D59668"/>
      <c r="E59668" s="148"/>
      <c r="F59668" s="148"/>
      <c r="G59668" s="149"/>
      <c r="H59668" s="148"/>
      <c r="I59668"/>
    </row>
    <row r="59669" spans="1:9" x14ac:dyDescent="0.25">
      <c r="A59669"/>
      <c r="B59669"/>
      <c r="C59669"/>
      <c r="D59669"/>
      <c r="E59669" s="148"/>
      <c r="F59669" s="148"/>
      <c r="G59669" s="149"/>
      <c r="H59669" s="148"/>
      <c r="I59669"/>
    </row>
    <row r="59670" spans="1:9" x14ac:dyDescent="0.25">
      <c r="A59670"/>
      <c r="B59670"/>
      <c r="C59670"/>
      <c r="D59670"/>
      <c r="E59670" s="148"/>
      <c r="F59670" s="148"/>
      <c r="G59670" s="149"/>
      <c r="H59670" s="148"/>
      <c r="I59670"/>
    </row>
    <row r="59671" spans="1:9" x14ac:dyDescent="0.25">
      <c r="A59671"/>
      <c r="B59671"/>
      <c r="C59671"/>
      <c r="D59671"/>
      <c r="E59671" s="148"/>
      <c r="F59671" s="148"/>
      <c r="G59671" s="149"/>
      <c r="H59671" s="148"/>
      <c r="I59671"/>
    </row>
    <row r="59672" spans="1:9" x14ac:dyDescent="0.25">
      <c r="A59672"/>
      <c r="B59672"/>
      <c r="C59672"/>
      <c r="D59672"/>
      <c r="E59672" s="148"/>
      <c r="F59672" s="148"/>
      <c r="G59672" s="149"/>
      <c r="H59672" s="148"/>
      <c r="I59672"/>
    </row>
    <row r="59673" spans="1:9" x14ac:dyDescent="0.25">
      <c r="A59673"/>
      <c r="B59673"/>
      <c r="C59673"/>
      <c r="D59673"/>
      <c r="E59673" s="148"/>
      <c r="F59673" s="148"/>
      <c r="G59673" s="149"/>
      <c r="H59673" s="148"/>
      <c r="I59673"/>
    </row>
    <row r="59674" spans="1:9" x14ac:dyDescent="0.25">
      <c r="A59674"/>
      <c r="B59674"/>
      <c r="C59674"/>
      <c r="D59674"/>
      <c r="E59674" s="148"/>
      <c r="F59674" s="148"/>
      <c r="G59674" s="149"/>
      <c r="H59674" s="148"/>
      <c r="I59674"/>
    </row>
    <row r="59675" spans="1:9" x14ac:dyDescent="0.25">
      <c r="A59675"/>
      <c r="B59675"/>
      <c r="C59675"/>
      <c r="D59675"/>
      <c r="E59675" s="148"/>
      <c r="F59675" s="148"/>
      <c r="G59675" s="149"/>
      <c r="H59675" s="148"/>
      <c r="I59675"/>
    </row>
    <row r="59676" spans="1:9" x14ac:dyDescent="0.25">
      <c r="A59676"/>
      <c r="B59676"/>
      <c r="C59676"/>
      <c r="D59676"/>
      <c r="E59676" s="148"/>
      <c r="F59676" s="148"/>
      <c r="G59676" s="149"/>
      <c r="H59676" s="148"/>
      <c r="I59676"/>
    </row>
    <row r="59677" spans="1:9" x14ac:dyDescent="0.25">
      <c r="A59677"/>
      <c r="B59677"/>
      <c r="C59677"/>
      <c r="D59677"/>
      <c r="E59677" s="148"/>
      <c r="F59677" s="148"/>
      <c r="G59677" s="149"/>
      <c r="H59677" s="148"/>
      <c r="I59677"/>
    </row>
    <row r="59678" spans="1:9" x14ac:dyDescent="0.25">
      <c r="A59678"/>
      <c r="B59678"/>
      <c r="C59678"/>
      <c r="D59678"/>
      <c r="E59678" s="148"/>
      <c r="F59678" s="148"/>
      <c r="G59678" s="149"/>
      <c r="H59678" s="148"/>
      <c r="I59678"/>
    </row>
    <row r="59679" spans="1:9" x14ac:dyDescent="0.25">
      <c r="A59679"/>
      <c r="B59679"/>
      <c r="C59679"/>
      <c r="D59679"/>
      <c r="E59679" s="148"/>
      <c r="F59679" s="148"/>
      <c r="G59679" s="149"/>
      <c r="H59679" s="148"/>
      <c r="I59679"/>
    </row>
    <row r="59680" spans="1:9" x14ac:dyDescent="0.25">
      <c r="A59680"/>
      <c r="B59680"/>
      <c r="C59680"/>
      <c r="D59680"/>
      <c r="E59680" s="148"/>
      <c r="F59680" s="148"/>
      <c r="G59680" s="149"/>
      <c r="H59680" s="148"/>
      <c r="I59680"/>
    </row>
    <row r="59681" spans="1:9" x14ac:dyDescent="0.25">
      <c r="A59681"/>
      <c r="B59681"/>
      <c r="C59681"/>
      <c r="D59681"/>
      <c r="E59681" s="148"/>
      <c r="F59681" s="148"/>
      <c r="G59681" s="149"/>
      <c r="H59681" s="148"/>
      <c r="I59681"/>
    </row>
    <row r="59682" spans="1:9" x14ac:dyDescent="0.25">
      <c r="A59682"/>
      <c r="B59682"/>
      <c r="C59682"/>
      <c r="D59682"/>
      <c r="E59682" s="148"/>
      <c r="F59682" s="148"/>
      <c r="G59682" s="149"/>
      <c r="H59682" s="148"/>
      <c r="I59682"/>
    </row>
    <row r="59683" spans="1:9" x14ac:dyDescent="0.25">
      <c r="A59683"/>
      <c r="B59683"/>
      <c r="C59683"/>
      <c r="D59683"/>
      <c r="E59683" s="148"/>
      <c r="F59683" s="148"/>
      <c r="G59683" s="149"/>
      <c r="H59683" s="148"/>
      <c r="I59683"/>
    </row>
    <row r="59684" spans="1:9" x14ac:dyDescent="0.25">
      <c r="A59684"/>
      <c r="B59684"/>
      <c r="C59684"/>
      <c r="D59684"/>
      <c r="E59684" s="148"/>
      <c r="F59684" s="148"/>
      <c r="G59684" s="149"/>
      <c r="H59684" s="148"/>
      <c r="I59684"/>
    </row>
    <row r="59685" spans="1:9" x14ac:dyDescent="0.25">
      <c r="A59685"/>
      <c r="B59685"/>
      <c r="C59685"/>
      <c r="D59685"/>
      <c r="E59685" s="148"/>
      <c r="F59685" s="148"/>
      <c r="G59685" s="149"/>
      <c r="H59685" s="148"/>
      <c r="I59685"/>
    </row>
    <row r="59686" spans="1:9" x14ac:dyDescent="0.25">
      <c r="A59686"/>
      <c r="B59686"/>
      <c r="C59686"/>
      <c r="D59686"/>
      <c r="E59686" s="148"/>
      <c r="F59686" s="148"/>
      <c r="G59686" s="149"/>
      <c r="H59686" s="148"/>
      <c r="I59686"/>
    </row>
    <row r="59687" spans="1:9" x14ac:dyDescent="0.25">
      <c r="A59687"/>
      <c r="B59687"/>
      <c r="C59687"/>
      <c r="D59687"/>
      <c r="E59687" s="148"/>
      <c r="F59687" s="148"/>
      <c r="G59687" s="149"/>
      <c r="H59687" s="148"/>
      <c r="I59687"/>
    </row>
    <row r="59688" spans="1:9" x14ac:dyDescent="0.25">
      <c r="A59688"/>
      <c r="B59688"/>
      <c r="C59688"/>
      <c r="D59688"/>
      <c r="E59688" s="148"/>
      <c r="F59688" s="148"/>
      <c r="G59688" s="149"/>
      <c r="H59688" s="148"/>
      <c r="I59688"/>
    </row>
    <row r="59689" spans="1:9" x14ac:dyDescent="0.25">
      <c r="A59689"/>
      <c r="B59689"/>
      <c r="C59689"/>
      <c r="D59689"/>
      <c r="E59689" s="148"/>
      <c r="F59689" s="148"/>
      <c r="G59689" s="149"/>
      <c r="H59689" s="148"/>
      <c r="I59689"/>
    </row>
    <row r="59690" spans="1:9" x14ac:dyDescent="0.25">
      <c r="A59690"/>
      <c r="B59690"/>
      <c r="C59690"/>
      <c r="D59690"/>
      <c r="E59690" s="148"/>
      <c r="F59690" s="148"/>
      <c r="G59690" s="149"/>
      <c r="H59690" s="148"/>
      <c r="I59690"/>
    </row>
    <row r="59691" spans="1:9" x14ac:dyDescent="0.25">
      <c r="A59691"/>
      <c r="B59691"/>
      <c r="C59691"/>
      <c r="D59691"/>
      <c r="E59691" s="148"/>
      <c r="F59691" s="148"/>
      <c r="G59691" s="149"/>
      <c r="H59691" s="148"/>
      <c r="I59691"/>
    </row>
    <row r="59692" spans="1:9" x14ac:dyDescent="0.25">
      <c r="A59692"/>
      <c r="B59692"/>
      <c r="C59692"/>
      <c r="D59692"/>
      <c r="E59692" s="148"/>
      <c r="F59692" s="148"/>
      <c r="G59692" s="149"/>
      <c r="H59692" s="148"/>
      <c r="I59692"/>
    </row>
    <row r="59693" spans="1:9" x14ac:dyDescent="0.25">
      <c r="A59693"/>
      <c r="B59693"/>
      <c r="C59693"/>
      <c r="D59693"/>
      <c r="E59693" s="148"/>
      <c r="F59693" s="148"/>
      <c r="G59693" s="149"/>
      <c r="H59693" s="148"/>
      <c r="I59693"/>
    </row>
    <row r="59694" spans="1:9" x14ac:dyDescent="0.25">
      <c r="A59694"/>
      <c r="B59694"/>
      <c r="C59694"/>
      <c r="D59694"/>
      <c r="E59694" s="148"/>
      <c r="F59694" s="148"/>
      <c r="G59694" s="149"/>
      <c r="H59694" s="148"/>
      <c r="I59694"/>
    </row>
    <row r="59695" spans="1:9" x14ac:dyDescent="0.25">
      <c r="A59695"/>
      <c r="B59695"/>
      <c r="C59695"/>
      <c r="D59695"/>
      <c r="E59695" s="148"/>
      <c r="F59695" s="148"/>
      <c r="G59695" s="149"/>
      <c r="H59695" s="148"/>
      <c r="I59695"/>
    </row>
    <row r="59696" spans="1:9" x14ac:dyDescent="0.25">
      <c r="A59696"/>
      <c r="B59696"/>
      <c r="C59696"/>
      <c r="D59696"/>
      <c r="E59696" s="148"/>
      <c r="F59696" s="148"/>
      <c r="G59696" s="149"/>
      <c r="H59696" s="148"/>
      <c r="I59696"/>
    </row>
    <row r="59697" spans="1:9" x14ac:dyDescent="0.25">
      <c r="A59697"/>
      <c r="B59697"/>
      <c r="C59697"/>
      <c r="D59697"/>
      <c r="E59697" s="148"/>
      <c r="F59697" s="148"/>
      <c r="G59697" s="149"/>
      <c r="H59697" s="148"/>
      <c r="I59697"/>
    </row>
    <row r="59698" spans="1:9" x14ac:dyDescent="0.25">
      <c r="A59698"/>
      <c r="B59698"/>
      <c r="C59698"/>
      <c r="D59698"/>
      <c r="E59698" s="148"/>
      <c r="F59698" s="148"/>
      <c r="G59698" s="149"/>
      <c r="H59698" s="148"/>
      <c r="I59698"/>
    </row>
    <row r="59699" spans="1:9" x14ac:dyDescent="0.25">
      <c r="A59699"/>
      <c r="B59699"/>
      <c r="C59699"/>
      <c r="D59699"/>
      <c r="E59699" s="148"/>
      <c r="F59699" s="148"/>
      <c r="G59699" s="149"/>
      <c r="H59699" s="148"/>
      <c r="I59699"/>
    </row>
    <row r="59700" spans="1:9" x14ac:dyDescent="0.25">
      <c r="A59700"/>
      <c r="B59700"/>
      <c r="C59700"/>
      <c r="D59700"/>
      <c r="E59700" s="148"/>
      <c r="F59700" s="148"/>
      <c r="G59700" s="149"/>
      <c r="H59700" s="148"/>
      <c r="I59700"/>
    </row>
    <row r="59701" spans="1:9" x14ac:dyDescent="0.25">
      <c r="A59701"/>
      <c r="B59701"/>
      <c r="C59701"/>
      <c r="D59701"/>
      <c r="E59701" s="148"/>
      <c r="F59701" s="148"/>
      <c r="G59701" s="149"/>
      <c r="H59701" s="148"/>
      <c r="I59701"/>
    </row>
    <row r="59702" spans="1:9" x14ac:dyDescent="0.25">
      <c r="A59702"/>
      <c r="B59702"/>
      <c r="C59702"/>
      <c r="D59702"/>
      <c r="E59702" s="148"/>
      <c r="F59702" s="148"/>
      <c r="G59702" s="149"/>
      <c r="H59702" s="148"/>
      <c r="I59702"/>
    </row>
    <row r="59703" spans="1:9" x14ac:dyDescent="0.25">
      <c r="A59703"/>
      <c r="B59703"/>
      <c r="C59703"/>
      <c r="D59703"/>
      <c r="E59703" s="148"/>
      <c r="F59703" s="148"/>
      <c r="G59703" s="149"/>
      <c r="H59703" s="148"/>
      <c r="I59703"/>
    </row>
    <row r="59704" spans="1:9" x14ac:dyDescent="0.25">
      <c r="A59704"/>
      <c r="B59704"/>
      <c r="C59704"/>
      <c r="D59704"/>
      <c r="E59704" s="148"/>
      <c r="F59704" s="148"/>
      <c r="G59704" s="149"/>
      <c r="H59704" s="148"/>
      <c r="I59704"/>
    </row>
    <row r="59705" spans="1:9" x14ac:dyDescent="0.25">
      <c r="A59705"/>
      <c r="B59705"/>
      <c r="C59705"/>
      <c r="D59705"/>
      <c r="E59705" s="148"/>
      <c r="F59705" s="148"/>
      <c r="G59705" s="149"/>
      <c r="H59705" s="148"/>
      <c r="I59705"/>
    </row>
    <row r="59706" spans="1:9" x14ac:dyDescent="0.25">
      <c r="A59706"/>
      <c r="B59706"/>
      <c r="C59706"/>
      <c r="D59706"/>
      <c r="E59706" s="148"/>
      <c r="F59706" s="148"/>
      <c r="G59706" s="149"/>
      <c r="H59706" s="148"/>
      <c r="I59706"/>
    </row>
    <row r="59707" spans="1:9" x14ac:dyDescent="0.25">
      <c r="A59707"/>
      <c r="B59707"/>
      <c r="C59707"/>
      <c r="D59707"/>
      <c r="E59707" s="148"/>
      <c r="F59707" s="148"/>
      <c r="G59707" s="149"/>
      <c r="H59707" s="148"/>
      <c r="I59707"/>
    </row>
    <row r="59708" spans="1:9" x14ac:dyDescent="0.25">
      <c r="A59708"/>
      <c r="B59708"/>
      <c r="C59708"/>
      <c r="D59708"/>
      <c r="E59708" s="148"/>
      <c r="F59708" s="148"/>
      <c r="G59708" s="149"/>
      <c r="H59708" s="148"/>
      <c r="I59708"/>
    </row>
    <row r="59709" spans="1:9" x14ac:dyDescent="0.25">
      <c r="A59709"/>
      <c r="B59709"/>
      <c r="C59709"/>
      <c r="D59709"/>
      <c r="E59709" s="148"/>
      <c r="F59709" s="148"/>
      <c r="G59709" s="149"/>
      <c r="H59709" s="148"/>
      <c r="I59709"/>
    </row>
    <row r="59710" spans="1:9" x14ac:dyDescent="0.25">
      <c r="A59710"/>
      <c r="B59710"/>
      <c r="C59710"/>
      <c r="D59710"/>
      <c r="E59710" s="148"/>
      <c r="F59710" s="148"/>
      <c r="G59710" s="149"/>
      <c r="H59710" s="148"/>
      <c r="I59710"/>
    </row>
    <row r="59711" spans="1:9" x14ac:dyDescent="0.25">
      <c r="A59711"/>
      <c r="B59711"/>
      <c r="C59711"/>
      <c r="D59711"/>
      <c r="E59711" s="148"/>
      <c r="F59711" s="148"/>
      <c r="G59711" s="149"/>
      <c r="H59711" s="148"/>
      <c r="I59711"/>
    </row>
    <row r="59712" spans="1:9" x14ac:dyDescent="0.25">
      <c r="A59712"/>
      <c r="B59712"/>
      <c r="C59712"/>
      <c r="D59712"/>
      <c r="E59712" s="148"/>
      <c r="F59712" s="148"/>
      <c r="G59712" s="149"/>
      <c r="H59712" s="148"/>
      <c r="I59712"/>
    </row>
    <row r="59713" spans="1:9" x14ac:dyDescent="0.25">
      <c r="A59713"/>
      <c r="B59713"/>
      <c r="C59713"/>
      <c r="D59713"/>
      <c r="E59713" s="148"/>
      <c r="F59713" s="148"/>
      <c r="G59713" s="149"/>
      <c r="H59713" s="148"/>
      <c r="I59713"/>
    </row>
    <row r="59714" spans="1:9" x14ac:dyDescent="0.25">
      <c r="A59714"/>
      <c r="B59714"/>
      <c r="C59714"/>
      <c r="D59714"/>
      <c r="E59714" s="148"/>
      <c r="F59714" s="148"/>
      <c r="G59714" s="149"/>
      <c r="H59714" s="148"/>
      <c r="I59714"/>
    </row>
    <row r="59715" spans="1:9" x14ac:dyDescent="0.25">
      <c r="A59715"/>
      <c r="B59715"/>
      <c r="C59715"/>
      <c r="D59715"/>
      <c r="E59715" s="148"/>
      <c r="F59715" s="148"/>
      <c r="G59715" s="149"/>
      <c r="H59715" s="148"/>
      <c r="I59715"/>
    </row>
    <row r="59716" spans="1:9" x14ac:dyDescent="0.25">
      <c r="A59716"/>
      <c r="B59716"/>
      <c r="C59716"/>
      <c r="D59716"/>
      <c r="E59716" s="148"/>
      <c r="F59716" s="148"/>
      <c r="G59716" s="149"/>
      <c r="H59716" s="148"/>
      <c r="I59716"/>
    </row>
    <row r="59717" spans="1:9" x14ac:dyDescent="0.25">
      <c r="A59717"/>
      <c r="B59717"/>
      <c r="C59717"/>
      <c r="D59717"/>
      <c r="E59717" s="148"/>
      <c r="F59717" s="148"/>
      <c r="G59717" s="149"/>
      <c r="H59717" s="148"/>
      <c r="I59717"/>
    </row>
    <row r="59718" spans="1:9" x14ac:dyDescent="0.25">
      <c r="A59718"/>
      <c r="B59718"/>
      <c r="C59718"/>
      <c r="D59718"/>
      <c r="E59718" s="148"/>
      <c r="F59718" s="148"/>
      <c r="G59718" s="149"/>
      <c r="H59718" s="148"/>
      <c r="I59718"/>
    </row>
    <row r="59719" spans="1:9" x14ac:dyDescent="0.25">
      <c r="A59719"/>
      <c r="B59719"/>
      <c r="C59719"/>
      <c r="D59719"/>
      <c r="E59719" s="148"/>
      <c r="F59719" s="148"/>
      <c r="G59719" s="149"/>
      <c r="H59719" s="148"/>
      <c r="I59719"/>
    </row>
    <row r="59720" spans="1:9" x14ac:dyDescent="0.25">
      <c r="A59720"/>
      <c r="B59720"/>
      <c r="C59720"/>
      <c r="D59720"/>
      <c r="E59720" s="148"/>
      <c r="F59720" s="148"/>
      <c r="G59720" s="149"/>
      <c r="H59720" s="148"/>
      <c r="I59720"/>
    </row>
    <row r="59721" spans="1:9" x14ac:dyDescent="0.25">
      <c r="A59721"/>
      <c r="B59721"/>
      <c r="C59721"/>
      <c r="D59721"/>
      <c r="E59721" s="148"/>
      <c r="F59721" s="148"/>
      <c r="G59721" s="149"/>
      <c r="H59721" s="148"/>
      <c r="I59721"/>
    </row>
    <row r="59722" spans="1:9" x14ac:dyDescent="0.25">
      <c r="A59722"/>
      <c r="B59722"/>
      <c r="C59722"/>
      <c r="D59722"/>
      <c r="E59722" s="148"/>
      <c r="F59722" s="148"/>
      <c r="G59722" s="149"/>
      <c r="H59722" s="148"/>
      <c r="I59722"/>
    </row>
    <row r="59723" spans="1:9" x14ac:dyDescent="0.25">
      <c r="A59723"/>
      <c r="B59723"/>
      <c r="C59723"/>
      <c r="D59723"/>
      <c r="E59723" s="148"/>
      <c r="F59723" s="148"/>
      <c r="G59723" s="149"/>
      <c r="H59723" s="148"/>
      <c r="I59723"/>
    </row>
    <row r="59724" spans="1:9" x14ac:dyDescent="0.25">
      <c r="A59724"/>
      <c r="B59724"/>
      <c r="C59724"/>
      <c r="D59724"/>
      <c r="E59724" s="148"/>
      <c r="F59724" s="148"/>
      <c r="G59724" s="149"/>
      <c r="H59724" s="148"/>
      <c r="I59724"/>
    </row>
    <row r="59725" spans="1:9" x14ac:dyDescent="0.25">
      <c r="A59725"/>
      <c r="B59725"/>
      <c r="C59725"/>
      <c r="D59725"/>
      <c r="E59725" s="148"/>
      <c r="F59725" s="148"/>
      <c r="G59725" s="149"/>
      <c r="H59725" s="148"/>
      <c r="I59725"/>
    </row>
    <row r="59726" spans="1:9" x14ac:dyDescent="0.25">
      <c r="A59726"/>
      <c r="B59726"/>
      <c r="C59726"/>
      <c r="D59726"/>
      <c r="E59726" s="148"/>
      <c r="F59726" s="148"/>
      <c r="G59726" s="149"/>
      <c r="H59726" s="148"/>
      <c r="I59726"/>
    </row>
    <row r="59727" spans="1:9" x14ac:dyDescent="0.25">
      <c r="A59727"/>
      <c r="B59727"/>
      <c r="C59727"/>
      <c r="D59727"/>
      <c r="E59727" s="148"/>
      <c r="F59727" s="148"/>
      <c r="G59727" s="149"/>
      <c r="H59727" s="148"/>
      <c r="I59727"/>
    </row>
    <row r="59728" spans="1:9" x14ac:dyDescent="0.25">
      <c r="A59728"/>
      <c r="B59728"/>
      <c r="C59728"/>
      <c r="D59728"/>
      <c r="E59728" s="148"/>
      <c r="F59728" s="148"/>
      <c r="G59728" s="149"/>
      <c r="H59728" s="148"/>
      <c r="I59728"/>
    </row>
    <row r="59729" spans="1:9" x14ac:dyDescent="0.25">
      <c r="A59729"/>
      <c r="B59729"/>
      <c r="C59729"/>
      <c r="D59729"/>
      <c r="E59729" s="148"/>
      <c r="F59729" s="148"/>
      <c r="G59729" s="149"/>
      <c r="H59729" s="148"/>
      <c r="I59729"/>
    </row>
    <row r="59730" spans="1:9" x14ac:dyDescent="0.25">
      <c r="A59730"/>
      <c r="B59730"/>
      <c r="C59730"/>
      <c r="D59730"/>
      <c r="E59730" s="148"/>
      <c r="F59730" s="148"/>
      <c r="G59730" s="149"/>
      <c r="H59730" s="148"/>
      <c r="I59730"/>
    </row>
    <row r="59731" spans="1:9" x14ac:dyDescent="0.25">
      <c r="A59731"/>
      <c r="B59731"/>
      <c r="C59731"/>
      <c r="D59731"/>
      <c r="E59731" s="148"/>
      <c r="F59731" s="148"/>
      <c r="G59731" s="149"/>
      <c r="H59731" s="148"/>
      <c r="I59731"/>
    </row>
    <row r="59732" spans="1:9" x14ac:dyDescent="0.25">
      <c r="A59732"/>
      <c r="B59732"/>
      <c r="C59732"/>
      <c r="D59732"/>
      <c r="E59732" s="148"/>
      <c r="F59732" s="148"/>
      <c r="G59732" s="149"/>
      <c r="H59732" s="148"/>
      <c r="I59732"/>
    </row>
    <row r="59733" spans="1:9" x14ac:dyDescent="0.25">
      <c r="A59733"/>
      <c r="B59733"/>
      <c r="C59733"/>
      <c r="D59733"/>
      <c r="E59733" s="148"/>
      <c r="F59733" s="148"/>
      <c r="G59733" s="149"/>
      <c r="H59733" s="148"/>
      <c r="I59733"/>
    </row>
    <row r="59734" spans="1:9" x14ac:dyDescent="0.25">
      <c r="A59734"/>
      <c r="B59734"/>
      <c r="C59734"/>
      <c r="D59734"/>
      <c r="E59734" s="148"/>
      <c r="F59734" s="148"/>
      <c r="G59734" s="149"/>
      <c r="H59734" s="148"/>
      <c r="I59734"/>
    </row>
    <row r="59735" spans="1:9" x14ac:dyDescent="0.25">
      <c r="A59735"/>
      <c r="B59735"/>
      <c r="C59735"/>
      <c r="D59735"/>
      <c r="E59735" s="148"/>
      <c r="F59735" s="148"/>
      <c r="G59735" s="149"/>
      <c r="H59735" s="148"/>
      <c r="I59735"/>
    </row>
    <row r="59736" spans="1:9" x14ac:dyDescent="0.25">
      <c r="A59736"/>
      <c r="B59736"/>
      <c r="C59736"/>
      <c r="D59736"/>
      <c r="E59736" s="148"/>
      <c r="F59736" s="148"/>
      <c r="G59736" s="149"/>
      <c r="H59736" s="148"/>
      <c r="I59736"/>
    </row>
    <row r="59737" spans="1:9" x14ac:dyDescent="0.25">
      <c r="A59737"/>
      <c r="B59737"/>
      <c r="C59737"/>
      <c r="D59737"/>
      <c r="E59737" s="148"/>
      <c r="F59737" s="148"/>
      <c r="G59737" s="149"/>
      <c r="H59737" s="148"/>
      <c r="I59737"/>
    </row>
    <row r="59738" spans="1:9" x14ac:dyDescent="0.25">
      <c r="A59738"/>
      <c r="B59738"/>
      <c r="C59738"/>
      <c r="D59738"/>
      <c r="E59738" s="148"/>
      <c r="F59738" s="148"/>
      <c r="G59738" s="149"/>
      <c r="H59738" s="148"/>
      <c r="I59738"/>
    </row>
    <row r="59739" spans="1:9" x14ac:dyDescent="0.25">
      <c r="A59739"/>
      <c r="B59739"/>
      <c r="C59739"/>
      <c r="D59739"/>
      <c r="E59739" s="148"/>
      <c r="F59739" s="148"/>
      <c r="G59739" s="149"/>
      <c r="H59739" s="148"/>
      <c r="I59739"/>
    </row>
    <row r="59740" spans="1:9" x14ac:dyDescent="0.25">
      <c r="A59740"/>
      <c r="B59740"/>
      <c r="C59740"/>
      <c r="D59740"/>
      <c r="E59740" s="148"/>
      <c r="F59740" s="148"/>
      <c r="G59740" s="149"/>
      <c r="H59740" s="148"/>
      <c r="I59740"/>
    </row>
    <row r="59741" spans="1:9" x14ac:dyDescent="0.25">
      <c r="A59741"/>
      <c r="B59741"/>
      <c r="C59741"/>
      <c r="D59741"/>
      <c r="E59741" s="148"/>
      <c r="F59741" s="148"/>
      <c r="G59741" s="149"/>
      <c r="H59741" s="148"/>
      <c r="I59741"/>
    </row>
    <row r="59742" spans="1:9" x14ac:dyDescent="0.25">
      <c r="A59742"/>
      <c r="B59742"/>
      <c r="C59742"/>
      <c r="D59742"/>
      <c r="E59742" s="148"/>
      <c r="F59742" s="148"/>
      <c r="G59742" s="149"/>
      <c r="H59742" s="148"/>
      <c r="I59742"/>
    </row>
    <row r="59743" spans="1:9" x14ac:dyDescent="0.25">
      <c r="A59743"/>
      <c r="B59743"/>
      <c r="C59743"/>
      <c r="D59743"/>
      <c r="E59743" s="148"/>
      <c r="F59743" s="148"/>
      <c r="G59743" s="149"/>
      <c r="H59743" s="148"/>
      <c r="I59743"/>
    </row>
    <row r="59744" spans="1:9" x14ac:dyDescent="0.25">
      <c r="A59744"/>
      <c r="B59744"/>
      <c r="C59744"/>
      <c r="D59744"/>
      <c r="E59744" s="148"/>
      <c r="F59744" s="148"/>
      <c r="G59744" s="149"/>
      <c r="H59744" s="148"/>
      <c r="I59744"/>
    </row>
    <row r="59745" spans="1:9" x14ac:dyDescent="0.25">
      <c r="A59745"/>
      <c r="B59745"/>
      <c r="C59745"/>
      <c r="D59745"/>
      <c r="E59745" s="148"/>
      <c r="F59745" s="148"/>
      <c r="G59745" s="149"/>
      <c r="H59745" s="148"/>
      <c r="I59745"/>
    </row>
    <row r="59746" spans="1:9" x14ac:dyDescent="0.25">
      <c r="A59746"/>
      <c r="B59746"/>
      <c r="C59746"/>
      <c r="D59746"/>
      <c r="E59746" s="148"/>
      <c r="F59746" s="148"/>
      <c r="G59746" s="149"/>
      <c r="H59746" s="148"/>
      <c r="I59746"/>
    </row>
    <row r="59747" spans="1:9" x14ac:dyDescent="0.25">
      <c r="A59747"/>
      <c r="B59747"/>
      <c r="C59747"/>
      <c r="D59747"/>
      <c r="E59747" s="148"/>
      <c r="F59747" s="148"/>
      <c r="G59747" s="149"/>
      <c r="H59747" s="148"/>
      <c r="I59747"/>
    </row>
    <row r="59748" spans="1:9" x14ac:dyDescent="0.25">
      <c r="A59748"/>
      <c r="B59748"/>
      <c r="C59748"/>
      <c r="D59748"/>
      <c r="E59748" s="148"/>
      <c r="F59748" s="148"/>
      <c r="G59748" s="149"/>
      <c r="H59748" s="148"/>
      <c r="I59748"/>
    </row>
    <row r="59749" spans="1:9" x14ac:dyDescent="0.25">
      <c r="A59749"/>
      <c r="B59749"/>
      <c r="C59749"/>
      <c r="D59749"/>
      <c r="E59749" s="148"/>
      <c r="F59749" s="148"/>
      <c r="G59749" s="149"/>
      <c r="H59749" s="148"/>
      <c r="I59749"/>
    </row>
    <row r="59750" spans="1:9" x14ac:dyDescent="0.25">
      <c r="A59750"/>
      <c r="B59750"/>
      <c r="C59750"/>
      <c r="D59750"/>
      <c r="E59750" s="148"/>
      <c r="F59750" s="148"/>
      <c r="G59750" s="149"/>
      <c r="H59750" s="148"/>
      <c r="I59750"/>
    </row>
    <row r="59751" spans="1:9" x14ac:dyDescent="0.25">
      <c r="A59751"/>
      <c r="B59751"/>
      <c r="C59751"/>
      <c r="D59751"/>
      <c r="E59751" s="148"/>
      <c r="F59751" s="148"/>
      <c r="G59751" s="149"/>
      <c r="H59751" s="148"/>
      <c r="I59751"/>
    </row>
    <row r="59752" spans="1:9" x14ac:dyDescent="0.25">
      <c r="A59752"/>
      <c r="B59752"/>
      <c r="C59752"/>
      <c r="D59752"/>
      <c r="E59752" s="148"/>
      <c r="F59752" s="148"/>
      <c r="G59752" s="149"/>
      <c r="H59752" s="148"/>
      <c r="I59752"/>
    </row>
    <row r="59753" spans="1:9" x14ac:dyDescent="0.25">
      <c r="A59753"/>
      <c r="B59753"/>
      <c r="C59753"/>
      <c r="D59753"/>
      <c r="E59753" s="148"/>
      <c r="F59753" s="148"/>
      <c r="G59753" s="149"/>
      <c r="H59753" s="148"/>
      <c r="I59753"/>
    </row>
    <row r="59754" spans="1:9" x14ac:dyDescent="0.25">
      <c r="A59754"/>
      <c r="B59754"/>
      <c r="C59754"/>
      <c r="D59754"/>
      <c r="E59754" s="148"/>
      <c r="F59754" s="148"/>
      <c r="G59754" s="149"/>
      <c r="H59754" s="148"/>
      <c r="I59754"/>
    </row>
    <row r="59755" spans="1:9" x14ac:dyDescent="0.25">
      <c r="A59755"/>
      <c r="B59755"/>
      <c r="C59755"/>
      <c r="D59755"/>
      <c r="E59755" s="148"/>
      <c r="F59755" s="148"/>
      <c r="G59755" s="149"/>
      <c r="H59755" s="148"/>
      <c r="I59755"/>
    </row>
    <row r="59756" spans="1:9" x14ac:dyDescent="0.25">
      <c r="A59756"/>
      <c r="B59756"/>
      <c r="C59756"/>
      <c r="D59756"/>
      <c r="E59756" s="148"/>
      <c r="F59756" s="148"/>
      <c r="G59756" s="149"/>
      <c r="H59756" s="148"/>
      <c r="I59756"/>
    </row>
    <row r="59757" spans="1:9" x14ac:dyDescent="0.25">
      <c r="A59757"/>
      <c r="B59757"/>
      <c r="C59757"/>
      <c r="D59757"/>
      <c r="E59757" s="148"/>
      <c r="F59757" s="148"/>
      <c r="G59757" s="149"/>
      <c r="H59757" s="148"/>
      <c r="I59757"/>
    </row>
    <row r="59758" spans="1:9" x14ac:dyDescent="0.25">
      <c r="A59758"/>
      <c r="B59758"/>
      <c r="C59758"/>
      <c r="D59758"/>
      <c r="E59758" s="148"/>
      <c r="F59758" s="148"/>
      <c r="G59758" s="149"/>
      <c r="H59758" s="148"/>
      <c r="I59758"/>
    </row>
    <row r="59759" spans="1:9" x14ac:dyDescent="0.25">
      <c r="A59759"/>
      <c r="B59759"/>
      <c r="C59759"/>
      <c r="D59759"/>
      <c r="E59759" s="148"/>
      <c r="F59759" s="148"/>
      <c r="G59759" s="149"/>
      <c r="H59759" s="148"/>
      <c r="I59759"/>
    </row>
    <row r="59760" spans="1:9" x14ac:dyDescent="0.25">
      <c r="A59760"/>
      <c r="B59760"/>
      <c r="C59760"/>
      <c r="D59760"/>
      <c r="E59760" s="148"/>
      <c r="F59760" s="148"/>
      <c r="G59760" s="149"/>
      <c r="H59760" s="148"/>
      <c r="I59760"/>
    </row>
    <row r="59761" spans="1:9" x14ac:dyDescent="0.25">
      <c r="A59761"/>
      <c r="B59761"/>
      <c r="C59761"/>
      <c r="D59761"/>
      <c r="E59761" s="148"/>
      <c r="F59761" s="148"/>
      <c r="G59761" s="149"/>
      <c r="H59761" s="148"/>
      <c r="I59761"/>
    </row>
    <row r="59762" spans="1:9" x14ac:dyDescent="0.25">
      <c r="A59762"/>
      <c r="B59762"/>
      <c r="C59762"/>
      <c r="D59762"/>
      <c r="E59762" s="148"/>
      <c r="F59762" s="148"/>
      <c r="G59762" s="149"/>
      <c r="H59762" s="148"/>
      <c r="I59762"/>
    </row>
    <row r="59763" spans="1:9" x14ac:dyDescent="0.25">
      <c r="A59763"/>
      <c r="B59763"/>
      <c r="C59763"/>
      <c r="D59763"/>
      <c r="E59763" s="148"/>
      <c r="F59763" s="148"/>
      <c r="G59763" s="149"/>
      <c r="H59763" s="148"/>
      <c r="I59763"/>
    </row>
    <row r="59764" spans="1:9" x14ac:dyDescent="0.25">
      <c r="A59764"/>
      <c r="B59764"/>
      <c r="C59764"/>
      <c r="D59764"/>
      <c r="E59764" s="148"/>
      <c r="F59764" s="148"/>
      <c r="G59764" s="149"/>
      <c r="H59764" s="148"/>
      <c r="I59764"/>
    </row>
    <row r="59765" spans="1:9" x14ac:dyDescent="0.25">
      <c r="A59765"/>
      <c r="B59765"/>
      <c r="C59765"/>
      <c r="D59765"/>
      <c r="E59765" s="148"/>
      <c r="F59765" s="148"/>
      <c r="G59765" s="149"/>
      <c r="H59765" s="148"/>
      <c r="I59765"/>
    </row>
    <row r="59766" spans="1:9" x14ac:dyDescent="0.25">
      <c r="A59766"/>
      <c r="B59766"/>
      <c r="C59766"/>
      <c r="D59766"/>
      <c r="E59766" s="148"/>
      <c r="F59766" s="148"/>
      <c r="G59766" s="149"/>
      <c r="H59766" s="148"/>
      <c r="I59766"/>
    </row>
    <row r="59767" spans="1:9" x14ac:dyDescent="0.25">
      <c r="A59767"/>
      <c r="B59767"/>
      <c r="C59767"/>
      <c r="D59767"/>
      <c r="E59767" s="148"/>
      <c r="F59767" s="148"/>
      <c r="G59767" s="149"/>
      <c r="H59767" s="148"/>
      <c r="I59767"/>
    </row>
    <row r="59768" spans="1:9" x14ac:dyDescent="0.25">
      <c r="A59768"/>
      <c r="B59768"/>
      <c r="C59768"/>
      <c r="D59768"/>
      <c r="E59768" s="148"/>
      <c r="F59768" s="148"/>
      <c r="G59768" s="149"/>
      <c r="H59768" s="148"/>
      <c r="I59768"/>
    </row>
    <row r="59769" spans="1:9" x14ac:dyDescent="0.25">
      <c r="A59769"/>
      <c r="B59769"/>
      <c r="C59769"/>
      <c r="D59769"/>
      <c r="E59769" s="148"/>
      <c r="F59769" s="148"/>
      <c r="G59769" s="149"/>
      <c r="H59769" s="148"/>
      <c r="I59769"/>
    </row>
    <row r="59770" spans="1:9" x14ac:dyDescent="0.25">
      <c r="A59770"/>
      <c r="B59770"/>
      <c r="C59770"/>
      <c r="D59770"/>
      <c r="E59770" s="148"/>
      <c r="F59770" s="148"/>
      <c r="G59770" s="149"/>
      <c r="H59770" s="148"/>
      <c r="I59770"/>
    </row>
    <row r="59771" spans="1:9" x14ac:dyDescent="0.25">
      <c r="A59771"/>
      <c r="B59771"/>
      <c r="C59771"/>
      <c r="D59771"/>
      <c r="E59771" s="148"/>
      <c r="F59771" s="148"/>
      <c r="G59771" s="149"/>
      <c r="H59771" s="148"/>
      <c r="I59771"/>
    </row>
    <row r="59772" spans="1:9" x14ac:dyDescent="0.25">
      <c r="A59772"/>
      <c r="B59772"/>
      <c r="C59772"/>
      <c r="D59772"/>
      <c r="E59772" s="148"/>
      <c r="F59772" s="148"/>
      <c r="G59772" s="149"/>
      <c r="H59772" s="148"/>
      <c r="I59772"/>
    </row>
    <row r="59773" spans="1:9" x14ac:dyDescent="0.25">
      <c r="A59773"/>
      <c r="B59773"/>
      <c r="C59773"/>
      <c r="D59773"/>
      <c r="E59773" s="148"/>
      <c r="F59773" s="148"/>
      <c r="G59773" s="149"/>
      <c r="H59773" s="148"/>
      <c r="I59773"/>
    </row>
    <row r="59774" spans="1:9" x14ac:dyDescent="0.25">
      <c r="A59774"/>
      <c r="B59774"/>
      <c r="C59774"/>
      <c r="D59774"/>
      <c r="E59774" s="148"/>
      <c r="F59774" s="148"/>
      <c r="G59774" s="149"/>
      <c r="H59774" s="148"/>
      <c r="I59774"/>
    </row>
    <row r="59775" spans="1:9" x14ac:dyDescent="0.25">
      <c r="A59775"/>
      <c r="B59775"/>
      <c r="C59775"/>
      <c r="D59775"/>
      <c r="E59775" s="148"/>
      <c r="F59775" s="148"/>
      <c r="G59775" s="149"/>
      <c r="H59775" s="148"/>
      <c r="I59775"/>
    </row>
    <row r="59776" spans="1:9" x14ac:dyDescent="0.25">
      <c r="A59776"/>
      <c r="B59776"/>
      <c r="C59776"/>
      <c r="D59776"/>
      <c r="E59776" s="148"/>
      <c r="F59776" s="148"/>
      <c r="G59776" s="149"/>
      <c r="H59776" s="148"/>
      <c r="I59776"/>
    </row>
    <row r="59777" spans="1:9" x14ac:dyDescent="0.25">
      <c r="A59777"/>
      <c r="B59777"/>
      <c r="C59777"/>
      <c r="D59777"/>
      <c r="E59777" s="148"/>
      <c r="F59777" s="148"/>
      <c r="G59777" s="149"/>
      <c r="H59777" s="148"/>
      <c r="I59777"/>
    </row>
    <row r="59778" spans="1:9" x14ac:dyDescent="0.25">
      <c r="A59778"/>
      <c r="B59778"/>
      <c r="C59778"/>
      <c r="D59778"/>
      <c r="E59778" s="148"/>
      <c r="F59778" s="148"/>
      <c r="G59778" s="149"/>
      <c r="H59778" s="148"/>
      <c r="I59778"/>
    </row>
    <row r="59779" spans="1:9" x14ac:dyDescent="0.25">
      <c r="A59779"/>
      <c r="B59779"/>
      <c r="C59779"/>
      <c r="D59779"/>
      <c r="E59779" s="148"/>
      <c r="F59779" s="148"/>
      <c r="G59779" s="149"/>
      <c r="H59779" s="148"/>
      <c r="I59779"/>
    </row>
    <row r="59780" spans="1:9" x14ac:dyDescent="0.25">
      <c r="A59780"/>
      <c r="B59780"/>
      <c r="C59780"/>
      <c r="D59780"/>
      <c r="E59780" s="148"/>
      <c r="F59780" s="148"/>
      <c r="G59780" s="149"/>
      <c r="H59780" s="148"/>
      <c r="I59780"/>
    </row>
    <row r="59781" spans="1:9" x14ac:dyDescent="0.25">
      <c r="A59781"/>
      <c r="B59781"/>
      <c r="C59781"/>
      <c r="D59781"/>
      <c r="E59781" s="148"/>
      <c r="F59781" s="148"/>
      <c r="G59781" s="149"/>
      <c r="H59781" s="148"/>
      <c r="I59781"/>
    </row>
    <row r="59782" spans="1:9" x14ac:dyDescent="0.25">
      <c r="A59782"/>
      <c r="B59782"/>
      <c r="C59782"/>
      <c r="D59782"/>
      <c r="E59782" s="148"/>
      <c r="F59782" s="148"/>
      <c r="G59782" s="149"/>
      <c r="H59782" s="148"/>
      <c r="I59782"/>
    </row>
    <row r="59783" spans="1:9" x14ac:dyDescent="0.25">
      <c r="A59783"/>
      <c r="B59783"/>
      <c r="C59783"/>
      <c r="D59783"/>
      <c r="E59783" s="148"/>
      <c r="F59783" s="148"/>
      <c r="G59783" s="149"/>
      <c r="H59783" s="148"/>
      <c r="I59783"/>
    </row>
    <row r="59784" spans="1:9" x14ac:dyDescent="0.25">
      <c r="A59784"/>
      <c r="B59784"/>
      <c r="C59784"/>
      <c r="D59784"/>
      <c r="E59784" s="148"/>
      <c r="F59784" s="148"/>
      <c r="G59784" s="149"/>
      <c r="H59784" s="148"/>
      <c r="I59784"/>
    </row>
    <row r="59785" spans="1:9" x14ac:dyDescent="0.25">
      <c r="A59785"/>
      <c r="B59785"/>
      <c r="C59785"/>
      <c r="D59785"/>
      <c r="E59785" s="148"/>
      <c r="F59785" s="148"/>
      <c r="G59785" s="149"/>
      <c r="H59785" s="148"/>
      <c r="I59785"/>
    </row>
    <row r="59786" spans="1:9" x14ac:dyDescent="0.25">
      <c r="A59786"/>
      <c r="B59786"/>
      <c r="C59786"/>
      <c r="D59786"/>
      <c r="E59786" s="148"/>
      <c r="F59786" s="148"/>
      <c r="G59786" s="149"/>
      <c r="H59786" s="148"/>
      <c r="I59786"/>
    </row>
    <row r="59787" spans="1:9" x14ac:dyDescent="0.25">
      <c r="A59787"/>
      <c r="B59787"/>
      <c r="C59787"/>
      <c r="D59787"/>
      <c r="E59787" s="148"/>
      <c r="F59787" s="148"/>
      <c r="G59787" s="149"/>
      <c r="H59787" s="148"/>
      <c r="I59787"/>
    </row>
    <row r="59788" spans="1:9" x14ac:dyDescent="0.25">
      <c r="A59788"/>
      <c r="B59788"/>
      <c r="C59788"/>
      <c r="D59788"/>
      <c r="E59788" s="148"/>
      <c r="F59788" s="148"/>
      <c r="G59788" s="149"/>
      <c r="H59788" s="148"/>
      <c r="I59788"/>
    </row>
    <row r="59789" spans="1:9" x14ac:dyDescent="0.25">
      <c r="A59789"/>
      <c r="B59789"/>
      <c r="C59789"/>
      <c r="D59789"/>
      <c r="E59789" s="148"/>
      <c r="F59789" s="148"/>
      <c r="G59789" s="149"/>
      <c r="H59789" s="148"/>
      <c r="I59789"/>
    </row>
    <row r="59790" spans="1:9" x14ac:dyDescent="0.25">
      <c r="A59790"/>
      <c r="B59790"/>
      <c r="C59790"/>
      <c r="D59790"/>
      <c r="E59790" s="148"/>
      <c r="F59790" s="148"/>
      <c r="G59790" s="149"/>
      <c r="H59790" s="148"/>
      <c r="I59790"/>
    </row>
    <row r="59791" spans="1:9" x14ac:dyDescent="0.25">
      <c r="A59791"/>
      <c r="B59791"/>
      <c r="C59791"/>
      <c r="D59791"/>
      <c r="E59791" s="148"/>
      <c r="F59791" s="148"/>
      <c r="G59791" s="149"/>
      <c r="H59791" s="148"/>
      <c r="I59791"/>
    </row>
    <row r="59792" spans="1:9" x14ac:dyDescent="0.25">
      <c r="A59792"/>
      <c r="B59792"/>
      <c r="C59792"/>
      <c r="D59792"/>
      <c r="E59792" s="148"/>
      <c r="F59792" s="148"/>
      <c r="G59792" s="149"/>
      <c r="H59792" s="148"/>
      <c r="I59792"/>
    </row>
    <row r="59793" spans="1:9" x14ac:dyDescent="0.25">
      <c r="A59793"/>
      <c r="B59793"/>
      <c r="C59793"/>
      <c r="D59793"/>
      <c r="E59793" s="148"/>
      <c r="F59793" s="148"/>
      <c r="G59793" s="149"/>
      <c r="H59793" s="148"/>
      <c r="I59793"/>
    </row>
    <row r="59794" spans="1:9" x14ac:dyDescent="0.25">
      <c r="A59794"/>
      <c r="B59794"/>
      <c r="C59794"/>
      <c r="D59794"/>
      <c r="E59794" s="148"/>
      <c r="F59794" s="148"/>
      <c r="G59794" s="149"/>
      <c r="H59794" s="148"/>
      <c r="I59794"/>
    </row>
    <row r="59795" spans="1:9" x14ac:dyDescent="0.25">
      <c r="A59795"/>
      <c r="B59795"/>
      <c r="C59795"/>
      <c r="D59795"/>
      <c r="E59795" s="148"/>
      <c r="F59795" s="148"/>
      <c r="G59795" s="149"/>
      <c r="H59795" s="148"/>
      <c r="I59795"/>
    </row>
    <row r="59796" spans="1:9" x14ac:dyDescent="0.25">
      <c r="A59796"/>
      <c r="B59796"/>
      <c r="C59796"/>
      <c r="D59796"/>
      <c r="E59796" s="148"/>
      <c r="F59796" s="148"/>
      <c r="G59796" s="149"/>
      <c r="H59796" s="148"/>
      <c r="I59796"/>
    </row>
    <row r="59797" spans="1:9" x14ac:dyDescent="0.25">
      <c r="A59797"/>
      <c r="B59797"/>
      <c r="C59797"/>
      <c r="D59797"/>
      <c r="E59797" s="148"/>
      <c r="F59797" s="148"/>
      <c r="G59797" s="149"/>
      <c r="H59797" s="148"/>
      <c r="I59797"/>
    </row>
    <row r="59798" spans="1:9" x14ac:dyDescent="0.25">
      <c r="A59798"/>
      <c r="B59798"/>
      <c r="C59798"/>
      <c r="D59798"/>
      <c r="E59798" s="148"/>
      <c r="F59798" s="148"/>
      <c r="G59798" s="149"/>
      <c r="H59798" s="148"/>
      <c r="I59798"/>
    </row>
    <row r="59799" spans="1:9" x14ac:dyDescent="0.25">
      <c r="A59799"/>
      <c r="B59799"/>
      <c r="C59799"/>
      <c r="D59799"/>
      <c r="E59799" s="148"/>
      <c r="F59799" s="148"/>
      <c r="G59799" s="149"/>
      <c r="H59799" s="148"/>
      <c r="I59799"/>
    </row>
    <row r="59800" spans="1:9" x14ac:dyDescent="0.25">
      <c r="A59800"/>
      <c r="B59800"/>
      <c r="C59800"/>
      <c r="D59800"/>
      <c r="E59800" s="148"/>
      <c r="F59800" s="148"/>
      <c r="G59800" s="149"/>
      <c r="H59800" s="148"/>
      <c r="I59800"/>
    </row>
    <row r="59801" spans="1:9" x14ac:dyDescent="0.25">
      <c r="A59801"/>
      <c r="B59801"/>
      <c r="C59801"/>
      <c r="D59801"/>
      <c r="E59801" s="148"/>
      <c r="F59801" s="148"/>
      <c r="G59801" s="149"/>
      <c r="H59801" s="148"/>
      <c r="I59801"/>
    </row>
    <row r="59802" spans="1:9" x14ac:dyDescent="0.25">
      <c r="A59802"/>
      <c r="B59802"/>
      <c r="C59802"/>
      <c r="D59802"/>
      <c r="E59802" s="148"/>
      <c r="F59802" s="148"/>
      <c r="G59802" s="149"/>
      <c r="H59802" s="148"/>
      <c r="I59802"/>
    </row>
    <row r="59803" spans="1:9" x14ac:dyDescent="0.25">
      <c r="A59803"/>
      <c r="B59803"/>
      <c r="C59803"/>
      <c r="D59803"/>
      <c r="E59803" s="148"/>
      <c r="F59803" s="148"/>
      <c r="G59803" s="149"/>
      <c r="H59803" s="148"/>
      <c r="I59803"/>
    </row>
    <row r="59804" spans="1:9" x14ac:dyDescent="0.25">
      <c r="A59804"/>
      <c r="B59804"/>
      <c r="C59804"/>
      <c r="D59804"/>
      <c r="E59804" s="148"/>
      <c r="F59804" s="148"/>
      <c r="G59804" s="149"/>
      <c r="H59804" s="148"/>
      <c r="I59804"/>
    </row>
    <row r="59805" spans="1:9" x14ac:dyDescent="0.25">
      <c r="A59805"/>
      <c r="B59805"/>
      <c r="C59805"/>
      <c r="D59805"/>
      <c r="E59805" s="148"/>
      <c r="F59805" s="148"/>
      <c r="G59805" s="149"/>
      <c r="H59805" s="148"/>
      <c r="I59805"/>
    </row>
    <row r="59806" spans="1:9" x14ac:dyDescent="0.25">
      <c r="A59806"/>
      <c r="B59806"/>
      <c r="C59806"/>
      <c r="D59806"/>
      <c r="E59806" s="148"/>
      <c r="F59806" s="148"/>
      <c r="G59806" s="149"/>
      <c r="H59806" s="148"/>
      <c r="I59806"/>
    </row>
    <row r="59807" spans="1:9" x14ac:dyDescent="0.25">
      <c r="A59807"/>
      <c r="B59807"/>
      <c r="C59807"/>
      <c r="D59807"/>
      <c r="E59807" s="148"/>
      <c r="F59807" s="148"/>
      <c r="G59807" s="149"/>
      <c r="H59807" s="148"/>
      <c r="I59807"/>
    </row>
    <row r="59808" spans="1:9" x14ac:dyDescent="0.25">
      <c r="A59808"/>
      <c r="B59808"/>
      <c r="C59808"/>
      <c r="D59808"/>
      <c r="E59808" s="148"/>
      <c r="F59808" s="148"/>
      <c r="G59808" s="149"/>
      <c r="H59808" s="148"/>
      <c r="I59808"/>
    </row>
    <row r="59809" spans="1:9" x14ac:dyDescent="0.25">
      <c r="A59809"/>
      <c r="B59809"/>
      <c r="C59809"/>
      <c r="D59809"/>
      <c r="E59809" s="148"/>
      <c r="F59809" s="148"/>
      <c r="G59809" s="149"/>
      <c r="H59809" s="148"/>
      <c r="I59809"/>
    </row>
    <row r="59810" spans="1:9" x14ac:dyDescent="0.25">
      <c r="A59810"/>
      <c r="B59810"/>
      <c r="C59810"/>
      <c r="D59810"/>
      <c r="E59810" s="148"/>
      <c r="F59810" s="148"/>
      <c r="G59810" s="149"/>
      <c r="H59810" s="148"/>
      <c r="I59810"/>
    </row>
    <row r="59811" spans="1:9" x14ac:dyDescent="0.25">
      <c r="A59811"/>
      <c r="B59811"/>
      <c r="C59811"/>
      <c r="D59811"/>
      <c r="E59811" s="148"/>
      <c r="F59811" s="148"/>
      <c r="G59811" s="149"/>
      <c r="H59811" s="148"/>
      <c r="I59811"/>
    </row>
    <row r="59812" spans="1:9" x14ac:dyDescent="0.25">
      <c r="A59812"/>
      <c r="B59812"/>
      <c r="C59812"/>
      <c r="D59812"/>
      <c r="E59812" s="148"/>
      <c r="F59812" s="148"/>
      <c r="G59812" s="149"/>
      <c r="H59812" s="148"/>
      <c r="I59812"/>
    </row>
    <row r="59813" spans="1:9" x14ac:dyDescent="0.25">
      <c r="A59813"/>
      <c r="B59813"/>
      <c r="C59813"/>
      <c r="D59813"/>
      <c r="E59813" s="148"/>
      <c r="F59813" s="148"/>
      <c r="G59813" s="149"/>
      <c r="H59813" s="148"/>
      <c r="I59813"/>
    </row>
    <row r="59814" spans="1:9" x14ac:dyDescent="0.25">
      <c r="A59814"/>
      <c r="B59814"/>
      <c r="C59814"/>
      <c r="D59814"/>
      <c r="E59814" s="148"/>
      <c r="F59814" s="148"/>
      <c r="G59814" s="149"/>
      <c r="H59814" s="148"/>
      <c r="I59814"/>
    </row>
    <row r="59815" spans="1:9" x14ac:dyDescent="0.25">
      <c r="A59815"/>
      <c r="B59815"/>
      <c r="C59815"/>
      <c r="D59815"/>
      <c r="E59815" s="148"/>
      <c r="F59815" s="148"/>
      <c r="G59815" s="149"/>
      <c r="H59815" s="148"/>
      <c r="I59815"/>
    </row>
    <row r="59816" spans="1:9" x14ac:dyDescent="0.25">
      <c r="A59816"/>
      <c r="B59816"/>
      <c r="C59816"/>
      <c r="D59816"/>
      <c r="E59816" s="148"/>
      <c r="F59816" s="148"/>
      <c r="G59816" s="149"/>
      <c r="H59816" s="148"/>
      <c r="I59816"/>
    </row>
    <row r="59817" spans="1:9" x14ac:dyDescent="0.25">
      <c r="A59817"/>
      <c r="B59817"/>
      <c r="C59817"/>
      <c r="D59817"/>
      <c r="E59817" s="148"/>
      <c r="F59817" s="148"/>
      <c r="G59817" s="149"/>
      <c r="H59817" s="148"/>
      <c r="I59817"/>
    </row>
    <row r="59818" spans="1:9" x14ac:dyDescent="0.25">
      <c r="A59818"/>
      <c r="B59818"/>
      <c r="C59818"/>
      <c r="D59818"/>
      <c r="E59818" s="148"/>
      <c r="F59818" s="148"/>
      <c r="G59818" s="149"/>
      <c r="H59818" s="148"/>
      <c r="I59818"/>
    </row>
    <row r="59819" spans="1:9" x14ac:dyDescent="0.25">
      <c r="A59819"/>
      <c r="B59819"/>
      <c r="C59819"/>
      <c r="D59819"/>
      <c r="E59819" s="148"/>
      <c r="F59819" s="148"/>
      <c r="G59819" s="149"/>
      <c r="H59819" s="148"/>
      <c r="I59819"/>
    </row>
    <row r="59820" spans="1:9" x14ac:dyDescent="0.25">
      <c r="A59820"/>
      <c r="B59820"/>
      <c r="C59820"/>
      <c r="D59820"/>
      <c r="E59820" s="148"/>
      <c r="F59820" s="148"/>
      <c r="G59820" s="149"/>
      <c r="H59820" s="148"/>
      <c r="I59820"/>
    </row>
    <row r="59821" spans="1:9" x14ac:dyDescent="0.25">
      <c r="A59821"/>
      <c r="B59821"/>
      <c r="C59821"/>
      <c r="D59821"/>
      <c r="E59821" s="148"/>
      <c r="F59821" s="148"/>
      <c r="G59821" s="149"/>
      <c r="H59821" s="148"/>
      <c r="I59821"/>
    </row>
    <row r="59822" spans="1:9" x14ac:dyDescent="0.25">
      <c r="A59822"/>
      <c r="B59822"/>
      <c r="C59822"/>
      <c r="D59822"/>
      <c r="E59822" s="148"/>
      <c r="F59822" s="148"/>
      <c r="G59822" s="149"/>
      <c r="H59822" s="148"/>
      <c r="I59822"/>
    </row>
    <row r="59823" spans="1:9" x14ac:dyDescent="0.25">
      <c r="A59823"/>
      <c r="B59823"/>
      <c r="C59823"/>
      <c r="D59823"/>
      <c r="E59823" s="148"/>
      <c r="F59823" s="148"/>
      <c r="G59823" s="149"/>
      <c r="H59823" s="148"/>
      <c r="I59823"/>
    </row>
    <row r="59824" spans="1:9" x14ac:dyDescent="0.25">
      <c r="A59824"/>
      <c r="B59824"/>
      <c r="C59824"/>
      <c r="D59824"/>
      <c r="E59824" s="148"/>
      <c r="F59824" s="148"/>
      <c r="G59824" s="149"/>
      <c r="H59824" s="148"/>
      <c r="I59824"/>
    </row>
    <row r="59825" spans="1:9" x14ac:dyDescent="0.25">
      <c r="A59825"/>
      <c r="B59825"/>
      <c r="C59825"/>
      <c r="D59825"/>
      <c r="E59825" s="148"/>
      <c r="F59825" s="148"/>
      <c r="G59825" s="149"/>
      <c r="H59825" s="148"/>
      <c r="I59825"/>
    </row>
    <row r="59826" spans="1:9" x14ac:dyDescent="0.25">
      <c r="A59826"/>
      <c r="B59826"/>
      <c r="C59826"/>
      <c r="D59826"/>
      <c r="E59826" s="148"/>
      <c r="F59826" s="148"/>
      <c r="G59826" s="149"/>
      <c r="H59826" s="148"/>
      <c r="I59826"/>
    </row>
    <row r="59827" spans="1:9" x14ac:dyDescent="0.25">
      <c r="A59827"/>
      <c r="B59827"/>
      <c r="C59827"/>
      <c r="D59827"/>
      <c r="E59827" s="148"/>
      <c r="F59827" s="148"/>
      <c r="G59827" s="149"/>
      <c r="H59827" s="148"/>
      <c r="I59827"/>
    </row>
    <row r="59828" spans="1:9" x14ac:dyDescent="0.25">
      <c r="A59828"/>
      <c r="B59828"/>
      <c r="C59828"/>
      <c r="D59828"/>
      <c r="E59828" s="148"/>
      <c r="F59828" s="148"/>
      <c r="G59828" s="149"/>
      <c r="H59828" s="148"/>
      <c r="I59828"/>
    </row>
    <row r="59829" spans="1:9" x14ac:dyDescent="0.25">
      <c r="A59829"/>
      <c r="B59829"/>
      <c r="C59829"/>
      <c r="D59829"/>
      <c r="E59829" s="148"/>
      <c r="F59829" s="148"/>
      <c r="G59829" s="149"/>
      <c r="H59829" s="148"/>
      <c r="I59829"/>
    </row>
    <row r="59830" spans="1:9" x14ac:dyDescent="0.25">
      <c r="A59830"/>
      <c r="B59830"/>
      <c r="C59830"/>
      <c r="D59830"/>
      <c r="E59830" s="148"/>
      <c r="F59830" s="148"/>
      <c r="G59830" s="149"/>
      <c r="H59830" s="148"/>
      <c r="I59830"/>
    </row>
    <row r="59831" spans="1:9" x14ac:dyDescent="0.25">
      <c r="A59831"/>
      <c r="B59831"/>
      <c r="C59831"/>
      <c r="D59831"/>
      <c r="E59831" s="148"/>
      <c r="F59831" s="148"/>
      <c r="G59831" s="149"/>
      <c r="H59831" s="148"/>
      <c r="I59831"/>
    </row>
    <row r="59832" spans="1:9" x14ac:dyDescent="0.25">
      <c r="A59832"/>
      <c r="B59832"/>
      <c r="C59832"/>
      <c r="D59832"/>
      <c r="E59832" s="148"/>
      <c r="F59832" s="148"/>
      <c r="G59832" s="149"/>
      <c r="H59832" s="148"/>
      <c r="I59832"/>
    </row>
    <row r="59833" spans="1:9" x14ac:dyDescent="0.25">
      <c r="A59833"/>
      <c r="B59833"/>
      <c r="C59833"/>
      <c r="D59833"/>
      <c r="E59833" s="148"/>
      <c r="F59833" s="148"/>
      <c r="G59833" s="149"/>
      <c r="H59833" s="148"/>
      <c r="I59833"/>
    </row>
    <row r="59834" spans="1:9" x14ac:dyDescent="0.25">
      <c r="A59834"/>
      <c r="B59834"/>
      <c r="C59834"/>
      <c r="D59834"/>
      <c r="E59834" s="148"/>
      <c r="F59834" s="148"/>
      <c r="G59834" s="149"/>
      <c r="H59834" s="148"/>
      <c r="I59834"/>
    </row>
    <row r="59835" spans="1:9" x14ac:dyDescent="0.25">
      <c r="A59835"/>
      <c r="B59835"/>
      <c r="C59835"/>
      <c r="D59835"/>
      <c r="E59835" s="148"/>
      <c r="F59835" s="148"/>
      <c r="G59835" s="149"/>
      <c r="H59835" s="148"/>
      <c r="I59835"/>
    </row>
    <row r="59836" spans="1:9" x14ac:dyDescent="0.25">
      <c r="A59836"/>
      <c r="B59836"/>
      <c r="C59836"/>
      <c r="D59836"/>
      <c r="E59836" s="148"/>
      <c r="F59836" s="148"/>
      <c r="G59836" s="149"/>
      <c r="H59836" s="148"/>
      <c r="I59836"/>
    </row>
    <row r="59837" spans="1:9" x14ac:dyDescent="0.25">
      <c r="A59837"/>
      <c r="B59837"/>
      <c r="C59837"/>
      <c r="D59837"/>
      <c r="E59837" s="148"/>
      <c r="F59837" s="148"/>
      <c r="G59837" s="149"/>
      <c r="H59837" s="148"/>
      <c r="I59837"/>
    </row>
    <row r="59838" spans="1:9" x14ac:dyDescent="0.25">
      <c r="A59838"/>
      <c r="B59838"/>
      <c r="C59838"/>
      <c r="D59838"/>
      <c r="E59838" s="148"/>
      <c r="F59838" s="148"/>
      <c r="G59838" s="149"/>
      <c r="H59838" s="148"/>
      <c r="I59838"/>
    </row>
    <row r="59839" spans="1:9" x14ac:dyDescent="0.25">
      <c r="A59839"/>
      <c r="B59839"/>
      <c r="C59839"/>
      <c r="D59839"/>
      <c r="E59839" s="148"/>
      <c r="F59839" s="148"/>
      <c r="G59839" s="149"/>
      <c r="H59839" s="148"/>
      <c r="I59839"/>
    </row>
    <row r="59840" spans="1:9" x14ac:dyDescent="0.25">
      <c r="A59840"/>
      <c r="B59840"/>
      <c r="C59840"/>
      <c r="D59840"/>
      <c r="E59840" s="148"/>
      <c r="F59840" s="148"/>
      <c r="G59840" s="149"/>
      <c r="H59840" s="148"/>
      <c r="I59840"/>
    </row>
    <row r="59841" spans="1:9" x14ac:dyDescent="0.25">
      <c r="A59841"/>
      <c r="B59841"/>
      <c r="C59841"/>
      <c r="D59841"/>
      <c r="E59841" s="148"/>
      <c r="F59841" s="148"/>
      <c r="G59841" s="149"/>
      <c r="H59841" s="148"/>
      <c r="I59841"/>
    </row>
    <row r="59842" spans="1:9" x14ac:dyDescent="0.25">
      <c r="A59842"/>
      <c r="B59842"/>
      <c r="C59842"/>
      <c r="D59842"/>
      <c r="E59842" s="148"/>
      <c r="F59842" s="148"/>
      <c r="G59842" s="149"/>
      <c r="H59842" s="148"/>
      <c r="I59842"/>
    </row>
    <row r="59843" spans="1:9" x14ac:dyDescent="0.25">
      <c r="A59843"/>
      <c r="B59843"/>
      <c r="C59843"/>
      <c r="D59843"/>
      <c r="E59843" s="148"/>
      <c r="F59843" s="148"/>
      <c r="G59843" s="149"/>
      <c r="H59843" s="148"/>
      <c r="I59843"/>
    </row>
    <row r="59844" spans="1:9" x14ac:dyDescent="0.25">
      <c r="A59844"/>
      <c r="B59844"/>
      <c r="C59844"/>
      <c r="D59844"/>
      <c r="E59844" s="148"/>
      <c r="F59844" s="148"/>
      <c r="G59844" s="149"/>
      <c r="H59844" s="148"/>
      <c r="I59844"/>
    </row>
    <row r="59845" spans="1:9" x14ac:dyDescent="0.25">
      <c r="A59845"/>
      <c r="B59845"/>
      <c r="C59845"/>
      <c r="D59845"/>
      <c r="E59845" s="148"/>
      <c r="F59845" s="148"/>
      <c r="G59845" s="149"/>
      <c r="H59845" s="148"/>
      <c r="I59845"/>
    </row>
    <row r="59846" spans="1:9" x14ac:dyDescent="0.25">
      <c r="A59846"/>
      <c r="B59846"/>
      <c r="C59846"/>
      <c r="D59846"/>
      <c r="E59846" s="148"/>
      <c r="F59846" s="148"/>
      <c r="G59846" s="149"/>
      <c r="H59846" s="148"/>
      <c r="I59846"/>
    </row>
    <row r="59847" spans="1:9" x14ac:dyDescent="0.25">
      <c r="A59847"/>
      <c r="B59847"/>
      <c r="C59847"/>
      <c r="D59847"/>
      <c r="E59847" s="148"/>
      <c r="F59847" s="148"/>
      <c r="G59847" s="149"/>
      <c r="H59847" s="148"/>
      <c r="I59847"/>
    </row>
    <row r="59848" spans="1:9" x14ac:dyDescent="0.25">
      <c r="A59848"/>
      <c r="B59848"/>
      <c r="C59848"/>
      <c r="D59848"/>
      <c r="E59848" s="148"/>
      <c r="F59848" s="148"/>
      <c r="G59848" s="149"/>
      <c r="H59848" s="148"/>
      <c r="I59848"/>
    </row>
    <row r="59849" spans="1:9" x14ac:dyDescent="0.25">
      <c r="A59849"/>
      <c r="B59849"/>
      <c r="C59849"/>
      <c r="D59849"/>
      <c r="E59849" s="148"/>
      <c r="F59849" s="148"/>
      <c r="G59849" s="149"/>
      <c r="H59849" s="148"/>
      <c r="I59849"/>
    </row>
    <row r="59850" spans="1:9" x14ac:dyDescent="0.25">
      <c r="A59850"/>
      <c r="B59850"/>
      <c r="C59850"/>
      <c r="D59850"/>
      <c r="E59850" s="148"/>
      <c r="F59850" s="148"/>
      <c r="G59850" s="149"/>
      <c r="H59850" s="148"/>
      <c r="I59850"/>
    </row>
    <row r="59851" spans="1:9" x14ac:dyDescent="0.25">
      <c r="A59851"/>
      <c r="B59851"/>
      <c r="C59851"/>
      <c r="D59851"/>
      <c r="E59851" s="148"/>
      <c r="F59851" s="148"/>
      <c r="G59851" s="149"/>
      <c r="H59851" s="148"/>
      <c r="I59851"/>
    </row>
    <row r="59852" spans="1:9" x14ac:dyDescent="0.25">
      <c r="A59852"/>
      <c r="B59852"/>
      <c r="C59852"/>
      <c r="D59852"/>
      <c r="E59852" s="148"/>
      <c r="F59852" s="148"/>
      <c r="G59852" s="149"/>
      <c r="H59852" s="148"/>
      <c r="I59852"/>
    </row>
    <row r="59853" spans="1:9" x14ac:dyDescent="0.25">
      <c r="A59853"/>
      <c r="B59853"/>
      <c r="C59853"/>
      <c r="D59853"/>
      <c r="E59853" s="148"/>
      <c r="F59853" s="148"/>
      <c r="G59853" s="149"/>
      <c r="H59853" s="148"/>
      <c r="I59853"/>
    </row>
    <row r="59854" spans="1:9" x14ac:dyDescent="0.25">
      <c r="A59854"/>
      <c r="B59854"/>
      <c r="C59854"/>
      <c r="D59854"/>
      <c r="E59854" s="148"/>
      <c r="F59854" s="148"/>
      <c r="G59854" s="149"/>
      <c r="H59854" s="148"/>
      <c r="I59854"/>
    </row>
    <row r="59855" spans="1:9" x14ac:dyDescent="0.25">
      <c r="A59855"/>
      <c r="B59855"/>
      <c r="C59855"/>
      <c r="D59855"/>
      <c r="E59855" s="148"/>
      <c r="F59855" s="148"/>
      <c r="G59855" s="149"/>
      <c r="H59855" s="148"/>
      <c r="I59855"/>
    </row>
    <row r="59856" spans="1:9" x14ac:dyDescent="0.25">
      <c r="A59856"/>
      <c r="B59856"/>
      <c r="C59856"/>
      <c r="D59856"/>
      <c r="E59856" s="148"/>
      <c r="F59856" s="148"/>
      <c r="G59856" s="149"/>
      <c r="H59856" s="148"/>
      <c r="I59856"/>
    </row>
    <row r="59857" spans="1:9" x14ac:dyDescent="0.25">
      <c r="A59857"/>
      <c r="B59857"/>
      <c r="C59857"/>
      <c r="D59857"/>
      <c r="E59857" s="148"/>
      <c r="F59857" s="148"/>
      <c r="G59857" s="149"/>
      <c r="H59857" s="148"/>
      <c r="I59857"/>
    </row>
    <row r="59858" spans="1:9" x14ac:dyDescent="0.25">
      <c r="A59858"/>
      <c r="B59858"/>
      <c r="C59858"/>
      <c r="D59858"/>
      <c r="E59858" s="148"/>
      <c r="F59858" s="148"/>
      <c r="G59858" s="149"/>
      <c r="H59858" s="148"/>
      <c r="I59858"/>
    </row>
    <row r="59859" spans="1:9" x14ac:dyDescent="0.25">
      <c r="A59859"/>
      <c r="B59859"/>
      <c r="C59859"/>
      <c r="D59859"/>
      <c r="E59859" s="148"/>
      <c r="F59859" s="148"/>
      <c r="G59859" s="149"/>
      <c r="H59859" s="148"/>
      <c r="I59859"/>
    </row>
    <row r="59860" spans="1:9" x14ac:dyDescent="0.25">
      <c r="A59860"/>
      <c r="B59860"/>
      <c r="C59860"/>
      <c r="D59860"/>
      <c r="E59860" s="148"/>
      <c r="F59860" s="148"/>
      <c r="G59860" s="149"/>
      <c r="H59860" s="148"/>
      <c r="I59860"/>
    </row>
    <row r="59861" spans="1:9" x14ac:dyDescent="0.25">
      <c r="A59861"/>
      <c r="B59861"/>
      <c r="C59861"/>
      <c r="D59861"/>
      <c r="E59861" s="148"/>
      <c r="F59861" s="148"/>
      <c r="G59861" s="149"/>
      <c r="H59861" s="148"/>
      <c r="I59861"/>
    </row>
    <row r="59862" spans="1:9" x14ac:dyDescent="0.25">
      <c r="A59862"/>
      <c r="B59862"/>
      <c r="C59862"/>
      <c r="D59862"/>
      <c r="E59862" s="148"/>
      <c r="F59862" s="148"/>
      <c r="G59862" s="149"/>
      <c r="H59862" s="148"/>
      <c r="I59862"/>
    </row>
    <row r="59863" spans="1:9" x14ac:dyDescent="0.25">
      <c r="A59863"/>
      <c r="B59863"/>
      <c r="C59863"/>
      <c r="D59863"/>
      <c r="E59863" s="148"/>
      <c r="F59863" s="148"/>
      <c r="G59863" s="149"/>
      <c r="H59863" s="148"/>
      <c r="I59863"/>
    </row>
    <row r="59864" spans="1:9" x14ac:dyDescent="0.25">
      <c r="A59864"/>
      <c r="B59864"/>
      <c r="C59864"/>
      <c r="D59864"/>
      <c r="E59864" s="148"/>
      <c r="F59864" s="148"/>
      <c r="G59864" s="149"/>
      <c r="H59864" s="148"/>
      <c r="I59864"/>
    </row>
    <row r="59865" spans="1:9" x14ac:dyDescent="0.25">
      <c r="A59865"/>
      <c r="B59865"/>
      <c r="C59865"/>
      <c r="D59865"/>
      <c r="E59865" s="148"/>
      <c r="F59865" s="148"/>
      <c r="G59865" s="149"/>
      <c r="H59865" s="148"/>
      <c r="I59865"/>
    </row>
    <row r="59866" spans="1:9" x14ac:dyDescent="0.25">
      <c r="A59866"/>
      <c r="B59866"/>
      <c r="C59866"/>
      <c r="D59866"/>
      <c r="E59866" s="148"/>
      <c r="F59866" s="148"/>
      <c r="G59866" s="149"/>
      <c r="H59866" s="148"/>
      <c r="I59866"/>
    </row>
    <row r="59867" spans="1:9" x14ac:dyDescent="0.25">
      <c r="A59867"/>
      <c r="B59867"/>
      <c r="C59867"/>
      <c r="D59867"/>
      <c r="E59867" s="148"/>
      <c r="F59867" s="148"/>
      <c r="G59867" s="149"/>
      <c r="H59867" s="148"/>
      <c r="I59867"/>
    </row>
    <row r="59868" spans="1:9" x14ac:dyDescent="0.25">
      <c r="A59868"/>
      <c r="B59868"/>
      <c r="C59868"/>
      <c r="D59868"/>
      <c r="E59868" s="148"/>
      <c r="F59868" s="148"/>
      <c r="G59868" s="149"/>
      <c r="H59868" s="148"/>
      <c r="I59868"/>
    </row>
    <row r="59869" spans="1:9" x14ac:dyDescent="0.25">
      <c r="A59869"/>
      <c r="B59869"/>
      <c r="C59869"/>
      <c r="D59869"/>
      <c r="E59869" s="148"/>
      <c r="F59869" s="148"/>
      <c r="G59869" s="149"/>
      <c r="H59869" s="148"/>
      <c r="I59869"/>
    </row>
    <row r="59870" spans="1:9" x14ac:dyDescent="0.25">
      <c r="A59870"/>
      <c r="B59870"/>
      <c r="C59870"/>
      <c r="D59870"/>
      <c r="E59870" s="148"/>
      <c r="F59870" s="148"/>
      <c r="G59870" s="149"/>
      <c r="H59870" s="148"/>
      <c r="I59870"/>
    </row>
    <row r="59871" spans="1:9" x14ac:dyDescent="0.25">
      <c r="A59871"/>
      <c r="B59871"/>
      <c r="C59871"/>
      <c r="D59871"/>
      <c r="E59871" s="148"/>
      <c r="F59871" s="148"/>
      <c r="G59871" s="149"/>
      <c r="H59871" s="148"/>
      <c r="I59871"/>
    </row>
    <row r="59872" spans="1:9" x14ac:dyDescent="0.25">
      <c r="A59872"/>
      <c r="B59872"/>
      <c r="C59872"/>
      <c r="D59872"/>
      <c r="E59872" s="148"/>
      <c r="F59872" s="148"/>
      <c r="G59872" s="149"/>
      <c r="H59872" s="148"/>
      <c r="I59872"/>
    </row>
    <row r="59873" spans="1:9" x14ac:dyDescent="0.25">
      <c r="A59873"/>
      <c r="B59873"/>
      <c r="C59873"/>
      <c r="D59873"/>
      <c r="E59873" s="148"/>
      <c r="F59873" s="148"/>
      <c r="G59873" s="149"/>
      <c r="H59873" s="148"/>
      <c r="I59873"/>
    </row>
    <row r="59874" spans="1:9" x14ac:dyDescent="0.25">
      <c r="A59874"/>
      <c r="B59874"/>
      <c r="C59874"/>
      <c r="D59874"/>
      <c r="E59874" s="148"/>
      <c r="F59874" s="148"/>
      <c r="G59874" s="149"/>
      <c r="H59874" s="148"/>
      <c r="I59874"/>
    </row>
    <row r="59875" spans="1:9" x14ac:dyDescent="0.25">
      <c r="A59875"/>
      <c r="B59875"/>
      <c r="C59875"/>
      <c r="D59875"/>
      <c r="E59875" s="148"/>
      <c r="F59875" s="148"/>
      <c r="G59875" s="149"/>
      <c r="H59875" s="148"/>
      <c r="I59875"/>
    </row>
    <row r="59876" spans="1:9" x14ac:dyDescent="0.25">
      <c r="A59876"/>
      <c r="B59876"/>
      <c r="C59876"/>
      <c r="D59876"/>
      <c r="E59876" s="148"/>
      <c r="F59876" s="148"/>
      <c r="G59876" s="149"/>
      <c r="H59876" s="148"/>
      <c r="I59876"/>
    </row>
    <row r="59877" spans="1:9" x14ac:dyDescent="0.25">
      <c r="A59877"/>
      <c r="B59877"/>
      <c r="C59877"/>
      <c r="D59877"/>
      <c r="E59877" s="148"/>
      <c r="F59877" s="148"/>
      <c r="G59877" s="149"/>
      <c r="H59877" s="148"/>
      <c r="I59877"/>
    </row>
    <row r="59878" spans="1:9" x14ac:dyDescent="0.25">
      <c r="A59878"/>
      <c r="B59878"/>
      <c r="C59878"/>
      <c r="D59878"/>
      <c r="E59878" s="148"/>
      <c r="F59878" s="148"/>
      <c r="G59878" s="149"/>
      <c r="H59878" s="148"/>
      <c r="I59878"/>
    </row>
    <row r="59879" spans="1:9" x14ac:dyDescent="0.25">
      <c r="A59879"/>
      <c r="B59879"/>
      <c r="C59879"/>
      <c r="D59879"/>
      <c r="E59879" s="148"/>
      <c r="F59879" s="148"/>
      <c r="G59879" s="149"/>
      <c r="H59879" s="148"/>
      <c r="I59879"/>
    </row>
    <row r="59880" spans="1:9" x14ac:dyDescent="0.25">
      <c r="A59880"/>
      <c r="B59880"/>
      <c r="C59880"/>
      <c r="D59880"/>
      <c r="E59880" s="148"/>
      <c r="F59880" s="148"/>
      <c r="G59880" s="149"/>
      <c r="H59880" s="148"/>
      <c r="I59880"/>
    </row>
    <row r="59881" spans="1:9" x14ac:dyDescent="0.25">
      <c r="A59881"/>
      <c r="B59881"/>
      <c r="C59881"/>
      <c r="D59881"/>
      <c r="E59881" s="148"/>
      <c r="F59881" s="148"/>
      <c r="G59881" s="149"/>
      <c r="H59881" s="148"/>
      <c r="I59881"/>
    </row>
    <row r="59882" spans="1:9" x14ac:dyDescent="0.25">
      <c r="A59882"/>
      <c r="B59882"/>
      <c r="C59882"/>
      <c r="D59882"/>
      <c r="E59882" s="148"/>
      <c r="F59882" s="148"/>
      <c r="G59882" s="149"/>
      <c r="H59882" s="148"/>
      <c r="I59882"/>
    </row>
    <row r="59883" spans="1:9" x14ac:dyDescent="0.25">
      <c r="A59883"/>
      <c r="B59883"/>
      <c r="C59883"/>
      <c r="D59883"/>
      <c r="E59883" s="148"/>
      <c r="F59883" s="148"/>
      <c r="G59883" s="149"/>
      <c r="H59883" s="148"/>
      <c r="I59883"/>
    </row>
    <row r="59884" spans="1:9" x14ac:dyDescent="0.25">
      <c r="A59884"/>
      <c r="B59884"/>
      <c r="C59884"/>
      <c r="D59884"/>
      <c r="E59884" s="148"/>
      <c r="F59884" s="148"/>
      <c r="G59884" s="149"/>
      <c r="H59884" s="148"/>
      <c r="I59884"/>
    </row>
    <row r="59885" spans="1:9" x14ac:dyDescent="0.25">
      <c r="A59885"/>
      <c r="B59885"/>
      <c r="C59885"/>
      <c r="D59885"/>
      <c r="E59885" s="148"/>
      <c r="F59885" s="148"/>
      <c r="G59885" s="149"/>
      <c r="H59885" s="148"/>
      <c r="I59885"/>
    </row>
    <row r="59886" spans="1:9" x14ac:dyDescent="0.25">
      <c r="A59886"/>
      <c r="B59886"/>
      <c r="C59886"/>
      <c r="D59886"/>
      <c r="E59886" s="148"/>
      <c r="F59886" s="148"/>
      <c r="G59886" s="149"/>
      <c r="H59886" s="148"/>
      <c r="I59886"/>
    </row>
    <row r="59887" spans="1:9" x14ac:dyDescent="0.25">
      <c r="A59887"/>
      <c r="B59887"/>
      <c r="C59887"/>
      <c r="D59887"/>
      <c r="E59887" s="148"/>
      <c r="F59887" s="148"/>
      <c r="G59887" s="149"/>
      <c r="H59887" s="148"/>
      <c r="I59887"/>
    </row>
    <row r="59888" spans="1:9" x14ac:dyDescent="0.25">
      <c r="A59888"/>
      <c r="B59888"/>
      <c r="C59888"/>
      <c r="D59888"/>
      <c r="E59888" s="148"/>
      <c r="F59888" s="148"/>
      <c r="G59888" s="149"/>
      <c r="H59888" s="148"/>
      <c r="I59888"/>
    </row>
    <row r="59889" spans="1:9" x14ac:dyDescent="0.25">
      <c r="A59889"/>
      <c r="B59889"/>
      <c r="C59889"/>
      <c r="D59889"/>
      <c r="E59889" s="148"/>
      <c r="F59889" s="148"/>
      <c r="G59889" s="149"/>
      <c r="H59889" s="148"/>
      <c r="I59889"/>
    </row>
    <row r="59890" spans="1:9" x14ac:dyDescent="0.25">
      <c r="A59890"/>
      <c r="B59890"/>
      <c r="C59890"/>
      <c r="D59890"/>
      <c r="E59890" s="148"/>
      <c r="F59890" s="148"/>
      <c r="G59890" s="149"/>
      <c r="H59890" s="148"/>
      <c r="I59890"/>
    </row>
    <row r="59891" spans="1:9" x14ac:dyDescent="0.25">
      <c r="A59891"/>
      <c r="B59891"/>
      <c r="C59891"/>
      <c r="D59891"/>
      <c r="E59891" s="148"/>
      <c r="F59891" s="148"/>
      <c r="G59891" s="149"/>
      <c r="H59891" s="148"/>
      <c r="I59891"/>
    </row>
    <row r="59892" spans="1:9" x14ac:dyDescent="0.25">
      <c r="A59892"/>
      <c r="B59892"/>
      <c r="C59892"/>
      <c r="D59892"/>
      <c r="E59892" s="148"/>
      <c r="F59892" s="148"/>
      <c r="G59892" s="149"/>
      <c r="H59892" s="148"/>
      <c r="I59892"/>
    </row>
    <row r="59893" spans="1:9" x14ac:dyDescent="0.25">
      <c r="A59893"/>
      <c r="B59893"/>
      <c r="C59893"/>
      <c r="D59893"/>
      <c r="E59893" s="148"/>
      <c r="F59893" s="148"/>
      <c r="G59893" s="149"/>
      <c r="H59893" s="148"/>
      <c r="I59893"/>
    </row>
    <row r="59894" spans="1:9" x14ac:dyDescent="0.25">
      <c r="A59894"/>
      <c r="B59894"/>
      <c r="C59894"/>
      <c r="D59894"/>
      <c r="E59894" s="148"/>
      <c r="F59894" s="148"/>
      <c r="G59894" s="149"/>
      <c r="H59894" s="148"/>
      <c r="I59894"/>
    </row>
    <row r="59895" spans="1:9" x14ac:dyDescent="0.25">
      <c r="A59895"/>
      <c r="B59895"/>
      <c r="C59895"/>
      <c r="D59895"/>
      <c r="E59895" s="148"/>
      <c r="F59895" s="148"/>
      <c r="G59895" s="149"/>
      <c r="H59895" s="148"/>
      <c r="I59895"/>
    </row>
    <row r="59896" spans="1:9" x14ac:dyDescent="0.25">
      <c r="A59896"/>
      <c r="B59896"/>
      <c r="C59896"/>
      <c r="D59896"/>
      <c r="E59896" s="148"/>
      <c r="F59896" s="148"/>
      <c r="G59896" s="149"/>
      <c r="H59896" s="148"/>
      <c r="I59896"/>
    </row>
    <row r="59897" spans="1:9" x14ac:dyDescent="0.25">
      <c r="A59897"/>
      <c r="B59897"/>
      <c r="C59897"/>
      <c r="D59897"/>
      <c r="E59897" s="148"/>
      <c r="F59897" s="148"/>
      <c r="G59897" s="149"/>
      <c r="H59897" s="148"/>
      <c r="I59897"/>
    </row>
    <row r="59898" spans="1:9" x14ac:dyDescent="0.25">
      <c r="A59898"/>
      <c r="B59898"/>
      <c r="C59898"/>
      <c r="D59898"/>
      <c r="E59898" s="148"/>
      <c r="F59898" s="148"/>
      <c r="G59898" s="149"/>
      <c r="H59898" s="148"/>
      <c r="I59898"/>
    </row>
    <row r="59899" spans="1:9" x14ac:dyDescent="0.25">
      <c r="A59899"/>
      <c r="B59899"/>
      <c r="C59899"/>
      <c r="D59899"/>
      <c r="E59899" s="148"/>
      <c r="F59899" s="148"/>
      <c r="G59899" s="149"/>
      <c r="H59899" s="148"/>
      <c r="I59899"/>
    </row>
    <row r="59900" spans="1:9" x14ac:dyDescent="0.25">
      <c r="A59900"/>
      <c r="B59900"/>
      <c r="C59900"/>
      <c r="D59900"/>
      <c r="E59900" s="148"/>
      <c r="F59900" s="148"/>
      <c r="G59900" s="149"/>
      <c r="H59900" s="148"/>
      <c r="I59900"/>
    </row>
    <row r="59901" spans="1:9" x14ac:dyDescent="0.25">
      <c r="A59901"/>
      <c r="B59901"/>
      <c r="C59901"/>
      <c r="D59901"/>
      <c r="E59901" s="148"/>
      <c r="F59901" s="148"/>
      <c r="G59901" s="149"/>
      <c r="H59901" s="148"/>
      <c r="I59901"/>
    </row>
    <row r="59902" spans="1:9" x14ac:dyDescent="0.25">
      <c r="A59902"/>
      <c r="B59902"/>
      <c r="C59902"/>
      <c r="D59902"/>
      <c r="E59902" s="148"/>
      <c r="F59902" s="148"/>
      <c r="G59902" s="149"/>
      <c r="H59902" s="148"/>
      <c r="I59902"/>
    </row>
    <row r="59903" spans="1:9" x14ac:dyDescent="0.25">
      <c r="A59903"/>
      <c r="B59903"/>
      <c r="C59903"/>
      <c r="D59903"/>
      <c r="E59903" s="148"/>
      <c r="F59903" s="148"/>
      <c r="G59903" s="149"/>
      <c r="H59903" s="148"/>
      <c r="I59903"/>
    </row>
    <row r="59904" spans="1:9" x14ac:dyDescent="0.25">
      <c r="A59904"/>
      <c r="B59904"/>
      <c r="C59904"/>
      <c r="D59904"/>
      <c r="E59904" s="148"/>
      <c r="F59904" s="148"/>
      <c r="G59904" s="149"/>
      <c r="H59904" s="148"/>
      <c r="I59904"/>
    </row>
    <row r="59905" spans="1:9" x14ac:dyDescent="0.25">
      <c r="A59905"/>
      <c r="B59905"/>
      <c r="C59905"/>
      <c r="D59905"/>
      <c r="E59905" s="148"/>
      <c r="F59905" s="148"/>
      <c r="G59905" s="149"/>
      <c r="H59905" s="148"/>
      <c r="I59905"/>
    </row>
    <row r="59906" spans="1:9" x14ac:dyDescent="0.25">
      <c r="A59906"/>
      <c r="B59906"/>
      <c r="C59906"/>
      <c r="D59906"/>
      <c r="E59906" s="148"/>
      <c r="F59906" s="148"/>
      <c r="G59906" s="149"/>
      <c r="H59906" s="148"/>
      <c r="I59906"/>
    </row>
    <row r="59907" spans="1:9" x14ac:dyDescent="0.25">
      <c r="A59907"/>
      <c r="B59907"/>
      <c r="C59907"/>
      <c r="D59907"/>
      <c r="E59907" s="148"/>
      <c r="F59907" s="148"/>
      <c r="G59907" s="149"/>
      <c r="H59907" s="148"/>
      <c r="I59907"/>
    </row>
    <row r="59908" spans="1:9" x14ac:dyDescent="0.25">
      <c r="A59908"/>
      <c r="B59908"/>
      <c r="C59908"/>
      <c r="D59908"/>
      <c r="E59908" s="148"/>
      <c r="F59908" s="148"/>
      <c r="G59908" s="149"/>
      <c r="H59908" s="148"/>
      <c r="I59908"/>
    </row>
    <row r="59909" spans="1:9" x14ac:dyDescent="0.25">
      <c r="A59909"/>
      <c r="B59909"/>
      <c r="C59909"/>
      <c r="D59909"/>
      <c r="E59909" s="148"/>
      <c r="F59909" s="148"/>
      <c r="G59909" s="149"/>
      <c r="H59909" s="148"/>
      <c r="I59909"/>
    </row>
    <row r="59910" spans="1:9" x14ac:dyDescent="0.25">
      <c r="A59910"/>
      <c r="B59910"/>
      <c r="C59910"/>
      <c r="D59910"/>
      <c r="E59910" s="148"/>
      <c r="F59910" s="148"/>
      <c r="G59910" s="149"/>
      <c r="H59910" s="148"/>
      <c r="I59910"/>
    </row>
    <row r="59911" spans="1:9" x14ac:dyDescent="0.25">
      <c r="A59911"/>
      <c r="B59911"/>
      <c r="C59911"/>
      <c r="D59911"/>
      <c r="E59911" s="148"/>
      <c r="F59911" s="148"/>
      <c r="G59911" s="149"/>
      <c r="H59911" s="148"/>
      <c r="I59911"/>
    </row>
    <row r="59912" spans="1:9" x14ac:dyDescent="0.25">
      <c r="A59912"/>
      <c r="B59912"/>
      <c r="C59912"/>
      <c r="D59912"/>
      <c r="E59912" s="148"/>
      <c r="F59912" s="148"/>
      <c r="G59912" s="149"/>
      <c r="H59912" s="148"/>
      <c r="I59912"/>
    </row>
    <row r="59913" spans="1:9" x14ac:dyDescent="0.25">
      <c r="A59913"/>
      <c r="B59913"/>
      <c r="C59913"/>
      <c r="D59913"/>
      <c r="E59913" s="148"/>
      <c r="F59913" s="148"/>
      <c r="G59913" s="149"/>
      <c r="H59913" s="148"/>
      <c r="I59913"/>
    </row>
    <row r="59914" spans="1:9" x14ac:dyDescent="0.25">
      <c r="A59914"/>
      <c r="B59914"/>
      <c r="C59914"/>
      <c r="D59914"/>
      <c r="E59914" s="148"/>
      <c r="F59914" s="148"/>
      <c r="G59914" s="149"/>
      <c r="H59914" s="148"/>
      <c r="I59914"/>
    </row>
    <row r="59915" spans="1:9" x14ac:dyDescent="0.25">
      <c r="A59915"/>
      <c r="B59915"/>
      <c r="C59915"/>
      <c r="D59915"/>
      <c r="E59915" s="148"/>
      <c r="F59915" s="148"/>
      <c r="G59915" s="149"/>
      <c r="H59915" s="148"/>
      <c r="I59915"/>
    </row>
    <row r="59916" spans="1:9" x14ac:dyDescent="0.25">
      <c r="A59916"/>
      <c r="B59916"/>
      <c r="C59916"/>
      <c r="D59916"/>
      <c r="E59916" s="148"/>
      <c r="F59916" s="148"/>
      <c r="G59916" s="149"/>
      <c r="H59916" s="148"/>
      <c r="I59916"/>
    </row>
    <row r="59917" spans="1:9" x14ac:dyDescent="0.25">
      <c r="A59917"/>
      <c r="B59917"/>
      <c r="C59917"/>
      <c r="D59917"/>
      <c r="E59917" s="148"/>
      <c r="F59917" s="148"/>
      <c r="G59917" s="149"/>
      <c r="H59917" s="148"/>
      <c r="I59917"/>
    </row>
    <row r="59918" spans="1:9" x14ac:dyDescent="0.25">
      <c r="A59918"/>
      <c r="B59918"/>
      <c r="C59918"/>
      <c r="D59918"/>
      <c r="E59918" s="148"/>
      <c r="F59918" s="148"/>
      <c r="G59918" s="149"/>
      <c r="H59918" s="148"/>
      <c r="I59918"/>
    </row>
    <row r="59919" spans="1:9" x14ac:dyDescent="0.25">
      <c r="A59919"/>
      <c r="B59919"/>
      <c r="C59919"/>
      <c r="D59919"/>
      <c r="E59919" s="148"/>
      <c r="F59919" s="148"/>
      <c r="G59919" s="149"/>
      <c r="H59919" s="148"/>
      <c r="I59919"/>
    </row>
    <row r="59920" spans="1:9" x14ac:dyDescent="0.25">
      <c r="A59920"/>
      <c r="B59920"/>
      <c r="C59920"/>
      <c r="D59920"/>
      <c r="E59920" s="148"/>
      <c r="F59920" s="148"/>
      <c r="G59920" s="149"/>
      <c r="H59920" s="148"/>
      <c r="I59920"/>
    </row>
    <row r="59921" spans="1:9" x14ac:dyDescent="0.25">
      <c r="A59921"/>
      <c r="B59921"/>
      <c r="C59921"/>
      <c r="D59921"/>
      <c r="E59921" s="148"/>
      <c r="F59921" s="148"/>
      <c r="G59921" s="149"/>
      <c r="H59921" s="148"/>
      <c r="I59921"/>
    </row>
    <row r="59922" spans="1:9" x14ac:dyDescent="0.25">
      <c r="A59922"/>
      <c r="B59922"/>
      <c r="C59922"/>
      <c r="D59922"/>
      <c r="E59922" s="148"/>
      <c r="F59922" s="148"/>
      <c r="G59922" s="149"/>
      <c r="H59922" s="148"/>
      <c r="I59922"/>
    </row>
    <row r="59923" spans="1:9" x14ac:dyDescent="0.25">
      <c r="A59923"/>
      <c r="B59923"/>
      <c r="C59923"/>
      <c r="D59923"/>
      <c r="E59923" s="148"/>
      <c r="F59923" s="148"/>
      <c r="G59923" s="149"/>
      <c r="H59923" s="148"/>
      <c r="I59923"/>
    </row>
    <row r="59924" spans="1:9" x14ac:dyDescent="0.25">
      <c r="A59924"/>
      <c r="B59924"/>
      <c r="C59924"/>
      <c r="D59924"/>
      <c r="E59924" s="148"/>
      <c r="F59924" s="148"/>
      <c r="G59924" s="149"/>
      <c r="H59924" s="148"/>
      <c r="I59924"/>
    </row>
    <row r="59925" spans="1:9" x14ac:dyDescent="0.25">
      <c r="A59925"/>
      <c r="B59925"/>
      <c r="C59925"/>
      <c r="D59925"/>
      <c r="E59925" s="148"/>
      <c r="F59925" s="148"/>
      <c r="G59925" s="149"/>
      <c r="H59925" s="148"/>
      <c r="I59925"/>
    </row>
    <row r="59926" spans="1:9" x14ac:dyDescent="0.25">
      <c r="A59926"/>
      <c r="B59926"/>
      <c r="C59926"/>
      <c r="D59926"/>
      <c r="E59926" s="148"/>
      <c r="F59926" s="148"/>
      <c r="G59926" s="149"/>
      <c r="H59926" s="148"/>
      <c r="I59926"/>
    </row>
    <row r="59927" spans="1:9" x14ac:dyDescent="0.25">
      <c r="A59927"/>
      <c r="B59927"/>
      <c r="C59927"/>
      <c r="D59927"/>
      <c r="E59927" s="148"/>
      <c r="F59927" s="148"/>
      <c r="G59927" s="149"/>
      <c r="H59927" s="148"/>
      <c r="I59927"/>
    </row>
    <row r="59928" spans="1:9" x14ac:dyDescent="0.25">
      <c r="A59928"/>
      <c r="B59928"/>
      <c r="C59928"/>
      <c r="D59928"/>
      <c r="E59928" s="148"/>
      <c r="F59928" s="148"/>
      <c r="G59928" s="149"/>
      <c r="H59928" s="148"/>
      <c r="I59928"/>
    </row>
    <row r="59929" spans="1:9" x14ac:dyDescent="0.25">
      <c r="A59929"/>
      <c r="B59929"/>
      <c r="C59929"/>
      <c r="D59929"/>
      <c r="E59929" s="148"/>
      <c r="F59929" s="148"/>
      <c r="G59929" s="149"/>
      <c r="H59929" s="148"/>
      <c r="I59929"/>
    </row>
    <row r="59930" spans="1:9" x14ac:dyDescent="0.25">
      <c r="A59930"/>
      <c r="B59930"/>
      <c r="C59930"/>
      <c r="D59930"/>
      <c r="E59930" s="148"/>
      <c r="F59930" s="148"/>
      <c r="G59930" s="149"/>
      <c r="H59930" s="148"/>
      <c r="I59930"/>
    </row>
    <row r="59931" spans="1:9" x14ac:dyDescent="0.25">
      <c r="A59931"/>
      <c r="B59931"/>
      <c r="C59931"/>
      <c r="D59931"/>
      <c r="E59931" s="148"/>
      <c r="F59931" s="148"/>
      <c r="G59931" s="149"/>
      <c r="H59931" s="148"/>
      <c r="I59931"/>
    </row>
    <row r="59932" spans="1:9" x14ac:dyDescent="0.25">
      <c r="A59932"/>
      <c r="B59932"/>
      <c r="C59932"/>
      <c r="D59932"/>
      <c r="E59932" s="148"/>
      <c r="F59932" s="148"/>
      <c r="G59932" s="149"/>
      <c r="H59932" s="148"/>
      <c r="I59932"/>
    </row>
    <row r="59933" spans="1:9" x14ac:dyDescent="0.25">
      <c r="A59933"/>
      <c r="B59933"/>
      <c r="C59933"/>
      <c r="D59933"/>
      <c r="E59933" s="148"/>
      <c r="F59933" s="148"/>
      <c r="G59933" s="149"/>
      <c r="H59933" s="148"/>
      <c r="I59933"/>
    </row>
    <row r="59934" spans="1:9" x14ac:dyDescent="0.25">
      <c r="A59934"/>
      <c r="B59934"/>
      <c r="C59934"/>
      <c r="D59934"/>
      <c r="E59934" s="148"/>
      <c r="F59934" s="148"/>
      <c r="G59934" s="149"/>
      <c r="H59934" s="148"/>
      <c r="I59934"/>
    </row>
    <row r="59935" spans="1:9" x14ac:dyDescent="0.25">
      <c r="A59935"/>
      <c r="B59935"/>
      <c r="C59935"/>
      <c r="D59935"/>
      <c r="E59935" s="148"/>
      <c r="F59935" s="148"/>
      <c r="G59935" s="149"/>
      <c r="H59935" s="148"/>
      <c r="I59935"/>
    </row>
    <row r="59936" spans="1:9" x14ac:dyDescent="0.25">
      <c r="A59936"/>
      <c r="B59936"/>
      <c r="C59936"/>
      <c r="D59936"/>
      <c r="E59936" s="148"/>
      <c r="F59936" s="148"/>
      <c r="G59936" s="149"/>
      <c r="H59936" s="148"/>
      <c r="I59936"/>
    </row>
    <row r="59937" spans="1:9" x14ac:dyDescent="0.25">
      <c r="A59937"/>
      <c r="B59937"/>
      <c r="C59937"/>
      <c r="D59937"/>
      <c r="E59937" s="148"/>
      <c r="F59937" s="148"/>
      <c r="G59937" s="149"/>
      <c r="H59937" s="148"/>
      <c r="I59937"/>
    </row>
    <row r="59938" spans="1:9" x14ac:dyDescent="0.25">
      <c r="A59938"/>
      <c r="B59938"/>
      <c r="C59938"/>
      <c r="D59938"/>
      <c r="E59938" s="148"/>
      <c r="F59938" s="148"/>
      <c r="G59938" s="149"/>
      <c r="H59938" s="148"/>
      <c r="I59938"/>
    </row>
    <row r="59939" spans="1:9" x14ac:dyDescent="0.25">
      <c r="A59939"/>
      <c r="B59939"/>
      <c r="C59939"/>
      <c r="D59939"/>
      <c r="E59939" s="148"/>
      <c r="F59939" s="148"/>
      <c r="G59939" s="149"/>
      <c r="H59939" s="148"/>
      <c r="I59939"/>
    </row>
    <row r="59940" spans="1:9" x14ac:dyDescent="0.25">
      <c r="A59940"/>
      <c r="B59940"/>
      <c r="C59940"/>
      <c r="D59940"/>
      <c r="E59940" s="148"/>
      <c r="F59940" s="148"/>
      <c r="G59940" s="149"/>
      <c r="H59940" s="148"/>
      <c r="I59940"/>
    </row>
    <row r="59941" spans="1:9" x14ac:dyDescent="0.25">
      <c r="A59941"/>
      <c r="B59941"/>
      <c r="C59941"/>
      <c r="D59941"/>
      <c r="E59941" s="148"/>
      <c r="F59941" s="148"/>
      <c r="G59941" s="149"/>
      <c r="H59941" s="148"/>
      <c r="I59941"/>
    </row>
    <row r="59942" spans="1:9" x14ac:dyDescent="0.25">
      <c r="A59942"/>
      <c r="B59942"/>
      <c r="C59942"/>
      <c r="D59942"/>
      <c r="E59942" s="148"/>
      <c r="F59942" s="148"/>
      <c r="G59942" s="149"/>
      <c r="H59942" s="148"/>
      <c r="I59942"/>
    </row>
    <row r="59943" spans="1:9" x14ac:dyDescent="0.25">
      <c r="A59943"/>
      <c r="B59943"/>
      <c r="C59943"/>
      <c r="D59943"/>
      <c r="E59943" s="148"/>
      <c r="F59943" s="148"/>
      <c r="G59943" s="149"/>
      <c r="H59943" s="148"/>
      <c r="I59943"/>
    </row>
    <row r="59944" spans="1:9" x14ac:dyDescent="0.25">
      <c r="A59944"/>
      <c r="B59944"/>
      <c r="C59944"/>
      <c r="D59944"/>
      <c r="E59944" s="148"/>
      <c r="F59944" s="148"/>
      <c r="G59944" s="149"/>
      <c r="H59944" s="148"/>
      <c r="I59944"/>
    </row>
    <row r="59945" spans="1:9" x14ac:dyDescent="0.25">
      <c r="A59945"/>
      <c r="B59945"/>
      <c r="C59945"/>
      <c r="D59945"/>
      <c r="E59945" s="148"/>
      <c r="F59945" s="148"/>
      <c r="G59945" s="149"/>
      <c r="H59945" s="148"/>
      <c r="I59945"/>
    </row>
    <row r="59946" spans="1:9" x14ac:dyDescent="0.25">
      <c r="A59946"/>
      <c r="B59946"/>
      <c r="C59946"/>
      <c r="D59946"/>
      <c r="E59946" s="148"/>
      <c r="F59946" s="148"/>
      <c r="G59946" s="149"/>
      <c r="H59946" s="148"/>
      <c r="I59946"/>
    </row>
    <row r="59947" spans="1:9" x14ac:dyDescent="0.25">
      <c r="A59947"/>
      <c r="B59947"/>
      <c r="C59947"/>
      <c r="D59947"/>
      <c r="E59947" s="148"/>
      <c r="F59947" s="148"/>
      <c r="G59947" s="149"/>
      <c r="H59947" s="148"/>
      <c r="I59947"/>
    </row>
    <row r="59948" spans="1:9" x14ac:dyDescent="0.25">
      <c r="A59948"/>
      <c r="B59948"/>
      <c r="C59948"/>
      <c r="D59948"/>
      <c r="E59948" s="148"/>
      <c r="F59948" s="148"/>
      <c r="G59948" s="149"/>
      <c r="H59948" s="148"/>
      <c r="I59948"/>
    </row>
    <row r="59949" spans="1:9" x14ac:dyDescent="0.25">
      <c r="A59949"/>
      <c r="B59949"/>
      <c r="C59949"/>
      <c r="D59949"/>
      <c r="E59949" s="148"/>
      <c r="F59949" s="148"/>
      <c r="G59949" s="149"/>
      <c r="H59949" s="148"/>
      <c r="I59949"/>
    </row>
    <row r="59950" spans="1:9" x14ac:dyDescent="0.25">
      <c r="A59950"/>
      <c r="B59950"/>
      <c r="C59950"/>
      <c r="D59950"/>
      <c r="E59950" s="148"/>
      <c r="F59950" s="148"/>
      <c r="G59950" s="149"/>
      <c r="H59950" s="148"/>
      <c r="I59950"/>
    </row>
    <row r="59951" spans="1:9" x14ac:dyDescent="0.25">
      <c r="A59951"/>
      <c r="B59951"/>
      <c r="C59951"/>
      <c r="D59951"/>
      <c r="E59951" s="148"/>
      <c r="F59951" s="148"/>
      <c r="G59951" s="149"/>
      <c r="H59951" s="148"/>
      <c r="I59951"/>
    </row>
    <row r="59952" spans="1:9" x14ac:dyDescent="0.25">
      <c r="A59952"/>
      <c r="B59952"/>
      <c r="C59952"/>
      <c r="D59952"/>
      <c r="E59952" s="148"/>
      <c r="F59952" s="148"/>
      <c r="G59952" s="149"/>
      <c r="H59952" s="148"/>
      <c r="I59952"/>
    </row>
    <row r="59953" spans="1:9" x14ac:dyDescent="0.25">
      <c r="A59953"/>
      <c r="B59953"/>
      <c r="C59953"/>
      <c r="D59953"/>
      <c r="E59953" s="148"/>
      <c r="F59953" s="148"/>
      <c r="G59953" s="149"/>
      <c r="H59953" s="148"/>
      <c r="I59953"/>
    </row>
    <row r="59954" spans="1:9" x14ac:dyDescent="0.25">
      <c r="A59954"/>
      <c r="B59954"/>
      <c r="C59954"/>
      <c r="D59954"/>
      <c r="E59954" s="148"/>
      <c r="F59954" s="148"/>
      <c r="G59954" s="149"/>
      <c r="H59954" s="148"/>
      <c r="I59954"/>
    </row>
    <row r="59955" spans="1:9" x14ac:dyDescent="0.25">
      <c r="A59955"/>
      <c r="B59955"/>
      <c r="C59955"/>
      <c r="D59955"/>
      <c r="E59955" s="148"/>
      <c r="F59955" s="148"/>
      <c r="G59955" s="149"/>
      <c r="H59955" s="148"/>
      <c r="I59955"/>
    </row>
    <row r="59956" spans="1:9" x14ac:dyDescent="0.25">
      <c r="A59956"/>
      <c r="B59956"/>
      <c r="C59956"/>
      <c r="D59956"/>
      <c r="E59956" s="148"/>
      <c r="F59956" s="148"/>
      <c r="G59956" s="149"/>
      <c r="H59956" s="148"/>
      <c r="I59956"/>
    </row>
    <row r="59957" spans="1:9" x14ac:dyDescent="0.25">
      <c r="A59957"/>
      <c r="B59957"/>
      <c r="C59957"/>
      <c r="D59957"/>
      <c r="E59957" s="148"/>
      <c r="F59957" s="148"/>
      <c r="G59957" s="149"/>
      <c r="H59957" s="148"/>
      <c r="I59957"/>
    </row>
    <row r="59958" spans="1:9" x14ac:dyDescent="0.25">
      <c r="A59958"/>
      <c r="B59958"/>
      <c r="C59958"/>
      <c r="D59958"/>
      <c r="E59958" s="148"/>
      <c r="F59958" s="148"/>
      <c r="G59958" s="149"/>
      <c r="H59958" s="148"/>
      <c r="I59958"/>
    </row>
    <row r="59959" spans="1:9" x14ac:dyDescent="0.25">
      <c r="A59959"/>
      <c r="B59959"/>
      <c r="C59959"/>
      <c r="D59959"/>
      <c r="E59959" s="148"/>
      <c r="F59959" s="148"/>
      <c r="G59959" s="149"/>
      <c r="H59959" s="148"/>
      <c r="I59959"/>
    </row>
    <row r="59960" spans="1:9" x14ac:dyDescent="0.25">
      <c r="A59960"/>
      <c r="B59960"/>
      <c r="C59960"/>
      <c r="D59960"/>
      <c r="E59960" s="148"/>
      <c r="F59960" s="148"/>
      <c r="G59960" s="149"/>
      <c r="H59960" s="148"/>
      <c r="I59960"/>
    </row>
    <row r="59961" spans="1:9" x14ac:dyDescent="0.25">
      <c r="A59961"/>
      <c r="B59961"/>
      <c r="C59961"/>
      <c r="D59961"/>
      <c r="E59961" s="148"/>
      <c r="F59961" s="148"/>
      <c r="G59961" s="149"/>
      <c r="H59961" s="148"/>
      <c r="I59961"/>
    </row>
    <row r="59962" spans="1:9" x14ac:dyDescent="0.25">
      <c r="A59962"/>
      <c r="B59962"/>
      <c r="C59962"/>
      <c r="D59962"/>
      <c r="E59962" s="148"/>
      <c r="F59962" s="148"/>
      <c r="G59962" s="149"/>
      <c r="H59962" s="148"/>
      <c r="I59962"/>
    </row>
    <row r="59963" spans="1:9" x14ac:dyDescent="0.25">
      <c r="A59963"/>
      <c r="B59963"/>
      <c r="C59963"/>
      <c r="D59963"/>
      <c r="E59963" s="148"/>
      <c r="F59963" s="148"/>
      <c r="G59963" s="149"/>
      <c r="H59963" s="148"/>
      <c r="I59963"/>
    </row>
    <row r="59964" spans="1:9" x14ac:dyDescent="0.25">
      <c r="A59964"/>
      <c r="B59964"/>
      <c r="C59964"/>
      <c r="D59964"/>
      <c r="E59964" s="148"/>
      <c r="F59964" s="148"/>
      <c r="G59964" s="149"/>
      <c r="H59964" s="148"/>
      <c r="I59964"/>
    </row>
    <row r="59965" spans="1:9" x14ac:dyDescent="0.25">
      <c r="A59965"/>
      <c r="B59965"/>
      <c r="C59965"/>
      <c r="D59965"/>
      <c r="E59965" s="148"/>
      <c r="F59965" s="148"/>
      <c r="G59965" s="149"/>
      <c r="H59965" s="148"/>
      <c r="I59965"/>
    </row>
    <row r="59966" spans="1:9" x14ac:dyDescent="0.25">
      <c r="A59966"/>
      <c r="B59966"/>
      <c r="C59966"/>
      <c r="D59966"/>
      <c r="E59966" s="148"/>
      <c r="F59966" s="148"/>
      <c r="G59966" s="149"/>
      <c r="H59966" s="148"/>
      <c r="I59966"/>
    </row>
    <row r="59967" spans="1:9" x14ac:dyDescent="0.25">
      <c r="A59967"/>
      <c r="B59967"/>
      <c r="C59967"/>
      <c r="D59967"/>
      <c r="E59967" s="148"/>
      <c r="F59967" s="148"/>
      <c r="G59967" s="149"/>
      <c r="H59967" s="148"/>
      <c r="I59967"/>
    </row>
    <row r="59968" spans="1:9" x14ac:dyDescent="0.25">
      <c r="A59968"/>
      <c r="B59968"/>
      <c r="C59968"/>
      <c r="D59968"/>
      <c r="E59968" s="148"/>
      <c r="F59968" s="148"/>
      <c r="G59968" s="149"/>
      <c r="H59968" s="148"/>
      <c r="I59968"/>
    </row>
    <row r="59969" spans="1:9" x14ac:dyDescent="0.25">
      <c r="A59969"/>
      <c r="B59969"/>
      <c r="C59969"/>
      <c r="D59969"/>
      <c r="E59969" s="148"/>
      <c r="F59969" s="148"/>
      <c r="G59969" s="149"/>
      <c r="H59969" s="148"/>
      <c r="I59969"/>
    </row>
    <row r="59970" spans="1:9" x14ac:dyDescent="0.25">
      <c r="A59970"/>
      <c r="B59970"/>
      <c r="C59970"/>
      <c r="D59970"/>
      <c r="E59970" s="148"/>
      <c r="F59970" s="148"/>
      <c r="G59970" s="149"/>
      <c r="H59970" s="148"/>
      <c r="I59970"/>
    </row>
    <row r="59971" spans="1:9" x14ac:dyDescent="0.25">
      <c r="A59971"/>
      <c r="B59971"/>
      <c r="C59971"/>
      <c r="D59971"/>
      <c r="E59971" s="148"/>
      <c r="F59971" s="148"/>
      <c r="G59971" s="149"/>
      <c r="H59971" s="148"/>
      <c r="I59971"/>
    </row>
    <row r="59972" spans="1:9" x14ac:dyDescent="0.25">
      <c r="A59972"/>
      <c r="B59972"/>
      <c r="C59972"/>
      <c r="D59972"/>
      <c r="E59972" s="148"/>
      <c r="F59972" s="148"/>
      <c r="G59972" s="149"/>
      <c r="H59972" s="148"/>
      <c r="I59972"/>
    </row>
    <row r="59973" spans="1:9" x14ac:dyDescent="0.25">
      <c r="A59973"/>
      <c r="B59973"/>
      <c r="C59973"/>
      <c r="D59973"/>
      <c r="E59973" s="148"/>
      <c r="F59973" s="148"/>
      <c r="G59973" s="149"/>
      <c r="H59973" s="148"/>
      <c r="I59973"/>
    </row>
    <row r="59974" spans="1:9" x14ac:dyDescent="0.25">
      <c r="A59974"/>
      <c r="B59974"/>
      <c r="C59974"/>
      <c r="D59974"/>
      <c r="E59974" s="148"/>
      <c r="F59974" s="148"/>
      <c r="G59974" s="149"/>
      <c r="H59974" s="148"/>
      <c r="I59974"/>
    </row>
    <row r="59975" spans="1:9" x14ac:dyDescent="0.25">
      <c r="A59975"/>
      <c r="B59975"/>
      <c r="C59975"/>
      <c r="D59975"/>
      <c r="E59975" s="148"/>
      <c r="F59975" s="148"/>
      <c r="G59975" s="149"/>
      <c r="H59975" s="148"/>
      <c r="I59975"/>
    </row>
    <row r="59976" spans="1:9" x14ac:dyDescent="0.25">
      <c r="A59976"/>
      <c r="B59976"/>
      <c r="C59976"/>
      <c r="D59976"/>
      <c r="E59976" s="148"/>
      <c r="F59976" s="148"/>
      <c r="G59976" s="149"/>
      <c r="H59976" s="148"/>
      <c r="I59976"/>
    </row>
    <row r="59977" spans="1:9" x14ac:dyDescent="0.25">
      <c r="A59977"/>
      <c r="B59977"/>
      <c r="C59977"/>
      <c r="D59977"/>
      <c r="E59977" s="148"/>
      <c r="F59977" s="148"/>
      <c r="G59977" s="149"/>
      <c r="H59977" s="148"/>
      <c r="I59977"/>
    </row>
    <row r="59978" spans="1:9" x14ac:dyDescent="0.25">
      <c r="A59978"/>
      <c r="B59978"/>
      <c r="C59978"/>
      <c r="D59978"/>
      <c r="E59978" s="148"/>
      <c r="F59978" s="148"/>
      <c r="G59978" s="149"/>
      <c r="H59978" s="148"/>
      <c r="I59978"/>
    </row>
    <row r="59979" spans="1:9" x14ac:dyDescent="0.25">
      <c r="A59979"/>
      <c r="B59979"/>
      <c r="C59979"/>
      <c r="D59979"/>
      <c r="E59979" s="148"/>
      <c r="F59979" s="148"/>
      <c r="G59979" s="149"/>
      <c r="H59979" s="148"/>
      <c r="I59979"/>
    </row>
    <row r="59980" spans="1:9" x14ac:dyDescent="0.25">
      <c r="A59980"/>
      <c r="B59980"/>
      <c r="C59980"/>
      <c r="D59980"/>
      <c r="E59980" s="148"/>
      <c r="F59980" s="148"/>
      <c r="G59980" s="149"/>
      <c r="H59980" s="148"/>
      <c r="I59980"/>
    </row>
    <row r="59981" spans="1:9" x14ac:dyDescent="0.25">
      <c r="A59981"/>
      <c r="B59981"/>
      <c r="C59981"/>
      <c r="D59981"/>
      <c r="E59981" s="148"/>
      <c r="F59981" s="148"/>
      <c r="G59981" s="149"/>
      <c r="H59981" s="148"/>
      <c r="I59981"/>
    </row>
    <row r="59982" spans="1:9" x14ac:dyDescent="0.25">
      <c r="A59982"/>
      <c r="B59982"/>
      <c r="C59982"/>
      <c r="D59982"/>
      <c r="E59982" s="148"/>
      <c r="F59982" s="148"/>
      <c r="G59982" s="149"/>
      <c r="H59982" s="148"/>
      <c r="I59982"/>
    </row>
    <row r="59983" spans="1:9" x14ac:dyDescent="0.25">
      <c r="A59983"/>
      <c r="B59983"/>
      <c r="C59983"/>
      <c r="D59983"/>
      <c r="E59983" s="148"/>
      <c r="F59983" s="148"/>
      <c r="G59983" s="149"/>
      <c r="H59983" s="148"/>
      <c r="I59983"/>
    </row>
    <row r="59984" spans="1:9" x14ac:dyDescent="0.25">
      <c r="A59984"/>
      <c r="B59984"/>
      <c r="C59984"/>
      <c r="D59984"/>
      <c r="E59984" s="148"/>
      <c r="F59984" s="148"/>
      <c r="G59984" s="149"/>
      <c r="H59984" s="148"/>
      <c r="I59984"/>
    </row>
    <row r="59985" spans="1:9" x14ac:dyDescent="0.25">
      <c r="A59985"/>
      <c r="B59985"/>
      <c r="C59985"/>
      <c r="D59985"/>
      <c r="E59985" s="148"/>
      <c r="F59985" s="148"/>
      <c r="G59985" s="149"/>
      <c r="H59985" s="148"/>
      <c r="I59985"/>
    </row>
    <row r="59986" spans="1:9" x14ac:dyDescent="0.25">
      <c r="A59986"/>
      <c r="B59986"/>
      <c r="C59986"/>
      <c r="D59986"/>
      <c r="E59986" s="148"/>
      <c r="F59986" s="148"/>
      <c r="G59986" s="149"/>
      <c r="H59986" s="148"/>
      <c r="I59986"/>
    </row>
    <row r="59987" spans="1:9" x14ac:dyDescent="0.25">
      <c r="A59987"/>
      <c r="B59987"/>
      <c r="C59987"/>
      <c r="D59987"/>
      <c r="E59987" s="148"/>
      <c r="F59987" s="148"/>
      <c r="G59987" s="149"/>
      <c r="H59987" s="148"/>
      <c r="I59987"/>
    </row>
    <row r="59988" spans="1:9" x14ac:dyDescent="0.25">
      <c r="A59988"/>
      <c r="B59988"/>
      <c r="C59988"/>
      <c r="D59988"/>
      <c r="E59988" s="148"/>
      <c r="F59988" s="148"/>
      <c r="G59988" s="149"/>
      <c r="H59988" s="148"/>
      <c r="I59988"/>
    </row>
    <row r="59989" spans="1:9" x14ac:dyDescent="0.25">
      <c r="A59989"/>
      <c r="B59989"/>
      <c r="C59989"/>
      <c r="D59989"/>
      <c r="E59989" s="148"/>
      <c r="F59989" s="148"/>
      <c r="G59989" s="149"/>
      <c r="H59989" s="148"/>
      <c r="I59989"/>
    </row>
    <row r="59990" spans="1:9" x14ac:dyDescent="0.25">
      <c r="A59990"/>
      <c r="B59990"/>
      <c r="C59990"/>
      <c r="D59990"/>
      <c r="E59990" s="148"/>
      <c r="F59990" s="148"/>
      <c r="G59990" s="149"/>
      <c r="H59990" s="148"/>
      <c r="I59990"/>
    </row>
    <row r="59991" spans="1:9" x14ac:dyDescent="0.25">
      <c r="A59991"/>
      <c r="B59991"/>
      <c r="C59991"/>
      <c r="D59991"/>
      <c r="E59991" s="148"/>
      <c r="F59991" s="148"/>
      <c r="G59991" s="149"/>
      <c r="H59991" s="148"/>
      <c r="I59991"/>
    </row>
    <row r="59992" spans="1:9" x14ac:dyDescent="0.25">
      <c r="A59992"/>
      <c r="B59992"/>
      <c r="C59992"/>
      <c r="D59992"/>
      <c r="E59992" s="148"/>
      <c r="F59992" s="148"/>
      <c r="G59992" s="149"/>
      <c r="H59992" s="148"/>
      <c r="I59992"/>
    </row>
    <row r="59993" spans="1:9" x14ac:dyDescent="0.25">
      <c r="A59993"/>
      <c r="B59993"/>
      <c r="C59993"/>
      <c r="D59993"/>
      <c r="E59993" s="148"/>
      <c r="F59993" s="148"/>
      <c r="G59993" s="149"/>
      <c r="H59993" s="148"/>
      <c r="I59993"/>
    </row>
    <row r="59994" spans="1:9" x14ac:dyDescent="0.25">
      <c r="A59994"/>
      <c r="B59994"/>
      <c r="C59994"/>
      <c r="D59994"/>
      <c r="E59994" s="148"/>
      <c r="F59994" s="148"/>
      <c r="G59994" s="149"/>
      <c r="H59994" s="148"/>
      <c r="I59994"/>
    </row>
    <row r="59995" spans="1:9" x14ac:dyDescent="0.25">
      <c r="A59995"/>
      <c r="B59995"/>
      <c r="C59995"/>
      <c r="D59995"/>
      <c r="E59995" s="148"/>
      <c r="F59995" s="148"/>
      <c r="G59995" s="149"/>
      <c r="H59995" s="148"/>
      <c r="I59995"/>
    </row>
    <row r="59996" spans="1:9" x14ac:dyDescent="0.25">
      <c r="A59996"/>
      <c r="B59996"/>
      <c r="C59996"/>
      <c r="D59996"/>
      <c r="E59996" s="148"/>
      <c r="F59996" s="148"/>
      <c r="G59996" s="149"/>
      <c r="H59996" s="148"/>
      <c r="I59996"/>
    </row>
    <row r="59997" spans="1:9" x14ac:dyDescent="0.25">
      <c r="A59997"/>
      <c r="B59997"/>
      <c r="C59997"/>
      <c r="D59997"/>
      <c r="E59997" s="148"/>
      <c r="F59997" s="148"/>
      <c r="G59997" s="149"/>
      <c r="H59997" s="148"/>
      <c r="I59997"/>
    </row>
    <row r="59998" spans="1:9" x14ac:dyDescent="0.25">
      <c r="A59998"/>
      <c r="B59998"/>
      <c r="C59998"/>
      <c r="D59998"/>
      <c r="E59998" s="148"/>
      <c r="F59998" s="148"/>
      <c r="G59998" s="149"/>
      <c r="H59998" s="148"/>
      <c r="I59998"/>
    </row>
    <row r="59999" spans="1:9" x14ac:dyDescent="0.25">
      <c r="A59999"/>
      <c r="B59999"/>
      <c r="C59999"/>
      <c r="D59999"/>
      <c r="E59999" s="148"/>
      <c r="F59999" s="148"/>
      <c r="G59999" s="149"/>
      <c r="H59999" s="148"/>
      <c r="I59999"/>
    </row>
    <row r="60000" spans="1:9" x14ac:dyDescent="0.25">
      <c r="A60000"/>
      <c r="B60000"/>
      <c r="C60000"/>
      <c r="D60000"/>
      <c r="E60000" s="148"/>
      <c r="F60000" s="148"/>
      <c r="G60000" s="149"/>
      <c r="H60000" s="148"/>
      <c r="I60000"/>
    </row>
    <row r="60001" spans="1:9" x14ac:dyDescent="0.25">
      <c r="A60001"/>
      <c r="B60001"/>
      <c r="C60001"/>
      <c r="D60001"/>
      <c r="E60001" s="148"/>
      <c r="F60001" s="148"/>
      <c r="G60001" s="149"/>
      <c r="H60001" s="148"/>
      <c r="I60001"/>
    </row>
    <row r="60002" spans="1:9" x14ac:dyDescent="0.25">
      <c r="A60002"/>
      <c r="B60002"/>
      <c r="C60002"/>
      <c r="D60002"/>
      <c r="E60002" s="148"/>
      <c r="F60002" s="148"/>
      <c r="G60002" s="149"/>
      <c r="H60002" s="148"/>
      <c r="I60002"/>
    </row>
    <row r="60003" spans="1:9" x14ac:dyDescent="0.25">
      <c r="A60003"/>
      <c r="B60003"/>
      <c r="C60003"/>
      <c r="D60003"/>
      <c r="E60003" s="148"/>
      <c r="F60003" s="148"/>
      <c r="G60003" s="149"/>
      <c r="H60003" s="148"/>
      <c r="I60003"/>
    </row>
    <row r="60004" spans="1:9" x14ac:dyDescent="0.25">
      <c r="A60004"/>
      <c r="B60004"/>
      <c r="C60004"/>
      <c r="D60004"/>
      <c r="E60004" s="148"/>
      <c r="F60004" s="148"/>
      <c r="G60004" s="149"/>
      <c r="H60004" s="148"/>
      <c r="I60004"/>
    </row>
    <row r="60005" spans="1:9" x14ac:dyDescent="0.25">
      <c r="A60005"/>
      <c r="B60005"/>
      <c r="C60005"/>
      <c r="D60005"/>
      <c r="E60005" s="148"/>
      <c r="F60005" s="148"/>
      <c r="G60005" s="149"/>
      <c r="H60005" s="148"/>
      <c r="I60005"/>
    </row>
    <row r="60006" spans="1:9" x14ac:dyDescent="0.25">
      <c r="A60006"/>
      <c r="B60006"/>
      <c r="C60006"/>
      <c r="D60006"/>
      <c r="E60006" s="148"/>
      <c r="F60006" s="148"/>
      <c r="G60006" s="149"/>
      <c r="H60006" s="148"/>
      <c r="I60006"/>
    </row>
    <row r="60007" spans="1:9" x14ac:dyDescent="0.25">
      <c r="A60007"/>
      <c r="B60007"/>
      <c r="C60007"/>
      <c r="D60007"/>
      <c r="E60007" s="148"/>
      <c r="F60007" s="148"/>
      <c r="G60007" s="149"/>
      <c r="H60007" s="148"/>
      <c r="I60007"/>
    </row>
    <row r="60008" spans="1:9" x14ac:dyDescent="0.25">
      <c r="A60008"/>
      <c r="B60008"/>
      <c r="C60008"/>
      <c r="D60008"/>
      <c r="E60008" s="148"/>
      <c r="F60008" s="148"/>
      <c r="G60008" s="149"/>
      <c r="H60008" s="148"/>
      <c r="I60008"/>
    </row>
    <row r="60009" spans="1:9" x14ac:dyDescent="0.25">
      <c r="A60009"/>
      <c r="B60009"/>
      <c r="C60009"/>
      <c r="D60009"/>
      <c r="E60009" s="148"/>
      <c r="F60009" s="148"/>
      <c r="G60009" s="149"/>
      <c r="H60009" s="148"/>
      <c r="I60009"/>
    </row>
    <row r="60010" spans="1:9" x14ac:dyDescent="0.25">
      <c r="A60010"/>
      <c r="B60010"/>
      <c r="C60010"/>
      <c r="D60010"/>
      <c r="E60010" s="148"/>
      <c r="F60010" s="148"/>
      <c r="G60010" s="149"/>
      <c r="H60010" s="148"/>
      <c r="I60010"/>
    </row>
    <row r="60011" spans="1:9" x14ac:dyDescent="0.25">
      <c r="A60011"/>
      <c r="B60011"/>
      <c r="C60011"/>
      <c r="D60011"/>
      <c r="E60011" s="148"/>
      <c r="F60011" s="148"/>
      <c r="G60011" s="149"/>
      <c r="H60011" s="148"/>
      <c r="I60011"/>
    </row>
    <row r="60012" spans="1:9" x14ac:dyDescent="0.25">
      <c r="A60012"/>
      <c r="B60012"/>
      <c r="C60012"/>
      <c r="D60012"/>
      <c r="E60012" s="148"/>
      <c r="F60012" s="148"/>
      <c r="G60012" s="149"/>
      <c r="H60012" s="148"/>
      <c r="I60012"/>
    </row>
    <row r="60013" spans="1:9" x14ac:dyDescent="0.25">
      <c r="A60013"/>
      <c r="B60013"/>
      <c r="C60013"/>
      <c r="D60013"/>
      <c r="E60013" s="148"/>
      <c r="F60013" s="148"/>
      <c r="G60013" s="149"/>
      <c r="H60013" s="148"/>
      <c r="I60013"/>
    </row>
    <row r="60014" spans="1:9" x14ac:dyDescent="0.25">
      <c r="A60014"/>
      <c r="B60014"/>
      <c r="C60014"/>
      <c r="D60014"/>
      <c r="E60014" s="148"/>
      <c r="F60014" s="148"/>
      <c r="G60014" s="149"/>
      <c r="H60014" s="148"/>
      <c r="I60014"/>
    </row>
    <row r="60015" spans="1:9" x14ac:dyDescent="0.25">
      <c r="A60015"/>
      <c r="B60015"/>
      <c r="C60015"/>
      <c r="D60015"/>
      <c r="E60015" s="148"/>
      <c r="F60015" s="148"/>
      <c r="G60015" s="149"/>
      <c r="H60015" s="148"/>
      <c r="I60015"/>
    </row>
    <row r="60016" spans="1:9" x14ac:dyDescent="0.25">
      <c r="A60016"/>
      <c r="B60016"/>
      <c r="C60016"/>
      <c r="D60016"/>
      <c r="E60016" s="148"/>
      <c r="F60016" s="148"/>
      <c r="G60016" s="149"/>
      <c r="H60016" s="148"/>
      <c r="I60016"/>
    </row>
    <row r="60017" spans="1:9" x14ac:dyDescent="0.25">
      <c r="A60017"/>
      <c r="B60017"/>
      <c r="C60017"/>
      <c r="D60017"/>
      <c r="E60017" s="148"/>
      <c r="F60017" s="148"/>
      <c r="G60017" s="149"/>
      <c r="H60017" s="148"/>
      <c r="I60017"/>
    </row>
    <row r="60018" spans="1:9" x14ac:dyDescent="0.25">
      <c r="A60018"/>
      <c r="B60018"/>
      <c r="C60018"/>
      <c r="D60018"/>
      <c r="E60018" s="148"/>
      <c r="F60018" s="148"/>
      <c r="G60018" s="149"/>
      <c r="H60018" s="148"/>
      <c r="I60018"/>
    </row>
    <row r="60019" spans="1:9" x14ac:dyDescent="0.25">
      <c r="A60019"/>
      <c r="B60019"/>
      <c r="C60019"/>
      <c r="D60019"/>
      <c r="E60019" s="148"/>
      <c r="F60019" s="148"/>
      <c r="G60019" s="149"/>
      <c r="H60019" s="148"/>
      <c r="I60019"/>
    </row>
    <row r="60020" spans="1:9" x14ac:dyDescent="0.25">
      <c r="A60020"/>
      <c r="B60020"/>
      <c r="C60020"/>
      <c r="D60020"/>
      <c r="E60020" s="148"/>
      <c r="F60020" s="148"/>
      <c r="G60020" s="149"/>
      <c r="H60020" s="148"/>
      <c r="I60020"/>
    </row>
    <row r="60021" spans="1:9" x14ac:dyDescent="0.25">
      <c r="A60021"/>
      <c r="B60021"/>
      <c r="C60021"/>
      <c r="D60021"/>
      <c r="E60021" s="148"/>
      <c r="F60021" s="148"/>
      <c r="G60021" s="149"/>
      <c r="H60021" s="148"/>
      <c r="I60021"/>
    </row>
    <row r="60022" spans="1:9" x14ac:dyDescent="0.25">
      <c r="A60022"/>
      <c r="B60022"/>
      <c r="C60022"/>
      <c r="D60022"/>
      <c r="E60022" s="148"/>
      <c r="F60022" s="148"/>
      <c r="G60022" s="149"/>
      <c r="H60022" s="148"/>
      <c r="I60022"/>
    </row>
    <row r="60023" spans="1:9" x14ac:dyDescent="0.25">
      <c r="A60023"/>
      <c r="B60023"/>
      <c r="C60023"/>
      <c r="D60023"/>
      <c r="E60023" s="148"/>
      <c r="F60023" s="148"/>
      <c r="G60023" s="149"/>
      <c r="H60023" s="148"/>
      <c r="I60023"/>
    </row>
    <row r="60024" spans="1:9" x14ac:dyDescent="0.25">
      <c r="A60024"/>
      <c r="B60024"/>
      <c r="C60024"/>
      <c r="D60024"/>
      <c r="E60024" s="148"/>
      <c r="F60024" s="148"/>
      <c r="G60024" s="149"/>
      <c r="H60024" s="148"/>
      <c r="I60024"/>
    </row>
    <row r="60025" spans="1:9" x14ac:dyDescent="0.25">
      <c r="A60025"/>
      <c r="B60025"/>
      <c r="C60025"/>
      <c r="D60025"/>
      <c r="E60025" s="148"/>
      <c r="F60025" s="148"/>
      <c r="G60025" s="149"/>
      <c r="H60025" s="148"/>
      <c r="I60025"/>
    </row>
    <row r="60026" spans="1:9" x14ac:dyDescent="0.25">
      <c r="A60026"/>
      <c r="B60026"/>
      <c r="C60026"/>
      <c r="D60026"/>
      <c r="E60026" s="148"/>
      <c r="F60026" s="148"/>
      <c r="G60026" s="149"/>
      <c r="H60026" s="148"/>
      <c r="I60026"/>
    </row>
    <row r="60027" spans="1:9" x14ac:dyDescent="0.25">
      <c r="A60027"/>
      <c r="B60027"/>
      <c r="C60027"/>
      <c r="D60027"/>
      <c r="E60027" s="148"/>
      <c r="F60027" s="148"/>
      <c r="G60027" s="149"/>
      <c r="H60027" s="148"/>
      <c r="I60027"/>
    </row>
    <row r="60028" spans="1:9" x14ac:dyDescent="0.25">
      <c r="A60028"/>
      <c r="B60028"/>
      <c r="C60028"/>
      <c r="D60028"/>
      <c r="E60028" s="148"/>
      <c r="F60028" s="148"/>
      <c r="G60028" s="149"/>
      <c r="H60028" s="148"/>
      <c r="I60028"/>
    </row>
    <row r="60029" spans="1:9" x14ac:dyDescent="0.25">
      <c r="A60029"/>
      <c r="B60029"/>
      <c r="C60029"/>
      <c r="D60029"/>
      <c r="E60029" s="148"/>
      <c r="F60029" s="148"/>
      <c r="G60029" s="149"/>
      <c r="H60029" s="148"/>
      <c r="I60029"/>
    </row>
    <row r="60030" spans="1:9" x14ac:dyDescent="0.25">
      <c r="A60030"/>
      <c r="B60030"/>
      <c r="C60030"/>
      <c r="D60030"/>
      <c r="E60030" s="148"/>
      <c r="F60030" s="148"/>
      <c r="G60030" s="149"/>
      <c r="H60030" s="148"/>
      <c r="I60030"/>
    </row>
    <row r="60031" spans="1:9" x14ac:dyDescent="0.25">
      <c r="A60031"/>
      <c r="B60031"/>
      <c r="C60031"/>
      <c r="D60031"/>
      <c r="E60031" s="148"/>
      <c r="F60031" s="148"/>
      <c r="G60031" s="149"/>
      <c r="H60031" s="148"/>
      <c r="I60031"/>
    </row>
    <row r="60032" spans="1:9" x14ac:dyDescent="0.25">
      <c r="A60032"/>
      <c r="B60032"/>
      <c r="C60032"/>
      <c r="D60032"/>
      <c r="E60032" s="148"/>
      <c r="F60032" s="148"/>
      <c r="G60032" s="149"/>
      <c r="H60032" s="148"/>
      <c r="I60032"/>
    </row>
    <row r="60033" spans="1:9" x14ac:dyDescent="0.25">
      <c r="A60033"/>
      <c r="B60033"/>
      <c r="C60033"/>
      <c r="D60033"/>
      <c r="E60033" s="148"/>
      <c r="F60033" s="148"/>
      <c r="G60033" s="149"/>
      <c r="H60033" s="148"/>
      <c r="I60033"/>
    </row>
    <row r="60034" spans="1:9" x14ac:dyDescent="0.25">
      <c r="A60034"/>
      <c r="B60034"/>
      <c r="C60034"/>
      <c r="D60034"/>
      <c r="E60034" s="148"/>
      <c r="F60034" s="148"/>
      <c r="G60034" s="149"/>
      <c r="H60034" s="148"/>
      <c r="I60034"/>
    </row>
    <row r="60035" spans="1:9" x14ac:dyDescent="0.25">
      <c r="A60035"/>
      <c r="B60035"/>
      <c r="C60035"/>
      <c r="D60035"/>
      <c r="E60035" s="148"/>
      <c r="F60035" s="148"/>
      <c r="G60035" s="149"/>
      <c r="H60035" s="148"/>
      <c r="I60035"/>
    </row>
    <row r="60036" spans="1:9" x14ac:dyDescent="0.25">
      <c r="A60036"/>
      <c r="B60036"/>
      <c r="C60036"/>
      <c r="D60036"/>
      <c r="E60036" s="148"/>
      <c r="F60036" s="148"/>
      <c r="G60036" s="149"/>
      <c r="H60036" s="148"/>
      <c r="I60036"/>
    </row>
    <row r="60037" spans="1:9" x14ac:dyDescent="0.25">
      <c r="A60037"/>
      <c r="B60037"/>
      <c r="C60037"/>
      <c r="D60037"/>
      <c r="E60037" s="148"/>
      <c r="F60037" s="148"/>
      <c r="G60037" s="149"/>
      <c r="H60037" s="148"/>
      <c r="I60037"/>
    </row>
    <row r="60038" spans="1:9" x14ac:dyDescent="0.25">
      <c r="A60038"/>
      <c r="B60038"/>
      <c r="C60038"/>
      <c r="D60038"/>
      <c r="E60038" s="148"/>
      <c r="F60038" s="148"/>
      <c r="G60038" s="149"/>
      <c r="H60038" s="148"/>
      <c r="I60038"/>
    </row>
    <row r="60039" spans="1:9" x14ac:dyDescent="0.25">
      <c r="A60039"/>
      <c r="B60039"/>
      <c r="C60039"/>
      <c r="D60039"/>
      <c r="E60039" s="148"/>
      <c r="F60039" s="148"/>
      <c r="G60039" s="149"/>
      <c r="H60039" s="148"/>
      <c r="I60039"/>
    </row>
    <row r="60040" spans="1:9" x14ac:dyDescent="0.25">
      <c r="A60040"/>
      <c r="B60040"/>
      <c r="C60040"/>
      <c r="D60040"/>
      <c r="E60040" s="148"/>
      <c r="F60040" s="148"/>
      <c r="G60040" s="149"/>
      <c r="H60040" s="148"/>
      <c r="I60040"/>
    </row>
    <row r="60041" spans="1:9" x14ac:dyDescent="0.25">
      <c r="A60041"/>
      <c r="B60041"/>
      <c r="C60041"/>
      <c r="D60041"/>
      <c r="E60041" s="148"/>
      <c r="F60041" s="148"/>
      <c r="G60041" s="149"/>
      <c r="H60041" s="148"/>
      <c r="I60041"/>
    </row>
    <row r="60042" spans="1:9" x14ac:dyDescent="0.25">
      <c r="A60042"/>
      <c r="B60042"/>
      <c r="C60042"/>
      <c r="D60042"/>
      <c r="E60042" s="148"/>
      <c r="F60042" s="148"/>
      <c r="G60042" s="149"/>
      <c r="H60042" s="148"/>
      <c r="I60042"/>
    </row>
    <row r="60043" spans="1:9" x14ac:dyDescent="0.25">
      <c r="A60043"/>
      <c r="B60043"/>
      <c r="C60043"/>
      <c r="D60043"/>
      <c r="E60043" s="148"/>
      <c r="F60043" s="148"/>
      <c r="G60043" s="149"/>
      <c r="H60043" s="148"/>
      <c r="I60043"/>
    </row>
    <row r="60044" spans="1:9" x14ac:dyDescent="0.25">
      <c r="A60044"/>
      <c r="B60044"/>
      <c r="C60044"/>
      <c r="D60044"/>
      <c r="E60044" s="148"/>
      <c r="F60044" s="148"/>
      <c r="G60044" s="149"/>
      <c r="H60044" s="148"/>
      <c r="I60044"/>
    </row>
    <row r="60045" spans="1:9" x14ac:dyDescent="0.25">
      <c r="A60045"/>
      <c r="B60045"/>
      <c r="C60045"/>
      <c r="D60045"/>
      <c r="E60045" s="148"/>
      <c r="F60045" s="148"/>
      <c r="G60045" s="149"/>
      <c r="H60045" s="148"/>
      <c r="I60045"/>
    </row>
    <row r="60046" spans="1:9" x14ac:dyDescent="0.25">
      <c r="A60046"/>
      <c r="B60046"/>
      <c r="C60046"/>
      <c r="D60046"/>
      <c r="E60046" s="148"/>
      <c r="F60046" s="148"/>
      <c r="G60046" s="149"/>
      <c r="H60046" s="148"/>
      <c r="I60046"/>
    </row>
    <row r="60047" spans="1:9" x14ac:dyDescent="0.25">
      <c r="A60047"/>
      <c r="B60047"/>
      <c r="C60047"/>
      <c r="D60047"/>
      <c r="E60047" s="148"/>
      <c r="F60047" s="148"/>
      <c r="G60047" s="149"/>
      <c r="H60047" s="148"/>
      <c r="I60047"/>
    </row>
    <row r="60048" spans="1:9" x14ac:dyDescent="0.25">
      <c r="A60048"/>
      <c r="B60048"/>
      <c r="C60048"/>
      <c r="D60048"/>
      <c r="E60048" s="148"/>
      <c r="F60048" s="148"/>
      <c r="G60048" s="149"/>
      <c r="H60048" s="148"/>
      <c r="I60048"/>
    </row>
    <row r="60049" spans="1:9" x14ac:dyDescent="0.25">
      <c r="A60049"/>
      <c r="B60049"/>
      <c r="C60049"/>
      <c r="D60049"/>
      <c r="E60049" s="148"/>
      <c r="F60049" s="148"/>
      <c r="G60049" s="149"/>
      <c r="H60049" s="148"/>
      <c r="I60049"/>
    </row>
    <row r="60050" spans="1:9" x14ac:dyDescent="0.25">
      <c r="A60050"/>
      <c r="B60050"/>
      <c r="C60050"/>
      <c r="D60050"/>
      <c r="E60050" s="148"/>
      <c r="F60050" s="148"/>
      <c r="G60050" s="149"/>
      <c r="H60050" s="148"/>
      <c r="I60050"/>
    </row>
    <row r="60051" spans="1:9" x14ac:dyDescent="0.25">
      <c r="A60051"/>
      <c r="B60051"/>
      <c r="C60051"/>
      <c r="D60051"/>
      <c r="E60051" s="148"/>
      <c r="F60051" s="148"/>
      <c r="G60051" s="149"/>
      <c r="H60051" s="148"/>
      <c r="I60051"/>
    </row>
    <row r="60052" spans="1:9" x14ac:dyDescent="0.25">
      <c r="A60052"/>
      <c r="B60052"/>
      <c r="C60052"/>
      <c r="D60052"/>
      <c r="E60052" s="148"/>
      <c r="F60052" s="148"/>
      <c r="G60052" s="149"/>
      <c r="H60052" s="148"/>
      <c r="I60052"/>
    </row>
    <row r="60053" spans="1:9" x14ac:dyDescent="0.25">
      <c r="A60053"/>
      <c r="B60053"/>
      <c r="C60053"/>
      <c r="D60053"/>
      <c r="E60053" s="148"/>
      <c r="F60053" s="148"/>
      <c r="G60053" s="149"/>
      <c r="H60053" s="148"/>
      <c r="I60053"/>
    </row>
    <row r="60054" spans="1:9" x14ac:dyDescent="0.25">
      <c r="A60054"/>
      <c r="B60054"/>
      <c r="C60054"/>
      <c r="D60054"/>
      <c r="E60054" s="148"/>
      <c r="F60054" s="148"/>
      <c r="G60054" s="149"/>
      <c r="H60054" s="148"/>
      <c r="I60054"/>
    </row>
    <row r="60055" spans="1:9" x14ac:dyDescent="0.25">
      <c r="A60055"/>
      <c r="B60055"/>
      <c r="C60055"/>
      <c r="D60055"/>
      <c r="E60055" s="148"/>
      <c r="F60055" s="148"/>
      <c r="G60055" s="149"/>
      <c r="H60055" s="148"/>
      <c r="I60055"/>
    </row>
    <row r="60056" spans="1:9" x14ac:dyDescent="0.25">
      <c r="A60056"/>
      <c r="B60056"/>
      <c r="C60056"/>
      <c r="D60056"/>
      <c r="E60056" s="148"/>
      <c r="F60056" s="148"/>
      <c r="G60056" s="149"/>
      <c r="H60056" s="148"/>
      <c r="I60056"/>
    </row>
    <row r="60057" spans="1:9" x14ac:dyDescent="0.25">
      <c r="A60057"/>
      <c r="B60057"/>
      <c r="C60057"/>
      <c r="D60057"/>
      <c r="E60057" s="148"/>
      <c r="F60057" s="148"/>
      <c r="G60057" s="149"/>
      <c r="H60057" s="148"/>
      <c r="I60057"/>
    </row>
    <row r="60058" spans="1:9" x14ac:dyDescent="0.25">
      <c r="A60058"/>
      <c r="B60058"/>
      <c r="C60058"/>
      <c r="D60058"/>
      <c r="E60058" s="148"/>
      <c r="F60058" s="148"/>
      <c r="G60058" s="149"/>
      <c r="H60058" s="148"/>
      <c r="I60058"/>
    </row>
    <row r="60059" spans="1:9" x14ac:dyDescent="0.25">
      <c r="A60059"/>
      <c r="B60059"/>
      <c r="C60059"/>
      <c r="D60059"/>
      <c r="E60059" s="148"/>
      <c r="F60059" s="148"/>
      <c r="G60059" s="149"/>
      <c r="H60059" s="148"/>
      <c r="I60059"/>
    </row>
    <row r="60060" spans="1:9" x14ac:dyDescent="0.25">
      <c r="A60060"/>
      <c r="B60060"/>
      <c r="C60060"/>
      <c r="D60060"/>
      <c r="E60060" s="148"/>
      <c r="F60060" s="148"/>
      <c r="G60060" s="149"/>
      <c r="H60060" s="148"/>
      <c r="I60060"/>
    </row>
    <row r="60061" spans="1:9" x14ac:dyDescent="0.25">
      <c r="A60061"/>
      <c r="B60061"/>
      <c r="C60061"/>
      <c r="D60061"/>
      <c r="E60061" s="148"/>
      <c r="F60061" s="148"/>
      <c r="G60061" s="149"/>
      <c r="H60061" s="148"/>
      <c r="I60061"/>
    </row>
    <row r="60062" spans="1:9" x14ac:dyDescent="0.25">
      <c r="A60062"/>
      <c r="B60062"/>
      <c r="C60062"/>
      <c r="D60062"/>
      <c r="E60062" s="148"/>
      <c r="F60062" s="148"/>
      <c r="G60062" s="149"/>
      <c r="H60062" s="148"/>
      <c r="I60062"/>
    </row>
    <row r="60063" spans="1:9" x14ac:dyDescent="0.25">
      <c r="A60063"/>
      <c r="B60063"/>
      <c r="C60063"/>
      <c r="D60063"/>
      <c r="E60063" s="148"/>
      <c r="F60063" s="148"/>
      <c r="G60063" s="149"/>
      <c r="H60063" s="148"/>
      <c r="I60063"/>
    </row>
    <row r="60064" spans="1:9" x14ac:dyDescent="0.25">
      <c r="A60064"/>
      <c r="B60064"/>
      <c r="C60064"/>
      <c r="D60064"/>
      <c r="E60064" s="148"/>
      <c r="F60064" s="148"/>
      <c r="G60064" s="149"/>
      <c r="H60064" s="148"/>
      <c r="I60064"/>
    </row>
    <row r="60065" spans="1:9" x14ac:dyDescent="0.25">
      <c r="A60065"/>
      <c r="B60065"/>
      <c r="C60065"/>
      <c r="D60065"/>
      <c r="E60065" s="148"/>
      <c r="F60065" s="148"/>
      <c r="G60065" s="149"/>
      <c r="H60065" s="148"/>
      <c r="I60065"/>
    </row>
    <row r="60066" spans="1:9" x14ac:dyDescent="0.25">
      <c r="A60066"/>
      <c r="B60066"/>
      <c r="C60066"/>
      <c r="D60066"/>
      <c r="E60066" s="148"/>
      <c r="F60066" s="148"/>
      <c r="G60066" s="149"/>
      <c r="H60066" s="148"/>
      <c r="I60066"/>
    </row>
    <row r="60067" spans="1:9" x14ac:dyDescent="0.25">
      <c r="A60067"/>
      <c r="B60067"/>
      <c r="C60067"/>
      <c r="D60067"/>
      <c r="E60067" s="148"/>
      <c r="F60067" s="148"/>
      <c r="G60067" s="149"/>
      <c r="H60067" s="148"/>
      <c r="I60067"/>
    </row>
    <row r="60068" spans="1:9" x14ac:dyDescent="0.25">
      <c r="A60068"/>
      <c r="B60068"/>
      <c r="C60068"/>
      <c r="D60068"/>
      <c r="E60068" s="148"/>
      <c r="F60068" s="148"/>
      <c r="G60068" s="149"/>
      <c r="H60068" s="148"/>
      <c r="I60068"/>
    </row>
    <row r="60069" spans="1:9" x14ac:dyDescent="0.25">
      <c r="A60069"/>
      <c r="B60069"/>
      <c r="C60069"/>
      <c r="D60069"/>
      <c r="E60069" s="148"/>
      <c r="F60069" s="148"/>
      <c r="G60069" s="149"/>
      <c r="H60069" s="148"/>
      <c r="I60069"/>
    </row>
    <row r="60070" spans="1:9" x14ac:dyDescent="0.25">
      <c r="A60070"/>
      <c r="B60070"/>
      <c r="C60070"/>
      <c r="D60070"/>
      <c r="E60070" s="148"/>
      <c r="F60070" s="148"/>
      <c r="G60070" s="149"/>
      <c r="H60070" s="148"/>
      <c r="I60070"/>
    </row>
    <row r="60071" spans="1:9" x14ac:dyDescent="0.25">
      <c r="A60071"/>
      <c r="B60071"/>
      <c r="C60071"/>
      <c r="D60071"/>
      <c r="E60071" s="148"/>
      <c r="F60071" s="148"/>
      <c r="G60071" s="149"/>
      <c r="H60071" s="148"/>
      <c r="I60071"/>
    </row>
    <row r="60072" spans="1:9" x14ac:dyDescent="0.25">
      <c r="A60072"/>
      <c r="B60072"/>
      <c r="C60072"/>
      <c r="D60072"/>
      <c r="E60072" s="148"/>
      <c r="F60072" s="148"/>
      <c r="G60072" s="149"/>
      <c r="H60072" s="148"/>
      <c r="I60072"/>
    </row>
    <row r="60073" spans="1:9" x14ac:dyDescent="0.25">
      <c r="A60073"/>
      <c r="B60073"/>
      <c r="C60073"/>
      <c r="D60073"/>
      <c r="E60073" s="148"/>
      <c r="F60073" s="148"/>
      <c r="G60073" s="149"/>
      <c r="H60073" s="148"/>
      <c r="I60073"/>
    </row>
    <row r="60074" spans="1:9" x14ac:dyDescent="0.25">
      <c r="A60074"/>
      <c r="B60074"/>
      <c r="C60074"/>
      <c r="D60074"/>
      <c r="E60074" s="148"/>
      <c r="F60074" s="148"/>
      <c r="G60074" s="149"/>
      <c r="H60074" s="148"/>
      <c r="I60074"/>
    </row>
    <row r="60075" spans="1:9" x14ac:dyDescent="0.25">
      <c r="A60075"/>
      <c r="B60075"/>
      <c r="C60075"/>
      <c r="D60075"/>
      <c r="E60075" s="148"/>
      <c r="F60075" s="148"/>
      <c r="G60075" s="149"/>
      <c r="H60075" s="148"/>
      <c r="I60075"/>
    </row>
    <row r="60076" spans="1:9" x14ac:dyDescent="0.25">
      <c r="A60076"/>
      <c r="B60076"/>
      <c r="C60076"/>
      <c r="D60076"/>
      <c r="E60076" s="148"/>
      <c r="F60076" s="148"/>
      <c r="G60076" s="149"/>
      <c r="H60076" s="148"/>
      <c r="I60076"/>
    </row>
    <row r="60077" spans="1:9" x14ac:dyDescent="0.25">
      <c r="A60077"/>
      <c r="B60077"/>
      <c r="C60077"/>
      <c r="D60077"/>
      <c r="E60077" s="148"/>
      <c r="F60077" s="148"/>
      <c r="G60077" s="149"/>
      <c r="H60077" s="148"/>
      <c r="I60077"/>
    </row>
    <row r="60078" spans="1:9" x14ac:dyDescent="0.25">
      <c r="A60078"/>
      <c r="B60078"/>
      <c r="C60078"/>
      <c r="D60078"/>
      <c r="E60078" s="148"/>
      <c r="F60078" s="148"/>
      <c r="G60078" s="149"/>
      <c r="H60078" s="148"/>
      <c r="I60078"/>
    </row>
    <row r="60079" spans="1:9" x14ac:dyDescent="0.25">
      <c r="A60079"/>
      <c r="B60079"/>
      <c r="C60079"/>
      <c r="D60079"/>
      <c r="E60079" s="148"/>
      <c r="F60079" s="148"/>
      <c r="G60079" s="149"/>
      <c r="H60079" s="148"/>
      <c r="I60079"/>
    </row>
    <row r="60080" spans="1:9" x14ac:dyDescent="0.25">
      <c r="A60080"/>
      <c r="B60080"/>
      <c r="C60080"/>
      <c r="D60080"/>
      <c r="E60080" s="148"/>
      <c r="F60080" s="148"/>
      <c r="G60080" s="149"/>
      <c r="H60080" s="148"/>
      <c r="I60080"/>
    </row>
    <row r="60081" spans="1:9" x14ac:dyDescent="0.25">
      <c r="A60081"/>
      <c r="B60081"/>
      <c r="C60081"/>
      <c r="D60081"/>
      <c r="E60081" s="148"/>
      <c r="F60081" s="148"/>
      <c r="G60081" s="149"/>
      <c r="H60081" s="148"/>
      <c r="I60081"/>
    </row>
    <row r="60082" spans="1:9" x14ac:dyDescent="0.25">
      <c r="A60082"/>
      <c r="B60082"/>
      <c r="C60082"/>
      <c r="D60082"/>
      <c r="E60082" s="148"/>
      <c r="F60082" s="148"/>
      <c r="G60082" s="149"/>
      <c r="H60082" s="148"/>
      <c r="I60082"/>
    </row>
    <row r="60083" spans="1:9" x14ac:dyDescent="0.25">
      <c r="A60083"/>
      <c r="B60083"/>
      <c r="C60083"/>
      <c r="D60083"/>
      <c r="E60083" s="148"/>
      <c r="F60083" s="148"/>
      <c r="G60083" s="149"/>
      <c r="H60083" s="148"/>
      <c r="I60083"/>
    </row>
    <row r="60084" spans="1:9" x14ac:dyDescent="0.25">
      <c r="A60084"/>
      <c r="B60084"/>
      <c r="C60084"/>
      <c r="D60084"/>
      <c r="E60084" s="148"/>
      <c r="F60084" s="148"/>
      <c r="G60084" s="149"/>
      <c r="H60084" s="148"/>
      <c r="I60084"/>
    </row>
    <row r="60085" spans="1:9" x14ac:dyDescent="0.25">
      <c r="A60085"/>
      <c r="B60085"/>
      <c r="C60085"/>
      <c r="D60085"/>
      <c r="E60085" s="148"/>
      <c r="F60085" s="148"/>
      <c r="G60085" s="149"/>
      <c r="H60085" s="148"/>
      <c r="I60085"/>
    </row>
    <row r="60086" spans="1:9" x14ac:dyDescent="0.25">
      <c r="A60086"/>
      <c r="B60086"/>
      <c r="C60086"/>
      <c r="D60086"/>
      <c r="E60086" s="148"/>
      <c r="F60086" s="148"/>
      <c r="G60086" s="149"/>
      <c r="H60086" s="148"/>
      <c r="I60086"/>
    </row>
    <row r="60087" spans="1:9" x14ac:dyDescent="0.25">
      <c r="A60087"/>
      <c r="B60087"/>
      <c r="C60087"/>
      <c r="D60087"/>
      <c r="E60087" s="148"/>
      <c r="F60087" s="148"/>
      <c r="G60087" s="149"/>
      <c r="H60087" s="148"/>
      <c r="I60087"/>
    </row>
    <row r="60088" spans="1:9" x14ac:dyDescent="0.25">
      <c r="A60088"/>
      <c r="B60088"/>
      <c r="C60088"/>
      <c r="D60088"/>
      <c r="E60088" s="148"/>
      <c r="F60088" s="148"/>
      <c r="G60088" s="149"/>
      <c r="H60088" s="148"/>
      <c r="I60088"/>
    </row>
    <row r="60089" spans="1:9" x14ac:dyDescent="0.25">
      <c r="A60089"/>
      <c r="B60089"/>
      <c r="C60089"/>
      <c r="D60089"/>
      <c r="E60089" s="148"/>
      <c r="F60089" s="148"/>
      <c r="G60089" s="149"/>
      <c r="H60089" s="148"/>
      <c r="I60089"/>
    </row>
    <row r="60090" spans="1:9" x14ac:dyDescent="0.25">
      <c r="A60090"/>
      <c r="B60090"/>
      <c r="C60090"/>
      <c r="D60090"/>
      <c r="E60090" s="148"/>
      <c r="F60090" s="148"/>
      <c r="G60090" s="149"/>
      <c r="H60090" s="148"/>
      <c r="I60090"/>
    </row>
    <row r="60091" spans="1:9" x14ac:dyDescent="0.25">
      <c r="A60091"/>
      <c r="B60091"/>
      <c r="C60091"/>
      <c r="D60091"/>
      <c r="E60091" s="148"/>
      <c r="F60091" s="148"/>
      <c r="G60091" s="149"/>
      <c r="H60091" s="148"/>
      <c r="I60091"/>
    </row>
    <row r="60092" spans="1:9" x14ac:dyDescent="0.25">
      <c r="A60092"/>
      <c r="B60092"/>
      <c r="C60092"/>
      <c r="D60092"/>
      <c r="E60092" s="148"/>
      <c r="F60092" s="148"/>
      <c r="G60092" s="149"/>
      <c r="H60092" s="148"/>
      <c r="I60092"/>
    </row>
    <row r="60093" spans="1:9" x14ac:dyDescent="0.25">
      <c r="A60093"/>
      <c r="B60093"/>
      <c r="C60093"/>
      <c r="D60093"/>
      <c r="E60093" s="148"/>
      <c r="F60093" s="148"/>
      <c r="G60093" s="149"/>
      <c r="H60093" s="148"/>
      <c r="I60093"/>
    </row>
    <row r="60094" spans="1:9" x14ac:dyDescent="0.25">
      <c r="A60094"/>
      <c r="B60094"/>
      <c r="C60094"/>
      <c r="D60094"/>
      <c r="E60094" s="148"/>
      <c r="F60094" s="148"/>
      <c r="G60094" s="149"/>
      <c r="H60094" s="148"/>
      <c r="I60094"/>
    </row>
    <row r="60095" spans="1:9" x14ac:dyDescent="0.25">
      <c r="A60095"/>
      <c r="B60095"/>
      <c r="C60095"/>
      <c r="D60095"/>
      <c r="E60095" s="148"/>
      <c r="F60095" s="148"/>
      <c r="G60095" s="149"/>
      <c r="H60095" s="148"/>
      <c r="I60095"/>
    </row>
    <row r="60096" spans="1:9" x14ac:dyDescent="0.25">
      <c r="A60096"/>
      <c r="B60096"/>
      <c r="C60096"/>
      <c r="D60096"/>
      <c r="E60096" s="148"/>
      <c r="F60096" s="148"/>
      <c r="G60096" s="149"/>
      <c r="H60096" s="148"/>
      <c r="I60096"/>
    </row>
    <row r="60097" spans="1:9" x14ac:dyDescent="0.25">
      <c r="A60097"/>
      <c r="B60097"/>
      <c r="C60097"/>
      <c r="D60097"/>
      <c r="E60097" s="148"/>
      <c r="F60097" s="148"/>
      <c r="G60097" s="149"/>
      <c r="H60097" s="148"/>
      <c r="I60097"/>
    </row>
    <row r="60098" spans="1:9" x14ac:dyDescent="0.25">
      <c r="A60098"/>
      <c r="B60098"/>
      <c r="C60098"/>
      <c r="D60098"/>
      <c r="E60098" s="148"/>
      <c r="F60098" s="148"/>
      <c r="G60098" s="149"/>
      <c r="H60098" s="148"/>
      <c r="I60098"/>
    </row>
    <row r="60099" spans="1:9" x14ac:dyDescent="0.25">
      <c r="A60099"/>
      <c r="B60099"/>
      <c r="C60099"/>
      <c r="D60099"/>
      <c r="E60099" s="148"/>
      <c r="F60099" s="148"/>
      <c r="G60099" s="149"/>
      <c r="H60099" s="148"/>
      <c r="I60099"/>
    </row>
    <row r="60100" spans="1:9" x14ac:dyDescent="0.25">
      <c r="A60100"/>
      <c r="B60100"/>
      <c r="C60100"/>
      <c r="D60100"/>
      <c r="E60100" s="148"/>
      <c r="F60100" s="148"/>
      <c r="G60100" s="149"/>
      <c r="H60100" s="148"/>
      <c r="I60100"/>
    </row>
    <row r="60101" spans="1:9" x14ac:dyDescent="0.25">
      <c r="A60101"/>
      <c r="B60101"/>
      <c r="C60101"/>
      <c r="D60101"/>
      <c r="E60101" s="148"/>
      <c r="F60101" s="148"/>
      <c r="G60101" s="149"/>
      <c r="H60101" s="148"/>
      <c r="I60101"/>
    </row>
    <row r="60102" spans="1:9" x14ac:dyDescent="0.25">
      <c r="A60102"/>
      <c r="B60102"/>
      <c r="C60102"/>
      <c r="D60102"/>
      <c r="E60102" s="148"/>
      <c r="F60102" s="148"/>
      <c r="G60102" s="149"/>
      <c r="H60102" s="148"/>
      <c r="I60102"/>
    </row>
    <row r="60103" spans="1:9" x14ac:dyDescent="0.25">
      <c r="A60103"/>
      <c r="B60103"/>
      <c r="C60103"/>
      <c r="D60103"/>
      <c r="E60103" s="148"/>
      <c r="F60103" s="148"/>
      <c r="G60103" s="149"/>
      <c r="H60103" s="148"/>
      <c r="I60103"/>
    </row>
    <row r="60104" spans="1:9" x14ac:dyDescent="0.25">
      <c r="A60104"/>
      <c r="B60104"/>
      <c r="C60104"/>
      <c r="D60104"/>
      <c r="E60104" s="148"/>
      <c r="F60104" s="148"/>
      <c r="G60104" s="149"/>
      <c r="H60104" s="148"/>
      <c r="I60104"/>
    </row>
    <row r="60105" spans="1:9" x14ac:dyDescent="0.25">
      <c r="A60105"/>
      <c r="B60105"/>
      <c r="C60105"/>
      <c r="D60105"/>
      <c r="E60105" s="148"/>
      <c r="F60105" s="148"/>
      <c r="G60105" s="149"/>
      <c r="H60105" s="148"/>
      <c r="I60105"/>
    </row>
    <row r="60106" spans="1:9" x14ac:dyDescent="0.25">
      <c r="A60106"/>
      <c r="B60106"/>
      <c r="C60106"/>
      <c r="D60106"/>
      <c r="E60106" s="148"/>
      <c r="F60106" s="148"/>
      <c r="G60106" s="149"/>
      <c r="H60106" s="148"/>
      <c r="I60106"/>
    </row>
    <row r="60107" spans="1:9" x14ac:dyDescent="0.25">
      <c r="A60107"/>
      <c r="B60107"/>
      <c r="C60107"/>
      <c r="D60107"/>
      <c r="E60107" s="148"/>
      <c r="F60107" s="148"/>
      <c r="G60107" s="149"/>
      <c r="H60107" s="148"/>
      <c r="I60107"/>
    </row>
    <row r="60108" spans="1:9" x14ac:dyDescent="0.25">
      <c r="A60108"/>
      <c r="B60108"/>
      <c r="C60108"/>
      <c r="D60108"/>
      <c r="E60108" s="148"/>
      <c r="F60108" s="148"/>
      <c r="G60108" s="149"/>
      <c r="H60108" s="148"/>
      <c r="I60108"/>
    </row>
    <row r="60109" spans="1:9" x14ac:dyDescent="0.25">
      <c r="A60109"/>
      <c r="B60109"/>
      <c r="C60109"/>
      <c r="D60109"/>
      <c r="E60109" s="148"/>
      <c r="F60109" s="148"/>
      <c r="G60109" s="149"/>
      <c r="H60109" s="148"/>
      <c r="I60109"/>
    </row>
    <row r="60110" spans="1:9" x14ac:dyDescent="0.25">
      <c r="A60110"/>
      <c r="B60110"/>
      <c r="C60110"/>
      <c r="D60110"/>
      <c r="E60110" s="148"/>
      <c r="F60110" s="148"/>
      <c r="G60110" s="149"/>
      <c r="H60110" s="148"/>
      <c r="I60110"/>
    </row>
    <row r="60111" spans="1:9" x14ac:dyDescent="0.25">
      <c r="A60111"/>
      <c r="B60111"/>
      <c r="C60111"/>
      <c r="D60111"/>
      <c r="E60111" s="148"/>
      <c r="F60111" s="148"/>
      <c r="G60111" s="149"/>
      <c r="H60111" s="148"/>
      <c r="I60111"/>
    </row>
    <row r="60112" spans="1:9" x14ac:dyDescent="0.25">
      <c r="A60112"/>
      <c r="B60112"/>
      <c r="C60112"/>
      <c r="D60112"/>
      <c r="E60112" s="148"/>
      <c r="F60112" s="148"/>
      <c r="G60112" s="149"/>
      <c r="H60112" s="148"/>
      <c r="I60112"/>
    </row>
    <row r="60113" spans="1:9" x14ac:dyDescent="0.25">
      <c r="A60113"/>
      <c r="B60113"/>
      <c r="C60113"/>
      <c r="D60113"/>
      <c r="E60113" s="148"/>
      <c r="F60113" s="148"/>
      <c r="G60113" s="149"/>
      <c r="H60113" s="148"/>
      <c r="I60113"/>
    </row>
    <row r="60114" spans="1:9" x14ac:dyDescent="0.25">
      <c r="A60114"/>
      <c r="B60114"/>
      <c r="C60114"/>
      <c r="D60114"/>
      <c r="E60114" s="148"/>
      <c r="F60114" s="148"/>
      <c r="G60114" s="149"/>
      <c r="H60114" s="148"/>
      <c r="I60114"/>
    </row>
    <row r="60115" spans="1:9" x14ac:dyDescent="0.25">
      <c r="A60115"/>
      <c r="B60115"/>
      <c r="C60115"/>
      <c r="D60115"/>
      <c r="E60115" s="148"/>
      <c r="F60115" s="148"/>
      <c r="G60115" s="149"/>
      <c r="H60115" s="148"/>
      <c r="I60115"/>
    </row>
    <row r="60116" spans="1:9" x14ac:dyDescent="0.25">
      <c r="A60116"/>
      <c r="B60116"/>
      <c r="C60116"/>
      <c r="D60116"/>
      <c r="E60116" s="148"/>
      <c r="F60116" s="148"/>
      <c r="G60116" s="149"/>
      <c r="H60116" s="148"/>
      <c r="I60116"/>
    </row>
    <row r="60117" spans="1:9" x14ac:dyDescent="0.25">
      <c r="A60117"/>
      <c r="B60117"/>
      <c r="C60117"/>
      <c r="D60117"/>
      <c r="E60117" s="148"/>
      <c r="F60117" s="148"/>
      <c r="G60117" s="149"/>
      <c r="H60117" s="148"/>
      <c r="I60117"/>
    </row>
    <row r="60118" spans="1:9" x14ac:dyDescent="0.25">
      <c r="A60118"/>
      <c r="B60118"/>
      <c r="C60118"/>
      <c r="D60118"/>
      <c r="E60118" s="148"/>
      <c r="F60118" s="148"/>
      <c r="G60118" s="149"/>
      <c r="H60118" s="148"/>
      <c r="I60118"/>
    </row>
    <row r="60119" spans="1:9" x14ac:dyDescent="0.25">
      <c r="A60119"/>
      <c r="B60119"/>
      <c r="C60119"/>
      <c r="D60119"/>
      <c r="E60119" s="148"/>
      <c r="F60119" s="148"/>
      <c r="G60119" s="149"/>
      <c r="H60119" s="148"/>
      <c r="I60119"/>
    </row>
    <row r="60120" spans="1:9" x14ac:dyDescent="0.25">
      <c r="A60120"/>
      <c r="B60120"/>
      <c r="C60120"/>
      <c r="D60120"/>
      <c r="E60120" s="148"/>
      <c r="F60120" s="148"/>
      <c r="G60120" s="149"/>
      <c r="H60120" s="148"/>
      <c r="I60120"/>
    </row>
    <row r="60121" spans="1:9" x14ac:dyDescent="0.25">
      <c r="A60121"/>
      <c r="B60121"/>
      <c r="C60121"/>
      <c r="D60121"/>
      <c r="E60121" s="148"/>
      <c r="F60121" s="148"/>
      <c r="G60121" s="149"/>
      <c r="H60121" s="148"/>
      <c r="I60121"/>
    </row>
    <row r="60122" spans="1:9" x14ac:dyDescent="0.25">
      <c r="A60122"/>
      <c r="B60122"/>
      <c r="C60122"/>
      <c r="D60122"/>
      <c r="E60122" s="148"/>
      <c r="F60122" s="148"/>
      <c r="G60122" s="149"/>
      <c r="H60122" s="148"/>
      <c r="I60122"/>
    </row>
    <row r="60123" spans="1:9" x14ac:dyDescent="0.25">
      <c r="A60123"/>
      <c r="B60123"/>
      <c r="C60123"/>
      <c r="D60123"/>
      <c r="E60123" s="148"/>
      <c r="F60123" s="148"/>
      <c r="G60123" s="149"/>
      <c r="H60123" s="148"/>
      <c r="I60123"/>
    </row>
    <row r="60124" spans="1:9" x14ac:dyDescent="0.25">
      <c r="A60124"/>
      <c r="B60124"/>
      <c r="C60124"/>
      <c r="D60124"/>
      <c r="E60124" s="148"/>
      <c r="F60124" s="148"/>
      <c r="G60124" s="149"/>
      <c r="H60124" s="148"/>
      <c r="I60124"/>
    </row>
    <row r="60125" spans="1:9" x14ac:dyDescent="0.25">
      <c r="A60125"/>
      <c r="B60125"/>
      <c r="C60125"/>
      <c r="D60125"/>
      <c r="E60125" s="148"/>
      <c r="F60125" s="148"/>
      <c r="G60125" s="149"/>
      <c r="H60125" s="148"/>
      <c r="I60125"/>
    </row>
    <row r="60126" spans="1:9" x14ac:dyDescent="0.25">
      <c r="A60126"/>
      <c r="B60126"/>
      <c r="C60126"/>
      <c r="D60126"/>
      <c r="E60126" s="148"/>
      <c r="F60126" s="148"/>
      <c r="G60126" s="149"/>
      <c r="H60126" s="148"/>
      <c r="I60126"/>
    </row>
    <row r="60127" spans="1:9" x14ac:dyDescent="0.25">
      <c r="A60127"/>
      <c r="B60127"/>
      <c r="C60127"/>
      <c r="D60127"/>
      <c r="E60127" s="148"/>
      <c r="F60127" s="148"/>
      <c r="G60127" s="149"/>
      <c r="H60127" s="148"/>
      <c r="I60127"/>
    </row>
    <row r="60128" spans="1:9" x14ac:dyDescent="0.25">
      <c r="A60128"/>
      <c r="B60128"/>
      <c r="C60128"/>
      <c r="D60128"/>
      <c r="E60128" s="148"/>
      <c r="F60128" s="148"/>
      <c r="G60128" s="149"/>
      <c r="H60128" s="148"/>
      <c r="I60128"/>
    </row>
    <row r="60129" spans="1:9" x14ac:dyDescent="0.25">
      <c r="A60129"/>
      <c r="B60129"/>
      <c r="C60129"/>
      <c r="D60129"/>
      <c r="E60129" s="148"/>
      <c r="F60129" s="148"/>
      <c r="G60129" s="149"/>
      <c r="H60129" s="148"/>
      <c r="I60129"/>
    </row>
    <row r="60130" spans="1:9" x14ac:dyDescent="0.25">
      <c r="A60130"/>
      <c r="B60130"/>
      <c r="C60130"/>
      <c r="D60130"/>
      <c r="E60130" s="148"/>
      <c r="F60130" s="148"/>
      <c r="G60130" s="149"/>
      <c r="H60130" s="148"/>
      <c r="I60130"/>
    </row>
    <row r="60131" spans="1:9" x14ac:dyDescent="0.25">
      <c r="A60131"/>
      <c r="B60131"/>
      <c r="C60131"/>
      <c r="D60131"/>
      <c r="E60131" s="148"/>
      <c r="F60131" s="148"/>
      <c r="G60131" s="149"/>
      <c r="H60131" s="148"/>
      <c r="I60131"/>
    </row>
    <row r="60132" spans="1:9" x14ac:dyDescent="0.25">
      <c r="A60132"/>
      <c r="B60132"/>
      <c r="C60132"/>
      <c r="D60132"/>
      <c r="E60132" s="148"/>
      <c r="F60132" s="148"/>
      <c r="G60132" s="149"/>
      <c r="H60132" s="148"/>
      <c r="I60132"/>
    </row>
    <row r="60133" spans="1:9" x14ac:dyDescent="0.25">
      <c r="A60133"/>
      <c r="B60133"/>
      <c r="C60133"/>
      <c r="D60133"/>
      <c r="E60133" s="148"/>
      <c r="F60133" s="148"/>
      <c r="G60133" s="149"/>
      <c r="H60133" s="148"/>
      <c r="I60133"/>
    </row>
    <row r="60134" spans="1:9" x14ac:dyDescent="0.25">
      <c r="A60134"/>
      <c r="B60134"/>
      <c r="C60134"/>
      <c r="D60134"/>
      <c r="E60134" s="148"/>
      <c r="F60134" s="148"/>
      <c r="G60134" s="149"/>
      <c r="H60134" s="148"/>
      <c r="I60134"/>
    </row>
    <row r="60135" spans="1:9" x14ac:dyDescent="0.25">
      <c r="A60135"/>
      <c r="B60135"/>
      <c r="C60135"/>
      <c r="D60135"/>
      <c r="E60135" s="148"/>
      <c r="F60135" s="148"/>
      <c r="G60135" s="149"/>
      <c r="H60135" s="148"/>
      <c r="I60135"/>
    </row>
    <row r="60136" spans="1:9" x14ac:dyDescent="0.25">
      <c r="A60136"/>
      <c r="B60136"/>
      <c r="C60136"/>
      <c r="D60136"/>
      <c r="E60136" s="148"/>
      <c r="F60136" s="148"/>
      <c r="G60136" s="149"/>
      <c r="H60136" s="148"/>
      <c r="I60136"/>
    </row>
    <row r="60137" spans="1:9" x14ac:dyDescent="0.25">
      <c r="A60137"/>
      <c r="B60137"/>
      <c r="C60137"/>
      <c r="D60137"/>
      <c r="E60137" s="148"/>
      <c r="F60137" s="148"/>
      <c r="G60137" s="149"/>
      <c r="H60137" s="148"/>
      <c r="I60137"/>
    </row>
    <row r="60138" spans="1:9" x14ac:dyDescent="0.25">
      <c r="A60138"/>
      <c r="B60138"/>
      <c r="C60138"/>
      <c r="D60138"/>
      <c r="E60138" s="148"/>
      <c r="F60138" s="148"/>
      <c r="G60138" s="149"/>
      <c r="H60138" s="148"/>
      <c r="I60138"/>
    </row>
    <row r="60139" spans="1:9" x14ac:dyDescent="0.25">
      <c r="A60139"/>
      <c r="B60139"/>
      <c r="C60139"/>
      <c r="D60139"/>
      <c r="E60139" s="148"/>
      <c r="F60139" s="148"/>
      <c r="G60139" s="149"/>
      <c r="H60139" s="148"/>
      <c r="I60139"/>
    </row>
    <row r="60140" spans="1:9" x14ac:dyDescent="0.25">
      <c r="A60140"/>
      <c r="B60140"/>
      <c r="C60140"/>
      <c r="D60140"/>
      <c r="E60140" s="148"/>
      <c r="F60140" s="148"/>
      <c r="G60140" s="149"/>
      <c r="H60140" s="148"/>
      <c r="I60140"/>
    </row>
    <row r="60141" spans="1:9" x14ac:dyDescent="0.25">
      <c r="A60141"/>
      <c r="B60141"/>
      <c r="C60141"/>
      <c r="D60141"/>
      <c r="E60141" s="148"/>
      <c r="F60141" s="148"/>
      <c r="G60141" s="149"/>
      <c r="H60141" s="148"/>
      <c r="I60141"/>
    </row>
    <row r="60142" spans="1:9" x14ac:dyDescent="0.25">
      <c r="A60142"/>
      <c r="B60142"/>
      <c r="C60142"/>
      <c r="D60142"/>
      <c r="E60142" s="148"/>
      <c r="F60142" s="148"/>
      <c r="G60142" s="149"/>
      <c r="H60142" s="148"/>
      <c r="I60142"/>
    </row>
    <row r="60143" spans="1:9" x14ac:dyDescent="0.25">
      <c r="A60143"/>
      <c r="B60143"/>
      <c r="C60143"/>
      <c r="D60143"/>
      <c r="E60143" s="148"/>
      <c r="F60143" s="148"/>
      <c r="G60143" s="149"/>
      <c r="H60143" s="148"/>
      <c r="I60143"/>
    </row>
    <row r="60144" spans="1:9" x14ac:dyDescent="0.25">
      <c r="A60144"/>
      <c r="B60144"/>
      <c r="C60144"/>
      <c r="D60144"/>
      <c r="E60144" s="148"/>
      <c r="F60144" s="148"/>
      <c r="G60144" s="149"/>
      <c r="H60144" s="148"/>
      <c r="I60144"/>
    </row>
    <row r="60145" spans="1:9" x14ac:dyDescent="0.25">
      <c r="A60145"/>
      <c r="B60145"/>
      <c r="C60145"/>
      <c r="D60145"/>
      <c r="E60145" s="148"/>
      <c r="F60145" s="148"/>
      <c r="G60145" s="149"/>
      <c r="H60145" s="148"/>
      <c r="I60145"/>
    </row>
    <row r="60146" spans="1:9" x14ac:dyDescent="0.25">
      <c r="A60146"/>
      <c r="B60146"/>
      <c r="C60146"/>
      <c r="D60146"/>
      <c r="E60146" s="148"/>
      <c r="F60146" s="148"/>
      <c r="G60146" s="149"/>
      <c r="H60146" s="148"/>
      <c r="I60146"/>
    </row>
    <row r="60147" spans="1:9" x14ac:dyDescent="0.25">
      <c r="A60147"/>
      <c r="B60147"/>
      <c r="C60147"/>
      <c r="D60147"/>
      <c r="E60147" s="148"/>
      <c r="F60147" s="148"/>
      <c r="G60147" s="149"/>
      <c r="H60147" s="148"/>
      <c r="I60147"/>
    </row>
    <row r="60148" spans="1:9" x14ac:dyDescent="0.25">
      <c r="A60148"/>
      <c r="B60148"/>
      <c r="C60148"/>
      <c r="D60148"/>
      <c r="E60148" s="148"/>
      <c r="F60148" s="148"/>
      <c r="G60148" s="149"/>
      <c r="H60148" s="148"/>
      <c r="I60148"/>
    </row>
    <row r="60149" spans="1:9" x14ac:dyDescent="0.25">
      <c r="A60149"/>
      <c r="B60149"/>
      <c r="C60149"/>
      <c r="D60149"/>
      <c r="E60149" s="148"/>
      <c r="F60149" s="148"/>
      <c r="G60149" s="149"/>
      <c r="H60149" s="148"/>
      <c r="I60149"/>
    </row>
    <row r="60150" spans="1:9" x14ac:dyDescent="0.25">
      <c r="A60150"/>
      <c r="B60150"/>
      <c r="C60150"/>
      <c r="D60150"/>
      <c r="E60150" s="148"/>
      <c r="F60150" s="148"/>
      <c r="G60150" s="149"/>
      <c r="H60150" s="148"/>
      <c r="I60150"/>
    </row>
    <row r="60151" spans="1:9" x14ac:dyDescent="0.25">
      <c r="A60151"/>
      <c r="B60151"/>
      <c r="C60151"/>
      <c r="D60151"/>
      <c r="E60151" s="148"/>
      <c r="F60151" s="148"/>
      <c r="G60151" s="149"/>
      <c r="H60151" s="148"/>
      <c r="I60151"/>
    </row>
    <row r="60152" spans="1:9" x14ac:dyDescent="0.25">
      <c r="A60152"/>
      <c r="B60152"/>
      <c r="C60152"/>
      <c r="D60152"/>
      <c r="E60152" s="148"/>
      <c r="F60152" s="148"/>
      <c r="G60152" s="149"/>
      <c r="H60152" s="148"/>
      <c r="I60152"/>
    </row>
    <row r="60153" spans="1:9" x14ac:dyDescent="0.25">
      <c r="A60153"/>
      <c r="B60153"/>
      <c r="C60153"/>
      <c r="D60153"/>
      <c r="E60153" s="148"/>
      <c r="F60153" s="148"/>
      <c r="G60153" s="149"/>
      <c r="H60153" s="148"/>
      <c r="I60153"/>
    </row>
    <row r="60154" spans="1:9" x14ac:dyDescent="0.25">
      <c r="A60154"/>
      <c r="B60154"/>
      <c r="C60154"/>
      <c r="D60154"/>
      <c r="E60154" s="148"/>
      <c r="F60154" s="148"/>
      <c r="G60154" s="149"/>
      <c r="H60154" s="148"/>
      <c r="I60154"/>
    </row>
    <row r="60155" spans="1:9" x14ac:dyDescent="0.25">
      <c r="A60155"/>
      <c r="B60155"/>
      <c r="C60155"/>
      <c r="D60155"/>
      <c r="E60155" s="148"/>
      <c r="F60155" s="148"/>
      <c r="G60155" s="149"/>
      <c r="H60155" s="148"/>
      <c r="I60155"/>
    </row>
    <row r="60156" spans="1:9" x14ac:dyDescent="0.25">
      <c r="A60156"/>
      <c r="B60156"/>
      <c r="C60156"/>
      <c r="D60156"/>
      <c r="E60156" s="148"/>
      <c r="F60156" s="148"/>
      <c r="G60156" s="149"/>
      <c r="H60156" s="148"/>
      <c r="I60156"/>
    </row>
    <row r="60157" spans="1:9" x14ac:dyDescent="0.25">
      <c r="A60157"/>
      <c r="B60157"/>
      <c r="C60157"/>
      <c r="D60157"/>
      <c r="E60157" s="148"/>
      <c r="F60157" s="148"/>
      <c r="G60157" s="149"/>
      <c r="H60157" s="148"/>
      <c r="I60157"/>
    </row>
    <row r="60158" spans="1:9" x14ac:dyDescent="0.25">
      <c r="A60158"/>
      <c r="B60158"/>
      <c r="C60158"/>
      <c r="D60158"/>
      <c r="E60158" s="148"/>
      <c r="F60158" s="148"/>
      <c r="G60158" s="149"/>
      <c r="H60158" s="148"/>
      <c r="I60158"/>
    </row>
    <row r="60159" spans="1:9" x14ac:dyDescent="0.25">
      <c r="A60159"/>
      <c r="B60159"/>
      <c r="C60159"/>
      <c r="D60159"/>
      <c r="E60159" s="148"/>
      <c r="F60159" s="148"/>
      <c r="G60159" s="149"/>
      <c r="H60159" s="148"/>
      <c r="I60159"/>
    </row>
    <row r="60160" spans="1:9" x14ac:dyDescent="0.25">
      <c r="A60160"/>
      <c r="B60160"/>
      <c r="C60160"/>
      <c r="D60160"/>
      <c r="E60160" s="148"/>
      <c r="F60160" s="148"/>
      <c r="G60160" s="149"/>
      <c r="H60160" s="148"/>
      <c r="I60160"/>
    </row>
    <row r="60161" spans="1:9" x14ac:dyDescent="0.25">
      <c r="A60161"/>
      <c r="B60161"/>
      <c r="C60161"/>
      <c r="D60161"/>
      <c r="E60161" s="148"/>
      <c r="F60161" s="148"/>
      <c r="G60161" s="149"/>
      <c r="H60161" s="148"/>
      <c r="I60161"/>
    </row>
    <row r="60162" spans="1:9" x14ac:dyDescent="0.25">
      <c r="A60162"/>
      <c r="B60162"/>
      <c r="C60162"/>
      <c r="D60162"/>
      <c r="E60162" s="148"/>
      <c r="F60162" s="148"/>
      <c r="G60162" s="149"/>
      <c r="H60162" s="148"/>
      <c r="I60162"/>
    </row>
    <row r="60163" spans="1:9" x14ac:dyDescent="0.25">
      <c r="A60163"/>
      <c r="B60163"/>
      <c r="C60163"/>
      <c r="D60163"/>
      <c r="E60163" s="148"/>
      <c r="F60163" s="148"/>
      <c r="G60163" s="149"/>
      <c r="H60163" s="148"/>
      <c r="I60163"/>
    </row>
    <row r="60164" spans="1:9" x14ac:dyDescent="0.25">
      <c r="A60164"/>
      <c r="B60164"/>
      <c r="C60164"/>
      <c r="D60164"/>
      <c r="E60164" s="148"/>
      <c r="F60164" s="148"/>
      <c r="G60164" s="149"/>
      <c r="H60164" s="148"/>
      <c r="I60164"/>
    </row>
    <row r="60165" spans="1:9" x14ac:dyDescent="0.25">
      <c r="A60165"/>
      <c r="B60165"/>
      <c r="C60165"/>
      <c r="D60165"/>
      <c r="E60165" s="148"/>
      <c r="F60165" s="148"/>
      <c r="G60165" s="149"/>
      <c r="H60165" s="148"/>
      <c r="I60165"/>
    </row>
    <row r="60166" spans="1:9" x14ac:dyDescent="0.25">
      <c r="A60166"/>
      <c r="B60166"/>
      <c r="C60166"/>
      <c r="D60166"/>
      <c r="E60166" s="148"/>
      <c r="F60166" s="148"/>
      <c r="G60166" s="149"/>
      <c r="H60166" s="148"/>
      <c r="I60166"/>
    </row>
    <row r="60167" spans="1:9" x14ac:dyDescent="0.25">
      <c r="A60167"/>
      <c r="B60167"/>
      <c r="C60167"/>
      <c r="D60167"/>
      <c r="E60167" s="148"/>
      <c r="F60167" s="148"/>
      <c r="G60167" s="149"/>
      <c r="H60167" s="148"/>
      <c r="I60167"/>
    </row>
    <row r="60168" spans="1:9" x14ac:dyDescent="0.25">
      <c r="A60168"/>
      <c r="B60168"/>
      <c r="C60168"/>
      <c r="D60168"/>
      <c r="E60168" s="148"/>
      <c r="F60168" s="148"/>
      <c r="G60168" s="149"/>
      <c r="H60168" s="148"/>
      <c r="I60168"/>
    </row>
    <row r="60169" spans="1:9" x14ac:dyDescent="0.25">
      <c r="A60169"/>
      <c r="B60169"/>
      <c r="C60169"/>
      <c r="D60169"/>
      <c r="E60169" s="148"/>
      <c r="F60169" s="148"/>
      <c r="G60169" s="149"/>
      <c r="H60169" s="148"/>
      <c r="I60169"/>
    </row>
    <row r="60170" spans="1:9" x14ac:dyDescent="0.25">
      <c r="A60170"/>
      <c r="B60170"/>
      <c r="C60170"/>
      <c r="D60170"/>
      <c r="E60170" s="148"/>
      <c r="F60170" s="148"/>
      <c r="G60170" s="149"/>
      <c r="H60170" s="148"/>
      <c r="I60170"/>
    </row>
    <row r="60171" spans="1:9" x14ac:dyDescent="0.25">
      <c r="A60171"/>
      <c r="B60171"/>
      <c r="C60171"/>
      <c r="D60171"/>
      <c r="E60171" s="148"/>
      <c r="F60171" s="148"/>
      <c r="G60171" s="149"/>
      <c r="H60171" s="148"/>
      <c r="I60171"/>
    </row>
    <row r="60172" spans="1:9" x14ac:dyDescent="0.25">
      <c r="A60172"/>
      <c r="B60172"/>
      <c r="C60172"/>
      <c r="D60172"/>
      <c r="E60172" s="148"/>
      <c r="F60172" s="148"/>
      <c r="G60172" s="149"/>
      <c r="H60172" s="148"/>
      <c r="I60172"/>
    </row>
    <row r="60173" spans="1:9" x14ac:dyDescent="0.25">
      <c r="A60173"/>
      <c r="B60173"/>
      <c r="C60173"/>
      <c r="D60173"/>
      <c r="E60173" s="148"/>
      <c r="F60173" s="148"/>
      <c r="G60173" s="149"/>
      <c r="H60173" s="148"/>
      <c r="I60173"/>
    </row>
    <row r="60174" spans="1:9" x14ac:dyDescent="0.25">
      <c r="A60174"/>
      <c r="B60174"/>
      <c r="C60174"/>
      <c r="D60174"/>
      <c r="E60174" s="148"/>
      <c r="F60174" s="148"/>
      <c r="G60174" s="149"/>
      <c r="H60174" s="148"/>
      <c r="I60174"/>
    </row>
    <row r="60175" spans="1:9" x14ac:dyDescent="0.25">
      <c r="A60175"/>
      <c r="B60175"/>
      <c r="C60175"/>
      <c r="D60175"/>
      <c r="E60175" s="148"/>
      <c r="F60175" s="148"/>
      <c r="G60175" s="149"/>
      <c r="H60175" s="148"/>
      <c r="I60175"/>
    </row>
    <row r="60176" spans="1:9" x14ac:dyDescent="0.25">
      <c r="A60176"/>
      <c r="B60176"/>
      <c r="C60176"/>
      <c r="D60176"/>
      <c r="E60176" s="148"/>
      <c r="F60176" s="148"/>
      <c r="G60176" s="149"/>
      <c r="H60176" s="148"/>
      <c r="I60176"/>
    </row>
    <row r="60177" spans="1:9" x14ac:dyDescent="0.25">
      <c r="A60177"/>
      <c r="B60177"/>
      <c r="C60177"/>
      <c r="D60177"/>
      <c r="E60177" s="148"/>
      <c r="F60177" s="148"/>
      <c r="G60177" s="149"/>
      <c r="H60177" s="148"/>
      <c r="I60177"/>
    </row>
    <row r="60178" spans="1:9" x14ac:dyDescent="0.25">
      <c r="A60178"/>
      <c r="B60178"/>
      <c r="C60178"/>
      <c r="D60178"/>
      <c r="E60178" s="148"/>
      <c r="F60178" s="148"/>
      <c r="G60178" s="149"/>
      <c r="H60178" s="148"/>
      <c r="I60178"/>
    </row>
    <row r="60179" spans="1:9" x14ac:dyDescent="0.25">
      <c r="A60179"/>
      <c r="B60179"/>
      <c r="C60179"/>
      <c r="D60179"/>
      <c r="E60179" s="148"/>
      <c r="F60179" s="148"/>
      <c r="G60179" s="149"/>
      <c r="H60179" s="148"/>
      <c r="I60179"/>
    </row>
    <row r="60180" spans="1:9" x14ac:dyDescent="0.25">
      <c r="A60180"/>
      <c r="B60180"/>
      <c r="C60180"/>
      <c r="D60180"/>
      <c r="E60180" s="148"/>
      <c r="F60180" s="148"/>
      <c r="G60180" s="149"/>
      <c r="H60180" s="148"/>
      <c r="I60180"/>
    </row>
    <row r="60181" spans="1:9" x14ac:dyDescent="0.25">
      <c r="A60181"/>
      <c r="B60181"/>
      <c r="C60181"/>
      <c r="D60181"/>
      <c r="E60181" s="148"/>
      <c r="F60181" s="148"/>
      <c r="G60181" s="149"/>
      <c r="H60181" s="148"/>
      <c r="I60181"/>
    </row>
    <row r="60182" spans="1:9" x14ac:dyDescent="0.25">
      <c r="A60182"/>
      <c r="B60182"/>
      <c r="C60182"/>
      <c r="D60182"/>
      <c r="E60182" s="148"/>
      <c r="F60182" s="148"/>
      <c r="G60182" s="149"/>
      <c r="H60182" s="148"/>
      <c r="I60182"/>
    </row>
    <row r="60183" spans="1:9" x14ac:dyDescent="0.25">
      <c r="A60183"/>
      <c r="B60183"/>
      <c r="C60183"/>
      <c r="D60183"/>
      <c r="E60183" s="148"/>
      <c r="F60183" s="148"/>
      <c r="G60183" s="149"/>
      <c r="H60183" s="148"/>
      <c r="I60183"/>
    </row>
    <row r="60184" spans="1:9" x14ac:dyDescent="0.25">
      <c r="A60184"/>
      <c r="B60184"/>
      <c r="C60184"/>
      <c r="D60184"/>
      <c r="E60184" s="148"/>
      <c r="F60184" s="148"/>
      <c r="G60184" s="149"/>
      <c r="H60184" s="148"/>
      <c r="I60184"/>
    </row>
    <row r="60185" spans="1:9" x14ac:dyDescent="0.25">
      <c r="A60185"/>
      <c r="B60185"/>
      <c r="C60185"/>
      <c r="D60185"/>
      <c r="E60185" s="148"/>
      <c r="F60185" s="148"/>
      <c r="G60185" s="149"/>
      <c r="H60185" s="148"/>
      <c r="I60185"/>
    </row>
    <row r="60186" spans="1:9" x14ac:dyDescent="0.25">
      <c r="A60186"/>
      <c r="B60186"/>
      <c r="C60186"/>
      <c r="D60186"/>
      <c r="E60186" s="148"/>
      <c r="F60186" s="148"/>
      <c r="G60186" s="149"/>
      <c r="H60186" s="148"/>
      <c r="I60186"/>
    </row>
    <row r="60187" spans="1:9" x14ac:dyDescent="0.25">
      <c r="A60187"/>
      <c r="B60187"/>
      <c r="C60187"/>
      <c r="D60187"/>
      <c r="E60187" s="148"/>
      <c r="F60187" s="148"/>
      <c r="G60187" s="149"/>
      <c r="H60187" s="148"/>
      <c r="I60187"/>
    </row>
    <row r="60188" spans="1:9" x14ac:dyDescent="0.25">
      <c r="A60188"/>
      <c r="B60188"/>
      <c r="C60188"/>
      <c r="D60188"/>
      <c r="E60188" s="148"/>
      <c r="F60188" s="148"/>
      <c r="G60188" s="149"/>
      <c r="H60188" s="148"/>
      <c r="I60188"/>
    </row>
    <row r="60189" spans="1:9" x14ac:dyDescent="0.25">
      <c r="A60189"/>
      <c r="B60189"/>
      <c r="C60189"/>
      <c r="D60189"/>
      <c r="E60189" s="148"/>
      <c r="F60189" s="148"/>
      <c r="G60189" s="149"/>
      <c r="H60189" s="148"/>
      <c r="I60189"/>
    </row>
    <row r="60190" spans="1:9" x14ac:dyDescent="0.25">
      <c r="A60190"/>
      <c r="B60190"/>
      <c r="C60190"/>
      <c r="D60190"/>
      <c r="E60190" s="148"/>
      <c r="F60190" s="148"/>
      <c r="G60190" s="149"/>
      <c r="H60190" s="148"/>
      <c r="I60190"/>
    </row>
    <row r="60191" spans="1:9" x14ac:dyDescent="0.25">
      <c r="A60191"/>
      <c r="B60191"/>
      <c r="C60191"/>
      <c r="D60191"/>
      <c r="E60191" s="148"/>
      <c r="F60191" s="148"/>
      <c r="G60191" s="149"/>
      <c r="H60191" s="148"/>
      <c r="I60191"/>
    </row>
    <row r="60192" spans="1:9" x14ac:dyDescent="0.25">
      <c r="A60192"/>
      <c r="B60192"/>
      <c r="C60192"/>
      <c r="D60192"/>
      <c r="E60192" s="148"/>
      <c r="F60192" s="148"/>
      <c r="G60192" s="149"/>
      <c r="H60192" s="148"/>
      <c r="I60192"/>
    </row>
    <row r="60193" spans="1:9" x14ac:dyDescent="0.25">
      <c r="A60193"/>
      <c r="B60193"/>
      <c r="C60193"/>
      <c r="D60193"/>
      <c r="E60193" s="148"/>
      <c r="F60193" s="148"/>
      <c r="G60193" s="149"/>
      <c r="H60193" s="148"/>
      <c r="I60193"/>
    </row>
    <row r="60194" spans="1:9" x14ac:dyDescent="0.25">
      <c r="A60194"/>
      <c r="B60194"/>
      <c r="C60194"/>
      <c r="D60194"/>
      <c r="E60194" s="148"/>
      <c r="F60194" s="148"/>
      <c r="G60194" s="149"/>
      <c r="H60194" s="148"/>
      <c r="I60194"/>
    </row>
    <row r="60195" spans="1:9" x14ac:dyDescent="0.25">
      <c r="A60195"/>
      <c r="B60195"/>
      <c r="C60195"/>
      <c r="D60195"/>
      <c r="E60195" s="148"/>
      <c r="F60195" s="148"/>
      <c r="G60195" s="149"/>
      <c r="H60195" s="148"/>
      <c r="I60195"/>
    </row>
    <row r="60196" spans="1:9" x14ac:dyDescent="0.25">
      <c r="A60196"/>
      <c r="B60196"/>
      <c r="C60196"/>
      <c r="D60196"/>
      <c r="E60196" s="148"/>
      <c r="F60196" s="148"/>
      <c r="G60196" s="149"/>
      <c r="H60196" s="148"/>
      <c r="I60196"/>
    </row>
    <row r="60197" spans="1:9" x14ac:dyDescent="0.25">
      <c r="A60197"/>
      <c r="B60197"/>
      <c r="C60197"/>
      <c r="D60197"/>
      <c r="E60197" s="148"/>
      <c r="F60197" s="148"/>
      <c r="G60197" s="149"/>
      <c r="H60197" s="148"/>
      <c r="I60197"/>
    </row>
    <row r="60198" spans="1:9" x14ac:dyDescent="0.25">
      <c r="A60198"/>
      <c r="B60198"/>
      <c r="C60198"/>
      <c r="D60198"/>
      <c r="E60198" s="148"/>
      <c r="F60198" s="148"/>
      <c r="G60198" s="149"/>
      <c r="H60198" s="148"/>
      <c r="I60198"/>
    </row>
    <row r="60199" spans="1:9" x14ac:dyDescent="0.25">
      <c r="A60199"/>
      <c r="B60199"/>
      <c r="C60199"/>
      <c r="D60199"/>
      <c r="E60199" s="148"/>
      <c r="F60199" s="148"/>
      <c r="G60199" s="149"/>
      <c r="H60199" s="148"/>
      <c r="I60199"/>
    </row>
    <row r="60200" spans="1:9" x14ac:dyDescent="0.25">
      <c r="A60200"/>
      <c r="B60200"/>
      <c r="C60200"/>
      <c r="D60200"/>
      <c r="E60200" s="148"/>
      <c r="F60200" s="148"/>
      <c r="G60200" s="149"/>
      <c r="H60200" s="148"/>
      <c r="I60200"/>
    </row>
    <row r="60201" spans="1:9" x14ac:dyDescent="0.25">
      <c r="A60201"/>
      <c r="B60201"/>
      <c r="C60201"/>
      <c r="D60201"/>
      <c r="E60201" s="148"/>
      <c r="F60201" s="148"/>
      <c r="G60201" s="149"/>
      <c r="H60201" s="148"/>
      <c r="I60201"/>
    </row>
    <row r="60202" spans="1:9" x14ac:dyDescent="0.25">
      <c r="A60202"/>
      <c r="B60202"/>
      <c r="C60202"/>
      <c r="D60202"/>
      <c r="E60202" s="148"/>
      <c r="F60202" s="148"/>
      <c r="G60202" s="149"/>
      <c r="H60202" s="148"/>
      <c r="I60202"/>
    </row>
    <row r="60203" spans="1:9" x14ac:dyDescent="0.25">
      <c r="A60203"/>
      <c r="B60203"/>
      <c r="C60203"/>
      <c r="D60203"/>
      <c r="E60203" s="148"/>
      <c r="F60203" s="148"/>
      <c r="G60203" s="149"/>
      <c r="H60203" s="148"/>
      <c r="I60203"/>
    </row>
    <row r="60204" spans="1:9" x14ac:dyDescent="0.25">
      <c r="A60204"/>
      <c r="B60204"/>
      <c r="C60204"/>
      <c r="D60204"/>
      <c r="E60204" s="148"/>
      <c r="F60204" s="148"/>
      <c r="G60204" s="149"/>
      <c r="H60204" s="148"/>
      <c r="I60204"/>
    </row>
    <row r="60205" spans="1:9" x14ac:dyDescent="0.25">
      <c r="A60205"/>
      <c r="B60205"/>
      <c r="C60205"/>
      <c r="D60205"/>
      <c r="E60205" s="148"/>
      <c r="F60205" s="148"/>
      <c r="G60205" s="149"/>
      <c r="H60205" s="148"/>
      <c r="I60205"/>
    </row>
    <row r="60206" spans="1:9" x14ac:dyDescent="0.25">
      <c r="A60206"/>
      <c r="B60206"/>
      <c r="C60206"/>
      <c r="D60206"/>
      <c r="E60206" s="148"/>
      <c r="F60206" s="148"/>
      <c r="G60206" s="149"/>
      <c r="H60206" s="148"/>
      <c r="I60206"/>
    </row>
    <row r="60207" spans="1:9" x14ac:dyDescent="0.25">
      <c r="A60207"/>
      <c r="B60207"/>
      <c r="C60207"/>
      <c r="D60207"/>
      <c r="E60207" s="148"/>
      <c r="F60207" s="148"/>
      <c r="G60207" s="149"/>
      <c r="H60207" s="148"/>
      <c r="I60207"/>
    </row>
    <row r="60208" spans="1:9" x14ac:dyDescent="0.25">
      <c r="A60208"/>
      <c r="B60208"/>
      <c r="C60208"/>
      <c r="D60208"/>
      <c r="E60208" s="148"/>
      <c r="F60208" s="148"/>
      <c r="G60208" s="149"/>
      <c r="H60208" s="148"/>
      <c r="I60208"/>
    </row>
    <row r="60209" spans="1:9" x14ac:dyDescent="0.25">
      <c r="A60209"/>
      <c r="B60209"/>
      <c r="C60209"/>
      <c r="D60209"/>
      <c r="E60209" s="148"/>
      <c r="F60209" s="148"/>
      <c r="G60209" s="149"/>
      <c r="H60209" s="148"/>
      <c r="I60209"/>
    </row>
    <row r="60210" spans="1:9" x14ac:dyDescent="0.25">
      <c r="A60210"/>
      <c r="B60210"/>
      <c r="C60210"/>
      <c r="D60210"/>
      <c r="E60210" s="148"/>
      <c r="F60210" s="148"/>
      <c r="G60210" s="149"/>
      <c r="H60210" s="148"/>
      <c r="I60210"/>
    </row>
    <row r="60211" spans="1:9" x14ac:dyDescent="0.25">
      <c r="A60211"/>
      <c r="B60211"/>
      <c r="C60211"/>
      <c r="D60211"/>
      <c r="E60211" s="148"/>
      <c r="F60211" s="148"/>
      <c r="G60211" s="149"/>
      <c r="H60211" s="148"/>
      <c r="I60211"/>
    </row>
    <row r="60212" spans="1:9" x14ac:dyDescent="0.25">
      <c r="A60212"/>
      <c r="B60212"/>
      <c r="C60212"/>
      <c r="D60212"/>
      <c r="E60212" s="148"/>
      <c r="F60212" s="148"/>
      <c r="G60212" s="149"/>
      <c r="H60212" s="148"/>
      <c r="I60212"/>
    </row>
    <row r="60213" spans="1:9" x14ac:dyDescent="0.25">
      <c r="A60213"/>
      <c r="B60213"/>
      <c r="C60213"/>
      <c r="D60213"/>
      <c r="E60213" s="148"/>
      <c r="F60213" s="148"/>
      <c r="G60213" s="149"/>
      <c r="H60213" s="148"/>
      <c r="I60213"/>
    </row>
    <row r="60214" spans="1:9" x14ac:dyDescent="0.25">
      <c r="A60214"/>
      <c r="B60214"/>
      <c r="C60214"/>
      <c r="D60214"/>
      <c r="E60214" s="148"/>
      <c r="F60214" s="148"/>
      <c r="G60214" s="149"/>
      <c r="H60214" s="148"/>
      <c r="I60214"/>
    </row>
    <row r="60215" spans="1:9" x14ac:dyDescent="0.25">
      <c r="A60215"/>
      <c r="B60215"/>
      <c r="C60215"/>
      <c r="D60215"/>
      <c r="E60215" s="148"/>
      <c r="F60215" s="148"/>
      <c r="G60215" s="149"/>
      <c r="H60215" s="148"/>
      <c r="I60215"/>
    </row>
    <row r="60216" spans="1:9" x14ac:dyDescent="0.25">
      <c r="A60216"/>
      <c r="B60216"/>
      <c r="C60216"/>
      <c r="D60216"/>
      <c r="E60216" s="148"/>
      <c r="F60216" s="148"/>
      <c r="G60216" s="149"/>
      <c r="H60216" s="148"/>
      <c r="I60216"/>
    </row>
    <row r="60217" spans="1:9" x14ac:dyDescent="0.25">
      <c r="A60217"/>
      <c r="B60217"/>
      <c r="C60217"/>
      <c r="D60217"/>
      <c r="E60217" s="148"/>
      <c r="F60217" s="148"/>
      <c r="G60217" s="149"/>
      <c r="H60217" s="148"/>
      <c r="I60217"/>
    </row>
    <row r="60218" spans="1:9" x14ac:dyDescent="0.25">
      <c r="A60218"/>
      <c r="B60218"/>
      <c r="C60218"/>
      <c r="D60218"/>
      <c r="E60218" s="148"/>
      <c r="F60218" s="148"/>
      <c r="G60218" s="149"/>
      <c r="H60218" s="148"/>
      <c r="I60218"/>
    </row>
    <row r="60219" spans="1:9" x14ac:dyDescent="0.25">
      <c r="A60219"/>
      <c r="B60219"/>
      <c r="C60219"/>
      <c r="D60219"/>
      <c r="E60219" s="148"/>
      <c r="F60219" s="148"/>
      <c r="G60219" s="149"/>
      <c r="H60219" s="148"/>
      <c r="I60219"/>
    </row>
    <row r="60220" spans="1:9" x14ac:dyDescent="0.25">
      <c r="A60220"/>
      <c r="B60220"/>
      <c r="C60220"/>
      <c r="D60220"/>
      <c r="E60220" s="148"/>
      <c r="F60220" s="148"/>
      <c r="G60220" s="149"/>
      <c r="H60220" s="148"/>
      <c r="I60220"/>
    </row>
    <row r="60221" spans="1:9" x14ac:dyDescent="0.25">
      <c r="A60221"/>
      <c r="B60221"/>
      <c r="C60221"/>
      <c r="D60221"/>
      <c r="E60221" s="148"/>
      <c r="F60221" s="148"/>
      <c r="G60221" s="149"/>
      <c r="H60221" s="148"/>
      <c r="I60221"/>
    </row>
    <row r="60222" spans="1:9" x14ac:dyDescent="0.25">
      <c r="A60222"/>
      <c r="B60222"/>
      <c r="C60222"/>
      <c r="D60222"/>
      <c r="E60222" s="148"/>
      <c r="F60222" s="148"/>
      <c r="G60222" s="149"/>
      <c r="H60222" s="148"/>
      <c r="I60222"/>
    </row>
    <row r="60223" spans="1:9" x14ac:dyDescent="0.25">
      <c r="A60223"/>
      <c r="B60223"/>
      <c r="C60223"/>
      <c r="D60223"/>
      <c r="E60223" s="148"/>
      <c r="F60223" s="148"/>
      <c r="G60223" s="149"/>
      <c r="H60223" s="148"/>
      <c r="I60223"/>
    </row>
    <row r="60224" spans="1:9" x14ac:dyDescent="0.25">
      <c r="A60224"/>
      <c r="B60224"/>
      <c r="C60224"/>
      <c r="D60224"/>
      <c r="E60224" s="148"/>
      <c r="F60224" s="148"/>
      <c r="G60224" s="149"/>
      <c r="H60224" s="148"/>
      <c r="I60224"/>
    </row>
    <row r="60225" spans="1:9" x14ac:dyDescent="0.25">
      <c r="A60225"/>
      <c r="B60225"/>
      <c r="C60225"/>
      <c r="D60225"/>
      <c r="E60225" s="148"/>
      <c r="F60225" s="148"/>
      <c r="G60225" s="149"/>
      <c r="H60225" s="148"/>
      <c r="I60225"/>
    </row>
    <row r="60226" spans="1:9" x14ac:dyDescent="0.25">
      <c r="A60226"/>
      <c r="B60226"/>
      <c r="C60226"/>
      <c r="D60226"/>
      <c r="E60226" s="148"/>
      <c r="F60226" s="148"/>
      <c r="G60226" s="149"/>
      <c r="H60226" s="148"/>
      <c r="I60226"/>
    </row>
    <row r="60227" spans="1:9" x14ac:dyDescent="0.25">
      <c r="A60227"/>
      <c r="B60227"/>
      <c r="C60227"/>
      <c r="D60227"/>
      <c r="E60227" s="148"/>
      <c r="F60227" s="148"/>
      <c r="G60227" s="149"/>
      <c r="H60227" s="148"/>
      <c r="I60227"/>
    </row>
    <row r="60228" spans="1:9" x14ac:dyDescent="0.25">
      <c r="A60228"/>
      <c r="B60228"/>
      <c r="C60228"/>
      <c r="D60228"/>
      <c r="E60228" s="148"/>
      <c r="F60228" s="148"/>
      <c r="G60228" s="149"/>
      <c r="H60228" s="148"/>
      <c r="I60228"/>
    </row>
    <row r="60229" spans="1:9" x14ac:dyDescent="0.25">
      <c r="A60229"/>
      <c r="B60229"/>
      <c r="C60229"/>
      <c r="D60229"/>
      <c r="E60229" s="148"/>
      <c r="F60229" s="148"/>
      <c r="G60229" s="149"/>
      <c r="H60229" s="148"/>
      <c r="I60229"/>
    </row>
    <row r="60230" spans="1:9" x14ac:dyDescent="0.25">
      <c r="A60230"/>
      <c r="B60230"/>
      <c r="C60230"/>
      <c r="D60230"/>
      <c r="E60230" s="148"/>
      <c r="F60230" s="148"/>
      <c r="G60230" s="149"/>
      <c r="H60230" s="148"/>
      <c r="I60230"/>
    </row>
    <row r="60231" spans="1:9" x14ac:dyDescent="0.25">
      <c r="A60231"/>
      <c r="B60231"/>
      <c r="C60231"/>
      <c r="D60231"/>
      <c r="E60231" s="148"/>
      <c r="F60231" s="148"/>
      <c r="G60231" s="149"/>
      <c r="H60231" s="148"/>
      <c r="I60231"/>
    </row>
    <row r="60232" spans="1:9" x14ac:dyDescent="0.25">
      <c r="A60232"/>
      <c r="B60232"/>
      <c r="C60232"/>
      <c r="D60232"/>
      <c r="E60232" s="148"/>
      <c r="F60232" s="148"/>
      <c r="G60232" s="149"/>
      <c r="H60232" s="148"/>
      <c r="I60232"/>
    </row>
    <row r="60233" spans="1:9" x14ac:dyDescent="0.25">
      <c r="A60233"/>
      <c r="B60233"/>
      <c r="C60233"/>
      <c r="D60233"/>
      <c r="E60233" s="148"/>
      <c r="F60233" s="148"/>
      <c r="G60233" s="149"/>
      <c r="H60233" s="148"/>
      <c r="I60233"/>
    </row>
    <row r="60234" spans="1:9" x14ac:dyDescent="0.25">
      <c r="A60234"/>
      <c r="B60234"/>
      <c r="C60234"/>
      <c r="D60234"/>
      <c r="E60234" s="148"/>
      <c r="F60234" s="148"/>
      <c r="G60234" s="149"/>
      <c r="H60234" s="148"/>
      <c r="I60234"/>
    </row>
    <row r="60235" spans="1:9" x14ac:dyDescent="0.25">
      <c r="A60235"/>
      <c r="B60235"/>
      <c r="C60235"/>
      <c r="D60235"/>
      <c r="E60235" s="148"/>
      <c r="F60235" s="148"/>
      <c r="G60235" s="149"/>
      <c r="H60235" s="148"/>
      <c r="I60235"/>
    </row>
    <row r="60236" spans="1:9" x14ac:dyDescent="0.25">
      <c r="A60236"/>
      <c r="B60236"/>
      <c r="C60236"/>
      <c r="D60236"/>
      <c r="E60236" s="148"/>
      <c r="F60236" s="148"/>
      <c r="G60236" s="149"/>
      <c r="H60236" s="148"/>
      <c r="I60236"/>
    </row>
    <row r="60237" spans="1:9" x14ac:dyDescent="0.25">
      <c r="A60237"/>
      <c r="B60237"/>
      <c r="C60237"/>
      <c r="D60237"/>
      <c r="E60237" s="148"/>
      <c r="F60237" s="148"/>
      <c r="G60237" s="149"/>
      <c r="H60237" s="148"/>
      <c r="I60237"/>
    </row>
    <row r="60238" spans="1:9" x14ac:dyDescent="0.25">
      <c r="A60238"/>
      <c r="B60238"/>
      <c r="C60238"/>
      <c r="D60238"/>
      <c r="E60238" s="148"/>
      <c r="F60238" s="148"/>
      <c r="G60238" s="149"/>
      <c r="H60238" s="148"/>
      <c r="I60238"/>
    </row>
    <row r="60239" spans="1:9" x14ac:dyDescent="0.25">
      <c r="A60239"/>
      <c r="B60239"/>
      <c r="C60239"/>
      <c r="D60239"/>
      <c r="E60239" s="148"/>
      <c r="F60239" s="148"/>
      <c r="G60239" s="149"/>
      <c r="H60239" s="148"/>
      <c r="I60239"/>
    </row>
    <row r="60240" spans="1:9" x14ac:dyDescent="0.25">
      <c r="A60240"/>
      <c r="B60240"/>
      <c r="C60240"/>
      <c r="D60240"/>
      <c r="E60240" s="148"/>
      <c r="F60240" s="148"/>
      <c r="G60240" s="149"/>
      <c r="H60240" s="148"/>
      <c r="I60240"/>
    </row>
    <row r="60241" spans="1:9" x14ac:dyDescent="0.25">
      <c r="A60241"/>
      <c r="B60241"/>
      <c r="C60241"/>
      <c r="D60241"/>
      <c r="E60241" s="148"/>
      <c r="F60241" s="148"/>
      <c r="G60241" s="149"/>
      <c r="H60241" s="148"/>
      <c r="I60241"/>
    </row>
    <row r="60242" spans="1:9" x14ac:dyDescent="0.25">
      <c r="A60242"/>
      <c r="B60242"/>
      <c r="C60242"/>
      <c r="D60242"/>
      <c r="E60242" s="148"/>
      <c r="F60242" s="148"/>
      <c r="G60242" s="149"/>
      <c r="H60242" s="148"/>
      <c r="I60242"/>
    </row>
    <row r="60243" spans="1:9" x14ac:dyDescent="0.25">
      <c r="A60243"/>
      <c r="B60243"/>
      <c r="C60243"/>
      <c r="D60243"/>
      <c r="E60243" s="148"/>
      <c r="F60243" s="148"/>
      <c r="G60243" s="149"/>
      <c r="H60243" s="148"/>
      <c r="I60243"/>
    </row>
    <row r="60244" spans="1:9" x14ac:dyDescent="0.25">
      <c r="A60244"/>
      <c r="B60244"/>
      <c r="C60244"/>
      <c r="D60244"/>
      <c r="E60244" s="148"/>
      <c r="F60244" s="148"/>
      <c r="G60244" s="149"/>
      <c r="H60244" s="148"/>
      <c r="I60244"/>
    </row>
    <row r="60245" spans="1:9" x14ac:dyDescent="0.25">
      <c r="A60245"/>
      <c r="B60245"/>
      <c r="C60245"/>
      <c r="D60245"/>
      <c r="E60245" s="148"/>
      <c r="F60245" s="148"/>
      <c r="G60245" s="149"/>
      <c r="H60245" s="148"/>
      <c r="I60245"/>
    </row>
    <row r="60246" spans="1:9" x14ac:dyDescent="0.25">
      <c r="A60246"/>
      <c r="B60246"/>
      <c r="C60246"/>
      <c r="D60246"/>
      <c r="E60246" s="148"/>
      <c r="F60246" s="148"/>
      <c r="G60246" s="149"/>
      <c r="H60246" s="148"/>
      <c r="I60246"/>
    </row>
    <row r="60247" spans="1:9" x14ac:dyDescent="0.25">
      <c r="A60247"/>
      <c r="B60247"/>
      <c r="C60247"/>
      <c r="D60247"/>
      <c r="E60247" s="148"/>
      <c r="F60247" s="148"/>
      <c r="G60247" s="149"/>
      <c r="H60247" s="148"/>
      <c r="I60247"/>
    </row>
    <row r="60248" spans="1:9" x14ac:dyDescent="0.25">
      <c r="A60248"/>
      <c r="B60248"/>
      <c r="C60248"/>
      <c r="D60248"/>
      <c r="E60248" s="148"/>
      <c r="F60248" s="148"/>
      <c r="G60248" s="149"/>
      <c r="H60248" s="148"/>
      <c r="I60248"/>
    </row>
    <row r="60249" spans="1:9" x14ac:dyDescent="0.25">
      <c r="A60249"/>
      <c r="B60249"/>
      <c r="C60249"/>
      <c r="D60249"/>
      <c r="E60249" s="148"/>
      <c r="F60249" s="148"/>
      <c r="G60249" s="149"/>
      <c r="H60249" s="148"/>
      <c r="I60249"/>
    </row>
    <row r="60250" spans="1:9" x14ac:dyDescent="0.25">
      <c r="A60250"/>
      <c r="B60250"/>
      <c r="C60250"/>
      <c r="D60250"/>
      <c r="E60250" s="148"/>
      <c r="F60250" s="148"/>
      <c r="G60250" s="149"/>
      <c r="H60250" s="148"/>
      <c r="I60250"/>
    </row>
    <row r="60251" spans="1:9" x14ac:dyDescent="0.25">
      <c r="A60251"/>
      <c r="B60251"/>
      <c r="C60251"/>
      <c r="D60251"/>
      <c r="E60251" s="148"/>
      <c r="F60251" s="148"/>
      <c r="G60251" s="149"/>
      <c r="H60251" s="148"/>
      <c r="I60251"/>
    </row>
    <row r="60252" spans="1:9" x14ac:dyDescent="0.25">
      <c r="A60252"/>
      <c r="B60252"/>
      <c r="C60252"/>
      <c r="D60252"/>
      <c r="E60252" s="148"/>
      <c r="F60252" s="148"/>
      <c r="G60252" s="149"/>
      <c r="H60252" s="148"/>
      <c r="I60252"/>
    </row>
    <row r="60253" spans="1:9" x14ac:dyDescent="0.25">
      <c r="A60253"/>
      <c r="B60253"/>
      <c r="C60253"/>
      <c r="D60253"/>
      <c r="E60253" s="148"/>
      <c r="F60253" s="148"/>
      <c r="G60253" s="149"/>
      <c r="H60253" s="148"/>
      <c r="I60253"/>
    </row>
    <row r="60254" spans="1:9" x14ac:dyDescent="0.25">
      <c r="A60254"/>
      <c r="B60254"/>
      <c r="C60254"/>
      <c r="D60254"/>
      <c r="E60254" s="148"/>
      <c r="F60254" s="148"/>
      <c r="G60254" s="149"/>
      <c r="H60254" s="148"/>
      <c r="I60254"/>
    </row>
    <row r="60255" spans="1:9" x14ac:dyDescent="0.25">
      <c r="A60255"/>
      <c r="B60255"/>
      <c r="C60255"/>
      <c r="D60255"/>
      <c r="E60255" s="148"/>
      <c r="F60255" s="148"/>
      <c r="G60255" s="149"/>
      <c r="H60255" s="148"/>
      <c r="I60255"/>
    </row>
    <row r="60256" spans="1:9" x14ac:dyDescent="0.25">
      <c r="A60256"/>
      <c r="B60256"/>
      <c r="C60256"/>
      <c r="D60256"/>
      <c r="E60256" s="148"/>
      <c r="F60256" s="148"/>
      <c r="G60256" s="149"/>
      <c r="H60256" s="148"/>
      <c r="I60256"/>
    </row>
    <row r="60257" spans="1:9" x14ac:dyDescent="0.25">
      <c r="A60257"/>
      <c r="B60257"/>
      <c r="C60257"/>
      <c r="D60257"/>
      <c r="E60257" s="148"/>
      <c r="F60257" s="148"/>
      <c r="G60257" s="149"/>
      <c r="H60257" s="148"/>
      <c r="I60257"/>
    </row>
    <row r="60258" spans="1:9" x14ac:dyDescent="0.25">
      <c r="A60258"/>
      <c r="B60258"/>
      <c r="C60258"/>
      <c r="D60258"/>
      <c r="E60258" s="148"/>
      <c r="F60258" s="148"/>
      <c r="G60258" s="149"/>
      <c r="H60258" s="148"/>
      <c r="I60258"/>
    </row>
    <row r="60259" spans="1:9" x14ac:dyDescent="0.25">
      <c r="A60259"/>
      <c r="B60259"/>
      <c r="C60259"/>
      <c r="D60259"/>
      <c r="E60259" s="148"/>
      <c r="F60259" s="148"/>
      <c r="G60259" s="149"/>
      <c r="H60259" s="148"/>
      <c r="I60259"/>
    </row>
    <row r="60260" spans="1:9" x14ac:dyDescent="0.25">
      <c r="A60260"/>
      <c r="B60260"/>
      <c r="C60260"/>
      <c r="D60260"/>
      <c r="E60260" s="148"/>
      <c r="F60260" s="148"/>
      <c r="G60260" s="149"/>
      <c r="H60260" s="148"/>
      <c r="I60260"/>
    </row>
    <row r="60261" spans="1:9" x14ac:dyDescent="0.25">
      <c r="A60261"/>
      <c r="B60261"/>
      <c r="C60261"/>
      <c r="D60261"/>
      <c r="E60261" s="148"/>
      <c r="F60261" s="148"/>
      <c r="G60261" s="149"/>
      <c r="H60261" s="148"/>
      <c r="I60261"/>
    </row>
    <row r="60262" spans="1:9" x14ac:dyDescent="0.25">
      <c r="A60262"/>
      <c r="B60262"/>
      <c r="C60262"/>
      <c r="D60262"/>
      <c r="E60262" s="148"/>
      <c r="F60262" s="148"/>
      <c r="G60262" s="149"/>
      <c r="H60262" s="148"/>
      <c r="I60262"/>
    </row>
    <row r="60263" spans="1:9" x14ac:dyDescent="0.25">
      <c r="A60263"/>
      <c r="B60263"/>
      <c r="C60263"/>
      <c r="D60263"/>
      <c r="E60263" s="148"/>
      <c r="F60263" s="148"/>
      <c r="G60263" s="149"/>
      <c r="H60263" s="148"/>
      <c r="I60263"/>
    </row>
    <row r="60264" spans="1:9" x14ac:dyDescent="0.25">
      <c r="A60264"/>
      <c r="B60264"/>
      <c r="C60264"/>
      <c r="D60264"/>
      <c r="E60264" s="148"/>
      <c r="F60264" s="148"/>
      <c r="G60264" s="149"/>
      <c r="H60264" s="148"/>
      <c r="I60264"/>
    </row>
    <row r="60265" spans="1:9" x14ac:dyDescent="0.25">
      <c r="A60265"/>
      <c r="B60265"/>
      <c r="C60265"/>
      <c r="D60265"/>
      <c r="E60265" s="148"/>
      <c r="F60265" s="148"/>
      <c r="G60265" s="149"/>
      <c r="H60265" s="148"/>
      <c r="I60265"/>
    </row>
    <row r="60266" spans="1:9" x14ac:dyDescent="0.25">
      <c r="A60266"/>
      <c r="B60266"/>
      <c r="C60266"/>
      <c r="D60266"/>
      <c r="E60266" s="148"/>
      <c r="F60266" s="148"/>
      <c r="G60266" s="149"/>
      <c r="H60266" s="148"/>
      <c r="I60266"/>
    </row>
    <row r="60267" spans="1:9" x14ac:dyDescent="0.25">
      <c r="A60267"/>
      <c r="B60267"/>
      <c r="C60267"/>
      <c r="D60267"/>
      <c r="E60267" s="148"/>
      <c r="F60267" s="148"/>
      <c r="G60267" s="149"/>
      <c r="H60267" s="148"/>
      <c r="I60267"/>
    </row>
    <row r="60268" spans="1:9" x14ac:dyDescent="0.25">
      <c r="A60268"/>
      <c r="B60268"/>
      <c r="C60268"/>
      <c r="D60268"/>
      <c r="E60268" s="148"/>
      <c r="F60268" s="148"/>
      <c r="G60268" s="149"/>
      <c r="H60268" s="148"/>
      <c r="I60268"/>
    </row>
    <row r="60269" spans="1:9" x14ac:dyDescent="0.25">
      <c r="A60269"/>
      <c r="B60269"/>
      <c r="C60269"/>
      <c r="D60269"/>
      <c r="E60269" s="148"/>
      <c r="F60269" s="148"/>
      <c r="G60269" s="149"/>
      <c r="H60269" s="148"/>
      <c r="I60269"/>
    </row>
    <row r="60270" spans="1:9" x14ac:dyDescent="0.25">
      <c r="A60270"/>
      <c r="B60270"/>
      <c r="C60270"/>
      <c r="D60270"/>
      <c r="E60270" s="148"/>
      <c r="F60270" s="148"/>
      <c r="G60270" s="149"/>
      <c r="H60270" s="148"/>
      <c r="I60270"/>
    </row>
    <row r="60271" spans="1:9" x14ac:dyDescent="0.25">
      <c r="A60271"/>
      <c r="B60271"/>
      <c r="C60271"/>
      <c r="D60271"/>
      <c r="E60271" s="148"/>
      <c r="F60271" s="148"/>
      <c r="G60271" s="149"/>
      <c r="H60271" s="148"/>
      <c r="I60271"/>
    </row>
    <row r="60272" spans="1:9" x14ac:dyDescent="0.25">
      <c r="A60272"/>
      <c r="B60272"/>
      <c r="C60272"/>
      <c r="D60272"/>
      <c r="E60272" s="148"/>
      <c r="F60272" s="148"/>
      <c r="G60272" s="149"/>
      <c r="H60272" s="148"/>
      <c r="I60272"/>
    </row>
    <row r="60273" spans="1:9" x14ac:dyDescent="0.25">
      <c r="A60273"/>
      <c r="B60273"/>
      <c r="C60273"/>
      <c r="D60273"/>
      <c r="E60273" s="148"/>
      <c r="F60273" s="148"/>
      <c r="G60273" s="149"/>
      <c r="H60273" s="148"/>
      <c r="I60273"/>
    </row>
    <row r="60274" spans="1:9" x14ac:dyDescent="0.25">
      <c r="A60274"/>
      <c r="B60274"/>
      <c r="C60274"/>
      <c r="D60274"/>
      <c r="E60274" s="148"/>
      <c r="F60274" s="148"/>
      <c r="G60274" s="149"/>
      <c r="H60274" s="148"/>
      <c r="I60274"/>
    </row>
    <row r="60275" spans="1:9" x14ac:dyDescent="0.25">
      <c r="A60275"/>
      <c r="B60275"/>
      <c r="C60275"/>
      <c r="D60275"/>
      <c r="E60275" s="148"/>
      <c r="F60275" s="148"/>
      <c r="G60275" s="149"/>
      <c r="H60275" s="148"/>
      <c r="I60275"/>
    </row>
    <row r="60276" spans="1:9" x14ac:dyDescent="0.25">
      <c r="A60276"/>
      <c r="B60276"/>
      <c r="C60276"/>
      <c r="D60276"/>
      <c r="E60276" s="148"/>
      <c r="F60276" s="148"/>
      <c r="G60276" s="149"/>
      <c r="H60276" s="148"/>
      <c r="I60276"/>
    </row>
    <row r="60277" spans="1:9" x14ac:dyDescent="0.25">
      <c r="A60277"/>
      <c r="B60277"/>
      <c r="C60277"/>
      <c r="D60277"/>
      <c r="E60277" s="148"/>
      <c r="F60277" s="148"/>
      <c r="G60277" s="149"/>
      <c r="H60277" s="148"/>
      <c r="I60277"/>
    </row>
    <row r="60278" spans="1:9" x14ac:dyDescent="0.25">
      <c r="A60278"/>
      <c r="B60278"/>
      <c r="C60278"/>
      <c r="D60278"/>
      <c r="E60278" s="148"/>
      <c r="F60278" s="148"/>
      <c r="G60278" s="149"/>
      <c r="H60278" s="148"/>
      <c r="I60278"/>
    </row>
    <row r="60279" spans="1:9" x14ac:dyDescent="0.25">
      <c r="A60279"/>
      <c r="B60279"/>
      <c r="C60279"/>
      <c r="D60279"/>
      <c r="E60279" s="148"/>
      <c r="F60279" s="148"/>
      <c r="G60279" s="149"/>
      <c r="H60279" s="148"/>
      <c r="I60279"/>
    </row>
    <row r="60280" spans="1:9" x14ac:dyDescent="0.25">
      <c r="A60280"/>
      <c r="B60280"/>
      <c r="C60280"/>
      <c r="D60280"/>
      <c r="E60280" s="148"/>
      <c r="F60280" s="148"/>
      <c r="G60280" s="149"/>
      <c r="H60280" s="148"/>
      <c r="I60280"/>
    </row>
    <row r="60281" spans="1:9" x14ac:dyDescent="0.25">
      <c r="A60281"/>
      <c r="B60281"/>
      <c r="C60281"/>
      <c r="D60281"/>
      <c r="E60281" s="148"/>
      <c r="F60281" s="148"/>
      <c r="G60281" s="149"/>
      <c r="H60281" s="148"/>
      <c r="I60281"/>
    </row>
    <row r="60282" spans="1:9" x14ac:dyDescent="0.25">
      <c r="A60282"/>
      <c r="B60282"/>
      <c r="C60282"/>
      <c r="D60282"/>
      <c r="E60282" s="148"/>
      <c r="F60282" s="148"/>
      <c r="G60282" s="149"/>
      <c r="H60282" s="148"/>
      <c r="I60282"/>
    </row>
    <row r="60283" spans="1:9" x14ac:dyDescent="0.25">
      <c r="A60283"/>
      <c r="B60283"/>
      <c r="C60283"/>
      <c r="D60283"/>
      <c r="E60283" s="148"/>
      <c r="F60283" s="148"/>
      <c r="G60283" s="149"/>
      <c r="H60283" s="148"/>
      <c r="I60283"/>
    </row>
    <row r="60284" spans="1:9" x14ac:dyDescent="0.25">
      <c r="A60284"/>
      <c r="B60284"/>
      <c r="C60284"/>
      <c r="D60284"/>
      <c r="E60284" s="148"/>
      <c r="F60284" s="148"/>
      <c r="G60284" s="149"/>
      <c r="H60284" s="148"/>
      <c r="I60284"/>
    </row>
    <row r="60285" spans="1:9" x14ac:dyDescent="0.25">
      <c r="A60285"/>
      <c r="B60285"/>
      <c r="C60285"/>
      <c r="D60285"/>
      <c r="E60285" s="148"/>
      <c r="F60285" s="148"/>
      <c r="G60285" s="149"/>
      <c r="H60285" s="148"/>
      <c r="I60285"/>
    </row>
    <row r="60286" spans="1:9" x14ac:dyDescent="0.25">
      <c r="A60286"/>
      <c r="B60286"/>
      <c r="C60286"/>
      <c r="D60286"/>
      <c r="E60286" s="148"/>
      <c r="F60286" s="148"/>
      <c r="G60286" s="149"/>
      <c r="H60286" s="148"/>
      <c r="I60286"/>
    </row>
    <row r="60287" spans="1:9" x14ac:dyDescent="0.25">
      <c r="A60287"/>
      <c r="B60287"/>
      <c r="C60287"/>
      <c r="D60287"/>
      <c r="E60287" s="148"/>
      <c r="F60287" s="148"/>
      <c r="G60287" s="149"/>
      <c r="H60287" s="148"/>
      <c r="I60287"/>
    </row>
    <row r="60288" spans="1:9" x14ac:dyDescent="0.25">
      <c r="A60288"/>
      <c r="B60288"/>
      <c r="C60288"/>
      <c r="D60288"/>
      <c r="E60288" s="148"/>
      <c r="F60288" s="148"/>
      <c r="G60288" s="149"/>
      <c r="H60288" s="148"/>
      <c r="I60288"/>
    </row>
    <row r="60289" spans="1:9" x14ac:dyDescent="0.25">
      <c r="A60289"/>
      <c r="B60289"/>
      <c r="C60289"/>
      <c r="D60289"/>
      <c r="E60289" s="148"/>
      <c r="F60289" s="148"/>
      <c r="G60289" s="149"/>
      <c r="H60289" s="148"/>
      <c r="I60289"/>
    </row>
    <row r="60290" spans="1:9" x14ac:dyDescent="0.25">
      <c r="A60290"/>
      <c r="B60290"/>
      <c r="C60290"/>
      <c r="D60290"/>
      <c r="E60290" s="148"/>
      <c r="F60290" s="148"/>
      <c r="G60290" s="149"/>
      <c r="H60290" s="148"/>
      <c r="I60290"/>
    </row>
    <row r="60291" spans="1:9" x14ac:dyDescent="0.25">
      <c r="A60291"/>
      <c r="B60291"/>
      <c r="C60291"/>
      <c r="D60291"/>
      <c r="E60291" s="148"/>
      <c r="F60291" s="148"/>
      <c r="G60291" s="149"/>
      <c r="H60291" s="148"/>
      <c r="I60291"/>
    </row>
    <row r="60292" spans="1:9" x14ac:dyDescent="0.25">
      <c r="A60292"/>
      <c r="B60292"/>
      <c r="C60292"/>
      <c r="D60292"/>
      <c r="E60292" s="148"/>
      <c r="F60292" s="148"/>
      <c r="G60292" s="149"/>
      <c r="H60292" s="148"/>
      <c r="I60292"/>
    </row>
    <row r="60293" spans="1:9" x14ac:dyDescent="0.25">
      <c r="A60293"/>
      <c r="B60293"/>
      <c r="C60293"/>
      <c r="D60293"/>
      <c r="E60293" s="148"/>
      <c r="F60293" s="148"/>
      <c r="G60293" s="149"/>
      <c r="H60293" s="148"/>
      <c r="I60293"/>
    </row>
    <row r="60294" spans="1:9" x14ac:dyDescent="0.25">
      <c r="A60294"/>
      <c r="B60294"/>
      <c r="C60294"/>
      <c r="D60294"/>
      <c r="E60294" s="148"/>
      <c r="F60294" s="148"/>
      <c r="G60294" s="149"/>
      <c r="H60294" s="148"/>
      <c r="I60294"/>
    </row>
    <row r="60295" spans="1:9" x14ac:dyDescent="0.25">
      <c r="A60295"/>
      <c r="B60295"/>
      <c r="C60295"/>
      <c r="D60295"/>
      <c r="E60295" s="148"/>
      <c r="F60295" s="148"/>
      <c r="G60295" s="149"/>
      <c r="H60295" s="148"/>
      <c r="I60295"/>
    </row>
    <row r="60296" spans="1:9" x14ac:dyDescent="0.25">
      <c r="A60296"/>
      <c r="B60296"/>
      <c r="C60296"/>
      <c r="D60296"/>
      <c r="E60296" s="148"/>
      <c r="F60296" s="148"/>
      <c r="G60296" s="149"/>
      <c r="H60296" s="148"/>
      <c r="I60296"/>
    </row>
    <row r="60297" spans="1:9" x14ac:dyDescent="0.25">
      <c r="A60297"/>
      <c r="B60297"/>
      <c r="C60297"/>
      <c r="D60297"/>
      <c r="E60297" s="148"/>
      <c r="F60297" s="148"/>
      <c r="G60297" s="149"/>
      <c r="H60297" s="148"/>
      <c r="I60297"/>
    </row>
    <row r="60298" spans="1:9" x14ac:dyDescent="0.25">
      <c r="A60298"/>
      <c r="B60298"/>
      <c r="C60298"/>
      <c r="D60298"/>
      <c r="E60298" s="148"/>
      <c r="F60298" s="148"/>
      <c r="G60298" s="149"/>
      <c r="H60298" s="148"/>
      <c r="I60298"/>
    </row>
    <row r="60299" spans="1:9" x14ac:dyDescent="0.25">
      <c r="A60299"/>
      <c r="B60299"/>
      <c r="C60299"/>
      <c r="D60299"/>
      <c r="E60299" s="148"/>
      <c r="F60299" s="148"/>
      <c r="G60299" s="149"/>
      <c r="H60299" s="148"/>
      <c r="I60299"/>
    </row>
    <row r="60300" spans="1:9" x14ac:dyDescent="0.25">
      <c r="A60300"/>
      <c r="B60300"/>
      <c r="C60300"/>
      <c r="D60300"/>
      <c r="E60300" s="148"/>
      <c r="F60300" s="148"/>
      <c r="G60300" s="149"/>
      <c r="H60300" s="148"/>
      <c r="I60300"/>
    </row>
    <row r="60301" spans="1:9" x14ac:dyDescent="0.25">
      <c r="A60301"/>
      <c r="B60301"/>
      <c r="C60301"/>
      <c r="D60301"/>
      <c r="E60301" s="148"/>
      <c r="F60301" s="148"/>
      <c r="G60301" s="149"/>
      <c r="H60301" s="148"/>
      <c r="I60301"/>
    </row>
    <row r="60302" spans="1:9" x14ac:dyDescent="0.25">
      <c r="A60302"/>
      <c r="B60302"/>
      <c r="C60302"/>
      <c r="D60302"/>
      <c r="E60302" s="148"/>
      <c r="F60302" s="148"/>
      <c r="G60302" s="149"/>
      <c r="H60302" s="148"/>
      <c r="I60302"/>
    </row>
    <row r="60303" spans="1:9" x14ac:dyDescent="0.25">
      <c r="A60303"/>
      <c r="B60303"/>
      <c r="C60303"/>
      <c r="D60303"/>
      <c r="E60303" s="148"/>
      <c r="F60303" s="148"/>
      <c r="G60303" s="149"/>
      <c r="H60303" s="148"/>
      <c r="I60303"/>
    </row>
    <row r="60304" spans="1:9" x14ac:dyDescent="0.25">
      <c r="A60304"/>
      <c r="B60304"/>
      <c r="C60304"/>
      <c r="D60304"/>
      <c r="E60304" s="148"/>
      <c r="F60304" s="148"/>
      <c r="G60304" s="149"/>
      <c r="H60304" s="148"/>
      <c r="I60304"/>
    </row>
    <row r="60305" spans="1:9" x14ac:dyDescent="0.25">
      <c r="A60305"/>
      <c r="B60305"/>
      <c r="C60305"/>
      <c r="D60305"/>
      <c r="E60305" s="148"/>
      <c r="F60305" s="148"/>
      <c r="G60305" s="149"/>
      <c r="H60305" s="148"/>
      <c r="I60305"/>
    </row>
    <row r="60306" spans="1:9" x14ac:dyDescent="0.25">
      <c r="A60306"/>
      <c r="B60306"/>
      <c r="C60306"/>
      <c r="D60306"/>
      <c r="E60306" s="148"/>
      <c r="F60306" s="148"/>
      <c r="G60306" s="149"/>
      <c r="H60306" s="148"/>
      <c r="I60306"/>
    </row>
    <row r="60307" spans="1:9" x14ac:dyDescent="0.25">
      <c r="A60307"/>
      <c r="B60307"/>
      <c r="C60307"/>
      <c r="D60307"/>
      <c r="E60307" s="148"/>
      <c r="F60307" s="148"/>
      <c r="G60307" s="149"/>
      <c r="H60307" s="148"/>
      <c r="I60307"/>
    </row>
    <row r="60308" spans="1:9" x14ac:dyDescent="0.25">
      <c r="A60308"/>
      <c r="B60308"/>
      <c r="C60308"/>
      <c r="D60308"/>
      <c r="E60308" s="148"/>
      <c r="F60308" s="148"/>
      <c r="G60308" s="149"/>
      <c r="H60308" s="148"/>
      <c r="I60308"/>
    </row>
    <row r="60309" spans="1:9" x14ac:dyDescent="0.25">
      <c r="A60309"/>
      <c r="B60309"/>
      <c r="C60309"/>
      <c r="D60309"/>
      <c r="E60309" s="148"/>
      <c r="F60309" s="148"/>
      <c r="G60309" s="149"/>
      <c r="H60309" s="148"/>
      <c r="I60309"/>
    </row>
    <row r="60310" spans="1:9" x14ac:dyDescent="0.25">
      <c r="A60310"/>
      <c r="B60310"/>
      <c r="C60310"/>
      <c r="D60310"/>
      <c r="E60310" s="148"/>
      <c r="F60310" s="148"/>
      <c r="G60310" s="149"/>
      <c r="H60310" s="148"/>
      <c r="I60310"/>
    </row>
    <row r="60311" spans="1:9" x14ac:dyDescent="0.25">
      <c r="A60311"/>
      <c r="B60311"/>
      <c r="C60311"/>
      <c r="D60311"/>
      <c r="E60311" s="148"/>
      <c r="F60311" s="148"/>
      <c r="G60311" s="149"/>
      <c r="H60311" s="148"/>
      <c r="I60311"/>
    </row>
    <row r="60312" spans="1:9" x14ac:dyDescent="0.25">
      <c r="A60312"/>
      <c r="B60312"/>
      <c r="C60312"/>
      <c r="D60312"/>
      <c r="E60312" s="148"/>
      <c r="F60312" s="148"/>
      <c r="G60312" s="149"/>
      <c r="H60312" s="148"/>
      <c r="I60312"/>
    </row>
    <row r="60313" spans="1:9" x14ac:dyDescent="0.25">
      <c r="A60313"/>
      <c r="B60313"/>
      <c r="C60313"/>
      <c r="D60313"/>
      <c r="E60313" s="148"/>
      <c r="F60313" s="148"/>
      <c r="G60313" s="149"/>
      <c r="H60313" s="148"/>
      <c r="I60313"/>
    </row>
    <row r="60314" spans="1:9" x14ac:dyDescent="0.25">
      <c r="A60314"/>
      <c r="B60314"/>
      <c r="C60314"/>
      <c r="D60314"/>
      <c r="E60314" s="148"/>
      <c r="F60314" s="148"/>
      <c r="G60314" s="149"/>
      <c r="H60314" s="148"/>
      <c r="I60314"/>
    </row>
    <row r="60315" spans="1:9" x14ac:dyDescent="0.25">
      <c r="A60315"/>
      <c r="B60315"/>
      <c r="C60315"/>
      <c r="D60315"/>
      <c r="E60315" s="148"/>
      <c r="F60315" s="148"/>
      <c r="G60315" s="149"/>
      <c r="H60315" s="148"/>
      <c r="I60315"/>
    </row>
    <row r="60316" spans="1:9" x14ac:dyDescent="0.25">
      <c r="A60316"/>
      <c r="B60316"/>
      <c r="C60316"/>
      <c r="D60316"/>
      <c r="E60316" s="148"/>
      <c r="F60316" s="148"/>
      <c r="G60316" s="149"/>
      <c r="H60316" s="148"/>
      <c r="I60316"/>
    </row>
    <row r="60317" spans="1:9" x14ac:dyDescent="0.25">
      <c r="A60317"/>
      <c r="B60317"/>
      <c r="C60317"/>
      <c r="D60317"/>
      <c r="E60317" s="148"/>
      <c r="F60317" s="148"/>
      <c r="G60317" s="149"/>
      <c r="H60317" s="148"/>
      <c r="I60317"/>
    </row>
    <row r="60318" spans="1:9" x14ac:dyDescent="0.25">
      <c r="A60318"/>
      <c r="B60318"/>
      <c r="C60318"/>
      <c r="D60318"/>
      <c r="E60318" s="148"/>
      <c r="F60318" s="148"/>
      <c r="G60318" s="149"/>
      <c r="H60318" s="148"/>
      <c r="I60318"/>
    </row>
    <row r="60319" spans="1:9" x14ac:dyDescent="0.25">
      <c r="A60319"/>
      <c r="B60319"/>
      <c r="C60319"/>
      <c r="D60319"/>
      <c r="E60319" s="148"/>
      <c r="F60319" s="148"/>
      <c r="G60319" s="149"/>
      <c r="H60319" s="148"/>
      <c r="I60319"/>
    </row>
    <row r="60320" spans="1:9" x14ac:dyDescent="0.25">
      <c r="A60320"/>
      <c r="B60320"/>
      <c r="C60320"/>
      <c r="D60320"/>
      <c r="E60320" s="148"/>
      <c r="F60320" s="148"/>
      <c r="G60320" s="149"/>
      <c r="H60320" s="148"/>
      <c r="I60320"/>
    </row>
    <row r="60321" spans="1:9" x14ac:dyDescent="0.25">
      <c r="A60321"/>
      <c r="B60321"/>
      <c r="C60321"/>
      <c r="D60321"/>
      <c r="E60321" s="148"/>
      <c r="F60321" s="148"/>
      <c r="G60321" s="149"/>
      <c r="H60321" s="148"/>
      <c r="I60321"/>
    </row>
    <row r="60322" spans="1:9" x14ac:dyDescent="0.25">
      <c r="A60322"/>
      <c r="B60322"/>
      <c r="C60322"/>
      <c r="D60322"/>
      <c r="E60322" s="148"/>
      <c r="F60322" s="148"/>
      <c r="G60322" s="149"/>
      <c r="H60322" s="148"/>
      <c r="I60322"/>
    </row>
    <row r="60323" spans="1:9" x14ac:dyDescent="0.25">
      <c r="A60323"/>
      <c r="B60323"/>
      <c r="C60323"/>
      <c r="D60323"/>
      <c r="E60323" s="148"/>
      <c r="F60323" s="148"/>
      <c r="G60323" s="149"/>
      <c r="H60323" s="148"/>
      <c r="I60323"/>
    </row>
    <row r="60324" spans="1:9" x14ac:dyDescent="0.25">
      <c r="A60324"/>
      <c r="B60324"/>
      <c r="C60324"/>
      <c r="D60324"/>
      <c r="E60324" s="148"/>
      <c r="F60324" s="148"/>
      <c r="G60324" s="149"/>
      <c r="H60324" s="148"/>
      <c r="I60324"/>
    </row>
    <row r="60325" spans="1:9" x14ac:dyDescent="0.25">
      <c r="A60325"/>
      <c r="B60325"/>
      <c r="C60325"/>
      <c r="D60325"/>
      <c r="E60325" s="148"/>
      <c r="F60325" s="148"/>
      <c r="G60325" s="149"/>
      <c r="H60325" s="148"/>
      <c r="I60325"/>
    </row>
    <row r="60326" spans="1:9" x14ac:dyDescent="0.25">
      <c r="A60326"/>
      <c r="B60326"/>
      <c r="C60326"/>
      <c r="D60326"/>
      <c r="E60326" s="148"/>
      <c r="F60326" s="148"/>
      <c r="G60326" s="149"/>
      <c r="H60326" s="148"/>
      <c r="I60326"/>
    </row>
    <row r="60327" spans="1:9" x14ac:dyDescent="0.25">
      <c r="A60327"/>
      <c r="B60327"/>
      <c r="C60327"/>
      <c r="D60327"/>
      <c r="E60327" s="148"/>
      <c r="F60327" s="148"/>
      <c r="G60327" s="149"/>
      <c r="H60327" s="148"/>
      <c r="I60327"/>
    </row>
    <row r="60328" spans="1:9" x14ac:dyDescent="0.25">
      <c r="A60328"/>
      <c r="B60328"/>
      <c r="C60328"/>
      <c r="D60328"/>
      <c r="E60328" s="148"/>
      <c r="F60328" s="148"/>
      <c r="G60328" s="149"/>
      <c r="H60328" s="148"/>
      <c r="I60328"/>
    </row>
    <row r="60329" spans="1:9" x14ac:dyDescent="0.25">
      <c r="A60329"/>
      <c r="B60329"/>
      <c r="C60329"/>
      <c r="D60329"/>
      <c r="E60329" s="148"/>
      <c r="F60329" s="148"/>
      <c r="G60329" s="149"/>
      <c r="H60329" s="148"/>
      <c r="I60329"/>
    </row>
    <row r="60330" spans="1:9" x14ac:dyDescent="0.25">
      <c r="A60330"/>
      <c r="B60330"/>
      <c r="C60330"/>
      <c r="D60330"/>
      <c r="E60330" s="148"/>
      <c r="F60330" s="148"/>
      <c r="G60330" s="149"/>
      <c r="H60330" s="148"/>
      <c r="I60330"/>
    </row>
    <row r="60331" spans="1:9" x14ac:dyDescent="0.25">
      <c r="A60331"/>
      <c r="B60331"/>
      <c r="C60331"/>
      <c r="D60331"/>
      <c r="E60331" s="148"/>
      <c r="F60331" s="148"/>
      <c r="G60331" s="149"/>
      <c r="H60331" s="148"/>
      <c r="I60331"/>
    </row>
    <row r="60332" spans="1:9" x14ac:dyDescent="0.25">
      <c r="A60332"/>
      <c r="B60332"/>
      <c r="C60332"/>
      <c r="D60332"/>
      <c r="E60332" s="148"/>
      <c r="F60332" s="148"/>
      <c r="G60332" s="149"/>
      <c r="H60332" s="148"/>
      <c r="I60332"/>
    </row>
    <row r="60333" spans="1:9" x14ac:dyDescent="0.25">
      <c r="A60333"/>
      <c r="B60333"/>
      <c r="C60333"/>
      <c r="D60333"/>
      <c r="E60333" s="148"/>
      <c r="F60333" s="148"/>
      <c r="G60333" s="149"/>
      <c r="H60333" s="148"/>
      <c r="I60333"/>
    </row>
    <row r="60334" spans="1:9" x14ac:dyDescent="0.25">
      <c r="A60334"/>
      <c r="B60334"/>
      <c r="C60334"/>
      <c r="D60334"/>
      <c r="E60334" s="148"/>
      <c r="F60334" s="148"/>
      <c r="G60334" s="149"/>
      <c r="H60334" s="148"/>
      <c r="I60334"/>
    </row>
    <row r="60335" spans="1:9" x14ac:dyDescent="0.25">
      <c r="A60335"/>
      <c r="B60335"/>
      <c r="C60335"/>
      <c r="D60335"/>
      <c r="E60335" s="148"/>
      <c r="F60335" s="148"/>
      <c r="G60335" s="149"/>
      <c r="H60335" s="148"/>
      <c r="I60335"/>
    </row>
    <row r="60336" spans="1:9" x14ac:dyDescent="0.25">
      <c r="A60336"/>
      <c r="B60336"/>
      <c r="C60336"/>
      <c r="D60336"/>
      <c r="E60336" s="148"/>
      <c r="F60336" s="148"/>
      <c r="G60336" s="149"/>
      <c r="H60336" s="148"/>
      <c r="I60336"/>
    </row>
    <row r="60337" spans="1:9" x14ac:dyDescent="0.25">
      <c r="A60337"/>
      <c r="B60337"/>
      <c r="C60337"/>
      <c r="D60337"/>
      <c r="E60337" s="148"/>
      <c r="F60337" s="148"/>
      <c r="G60337" s="149"/>
      <c r="H60337" s="148"/>
      <c r="I60337"/>
    </row>
    <row r="60338" spans="1:9" x14ac:dyDescent="0.25">
      <c r="A60338"/>
      <c r="B60338"/>
      <c r="C60338"/>
      <c r="D60338"/>
      <c r="E60338" s="148"/>
      <c r="F60338" s="148"/>
      <c r="G60338" s="149"/>
      <c r="H60338" s="148"/>
      <c r="I60338"/>
    </row>
    <row r="60339" spans="1:9" x14ac:dyDescent="0.25">
      <c r="A60339"/>
      <c r="B60339"/>
      <c r="C60339"/>
      <c r="D60339"/>
      <c r="E60339" s="148"/>
      <c r="F60339" s="148"/>
      <c r="G60339" s="149"/>
      <c r="H60339" s="148"/>
      <c r="I60339"/>
    </row>
    <row r="60340" spans="1:9" x14ac:dyDescent="0.25">
      <c r="A60340"/>
      <c r="B60340"/>
      <c r="C60340"/>
      <c r="D60340"/>
      <c r="E60340" s="148"/>
      <c r="F60340" s="148"/>
      <c r="G60340" s="149"/>
      <c r="H60340" s="148"/>
      <c r="I60340"/>
    </row>
    <row r="60341" spans="1:9" x14ac:dyDescent="0.25">
      <c r="A60341"/>
      <c r="B60341"/>
      <c r="C60341"/>
      <c r="D60341"/>
      <c r="E60341" s="148"/>
      <c r="F60341" s="148"/>
      <c r="G60341" s="149"/>
      <c r="H60341" s="148"/>
      <c r="I60341"/>
    </row>
    <row r="60342" spans="1:9" x14ac:dyDescent="0.25">
      <c r="A60342"/>
      <c r="B60342"/>
      <c r="C60342"/>
      <c r="D60342"/>
      <c r="E60342" s="148"/>
      <c r="F60342" s="148"/>
      <c r="G60342" s="149"/>
      <c r="H60342" s="148"/>
      <c r="I60342"/>
    </row>
    <row r="60343" spans="1:9" x14ac:dyDescent="0.25">
      <c r="A60343"/>
      <c r="B60343"/>
      <c r="C60343"/>
      <c r="D60343"/>
      <c r="E60343" s="148"/>
      <c r="F60343" s="148"/>
      <c r="G60343" s="149"/>
      <c r="H60343" s="148"/>
      <c r="I60343"/>
    </row>
    <row r="60344" spans="1:9" x14ac:dyDescent="0.25">
      <c r="A60344"/>
      <c r="B60344"/>
      <c r="C60344"/>
      <c r="D60344"/>
      <c r="E60344" s="148"/>
      <c r="F60344" s="148"/>
      <c r="G60344" s="149"/>
      <c r="H60344" s="148"/>
      <c r="I60344"/>
    </row>
    <row r="60345" spans="1:9" x14ac:dyDescent="0.25">
      <c r="A60345"/>
      <c r="B60345"/>
      <c r="C60345"/>
      <c r="D60345"/>
      <c r="E60345" s="148"/>
      <c r="F60345" s="148"/>
      <c r="G60345" s="149"/>
      <c r="H60345" s="148"/>
      <c r="I60345"/>
    </row>
    <row r="60346" spans="1:9" x14ac:dyDescent="0.25">
      <c r="A60346"/>
      <c r="B60346"/>
      <c r="C60346"/>
      <c r="D60346"/>
      <c r="E60346" s="148"/>
      <c r="F60346" s="148"/>
      <c r="G60346" s="149"/>
      <c r="H60346" s="148"/>
      <c r="I60346"/>
    </row>
    <row r="60347" spans="1:9" x14ac:dyDescent="0.25">
      <c r="A60347"/>
      <c r="B60347"/>
      <c r="C60347"/>
      <c r="D60347"/>
      <c r="E60347" s="148"/>
      <c r="F60347" s="148"/>
      <c r="G60347" s="149"/>
      <c r="H60347" s="148"/>
      <c r="I60347"/>
    </row>
    <row r="60348" spans="1:9" x14ac:dyDescent="0.25">
      <c r="A60348"/>
      <c r="B60348"/>
      <c r="C60348"/>
      <c r="D60348"/>
      <c r="E60348" s="148"/>
      <c r="F60348" s="148"/>
      <c r="G60348" s="149"/>
      <c r="H60348" s="148"/>
      <c r="I60348"/>
    </row>
    <row r="60349" spans="1:9" x14ac:dyDescent="0.25">
      <c r="A60349"/>
      <c r="B60349"/>
      <c r="C60349"/>
      <c r="D60349"/>
      <c r="E60349" s="148"/>
      <c r="F60349" s="148"/>
      <c r="G60349" s="149"/>
      <c r="H60349" s="148"/>
      <c r="I60349"/>
    </row>
    <row r="60350" spans="1:9" x14ac:dyDescent="0.25">
      <c r="A60350"/>
      <c r="B60350"/>
      <c r="C60350"/>
      <c r="D60350"/>
      <c r="E60350" s="148"/>
      <c r="F60350" s="148"/>
      <c r="G60350" s="149"/>
      <c r="H60350" s="148"/>
      <c r="I60350"/>
    </row>
    <row r="60351" spans="1:9" x14ac:dyDescent="0.25">
      <c r="A60351"/>
      <c r="B60351"/>
      <c r="C60351"/>
      <c r="D60351"/>
      <c r="E60351" s="148"/>
      <c r="F60351" s="148"/>
      <c r="G60351" s="149"/>
      <c r="H60351" s="148"/>
      <c r="I60351"/>
    </row>
    <row r="60352" spans="1:9" x14ac:dyDescent="0.25">
      <c r="A60352"/>
      <c r="B60352"/>
      <c r="C60352"/>
      <c r="D60352"/>
      <c r="E60352" s="148"/>
      <c r="F60352" s="148"/>
      <c r="G60352" s="149"/>
      <c r="H60352" s="148"/>
      <c r="I60352"/>
    </row>
    <row r="60353" spans="1:9" x14ac:dyDescent="0.25">
      <c r="A60353"/>
      <c r="B60353"/>
      <c r="C60353"/>
      <c r="D60353"/>
      <c r="E60353" s="148"/>
      <c r="F60353" s="148"/>
      <c r="G60353" s="149"/>
      <c r="H60353" s="148"/>
      <c r="I60353"/>
    </row>
    <row r="60354" spans="1:9" x14ac:dyDescent="0.25">
      <c r="A60354"/>
      <c r="B60354"/>
      <c r="C60354"/>
      <c r="D60354"/>
      <c r="E60354" s="148"/>
      <c r="F60354" s="148"/>
      <c r="G60354" s="149"/>
      <c r="H60354" s="148"/>
      <c r="I60354"/>
    </row>
    <row r="60355" spans="1:9" x14ac:dyDescent="0.25">
      <c r="A60355"/>
      <c r="B60355"/>
      <c r="C60355"/>
      <c r="D60355"/>
      <c r="E60355" s="148"/>
      <c r="F60355" s="148"/>
      <c r="G60355" s="149"/>
      <c r="H60355" s="148"/>
      <c r="I60355"/>
    </row>
    <row r="60356" spans="1:9" x14ac:dyDescent="0.25">
      <c r="A60356"/>
      <c r="B60356"/>
      <c r="C60356"/>
      <c r="D60356"/>
      <c r="E60356" s="148"/>
      <c r="F60356" s="148"/>
      <c r="G60356" s="149"/>
      <c r="H60356" s="148"/>
      <c r="I60356"/>
    </row>
    <row r="60357" spans="1:9" x14ac:dyDescent="0.25">
      <c r="A60357"/>
      <c r="B60357"/>
      <c r="C60357"/>
      <c r="D60357"/>
      <c r="E60357" s="148"/>
      <c r="F60357" s="148"/>
      <c r="G60357" s="149"/>
      <c r="H60357" s="148"/>
      <c r="I60357"/>
    </row>
    <row r="60358" spans="1:9" x14ac:dyDescent="0.25">
      <c r="A60358"/>
      <c r="B60358"/>
      <c r="C60358"/>
      <c r="D60358"/>
      <c r="E60358" s="148"/>
      <c r="F60358" s="148"/>
      <c r="G60358" s="149"/>
      <c r="H60358" s="148"/>
      <c r="I60358"/>
    </row>
    <row r="60359" spans="1:9" x14ac:dyDescent="0.25">
      <c r="A60359"/>
      <c r="B60359"/>
      <c r="C60359"/>
      <c r="D60359"/>
      <c r="E60359" s="148"/>
      <c r="F60359" s="148"/>
      <c r="G60359" s="149"/>
      <c r="H60359" s="148"/>
      <c r="I60359"/>
    </row>
    <row r="60360" spans="1:9" x14ac:dyDescent="0.25">
      <c r="A60360"/>
      <c r="B60360"/>
      <c r="C60360"/>
      <c r="D60360"/>
      <c r="E60360" s="148"/>
      <c r="F60360" s="148"/>
      <c r="G60360" s="149"/>
      <c r="H60360" s="148"/>
      <c r="I60360"/>
    </row>
    <row r="60361" spans="1:9" x14ac:dyDescent="0.25">
      <c r="A60361"/>
      <c r="B60361"/>
      <c r="C60361"/>
      <c r="D60361"/>
      <c r="E60361" s="148"/>
      <c r="F60361" s="148"/>
      <c r="G60361" s="149"/>
      <c r="H60361" s="148"/>
      <c r="I60361"/>
    </row>
    <row r="60362" spans="1:9" x14ac:dyDescent="0.25">
      <c r="A60362"/>
      <c r="B60362"/>
      <c r="C60362"/>
      <c r="D60362"/>
      <c r="E60362" s="148"/>
      <c r="F60362" s="148"/>
      <c r="G60362" s="149"/>
      <c r="H60362" s="148"/>
      <c r="I60362"/>
    </row>
    <row r="60363" spans="1:9" x14ac:dyDescent="0.25">
      <c r="A60363"/>
      <c r="B60363"/>
      <c r="C60363"/>
      <c r="D60363"/>
      <c r="E60363" s="148"/>
      <c r="F60363" s="148"/>
      <c r="G60363" s="149"/>
      <c r="H60363" s="148"/>
      <c r="I60363"/>
    </row>
    <row r="60364" spans="1:9" x14ac:dyDescent="0.25">
      <c r="A60364"/>
      <c r="B60364"/>
      <c r="C60364"/>
      <c r="D60364"/>
      <c r="E60364" s="148"/>
      <c r="F60364" s="148"/>
      <c r="G60364" s="149"/>
      <c r="H60364" s="148"/>
      <c r="I60364"/>
    </row>
    <row r="60365" spans="1:9" x14ac:dyDescent="0.25">
      <c r="A60365"/>
      <c r="B60365"/>
      <c r="C60365"/>
      <c r="D60365"/>
      <c r="E60365" s="148"/>
      <c r="F60365" s="148"/>
      <c r="G60365" s="149"/>
      <c r="H60365" s="148"/>
      <c r="I60365"/>
    </row>
    <row r="60366" spans="1:9" x14ac:dyDescent="0.25">
      <c r="A60366"/>
      <c r="B60366"/>
      <c r="C60366"/>
      <c r="D60366"/>
      <c r="E60366" s="148"/>
      <c r="F60366" s="148"/>
      <c r="G60366" s="149"/>
      <c r="H60366" s="148"/>
      <c r="I60366"/>
    </row>
    <row r="60367" spans="1:9" x14ac:dyDescent="0.25">
      <c r="A60367"/>
      <c r="B60367"/>
      <c r="C60367"/>
      <c r="D60367"/>
      <c r="E60367" s="148"/>
      <c r="F60367" s="148"/>
      <c r="G60367" s="149"/>
      <c r="H60367" s="148"/>
      <c r="I60367"/>
    </row>
    <row r="60368" spans="1:9" x14ac:dyDescent="0.25">
      <c r="A60368"/>
      <c r="B60368"/>
      <c r="C60368"/>
      <c r="D60368"/>
      <c r="E60368" s="148"/>
      <c r="F60368" s="148"/>
      <c r="G60368" s="149"/>
      <c r="H60368" s="148"/>
      <c r="I60368"/>
    </row>
    <row r="60369" spans="1:9" x14ac:dyDescent="0.25">
      <c r="A60369"/>
      <c r="B60369"/>
      <c r="C60369"/>
      <c r="D60369"/>
      <c r="E60369" s="148"/>
      <c r="F60369" s="148"/>
      <c r="G60369" s="149"/>
      <c r="H60369" s="148"/>
      <c r="I60369"/>
    </row>
    <row r="60370" spans="1:9" x14ac:dyDescent="0.25">
      <c r="A60370"/>
      <c r="B60370"/>
      <c r="C60370"/>
      <c r="D60370"/>
      <c r="E60370" s="148"/>
      <c r="F60370" s="148"/>
      <c r="G60370" s="149"/>
      <c r="H60370" s="148"/>
      <c r="I60370"/>
    </row>
    <row r="60371" spans="1:9" x14ac:dyDescent="0.25">
      <c r="A60371"/>
      <c r="B60371"/>
      <c r="C60371"/>
      <c r="D60371"/>
      <c r="E60371" s="148"/>
      <c r="F60371" s="148"/>
      <c r="G60371" s="149"/>
      <c r="H60371" s="148"/>
      <c r="I60371"/>
    </row>
    <row r="60372" spans="1:9" x14ac:dyDescent="0.25">
      <c r="A60372"/>
      <c r="B60372"/>
      <c r="C60372"/>
      <c r="D60372"/>
      <c r="E60372" s="148"/>
      <c r="F60372" s="148"/>
      <c r="G60372" s="149"/>
      <c r="H60372" s="148"/>
      <c r="I60372"/>
    </row>
    <row r="60373" spans="1:9" x14ac:dyDescent="0.25">
      <c r="A60373"/>
      <c r="B60373"/>
      <c r="C60373"/>
      <c r="D60373"/>
      <c r="E60373" s="148"/>
      <c r="F60373" s="148"/>
      <c r="G60373" s="149"/>
      <c r="H60373" s="148"/>
      <c r="I60373"/>
    </row>
    <row r="60374" spans="1:9" x14ac:dyDescent="0.25">
      <c r="A60374"/>
      <c r="B60374"/>
      <c r="C60374"/>
      <c r="D60374"/>
      <c r="E60374" s="148"/>
      <c r="F60374" s="148"/>
      <c r="G60374" s="149"/>
      <c r="H60374" s="148"/>
      <c r="I60374"/>
    </row>
    <row r="60375" spans="1:9" x14ac:dyDescent="0.25">
      <c r="A60375"/>
      <c r="B60375"/>
      <c r="C60375"/>
      <c r="D60375"/>
      <c r="E60375" s="148"/>
      <c r="F60375" s="148"/>
      <c r="G60375" s="149"/>
      <c r="H60375" s="148"/>
      <c r="I60375"/>
    </row>
    <row r="60376" spans="1:9" x14ac:dyDescent="0.25">
      <c r="A60376"/>
      <c r="B60376"/>
      <c r="C60376"/>
      <c r="D60376"/>
      <c r="E60376" s="148"/>
      <c r="F60376" s="148"/>
      <c r="G60376" s="149"/>
      <c r="H60376" s="148"/>
      <c r="I60376"/>
    </row>
    <row r="60377" spans="1:9" x14ac:dyDescent="0.25">
      <c r="A60377"/>
      <c r="B60377"/>
      <c r="C60377"/>
      <c r="D60377"/>
      <c r="E60377" s="148"/>
      <c r="F60377" s="148"/>
      <c r="G60377" s="149"/>
      <c r="H60377" s="148"/>
      <c r="I60377"/>
    </row>
    <row r="60378" spans="1:9" x14ac:dyDescent="0.25">
      <c r="A60378"/>
      <c r="B60378"/>
      <c r="C60378"/>
      <c r="D60378"/>
      <c r="E60378" s="148"/>
      <c r="F60378" s="148"/>
      <c r="G60378" s="149"/>
      <c r="H60378" s="148"/>
      <c r="I60378"/>
    </row>
    <row r="60379" spans="1:9" x14ac:dyDescent="0.25">
      <c r="A60379"/>
      <c r="B60379"/>
      <c r="C60379"/>
      <c r="D60379"/>
      <c r="E60379" s="148"/>
      <c r="F60379" s="148"/>
      <c r="G60379" s="149"/>
      <c r="H60379" s="148"/>
      <c r="I60379"/>
    </row>
    <row r="60380" spans="1:9" x14ac:dyDescent="0.25">
      <c r="A60380"/>
      <c r="B60380"/>
      <c r="C60380"/>
      <c r="D60380"/>
      <c r="E60380" s="148"/>
      <c r="F60380" s="148"/>
      <c r="G60380" s="149"/>
      <c r="H60380" s="148"/>
      <c r="I60380"/>
    </row>
    <row r="60381" spans="1:9" x14ac:dyDescent="0.25">
      <c r="A60381"/>
      <c r="B60381"/>
      <c r="C60381"/>
      <c r="D60381"/>
      <c r="E60381" s="148"/>
      <c r="F60381" s="148"/>
      <c r="G60381" s="149"/>
      <c r="H60381" s="148"/>
      <c r="I60381"/>
    </row>
    <row r="60382" spans="1:9" x14ac:dyDescent="0.25">
      <c r="A60382"/>
      <c r="B60382"/>
      <c r="C60382"/>
      <c r="D60382"/>
      <c r="E60382" s="148"/>
      <c r="F60382" s="148"/>
      <c r="G60382" s="149"/>
      <c r="H60382" s="148"/>
      <c r="I60382"/>
    </row>
    <row r="60383" spans="1:9" x14ac:dyDescent="0.25">
      <c r="A60383"/>
      <c r="B60383"/>
      <c r="C60383"/>
      <c r="D60383"/>
      <c r="E60383" s="148"/>
      <c r="F60383" s="148"/>
      <c r="G60383" s="149"/>
      <c r="H60383" s="148"/>
      <c r="I60383"/>
    </row>
    <row r="60384" spans="1:9" x14ac:dyDescent="0.25">
      <c r="A60384"/>
      <c r="B60384"/>
      <c r="C60384"/>
      <c r="D60384"/>
      <c r="E60384" s="148"/>
      <c r="F60384" s="148"/>
      <c r="G60384" s="149"/>
      <c r="H60384" s="148"/>
      <c r="I60384"/>
    </row>
    <row r="60385" spans="1:9" x14ac:dyDescent="0.25">
      <c r="A60385"/>
      <c r="B60385"/>
      <c r="C60385"/>
      <c r="D60385"/>
      <c r="E60385" s="148"/>
      <c r="F60385" s="148"/>
      <c r="G60385" s="149"/>
      <c r="H60385" s="148"/>
      <c r="I60385"/>
    </row>
    <row r="60386" spans="1:9" x14ac:dyDescent="0.25">
      <c r="A60386"/>
      <c r="B60386"/>
      <c r="C60386"/>
      <c r="D60386"/>
      <c r="E60386" s="148"/>
      <c r="F60386" s="148"/>
      <c r="G60386" s="149"/>
      <c r="H60386" s="148"/>
      <c r="I60386"/>
    </row>
    <row r="60387" spans="1:9" x14ac:dyDescent="0.25">
      <c r="A60387"/>
      <c r="B60387"/>
      <c r="C60387"/>
      <c r="D60387"/>
      <c r="E60387" s="148"/>
      <c r="F60387" s="148"/>
      <c r="G60387" s="149"/>
      <c r="H60387" s="148"/>
      <c r="I60387"/>
    </row>
    <row r="60388" spans="1:9" x14ac:dyDescent="0.25">
      <c r="A60388"/>
      <c r="B60388"/>
      <c r="C60388"/>
      <c r="D60388"/>
      <c r="E60388" s="148"/>
      <c r="F60388" s="148"/>
      <c r="G60388" s="149"/>
      <c r="H60388" s="148"/>
      <c r="I60388"/>
    </row>
    <row r="60389" spans="1:9" x14ac:dyDescent="0.25">
      <c r="A60389"/>
      <c r="B60389"/>
      <c r="C60389"/>
      <c r="D60389"/>
      <c r="E60389" s="148"/>
      <c r="F60389" s="148"/>
      <c r="G60389" s="149"/>
      <c r="H60389" s="148"/>
      <c r="I60389"/>
    </row>
    <row r="60390" spans="1:9" x14ac:dyDescent="0.25">
      <c r="A60390"/>
      <c r="B60390"/>
      <c r="C60390"/>
      <c r="D60390"/>
      <c r="E60390" s="148"/>
      <c r="F60390" s="148"/>
      <c r="G60390" s="149"/>
      <c r="H60390" s="148"/>
      <c r="I60390"/>
    </row>
    <row r="60391" spans="1:9" x14ac:dyDescent="0.25">
      <c r="A60391"/>
      <c r="B60391"/>
      <c r="C60391"/>
      <c r="D60391"/>
      <c r="E60391" s="148"/>
      <c r="F60391" s="148"/>
      <c r="G60391" s="149"/>
      <c r="H60391" s="148"/>
      <c r="I60391"/>
    </row>
    <row r="60392" spans="1:9" x14ac:dyDescent="0.25">
      <c r="A60392"/>
      <c r="B60392"/>
      <c r="C60392"/>
      <c r="D60392"/>
      <c r="E60392" s="148"/>
      <c r="F60392" s="148"/>
      <c r="G60392" s="149"/>
      <c r="H60392" s="148"/>
      <c r="I60392"/>
    </row>
    <row r="60393" spans="1:9" x14ac:dyDescent="0.25">
      <c r="A60393"/>
      <c r="B60393"/>
      <c r="C60393"/>
      <c r="D60393"/>
      <c r="E60393" s="148"/>
      <c r="F60393" s="148"/>
      <c r="G60393" s="149"/>
      <c r="H60393" s="148"/>
      <c r="I60393"/>
    </row>
    <row r="60394" spans="1:9" x14ac:dyDescent="0.25">
      <c r="A60394"/>
      <c r="B60394"/>
      <c r="C60394"/>
      <c r="D60394"/>
      <c r="E60394" s="148"/>
      <c r="F60394" s="148"/>
      <c r="G60394" s="149"/>
      <c r="H60394" s="148"/>
      <c r="I60394"/>
    </row>
    <row r="60395" spans="1:9" x14ac:dyDescent="0.25">
      <c r="A60395"/>
      <c r="B60395"/>
      <c r="C60395"/>
      <c r="D60395"/>
      <c r="E60395" s="148"/>
      <c r="F60395" s="148"/>
      <c r="G60395" s="149"/>
      <c r="H60395" s="148"/>
      <c r="I60395"/>
    </row>
    <row r="60396" spans="1:9" x14ac:dyDescent="0.25">
      <c r="A60396"/>
      <c r="B60396"/>
      <c r="C60396"/>
      <c r="D60396"/>
      <c r="E60396" s="148"/>
      <c r="F60396" s="148"/>
      <c r="G60396" s="149"/>
      <c r="H60396" s="148"/>
      <c r="I60396"/>
    </row>
    <row r="60397" spans="1:9" x14ac:dyDescent="0.25">
      <c r="A60397"/>
      <c r="B60397"/>
      <c r="C60397"/>
      <c r="D60397"/>
      <c r="E60397" s="148"/>
      <c r="F60397" s="148"/>
      <c r="G60397" s="149"/>
      <c r="H60397" s="148"/>
      <c r="I60397"/>
    </row>
    <row r="60398" spans="1:9" x14ac:dyDescent="0.25">
      <c r="A60398"/>
      <c r="B60398"/>
      <c r="C60398"/>
      <c r="D60398"/>
      <c r="E60398" s="148"/>
      <c r="F60398" s="148"/>
      <c r="G60398" s="149"/>
      <c r="H60398" s="148"/>
      <c r="I60398"/>
    </row>
    <row r="60399" spans="1:9" x14ac:dyDescent="0.25">
      <c r="A60399"/>
      <c r="B60399"/>
      <c r="C60399"/>
      <c r="D60399"/>
      <c r="E60399" s="148"/>
      <c r="F60399" s="148"/>
      <c r="G60399" s="149"/>
      <c r="H60399" s="148"/>
      <c r="I60399"/>
    </row>
    <row r="60400" spans="1:9" x14ac:dyDescent="0.25">
      <c r="A60400"/>
      <c r="B60400"/>
      <c r="C60400"/>
      <c r="D60400"/>
      <c r="E60400" s="148"/>
      <c r="F60400" s="148"/>
      <c r="G60400" s="149"/>
      <c r="H60400" s="148"/>
      <c r="I60400"/>
    </row>
    <row r="60401" spans="1:9" x14ac:dyDescent="0.25">
      <c r="A60401"/>
      <c r="B60401"/>
      <c r="C60401"/>
      <c r="D60401"/>
      <c r="E60401" s="148"/>
      <c r="F60401" s="148"/>
      <c r="G60401" s="149"/>
      <c r="H60401" s="148"/>
      <c r="I60401"/>
    </row>
    <row r="60402" spans="1:9" x14ac:dyDescent="0.25">
      <c r="A60402"/>
      <c r="B60402"/>
      <c r="C60402"/>
      <c r="D60402"/>
      <c r="E60402" s="148"/>
      <c r="F60402" s="148"/>
      <c r="G60402" s="149"/>
      <c r="H60402" s="148"/>
      <c r="I60402"/>
    </row>
    <row r="60403" spans="1:9" x14ac:dyDescent="0.25">
      <c r="A60403"/>
      <c r="B60403"/>
      <c r="C60403"/>
      <c r="D60403"/>
      <c r="E60403" s="148"/>
      <c r="F60403" s="148"/>
      <c r="G60403" s="149"/>
      <c r="H60403" s="148"/>
      <c r="I60403"/>
    </row>
    <row r="60404" spans="1:9" x14ac:dyDescent="0.25">
      <c r="A60404"/>
      <c r="B60404"/>
      <c r="C60404"/>
      <c r="D60404"/>
      <c r="E60404" s="148"/>
      <c r="F60404" s="148"/>
      <c r="G60404" s="149"/>
      <c r="H60404" s="148"/>
      <c r="I60404"/>
    </row>
    <row r="60405" spans="1:9" x14ac:dyDescent="0.25">
      <c r="A60405"/>
      <c r="B60405"/>
      <c r="C60405"/>
      <c r="D60405"/>
      <c r="E60405" s="148"/>
      <c r="F60405" s="148"/>
      <c r="G60405" s="149"/>
      <c r="H60405" s="148"/>
      <c r="I60405"/>
    </row>
    <row r="60406" spans="1:9" x14ac:dyDescent="0.25">
      <c r="A60406"/>
      <c r="B60406"/>
      <c r="C60406"/>
      <c r="D60406"/>
      <c r="E60406" s="148"/>
      <c r="F60406" s="148"/>
      <c r="G60406" s="149"/>
      <c r="H60406" s="148"/>
      <c r="I60406"/>
    </row>
    <row r="60407" spans="1:9" x14ac:dyDescent="0.25">
      <c r="A60407"/>
      <c r="B60407"/>
      <c r="C60407"/>
      <c r="D60407"/>
      <c r="E60407" s="148"/>
      <c r="F60407" s="148"/>
      <c r="G60407" s="149"/>
      <c r="H60407" s="148"/>
      <c r="I60407"/>
    </row>
    <row r="60408" spans="1:9" x14ac:dyDescent="0.25">
      <c r="A60408"/>
      <c r="B60408"/>
      <c r="C60408"/>
      <c r="D60408"/>
      <c r="E60408" s="148"/>
      <c r="F60408" s="148"/>
      <c r="G60408" s="149"/>
      <c r="H60408" s="148"/>
      <c r="I60408"/>
    </row>
    <row r="60409" spans="1:9" x14ac:dyDescent="0.25">
      <c r="A60409"/>
      <c r="B60409"/>
      <c r="C60409"/>
      <c r="D60409"/>
      <c r="E60409" s="148"/>
      <c r="F60409" s="148"/>
      <c r="G60409" s="149"/>
      <c r="H60409" s="148"/>
      <c r="I60409"/>
    </row>
    <row r="60410" spans="1:9" x14ac:dyDescent="0.25">
      <c r="A60410"/>
      <c r="B60410"/>
      <c r="C60410"/>
      <c r="D60410"/>
      <c r="E60410" s="148"/>
      <c r="F60410" s="148"/>
      <c r="G60410" s="149"/>
      <c r="H60410" s="148"/>
      <c r="I60410"/>
    </row>
    <row r="60411" spans="1:9" x14ac:dyDescent="0.25">
      <c r="A60411"/>
      <c r="B60411"/>
      <c r="C60411"/>
      <c r="D60411"/>
      <c r="E60411" s="148"/>
      <c r="F60411" s="148"/>
      <c r="G60411" s="149"/>
      <c r="H60411" s="148"/>
      <c r="I60411"/>
    </row>
    <row r="60412" spans="1:9" x14ac:dyDescent="0.25">
      <c r="A60412"/>
      <c r="B60412"/>
      <c r="C60412"/>
      <c r="D60412"/>
      <c r="E60412" s="148"/>
      <c r="F60412" s="148"/>
      <c r="G60412" s="149"/>
      <c r="H60412" s="148"/>
      <c r="I60412"/>
    </row>
    <row r="60413" spans="1:9" x14ac:dyDescent="0.25">
      <c r="A60413"/>
      <c r="B60413"/>
      <c r="C60413"/>
      <c r="D60413"/>
      <c r="E60413" s="148"/>
      <c r="F60413" s="148"/>
      <c r="G60413" s="149"/>
      <c r="H60413" s="148"/>
      <c r="I60413"/>
    </row>
    <row r="60414" spans="1:9" x14ac:dyDescent="0.25">
      <c r="A60414"/>
      <c r="B60414"/>
      <c r="C60414"/>
      <c r="D60414"/>
      <c r="E60414" s="148"/>
      <c r="F60414" s="148"/>
      <c r="G60414" s="149"/>
      <c r="H60414" s="148"/>
      <c r="I60414"/>
    </row>
    <row r="60415" spans="1:9" x14ac:dyDescent="0.25">
      <c r="A60415"/>
      <c r="B60415"/>
      <c r="C60415"/>
      <c r="D60415"/>
      <c r="E60415" s="148"/>
      <c r="F60415" s="148"/>
      <c r="G60415" s="149"/>
      <c r="H60415" s="148"/>
      <c r="I60415"/>
    </row>
    <row r="60416" spans="1:9" x14ac:dyDescent="0.25">
      <c r="A60416"/>
      <c r="B60416"/>
      <c r="C60416"/>
      <c r="D60416"/>
      <c r="E60416" s="148"/>
      <c r="F60416" s="148"/>
      <c r="G60416" s="149"/>
      <c r="H60416" s="148"/>
      <c r="I60416"/>
    </row>
    <row r="60417" spans="1:9" x14ac:dyDescent="0.25">
      <c r="A60417"/>
      <c r="B60417"/>
      <c r="C60417"/>
      <c r="D60417"/>
      <c r="E60417" s="148"/>
      <c r="F60417" s="148"/>
      <c r="G60417" s="149"/>
      <c r="H60417" s="148"/>
      <c r="I60417"/>
    </row>
    <row r="60418" spans="1:9" x14ac:dyDescent="0.25">
      <c r="A60418"/>
      <c r="B60418"/>
      <c r="C60418"/>
      <c r="D60418"/>
      <c r="E60418" s="148"/>
      <c r="F60418" s="148"/>
      <c r="G60418" s="149"/>
      <c r="H60418" s="148"/>
      <c r="I60418"/>
    </row>
    <row r="60419" spans="1:9" x14ac:dyDescent="0.25">
      <c r="A60419"/>
      <c r="B60419"/>
      <c r="C60419"/>
      <c r="D60419"/>
      <c r="E60419" s="148"/>
      <c r="F60419" s="148"/>
      <c r="G60419" s="149"/>
      <c r="H60419" s="148"/>
      <c r="I60419"/>
    </row>
    <row r="60420" spans="1:9" x14ac:dyDescent="0.25">
      <c r="A60420"/>
      <c r="B60420"/>
      <c r="C60420"/>
      <c r="D60420"/>
      <c r="E60420" s="148"/>
      <c r="F60420" s="148"/>
      <c r="G60420" s="149"/>
      <c r="H60420" s="148"/>
      <c r="I60420"/>
    </row>
    <row r="60421" spans="1:9" x14ac:dyDescent="0.25">
      <c r="A60421"/>
      <c r="B60421"/>
      <c r="C60421"/>
      <c r="D60421"/>
      <c r="E60421" s="148"/>
      <c r="F60421" s="148"/>
      <c r="G60421" s="149"/>
      <c r="H60421" s="148"/>
      <c r="I60421"/>
    </row>
    <row r="60422" spans="1:9" x14ac:dyDescent="0.25">
      <c r="A60422"/>
      <c r="B60422"/>
      <c r="C60422"/>
      <c r="D60422"/>
      <c r="E60422" s="148"/>
      <c r="F60422" s="148"/>
      <c r="G60422" s="149"/>
      <c r="H60422" s="148"/>
      <c r="I60422"/>
    </row>
    <row r="60423" spans="1:9" x14ac:dyDescent="0.25">
      <c r="A60423"/>
      <c r="B60423"/>
      <c r="C60423"/>
      <c r="D60423"/>
      <c r="E60423" s="148"/>
      <c r="F60423" s="148"/>
      <c r="G60423" s="149"/>
      <c r="H60423" s="148"/>
      <c r="I60423"/>
    </row>
    <row r="60424" spans="1:9" x14ac:dyDescent="0.25">
      <c r="A60424"/>
      <c r="B60424"/>
      <c r="C60424"/>
      <c r="D60424"/>
      <c r="E60424" s="148"/>
      <c r="F60424" s="148"/>
      <c r="G60424" s="149"/>
      <c r="H60424" s="148"/>
      <c r="I60424"/>
    </row>
    <row r="60425" spans="1:9" x14ac:dyDescent="0.25">
      <c r="A60425"/>
      <c r="B60425"/>
      <c r="C60425"/>
      <c r="D60425"/>
      <c r="E60425" s="148"/>
      <c r="F60425" s="148"/>
      <c r="G60425" s="149"/>
      <c r="H60425" s="148"/>
      <c r="I60425"/>
    </row>
    <row r="60426" spans="1:9" x14ac:dyDescent="0.25">
      <c r="A60426"/>
      <c r="B60426"/>
      <c r="C60426"/>
      <c r="D60426"/>
      <c r="E60426" s="148"/>
      <c r="F60426" s="148"/>
      <c r="G60426" s="149"/>
      <c r="H60426" s="148"/>
      <c r="I60426"/>
    </row>
    <row r="60427" spans="1:9" x14ac:dyDescent="0.25">
      <c r="A60427"/>
      <c r="B60427"/>
      <c r="C60427"/>
      <c r="D60427"/>
      <c r="E60427" s="148"/>
      <c r="F60427" s="148"/>
      <c r="G60427" s="149"/>
      <c r="H60427" s="148"/>
      <c r="I60427"/>
    </row>
    <row r="60428" spans="1:9" x14ac:dyDescent="0.25">
      <c r="A60428"/>
      <c r="B60428"/>
      <c r="C60428"/>
      <c r="D60428"/>
      <c r="E60428" s="148"/>
      <c r="F60428" s="148"/>
      <c r="G60428" s="149"/>
      <c r="H60428" s="148"/>
      <c r="I60428"/>
    </row>
    <row r="60429" spans="1:9" x14ac:dyDescent="0.25">
      <c r="A60429"/>
      <c r="B60429"/>
      <c r="C60429"/>
      <c r="D60429"/>
      <c r="E60429" s="148"/>
      <c r="F60429" s="148"/>
      <c r="G60429" s="149"/>
      <c r="H60429" s="148"/>
      <c r="I60429"/>
    </row>
    <row r="60430" spans="1:9" x14ac:dyDescent="0.25">
      <c r="A60430"/>
      <c r="B60430"/>
      <c r="C60430"/>
      <c r="D60430"/>
      <c r="E60430" s="148"/>
      <c r="F60430" s="148"/>
      <c r="G60430" s="149"/>
      <c r="H60430" s="148"/>
      <c r="I60430"/>
    </row>
    <row r="60431" spans="1:9" x14ac:dyDescent="0.25">
      <c r="A60431"/>
      <c r="B60431"/>
      <c r="C60431"/>
      <c r="D60431"/>
      <c r="E60431" s="148"/>
      <c r="F60431" s="148"/>
      <c r="G60431" s="149"/>
      <c r="H60431" s="148"/>
      <c r="I60431"/>
    </row>
    <row r="60432" spans="1:9" x14ac:dyDescent="0.25">
      <c r="A60432"/>
      <c r="B60432"/>
      <c r="C60432"/>
      <c r="D60432"/>
      <c r="E60432" s="148"/>
      <c r="F60432" s="148"/>
      <c r="G60432" s="149"/>
      <c r="H60432" s="148"/>
      <c r="I60432"/>
    </row>
    <row r="60433" spans="1:9" x14ac:dyDescent="0.25">
      <c r="A60433"/>
      <c r="B60433"/>
      <c r="C60433"/>
      <c r="D60433"/>
      <c r="E60433" s="148"/>
      <c r="F60433" s="148"/>
      <c r="G60433" s="149"/>
      <c r="H60433" s="148"/>
      <c r="I60433"/>
    </row>
    <row r="60434" spans="1:9" x14ac:dyDescent="0.25">
      <c r="A60434"/>
      <c r="B60434"/>
      <c r="C60434"/>
      <c r="D60434"/>
      <c r="E60434" s="148"/>
      <c r="F60434" s="148"/>
      <c r="G60434" s="149"/>
      <c r="H60434" s="148"/>
      <c r="I60434"/>
    </row>
    <row r="60435" spans="1:9" x14ac:dyDescent="0.25">
      <c r="A60435"/>
      <c r="B60435"/>
      <c r="C60435"/>
      <c r="D60435"/>
      <c r="E60435" s="148"/>
      <c r="F60435" s="148"/>
      <c r="G60435" s="149"/>
      <c r="H60435" s="148"/>
      <c r="I60435"/>
    </row>
    <row r="60436" spans="1:9" x14ac:dyDescent="0.25">
      <c r="A60436"/>
      <c r="B60436"/>
      <c r="C60436"/>
      <c r="D60436"/>
      <c r="E60436" s="148"/>
      <c r="F60436" s="148"/>
      <c r="G60436" s="149"/>
      <c r="H60436" s="148"/>
      <c r="I60436"/>
    </row>
    <row r="60437" spans="1:9" x14ac:dyDescent="0.25">
      <c r="A60437"/>
      <c r="B60437"/>
      <c r="C60437"/>
      <c r="D60437"/>
      <c r="E60437" s="148"/>
      <c r="F60437" s="148"/>
      <c r="G60437" s="149"/>
      <c r="H60437" s="148"/>
      <c r="I60437"/>
    </row>
    <row r="60438" spans="1:9" x14ac:dyDescent="0.25">
      <c r="A60438"/>
      <c r="B60438"/>
      <c r="C60438"/>
      <c r="D60438"/>
      <c r="E60438" s="148"/>
      <c r="F60438" s="148"/>
      <c r="G60438" s="149"/>
      <c r="H60438" s="148"/>
      <c r="I60438"/>
    </row>
    <row r="60439" spans="1:9" x14ac:dyDescent="0.25">
      <c r="A60439"/>
      <c r="B60439"/>
      <c r="C60439"/>
      <c r="D60439"/>
      <c r="E60439" s="148"/>
      <c r="F60439" s="148"/>
      <c r="G60439" s="149"/>
      <c r="H60439" s="148"/>
      <c r="I60439"/>
    </row>
    <row r="60440" spans="1:9" x14ac:dyDescent="0.25">
      <c r="A60440"/>
      <c r="B60440"/>
      <c r="C60440"/>
      <c r="D60440"/>
      <c r="E60440" s="148"/>
      <c r="F60440" s="148"/>
      <c r="G60440" s="149"/>
      <c r="H60440" s="148"/>
      <c r="I60440"/>
    </row>
    <row r="60441" spans="1:9" x14ac:dyDescent="0.25">
      <c r="A60441"/>
      <c r="B60441"/>
      <c r="C60441"/>
      <c r="D60441"/>
      <c r="E60441" s="148"/>
      <c r="F60441" s="148"/>
      <c r="G60441" s="149"/>
      <c r="H60441" s="148"/>
      <c r="I60441"/>
    </row>
    <row r="60442" spans="1:9" x14ac:dyDescent="0.25">
      <c r="A60442"/>
      <c r="B60442"/>
      <c r="C60442"/>
      <c r="D60442"/>
      <c r="E60442" s="148"/>
      <c r="F60442" s="148"/>
      <c r="G60442" s="149"/>
      <c r="H60442" s="148"/>
      <c r="I60442"/>
    </row>
    <row r="60443" spans="1:9" x14ac:dyDescent="0.25">
      <c r="A60443"/>
      <c r="B60443"/>
      <c r="C60443"/>
      <c r="D60443"/>
      <c r="E60443" s="148"/>
      <c r="F60443" s="148"/>
      <c r="G60443" s="149"/>
      <c r="H60443" s="148"/>
      <c r="I60443"/>
    </row>
    <row r="60444" spans="1:9" x14ac:dyDescent="0.25">
      <c r="A60444"/>
      <c r="B60444"/>
      <c r="C60444"/>
      <c r="D60444"/>
      <c r="E60444" s="148"/>
      <c r="F60444" s="148"/>
      <c r="G60444" s="149"/>
      <c r="H60444" s="148"/>
      <c r="I60444"/>
    </row>
    <row r="60445" spans="1:9" x14ac:dyDescent="0.25">
      <c r="A60445"/>
      <c r="B60445"/>
      <c r="C60445"/>
      <c r="D60445"/>
      <c r="E60445" s="148"/>
      <c r="F60445" s="148"/>
      <c r="G60445" s="149"/>
      <c r="H60445" s="148"/>
      <c r="I60445"/>
    </row>
    <row r="60446" spans="1:9" x14ac:dyDescent="0.25">
      <c r="A60446"/>
      <c r="B60446"/>
      <c r="C60446"/>
      <c r="D60446"/>
      <c r="E60446" s="148"/>
      <c r="F60446" s="148"/>
      <c r="G60446" s="149"/>
      <c r="H60446" s="148"/>
      <c r="I60446"/>
    </row>
    <row r="60447" spans="1:9" x14ac:dyDescent="0.25">
      <c r="A60447"/>
      <c r="B60447"/>
      <c r="C60447"/>
      <c r="D60447"/>
      <c r="E60447" s="148"/>
      <c r="F60447" s="148"/>
      <c r="G60447" s="149"/>
      <c r="H60447" s="148"/>
      <c r="I60447"/>
    </row>
    <row r="60448" spans="1:9" x14ac:dyDescent="0.25">
      <c r="A60448"/>
      <c r="B60448"/>
      <c r="C60448"/>
      <c r="D60448"/>
      <c r="E60448" s="148"/>
      <c r="F60448" s="148"/>
      <c r="G60448" s="149"/>
      <c r="H60448" s="148"/>
      <c r="I60448"/>
    </row>
    <row r="60449" spans="1:9" x14ac:dyDescent="0.25">
      <c r="A60449"/>
      <c r="B60449"/>
      <c r="C60449"/>
      <c r="D60449"/>
      <c r="E60449" s="148"/>
      <c r="F60449" s="148"/>
      <c r="G60449" s="149"/>
      <c r="H60449" s="148"/>
      <c r="I60449"/>
    </row>
    <row r="60450" spans="1:9" x14ac:dyDescent="0.25">
      <c r="A60450"/>
      <c r="B60450"/>
      <c r="C60450"/>
      <c r="D60450"/>
      <c r="E60450" s="148"/>
      <c r="F60450" s="148"/>
      <c r="G60450" s="149"/>
      <c r="H60450" s="148"/>
      <c r="I60450"/>
    </row>
    <row r="60451" spans="1:9" x14ac:dyDescent="0.25">
      <c r="A60451"/>
      <c r="B60451"/>
      <c r="C60451"/>
      <c r="D60451"/>
      <c r="E60451" s="148"/>
      <c r="F60451" s="148"/>
      <c r="G60451" s="149"/>
      <c r="H60451" s="148"/>
      <c r="I60451"/>
    </row>
    <row r="60452" spans="1:9" x14ac:dyDescent="0.25">
      <c r="A60452"/>
      <c r="B60452"/>
      <c r="C60452"/>
      <c r="D60452"/>
      <c r="E60452" s="148"/>
      <c r="F60452" s="148"/>
      <c r="G60452" s="149"/>
      <c r="H60452" s="148"/>
      <c r="I60452"/>
    </row>
    <row r="60453" spans="1:9" x14ac:dyDescent="0.25">
      <c r="A60453"/>
      <c r="B60453"/>
      <c r="C60453"/>
      <c r="D60453"/>
      <c r="E60453" s="148"/>
      <c r="F60453" s="148"/>
      <c r="G60453" s="149"/>
      <c r="H60453" s="148"/>
      <c r="I60453"/>
    </row>
    <row r="60454" spans="1:9" x14ac:dyDescent="0.25">
      <c r="A60454"/>
      <c r="B60454"/>
      <c r="C60454"/>
      <c r="D60454"/>
      <c r="E60454" s="148"/>
      <c r="F60454" s="148"/>
      <c r="G60454" s="149"/>
      <c r="H60454" s="148"/>
      <c r="I60454"/>
    </row>
    <row r="60455" spans="1:9" x14ac:dyDescent="0.25">
      <c r="A60455"/>
      <c r="B60455"/>
      <c r="C60455"/>
      <c r="D60455"/>
      <c r="E60455" s="148"/>
      <c r="F60455" s="148"/>
      <c r="G60455" s="149"/>
      <c r="H60455" s="148"/>
      <c r="I60455"/>
    </row>
    <row r="60456" spans="1:9" x14ac:dyDescent="0.25">
      <c r="A60456"/>
      <c r="B60456"/>
      <c r="C60456"/>
      <c r="D60456"/>
      <c r="E60456" s="148"/>
      <c r="F60456" s="148"/>
      <c r="G60456" s="149"/>
      <c r="H60456" s="148"/>
      <c r="I60456"/>
    </row>
    <row r="60457" spans="1:9" x14ac:dyDescent="0.25">
      <c r="A60457"/>
      <c r="B60457"/>
      <c r="C60457"/>
      <c r="D60457"/>
      <c r="E60457" s="148"/>
      <c r="F60457" s="148"/>
      <c r="G60457" s="149"/>
      <c r="H60457" s="148"/>
      <c r="I60457"/>
    </row>
    <row r="60458" spans="1:9" x14ac:dyDescent="0.25">
      <c r="A60458"/>
      <c r="B60458"/>
      <c r="C60458"/>
      <c r="D60458"/>
      <c r="E60458" s="148"/>
      <c r="F60458" s="148"/>
      <c r="G60458" s="149"/>
      <c r="H60458" s="148"/>
      <c r="I60458"/>
    </row>
    <row r="60459" spans="1:9" x14ac:dyDescent="0.25">
      <c r="A60459"/>
      <c r="B60459"/>
      <c r="C60459"/>
      <c r="D60459"/>
      <c r="E60459" s="148"/>
      <c r="F60459" s="148"/>
      <c r="G60459" s="149"/>
      <c r="H60459" s="148"/>
      <c r="I60459"/>
    </row>
    <row r="60460" spans="1:9" x14ac:dyDescent="0.25">
      <c r="A60460"/>
      <c r="B60460"/>
      <c r="C60460"/>
      <c r="D60460"/>
      <c r="E60460" s="148"/>
      <c r="F60460" s="148"/>
      <c r="G60460" s="149"/>
      <c r="H60460" s="148"/>
      <c r="I60460"/>
    </row>
    <row r="60461" spans="1:9" x14ac:dyDescent="0.25">
      <c r="A60461"/>
      <c r="B60461"/>
      <c r="C60461"/>
      <c r="D60461"/>
      <c r="E60461" s="148"/>
      <c r="F60461" s="148"/>
      <c r="G60461" s="149"/>
      <c r="H60461" s="148"/>
      <c r="I60461"/>
    </row>
    <row r="60462" spans="1:9" x14ac:dyDescent="0.25">
      <c r="A60462"/>
      <c r="B60462"/>
      <c r="C60462"/>
      <c r="D60462"/>
      <c r="E60462" s="148"/>
      <c r="F60462" s="148"/>
      <c r="G60462" s="149"/>
      <c r="H60462" s="148"/>
      <c r="I60462"/>
    </row>
    <row r="60463" spans="1:9" x14ac:dyDescent="0.25">
      <c r="A60463"/>
      <c r="B60463"/>
      <c r="C60463"/>
      <c r="D60463"/>
      <c r="E60463" s="148"/>
      <c r="F60463" s="148"/>
      <c r="G60463" s="149"/>
      <c r="H60463" s="148"/>
      <c r="I60463"/>
    </row>
    <row r="60464" spans="1:9" x14ac:dyDescent="0.25">
      <c r="A60464"/>
      <c r="B60464"/>
      <c r="C60464"/>
      <c r="D60464"/>
      <c r="E60464" s="148"/>
      <c r="F60464" s="148"/>
      <c r="G60464" s="149"/>
      <c r="H60464" s="148"/>
      <c r="I60464"/>
    </row>
    <row r="60465" spans="1:9" x14ac:dyDescent="0.25">
      <c r="A60465"/>
      <c r="B60465"/>
      <c r="C60465"/>
      <c r="D60465"/>
      <c r="E60465" s="148"/>
      <c r="F60465" s="148"/>
      <c r="G60465" s="149"/>
      <c r="H60465" s="148"/>
      <c r="I60465"/>
    </row>
    <row r="60466" spans="1:9" x14ac:dyDescent="0.25">
      <c r="A60466"/>
      <c r="B60466"/>
      <c r="C60466"/>
      <c r="D60466"/>
      <c r="E60466" s="148"/>
      <c r="F60466" s="148"/>
      <c r="G60466" s="149"/>
      <c r="H60466" s="148"/>
      <c r="I60466"/>
    </row>
    <row r="60467" spans="1:9" x14ac:dyDescent="0.25">
      <c r="A60467"/>
      <c r="B60467"/>
      <c r="C60467"/>
      <c r="D60467"/>
      <c r="E60467" s="148"/>
      <c r="F60467" s="148"/>
      <c r="G60467" s="149"/>
      <c r="H60467" s="148"/>
      <c r="I60467"/>
    </row>
    <row r="60468" spans="1:9" x14ac:dyDescent="0.25">
      <c r="A60468"/>
      <c r="B60468"/>
      <c r="C60468"/>
      <c r="D60468"/>
      <c r="E60468" s="148"/>
      <c r="F60468" s="148"/>
      <c r="G60468" s="149"/>
      <c r="H60468" s="148"/>
      <c r="I60468"/>
    </row>
    <row r="60469" spans="1:9" x14ac:dyDescent="0.25">
      <c r="A60469"/>
      <c r="B60469"/>
      <c r="C60469"/>
      <c r="D60469"/>
      <c r="E60469" s="148"/>
      <c r="F60469" s="148"/>
      <c r="G60469" s="149"/>
      <c r="H60469" s="148"/>
      <c r="I60469"/>
    </row>
    <row r="60470" spans="1:9" x14ac:dyDescent="0.25">
      <c r="A60470"/>
      <c r="B60470"/>
      <c r="C60470"/>
      <c r="D60470"/>
      <c r="E60470" s="148"/>
      <c r="F60470" s="148"/>
      <c r="G60470" s="149"/>
      <c r="H60470" s="148"/>
      <c r="I60470"/>
    </row>
    <row r="60471" spans="1:9" x14ac:dyDescent="0.25">
      <c r="A60471"/>
      <c r="B60471"/>
      <c r="C60471"/>
      <c r="D60471"/>
      <c r="E60471" s="148"/>
      <c r="F60471" s="148"/>
      <c r="G60471" s="149"/>
      <c r="H60471" s="148"/>
      <c r="I60471"/>
    </row>
    <row r="60472" spans="1:9" x14ac:dyDescent="0.25">
      <c r="A60472"/>
      <c r="B60472"/>
      <c r="C60472"/>
      <c r="D60472"/>
      <c r="E60472" s="148"/>
      <c r="F60472" s="148"/>
      <c r="G60472" s="149"/>
      <c r="H60472" s="148"/>
      <c r="I60472"/>
    </row>
    <row r="60473" spans="1:9" x14ac:dyDescent="0.25">
      <c r="A60473"/>
      <c r="B60473"/>
      <c r="C60473"/>
      <c r="D60473"/>
      <c r="E60473" s="148"/>
      <c r="F60473" s="148"/>
      <c r="G60473" s="149"/>
      <c r="H60473" s="148"/>
      <c r="I60473"/>
    </row>
    <row r="60474" spans="1:9" x14ac:dyDescent="0.25">
      <c r="A60474"/>
      <c r="B60474"/>
      <c r="C60474"/>
      <c r="D60474"/>
      <c r="E60474" s="148"/>
      <c r="F60474" s="148"/>
      <c r="G60474" s="149"/>
      <c r="H60474" s="148"/>
      <c r="I60474"/>
    </row>
    <row r="60475" spans="1:9" x14ac:dyDescent="0.25">
      <c r="A60475"/>
      <c r="B60475"/>
      <c r="C60475"/>
      <c r="D60475"/>
      <c r="E60475" s="148"/>
      <c r="F60475" s="148"/>
      <c r="G60475" s="149"/>
      <c r="H60475" s="148"/>
      <c r="I60475"/>
    </row>
    <row r="60476" spans="1:9" x14ac:dyDescent="0.25">
      <c r="A60476"/>
      <c r="B60476"/>
      <c r="C60476"/>
      <c r="D60476"/>
      <c r="E60476" s="148"/>
      <c r="F60476" s="148"/>
      <c r="G60476" s="149"/>
      <c r="H60476" s="148"/>
      <c r="I60476"/>
    </row>
    <row r="60477" spans="1:9" x14ac:dyDescent="0.25">
      <c r="A60477"/>
      <c r="B60477"/>
      <c r="C60477"/>
      <c r="D60477"/>
      <c r="E60477" s="148"/>
      <c r="F60477" s="148"/>
      <c r="G60477" s="149"/>
      <c r="H60477" s="148"/>
      <c r="I60477"/>
    </row>
    <row r="60478" spans="1:9" x14ac:dyDescent="0.25">
      <c r="A60478"/>
      <c r="B60478"/>
      <c r="C60478"/>
      <c r="D60478"/>
      <c r="E60478" s="148"/>
      <c r="F60478" s="148"/>
      <c r="G60478" s="149"/>
      <c r="H60478" s="148"/>
      <c r="I60478"/>
    </row>
    <row r="60479" spans="1:9" x14ac:dyDescent="0.25">
      <c r="A60479"/>
      <c r="B60479"/>
      <c r="C60479"/>
      <c r="D60479"/>
      <c r="E60479" s="148"/>
      <c r="F60479" s="148"/>
      <c r="G60479" s="149"/>
      <c r="H60479" s="148"/>
      <c r="I60479"/>
    </row>
    <row r="60480" spans="1:9" x14ac:dyDescent="0.25">
      <c r="A60480"/>
      <c r="B60480"/>
      <c r="C60480"/>
      <c r="D60480"/>
      <c r="E60480" s="148"/>
      <c r="F60480" s="148"/>
      <c r="G60480" s="149"/>
      <c r="H60480" s="148"/>
      <c r="I60480"/>
    </row>
    <row r="60481" spans="1:9" x14ac:dyDescent="0.25">
      <c r="A60481"/>
      <c r="B60481"/>
      <c r="C60481"/>
      <c r="D60481"/>
      <c r="E60481" s="148"/>
      <c r="F60481" s="148"/>
      <c r="G60481" s="149"/>
      <c r="H60481" s="148"/>
      <c r="I60481"/>
    </row>
    <row r="60482" spans="1:9" x14ac:dyDescent="0.25">
      <c r="A60482"/>
      <c r="B60482"/>
      <c r="C60482"/>
      <c r="D60482"/>
      <c r="E60482" s="148"/>
      <c r="F60482" s="148"/>
      <c r="G60482" s="149"/>
      <c r="H60482" s="148"/>
      <c r="I60482"/>
    </row>
    <row r="60483" spans="1:9" x14ac:dyDescent="0.25">
      <c r="A60483"/>
      <c r="B60483"/>
      <c r="C60483"/>
      <c r="D60483"/>
      <c r="E60483" s="148"/>
      <c r="F60483" s="148"/>
      <c r="G60483" s="149"/>
      <c r="H60483" s="148"/>
      <c r="I60483"/>
    </row>
    <row r="60484" spans="1:9" x14ac:dyDescent="0.25">
      <c r="A60484"/>
      <c r="B60484"/>
      <c r="C60484"/>
      <c r="D60484"/>
      <c r="E60484" s="148"/>
      <c r="F60484" s="148"/>
      <c r="G60484" s="149"/>
      <c r="H60484" s="148"/>
      <c r="I60484"/>
    </row>
    <row r="60485" spans="1:9" x14ac:dyDescent="0.25">
      <c r="A60485"/>
      <c r="B60485"/>
      <c r="C60485"/>
      <c r="D60485"/>
      <c r="E60485" s="148"/>
      <c r="F60485" s="148"/>
      <c r="G60485" s="149"/>
      <c r="H60485" s="148"/>
      <c r="I60485"/>
    </row>
    <row r="60486" spans="1:9" x14ac:dyDescent="0.25">
      <c r="A60486"/>
      <c r="B60486"/>
      <c r="C60486"/>
      <c r="D60486"/>
      <c r="E60486" s="148"/>
      <c r="F60486" s="148"/>
      <c r="G60486" s="149"/>
      <c r="H60486" s="148"/>
      <c r="I60486"/>
    </row>
    <row r="60487" spans="1:9" x14ac:dyDescent="0.25">
      <c r="A60487"/>
      <c r="B60487"/>
      <c r="C60487"/>
      <c r="D60487"/>
      <c r="E60487" s="148"/>
      <c r="F60487" s="148"/>
      <c r="G60487" s="149"/>
      <c r="H60487" s="148"/>
      <c r="I60487"/>
    </row>
    <row r="60488" spans="1:9" x14ac:dyDescent="0.25">
      <c r="A60488"/>
      <c r="B60488"/>
      <c r="C60488"/>
      <c r="D60488"/>
      <c r="E60488" s="148"/>
      <c r="F60488" s="148"/>
      <c r="G60488" s="149"/>
      <c r="H60488" s="148"/>
      <c r="I60488"/>
    </row>
    <row r="60489" spans="1:9" x14ac:dyDescent="0.25">
      <c r="A60489"/>
      <c r="B60489"/>
      <c r="C60489"/>
      <c r="D60489"/>
      <c r="E60489" s="148"/>
      <c r="F60489" s="148"/>
      <c r="G60489" s="149"/>
      <c r="H60489" s="148"/>
      <c r="I60489"/>
    </row>
    <row r="60490" spans="1:9" x14ac:dyDescent="0.25">
      <c r="A60490"/>
      <c r="B60490"/>
      <c r="C60490"/>
      <c r="D60490"/>
      <c r="E60490" s="148"/>
      <c r="F60490" s="148"/>
      <c r="G60490" s="149"/>
      <c r="H60490" s="148"/>
      <c r="I60490"/>
    </row>
    <row r="60491" spans="1:9" x14ac:dyDescent="0.25">
      <c r="A60491"/>
      <c r="B60491"/>
      <c r="C60491"/>
      <c r="D60491"/>
      <c r="E60491" s="148"/>
      <c r="F60491" s="148"/>
      <c r="G60491" s="149"/>
      <c r="H60491" s="148"/>
      <c r="I60491"/>
    </row>
    <row r="60492" spans="1:9" x14ac:dyDescent="0.25">
      <c r="A60492"/>
      <c r="B60492"/>
      <c r="C60492"/>
      <c r="D60492"/>
      <c r="E60492" s="148"/>
      <c r="F60492" s="148"/>
      <c r="G60492" s="149"/>
      <c r="H60492" s="148"/>
      <c r="I60492"/>
    </row>
    <row r="60493" spans="1:9" x14ac:dyDescent="0.25">
      <c r="A60493"/>
      <c r="B60493"/>
      <c r="C60493"/>
      <c r="D60493"/>
      <c r="E60493" s="148"/>
      <c r="F60493" s="148"/>
      <c r="G60493" s="149"/>
      <c r="H60493" s="148"/>
      <c r="I60493"/>
    </row>
    <row r="60494" spans="1:9" x14ac:dyDescent="0.25">
      <c r="A60494"/>
      <c r="B60494"/>
      <c r="C60494"/>
      <c r="D60494"/>
      <c r="E60494" s="148"/>
      <c r="F60494" s="148"/>
      <c r="G60494" s="149"/>
      <c r="H60494" s="148"/>
      <c r="I60494"/>
    </row>
    <row r="60495" spans="1:9" x14ac:dyDescent="0.25">
      <c r="A60495"/>
      <c r="B60495"/>
      <c r="C60495"/>
      <c r="D60495"/>
      <c r="E60495" s="148"/>
      <c r="F60495" s="148"/>
      <c r="G60495" s="149"/>
      <c r="H60495" s="148"/>
      <c r="I60495"/>
    </row>
    <row r="60496" spans="1:9" x14ac:dyDescent="0.25">
      <c r="A60496"/>
      <c r="B60496"/>
      <c r="C60496"/>
      <c r="D60496"/>
      <c r="E60496" s="148"/>
      <c r="F60496" s="148"/>
      <c r="G60496" s="149"/>
      <c r="H60496" s="148"/>
      <c r="I60496"/>
    </row>
    <row r="60497" spans="1:9" x14ac:dyDescent="0.25">
      <c r="A60497"/>
      <c r="B60497"/>
      <c r="C60497"/>
      <c r="D60497"/>
      <c r="E60497" s="148"/>
      <c r="F60497" s="148"/>
      <c r="G60497" s="149"/>
      <c r="H60497" s="148"/>
      <c r="I60497"/>
    </row>
    <row r="60498" spans="1:9" x14ac:dyDescent="0.25">
      <c r="A60498"/>
      <c r="B60498"/>
      <c r="C60498"/>
      <c r="D60498"/>
      <c r="E60498" s="148"/>
      <c r="F60498" s="148"/>
      <c r="G60498" s="149"/>
      <c r="H60498" s="148"/>
      <c r="I60498"/>
    </row>
    <row r="60499" spans="1:9" x14ac:dyDescent="0.25">
      <c r="A60499"/>
      <c r="B60499"/>
      <c r="C60499"/>
      <c r="D60499"/>
      <c r="E60499" s="148"/>
      <c r="F60499" s="148"/>
      <c r="G60499" s="149"/>
      <c r="H60499" s="148"/>
      <c r="I60499"/>
    </row>
    <row r="60500" spans="1:9" x14ac:dyDescent="0.25">
      <c r="A60500"/>
      <c r="B60500"/>
      <c r="C60500"/>
      <c r="D60500"/>
      <c r="E60500" s="148"/>
      <c r="F60500" s="148"/>
      <c r="G60500" s="149"/>
      <c r="H60500" s="148"/>
      <c r="I60500"/>
    </row>
    <row r="60501" spans="1:9" x14ac:dyDescent="0.25">
      <c r="A60501"/>
      <c r="B60501"/>
      <c r="C60501"/>
      <c r="D60501"/>
      <c r="E60501" s="148"/>
      <c r="F60501" s="148"/>
      <c r="G60501" s="149"/>
      <c r="H60501" s="148"/>
      <c r="I60501"/>
    </row>
    <row r="60502" spans="1:9" x14ac:dyDescent="0.25">
      <c r="A60502"/>
      <c r="B60502"/>
      <c r="C60502"/>
      <c r="D60502"/>
      <c r="E60502" s="148"/>
      <c r="F60502" s="148"/>
      <c r="G60502" s="149"/>
      <c r="H60502" s="148"/>
      <c r="I60502"/>
    </row>
    <row r="60503" spans="1:9" x14ac:dyDescent="0.25">
      <c r="A60503"/>
      <c r="B60503"/>
      <c r="C60503"/>
      <c r="D60503"/>
      <c r="E60503" s="148"/>
      <c r="F60503" s="148"/>
      <c r="G60503" s="149"/>
      <c r="H60503" s="148"/>
      <c r="I60503"/>
    </row>
    <row r="60504" spans="1:9" x14ac:dyDescent="0.25">
      <c r="A60504"/>
      <c r="B60504"/>
      <c r="C60504"/>
      <c r="D60504"/>
      <c r="E60504" s="148"/>
      <c r="F60504" s="148"/>
      <c r="G60504" s="149"/>
      <c r="H60504" s="148"/>
      <c r="I60504"/>
    </row>
    <row r="60505" spans="1:9" x14ac:dyDescent="0.25">
      <c r="A60505"/>
      <c r="B60505"/>
      <c r="C60505"/>
      <c r="D60505"/>
      <c r="E60505" s="148"/>
      <c r="F60505" s="148"/>
      <c r="G60505" s="149"/>
      <c r="H60505" s="148"/>
      <c r="I60505"/>
    </row>
    <row r="60506" spans="1:9" x14ac:dyDescent="0.25">
      <c r="A60506"/>
      <c r="B60506"/>
      <c r="C60506"/>
      <c r="D60506"/>
      <c r="E60506" s="148"/>
      <c r="F60506" s="148"/>
      <c r="G60506" s="149"/>
      <c r="H60506" s="148"/>
      <c r="I60506"/>
    </row>
    <row r="60507" spans="1:9" x14ac:dyDescent="0.25">
      <c r="A60507"/>
      <c r="B60507"/>
      <c r="C60507"/>
      <c r="D60507"/>
      <c r="E60507" s="148"/>
      <c r="F60507" s="148"/>
      <c r="G60507" s="149"/>
      <c r="H60507" s="148"/>
      <c r="I60507"/>
    </row>
    <row r="60508" spans="1:9" x14ac:dyDescent="0.25">
      <c r="A60508"/>
      <c r="B60508"/>
      <c r="C60508"/>
      <c r="D60508"/>
      <c r="E60508" s="148"/>
      <c r="F60508" s="148"/>
      <c r="G60508" s="149"/>
      <c r="H60508" s="148"/>
      <c r="I60508"/>
    </row>
    <row r="60509" spans="1:9" x14ac:dyDescent="0.25">
      <c r="A60509"/>
      <c r="B60509"/>
      <c r="C60509"/>
      <c r="D60509"/>
      <c r="E60509" s="148"/>
      <c r="F60509" s="148"/>
      <c r="G60509" s="149"/>
      <c r="H60509" s="148"/>
      <c r="I60509"/>
    </row>
    <row r="60510" spans="1:9" x14ac:dyDescent="0.25">
      <c r="A60510"/>
      <c r="B60510"/>
      <c r="C60510"/>
      <c r="D60510"/>
      <c r="E60510" s="148"/>
      <c r="F60510" s="148"/>
      <c r="G60510" s="149"/>
      <c r="H60510" s="148"/>
      <c r="I60510"/>
    </row>
    <row r="60511" spans="1:9" x14ac:dyDescent="0.25">
      <c r="A60511"/>
      <c r="B60511"/>
      <c r="C60511"/>
      <c r="D60511"/>
      <c r="E60511" s="148"/>
      <c r="F60511" s="148"/>
      <c r="G60511" s="149"/>
      <c r="H60511" s="148"/>
      <c r="I60511"/>
    </row>
    <row r="60512" spans="1:9" x14ac:dyDescent="0.25">
      <c r="A60512"/>
      <c r="B60512"/>
      <c r="C60512"/>
      <c r="D60512"/>
      <c r="E60512" s="148"/>
      <c r="F60512" s="148"/>
      <c r="G60512" s="149"/>
      <c r="H60512" s="148"/>
      <c r="I60512"/>
    </row>
    <row r="60513" spans="1:9" x14ac:dyDescent="0.25">
      <c r="A60513"/>
      <c r="B60513"/>
      <c r="C60513"/>
      <c r="D60513"/>
      <c r="E60513" s="148"/>
      <c r="F60513" s="148"/>
      <c r="G60513" s="149"/>
      <c r="H60513" s="148"/>
      <c r="I60513"/>
    </row>
    <row r="60514" spans="1:9" x14ac:dyDescent="0.25">
      <c r="A60514"/>
      <c r="B60514"/>
      <c r="C60514"/>
      <c r="D60514"/>
      <c r="E60514" s="148"/>
      <c r="F60514" s="148"/>
      <c r="G60514" s="149"/>
      <c r="H60514" s="148"/>
      <c r="I60514"/>
    </row>
    <row r="60515" spans="1:9" x14ac:dyDescent="0.25">
      <c r="A60515"/>
      <c r="B60515"/>
      <c r="C60515"/>
      <c r="D60515"/>
      <c r="E60515" s="148"/>
      <c r="F60515" s="148"/>
      <c r="G60515" s="149"/>
      <c r="H60515" s="148"/>
      <c r="I60515"/>
    </row>
    <row r="60516" spans="1:9" x14ac:dyDescent="0.25">
      <c r="A60516"/>
      <c r="B60516"/>
      <c r="C60516"/>
      <c r="D60516"/>
      <c r="E60516" s="148"/>
      <c r="F60516" s="148"/>
      <c r="G60516" s="149"/>
      <c r="H60516" s="148"/>
      <c r="I60516"/>
    </row>
    <row r="60517" spans="1:9" x14ac:dyDescent="0.25">
      <c r="A60517"/>
      <c r="B60517"/>
      <c r="C60517"/>
      <c r="D60517"/>
      <c r="E60517" s="148"/>
      <c r="F60517" s="148"/>
      <c r="G60517" s="149"/>
      <c r="H60517" s="148"/>
      <c r="I60517"/>
    </row>
    <row r="60518" spans="1:9" x14ac:dyDescent="0.25">
      <c r="A60518"/>
      <c r="B60518"/>
      <c r="C60518"/>
      <c r="D60518"/>
      <c r="E60518" s="148"/>
      <c r="F60518" s="148"/>
      <c r="G60518" s="149"/>
      <c r="H60518" s="148"/>
      <c r="I60518"/>
    </row>
    <row r="60519" spans="1:9" x14ac:dyDescent="0.25">
      <c r="A60519"/>
      <c r="B60519"/>
      <c r="C60519"/>
      <c r="D60519"/>
      <c r="E60519" s="148"/>
      <c r="F60519" s="148"/>
      <c r="G60519" s="149"/>
      <c r="H60519" s="148"/>
      <c r="I60519"/>
    </row>
    <row r="60520" spans="1:9" x14ac:dyDescent="0.25">
      <c r="A60520"/>
      <c r="B60520"/>
      <c r="C60520"/>
      <c r="D60520"/>
      <c r="E60520" s="148"/>
      <c r="F60520" s="148"/>
      <c r="G60520" s="149"/>
      <c r="H60520" s="148"/>
      <c r="I60520"/>
    </row>
    <row r="60521" spans="1:9" x14ac:dyDescent="0.25">
      <c r="A60521"/>
      <c r="B60521"/>
      <c r="C60521"/>
      <c r="D60521"/>
      <c r="E60521" s="148"/>
      <c r="F60521" s="148"/>
      <c r="G60521" s="149"/>
      <c r="H60521" s="148"/>
      <c r="I60521"/>
    </row>
    <row r="60522" spans="1:9" x14ac:dyDescent="0.25">
      <c r="A60522"/>
      <c r="B60522"/>
      <c r="C60522"/>
      <c r="D60522"/>
      <c r="E60522" s="148"/>
      <c r="F60522" s="148"/>
      <c r="G60522" s="149"/>
      <c r="H60522" s="148"/>
      <c r="I60522"/>
    </row>
    <row r="60523" spans="1:9" x14ac:dyDescent="0.25">
      <c r="A60523"/>
      <c r="B60523"/>
      <c r="C60523"/>
      <c r="D60523"/>
      <c r="E60523" s="148"/>
      <c r="F60523" s="148"/>
      <c r="G60523" s="149"/>
      <c r="H60523" s="148"/>
      <c r="I60523"/>
    </row>
    <row r="60524" spans="1:9" x14ac:dyDescent="0.25">
      <c r="A60524"/>
      <c r="B60524"/>
      <c r="C60524"/>
      <c r="D60524"/>
      <c r="E60524" s="148"/>
      <c r="F60524" s="148"/>
      <c r="G60524" s="149"/>
      <c r="H60524" s="148"/>
      <c r="I60524"/>
    </row>
    <row r="60525" spans="1:9" x14ac:dyDescent="0.25">
      <c r="A60525"/>
      <c r="B60525"/>
      <c r="C60525"/>
      <c r="D60525"/>
      <c r="E60525" s="148"/>
      <c r="F60525" s="148"/>
      <c r="G60525" s="149"/>
      <c r="H60525" s="148"/>
      <c r="I60525"/>
    </row>
    <row r="60526" spans="1:9" x14ac:dyDescent="0.25">
      <c r="A60526"/>
      <c r="B60526"/>
      <c r="C60526"/>
      <c r="D60526"/>
      <c r="E60526" s="148"/>
      <c r="F60526" s="148"/>
      <c r="G60526" s="149"/>
      <c r="H60526" s="148"/>
      <c r="I60526"/>
    </row>
    <row r="60527" spans="1:9" x14ac:dyDescent="0.25">
      <c r="A60527"/>
      <c r="B60527"/>
      <c r="C60527"/>
      <c r="D60527"/>
      <c r="E60527" s="148"/>
      <c r="F60527" s="148"/>
      <c r="G60527" s="149"/>
      <c r="H60527" s="148"/>
      <c r="I60527"/>
    </row>
    <row r="60528" spans="1:9" x14ac:dyDescent="0.25">
      <c r="A60528"/>
      <c r="B60528"/>
      <c r="C60528"/>
      <c r="D60528"/>
      <c r="E60528" s="148"/>
      <c r="F60528" s="148"/>
      <c r="G60528" s="149"/>
      <c r="H60528" s="148"/>
      <c r="I60528"/>
    </row>
    <row r="60529" spans="1:9" x14ac:dyDescent="0.25">
      <c r="A60529"/>
      <c r="B60529"/>
      <c r="C60529"/>
      <c r="D60529"/>
      <c r="E60529" s="148"/>
      <c r="F60529" s="148"/>
      <c r="G60529" s="149"/>
      <c r="H60529" s="148"/>
      <c r="I60529"/>
    </row>
    <row r="60530" spans="1:9" x14ac:dyDescent="0.25">
      <c r="A60530"/>
      <c r="B60530"/>
      <c r="C60530"/>
      <c r="D60530"/>
      <c r="E60530" s="148"/>
      <c r="F60530" s="148"/>
      <c r="G60530" s="149"/>
      <c r="H60530" s="148"/>
      <c r="I60530"/>
    </row>
    <row r="60531" spans="1:9" x14ac:dyDescent="0.25">
      <c r="A60531"/>
      <c r="B60531"/>
      <c r="C60531"/>
      <c r="D60531"/>
      <c r="E60531" s="148"/>
      <c r="F60531" s="148"/>
      <c r="G60531" s="149"/>
      <c r="H60531" s="148"/>
      <c r="I60531"/>
    </row>
    <row r="60532" spans="1:9" x14ac:dyDescent="0.25">
      <c r="A60532"/>
      <c r="B60532"/>
      <c r="C60532"/>
      <c r="D60532"/>
      <c r="E60532" s="148"/>
      <c r="F60532" s="148"/>
      <c r="G60532" s="149"/>
      <c r="H60532" s="148"/>
      <c r="I60532"/>
    </row>
    <row r="60533" spans="1:9" x14ac:dyDescent="0.25">
      <c r="A60533"/>
      <c r="B60533"/>
      <c r="C60533"/>
      <c r="D60533"/>
      <c r="E60533" s="148"/>
      <c r="F60533" s="148"/>
      <c r="G60533" s="149"/>
      <c r="H60533" s="148"/>
      <c r="I60533"/>
    </row>
    <row r="60534" spans="1:9" x14ac:dyDescent="0.25">
      <c r="A60534"/>
      <c r="B60534"/>
      <c r="C60534"/>
      <c r="D60534"/>
      <c r="E60534" s="148"/>
      <c r="F60534" s="148"/>
      <c r="G60534" s="149"/>
      <c r="H60534" s="148"/>
      <c r="I60534"/>
    </row>
    <row r="60535" spans="1:9" x14ac:dyDescent="0.25">
      <c r="A60535"/>
      <c r="B60535"/>
      <c r="C60535"/>
      <c r="D60535"/>
      <c r="E60535" s="148"/>
      <c r="F60535" s="148"/>
      <c r="G60535" s="149"/>
      <c r="H60535" s="148"/>
      <c r="I60535"/>
    </row>
    <row r="60536" spans="1:9" x14ac:dyDescent="0.25">
      <c r="A60536"/>
      <c r="B60536"/>
      <c r="C60536"/>
      <c r="D60536"/>
      <c r="E60536" s="148"/>
      <c r="F60536" s="148"/>
      <c r="G60536" s="149"/>
      <c r="H60536" s="148"/>
      <c r="I60536"/>
    </row>
    <row r="60537" spans="1:9" x14ac:dyDescent="0.25">
      <c r="A60537"/>
      <c r="B60537"/>
      <c r="C60537"/>
      <c r="D60537"/>
      <c r="E60537" s="148"/>
      <c r="F60537" s="148"/>
      <c r="G60537" s="149"/>
      <c r="H60537" s="148"/>
      <c r="I60537"/>
    </row>
    <row r="60538" spans="1:9" x14ac:dyDescent="0.25">
      <c r="A60538"/>
      <c r="B60538"/>
      <c r="C60538"/>
      <c r="D60538"/>
      <c r="E60538" s="148"/>
      <c r="F60538" s="148"/>
      <c r="G60538" s="149"/>
      <c r="H60538" s="148"/>
      <c r="I60538"/>
    </row>
    <row r="60539" spans="1:9" x14ac:dyDescent="0.25">
      <c r="A60539"/>
      <c r="B60539"/>
      <c r="C60539"/>
      <c r="D60539"/>
      <c r="E60539" s="148"/>
      <c r="F60539" s="148"/>
      <c r="G60539" s="149"/>
      <c r="H60539" s="148"/>
      <c r="I60539"/>
    </row>
    <row r="60540" spans="1:9" x14ac:dyDescent="0.25">
      <c r="A60540"/>
      <c r="B60540"/>
      <c r="C60540"/>
      <c r="D60540"/>
      <c r="E60540" s="148"/>
      <c r="F60540" s="148"/>
      <c r="G60540" s="149"/>
      <c r="H60540" s="148"/>
      <c r="I60540"/>
    </row>
    <row r="60541" spans="1:9" x14ac:dyDescent="0.25">
      <c r="A60541"/>
      <c r="B60541"/>
      <c r="C60541"/>
      <c r="D60541"/>
      <c r="E60541" s="148"/>
      <c r="F60541" s="148"/>
      <c r="G60541" s="149"/>
      <c r="H60541" s="148"/>
      <c r="I60541"/>
    </row>
    <row r="60542" spans="1:9" x14ac:dyDescent="0.25">
      <c r="A60542"/>
      <c r="B60542"/>
      <c r="C60542"/>
      <c r="D60542"/>
      <c r="E60542" s="148"/>
      <c r="F60542" s="148"/>
      <c r="G60542" s="149"/>
      <c r="H60542" s="148"/>
      <c r="I60542"/>
    </row>
    <row r="60543" spans="1:9" x14ac:dyDescent="0.25">
      <c r="A60543"/>
      <c r="B60543"/>
      <c r="C60543"/>
      <c r="D60543"/>
      <c r="E60543" s="148"/>
      <c r="F60543" s="148"/>
      <c r="G60543" s="149"/>
      <c r="H60543" s="148"/>
      <c r="I60543"/>
    </row>
    <row r="60544" spans="1:9" x14ac:dyDescent="0.25">
      <c r="A60544"/>
      <c r="B60544"/>
      <c r="C60544"/>
      <c r="D60544"/>
      <c r="E60544" s="148"/>
      <c r="F60544" s="148"/>
      <c r="G60544" s="149"/>
      <c r="H60544" s="148"/>
      <c r="I60544"/>
    </row>
    <row r="60545" spans="1:9" x14ac:dyDescent="0.25">
      <c r="A60545"/>
      <c r="B60545"/>
      <c r="C60545"/>
      <c r="D60545"/>
      <c r="E60545" s="148"/>
      <c r="F60545" s="148"/>
      <c r="G60545" s="149"/>
      <c r="H60545" s="148"/>
      <c r="I60545"/>
    </row>
    <row r="60546" spans="1:9" x14ac:dyDescent="0.25">
      <c r="A60546"/>
      <c r="B60546"/>
      <c r="C60546"/>
      <c r="D60546"/>
      <c r="E60546" s="148"/>
      <c r="F60546" s="148"/>
      <c r="G60546" s="149"/>
      <c r="H60546" s="148"/>
      <c r="I60546"/>
    </row>
    <row r="60547" spans="1:9" x14ac:dyDescent="0.25">
      <c r="A60547"/>
      <c r="B60547"/>
      <c r="C60547"/>
      <c r="D60547"/>
      <c r="E60547" s="148"/>
      <c r="F60547" s="148"/>
      <c r="G60547" s="149"/>
      <c r="H60547" s="148"/>
      <c r="I60547"/>
    </row>
    <row r="60548" spans="1:9" x14ac:dyDescent="0.25">
      <c r="A60548"/>
      <c r="B60548"/>
      <c r="C60548"/>
      <c r="D60548"/>
      <c r="E60548" s="148"/>
      <c r="F60548" s="148"/>
      <c r="G60548" s="149"/>
      <c r="H60548" s="148"/>
      <c r="I60548"/>
    </row>
    <row r="60549" spans="1:9" x14ac:dyDescent="0.25">
      <c r="A60549"/>
      <c r="B60549"/>
      <c r="C60549"/>
      <c r="D60549"/>
      <c r="E60549" s="148"/>
      <c r="F60549" s="148"/>
      <c r="G60549" s="149"/>
      <c r="H60549" s="148"/>
      <c r="I60549"/>
    </row>
    <row r="60550" spans="1:9" x14ac:dyDescent="0.25">
      <c r="A60550"/>
      <c r="B60550"/>
      <c r="C60550"/>
      <c r="D60550"/>
      <c r="E60550" s="148"/>
      <c r="F60550" s="148"/>
      <c r="G60550" s="149"/>
      <c r="H60550" s="148"/>
      <c r="I60550"/>
    </row>
    <row r="60551" spans="1:9" x14ac:dyDescent="0.25">
      <c r="A60551"/>
      <c r="B60551"/>
      <c r="C60551"/>
      <c r="D60551"/>
      <c r="E60551" s="148"/>
      <c r="F60551" s="148"/>
      <c r="G60551" s="149"/>
      <c r="H60551" s="148"/>
      <c r="I60551"/>
    </row>
    <row r="60552" spans="1:9" x14ac:dyDescent="0.25">
      <c r="A60552"/>
      <c r="B60552"/>
      <c r="C60552"/>
      <c r="D60552"/>
      <c r="E60552" s="148"/>
      <c r="F60552" s="148"/>
      <c r="G60552" s="149"/>
      <c r="H60552" s="148"/>
      <c r="I60552"/>
    </row>
    <row r="60553" spans="1:9" x14ac:dyDescent="0.25">
      <c r="A60553"/>
      <c r="B60553"/>
      <c r="C60553"/>
      <c r="D60553"/>
      <c r="E60553" s="148"/>
      <c r="F60553" s="148"/>
      <c r="G60553" s="149"/>
      <c r="H60553" s="148"/>
      <c r="I60553"/>
    </row>
    <row r="60554" spans="1:9" x14ac:dyDescent="0.25">
      <c r="A60554"/>
      <c r="B60554"/>
      <c r="C60554"/>
      <c r="D60554"/>
      <c r="E60554" s="148"/>
      <c r="F60554" s="148"/>
      <c r="G60554" s="149"/>
      <c r="H60554" s="148"/>
      <c r="I60554"/>
    </row>
    <row r="60555" spans="1:9" x14ac:dyDescent="0.25">
      <c r="A60555"/>
      <c r="B60555"/>
      <c r="C60555"/>
      <c r="D60555"/>
      <c r="E60555" s="148"/>
      <c r="F60555" s="148"/>
      <c r="G60555" s="149"/>
      <c r="H60555" s="148"/>
      <c r="I60555"/>
    </row>
    <row r="60556" spans="1:9" x14ac:dyDescent="0.25">
      <c r="A60556"/>
      <c r="B60556"/>
      <c r="C60556"/>
      <c r="D60556"/>
      <c r="E60556" s="148"/>
      <c r="F60556" s="148"/>
      <c r="G60556" s="149"/>
      <c r="H60556" s="148"/>
      <c r="I60556"/>
    </row>
    <row r="60557" spans="1:9" x14ac:dyDescent="0.25">
      <c r="A60557"/>
      <c r="B60557"/>
      <c r="C60557"/>
      <c r="D60557"/>
      <c r="E60557" s="148"/>
      <c r="F60557" s="148"/>
      <c r="G60557" s="149"/>
      <c r="H60557" s="148"/>
      <c r="I60557"/>
    </row>
    <row r="60558" spans="1:9" x14ac:dyDescent="0.25">
      <c r="A60558"/>
      <c r="B60558"/>
      <c r="C60558"/>
      <c r="D60558"/>
      <c r="E60558" s="148"/>
      <c r="F60558" s="148"/>
      <c r="G60558" s="149"/>
      <c r="H60558" s="148"/>
      <c r="I60558"/>
    </row>
    <row r="60559" spans="1:9" x14ac:dyDescent="0.25">
      <c r="A60559"/>
      <c r="B60559"/>
      <c r="C60559"/>
      <c r="D60559"/>
      <c r="E60559" s="148"/>
      <c r="F60559" s="148"/>
      <c r="G60559" s="149"/>
      <c r="H60559" s="148"/>
      <c r="I60559"/>
    </row>
    <row r="60560" spans="1:9" x14ac:dyDescent="0.25">
      <c r="A60560"/>
      <c r="B60560"/>
      <c r="C60560"/>
      <c r="D60560"/>
      <c r="E60560" s="148"/>
      <c r="F60560" s="148"/>
      <c r="G60560" s="149"/>
      <c r="H60560" s="148"/>
      <c r="I60560"/>
    </row>
    <row r="60561" spans="1:9" x14ac:dyDescent="0.25">
      <c r="A60561"/>
      <c r="B60561"/>
      <c r="C60561"/>
      <c r="D60561"/>
      <c r="E60561" s="148"/>
      <c r="F60561" s="148"/>
      <c r="G60561" s="149"/>
      <c r="H60561" s="148"/>
      <c r="I60561"/>
    </row>
    <row r="60562" spans="1:9" x14ac:dyDescent="0.25">
      <c r="A60562"/>
      <c r="B60562"/>
      <c r="C60562"/>
      <c r="D60562"/>
      <c r="E60562" s="148"/>
      <c r="F60562" s="148"/>
      <c r="G60562" s="149"/>
      <c r="H60562" s="148"/>
      <c r="I60562"/>
    </row>
    <row r="60563" spans="1:9" x14ac:dyDescent="0.25">
      <c r="A60563"/>
      <c r="B60563"/>
      <c r="C60563"/>
      <c r="D60563"/>
      <c r="E60563" s="148"/>
      <c r="F60563" s="148"/>
      <c r="G60563" s="149"/>
      <c r="H60563" s="148"/>
      <c r="I60563"/>
    </row>
    <row r="60564" spans="1:9" x14ac:dyDescent="0.25">
      <c r="A60564"/>
      <c r="B60564"/>
      <c r="C60564"/>
      <c r="D60564"/>
      <c r="E60564" s="148"/>
      <c r="F60564" s="148"/>
      <c r="G60564" s="149"/>
      <c r="H60564" s="148"/>
      <c r="I60564"/>
    </row>
    <row r="60565" spans="1:9" x14ac:dyDescent="0.25">
      <c r="A60565"/>
      <c r="B60565"/>
      <c r="C60565"/>
      <c r="D60565"/>
      <c r="E60565" s="148"/>
      <c r="F60565" s="148"/>
      <c r="G60565" s="149"/>
      <c r="H60565" s="148"/>
      <c r="I60565"/>
    </row>
    <row r="60566" spans="1:9" x14ac:dyDescent="0.25">
      <c r="A60566"/>
      <c r="B60566"/>
      <c r="C60566"/>
      <c r="D60566"/>
      <c r="E60566" s="148"/>
      <c r="F60566" s="148"/>
      <c r="G60566" s="149"/>
      <c r="H60566" s="148"/>
      <c r="I60566"/>
    </row>
    <row r="60567" spans="1:9" x14ac:dyDescent="0.25">
      <c r="A60567"/>
      <c r="B60567"/>
      <c r="C60567"/>
      <c r="D60567"/>
      <c r="E60567" s="148"/>
      <c r="F60567" s="148"/>
      <c r="G60567" s="149"/>
      <c r="H60567" s="148"/>
      <c r="I60567"/>
    </row>
    <row r="60568" spans="1:9" x14ac:dyDescent="0.25">
      <c r="A60568"/>
      <c r="B60568"/>
      <c r="C60568"/>
      <c r="D60568"/>
      <c r="E60568" s="148"/>
      <c r="F60568" s="148"/>
      <c r="G60568" s="149"/>
      <c r="H60568" s="148"/>
      <c r="I60568"/>
    </row>
    <row r="60569" spans="1:9" x14ac:dyDescent="0.25">
      <c r="A60569"/>
      <c r="B60569"/>
      <c r="C60569"/>
      <c r="D60569"/>
      <c r="E60569" s="148"/>
      <c r="F60569" s="148"/>
      <c r="G60569" s="149"/>
      <c r="H60569" s="148"/>
      <c r="I60569"/>
    </row>
    <row r="60570" spans="1:9" x14ac:dyDescent="0.25">
      <c r="A60570"/>
      <c r="B60570"/>
      <c r="C60570"/>
      <c r="D60570"/>
      <c r="E60570" s="148"/>
      <c r="F60570" s="148"/>
      <c r="G60570" s="149"/>
      <c r="H60570" s="148"/>
      <c r="I60570"/>
    </row>
    <row r="60571" spans="1:9" x14ac:dyDescent="0.25">
      <c r="A60571"/>
      <c r="B60571"/>
      <c r="C60571"/>
      <c r="D60571"/>
      <c r="E60571" s="148"/>
      <c r="F60571" s="148"/>
      <c r="G60571" s="149"/>
      <c r="H60571" s="148"/>
      <c r="I60571"/>
    </row>
    <row r="60572" spans="1:9" x14ac:dyDescent="0.25">
      <c r="A60572"/>
      <c r="B60572"/>
      <c r="C60572"/>
      <c r="D60572"/>
      <c r="E60572" s="148"/>
      <c r="F60572" s="148"/>
      <c r="G60572" s="149"/>
      <c r="H60572" s="148"/>
      <c r="I60572"/>
    </row>
    <row r="60573" spans="1:9" x14ac:dyDescent="0.25">
      <c r="A60573"/>
      <c r="B60573"/>
      <c r="C60573"/>
      <c r="D60573"/>
      <c r="E60573" s="148"/>
      <c r="F60573" s="148"/>
      <c r="G60573" s="149"/>
      <c r="H60573" s="148"/>
      <c r="I60573"/>
    </row>
    <row r="60574" spans="1:9" x14ac:dyDescent="0.25">
      <c r="A60574"/>
      <c r="B60574"/>
      <c r="C60574"/>
      <c r="D60574"/>
      <c r="E60574" s="148"/>
      <c r="F60574" s="148"/>
      <c r="G60574" s="149"/>
      <c r="H60574" s="148"/>
      <c r="I60574"/>
    </row>
    <row r="60575" spans="1:9" x14ac:dyDescent="0.25">
      <c r="A60575"/>
      <c r="B60575"/>
      <c r="C60575"/>
      <c r="D60575"/>
      <c r="E60575" s="148"/>
      <c r="F60575" s="148"/>
      <c r="G60575" s="149"/>
      <c r="H60575" s="148"/>
      <c r="I60575"/>
    </row>
    <row r="60576" spans="1:9" x14ac:dyDescent="0.25">
      <c r="A60576"/>
      <c r="B60576"/>
      <c r="C60576"/>
      <c r="D60576"/>
      <c r="E60576" s="148"/>
      <c r="F60576" s="148"/>
      <c r="G60576" s="149"/>
      <c r="H60576" s="148"/>
      <c r="I60576"/>
    </row>
    <row r="60577" spans="1:9" x14ac:dyDescent="0.25">
      <c r="A60577"/>
      <c r="B60577"/>
      <c r="C60577"/>
      <c r="D60577"/>
      <c r="E60577" s="148"/>
      <c r="F60577" s="148"/>
      <c r="G60577" s="149"/>
      <c r="H60577" s="148"/>
      <c r="I60577"/>
    </row>
    <row r="60578" spans="1:9" x14ac:dyDescent="0.25">
      <c r="A60578"/>
      <c r="B60578"/>
      <c r="C60578"/>
      <c r="D60578"/>
      <c r="E60578" s="148"/>
      <c r="F60578" s="148"/>
      <c r="G60578" s="149"/>
      <c r="H60578" s="148"/>
      <c r="I60578"/>
    </row>
    <row r="60579" spans="1:9" x14ac:dyDescent="0.25">
      <c r="A60579"/>
      <c r="B60579"/>
      <c r="C60579"/>
      <c r="D60579"/>
      <c r="E60579" s="148"/>
      <c r="F60579" s="148"/>
      <c r="G60579" s="149"/>
      <c r="H60579" s="148"/>
      <c r="I60579"/>
    </row>
    <row r="60580" spans="1:9" x14ac:dyDescent="0.25">
      <c r="A60580"/>
      <c r="B60580"/>
      <c r="C60580"/>
      <c r="D60580"/>
      <c r="E60580" s="148"/>
      <c r="F60580" s="148"/>
      <c r="G60580" s="149"/>
      <c r="H60580" s="148"/>
      <c r="I60580"/>
    </row>
    <row r="60581" spans="1:9" x14ac:dyDescent="0.25">
      <c r="A60581"/>
      <c r="B60581"/>
      <c r="C60581"/>
      <c r="D60581"/>
      <c r="E60581" s="148"/>
      <c r="F60581" s="148"/>
      <c r="G60581" s="149"/>
      <c r="H60581" s="148"/>
      <c r="I60581"/>
    </row>
    <row r="60582" spans="1:9" x14ac:dyDescent="0.25">
      <c r="A60582"/>
      <c r="B60582"/>
      <c r="C60582"/>
      <c r="D60582"/>
      <c r="E60582" s="148"/>
      <c r="F60582" s="148"/>
      <c r="G60582" s="149"/>
      <c r="H60582" s="148"/>
      <c r="I60582"/>
    </row>
    <row r="60583" spans="1:9" x14ac:dyDescent="0.25">
      <c r="A60583"/>
      <c r="B60583"/>
      <c r="C60583"/>
      <c r="D60583"/>
      <c r="E60583" s="148"/>
      <c r="F60583" s="148"/>
      <c r="G60583" s="149"/>
      <c r="H60583" s="148"/>
      <c r="I60583"/>
    </row>
    <row r="60584" spans="1:9" x14ac:dyDescent="0.25">
      <c r="A60584"/>
      <c r="B60584"/>
      <c r="C60584"/>
      <c r="D60584"/>
      <c r="E60584" s="148"/>
      <c r="F60584" s="148"/>
      <c r="G60584" s="149"/>
      <c r="H60584" s="148"/>
      <c r="I60584"/>
    </row>
    <row r="60585" spans="1:9" x14ac:dyDescent="0.25">
      <c r="A60585"/>
      <c r="B60585"/>
      <c r="C60585"/>
      <c r="D60585"/>
      <c r="E60585" s="148"/>
      <c r="F60585" s="148"/>
      <c r="G60585" s="149"/>
      <c r="H60585" s="148"/>
      <c r="I60585"/>
    </row>
    <row r="60586" spans="1:9" x14ac:dyDescent="0.25">
      <c r="A60586"/>
      <c r="B60586"/>
      <c r="C60586"/>
      <c r="D60586"/>
      <c r="E60586" s="148"/>
      <c r="F60586" s="148"/>
      <c r="G60586" s="149"/>
      <c r="H60586" s="148"/>
      <c r="I60586"/>
    </row>
    <row r="60587" spans="1:9" x14ac:dyDescent="0.25">
      <c r="A60587"/>
      <c r="B60587"/>
      <c r="C60587"/>
      <c r="D60587"/>
      <c r="E60587" s="148"/>
      <c r="F60587" s="148"/>
      <c r="G60587" s="149"/>
      <c r="H60587" s="148"/>
      <c r="I60587"/>
    </row>
    <row r="60588" spans="1:9" x14ac:dyDescent="0.25">
      <c r="A60588"/>
      <c r="B60588"/>
      <c r="C60588"/>
      <c r="D60588"/>
      <c r="E60588" s="148"/>
      <c r="F60588" s="148"/>
      <c r="G60588" s="149"/>
      <c r="H60588" s="148"/>
      <c r="I60588"/>
    </row>
    <row r="60589" spans="1:9" x14ac:dyDescent="0.25">
      <c r="A60589"/>
      <c r="B60589"/>
      <c r="C60589"/>
      <c r="D60589"/>
      <c r="E60589" s="148"/>
      <c r="F60589" s="148"/>
      <c r="G60589" s="149"/>
      <c r="H60589" s="148"/>
      <c r="I60589"/>
    </row>
    <row r="60590" spans="1:9" x14ac:dyDescent="0.25">
      <c r="A60590"/>
      <c r="B60590"/>
      <c r="C60590"/>
      <c r="D60590"/>
      <c r="E60590" s="148"/>
      <c r="F60590" s="148"/>
      <c r="G60590" s="149"/>
      <c r="H60590" s="148"/>
      <c r="I60590"/>
    </row>
    <row r="60591" spans="1:9" x14ac:dyDescent="0.25">
      <c r="A60591"/>
      <c r="B60591"/>
      <c r="C60591"/>
      <c r="D60591"/>
      <c r="E60591" s="148"/>
      <c r="F60591" s="148"/>
      <c r="G60591" s="149"/>
      <c r="H60591" s="148"/>
      <c r="I60591"/>
    </row>
    <row r="60592" spans="1:9" x14ac:dyDescent="0.25">
      <c r="A60592"/>
      <c r="B60592"/>
      <c r="C60592"/>
      <c r="D60592"/>
      <c r="E60592" s="148"/>
      <c r="F60592" s="148"/>
      <c r="G60592" s="149"/>
      <c r="H60592" s="148"/>
      <c r="I60592"/>
    </row>
    <row r="60593" spans="1:9" x14ac:dyDescent="0.25">
      <c r="A60593"/>
      <c r="B60593"/>
      <c r="C60593"/>
      <c r="D60593"/>
      <c r="E60593" s="148"/>
      <c r="F60593" s="148"/>
      <c r="G60593" s="149"/>
      <c r="H60593" s="148"/>
      <c r="I60593"/>
    </row>
    <row r="60594" spans="1:9" x14ac:dyDescent="0.25">
      <c r="A60594"/>
      <c r="B60594"/>
      <c r="C60594"/>
      <c r="D60594"/>
      <c r="E60594" s="148"/>
      <c r="F60594" s="148"/>
      <c r="G60594" s="149"/>
      <c r="H60594" s="148"/>
      <c r="I60594"/>
    </row>
    <row r="60595" spans="1:9" x14ac:dyDescent="0.25">
      <c r="A60595"/>
      <c r="B60595"/>
      <c r="C60595"/>
      <c r="D60595"/>
      <c r="E60595" s="148"/>
      <c r="F60595" s="148"/>
      <c r="G60595" s="149"/>
      <c r="H60595" s="148"/>
      <c r="I60595"/>
    </row>
    <row r="60596" spans="1:9" x14ac:dyDescent="0.25">
      <c r="A60596"/>
      <c r="B60596"/>
      <c r="C60596"/>
      <c r="D60596"/>
      <c r="E60596" s="148"/>
      <c r="F60596" s="148"/>
      <c r="G60596" s="149"/>
      <c r="H60596" s="148"/>
      <c r="I60596"/>
    </row>
    <row r="60597" spans="1:9" x14ac:dyDescent="0.25">
      <c r="A60597"/>
      <c r="B60597"/>
      <c r="C60597"/>
      <c r="D60597"/>
      <c r="E60597" s="148"/>
      <c r="F60597" s="148"/>
      <c r="G60597" s="149"/>
      <c r="H60597" s="148"/>
      <c r="I60597"/>
    </row>
    <row r="60598" spans="1:9" x14ac:dyDescent="0.25">
      <c r="A60598"/>
      <c r="B60598"/>
      <c r="C60598"/>
      <c r="D60598"/>
      <c r="E60598" s="148"/>
      <c r="F60598" s="148"/>
      <c r="G60598" s="149"/>
      <c r="H60598" s="148"/>
      <c r="I60598"/>
    </row>
    <row r="60599" spans="1:9" x14ac:dyDescent="0.25">
      <c r="A60599"/>
      <c r="B60599"/>
      <c r="C60599"/>
      <c r="D60599"/>
      <c r="E60599" s="148"/>
      <c r="F60599" s="148"/>
      <c r="G60599" s="149"/>
      <c r="H60599" s="148"/>
      <c r="I60599"/>
    </row>
    <row r="60600" spans="1:9" x14ac:dyDescent="0.25">
      <c r="A60600"/>
      <c r="B60600"/>
      <c r="C60600"/>
      <c r="D60600"/>
      <c r="E60600" s="148"/>
      <c r="F60600" s="148"/>
      <c r="G60600" s="149"/>
      <c r="H60600" s="148"/>
      <c r="I60600"/>
    </row>
    <row r="60601" spans="1:9" x14ac:dyDescent="0.25">
      <c r="A60601"/>
      <c r="B60601"/>
      <c r="C60601"/>
      <c r="D60601"/>
      <c r="E60601" s="148"/>
      <c r="F60601" s="148"/>
      <c r="G60601" s="149"/>
      <c r="H60601" s="148"/>
      <c r="I60601"/>
    </row>
    <row r="60602" spans="1:9" x14ac:dyDescent="0.25">
      <c r="A60602"/>
      <c r="B60602"/>
      <c r="C60602"/>
      <c r="D60602"/>
      <c r="E60602" s="148"/>
      <c r="F60602" s="148"/>
      <c r="G60602" s="149"/>
      <c r="H60602" s="148"/>
      <c r="I60602"/>
    </row>
    <row r="60603" spans="1:9" x14ac:dyDescent="0.25">
      <c r="A60603"/>
      <c r="B60603"/>
      <c r="C60603"/>
      <c r="D60603"/>
      <c r="E60603" s="148"/>
      <c r="F60603" s="148"/>
      <c r="G60603" s="149"/>
      <c r="H60603" s="148"/>
      <c r="I60603"/>
    </row>
    <row r="60604" spans="1:9" x14ac:dyDescent="0.25">
      <c r="A60604"/>
      <c r="B60604"/>
      <c r="C60604"/>
      <c r="D60604"/>
      <c r="E60604" s="148"/>
      <c r="F60604" s="148"/>
      <c r="G60604" s="149"/>
      <c r="H60604" s="148"/>
      <c r="I60604"/>
    </row>
    <row r="60605" spans="1:9" x14ac:dyDescent="0.25">
      <c r="A60605"/>
      <c r="B60605"/>
      <c r="C60605"/>
      <c r="D60605"/>
      <c r="E60605" s="148"/>
      <c r="F60605" s="148"/>
      <c r="G60605" s="149"/>
      <c r="H60605" s="148"/>
      <c r="I60605"/>
    </row>
    <row r="60606" spans="1:9" x14ac:dyDescent="0.25">
      <c r="A60606"/>
      <c r="B60606"/>
      <c r="C60606"/>
      <c r="D60606"/>
      <c r="E60606" s="148"/>
      <c r="F60606" s="148"/>
      <c r="G60606" s="149"/>
      <c r="H60606" s="148"/>
      <c r="I60606"/>
    </row>
    <row r="60607" spans="1:9" x14ac:dyDescent="0.25">
      <c r="A60607"/>
      <c r="B60607"/>
      <c r="C60607"/>
      <c r="D60607"/>
      <c r="E60607" s="148"/>
      <c r="F60607" s="148"/>
      <c r="G60607" s="149"/>
      <c r="H60607" s="148"/>
      <c r="I60607"/>
    </row>
    <row r="60608" spans="1:9" x14ac:dyDescent="0.25">
      <c r="A60608"/>
      <c r="B60608"/>
      <c r="C60608"/>
      <c r="D60608"/>
      <c r="E60608" s="148"/>
      <c r="F60608" s="148"/>
      <c r="G60608" s="149"/>
      <c r="H60608" s="148"/>
      <c r="I60608"/>
    </row>
    <row r="60609" spans="1:9" x14ac:dyDescent="0.25">
      <c r="A60609"/>
      <c r="B60609"/>
      <c r="C60609"/>
      <c r="D60609"/>
      <c r="E60609" s="148"/>
      <c r="F60609" s="148"/>
      <c r="G60609" s="149"/>
      <c r="H60609" s="148"/>
      <c r="I60609"/>
    </row>
    <row r="60610" spans="1:9" x14ac:dyDescent="0.25">
      <c r="A60610"/>
      <c r="B60610"/>
      <c r="C60610"/>
      <c r="D60610"/>
      <c r="E60610" s="148"/>
      <c r="F60610" s="148"/>
      <c r="G60610" s="149"/>
      <c r="H60610" s="148"/>
      <c r="I60610"/>
    </row>
    <row r="60611" spans="1:9" x14ac:dyDescent="0.25">
      <c r="A60611"/>
      <c r="B60611"/>
      <c r="C60611"/>
      <c r="D60611"/>
      <c r="E60611" s="148"/>
      <c r="F60611" s="148"/>
      <c r="G60611" s="149"/>
      <c r="H60611" s="148"/>
      <c r="I60611"/>
    </row>
    <row r="60612" spans="1:9" x14ac:dyDescent="0.25">
      <c r="A60612"/>
      <c r="B60612"/>
      <c r="C60612"/>
      <c r="D60612"/>
      <c r="E60612" s="148"/>
      <c r="F60612" s="148"/>
      <c r="G60612" s="149"/>
      <c r="H60612" s="148"/>
      <c r="I60612"/>
    </row>
    <row r="60613" spans="1:9" x14ac:dyDescent="0.25">
      <c r="A60613"/>
      <c r="B60613"/>
      <c r="C60613"/>
      <c r="D60613"/>
      <c r="E60613" s="148"/>
      <c r="F60613" s="148"/>
      <c r="G60613" s="149"/>
      <c r="H60613" s="148"/>
      <c r="I60613"/>
    </row>
    <row r="60614" spans="1:9" x14ac:dyDescent="0.25">
      <c r="A60614"/>
      <c r="B60614"/>
      <c r="C60614"/>
      <c r="D60614"/>
      <c r="E60614" s="148"/>
      <c r="F60614" s="148"/>
      <c r="G60614" s="149"/>
      <c r="H60614" s="148"/>
      <c r="I60614"/>
    </row>
    <row r="60615" spans="1:9" x14ac:dyDescent="0.25">
      <c r="A60615"/>
      <c r="B60615"/>
      <c r="C60615"/>
      <c r="D60615"/>
      <c r="E60615" s="148"/>
      <c r="F60615" s="148"/>
      <c r="G60615" s="149"/>
      <c r="H60615" s="148"/>
      <c r="I60615"/>
    </row>
    <row r="60616" spans="1:9" x14ac:dyDescent="0.25">
      <c r="A60616"/>
      <c r="B60616"/>
      <c r="C60616"/>
      <c r="D60616"/>
      <c r="E60616" s="148"/>
      <c r="F60616" s="148"/>
      <c r="G60616" s="149"/>
      <c r="H60616" s="148"/>
      <c r="I60616"/>
    </row>
    <row r="60617" spans="1:9" x14ac:dyDescent="0.25">
      <c r="A60617"/>
      <c r="B60617"/>
      <c r="C60617"/>
      <c r="D60617"/>
      <c r="E60617" s="148"/>
      <c r="F60617" s="148"/>
      <c r="G60617" s="149"/>
      <c r="H60617" s="148"/>
      <c r="I60617"/>
    </row>
    <row r="60618" spans="1:9" x14ac:dyDescent="0.25">
      <c r="A60618"/>
      <c r="B60618"/>
      <c r="C60618"/>
      <c r="D60618"/>
      <c r="E60618" s="148"/>
      <c r="F60618" s="148"/>
      <c r="G60618" s="149"/>
      <c r="H60618" s="148"/>
      <c r="I60618"/>
    </row>
    <row r="60619" spans="1:9" x14ac:dyDescent="0.25">
      <c r="A60619"/>
      <c r="B60619"/>
      <c r="C60619"/>
      <c r="D60619"/>
      <c r="E60619" s="148"/>
      <c r="F60619" s="148"/>
      <c r="G60619" s="149"/>
      <c r="H60619" s="148"/>
      <c r="I60619"/>
    </row>
    <row r="60620" spans="1:9" x14ac:dyDescent="0.25">
      <c r="A60620"/>
      <c r="B60620"/>
      <c r="C60620"/>
      <c r="D60620"/>
      <c r="E60620" s="148"/>
      <c r="F60620" s="148"/>
      <c r="G60620" s="149"/>
      <c r="H60620" s="148"/>
      <c r="I60620"/>
    </row>
    <row r="60621" spans="1:9" x14ac:dyDescent="0.25">
      <c r="A60621"/>
      <c r="B60621"/>
      <c r="C60621"/>
      <c r="D60621"/>
      <c r="E60621" s="148"/>
      <c r="F60621" s="148"/>
      <c r="G60621" s="149"/>
      <c r="H60621" s="148"/>
      <c r="I60621"/>
    </row>
    <row r="60622" spans="1:9" x14ac:dyDescent="0.25">
      <c r="A60622"/>
      <c r="B60622"/>
      <c r="C60622"/>
      <c r="D60622"/>
      <c r="E60622" s="148"/>
      <c r="F60622" s="148"/>
      <c r="G60622" s="149"/>
      <c r="H60622" s="148"/>
      <c r="I60622"/>
    </row>
    <row r="60623" spans="1:9" x14ac:dyDescent="0.25">
      <c r="A60623"/>
      <c r="B60623"/>
      <c r="C60623"/>
      <c r="D60623"/>
      <c r="E60623" s="148"/>
      <c r="F60623" s="148"/>
      <c r="G60623" s="149"/>
      <c r="H60623" s="148"/>
      <c r="I60623"/>
    </row>
    <row r="60624" spans="1:9" x14ac:dyDescent="0.25">
      <c r="A60624"/>
      <c r="B60624"/>
      <c r="C60624"/>
      <c r="D60624"/>
      <c r="E60624" s="148"/>
      <c r="F60624" s="148"/>
      <c r="G60624" s="149"/>
      <c r="H60624" s="148"/>
      <c r="I60624"/>
    </row>
    <row r="60625" spans="1:9" x14ac:dyDescent="0.25">
      <c r="A60625"/>
      <c r="B60625"/>
      <c r="C60625"/>
      <c r="D60625"/>
      <c r="E60625" s="148"/>
      <c r="F60625" s="148"/>
      <c r="G60625" s="149"/>
      <c r="H60625" s="148"/>
      <c r="I60625"/>
    </row>
    <row r="60626" spans="1:9" x14ac:dyDescent="0.25">
      <c r="A60626"/>
      <c r="B60626"/>
      <c r="C60626"/>
      <c r="D60626"/>
      <c r="E60626" s="148"/>
      <c r="F60626" s="148"/>
      <c r="G60626" s="149"/>
      <c r="H60626" s="148"/>
      <c r="I60626"/>
    </row>
    <row r="60627" spans="1:9" x14ac:dyDescent="0.25">
      <c r="A60627"/>
      <c r="B60627"/>
      <c r="C60627"/>
      <c r="D60627"/>
      <c r="E60627" s="148"/>
      <c r="F60627" s="148"/>
      <c r="G60627" s="149"/>
      <c r="H60627" s="148"/>
      <c r="I60627"/>
    </row>
    <row r="60628" spans="1:9" x14ac:dyDescent="0.25">
      <c r="A60628"/>
      <c r="B60628"/>
      <c r="C60628"/>
      <c r="D60628"/>
      <c r="E60628" s="148"/>
      <c r="F60628" s="148"/>
      <c r="G60628" s="149"/>
      <c r="H60628" s="148"/>
      <c r="I60628"/>
    </row>
    <row r="60629" spans="1:9" x14ac:dyDescent="0.25">
      <c r="A60629"/>
      <c r="B60629"/>
      <c r="C60629"/>
      <c r="D60629"/>
      <c r="E60629" s="148"/>
      <c r="F60629" s="148"/>
      <c r="G60629" s="149"/>
      <c r="H60629" s="148"/>
      <c r="I60629"/>
    </row>
    <row r="60630" spans="1:9" x14ac:dyDescent="0.25">
      <c r="A60630"/>
      <c r="B60630"/>
      <c r="C60630"/>
      <c r="D60630"/>
      <c r="E60630" s="148"/>
      <c r="F60630" s="148"/>
      <c r="G60630" s="149"/>
      <c r="H60630" s="148"/>
      <c r="I60630"/>
    </row>
    <row r="60631" spans="1:9" x14ac:dyDescent="0.25">
      <c r="A60631"/>
      <c r="B60631"/>
      <c r="C60631"/>
      <c r="D60631"/>
      <c r="E60631" s="148"/>
      <c r="F60631" s="148"/>
      <c r="G60631" s="149"/>
      <c r="H60631" s="148"/>
      <c r="I60631"/>
    </row>
    <row r="60632" spans="1:9" x14ac:dyDescent="0.25">
      <c r="A60632"/>
      <c r="B60632"/>
      <c r="C60632"/>
      <c r="D60632"/>
      <c r="E60632" s="148"/>
      <c r="F60632" s="148"/>
      <c r="G60632" s="149"/>
      <c r="H60632" s="148"/>
      <c r="I60632"/>
    </row>
    <row r="60633" spans="1:9" x14ac:dyDescent="0.25">
      <c r="A60633"/>
      <c r="B60633"/>
      <c r="C60633"/>
      <c r="D60633"/>
      <c r="E60633" s="148"/>
      <c r="F60633" s="148"/>
      <c r="G60633" s="149"/>
      <c r="H60633" s="148"/>
      <c r="I60633"/>
    </row>
    <row r="60634" spans="1:9" x14ac:dyDescent="0.25">
      <c r="A60634"/>
      <c r="B60634"/>
      <c r="C60634"/>
      <c r="D60634"/>
      <c r="E60634" s="148"/>
      <c r="F60634" s="148"/>
      <c r="G60634" s="149"/>
      <c r="H60634" s="148"/>
      <c r="I60634"/>
    </row>
    <row r="60635" spans="1:9" x14ac:dyDescent="0.25">
      <c r="A60635"/>
      <c r="B60635"/>
      <c r="C60635"/>
      <c r="D60635"/>
      <c r="E60635" s="148"/>
      <c r="F60635" s="148"/>
      <c r="G60635" s="149"/>
      <c r="H60635" s="148"/>
      <c r="I60635"/>
    </row>
    <row r="60636" spans="1:9" x14ac:dyDescent="0.25">
      <c r="A60636"/>
      <c r="B60636"/>
      <c r="C60636"/>
      <c r="D60636"/>
      <c r="E60636" s="148"/>
      <c r="F60636" s="148"/>
      <c r="G60636" s="149"/>
      <c r="H60636" s="148"/>
      <c r="I60636"/>
    </row>
    <row r="60637" spans="1:9" x14ac:dyDescent="0.25">
      <c r="A60637"/>
      <c r="B60637"/>
      <c r="C60637"/>
      <c r="D60637"/>
      <c r="E60637" s="148"/>
      <c r="F60637" s="148"/>
      <c r="G60637" s="149"/>
      <c r="H60637" s="148"/>
      <c r="I60637"/>
    </row>
    <row r="60638" spans="1:9" x14ac:dyDescent="0.25">
      <c r="A60638"/>
      <c r="B60638"/>
      <c r="C60638"/>
      <c r="D60638"/>
      <c r="E60638" s="148"/>
      <c r="F60638" s="148"/>
      <c r="G60638" s="149"/>
      <c r="H60638" s="148"/>
      <c r="I60638"/>
    </row>
    <row r="60639" spans="1:9" x14ac:dyDescent="0.25">
      <c r="A60639"/>
      <c r="B60639"/>
      <c r="C60639"/>
      <c r="D60639"/>
      <c r="E60639" s="148"/>
      <c r="F60639" s="148"/>
      <c r="G60639" s="149"/>
      <c r="H60639" s="148"/>
      <c r="I60639"/>
    </row>
    <row r="60640" spans="1:9" x14ac:dyDescent="0.25">
      <c r="A60640"/>
      <c r="B60640"/>
      <c r="C60640"/>
      <c r="D60640"/>
      <c r="E60640" s="148"/>
      <c r="F60640" s="148"/>
      <c r="G60640" s="149"/>
      <c r="H60640" s="148"/>
      <c r="I60640"/>
    </row>
    <row r="60641" spans="1:9" x14ac:dyDescent="0.25">
      <c r="A60641"/>
      <c r="B60641"/>
      <c r="C60641"/>
      <c r="D60641"/>
      <c r="E60641" s="148"/>
      <c r="F60641" s="148"/>
      <c r="G60641" s="149"/>
      <c r="H60641" s="148"/>
      <c r="I60641"/>
    </row>
    <row r="60642" spans="1:9" x14ac:dyDescent="0.25">
      <c r="A60642"/>
      <c r="B60642"/>
      <c r="C60642"/>
      <c r="D60642"/>
      <c r="E60642" s="148"/>
      <c r="F60642" s="148"/>
      <c r="G60642" s="149"/>
      <c r="H60642" s="148"/>
      <c r="I60642"/>
    </row>
    <row r="60643" spans="1:9" x14ac:dyDescent="0.25">
      <c r="A60643"/>
      <c r="B60643"/>
      <c r="C60643"/>
      <c r="D60643"/>
      <c r="E60643" s="148"/>
      <c r="F60643" s="148"/>
      <c r="G60643" s="149"/>
      <c r="H60643" s="148"/>
      <c r="I60643"/>
    </row>
    <row r="60644" spans="1:9" x14ac:dyDescent="0.25">
      <c r="A60644"/>
      <c r="B60644"/>
      <c r="C60644"/>
      <c r="D60644"/>
      <c r="E60644" s="148"/>
      <c r="F60644" s="148"/>
      <c r="G60644" s="149"/>
      <c r="H60644" s="148"/>
      <c r="I60644"/>
    </row>
    <row r="60645" spans="1:9" x14ac:dyDescent="0.25">
      <c r="A60645"/>
      <c r="B60645"/>
      <c r="C60645"/>
      <c r="D60645"/>
      <c r="E60645" s="148"/>
      <c r="F60645" s="148"/>
      <c r="G60645" s="149"/>
      <c r="H60645" s="148"/>
      <c r="I60645"/>
    </row>
    <row r="60646" spans="1:9" x14ac:dyDescent="0.25">
      <c r="A60646"/>
      <c r="B60646"/>
      <c r="C60646"/>
      <c r="D60646"/>
      <c r="E60646" s="148"/>
      <c r="F60646" s="148"/>
      <c r="G60646" s="149"/>
      <c r="H60646" s="148"/>
      <c r="I60646"/>
    </row>
    <row r="60647" spans="1:9" x14ac:dyDescent="0.25">
      <c r="A60647"/>
      <c r="B60647"/>
      <c r="C60647"/>
      <c r="D60647"/>
      <c r="E60647" s="148"/>
      <c r="F60647" s="148"/>
      <c r="G60647" s="149"/>
      <c r="H60647" s="148"/>
      <c r="I60647"/>
    </row>
    <row r="60648" spans="1:9" x14ac:dyDescent="0.25">
      <c r="A60648"/>
      <c r="B60648"/>
      <c r="C60648"/>
      <c r="D60648"/>
      <c r="E60648" s="148"/>
      <c r="F60648" s="148"/>
      <c r="G60648" s="149"/>
      <c r="H60648" s="148"/>
      <c r="I60648"/>
    </row>
    <row r="60649" spans="1:9" x14ac:dyDescent="0.25">
      <c r="A60649"/>
      <c r="B60649"/>
      <c r="C60649"/>
      <c r="D60649"/>
      <c r="E60649" s="148"/>
      <c r="F60649" s="148"/>
      <c r="G60649" s="149"/>
      <c r="H60649" s="148"/>
      <c r="I60649"/>
    </row>
    <row r="60650" spans="1:9" x14ac:dyDescent="0.25">
      <c r="A60650"/>
      <c r="B60650"/>
      <c r="C60650"/>
      <c r="D60650"/>
      <c r="E60650" s="148"/>
      <c r="F60650" s="148"/>
      <c r="G60650" s="149"/>
      <c r="H60650" s="148"/>
      <c r="I60650"/>
    </row>
    <row r="60651" spans="1:9" x14ac:dyDescent="0.25">
      <c r="A60651"/>
      <c r="B60651"/>
      <c r="C60651"/>
      <c r="D60651"/>
      <c r="E60651" s="148"/>
      <c r="F60651" s="148"/>
      <c r="G60651" s="149"/>
      <c r="H60651" s="148"/>
      <c r="I60651"/>
    </row>
    <row r="60652" spans="1:9" x14ac:dyDescent="0.25">
      <c r="A60652"/>
      <c r="B60652"/>
      <c r="C60652"/>
      <c r="D60652"/>
      <c r="E60652" s="148"/>
      <c r="F60652" s="148"/>
      <c r="G60652" s="149"/>
      <c r="H60652" s="148"/>
      <c r="I60652"/>
    </row>
    <row r="60653" spans="1:9" x14ac:dyDescent="0.25">
      <c r="A60653"/>
      <c r="B60653"/>
      <c r="C60653"/>
      <c r="D60653"/>
      <c r="E60653" s="148"/>
      <c r="F60653" s="148"/>
      <c r="G60653" s="149"/>
      <c r="H60653" s="148"/>
      <c r="I60653"/>
    </row>
    <row r="60654" spans="1:9" x14ac:dyDescent="0.25">
      <c r="A60654"/>
      <c r="B60654"/>
      <c r="C60654"/>
      <c r="D60654"/>
      <c r="E60654" s="148"/>
      <c r="F60654" s="148"/>
      <c r="G60654" s="149"/>
      <c r="H60654" s="148"/>
      <c r="I60654"/>
    </row>
    <row r="60655" spans="1:9" x14ac:dyDescent="0.25">
      <c r="A60655"/>
      <c r="B60655"/>
      <c r="C60655"/>
      <c r="D60655"/>
      <c r="E60655" s="148"/>
      <c r="F60655" s="148"/>
      <c r="G60655" s="149"/>
      <c r="H60655" s="148"/>
      <c r="I60655"/>
    </row>
    <row r="60656" spans="1:9" x14ac:dyDescent="0.25">
      <c r="A60656"/>
      <c r="B60656"/>
      <c r="C60656"/>
      <c r="D60656"/>
      <c r="E60656" s="148"/>
      <c r="F60656" s="148"/>
      <c r="G60656" s="149"/>
      <c r="H60656" s="148"/>
      <c r="I60656"/>
    </row>
    <row r="60657" spans="1:9" x14ac:dyDescent="0.25">
      <c r="A60657"/>
      <c r="B60657"/>
      <c r="C60657"/>
      <c r="D60657"/>
      <c r="E60657" s="148"/>
      <c r="F60657" s="148"/>
      <c r="G60657" s="149"/>
      <c r="H60657" s="148"/>
      <c r="I60657"/>
    </row>
    <row r="60658" spans="1:9" x14ac:dyDescent="0.25">
      <c r="A60658"/>
      <c r="B60658"/>
      <c r="C60658"/>
      <c r="D60658"/>
      <c r="E60658" s="148"/>
      <c r="F60658" s="148"/>
      <c r="G60658" s="149"/>
      <c r="H60658" s="148"/>
      <c r="I60658"/>
    </row>
    <row r="60659" spans="1:9" x14ac:dyDescent="0.25">
      <c r="A60659"/>
      <c r="B60659"/>
      <c r="C60659"/>
      <c r="D60659"/>
      <c r="E60659" s="148"/>
      <c r="F60659" s="148"/>
      <c r="G60659" s="149"/>
      <c r="H60659" s="148"/>
      <c r="I60659"/>
    </row>
    <row r="60660" spans="1:9" x14ac:dyDescent="0.25">
      <c r="A60660"/>
      <c r="B60660"/>
      <c r="C60660"/>
      <c r="D60660"/>
      <c r="E60660" s="148"/>
      <c r="F60660" s="148"/>
      <c r="G60660" s="149"/>
      <c r="H60660" s="148"/>
      <c r="I60660"/>
    </row>
    <row r="60661" spans="1:9" x14ac:dyDescent="0.25">
      <c r="A60661"/>
      <c r="B60661"/>
      <c r="C60661"/>
      <c r="D60661"/>
      <c r="E60661" s="148"/>
      <c r="F60661" s="148"/>
      <c r="G60661" s="149"/>
      <c r="H60661" s="148"/>
      <c r="I60661"/>
    </row>
    <row r="60662" spans="1:9" x14ac:dyDescent="0.25">
      <c r="A60662"/>
      <c r="B60662"/>
      <c r="C60662"/>
      <c r="D60662"/>
      <c r="E60662" s="148"/>
      <c r="F60662" s="148"/>
      <c r="G60662" s="149"/>
      <c r="H60662" s="148"/>
      <c r="I60662"/>
    </row>
    <row r="60663" spans="1:9" x14ac:dyDescent="0.25">
      <c r="A60663"/>
      <c r="B60663"/>
      <c r="C60663"/>
      <c r="D60663"/>
      <c r="E60663" s="148"/>
      <c r="F60663" s="148"/>
      <c r="G60663" s="149"/>
      <c r="H60663" s="148"/>
      <c r="I60663"/>
    </row>
    <row r="60664" spans="1:9" x14ac:dyDescent="0.25">
      <c r="A60664"/>
      <c r="B60664"/>
      <c r="C60664"/>
      <c r="D60664"/>
      <c r="E60664" s="148"/>
      <c r="F60664" s="148"/>
      <c r="G60664" s="149"/>
      <c r="H60664" s="148"/>
      <c r="I60664"/>
    </row>
    <row r="60665" spans="1:9" x14ac:dyDescent="0.25">
      <c r="A60665"/>
      <c r="B60665"/>
      <c r="C60665"/>
      <c r="D60665"/>
      <c r="E60665" s="148"/>
      <c r="F60665" s="148"/>
      <c r="G60665" s="149"/>
      <c r="H60665" s="148"/>
      <c r="I60665"/>
    </row>
    <row r="60666" spans="1:9" x14ac:dyDescent="0.25">
      <c r="A60666"/>
      <c r="B60666"/>
      <c r="C60666"/>
      <c r="D60666"/>
      <c r="E60666" s="148"/>
      <c r="F60666" s="148"/>
      <c r="G60666" s="149"/>
      <c r="H60666" s="148"/>
      <c r="I60666"/>
    </row>
    <row r="60667" spans="1:9" x14ac:dyDescent="0.25">
      <c r="A60667"/>
      <c r="B60667"/>
      <c r="C60667"/>
      <c r="D60667"/>
      <c r="E60667" s="148"/>
      <c r="F60667" s="148"/>
      <c r="G60667" s="149"/>
      <c r="H60667" s="148"/>
      <c r="I60667"/>
    </row>
    <row r="60668" spans="1:9" x14ac:dyDescent="0.25">
      <c r="A60668"/>
      <c r="B60668"/>
      <c r="C60668"/>
      <c r="D60668"/>
      <c r="E60668" s="148"/>
      <c r="F60668" s="148"/>
      <c r="G60668" s="149"/>
      <c r="H60668" s="148"/>
      <c r="I60668"/>
    </row>
    <row r="60669" spans="1:9" x14ac:dyDescent="0.25">
      <c r="A60669"/>
      <c r="B60669"/>
      <c r="C60669"/>
      <c r="D60669"/>
      <c r="E60669" s="148"/>
      <c r="F60669" s="148"/>
      <c r="G60669" s="149"/>
      <c r="H60669" s="148"/>
      <c r="I60669"/>
    </row>
    <row r="60670" spans="1:9" x14ac:dyDescent="0.25">
      <c r="A60670"/>
      <c r="B60670"/>
      <c r="C60670"/>
      <c r="D60670"/>
      <c r="E60670" s="148"/>
      <c r="F60670" s="148"/>
      <c r="G60670" s="149"/>
      <c r="H60670" s="148"/>
      <c r="I60670"/>
    </row>
    <row r="60671" spans="1:9" x14ac:dyDescent="0.25">
      <c r="A60671"/>
      <c r="B60671"/>
      <c r="C60671"/>
      <c r="D60671"/>
      <c r="E60671" s="148"/>
      <c r="F60671" s="148"/>
      <c r="G60671" s="149"/>
      <c r="H60671" s="148"/>
      <c r="I60671"/>
    </row>
    <row r="60672" spans="1:9" x14ac:dyDescent="0.25">
      <c r="A60672"/>
      <c r="B60672"/>
      <c r="C60672"/>
      <c r="D60672"/>
      <c r="E60672" s="148"/>
      <c r="F60672" s="148"/>
      <c r="G60672" s="149"/>
      <c r="H60672" s="148"/>
      <c r="I60672"/>
    </row>
    <row r="60673" spans="1:9" x14ac:dyDescent="0.25">
      <c r="A60673"/>
      <c r="B60673"/>
      <c r="C60673"/>
      <c r="D60673"/>
      <c r="E60673" s="148"/>
      <c r="F60673" s="148"/>
      <c r="G60673" s="149"/>
      <c r="H60673" s="148"/>
      <c r="I60673"/>
    </row>
    <row r="60674" spans="1:9" x14ac:dyDescent="0.25">
      <c r="A60674"/>
      <c r="B60674"/>
      <c r="C60674"/>
      <c r="D60674"/>
      <c r="E60674" s="148"/>
      <c r="F60674" s="148"/>
      <c r="G60674" s="149"/>
      <c r="H60674" s="148"/>
      <c r="I60674"/>
    </row>
    <row r="60675" spans="1:9" x14ac:dyDescent="0.25">
      <c r="A60675"/>
      <c r="B60675"/>
      <c r="C60675"/>
      <c r="D60675"/>
      <c r="E60675" s="148"/>
      <c r="F60675" s="148"/>
      <c r="G60675" s="149"/>
      <c r="H60675" s="148"/>
      <c r="I60675"/>
    </row>
    <row r="60676" spans="1:9" x14ac:dyDescent="0.25">
      <c r="A60676"/>
      <c r="B60676"/>
      <c r="C60676"/>
      <c r="D60676"/>
      <c r="E60676" s="148"/>
      <c r="F60676" s="148"/>
      <c r="G60676" s="149"/>
      <c r="H60676" s="148"/>
      <c r="I60676"/>
    </row>
    <row r="60677" spans="1:9" x14ac:dyDescent="0.25">
      <c r="A60677"/>
      <c r="B60677"/>
      <c r="C60677"/>
      <c r="D60677"/>
      <c r="E60677" s="148"/>
      <c r="F60677" s="148"/>
      <c r="G60677" s="149"/>
      <c r="H60677" s="148"/>
      <c r="I60677"/>
    </row>
    <row r="60678" spans="1:9" x14ac:dyDescent="0.25">
      <c r="A60678"/>
      <c r="B60678"/>
      <c r="C60678"/>
      <c r="D60678"/>
      <c r="E60678" s="148"/>
      <c r="F60678" s="148"/>
      <c r="G60678" s="149"/>
      <c r="H60678" s="148"/>
      <c r="I60678"/>
    </row>
    <row r="60679" spans="1:9" x14ac:dyDescent="0.25">
      <c r="A60679"/>
      <c r="B60679"/>
      <c r="C60679"/>
      <c r="D60679"/>
      <c r="E60679" s="148"/>
      <c r="F60679" s="148"/>
      <c r="G60679" s="149"/>
      <c r="H60679" s="148"/>
      <c r="I60679"/>
    </row>
    <row r="60680" spans="1:9" x14ac:dyDescent="0.25">
      <c r="A60680"/>
      <c r="B60680"/>
      <c r="C60680"/>
      <c r="D60680"/>
      <c r="E60680" s="148"/>
      <c r="F60680" s="148"/>
      <c r="G60680" s="149"/>
      <c r="H60680" s="148"/>
      <c r="I60680"/>
    </row>
    <row r="60681" spans="1:9" x14ac:dyDescent="0.25">
      <c r="A60681"/>
      <c r="B60681"/>
      <c r="C60681"/>
      <c r="D60681"/>
      <c r="E60681" s="148"/>
      <c r="F60681" s="148"/>
      <c r="G60681" s="149"/>
      <c r="H60681" s="148"/>
      <c r="I60681"/>
    </row>
    <row r="60682" spans="1:9" x14ac:dyDescent="0.25">
      <c r="A60682"/>
      <c r="B60682"/>
      <c r="C60682"/>
      <c r="D60682"/>
      <c r="E60682" s="148"/>
      <c r="F60682" s="148"/>
      <c r="G60682" s="149"/>
      <c r="H60682" s="148"/>
      <c r="I60682"/>
    </row>
    <row r="60683" spans="1:9" x14ac:dyDescent="0.25">
      <c r="A60683"/>
      <c r="B60683"/>
      <c r="C60683"/>
      <c r="D60683"/>
      <c r="E60683" s="148"/>
      <c r="F60683" s="148"/>
      <c r="G60683" s="149"/>
      <c r="H60683" s="148"/>
      <c r="I60683"/>
    </row>
    <row r="60684" spans="1:9" x14ac:dyDescent="0.25">
      <c r="A60684"/>
      <c r="B60684"/>
      <c r="C60684"/>
      <c r="D60684"/>
      <c r="E60684" s="148"/>
      <c r="F60684" s="148"/>
      <c r="G60684" s="149"/>
      <c r="H60684" s="148"/>
      <c r="I60684"/>
    </row>
    <row r="60685" spans="1:9" x14ac:dyDescent="0.25">
      <c r="A60685"/>
      <c r="B60685"/>
      <c r="C60685"/>
      <c r="D60685"/>
      <c r="E60685" s="148"/>
      <c r="F60685" s="148"/>
      <c r="G60685" s="149"/>
      <c r="H60685" s="148"/>
      <c r="I60685"/>
    </row>
    <row r="60686" spans="1:9" x14ac:dyDescent="0.25">
      <c r="A60686"/>
      <c r="B60686"/>
      <c r="C60686"/>
      <c r="D60686"/>
      <c r="E60686" s="148"/>
      <c r="F60686" s="148"/>
      <c r="G60686" s="149"/>
      <c r="H60686" s="148"/>
      <c r="I60686"/>
    </row>
    <row r="60687" spans="1:9" x14ac:dyDescent="0.25">
      <c r="A60687"/>
      <c r="B60687"/>
      <c r="C60687"/>
      <c r="D60687"/>
      <c r="E60687" s="148"/>
      <c r="F60687" s="148"/>
      <c r="G60687" s="149"/>
      <c r="H60687" s="148"/>
      <c r="I60687"/>
    </row>
    <row r="60688" spans="1:9" x14ac:dyDescent="0.25">
      <c r="A60688"/>
      <c r="B60688"/>
      <c r="C60688"/>
      <c r="D60688"/>
      <c r="E60688" s="148"/>
      <c r="F60688" s="148"/>
      <c r="G60688" s="149"/>
      <c r="H60688" s="148"/>
      <c r="I60688"/>
    </row>
    <row r="60689" spans="1:9" x14ac:dyDescent="0.25">
      <c r="A60689"/>
      <c r="B60689"/>
      <c r="C60689"/>
      <c r="D60689"/>
      <c r="E60689" s="148"/>
      <c r="F60689" s="148"/>
      <c r="G60689" s="149"/>
      <c r="H60689" s="148"/>
      <c r="I60689"/>
    </row>
    <row r="60690" spans="1:9" x14ac:dyDescent="0.25">
      <c r="A60690"/>
      <c r="B60690"/>
      <c r="C60690"/>
      <c r="D60690"/>
      <c r="E60690" s="148"/>
      <c r="F60690" s="148"/>
      <c r="G60690" s="149"/>
      <c r="H60690" s="148"/>
      <c r="I60690"/>
    </row>
    <row r="60691" spans="1:9" x14ac:dyDescent="0.25">
      <c r="A60691"/>
      <c r="B60691"/>
      <c r="C60691"/>
      <c r="D60691"/>
      <c r="E60691" s="148"/>
      <c r="F60691" s="148"/>
      <c r="G60691" s="149"/>
      <c r="H60691" s="148"/>
      <c r="I60691"/>
    </row>
    <row r="60692" spans="1:9" x14ac:dyDescent="0.25">
      <c r="A60692"/>
      <c r="B60692"/>
      <c r="C60692"/>
      <c r="D60692"/>
      <c r="E60692" s="148"/>
      <c r="F60692" s="148"/>
      <c r="G60692" s="149"/>
      <c r="H60692" s="148"/>
      <c r="I60692"/>
    </row>
    <row r="60693" spans="1:9" x14ac:dyDescent="0.25">
      <c r="A60693"/>
      <c r="B60693"/>
      <c r="C60693"/>
      <c r="D60693"/>
      <c r="E60693" s="148"/>
      <c r="F60693" s="148"/>
      <c r="G60693" s="149"/>
      <c r="H60693" s="148"/>
      <c r="I60693"/>
    </row>
    <row r="60694" spans="1:9" x14ac:dyDescent="0.25">
      <c r="A60694"/>
      <c r="B60694"/>
      <c r="C60694"/>
      <c r="D60694"/>
      <c r="E60694" s="148"/>
      <c r="F60694" s="148"/>
      <c r="G60694" s="149"/>
      <c r="H60694" s="148"/>
      <c r="I60694"/>
    </row>
    <row r="60695" spans="1:9" x14ac:dyDescent="0.25">
      <c r="A60695"/>
      <c r="B60695"/>
      <c r="C60695"/>
      <c r="D60695"/>
      <c r="E60695" s="148"/>
      <c r="F60695" s="148"/>
      <c r="G60695" s="149"/>
      <c r="H60695" s="148"/>
      <c r="I60695"/>
    </row>
    <row r="60696" spans="1:9" x14ac:dyDescent="0.25">
      <c r="A60696"/>
      <c r="B60696"/>
      <c r="C60696"/>
      <c r="D60696"/>
      <c r="E60696" s="148"/>
      <c r="F60696" s="148"/>
      <c r="G60696" s="149"/>
      <c r="H60696" s="148"/>
      <c r="I60696"/>
    </row>
    <row r="60697" spans="1:9" x14ac:dyDescent="0.25">
      <c r="A60697"/>
      <c r="B60697"/>
      <c r="C60697"/>
      <c r="D60697"/>
      <c r="E60697" s="148"/>
      <c r="F60697" s="148"/>
      <c r="G60697" s="149"/>
      <c r="H60697" s="148"/>
      <c r="I60697"/>
    </row>
    <row r="60698" spans="1:9" x14ac:dyDescent="0.25">
      <c r="A60698"/>
      <c r="B60698"/>
      <c r="C60698"/>
      <c r="D60698"/>
      <c r="E60698" s="148"/>
      <c r="F60698" s="148"/>
      <c r="G60698" s="149"/>
      <c r="H60698" s="148"/>
      <c r="I60698"/>
    </row>
    <row r="60699" spans="1:9" x14ac:dyDescent="0.25">
      <c r="A60699"/>
      <c r="B60699"/>
      <c r="C60699"/>
      <c r="D60699"/>
      <c r="E60699" s="148"/>
      <c r="F60699" s="148"/>
      <c r="G60699" s="149"/>
      <c r="H60699" s="148"/>
      <c r="I60699"/>
    </row>
    <row r="60700" spans="1:9" x14ac:dyDescent="0.25">
      <c r="A60700"/>
      <c r="B60700"/>
      <c r="C60700"/>
      <c r="D60700"/>
      <c r="E60700" s="148"/>
      <c r="F60700" s="148"/>
      <c r="G60700" s="149"/>
      <c r="H60700" s="148"/>
      <c r="I60700"/>
    </row>
    <row r="60701" spans="1:9" x14ac:dyDescent="0.25">
      <c r="A60701"/>
      <c r="B60701"/>
      <c r="C60701"/>
      <c r="D60701"/>
      <c r="E60701" s="148"/>
      <c r="F60701" s="148"/>
      <c r="G60701" s="149"/>
      <c r="H60701" s="148"/>
      <c r="I60701"/>
    </row>
    <row r="60702" spans="1:9" x14ac:dyDescent="0.25">
      <c r="A60702"/>
      <c r="B60702"/>
      <c r="C60702"/>
      <c r="D60702"/>
      <c r="E60702" s="148"/>
      <c r="F60702" s="148"/>
      <c r="G60702" s="149"/>
      <c r="H60702" s="148"/>
      <c r="I60702"/>
    </row>
    <row r="60703" spans="1:9" x14ac:dyDescent="0.25">
      <c r="A60703"/>
      <c r="B60703"/>
      <c r="C60703"/>
      <c r="D60703"/>
      <c r="E60703" s="148"/>
      <c r="F60703" s="148"/>
      <c r="G60703" s="149"/>
      <c r="H60703" s="148"/>
      <c r="I60703"/>
    </row>
    <row r="60704" spans="1:9" x14ac:dyDescent="0.25">
      <c r="A60704"/>
      <c r="B60704"/>
      <c r="C60704"/>
      <c r="D60704"/>
      <c r="E60704" s="148"/>
      <c r="F60704" s="148"/>
      <c r="G60704" s="149"/>
      <c r="H60704" s="148"/>
      <c r="I60704"/>
    </row>
    <row r="60705" spans="1:9" x14ac:dyDescent="0.25">
      <c r="A60705"/>
      <c r="B60705"/>
      <c r="C60705"/>
      <c r="D60705"/>
      <c r="E60705" s="148"/>
      <c r="F60705" s="148"/>
      <c r="G60705" s="149"/>
      <c r="H60705" s="148"/>
      <c r="I60705"/>
    </row>
    <row r="60706" spans="1:9" x14ac:dyDescent="0.25">
      <c r="A60706"/>
      <c r="B60706"/>
      <c r="C60706"/>
      <c r="D60706"/>
      <c r="E60706" s="148"/>
      <c r="F60706" s="148"/>
      <c r="G60706" s="149"/>
      <c r="H60706" s="148"/>
      <c r="I60706"/>
    </row>
    <row r="60707" spans="1:9" x14ac:dyDescent="0.25">
      <c r="A60707"/>
      <c r="B60707"/>
      <c r="C60707"/>
      <c r="D60707"/>
      <c r="E60707" s="148"/>
      <c r="F60707" s="148"/>
      <c r="G60707" s="149"/>
      <c r="H60707" s="148"/>
      <c r="I60707"/>
    </row>
    <row r="60708" spans="1:9" x14ac:dyDescent="0.25">
      <c r="A60708"/>
      <c r="B60708"/>
      <c r="C60708"/>
      <c r="D60708"/>
      <c r="E60708" s="148"/>
      <c r="F60708" s="148"/>
      <c r="G60708" s="149"/>
      <c r="H60708" s="148"/>
      <c r="I60708"/>
    </row>
    <row r="60709" spans="1:9" x14ac:dyDescent="0.25">
      <c r="A60709"/>
      <c r="B60709"/>
      <c r="C60709"/>
      <c r="D60709"/>
      <c r="E60709" s="148"/>
      <c r="F60709" s="148"/>
      <c r="G60709" s="149"/>
      <c r="H60709" s="148"/>
      <c r="I60709"/>
    </row>
    <row r="60710" spans="1:9" x14ac:dyDescent="0.25">
      <c r="A60710"/>
      <c r="B60710"/>
      <c r="C60710"/>
      <c r="D60710"/>
      <c r="E60710" s="148"/>
      <c r="F60710" s="148"/>
      <c r="G60710" s="149"/>
      <c r="H60710" s="148"/>
      <c r="I60710"/>
    </row>
    <row r="60711" spans="1:9" x14ac:dyDescent="0.25">
      <c r="A60711"/>
      <c r="B60711"/>
      <c r="C60711"/>
      <c r="D60711"/>
      <c r="E60711" s="148"/>
      <c r="F60711" s="148"/>
      <c r="G60711" s="149"/>
      <c r="H60711" s="148"/>
      <c r="I60711"/>
    </row>
    <row r="60712" spans="1:9" x14ac:dyDescent="0.25">
      <c r="A60712"/>
      <c r="B60712"/>
      <c r="C60712"/>
      <c r="D60712"/>
      <c r="E60712" s="148"/>
      <c r="F60712" s="148"/>
      <c r="G60712" s="149"/>
      <c r="H60712" s="148"/>
      <c r="I60712"/>
    </row>
    <row r="60713" spans="1:9" x14ac:dyDescent="0.25">
      <c r="A60713"/>
      <c r="B60713"/>
      <c r="C60713"/>
      <c r="D60713"/>
      <c r="E60713" s="148"/>
      <c r="F60713" s="148"/>
      <c r="G60713" s="149"/>
      <c r="H60713" s="148"/>
      <c r="I60713"/>
    </row>
    <row r="60714" spans="1:9" x14ac:dyDescent="0.25">
      <c r="A60714"/>
      <c r="B60714"/>
      <c r="C60714"/>
      <c r="D60714"/>
      <c r="E60714" s="148"/>
      <c r="F60714" s="148"/>
      <c r="G60714" s="149"/>
      <c r="H60714" s="148"/>
      <c r="I60714"/>
    </row>
    <row r="60715" spans="1:9" x14ac:dyDescent="0.25">
      <c r="A60715"/>
      <c r="B60715"/>
      <c r="C60715"/>
      <c r="D60715"/>
      <c r="E60715" s="148"/>
      <c r="F60715" s="148"/>
      <c r="G60715" s="149"/>
      <c r="H60715" s="148"/>
      <c r="I60715"/>
    </row>
    <row r="60716" spans="1:9" x14ac:dyDescent="0.25">
      <c r="A60716"/>
      <c r="B60716"/>
      <c r="C60716"/>
      <c r="D60716"/>
      <c r="E60716" s="148"/>
      <c r="F60716" s="148"/>
      <c r="G60716" s="149"/>
      <c r="H60716" s="148"/>
      <c r="I60716"/>
    </row>
    <row r="60717" spans="1:9" x14ac:dyDescent="0.25">
      <c r="A60717"/>
      <c r="B60717"/>
      <c r="C60717"/>
      <c r="D60717"/>
      <c r="E60717" s="148"/>
      <c r="F60717" s="148"/>
      <c r="G60717" s="149"/>
      <c r="H60717" s="148"/>
      <c r="I60717"/>
    </row>
    <row r="60718" spans="1:9" x14ac:dyDescent="0.25">
      <c r="A60718"/>
      <c r="B60718"/>
      <c r="C60718"/>
      <c r="D60718"/>
      <c r="E60718" s="148"/>
      <c r="F60718" s="148"/>
      <c r="G60718" s="149"/>
      <c r="H60718" s="148"/>
      <c r="I60718"/>
    </row>
    <row r="60719" spans="1:9" x14ac:dyDescent="0.25">
      <c r="A60719"/>
      <c r="B60719"/>
      <c r="C60719"/>
      <c r="D60719"/>
      <c r="E60719" s="148"/>
      <c r="F60719" s="148"/>
      <c r="G60719" s="149"/>
      <c r="H60719" s="148"/>
      <c r="I60719"/>
    </row>
    <row r="60720" spans="1:9" x14ac:dyDescent="0.25">
      <c r="A60720"/>
      <c r="B60720"/>
      <c r="C60720"/>
      <c r="D60720"/>
      <c r="E60720" s="148"/>
      <c r="F60720" s="148"/>
      <c r="G60720" s="149"/>
      <c r="H60720" s="148"/>
      <c r="I60720"/>
    </row>
    <row r="60721" spans="1:9" x14ac:dyDescent="0.25">
      <c r="A60721"/>
      <c r="B60721"/>
      <c r="C60721"/>
      <c r="D60721"/>
      <c r="E60721" s="148"/>
      <c r="F60721" s="148"/>
      <c r="G60721" s="149"/>
      <c r="H60721" s="148"/>
      <c r="I60721"/>
    </row>
    <row r="60722" spans="1:9" x14ac:dyDescent="0.25">
      <c r="A60722"/>
      <c r="B60722"/>
      <c r="C60722"/>
      <c r="D60722"/>
      <c r="E60722" s="148"/>
      <c r="F60722" s="148"/>
      <c r="G60722" s="149"/>
      <c r="H60722" s="148"/>
      <c r="I60722"/>
    </row>
    <row r="60723" spans="1:9" x14ac:dyDescent="0.25">
      <c r="A60723"/>
      <c r="B60723"/>
      <c r="C60723"/>
      <c r="D60723"/>
      <c r="E60723" s="148"/>
      <c r="F60723" s="148"/>
      <c r="G60723" s="149"/>
      <c r="H60723" s="148"/>
      <c r="I60723"/>
    </row>
    <row r="60724" spans="1:9" x14ac:dyDescent="0.25">
      <c r="A60724"/>
      <c r="B60724"/>
      <c r="C60724"/>
      <c r="D60724"/>
      <c r="E60724" s="148"/>
      <c r="F60724" s="148"/>
      <c r="G60724" s="149"/>
      <c r="H60724" s="148"/>
      <c r="I60724"/>
    </row>
    <row r="60725" spans="1:9" x14ac:dyDescent="0.25">
      <c r="A60725"/>
      <c r="B60725"/>
      <c r="C60725"/>
      <c r="D60725"/>
      <c r="E60725" s="148"/>
      <c r="F60725" s="148"/>
      <c r="G60725" s="149"/>
      <c r="H60725" s="148"/>
      <c r="I60725"/>
    </row>
    <row r="60726" spans="1:9" x14ac:dyDescent="0.25">
      <c r="A60726"/>
      <c r="B60726"/>
      <c r="C60726"/>
      <c r="D60726"/>
      <c r="E60726" s="148"/>
      <c r="F60726" s="148"/>
      <c r="G60726" s="149"/>
      <c r="H60726" s="148"/>
      <c r="I60726"/>
    </row>
    <row r="60727" spans="1:9" x14ac:dyDescent="0.25">
      <c r="A60727"/>
      <c r="B60727"/>
      <c r="C60727"/>
      <c r="D60727"/>
      <c r="E60727" s="148"/>
      <c r="F60727" s="148"/>
      <c r="G60727" s="149"/>
      <c r="H60727" s="148"/>
      <c r="I60727"/>
    </row>
    <row r="60728" spans="1:9" x14ac:dyDescent="0.25">
      <c r="A60728"/>
      <c r="B60728"/>
      <c r="C60728"/>
      <c r="D60728"/>
      <c r="E60728" s="148"/>
      <c r="F60728" s="148"/>
      <c r="G60728" s="149"/>
      <c r="H60728" s="148"/>
      <c r="I60728"/>
    </row>
    <row r="60729" spans="1:9" x14ac:dyDescent="0.25">
      <c r="A60729"/>
      <c r="B60729"/>
      <c r="C60729"/>
      <c r="D60729"/>
      <c r="E60729" s="148"/>
      <c r="F60729" s="148"/>
      <c r="G60729" s="149"/>
      <c r="H60729" s="148"/>
      <c r="I60729"/>
    </row>
    <row r="60730" spans="1:9" x14ac:dyDescent="0.25">
      <c r="A60730"/>
      <c r="B60730"/>
      <c r="C60730"/>
      <c r="D60730"/>
      <c r="E60730" s="148"/>
      <c r="F60730" s="148"/>
      <c r="G60730" s="149"/>
      <c r="H60730" s="148"/>
      <c r="I60730"/>
    </row>
    <row r="60731" spans="1:9" x14ac:dyDescent="0.25">
      <c r="A60731"/>
      <c r="B60731"/>
      <c r="C60731"/>
      <c r="D60731"/>
      <c r="E60731" s="148"/>
      <c r="F60731" s="148"/>
      <c r="G60731" s="149"/>
      <c r="H60731" s="148"/>
      <c r="I60731"/>
    </row>
    <row r="60732" spans="1:9" x14ac:dyDescent="0.25">
      <c r="A60732"/>
      <c r="B60732"/>
      <c r="C60732"/>
      <c r="D60732"/>
      <c r="E60732" s="148"/>
      <c r="F60732" s="148"/>
      <c r="G60732" s="149"/>
      <c r="H60732" s="148"/>
      <c r="I60732"/>
    </row>
    <row r="60733" spans="1:9" x14ac:dyDescent="0.25">
      <c r="A60733"/>
      <c r="B60733"/>
      <c r="C60733"/>
      <c r="D60733"/>
      <c r="E60733" s="148"/>
      <c r="F60733" s="148"/>
      <c r="G60733" s="149"/>
      <c r="H60733" s="148"/>
      <c r="I60733"/>
    </row>
    <row r="60734" spans="1:9" x14ac:dyDescent="0.25">
      <c r="A60734"/>
      <c r="B60734"/>
      <c r="C60734"/>
      <c r="D60734"/>
      <c r="E60734" s="148"/>
      <c r="F60734" s="148"/>
      <c r="G60734" s="149"/>
      <c r="H60734" s="148"/>
      <c r="I60734"/>
    </row>
    <row r="60735" spans="1:9" x14ac:dyDescent="0.25">
      <c r="A60735"/>
      <c r="B60735"/>
      <c r="C60735"/>
      <c r="D60735"/>
      <c r="E60735" s="148"/>
      <c r="F60735" s="148"/>
      <c r="G60735" s="149"/>
      <c r="H60735" s="148"/>
      <c r="I60735"/>
    </row>
    <row r="60736" spans="1:9" x14ac:dyDescent="0.25">
      <c r="A60736"/>
      <c r="B60736"/>
      <c r="C60736"/>
      <c r="D60736"/>
      <c r="E60736" s="148"/>
      <c r="F60736" s="148"/>
      <c r="G60736" s="149"/>
      <c r="H60736" s="148"/>
      <c r="I60736"/>
    </row>
    <row r="60737" spans="1:9" x14ac:dyDescent="0.25">
      <c r="A60737"/>
      <c r="B60737"/>
      <c r="C60737"/>
      <c r="D60737"/>
      <c r="E60737" s="148"/>
      <c r="F60737" s="148"/>
      <c r="G60737" s="149"/>
      <c r="H60737" s="148"/>
      <c r="I60737"/>
    </row>
    <row r="60738" spans="1:9" x14ac:dyDescent="0.25">
      <c r="A60738"/>
      <c r="B60738"/>
      <c r="C60738"/>
      <c r="D60738"/>
      <c r="E60738" s="148"/>
      <c r="F60738" s="148"/>
      <c r="G60738" s="149"/>
      <c r="H60738" s="148"/>
      <c r="I60738"/>
    </row>
    <row r="60739" spans="1:9" x14ac:dyDescent="0.25">
      <c r="A60739"/>
      <c r="B60739"/>
      <c r="C60739"/>
      <c r="D60739"/>
      <c r="E60739" s="148"/>
      <c r="F60739" s="148"/>
      <c r="G60739" s="149"/>
      <c r="H60739" s="148"/>
      <c r="I60739"/>
    </row>
    <row r="60740" spans="1:9" x14ac:dyDescent="0.25">
      <c r="A60740"/>
      <c r="B60740"/>
      <c r="C60740"/>
      <c r="D60740"/>
      <c r="E60740" s="148"/>
      <c r="F60740" s="148"/>
      <c r="G60740" s="149"/>
      <c r="H60740" s="148"/>
      <c r="I60740"/>
    </row>
    <row r="60741" spans="1:9" x14ac:dyDescent="0.25">
      <c r="A60741"/>
      <c r="B60741"/>
      <c r="C60741"/>
      <c r="D60741"/>
      <c r="E60741" s="148"/>
      <c r="F60741" s="148"/>
      <c r="G60741" s="149"/>
      <c r="H60741" s="148"/>
      <c r="I60741"/>
    </row>
    <row r="60742" spans="1:9" x14ac:dyDescent="0.25">
      <c r="A60742"/>
      <c r="B60742"/>
      <c r="C60742"/>
      <c r="D60742"/>
      <c r="E60742" s="148"/>
      <c r="F60742" s="148"/>
      <c r="G60742" s="149"/>
      <c r="H60742" s="148"/>
      <c r="I60742"/>
    </row>
    <row r="60743" spans="1:9" x14ac:dyDescent="0.25">
      <c r="A60743"/>
      <c r="B60743"/>
      <c r="C60743"/>
      <c r="D60743"/>
      <c r="E60743" s="148"/>
      <c r="F60743" s="148"/>
      <c r="G60743" s="149"/>
      <c r="H60743" s="148"/>
      <c r="I60743"/>
    </row>
    <row r="60744" spans="1:9" x14ac:dyDescent="0.25">
      <c r="A60744"/>
      <c r="B60744"/>
      <c r="C60744"/>
      <c r="D60744"/>
      <c r="E60744" s="148"/>
      <c r="F60744" s="148"/>
      <c r="G60744" s="149"/>
      <c r="H60744" s="148"/>
      <c r="I60744"/>
    </row>
    <row r="60745" spans="1:9" x14ac:dyDescent="0.25">
      <c r="A60745"/>
      <c r="B60745"/>
      <c r="C60745"/>
      <c r="D60745"/>
      <c r="E60745" s="148"/>
      <c r="F60745" s="148"/>
      <c r="G60745" s="149"/>
      <c r="H60745" s="148"/>
      <c r="I60745"/>
    </row>
    <row r="60746" spans="1:9" x14ac:dyDescent="0.25">
      <c r="A60746"/>
      <c r="B60746"/>
      <c r="C60746"/>
      <c r="D60746"/>
      <c r="E60746" s="148"/>
      <c r="F60746" s="148"/>
      <c r="G60746" s="149"/>
      <c r="H60746" s="148"/>
      <c r="I60746"/>
    </row>
    <row r="60747" spans="1:9" x14ac:dyDescent="0.25">
      <c r="A60747"/>
      <c r="B60747"/>
      <c r="C60747"/>
      <c r="D60747"/>
      <c r="E60747" s="148"/>
      <c r="F60747" s="148"/>
      <c r="G60747" s="149"/>
      <c r="H60747" s="148"/>
      <c r="I60747"/>
    </row>
    <row r="60748" spans="1:9" x14ac:dyDescent="0.25">
      <c r="A60748"/>
      <c r="B60748"/>
      <c r="C60748"/>
      <c r="D60748"/>
      <c r="E60748" s="148"/>
      <c r="F60748" s="148"/>
      <c r="G60748" s="149"/>
      <c r="H60748" s="148"/>
      <c r="I60748"/>
    </row>
    <row r="60749" spans="1:9" x14ac:dyDescent="0.25">
      <c r="A60749"/>
      <c r="B60749"/>
      <c r="C60749"/>
      <c r="D60749"/>
      <c r="E60749" s="148"/>
      <c r="F60749" s="148"/>
      <c r="G60749" s="149"/>
      <c r="H60749" s="148"/>
      <c r="I60749"/>
    </row>
    <row r="60750" spans="1:9" x14ac:dyDescent="0.25">
      <c r="A60750"/>
      <c r="B60750"/>
      <c r="C60750"/>
      <c r="D60750"/>
      <c r="E60750" s="148"/>
      <c r="F60750" s="148"/>
      <c r="G60750" s="149"/>
      <c r="H60750" s="148"/>
      <c r="I60750"/>
    </row>
    <row r="60751" spans="1:9" x14ac:dyDescent="0.25">
      <c r="A60751"/>
      <c r="B60751"/>
      <c r="C60751"/>
      <c r="D60751"/>
      <c r="E60751" s="148"/>
      <c r="F60751" s="148"/>
      <c r="G60751" s="149"/>
      <c r="H60751" s="148"/>
      <c r="I60751"/>
    </row>
    <row r="60752" spans="1:9" x14ac:dyDescent="0.25">
      <c r="A60752"/>
      <c r="B60752"/>
      <c r="C60752"/>
      <c r="D60752"/>
      <c r="E60752" s="148"/>
      <c r="F60752" s="148"/>
      <c r="G60752" s="149"/>
      <c r="H60752" s="148"/>
      <c r="I60752"/>
    </row>
    <row r="60753" spans="1:9" x14ac:dyDescent="0.25">
      <c r="A60753"/>
      <c r="B60753"/>
      <c r="C60753"/>
      <c r="D60753"/>
      <c r="E60753" s="148"/>
      <c r="F60753" s="148"/>
      <c r="G60753" s="149"/>
      <c r="H60753" s="148"/>
      <c r="I60753"/>
    </row>
    <row r="60754" spans="1:9" x14ac:dyDescent="0.25">
      <c r="A60754"/>
      <c r="B60754"/>
      <c r="C60754"/>
      <c r="D60754"/>
      <c r="E60754" s="148"/>
      <c r="F60754" s="148"/>
      <c r="G60754" s="149"/>
      <c r="H60754" s="148"/>
      <c r="I60754"/>
    </row>
    <row r="60755" spans="1:9" x14ac:dyDescent="0.25">
      <c r="A60755"/>
      <c r="B60755"/>
      <c r="C60755"/>
      <c r="D60755"/>
      <c r="E60755" s="148"/>
      <c r="F60755" s="148"/>
      <c r="G60755" s="149"/>
      <c r="H60755" s="148"/>
      <c r="I60755"/>
    </row>
    <row r="60756" spans="1:9" x14ac:dyDescent="0.25">
      <c r="A60756"/>
      <c r="B60756"/>
      <c r="C60756"/>
      <c r="D60756"/>
      <c r="E60756" s="148"/>
      <c r="F60756" s="148"/>
      <c r="G60756" s="149"/>
      <c r="H60756" s="148"/>
      <c r="I60756"/>
    </row>
    <row r="60757" spans="1:9" x14ac:dyDescent="0.25">
      <c r="A60757"/>
      <c r="B60757"/>
      <c r="C60757"/>
      <c r="D60757"/>
      <c r="E60757" s="148"/>
      <c r="F60757" s="148"/>
      <c r="G60757" s="149"/>
      <c r="H60757" s="148"/>
      <c r="I60757"/>
    </row>
    <row r="60758" spans="1:9" x14ac:dyDescent="0.25">
      <c r="A60758"/>
      <c r="B60758"/>
      <c r="C60758"/>
      <c r="D60758"/>
      <c r="E60758" s="148"/>
      <c r="F60758" s="148"/>
      <c r="G60758" s="149"/>
      <c r="H60758" s="148"/>
      <c r="I60758"/>
    </row>
    <row r="60759" spans="1:9" x14ac:dyDescent="0.25">
      <c r="A60759"/>
      <c r="B60759"/>
      <c r="C60759"/>
      <c r="D60759"/>
      <c r="E60759" s="148"/>
      <c r="F60759" s="148"/>
      <c r="G60759" s="149"/>
      <c r="H60759" s="148"/>
      <c r="I60759"/>
    </row>
    <row r="60760" spans="1:9" x14ac:dyDescent="0.25">
      <c r="A60760"/>
      <c r="B60760"/>
      <c r="C60760"/>
      <c r="D60760"/>
      <c r="E60760" s="148"/>
      <c r="F60760" s="148"/>
      <c r="G60760" s="149"/>
      <c r="H60760" s="148"/>
      <c r="I60760"/>
    </row>
    <row r="60761" spans="1:9" x14ac:dyDescent="0.25">
      <c r="A60761"/>
      <c r="B60761"/>
      <c r="C60761"/>
      <c r="D60761"/>
      <c r="E60761" s="148"/>
      <c r="F60761" s="148"/>
      <c r="G60761" s="149"/>
      <c r="H60761" s="148"/>
      <c r="I60761"/>
    </row>
    <row r="60762" spans="1:9" x14ac:dyDescent="0.25">
      <c r="A60762"/>
      <c r="B60762"/>
      <c r="C60762"/>
      <c r="D60762"/>
      <c r="E60762" s="148"/>
      <c r="F60762" s="148"/>
      <c r="G60762" s="149"/>
      <c r="H60762" s="148"/>
      <c r="I60762"/>
    </row>
    <row r="60763" spans="1:9" x14ac:dyDescent="0.25">
      <c r="A60763"/>
      <c r="B60763"/>
      <c r="C60763"/>
      <c r="D60763"/>
      <c r="E60763" s="148"/>
      <c r="F60763" s="148"/>
      <c r="G60763" s="149"/>
      <c r="H60763" s="148"/>
      <c r="I60763"/>
    </row>
    <row r="60764" spans="1:9" x14ac:dyDescent="0.25">
      <c r="A60764"/>
      <c r="B60764"/>
      <c r="C60764"/>
      <c r="D60764"/>
      <c r="E60764" s="148"/>
      <c r="F60764" s="148"/>
      <c r="G60764" s="149"/>
      <c r="H60764" s="148"/>
      <c r="I60764"/>
    </row>
    <row r="60765" spans="1:9" x14ac:dyDescent="0.25">
      <c r="A60765"/>
      <c r="B60765"/>
      <c r="C60765"/>
      <c r="D60765"/>
      <c r="E60765" s="148"/>
      <c r="F60765" s="148"/>
      <c r="G60765" s="149"/>
      <c r="H60765" s="148"/>
      <c r="I60765"/>
    </row>
    <row r="60766" spans="1:9" x14ac:dyDescent="0.25">
      <c r="A60766"/>
      <c r="B60766"/>
      <c r="C60766"/>
      <c r="D60766"/>
      <c r="E60766" s="148"/>
      <c r="F60766" s="148"/>
      <c r="G60766" s="149"/>
      <c r="H60766" s="148"/>
      <c r="I60766"/>
    </row>
    <row r="60767" spans="1:9" x14ac:dyDescent="0.25">
      <c r="A60767"/>
      <c r="B60767"/>
      <c r="C60767"/>
      <c r="D60767"/>
      <c r="E60767" s="148"/>
      <c r="F60767" s="148"/>
      <c r="G60767" s="149"/>
      <c r="H60767" s="148"/>
      <c r="I60767"/>
    </row>
    <row r="60768" spans="1:9" x14ac:dyDescent="0.25">
      <c r="A60768"/>
      <c r="B60768"/>
      <c r="C60768"/>
      <c r="D60768"/>
      <c r="E60768" s="148"/>
      <c r="F60768" s="148"/>
      <c r="G60768" s="149"/>
      <c r="H60768" s="148"/>
      <c r="I60768"/>
    </row>
    <row r="60769" spans="1:9" x14ac:dyDescent="0.25">
      <c r="A60769"/>
      <c r="B60769"/>
      <c r="C60769"/>
      <c r="D60769"/>
      <c r="E60769" s="148"/>
      <c r="F60769" s="148"/>
      <c r="G60769" s="149"/>
      <c r="H60769" s="148"/>
      <c r="I60769"/>
    </row>
    <row r="60770" spans="1:9" x14ac:dyDescent="0.25">
      <c r="A60770"/>
      <c r="B60770"/>
      <c r="C60770"/>
      <c r="D60770"/>
      <c r="E60770" s="148"/>
      <c r="F60770" s="148"/>
      <c r="G60770" s="149"/>
      <c r="H60770" s="148"/>
      <c r="I60770"/>
    </row>
    <row r="60771" spans="1:9" x14ac:dyDescent="0.25">
      <c r="A60771"/>
      <c r="B60771"/>
      <c r="C60771"/>
      <c r="D60771"/>
      <c r="E60771" s="148"/>
      <c r="F60771" s="148"/>
      <c r="G60771" s="149"/>
      <c r="H60771" s="148"/>
      <c r="I60771"/>
    </row>
    <row r="60772" spans="1:9" x14ac:dyDescent="0.25">
      <c r="A60772"/>
      <c r="B60772"/>
      <c r="C60772"/>
      <c r="D60772"/>
      <c r="E60772" s="148"/>
      <c r="F60772" s="148"/>
      <c r="G60772" s="149"/>
      <c r="H60772" s="148"/>
      <c r="I60772"/>
    </row>
    <row r="60773" spans="1:9" x14ac:dyDescent="0.25">
      <c r="A60773"/>
      <c r="B60773"/>
      <c r="C60773"/>
      <c r="D60773"/>
      <c r="E60773" s="148"/>
      <c r="F60773" s="148"/>
      <c r="G60773" s="149"/>
      <c r="H60773" s="148"/>
      <c r="I60773"/>
    </row>
    <row r="60774" spans="1:9" x14ac:dyDescent="0.25">
      <c r="A60774"/>
      <c r="B60774"/>
      <c r="C60774"/>
      <c r="D60774"/>
      <c r="E60774" s="148"/>
      <c r="F60774" s="148"/>
      <c r="G60774" s="149"/>
      <c r="H60774" s="148"/>
      <c r="I60774"/>
    </row>
    <row r="60775" spans="1:9" x14ac:dyDescent="0.25">
      <c r="A60775"/>
      <c r="B60775"/>
      <c r="C60775"/>
      <c r="D60775"/>
      <c r="E60775" s="148"/>
      <c r="F60775" s="148"/>
      <c r="G60775" s="149"/>
      <c r="H60775" s="148"/>
      <c r="I60775"/>
    </row>
    <row r="60776" spans="1:9" x14ac:dyDescent="0.25">
      <c r="A60776"/>
      <c r="B60776"/>
      <c r="C60776"/>
      <c r="D60776"/>
      <c r="E60776" s="148"/>
      <c r="F60776" s="148"/>
      <c r="G60776" s="149"/>
      <c r="H60776" s="148"/>
      <c r="I60776"/>
    </row>
    <row r="60777" spans="1:9" x14ac:dyDescent="0.25">
      <c r="A60777"/>
      <c r="B60777"/>
      <c r="C60777"/>
      <c r="D60777"/>
      <c r="E60777" s="148"/>
      <c r="F60777" s="148"/>
      <c r="G60777" s="149"/>
      <c r="H60777" s="148"/>
      <c r="I60777"/>
    </row>
    <row r="60778" spans="1:9" x14ac:dyDescent="0.25">
      <c r="A60778"/>
      <c r="B60778"/>
      <c r="C60778"/>
      <c r="D60778"/>
      <c r="E60778" s="148"/>
      <c r="F60778" s="148"/>
      <c r="G60778" s="149"/>
      <c r="H60778" s="148"/>
      <c r="I60778"/>
    </row>
    <row r="60779" spans="1:9" x14ac:dyDescent="0.25">
      <c r="A60779"/>
      <c r="B60779"/>
      <c r="C60779"/>
      <c r="D60779"/>
      <c r="E60779" s="148"/>
      <c r="F60779" s="148"/>
      <c r="G60779" s="149"/>
      <c r="H60779" s="148"/>
      <c r="I60779"/>
    </row>
    <row r="60780" spans="1:9" x14ac:dyDescent="0.25">
      <c r="A60780"/>
      <c r="B60780"/>
      <c r="C60780"/>
      <c r="D60780"/>
      <c r="E60780" s="148"/>
      <c r="F60780" s="148"/>
      <c r="G60780" s="149"/>
      <c r="H60780" s="148"/>
      <c r="I60780"/>
    </row>
    <row r="60781" spans="1:9" x14ac:dyDescent="0.25">
      <c r="A60781"/>
      <c r="B60781"/>
      <c r="C60781"/>
      <c r="D60781"/>
      <c r="E60781" s="148"/>
      <c r="F60781" s="148"/>
      <c r="G60781" s="149"/>
      <c r="H60781" s="148"/>
      <c r="I60781"/>
    </row>
    <row r="60782" spans="1:9" x14ac:dyDescent="0.25">
      <c r="A60782"/>
      <c r="B60782"/>
      <c r="C60782"/>
      <c r="D60782"/>
      <c r="E60782" s="148"/>
      <c r="F60782" s="148"/>
      <c r="G60782" s="149"/>
      <c r="H60782" s="148"/>
      <c r="I60782"/>
    </row>
    <row r="60783" spans="1:9" x14ac:dyDescent="0.25">
      <c r="A60783"/>
      <c r="B60783"/>
      <c r="C60783"/>
      <c r="D60783"/>
      <c r="E60783" s="148"/>
      <c r="F60783" s="148"/>
      <c r="G60783" s="149"/>
      <c r="H60783" s="148"/>
      <c r="I60783"/>
    </row>
    <row r="60784" spans="1:9" x14ac:dyDescent="0.25">
      <c r="A60784"/>
      <c r="B60784"/>
      <c r="C60784"/>
      <c r="D60784"/>
      <c r="E60784" s="148"/>
      <c r="F60784" s="148"/>
      <c r="G60784" s="149"/>
      <c r="H60784" s="148"/>
      <c r="I60784"/>
    </row>
    <row r="60785" spans="1:9" x14ac:dyDescent="0.25">
      <c r="A60785"/>
      <c r="B60785"/>
      <c r="C60785"/>
      <c r="D60785"/>
      <c r="E60785" s="148"/>
      <c r="F60785" s="148"/>
      <c r="G60785" s="149"/>
      <c r="H60785" s="148"/>
      <c r="I60785"/>
    </row>
    <row r="60786" spans="1:9" x14ac:dyDescent="0.25">
      <c r="A60786"/>
      <c r="B60786"/>
      <c r="C60786"/>
      <c r="D60786"/>
      <c r="E60786" s="148"/>
      <c r="F60786" s="148"/>
      <c r="G60786" s="149"/>
      <c r="H60786" s="148"/>
      <c r="I60786"/>
    </row>
    <row r="60787" spans="1:9" x14ac:dyDescent="0.25">
      <c r="A60787"/>
      <c r="B60787"/>
      <c r="C60787"/>
      <c r="D60787"/>
      <c r="E60787" s="148"/>
      <c r="F60787" s="148"/>
      <c r="G60787" s="149"/>
      <c r="H60787" s="148"/>
      <c r="I60787"/>
    </row>
    <row r="60788" spans="1:9" x14ac:dyDescent="0.25">
      <c r="A60788"/>
      <c r="B60788"/>
      <c r="C60788"/>
      <c r="D60788"/>
      <c r="E60788" s="148"/>
      <c r="F60788" s="148"/>
      <c r="G60788" s="149"/>
      <c r="H60788" s="148"/>
      <c r="I60788"/>
    </row>
    <row r="60789" spans="1:9" x14ac:dyDescent="0.25">
      <c r="A60789"/>
      <c r="B60789"/>
      <c r="C60789"/>
      <c r="D60789"/>
      <c r="E60789" s="148"/>
      <c r="F60789" s="148"/>
      <c r="G60789" s="149"/>
      <c r="H60789" s="148"/>
      <c r="I60789"/>
    </row>
    <row r="60790" spans="1:9" x14ac:dyDescent="0.25">
      <c r="A60790"/>
      <c r="B60790"/>
      <c r="C60790"/>
      <c r="D60790"/>
      <c r="E60790" s="148"/>
      <c r="F60790" s="148"/>
      <c r="G60790" s="149"/>
      <c r="H60790" s="148"/>
      <c r="I60790"/>
    </row>
    <row r="60791" spans="1:9" x14ac:dyDescent="0.25">
      <c r="A60791"/>
      <c r="B60791"/>
      <c r="C60791"/>
      <c r="D60791"/>
      <c r="E60791" s="148"/>
      <c r="F60791" s="148"/>
      <c r="G60791" s="149"/>
      <c r="H60791" s="148"/>
      <c r="I60791"/>
    </row>
    <row r="60792" spans="1:9" x14ac:dyDescent="0.25">
      <c r="A60792"/>
      <c r="B60792"/>
      <c r="C60792"/>
      <c r="D60792"/>
      <c r="E60792" s="148"/>
      <c r="F60792" s="148"/>
      <c r="G60792" s="149"/>
      <c r="H60792" s="148"/>
      <c r="I60792"/>
    </row>
    <row r="60793" spans="1:9" x14ac:dyDescent="0.25">
      <c r="A60793"/>
      <c r="B60793"/>
      <c r="C60793"/>
      <c r="D60793"/>
      <c r="E60793" s="148"/>
      <c r="F60793" s="148"/>
      <c r="G60793" s="149"/>
      <c r="H60793" s="148"/>
      <c r="I60793"/>
    </row>
    <row r="60794" spans="1:9" x14ac:dyDescent="0.25">
      <c r="A60794"/>
      <c r="B60794"/>
      <c r="C60794"/>
      <c r="D60794"/>
      <c r="E60794" s="148"/>
      <c r="F60794" s="148"/>
      <c r="G60794" s="149"/>
      <c r="H60794" s="148"/>
      <c r="I60794"/>
    </row>
    <row r="60795" spans="1:9" x14ac:dyDescent="0.25">
      <c r="A60795"/>
      <c r="B60795"/>
      <c r="C60795"/>
      <c r="D60795"/>
      <c r="E60795" s="148"/>
      <c r="F60795" s="148"/>
      <c r="G60795" s="149"/>
      <c r="H60795" s="148"/>
      <c r="I60795"/>
    </row>
    <row r="60796" spans="1:9" x14ac:dyDescent="0.25">
      <c r="A60796"/>
      <c r="B60796"/>
      <c r="C60796"/>
      <c r="D60796"/>
      <c r="E60796" s="148"/>
      <c r="F60796" s="148"/>
      <c r="G60796" s="149"/>
      <c r="H60796" s="148"/>
      <c r="I60796"/>
    </row>
    <row r="60797" spans="1:9" x14ac:dyDescent="0.25">
      <c r="A60797"/>
      <c r="B60797"/>
      <c r="C60797"/>
      <c r="D60797"/>
      <c r="E60797" s="148"/>
      <c r="F60797" s="148"/>
      <c r="G60797" s="149"/>
      <c r="H60797" s="148"/>
      <c r="I60797"/>
    </row>
    <row r="60798" spans="1:9" x14ac:dyDescent="0.25">
      <c r="A60798"/>
      <c r="B60798"/>
      <c r="C60798"/>
      <c r="D60798"/>
      <c r="E60798" s="148"/>
      <c r="F60798" s="148"/>
      <c r="G60798" s="149"/>
      <c r="H60798" s="148"/>
      <c r="I60798"/>
    </row>
    <row r="60799" spans="1:9" x14ac:dyDescent="0.25">
      <c r="A60799"/>
      <c r="B60799"/>
      <c r="C60799"/>
      <c r="D60799"/>
      <c r="E60799" s="148"/>
      <c r="F60799" s="148"/>
      <c r="G60799" s="149"/>
      <c r="H60799" s="148"/>
      <c r="I60799"/>
    </row>
    <row r="60800" spans="1:9" x14ac:dyDescent="0.25">
      <c r="A60800"/>
      <c r="B60800"/>
      <c r="C60800"/>
      <c r="D60800"/>
      <c r="E60800" s="148"/>
      <c r="F60800" s="148"/>
      <c r="G60800" s="149"/>
      <c r="H60800" s="148"/>
      <c r="I60800"/>
    </row>
    <row r="60801" spans="1:9" x14ac:dyDescent="0.25">
      <c r="A60801"/>
      <c r="B60801"/>
      <c r="C60801"/>
      <c r="D60801"/>
      <c r="E60801" s="148"/>
      <c r="F60801" s="148"/>
      <c r="G60801" s="149"/>
      <c r="H60801" s="148"/>
      <c r="I60801"/>
    </row>
    <row r="60802" spans="1:9" x14ac:dyDescent="0.25">
      <c r="A60802"/>
      <c r="B60802"/>
      <c r="C60802"/>
      <c r="D60802"/>
      <c r="E60802" s="148"/>
      <c r="F60802" s="148"/>
      <c r="G60802" s="149"/>
      <c r="H60802" s="148"/>
      <c r="I60802"/>
    </row>
    <row r="60803" spans="1:9" x14ac:dyDescent="0.25">
      <c r="A60803"/>
      <c r="B60803"/>
      <c r="C60803"/>
      <c r="D60803"/>
      <c r="E60803" s="148"/>
      <c r="F60803" s="148"/>
      <c r="G60803" s="149"/>
      <c r="H60803" s="148"/>
      <c r="I60803"/>
    </row>
    <row r="60804" spans="1:9" x14ac:dyDescent="0.25">
      <c r="A60804"/>
      <c r="B60804"/>
      <c r="C60804"/>
      <c r="D60804"/>
      <c r="E60804" s="148"/>
      <c r="F60804" s="148"/>
      <c r="G60804" s="149"/>
      <c r="H60804" s="148"/>
      <c r="I60804"/>
    </row>
    <row r="60805" spans="1:9" x14ac:dyDescent="0.25">
      <c r="A60805"/>
      <c r="B60805"/>
      <c r="C60805"/>
      <c r="D60805"/>
      <c r="E60805" s="148"/>
      <c r="F60805" s="148"/>
      <c r="G60805" s="149"/>
      <c r="H60805" s="148"/>
      <c r="I60805"/>
    </row>
    <row r="60806" spans="1:9" x14ac:dyDescent="0.25">
      <c r="A60806"/>
      <c r="B60806"/>
      <c r="C60806"/>
      <c r="D60806"/>
      <c r="E60806" s="148"/>
      <c r="F60806" s="148"/>
      <c r="G60806" s="149"/>
      <c r="H60806" s="148"/>
      <c r="I60806"/>
    </row>
    <row r="60807" spans="1:9" x14ac:dyDescent="0.25">
      <c r="A60807"/>
      <c r="B60807"/>
      <c r="C60807"/>
      <c r="D60807"/>
      <c r="E60807" s="148"/>
      <c r="F60807" s="148"/>
      <c r="G60807" s="149"/>
      <c r="H60807" s="148"/>
      <c r="I60807"/>
    </row>
    <row r="60808" spans="1:9" x14ac:dyDescent="0.25">
      <c r="A60808"/>
      <c r="B60808"/>
      <c r="C60808"/>
      <c r="D60808"/>
      <c r="E60808" s="148"/>
      <c r="F60808" s="148"/>
      <c r="G60808" s="149"/>
      <c r="H60808" s="148"/>
      <c r="I60808"/>
    </row>
    <row r="60809" spans="1:9" x14ac:dyDescent="0.25">
      <c r="A60809"/>
      <c r="B60809"/>
      <c r="C60809"/>
      <c r="D60809"/>
      <c r="E60809" s="148"/>
      <c r="F60809" s="148"/>
      <c r="G60809" s="149"/>
      <c r="H60809" s="148"/>
      <c r="I60809"/>
    </row>
    <row r="60810" spans="1:9" x14ac:dyDescent="0.25">
      <c r="A60810"/>
      <c r="B60810"/>
      <c r="C60810"/>
      <c r="D60810"/>
      <c r="E60810" s="148"/>
      <c r="F60810" s="148"/>
      <c r="G60810" s="149"/>
      <c r="H60810" s="148"/>
      <c r="I60810"/>
    </row>
    <row r="60811" spans="1:9" x14ac:dyDescent="0.25">
      <c r="A60811"/>
      <c r="B60811"/>
      <c r="C60811"/>
      <c r="D60811"/>
      <c r="E60811" s="148"/>
      <c r="F60811" s="148"/>
      <c r="G60811" s="149"/>
      <c r="H60811" s="148"/>
      <c r="I60811"/>
    </row>
    <row r="60812" spans="1:9" x14ac:dyDescent="0.25">
      <c r="A60812"/>
      <c r="B60812"/>
      <c r="C60812"/>
      <c r="D60812"/>
      <c r="E60812" s="148"/>
      <c r="F60812" s="148"/>
      <c r="G60812" s="149"/>
      <c r="H60812" s="148"/>
      <c r="I60812"/>
    </row>
    <row r="60813" spans="1:9" x14ac:dyDescent="0.25">
      <c r="A60813"/>
      <c r="B60813"/>
      <c r="C60813"/>
      <c r="D60813"/>
      <c r="E60813" s="148"/>
      <c r="F60813" s="148"/>
      <c r="G60813" s="149"/>
      <c r="H60813" s="148"/>
      <c r="I60813"/>
    </row>
    <row r="60814" spans="1:9" x14ac:dyDescent="0.25">
      <c r="A60814"/>
      <c r="B60814"/>
      <c r="C60814"/>
      <c r="D60814"/>
      <c r="E60814" s="148"/>
      <c r="F60814" s="148"/>
      <c r="G60814" s="149"/>
      <c r="H60814" s="148"/>
      <c r="I60814"/>
    </row>
    <row r="60815" spans="1:9" x14ac:dyDescent="0.25">
      <c r="A60815"/>
      <c r="B60815"/>
      <c r="C60815"/>
      <c r="D60815"/>
      <c r="E60815" s="148"/>
      <c r="F60815" s="148"/>
      <c r="G60815" s="149"/>
      <c r="H60815" s="148"/>
      <c r="I60815"/>
    </row>
    <row r="60816" spans="1:9" x14ac:dyDescent="0.25">
      <c r="A60816"/>
      <c r="B60816"/>
      <c r="C60816"/>
      <c r="D60816"/>
      <c r="E60816" s="148"/>
      <c r="F60816" s="148"/>
      <c r="G60816" s="149"/>
      <c r="H60816" s="148"/>
      <c r="I60816"/>
    </row>
    <row r="60817" spans="1:9" x14ac:dyDescent="0.25">
      <c r="A60817"/>
      <c r="B60817"/>
      <c r="C60817"/>
      <c r="D60817"/>
      <c r="E60817" s="148"/>
      <c r="F60817" s="148"/>
      <c r="G60817" s="149"/>
      <c r="H60817" s="148"/>
      <c r="I60817"/>
    </row>
    <row r="60818" spans="1:9" x14ac:dyDescent="0.25">
      <c r="A60818"/>
      <c r="B60818"/>
      <c r="C60818"/>
      <c r="D60818"/>
      <c r="E60818" s="148"/>
      <c r="F60818" s="148"/>
      <c r="G60818" s="149"/>
      <c r="H60818" s="148"/>
      <c r="I60818"/>
    </row>
    <row r="60819" spans="1:9" x14ac:dyDescent="0.25">
      <c r="A60819"/>
      <c r="B60819"/>
      <c r="C60819"/>
      <c r="D60819"/>
      <c r="E60819" s="148"/>
      <c r="F60819" s="148"/>
      <c r="G60819" s="149"/>
      <c r="H60819" s="148"/>
      <c r="I60819"/>
    </row>
    <row r="60820" spans="1:9" x14ac:dyDescent="0.25">
      <c r="A60820"/>
      <c r="B60820"/>
      <c r="C60820"/>
      <c r="D60820"/>
      <c r="E60820" s="148"/>
      <c r="F60820" s="148"/>
      <c r="G60820" s="149"/>
      <c r="H60820" s="148"/>
      <c r="I60820"/>
    </row>
    <row r="60821" spans="1:9" x14ac:dyDescent="0.25">
      <c r="A60821"/>
      <c r="B60821"/>
      <c r="C60821"/>
      <c r="D60821"/>
      <c r="E60821" s="148"/>
      <c r="F60821" s="148"/>
      <c r="G60821" s="149"/>
      <c r="H60821" s="148"/>
      <c r="I60821"/>
    </row>
    <row r="60822" spans="1:9" x14ac:dyDescent="0.25">
      <c r="A60822"/>
      <c r="B60822"/>
      <c r="C60822"/>
      <c r="D60822"/>
      <c r="E60822" s="148"/>
      <c r="F60822" s="148"/>
      <c r="G60822" s="149"/>
      <c r="H60822" s="148"/>
      <c r="I60822"/>
    </row>
    <row r="60823" spans="1:9" x14ac:dyDescent="0.25">
      <c r="A60823"/>
      <c r="B60823"/>
      <c r="C60823"/>
      <c r="D60823"/>
      <c r="E60823" s="148"/>
      <c r="F60823" s="148"/>
      <c r="G60823" s="149"/>
      <c r="H60823" s="148"/>
      <c r="I60823"/>
    </row>
    <row r="60824" spans="1:9" x14ac:dyDescent="0.25">
      <c r="A60824"/>
      <c r="B60824"/>
      <c r="C60824"/>
      <c r="D60824"/>
      <c r="E60824" s="148"/>
      <c r="F60824" s="148"/>
      <c r="G60824" s="149"/>
      <c r="H60824" s="148"/>
      <c r="I60824"/>
    </row>
    <row r="60825" spans="1:9" x14ac:dyDescent="0.25">
      <c r="A60825"/>
      <c r="B60825"/>
      <c r="C60825"/>
      <c r="D60825"/>
      <c r="E60825" s="148"/>
      <c r="F60825" s="148"/>
      <c r="G60825" s="149"/>
      <c r="H60825" s="148"/>
      <c r="I60825"/>
    </row>
    <row r="60826" spans="1:9" x14ac:dyDescent="0.25">
      <c r="A60826"/>
      <c r="B60826"/>
      <c r="C60826"/>
      <c r="D60826"/>
      <c r="E60826" s="148"/>
      <c r="F60826" s="148"/>
      <c r="G60826" s="149"/>
      <c r="H60826" s="148"/>
      <c r="I60826"/>
    </row>
    <row r="60827" spans="1:9" x14ac:dyDescent="0.25">
      <c r="A60827"/>
      <c r="B60827"/>
      <c r="C60827"/>
      <c r="D60827"/>
      <c r="E60827" s="148"/>
      <c r="F60827" s="148"/>
      <c r="G60827" s="149"/>
      <c r="H60827" s="148"/>
      <c r="I60827"/>
    </row>
    <row r="60828" spans="1:9" x14ac:dyDescent="0.25">
      <c r="A60828"/>
      <c r="B60828"/>
      <c r="C60828"/>
      <c r="D60828"/>
      <c r="E60828" s="148"/>
      <c r="F60828" s="148"/>
      <c r="G60828" s="149"/>
      <c r="H60828" s="148"/>
      <c r="I60828"/>
    </row>
    <row r="60829" spans="1:9" x14ac:dyDescent="0.25">
      <c r="A60829"/>
      <c r="B60829"/>
      <c r="C60829"/>
      <c r="D60829"/>
      <c r="E60829" s="148"/>
      <c r="F60829" s="148"/>
      <c r="G60829" s="149"/>
      <c r="H60829" s="148"/>
      <c r="I60829"/>
    </row>
    <row r="60830" spans="1:9" x14ac:dyDescent="0.25">
      <c r="A60830"/>
      <c r="B60830"/>
      <c r="C60830"/>
      <c r="D60830"/>
      <c r="E60830" s="148"/>
      <c r="F60830" s="148"/>
      <c r="G60830" s="149"/>
      <c r="H60830" s="148"/>
      <c r="I60830"/>
    </row>
    <row r="60831" spans="1:9" x14ac:dyDescent="0.25">
      <c r="A60831"/>
      <c r="B60831"/>
      <c r="C60831"/>
      <c r="D60831"/>
      <c r="E60831" s="148"/>
      <c r="F60831" s="148"/>
      <c r="G60831" s="149"/>
      <c r="H60831" s="148"/>
      <c r="I60831"/>
    </row>
    <row r="60832" spans="1:9" x14ac:dyDescent="0.25">
      <c r="A60832"/>
      <c r="B60832"/>
      <c r="C60832"/>
      <c r="D60832"/>
      <c r="E60832" s="148"/>
      <c r="F60832" s="148"/>
      <c r="G60832" s="149"/>
      <c r="H60832" s="148"/>
      <c r="I60832"/>
    </row>
    <row r="60833" spans="1:9" x14ac:dyDescent="0.25">
      <c r="A60833"/>
      <c r="B60833"/>
      <c r="C60833"/>
      <c r="D60833"/>
      <c r="E60833" s="148"/>
      <c r="F60833" s="148"/>
      <c r="G60833" s="149"/>
      <c r="H60833" s="148"/>
      <c r="I60833"/>
    </row>
    <row r="60834" spans="1:9" x14ac:dyDescent="0.25">
      <c r="A60834"/>
      <c r="B60834"/>
      <c r="C60834"/>
      <c r="D60834"/>
      <c r="E60834" s="148"/>
      <c r="F60834" s="148"/>
      <c r="G60834" s="149"/>
      <c r="H60834" s="148"/>
      <c r="I60834"/>
    </row>
    <row r="60835" spans="1:9" x14ac:dyDescent="0.25">
      <c r="A60835"/>
      <c r="B60835"/>
      <c r="C60835"/>
      <c r="D60835"/>
      <c r="E60835" s="148"/>
      <c r="F60835" s="148"/>
      <c r="G60835" s="149"/>
      <c r="H60835" s="148"/>
      <c r="I60835"/>
    </row>
    <row r="60836" spans="1:9" x14ac:dyDescent="0.25">
      <c r="A60836"/>
      <c r="B60836"/>
      <c r="C60836"/>
      <c r="D60836"/>
      <c r="E60836" s="148"/>
      <c r="F60836" s="148"/>
      <c r="G60836" s="149"/>
      <c r="H60836" s="148"/>
      <c r="I60836"/>
    </row>
    <row r="60837" spans="1:9" x14ac:dyDescent="0.25">
      <c r="A60837"/>
      <c r="B60837"/>
      <c r="C60837"/>
      <c r="D60837"/>
      <c r="E60837" s="148"/>
      <c r="F60837" s="148"/>
      <c r="G60837" s="149"/>
      <c r="H60837" s="148"/>
      <c r="I60837"/>
    </row>
    <row r="60838" spans="1:9" x14ac:dyDescent="0.25">
      <c r="A60838"/>
      <c r="B60838"/>
      <c r="C60838"/>
      <c r="D60838"/>
      <c r="E60838" s="148"/>
      <c r="F60838" s="148"/>
      <c r="G60838" s="149"/>
      <c r="H60838" s="148"/>
      <c r="I60838"/>
    </row>
    <row r="60839" spans="1:9" x14ac:dyDescent="0.25">
      <c r="A60839"/>
      <c r="B60839"/>
      <c r="C60839"/>
      <c r="D60839"/>
      <c r="E60839" s="148"/>
      <c r="F60839" s="148"/>
      <c r="G60839" s="149"/>
      <c r="H60839" s="148"/>
      <c r="I60839"/>
    </row>
    <row r="60840" spans="1:9" x14ac:dyDescent="0.25">
      <c r="A60840"/>
      <c r="B60840"/>
      <c r="C60840"/>
      <c r="D60840"/>
      <c r="E60840" s="148"/>
      <c r="F60840" s="148"/>
      <c r="G60840" s="149"/>
      <c r="H60840" s="148"/>
      <c r="I60840"/>
    </row>
    <row r="60841" spans="1:9" x14ac:dyDescent="0.25">
      <c r="A60841"/>
      <c r="B60841"/>
      <c r="C60841"/>
      <c r="D60841"/>
      <c r="E60841" s="148"/>
      <c r="F60841" s="148"/>
      <c r="G60841" s="149"/>
      <c r="H60841" s="148"/>
      <c r="I60841"/>
    </row>
    <row r="60842" spans="1:9" x14ac:dyDescent="0.25">
      <c r="A60842"/>
      <c r="B60842"/>
      <c r="C60842"/>
      <c r="D60842"/>
      <c r="E60842" s="148"/>
      <c r="F60842" s="148"/>
      <c r="G60842" s="149"/>
      <c r="H60842" s="148"/>
      <c r="I60842"/>
    </row>
    <row r="60843" spans="1:9" x14ac:dyDescent="0.25">
      <c r="A60843"/>
      <c r="B60843"/>
      <c r="C60843"/>
      <c r="D60843"/>
      <c r="E60843" s="148"/>
      <c r="F60843" s="148"/>
      <c r="G60843" s="149"/>
      <c r="H60843" s="148"/>
      <c r="I60843"/>
    </row>
    <row r="60844" spans="1:9" x14ac:dyDescent="0.25">
      <c r="A60844"/>
      <c r="B60844"/>
      <c r="C60844"/>
      <c r="D60844"/>
      <c r="E60844" s="148"/>
      <c r="F60844" s="148"/>
      <c r="G60844" s="149"/>
      <c r="H60844" s="148"/>
      <c r="I60844"/>
    </row>
    <row r="60845" spans="1:9" x14ac:dyDescent="0.25">
      <c r="A60845"/>
      <c r="B60845"/>
      <c r="C60845"/>
      <c r="D60845"/>
      <c r="E60845" s="148"/>
      <c r="F60845" s="148"/>
      <c r="G60845" s="149"/>
      <c r="H60845" s="148"/>
      <c r="I60845"/>
    </row>
    <row r="60846" spans="1:9" x14ac:dyDescent="0.25">
      <c r="A60846"/>
      <c r="B60846"/>
      <c r="C60846"/>
      <c r="D60846"/>
      <c r="E60846" s="148"/>
      <c r="F60846" s="148"/>
      <c r="G60846" s="149"/>
      <c r="H60846" s="148"/>
      <c r="I60846"/>
    </row>
    <row r="60847" spans="1:9" x14ac:dyDescent="0.25">
      <c r="A60847"/>
      <c r="B60847"/>
      <c r="C60847"/>
      <c r="D60847"/>
      <c r="E60847" s="148"/>
      <c r="F60847" s="148"/>
      <c r="G60847" s="149"/>
      <c r="H60847" s="148"/>
      <c r="I60847"/>
    </row>
    <row r="60848" spans="1:9" x14ac:dyDescent="0.25">
      <c r="A60848"/>
      <c r="B60848"/>
      <c r="C60848"/>
      <c r="D60848"/>
      <c r="E60848" s="148"/>
      <c r="F60848" s="148"/>
      <c r="G60848" s="149"/>
      <c r="H60848" s="148"/>
      <c r="I60848"/>
    </row>
    <row r="60849" spans="1:9" x14ac:dyDescent="0.25">
      <c r="A60849"/>
      <c r="B60849"/>
      <c r="C60849"/>
      <c r="D60849"/>
      <c r="E60849" s="148"/>
      <c r="F60849" s="148"/>
      <c r="G60849" s="149"/>
      <c r="H60849" s="148"/>
      <c r="I60849"/>
    </row>
    <row r="60850" spans="1:9" x14ac:dyDescent="0.25">
      <c r="A60850"/>
      <c r="B60850"/>
      <c r="C60850"/>
      <c r="D60850"/>
      <c r="E60850" s="148"/>
      <c r="F60850" s="148"/>
      <c r="G60850" s="149"/>
      <c r="H60850" s="148"/>
      <c r="I60850"/>
    </row>
    <row r="60851" spans="1:9" x14ac:dyDescent="0.25">
      <c r="A60851"/>
      <c r="B60851"/>
      <c r="C60851"/>
      <c r="D60851"/>
      <c r="E60851" s="148"/>
      <c r="F60851" s="148"/>
      <c r="G60851" s="149"/>
      <c r="H60851" s="148"/>
      <c r="I60851"/>
    </row>
    <row r="60852" spans="1:9" x14ac:dyDescent="0.25">
      <c r="A60852"/>
      <c r="B60852"/>
      <c r="C60852"/>
      <c r="D60852"/>
      <c r="E60852" s="148"/>
      <c r="F60852" s="148"/>
      <c r="G60852" s="149"/>
      <c r="H60852" s="148"/>
      <c r="I60852"/>
    </row>
    <row r="60853" spans="1:9" x14ac:dyDescent="0.25">
      <c r="A60853"/>
      <c r="B60853"/>
      <c r="C60853"/>
      <c r="D60853"/>
      <c r="E60853" s="148"/>
      <c r="F60853" s="148"/>
      <c r="G60853" s="149"/>
      <c r="H60853" s="148"/>
      <c r="I60853"/>
    </row>
    <row r="60854" spans="1:9" x14ac:dyDescent="0.25">
      <c r="A60854"/>
      <c r="B60854"/>
      <c r="C60854"/>
      <c r="D60854"/>
      <c r="E60854" s="148"/>
      <c r="F60854" s="148"/>
      <c r="G60854" s="149"/>
      <c r="H60854" s="148"/>
      <c r="I60854"/>
    </row>
    <row r="60855" spans="1:9" x14ac:dyDescent="0.25">
      <c r="A60855"/>
      <c r="B60855"/>
      <c r="C60855"/>
      <c r="D60855"/>
      <c r="E60855" s="148"/>
      <c r="F60855" s="148"/>
      <c r="G60855" s="149"/>
      <c r="H60855" s="148"/>
      <c r="I60855"/>
    </row>
    <row r="60856" spans="1:9" x14ac:dyDescent="0.25">
      <c r="A60856"/>
      <c r="B60856"/>
      <c r="C60856"/>
      <c r="D60856"/>
      <c r="E60856" s="148"/>
      <c r="F60856" s="148"/>
      <c r="G60856" s="149"/>
      <c r="H60856" s="148"/>
      <c r="I60856"/>
    </row>
    <row r="60857" spans="1:9" x14ac:dyDescent="0.25">
      <c r="A60857"/>
      <c r="B60857"/>
      <c r="C60857"/>
      <c r="D60857"/>
      <c r="E60857" s="148"/>
      <c r="F60857" s="148"/>
      <c r="G60857" s="149"/>
      <c r="H60857" s="148"/>
      <c r="I60857"/>
    </row>
    <row r="60858" spans="1:9" x14ac:dyDescent="0.25">
      <c r="A60858"/>
      <c r="B60858"/>
      <c r="C60858"/>
      <c r="D60858"/>
      <c r="E60858" s="148"/>
      <c r="F60858" s="148"/>
      <c r="G60858" s="149"/>
      <c r="H60858" s="148"/>
      <c r="I60858"/>
    </row>
    <row r="60859" spans="1:9" x14ac:dyDescent="0.25">
      <c r="A60859"/>
      <c r="B60859"/>
      <c r="C60859"/>
      <c r="D60859"/>
      <c r="E60859" s="148"/>
      <c r="F60859" s="148"/>
      <c r="G60859" s="149"/>
      <c r="H60859" s="148"/>
      <c r="I60859"/>
    </row>
    <row r="60860" spans="1:9" x14ac:dyDescent="0.25">
      <c r="A60860"/>
      <c r="B60860"/>
      <c r="C60860"/>
      <c r="D60860"/>
      <c r="E60860" s="148"/>
      <c r="F60860" s="148"/>
      <c r="G60860" s="149"/>
      <c r="H60860" s="148"/>
      <c r="I60860"/>
    </row>
    <row r="60861" spans="1:9" x14ac:dyDescent="0.25">
      <c r="A60861"/>
      <c r="B60861"/>
      <c r="C60861"/>
      <c r="D60861"/>
      <c r="E60861" s="148"/>
      <c r="F60861" s="148"/>
      <c r="G60861" s="149"/>
      <c r="H60861" s="148"/>
      <c r="I60861"/>
    </row>
    <row r="60862" spans="1:9" x14ac:dyDescent="0.25">
      <c r="A60862"/>
      <c r="B60862"/>
      <c r="C60862"/>
      <c r="D60862"/>
      <c r="E60862" s="148"/>
      <c r="F60862" s="148"/>
      <c r="G60862" s="149"/>
      <c r="H60862" s="148"/>
      <c r="I60862"/>
    </row>
    <row r="60863" spans="1:9" x14ac:dyDescent="0.25">
      <c r="A60863"/>
      <c r="B60863"/>
      <c r="C60863"/>
      <c r="D60863"/>
      <c r="E60863" s="148"/>
      <c r="F60863" s="148"/>
      <c r="G60863" s="149"/>
      <c r="H60863" s="148"/>
      <c r="I60863"/>
    </row>
    <row r="60864" spans="1:9" x14ac:dyDescent="0.25">
      <c r="A60864"/>
      <c r="B60864"/>
      <c r="C60864"/>
      <c r="D60864"/>
      <c r="E60864" s="148"/>
      <c r="F60864" s="148"/>
      <c r="G60864" s="149"/>
      <c r="H60864" s="148"/>
      <c r="I60864"/>
    </row>
    <row r="60865" spans="1:9" x14ac:dyDescent="0.25">
      <c r="A60865"/>
      <c r="B60865"/>
      <c r="C60865"/>
      <c r="D60865"/>
      <c r="E60865" s="148"/>
      <c r="F60865" s="148"/>
      <c r="G60865" s="149"/>
      <c r="H60865" s="148"/>
      <c r="I60865"/>
    </row>
    <row r="60866" spans="1:9" x14ac:dyDescent="0.25">
      <c r="A60866"/>
      <c r="B60866"/>
      <c r="C60866"/>
      <c r="D60866"/>
      <c r="E60866" s="148"/>
      <c r="F60866" s="148"/>
      <c r="G60866" s="149"/>
      <c r="H60866" s="148"/>
      <c r="I60866"/>
    </row>
    <row r="60867" spans="1:9" x14ac:dyDescent="0.25">
      <c r="A60867"/>
      <c r="B60867"/>
      <c r="C60867"/>
      <c r="D60867"/>
      <c r="E60867" s="148"/>
      <c r="F60867" s="148"/>
      <c r="G60867" s="149"/>
      <c r="H60867" s="148"/>
      <c r="I60867"/>
    </row>
    <row r="60868" spans="1:9" x14ac:dyDescent="0.25">
      <c r="A60868"/>
      <c r="B60868"/>
      <c r="C60868"/>
      <c r="D60868"/>
      <c r="E60868" s="148"/>
      <c r="F60868" s="148"/>
      <c r="G60868" s="149"/>
      <c r="H60868" s="148"/>
      <c r="I60868"/>
    </row>
    <row r="60869" spans="1:9" x14ac:dyDescent="0.25">
      <c r="A60869"/>
      <c r="B60869"/>
      <c r="C60869"/>
      <c r="D60869"/>
      <c r="E60869" s="148"/>
      <c r="F60869" s="148"/>
      <c r="G60869" s="149"/>
      <c r="H60869" s="148"/>
      <c r="I60869"/>
    </row>
    <row r="60870" spans="1:9" x14ac:dyDescent="0.25">
      <c r="A60870"/>
      <c r="B60870"/>
      <c r="C60870"/>
      <c r="D60870"/>
      <c r="E60870" s="148"/>
      <c r="F60870" s="148"/>
      <c r="G60870" s="149"/>
      <c r="H60870" s="148"/>
      <c r="I60870"/>
    </row>
    <row r="60871" spans="1:9" x14ac:dyDescent="0.25">
      <c r="A60871"/>
      <c r="B60871"/>
      <c r="C60871"/>
      <c r="D60871"/>
      <c r="E60871" s="148"/>
      <c r="F60871" s="148"/>
      <c r="G60871" s="149"/>
      <c r="H60871" s="148"/>
      <c r="I60871"/>
    </row>
    <row r="60872" spans="1:9" x14ac:dyDescent="0.25">
      <c r="A60872"/>
      <c r="B60872"/>
      <c r="C60872"/>
      <c r="D60872"/>
      <c r="E60872" s="148"/>
      <c r="F60872" s="148"/>
      <c r="G60872" s="149"/>
      <c r="H60872" s="148"/>
      <c r="I60872"/>
    </row>
    <row r="60873" spans="1:9" x14ac:dyDescent="0.25">
      <c r="A60873"/>
      <c r="B60873"/>
      <c r="C60873"/>
      <c r="D60873"/>
      <c r="E60873" s="148"/>
      <c r="F60873" s="148"/>
      <c r="G60873" s="149"/>
      <c r="H60873" s="148"/>
      <c r="I60873"/>
    </row>
    <row r="60874" spans="1:9" x14ac:dyDescent="0.25">
      <c r="A60874"/>
      <c r="B60874"/>
      <c r="C60874"/>
      <c r="D60874"/>
      <c r="E60874" s="148"/>
      <c r="F60874" s="148"/>
      <c r="G60874" s="149"/>
      <c r="H60874" s="148"/>
      <c r="I60874"/>
    </row>
    <row r="60875" spans="1:9" x14ac:dyDescent="0.25">
      <c r="A60875"/>
      <c r="B60875"/>
      <c r="C60875"/>
      <c r="D60875"/>
      <c r="E60875" s="148"/>
      <c r="F60875" s="148"/>
      <c r="G60875" s="149"/>
      <c r="H60875" s="148"/>
      <c r="I60875"/>
    </row>
    <row r="60876" spans="1:9" x14ac:dyDescent="0.25">
      <c r="A60876"/>
      <c r="B60876"/>
      <c r="C60876"/>
      <c r="D60876"/>
      <c r="E60876" s="148"/>
      <c r="F60876" s="148"/>
      <c r="G60876" s="149"/>
      <c r="H60876" s="148"/>
      <c r="I60876"/>
    </row>
    <row r="60877" spans="1:9" x14ac:dyDescent="0.25">
      <c r="A60877"/>
      <c r="B60877"/>
      <c r="C60877"/>
      <c r="D60877"/>
      <c r="E60877" s="148"/>
      <c r="F60877" s="148"/>
      <c r="G60877" s="149"/>
      <c r="H60877" s="148"/>
      <c r="I60877"/>
    </row>
    <row r="60878" spans="1:9" x14ac:dyDescent="0.25">
      <c r="A60878"/>
      <c r="B60878"/>
      <c r="C60878"/>
      <c r="D60878"/>
      <c r="E60878" s="148"/>
      <c r="F60878" s="148"/>
      <c r="G60878" s="149"/>
      <c r="H60878" s="148"/>
      <c r="I60878"/>
    </row>
    <row r="60879" spans="1:9" x14ac:dyDescent="0.25">
      <c r="A60879"/>
      <c r="B60879"/>
      <c r="C60879"/>
      <c r="D60879"/>
      <c r="E60879" s="148"/>
      <c r="F60879" s="148"/>
      <c r="G60879" s="149"/>
      <c r="H60879" s="148"/>
      <c r="I60879"/>
    </row>
    <row r="60880" spans="1:9" x14ac:dyDescent="0.25">
      <c r="A60880"/>
      <c r="B60880"/>
      <c r="C60880"/>
      <c r="D60880"/>
      <c r="E60880" s="148"/>
      <c r="F60880" s="148"/>
      <c r="G60880" s="149"/>
      <c r="H60880" s="148"/>
      <c r="I60880"/>
    </row>
    <row r="60881" spans="1:9" x14ac:dyDescent="0.25">
      <c r="A60881"/>
      <c r="B60881"/>
      <c r="C60881"/>
      <c r="D60881"/>
      <c r="E60881" s="148"/>
      <c r="F60881" s="148"/>
      <c r="G60881" s="149"/>
      <c r="H60881" s="148"/>
      <c r="I60881"/>
    </row>
    <row r="60882" spans="1:9" x14ac:dyDescent="0.25">
      <c r="A60882"/>
      <c r="B60882"/>
      <c r="C60882"/>
      <c r="D60882"/>
      <c r="E60882" s="148"/>
      <c r="F60882" s="148"/>
      <c r="G60882" s="149"/>
      <c r="H60882" s="148"/>
      <c r="I60882"/>
    </row>
    <row r="60883" spans="1:9" x14ac:dyDescent="0.25">
      <c r="A60883"/>
      <c r="B60883"/>
      <c r="C60883"/>
      <c r="D60883"/>
      <c r="E60883" s="148"/>
      <c r="F60883" s="148"/>
      <c r="G60883" s="149"/>
      <c r="H60883" s="148"/>
      <c r="I60883"/>
    </row>
    <row r="60884" spans="1:9" x14ac:dyDescent="0.25">
      <c r="A60884"/>
      <c r="B60884"/>
      <c r="C60884"/>
      <c r="D60884"/>
      <c r="E60884" s="148"/>
      <c r="F60884" s="148"/>
      <c r="G60884" s="149"/>
      <c r="H60884" s="148"/>
      <c r="I60884"/>
    </row>
    <row r="60885" spans="1:9" x14ac:dyDescent="0.25">
      <c r="A60885"/>
      <c r="B60885"/>
      <c r="C60885"/>
      <c r="D60885"/>
      <c r="E60885" s="148"/>
      <c r="F60885" s="148"/>
      <c r="G60885" s="149"/>
      <c r="H60885" s="148"/>
      <c r="I60885"/>
    </row>
    <row r="60886" spans="1:9" x14ac:dyDescent="0.25">
      <c r="A60886"/>
      <c r="B60886"/>
      <c r="C60886"/>
      <c r="D60886"/>
      <c r="E60886" s="148"/>
      <c r="F60886" s="148"/>
      <c r="G60886" s="149"/>
      <c r="H60886" s="148"/>
      <c r="I60886"/>
    </row>
    <row r="60887" spans="1:9" x14ac:dyDescent="0.25">
      <c r="A60887"/>
      <c r="B60887"/>
      <c r="C60887"/>
      <c r="D60887"/>
      <c r="E60887" s="148"/>
      <c r="F60887" s="148"/>
      <c r="G60887" s="149"/>
      <c r="H60887" s="148"/>
      <c r="I60887"/>
    </row>
    <row r="60888" spans="1:9" x14ac:dyDescent="0.25">
      <c r="A60888"/>
      <c r="B60888"/>
      <c r="C60888"/>
      <c r="D60888"/>
      <c r="E60888" s="148"/>
      <c r="F60888" s="148"/>
      <c r="G60888" s="149"/>
      <c r="H60888" s="148"/>
      <c r="I60888"/>
    </row>
    <row r="60889" spans="1:9" x14ac:dyDescent="0.25">
      <c r="A60889"/>
      <c r="B60889"/>
      <c r="C60889"/>
      <c r="D60889"/>
      <c r="E60889" s="148"/>
      <c r="F60889" s="148"/>
      <c r="G60889" s="149"/>
      <c r="H60889" s="148"/>
      <c r="I60889"/>
    </row>
    <row r="60890" spans="1:9" x14ac:dyDescent="0.25">
      <c r="A60890"/>
      <c r="B60890"/>
      <c r="C60890"/>
      <c r="D60890"/>
      <c r="E60890" s="148"/>
      <c r="F60890" s="148"/>
      <c r="G60890" s="149"/>
      <c r="H60890" s="148"/>
      <c r="I60890"/>
    </row>
    <row r="60891" spans="1:9" x14ac:dyDescent="0.25">
      <c r="A60891"/>
      <c r="B60891"/>
      <c r="C60891"/>
      <c r="D60891"/>
      <c r="E60891" s="148"/>
      <c r="F60891" s="148"/>
      <c r="G60891" s="149"/>
      <c r="H60891" s="148"/>
      <c r="I60891"/>
    </row>
    <row r="60892" spans="1:9" x14ac:dyDescent="0.25">
      <c r="A60892"/>
      <c r="B60892"/>
      <c r="C60892"/>
      <c r="D60892"/>
      <c r="E60892" s="148"/>
      <c r="F60892" s="148"/>
      <c r="G60892" s="149"/>
      <c r="H60892" s="148"/>
      <c r="I60892"/>
    </row>
    <row r="60893" spans="1:9" x14ac:dyDescent="0.25">
      <c r="A60893"/>
      <c r="B60893"/>
      <c r="C60893"/>
      <c r="D60893"/>
      <c r="E60893" s="148"/>
      <c r="F60893" s="148"/>
      <c r="G60893" s="149"/>
      <c r="H60893" s="148"/>
      <c r="I60893"/>
    </row>
    <row r="60894" spans="1:9" x14ac:dyDescent="0.25">
      <c r="A60894"/>
      <c r="B60894"/>
      <c r="C60894"/>
      <c r="D60894"/>
      <c r="E60894" s="148"/>
      <c r="F60894" s="148"/>
      <c r="G60894" s="149"/>
      <c r="H60894" s="148"/>
      <c r="I60894"/>
    </row>
    <row r="60895" spans="1:9" x14ac:dyDescent="0.25">
      <c r="A60895"/>
      <c r="B60895"/>
      <c r="C60895"/>
      <c r="D60895"/>
      <c r="E60895" s="148"/>
      <c r="F60895" s="148"/>
      <c r="G60895" s="149"/>
      <c r="H60895" s="148"/>
      <c r="I60895"/>
    </row>
    <row r="60896" spans="1:9" x14ac:dyDescent="0.25">
      <c r="A60896"/>
      <c r="B60896"/>
      <c r="C60896"/>
      <c r="D60896"/>
      <c r="E60896" s="148"/>
      <c r="F60896" s="148"/>
      <c r="G60896" s="149"/>
      <c r="H60896" s="148"/>
      <c r="I60896"/>
    </row>
    <row r="60897" spans="1:9" x14ac:dyDescent="0.25">
      <c r="A60897"/>
      <c r="B60897"/>
      <c r="C60897"/>
      <c r="D60897"/>
      <c r="E60897" s="148"/>
      <c r="F60897" s="148"/>
      <c r="G60897" s="149"/>
      <c r="H60897" s="148"/>
      <c r="I60897"/>
    </row>
    <row r="60898" spans="1:9" x14ac:dyDescent="0.25">
      <c r="A60898"/>
      <c r="B60898"/>
      <c r="C60898"/>
      <c r="D60898"/>
      <c r="E60898" s="148"/>
      <c r="F60898" s="148"/>
      <c r="G60898" s="149"/>
      <c r="H60898" s="148"/>
      <c r="I60898"/>
    </row>
    <row r="60899" spans="1:9" x14ac:dyDescent="0.25">
      <c r="A60899"/>
      <c r="B60899"/>
      <c r="C60899"/>
      <c r="D60899"/>
      <c r="E60899" s="148"/>
      <c r="F60899" s="148"/>
      <c r="G60899" s="149"/>
      <c r="H60899" s="148"/>
      <c r="I60899"/>
    </row>
    <row r="60900" spans="1:9" x14ac:dyDescent="0.25">
      <c r="A60900"/>
      <c r="B60900"/>
      <c r="C60900"/>
      <c r="D60900"/>
      <c r="E60900" s="148"/>
      <c r="F60900" s="148"/>
      <c r="G60900" s="149"/>
      <c r="H60900" s="148"/>
      <c r="I60900"/>
    </row>
    <row r="60901" spans="1:9" x14ac:dyDescent="0.25">
      <c r="A60901"/>
      <c r="B60901"/>
      <c r="C60901"/>
      <c r="D60901"/>
      <c r="E60901" s="148"/>
      <c r="F60901" s="148"/>
      <c r="G60901" s="149"/>
      <c r="H60901" s="148"/>
      <c r="I60901"/>
    </row>
    <row r="60902" spans="1:9" x14ac:dyDescent="0.25">
      <c r="A60902"/>
      <c r="B60902"/>
      <c r="C60902"/>
      <c r="D60902"/>
      <c r="E60902" s="148"/>
      <c r="F60902" s="148"/>
      <c r="G60902" s="149"/>
      <c r="H60902" s="148"/>
      <c r="I60902"/>
    </row>
    <row r="60903" spans="1:9" x14ac:dyDescent="0.25">
      <c r="A60903"/>
      <c r="B60903"/>
      <c r="C60903"/>
      <c r="D60903"/>
      <c r="E60903" s="148"/>
      <c r="F60903" s="148"/>
      <c r="G60903" s="149"/>
      <c r="H60903" s="148"/>
      <c r="I60903"/>
    </row>
    <row r="60904" spans="1:9" x14ac:dyDescent="0.25">
      <c r="A60904"/>
      <c r="B60904"/>
      <c r="C60904"/>
      <c r="D60904"/>
      <c r="E60904" s="148"/>
      <c r="F60904" s="148"/>
      <c r="G60904" s="149"/>
      <c r="H60904" s="148"/>
      <c r="I60904"/>
    </row>
    <row r="60905" spans="1:9" x14ac:dyDescent="0.25">
      <c r="A60905"/>
      <c r="B60905"/>
      <c r="C60905"/>
      <c r="D60905"/>
      <c r="E60905" s="148"/>
      <c r="F60905" s="148"/>
      <c r="G60905" s="149"/>
      <c r="H60905" s="148"/>
      <c r="I60905"/>
    </row>
    <row r="60906" spans="1:9" x14ac:dyDescent="0.25">
      <c r="A60906"/>
      <c r="B60906"/>
      <c r="C60906"/>
      <c r="D60906"/>
      <c r="E60906" s="148"/>
      <c r="F60906" s="148"/>
      <c r="G60906" s="149"/>
      <c r="H60906" s="148"/>
      <c r="I60906"/>
    </row>
    <row r="60907" spans="1:9" x14ac:dyDescent="0.25">
      <c r="A60907"/>
      <c r="B60907"/>
      <c r="C60907"/>
      <c r="D60907"/>
      <c r="E60907" s="148"/>
      <c r="F60907" s="148"/>
      <c r="G60907" s="149"/>
      <c r="H60907" s="148"/>
      <c r="I60907"/>
    </row>
    <row r="60908" spans="1:9" x14ac:dyDescent="0.25">
      <c r="A60908"/>
      <c r="B60908"/>
      <c r="C60908"/>
      <c r="D60908"/>
      <c r="E60908" s="148"/>
      <c r="F60908" s="148"/>
      <c r="G60908" s="149"/>
      <c r="H60908" s="148"/>
      <c r="I60908"/>
    </row>
    <row r="60909" spans="1:9" x14ac:dyDescent="0.25">
      <c r="A60909"/>
      <c r="B60909"/>
      <c r="C60909"/>
      <c r="D60909"/>
      <c r="E60909" s="148"/>
      <c r="F60909" s="148"/>
      <c r="G60909" s="149"/>
      <c r="H60909" s="148"/>
      <c r="I60909"/>
    </row>
    <row r="60910" spans="1:9" x14ac:dyDescent="0.25">
      <c r="A60910"/>
      <c r="B60910"/>
      <c r="C60910"/>
      <c r="D60910"/>
      <c r="E60910" s="148"/>
      <c r="F60910" s="148"/>
      <c r="G60910" s="149"/>
      <c r="H60910" s="148"/>
      <c r="I60910"/>
    </row>
    <row r="60911" spans="1:9" x14ac:dyDescent="0.25">
      <c r="A60911"/>
      <c r="B60911"/>
      <c r="C60911"/>
      <c r="D60911"/>
      <c r="E60911" s="148"/>
      <c r="F60911" s="148"/>
      <c r="G60911" s="149"/>
      <c r="H60911" s="148"/>
      <c r="I60911"/>
    </row>
    <row r="60912" spans="1:9" x14ac:dyDescent="0.25">
      <c r="A60912"/>
      <c r="B60912"/>
      <c r="C60912"/>
      <c r="D60912"/>
      <c r="E60912" s="148"/>
      <c r="F60912" s="148"/>
      <c r="G60912" s="149"/>
      <c r="H60912" s="148"/>
      <c r="I60912"/>
    </row>
    <row r="60913" spans="1:9" x14ac:dyDescent="0.25">
      <c r="A60913"/>
      <c r="B60913"/>
      <c r="C60913"/>
      <c r="D60913"/>
      <c r="E60913" s="148"/>
      <c r="F60913" s="148"/>
      <c r="G60913" s="149"/>
      <c r="H60913" s="148"/>
      <c r="I60913"/>
    </row>
    <row r="60914" spans="1:9" x14ac:dyDescent="0.25">
      <c r="A60914"/>
      <c r="B60914"/>
      <c r="C60914"/>
      <c r="D60914"/>
      <c r="E60914" s="148"/>
      <c r="F60914" s="148"/>
      <c r="G60914" s="149"/>
      <c r="H60914" s="148"/>
      <c r="I60914"/>
    </row>
    <row r="60915" spans="1:9" x14ac:dyDescent="0.25">
      <c r="A60915"/>
      <c r="B60915"/>
      <c r="C60915"/>
      <c r="D60915"/>
      <c r="E60915" s="148"/>
      <c r="F60915" s="148"/>
      <c r="G60915" s="149"/>
      <c r="H60915" s="148"/>
      <c r="I60915"/>
    </row>
    <row r="60916" spans="1:9" x14ac:dyDescent="0.25">
      <c r="A60916"/>
      <c r="B60916"/>
      <c r="C60916"/>
      <c r="D60916"/>
      <c r="E60916" s="148"/>
      <c r="F60916" s="148"/>
      <c r="G60916" s="149"/>
      <c r="H60916" s="148"/>
      <c r="I60916"/>
    </row>
    <row r="60917" spans="1:9" x14ac:dyDescent="0.25">
      <c r="A60917"/>
      <c r="B60917"/>
      <c r="C60917"/>
      <c r="D60917"/>
      <c r="E60917" s="148"/>
      <c r="F60917" s="148"/>
      <c r="G60917" s="149"/>
      <c r="H60917" s="148"/>
      <c r="I60917"/>
    </row>
    <row r="60918" spans="1:9" x14ac:dyDescent="0.25">
      <c r="A60918"/>
      <c r="B60918"/>
      <c r="C60918"/>
      <c r="D60918"/>
      <c r="E60918" s="148"/>
      <c r="F60918" s="148"/>
      <c r="G60918" s="149"/>
      <c r="H60918" s="148"/>
      <c r="I60918"/>
    </row>
    <row r="60919" spans="1:9" x14ac:dyDescent="0.25">
      <c r="A60919"/>
      <c r="B60919"/>
      <c r="C60919"/>
      <c r="D60919"/>
      <c r="E60919" s="148"/>
      <c r="F60919" s="148"/>
      <c r="G60919" s="149"/>
      <c r="H60919" s="148"/>
      <c r="I60919"/>
    </row>
    <row r="60920" spans="1:9" x14ac:dyDescent="0.25">
      <c r="A60920"/>
      <c r="B60920"/>
      <c r="C60920"/>
      <c r="D60920"/>
      <c r="E60920" s="148"/>
      <c r="F60920" s="148"/>
      <c r="G60920" s="149"/>
      <c r="H60920" s="148"/>
      <c r="I60920"/>
    </row>
    <row r="60921" spans="1:9" x14ac:dyDescent="0.25">
      <c r="A60921"/>
      <c r="B60921"/>
      <c r="C60921"/>
      <c r="D60921"/>
      <c r="E60921" s="148"/>
      <c r="F60921" s="148"/>
      <c r="G60921" s="149"/>
      <c r="H60921" s="148"/>
      <c r="I60921"/>
    </row>
    <row r="60922" spans="1:9" x14ac:dyDescent="0.25">
      <c r="A60922"/>
      <c r="B60922"/>
      <c r="C60922"/>
      <c r="D60922"/>
      <c r="E60922" s="148"/>
      <c r="F60922" s="148"/>
      <c r="G60922" s="149"/>
      <c r="H60922" s="148"/>
      <c r="I60922"/>
    </row>
    <row r="60923" spans="1:9" x14ac:dyDescent="0.25">
      <c r="A60923"/>
      <c r="B60923"/>
      <c r="C60923"/>
      <c r="D60923"/>
      <c r="E60923" s="148"/>
      <c r="F60923" s="148"/>
      <c r="G60923" s="149"/>
      <c r="H60923" s="148"/>
      <c r="I60923"/>
    </row>
    <row r="60924" spans="1:9" x14ac:dyDescent="0.25">
      <c r="A60924"/>
      <c r="B60924"/>
      <c r="C60924"/>
      <c r="D60924"/>
      <c r="E60924" s="148"/>
      <c r="F60924" s="148"/>
      <c r="G60924" s="149"/>
      <c r="H60924" s="148"/>
      <c r="I60924"/>
    </row>
    <row r="60925" spans="1:9" x14ac:dyDescent="0.25">
      <c r="A60925"/>
      <c r="B60925"/>
      <c r="C60925"/>
      <c r="D60925"/>
      <c r="E60925" s="148"/>
      <c r="F60925" s="148"/>
      <c r="G60925" s="149"/>
      <c r="H60925" s="148"/>
      <c r="I60925"/>
    </row>
    <row r="60926" spans="1:9" x14ac:dyDescent="0.25">
      <c r="A60926"/>
      <c r="B60926"/>
      <c r="C60926"/>
      <c r="D60926"/>
      <c r="E60926" s="148"/>
      <c r="F60926" s="148"/>
      <c r="G60926" s="149"/>
      <c r="H60926" s="148"/>
      <c r="I60926"/>
    </row>
    <row r="60927" spans="1:9" x14ac:dyDescent="0.25">
      <c r="A60927"/>
      <c r="B60927"/>
      <c r="C60927"/>
      <c r="D60927"/>
      <c r="E60927" s="148"/>
      <c r="F60927" s="148"/>
      <c r="G60927" s="149"/>
      <c r="H60927" s="148"/>
      <c r="I60927"/>
    </row>
    <row r="60928" spans="1:9" x14ac:dyDescent="0.25">
      <c r="A60928"/>
      <c r="B60928"/>
      <c r="C60928"/>
      <c r="D60928"/>
      <c r="E60928" s="148"/>
      <c r="F60928" s="148"/>
      <c r="G60928" s="149"/>
      <c r="H60928" s="148"/>
      <c r="I60928"/>
    </row>
    <row r="60929" spans="1:9" x14ac:dyDescent="0.25">
      <c r="A60929"/>
      <c r="B60929"/>
      <c r="C60929"/>
      <c r="D60929"/>
      <c r="E60929" s="148"/>
      <c r="F60929" s="148"/>
      <c r="G60929" s="149"/>
      <c r="H60929" s="148"/>
      <c r="I60929"/>
    </row>
    <row r="60930" spans="1:9" x14ac:dyDescent="0.25">
      <c r="A60930"/>
      <c r="B60930"/>
      <c r="C60930"/>
      <c r="D60930"/>
      <c r="E60930" s="148"/>
      <c r="F60930" s="148"/>
      <c r="G60930" s="149"/>
      <c r="H60930" s="148"/>
      <c r="I60930"/>
    </row>
    <row r="60931" spans="1:9" x14ac:dyDescent="0.25">
      <c r="A60931"/>
      <c r="B60931"/>
      <c r="C60931"/>
      <c r="D60931"/>
      <c r="E60931" s="148"/>
      <c r="F60931" s="148"/>
      <c r="G60931" s="149"/>
      <c r="H60931" s="148"/>
      <c r="I60931"/>
    </row>
    <row r="60932" spans="1:9" x14ac:dyDescent="0.25">
      <c r="A60932"/>
      <c r="B60932"/>
      <c r="C60932"/>
      <c r="D60932"/>
      <c r="E60932" s="148"/>
      <c r="F60932" s="148"/>
      <c r="G60932" s="149"/>
      <c r="H60932" s="148"/>
      <c r="I60932"/>
    </row>
    <row r="60933" spans="1:9" x14ac:dyDescent="0.25">
      <c r="A60933"/>
      <c r="B60933"/>
      <c r="C60933"/>
      <c r="D60933"/>
      <c r="E60933" s="148"/>
      <c r="F60933" s="148"/>
      <c r="G60933" s="149"/>
      <c r="H60933" s="148"/>
      <c r="I60933"/>
    </row>
    <row r="60934" spans="1:9" x14ac:dyDescent="0.25">
      <c r="A60934"/>
      <c r="B60934"/>
      <c r="C60934"/>
      <c r="D60934"/>
      <c r="E60934" s="148"/>
      <c r="F60934" s="148"/>
      <c r="G60934" s="149"/>
      <c r="H60934" s="148"/>
      <c r="I60934"/>
    </row>
    <row r="60935" spans="1:9" x14ac:dyDescent="0.25">
      <c r="A60935"/>
      <c r="B60935"/>
      <c r="C60935"/>
      <c r="D60935"/>
      <c r="E60935" s="148"/>
      <c r="F60935" s="148"/>
      <c r="G60935" s="149"/>
      <c r="H60935" s="148"/>
      <c r="I60935"/>
    </row>
    <row r="60936" spans="1:9" x14ac:dyDescent="0.25">
      <c r="A60936"/>
      <c r="B60936"/>
      <c r="C60936"/>
      <c r="D60936"/>
      <c r="E60936" s="148"/>
      <c r="F60936" s="148"/>
      <c r="G60936" s="149"/>
      <c r="H60936" s="148"/>
      <c r="I60936"/>
    </row>
    <row r="60937" spans="1:9" x14ac:dyDescent="0.25">
      <c r="A60937"/>
      <c r="B60937"/>
      <c r="C60937"/>
      <c r="D60937"/>
      <c r="E60937" s="148"/>
      <c r="F60937" s="148"/>
      <c r="G60937" s="149"/>
      <c r="H60937" s="148"/>
      <c r="I60937"/>
    </row>
    <row r="60938" spans="1:9" x14ac:dyDescent="0.25">
      <c r="A60938"/>
      <c r="B60938"/>
      <c r="C60938"/>
      <c r="D60938"/>
      <c r="E60938" s="148"/>
      <c r="F60938" s="148"/>
      <c r="G60938" s="149"/>
      <c r="H60938" s="148"/>
      <c r="I60938"/>
    </row>
    <row r="60939" spans="1:9" x14ac:dyDescent="0.25">
      <c r="A60939"/>
      <c r="B60939"/>
      <c r="C60939"/>
      <c r="D60939"/>
      <c r="E60939" s="148"/>
      <c r="F60939" s="148"/>
      <c r="G60939" s="149"/>
      <c r="H60939" s="148"/>
      <c r="I60939"/>
    </row>
    <row r="60940" spans="1:9" x14ac:dyDescent="0.25">
      <c r="A60940"/>
      <c r="B60940"/>
      <c r="C60940"/>
      <c r="D60940"/>
      <c r="E60940" s="148"/>
      <c r="F60940" s="148"/>
      <c r="G60940" s="149"/>
      <c r="H60940" s="148"/>
      <c r="I60940"/>
    </row>
    <row r="60941" spans="1:9" x14ac:dyDescent="0.25">
      <c r="A60941"/>
      <c r="B60941"/>
      <c r="C60941"/>
      <c r="D60941"/>
      <c r="E60941" s="148"/>
      <c r="F60941" s="148"/>
      <c r="G60941" s="149"/>
      <c r="H60941" s="148"/>
      <c r="I60941"/>
    </row>
    <row r="60942" spans="1:9" x14ac:dyDescent="0.25">
      <c r="A60942"/>
      <c r="B60942"/>
      <c r="C60942"/>
      <c r="D60942"/>
      <c r="E60942" s="148"/>
      <c r="F60942" s="148"/>
      <c r="G60942" s="149"/>
      <c r="H60942" s="148"/>
      <c r="I60942"/>
    </row>
    <row r="60943" spans="1:9" x14ac:dyDescent="0.25">
      <c r="A60943"/>
      <c r="B60943"/>
      <c r="C60943"/>
      <c r="D60943"/>
      <c r="E60943" s="148"/>
      <c r="F60943" s="148"/>
      <c r="G60943" s="149"/>
      <c r="H60943" s="148"/>
      <c r="I60943"/>
    </row>
    <row r="60944" spans="1:9" x14ac:dyDescent="0.25">
      <c r="A60944"/>
      <c r="B60944"/>
      <c r="C60944"/>
      <c r="D60944"/>
      <c r="E60944" s="148"/>
      <c r="F60944" s="148"/>
      <c r="G60944" s="149"/>
      <c r="H60944" s="148"/>
      <c r="I60944"/>
    </row>
    <row r="60945" spans="1:9" x14ac:dyDescent="0.25">
      <c r="A60945"/>
      <c r="B60945"/>
      <c r="C60945"/>
      <c r="D60945"/>
      <c r="E60945" s="148"/>
      <c r="F60945" s="148"/>
      <c r="G60945" s="149"/>
      <c r="H60945" s="148"/>
      <c r="I60945"/>
    </row>
    <row r="60946" spans="1:9" x14ac:dyDescent="0.25">
      <c r="A60946"/>
      <c r="B60946"/>
      <c r="C60946"/>
      <c r="D60946"/>
      <c r="E60946" s="148"/>
      <c r="F60946" s="148"/>
      <c r="G60946" s="149"/>
      <c r="H60946" s="148"/>
      <c r="I60946"/>
    </row>
    <row r="60947" spans="1:9" x14ac:dyDescent="0.25">
      <c r="A60947"/>
      <c r="B60947"/>
      <c r="C60947"/>
      <c r="D60947"/>
      <c r="E60947" s="148"/>
      <c r="F60947" s="148"/>
      <c r="G60947" s="149"/>
      <c r="H60947" s="148"/>
      <c r="I60947"/>
    </row>
    <row r="60948" spans="1:9" x14ac:dyDescent="0.25">
      <c r="A60948"/>
      <c r="B60948"/>
      <c r="C60948"/>
      <c r="D60948"/>
      <c r="E60948" s="148"/>
      <c r="F60948" s="148"/>
      <c r="G60948" s="149"/>
      <c r="H60948" s="148"/>
      <c r="I60948"/>
    </row>
    <row r="60949" spans="1:9" x14ac:dyDescent="0.25">
      <c r="A60949"/>
      <c r="B60949"/>
      <c r="C60949"/>
      <c r="D60949"/>
      <c r="E60949" s="148"/>
      <c r="F60949" s="148"/>
      <c r="G60949" s="149"/>
      <c r="H60949" s="148"/>
      <c r="I60949"/>
    </row>
    <row r="60950" spans="1:9" x14ac:dyDescent="0.25">
      <c r="A60950"/>
      <c r="B60950"/>
      <c r="C60950"/>
      <c r="D60950"/>
      <c r="E60950" s="148"/>
      <c r="F60950" s="148"/>
      <c r="G60950" s="149"/>
      <c r="H60950" s="148"/>
      <c r="I60950"/>
    </row>
    <row r="60951" spans="1:9" x14ac:dyDescent="0.25">
      <c r="A60951"/>
      <c r="B60951"/>
      <c r="C60951"/>
      <c r="D60951"/>
      <c r="E60951" s="148"/>
      <c r="F60951" s="148"/>
      <c r="G60951" s="149"/>
      <c r="H60951" s="148"/>
      <c r="I60951"/>
    </row>
    <row r="60952" spans="1:9" x14ac:dyDescent="0.25">
      <c r="A60952"/>
      <c r="B60952"/>
      <c r="C60952"/>
      <c r="D60952"/>
      <c r="E60952" s="148"/>
      <c r="F60952" s="148"/>
      <c r="G60952" s="149"/>
      <c r="H60952" s="148"/>
      <c r="I60952"/>
    </row>
    <row r="60953" spans="1:9" x14ac:dyDescent="0.25">
      <c r="A60953"/>
      <c r="B60953"/>
      <c r="C60953"/>
      <c r="D60953"/>
      <c r="E60953" s="148"/>
      <c r="F60953" s="148"/>
      <c r="G60953" s="149"/>
      <c r="H60953" s="148"/>
      <c r="I60953"/>
    </row>
    <row r="60954" spans="1:9" x14ac:dyDescent="0.25">
      <c r="A60954"/>
      <c r="B60954"/>
      <c r="C60954"/>
      <c r="D60954"/>
      <c r="E60954" s="148"/>
      <c r="F60954" s="148"/>
      <c r="G60954" s="149"/>
      <c r="H60954" s="148"/>
      <c r="I60954"/>
    </row>
    <row r="60955" spans="1:9" x14ac:dyDescent="0.25">
      <c r="A60955"/>
      <c r="B60955"/>
      <c r="C60955"/>
      <c r="D60955"/>
      <c r="E60955" s="148"/>
      <c r="F60955" s="148"/>
      <c r="G60955" s="149"/>
      <c r="H60955" s="148"/>
      <c r="I60955"/>
    </row>
    <row r="60956" spans="1:9" x14ac:dyDescent="0.25">
      <c r="A60956"/>
      <c r="B60956"/>
      <c r="C60956"/>
      <c r="D60956"/>
      <c r="E60956" s="148"/>
      <c r="F60956" s="148"/>
      <c r="G60956" s="149"/>
      <c r="H60956" s="148"/>
      <c r="I60956"/>
    </row>
    <row r="60957" spans="1:9" x14ac:dyDescent="0.25">
      <c r="A60957"/>
      <c r="B60957"/>
      <c r="C60957"/>
      <c r="D60957"/>
      <c r="E60957" s="148"/>
      <c r="F60957" s="148"/>
      <c r="G60957" s="149"/>
      <c r="H60957" s="148"/>
      <c r="I60957"/>
    </row>
    <row r="60958" spans="1:9" x14ac:dyDescent="0.25">
      <c r="A60958"/>
      <c r="B60958"/>
      <c r="C60958"/>
      <c r="D60958"/>
      <c r="E60958" s="148"/>
      <c r="F60958" s="148"/>
      <c r="G60958" s="149"/>
      <c r="H60958" s="148"/>
      <c r="I60958"/>
    </row>
    <row r="60959" spans="1:9" x14ac:dyDescent="0.25">
      <c r="A60959"/>
      <c r="B60959"/>
      <c r="C60959"/>
      <c r="D60959"/>
      <c r="E60959" s="148"/>
      <c r="F60959" s="148"/>
      <c r="G60959" s="149"/>
      <c r="H60959" s="148"/>
      <c r="I60959"/>
    </row>
    <row r="60960" spans="1:9" x14ac:dyDescent="0.25">
      <c r="A60960"/>
      <c r="B60960"/>
      <c r="C60960"/>
      <c r="D60960"/>
      <c r="E60960" s="148"/>
      <c r="F60960" s="148"/>
      <c r="G60960" s="149"/>
      <c r="H60960" s="148"/>
      <c r="I60960"/>
    </row>
    <row r="60961" spans="1:9" x14ac:dyDescent="0.25">
      <c r="A60961"/>
      <c r="B60961"/>
      <c r="C60961"/>
      <c r="D60961"/>
      <c r="E60961" s="148"/>
      <c r="F60961" s="148"/>
      <c r="G60961" s="149"/>
      <c r="H60961" s="148"/>
      <c r="I60961"/>
    </row>
    <row r="60962" spans="1:9" x14ac:dyDescent="0.25">
      <c r="A60962"/>
      <c r="B60962"/>
      <c r="C60962"/>
      <c r="D60962"/>
      <c r="E60962" s="148"/>
      <c r="F60962" s="148"/>
      <c r="G60962" s="149"/>
      <c r="H60962" s="148"/>
      <c r="I60962"/>
    </row>
    <row r="60963" spans="1:9" x14ac:dyDescent="0.25">
      <c r="A60963"/>
      <c r="B60963"/>
      <c r="C60963"/>
      <c r="D60963"/>
      <c r="E60963" s="148"/>
      <c r="F60963" s="148"/>
      <c r="G60963" s="149"/>
      <c r="H60963" s="148"/>
      <c r="I60963"/>
    </row>
    <row r="60964" spans="1:9" x14ac:dyDescent="0.25">
      <c r="A60964"/>
      <c r="B60964"/>
      <c r="C60964"/>
      <c r="D60964"/>
      <c r="E60964" s="148"/>
      <c r="F60964" s="148"/>
      <c r="G60964" s="149"/>
      <c r="H60964" s="148"/>
      <c r="I60964"/>
    </row>
    <row r="60965" spans="1:9" x14ac:dyDescent="0.25">
      <c r="A60965"/>
      <c r="B60965"/>
      <c r="C60965"/>
      <c r="D60965"/>
      <c r="E60965" s="148"/>
      <c r="F60965" s="148"/>
      <c r="G60965" s="149"/>
      <c r="H60965" s="148"/>
      <c r="I60965"/>
    </row>
    <row r="60966" spans="1:9" x14ac:dyDescent="0.25">
      <c r="A60966"/>
      <c r="B60966"/>
      <c r="C60966"/>
      <c r="D60966"/>
      <c r="E60966" s="148"/>
      <c r="F60966" s="148"/>
      <c r="G60966" s="149"/>
      <c r="H60966" s="148"/>
      <c r="I60966"/>
    </row>
    <row r="60967" spans="1:9" x14ac:dyDescent="0.25">
      <c r="A60967"/>
      <c r="B60967"/>
      <c r="C60967"/>
      <c r="D60967"/>
      <c r="E60967" s="148"/>
      <c r="F60967" s="148"/>
      <c r="G60967" s="149"/>
      <c r="H60967" s="148"/>
      <c r="I60967"/>
    </row>
    <row r="60968" spans="1:9" x14ac:dyDescent="0.25">
      <c r="A60968"/>
      <c r="B60968"/>
      <c r="C60968"/>
      <c r="D60968"/>
      <c r="E60968" s="148"/>
      <c r="F60968" s="148"/>
      <c r="G60968" s="149"/>
      <c r="H60968" s="148"/>
      <c r="I60968"/>
    </row>
    <row r="60969" spans="1:9" x14ac:dyDescent="0.25">
      <c r="A60969"/>
      <c r="B60969"/>
      <c r="C60969"/>
      <c r="D60969"/>
      <c r="E60969" s="148"/>
      <c r="F60969" s="148"/>
      <c r="G60969" s="149"/>
      <c r="H60969" s="148"/>
      <c r="I60969"/>
    </row>
    <row r="60970" spans="1:9" x14ac:dyDescent="0.25">
      <c r="A60970"/>
      <c r="B60970"/>
      <c r="C60970"/>
      <c r="D60970"/>
      <c r="E60970" s="148"/>
      <c r="F60970" s="148"/>
      <c r="G60970" s="149"/>
      <c r="H60970" s="148"/>
      <c r="I60970"/>
    </row>
    <row r="60971" spans="1:9" x14ac:dyDescent="0.25">
      <c r="A60971"/>
      <c r="B60971"/>
      <c r="C60971"/>
      <c r="D60971"/>
      <c r="E60971" s="148"/>
      <c r="F60971" s="148"/>
      <c r="G60971" s="149"/>
      <c r="H60971" s="148"/>
      <c r="I60971"/>
    </row>
    <row r="60972" spans="1:9" x14ac:dyDescent="0.25">
      <c r="A60972"/>
      <c r="B60972"/>
      <c r="C60972"/>
      <c r="D60972"/>
      <c r="E60972" s="148"/>
      <c r="F60972" s="148"/>
      <c r="G60972" s="149"/>
      <c r="H60972" s="148"/>
      <c r="I60972"/>
    </row>
    <row r="60973" spans="1:9" x14ac:dyDescent="0.25">
      <c r="A60973"/>
      <c r="B60973"/>
      <c r="C60973"/>
      <c r="D60973"/>
      <c r="E60973" s="148"/>
      <c r="F60973" s="148"/>
      <c r="G60973" s="149"/>
      <c r="H60973" s="148"/>
      <c r="I60973"/>
    </row>
    <row r="60974" spans="1:9" x14ac:dyDescent="0.25">
      <c r="A60974"/>
      <c r="B60974"/>
      <c r="C60974"/>
      <c r="D60974"/>
      <c r="E60974" s="148"/>
      <c r="F60974" s="148"/>
      <c r="G60974" s="149"/>
      <c r="H60974" s="148"/>
      <c r="I60974"/>
    </row>
    <row r="60975" spans="1:9" x14ac:dyDescent="0.25">
      <c r="A60975"/>
      <c r="B60975"/>
      <c r="C60975"/>
      <c r="D60975"/>
      <c r="E60975" s="148"/>
      <c r="F60975" s="148"/>
      <c r="G60975" s="149"/>
      <c r="H60975" s="148"/>
      <c r="I60975"/>
    </row>
    <row r="60976" spans="1:9" x14ac:dyDescent="0.25">
      <c r="A60976"/>
      <c r="B60976"/>
      <c r="C60976"/>
      <c r="D60976"/>
      <c r="E60976" s="148"/>
      <c r="F60976" s="148"/>
      <c r="G60976" s="149"/>
      <c r="H60976" s="148"/>
      <c r="I60976"/>
    </row>
    <row r="60977" spans="1:9" x14ac:dyDescent="0.25">
      <c r="A60977"/>
      <c r="B60977"/>
      <c r="C60977"/>
      <c r="D60977"/>
      <c r="E60977" s="148"/>
      <c r="F60977" s="148"/>
      <c r="G60977" s="149"/>
      <c r="H60977" s="148"/>
      <c r="I60977"/>
    </row>
    <row r="60978" spans="1:9" x14ac:dyDescent="0.25">
      <c r="A60978"/>
      <c r="B60978"/>
      <c r="C60978"/>
      <c r="D60978"/>
      <c r="E60978" s="148"/>
      <c r="F60978" s="148"/>
      <c r="G60978" s="149"/>
      <c r="H60978" s="148"/>
      <c r="I60978"/>
    </row>
    <row r="60979" spans="1:9" x14ac:dyDescent="0.25">
      <c r="A60979"/>
      <c r="B60979"/>
      <c r="C60979"/>
      <c r="D60979"/>
      <c r="E60979" s="148"/>
      <c r="F60979" s="148"/>
      <c r="G60979" s="149"/>
      <c r="H60979" s="148"/>
      <c r="I60979"/>
    </row>
    <row r="60980" spans="1:9" x14ac:dyDescent="0.25">
      <c r="A60980"/>
      <c r="B60980"/>
      <c r="C60980"/>
      <c r="D60980"/>
      <c r="E60980" s="148"/>
      <c r="F60980" s="148"/>
      <c r="G60980" s="149"/>
      <c r="H60980" s="148"/>
      <c r="I60980"/>
    </row>
    <row r="60981" spans="1:9" x14ac:dyDescent="0.25">
      <c r="A60981"/>
      <c r="B60981"/>
      <c r="C60981"/>
      <c r="D60981"/>
      <c r="E60981" s="148"/>
      <c r="F60981" s="148"/>
      <c r="G60981" s="149"/>
      <c r="H60981" s="148"/>
      <c r="I60981"/>
    </row>
    <row r="60982" spans="1:9" x14ac:dyDescent="0.25">
      <c r="A60982"/>
      <c r="B60982"/>
      <c r="C60982"/>
      <c r="D60982"/>
      <c r="E60982" s="148"/>
      <c r="F60982" s="148"/>
      <c r="G60982" s="149"/>
      <c r="H60982" s="148"/>
      <c r="I60982"/>
    </row>
    <row r="60983" spans="1:9" x14ac:dyDescent="0.25">
      <c r="A60983"/>
      <c r="B60983"/>
      <c r="C60983"/>
      <c r="D60983"/>
      <c r="E60983" s="148"/>
      <c r="F60983" s="148"/>
      <c r="G60983" s="149"/>
      <c r="H60983" s="148"/>
      <c r="I60983"/>
    </row>
    <row r="60984" spans="1:9" x14ac:dyDescent="0.25">
      <c r="A60984"/>
      <c r="B60984"/>
      <c r="C60984"/>
      <c r="D60984"/>
      <c r="E60984" s="148"/>
      <c r="F60984" s="148"/>
      <c r="G60984" s="149"/>
      <c r="H60984" s="148"/>
      <c r="I60984"/>
    </row>
    <row r="60985" spans="1:9" x14ac:dyDescent="0.25">
      <c r="A60985"/>
      <c r="B60985"/>
      <c r="C60985"/>
      <c r="D60985"/>
      <c r="E60985" s="148"/>
      <c r="F60985" s="148"/>
      <c r="G60985" s="149"/>
      <c r="H60985" s="148"/>
      <c r="I60985"/>
    </row>
    <row r="60986" spans="1:9" x14ac:dyDescent="0.25">
      <c r="A60986"/>
      <c r="B60986"/>
      <c r="C60986"/>
      <c r="D60986"/>
      <c r="E60986" s="148"/>
      <c r="F60986" s="148"/>
      <c r="G60986" s="149"/>
      <c r="H60986" s="148"/>
      <c r="I60986"/>
    </row>
    <row r="60987" spans="1:9" x14ac:dyDescent="0.25">
      <c r="A60987"/>
      <c r="B60987"/>
      <c r="C60987"/>
      <c r="D60987"/>
      <c r="E60987" s="148"/>
      <c r="F60987" s="148"/>
      <c r="G60987" s="149"/>
      <c r="H60987" s="148"/>
      <c r="I60987"/>
    </row>
    <row r="60988" spans="1:9" x14ac:dyDescent="0.25">
      <c r="A60988"/>
      <c r="B60988"/>
      <c r="C60988"/>
      <c r="D60988"/>
      <c r="E60988" s="148"/>
      <c r="F60988" s="148"/>
      <c r="G60988" s="149"/>
      <c r="H60988" s="148"/>
      <c r="I60988"/>
    </row>
    <row r="60989" spans="1:9" x14ac:dyDescent="0.25">
      <c r="A60989"/>
      <c r="B60989"/>
      <c r="C60989"/>
      <c r="D60989"/>
      <c r="E60989" s="148"/>
      <c r="F60989" s="148"/>
      <c r="G60989" s="149"/>
      <c r="H60989" s="148"/>
      <c r="I60989"/>
    </row>
    <row r="60990" spans="1:9" x14ac:dyDescent="0.25">
      <c r="A60990"/>
      <c r="B60990"/>
      <c r="C60990"/>
      <c r="D60990"/>
      <c r="E60990" s="148"/>
      <c r="F60990" s="148"/>
      <c r="G60990" s="149"/>
      <c r="H60990" s="148"/>
      <c r="I60990"/>
    </row>
    <row r="60991" spans="1:9" x14ac:dyDescent="0.25">
      <c r="A60991"/>
      <c r="B60991"/>
      <c r="C60991"/>
      <c r="D60991"/>
      <c r="E60991" s="148"/>
      <c r="F60991" s="148"/>
      <c r="G60991" s="149"/>
      <c r="H60991" s="148"/>
      <c r="I60991"/>
    </row>
    <row r="60992" spans="1:9" x14ac:dyDescent="0.25">
      <c r="A60992"/>
      <c r="B60992"/>
      <c r="C60992"/>
      <c r="D60992"/>
      <c r="E60992" s="148"/>
      <c r="F60992" s="148"/>
      <c r="G60992" s="149"/>
      <c r="H60992" s="148"/>
      <c r="I60992"/>
    </row>
    <row r="60993" spans="1:9" x14ac:dyDescent="0.25">
      <c r="A60993"/>
      <c r="B60993"/>
      <c r="C60993"/>
      <c r="D60993"/>
      <c r="E60993" s="148"/>
      <c r="F60993" s="148"/>
      <c r="G60993" s="149"/>
      <c r="H60993" s="148"/>
      <c r="I60993"/>
    </row>
    <row r="60994" spans="1:9" x14ac:dyDescent="0.25">
      <c r="A60994"/>
      <c r="B60994"/>
      <c r="C60994"/>
      <c r="D60994"/>
      <c r="E60994" s="148"/>
      <c r="F60994" s="148"/>
      <c r="G60994" s="149"/>
      <c r="H60994" s="148"/>
      <c r="I60994"/>
    </row>
    <row r="60995" spans="1:9" x14ac:dyDescent="0.25">
      <c r="A60995"/>
      <c r="B60995"/>
      <c r="C60995"/>
      <c r="D60995"/>
      <c r="E60995" s="148"/>
      <c r="F60995" s="148"/>
      <c r="G60995" s="149"/>
      <c r="H60995" s="148"/>
      <c r="I60995"/>
    </row>
    <row r="60996" spans="1:9" x14ac:dyDescent="0.25">
      <c r="A60996"/>
      <c r="B60996"/>
      <c r="C60996"/>
      <c r="D60996"/>
      <c r="E60996" s="148"/>
      <c r="F60996" s="148"/>
      <c r="G60996" s="149"/>
      <c r="H60996" s="148"/>
      <c r="I60996"/>
    </row>
    <row r="60997" spans="1:9" x14ac:dyDescent="0.25">
      <c r="A60997"/>
      <c r="B60997"/>
      <c r="C60997"/>
      <c r="D60997"/>
      <c r="E60997" s="148"/>
      <c r="F60997" s="148"/>
      <c r="G60997" s="149"/>
      <c r="H60997" s="148"/>
      <c r="I60997"/>
    </row>
    <row r="60998" spans="1:9" x14ac:dyDescent="0.25">
      <c r="A60998"/>
      <c r="B60998"/>
      <c r="C60998"/>
      <c r="D60998"/>
      <c r="E60998" s="148"/>
      <c r="F60998" s="148"/>
      <c r="G60998" s="149"/>
      <c r="H60998" s="148"/>
      <c r="I60998"/>
    </row>
    <row r="60999" spans="1:9" x14ac:dyDescent="0.25">
      <c r="A60999"/>
      <c r="B60999"/>
      <c r="C60999"/>
      <c r="D60999"/>
      <c r="E60999" s="148"/>
      <c r="F60999" s="148"/>
      <c r="G60999" s="149"/>
      <c r="H60999" s="148"/>
      <c r="I60999"/>
    </row>
    <row r="61000" spans="1:9" x14ac:dyDescent="0.25">
      <c r="A61000"/>
      <c r="B61000"/>
      <c r="C61000"/>
      <c r="D61000"/>
      <c r="E61000" s="148"/>
      <c r="F61000" s="148"/>
      <c r="G61000" s="149"/>
      <c r="H61000" s="148"/>
      <c r="I61000"/>
    </row>
    <row r="61001" spans="1:9" x14ac:dyDescent="0.25">
      <c r="A61001"/>
      <c r="B61001"/>
      <c r="C61001"/>
      <c r="D61001"/>
      <c r="E61001" s="148"/>
      <c r="F61001" s="148"/>
      <c r="G61001" s="149"/>
      <c r="H61001" s="148"/>
      <c r="I61001"/>
    </row>
    <row r="61002" spans="1:9" x14ac:dyDescent="0.25">
      <c r="A61002"/>
      <c r="B61002"/>
      <c r="C61002"/>
      <c r="D61002"/>
      <c r="E61002" s="148"/>
      <c r="F61002" s="148"/>
      <c r="G61002" s="149"/>
      <c r="H61002" s="148"/>
      <c r="I61002"/>
    </row>
    <row r="61003" spans="1:9" x14ac:dyDescent="0.25">
      <c r="A61003"/>
      <c r="B61003"/>
      <c r="C61003"/>
      <c r="D61003"/>
      <c r="E61003" s="148"/>
      <c r="F61003" s="148"/>
      <c r="G61003" s="149"/>
      <c r="H61003" s="148"/>
      <c r="I61003"/>
    </row>
    <row r="61004" spans="1:9" x14ac:dyDescent="0.25">
      <c r="A61004"/>
      <c r="B61004"/>
      <c r="C61004"/>
      <c r="D61004"/>
      <c r="E61004" s="148"/>
      <c r="F61004" s="148"/>
      <c r="G61004" s="149"/>
      <c r="H61004" s="148"/>
      <c r="I61004"/>
    </row>
    <row r="61005" spans="1:9" x14ac:dyDescent="0.25">
      <c r="A61005"/>
      <c r="B61005"/>
      <c r="C61005"/>
      <c r="D61005"/>
      <c r="E61005" s="148"/>
      <c r="F61005" s="148"/>
      <c r="G61005" s="149"/>
      <c r="H61005" s="148"/>
      <c r="I61005"/>
    </row>
    <row r="61006" spans="1:9" x14ac:dyDescent="0.25">
      <c r="A61006"/>
      <c r="B61006"/>
      <c r="C61006"/>
      <c r="D61006"/>
      <c r="E61006" s="148"/>
      <c r="F61006" s="148"/>
      <c r="G61006" s="149"/>
      <c r="H61006" s="148"/>
      <c r="I61006"/>
    </row>
    <row r="61007" spans="1:9" x14ac:dyDescent="0.25">
      <c r="A61007"/>
      <c r="B61007"/>
      <c r="C61007"/>
      <c r="D61007"/>
      <c r="E61007" s="148"/>
      <c r="F61007" s="148"/>
      <c r="G61007" s="149"/>
      <c r="H61007" s="148"/>
      <c r="I61007"/>
    </row>
    <row r="61008" spans="1:9" x14ac:dyDescent="0.25">
      <c r="A61008"/>
      <c r="B61008"/>
      <c r="C61008"/>
      <c r="D61008"/>
      <c r="E61008" s="148"/>
      <c r="F61008" s="148"/>
      <c r="G61008" s="149"/>
      <c r="H61008" s="148"/>
      <c r="I61008"/>
    </row>
    <row r="61009" spans="1:9" x14ac:dyDescent="0.25">
      <c r="A61009"/>
      <c r="B61009"/>
      <c r="C61009"/>
      <c r="D61009"/>
      <c r="E61009" s="148"/>
      <c r="F61009" s="148"/>
      <c r="G61009" s="149"/>
      <c r="H61009" s="148"/>
      <c r="I61009"/>
    </row>
    <row r="61010" spans="1:9" x14ac:dyDescent="0.25">
      <c r="A61010"/>
      <c r="B61010"/>
      <c r="C61010"/>
      <c r="D61010"/>
      <c r="E61010" s="148"/>
      <c r="F61010" s="148"/>
      <c r="G61010" s="149"/>
      <c r="H61010" s="148"/>
      <c r="I61010"/>
    </row>
    <row r="61011" spans="1:9" x14ac:dyDescent="0.25">
      <c r="A61011"/>
      <c r="B61011"/>
      <c r="C61011"/>
      <c r="D61011"/>
      <c r="E61011" s="148"/>
      <c r="F61011" s="148"/>
      <c r="G61011" s="149"/>
      <c r="H61011" s="148"/>
      <c r="I61011"/>
    </row>
    <row r="61012" spans="1:9" x14ac:dyDescent="0.25">
      <c r="A61012"/>
      <c r="B61012"/>
      <c r="C61012"/>
      <c r="D61012"/>
      <c r="E61012" s="148"/>
      <c r="F61012" s="148"/>
      <c r="G61012" s="149"/>
      <c r="H61012" s="148"/>
      <c r="I61012"/>
    </row>
    <row r="61013" spans="1:9" x14ac:dyDescent="0.25">
      <c r="A61013"/>
      <c r="B61013"/>
      <c r="C61013"/>
      <c r="D61013"/>
      <c r="E61013" s="148"/>
      <c r="F61013" s="148"/>
      <c r="G61013" s="149"/>
      <c r="H61013" s="148"/>
      <c r="I61013"/>
    </row>
    <row r="61014" spans="1:9" x14ac:dyDescent="0.25">
      <c r="A61014"/>
      <c r="B61014"/>
      <c r="C61014"/>
      <c r="D61014"/>
      <c r="E61014" s="148"/>
      <c r="F61014" s="148"/>
      <c r="G61014" s="149"/>
      <c r="H61014" s="148"/>
      <c r="I61014"/>
    </row>
    <row r="61015" spans="1:9" x14ac:dyDescent="0.25">
      <c r="A61015"/>
      <c r="B61015"/>
      <c r="C61015"/>
      <c r="D61015"/>
      <c r="E61015" s="148"/>
      <c r="F61015" s="148"/>
      <c r="G61015" s="149"/>
      <c r="H61015" s="148"/>
      <c r="I61015"/>
    </row>
    <row r="61016" spans="1:9" x14ac:dyDescent="0.25">
      <c r="A61016"/>
      <c r="B61016"/>
      <c r="C61016"/>
      <c r="D61016"/>
      <c r="E61016" s="148"/>
      <c r="F61016" s="148"/>
      <c r="G61016" s="149"/>
      <c r="H61016" s="148"/>
      <c r="I61016"/>
    </row>
    <row r="61017" spans="1:9" x14ac:dyDescent="0.25">
      <c r="A61017"/>
      <c r="B61017"/>
      <c r="C61017"/>
      <c r="D61017"/>
      <c r="E61017" s="148"/>
      <c r="F61017" s="148"/>
      <c r="G61017" s="149"/>
      <c r="H61017" s="148"/>
      <c r="I61017"/>
    </row>
    <row r="61018" spans="1:9" x14ac:dyDescent="0.25">
      <c r="A61018"/>
      <c r="B61018"/>
      <c r="C61018"/>
      <c r="D61018"/>
      <c r="E61018" s="148"/>
      <c r="F61018" s="148"/>
      <c r="G61018" s="149"/>
      <c r="H61018" s="148"/>
      <c r="I61018"/>
    </row>
    <row r="61019" spans="1:9" x14ac:dyDescent="0.25">
      <c r="A61019"/>
      <c r="B61019"/>
      <c r="C61019"/>
      <c r="D61019"/>
      <c r="E61019" s="148"/>
      <c r="F61019" s="148"/>
      <c r="G61019" s="149"/>
      <c r="H61019" s="148"/>
      <c r="I61019"/>
    </row>
    <row r="61020" spans="1:9" x14ac:dyDescent="0.25">
      <c r="A61020"/>
      <c r="B61020"/>
      <c r="C61020"/>
      <c r="D61020"/>
      <c r="E61020" s="148"/>
      <c r="F61020" s="148"/>
      <c r="G61020" s="149"/>
      <c r="H61020" s="148"/>
      <c r="I61020"/>
    </row>
    <row r="61021" spans="1:9" x14ac:dyDescent="0.25">
      <c r="A61021"/>
      <c r="B61021"/>
      <c r="C61021"/>
      <c r="D61021"/>
      <c r="E61021" s="148"/>
      <c r="F61021" s="148"/>
      <c r="G61021" s="149"/>
      <c r="H61021" s="148"/>
      <c r="I61021"/>
    </row>
    <row r="61022" spans="1:9" x14ac:dyDescent="0.25">
      <c r="A61022"/>
      <c r="B61022"/>
      <c r="C61022"/>
      <c r="D61022"/>
      <c r="E61022" s="148"/>
      <c r="F61022" s="148"/>
      <c r="G61022" s="149"/>
      <c r="H61022" s="148"/>
      <c r="I61022"/>
    </row>
    <row r="61023" spans="1:9" x14ac:dyDescent="0.25">
      <c r="A61023"/>
      <c r="B61023"/>
      <c r="C61023"/>
      <c r="D61023"/>
      <c r="E61023" s="148"/>
      <c r="F61023" s="148"/>
      <c r="G61023" s="149"/>
      <c r="H61023" s="148"/>
      <c r="I61023"/>
    </row>
    <row r="61024" spans="1:9" x14ac:dyDescent="0.25">
      <c r="A61024"/>
      <c r="B61024"/>
      <c r="C61024"/>
      <c r="D61024"/>
      <c r="E61024" s="148"/>
      <c r="F61024" s="148"/>
      <c r="G61024" s="149"/>
      <c r="H61024" s="148"/>
      <c r="I61024"/>
    </row>
    <row r="61025" spans="1:9" x14ac:dyDescent="0.25">
      <c r="A61025"/>
      <c r="B61025"/>
      <c r="C61025"/>
      <c r="D61025"/>
      <c r="E61025" s="148"/>
      <c r="F61025" s="148"/>
      <c r="G61025" s="149"/>
      <c r="H61025" s="148"/>
      <c r="I61025"/>
    </row>
    <row r="61026" spans="1:9" x14ac:dyDescent="0.25">
      <c r="A61026"/>
      <c r="B61026"/>
      <c r="C61026"/>
      <c r="D61026"/>
      <c r="E61026" s="148"/>
      <c r="F61026" s="148"/>
      <c r="G61026" s="149"/>
      <c r="H61026" s="148"/>
      <c r="I61026"/>
    </row>
    <row r="61027" spans="1:9" x14ac:dyDescent="0.25">
      <c r="A61027"/>
      <c r="B61027"/>
      <c r="C61027"/>
      <c r="D61027"/>
      <c r="E61027" s="148"/>
      <c r="F61027" s="148"/>
      <c r="G61027" s="149"/>
      <c r="H61027" s="148"/>
      <c r="I61027"/>
    </row>
    <row r="61028" spans="1:9" x14ac:dyDescent="0.25">
      <c r="A61028"/>
      <c r="B61028"/>
      <c r="C61028"/>
      <c r="D61028"/>
      <c r="E61028" s="148"/>
      <c r="F61028" s="148"/>
      <c r="G61028" s="149"/>
      <c r="H61028" s="148"/>
      <c r="I61028"/>
    </row>
    <row r="61029" spans="1:9" x14ac:dyDescent="0.25">
      <c r="A61029"/>
      <c r="B61029"/>
      <c r="C61029"/>
      <c r="D61029"/>
      <c r="E61029" s="148"/>
      <c r="F61029" s="148"/>
      <c r="G61029" s="149"/>
      <c r="H61029" s="148"/>
      <c r="I61029"/>
    </row>
    <row r="61030" spans="1:9" x14ac:dyDescent="0.25">
      <c r="A61030"/>
      <c r="B61030"/>
      <c r="C61030"/>
      <c r="D61030"/>
      <c r="E61030" s="148"/>
      <c r="F61030" s="148"/>
      <c r="G61030" s="149"/>
      <c r="H61030" s="148"/>
      <c r="I61030"/>
    </row>
    <row r="61031" spans="1:9" x14ac:dyDescent="0.25">
      <c r="A61031"/>
      <c r="B61031"/>
      <c r="C61031"/>
      <c r="D61031"/>
      <c r="E61031" s="148"/>
      <c r="F61031" s="148"/>
      <c r="G61031" s="149"/>
      <c r="H61031" s="148"/>
      <c r="I61031"/>
    </row>
    <row r="61032" spans="1:9" x14ac:dyDescent="0.25">
      <c r="A61032"/>
      <c r="B61032"/>
      <c r="C61032"/>
      <c r="D61032"/>
      <c r="E61032" s="148"/>
      <c r="F61032" s="148"/>
      <c r="G61032" s="149"/>
      <c r="H61032" s="148"/>
      <c r="I61032"/>
    </row>
    <row r="61033" spans="1:9" x14ac:dyDescent="0.25">
      <c r="A61033"/>
      <c r="B61033"/>
      <c r="C61033"/>
      <c r="D61033"/>
      <c r="E61033" s="148"/>
      <c r="F61033" s="148"/>
      <c r="G61033" s="149"/>
      <c r="H61033" s="148"/>
      <c r="I61033"/>
    </row>
    <row r="61034" spans="1:9" x14ac:dyDescent="0.25">
      <c r="A61034"/>
      <c r="B61034"/>
      <c r="C61034"/>
      <c r="D61034"/>
      <c r="E61034" s="148"/>
      <c r="F61034" s="148"/>
      <c r="G61034" s="149"/>
      <c r="H61034" s="148"/>
      <c r="I61034"/>
    </row>
    <row r="61035" spans="1:9" x14ac:dyDescent="0.25">
      <c r="A61035"/>
      <c r="B61035"/>
      <c r="C61035"/>
      <c r="D61035"/>
      <c r="E61035" s="148"/>
      <c r="F61035" s="148"/>
      <c r="G61035" s="149"/>
      <c r="H61035" s="148"/>
      <c r="I61035"/>
    </row>
    <row r="61036" spans="1:9" x14ac:dyDescent="0.25">
      <c r="A61036"/>
      <c r="B61036"/>
      <c r="C61036"/>
      <c r="D61036"/>
      <c r="E61036" s="148"/>
      <c r="F61036" s="148"/>
      <c r="G61036" s="149"/>
      <c r="H61036" s="148"/>
      <c r="I61036"/>
    </row>
    <row r="61037" spans="1:9" x14ac:dyDescent="0.25">
      <c r="A61037"/>
      <c r="B61037"/>
      <c r="C61037"/>
      <c r="D61037"/>
      <c r="E61037" s="148"/>
      <c r="F61037" s="148"/>
      <c r="G61037" s="149"/>
      <c r="H61037" s="148"/>
      <c r="I61037"/>
    </row>
    <row r="61038" spans="1:9" x14ac:dyDescent="0.25">
      <c r="A61038"/>
      <c r="B61038"/>
      <c r="C61038"/>
      <c r="D61038"/>
      <c r="E61038" s="148"/>
      <c r="F61038" s="148"/>
      <c r="G61038" s="149"/>
      <c r="H61038" s="148"/>
      <c r="I61038"/>
    </row>
    <row r="61039" spans="1:9" x14ac:dyDescent="0.25">
      <c r="A61039"/>
      <c r="B61039"/>
      <c r="C61039"/>
      <c r="D61039"/>
      <c r="E61039" s="148"/>
      <c r="F61039" s="148"/>
      <c r="G61039" s="149"/>
      <c r="H61039" s="148"/>
      <c r="I61039"/>
    </row>
    <row r="61040" spans="1:9" x14ac:dyDescent="0.25">
      <c r="A61040"/>
      <c r="B61040"/>
      <c r="C61040"/>
      <c r="D61040"/>
      <c r="E61040" s="148"/>
      <c r="F61040" s="148"/>
      <c r="G61040" s="149"/>
      <c r="H61040" s="148"/>
      <c r="I61040"/>
    </row>
    <row r="61041" spans="1:9" x14ac:dyDescent="0.25">
      <c r="A61041"/>
      <c r="B61041"/>
      <c r="C61041"/>
      <c r="D61041"/>
      <c r="E61041" s="148"/>
      <c r="F61041" s="148"/>
      <c r="G61041" s="149"/>
      <c r="H61041" s="148"/>
      <c r="I61041"/>
    </row>
    <row r="61042" spans="1:9" x14ac:dyDescent="0.25">
      <c r="A61042"/>
      <c r="B61042"/>
      <c r="C61042"/>
      <c r="D61042"/>
      <c r="E61042" s="148"/>
      <c r="F61042" s="148"/>
      <c r="G61042" s="149"/>
      <c r="H61042" s="148"/>
      <c r="I61042"/>
    </row>
    <row r="61043" spans="1:9" x14ac:dyDescent="0.25">
      <c r="A61043"/>
      <c r="B61043"/>
      <c r="C61043"/>
      <c r="D61043"/>
      <c r="E61043" s="148"/>
      <c r="F61043" s="148"/>
      <c r="G61043" s="149"/>
      <c r="H61043" s="148"/>
      <c r="I61043"/>
    </row>
    <row r="61044" spans="1:9" x14ac:dyDescent="0.25">
      <c r="A61044"/>
      <c r="B61044"/>
      <c r="C61044"/>
      <c r="D61044"/>
      <c r="E61044" s="148"/>
      <c r="F61044" s="148"/>
      <c r="G61044" s="149"/>
      <c r="H61044" s="148"/>
      <c r="I61044"/>
    </row>
    <row r="61045" spans="1:9" x14ac:dyDescent="0.25">
      <c r="A61045"/>
      <c r="B61045"/>
      <c r="C61045"/>
      <c r="D61045"/>
      <c r="E61045" s="148"/>
      <c r="F61045" s="148"/>
      <c r="G61045" s="149"/>
      <c r="H61045" s="148"/>
      <c r="I61045"/>
    </row>
    <row r="61046" spans="1:9" x14ac:dyDescent="0.25">
      <c r="A61046"/>
      <c r="B61046"/>
      <c r="C61046"/>
      <c r="D61046"/>
      <c r="E61046" s="148"/>
      <c r="F61046" s="148"/>
      <c r="G61046" s="149"/>
      <c r="H61046" s="148"/>
      <c r="I61046"/>
    </row>
    <row r="61047" spans="1:9" x14ac:dyDescent="0.25">
      <c r="A61047"/>
      <c r="B61047"/>
      <c r="C61047"/>
      <c r="D61047"/>
      <c r="E61047" s="148"/>
      <c r="F61047" s="148"/>
      <c r="G61047" s="149"/>
      <c r="H61047" s="148"/>
      <c r="I61047"/>
    </row>
    <row r="61048" spans="1:9" x14ac:dyDescent="0.25">
      <c r="A61048"/>
      <c r="B61048"/>
      <c r="C61048"/>
      <c r="D61048"/>
      <c r="E61048" s="148"/>
      <c r="F61048" s="148"/>
      <c r="G61048" s="149"/>
      <c r="H61048" s="148"/>
      <c r="I61048"/>
    </row>
    <row r="61049" spans="1:9" x14ac:dyDescent="0.25">
      <c r="A61049"/>
      <c r="B61049"/>
      <c r="C61049"/>
      <c r="D61049"/>
      <c r="E61049" s="148"/>
      <c r="F61049" s="148"/>
      <c r="G61049" s="149"/>
      <c r="H61049" s="148"/>
      <c r="I61049"/>
    </row>
    <row r="61050" spans="1:9" x14ac:dyDescent="0.25">
      <c r="A61050"/>
      <c r="B61050"/>
      <c r="C61050"/>
      <c r="D61050"/>
      <c r="E61050" s="148"/>
      <c r="F61050" s="148"/>
      <c r="G61050" s="149"/>
      <c r="H61050" s="148"/>
      <c r="I61050"/>
    </row>
    <row r="61051" spans="1:9" x14ac:dyDescent="0.25">
      <c r="A61051"/>
      <c r="B61051"/>
      <c r="C61051"/>
      <c r="D61051"/>
      <c r="E61051" s="148"/>
      <c r="F61051" s="148"/>
      <c r="G61051" s="149"/>
      <c r="H61051" s="148"/>
      <c r="I61051"/>
    </row>
    <row r="61052" spans="1:9" x14ac:dyDescent="0.25">
      <c r="A61052"/>
      <c r="B61052"/>
      <c r="C61052"/>
      <c r="D61052"/>
      <c r="E61052" s="148"/>
      <c r="F61052" s="148"/>
      <c r="G61052" s="149"/>
      <c r="H61052" s="148"/>
      <c r="I61052"/>
    </row>
    <row r="61053" spans="1:9" x14ac:dyDescent="0.25">
      <c r="A61053"/>
      <c r="B61053"/>
      <c r="C61053"/>
      <c r="D61053"/>
      <c r="E61053" s="148"/>
      <c r="F61053" s="148"/>
      <c r="G61053" s="149"/>
      <c r="H61053" s="148"/>
      <c r="I61053"/>
    </row>
    <row r="61054" spans="1:9" x14ac:dyDescent="0.25">
      <c r="A61054"/>
      <c r="B61054"/>
      <c r="C61054"/>
      <c r="D61054"/>
      <c r="E61054" s="148"/>
      <c r="F61054" s="148"/>
      <c r="G61054" s="149"/>
      <c r="H61054" s="148"/>
      <c r="I61054"/>
    </row>
    <row r="61055" spans="1:9" x14ac:dyDescent="0.25">
      <c r="A61055"/>
      <c r="B61055"/>
      <c r="C61055"/>
      <c r="D61055"/>
      <c r="E61055" s="148"/>
      <c r="F61055" s="148"/>
      <c r="G61055" s="149"/>
      <c r="H61055" s="148"/>
      <c r="I61055"/>
    </row>
    <row r="61056" spans="1:9" x14ac:dyDescent="0.25">
      <c r="A61056"/>
      <c r="B61056"/>
      <c r="C61056"/>
      <c r="D61056"/>
      <c r="E61056" s="148"/>
      <c r="F61056" s="148"/>
      <c r="G61056" s="149"/>
      <c r="H61056" s="148"/>
      <c r="I61056"/>
    </row>
    <row r="61057" spans="1:9" x14ac:dyDescent="0.25">
      <c r="A61057"/>
      <c r="B61057"/>
      <c r="C61057"/>
      <c r="D61057"/>
      <c r="E61057" s="148"/>
      <c r="F61057" s="148"/>
      <c r="G61057" s="149"/>
      <c r="H61057" s="148"/>
      <c r="I61057"/>
    </row>
    <row r="61058" spans="1:9" x14ac:dyDescent="0.25">
      <c r="A61058"/>
      <c r="B61058"/>
      <c r="C61058"/>
      <c r="D61058"/>
      <c r="E61058" s="148"/>
      <c r="F61058" s="148"/>
      <c r="G61058" s="149"/>
      <c r="H61058" s="148"/>
      <c r="I61058"/>
    </row>
    <row r="61059" spans="1:9" x14ac:dyDescent="0.25">
      <c r="A61059"/>
      <c r="B61059"/>
      <c r="C61059"/>
      <c r="D61059"/>
      <c r="E61059" s="148"/>
      <c r="F61059" s="148"/>
      <c r="G61059" s="149"/>
      <c r="H61059" s="148"/>
      <c r="I61059"/>
    </row>
    <row r="61060" spans="1:9" x14ac:dyDescent="0.25">
      <c r="A61060"/>
      <c r="B61060"/>
      <c r="C61060"/>
      <c r="D61060"/>
      <c r="E61060" s="148"/>
      <c r="F61060" s="148"/>
      <c r="G61060" s="149"/>
      <c r="H61060" s="148"/>
      <c r="I61060"/>
    </row>
    <row r="61061" spans="1:9" x14ac:dyDescent="0.25">
      <c r="A61061"/>
      <c r="B61061"/>
      <c r="C61061"/>
      <c r="D61061"/>
      <c r="E61061" s="148"/>
      <c r="F61061" s="148"/>
      <c r="G61061" s="149"/>
      <c r="H61061" s="148"/>
      <c r="I61061"/>
    </row>
    <row r="61062" spans="1:9" x14ac:dyDescent="0.25">
      <c r="A61062"/>
      <c r="B61062"/>
      <c r="C61062"/>
      <c r="D61062"/>
      <c r="E61062" s="148"/>
      <c r="F61062" s="148"/>
      <c r="G61062" s="149"/>
      <c r="H61062" s="148"/>
      <c r="I61062"/>
    </row>
    <row r="61063" spans="1:9" x14ac:dyDescent="0.25">
      <c r="A61063"/>
      <c r="B61063"/>
      <c r="C61063"/>
      <c r="D61063"/>
      <c r="E61063" s="148"/>
      <c r="F61063" s="148"/>
      <c r="G61063" s="149"/>
      <c r="H61063" s="148"/>
      <c r="I61063"/>
    </row>
    <row r="61064" spans="1:9" x14ac:dyDescent="0.25">
      <c r="A61064"/>
      <c r="B61064"/>
      <c r="C61064"/>
      <c r="D61064"/>
      <c r="E61064" s="148"/>
      <c r="F61064" s="148"/>
      <c r="G61064" s="149"/>
      <c r="H61064" s="148"/>
      <c r="I61064"/>
    </row>
    <row r="61065" spans="1:9" x14ac:dyDescent="0.25">
      <c r="A61065"/>
      <c r="B61065"/>
      <c r="C61065"/>
      <c r="D61065"/>
      <c r="E61065" s="148"/>
      <c r="F61065" s="148"/>
      <c r="G61065" s="149"/>
      <c r="H61065" s="148"/>
      <c r="I61065"/>
    </row>
    <row r="61066" spans="1:9" x14ac:dyDescent="0.25">
      <c r="A61066"/>
      <c r="B61066"/>
      <c r="C61066"/>
      <c r="D61066"/>
      <c r="E61066" s="148"/>
      <c r="F61066" s="148"/>
      <c r="G61066" s="149"/>
      <c r="H61066" s="148"/>
      <c r="I61066"/>
    </row>
    <row r="61067" spans="1:9" x14ac:dyDescent="0.25">
      <c r="A61067"/>
      <c r="B61067"/>
      <c r="C61067"/>
      <c r="D61067"/>
      <c r="E61067" s="148"/>
      <c r="F61067" s="148"/>
      <c r="G61067" s="149"/>
      <c r="H61067" s="148"/>
      <c r="I61067"/>
    </row>
    <row r="61068" spans="1:9" x14ac:dyDescent="0.25">
      <c r="A61068"/>
      <c r="B61068"/>
      <c r="C61068"/>
      <c r="D61068"/>
      <c r="E61068" s="148"/>
      <c r="F61068" s="148"/>
      <c r="G61068" s="149"/>
      <c r="H61068" s="148"/>
      <c r="I61068"/>
    </row>
    <row r="61069" spans="1:9" x14ac:dyDescent="0.25">
      <c r="A61069"/>
      <c r="B61069"/>
      <c r="C61069"/>
      <c r="D61069"/>
      <c r="E61069" s="148"/>
      <c r="F61069" s="148"/>
      <c r="G61069" s="149"/>
      <c r="H61069" s="148"/>
      <c r="I61069"/>
    </row>
    <row r="61070" spans="1:9" x14ac:dyDescent="0.25">
      <c r="A61070"/>
      <c r="B61070"/>
      <c r="C61070"/>
      <c r="D61070"/>
      <c r="E61070" s="148"/>
      <c r="F61070" s="148"/>
      <c r="G61070" s="149"/>
      <c r="H61070" s="148"/>
      <c r="I61070"/>
    </row>
    <row r="61071" spans="1:9" x14ac:dyDescent="0.25">
      <c r="A61071"/>
      <c r="B61071"/>
      <c r="C61071"/>
      <c r="D61071"/>
      <c r="E61071" s="148"/>
      <c r="F61071" s="148"/>
      <c r="G61071" s="149"/>
      <c r="H61071" s="148"/>
      <c r="I61071"/>
    </row>
    <row r="61072" spans="1:9" x14ac:dyDescent="0.25">
      <c r="A61072"/>
      <c r="B61072"/>
      <c r="C61072"/>
      <c r="D61072"/>
      <c r="E61072" s="148"/>
      <c r="F61072" s="148"/>
      <c r="G61072" s="149"/>
      <c r="H61072" s="148"/>
      <c r="I61072"/>
    </row>
    <row r="61073" spans="1:9" x14ac:dyDescent="0.25">
      <c r="A61073"/>
      <c r="B61073"/>
      <c r="C61073"/>
      <c r="D61073"/>
      <c r="E61073" s="148"/>
      <c r="F61073" s="148"/>
      <c r="G61073" s="149"/>
      <c r="H61073" s="148"/>
      <c r="I61073"/>
    </row>
    <row r="61074" spans="1:9" x14ac:dyDescent="0.25">
      <c r="A61074"/>
      <c r="B61074"/>
      <c r="C61074"/>
      <c r="D61074"/>
      <c r="E61074" s="148"/>
      <c r="F61074" s="148"/>
      <c r="G61074" s="149"/>
      <c r="H61074" s="148"/>
      <c r="I61074"/>
    </row>
    <row r="61075" spans="1:9" x14ac:dyDescent="0.25">
      <c r="A61075"/>
      <c r="B61075"/>
      <c r="C61075"/>
      <c r="D61075"/>
      <c r="E61075" s="148"/>
      <c r="F61075" s="148"/>
      <c r="G61075" s="149"/>
      <c r="H61075" s="148"/>
      <c r="I61075"/>
    </row>
    <row r="61076" spans="1:9" x14ac:dyDescent="0.25">
      <c r="A61076"/>
      <c r="B61076"/>
      <c r="C61076"/>
      <c r="D61076"/>
      <c r="E61076" s="148"/>
      <c r="F61076" s="148"/>
      <c r="G61076" s="149"/>
      <c r="H61076" s="148"/>
      <c r="I61076"/>
    </row>
    <row r="61077" spans="1:9" x14ac:dyDescent="0.25">
      <c r="A61077"/>
      <c r="B61077"/>
      <c r="C61077"/>
      <c r="D61077"/>
      <c r="E61077" s="148"/>
      <c r="F61077" s="148"/>
      <c r="G61077" s="149"/>
      <c r="H61077" s="148"/>
      <c r="I61077"/>
    </row>
    <row r="61078" spans="1:9" x14ac:dyDescent="0.25">
      <c r="A61078"/>
      <c r="B61078"/>
      <c r="C61078"/>
      <c r="D61078"/>
      <c r="E61078" s="148"/>
      <c r="F61078" s="148"/>
      <c r="G61078" s="149"/>
      <c r="H61078" s="148"/>
      <c r="I61078"/>
    </row>
    <row r="61079" spans="1:9" x14ac:dyDescent="0.25">
      <c r="A61079"/>
      <c r="B61079"/>
      <c r="C61079"/>
      <c r="D61079"/>
      <c r="E61079" s="148"/>
      <c r="F61079" s="148"/>
      <c r="G61079" s="149"/>
      <c r="H61079" s="148"/>
      <c r="I61079"/>
    </row>
    <row r="61080" spans="1:9" x14ac:dyDescent="0.25">
      <c r="A61080"/>
      <c r="B61080"/>
      <c r="C61080"/>
      <c r="D61080"/>
      <c r="E61080" s="148"/>
      <c r="F61080" s="148"/>
      <c r="G61080" s="149"/>
      <c r="H61080" s="148"/>
      <c r="I61080"/>
    </row>
    <row r="61081" spans="1:9" x14ac:dyDescent="0.25">
      <c r="A61081"/>
      <c r="B61081"/>
      <c r="C61081"/>
      <c r="D61081"/>
      <c r="E61081" s="148"/>
      <c r="F61081" s="148"/>
      <c r="G61081" s="149"/>
      <c r="H61081" s="148"/>
      <c r="I61081"/>
    </row>
    <row r="61082" spans="1:9" x14ac:dyDescent="0.25">
      <c r="A61082"/>
      <c r="B61082"/>
      <c r="C61082"/>
      <c r="D61082"/>
      <c r="E61082" s="148"/>
      <c r="F61082" s="148"/>
      <c r="G61082" s="149"/>
      <c r="H61082" s="148"/>
      <c r="I61082"/>
    </row>
    <row r="61083" spans="1:9" x14ac:dyDescent="0.25">
      <c r="A61083"/>
      <c r="B61083"/>
      <c r="C61083"/>
      <c r="D61083"/>
      <c r="E61083" s="148"/>
      <c r="F61083" s="148"/>
      <c r="G61083" s="149"/>
      <c r="H61083" s="148"/>
      <c r="I61083"/>
    </row>
    <row r="61084" spans="1:9" x14ac:dyDescent="0.25">
      <c r="A61084"/>
      <c r="B61084"/>
      <c r="C61084"/>
      <c r="D61084"/>
      <c r="E61084" s="148"/>
      <c r="F61084" s="148"/>
      <c r="G61084" s="149"/>
      <c r="H61084" s="148"/>
      <c r="I61084"/>
    </row>
    <row r="61085" spans="1:9" x14ac:dyDescent="0.25">
      <c r="A61085"/>
      <c r="B61085"/>
      <c r="C61085"/>
      <c r="D61085"/>
      <c r="E61085" s="148"/>
      <c r="F61085" s="148"/>
      <c r="G61085" s="149"/>
      <c r="H61085" s="148"/>
      <c r="I61085"/>
    </row>
    <row r="61086" spans="1:9" x14ac:dyDescent="0.25">
      <c r="A61086"/>
      <c r="B61086"/>
      <c r="C61086"/>
      <c r="D61086"/>
      <c r="E61086" s="148"/>
      <c r="F61086" s="148"/>
      <c r="G61086" s="149"/>
      <c r="H61086" s="148"/>
      <c r="I61086"/>
    </row>
    <row r="61087" spans="1:9" x14ac:dyDescent="0.25">
      <c r="A61087"/>
      <c r="B61087"/>
      <c r="C61087"/>
      <c r="D61087"/>
      <c r="E61087" s="148"/>
      <c r="F61087" s="148"/>
      <c r="G61087" s="149"/>
      <c r="H61087" s="148"/>
      <c r="I61087"/>
    </row>
    <row r="61088" spans="1:9" x14ac:dyDescent="0.25">
      <c r="A61088"/>
      <c r="B61088"/>
      <c r="C61088"/>
      <c r="D61088"/>
      <c r="E61088" s="148"/>
      <c r="F61088" s="148"/>
      <c r="G61088" s="149"/>
      <c r="H61088" s="148"/>
      <c r="I61088"/>
    </row>
    <row r="61089" spans="1:9" x14ac:dyDescent="0.25">
      <c r="A61089"/>
      <c r="B61089"/>
      <c r="C61089"/>
      <c r="D61089"/>
      <c r="E61089" s="148"/>
      <c r="F61089" s="148"/>
      <c r="G61089" s="149"/>
      <c r="H61089" s="148"/>
      <c r="I61089"/>
    </row>
    <row r="61090" spans="1:9" x14ac:dyDescent="0.25">
      <c r="A61090"/>
      <c r="B61090"/>
      <c r="C61090"/>
      <c r="D61090"/>
      <c r="E61090" s="148"/>
      <c r="F61090" s="148"/>
      <c r="G61090" s="149"/>
      <c r="H61090" s="148"/>
      <c r="I61090"/>
    </row>
    <row r="61091" spans="1:9" x14ac:dyDescent="0.25">
      <c r="A61091"/>
      <c r="B61091"/>
      <c r="C61091"/>
      <c r="D61091"/>
      <c r="E61091" s="148"/>
      <c r="F61091" s="148"/>
      <c r="G61091" s="149"/>
      <c r="H61091" s="148"/>
      <c r="I61091"/>
    </row>
    <row r="61092" spans="1:9" x14ac:dyDescent="0.25">
      <c r="A61092"/>
      <c r="B61092"/>
      <c r="C61092"/>
      <c r="D61092"/>
      <c r="E61092" s="148"/>
      <c r="F61092" s="148"/>
      <c r="G61092" s="149"/>
      <c r="H61092" s="148"/>
      <c r="I61092"/>
    </row>
    <row r="61093" spans="1:9" x14ac:dyDescent="0.25">
      <c r="A61093"/>
      <c r="B61093"/>
      <c r="C61093"/>
      <c r="D61093"/>
      <c r="E61093" s="148"/>
      <c r="F61093" s="148"/>
      <c r="G61093" s="149"/>
      <c r="H61093" s="148"/>
      <c r="I61093"/>
    </row>
    <row r="61094" spans="1:9" x14ac:dyDescent="0.25">
      <c r="A61094"/>
      <c r="B61094"/>
      <c r="C61094"/>
      <c r="D61094"/>
      <c r="E61094" s="148"/>
      <c r="F61094" s="148"/>
      <c r="G61094" s="149"/>
      <c r="H61094" s="148"/>
      <c r="I61094"/>
    </row>
    <row r="61095" spans="1:9" x14ac:dyDescent="0.25">
      <c r="A61095"/>
      <c r="B61095"/>
      <c r="C61095"/>
      <c r="D61095"/>
      <c r="E61095" s="148"/>
      <c r="F61095" s="148"/>
      <c r="G61095" s="149"/>
      <c r="H61095" s="148"/>
      <c r="I61095"/>
    </row>
    <row r="61096" spans="1:9" x14ac:dyDescent="0.25">
      <c r="A61096"/>
      <c r="B61096"/>
      <c r="C61096"/>
      <c r="D61096"/>
      <c r="E61096" s="148"/>
      <c r="F61096" s="148"/>
      <c r="G61096" s="149"/>
      <c r="H61096" s="148"/>
      <c r="I61096"/>
    </row>
    <row r="61097" spans="1:9" x14ac:dyDescent="0.25">
      <c r="A61097"/>
      <c r="B61097"/>
      <c r="C61097"/>
      <c r="D61097"/>
      <c r="E61097" s="148"/>
      <c r="F61097" s="148"/>
      <c r="G61097" s="149"/>
      <c r="H61097" s="148"/>
      <c r="I61097"/>
    </row>
    <row r="61098" spans="1:9" x14ac:dyDescent="0.25">
      <c r="A61098"/>
      <c r="B61098"/>
      <c r="C61098"/>
      <c r="D61098"/>
      <c r="E61098" s="148"/>
      <c r="F61098" s="148"/>
      <c r="G61098" s="149"/>
      <c r="H61098" s="148"/>
      <c r="I61098"/>
    </row>
    <row r="61099" spans="1:9" x14ac:dyDescent="0.25">
      <c r="A61099"/>
      <c r="B61099"/>
      <c r="C61099"/>
      <c r="D61099"/>
      <c r="E61099" s="148"/>
      <c r="F61099" s="148"/>
      <c r="G61099" s="149"/>
      <c r="H61099" s="148"/>
      <c r="I61099"/>
    </row>
    <row r="61100" spans="1:9" x14ac:dyDescent="0.25">
      <c r="A61100"/>
      <c r="B61100"/>
      <c r="C61100"/>
      <c r="D61100"/>
      <c r="E61100" s="148"/>
      <c r="F61100" s="148"/>
      <c r="G61100" s="149"/>
      <c r="H61100" s="148"/>
      <c r="I61100"/>
    </row>
    <row r="61101" spans="1:9" x14ac:dyDescent="0.25">
      <c r="A61101"/>
      <c r="B61101"/>
      <c r="C61101"/>
      <c r="D61101"/>
      <c r="E61101" s="148"/>
      <c r="F61101" s="148"/>
      <c r="G61101" s="149"/>
      <c r="H61101" s="148"/>
      <c r="I61101"/>
    </row>
    <row r="61102" spans="1:9" x14ac:dyDescent="0.25">
      <c r="A61102"/>
      <c r="B61102"/>
      <c r="C61102"/>
      <c r="D61102"/>
      <c r="E61102" s="148"/>
      <c r="F61102" s="148"/>
      <c r="G61102" s="149"/>
      <c r="H61102" s="148"/>
      <c r="I61102"/>
    </row>
    <row r="61103" spans="1:9" x14ac:dyDescent="0.25">
      <c r="A61103"/>
      <c r="B61103"/>
      <c r="C61103"/>
      <c r="D61103"/>
      <c r="E61103" s="148"/>
      <c r="F61103" s="148"/>
      <c r="G61103" s="149"/>
      <c r="H61103" s="148"/>
      <c r="I61103"/>
    </row>
    <row r="61104" spans="1:9" x14ac:dyDescent="0.25">
      <c r="A61104"/>
      <c r="B61104"/>
      <c r="C61104"/>
      <c r="D61104"/>
      <c r="E61104" s="148"/>
      <c r="F61104" s="148"/>
      <c r="G61104" s="149"/>
      <c r="H61104" s="148"/>
      <c r="I61104"/>
    </row>
    <row r="61105" spans="1:9" x14ac:dyDescent="0.25">
      <c r="A61105"/>
      <c r="B61105"/>
      <c r="C61105"/>
      <c r="D61105"/>
      <c r="E61105" s="148"/>
      <c r="F61105" s="148"/>
      <c r="G61105" s="149"/>
      <c r="H61105" s="148"/>
      <c r="I61105"/>
    </row>
    <row r="61106" spans="1:9" x14ac:dyDescent="0.25">
      <c r="A61106"/>
      <c r="B61106"/>
      <c r="C61106"/>
      <c r="D61106"/>
      <c r="E61106" s="148"/>
      <c r="F61106" s="148"/>
      <c r="G61106" s="149"/>
      <c r="H61106" s="148"/>
      <c r="I61106"/>
    </row>
    <row r="61107" spans="1:9" x14ac:dyDescent="0.25">
      <c r="A61107"/>
      <c r="B61107"/>
      <c r="C61107"/>
      <c r="D61107"/>
      <c r="E61107" s="148"/>
      <c r="F61107" s="148"/>
      <c r="G61107" s="149"/>
      <c r="H61107" s="148"/>
      <c r="I61107"/>
    </row>
    <row r="61108" spans="1:9" x14ac:dyDescent="0.25">
      <c r="A61108"/>
      <c r="B61108"/>
      <c r="C61108"/>
      <c r="D61108"/>
      <c r="E61108" s="148"/>
      <c r="F61108" s="148"/>
      <c r="G61108" s="149"/>
      <c r="H61108" s="148"/>
      <c r="I61108"/>
    </row>
    <row r="61109" spans="1:9" x14ac:dyDescent="0.25">
      <c r="A61109"/>
      <c r="B61109"/>
      <c r="C61109"/>
      <c r="D61109"/>
      <c r="E61109" s="148"/>
      <c r="F61109" s="148"/>
      <c r="G61109" s="149"/>
      <c r="H61109" s="148"/>
      <c r="I61109"/>
    </row>
    <row r="61110" spans="1:9" x14ac:dyDescent="0.25">
      <c r="A61110"/>
      <c r="B61110"/>
      <c r="C61110"/>
      <c r="D61110"/>
      <c r="E61110" s="148"/>
      <c r="F61110" s="148"/>
      <c r="G61110" s="149"/>
      <c r="H61110" s="148"/>
      <c r="I61110"/>
    </row>
    <row r="61111" spans="1:9" x14ac:dyDescent="0.25">
      <c r="A61111"/>
      <c r="B61111"/>
      <c r="C61111"/>
      <c r="D61111"/>
      <c r="E61111" s="148"/>
      <c r="F61111" s="148"/>
      <c r="G61111" s="149"/>
      <c r="H61111" s="148"/>
      <c r="I61111"/>
    </row>
    <row r="61112" spans="1:9" x14ac:dyDescent="0.25">
      <c r="A61112"/>
      <c r="B61112"/>
      <c r="C61112"/>
      <c r="D61112"/>
      <c r="E61112" s="148"/>
      <c r="F61112" s="148"/>
      <c r="G61112" s="149"/>
      <c r="H61112" s="148"/>
      <c r="I61112"/>
    </row>
    <row r="61113" spans="1:9" x14ac:dyDescent="0.25">
      <c r="A61113"/>
      <c r="B61113"/>
      <c r="C61113"/>
      <c r="D61113"/>
      <c r="E61113" s="148"/>
      <c r="F61113" s="148"/>
      <c r="G61113" s="149"/>
      <c r="H61113" s="148"/>
      <c r="I61113"/>
    </row>
    <row r="61114" spans="1:9" x14ac:dyDescent="0.25">
      <c r="A61114"/>
      <c r="B61114"/>
      <c r="C61114"/>
      <c r="D61114"/>
      <c r="E61114" s="148"/>
      <c r="F61114" s="148"/>
      <c r="G61114" s="149"/>
      <c r="H61114" s="148"/>
      <c r="I61114"/>
    </row>
    <row r="61115" spans="1:9" x14ac:dyDescent="0.25">
      <c r="A61115"/>
      <c r="B61115"/>
      <c r="C61115"/>
      <c r="D61115"/>
      <c r="E61115" s="148"/>
      <c r="F61115" s="148"/>
      <c r="G61115" s="149"/>
      <c r="H61115" s="148"/>
      <c r="I61115"/>
    </row>
    <row r="61116" spans="1:9" x14ac:dyDescent="0.25">
      <c r="A61116"/>
      <c r="B61116"/>
      <c r="C61116"/>
      <c r="D61116"/>
      <c r="E61116" s="148"/>
      <c r="F61116" s="148"/>
      <c r="G61116" s="149"/>
      <c r="H61116" s="148"/>
      <c r="I61116"/>
    </row>
    <row r="61117" spans="1:9" x14ac:dyDescent="0.25">
      <c r="A61117"/>
      <c r="B61117"/>
      <c r="C61117"/>
      <c r="D61117"/>
      <c r="E61117" s="148"/>
      <c r="F61117" s="148"/>
      <c r="G61117" s="149"/>
      <c r="H61117" s="148"/>
      <c r="I61117"/>
    </row>
    <row r="61118" spans="1:9" x14ac:dyDescent="0.25">
      <c r="A61118"/>
      <c r="B61118"/>
      <c r="C61118"/>
      <c r="D61118"/>
      <c r="E61118" s="148"/>
      <c r="F61118" s="148"/>
      <c r="G61118" s="149"/>
      <c r="H61118" s="148"/>
      <c r="I61118"/>
    </row>
    <row r="61119" spans="1:9" x14ac:dyDescent="0.25">
      <c r="A61119"/>
      <c r="B61119"/>
      <c r="C61119"/>
      <c r="D61119"/>
      <c r="E61119" s="148"/>
      <c r="F61119" s="148"/>
      <c r="G61119" s="149"/>
      <c r="H61119" s="148"/>
      <c r="I61119"/>
    </row>
    <row r="61120" spans="1:9" x14ac:dyDescent="0.25">
      <c r="A61120"/>
      <c r="B61120"/>
      <c r="C61120"/>
      <c r="D61120"/>
      <c r="E61120" s="148"/>
      <c r="F61120" s="148"/>
      <c r="G61120" s="149"/>
      <c r="H61120" s="148"/>
      <c r="I61120"/>
    </row>
    <row r="61121" spans="1:9" x14ac:dyDescent="0.25">
      <c r="A61121"/>
      <c r="B61121"/>
      <c r="C61121"/>
      <c r="D61121"/>
      <c r="E61121" s="148"/>
      <c r="F61121" s="148"/>
      <c r="G61121" s="149"/>
      <c r="H61121" s="148"/>
      <c r="I61121"/>
    </row>
    <row r="61122" spans="1:9" x14ac:dyDescent="0.25">
      <c r="A61122"/>
      <c r="B61122"/>
      <c r="C61122"/>
      <c r="D61122"/>
      <c r="E61122" s="148"/>
      <c r="F61122" s="148"/>
      <c r="G61122" s="149"/>
      <c r="H61122" s="148"/>
      <c r="I61122"/>
    </row>
    <row r="61123" spans="1:9" x14ac:dyDescent="0.25">
      <c r="A61123"/>
      <c r="B61123"/>
      <c r="C61123"/>
      <c r="D61123"/>
      <c r="E61123" s="148"/>
      <c r="F61123" s="148"/>
      <c r="G61123" s="149"/>
      <c r="H61123" s="148"/>
      <c r="I61123"/>
    </row>
    <row r="61124" spans="1:9" x14ac:dyDescent="0.25">
      <c r="A61124"/>
      <c r="B61124"/>
      <c r="C61124"/>
      <c r="D61124"/>
      <c r="E61124" s="148"/>
      <c r="F61124" s="148"/>
      <c r="G61124" s="149"/>
      <c r="H61124" s="148"/>
      <c r="I61124"/>
    </row>
    <row r="61125" spans="1:9" x14ac:dyDescent="0.25">
      <c r="A61125"/>
      <c r="B61125"/>
      <c r="C61125"/>
      <c r="D61125"/>
      <c r="E61125" s="148"/>
      <c r="F61125" s="148"/>
      <c r="G61125" s="149"/>
      <c r="H61125" s="148"/>
      <c r="I61125"/>
    </row>
    <row r="61126" spans="1:9" x14ac:dyDescent="0.25">
      <c r="A61126"/>
      <c r="B61126"/>
      <c r="C61126"/>
      <c r="D61126"/>
      <c r="E61126" s="148"/>
      <c r="F61126" s="148"/>
      <c r="G61126" s="149"/>
      <c r="H61126" s="148"/>
      <c r="I61126"/>
    </row>
    <row r="61127" spans="1:9" x14ac:dyDescent="0.25">
      <c r="A61127"/>
      <c r="B61127"/>
      <c r="C61127"/>
      <c r="D61127"/>
      <c r="E61127" s="148"/>
      <c r="F61127" s="148"/>
      <c r="G61127" s="149"/>
      <c r="H61127" s="148"/>
      <c r="I61127"/>
    </row>
    <row r="61128" spans="1:9" x14ac:dyDescent="0.25">
      <c r="A61128"/>
      <c r="B61128"/>
      <c r="C61128"/>
      <c r="D61128"/>
      <c r="E61128" s="148"/>
      <c r="F61128" s="148"/>
      <c r="G61128" s="149"/>
      <c r="H61128" s="148"/>
      <c r="I61128"/>
    </row>
    <row r="61129" spans="1:9" x14ac:dyDescent="0.25">
      <c r="A61129"/>
      <c r="B61129"/>
      <c r="C61129"/>
      <c r="D61129"/>
      <c r="E61129" s="148"/>
      <c r="F61129" s="148"/>
      <c r="G61129" s="149"/>
      <c r="H61129" s="148"/>
      <c r="I61129"/>
    </row>
    <row r="61130" spans="1:9" x14ac:dyDescent="0.25">
      <c r="A61130"/>
      <c r="B61130"/>
      <c r="C61130"/>
      <c r="D61130"/>
      <c r="E61130" s="148"/>
      <c r="F61130" s="148"/>
      <c r="G61130" s="149"/>
      <c r="H61130" s="148"/>
      <c r="I61130"/>
    </row>
    <row r="61131" spans="1:9" x14ac:dyDescent="0.25">
      <c r="A61131"/>
      <c r="B61131"/>
      <c r="C61131"/>
      <c r="D61131"/>
      <c r="E61131" s="148"/>
      <c r="F61131" s="148"/>
      <c r="G61131" s="149"/>
      <c r="H61131" s="148"/>
      <c r="I61131"/>
    </row>
    <row r="61132" spans="1:9" x14ac:dyDescent="0.25">
      <c r="A61132"/>
      <c r="B61132"/>
      <c r="C61132"/>
      <c r="D61132"/>
      <c r="E61132" s="148"/>
      <c r="F61132" s="148"/>
      <c r="G61132" s="149"/>
      <c r="H61132" s="148"/>
      <c r="I61132"/>
    </row>
    <row r="61133" spans="1:9" x14ac:dyDescent="0.25">
      <c r="A61133"/>
      <c r="B61133"/>
      <c r="C61133"/>
      <c r="D61133"/>
      <c r="E61133" s="148"/>
      <c r="F61133" s="148"/>
      <c r="G61133" s="149"/>
      <c r="H61133" s="148"/>
      <c r="I61133"/>
    </row>
    <row r="61134" spans="1:9" x14ac:dyDescent="0.25">
      <c r="A61134"/>
      <c r="B61134"/>
      <c r="C61134"/>
      <c r="D61134"/>
      <c r="E61134" s="148"/>
      <c r="F61134" s="148"/>
      <c r="G61134" s="149"/>
      <c r="H61134" s="148"/>
      <c r="I61134"/>
    </row>
    <row r="61135" spans="1:9" x14ac:dyDescent="0.25">
      <c r="A61135"/>
      <c r="B61135"/>
      <c r="C61135"/>
      <c r="D61135"/>
      <c r="E61135" s="148"/>
      <c r="F61135" s="148"/>
      <c r="G61135" s="149"/>
      <c r="H61135" s="148"/>
      <c r="I61135"/>
    </row>
    <row r="61136" spans="1:9" x14ac:dyDescent="0.25">
      <c r="A61136"/>
      <c r="B61136"/>
      <c r="C61136"/>
      <c r="D61136"/>
      <c r="E61136" s="148"/>
      <c r="F61136" s="148"/>
      <c r="G61136" s="149"/>
      <c r="H61136" s="148"/>
      <c r="I61136"/>
    </row>
    <row r="61137" spans="1:9" x14ac:dyDescent="0.25">
      <c r="A61137"/>
      <c r="B61137"/>
      <c r="C61137"/>
      <c r="D61137"/>
      <c r="E61137" s="148"/>
      <c r="F61137" s="148"/>
      <c r="G61137" s="149"/>
      <c r="H61137" s="148"/>
      <c r="I61137"/>
    </row>
    <row r="61138" spans="1:9" x14ac:dyDescent="0.25">
      <c r="A61138"/>
      <c r="B61138"/>
      <c r="C61138"/>
      <c r="D61138"/>
      <c r="E61138" s="148"/>
      <c r="F61138" s="148"/>
      <c r="G61138" s="149"/>
      <c r="H61138" s="148"/>
      <c r="I61138"/>
    </row>
    <row r="61139" spans="1:9" x14ac:dyDescent="0.25">
      <c r="A61139"/>
      <c r="B61139"/>
      <c r="C61139"/>
      <c r="D61139"/>
      <c r="E61139" s="148"/>
      <c r="F61139" s="148"/>
      <c r="G61139" s="149"/>
      <c r="H61139" s="148"/>
      <c r="I61139"/>
    </row>
    <row r="61140" spans="1:9" x14ac:dyDescent="0.25">
      <c r="A61140"/>
      <c r="B61140"/>
      <c r="C61140"/>
      <c r="D61140"/>
      <c r="E61140" s="148"/>
      <c r="F61140" s="148"/>
      <c r="G61140" s="149"/>
      <c r="H61140" s="148"/>
      <c r="I61140"/>
    </row>
    <row r="61141" spans="1:9" x14ac:dyDescent="0.25">
      <c r="A61141"/>
      <c r="B61141"/>
      <c r="C61141"/>
      <c r="D61141"/>
      <c r="E61141" s="148"/>
      <c r="F61141" s="148"/>
      <c r="G61141" s="149"/>
      <c r="H61141" s="148"/>
      <c r="I61141"/>
    </row>
    <row r="61142" spans="1:9" x14ac:dyDescent="0.25">
      <c r="A61142"/>
      <c r="B61142"/>
      <c r="C61142"/>
      <c r="D61142"/>
      <c r="E61142" s="148"/>
      <c r="F61142" s="148"/>
      <c r="G61142" s="149"/>
      <c r="H61142" s="148"/>
      <c r="I61142"/>
    </row>
    <row r="61143" spans="1:9" x14ac:dyDescent="0.25">
      <c r="A61143"/>
      <c r="B61143"/>
      <c r="C61143"/>
      <c r="D61143"/>
      <c r="E61143" s="148"/>
      <c r="F61143" s="148"/>
      <c r="G61143" s="149"/>
      <c r="H61143" s="148"/>
      <c r="I61143"/>
    </row>
    <row r="61144" spans="1:9" x14ac:dyDescent="0.25">
      <c r="A61144"/>
      <c r="B61144"/>
      <c r="C61144"/>
      <c r="D61144"/>
      <c r="E61144" s="148"/>
      <c r="F61144" s="148"/>
      <c r="G61144" s="149"/>
      <c r="H61144" s="148"/>
      <c r="I61144"/>
    </row>
    <row r="61145" spans="1:9" x14ac:dyDescent="0.25">
      <c r="A61145"/>
      <c r="B61145"/>
      <c r="C61145"/>
      <c r="D61145"/>
      <c r="E61145" s="148"/>
      <c r="F61145" s="148"/>
      <c r="G61145" s="149"/>
      <c r="H61145" s="148"/>
      <c r="I61145"/>
    </row>
    <row r="61146" spans="1:9" x14ac:dyDescent="0.25">
      <c r="A61146"/>
      <c r="B61146"/>
      <c r="C61146"/>
      <c r="D61146"/>
      <c r="E61146" s="148"/>
      <c r="F61146" s="148"/>
      <c r="G61146" s="149"/>
      <c r="H61146" s="148"/>
      <c r="I61146"/>
    </row>
    <row r="61147" spans="1:9" x14ac:dyDescent="0.25">
      <c r="A61147"/>
      <c r="B61147"/>
      <c r="C61147"/>
      <c r="D61147"/>
      <c r="E61147" s="148"/>
      <c r="F61147" s="148"/>
      <c r="G61147" s="149"/>
      <c r="H61147" s="148"/>
      <c r="I61147"/>
    </row>
    <row r="61148" spans="1:9" x14ac:dyDescent="0.25">
      <c r="A61148"/>
      <c r="B61148"/>
      <c r="C61148"/>
      <c r="D61148"/>
      <c r="E61148" s="148"/>
      <c r="F61148" s="148"/>
      <c r="G61148" s="149"/>
      <c r="H61148" s="148"/>
      <c r="I61148"/>
    </row>
    <row r="61149" spans="1:9" x14ac:dyDescent="0.25">
      <c r="A61149"/>
      <c r="B61149"/>
      <c r="C61149"/>
      <c r="D61149"/>
      <c r="E61149" s="148"/>
      <c r="F61149" s="148"/>
      <c r="G61149" s="149"/>
      <c r="H61149" s="148"/>
      <c r="I61149"/>
    </row>
    <row r="61150" spans="1:9" x14ac:dyDescent="0.25">
      <c r="A61150"/>
      <c r="B61150"/>
      <c r="C61150"/>
      <c r="D61150"/>
      <c r="E61150" s="148"/>
      <c r="F61150" s="148"/>
      <c r="G61150" s="149"/>
      <c r="H61150" s="148"/>
      <c r="I61150"/>
    </row>
    <row r="61151" spans="1:9" x14ac:dyDescent="0.25">
      <c r="A61151"/>
      <c r="B61151"/>
      <c r="C61151"/>
      <c r="D61151"/>
      <c r="E61151" s="148"/>
      <c r="F61151" s="148"/>
      <c r="G61151" s="149"/>
      <c r="H61151" s="148"/>
      <c r="I61151"/>
    </row>
    <row r="61152" spans="1:9" x14ac:dyDescent="0.25">
      <c r="A61152"/>
      <c r="B61152"/>
      <c r="C61152"/>
      <c r="D61152"/>
      <c r="E61152" s="148"/>
      <c r="F61152" s="148"/>
      <c r="G61152" s="149"/>
      <c r="H61152" s="148"/>
      <c r="I61152"/>
    </row>
    <row r="61153" spans="1:9" x14ac:dyDescent="0.25">
      <c r="A61153"/>
      <c r="B61153"/>
      <c r="C61153"/>
      <c r="D61153"/>
      <c r="E61153" s="148"/>
      <c r="F61153" s="148"/>
      <c r="G61153" s="149"/>
      <c r="H61153" s="148"/>
      <c r="I61153"/>
    </row>
    <row r="61154" spans="1:9" x14ac:dyDescent="0.25">
      <c r="A61154"/>
      <c r="B61154"/>
      <c r="C61154"/>
      <c r="D61154"/>
      <c r="E61154" s="148"/>
      <c r="F61154" s="148"/>
      <c r="G61154" s="149"/>
      <c r="H61154" s="148"/>
      <c r="I61154"/>
    </row>
    <row r="61155" spans="1:9" x14ac:dyDescent="0.25">
      <c r="A61155"/>
      <c r="B61155"/>
      <c r="C61155"/>
      <c r="D61155"/>
      <c r="E61155" s="148"/>
      <c r="F61155" s="148"/>
      <c r="G61155" s="149"/>
      <c r="H61155" s="148"/>
      <c r="I61155"/>
    </row>
    <row r="61156" spans="1:9" x14ac:dyDescent="0.25">
      <c r="A61156"/>
      <c r="B61156"/>
      <c r="C61156"/>
      <c r="D61156"/>
      <c r="E61156" s="148"/>
      <c r="F61156" s="148"/>
      <c r="G61156" s="149"/>
      <c r="H61156" s="148"/>
      <c r="I61156"/>
    </row>
    <row r="61157" spans="1:9" x14ac:dyDescent="0.25">
      <c r="A61157"/>
      <c r="B61157"/>
      <c r="C61157"/>
      <c r="D61157"/>
      <c r="E61157" s="148"/>
      <c r="F61157" s="148"/>
      <c r="G61157" s="149"/>
      <c r="H61157" s="148"/>
      <c r="I61157"/>
    </row>
    <row r="61158" spans="1:9" x14ac:dyDescent="0.25">
      <c r="A61158"/>
      <c r="B61158"/>
      <c r="C61158"/>
      <c r="D61158"/>
      <c r="E61158" s="148"/>
      <c r="F61158" s="148"/>
      <c r="G61158" s="149"/>
      <c r="H61158" s="148"/>
      <c r="I61158"/>
    </row>
    <row r="61159" spans="1:9" x14ac:dyDescent="0.25">
      <c r="A61159"/>
      <c r="B61159"/>
      <c r="C61159"/>
      <c r="D61159"/>
      <c r="E61159" s="148"/>
      <c r="F61159" s="148"/>
      <c r="G61159" s="149"/>
      <c r="H61159" s="148"/>
      <c r="I61159"/>
    </row>
    <row r="61160" spans="1:9" x14ac:dyDescent="0.25">
      <c r="A61160"/>
      <c r="B61160"/>
      <c r="C61160"/>
      <c r="D61160"/>
      <c r="E61160" s="148"/>
      <c r="F61160" s="148"/>
      <c r="G61160" s="149"/>
      <c r="H61160" s="148"/>
      <c r="I61160"/>
    </row>
    <row r="61161" spans="1:9" x14ac:dyDescent="0.25">
      <c r="A61161"/>
      <c r="B61161"/>
      <c r="C61161"/>
      <c r="D61161"/>
      <c r="E61161" s="148"/>
      <c r="F61161" s="148"/>
      <c r="G61161" s="149"/>
      <c r="H61161" s="148"/>
      <c r="I61161"/>
    </row>
    <row r="61162" spans="1:9" x14ac:dyDescent="0.25">
      <c r="A61162"/>
      <c r="B61162"/>
      <c r="C61162"/>
      <c r="D61162"/>
      <c r="E61162" s="148"/>
      <c r="F61162" s="148"/>
      <c r="G61162" s="149"/>
      <c r="H61162" s="148"/>
      <c r="I61162"/>
    </row>
    <row r="61163" spans="1:9" x14ac:dyDescent="0.25">
      <c r="A61163"/>
      <c r="B61163"/>
      <c r="C61163"/>
      <c r="D61163"/>
      <c r="E61163" s="148"/>
      <c r="F61163" s="148"/>
      <c r="G61163" s="149"/>
      <c r="H61163" s="148"/>
      <c r="I61163"/>
    </row>
    <row r="61164" spans="1:9" x14ac:dyDescent="0.25">
      <c r="A61164"/>
      <c r="B61164"/>
      <c r="C61164"/>
      <c r="D61164"/>
      <c r="E61164" s="148"/>
      <c r="F61164" s="148"/>
      <c r="G61164" s="149"/>
      <c r="H61164" s="148"/>
      <c r="I61164"/>
    </row>
    <row r="61165" spans="1:9" x14ac:dyDescent="0.25">
      <c r="A61165"/>
      <c r="B61165"/>
      <c r="C61165"/>
      <c r="D61165"/>
      <c r="E61165" s="148"/>
      <c r="F61165" s="148"/>
      <c r="G61165" s="149"/>
      <c r="H61165" s="148"/>
      <c r="I61165"/>
    </row>
    <row r="61166" spans="1:9" x14ac:dyDescent="0.25">
      <c r="A61166"/>
      <c r="B61166"/>
      <c r="C61166"/>
      <c r="D61166"/>
      <c r="E61166" s="148"/>
      <c r="F61166" s="148"/>
      <c r="G61166" s="149"/>
      <c r="H61166" s="148"/>
      <c r="I61166"/>
    </row>
    <row r="61167" spans="1:9" x14ac:dyDescent="0.25">
      <c r="A61167"/>
      <c r="B61167"/>
      <c r="C61167"/>
      <c r="D61167"/>
      <c r="E61167" s="148"/>
      <c r="F61167" s="148"/>
      <c r="G61167" s="149"/>
      <c r="H61167" s="148"/>
      <c r="I61167"/>
    </row>
    <row r="61168" spans="1:9" x14ac:dyDescent="0.25">
      <c r="A61168"/>
      <c r="B61168"/>
      <c r="C61168"/>
      <c r="D61168"/>
      <c r="E61168" s="148"/>
      <c r="F61168" s="148"/>
      <c r="G61168" s="149"/>
      <c r="H61168" s="148"/>
      <c r="I61168"/>
    </row>
    <row r="61169" spans="1:9" x14ac:dyDescent="0.25">
      <c r="A61169"/>
      <c r="B61169"/>
      <c r="C61169"/>
      <c r="D61169"/>
      <c r="E61169" s="148"/>
      <c r="F61169" s="148"/>
      <c r="G61169" s="149"/>
      <c r="H61169" s="148"/>
      <c r="I61169"/>
    </row>
    <row r="61170" spans="1:9" x14ac:dyDescent="0.25">
      <c r="A61170"/>
      <c r="B61170"/>
      <c r="C61170"/>
      <c r="D61170"/>
      <c r="E61170" s="148"/>
      <c r="F61170" s="148"/>
      <c r="G61170" s="149"/>
      <c r="H61170" s="148"/>
      <c r="I61170"/>
    </row>
    <row r="61171" spans="1:9" x14ac:dyDescent="0.25">
      <c r="A61171"/>
      <c r="B61171"/>
      <c r="C61171"/>
      <c r="D61171"/>
      <c r="E61171" s="148"/>
      <c r="F61171" s="148"/>
      <c r="G61171" s="149"/>
      <c r="H61171" s="148"/>
      <c r="I61171"/>
    </row>
    <row r="61172" spans="1:9" x14ac:dyDescent="0.25">
      <c r="A61172"/>
      <c r="B61172"/>
      <c r="C61172"/>
      <c r="D61172"/>
      <c r="E61172" s="148"/>
      <c r="F61172" s="148"/>
      <c r="G61172" s="149"/>
      <c r="H61172" s="148"/>
      <c r="I61172"/>
    </row>
    <row r="61173" spans="1:9" x14ac:dyDescent="0.25">
      <c r="A61173"/>
      <c r="B61173"/>
      <c r="C61173"/>
      <c r="D61173"/>
      <c r="E61173" s="148"/>
      <c r="F61173" s="148"/>
      <c r="G61173" s="149"/>
      <c r="H61173" s="148"/>
      <c r="I61173"/>
    </row>
    <row r="61174" spans="1:9" x14ac:dyDescent="0.25">
      <c r="A61174"/>
      <c r="B61174"/>
      <c r="C61174"/>
      <c r="D61174"/>
      <c r="E61174" s="148"/>
      <c r="F61174" s="148"/>
      <c r="G61174" s="149"/>
      <c r="H61174" s="148"/>
      <c r="I61174"/>
    </row>
    <row r="61175" spans="1:9" x14ac:dyDescent="0.25">
      <c r="A61175"/>
      <c r="B61175"/>
      <c r="C61175"/>
      <c r="D61175"/>
      <c r="E61175" s="148"/>
      <c r="F61175" s="148"/>
      <c r="G61175" s="149"/>
      <c r="H61175" s="148"/>
      <c r="I61175"/>
    </row>
    <row r="61176" spans="1:9" x14ac:dyDescent="0.25">
      <c r="A61176"/>
      <c r="B61176"/>
      <c r="C61176"/>
      <c r="D61176"/>
      <c r="E61176" s="148"/>
      <c r="F61176" s="148"/>
      <c r="G61176" s="149"/>
      <c r="H61176" s="148"/>
      <c r="I61176"/>
    </row>
    <row r="61177" spans="1:9" x14ac:dyDescent="0.25">
      <c r="A61177"/>
      <c r="B61177"/>
      <c r="C61177"/>
      <c r="D61177"/>
      <c r="E61177" s="148"/>
      <c r="F61177" s="148"/>
      <c r="G61177" s="149"/>
      <c r="H61177" s="148"/>
      <c r="I61177"/>
    </row>
    <row r="61178" spans="1:9" x14ac:dyDescent="0.25">
      <c r="A61178"/>
      <c r="B61178"/>
      <c r="C61178"/>
      <c r="D61178"/>
      <c r="E61178" s="148"/>
      <c r="F61178" s="148"/>
      <c r="G61178" s="149"/>
      <c r="H61178" s="148"/>
      <c r="I61178"/>
    </row>
    <row r="61179" spans="1:9" x14ac:dyDescent="0.25">
      <c r="A61179"/>
      <c r="B61179"/>
      <c r="C61179"/>
      <c r="D61179"/>
      <c r="E61179" s="148"/>
      <c r="F61179" s="148"/>
      <c r="G61179" s="149"/>
      <c r="H61179" s="148"/>
      <c r="I61179"/>
    </row>
    <row r="61180" spans="1:9" x14ac:dyDescent="0.25">
      <c r="A61180"/>
      <c r="B61180"/>
      <c r="C61180"/>
      <c r="D61180"/>
      <c r="E61180" s="148"/>
      <c r="F61180" s="148"/>
      <c r="G61180" s="149"/>
      <c r="H61180" s="148"/>
      <c r="I61180"/>
    </row>
    <row r="61181" spans="1:9" x14ac:dyDescent="0.25">
      <c r="A61181"/>
      <c r="B61181"/>
      <c r="C61181"/>
      <c r="D61181"/>
      <c r="E61181" s="148"/>
      <c r="F61181" s="148"/>
      <c r="G61181" s="149"/>
      <c r="H61181" s="148"/>
      <c r="I61181"/>
    </row>
    <row r="61182" spans="1:9" x14ac:dyDescent="0.25">
      <c r="A61182"/>
      <c r="B61182"/>
      <c r="C61182"/>
      <c r="D61182"/>
      <c r="E61182" s="148"/>
      <c r="F61182" s="148"/>
      <c r="G61182" s="149"/>
      <c r="H61182" s="148"/>
      <c r="I61182"/>
    </row>
    <row r="61183" spans="1:9" x14ac:dyDescent="0.25">
      <c r="A61183"/>
      <c r="B61183"/>
      <c r="C61183"/>
      <c r="D61183"/>
      <c r="E61183" s="148"/>
      <c r="F61183" s="148"/>
      <c r="G61183" s="149"/>
      <c r="H61183" s="148"/>
      <c r="I61183"/>
    </row>
    <row r="61184" spans="1:9" x14ac:dyDescent="0.25">
      <c r="A61184"/>
      <c r="B61184"/>
      <c r="C61184"/>
      <c r="D61184"/>
      <c r="E61184" s="148"/>
      <c r="F61184" s="148"/>
      <c r="G61184" s="149"/>
      <c r="H61184" s="148"/>
      <c r="I61184"/>
    </row>
    <row r="61185" spans="1:9" x14ac:dyDescent="0.25">
      <c r="A61185"/>
      <c r="B61185"/>
      <c r="C61185"/>
      <c r="D61185"/>
      <c r="E61185" s="148"/>
      <c r="F61185" s="148"/>
      <c r="G61185" s="149"/>
      <c r="H61185" s="148"/>
      <c r="I61185"/>
    </row>
    <row r="61186" spans="1:9" x14ac:dyDescent="0.25">
      <c r="A61186"/>
      <c r="B61186"/>
      <c r="C61186"/>
      <c r="D61186"/>
      <c r="E61186" s="148"/>
      <c r="F61186" s="148"/>
      <c r="G61186" s="149"/>
      <c r="H61186" s="148"/>
      <c r="I61186"/>
    </row>
    <row r="61187" spans="1:9" x14ac:dyDescent="0.25">
      <c r="A61187"/>
      <c r="B61187"/>
      <c r="C61187"/>
      <c r="D61187"/>
      <c r="E61187" s="148"/>
      <c r="F61187" s="148"/>
      <c r="G61187" s="149"/>
      <c r="H61187" s="148"/>
      <c r="I61187"/>
    </row>
    <row r="61188" spans="1:9" x14ac:dyDescent="0.25">
      <c r="A61188"/>
      <c r="B61188"/>
      <c r="C61188"/>
      <c r="D61188"/>
      <c r="E61188" s="148"/>
      <c r="F61188" s="148"/>
      <c r="G61188" s="149"/>
      <c r="H61188" s="148"/>
      <c r="I61188"/>
    </row>
    <row r="61189" spans="1:9" x14ac:dyDescent="0.25">
      <c r="A61189"/>
      <c r="B61189"/>
      <c r="C61189"/>
      <c r="D61189"/>
      <c r="E61189" s="148"/>
      <c r="F61189" s="148"/>
      <c r="G61189" s="149"/>
      <c r="H61189" s="148"/>
      <c r="I61189"/>
    </row>
    <row r="61190" spans="1:9" x14ac:dyDescent="0.25">
      <c r="A61190"/>
      <c r="B61190"/>
      <c r="C61190"/>
      <c r="D61190"/>
      <c r="E61190" s="148"/>
      <c r="F61190" s="148"/>
      <c r="G61190" s="149"/>
      <c r="H61190" s="148"/>
      <c r="I61190"/>
    </row>
    <row r="61191" spans="1:9" x14ac:dyDescent="0.25">
      <c r="A61191"/>
      <c r="B61191"/>
      <c r="C61191"/>
      <c r="D61191"/>
      <c r="E61191" s="148"/>
      <c r="F61191" s="148"/>
      <c r="G61191" s="149"/>
      <c r="H61191" s="148"/>
      <c r="I61191"/>
    </row>
    <row r="61192" spans="1:9" x14ac:dyDescent="0.25">
      <c r="A61192"/>
      <c r="B61192"/>
      <c r="C61192"/>
      <c r="D61192"/>
      <c r="E61192" s="148"/>
      <c r="F61192" s="148"/>
      <c r="G61192" s="149"/>
      <c r="H61192" s="148"/>
      <c r="I61192"/>
    </row>
    <row r="61193" spans="1:9" x14ac:dyDescent="0.25">
      <c r="A61193"/>
      <c r="B61193"/>
      <c r="C61193"/>
      <c r="D61193"/>
      <c r="E61193" s="148"/>
      <c r="F61193" s="148"/>
      <c r="G61193" s="149"/>
      <c r="H61193" s="148"/>
      <c r="I61193"/>
    </row>
    <row r="61194" spans="1:9" x14ac:dyDescent="0.25">
      <c r="A61194"/>
      <c r="B61194"/>
      <c r="C61194"/>
      <c r="D61194"/>
      <c r="E61194" s="148"/>
      <c r="F61194" s="148"/>
      <c r="G61194" s="149"/>
      <c r="H61194" s="148"/>
      <c r="I61194"/>
    </row>
    <row r="61195" spans="1:9" x14ac:dyDescent="0.25">
      <c r="A61195"/>
      <c r="B61195"/>
      <c r="C61195"/>
      <c r="D61195"/>
      <c r="E61195" s="148"/>
      <c r="F61195" s="148"/>
      <c r="G61195" s="149"/>
      <c r="H61195" s="148"/>
      <c r="I61195"/>
    </row>
    <row r="61196" spans="1:9" x14ac:dyDescent="0.25">
      <c r="A61196"/>
      <c r="B61196"/>
      <c r="C61196"/>
      <c r="D61196"/>
      <c r="E61196" s="148"/>
      <c r="F61196" s="148"/>
      <c r="G61196" s="149"/>
      <c r="H61196" s="148"/>
      <c r="I61196"/>
    </row>
    <row r="61197" spans="1:9" x14ac:dyDescent="0.25">
      <c r="A61197"/>
      <c r="B61197"/>
      <c r="C61197"/>
      <c r="D61197"/>
      <c r="E61197" s="148"/>
      <c r="F61197" s="148"/>
      <c r="G61197" s="149"/>
      <c r="H61197" s="148"/>
      <c r="I61197"/>
    </row>
    <row r="61198" spans="1:9" x14ac:dyDescent="0.25">
      <c r="A61198"/>
      <c r="B61198"/>
      <c r="C61198"/>
      <c r="D61198"/>
      <c r="E61198" s="148"/>
      <c r="F61198" s="148"/>
      <c r="G61198" s="149"/>
      <c r="H61198" s="148"/>
      <c r="I61198"/>
    </row>
    <row r="61199" spans="1:9" x14ac:dyDescent="0.25">
      <c r="A61199"/>
      <c r="B61199"/>
      <c r="C61199"/>
      <c r="D61199"/>
      <c r="E61199" s="148"/>
      <c r="F61199" s="148"/>
      <c r="G61199" s="149"/>
      <c r="H61199" s="148"/>
      <c r="I61199"/>
    </row>
    <row r="61200" spans="1:9" x14ac:dyDescent="0.25">
      <c r="A61200"/>
      <c r="B61200"/>
      <c r="C61200"/>
      <c r="D61200"/>
      <c r="E61200" s="148"/>
      <c r="F61200" s="148"/>
      <c r="G61200" s="149"/>
      <c r="H61200" s="148"/>
      <c r="I61200"/>
    </row>
    <row r="61201" spans="1:9" x14ac:dyDescent="0.25">
      <c r="A61201"/>
      <c r="B61201"/>
      <c r="C61201"/>
      <c r="D61201"/>
      <c r="E61201" s="148"/>
      <c r="F61201" s="148"/>
      <c r="G61201" s="149"/>
      <c r="H61201" s="148"/>
      <c r="I61201"/>
    </row>
    <row r="61202" spans="1:9" x14ac:dyDescent="0.25">
      <c r="A61202"/>
      <c r="B61202"/>
      <c r="C61202"/>
      <c r="D61202"/>
      <c r="E61202" s="148"/>
      <c r="F61202" s="148"/>
      <c r="G61202" s="149"/>
      <c r="H61202" s="148"/>
      <c r="I61202"/>
    </row>
    <row r="61203" spans="1:9" x14ac:dyDescent="0.25">
      <c r="A61203"/>
      <c r="B61203"/>
      <c r="C61203"/>
      <c r="D61203"/>
      <c r="E61203" s="148"/>
      <c r="F61203" s="148"/>
      <c r="G61203" s="149"/>
      <c r="H61203" s="148"/>
      <c r="I61203"/>
    </row>
    <row r="61204" spans="1:9" x14ac:dyDescent="0.25">
      <c r="A61204"/>
      <c r="B61204"/>
      <c r="C61204"/>
      <c r="D61204"/>
      <c r="E61204" s="148"/>
      <c r="F61204" s="148"/>
      <c r="G61204" s="149"/>
      <c r="H61204" s="148"/>
      <c r="I61204"/>
    </row>
    <row r="61205" spans="1:9" x14ac:dyDescent="0.25">
      <c r="A61205"/>
      <c r="B61205"/>
      <c r="C61205"/>
      <c r="D61205"/>
      <c r="E61205" s="148"/>
      <c r="F61205" s="148"/>
      <c r="G61205" s="149"/>
      <c r="H61205" s="148"/>
      <c r="I61205"/>
    </row>
    <row r="61206" spans="1:9" x14ac:dyDescent="0.25">
      <c r="A61206"/>
      <c r="B61206"/>
      <c r="C61206"/>
      <c r="D61206"/>
      <c r="E61206" s="148"/>
      <c r="F61206" s="148"/>
      <c r="G61206" s="149"/>
      <c r="H61206" s="148"/>
      <c r="I61206"/>
    </row>
    <row r="61207" spans="1:9" x14ac:dyDescent="0.25">
      <c r="A61207"/>
      <c r="B61207"/>
      <c r="C61207"/>
      <c r="D61207"/>
      <c r="E61207" s="148"/>
      <c r="F61207" s="148"/>
      <c r="G61207" s="149"/>
      <c r="H61207" s="148"/>
      <c r="I61207"/>
    </row>
    <row r="61208" spans="1:9" x14ac:dyDescent="0.25">
      <c r="A61208"/>
      <c r="B61208"/>
      <c r="C61208"/>
      <c r="D61208"/>
      <c r="E61208" s="148"/>
      <c r="F61208" s="148"/>
      <c r="G61208" s="149"/>
      <c r="H61208" s="148"/>
      <c r="I61208"/>
    </row>
    <row r="61209" spans="1:9" x14ac:dyDescent="0.25">
      <c r="A61209"/>
      <c r="B61209"/>
      <c r="C61209"/>
      <c r="D61209"/>
      <c r="E61209" s="148"/>
      <c r="F61209" s="148"/>
      <c r="G61209" s="149"/>
      <c r="H61209" s="148"/>
      <c r="I61209"/>
    </row>
    <row r="61210" spans="1:9" x14ac:dyDescent="0.25">
      <c r="A61210"/>
      <c r="B61210"/>
      <c r="C61210"/>
      <c r="D61210"/>
      <c r="E61210" s="148"/>
      <c r="F61210" s="148"/>
      <c r="G61210" s="149"/>
      <c r="H61210" s="148"/>
      <c r="I61210"/>
    </row>
    <row r="61211" spans="1:9" x14ac:dyDescent="0.25">
      <c r="A61211"/>
      <c r="B61211"/>
      <c r="C61211"/>
      <c r="D61211"/>
      <c r="E61211" s="148"/>
      <c r="F61211" s="148"/>
      <c r="G61211" s="149"/>
      <c r="H61211" s="148"/>
      <c r="I61211"/>
    </row>
    <row r="61212" spans="1:9" x14ac:dyDescent="0.25">
      <c r="A61212"/>
      <c r="B61212"/>
      <c r="C61212"/>
      <c r="D61212"/>
      <c r="E61212" s="148"/>
      <c r="F61212" s="148"/>
      <c r="G61212" s="149"/>
      <c r="H61212" s="148"/>
      <c r="I61212"/>
    </row>
    <row r="61213" spans="1:9" x14ac:dyDescent="0.25">
      <c r="A61213"/>
      <c r="B61213"/>
      <c r="C61213"/>
      <c r="D61213"/>
      <c r="E61213" s="148"/>
      <c r="F61213" s="148"/>
      <c r="G61213" s="149"/>
      <c r="H61213" s="148"/>
      <c r="I61213"/>
    </row>
    <row r="61214" spans="1:9" x14ac:dyDescent="0.25">
      <c r="A61214"/>
      <c r="B61214"/>
      <c r="C61214"/>
      <c r="D61214"/>
      <c r="E61214" s="148"/>
      <c r="F61214" s="148"/>
      <c r="G61214" s="149"/>
      <c r="H61214" s="148"/>
      <c r="I61214"/>
    </row>
    <row r="61215" spans="1:9" x14ac:dyDescent="0.25">
      <c r="A61215"/>
      <c r="B61215"/>
      <c r="C61215"/>
      <c r="D61215"/>
      <c r="E61215" s="148"/>
      <c r="F61215" s="148"/>
      <c r="G61215" s="149"/>
      <c r="H61215" s="148"/>
      <c r="I61215"/>
    </row>
    <row r="61216" spans="1:9" x14ac:dyDescent="0.25">
      <c r="A61216"/>
      <c r="B61216"/>
      <c r="C61216"/>
      <c r="D61216"/>
      <c r="E61216" s="148"/>
      <c r="F61216" s="148"/>
      <c r="G61216" s="149"/>
      <c r="H61216" s="148"/>
      <c r="I61216"/>
    </row>
    <row r="61217" spans="1:9" x14ac:dyDescent="0.25">
      <c r="A61217"/>
      <c r="B61217"/>
      <c r="C61217"/>
      <c r="D61217"/>
      <c r="E61217" s="148"/>
      <c r="F61217" s="148"/>
      <c r="G61217" s="149"/>
      <c r="H61217" s="148"/>
      <c r="I61217"/>
    </row>
    <row r="61218" spans="1:9" x14ac:dyDescent="0.25">
      <c r="A61218"/>
      <c r="B61218"/>
      <c r="C61218"/>
      <c r="D61218"/>
      <c r="E61218" s="148"/>
      <c r="F61218" s="148"/>
      <c r="G61218" s="149"/>
      <c r="H61218" s="148"/>
      <c r="I61218"/>
    </row>
    <row r="61219" spans="1:9" x14ac:dyDescent="0.25">
      <c r="A61219"/>
      <c r="B61219"/>
      <c r="C61219"/>
      <c r="D61219"/>
      <c r="E61219" s="148"/>
      <c r="F61219" s="148"/>
      <c r="G61219" s="149"/>
      <c r="H61219" s="148"/>
      <c r="I61219"/>
    </row>
    <row r="61220" spans="1:9" x14ac:dyDescent="0.25">
      <c r="A61220"/>
      <c r="B61220"/>
      <c r="C61220"/>
      <c r="D61220"/>
      <c r="E61220" s="148"/>
      <c r="F61220" s="148"/>
      <c r="G61220" s="149"/>
      <c r="H61220" s="148"/>
      <c r="I61220"/>
    </row>
    <row r="61221" spans="1:9" x14ac:dyDescent="0.25">
      <c r="A61221"/>
      <c r="B61221"/>
      <c r="C61221"/>
      <c r="D61221"/>
      <c r="E61221" s="148"/>
      <c r="F61221" s="148"/>
      <c r="G61221" s="149"/>
      <c r="H61221" s="148"/>
      <c r="I61221"/>
    </row>
    <row r="61222" spans="1:9" x14ac:dyDescent="0.25">
      <c r="A61222"/>
      <c r="B61222"/>
      <c r="C61222"/>
      <c r="D61222"/>
      <c r="E61222" s="148"/>
      <c r="F61222" s="148"/>
      <c r="G61222" s="149"/>
      <c r="H61222" s="148"/>
      <c r="I61222"/>
    </row>
    <row r="61223" spans="1:9" x14ac:dyDescent="0.25">
      <c r="A61223"/>
      <c r="B61223"/>
      <c r="C61223"/>
      <c r="D61223"/>
      <c r="E61223" s="148"/>
      <c r="F61223" s="148"/>
      <c r="G61223" s="149"/>
      <c r="H61223" s="148"/>
      <c r="I61223"/>
    </row>
    <row r="61224" spans="1:9" x14ac:dyDescent="0.25">
      <c r="A61224"/>
      <c r="B61224"/>
      <c r="C61224"/>
      <c r="D61224"/>
      <c r="E61224" s="148"/>
      <c r="F61224" s="148"/>
      <c r="G61224" s="149"/>
      <c r="H61224" s="148"/>
      <c r="I61224"/>
    </row>
    <row r="61225" spans="1:9" x14ac:dyDescent="0.25">
      <c r="A61225"/>
      <c r="B61225"/>
      <c r="C61225"/>
      <c r="D61225"/>
      <c r="E61225" s="148"/>
      <c r="F61225" s="148"/>
      <c r="G61225" s="149"/>
      <c r="H61225" s="148"/>
      <c r="I61225"/>
    </row>
    <row r="61226" spans="1:9" x14ac:dyDescent="0.25">
      <c r="A61226"/>
      <c r="B61226"/>
      <c r="C61226"/>
      <c r="D61226"/>
      <c r="E61226" s="148"/>
      <c r="F61226" s="148"/>
      <c r="G61226" s="149"/>
      <c r="H61226" s="148"/>
      <c r="I61226"/>
    </row>
    <row r="61227" spans="1:9" x14ac:dyDescent="0.25">
      <c r="A61227"/>
      <c r="B61227"/>
      <c r="C61227"/>
      <c r="D61227"/>
      <c r="E61227" s="148"/>
      <c r="F61227" s="148"/>
      <c r="G61227" s="149"/>
      <c r="H61227" s="148"/>
      <c r="I61227"/>
    </row>
    <row r="61228" spans="1:9" x14ac:dyDescent="0.25">
      <c r="A61228"/>
      <c r="B61228"/>
      <c r="C61228"/>
      <c r="D61228"/>
      <c r="E61228" s="148"/>
      <c r="F61228" s="148"/>
      <c r="G61228" s="149"/>
      <c r="H61228" s="148"/>
      <c r="I61228"/>
    </row>
    <row r="61229" spans="1:9" x14ac:dyDescent="0.25">
      <c r="A61229"/>
      <c r="B61229"/>
      <c r="C61229"/>
      <c r="D61229"/>
      <c r="E61229" s="148"/>
      <c r="F61229" s="148"/>
      <c r="G61229" s="149"/>
      <c r="H61229" s="148"/>
      <c r="I61229"/>
    </row>
    <row r="61230" spans="1:9" x14ac:dyDescent="0.25">
      <c r="A61230"/>
      <c r="B61230"/>
      <c r="C61230"/>
      <c r="D61230"/>
      <c r="E61230" s="148"/>
      <c r="F61230" s="148"/>
      <c r="G61230" s="149"/>
      <c r="H61230" s="148"/>
      <c r="I61230"/>
    </row>
    <row r="61231" spans="1:9" x14ac:dyDescent="0.25">
      <c r="A61231"/>
      <c r="B61231"/>
      <c r="C61231"/>
      <c r="D61231"/>
      <c r="E61231" s="148"/>
      <c r="F61231" s="148"/>
      <c r="G61231" s="149"/>
      <c r="H61231" s="148"/>
      <c r="I61231"/>
    </row>
    <row r="61232" spans="1:9" x14ac:dyDescent="0.25">
      <c r="A61232"/>
      <c r="B61232"/>
      <c r="C61232"/>
      <c r="D61232"/>
      <c r="E61232" s="148"/>
      <c r="F61232" s="148"/>
      <c r="G61232" s="149"/>
      <c r="H61232" s="148"/>
      <c r="I61232"/>
    </row>
    <row r="61233" spans="1:9" x14ac:dyDescent="0.25">
      <c r="A61233"/>
      <c r="B61233"/>
      <c r="C61233"/>
      <c r="D61233"/>
      <c r="E61233" s="148"/>
      <c r="F61233" s="148"/>
      <c r="G61233" s="149"/>
      <c r="H61233" s="148"/>
      <c r="I61233"/>
    </row>
    <row r="61234" spans="1:9" x14ac:dyDescent="0.25">
      <c r="A61234"/>
      <c r="B61234"/>
      <c r="C61234"/>
      <c r="D61234"/>
      <c r="E61234" s="148"/>
      <c r="F61234" s="148"/>
      <c r="G61234" s="149"/>
      <c r="H61234" s="148"/>
      <c r="I61234"/>
    </row>
    <row r="61235" spans="1:9" x14ac:dyDescent="0.25">
      <c r="A61235"/>
      <c r="B61235"/>
      <c r="C61235"/>
      <c r="D61235"/>
      <c r="E61235" s="148"/>
      <c r="F61235" s="148"/>
      <c r="G61235" s="149"/>
      <c r="H61235" s="148"/>
      <c r="I61235"/>
    </row>
    <row r="61236" spans="1:9" x14ac:dyDescent="0.25">
      <c r="A61236"/>
      <c r="B61236"/>
      <c r="C61236"/>
      <c r="D61236"/>
      <c r="E61236" s="148"/>
      <c r="F61236" s="148"/>
      <c r="G61236" s="149"/>
      <c r="H61236" s="148"/>
      <c r="I61236"/>
    </row>
    <row r="61237" spans="1:9" x14ac:dyDescent="0.25">
      <c r="A61237"/>
      <c r="B61237"/>
      <c r="C61237"/>
      <c r="D61237"/>
      <c r="E61237" s="148"/>
      <c r="F61237" s="148"/>
      <c r="G61237" s="149"/>
      <c r="H61237" s="148"/>
      <c r="I61237"/>
    </row>
    <row r="61238" spans="1:9" x14ac:dyDescent="0.25">
      <c r="A61238"/>
      <c r="B61238"/>
      <c r="C61238"/>
      <c r="D61238"/>
      <c r="E61238" s="148"/>
      <c r="F61238" s="148"/>
      <c r="G61238" s="149"/>
      <c r="H61238" s="148"/>
      <c r="I61238"/>
    </row>
    <row r="61239" spans="1:9" x14ac:dyDescent="0.25">
      <c r="A61239"/>
      <c r="B61239"/>
      <c r="C61239"/>
      <c r="D61239"/>
      <c r="E61239" s="148"/>
      <c r="F61239" s="148"/>
      <c r="G61239" s="149"/>
      <c r="H61239" s="148"/>
      <c r="I61239"/>
    </row>
    <row r="61240" spans="1:9" x14ac:dyDescent="0.25">
      <c r="A61240"/>
      <c r="B61240"/>
      <c r="C61240"/>
      <c r="D61240"/>
      <c r="E61240" s="148"/>
      <c r="F61240" s="148"/>
      <c r="G61240" s="149"/>
      <c r="H61240" s="148"/>
      <c r="I61240"/>
    </row>
    <row r="61241" spans="1:9" x14ac:dyDescent="0.25">
      <c r="A61241"/>
      <c r="B61241"/>
      <c r="C61241"/>
      <c r="D61241"/>
      <c r="E61241" s="148"/>
      <c r="F61241" s="148"/>
      <c r="G61241" s="149"/>
      <c r="H61241" s="148"/>
      <c r="I61241"/>
    </row>
    <row r="61242" spans="1:9" x14ac:dyDescent="0.25">
      <c r="A61242"/>
      <c r="B61242"/>
      <c r="C61242"/>
      <c r="D61242"/>
      <c r="E61242" s="148"/>
      <c r="F61242" s="148"/>
      <c r="G61242" s="149"/>
      <c r="H61242" s="148"/>
      <c r="I61242"/>
    </row>
    <row r="61243" spans="1:9" x14ac:dyDescent="0.25">
      <c r="A61243"/>
      <c r="B61243"/>
      <c r="C61243"/>
      <c r="D61243"/>
      <c r="E61243" s="148"/>
      <c r="F61243" s="148"/>
      <c r="G61243" s="149"/>
      <c r="H61243" s="148"/>
      <c r="I61243"/>
    </row>
    <row r="61244" spans="1:9" x14ac:dyDescent="0.25">
      <c r="A61244"/>
      <c r="B61244"/>
      <c r="C61244"/>
      <c r="D61244"/>
      <c r="E61244" s="148"/>
      <c r="F61244" s="148"/>
      <c r="G61244" s="149"/>
      <c r="H61244" s="148"/>
      <c r="I61244"/>
    </row>
    <row r="61245" spans="1:9" x14ac:dyDescent="0.25">
      <c r="A61245"/>
      <c r="B61245"/>
      <c r="C61245"/>
      <c r="D61245"/>
      <c r="E61245" s="148"/>
      <c r="F61245" s="148"/>
      <c r="G61245" s="149"/>
      <c r="H61245" s="148"/>
      <c r="I61245"/>
    </row>
    <row r="61246" spans="1:9" x14ac:dyDescent="0.25">
      <c r="A61246"/>
      <c r="B61246"/>
      <c r="C61246"/>
      <c r="D61246"/>
      <c r="E61246" s="148"/>
      <c r="F61246" s="148"/>
      <c r="G61246" s="149"/>
      <c r="H61246" s="148"/>
      <c r="I61246"/>
    </row>
    <row r="61247" spans="1:9" x14ac:dyDescent="0.25">
      <c r="A61247"/>
      <c r="B61247"/>
      <c r="C61247"/>
      <c r="D61247"/>
      <c r="E61247" s="148"/>
      <c r="F61247" s="148"/>
      <c r="G61247" s="149"/>
      <c r="H61247" s="148"/>
      <c r="I61247"/>
    </row>
    <row r="61248" spans="1:9" x14ac:dyDescent="0.25">
      <c r="A61248"/>
      <c r="B61248"/>
      <c r="C61248"/>
      <c r="D61248"/>
      <c r="E61248" s="148"/>
      <c r="F61248" s="148"/>
      <c r="G61248" s="149"/>
      <c r="H61248" s="148"/>
      <c r="I61248"/>
    </row>
    <row r="61249" spans="1:9" x14ac:dyDescent="0.25">
      <c r="A61249"/>
      <c r="B61249"/>
      <c r="C61249"/>
      <c r="D61249"/>
      <c r="E61249" s="148"/>
      <c r="F61249" s="148"/>
      <c r="G61249" s="149"/>
      <c r="H61249" s="148"/>
      <c r="I61249"/>
    </row>
    <row r="61250" spans="1:9" x14ac:dyDescent="0.25">
      <c r="A61250"/>
      <c r="B61250"/>
      <c r="C61250"/>
      <c r="D61250"/>
      <c r="E61250" s="148"/>
      <c r="F61250" s="148"/>
      <c r="G61250" s="149"/>
      <c r="H61250" s="148"/>
      <c r="I61250"/>
    </row>
    <row r="61251" spans="1:9" x14ac:dyDescent="0.25">
      <c r="A61251"/>
      <c r="B61251"/>
      <c r="C61251"/>
      <c r="D61251"/>
      <c r="E61251" s="148"/>
      <c r="F61251" s="148"/>
      <c r="G61251" s="149"/>
      <c r="H61251" s="148"/>
      <c r="I61251"/>
    </row>
    <row r="61252" spans="1:9" x14ac:dyDescent="0.25">
      <c r="A61252"/>
      <c r="B61252"/>
      <c r="C61252"/>
      <c r="D61252"/>
      <c r="E61252" s="148"/>
      <c r="F61252" s="148"/>
      <c r="G61252" s="149"/>
      <c r="H61252" s="148"/>
      <c r="I61252"/>
    </row>
    <row r="61253" spans="1:9" x14ac:dyDescent="0.25">
      <c r="A61253"/>
      <c r="B61253"/>
      <c r="C61253"/>
      <c r="D61253"/>
      <c r="E61253" s="148"/>
      <c r="F61253" s="148"/>
      <c r="G61253" s="149"/>
      <c r="H61253" s="148"/>
      <c r="I61253"/>
    </row>
    <row r="61254" spans="1:9" x14ac:dyDescent="0.25">
      <c r="A61254"/>
      <c r="B61254"/>
      <c r="C61254"/>
      <c r="D61254"/>
      <c r="E61254" s="148"/>
      <c r="F61254" s="148"/>
      <c r="G61254" s="149"/>
      <c r="H61254" s="148"/>
      <c r="I61254"/>
    </row>
    <row r="61255" spans="1:9" x14ac:dyDescent="0.25">
      <c r="A61255"/>
      <c r="B61255"/>
      <c r="C61255"/>
      <c r="D61255"/>
      <c r="E61255" s="148"/>
      <c r="F61255" s="148"/>
      <c r="G61255" s="149"/>
      <c r="H61255" s="148"/>
      <c r="I61255"/>
    </row>
    <row r="61256" spans="1:9" x14ac:dyDescent="0.25">
      <c r="A61256"/>
      <c r="B61256"/>
      <c r="C61256"/>
      <c r="D61256"/>
      <c r="E61256" s="148"/>
      <c r="F61256" s="148"/>
      <c r="G61256" s="149"/>
      <c r="H61256" s="148"/>
      <c r="I61256"/>
    </row>
    <row r="61257" spans="1:9" x14ac:dyDescent="0.25">
      <c r="A61257"/>
      <c r="B61257"/>
      <c r="C61257"/>
      <c r="D61257"/>
      <c r="E61257" s="148"/>
      <c r="F61257" s="148"/>
      <c r="G61257" s="149"/>
      <c r="H61257" s="148"/>
      <c r="I61257"/>
    </row>
    <row r="61258" spans="1:9" x14ac:dyDescent="0.25">
      <c r="A61258"/>
      <c r="B61258"/>
      <c r="C61258"/>
      <c r="D61258"/>
      <c r="E61258" s="148"/>
      <c r="F61258" s="148"/>
      <c r="G61258" s="149"/>
      <c r="H61258" s="148"/>
      <c r="I61258"/>
    </row>
    <row r="61259" spans="1:9" x14ac:dyDescent="0.25">
      <c r="A61259"/>
      <c r="B61259"/>
      <c r="C61259"/>
      <c r="D61259"/>
      <c r="E61259" s="148"/>
      <c r="F61259" s="148"/>
      <c r="G61259" s="149"/>
      <c r="H61259" s="148"/>
      <c r="I61259"/>
    </row>
    <row r="61260" spans="1:9" x14ac:dyDescent="0.25">
      <c r="A61260"/>
      <c r="B61260"/>
      <c r="C61260"/>
      <c r="D61260"/>
      <c r="E61260" s="148"/>
      <c r="F61260" s="148"/>
      <c r="G61260" s="149"/>
      <c r="H61260" s="148"/>
      <c r="I61260"/>
    </row>
    <row r="61261" spans="1:9" x14ac:dyDescent="0.25">
      <c r="A61261"/>
      <c r="B61261"/>
      <c r="C61261"/>
      <c r="D61261"/>
      <c r="E61261" s="148"/>
      <c r="F61261" s="148"/>
      <c r="G61261" s="149"/>
      <c r="H61261" s="148"/>
      <c r="I61261"/>
    </row>
    <row r="61262" spans="1:9" x14ac:dyDescent="0.25">
      <c r="A61262"/>
      <c r="B61262"/>
      <c r="C61262"/>
      <c r="D61262"/>
      <c r="E61262" s="148"/>
      <c r="F61262" s="148"/>
      <c r="G61262" s="149"/>
      <c r="H61262" s="148"/>
      <c r="I61262"/>
    </row>
    <row r="61263" spans="1:9" x14ac:dyDescent="0.25">
      <c r="A61263"/>
      <c r="B61263"/>
      <c r="C61263"/>
      <c r="D61263"/>
      <c r="E61263" s="148"/>
      <c r="F61263" s="148"/>
      <c r="G61263" s="149"/>
      <c r="H61263" s="148"/>
      <c r="I61263"/>
    </row>
    <row r="61264" spans="1:9" x14ac:dyDescent="0.25">
      <c r="A61264"/>
      <c r="B61264"/>
      <c r="C61264"/>
      <c r="D61264"/>
      <c r="E61264" s="148"/>
      <c r="F61264" s="148"/>
      <c r="G61264" s="149"/>
      <c r="H61264" s="148"/>
      <c r="I61264"/>
    </row>
    <row r="61265" spans="1:9" x14ac:dyDescent="0.25">
      <c r="A61265"/>
      <c r="B61265"/>
      <c r="C61265"/>
      <c r="D61265"/>
      <c r="E61265" s="148"/>
      <c r="F61265" s="148"/>
      <c r="G61265" s="149"/>
      <c r="H61265" s="148"/>
      <c r="I61265"/>
    </row>
    <row r="61266" spans="1:9" x14ac:dyDescent="0.25">
      <c r="A61266"/>
      <c r="B61266"/>
      <c r="C61266"/>
      <c r="D61266"/>
      <c r="E61266" s="148"/>
      <c r="F61266" s="148"/>
      <c r="G61266" s="149"/>
      <c r="H61266" s="148"/>
      <c r="I61266"/>
    </row>
    <row r="61267" spans="1:9" x14ac:dyDescent="0.25">
      <c r="A61267"/>
      <c r="B61267"/>
      <c r="C61267"/>
      <c r="D61267"/>
      <c r="E61267" s="148"/>
      <c r="F61267" s="148"/>
      <c r="G61267" s="149"/>
      <c r="H61267" s="148"/>
      <c r="I61267"/>
    </row>
    <row r="61268" spans="1:9" x14ac:dyDescent="0.25">
      <c r="A61268"/>
      <c r="B61268"/>
      <c r="C61268"/>
      <c r="D61268"/>
      <c r="E61268" s="148"/>
      <c r="F61268" s="148"/>
      <c r="G61268" s="149"/>
      <c r="H61268" s="148"/>
      <c r="I61268"/>
    </row>
    <row r="61269" spans="1:9" x14ac:dyDescent="0.25">
      <c r="A61269"/>
      <c r="B61269"/>
      <c r="C61269"/>
      <c r="D61269"/>
      <c r="E61269" s="148"/>
      <c r="F61269" s="148"/>
      <c r="G61269" s="149"/>
      <c r="H61269" s="148"/>
      <c r="I61269"/>
    </row>
    <row r="61270" spans="1:9" x14ac:dyDescent="0.25">
      <c r="A61270"/>
      <c r="B61270"/>
      <c r="C61270"/>
      <c r="D61270"/>
      <c r="E61270" s="148"/>
      <c r="F61270" s="148"/>
      <c r="G61270" s="149"/>
      <c r="H61270" s="148"/>
      <c r="I61270"/>
    </row>
    <row r="61271" spans="1:9" x14ac:dyDescent="0.25">
      <c r="A61271"/>
      <c r="B61271"/>
      <c r="C61271"/>
      <c r="D61271"/>
      <c r="E61271" s="148"/>
      <c r="F61271" s="148"/>
      <c r="G61271" s="149"/>
      <c r="H61271" s="148"/>
      <c r="I61271"/>
    </row>
    <row r="61272" spans="1:9" x14ac:dyDescent="0.25">
      <c r="A61272"/>
      <c r="B61272"/>
      <c r="C61272"/>
      <c r="D61272"/>
      <c r="E61272" s="148"/>
      <c r="F61272" s="148"/>
      <c r="G61272" s="149"/>
      <c r="H61272" s="148"/>
      <c r="I61272"/>
    </row>
    <row r="61273" spans="1:9" x14ac:dyDescent="0.25">
      <c r="A61273"/>
      <c r="B61273"/>
      <c r="C61273"/>
      <c r="D61273"/>
      <c r="E61273" s="148"/>
      <c r="F61273" s="148"/>
      <c r="G61273" s="149"/>
      <c r="H61273" s="148"/>
      <c r="I61273"/>
    </row>
    <row r="61274" spans="1:9" x14ac:dyDescent="0.25">
      <c r="A61274"/>
      <c r="B61274"/>
      <c r="C61274"/>
      <c r="D61274"/>
      <c r="E61274" s="148"/>
      <c r="F61274" s="148"/>
      <c r="G61274" s="149"/>
      <c r="H61274" s="148"/>
      <c r="I61274"/>
    </row>
    <row r="61275" spans="1:9" x14ac:dyDescent="0.25">
      <c r="A61275"/>
      <c r="B61275"/>
      <c r="C61275"/>
      <c r="D61275"/>
      <c r="E61275" s="148"/>
      <c r="F61275" s="148"/>
      <c r="G61275" s="149"/>
      <c r="H61275" s="148"/>
      <c r="I61275"/>
    </row>
    <row r="61276" spans="1:9" x14ac:dyDescent="0.25">
      <c r="A61276"/>
      <c r="B61276"/>
      <c r="C61276"/>
      <c r="D61276"/>
      <c r="E61276" s="148"/>
      <c r="F61276" s="148"/>
      <c r="G61276" s="149"/>
      <c r="H61276" s="148"/>
      <c r="I61276"/>
    </row>
    <row r="61277" spans="1:9" x14ac:dyDescent="0.25">
      <c r="A61277"/>
      <c r="B61277"/>
      <c r="C61277"/>
      <c r="D61277"/>
      <c r="E61277" s="148"/>
      <c r="F61277" s="148"/>
      <c r="G61277" s="149"/>
      <c r="H61277" s="148"/>
      <c r="I61277"/>
    </row>
    <row r="61278" spans="1:9" x14ac:dyDescent="0.25">
      <c r="A61278"/>
      <c r="B61278"/>
      <c r="C61278"/>
      <c r="D61278"/>
      <c r="E61278" s="148"/>
      <c r="F61278" s="148"/>
      <c r="G61278" s="149"/>
      <c r="H61278" s="148"/>
      <c r="I61278"/>
    </row>
    <row r="61279" spans="1:9" x14ac:dyDescent="0.25">
      <c r="A61279"/>
      <c r="B61279"/>
      <c r="C61279"/>
      <c r="D61279"/>
      <c r="E61279" s="148"/>
      <c r="F61279" s="148"/>
      <c r="G61279" s="149"/>
      <c r="H61279" s="148"/>
      <c r="I61279"/>
    </row>
    <row r="61280" spans="1:9" x14ac:dyDescent="0.25">
      <c r="A61280"/>
      <c r="B61280"/>
      <c r="C61280"/>
      <c r="D61280"/>
      <c r="E61280" s="148"/>
      <c r="F61280" s="148"/>
      <c r="G61280" s="149"/>
      <c r="H61280" s="148"/>
      <c r="I61280"/>
    </row>
    <row r="61281" spans="1:9" x14ac:dyDescent="0.25">
      <c r="A61281"/>
      <c r="B61281"/>
      <c r="C61281"/>
      <c r="D61281"/>
      <c r="E61281" s="148"/>
      <c r="F61281" s="148"/>
      <c r="G61281" s="149"/>
      <c r="H61281" s="148"/>
      <c r="I61281"/>
    </row>
    <row r="61282" spans="1:9" x14ac:dyDescent="0.25">
      <c r="A61282"/>
      <c r="B61282"/>
      <c r="C61282"/>
      <c r="D61282"/>
      <c r="E61282" s="148"/>
      <c r="F61282" s="148"/>
      <c r="G61282" s="149"/>
      <c r="H61282" s="148"/>
      <c r="I61282"/>
    </row>
    <row r="61283" spans="1:9" x14ac:dyDescent="0.25">
      <c r="A61283"/>
      <c r="B61283"/>
      <c r="C61283"/>
      <c r="D61283"/>
      <c r="E61283" s="148"/>
      <c r="F61283" s="148"/>
      <c r="G61283" s="149"/>
      <c r="H61283" s="148"/>
      <c r="I61283"/>
    </row>
    <row r="61284" spans="1:9" x14ac:dyDescent="0.25">
      <c r="A61284"/>
      <c r="B61284"/>
      <c r="C61284"/>
      <c r="D61284"/>
      <c r="E61284" s="148"/>
      <c r="F61284" s="148"/>
      <c r="G61284" s="149"/>
      <c r="H61284" s="148"/>
      <c r="I61284"/>
    </row>
    <row r="61285" spans="1:9" x14ac:dyDescent="0.25">
      <c r="A61285"/>
      <c r="B61285"/>
      <c r="C61285"/>
      <c r="D61285"/>
      <c r="E61285" s="148"/>
      <c r="F61285" s="148"/>
      <c r="G61285" s="149"/>
      <c r="H61285" s="148"/>
      <c r="I61285"/>
    </row>
    <row r="61286" spans="1:9" x14ac:dyDescent="0.25">
      <c r="A61286"/>
      <c r="B61286"/>
      <c r="C61286"/>
      <c r="D61286"/>
      <c r="E61286" s="148"/>
      <c r="F61286" s="148"/>
      <c r="G61286" s="149"/>
      <c r="H61286" s="148"/>
      <c r="I61286"/>
    </row>
    <row r="61287" spans="1:9" x14ac:dyDescent="0.25">
      <c r="A61287"/>
      <c r="B61287"/>
      <c r="C61287"/>
      <c r="D61287"/>
      <c r="E61287" s="148"/>
      <c r="F61287" s="148"/>
      <c r="G61287" s="149"/>
      <c r="H61287" s="148"/>
      <c r="I61287"/>
    </row>
    <row r="61288" spans="1:9" x14ac:dyDescent="0.25">
      <c r="A61288"/>
      <c r="B61288"/>
      <c r="C61288"/>
      <c r="D61288"/>
      <c r="E61288" s="148"/>
      <c r="F61288" s="148"/>
      <c r="G61288" s="149"/>
      <c r="H61288" s="148"/>
      <c r="I61288"/>
    </row>
    <row r="61289" spans="1:9" x14ac:dyDescent="0.25">
      <c r="A61289"/>
      <c r="B61289"/>
      <c r="C61289"/>
      <c r="D61289"/>
      <c r="E61289" s="148"/>
      <c r="F61289" s="148"/>
      <c r="G61289" s="149"/>
      <c r="H61289" s="148"/>
      <c r="I61289"/>
    </row>
    <row r="61290" spans="1:9" x14ac:dyDescent="0.25">
      <c r="A61290"/>
      <c r="B61290"/>
      <c r="C61290"/>
      <c r="D61290"/>
      <c r="E61290" s="148"/>
      <c r="F61290" s="148"/>
      <c r="G61290" s="149"/>
      <c r="H61290" s="148"/>
      <c r="I61290"/>
    </row>
    <row r="61291" spans="1:9" x14ac:dyDescent="0.25">
      <c r="A61291"/>
      <c r="B61291"/>
      <c r="C61291"/>
      <c r="D61291"/>
      <c r="E61291" s="148"/>
      <c r="F61291" s="148"/>
      <c r="G61291" s="149"/>
      <c r="H61291" s="148"/>
      <c r="I61291"/>
    </row>
    <row r="61292" spans="1:9" x14ac:dyDescent="0.25">
      <c r="A61292"/>
      <c r="B61292"/>
      <c r="C61292"/>
      <c r="D61292"/>
      <c r="E61292" s="148"/>
      <c r="F61292" s="148"/>
      <c r="G61292" s="149"/>
      <c r="H61292" s="148"/>
      <c r="I61292"/>
    </row>
    <row r="61293" spans="1:9" x14ac:dyDescent="0.25">
      <c r="A61293"/>
      <c r="B61293"/>
      <c r="C61293"/>
      <c r="D61293"/>
      <c r="E61293" s="148"/>
      <c r="F61293" s="148"/>
      <c r="G61293" s="149"/>
      <c r="H61293" s="148"/>
      <c r="I61293"/>
    </row>
    <row r="61294" spans="1:9" x14ac:dyDescent="0.25">
      <c r="A61294"/>
      <c r="B61294"/>
      <c r="C61294"/>
      <c r="D61294"/>
      <c r="E61294" s="148"/>
      <c r="F61294" s="148"/>
      <c r="G61294" s="149"/>
      <c r="H61294" s="148"/>
      <c r="I61294"/>
    </row>
    <row r="61295" spans="1:9" x14ac:dyDescent="0.25">
      <c r="A61295"/>
      <c r="B61295"/>
      <c r="C61295"/>
      <c r="D61295"/>
      <c r="E61295" s="148"/>
      <c r="F61295" s="148"/>
      <c r="G61295" s="149"/>
      <c r="H61295" s="148"/>
      <c r="I61295"/>
    </row>
    <row r="61296" spans="1:9" x14ac:dyDescent="0.25">
      <c r="A61296"/>
      <c r="B61296"/>
      <c r="C61296"/>
      <c r="D61296"/>
      <c r="E61296" s="148"/>
      <c r="F61296" s="148"/>
      <c r="G61296" s="149"/>
      <c r="H61296" s="148"/>
      <c r="I61296"/>
    </row>
    <row r="61297" spans="1:9" x14ac:dyDescent="0.25">
      <c r="A61297"/>
      <c r="B61297"/>
      <c r="C61297"/>
      <c r="D61297"/>
      <c r="E61297" s="148"/>
      <c r="F61297" s="148"/>
      <c r="G61297" s="149"/>
      <c r="H61297" s="148"/>
      <c r="I61297"/>
    </row>
    <row r="61298" spans="1:9" x14ac:dyDescent="0.25">
      <c r="A61298"/>
      <c r="B61298"/>
      <c r="C61298"/>
      <c r="D61298"/>
      <c r="E61298" s="148"/>
      <c r="F61298" s="148"/>
      <c r="G61298" s="149"/>
      <c r="H61298" s="148"/>
      <c r="I61298"/>
    </row>
    <row r="61299" spans="1:9" x14ac:dyDescent="0.25">
      <c r="A61299"/>
      <c r="B61299"/>
      <c r="C61299"/>
      <c r="D61299"/>
      <c r="E61299" s="148"/>
      <c r="F61299" s="148"/>
      <c r="G61299" s="149"/>
      <c r="H61299" s="148"/>
      <c r="I61299"/>
    </row>
    <row r="61300" spans="1:9" x14ac:dyDescent="0.25">
      <c r="A61300"/>
      <c r="B61300"/>
      <c r="C61300"/>
      <c r="D61300"/>
      <c r="E61300" s="148"/>
      <c r="F61300" s="148"/>
      <c r="G61300" s="149"/>
      <c r="H61300" s="148"/>
      <c r="I61300"/>
    </row>
    <row r="61301" spans="1:9" x14ac:dyDescent="0.25">
      <c r="A61301"/>
      <c r="B61301"/>
      <c r="C61301"/>
      <c r="D61301"/>
      <c r="E61301" s="148"/>
      <c r="F61301" s="148"/>
      <c r="G61301" s="149"/>
      <c r="H61301" s="148"/>
      <c r="I61301"/>
    </row>
    <row r="61302" spans="1:9" x14ac:dyDescent="0.25">
      <c r="A61302"/>
      <c r="B61302"/>
      <c r="C61302"/>
      <c r="D61302"/>
      <c r="E61302" s="148"/>
      <c r="F61302" s="148"/>
      <c r="G61302" s="149"/>
      <c r="H61302" s="148"/>
      <c r="I61302"/>
    </row>
    <row r="61303" spans="1:9" x14ac:dyDescent="0.25">
      <c r="A61303"/>
      <c r="B61303"/>
      <c r="C61303"/>
      <c r="D61303"/>
      <c r="E61303" s="148"/>
      <c r="F61303" s="148"/>
      <c r="G61303" s="149"/>
      <c r="H61303" s="148"/>
      <c r="I61303"/>
    </row>
    <row r="61304" spans="1:9" x14ac:dyDescent="0.25">
      <c r="A61304"/>
      <c r="B61304"/>
      <c r="C61304"/>
      <c r="D61304"/>
      <c r="E61304" s="148"/>
      <c r="F61304" s="148"/>
      <c r="G61304" s="149"/>
      <c r="H61304" s="148"/>
      <c r="I61304"/>
    </row>
    <row r="61305" spans="1:9" x14ac:dyDescent="0.25">
      <c r="A61305"/>
      <c r="B61305"/>
      <c r="C61305"/>
      <c r="D61305"/>
      <c r="E61305" s="148"/>
      <c r="F61305" s="148"/>
      <c r="G61305" s="149"/>
      <c r="H61305" s="148"/>
      <c r="I61305"/>
    </row>
    <row r="61306" spans="1:9" x14ac:dyDescent="0.25">
      <c r="A61306"/>
      <c r="B61306"/>
      <c r="C61306"/>
      <c r="D61306"/>
      <c r="E61306" s="148"/>
      <c r="F61306" s="148"/>
      <c r="G61306" s="149"/>
      <c r="H61306" s="148"/>
      <c r="I61306"/>
    </row>
    <row r="61307" spans="1:9" x14ac:dyDescent="0.25">
      <c r="A61307"/>
      <c r="B61307"/>
      <c r="C61307"/>
      <c r="D61307"/>
      <c r="E61307" s="148"/>
      <c r="F61307" s="148"/>
      <c r="G61307" s="149"/>
      <c r="H61307" s="148"/>
      <c r="I61307"/>
    </row>
    <row r="61308" spans="1:9" x14ac:dyDescent="0.25">
      <c r="A61308"/>
      <c r="B61308"/>
      <c r="C61308"/>
      <c r="D61308"/>
      <c r="E61308" s="148"/>
      <c r="F61308" s="148"/>
      <c r="G61308" s="149"/>
      <c r="H61308" s="148"/>
      <c r="I61308"/>
    </row>
    <row r="61309" spans="1:9" x14ac:dyDescent="0.25">
      <c r="A61309"/>
      <c r="B61309"/>
      <c r="C61309"/>
      <c r="D61309"/>
      <c r="E61309" s="148"/>
      <c r="F61309" s="148"/>
      <c r="G61309" s="149"/>
      <c r="H61309" s="148"/>
      <c r="I61309"/>
    </row>
    <row r="61310" spans="1:9" x14ac:dyDescent="0.25">
      <c r="A61310"/>
      <c r="B61310"/>
      <c r="C61310"/>
      <c r="D61310"/>
      <c r="E61310" s="148"/>
      <c r="F61310" s="148"/>
      <c r="G61310" s="149"/>
      <c r="H61310" s="148"/>
      <c r="I61310"/>
    </row>
    <row r="61311" spans="1:9" x14ac:dyDescent="0.25">
      <c r="A61311"/>
      <c r="B61311"/>
      <c r="C61311"/>
      <c r="D61311"/>
      <c r="E61311" s="148"/>
      <c r="F61311" s="148"/>
      <c r="G61311" s="149"/>
      <c r="H61311" s="148"/>
      <c r="I61311"/>
    </row>
    <row r="61312" spans="1:9" x14ac:dyDescent="0.25">
      <c r="A61312"/>
      <c r="B61312"/>
      <c r="C61312"/>
      <c r="D61312"/>
      <c r="E61312" s="148"/>
      <c r="F61312" s="148"/>
      <c r="G61312" s="149"/>
      <c r="H61312" s="148"/>
      <c r="I61312"/>
    </row>
    <row r="61313" spans="1:9" x14ac:dyDescent="0.25">
      <c r="A61313"/>
      <c r="B61313"/>
      <c r="C61313"/>
      <c r="D61313"/>
      <c r="E61313" s="148"/>
      <c r="F61313" s="148"/>
      <c r="G61313" s="149"/>
      <c r="H61313" s="148"/>
      <c r="I61313"/>
    </row>
    <row r="61314" spans="1:9" x14ac:dyDescent="0.25">
      <c r="A61314"/>
      <c r="B61314"/>
      <c r="C61314"/>
      <c r="D61314"/>
      <c r="E61314" s="148"/>
      <c r="F61314" s="148"/>
      <c r="G61314" s="149"/>
      <c r="H61314" s="148"/>
      <c r="I61314"/>
    </row>
    <row r="61315" spans="1:9" x14ac:dyDescent="0.25">
      <c r="A61315"/>
      <c r="B61315"/>
      <c r="C61315"/>
      <c r="D61315"/>
      <c r="E61315" s="148"/>
      <c r="F61315" s="148"/>
      <c r="G61315" s="149"/>
      <c r="H61315" s="148"/>
      <c r="I61315"/>
    </row>
    <row r="61316" spans="1:9" x14ac:dyDescent="0.25">
      <c r="A61316"/>
      <c r="B61316"/>
      <c r="C61316"/>
      <c r="D61316"/>
      <c r="E61316" s="148"/>
      <c r="F61316" s="148"/>
      <c r="G61316" s="149"/>
      <c r="H61316" s="148"/>
      <c r="I61316"/>
    </row>
    <row r="61317" spans="1:9" x14ac:dyDescent="0.25">
      <c r="A61317"/>
      <c r="B61317"/>
      <c r="C61317"/>
      <c r="D61317"/>
      <c r="E61317" s="148"/>
      <c r="F61317" s="148"/>
      <c r="G61317" s="149"/>
      <c r="H61317" s="148"/>
      <c r="I61317"/>
    </row>
    <row r="61318" spans="1:9" x14ac:dyDescent="0.25">
      <c r="A61318"/>
      <c r="B61318"/>
      <c r="C61318"/>
      <c r="D61318"/>
      <c r="E61318" s="148"/>
      <c r="F61318" s="148"/>
      <c r="G61318" s="149"/>
      <c r="H61318" s="148"/>
      <c r="I61318"/>
    </row>
    <row r="61319" spans="1:9" x14ac:dyDescent="0.25">
      <c r="A61319"/>
      <c r="B61319"/>
      <c r="C61319"/>
      <c r="D61319"/>
      <c r="E61319" s="148"/>
      <c r="F61319" s="148"/>
      <c r="G61319" s="149"/>
      <c r="H61319" s="148"/>
      <c r="I61319"/>
    </row>
    <row r="61320" spans="1:9" x14ac:dyDescent="0.25">
      <c r="A61320"/>
      <c r="B61320"/>
      <c r="C61320"/>
      <c r="D61320"/>
      <c r="E61320" s="148"/>
      <c r="F61320" s="148"/>
      <c r="G61320" s="149"/>
      <c r="H61320" s="148"/>
      <c r="I61320"/>
    </row>
    <row r="61321" spans="1:9" x14ac:dyDescent="0.25">
      <c r="A61321"/>
      <c r="B61321"/>
      <c r="C61321"/>
      <c r="D61321"/>
      <c r="E61321" s="148"/>
      <c r="F61321" s="148"/>
      <c r="G61321" s="149"/>
      <c r="H61321" s="148"/>
      <c r="I61321"/>
    </row>
    <row r="61322" spans="1:9" x14ac:dyDescent="0.25">
      <c r="A61322"/>
      <c r="B61322"/>
      <c r="C61322"/>
      <c r="D61322"/>
      <c r="E61322" s="148"/>
      <c r="F61322" s="148"/>
      <c r="G61322" s="149"/>
      <c r="H61322" s="148"/>
      <c r="I61322"/>
    </row>
    <row r="61323" spans="1:9" x14ac:dyDescent="0.25">
      <c r="A61323"/>
      <c r="B61323"/>
      <c r="C61323"/>
      <c r="D61323"/>
      <c r="E61323" s="148"/>
      <c r="F61323" s="148"/>
      <c r="G61323" s="149"/>
      <c r="H61323" s="148"/>
      <c r="I61323"/>
    </row>
    <row r="61324" spans="1:9" x14ac:dyDescent="0.25">
      <c r="A61324"/>
      <c r="B61324"/>
      <c r="C61324"/>
      <c r="D61324"/>
      <c r="E61324" s="148"/>
      <c r="F61324" s="148"/>
      <c r="G61324" s="149"/>
      <c r="H61324" s="148"/>
      <c r="I61324"/>
    </row>
    <row r="61325" spans="1:9" x14ac:dyDescent="0.25">
      <c r="A61325"/>
      <c r="B61325"/>
      <c r="C61325"/>
      <c r="D61325"/>
      <c r="E61325" s="148"/>
      <c r="F61325" s="148"/>
      <c r="G61325" s="149"/>
      <c r="H61325" s="148"/>
      <c r="I61325"/>
    </row>
    <row r="61326" spans="1:9" x14ac:dyDescent="0.25">
      <c r="A61326"/>
      <c r="B61326"/>
      <c r="C61326"/>
      <c r="D61326"/>
      <c r="E61326" s="148"/>
      <c r="F61326" s="148"/>
      <c r="G61326" s="149"/>
      <c r="H61326" s="148"/>
      <c r="I61326"/>
    </row>
    <row r="61327" spans="1:9" x14ac:dyDescent="0.25">
      <c r="A61327"/>
      <c r="B61327"/>
      <c r="C61327"/>
      <c r="D61327"/>
      <c r="E61327" s="148"/>
      <c r="F61327" s="148"/>
      <c r="G61327" s="149"/>
      <c r="H61327" s="148"/>
      <c r="I61327"/>
    </row>
    <row r="61328" spans="1:9" x14ac:dyDescent="0.25">
      <c r="A61328"/>
      <c r="B61328"/>
      <c r="C61328"/>
      <c r="D61328"/>
      <c r="E61328" s="148"/>
      <c r="F61328" s="148"/>
      <c r="G61328" s="149"/>
      <c r="H61328" s="148"/>
      <c r="I61328"/>
    </row>
    <row r="61329" spans="1:9" x14ac:dyDescent="0.25">
      <c r="A61329"/>
      <c r="B61329"/>
      <c r="C61329"/>
      <c r="D61329"/>
      <c r="E61329" s="148"/>
      <c r="F61329" s="148"/>
      <c r="G61329" s="149"/>
      <c r="H61329" s="148"/>
      <c r="I61329"/>
    </row>
    <row r="61330" spans="1:9" x14ac:dyDescent="0.25">
      <c r="A61330"/>
      <c r="B61330"/>
      <c r="C61330"/>
      <c r="D61330"/>
      <c r="E61330" s="148"/>
      <c r="F61330" s="148"/>
      <c r="G61330" s="149"/>
      <c r="H61330" s="148"/>
      <c r="I61330"/>
    </row>
    <row r="61331" spans="1:9" x14ac:dyDescent="0.25">
      <c r="A61331"/>
      <c r="B61331"/>
      <c r="C61331"/>
      <c r="D61331"/>
      <c r="E61331" s="148"/>
      <c r="F61331" s="148"/>
      <c r="G61331" s="149"/>
      <c r="H61331" s="148"/>
      <c r="I61331"/>
    </row>
    <row r="61332" spans="1:9" x14ac:dyDescent="0.25">
      <c r="A61332"/>
      <c r="B61332"/>
      <c r="C61332"/>
      <c r="D61332"/>
      <c r="E61332" s="148"/>
      <c r="F61332" s="148"/>
      <c r="G61332" s="149"/>
      <c r="H61332" s="148"/>
      <c r="I61332"/>
    </row>
    <row r="61333" spans="1:9" x14ac:dyDescent="0.25">
      <c r="A61333"/>
      <c r="B61333"/>
      <c r="C61333"/>
      <c r="D61333"/>
      <c r="E61333" s="148"/>
      <c r="F61333" s="148"/>
      <c r="G61333" s="149"/>
      <c r="H61333" s="148"/>
      <c r="I61333"/>
    </row>
    <row r="61334" spans="1:9" x14ac:dyDescent="0.25">
      <c r="A61334"/>
      <c r="B61334"/>
      <c r="C61334"/>
      <c r="D61334"/>
      <c r="E61334" s="148"/>
      <c r="F61334" s="148"/>
      <c r="G61334" s="149"/>
      <c r="H61334" s="148"/>
      <c r="I61334"/>
    </row>
    <row r="61335" spans="1:9" x14ac:dyDescent="0.25">
      <c r="A61335"/>
      <c r="B61335"/>
      <c r="C61335"/>
      <c r="D61335"/>
      <c r="E61335" s="148"/>
      <c r="F61335" s="148"/>
      <c r="G61335" s="149"/>
      <c r="H61335" s="148"/>
      <c r="I61335"/>
    </row>
    <row r="61336" spans="1:9" x14ac:dyDescent="0.25">
      <c r="A61336"/>
      <c r="B61336"/>
      <c r="C61336"/>
      <c r="D61336"/>
      <c r="E61336" s="148"/>
      <c r="F61336" s="148"/>
      <c r="G61336" s="149"/>
      <c r="H61336" s="148"/>
      <c r="I61336"/>
    </row>
    <row r="61337" spans="1:9" x14ac:dyDescent="0.25">
      <c r="A61337"/>
      <c r="B61337"/>
      <c r="C61337"/>
      <c r="D61337"/>
      <c r="E61337" s="148"/>
      <c r="F61337" s="148"/>
      <c r="G61337" s="149"/>
      <c r="H61337" s="148"/>
      <c r="I61337"/>
    </row>
    <row r="61338" spans="1:9" x14ac:dyDescent="0.25">
      <c r="A61338"/>
      <c r="B61338"/>
      <c r="C61338"/>
      <c r="D61338"/>
      <c r="E61338" s="148"/>
      <c r="F61338" s="148"/>
      <c r="G61338" s="149"/>
      <c r="H61338" s="148"/>
      <c r="I61338"/>
    </row>
    <row r="61339" spans="1:9" x14ac:dyDescent="0.25">
      <c r="A61339"/>
      <c r="B61339"/>
      <c r="C61339"/>
      <c r="D61339"/>
      <c r="E61339" s="148"/>
      <c r="F61339" s="148"/>
      <c r="G61339" s="149"/>
      <c r="H61339" s="148"/>
      <c r="I61339"/>
    </row>
    <row r="61340" spans="1:9" x14ac:dyDescent="0.25">
      <c r="A61340"/>
      <c r="B61340"/>
      <c r="C61340"/>
      <c r="D61340"/>
      <c r="E61340" s="148"/>
      <c r="F61340" s="148"/>
      <c r="G61340" s="149"/>
      <c r="H61340" s="148"/>
      <c r="I61340"/>
    </row>
    <row r="61341" spans="1:9" x14ac:dyDescent="0.25">
      <c r="A61341"/>
      <c r="B61341"/>
      <c r="C61341"/>
      <c r="D61341"/>
      <c r="E61341" s="148"/>
      <c r="F61341" s="148"/>
      <c r="G61341" s="149"/>
      <c r="H61341" s="148"/>
      <c r="I61341"/>
    </row>
    <row r="61342" spans="1:9" x14ac:dyDescent="0.25">
      <c r="A61342"/>
      <c r="B61342"/>
      <c r="C61342"/>
      <c r="D61342"/>
      <c r="E61342" s="148"/>
      <c r="F61342" s="148"/>
      <c r="G61342" s="149"/>
      <c r="H61342" s="148"/>
      <c r="I61342"/>
    </row>
    <row r="61343" spans="1:9" x14ac:dyDescent="0.25">
      <c r="A61343"/>
      <c r="B61343"/>
      <c r="C61343"/>
      <c r="D61343"/>
      <c r="E61343" s="148"/>
      <c r="F61343" s="148"/>
      <c r="G61343" s="149"/>
      <c r="H61343" s="148"/>
      <c r="I61343"/>
    </row>
    <row r="61344" spans="1:9" x14ac:dyDescent="0.25">
      <c r="A61344"/>
      <c r="B61344"/>
      <c r="C61344"/>
      <c r="D61344"/>
      <c r="E61344" s="148"/>
      <c r="F61344" s="148"/>
      <c r="G61344" s="149"/>
      <c r="H61344" s="148"/>
      <c r="I61344"/>
    </row>
    <row r="61345" spans="1:9" x14ac:dyDescent="0.25">
      <c r="A61345"/>
      <c r="B61345"/>
      <c r="C61345"/>
      <c r="D61345"/>
      <c r="E61345" s="148"/>
      <c r="F61345" s="148"/>
      <c r="G61345" s="149"/>
      <c r="H61345" s="148"/>
      <c r="I61345"/>
    </row>
    <row r="61346" spans="1:9" x14ac:dyDescent="0.25">
      <c r="A61346"/>
      <c r="B61346"/>
      <c r="C61346"/>
      <c r="D61346"/>
      <c r="E61346" s="148"/>
      <c r="F61346" s="148"/>
      <c r="G61346" s="149"/>
      <c r="H61346" s="148"/>
      <c r="I61346"/>
    </row>
    <row r="61347" spans="1:9" x14ac:dyDescent="0.25">
      <c r="A61347"/>
      <c r="B61347"/>
      <c r="C61347"/>
      <c r="D61347"/>
      <c r="E61347" s="148"/>
      <c r="F61347" s="148"/>
      <c r="G61347" s="149"/>
      <c r="H61347" s="148"/>
      <c r="I61347"/>
    </row>
    <row r="61348" spans="1:9" x14ac:dyDescent="0.25">
      <c r="A61348"/>
      <c r="B61348"/>
      <c r="C61348"/>
      <c r="D61348"/>
      <c r="E61348" s="148"/>
      <c r="F61348" s="148"/>
      <c r="G61348" s="149"/>
      <c r="H61348" s="148"/>
      <c r="I61348"/>
    </row>
    <row r="61349" spans="1:9" x14ac:dyDescent="0.25">
      <c r="A61349"/>
      <c r="B61349"/>
      <c r="C61349"/>
      <c r="D61349"/>
      <c r="E61349" s="148"/>
      <c r="F61349" s="148"/>
      <c r="G61349" s="149"/>
      <c r="H61349" s="148"/>
      <c r="I61349"/>
    </row>
    <row r="61350" spans="1:9" x14ac:dyDescent="0.25">
      <c r="A61350"/>
      <c r="B61350"/>
      <c r="C61350"/>
      <c r="D61350"/>
      <c r="E61350" s="148"/>
      <c r="F61350" s="148"/>
      <c r="G61350" s="149"/>
      <c r="H61350" s="148"/>
      <c r="I61350"/>
    </row>
    <row r="61351" spans="1:9" x14ac:dyDescent="0.25">
      <c r="A61351"/>
      <c r="B61351"/>
      <c r="C61351"/>
      <c r="D61351"/>
      <c r="E61351" s="148"/>
      <c r="F61351" s="148"/>
      <c r="G61351" s="149"/>
      <c r="H61351" s="148"/>
      <c r="I61351"/>
    </row>
    <row r="61352" spans="1:9" x14ac:dyDescent="0.25">
      <c r="A61352"/>
      <c r="B61352"/>
      <c r="C61352"/>
      <c r="D61352"/>
      <c r="E61352" s="148"/>
      <c r="F61352" s="148"/>
      <c r="G61352" s="149"/>
      <c r="H61352" s="148"/>
      <c r="I61352"/>
    </row>
    <row r="61353" spans="1:9" x14ac:dyDescent="0.25">
      <c r="A61353"/>
      <c r="B61353"/>
      <c r="C61353"/>
      <c r="D61353"/>
      <c r="E61353" s="148"/>
      <c r="F61353" s="148"/>
      <c r="G61353" s="149"/>
      <c r="H61353" s="148"/>
      <c r="I61353"/>
    </row>
    <row r="61354" spans="1:9" x14ac:dyDescent="0.25">
      <c r="A61354"/>
      <c r="B61354"/>
      <c r="C61354"/>
      <c r="D61354"/>
      <c r="E61354" s="148"/>
      <c r="F61354" s="148"/>
      <c r="G61354" s="149"/>
      <c r="H61354" s="148"/>
      <c r="I61354"/>
    </row>
    <row r="61355" spans="1:9" x14ac:dyDescent="0.25">
      <c r="A61355"/>
      <c r="B61355"/>
      <c r="C61355"/>
      <c r="D61355"/>
      <c r="E61355" s="148"/>
      <c r="F61355" s="148"/>
      <c r="G61355" s="149"/>
      <c r="H61355" s="148"/>
      <c r="I61355"/>
    </row>
    <row r="61356" spans="1:9" x14ac:dyDescent="0.25">
      <c r="A61356"/>
      <c r="B61356"/>
      <c r="C61356"/>
      <c r="D61356"/>
      <c r="E61356" s="148"/>
      <c r="F61356" s="148"/>
      <c r="G61356" s="149"/>
      <c r="H61356" s="148"/>
      <c r="I61356"/>
    </row>
    <row r="61357" spans="1:9" x14ac:dyDescent="0.25">
      <c r="A61357"/>
      <c r="B61357"/>
      <c r="C61357"/>
      <c r="D61357"/>
      <c r="E61357" s="148"/>
      <c r="F61357" s="148"/>
      <c r="G61357" s="149"/>
      <c r="H61357" s="148"/>
      <c r="I61357"/>
    </row>
    <row r="61358" spans="1:9" x14ac:dyDescent="0.25">
      <c r="A61358"/>
      <c r="B61358"/>
      <c r="C61358"/>
      <c r="D61358"/>
      <c r="E61358" s="148"/>
      <c r="F61358" s="148"/>
      <c r="G61358" s="149"/>
      <c r="H61358" s="148"/>
      <c r="I61358"/>
    </row>
    <row r="61359" spans="1:9" x14ac:dyDescent="0.25">
      <c r="A61359"/>
      <c r="B61359"/>
      <c r="C61359"/>
      <c r="D61359"/>
      <c r="E61359" s="148"/>
      <c r="F61359" s="148"/>
      <c r="G61359" s="149"/>
      <c r="H61359" s="148"/>
      <c r="I61359"/>
    </row>
    <row r="61360" spans="1:9" x14ac:dyDescent="0.25">
      <c r="A61360"/>
      <c r="B61360"/>
      <c r="C61360"/>
      <c r="D61360"/>
      <c r="E61360" s="148"/>
      <c r="F61360" s="148"/>
      <c r="G61360" s="149"/>
      <c r="H61360" s="148"/>
      <c r="I61360"/>
    </row>
    <row r="61361" spans="1:9" x14ac:dyDescent="0.25">
      <c r="A61361"/>
      <c r="B61361"/>
      <c r="C61361"/>
      <c r="D61361"/>
      <c r="E61361" s="148"/>
      <c r="F61361" s="148"/>
      <c r="G61361" s="149"/>
      <c r="H61361" s="148"/>
      <c r="I61361"/>
    </row>
    <row r="61362" spans="1:9" x14ac:dyDescent="0.25">
      <c r="A61362"/>
      <c r="B61362"/>
      <c r="C61362"/>
      <c r="D61362"/>
      <c r="E61362" s="148"/>
      <c r="F61362" s="148"/>
      <c r="G61362" s="149"/>
      <c r="H61362" s="148"/>
      <c r="I61362"/>
    </row>
    <row r="61363" spans="1:9" x14ac:dyDescent="0.25">
      <c r="A61363"/>
      <c r="B61363"/>
      <c r="C61363"/>
      <c r="D61363"/>
      <c r="E61363" s="148"/>
      <c r="F61363" s="148"/>
      <c r="G61363" s="149"/>
      <c r="H61363" s="148"/>
      <c r="I61363"/>
    </row>
    <row r="61364" spans="1:9" x14ac:dyDescent="0.25">
      <c r="A61364"/>
      <c r="B61364"/>
      <c r="C61364"/>
      <c r="D61364"/>
      <c r="E61364" s="148"/>
      <c r="F61364" s="148"/>
      <c r="G61364" s="149"/>
      <c r="H61364" s="148"/>
      <c r="I61364"/>
    </row>
    <row r="61365" spans="1:9" x14ac:dyDescent="0.25">
      <c r="A61365"/>
      <c r="B61365"/>
      <c r="C61365"/>
      <c r="D61365"/>
      <c r="E61365" s="148"/>
      <c r="F61365" s="148"/>
      <c r="G61365" s="149"/>
      <c r="H61365" s="148"/>
      <c r="I61365"/>
    </row>
    <row r="61366" spans="1:9" x14ac:dyDescent="0.25">
      <c r="A61366"/>
      <c r="B61366"/>
      <c r="C61366"/>
      <c r="D61366"/>
      <c r="E61366" s="148"/>
      <c r="F61366" s="148"/>
      <c r="G61366" s="149"/>
      <c r="H61366" s="148"/>
      <c r="I61366"/>
    </row>
    <row r="61367" spans="1:9" x14ac:dyDescent="0.25">
      <c r="A61367"/>
      <c r="B61367"/>
      <c r="C61367"/>
      <c r="D61367"/>
      <c r="E61367" s="148"/>
      <c r="F61367" s="148"/>
      <c r="G61367" s="149"/>
      <c r="H61367" s="148"/>
      <c r="I61367"/>
    </row>
    <row r="61368" spans="1:9" x14ac:dyDescent="0.25">
      <c r="A61368"/>
      <c r="B61368"/>
      <c r="C61368"/>
      <c r="D61368"/>
      <c r="E61368" s="148"/>
      <c r="F61368" s="148"/>
      <c r="G61368" s="149"/>
      <c r="H61368" s="148"/>
      <c r="I61368"/>
    </row>
    <row r="61369" spans="1:9" x14ac:dyDescent="0.25">
      <c r="A61369"/>
      <c r="B61369"/>
      <c r="C61369"/>
      <c r="D61369"/>
      <c r="E61369" s="148"/>
      <c r="F61369" s="148"/>
      <c r="G61369" s="149"/>
      <c r="H61369" s="148"/>
      <c r="I61369"/>
    </row>
    <row r="61370" spans="1:9" x14ac:dyDescent="0.25">
      <c r="A61370"/>
      <c r="B61370"/>
      <c r="C61370"/>
      <c r="D61370"/>
      <c r="E61370" s="148"/>
      <c r="F61370" s="148"/>
      <c r="G61370" s="149"/>
      <c r="H61370" s="148"/>
      <c r="I61370"/>
    </row>
    <row r="61371" spans="1:9" x14ac:dyDescent="0.25">
      <c r="A61371"/>
      <c r="B61371"/>
      <c r="C61371"/>
      <c r="D61371"/>
      <c r="E61371" s="148"/>
      <c r="F61371" s="148"/>
      <c r="G61371" s="149"/>
      <c r="H61371" s="148"/>
      <c r="I61371"/>
    </row>
    <row r="61372" spans="1:9" x14ac:dyDescent="0.25">
      <c r="A61372"/>
      <c r="B61372"/>
      <c r="C61372"/>
      <c r="D61372"/>
      <c r="E61372" s="148"/>
      <c r="F61372" s="148"/>
      <c r="G61372" s="149"/>
      <c r="H61372" s="148"/>
      <c r="I61372"/>
    </row>
    <row r="61373" spans="1:9" x14ac:dyDescent="0.25">
      <c r="A61373"/>
      <c r="B61373"/>
      <c r="C61373"/>
      <c r="D61373"/>
      <c r="E61373" s="148"/>
      <c r="F61373" s="148"/>
      <c r="G61373" s="149"/>
      <c r="H61373" s="148"/>
      <c r="I61373"/>
    </row>
    <row r="61374" spans="1:9" x14ac:dyDescent="0.25">
      <c r="A61374"/>
      <c r="B61374"/>
      <c r="C61374"/>
      <c r="D61374"/>
      <c r="E61374" s="148"/>
      <c r="F61374" s="148"/>
      <c r="G61374" s="149"/>
      <c r="H61374" s="148"/>
      <c r="I61374"/>
    </row>
    <row r="61375" spans="1:9" x14ac:dyDescent="0.25">
      <c r="A61375"/>
      <c r="B61375"/>
      <c r="C61375"/>
      <c r="D61375"/>
      <c r="E61375" s="148"/>
      <c r="F61375" s="148"/>
      <c r="G61375" s="149"/>
      <c r="H61375" s="148"/>
      <c r="I61375"/>
    </row>
    <row r="61376" spans="1:9" x14ac:dyDescent="0.25">
      <c r="A61376"/>
      <c r="B61376"/>
      <c r="C61376"/>
      <c r="D61376"/>
      <c r="E61376" s="148"/>
      <c r="F61376" s="148"/>
      <c r="G61376" s="149"/>
      <c r="H61376" s="148"/>
      <c r="I61376"/>
    </row>
    <row r="61377" spans="1:9" x14ac:dyDescent="0.25">
      <c r="A61377"/>
      <c r="B61377"/>
      <c r="C61377"/>
      <c r="D61377"/>
      <c r="E61377" s="148"/>
      <c r="F61377" s="148"/>
      <c r="G61377" s="149"/>
      <c r="H61377" s="148"/>
      <c r="I61377"/>
    </row>
    <row r="61378" spans="1:9" x14ac:dyDescent="0.25">
      <c r="A61378"/>
      <c r="B61378"/>
      <c r="C61378"/>
      <c r="D61378"/>
      <c r="E61378" s="148"/>
      <c r="F61378" s="148"/>
      <c r="G61378" s="149"/>
      <c r="H61378" s="148"/>
      <c r="I61378"/>
    </row>
    <row r="61379" spans="1:9" x14ac:dyDescent="0.25">
      <c r="A61379"/>
      <c r="B61379"/>
      <c r="C61379"/>
      <c r="D61379"/>
      <c r="E61379" s="148"/>
      <c r="F61379" s="148"/>
      <c r="G61379" s="149"/>
      <c r="H61379" s="148"/>
      <c r="I61379"/>
    </row>
    <row r="61380" spans="1:9" x14ac:dyDescent="0.25">
      <c r="A61380"/>
      <c r="B61380"/>
      <c r="C61380"/>
      <c r="D61380"/>
      <c r="E61380" s="148"/>
      <c r="F61380" s="148"/>
      <c r="G61380" s="149"/>
      <c r="H61380" s="148"/>
      <c r="I61380"/>
    </row>
    <row r="61381" spans="1:9" x14ac:dyDescent="0.25">
      <c r="A61381"/>
      <c r="B61381"/>
      <c r="C61381"/>
      <c r="D61381"/>
      <c r="E61381" s="148"/>
      <c r="F61381" s="148"/>
      <c r="G61381" s="149"/>
      <c r="H61381" s="148"/>
      <c r="I61381"/>
    </row>
    <row r="61382" spans="1:9" x14ac:dyDescent="0.25">
      <c r="A61382"/>
      <c r="B61382"/>
      <c r="C61382"/>
      <c r="D61382"/>
      <c r="E61382" s="148"/>
      <c r="F61382" s="148"/>
      <c r="G61382" s="149"/>
      <c r="H61382" s="148"/>
      <c r="I61382"/>
    </row>
    <row r="61383" spans="1:9" x14ac:dyDescent="0.25">
      <c r="A61383"/>
      <c r="B61383"/>
      <c r="C61383"/>
      <c r="D61383"/>
      <c r="E61383" s="148"/>
      <c r="F61383" s="148"/>
      <c r="G61383" s="149"/>
      <c r="H61383" s="148"/>
      <c r="I61383"/>
    </row>
    <row r="61384" spans="1:9" x14ac:dyDescent="0.25">
      <c r="A61384"/>
      <c r="B61384"/>
      <c r="C61384"/>
      <c r="D61384"/>
      <c r="E61384" s="148"/>
      <c r="F61384" s="148"/>
      <c r="G61384" s="149"/>
      <c r="H61384" s="148"/>
      <c r="I61384"/>
    </row>
    <row r="61385" spans="1:9" x14ac:dyDescent="0.25">
      <c r="A61385"/>
      <c r="B61385"/>
      <c r="C61385"/>
      <c r="D61385"/>
      <c r="E61385" s="148"/>
      <c r="F61385" s="148"/>
      <c r="G61385" s="149"/>
      <c r="H61385" s="148"/>
      <c r="I61385"/>
    </row>
    <row r="61386" spans="1:9" x14ac:dyDescent="0.25">
      <c r="A61386"/>
      <c r="B61386"/>
      <c r="C61386"/>
      <c r="D61386"/>
      <c r="E61386" s="148"/>
      <c r="F61386" s="148"/>
      <c r="G61386" s="149"/>
      <c r="H61386" s="148"/>
      <c r="I61386"/>
    </row>
    <row r="61387" spans="1:9" x14ac:dyDescent="0.25">
      <c r="A61387"/>
      <c r="B61387"/>
      <c r="C61387"/>
      <c r="D61387"/>
      <c r="E61387" s="148"/>
      <c r="F61387" s="148"/>
      <c r="G61387" s="149"/>
      <c r="H61387" s="148"/>
      <c r="I61387"/>
    </row>
    <row r="61388" spans="1:9" x14ac:dyDescent="0.25">
      <c r="A61388"/>
      <c r="B61388"/>
      <c r="C61388"/>
      <c r="D61388"/>
      <c r="E61388" s="148"/>
      <c r="F61388" s="148"/>
      <c r="G61388" s="149"/>
      <c r="H61388" s="148"/>
      <c r="I61388"/>
    </row>
    <row r="61389" spans="1:9" x14ac:dyDescent="0.25">
      <c r="A61389"/>
      <c r="B61389"/>
      <c r="C61389"/>
      <c r="D61389"/>
      <c r="E61389" s="148"/>
      <c r="F61389" s="148"/>
      <c r="G61389" s="149"/>
      <c r="H61389" s="148"/>
      <c r="I61389"/>
    </row>
    <row r="61390" spans="1:9" x14ac:dyDescent="0.25">
      <c r="A61390"/>
      <c r="B61390"/>
      <c r="C61390"/>
      <c r="D61390"/>
      <c r="E61390" s="148"/>
      <c r="F61390" s="148"/>
      <c r="G61390" s="149"/>
      <c r="H61390" s="148"/>
      <c r="I61390"/>
    </row>
    <row r="61391" spans="1:9" x14ac:dyDescent="0.25">
      <c r="A61391"/>
      <c r="B61391"/>
      <c r="C61391"/>
      <c r="D61391"/>
      <c r="E61391" s="148"/>
      <c r="F61391" s="148"/>
      <c r="G61391" s="149"/>
      <c r="H61391" s="148"/>
      <c r="I61391"/>
    </row>
    <row r="61392" spans="1:9" x14ac:dyDescent="0.25">
      <c r="A61392"/>
      <c r="B61392"/>
      <c r="C61392"/>
      <c r="D61392"/>
      <c r="E61392" s="148"/>
      <c r="F61392" s="148"/>
      <c r="G61392" s="149"/>
      <c r="H61392" s="148"/>
      <c r="I61392"/>
    </row>
    <row r="61393" spans="1:9" x14ac:dyDescent="0.25">
      <c r="A61393"/>
      <c r="B61393"/>
      <c r="C61393"/>
      <c r="D61393"/>
      <c r="E61393" s="148"/>
      <c r="F61393" s="148"/>
      <c r="G61393" s="149"/>
      <c r="H61393" s="148"/>
      <c r="I61393"/>
    </row>
    <row r="61394" spans="1:9" x14ac:dyDescent="0.25">
      <c r="A61394"/>
      <c r="B61394"/>
      <c r="C61394"/>
      <c r="D61394"/>
      <c r="E61394" s="148"/>
      <c r="F61394" s="148"/>
      <c r="G61394" s="149"/>
      <c r="H61394" s="148"/>
      <c r="I6139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7"/>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8"/>
    <col min="5" max="5" width="11.5703125" style="58" customWidth="1"/>
    <col min="6" max="6" width="9.140625" style="58" customWidth="1"/>
    <col min="7" max="7" width="9.140625" style="42"/>
    <col min="8" max="8" width="24.85546875" style="42" customWidth="1"/>
    <col min="9" max="25" width="9.140625" hidden="1" customWidth="1"/>
    <col min="26" max="26" width="1.85546875" customWidth="1"/>
    <col min="27" max="29" width="9.140625" style="5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2" t="s">
        <v>57</v>
      </c>
      <c r="B1" s="922"/>
      <c r="C1" s="923"/>
      <c r="D1" s="926" t="s">
        <v>58</v>
      </c>
      <c r="E1" s="926"/>
      <c r="F1" s="926"/>
      <c r="G1" s="927"/>
      <c r="H1" s="928"/>
      <c r="I1" s="928"/>
      <c r="J1" s="928"/>
      <c r="K1" s="928"/>
      <c r="L1" s="928"/>
      <c r="M1" s="928"/>
      <c r="N1" s="928"/>
      <c r="O1" s="928"/>
      <c r="P1" s="928"/>
      <c r="Q1" s="928"/>
      <c r="R1" s="928"/>
      <c r="S1" s="928"/>
      <c r="T1" s="928"/>
      <c r="U1" s="928"/>
      <c r="V1" s="928"/>
      <c r="W1" s="928"/>
      <c r="X1" s="928"/>
      <c r="Y1" s="928"/>
      <c r="Z1" s="928"/>
      <c r="AA1" s="928"/>
      <c r="AB1" s="928"/>
      <c r="AC1" s="929"/>
    </row>
    <row r="2" spans="1:33" ht="15" customHeight="1" thickBot="1" x14ac:dyDescent="0.3">
      <c r="A2" s="924"/>
      <c r="B2" s="924"/>
      <c r="C2" s="925"/>
      <c r="D2" s="926"/>
      <c r="E2" s="926"/>
      <c r="F2" s="926"/>
      <c r="G2" s="898" t="s">
        <v>59</v>
      </c>
      <c r="H2" s="898"/>
      <c r="AA2" s="898" t="s">
        <v>60</v>
      </c>
      <c r="AB2" s="898"/>
      <c r="AC2" s="930"/>
      <c r="AD2" s="97">
        <v>1</v>
      </c>
      <c r="AE2" s="96" t="s">
        <v>232</v>
      </c>
      <c r="AF2" s="473" t="s">
        <v>338</v>
      </c>
      <c r="AG2">
        <f>IF(OR(AD2="1/third",AD2="1/3"),10,IF(OR(AD2="2/third",AD2="2/3"),20,IF(OR(AD2="1/half",AD2="1/2"),15,IF(AD2=1,30,IF(AD2=2,60,IF(AD2=3,90,"CHECK FE"))))))</f>
        <v>30</v>
      </c>
    </row>
    <row r="3" spans="1:33" ht="26.25" thickBot="1" x14ac:dyDescent="0.3">
      <c r="A3" s="25" t="s">
        <v>61</v>
      </c>
      <c r="B3" s="26"/>
      <c r="C3" s="26"/>
      <c r="D3" s="27" t="s">
        <v>62</v>
      </c>
      <c r="E3" s="27" t="s">
        <v>63</v>
      </c>
      <c r="F3" s="27" t="s">
        <v>64</v>
      </c>
      <c r="G3" s="566" t="s">
        <v>65</v>
      </c>
      <c r="H3" s="566" t="s">
        <v>66</v>
      </c>
      <c r="I3" s="563"/>
      <c r="J3" s="565"/>
      <c r="K3" s="565"/>
      <c r="L3" s="565"/>
      <c r="M3" s="565"/>
      <c r="N3" s="565"/>
      <c r="O3" s="565"/>
      <c r="P3" s="565"/>
      <c r="Q3" s="565"/>
      <c r="R3" s="565"/>
      <c r="S3" s="565"/>
      <c r="T3" s="565"/>
      <c r="U3" s="565"/>
      <c r="V3" s="565"/>
      <c r="W3" s="565"/>
      <c r="X3" s="565"/>
      <c r="Y3" s="565"/>
      <c r="Z3" s="565"/>
      <c r="AA3" s="565" t="s">
        <v>67</v>
      </c>
      <c r="AB3" s="565" t="s">
        <v>68</v>
      </c>
      <c r="AC3" s="565" t="s">
        <v>69</v>
      </c>
      <c r="AD3" s="94">
        <v>2011</v>
      </c>
      <c r="AE3" s="93" t="s">
        <v>227</v>
      </c>
    </row>
    <row r="4" spans="1:33" ht="15.75" thickBot="1" x14ac:dyDescent="0.3">
      <c r="A4" s="918"/>
      <c r="B4" s="919"/>
      <c r="C4" s="28" t="s">
        <v>70</v>
      </c>
      <c r="D4" s="282">
        <v>1</v>
      </c>
      <c r="E4" s="283">
        <v>62</v>
      </c>
      <c r="F4" s="283">
        <f>E4*D4</f>
        <v>62</v>
      </c>
      <c r="G4" s="35" t="s">
        <v>719</v>
      </c>
      <c r="H4" s="35" t="s">
        <v>720</v>
      </c>
      <c r="I4" s="642">
        <v>87.61</v>
      </c>
      <c r="J4" s="587"/>
      <c r="K4" s="587"/>
      <c r="L4" s="29"/>
      <c r="M4" s="29"/>
      <c r="N4" s="29"/>
      <c r="O4" s="29"/>
      <c r="P4" s="29"/>
      <c r="Q4" s="29"/>
      <c r="R4" s="29"/>
      <c r="S4" s="29"/>
      <c r="T4" s="29"/>
      <c r="U4" s="29"/>
      <c r="V4" s="29"/>
      <c r="W4" s="29"/>
      <c r="X4" s="29"/>
      <c r="Y4" s="29"/>
      <c r="Z4" s="29"/>
      <c r="AA4" s="30">
        <f t="shared" ref="AA4:AA13" si="0">SUM(I4:Z4)</f>
        <v>87.61</v>
      </c>
      <c r="AB4" s="31">
        <f t="shared" ref="AB4:AB13" si="1">IF(AA4-F4&gt;0,0,F4-AA4)</f>
        <v>0</v>
      </c>
      <c r="AC4" s="32">
        <f t="shared" ref="AC4:AC13" si="2">IF(AA4-F4&lt;0,0,AA4-F4)</f>
        <v>25.61</v>
      </c>
    </row>
    <row r="5" spans="1:33" ht="15.75" thickBot="1" x14ac:dyDescent="0.3">
      <c r="A5" s="918"/>
      <c r="B5" s="919"/>
      <c r="C5" s="28" t="s">
        <v>71</v>
      </c>
      <c r="D5" s="282">
        <v>1</v>
      </c>
      <c r="E5" s="283">
        <v>62</v>
      </c>
      <c r="F5" s="283">
        <f t="shared" ref="F5:F12" si="3">E5*D5</f>
        <v>62</v>
      </c>
      <c r="G5" s="35" t="s">
        <v>721</v>
      </c>
      <c r="H5" s="35" t="s">
        <v>720</v>
      </c>
      <c r="I5" s="642">
        <v>54.32</v>
      </c>
      <c r="J5" s="33"/>
      <c r="K5" s="33"/>
      <c r="L5" s="33"/>
      <c r="M5" s="33"/>
      <c r="N5" s="33"/>
      <c r="O5" s="33"/>
      <c r="P5" s="33"/>
      <c r="Q5" s="33"/>
      <c r="R5" s="33"/>
      <c r="S5" s="33"/>
      <c r="T5" s="33"/>
      <c r="U5" s="33"/>
      <c r="V5" s="33"/>
      <c r="W5" s="33"/>
      <c r="X5" s="33"/>
      <c r="Y5" s="33"/>
      <c r="Z5" s="33"/>
      <c r="AA5" s="30">
        <f t="shared" si="0"/>
        <v>54.32</v>
      </c>
      <c r="AB5" s="31">
        <f t="shared" si="1"/>
        <v>7.68</v>
      </c>
      <c r="AC5" s="32">
        <f t="shared" si="2"/>
        <v>0</v>
      </c>
      <c r="AD5" s="92">
        <v>0</v>
      </c>
      <c r="AE5" s="281" t="s">
        <v>235</v>
      </c>
      <c r="AF5" s="280"/>
      <c r="AG5" s="280"/>
    </row>
    <row r="6" spans="1:33" ht="27" thickBot="1" x14ac:dyDescent="0.3">
      <c r="A6" s="918"/>
      <c r="B6" s="919"/>
      <c r="C6" s="28" t="s">
        <v>72</v>
      </c>
      <c r="D6" s="282">
        <v>1</v>
      </c>
      <c r="E6" s="283">
        <v>62</v>
      </c>
      <c r="F6" s="283">
        <f t="shared" si="3"/>
        <v>62</v>
      </c>
      <c r="G6" s="35" t="s">
        <v>722</v>
      </c>
      <c r="H6" s="35" t="s">
        <v>720</v>
      </c>
      <c r="I6" s="642">
        <v>36.909999999999997</v>
      </c>
      <c r="J6" s="33">
        <v>12.71</v>
      </c>
      <c r="K6" s="33">
        <v>3.52</v>
      </c>
      <c r="L6" s="33"/>
      <c r="M6" s="33"/>
      <c r="N6" s="33"/>
      <c r="O6" s="33"/>
      <c r="P6" s="33"/>
      <c r="Q6" s="33"/>
      <c r="R6" s="33"/>
      <c r="S6" s="33"/>
      <c r="T6" s="33"/>
      <c r="U6" s="33"/>
      <c r="V6" s="33"/>
      <c r="W6" s="33"/>
      <c r="X6" s="33"/>
      <c r="Y6" s="33"/>
      <c r="Z6" s="33"/>
      <c r="AA6" s="30">
        <f t="shared" si="0"/>
        <v>53.14</v>
      </c>
      <c r="AB6" s="31">
        <f t="shared" si="1"/>
        <v>8.86</v>
      </c>
      <c r="AC6" s="32">
        <f t="shared" si="2"/>
        <v>0</v>
      </c>
      <c r="AD6" s="92">
        <v>0</v>
      </c>
      <c r="AE6" s="280" t="s">
        <v>236</v>
      </c>
      <c r="AF6" s="280"/>
    </row>
    <row r="7" spans="1:33" x14ac:dyDescent="0.25">
      <c r="A7" s="918"/>
      <c r="B7" s="919"/>
      <c r="C7" s="28" t="s">
        <v>73</v>
      </c>
      <c r="D7" s="282">
        <v>1</v>
      </c>
      <c r="E7" s="283">
        <v>62</v>
      </c>
      <c r="F7" s="283">
        <f t="shared" si="3"/>
        <v>62</v>
      </c>
      <c r="G7" s="35" t="s">
        <v>723</v>
      </c>
      <c r="H7" s="35" t="s">
        <v>720</v>
      </c>
      <c r="I7" s="642">
        <v>54.84</v>
      </c>
      <c r="J7" s="34"/>
      <c r="K7" s="33"/>
      <c r="L7" s="33"/>
      <c r="M7" s="33"/>
      <c r="N7" s="33"/>
      <c r="O7" s="33"/>
      <c r="P7" s="33"/>
      <c r="Q7" s="33"/>
      <c r="R7" s="33"/>
      <c r="S7" s="33"/>
      <c r="T7" s="33"/>
      <c r="U7" s="33"/>
      <c r="V7" s="33"/>
      <c r="W7" s="33"/>
      <c r="X7" s="33"/>
      <c r="Y7" s="33"/>
      <c r="Z7" s="33"/>
      <c r="AA7" s="30">
        <f t="shared" si="0"/>
        <v>54.84</v>
      </c>
      <c r="AB7" s="31">
        <f t="shared" si="1"/>
        <v>7.1599999999999966</v>
      </c>
      <c r="AC7" s="32">
        <f t="shared" si="2"/>
        <v>0</v>
      </c>
      <c r="AD7">
        <f>COUNTIF(AA4:AA11,"&gt;0")</f>
        <v>8</v>
      </c>
      <c r="AE7" t="s">
        <v>323</v>
      </c>
    </row>
    <row r="8" spans="1:33" x14ac:dyDescent="0.25">
      <c r="A8" s="918"/>
      <c r="B8" s="919"/>
      <c r="C8" s="28" t="s">
        <v>74</v>
      </c>
      <c r="D8" s="282">
        <v>1</v>
      </c>
      <c r="E8" s="283">
        <v>62</v>
      </c>
      <c r="F8" s="283">
        <f t="shared" si="3"/>
        <v>62</v>
      </c>
      <c r="G8" s="35" t="s">
        <v>724</v>
      </c>
      <c r="H8" s="35" t="s">
        <v>720</v>
      </c>
      <c r="I8" s="642">
        <v>55.39</v>
      </c>
      <c r="J8" s="587"/>
      <c r="K8" s="33"/>
      <c r="L8" s="33"/>
      <c r="M8" s="33"/>
      <c r="N8" s="33"/>
      <c r="O8" s="33"/>
      <c r="P8" s="33"/>
      <c r="Q8" s="33"/>
      <c r="R8" s="33"/>
      <c r="S8" s="33"/>
      <c r="T8" s="33"/>
      <c r="U8" s="33"/>
      <c r="V8" s="33"/>
      <c r="W8" s="33"/>
      <c r="X8" s="33"/>
      <c r="Y8" s="33"/>
      <c r="Z8" s="33"/>
      <c r="AA8" s="30">
        <f t="shared" si="0"/>
        <v>55.39</v>
      </c>
      <c r="AB8" s="31">
        <f t="shared" si="1"/>
        <v>6.6099999999999994</v>
      </c>
      <c r="AC8" s="32">
        <f t="shared" si="2"/>
        <v>0</v>
      </c>
      <c r="AD8">
        <f>COUNTIF(F4:F10,"&gt;0")</f>
        <v>7</v>
      </c>
      <c r="AE8" t="s">
        <v>325</v>
      </c>
    </row>
    <row r="9" spans="1:33" x14ac:dyDescent="0.25">
      <c r="A9" s="918"/>
      <c r="B9" s="919"/>
      <c r="C9" s="28" t="s">
        <v>75</v>
      </c>
      <c r="D9" s="282">
        <v>1</v>
      </c>
      <c r="E9" s="283">
        <v>62</v>
      </c>
      <c r="F9" s="283">
        <f t="shared" si="3"/>
        <v>62</v>
      </c>
      <c r="G9" s="35" t="s">
        <v>725</v>
      </c>
      <c r="H9" s="35" t="s">
        <v>720</v>
      </c>
      <c r="I9" s="642">
        <v>51.55</v>
      </c>
      <c r="J9" s="587"/>
      <c r="K9" s="33"/>
      <c r="L9" s="33"/>
      <c r="M9" s="33"/>
      <c r="N9" s="33"/>
      <c r="O9" s="33"/>
      <c r="P9" s="33"/>
      <c r="Q9" s="33"/>
      <c r="R9" s="33"/>
      <c r="S9" s="33"/>
      <c r="T9" s="33"/>
      <c r="U9" s="33"/>
      <c r="V9" s="33"/>
      <c r="W9" s="33"/>
      <c r="X9" s="33"/>
      <c r="Y9" s="33"/>
      <c r="Z9" s="33"/>
      <c r="AA9" s="30">
        <f t="shared" si="0"/>
        <v>51.55</v>
      </c>
      <c r="AB9" s="31">
        <f t="shared" si="1"/>
        <v>10.450000000000003</v>
      </c>
      <c r="AC9" s="32">
        <f t="shared" si="2"/>
        <v>0</v>
      </c>
    </row>
    <row r="10" spans="1:33" x14ac:dyDescent="0.25">
      <c r="A10" s="918"/>
      <c r="B10" s="919"/>
      <c r="C10" s="28" t="s">
        <v>76</v>
      </c>
      <c r="D10" s="282">
        <v>1</v>
      </c>
      <c r="E10" s="283">
        <v>62</v>
      </c>
      <c r="F10" s="283">
        <f t="shared" si="3"/>
        <v>62</v>
      </c>
      <c r="G10" s="35" t="s">
        <v>726</v>
      </c>
      <c r="H10" s="35" t="s">
        <v>720</v>
      </c>
      <c r="I10" s="642">
        <v>51.62</v>
      </c>
      <c r="J10" s="587"/>
      <c r="K10" s="33"/>
      <c r="L10" s="33"/>
      <c r="M10" s="33"/>
      <c r="N10" s="33"/>
      <c r="O10" s="33"/>
      <c r="P10" s="33"/>
      <c r="Q10" s="33"/>
      <c r="R10" s="33"/>
      <c r="S10" s="33"/>
      <c r="T10" s="33"/>
      <c r="U10" s="33"/>
      <c r="V10" s="33"/>
      <c r="W10" s="33"/>
      <c r="X10" s="33"/>
      <c r="Y10" s="33"/>
      <c r="Z10" s="33"/>
      <c r="AA10" s="30">
        <f t="shared" si="0"/>
        <v>51.62</v>
      </c>
      <c r="AB10" s="31">
        <f t="shared" si="1"/>
        <v>10.380000000000003</v>
      </c>
      <c r="AC10" s="31">
        <f t="shared" si="2"/>
        <v>0</v>
      </c>
      <c r="AD10" s="598"/>
    </row>
    <row r="11" spans="1:33" ht="15.75" thickBot="1" x14ac:dyDescent="0.3">
      <c r="A11" s="918"/>
      <c r="B11" s="919"/>
      <c r="D11" s="282">
        <v>0</v>
      </c>
      <c r="E11" s="283">
        <v>0</v>
      </c>
      <c r="F11" s="283">
        <f t="shared" si="3"/>
        <v>0</v>
      </c>
      <c r="G11" s="35" t="s">
        <v>727</v>
      </c>
      <c r="H11" s="35" t="s">
        <v>720</v>
      </c>
      <c r="I11" s="642">
        <v>52.92</v>
      </c>
      <c r="J11" s="33"/>
      <c r="K11" s="33"/>
      <c r="L11" s="33"/>
      <c r="M11" s="33"/>
      <c r="N11" s="33"/>
      <c r="O11" s="33"/>
      <c r="P11" s="33"/>
      <c r="Q11" s="33"/>
      <c r="R11" s="33"/>
      <c r="S11" s="33"/>
      <c r="T11" s="33"/>
      <c r="U11" s="33"/>
      <c r="V11" s="33"/>
      <c r="W11" s="33"/>
      <c r="X11" s="33"/>
      <c r="Y11" s="33"/>
      <c r="Z11" s="33"/>
      <c r="AA11" s="30">
        <f t="shared" si="0"/>
        <v>52.92</v>
      </c>
      <c r="AB11" s="31">
        <f t="shared" si="1"/>
        <v>0</v>
      </c>
      <c r="AC11" s="32">
        <f t="shared" si="2"/>
        <v>52.92</v>
      </c>
      <c r="AD11" s="586"/>
    </row>
    <row r="12" spans="1:33" ht="15.75" thickBot="1" x14ac:dyDescent="0.3">
      <c r="A12" s="918"/>
      <c r="B12" s="919"/>
      <c r="C12" s="28" t="s">
        <v>77</v>
      </c>
      <c r="D12" s="282">
        <v>0</v>
      </c>
      <c r="E12" s="283">
        <v>0</v>
      </c>
      <c r="F12" s="283">
        <f t="shared" si="3"/>
        <v>0</v>
      </c>
      <c r="G12" s="53"/>
      <c r="H12" s="53"/>
      <c r="I12" s="29"/>
      <c r="J12" s="33"/>
      <c r="K12" s="33"/>
      <c r="L12" s="33"/>
      <c r="M12" s="33"/>
      <c r="N12" s="33"/>
      <c r="O12" s="33"/>
      <c r="P12" s="33"/>
      <c r="Q12" s="33"/>
      <c r="R12" s="33"/>
      <c r="S12" s="33"/>
      <c r="T12" s="33"/>
      <c r="U12" s="33"/>
      <c r="V12" s="33"/>
      <c r="W12" s="33"/>
      <c r="X12" s="33"/>
      <c r="Y12" s="33"/>
      <c r="Z12" s="33"/>
      <c r="AA12" s="30">
        <f t="shared" si="0"/>
        <v>0</v>
      </c>
      <c r="AB12" s="31">
        <f t="shared" si="1"/>
        <v>0</v>
      </c>
      <c r="AC12" s="32">
        <f t="shared" si="2"/>
        <v>0</v>
      </c>
      <c r="AD12" s="95">
        <f>COUNTIF(AA4:AA11,"&gt;61.99")/AD7</f>
        <v>0.125</v>
      </c>
      <c r="AE12" t="s">
        <v>145</v>
      </c>
    </row>
    <row r="13" spans="1:33" ht="15.75" thickBot="1" x14ac:dyDescent="0.3">
      <c r="A13" s="561"/>
      <c r="B13" s="562"/>
      <c r="C13" s="28" t="s">
        <v>78</v>
      </c>
      <c r="D13" s="282">
        <v>0</v>
      </c>
      <c r="E13" s="283">
        <v>0</v>
      </c>
      <c r="F13" s="283">
        <v>0</v>
      </c>
      <c r="G13" s="35" t="s">
        <v>728</v>
      </c>
      <c r="H13" s="35" t="s">
        <v>729</v>
      </c>
      <c r="I13" s="642">
        <v>46.45</v>
      </c>
      <c r="J13" s="33"/>
      <c r="K13" s="33"/>
      <c r="L13" s="33"/>
      <c r="M13" s="33"/>
      <c r="N13" s="33"/>
      <c r="O13" s="33"/>
      <c r="P13" s="33"/>
      <c r="Q13" s="33"/>
      <c r="R13" s="33"/>
      <c r="S13" s="33"/>
      <c r="T13" s="33"/>
      <c r="U13" s="33"/>
      <c r="V13" s="33"/>
      <c r="W13" s="33"/>
      <c r="X13" s="33"/>
      <c r="Y13" s="33"/>
      <c r="Z13" s="33"/>
      <c r="AA13" s="30">
        <f t="shared" si="0"/>
        <v>46.45</v>
      </c>
      <c r="AB13" s="31">
        <f t="shared" si="1"/>
        <v>0</v>
      </c>
      <c r="AC13" s="32">
        <f t="shared" si="2"/>
        <v>46.45</v>
      </c>
      <c r="AD13" s="95">
        <f>(COUNTIF(AA4:AA11,"&lt;62")-COUNTIF(AA4:AA11,"=0"))/AD7</f>
        <v>0.875</v>
      </c>
      <c r="AE13" t="s">
        <v>146</v>
      </c>
    </row>
    <row r="14" spans="1:33" x14ac:dyDescent="0.25">
      <c r="A14" s="918"/>
      <c r="B14" s="919"/>
      <c r="C14" s="28"/>
      <c r="D14" s="284"/>
      <c r="E14" s="285"/>
      <c r="F14" s="305">
        <f>SUM(F4:F13)</f>
        <v>434</v>
      </c>
      <c r="G14" s="53"/>
      <c r="H14" s="53"/>
      <c r="I14" s="29"/>
      <c r="J14" s="33"/>
      <c r="K14" s="33"/>
      <c r="L14" s="33"/>
      <c r="M14" s="33"/>
      <c r="N14" s="33"/>
      <c r="O14" s="33"/>
      <c r="P14" s="33"/>
      <c r="Q14" s="33"/>
      <c r="R14" s="33"/>
      <c r="S14" s="33"/>
      <c r="T14" s="33"/>
      <c r="U14" s="33"/>
      <c r="V14" s="33"/>
      <c r="W14" s="33"/>
      <c r="X14" s="33"/>
      <c r="Y14" s="33"/>
      <c r="Z14" s="33"/>
      <c r="AA14" s="37">
        <f>SUM(AA4:AA13)</f>
        <v>507.84000000000003</v>
      </c>
      <c r="AB14" s="37">
        <f>SUM(AB4:AB13)</f>
        <v>51.14</v>
      </c>
      <c r="AC14" s="37">
        <f>SUM(AC4:AC13)</f>
        <v>124.98</v>
      </c>
      <c r="AD14" s="54">
        <f>AA14/F14</f>
        <v>1.1701382488479264</v>
      </c>
      <c r="AE14" t="s">
        <v>147</v>
      </c>
    </row>
    <row r="15" spans="1:33" s="2" customFormat="1" x14ac:dyDescent="0.25">
      <c r="A15" s="60"/>
      <c r="B15" s="61"/>
      <c r="C15" s="62"/>
      <c r="D15" s="286"/>
      <c r="E15" s="287"/>
      <c r="F15" s="288"/>
      <c r="G15" s="36"/>
      <c r="H15" s="36"/>
      <c r="I15" s="33"/>
      <c r="J15" s="33"/>
      <c r="K15" s="33"/>
      <c r="L15" s="33"/>
      <c r="M15" s="33"/>
      <c r="N15" s="33"/>
      <c r="O15" s="33"/>
      <c r="P15" s="33"/>
      <c r="Q15" s="33"/>
      <c r="R15" s="33"/>
      <c r="S15" s="33"/>
      <c r="T15" s="33"/>
      <c r="U15" s="33"/>
      <c r="V15" s="33"/>
      <c r="W15" s="33"/>
      <c r="X15" s="33"/>
      <c r="Y15" s="33"/>
      <c r="Z15" s="33"/>
      <c r="AA15" s="63"/>
      <c r="AB15" s="63"/>
      <c r="AC15" s="64">
        <f>F14-AB14</f>
        <v>382.86</v>
      </c>
      <c r="AD15" s="54">
        <f>AC15/F14</f>
        <v>0.8821658986175116</v>
      </c>
      <c r="AE15" t="s">
        <v>154</v>
      </c>
    </row>
    <row r="16" spans="1:33" x14ac:dyDescent="0.25">
      <c r="A16" s="38" t="s">
        <v>79</v>
      </c>
      <c r="B16" s="39"/>
      <c r="C16" s="39"/>
      <c r="D16" s="289"/>
      <c r="E16" s="290"/>
      <c r="F16" s="288"/>
      <c r="G16" s="36"/>
      <c r="H16" s="36"/>
      <c r="I16" s="33"/>
      <c r="J16" s="33"/>
      <c r="K16" s="33"/>
      <c r="L16" s="33"/>
      <c r="M16" s="33"/>
      <c r="N16" s="33"/>
      <c r="O16" s="33"/>
      <c r="P16" s="33"/>
      <c r="Q16" s="33"/>
      <c r="R16" s="33"/>
      <c r="S16" s="33"/>
      <c r="T16" s="33"/>
      <c r="U16" s="33"/>
      <c r="V16" s="33"/>
      <c r="W16" s="33"/>
      <c r="X16" s="33"/>
      <c r="Y16" s="33"/>
      <c r="Z16" s="33"/>
      <c r="AA16" s="30"/>
      <c r="AB16" s="31"/>
      <c r="AC16" s="564"/>
      <c r="AD16" s="54">
        <f>AB14/F14</f>
        <v>0.11783410138248848</v>
      </c>
      <c r="AE16" t="s">
        <v>155</v>
      </c>
    </row>
    <row r="17" spans="1:31" x14ac:dyDescent="0.25">
      <c r="A17" s="918"/>
      <c r="B17" s="919">
        <v>1</v>
      </c>
      <c r="C17" s="28" t="s">
        <v>80</v>
      </c>
      <c r="D17" s="291">
        <v>1</v>
      </c>
      <c r="E17" s="292">
        <v>180</v>
      </c>
      <c r="F17" s="283">
        <f>E17*D17</f>
        <v>180</v>
      </c>
      <c r="G17" s="35" t="s">
        <v>730</v>
      </c>
      <c r="H17" s="35" t="s">
        <v>731</v>
      </c>
      <c r="I17" s="642">
        <v>85.02</v>
      </c>
      <c r="J17" s="33"/>
      <c r="K17" s="33"/>
      <c r="L17" s="33"/>
      <c r="M17" s="33"/>
      <c r="N17" s="33"/>
      <c r="O17" s="33"/>
      <c r="P17" s="33"/>
      <c r="Q17" s="33"/>
      <c r="R17" s="33"/>
      <c r="S17" s="33"/>
      <c r="T17" s="33"/>
      <c r="U17" s="33"/>
      <c r="V17" s="33"/>
      <c r="W17" s="33"/>
      <c r="X17" s="33"/>
      <c r="Y17" s="33"/>
      <c r="Z17" s="33"/>
      <c r="AA17" s="30">
        <f>SUM(I17:Z17)</f>
        <v>85.02</v>
      </c>
      <c r="AB17" s="31">
        <f>IF(AA17-F17&gt;0,0,F17-AA17)</f>
        <v>94.98</v>
      </c>
      <c r="AC17" s="32">
        <f>IF(AA17-F17&lt;0,0,AA17-F17)</f>
        <v>0</v>
      </c>
    </row>
    <row r="18" spans="1:31" x14ac:dyDescent="0.25">
      <c r="A18" s="918"/>
      <c r="B18" s="919"/>
      <c r="C18" s="28"/>
      <c r="D18" s="284"/>
      <c r="E18" s="285"/>
      <c r="F18" s="305">
        <f>SUM(F17)</f>
        <v>180</v>
      </c>
      <c r="G18" s="36"/>
      <c r="H18" s="36"/>
      <c r="I18" s="33"/>
      <c r="J18" s="33"/>
      <c r="K18" s="33"/>
      <c r="L18" s="33"/>
      <c r="M18" s="33"/>
      <c r="N18" s="33"/>
      <c r="O18" s="33"/>
      <c r="P18" s="33"/>
      <c r="Q18" s="33"/>
      <c r="R18" s="33"/>
      <c r="S18" s="33"/>
      <c r="T18" s="33"/>
      <c r="U18" s="33"/>
      <c r="V18" s="33"/>
      <c r="W18" s="33"/>
      <c r="X18" s="33"/>
      <c r="Y18" s="33"/>
      <c r="Z18" s="33"/>
      <c r="AA18" s="37">
        <f>SUM(AA17)</f>
        <v>85.02</v>
      </c>
      <c r="AB18" s="37">
        <f>SUM(AB17)</f>
        <v>94.98</v>
      </c>
      <c r="AC18" s="37">
        <f>SUM(AC17)</f>
        <v>0</v>
      </c>
      <c r="AD18" s="54">
        <f>AA18/F18</f>
        <v>0.47233333333333333</v>
      </c>
      <c r="AE18" t="s">
        <v>148</v>
      </c>
    </row>
    <row r="19" spans="1:31" x14ac:dyDescent="0.25">
      <c r="A19" s="38" t="s">
        <v>81</v>
      </c>
      <c r="B19" s="39"/>
      <c r="C19" s="39"/>
      <c r="D19" s="289"/>
      <c r="E19" s="289"/>
      <c r="F19" s="293"/>
      <c r="G19" s="36"/>
      <c r="H19" s="36"/>
      <c r="I19" s="33"/>
      <c r="J19" s="33"/>
      <c r="K19" s="33"/>
      <c r="L19" s="33"/>
      <c r="M19" s="33"/>
      <c r="N19" s="33"/>
      <c r="O19" s="33"/>
      <c r="P19" s="33"/>
      <c r="Q19" s="33"/>
      <c r="R19" s="33"/>
      <c r="S19" s="33"/>
      <c r="T19" s="33"/>
      <c r="U19" s="33"/>
      <c r="V19" s="33"/>
      <c r="W19" s="33"/>
      <c r="X19" s="33"/>
      <c r="Y19" s="33"/>
      <c r="Z19" s="33"/>
      <c r="AA19" s="30"/>
      <c r="AB19" s="31"/>
      <c r="AC19" s="32"/>
      <c r="AD19" s="54">
        <f>AB18/F18</f>
        <v>0.52766666666666673</v>
      </c>
      <c r="AE19" t="s">
        <v>156</v>
      </c>
    </row>
    <row r="20" spans="1:31" x14ac:dyDescent="0.25">
      <c r="A20" s="918"/>
      <c r="B20" s="919">
        <v>1</v>
      </c>
      <c r="C20" s="28" t="s">
        <v>82</v>
      </c>
      <c r="D20" s="291">
        <v>1</v>
      </c>
      <c r="E20" s="292">
        <v>3</v>
      </c>
      <c r="F20" s="283">
        <f t="shared" ref="F20:F43" si="4">E20*D20</f>
        <v>3</v>
      </c>
      <c r="G20" s="595" t="s">
        <v>732</v>
      </c>
      <c r="H20" s="595" t="s">
        <v>733</v>
      </c>
      <c r="I20" s="642">
        <v>8.94</v>
      </c>
      <c r="J20" s="40"/>
      <c r="K20" s="33"/>
      <c r="L20" s="33"/>
      <c r="M20" s="33"/>
      <c r="N20" s="33"/>
      <c r="O20" s="33"/>
      <c r="P20" s="33"/>
      <c r="Q20" s="33"/>
      <c r="R20" s="33"/>
      <c r="S20" s="33"/>
      <c r="T20" s="33"/>
      <c r="U20" s="33"/>
      <c r="V20" s="33"/>
      <c r="W20" s="33"/>
      <c r="X20" s="33"/>
      <c r="Y20" s="33"/>
      <c r="Z20" s="33"/>
      <c r="AA20" s="30">
        <f t="shared" ref="AA20:AA43" si="5">SUM(I20:Z20)</f>
        <v>8.94</v>
      </c>
      <c r="AB20" s="31">
        <f t="shared" ref="AB20:AB43" si="6">IF(AA20-F20&gt;0,0,F20-AA20)</f>
        <v>0</v>
      </c>
      <c r="AC20" s="32">
        <f t="shared" ref="AC20:AC43" si="7">IF(AA20-F20&lt;0,0,AA20-F20)</f>
        <v>5.9399999999999995</v>
      </c>
    </row>
    <row r="21" spans="1:31" x14ac:dyDescent="0.25">
      <c r="A21" s="918"/>
      <c r="B21" s="919">
        <v>2</v>
      </c>
      <c r="C21" s="28" t="s">
        <v>83</v>
      </c>
      <c r="D21" s="291">
        <v>1</v>
      </c>
      <c r="E21" s="292">
        <v>3</v>
      </c>
      <c r="F21" s="283">
        <f t="shared" si="4"/>
        <v>3</v>
      </c>
      <c r="G21" s="35">
        <v>35</v>
      </c>
      <c r="H21" s="35" t="s">
        <v>734</v>
      </c>
      <c r="I21" s="34">
        <v>3</v>
      </c>
      <c r="J21" s="33"/>
      <c r="K21" s="33"/>
      <c r="L21" s="33"/>
      <c r="M21" s="33"/>
      <c r="N21" s="33"/>
      <c r="O21" s="33"/>
      <c r="P21" s="33"/>
      <c r="Q21" s="33"/>
      <c r="R21" s="33"/>
      <c r="S21" s="33"/>
      <c r="T21" s="33"/>
      <c r="U21" s="33"/>
      <c r="V21" s="33"/>
      <c r="W21" s="33"/>
      <c r="X21" s="33"/>
      <c r="Y21" s="33"/>
      <c r="Z21" s="33"/>
      <c r="AA21" s="30">
        <f t="shared" si="5"/>
        <v>3</v>
      </c>
      <c r="AB21" s="31">
        <f t="shared" si="6"/>
        <v>0</v>
      </c>
      <c r="AC21" s="32">
        <f t="shared" si="7"/>
        <v>0</v>
      </c>
    </row>
    <row r="22" spans="1:31" x14ac:dyDescent="0.25">
      <c r="A22" s="918"/>
      <c r="B22" s="919">
        <v>3</v>
      </c>
      <c r="C22" s="28" t="s">
        <v>84</v>
      </c>
      <c r="D22" s="291">
        <v>1</v>
      </c>
      <c r="E22" s="292">
        <v>3</v>
      </c>
      <c r="F22" s="283">
        <f t="shared" si="4"/>
        <v>3</v>
      </c>
      <c r="G22" s="35" t="s">
        <v>735</v>
      </c>
      <c r="H22" s="35" t="s">
        <v>733</v>
      </c>
      <c r="I22" s="642">
        <v>4.9400000000000004</v>
      </c>
      <c r="J22" s="33"/>
      <c r="K22" s="33"/>
      <c r="L22" s="33"/>
      <c r="M22" s="33"/>
      <c r="N22" s="33"/>
      <c r="O22" s="33"/>
      <c r="P22" s="33"/>
      <c r="Q22" s="33"/>
      <c r="R22" s="33"/>
      <c r="S22" s="33"/>
      <c r="T22" s="33"/>
      <c r="U22" s="33"/>
      <c r="V22" s="33"/>
      <c r="W22" s="33"/>
      <c r="X22" s="33"/>
      <c r="Y22" s="33"/>
      <c r="Z22" s="33"/>
      <c r="AA22" s="30">
        <f t="shared" si="5"/>
        <v>4.9400000000000004</v>
      </c>
      <c r="AB22" s="31">
        <f t="shared" si="6"/>
        <v>0</v>
      </c>
      <c r="AC22" s="32">
        <f t="shared" si="7"/>
        <v>1.9400000000000004</v>
      </c>
    </row>
    <row r="23" spans="1:31" x14ac:dyDescent="0.25">
      <c r="A23" s="918"/>
      <c r="B23" s="919">
        <v>4</v>
      </c>
      <c r="C23" s="28" t="s">
        <v>85</v>
      </c>
      <c r="D23" s="291">
        <v>1</v>
      </c>
      <c r="E23" s="292">
        <v>3</v>
      </c>
      <c r="F23" s="283">
        <f t="shared" si="4"/>
        <v>3</v>
      </c>
      <c r="G23" s="53" t="s">
        <v>736</v>
      </c>
      <c r="H23" s="35" t="s">
        <v>737</v>
      </c>
      <c r="I23" s="87">
        <v>3</v>
      </c>
      <c r="J23" s="33"/>
      <c r="K23" s="33"/>
      <c r="L23" s="33"/>
      <c r="M23" s="33"/>
      <c r="N23" s="33"/>
      <c r="O23" s="33"/>
      <c r="P23" s="33"/>
      <c r="Q23" s="33"/>
      <c r="R23" s="33"/>
      <c r="S23" s="33"/>
      <c r="T23" s="33"/>
      <c r="U23" s="33"/>
      <c r="V23" s="33"/>
      <c r="W23" s="33"/>
      <c r="X23" s="33"/>
      <c r="Y23" s="33"/>
      <c r="Z23" s="33"/>
      <c r="AA23" s="30">
        <f t="shared" si="5"/>
        <v>3</v>
      </c>
      <c r="AB23" s="31">
        <f t="shared" si="6"/>
        <v>0</v>
      </c>
      <c r="AC23" s="32">
        <f t="shared" si="7"/>
        <v>0</v>
      </c>
    </row>
    <row r="24" spans="1:31" x14ac:dyDescent="0.25">
      <c r="A24" s="918"/>
      <c r="B24" s="919">
        <v>5</v>
      </c>
      <c r="C24" s="28" t="s">
        <v>86</v>
      </c>
      <c r="D24" s="291">
        <v>1</v>
      </c>
      <c r="E24" s="292">
        <v>3</v>
      </c>
      <c r="F24" s="283">
        <f t="shared" si="4"/>
        <v>3</v>
      </c>
      <c r="G24" s="35" t="s">
        <v>738</v>
      </c>
      <c r="H24" s="35" t="s">
        <v>733</v>
      </c>
      <c r="I24" s="642">
        <v>4.79</v>
      </c>
      <c r="J24" s="33"/>
      <c r="K24" s="33"/>
      <c r="L24" s="33"/>
      <c r="M24" s="33"/>
      <c r="N24" s="33"/>
      <c r="O24" s="33"/>
      <c r="P24" s="33"/>
      <c r="Q24" s="33"/>
      <c r="R24" s="33"/>
      <c r="S24" s="33"/>
      <c r="T24" s="33"/>
      <c r="U24" s="33"/>
      <c r="V24" s="33"/>
      <c r="W24" s="33"/>
      <c r="X24" s="33"/>
      <c r="Y24" s="33"/>
      <c r="Z24" s="33"/>
      <c r="AA24" s="30">
        <f t="shared" si="5"/>
        <v>4.79</v>
      </c>
      <c r="AB24" s="31">
        <f t="shared" si="6"/>
        <v>0</v>
      </c>
      <c r="AC24" s="32">
        <f t="shared" si="7"/>
        <v>1.79</v>
      </c>
    </row>
    <row r="25" spans="1:31" x14ac:dyDescent="0.25">
      <c r="A25" s="918"/>
      <c r="B25" s="919">
        <v>6</v>
      </c>
      <c r="C25" s="28" t="s">
        <v>87</v>
      </c>
      <c r="D25" s="291">
        <v>1</v>
      </c>
      <c r="E25" s="292">
        <v>3</v>
      </c>
      <c r="F25" s="283">
        <f t="shared" si="4"/>
        <v>3</v>
      </c>
      <c r="G25" s="35"/>
      <c r="H25" s="35"/>
      <c r="I25" s="34"/>
      <c r="J25" s="33"/>
      <c r="K25" s="33"/>
      <c r="L25" s="33"/>
      <c r="M25" s="33"/>
      <c r="N25" s="33"/>
      <c r="O25" s="33"/>
      <c r="P25" s="33"/>
      <c r="Q25" s="33"/>
      <c r="R25" s="33"/>
      <c r="S25" s="33"/>
      <c r="T25" s="33"/>
      <c r="U25" s="33"/>
      <c r="V25" s="33"/>
      <c r="W25" s="33"/>
      <c r="X25" s="33"/>
      <c r="Y25" s="33"/>
      <c r="Z25" s="33"/>
      <c r="AA25" s="30">
        <f t="shared" si="5"/>
        <v>0</v>
      </c>
      <c r="AB25" s="31">
        <f t="shared" si="6"/>
        <v>3</v>
      </c>
      <c r="AC25" s="32">
        <f t="shared" si="7"/>
        <v>0</v>
      </c>
    </row>
    <row r="26" spans="1:31" x14ac:dyDescent="0.25">
      <c r="A26" s="918"/>
      <c r="B26" s="919">
        <v>7</v>
      </c>
      <c r="C26" s="28" t="s">
        <v>88</v>
      </c>
      <c r="D26" s="291">
        <v>1</v>
      </c>
      <c r="E26" s="292">
        <v>3</v>
      </c>
      <c r="F26" s="283">
        <f t="shared" si="4"/>
        <v>3</v>
      </c>
      <c r="G26" s="35">
        <v>11</v>
      </c>
      <c r="H26" s="35" t="s">
        <v>737</v>
      </c>
      <c r="I26" s="87">
        <v>3</v>
      </c>
      <c r="J26" s="87"/>
      <c r="K26" s="33"/>
      <c r="L26" s="33"/>
      <c r="M26" s="33"/>
      <c r="N26" s="33"/>
      <c r="O26" s="33"/>
      <c r="P26" s="33"/>
      <c r="Q26" s="33"/>
      <c r="R26" s="33"/>
      <c r="S26" s="33"/>
      <c r="T26" s="33"/>
      <c r="U26" s="33"/>
      <c r="V26" s="33"/>
      <c r="W26" s="33"/>
      <c r="X26" s="33"/>
      <c r="Y26" s="33"/>
      <c r="Z26" s="33"/>
      <c r="AA26" s="30">
        <f t="shared" si="5"/>
        <v>3</v>
      </c>
      <c r="AB26" s="31">
        <f t="shared" si="6"/>
        <v>0</v>
      </c>
      <c r="AC26" s="32">
        <f t="shared" si="7"/>
        <v>0</v>
      </c>
    </row>
    <row r="27" spans="1:31" x14ac:dyDescent="0.25">
      <c r="A27" s="918"/>
      <c r="B27" s="919">
        <v>8</v>
      </c>
      <c r="C27" s="28" t="s">
        <v>89</v>
      </c>
      <c r="D27" s="294">
        <v>1</v>
      </c>
      <c r="E27" s="295">
        <v>2</v>
      </c>
      <c r="F27" s="283">
        <f t="shared" si="4"/>
        <v>2</v>
      </c>
      <c r="G27" s="35"/>
      <c r="H27" s="35"/>
      <c r="I27" s="87"/>
      <c r="J27" s="87"/>
      <c r="K27" s="33"/>
      <c r="L27" s="33"/>
      <c r="M27" s="33"/>
      <c r="N27" s="33"/>
      <c r="O27" s="33"/>
      <c r="P27" s="33"/>
      <c r="Q27" s="33"/>
      <c r="R27" s="33"/>
      <c r="S27" s="33"/>
      <c r="T27" s="33"/>
      <c r="U27" s="33"/>
      <c r="V27" s="33"/>
      <c r="W27" s="33"/>
      <c r="X27" s="33"/>
      <c r="Y27" s="33"/>
      <c r="Z27" s="33"/>
      <c r="AA27" s="30">
        <f t="shared" si="5"/>
        <v>0</v>
      </c>
      <c r="AB27" s="31">
        <f t="shared" si="6"/>
        <v>2</v>
      </c>
      <c r="AC27" s="32">
        <f t="shared" si="7"/>
        <v>0</v>
      </c>
    </row>
    <row r="28" spans="1:31" x14ac:dyDescent="0.25">
      <c r="A28" s="918"/>
      <c r="B28" s="919">
        <v>9</v>
      </c>
      <c r="C28" s="28" t="s">
        <v>90</v>
      </c>
      <c r="D28" s="294">
        <v>1</v>
      </c>
      <c r="E28" s="295">
        <v>2</v>
      </c>
      <c r="F28" s="283">
        <f t="shared" si="4"/>
        <v>2</v>
      </c>
      <c r="G28" s="35"/>
      <c r="H28" s="35"/>
      <c r="I28" s="34"/>
      <c r="J28" s="33"/>
      <c r="K28" s="33"/>
      <c r="L28" s="33"/>
      <c r="M28" s="33"/>
      <c r="N28" s="33"/>
      <c r="O28" s="33"/>
      <c r="P28" s="33"/>
      <c r="Q28" s="33"/>
      <c r="R28" s="33"/>
      <c r="S28" s="33"/>
      <c r="T28" s="33"/>
      <c r="U28" s="33"/>
      <c r="V28" s="33"/>
      <c r="W28" s="33"/>
      <c r="X28" s="33"/>
      <c r="Y28" s="33"/>
      <c r="Z28" s="33"/>
      <c r="AA28" s="30">
        <f t="shared" si="5"/>
        <v>0</v>
      </c>
      <c r="AB28" s="31">
        <f t="shared" si="6"/>
        <v>2</v>
      </c>
      <c r="AC28" s="32">
        <f t="shared" si="7"/>
        <v>0</v>
      </c>
    </row>
    <row r="29" spans="1:31" x14ac:dyDescent="0.25">
      <c r="A29" s="918"/>
      <c r="B29" s="919">
        <v>10</v>
      </c>
      <c r="C29" s="28" t="s">
        <v>91</v>
      </c>
      <c r="D29" s="294">
        <v>1</v>
      </c>
      <c r="E29" s="295">
        <v>2</v>
      </c>
      <c r="F29" s="283">
        <f t="shared" si="4"/>
        <v>2</v>
      </c>
      <c r="G29" s="35" t="s">
        <v>739</v>
      </c>
      <c r="H29" s="35" t="s">
        <v>740</v>
      </c>
      <c r="I29" s="642">
        <v>9.08</v>
      </c>
      <c r="J29" s="33"/>
      <c r="K29" s="33"/>
      <c r="L29" s="33"/>
      <c r="M29" s="33"/>
      <c r="N29" s="33"/>
      <c r="O29" s="33"/>
      <c r="P29" s="33"/>
      <c r="Q29" s="33"/>
      <c r="R29" s="33"/>
      <c r="S29" s="33"/>
      <c r="T29" s="33"/>
      <c r="U29" s="33"/>
      <c r="V29" s="33"/>
      <c r="W29" s="33"/>
      <c r="X29" s="33"/>
      <c r="Y29" s="33"/>
      <c r="Z29" s="33"/>
      <c r="AA29" s="30">
        <f t="shared" si="5"/>
        <v>9.08</v>
      </c>
      <c r="AB29" s="31">
        <f t="shared" si="6"/>
        <v>0</v>
      </c>
      <c r="AC29" s="32">
        <f t="shared" si="7"/>
        <v>7.08</v>
      </c>
    </row>
    <row r="30" spans="1:31" x14ac:dyDescent="0.25">
      <c r="A30" s="918"/>
      <c r="B30" s="919">
        <v>11</v>
      </c>
      <c r="C30" s="28" t="s">
        <v>92</v>
      </c>
      <c r="D30" s="294">
        <v>1</v>
      </c>
      <c r="E30" s="295">
        <v>2</v>
      </c>
      <c r="F30" s="283">
        <f t="shared" si="4"/>
        <v>2</v>
      </c>
      <c r="G30" s="35" t="s">
        <v>741</v>
      </c>
      <c r="H30" s="35" t="s">
        <v>740</v>
      </c>
      <c r="I30" s="642">
        <v>10.31</v>
      </c>
      <c r="J30" s="33"/>
      <c r="K30" s="33"/>
      <c r="L30" s="33"/>
      <c r="M30" s="33"/>
      <c r="N30" s="33"/>
      <c r="O30" s="33"/>
      <c r="P30" s="33"/>
      <c r="Q30" s="33"/>
      <c r="R30" s="33"/>
      <c r="S30" s="33"/>
      <c r="T30" s="33"/>
      <c r="U30" s="33"/>
      <c r="V30" s="33"/>
      <c r="W30" s="33"/>
      <c r="X30" s="33"/>
      <c r="Y30" s="33"/>
      <c r="Z30" s="33"/>
      <c r="AA30" s="30">
        <f t="shared" si="5"/>
        <v>10.31</v>
      </c>
      <c r="AB30" s="31">
        <f t="shared" si="6"/>
        <v>0</v>
      </c>
      <c r="AC30" s="32">
        <f t="shared" si="7"/>
        <v>8.31</v>
      </c>
    </row>
    <row r="31" spans="1:31" x14ac:dyDescent="0.25">
      <c r="A31" s="918"/>
      <c r="B31" s="919">
        <v>12</v>
      </c>
      <c r="C31" s="28" t="s">
        <v>93</v>
      </c>
      <c r="D31" s="294">
        <v>1</v>
      </c>
      <c r="E31" s="295">
        <v>2</v>
      </c>
      <c r="F31" s="283">
        <f t="shared" si="4"/>
        <v>2</v>
      </c>
      <c r="G31" s="35" t="s">
        <v>742</v>
      </c>
      <c r="H31" s="35" t="s">
        <v>740</v>
      </c>
      <c r="I31" s="642">
        <v>10.4</v>
      </c>
      <c r="J31" s="33"/>
      <c r="K31" s="33"/>
      <c r="L31" s="33"/>
      <c r="M31" s="33"/>
      <c r="N31" s="33"/>
      <c r="O31" s="33"/>
      <c r="P31" s="33"/>
      <c r="Q31" s="33"/>
      <c r="R31" s="33"/>
      <c r="S31" s="33"/>
      <c r="T31" s="33"/>
      <c r="U31" s="33"/>
      <c r="V31" s="33"/>
      <c r="W31" s="33"/>
      <c r="X31" s="33"/>
      <c r="Y31" s="33"/>
      <c r="Z31" s="33"/>
      <c r="AA31" s="30">
        <f t="shared" si="5"/>
        <v>10.4</v>
      </c>
      <c r="AB31" s="31">
        <f t="shared" si="6"/>
        <v>0</v>
      </c>
      <c r="AC31" s="32">
        <f t="shared" si="7"/>
        <v>8.4</v>
      </c>
    </row>
    <row r="32" spans="1:31" x14ac:dyDescent="0.25">
      <c r="A32" s="918"/>
      <c r="B32" s="919">
        <v>13</v>
      </c>
      <c r="C32" s="28" t="s">
        <v>94</v>
      </c>
      <c r="D32" s="294">
        <v>1</v>
      </c>
      <c r="E32" s="295">
        <v>2</v>
      </c>
      <c r="F32" s="283">
        <f t="shared" si="4"/>
        <v>2</v>
      </c>
      <c r="G32" s="35"/>
      <c r="H32" s="35"/>
      <c r="I32" s="87"/>
      <c r="J32" s="33"/>
      <c r="K32" s="33"/>
      <c r="L32" s="33"/>
      <c r="M32" s="33"/>
      <c r="N32" s="33"/>
      <c r="O32" s="33"/>
      <c r="P32" s="33"/>
      <c r="Q32" s="33"/>
      <c r="R32" s="33"/>
      <c r="S32" s="33"/>
      <c r="T32" s="33"/>
      <c r="U32" s="33"/>
      <c r="V32" s="33"/>
      <c r="W32" s="33"/>
      <c r="X32" s="33"/>
      <c r="Y32" s="33"/>
      <c r="Z32" s="33"/>
      <c r="AA32" s="30">
        <f t="shared" si="5"/>
        <v>0</v>
      </c>
      <c r="AB32" s="31">
        <f t="shared" si="6"/>
        <v>2</v>
      </c>
      <c r="AC32" s="32">
        <f t="shared" si="7"/>
        <v>0</v>
      </c>
    </row>
    <row r="33" spans="1:31" x14ac:dyDescent="0.25">
      <c r="A33" s="918"/>
      <c r="B33" s="919">
        <v>14</v>
      </c>
      <c r="C33" s="28" t="s">
        <v>95</v>
      </c>
      <c r="D33" s="294">
        <v>1</v>
      </c>
      <c r="E33" s="295">
        <v>2</v>
      </c>
      <c r="F33" s="283">
        <f t="shared" si="4"/>
        <v>2</v>
      </c>
      <c r="G33" s="35" t="s">
        <v>743</v>
      </c>
      <c r="H33" s="35" t="s">
        <v>740</v>
      </c>
      <c r="I33" s="642">
        <v>1.3</v>
      </c>
      <c r="J33" s="33"/>
      <c r="K33" s="33"/>
      <c r="L33" s="33"/>
      <c r="M33" s="33"/>
      <c r="N33" s="33"/>
      <c r="O33" s="33"/>
      <c r="P33" s="33"/>
      <c r="Q33" s="33"/>
      <c r="R33" s="33"/>
      <c r="S33" s="33"/>
      <c r="T33" s="33"/>
      <c r="U33" s="33"/>
      <c r="V33" s="33"/>
      <c r="W33" s="33"/>
      <c r="X33" s="33"/>
      <c r="Y33" s="33"/>
      <c r="Z33" s="33"/>
      <c r="AA33" s="30">
        <f t="shared" si="5"/>
        <v>1.3</v>
      </c>
      <c r="AB33" s="31">
        <f t="shared" si="6"/>
        <v>0.7</v>
      </c>
      <c r="AC33" s="32">
        <f t="shared" si="7"/>
        <v>0</v>
      </c>
    </row>
    <row r="34" spans="1:31" x14ac:dyDescent="0.25">
      <c r="A34" s="918"/>
      <c r="B34" s="919">
        <v>15</v>
      </c>
      <c r="C34" s="28" t="s">
        <v>96</v>
      </c>
      <c r="D34" s="294">
        <v>3</v>
      </c>
      <c r="E34" s="295">
        <v>5</v>
      </c>
      <c r="F34" s="283">
        <f t="shared" si="4"/>
        <v>15</v>
      </c>
      <c r="G34" s="35" t="s">
        <v>744</v>
      </c>
      <c r="H34" s="35" t="s">
        <v>745</v>
      </c>
      <c r="I34" s="642">
        <v>1.27</v>
      </c>
      <c r="J34" s="33">
        <v>14.28</v>
      </c>
      <c r="K34" s="33">
        <v>1.72</v>
      </c>
      <c r="L34" s="33"/>
      <c r="M34" s="33"/>
      <c r="N34" s="33"/>
      <c r="O34" s="33"/>
      <c r="P34" s="33"/>
      <c r="Q34" s="33"/>
      <c r="R34" s="33"/>
      <c r="S34" s="33"/>
      <c r="T34" s="33"/>
      <c r="U34" s="33"/>
      <c r="V34" s="33"/>
      <c r="W34" s="33"/>
      <c r="X34" s="33"/>
      <c r="Y34" s="33"/>
      <c r="Z34" s="33"/>
      <c r="AA34" s="30">
        <f t="shared" si="5"/>
        <v>17.27</v>
      </c>
      <c r="AB34" s="31">
        <f t="shared" si="6"/>
        <v>0</v>
      </c>
      <c r="AC34" s="32">
        <f t="shared" si="7"/>
        <v>2.2699999999999996</v>
      </c>
    </row>
    <row r="35" spans="1:31" ht="28.5" customHeight="1" x14ac:dyDescent="0.25">
      <c r="A35" s="918"/>
      <c r="B35" s="919">
        <v>18</v>
      </c>
      <c r="C35" s="28" t="s">
        <v>97</v>
      </c>
      <c r="D35" s="294">
        <v>1</v>
      </c>
      <c r="E35" s="295">
        <v>18</v>
      </c>
      <c r="F35" s="283">
        <f t="shared" si="4"/>
        <v>18</v>
      </c>
      <c r="G35" s="595" t="s">
        <v>746</v>
      </c>
      <c r="H35" s="595" t="s">
        <v>747</v>
      </c>
      <c r="I35" s="29">
        <v>3.72</v>
      </c>
      <c r="J35" s="642">
        <v>16.02</v>
      </c>
      <c r="K35" s="33"/>
      <c r="L35" s="33"/>
      <c r="M35" s="33"/>
      <c r="N35" s="33"/>
      <c r="O35" s="33"/>
      <c r="P35" s="33"/>
      <c r="Q35" s="33"/>
      <c r="R35" s="33"/>
      <c r="S35" s="33"/>
      <c r="T35" s="33"/>
      <c r="U35" s="33"/>
      <c r="V35" s="33"/>
      <c r="W35" s="33"/>
      <c r="X35" s="33"/>
      <c r="Y35" s="33"/>
      <c r="Z35" s="33"/>
      <c r="AA35" s="30">
        <f t="shared" si="5"/>
        <v>19.739999999999998</v>
      </c>
      <c r="AB35" s="31">
        <f t="shared" si="6"/>
        <v>0</v>
      </c>
      <c r="AC35" s="32">
        <f t="shared" si="7"/>
        <v>1.7399999999999984</v>
      </c>
    </row>
    <row r="36" spans="1:31" ht="30" x14ac:dyDescent="0.25">
      <c r="A36" s="918"/>
      <c r="B36" s="919">
        <v>19</v>
      </c>
      <c r="C36" s="28" t="s">
        <v>98</v>
      </c>
      <c r="D36" s="294">
        <v>0</v>
      </c>
      <c r="E36" s="295">
        <v>0</v>
      </c>
      <c r="F36" s="283">
        <f t="shared" si="4"/>
        <v>0</v>
      </c>
      <c r="G36" s="595">
        <v>71</v>
      </c>
      <c r="H36" s="595" t="s">
        <v>740</v>
      </c>
      <c r="I36" s="642">
        <v>2.11</v>
      </c>
      <c r="J36" s="33"/>
      <c r="K36" s="33"/>
      <c r="L36" s="33"/>
      <c r="M36" s="33"/>
      <c r="N36" s="33"/>
      <c r="O36" s="33"/>
      <c r="P36" s="33"/>
      <c r="Q36" s="33"/>
      <c r="R36" s="33"/>
      <c r="S36" s="33"/>
      <c r="T36" s="33"/>
      <c r="U36" s="33"/>
      <c r="V36" s="33"/>
      <c r="W36" s="33"/>
      <c r="X36" s="33"/>
      <c r="Y36" s="33"/>
      <c r="Z36" s="33"/>
      <c r="AA36" s="30">
        <f t="shared" si="5"/>
        <v>2.11</v>
      </c>
      <c r="AB36" s="31">
        <f t="shared" si="6"/>
        <v>0</v>
      </c>
      <c r="AC36" s="32">
        <f t="shared" si="7"/>
        <v>2.11</v>
      </c>
    </row>
    <row r="37" spans="1:31" x14ac:dyDescent="0.25">
      <c r="A37" s="918"/>
      <c r="B37" s="919"/>
      <c r="C37" s="28" t="s">
        <v>99</v>
      </c>
      <c r="D37" s="294">
        <v>1</v>
      </c>
      <c r="E37" s="295">
        <v>4</v>
      </c>
      <c r="F37" s="283">
        <f t="shared" si="4"/>
        <v>4</v>
      </c>
      <c r="G37" s="35" t="s">
        <v>748</v>
      </c>
      <c r="H37" s="35" t="s">
        <v>740</v>
      </c>
      <c r="I37" s="642">
        <v>9.48</v>
      </c>
      <c r="J37" s="34"/>
      <c r="K37" s="33"/>
      <c r="L37" s="33"/>
      <c r="M37" s="33"/>
      <c r="N37" s="33"/>
      <c r="O37" s="33"/>
      <c r="P37" s="33"/>
      <c r="Q37" s="33"/>
      <c r="R37" s="33"/>
      <c r="S37" s="33"/>
      <c r="T37" s="33"/>
      <c r="U37" s="33"/>
      <c r="V37" s="33"/>
      <c r="W37" s="33"/>
      <c r="X37" s="33"/>
      <c r="Y37" s="33"/>
      <c r="Z37" s="33"/>
      <c r="AA37" s="30">
        <f t="shared" si="5"/>
        <v>9.48</v>
      </c>
      <c r="AB37" s="31">
        <f t="shared" si="6"/>
        <v>0</v>
      </c>
      <c r="AC37" s="32">
        <f t="shared" si="7"/>
        <v>5.48</v>
      </c>
    </row>
    <row r="38" spans="1:31" ht="30" x14ac:dyDescent="0.25">
      <c r="A38" s="918"/>
      <c r="B38" s="919">
        <v>21</v>
      </c>
      <c r="C38" s="28" t="s">
        <v>100</v>
      </c>
      <c r="D38" s="294">
        <v>1</v>
      </c>
      <c r="E38" s="295">
        <v>5</v>
      </c>
      <c r="F38" s="283">
        <f t="shared" si="4"/>
        <v>5</v>
      </c>
      <c r="G38" s="35"/>
      <c r="H38" s="35"/>
      <c r="I38" s="34"/>
      <c r="J38" s="33"/>
      <c r="K38" s="33"/>
      <c r="L38" s="33"/>
      <c r="M38" s="33"/>
      <c r="N38" s="33"/>
      <c r="O38" s="33"/>
      <c r="P38" s="33"/>
      <c r="Q38" s="33"/>
      <c r="R38" s="33"/>
      <c r="S38" s="33"/>
      <c r="T38" s="33"/>
      <c r="U38" s="33"/>
      <c r="V38" s="33"/>
      <c r="W38" s="33"/>
      <c r="X38" s="33"/>
      <c r="Y38" s="33"/>
      <c r="Z38" s="33"/>
      <c r="AA38" s="30">
        <f t="shared" si="5"/>
        <v>0</v>
      </c>
      <c r="AB38" s="31">
        <f t="shared" si="6"/>
        <v>5</v>
      </c>
      <c r="AC38" s="32">
        <f t="shared" si="7"/>
        <v>0</v>
      </c>
    </row>
    <row r="39" spans="1:31" x14ac:dyDescent="0.25">
      <c r="A39" s="918"/>
      <c r="B39" s="919">
        <v>22</v>
      </c>
      <c r="C39" s="28" t="s">
        <v>101</v>
      </c>
      <c r="D39" s="294">
        <v>1</v>
      </c>
      <c r="E39" s="295">
        <v>3</v>
      </c>
      <c r="F39" s="283">
        <f t="shared" si="4"/>
        <v>3</v>
      </c>
      <c r="G39" s="35"/>
      <c r="H39" s="35"/>
      <c r="I39" s="87"/>
      <c r="J39" s="33"/>
      <c r="K39" s="33"/>
      <c r="L39" s="33"/>
      <c r="M39" s="33"/>
      <c r="N39" s="33"/>
      <c r="O39" s="33"/>
      <c r="P39" s="33"/>
      <c r="Q39" s="33"/>
      <c r="R39" s="33"/>
      <c r="S39" s="33"/>
      <c r="T39" s="33"/>
      <c r="U39" s="33"/>
      <c r="V39" s="33"/>
      <c r="W39" s="33"/>
      <c r="X39" s="33"/>
      <c r="Y39" s="33"/>
      <c r="Z39" s="33"/>
      <c r="AA39" s="30">
        <f t="shared" si="5"/>
        <v>0</v>
      </c>
      <c r="AB39" s="31">
        <f t="shared" si="6"/>
        <v>3</v>
      </c>
      <c r="AC39" s="32">
        <f t="shared" si="7"/>
        <v>0</v>
      </c>
    </row>
    <row r="40" spans="1:31" x14ac:dyDescent="0.25">
      <c r="A40" s="918"/>
      <c r="B40" s="919">
        <v>23</v>
      </c>
      <c r="C40" s="28" t="s">
        <v>102</v>
      </c>
      <c r="D40" s="294">
        <v>1</v>
      </c>
      <c r="E40" s="295">
        <v>12</v>
      </c>
      <c r="F40" s="283">
        <f t="shared" si="4"/>
        <v>12</v>
      </c>
      <c r="G40" s="35" t="s">
        <v>749</v>
      </c>
      <c r="H40" s="35" t="s">
        <v>740</v>
      </c>
      <c r="I40" s="643">
        <v>8</v>
      </c>
      <c r="J40" s="33"/>
      <c r="K40" s="33"/>
      <c r="L40" s="33"/>
      <c r="M40" s="33"/>
      <c r="N40" s="33"/>
      <c r="O40" s="33"/>
      <c r="P40" s="33"/>
      <c r="Q40" s="33"/>
      <c r="R40" s="33"/>
      <c r="S40" s="33"/>
      <c r="T40" s="33"/>
      <c r="U40" s="33"/>
      <c r="V40" s="33"/>
      <c r="W40" s="33"/>
      <c r="X40" s="33"/>
      <c r="Y40" s="33"/>
      <c r="Z40" s="33"/>
      <c r="AA40" s="30">
        <f t="shared" si="5"/>
        <v>8</v>
      </c>
      <c r="AB40" s="31">
        <f t="shared" si="6"/>
        <v>4</v>
      </c>
      <c r="AC40" s="32">
        <f t="shared" si="7"/>
        <v>0</v>
      </c>
    </row>
    <row r="41" spans="1:31" x14ac:dyDescent="0.25">
      <c r="A41" s="918"/>
      <c r="B41" s="919">
        <v>25</v>
      </c>
      <c r="C41" s="43" t="s">
        <v>103</v>
      </c>
      <c r="D41" s="294">
        <v>1</v>
      </c>
      <c r="E41" s="295">
        <v>4</v>
      </c>
      <c r="F41" s="283">
        <f t="shared" si="4"/>
        <v>4</v>
      </c>
      <c r="G41" s="35" t="s">
        <v>750</v>
      </c>
      <c r="H41" s="35" t="s">
        <v>740</v>
      </c>
      <c r="I41" s="642">
        <v>3.43</v>
      </c>
      <c r="J41" s="87"/>
      <c r="K41" s="33"/>
      <c r="L41" s="33"/>
      <c r="M41" s="33"/>
      <c r="N41" s="33"/>
      <c r="O41" s="33"/>
      <c r="P41" s="33"/>
      <c r="Q41" s="33"/>
      <c r="R41" s="33"/>
      <c r="S41" s="33"/>
      <c r="T41" s="33"/>
      <c r="U41" s="33"/>
      <c r="V41" s="33"/>
      <c r="W41" s="33"/>
      <c r="X41" s="33"/>
      <c r="Y41" s="33"/>
      <c r="Z41" s="33"/>
      <c r="AA41" s="30">
        <f t="shared" si="5"/>
        <v>3.43</v>
      </c>
      <c r="AB41" s="31">
        <f t="shared" si="6"/>
        <v>0.56999999999999984</v>
      </c>
      <c r="AC41" s="32">
        <f t="shared" si="7"/>
        <v>0</v>
      </c>
    </row>
    <row r="42" spans="1:31" x14ac:dyDescent="0.25">
      <c r="A42" s="561"/>
      <c r="B42" s="562"/>
      <c r="C42" s="43" t="s">
        <v>104</v>
      </c>
      <c r="D42" s="294">
        <v>1</v>
      </c>
      <c r="E42" s="295">
        <v>2</v>
      </c>
      <c r="F42" s="283">
        <f t="shared" si="4"/>
        <v>2</v>
      </c>
      <c r="G42" s="36"/>
      <c r="H42" s="36"/>
      <c r="I42" s="33"/>
      <c r="J42" s="33"/>
      <c r="K42" s="33"/>
      <c r="L42" s="33"/>
      <c r="M42" s="33"/>
      <c r="N42" s="33"/>
      <c r="O42" s="33"/>
      <c r="P42" s="33"/>
      <c r="Q42" s="33"/>
      <c r="R42" s="33"/>
      <c r="S42" s="33"/>
      <c r="T42" s="33"/>
      <c r="U42" s="33"/>
      <c r="V42" s="33"/>
      <c r="W42" s="33"/>
      <c r="X42" s="33"/>
      <c r="Y42" s="33"/>
      <c r="Z42" s="33"/>
      <c r="AA42" s="30">
        <f t="shared" si="5"/>
        <v>0</v>
      </c>
      <c r="AB42" s="31">
        <f t="shared" si="6"/>
        <v>2</v>
      </c>
      <c r="AC42" s="32">
        <f t="shared" si="7"/>
        <v>0</v>
      </c>
    </row>
    <row r="43" spans="1:31" x14ac:dyDescent="0.25">
      <c r="A43" s="918"/>
      <c r="B43" s="919">
        <v>24</v>
      </c>
      <c r="C43" s="28" t="s">
        <v>105</v>
      </c>
      <c r="D43" s="294">
        <v>0</v>
      </c>
      <c r="E43" s="295">
        <v>0</v>
      </c>
      <c r="F43" s="283">
        <f t="shared" si="4"/>
        <v>0</v>
      </c>
      <c r="G43" s="36"/>
      <c r="H43" s="36"/>
      <c r="I43" s="33"/>
      <c r="J43" s="33"/>
      <c r="K43" s="33"/>
      <c r="L43" s="33"/>
      <c r="M43" s="33"/>
      <c r="N43" s="33"/>
      <c r="O43" s="33"/>
      <c r="P43" s="33"/>
      <c r="Q43" s="33"/>
      <c r="R43" s="33"/>
      <c r="S43" s="33"/>
      <c r="T43" s="33"/>
      <c r="U43" s="33"/>
      <c r="V43" s="33"/>
      <c r="W43" s="33"/>
      <c r="X43" s="33"/>
      <c r="Y43" s="33"/>
      <c r="Z43" s="33"/>
      <c r="AA43" s="30">
        <f t="shared" si="5"/>
        <v>0</v>
      </c>
      <c r="AB43" s="31">
        <f t="shared" si="6"/>
        <v>0</v>
      </c>
      <c r="AC43" s="32">
        <f t="shared" si="7"/>
        <v>0</v>
      </c>
    </row>
    <row r="44" spans="1:31" x14ac:dyDescent="0.25">
      <c r="A44" s="918"/>
      <c r="B44" s="919"/>
      <c r="C44" s="44"/>
      <c r="D44" s="284"/>
      <c r="E44" s="285"/>
      <c r="F44" s="305">
        <f>SUM(F20:F43)</f>
        <v>98</v>
      </c>
      <c r="G44" s="36"/>
      <c r="H44" s="36"/>
      <c r="I44" s="33"/>
      <c r="J44" s="33"/>
      <c r="K44" s="33"/>
      <c r="L44" s="33"/>
      <c r="M44" s="33"/>
      <c r="N44" s="33"/>
      <c r="O44" s="33"/>
      <c r="P44" s="33"/>
      <c r="Q44" s="33"/>
      <c r="R44" s="33"/>
      <c r="S44" s="33"/>
      <c r="T44" s="33"/>
      <c r="U44" s="33"/>
      <c r="V44" s="33"/>
      <c r="W44" s="33"/>
      <c r="X44" s="33"/>
      <c r="Y44" s="33"/>
      <c r="Z44" s="33"/>
      <c r="AA44" s="37">
        <f>SUM(AA20:AA43)</f>
        <v>118.79</v>
      </c>
      <c r="AB44" s="37">
        <f>SUM(AB20:AB43)</f>
        <v>24.27</v>
      </c>
      <c r="AC44" s="37">
        <f>SUM(AC20:AC43)</f>
        <v>45.06</v>
      </c>
      <c r="AD44" s="54">
        <f>AA44/F44</f>
        <v>1.2121428571428572</v>
      </c>
      <c r="AE44" t="s">
        <v>149</v>
      </c>
    </row>
    <row r="45" spans="1:31" x14ac:dyDescent="0.25">
      <c r="A45" s="38" t="s">
        <v>106</v>
      </c>
      <c r="B45" s="39"/>
      <c r="C45" s="39"/>
      <c r="D45" s="289"/>
      <c r="E45" s="290"/>
      <c r="F45" s="288"/>
      <c r="G45" s="36"/>
      <c r="H45" s="36"/>
      <c r="I45" s="33"/>
      <c r="J45" s="33"/>
      <c r="K45" s="33"/>
      <c r="L45" s="33"/>
      <c r="M45" s="33"/>
      <c r="N45" s="33"/>
      <c r="O45" s="33"/>
      <c r="P45" s="33"/>
      <c r="Q45" s="33"/>
      <c r="R45" s="33"/>
      <c r="S45" s="33"/>
      <c r="T45" s="33"/>
      <c r="U45" s="33"/>
      <c r="V45" s="33"/>
      <c r="W45" s="33"/>
      <c r="X45" s="33"/>
      <c r="Y45" s="33"/>
      <c r="Z45" s="33"/>
      <c r="AA45" s="30"/>
      <c r="AB45" s="31"/>
      <c r="AC45" s="32"/>
      <c r="AD45" s="54">
        <f>AB44/F44</f>
        <v>0.2476530612244898</v>
      </c>
      <c r="AE45" t="s">
        <v>157</v>
      </c>
    </row>
    <row r="46" spans="1:31" x14ac:dyDescent="0.25">
      <c r="A46" s="918"/>
      <c r="B46" s="919">
        <v>1</v>
      </c>
      <c r="C46" s="28" t="s">
        <v>107</v>
      </c>
      <c r="D46" s="294">
        <v>1</v>
      </c>
      <c r="E46" s="295">
        <v>12</v>
      </c>
      <c r="F46" s="283">
        <f t="shared" ref="F46:F55" si="8">E46*D46</f>
        <v>12</v>
      </c>
      <c r="G46" s="35" t="s">
        <v>751</v>
      </c>
      <c r="H46" s="35" t="s">
        <v>107</v>
      </c>
      <c r="I46" s="642">
        <v>14.5</v>
      </c>
      <c r="J46" s="33" t="s">
        <v>752</v>
      </c>
      <c r="K46" s="33"/>
      <c r="L46" s="33"/>
      <c r="M46" s="33"/>
      <c r="N46" s="33"/>
      <c r="O46" s="33"/>
      <c r="P46" s="33"/>
      <c r="Q46" s="33"/>
      <c r="R46" s="33"/>
      <c r="S46" s="33"/>
      <c r="T46" s="33"/>
      <c r="U46" s="33"/>
      <c r="V46" s="33"/>
      <c r="W46" s="33"/>
      <c r="X46" s="33"/>
      <c r="Y46" s="33"/>
      <c r="Z46" s="33"/>
      <c r="AA46" s="30">
        <f>SUM(I46:Z46)</f>
        <v>14.5</v>
      </c>
      <c r="AB46" s="31">
        <f>IF(AA46-F46&gt;0,0,F46-AA46)</f>
        <v>0</v>
      </c>
      <c r="AC46" s="32">
        <f>IF(AA46-F46&lt;0,0,AA46-F46)</f>
        <v>2.5</v>
      </c>
    </row>
    <row r="47" spans="1:31" x14ac:dyDescent="0.25">
      <c r="A47" s="918"/>
      <c r="B47" s="919">
        <v>3</v>
      </c>
      <c r="C47" s="28" t="s">
        <v>108</v>
      </c>
      <c r="D47" s="294">
        <v>1</v>
      </c>
      <c r="E47" s="295">
        <v>33</v>
      </c>
      <c r="F47" s="283">
        <f t="shared" si="8"/>
        <v>33</v>
      </c>
      <c r="G47" s="35" t="s">
        <v>753</v>
      </c>
      <c r="H47" s="35" t="s">
        <v>754</v>
      </c>
      <c r="I47" s="642">
        <v>17.52</v>
      </c>
      <c r="J47" s="33">
        <v>12.57</v>
      </c>
      <c r="K47" s="33"/>
      <c r="L47" s="33"/>
      <c r="M47" s="33"/>
      <c r="N47" s="33"/>
      <c r="O47" s="33"/>
      <c r="P47" s="33"/>
      <c r="Q47" s="33"/>
      <c r="R47" s="33"/>
      <c r="S47" s="33"/>
      <c r="T47" s="33"/>
      <c r="U47" s="33"/>
      <c r="V47" s="33"/>
      <c r="W47" s="33"/>
      <c r="X47" s="33"/>
      <c r="Y47" s="33"/>
      <c r="Z47" s="33"/>
      <c r="AA47" s="30"/>
      <c r="AB47" s="31"/>
      <c r="AC47" s="32"/>
    </row>
    <row r="48" spans="1:31" x14ac:dyDescent="0.25">
      <c r="A48" s="918"/>
      <c r="B48" s="919"/>
      <c r="C48" s="28" t="s">
        <v>109</v>
      </c>
      <c r="D48" s="294">
        <v>1</v>
      </c>
      <c r="E48" s="295">
        <v>10</v>
      </c>
      <c r="F48" s="283">
        <f t="shared" si="8"/>
        <v>10</v>
      </c>
      <c r="G48" s="36"/>
      <c r="H48" s="53"/>
      <c r="I48" s="33"/>
      <c r="J48" s="33"/>
      <c r="K48" s="33"/>
      <c r="L48" s="33"/>
      <c r="M48" s="33"/>
      <c r="N48" s="33"/>
      <c r="O48" s="33"/>
      <c r="P48" s="33"/>
      <c r="Q48" s="33"/>
      <c r="R48" s="33"/>
      <c r="S48" s="33"/>
      <c r="T48" s="33"/>
      <c r="U48" s="33"/>
      <c r="V48" s="33"/>
      <c r="W48" s="33"/>
      <c r="X48" s="33"/>
      <c r="Y48" s="33"/>
      <c r="Z48" s="33"/>
      <c r="AA48" s="30"/>
      <c r="AB48" s="31"/>
      <c r="AC48" s="32"/>
    </row>
    <row r="49" spans="1:31" ht="26.25" x14ac:dyDescent="0.25">
      <c r="A49" s="918"/>
      <c r="B49" s="919">
        <v>4</v>
      </c>
      <c r="C49" s="28" t="s">
        <v>110</v>
      </c>
      <c r="D49" s="294">
        <v>1</v>
      </c>
      <c r="E49" s="295">
        <v>10</v>
      </c>
      <c r="F49" s="283">
        <f t="shared" si="8"/>
        <v>10</v>
      </c>
      <c r="G49" s="35" t="s">
        <v>755</v>
      </c>
      <c r="H49" s="35" t="s">
        <v>756</v>
      </c>
      <c r="I49" s="642">
        <v>2.4700000000000002</v>
      </c>
      <c r="J49" s="33">
        <v>0.38</v>
      </c>
      <c r="K49" s="33">
        <v>3.21</v>
      </c>
      <c r="L49" s="33"/>
      <c r="M49" s="33"/>
      <c r="N49" s="33"/>
      <c r="O49" s="33"/>
      <c r="P49" s="33"/>
      <c r="Q49" s="33"/>
      <c r="R49" s="33"/>
      <c r="S49" s="33"/>
      <c r="T49" s="33"/>
      <c r="U49" s="33"/>
      <c r="V49" s="33"/>
      <c r="W49" s="33"/>
      <c r="X49" s="33"/>
      <c r="Y49" s="33"/>
      <c r="Z49" s="33"/>
      <c r="AA49" s="30"/>
      <c r="AB49" s="31"/>
      <c r="AC49" s="32"/>
    </row>
    <row r="50" spans="1:31" ht="27" customHeight="1" x14ac:dyDescent="0.25">
      <c r="A50" s="918"/>
      <c r="B50" s="919">
        <v>7</v>
      </c>
      <c r="C50" s="28" t="s">
        <v>111</v>
      </c>
      <c r="D50" s="294">
        <v>1</v>
      </c>
      <c r="E50" s="295">
        <v>12</v>
      </c>
      <c r="F50" s="283">
        <f t="shared" si="8"/>
        <v>12</v>
      </c>
      <c r="G50" s="35" t="s">
        <v>757</v>
      </c>
      <c r="H50" s="35" t="s">
        <v>758</v>
      </c>
      <c r="I50" s="642">
        <v>13.54</v>
      </c>
      <c r="J50" s="33">
        <v>0.72</v>
      </c>
      <c r="K50" s="33"/>
      <c r="L50" s="33"/>
      <c r="M50" s="33"/>
      <c r="N50" s="33"/>
      <c r="O50" s="33"/>
      <c r="P50" s="33"/>
      <c r="Q50" s="33"/>
      <c r="R50" s="33"/>
      <c r="S50" s="33"/>
      <c r="T50" s="33"/>
      <c r="U50" s="33"/>
      <c r="V50" s="33"/>
      <c r="W50" s="33"/>
      <c r="X50" s="33"/>
      <c r="Y50" s="33"/>
      <c r="Z50" s="33"/>
      <c r="AA50" s="30"/>
      <c r="AB50" s="31"/>
      <c r="AC50" s="32"/>
    </row>
    <row r="51" spans="1:31" x14ac:dyDescent="0.25">
      <c r="A51" s="918"/>
      <c r="B51" s="919">
        <v>8</v>
      </c>
      <c r="C51" s="28" t="s">
        <v>112</v>
      </c>
      <c r="D51" s="294">
        <v>1</v>
      </c>
      <c r="E51" s="295">
        <v>4</v>
      </c>
      <c r="F51" s="283">
        <f t="shared" si="8"/>
        <v>4</v>
      </c>
      <c r="G51" s="595">
        <v>66</v>
      </c>
      <c r="H51" s="595" t="s">
        <v>759</v>
      </c>
      <c r="I51" s="642">
        <v>3.08</v>
      </c>
      <c r="J51" s="34"/>
      <c r="K51" s="33"/>
      <c r="L51" s="33"/>
      <c r="M51" s="33"/>
      <c r="N51" s="33"/>
      <c r="O51" s="33"/>
      <c r="P51" s="33"/>
      <c r="Q51" s="33"/>
      <c r="R51" s="33"/>
      <c r="S51" s="33"/>
      <c r="T51" s="33"/>
      <c r="U51" s="33"/>
      <c r="V51" s="33"/>
      <c r="W51" s="33"/>
      <c r="X51" s="33"/>
      <c r="Y51" s="33"/>
      <c r="Z51" s="33"/>
      <c r="AA51" s="30"/>
      <c r="AB51" s="31"/>
      <c r="AC51" s="32"/>
    </row>
    <row r="52" spans="1:31" ht="30" customHeight="1" x14ac:dyDescent="0.25">
      <c r="A52" s="918"/>
      <c r="B52" s="919">
        <v>9</v>
      </c>
      <c r="C52" s="28" t="s">
        <v>113</v>
      </c>
      <c r="D52" s="294">
        <v>1</v>
      </c>
      <c r="E52" s="295">
        <v>8</v>
      </c>
      <c r="F52" s="283">
        <f t="shared" si="8"/>
        <v>8</v>
      </c>
      <c r="G52" s="595" t="s">
        <v>760</v>
      </c>
      <c r="H52" s="595" t="s">
        <v>761</v>
      </c>
      <c r="I52" s="642">
        <v>7.39</v>
      </c>
      <c r="J52" s="33"/>
      <c r="K52" s="33"/>
      <c r="L52" s="33"/>
      <c r="M52" s="33"/>
      <c r="N52" s="33"/>
      <c r="O52" s="33"/>
      <c r="P52" s="33"/>
      <c r="Q52" s="33"/>
      <c r="R52" s="33"/>
      <c r="S52" s="33"/>
      <c r="T52" s="33"/>
      <c r="U52" s="33"/>
      <c r="V52" s="33"/>
      <c r="W52" s="33"/>
      <c r="X52" s="33"/>
      <c r="Y52" s="33"/>
      <c r="Z52" s="33"/>
      <c r="AA52" s="30"/>
      <c r="AB52" s="31"/>
      <c r="AC52" s="32"/>
    </row>
    <row r="53" spans="1:31" x14ac:dyDescent="0.25">
      <c r="A53" s="918"/>
      <c r="B53" s="919">
        <v>10</v>
      </c>
      <c r="C53" s="28" t="s">
        <v>114</v>
      </c>
      <c r="D53" s="294">
        <v>0</v>
      </c>
      <c r="E53" s="295">
        <v>0</v>
      </c>
      <c r="F53" s="283">
        <f t="shared" si="8"/>
        <v>0</v>
      </c>
      <c r="G53" s="36"/>
      <c r="H53" s="36"/>
      <c r="I53" s="33"/>
      <c r="J53" s="33"/>
      <c r="K53" s="33"/>
      <c r="L53" s="33"/>
      <c r="M53" s="33"/>
      <c r="N53" s="33"/>
      <c r="O53" s="33"/>
      <c r="P53" s="33"/>
      <c r="Q53" s="33"/>
      <c r="R53" s="33"/>
      <c r="S53" s="33"/>
      <c r="T53" s="33"/>
      <c r="U53" s="33"/>
      <c r="V53" s="33"/>
      <c r="W53" s="33"/>
      <c r="X53" s="33"/>
      <c r="Y53" s="33"/>
      <c r="Z53" s="33"/>
      <c r="AA53" s="30"/>
      <c r="AB53" s="31"/>
      <c r="AC53" s="32"/>
    </row>
    <row r="54" spans="1:31" x14ac:dyDescent="0.25">
      <c r="A54" s="918"/>
      <c r="B54" s="919">
        <v>11</v>
      </c>
      <c r="C54" s="28" t="s">
        <v>115</v>
      </c>
      <c r="D54" s="294">
        <v>1</v>
      </c>
      <c r="E54" s="295">
        <v>3</v>
      </c>
      <c r="F54" s="283">
        <f t="shared" si="8"/>
        <v>3</v>
      </c>
      <c r="G54" s="35" t="s">
        <v>762</v>
      </c>
      <c r="H54" s="35" t="s">
        <v>740</v>
      </c>
      <c r="I54" s="642">
        <v>8.65</v>
      </c>
      <c r="J54" s="33"/>
      <c r="K54" s="33"/>
      <c r="L54" s="33"/>
      <c r="M54" s="33"/>
      <c r="N54" s="33"/>
      <c r="O54" s="33"/>
      <c r="P54" s="33"/>
      <c r="Q54" s="33"/>
      <c r="R54" s="33"/>
      <c r="S54" s="33"/>
      <c r="T54" s="33"/>
      <c r="U54" s="33"/>
      <c r="V54" s="33"/>
      <c r="W54" s="33"/>
      <c r="X54" s="33"/>
      <c r="Y54" s="33"/>
      <c r="Z54" s="33"/>
      <c r="AA54" s="30"/>
      <c r="AB54" s="31"/>
      <c r="AC54" s="32"/>
    </row>
    <row r="55" spans="1:31" x14ac:dyDescent="0.25">
      <c r="A55" s="918"/>
      <c r="B55" s="919">
        <v>13</v>
      </c>
      <c r="C55" s="28" t="s">
        <v>116</v>
      </c>
      <c r="D55" s="294">
        <v>1</v>
      </c>
      <c r="E55" s="295">
        <v>9</v>
      </c>
      <c r="F55" s="283">
        <f t="shared" si="8"/>
        <v>9</v>
      </c>
      <c r="G55" s="36"/>
      <c r="H55" s="36"/>
      <c r="I55" s="33"/>
      <c r="J55" s="33"/>
      <c r="K55" s="33"/>
      <c r="L55" s="33"/>
      <c r="M55" s="33"/>
      <c r="N55" s="33"/>
      <c r="O55" s="33"/>
      <c r="P55" s="33"/>
      <c r="Q55" s="33"/>
      <c r="R55" s="33"/>
      <c r="S55" s="33"/>
      <c r="T55" s="33"/>
      <c r="U55" s="33"/>
      <c r="V55" s="33"/>
      <c r="W55" s="33"/>
      <c r="X55" s="33"/>
      <c r="Y55" s="33"/>
      <c r="Z55" s="33"/>
      <c r="AA55" s="30"/>
      <c r="AB55" s="31"/>
      <c r="AC55" s="32"/>
    </row>
    <row r="56" spans="1:31" x14ac:dyDescent="0.25">
      <c r="A56" s="918"/>
      <c r="B56" s="919"/>
      <c r="C56" s="28"/>
      <c r="D56" s="296"/>
      <c r="E56" s="296"/>
      <c r="F56" s="305">
        <f>SUM(F46:F55)</f>
        <v>101</v>
      </c>
      <c r="G56" s="36"/>
      <c r="H56" s="36"/>
      <c r="I56" s="33"/>
      <c r="J56" s="33"/>
      <c r="K56" s="33"/>
      <c r="L56" s="33"/>
      <c r="M56" s="33"/>
      <c r="N56" s="33"/>
      <c r="O56" s="33"/>
      <c r="P56" s="33"/>
      <c r="Q56" s="33"/>
      <c r="R56" s="33"/>
      <c r="S56" s="33"/>
      <c r="T56" s="33"/>
      <c r="U56" s="33"/>
      <c r="V56" s="33"/>
      <c r="W56" s="33"/>
      <c r="X56" s="33"/>
      <c r="Y56" s="33"/>
      <c r="Z56" s="33"/>
      <c r="AA56" s="37">
        <f>SUM(AA46:AA55)</f>
        <v>14.5</v>
      </c>
      <c r="AB56" s="37">
        <f>SUM(AB46:AB55)</f>
        <v>0</v>
      </c>
      <c r="AC56" s="37">
        <f>SUM(AC46:AC55)</f>
        <v>2.5</v>
      </c>
      <c r="AD56" s="54">
        <f>AA56/F56</f>
        <v>0.14356435643564355</v>
      </c>
      <c r="AE56" t="s">
        <v>150</v>
      </c>
    </row>
    <row r="57" spans="1:31" x14ac:dyDescent="0.25">
      <c r="A57" s="38" t="s">
        <v>117</v>
      </c>
      <c r="B57" s="39"/>
      <c r="C57" s="39"/>
      <c r="D57" s="289"/>
      <c r="E57" s="289"/>
      <c r="F57" s="293"/>
      <c r="G57" s="36"/>
      <c r="H57" s="36"/>
      <c r="I57" s="16"/>
      <c r="J57" s="16"/>
      <c r="K57" s="16"/>
      <c r="L57" s="33"/>
      <c r="M57" s="33"/>
      <c r="N57" s="33"/>
      <c r="O57" s="33"/>
      <c r="P57" s="33"/>
      <c r="Q57" s="33"/>
      <c r="R57" s="33"/>
      <c r="S57" s="33"/>
      <c r="T57" s="33"/>
      <c r="U57" s="33"/>
      <c r="V57" s="33"/>
      <c r="W57" s="33"/>
      <c r="X57" s="33"/>
      <c r="Y57" s="33"/>
      <c r="Z57" s="33"/>
      <c r="AA57" s="30"/>
      <c r="AB57" s="31"/>
      <c r="AC57" s="32"/>
      <c r="AD57" s="54">
        <f>AB56/F56</f>
        <v>0</v>
      </c>
      <c r="AE57" t="s">
        <v>157</v>
      </c>
    </row>
    <row r="58" spans="1:31" ht="30" x14ac:dyDescent="0.25">
      <c r="A58" s="918"/>
      <c r="B58" s="919">
        <v>1</v>
      </c>
      <c r="C58" s="28" t="s">
        <v>118</v>
      </c>
      <c r="D58" s="291">
        <v>1</v>
      </c>
      <c r="E58" s="292">
        <v>30</v>
      </c>
      <c r="F58" s="283">
        <f>E58*D58</f>
        <v>30</v>
      </c>
      <c r="G58" s="35" t="s">
        <v>763</v>
      </c>
      <c r="H58" s="35" t="s">
        <v>764</v>
      </c>
      <c r="I58" s="642">
        <v>31.29</v>
      </c>
      <c r="J58" s="16"/>
      <c r="K58" s="16"/>
      <c r="L58" s="33"/>
      <c r="M58" s="33"/>
      <c r="N58" s="33"/>
      <c r="O58" s="33"/>
      <c r="P58" s="33"/>
      <c r="Q58" s="33"/>
      <c r="R58" s="33"/>
      <c r="S58" s="33"/>
      <c r="T58" s="33"/>
      <c r="U58" s="33"/>
      <c r="V58" s="33"/>
      <c r="W58" s="33"/>
      <c r="X58" s="33"/>
      <c r="Y58" s="33"/>
      <c r="Z58" s="33"/>
      <c r="AA58" s="30">
        <f>SUM(I58:Z58)</f>
        <v>31.29</v>
      </c>
      <c r="AB58" s="31">
        <f>IF(AA58-F58&gt;0,0,F58-AA58)</f>
        <v>0</v>
      </c>
      <c r="AC58" s="32">
        <f>IF(AA58-F58&lt;0,0,AA58-F58)</f>
        <v>1.2899999999999991</v>
      </c>
    </row>
    <row r="59" spans="1:31" x14ac:dyDescent="0.25">
      <c r="A59" s="918"/>
      <c r="B59" s="919">
        <v>3</v>
      </c>
      <c r="C59" s="28" t="s">
        <v>119</v>
      </c>
      <c r="D59" s="291">
        <v>3</v>
      </c>
      <c r="E59" s="292">
        <v>11</v>
      </c>
      <c r="F59" s="283">
        <f>E59*D59</f>
        <v>33</v>
      </c>
      <c r="G59" s="35"/>
      <c r="H59" s="35"/>
      <c r="I59" s="16"/>
      <c r="J59" s="41"/>
      <c r="K59" s="16"/>
      <c r="L59" s="33"/>
      <c r="M59" s="33"/>
      <c r="N59" s="33"/>
      <c r="O59" s="33"/>
      <c r="P59" s="33"/>
      <c r="Q59" s="33"/>
      <c r="R59" s="33"/>
      <c r="S59" s="33"/>
      <c r="T59" s="33"/>
      <c r="U59" s="33"/>
      <c r="V59" s="33"/>
      <c r="W59" s="33"/>
      <c r="X59" s="33"/>
      <c r="Y59" s="33"/>
      <c r="Z59" s="33"/>
      <c r="AA59" s="30"/>
      <c r="AB59" s="31"/>
      <c r="AC59" s="32"/>
    </row>
    <row r="60" spans="1:31" x14ac:dyDescent="0.25">
      <c r="A60" s="918"/>
      <c r="B60" s="919">
        <v>5</v>
      </c>
      <c r="C60" s="28" t="s">
        <v>120</v>
      </c>
      <c r="D60" s="294">
        <v>1</v>
      </c>
      <c r="E60" s="295">
        <v>12</v>
      </c>
      <c r="F60" s="283">
        <f>E60*D60</f>
        <v>12</v>
      </c>
      <c r="G60" s="35" t="s">
        <v>765</v>
      </c>
      <c r="H60" s="35" t="s">
        <v>756</v>
      </c>
      <c r="I60" s="642">
        <v>8.84</v>
      </c>
      <c r="J60" s="16"/>
      <c r="K60" s="16"/>
      <c r="L60" s="33"/>
      <c r="M60" s="33"/>
      <c r="N60" s="33"/>
      <c r="O60" s="33"/>
      <c r="P60" s="33"/>
      <c r="Q60" s="33"/>
      <c r="R60" s="33"/>
      <c r="S60" s="33"/>
      <c r="T60" s="33"/>
      <c r="U60" s="33"/>
      <c r="V60" s="33"/>
      <c r="W60" s="33"/>
      <c r="X60" s="33"/>
      <c r="Y60" s="33"/>
      <c r="Z60" s="33"/>
      <c r="AA60" s="30"/>
      <c r="AB60" s="31"/>
      <c r="AC60" s="32"/>
    </row>
    <row r="61" spans="1:31" ht="30" x14ac:dyDescent="0.25">
      <c r="A61" s="918"/>
      <c r="B61" s="919">
        <v>2</v>
      </c>
      <c r="C61" s="28" t="s">
        <v>121</v>
      </c>
      <c r="D61" s="294">
        <v>1</v>
      </c>
      <c r="E61" s="295">
        <v>12</v>
      </c>
      <c r="F61" s="283">
        <f>E61*D61</f>
        <v>12</v>
      </c>
      <c r="G61" s="588"/>
      <c r="H61" s="588"/>
      <c r="I61" s="34"/>
      <c r="J61" s="16"/>
      <c r="K61" s="16"/>
      <c r="L61" s="33"/>
      <c r="M61" s="33"/>
      <c r="N61" s="33"/>
      <c r="O61" s="33"/>
      <c r="P61" s="33"/>
      <c r="Q61" s="33"/>
      <c r="R61" s="33"/>
      <c r="S61" s="33"/>
      <c r="T61" s="33"/>
      <c r="U61" s="33"/>
      <c r="V61" s="33"/>
      <c r="W61" s="33"/>
      <c r="X61" s="33"/>
      <c r="Y61" s="33"/>
      <c r="Z61" s="33"/>
      <c r="AA61" s="30"/>
      <c r="AB61" s="31"/>
      <c r="AC61" s="32"/>
    </row>
    <row r="62" spans="1:31" x14ac:dyDescent="0.25">
      <c r="A62" s="918"/>
      <c r="B62" s="919"/>
      <c r="C62" s="28"/>
      <c r="D62" s="296"/>
      <c r="E62" s="296"/>
      <c r="F62" s="305">
        <f>SUM(F58:F61)</f>
        <v>87</v>
      </c>
      <c r="G62" s="36"/>
      <c r="H62" s="36"/>
      <c r="I62" s="33"/>
      <c r="J62" s="33"/>
      <c r="K62" s="33"/>
      <c r="L62" s="33"/>
      <c r="M62" s="33"/>
      <c r="N62" s="33"/>
      <c r="O62" s="33"/>
      <c r="P62" s="33"/>
      <c r="Q62" s="33"/>
      <c r="R62" s="33"/>
      <c r="S62" s="33"/>
      <c r="T62" s="33"/>
      <c r="U62" s="33"/>
      <c r="V62" s="33"/>
      <c r="W62" s="33"/>
      <c r="X62" s="33"/>
      <c r="Y62" s="33"/>
      <c r="Z62" s="33"/>
      <c r="AA62" s="37">
        <f>SUM(AA58:AA61)</f>
        <v>31.29</v>
      </c>
      <c r="AB62" s="37">
        <f>SUM(AB58:AB61)</f>
        <v>0</v>
      </c>
      <c r="AC62" s="37">
        <f>SUM(AC58:AC61)</f>
        <v>1.2899999999999991</v>
      </c>
      <c r="AD62" s="54">
        <f>AA62/F62</f>
        <v>0.35965517241379308</v>
      </c>
      <c r="AE62" t="s">
        <v>151</v>
      </c>
    </row>
    <row r="63" spans="1:31" x14ac:dyDescent="0.25">
      <c r="A63" s="38" t="s">
        <v>23</v>
      </c>
      <c r="B63" s="39"/>
      <c r="C63" s="39"/>
      <c r="D63" s="289"/>
      <c r="E63" s="289"/>
      <c r="F63" s="293"/>
      <c r="G63" s="36"/>
      <c r="H63" s="36"/>
      <c r="I63" s="33"/>
      <c r="J63" s="33"/>
      <c r="K63" s="33"/>
      <c r="L63" s="33"/>
      <c r="M63" s="33"/>
      <c r="N63" s="33"/>
      <c r="O63" s="33"/>
      <c r="P63" s="33"/>
      <c r="Q63" s="33"/>
      <c r="R63" s="33"/>
      <c r="S63" s="33"/>
      <c r="T63" s="33"/>
      <c r="U63" s="33"/>
      <c r="V63" s="33"/>
      <c r="W63" s="33"/>
      <c r="X63" s="33"/>
      <c r="Y63" s="33"/>
      <c r="Z63" s="33"/>
      <c r="AA63" s="30"/>
      <c r="AB63" s="31"/>
      <c r="AC63" s="32"/>
      <c r="AD63" s="54">
        <f>AB62/F62</f>
        <v>0</v>
      </c>
      <c r="AE63" t="s">
        <v>157</v>
      </c>
    </row>
    <row r="64" spans="1:31" x14ac:dyDescent="0.25">
      <c r="A64" s="918"/>
      <c r="B64" s="919">
        <v>1</v>
      </c>
      <c r="C64" s="28"/>
      <c r="D64" s="291">
        <v>0</v>
      </c>
      <c r="E64" s="292">
        <v>0</v>
      </c>
      <c r="F64" s="283">
        <f>E64*D64</f>
        <v>0</v>
      </c>
      <c r="G64" s="35" t="s">
        <v>766</v>
      </c>
      <c r="H64" s="35" t="s">
        <v>767</v>
      </c>
      <c r="I64" s="642">
        <v>51.55</v>
      </c>
      <c r="J64" s="33"/>
      <c r="K64" s="33"/>
      <c r="L64" s="33"/>
      <c r="M64" s="33"/>
      <c r="N64" s="33"/>
      <c r="O64" s="33"/>
      <c r="P64" s="33"/>
      <c r="Q64" s="33"/>
      <c r="R64" s="33"/>
      <c r="S64" s="33"/>
      <c r="T64" s="33"/>
      <c r="U64" s="33"/>
      <c r="V64" s="33"/>
      <c r="W64" s="33"/>
      <c r="X64" s="33"/>
      <c r="Y64" s="33"/>
      <c r="Z64" s="33"/>
      <c r="AA64" s="30">
        <f>SUM(I64:Z64)</f>
        <v>51.55</v>
      </c>
      <c r="AB64" s="31">
        <f>IF(AA64-F64&gt;0,0,F64-AA64)</f>
        <v>0</v>
      </c>
      <c r="AC64" s="32">
        <f>IF(AA64-F64&lt;0,0,AA64-F64)</f>
        <v>51.55</v>
      </c>
    </row>
    <row r="65" spans="1:31" x14ac:dyDescent="0.25">
      <c r="A65" s="918"/>
      <c r="B65" s="919"/>
      <c r="C65" s="28"/>
      <c r="D65" s="297"/>
      <c r="E65" s="297"/>
      <c r="F65" s="596">
        <f>SUM(F64)</f>
        <v>0</v>
      </c>
      <c r="G65" s="35"/>
      <c r="H65" s="35"/>
      <c r="I65" s="34"/>
      <c r="J65" s="33"/>
      <c r="K65" s="33"/>
      <c r="L65" s="33"/>
      <c r="M65" s="33"/>
      <c r="N65" s="33"/>
      <c r="O65" s="33"/>
      <c r="P65" s="33"/>
      <c r="Q65" s="33"/>
      <c r="R65" s="33"/>
      <c r="S65" s="33"/>
      <c r="T65" s="33"/>
      <c r="U65" s="33"/>
      <c r="V65" s="33"/>
      <c r="W65" s="33"/>
      <c r="X65" s="33"/>
      <c r="Y65" s="33"/>
      <c r="Z65" s="33"/>
      <c r="AA65" s="30"/>
      <c r="AB65" s="31"/>
      <c r="AC65" s="32"/>
    </row>
    <row r="66" spans="1:31" x14ac:dyDescent="0.25">
      <c r="A66" s="589"/>
      <c r="B66" s="590"/>
      <c r="C66" s="590"/>
      <c r="D66" s="591"/>
      <c r="E66" s="591"/>
      <c r="F66" s="592"/>
      <c r="G66" s="35"/>
      <c r="H66" s="35"/>
      <c r="I66" s="34"/>
      <c r="J66" s="33"/>
      <c r="K66" s="33"/>
      <c r="L66" s="33"/>
      <c r="M66" s="33"/>
      <c r="N66" s="33"/>
      <c r="O66" s="33"/>
      <c r="P66" s="33"/>
      <c r="Q66" s="33"/>
      <c r="R66" s="33"/>
      <c r="S66" s="33"/>
      <c r="T66" s="33"/>
      <c r="U66" s="33"/>
      <c r="V66" s="33"/>
      <c r="W66" s="33"/>
      <c r="X66" s="33"/>
      <c r="Y66" s="33"/>
      <c r="Z66" s="33"/>
      <c r="AA66" s="45">
        <f>SUM(AA64:AA65)</f>
        <v>51.55</v>
      </c>
      <c r="AB66" s="45">
        <f>SUM(AB64:AB65)</f>
        <v>0</v>
      </c>
      <c r="AC66" s="45">
        <f>SUM(AC64:AC65)</f>
        <v>51.55</v>
      </c>
      <c r="AD66" s="357" t="s">
        <v>284</v>
      </c>
      <c r="AE66" t="s">
        <v>326</v>
      </c>
    </row>
    <row r="67" spans="1:31" ht="15.75" thickBot="1" x14ac:dyDescent="0.3">
      <c r="A67" s="38" t="s">
        <v>122</v>
      </c>
      <c r="B67" s="39"/>
      <c r="C67" s="39"/>
      <c r="D67" s="289"/>
      <c r="E67" s="289"/>
      <c r="F67" s="293"/>
      <c r="G67" s="35"/>
      <c r="H67" s="35"/>
      <c r="I67" s="34"/>
      <c r="J67" s="33"/>
      <c r="K67" s="33"/>
      <c r="L67" s="33"/>
      <c r="M67" s="33"/>
      <c r="N67" s="33"/>
      <c r="O67" s="33"/>
      <c r="P67" s="33"/>
      <c r="Q67" s="33"/>
      <c r="R67" s="33"/>
      <c r="S67" s="33"/>
      <c r="T67" s="33"/>
      <c r="U67" s="33"/>
      <c r="V67" s="33"/>
      <c r="W67" s="33"/>
      <c r="X67" s="33"/>
      <c r="Y67" s="33"/>
      <c r="Z67" s="33"/>
      <c r="AA67" s="46"/>
      <c r="AB67" s="31"/>
      <c r="AC67" s="32"/>
      <c r="AD67" s="357" t="s">
        <v>284</v>
      </c>
      <c r="AE67" t="s">
        <v>157</v>
      </c>
    </row>
    <row r="68" spans="1:31" ht="15.75" thickBot="1" x14ac:dyDescent="0.3">
      <c r="A68" s="918"/>
      <c r="B68" s="919">
        <v>1</v>
      </c>
      <c r="C68" s="28" t="s">
        <v>123</v>
      </c>
      <c r="D68" s="294">
        <v>3</v>
      </c>
      <c r="E68" s="295">
        <v>2</v>
      </c>
      <c r="F68" s="283">
        <f t="shared" ref="F68:F73" si="9">E68*D68</f>
        <v>6</v>
      </c>
      <c r="G68" s="35"/>
      <c r="H68" s="35"/>
      <c r="I68" s="87"/>
      <c r="J68" s="55"/>
      <c r="K68" s="33"/>
      <c r="L68" s="33"/>
      <c r="M68" s="33"/>
      <c r="N68" s="33"/>
      <c r="O68" s="33"/>
      <c r="P68" s="33"/>
      <c r="Q68" s="33"/>
      <c r="R68" s="33"/>
      <c r="S68" s="33"/>
      <c r="T68" s="33"/>
      <c r="U68" s="33"/>
      <c r="V68" s="33"/>
      <c r="W68" s="33"/>
      <c r="X68" s="33"/>
      <c r="Y68" s="33"/>
      <c r="Z68" s="33"/>
      <c r="AA68" s="30">
        <f t="shared" ref="AA68:AA77" si="10">SUM(I68:Z68)</f>
        <v>0</v>
      </c>
      <c r="AB68" s="31">
        <f t="shared" ref="AB68:AB77" si="11">IF(AA68-F68&gt;0,0,F68-AA68)</f>
        <v>6</v>
      </c>
      <c r="AC68" s="527">
        <f t="shared" ref="AC68:AC77" si="12">IF(AA68-F68&lt;0,0,AA68-F68)</f>
        <v>0</v>
      </c>
      <c r="AD68" s="92">
        <v>0</v>
      </c>
      <c r="AE68" t="s">
        <v>228</v>
      </c>
    </row>
    <row r="69" spans="1:31" ht="65.25" thickBot="1" x14ac:dyDescent="0.3">
      <c r="A69" s="918"/>
      <c r="B69" s="919">
        <v>1</v>
      </c>
      <c r="C69" s="28" t="s">
        <v>124</v>
      </c>
      <c r="D69" s="294">
        <v>10</v>
      </c>
      <c r="E69" s="295">
        <v>2</v>
      </c>
      <c r="F69" s="283">
        <f t="shared" si="9"/>
        <v>20</v>
      </c>
      <c r="G69" s="35" t="s">
        <v>768</v>
      </c>
      <c r="H69" s="35" t="s">
        <v>769</v>
      </c>
      <c r="I69" s="87">
        <v>5.1100000000000003</v>
      </c>
      <c r="J69" s="87">
        <v>5.18</v>
      </c>
      <c r="K69" s="33">
        <v>6.12</v>
      </c>
      <c r="L69" s="642">
        <v>4.2300000000000004</v>
      </c>
      <c r="M69" s="33">
        <v>1.29</v>
      </c>
      <c r="N69" s="33">
        <v>1.69</v>
      </c>
      <c r="O69" s="33">
        <v>3.82</v>
      </c>
      <c r="P69" s="33">
        <v>3.13</v>
      </c>
      <c r="Q69" s="33">
        <v>3.45</v>
      </c>
      <c r="R69" s="33"/>
      <c r="S69" s="33"/>
      <c r="T69" s="33"/>
      <c r="U69" s="33"/>
      <c r="V69" s="33"/>
      <c r="W69" s="33"/>
      <c r="X69" s="33"/>
      <c r="Y69" s="33"/>
      <c r="Z69" s="33"/>
      <c r="AA69" s="30">
        <f t="shared" si="10"/>
        <v>34.020000000000003</v>
      </c>
      <c r="AB69" s="31">
        <f t="shared" si="11"/>
        <v>0</v>
      </c>
      <c r="AC69" s="32">
        <f t="shared" si="12"/>
        <v>14.020000000000003</v>
      </c>
      <c r="AD69" s="92">
        <v>13</v>
      </c>
      <c r="AE69" t="s">
        <v>229</v>
      </c>
    </row>
    <row r="70" spans="1:31" x14ac:dyDescent="0.25">
      <c r="A70" s="918"/>
      <c r="B70" s="919">
        <v>2</v>
      </c>
      <c r="C70" s="28" t="s">
        <v>125</v>
      </c>
      <c r="D70" s="294">
        <v>2</v>
      </c>
      <c r="E70" s="295">
        <v>2</v>
      </c>
      <c r="F70" s="283">
        <f t="shared" si="9"/>
        <v>4</v>
      </c>
      <c r="G70" s="35" t="s">
        <v>770</v>
      </c>
      <c r="H70" s="88" t="s">
        <v>771</v>
      </c>
      <c r="I70" s="34">
        <v>6.55</v>
      </c>
      <c r="J70" s="34">
        <v>2.67</v>
      </c>
      <c r="K70" s="34"/>
      <c r="L70" s="34"/>
      <c r="M70" s="33"/>
      <c r="N70" s="33"/>
      <c r="O70" s="33"/>
      <c r="P70" s="33"/>
      <c r="Q70" s="33"/>
      <c r="R70" s="33"/>
      <c r="S70" s="33"/>
      <c r="T70" s="33"/>
      <c r="U70" s="33"/>
      <c r="V70" s="33"/>
      <c r="W70" s="33"/>
      <c r="X70" s="33"/>
      <c r="Y70" s="33"/>
      <c r="Z70" s="33"/>
      <c r="AA70" s="30">
        <f t="shared" si="10"/>
        <v>9.2199999999999989</v>
      </c>
      <c r="AB70" s="31">
        <f t="shared" si="11"/>
        <v>0</v>
      </c>
      <c r="AC70" s="32">
        <f t="shared" si="12"/>
        <v>5.2199999999999989</v>
      </c>
      <c r="AD70" s="54">
        <f>AD68/D68</f>
        <v>0</v>
      </c>
      <c r="AE70" t="s">
        <v>230</v>
      </c>
    </row>
    <row r="71" spans="1:31" x14ac:dyDescent="0.25">
      <c r="A71" s="918"/>
      <c r="B71" s="919">
        <v>3</v>
      </c>
      <c r="C71" s="28" t="s">
        <v>126</v>
      </c>
      <c r="D71" s="294">
        <v>1</v>
      </c>
      <c r="E71" s="295">
        <v>3</v>
      </c>
      <c r="F71" s="283">
        <f t="shared" si="9"/>
        <v>3</v>
      </c>
      <c r="G71" s="35">
        <v>77</v>
      </c>
      <c r="H71" s="35" t="s">
        <v>772</v>
      </c>
      <c r="I71" s="642">
        <v>2.06</v>
      </c>
      <c r="J71" s="33"/>
      <c r="K71" s="33"/>
      <c r="L71" s="33"/>
      <c r="M71" s="33"/>
      <c r="N71" s="33"/>
      <c r="O71" s="33"/>
      <c r="P71" s="33"/>
      <c r="Q71" s="33"/>
      <c r="R71" s="33"/>
      <c r="S71" s="33"/>
      <c r="T71" s="33"/>
      <c r="U71" s="33"/>
      <c r="V71" s="33"/>
      <c r="W71" s="33"/>
      <c r="X71" s="33"/>
      <c r="Y71" s="33"/>
      <c r="Z71" s="33"/>
      <c r="AA71" s="30">
        <f t="shared" si="10"/>
        <v>2.06</v>
      </c>
      <c r="AB71" s="31">
        <f t="shared" si="11"/>
        <v>0.94</v>
      </c>
      <c r="AC71" s="32">
        <f t="shared" si="12"/>
        <v>0</v>
      </c>
      <c r="AD71" s="54">
        <f>AD69/D69</f>
        <v>1.3</v>
      </c>
      <c r="AE71" t="s">
        <v>231</v>
      </c>
    </row>
    <row r="72" spans="1:31" x14ac:dyDescent="0.25">
      <c r="A72" s="918"/>
      <c r="B72" s="919">
        <v>9</v>
      </c>
      <c r="C72" s="28" t="s">
        <v>127</v>
      </c>
      <c r="D72" s="294">
        <v>1</v>
      </c>
      <c r="E72" s="295">
        <v>12</v>
      </c>
      <c r="F72" s="283">
        <f t="shared" si="9"/>
        <v>12</v>
      </c>
      <c r="G72" s="35"/>
      <c r="H72" s="36"/>
      <c r="I72" s="34"/>
      <c r="J72" s="34"/>
      <c r="K72" s="33"/>
      <c r="L72" s="33"/>
      <c r="M72" s="33"/>
      <c r="N72" s="33"/>
      <c r="O72" s="33"/>
      <c r="P72" s="33"/>
      <c r="Q72" s="33"/>
      <c r="R72" s="33"/>
      <c r="S72" s="33"/>
      <c r="T72" s="33"/>
      <c r="U72" s="33"/>
      <c r="V72" s="33"/>
      <c r="W72" s="33"/>
      <c r="X72" s="33"/>
      <c r="Y72" s="33"/>
      <c r="Z72" s="33"/>
      <c r="AA72" s="30">
        <f t="shared" si="10"/>
        <v>0</v>
      </c>
      <c r="AB72" s="31">
        <f t="shared" si="11"/>
        <v>12</v>
      </c>
      <c r="AC72" s="32">
        <f t="shared" si="12"/>
        <v>0</v>
      </c>
    </row>
    <row r="73" spans="1:31" x14ac:dyDescent="0.25">
      <c r="A73" s="918"/>
      <c r="B73" s="919">
        <v>4</v>
      </c>
      <c r="C73" s="28" t="s">
        <v>128</v>
      </c>
      <c r="D73" s="294">
        <v>1</v>
      </c>
      <c r="E73" s="295">
        <v>28</v>
      </c>
      <c r="F73" s="283">
        <f t="shared" si="9"/>
        <v>28</v>
      </c>
      <c r="G73" s="588"/>
      <c r="H73" s="588"/>
      <c r="I73" s="33"/>
      <c r="J73" s="33"/>
      <c r="K73" s="33"/>
      <c r="L73" s="33"/>
      <c r="M73" s="33"/>
      <c r="N73" s="33"/>
      <c r="O73" s="33"/>
      <c r="P73" s="33"/>
      <c r="Q73" s="33"/>
      <c r="R73" s="33"/>
      <c r="S73" s="33"/>
      <c r="T73" s="33"/>
      <c r="U73" s="33"/>
      <c r="V73" s="33"/>
      <c r="W73" s="33"/>
      <c r="X73" s="33"/>
      <c r="Y73" s="33"/>
      <c r="Z73" s="33"/>
      <c r="AA73" s="30">
        <f t="shared" si="10"/>
        <v>0</v>
      </c>
      <c r="AB73" s="31">
        <f t="shared" si="11"/>
        <v>28</v>
      </c>
      <c r="AC73" s="32">
        <f t="shared" si="12"/>
        <v>0</v>
      </c>
    </row>
    <row r="74" spans="1:31" ht="195" x14ac:dyDescent="0.25">
      <c r="A74" s="918"/>
      <c r="B74" s="919">
        <v>5</v>
      </c>
      <c r="C74" s="28" t="s">
        <v>129</v>
      </c>
      <c r="D74" s="294" t="s">
        <v>284</v>
      </c>
      <c r="E74" s="294" t="s">
        <v>285</v>
      </c>
      <c r="F74" s="306">
        <f>F90*0.225</f>
        <v>202.5</v>
      </c>
      <c r="G74" s="36" t="s">
        <v>773</v>
      </c>
      <c r="H74" s="35" t="s">
        <v>129</v>
      </c>
      <c r="I74" s="87">
        <v>239.11</v>
      </c>
      <c r="J74" s="87"/>
      <c r="K74" s="87"/>
      <c r="L74" s="87"/>
      <c r="M74" s="87"/>
      <c r="N74" s="87"/>
      <c r="O74" s="87"/>
      <c r="P74" s="34"/>
      <c r="Q74" s="34"/>
      <c r="R74" s="34"/>
      <c r="S74" s="34"/>
      <c r="T74" s="34"/>
      <c r="U74" s="34"/>
      <c r="V74" s="593"/>
      <c r="W74" s="593"/>
      <c r="X74" s="593"/>
      <c r="Y74" s="34"/>
      <c r="Z74" s="594"/>
      <c r="AA74" s="30">
        <f t="shared" si="10"/>
        <v>239.11</v>
      </c>
      <c r="AB74" s="31">
        <f t="shared" si="11"/>
        <v>0</v>
      </c>
      <c r="AC74" s="32">
        <f t="shared" si="12"/>
        <v>36.610000000000014</v>
      </c>
    </row>
    <row r="75" spans="1:31" x14ac:dyDescent="0.25">
      <c r="A75" s="918"/>
      <c r="B75" s="919">
        <v>6</v>
      </c>
      <c r="C75" s="28" t="s">
        <v>130</v>
      </c>
      <c r="D75" s="294">
        <v>1</v>
      </c>
      <c r="E75" s="294" t="s">
        <v>286</v>
      </c>
      <c r="F75" s="306">
        <f>F90*0.015</f>
        <v>13.5</v>
      </c>
      <c r="G75" s="35" t="s">
        <v>774</v>
      </c>
      <c r="H75" s="35" t="s">
        <v>130</v>
      </c>
      <c r="I75" s="642">
        <v>6.64</v>
      </c>
      <c r="J75" s="34">
        <v>3.57</v>
      </c>
      <c r="K75" s="33"/>
      <c r="L75" s="33">
        <f>SUM(I74:Z74)</f>
        <v>239.11</v>
      </c>
      <c r="M75" s="34"/>
      <c r="N75" s="34"/>
      <c r="O75" s="33"/>
      <c r="P75" s="33"/>
      <c r="Q75" s="33"/>
      <c r="R75" s="33"/>
      <c r="S75" s="33"/>
      <c r="T75" s="33"/>
      <c r="U75" s="33"/>
      <c r="V75" s="33"/>
      <c r="W75" s="33"/>
      <c r="X75" s="33"/>
      <c r="Y75" s="33"/>
      <c r="Z75" s="33"/>
      <c r="AA75" s="30">
        <f t="shared" si="10"/>
        <v>249.32000000000002</v>
      </c>
      <c r="AB75" s="31">
        <f t="shared" si="11"/>
        <v>0</v>
      </c>
      <c r="AC75" s="32">
        <f t="shared" si="12"/>
        <v>235.82000000000002</v>
      </c>
    </row>
    <row r="76" spans="1:31" x14ac:dyDescent="0.25">
      <c r="A76" s="918"/>
      <c r="B76" s="919">
        <v>7</v>
      </c>
      <c r="C76" s="28" t="s">
        <v>131</v>
      </c>
      <c r="D76" s="294" t="s">
        <v>287</v>
      </c>
      <c r="E76" s="294"/>
      <c r="F76" s="597"/>
      <c r="G76" s="36"/>
      <c r="H76" s="36"/>
      <c r="I76" s="33"/>
      <c r="J76" s="33"/>
      <c r="K76" s="33"/>
      <c r="L76" s="33"/>
      <c r="M76" s="33"/>
      <c r="N76" s="33"/>
      <c r="O76" s="33"/>
      <c r="P76" s="33"/>
      <c r="Q76" s="33"/>
      <c r="R76" s="33"/>
      <c r="S76" s="33"/>
      <c r="T76" s="33"/>
      <c r="U76" s="33"/>
      <c r="V76" s="33"/>
      <c r="W76" s="33"/>
      <c r="X76" s="33"/>
      <c r="Y76" s="33"/>
      <c r="Z76" s="33"/>
      <c r="AA76" s="30">
        <f t="shared" si="10"/>
        <v>0</v>
      </c>
      <c r="AB76" s="31">
        <f t="shared" si="11"/>
        <v>0</v>
      </c>
      <c r="AC76" s="32">
        <f t="shared" si="12"/>
        <v>0</v>
      </c>
    </row>
    <row r="77" spans="1:31" x14ac:dyDescent="0.25">
      <c r="A77" s="918"/>
      <c r="B77" s="919"/>
      <c r="C77" s="28" t="s">
        <v>132</v>
      </c>
      <c r="D77" s="294" t="s">
        <v>284</v>
      </c>
      <c r="E77" s="294" t="s">
        <v>288</v>
      </c>
      <c r="F77" s="306">
        <f>F90*0.04</f>
        <v>36</v>
      </c>
      <c r="G77" s="47"/>
      <c r="H77" s="48"/>
      <c r="I77" s="33">
        <f>AA90*0.04</f>
        <v>32.359599999999993</v>
      </c>
      <c r="J77" s="33"/>
      <c r="K77" s="33"/>
      <c r="L77" s="33"/>
      <c r="M77" s="33"/>
      <c r="N77" s="33"/>
      <c r="O77" s="33"/>
      <c r="P77" s="33"/>
      <c r="Q77" s="33"/>
      <c r="R77" s="33"/>
      <c r="S77" s="33"/>
      <c r="T77" s="33"/>
      <c r="U77" s="33"/>
      <c r="V77" s="33"/>
      <c r="W77" s="33"/>
      <c r="X77" s="33"/>
      <c r="Y77" s="33"/>
      <c r="Z77" s="33"/>
      <c r="AA77" s="30">
        <f t="shared" si="10"/>
        <v>32.359599999999993</v>
      </c>
      <c r="AB77" s="31">
        <f t="shared" si="11"/>
        <v>3.6404000000000067</v>
      </c>
      <c r="AC77" s="32">
        <f t="shared" si="12"/>
        <v>0</v>
      </c>
    </row>
    <row r="78" spans="1:31" x14ac:dyDescent="0.25">
      <c r="A78" s="918"/>
      <c r="B78" s="919"/>
      <c r="C78" s="28"/>
      <c r="D78" s="296"/>
      <c r="E78" s="296"/>
      <c r="F78" s="305">
        <f>SUM(F68:F77)</f>
        <v>325</v>
      </c>
      <c r="G78" s="36"/>
      <c r="H78" s="36"/>
      <c r="I78" s="33"/>
      <c r="J78" s="33"/>
      <c r="K78" s="33"/>
      <c r="L78" s="33"/>
      <c r="M78" s="33"/>
      <c r="N78" s="33"/>
      <c r="O78" s="33"/>
      <c r="P78" s="33"/>
      <c r="Q78" s="33"/>
      <c r="R78" s="33"/>
      <c r="S78" s="33"/>
      <c r="T78" s="33"/>
      <c r="U78" s="33"/>
      <c r="V78" s="33"/>
      <c r="W78" s="33"/>
      <c r="X78" s="33"/>
      <c r="Y78" s="33"/>
      <c r="Z78" s="33"/>
      <c r="AA78" s="37">
        <f>SUM(AA68:AA77)</f>
        <v>566.08960000000002</v>
      </c>
      <c r="AB78" s="37">
        <f>SUM(AB68:AB77)</f>
        <v>50.580400000000004</v>
      </c>
      <c r="AC78" s="37">
        <f>SUM(AC68:AC77)</f>
        <v>291.67</v>
      </c>
      <c r="AD78" s="54">
        <f>AA78/F78</f>
        <v>1.741814153846154</v>
      </c>
      <c r="AE78" t="s">
        <v>152</v>
      </c>
    </row>
    <row r="79" spans="1:31" x14ac:dyDescent="0.25">
      <c r="A79" s="38" t="s">
        <v>133</v>
      </c>
      <c r="B79" s="39"/>
      <c r="C79" s="39"/>
      <c r="D79" s="289"/>
      <c r="E79" s="289"/>
      <c r="F79" s="293"/>
      <c r="G79" s="36"/>
      <c r="H79" s="36"/>
      <c r="I79" s="33"/>
      <c r="J79" s="33"/>
      <c r="K79" s="33"/>
      <c r="L79" s="33"/>
      <c r="M79" s="33"/>
      <c r="N79" s="33"/>
      <c r="O79" s="33"/>
      <c r="P79" s="33"/>
      <c r="Q79" s="33"/>
      <c r="R79" s="33"/>
      <c r="S79" s="33"/>
      <c r="T79" s="33"/>
      <c r="U79" s="33"/>
      <c r="V79" s="33"/>
      <c r="W79" s="33"/>
      <c r="X79" s="33"/>
      <c r="Y79" s="33"/>
      <c r="Z79" s="33"/>
      <c r="AA79" s="564"/>
      <c r="AB79" s="31"/>
      <c r="AC79" s="32"/>
      <c r="AD79" s="54">
        <f>AB78/F78</f>
        <v>0.15563200000000002</v>
      </c>
      <c r="AE79" t="s">
        <v>191</v>
      </c>
    </row>
    <row r="80" spans="1:31" ht="51.75" x14ac:dyDescent="0.25">
      <c r="A80" s="918"/>
      <c r="B80" s="919"/>
      <c r="C80" s="49" t="s">
        <v>134</v>
      </c>
      <c r="D80" s="291">
        <v>1</v>
      </c>
      <c r="E80" s="292">
        <v>62</v>
      </c>
      <c r="F80" s="283">
        <v>62</v>
      </c>
      <c r="G80" s="35" t="s">
        <v>775</v>
      </c>
      <c r="H80" s="35" t="s">
        <v>776</v>
      </c>
      <c r="I80" s="642">
        <v>1.1000000000000001</v>
      </c>
      <c r="J80" s="33">
        <v>0.4</v>
      </c>
      <c r="K80" s="33">
        <v>0.18</v>
      </c>
      <c r="L80" s="33">
        <v>58.14</v>
      </c>
      <c r="M80" s="33">
        <v>42.6</v>
      </c>
      <c r="N80" s="33">
        <v>4.95</v>
      </c>
      <c r="O80" s="33">
        <v>0.81</v>
      </c>
      <c r="P80" s="33">
        <v>9.3000000000000007</v>
      </c>
      <c r="Q80" s="33"/>
      <c r="R80" s="33"/>
      <c r="S80" s="33"/>
      <c r="T80" s="33"/>
      <c r="U80" s="33"/>
      <c r="V80" s="33"/>
      <c r="W80" s="33"/>
      <c r="X80" s="33"/>
      <c r="Y80" s="33"/>
      <c r="Z80" s="33"/>
      <c r="AA80" s="30">
        <f t="shared" ref="AA80:AA87" si="13">SUM(I80:Z80)</f>
        <v>117.48</v>
      </c>
      <c r="AB80" s="31">
        <f t="shared" ref="AB80:AB87" si="14">IF(AA80-F80&gt;0,0,F80-AA80)</f>
        <v>0</v>
      </c>
      <c r="AC80" s="32">
        <f t="shared" ref="AC80:AC87" si="15">IF(AA80-F80&lt;0,0,AA80-F80)</f>
        <v>55.480000000000004</v>
      </c>
    </row>
    <row r="81" spans="1:31" x14ac:dyDescent="0.25">
      <c r="A81" s="918"/>
      <c r="B81" s="919"/>
      <c r="C81" s="49" t="s">
        <v>135</v>
      </c>
      <c r="D81" s="291">
        <v>1</v>
      </c>
      <c r="E81" s="292">
        <v>8</v>
      </c>
      <c r="F81" s="283">
        <v>8</v>
      </c>
      <c r="G81" s="36"/>
      <c r="H81" s="36"/>
      <c r="I81" s="33"/>
      <c r="J81" s="33"/>
      <c r="K81" s="33"/>
      <c r="L81" s="33"/>
      <c r="M81" s="33"/>
      <c r="N81" s="33"/>
      <c r="O81" s="33"/>
      <c r="P81" s="33"/>
      <c r="Q81" s="33"/>
      <c r="R81" s="33"/>
      <c r="S81" s="33"/>
      <c r="T81" s="33"/>
      <c r="U81" s="33"/>
      <c r="V81" s="33"/>
      <c r="W81" s="33"/>
      <c r="X81" s="33"/>
      <c r="Y81" s="33"/>
      <c r="Z81" s="33"/>
      <c r="AA81" s="30">
        <f t="shared" si="13"/>
        <v>0</v>
      </c>
      <c r="AB81" s="31">
        <f t="shared" si="14"/>
        <v>8</v>
      </c>
      <c r="AC81" s="32">
        <f t="shared" si="15"/>
        <v>0</v>
      </c>
    </row>
    <row r="82" spans="1:31" ht="39" x14ac:dyDescent="0.25">
      <c r="A82" s="918"/>
      <c r="B82" s="919"/>
      <c r="C82" s="49" t="s">
        <v>136</v>
      </c>
      <c r="D82" s="291">
        <v>1</v>
      </c>
      <c r="E82" s="292">
        <v>2</v>
      </c>
      <c r="F82" s="283">
        <v>2</v>
      </c>
      <c r="G82" s="35" t="s">
        <v>777</v>
      </c>
      <c r="H82" s="35" t="s">
        <v>740</v>
      </c>
      <c r="I82" s="642">
        <v>0.4</v>
      </c>
      <c r="J82" s="33">
        <v>6.57</v>
      </c>
      <c r="K82" s="33">
        <v>1.5</v>
      </c>
      <c r="L82" s="33">
        <v>0.65</v>
      </c>
      <c r="M82" s="33">
        <v>3.17</v>
      </c>
      <c r="N82" s="33"/>
      <c r="O82" s="33"/>
      <c r="P82" s="33"/>
      <c r="Q82" s="33"/>
      <c r="R82" s="33"/>
      <c r="S82" s="33"/>
      <c r="T82" s="33"/>
      <c r="U82" s="33"/>
      <c r="V82" s="33"/>
      <c r="W82" s="33"/>
      <c r="X82" s="33"/>
      <c r="Y82" s="33"/>
      <c r="Z82" s="33"/>
      <c r="AA82" s="30">
        <f t="shared" si="13"/>
        <v>12.290000000000001</v>
      </c>
      <c r="AB82" s="31">
        <f t="shared" si="14"/>
        <v>0</v>
      </c>
      <c r="AC82" s="32">
        <f t="shared" si="15"/>
        <v>10.290000000000001</v>
      </c>
    </row>
    <row r="83" spans="1:31" x14ac:dyDescent="0.25">
      <c r="A83" s="918"/>
      <c r="B83" s="919"/>
      <c r="C83" s="49" t="s">
        <v>137</v>
      </c>
      <c r="D83" s="291">
        <v>1</v>
      </c>
      <c r="E83" s="292">
        <v>8</v>
      </c>
      <c r="F83" s="283">
        <v>8</v>
      </c>
      <c r="G83" s="36"/>
      <c r="H83" s="36"/>
      <c r="I83" s="33"/>
      <c r="J83" s="33"/>
      <c r="K83" s="33"/>
      <c r="L83" s="33"/>
      <c r="M83" s="33"/>
      <c r="N83" s="33"/>
      <c r="O83" s="33"/>
      <c r="P83" s="33"/>
      <c r="Q83" s="33"/>
      <c r="R83" s="33"/>
      <c r="S83" s="33"/>
      <c r="T83" s="33"/>
      <c r="U83" s="33"/>
      <c r="V83" s="33"/>
      <c r="W83" s="33"/>
      <c r="X83" s="33"/>
      <c r="Y83" s="33"/>
      <c r="Z83" s="33"/>
      <c r="AA83" s="30">
        <f t="shared" si="13"/>
        <v>0</v>
      </c>
      <c r="AB83" s="31">
        <f t="shared" si="14"/>
        <v>8</v>
      </c>
      <c r="AC83" s="32">
        <f t="shared" si="15"/>
        <v>0</v>
      </c>
    </row>
    <row r="84" spans="1:31" x14ac:dyDescent="0.25">
      <c r="A84" s="918"/>
      <c r="B84" s="919"/>
      <c r="C84" s="49" t="s">
        <v>138</v>
      </c>
      <c r="D84" s="291">
        <v>1</v>
      </c>
      <c r="E84" s="292">
        <v>3</v>
      </c>
      <c r="F84" s="283">
        <v>3</v>
      </c>
      <c r="G84" s="36"/>
      <c r="H84" s="36"/>
      <c r="I84" s="33"/>
      <c r="J84" s="33"/>
      <c r="K84" s="33"/>
      <c r="L84" s="33"/>
      <c r="M84" s="33"/>
      <c r="N84" s="33"/>
      <c r="O84" s="33"/>
      <c r="P84" s="33"/>
      <c r="Q84" s="33"/>
      <c r="R84" s="33"/>
      <c r="S84" s="33"/>
      <c r="T84" s="33"/>
      <c r="U84" s="33"/>
      <c r="V84" s="33"/>
      <c r="W84" s="33"/>
      <c r="X84" s="33"/>
      <c r="Y84" s="33"/>
      <c r="Z84" s="33"/>
      <c r="AA84" s="30">
        <f t="shared" si="13"/>
        <v>0</v>
      </c>
      <c r="AB84" s="31">
        <f t="shared" si="14"/>
        <v>3</v>
      </c>
      <c r="AC84" s="32">
        <f t="shared" si="15"/>
        <v>0</v>
      </c>
    </row>
    <row r="85" spans="1:31" x14ac:dyDescent="0.25">
      <c r="A85" s="918"/>
      <c r="B85" s="919"/>
      <c r="C85" s="49" t="s">
        <v>139</v>
      </c>
      <c r="D85" s="291">
        <v>3</v>
      </c>
      <c r="E85" s="292">
        <v>2</v>
      </c>
      <c r="F85" s="283">
        <v>6</v>
      </c>
      <c r="G85" s="35">
        <v>87</v>
      </c>
      <c r="H85" s="35" t="s">
        <v>778</v>
      </c>
      <c r="I85" s="642">
        <v>12.96</v>
      </c>
      <c r="J85" s="33"/>
      <c r="K85" s="33"/>
      <c r="L85" s="33"/>
      <c r="M85" s="33"/>
      <c r="N85" s="33"/>
      <c r="O85" s="33"/>
      <c r="P85" s="33"/>
      <c r="Q85" s="33"/>
      <c r="R85" s="33"/>
      <c r="S85" s="33"/>
      <c r="T85" s="33"/>
      <c r="U85" s="33"/>
      <c r="V85" s="33"/>
      <c r="W85" s="33"/>
      <c r="X85" s="33"/>
      <c r="Y85" s="33"/>
      <c r="Z85" s="33"/>
      <c r="AA85" s="30">
        <f t="shared" si="13"/>
        <v>12.96</v>
      </c>
      <c r="AB85" s="31">
        <f t="shared" si="14"/>
        <v>0</v>
      </c>
      <c r="AC85" s="32">
        <f t="shared" si="15"/>
        <v>6.9600000000000009</v>
      </c>
    </row>
    <row r="86" spans="1:31" x14ac:dyDescent="0.25">
      <c r="A86" s="918"/>
      <c r="B86" s="919"/>
      <c r="C86" s="49" t="s">
        <v>140</v>
      </c>
      <c r="D86" s="291">
        <v>1</v>
      </c>
      <c r="E86" s="292">
        <v>2</v>
      </c>
      <c r="F86" s="283">
        <v>2</v>
      </c>
      <c r="G86" s="35">
        <v>86</v>
      </c>
      <c r="H86" s="35" t="s">
        <v>772</v>
      </c>
      <c r="I86" s="642">
        <v>4</v>
      </c>
      <c r="J86" s="33"/>
      <c r="K86" s="33"/>
      <c r="L86" s="33"/>
      <c r="M86" s="33"/>
      <c r="N86" s="33"/>
      <c r="O86" s="33"/>
      <c r="P86" s="33"/>
      <c r="Q86" s="33"/>
      <c r="R86" s="33"/>
      <c r="S86" s="33"/>
      <c r="T86" s="33"/>
      <c r="U86" s="33"/>
      <c r="V86" s="33"/>
      <c r="W86" s="33"/>
      <c r="X86" s="33"/>
      <c r="Y86" s="33"/>
      <c r="Z86" s="33"/>
      <c r="AA86" s="30">
        <f t="shared" si="13"/>
        <v>4</v>
      </c>
      <c r="AB86" s="31">
        <f t="shared" si="14"/>
        <v>0</v>
      </c>
      <c r="AC86" s="32">
        <f t="shared" si="15"/>
        <v>2</v>
      </c>
    </row>
    <row r="87" spans="1:31" x14ac:dyDescent="0.25">
      <c r="A87" s="561"/>
      <c r="B87" s="562"/>
      <c r="C87" s="49" t="s">
        <v>141</v>
      </c>
      <c r="D87" s="291">
        <v>1</v>
      </c>
      <c r="E87" s="294" t="s">
        <v>285</v>
      </c>
      <c r="F87" s="283">
        <f>SUM(F80:F84)*0.0225</f>
        <v>1.8674999999999999</v>
      </c>
      <c r="G87" s="36"/>
      <c r="H87" s="36"/>
      <c r="I87" s="33"/>
      <c r="J87" s="33"/>
      <c r="K87" s="33"/>
      <c r="L87" s="33"/>
      <c r="M87" s="33"/>
      <c r="N87" s="33"/>
      <c r="O87" s="33"/>
      <c r="P87" s="33"/>
      <c r="Q87" s="33"/>
      <c r="R87" s="33"/>
      <c r="S87" s="33"/>
      <c r="T87" s="33"/>
      <c r="U87" s="33"/>
      <c r="V87" s="33"/>
      <c r="W87" s="33"/>
      <c r="X87" s="33"/>
      <c r="Y87" s="33"/>
      <c r="Z87" s="33"/>
      <c r="AA87" s="30">
        <f t="shared" si="13"/>
        <v>0</v>
      </c>
      <c r="AB87" s="31">
        <f t="shared" si="14"/>
        <v>1.8674999999999999</v>
      </c>
      <c r="AC87" s="32">
        <f t="shared" si="15"/>
        <v>0</v>
      </c>
    </row>
    <row r="88" spans="1:31" x14ac:dyDescent="0.25">
      <c r="A88" s="918"/>
      <c r="B88" s="919"/>
      <c r="C88" s="49"/>
      <c r="D88" s="297"/>
      <c r="E88" s="297"/>
      <c r="F88" s="307">
        <f>SUM(F80:F87)</f>
        <v>92.867500000000007</v>
      </c>
      <c r="G88" s="36"/>
      <c r="H88" s="36"/>
      <c r="I88" s="33"/>
      <c r="J88" s="33"/>
      <c r="K88" s="33"/>
      <c r="L88" s="33"/>
      <c r="M88" s="33"/>
      <c r="N88" s="33"/>
      <c r="O88" s="33"/>
      <c r="P88" s="33"/>
      <c r="Q88" s="33"/>
      <c r="R88" s="33"/>
      <c r="S88" s="33"/>
      <c r="T88" s="33"/>
      <c r="U88" s="33"/>
      <c r="V88" s="33"/>
      <c r="W88" s="33"/>
      <c r="X88" s="33"/>
      <c r="Y88" s="33"/>
      <c r="Z88" s="33"/>
      <c r="AA88" s="37">
        <f>SUM(AA80:AA87)</f>
        <v>146.73000000000002</v>
      </c>
      <c r="AB88" s="37">
        <f>SUM(AB80:AB87)</f>
        <v>20.8675</v>
      </c>
      <c r="AC88" s="37">
        <f>SUM(AC80:AC87)</f>
        <v>74.730000000000018</v>
      </c>
      <c r="AD88" s="54">
        <f>AA88/F88</f>
        <v>1.5799930007806822</v>
      </c>
      <c r="AE88" t="s">
        <v>327</v>
      </c>
    </row>
    <row r="89" spans="1:31" x14ac:dyDescent="0.25">
      <c r="A89" s="50"/>
      <c r="B89" s="51"/>
      <c r="C89" s="51"/>
      <c r="D89" s="298"/>
      <c r="E89" s="298"/>
      <c r="F89" s="298"/>
      <c r="AD89" s="54">
        <f>AB88/F88</f>
        <v>0.22470186017713406</v>
      </c>
      <c r="AE89" t="s">
        <v>191</v>
      </c>
    </row>
    <row r="90" spans="1:31" ht="15" customHeight="1" x14ac:dyDescent="0.25">
      <c r="A90" s="920" t="s">
        <v>142</v>
      </c>
      <c r="B90" s="920"/>
      <c r="C90" s="920"/>
      <c r="D90" s="404"/>
      <c r="E90" s="299"/>
      <c r="F90" s="300">
        <f>F14+F18+F44+F56+F62+F66</f>
        <v>900</v>
      </c>
      <c r="AA90" s="56">
        <f>AA14+AA18+AA44+AA56+AA62+AA66</f>
        <v>808.9899999999999</v>
      </c>
    </row>
    <row r="91" spans="1:31" ht="15" customHeight="1" x14ac:dyDescent="0.25">
      <c r="A91" s="920" t="s">
        <v>143</v>
      </c>
      <c r="B91" s="920"/>
      <c r="C91" s="920"/>
      <c r="D91" s="404"/>
      <c r="E91" s="299"/>
      <c r="F91" s="300">
        <f>F78</f>
        <v>325</v>
      </c>
      <c r="AA91" s="56">
        <f>AA78</f>
        <v>566.08960000000002</v>
      </c>
    </row>
    <row r="92" spans="1:31" ht="15" customHeight="1" x14ac:dyDescent="0.25">
      <c r="A92" s="916" t="s">
        <v>144</v>
      </c>
      <c r="B92" s="916"/>
      <c r="C92" s="916"/>
      <c r="D92" s="916"/>
      <c r="E92" s="299"/>
      <c r="F92" s="301">
        <f>F90+F91</f>
        <v>1225</v>
      </c>
      <c r="AA92" s="600">
        <f>AA90+AA91</f>
        <v>1375.0796</v>
      </c>
      <c r="AD92" s="54">
        <f>AA92/F92</f>
        <v>1.1225139591836735</v>
      </c>
      <c r="AE92" t="s">
        <v>192</v>
      </c>
    </row>
    <row r="93" spans="1:31" ht="15" customHeight="1" x14ac:dyDescent="0.25">
      <c r="A93" s="916" t="s">
        <v>153</v>
      </c>
      <c r="B93" s="916"/>
      <c r="C93" s="916"/>
      <c r="D93" s="916"/>
      <c r="E93" s="299"/>
      <c r="F93" s="300">
        <f>F91+F90+F88</f>
        <v>1317.8675000000001</v>
      </c>
      <c r="AA93" s="56">
        <f>AA91+AA90+AA88</f>
        <v>1521.8096</v>
      </c>
    </row>
    <row r="94" spans="1:31" ht="15" customHeight="1" x14ac:dyDescent="0.25">
      <c r="A94" s="405" t="s">
        <v>335</v>
      </c>
      <c r="B94" s="371"/>
      <c r="C94" s="371"/>
      <c r="D94" s="404"/>
      <c r="E94" s="299"/>
      <c r="F94" s="302" t="s">
        <v>779</v>
      </c>
      <c r="AA94" s="56"/>
    </row>
    <row r="95" spans="1:31" x14ac:dyDescent="0.25">
      <c r="A95" s="406" t="s">
        <v>336</v>
      </c>
      <c r="B95" s="407"/>
      <c r="C95" s="407"/>
      <c r="D95" s="404"/>
      <c r="E95" s="299"/>
      <c r="F95" s="56">
        <f>(1345-1211)/2+1211</f>
        <v>1278</v>
      </c>
      <c r="AA95" s="526"/>
    </row>
    <row r="96" spans="1:31" x14ac:dyDescent="0.25">
      <c r="A96" s="408"/>
      <c r="B96" s="409"/>
      <c r="C96" s="409"/>
      <c r="D96" s="410"/>
      <c r="E96" s="416"/>
      <c r="F96" s="415"/>
      <c r="AA96" s="147"/>
    </row>
    <row r="97" spans="1:29" x14ac:dyDescent="0.25">
      <c r="A97" s="411" t="s">
        <v>337</v>
      </c>
      <c r="B97" s="412"/>
      <c r="C97" s="413"/>
      <c r="D97" s="414"/>
      <c r="E97" s="417"/>
      <c r="F97" s="599" t="s">
        <v>780</v>
      </c>
    </row>
    <row r="98" spans="1:29" x14ac:dyDescent="0.25">
      <c r="A98" s="411" t="s">
        <v>336</v>
      </c>
      <c r="B98" s="412"/>
      <c r="C98" s="413"/>
      <c r="D98" s="414"/>
      <c r="E98" s="417"/>
      <c r="F98" s="56">
        <v>10116</v>
      </c>
    </row>
    <row r="99" spans="1:29" x14ac:dyDescent="0.25">
      <c r="A99" s="921"/>
      <c r="B99" s="921">
        <v>2</v>
      </c>
      <c r="C99" s="407"/>
      <c r="D99" s="417"/>
      <c r="E99" s="417"/>
      <c r="F99" s="417"/>
    </row>
    <row r="100" spans="1:29" x14ac:dyDescent="0.25">
      <c r="A100" s="921"/>
      <c r="B100" s="921">
        <v>3</v>
      </c>
      <c r="C100" s="407"/>
      <c r="D100" s="417"/>
      <c r="E100" s="417"/>
      <c r="F100" s="417"/>
    </row>
    <row r="101" spans="1:29" x14ac:dyDescent="0.25">
      <c r="A101" s="921"/>
      <c r="B101" s="921">
        <v>4</v>
      </c>
      <c r="C101" s="407"/>
      <c r="D101" s="417"/>
      <c r="E101" s="417"/>
      <c r="F101" s="417"/>
    </row>
    <row r="102" spans="1:29" x14ac:dyDescent="0.25">
      <c r="A102" s="921"/>
      <c r="B102" s="921"/>
      <c r="C102" s="418"/>
      <c r="D102" s="419"/>
      <c r="E102" s="419"/>
      <c r="F102" s="419"/>
    </row>
    <row r="103" spans="1:29" x14ac:dyDescent="0.25">
      <c r="A103" s="921"/>
      <c r="B103" s="921"/>
      <c r="C103" s="418"/>
      <c r="D103" s="419"/>
      <c r="E103" s="419"/>
      <c r="F103" s="419"/>
    </row>
    <row r="104" spans="1:29" x14ac:dyDescent="0.25">
      <c r="A104" s="420"/>
      <c r="B104" s="421"/>
      <c r="C104" s="421"/>
      <c r="D104" s="421"/>
      <c r="E104" s="421"/>
      <c r="F104" s="421"/>
    </row>
    <row r="105" spans="1:29" x14ac:dyDescent="0.25">
      <c r="A105" s="420"/>
      <c r="B105" s="421"/>
      <c r="C105" s="421"/>
      <c r="D105" s="422"/>
      <c r="E105" s="422"/>
      <c r="F105" s="422"/>
      <c r="G105"/>
      <c r="H105"/>
      <c r="AA105"/>
      <c r="AB105"/>
      <c r="AC105"/>
    </row>
    <row r="106" spans="1:29" x14ac:dyDescent="0.25">
      <c r="A106" s="57"/>
      <c r="B106" s="58"/>
      <c r="C106" s="58"/>
      <c r="D106" s="59"/>
      <c r="E106" s="59"/>
      <c r="F106" s="59"/>
      <c r="G106"/>
      <c r="H106"/>
      <c r="AA106"/>
      <c r="AB106"/>
      <c r="AC106"/>
    </row>
    <row r="107" spans="1:29" x14ac:dyDescent="0.25">
      <c r="A107" s="57"/>
      <c r="B107" s="58"/>
      <c r="C107" s="58"/>
      <c r="D107" s="59"/>
      <c r="E107" s="59"/>
      <c r="F107" s="59"/>
      <c r="G107"/>
      <c r="H107"/>
      <c r="AA107"/>
      <c r="AB107"/>
      <c r="AC107"/>
    </row>
    <row r="108" spans="1:29" x14ac:dyDescent="0.25">
      <c r="A108" s="57"/>
      <c r="B108" s="58"/>
      <c r="C108" s="58"/>
      <c r="G108"/>
      <c r="H108"/>
      <c r="AA108"/>
      <c r="AB108"/>
      <c r="AC108"/>
    </row>
    <row r="109" spans="1:29" x14ac:dyDescent="0.25">
      <c r="A109" s="57"/>
      <c r="B109" s="58"/>
      <c r="C109" s="58"/>
      <c r="G109"/>
      <c r="H109"/>
      <c r="AA109"/>
      <c r="AB109"/>
      <c r="AC109"/>
    </row>
    <row r="110" spans="1:29" x14ac:dyDescent="0.25">
      <c r="A110" s="917"/>
      <c r="B110" s="917"/>
      <c r="C110" s="917"/>
      <c r="G110"/>
      <c r="H110"/>
      <c r="AA110"/>
      <c r="AB110"/>
      <c r="AC110"/>
    </row>
    <row r="111" spans="1:29" x14ac:dyDescent="0.25">
      <c r="A111" s="917"/>
      <c r="B111" s="917"/>
      <c r="C111" s="917"/>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row r="117" spans="7:29" x14ac:dyDescent="0.25">
      <c r="G117"/>
      <c r="H117"/>
      <c r="AA117"/>
      <c r="AB117"/>
      <c r="AC117"/>
    </row>
  </sheetData>
  <mergeCells count="89">
    <mergeCell ref="A9:B9"/>
    <mergeCell ref="A25:B25"/>
    <mergeCell ref="A12:B12"/>
    <mergeCell ref="A14:B14"/>
    <mergeCell ref="A17:B17"/>
    <mergeCell ref="A20:B20"/>
    <mergeCell ref="A21:B21"/>
    <mergeCell ref="A11:B11"/>
    <mergeCell ref="A99:B99"/>
    <mergeCell ref="A100:B100"/>
    <mergeCell ref="A101:B101"/>
    <mergeCell ref="A10:B10"/>
    <mergeCell ref="A22:B22"/>
    <mergeCell ref="A23:B23"/>
    <mergeCell ref="A24:B24"/>
    <mergeCell ref="A18:B18"/>
    <mergeCell ref="A35:B3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34:B34"/>
    <mergeCell ref="A49:B49"/>
    <mergeCell ref="A36:B36"/>
    <mergeCell ref="A37:B37"/>
    <mergeCell ref="A38:B38"/>
    <mergeCell ref="A40:B40"/>
    <mergeCell ref="A43:B43"/>
    <mergeCell ref="A39:B39"/>
    <mergeCell ref="A46:B46"/>
    <mergeCell ref="A47:B47"/>
    <mergeCell ref="A48:B48"/>
    <mergeCell ref="A41:B41"/>
    <mergeCell ref="A44:B44"/>
    <mergeCell ref="A73:B73"/>
    <mergeCell ref="A74:B74"/>
    <mergeCell ref="A76:B76"/>
    <mergeCell ref="A50:B50"/>
    <mergeCell ref="A51:B51"/>
    <mergeCell ref="A52:B52"/>
    <mergeCell ref="A53:B53"/>
    <mergeCell ref="A55:B55"/>
    <mergeCell ref="A54:B54"/>
    <mergeCell ref="A103:B103"/>
    <mergeCell ref="A56:B56"/>
    <mergeCell ref="A59:B59"/>
    <mergeCell ref="A62:B62"/>
    <mergeCell ref="A65:B65"/>
    <mergeCell ref="A69:B69"/>
    <mergeCell ref="A64:B64"/>
    <mergeCell ref="A58:B58"/>
    <mergeCell ref="A60:B60"/>
    <mergeCell ref="A61:B61"/>
    <mergeCell ref="A77:B77"/>
    <mergeCell ref="A68:B68"/>
    <mergeCell ref="A70:B70"/>
    <mergeCell ref="A75:B75"/>
    <mergeCell ref="A71:B71"/>
    <mergeCell ref="A72:B72"/>
    <mergeCell ref="A92:D92"/>
    <mergeCell ref="A93:D93"/>
    <mergeCell ref="A111:C111"/>
    <mergeCell ref="A78:B78"/>
    <mergeCell ref="A86:B86"/>
    <mergeCell ref="A88:B88"/>
    <mergeCell ref="A91:C91"/>
    <mergeCell ref="A85:B85"/>
    <mergeCell ref="A80:B80"/>
    <mergeCell ref="A81:B81"/>
    <mergeCell ref="A82:B82"/>
    <mergeCell ref="A84:B84"/>
    <mergeCell ref="A83:B83"/>
    <mergeCell ref="A90:C90"/>
    <mergeCell ref="A102:B102"/>
    <mergeCell ref="A110:C11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68">
      <formula1>$AV$9:$AV$254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4 H40 H85:H86 H82 H80 H49 H71 H51 H29">
      <formula1>$AG$9:$AG$265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7 H4:H11 H13 H64 H33:H37 H30:H31 H41 H75 H22 H24 H20 H60 H58 H52 H46:H47 H50">
      <formula1>$AG$9:$AG$266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26 H59 H23">
      <formula1>$AV$9:$AV$256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38 H27:H28 H73 H69 H65">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1 H66:H67">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9 H32 H25">
      <formula1>$AV$9:$AV$255</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1" t="s">
        <v>47</v>
      </c>
      <c r="B1" s="931"/>
      <c r="C1" s="931"/>
      <c r="D1" s="931"/>
    </row>
    <row r="2" spans="1:9" x14ac:dyDescent="0.25">
      <c r="A2" s="935" t="s">
        <v>53</v>
      </c>
      <c r="B2" s="934" t="s">
        <v>38</v>
      </c>
      <c r="C2" s="934" t="s">
        <v>51</v>
      </c>
      <c r="D2" s="933" t="s">
        <v>39</v>
      </c>
    </row>
    <row r="3" spans="1:9" x14ac:dyDescent="0.25">
      <c r="A3" s="935"/>
      <c r="B3" s="934"/>
      <c r="C3" s="934"/>
      <c r="D3" s="933"/>
    </row>
    <row r="4" spans="1:9" x14ac:dyDescent="0.25">
      <c r="A4" s="935"/>
      <c r="B4" s="934"/>
      <c r="C4" s="934"/>
      <c r="D4" s="933"/>
    </row>
    <row r="5" spans="1:9" ht="27.75" customHeight="1" x14ac:dyDescent="0.25">
      <c r="A5" s="11">
        <f>VLOOKUP(Report!H7,'[3]Primary School Data'!$A$4:$BK$127,14,FALSE)</f>
        <v>30</v>
      </c>
      <c r="B5" s="11">
        <f>VLOOKUP(Report!H7,'[3]Primary School Data'!$A$4:$BK$127,15,FALSE)</f>
        <v>210</v>
      </c>
      <c r="C5" s="11">
        <f>VLOOKUP(Report!H7,'[3]Primary School Data'!$A$4:$BK$127,16,FALSE)</f>
        <v>34</v>
      </c>
      <c r="D5" s="11">
        <f>VLOOKUP(Report!H7,'[3]Primary School Data'!$A$4:$BK$127,17,FALSE)</f>
        <v>238</v>
      </c>
    </row>
    <row r="6" spans="1:9" ht="27.75" customHeight="1" x14ac:dyDescent="0.25">
      <c r="A6" s="73"/>
      <c r="B6" s="73"/>
      <c r="C6" s="73"/>
      <c r="D6" s="73"/>
    </row>
    <row r="7" spans="1:9" ht="27" customHeight="1" x14ac:dyDescent="0.25">
      <c r="A7" s="18"/>
      <c r="B7" s="936" t="s">
        <v>54</v>
      </c>
      <c r="C7" s="937"/>
      <c r="D7" s="937"/>
      <c r="E7" s="937"/>
      <c r="F7" s="937"/>
      <c r="G7" s="938"/>
    </row>
    <row r="8" spans="1:9" ht="23.25" customHeight="1" x14ac:dyDescent="0.25">
      <c r="A8" s="19"/>
      <c r="B8" s="12" t="s">
        <v>362</v>
      </c>
      <c r="C8" s="12" t="s">
        <v>363</v>
      </c>
      <c r="D8" s="12" t="s">
        <v>364</v>
      </c>
      <c r="E8" s="12" t="s">
        <v>365</v>
      </c>
      <c r="F8" s="12" t="s">
        <v>366</v>
      </c>
      <c r="G8" s="12" t="s">
        <v>367</v>
      </c>
    </row>
    <row r="9" spans="1:9" ht="21.75" customHeight="1" x14ac:dyDescent="0.25">
      <c r="A9" s="20" t="s">
        <v>46</v>
      </c>
      <c r="B9" s="17">
        <f>VLOOKUP(Report!H7,'[3]Primary School Data'!$A$5:$BK$127,20,FALSE)</f>
        <v>195</v>
      </c>
      <c r="C9" s="98">
        <f>VLOOKUP(Report!H7,'[3]Primary School Data'!$A$5:$BK$127,21,FALSE)</f>
        <v>191</v>
      </c>
      <c r="D9" s="98">
        <f>VLOOKUP(Report!H7,'[3]Primary School Data'!$A$5:$BK$127,22,FALSE)</f>
        <v>195</v>
      </c>
      <c r="E9" s="98">
        <f>VLOOKUP(Report!H7,'[3]Primary School Data'!$A$5:$BK$127,23,FALSE)</f>
        <v>202</v>
      </c>
      <c r="F9" s="98">
        <f>VLOOKUP(Report!H7,'[3]Primary School Data'!$A$5:$BK$127,24,FALSE)</f>
        <v>199</v>
      </c>
      <c r="G9" s="98">
        <f>VLOOKUP(Report!H7,'[3]Primary School Data'!$A$5:$BK$127,25,FALSE)</f>
        <v>206</v>
      </c>
    </row>
    <row r="10" spans="1:9" x14ac:dyDescent="0.25">
      <c r="A10" s="20" t="s">
        <v>50</v>
      </c>
      <c r="B10" s="17">
        <f>VLOOKUP(Report!H7,'[3]Primary School Data'!$A$4:$BK$127,51,FALSE)</f>
        <v>210</v>
      </c>
      <c r="C10" s="99">
        <f>VLOOKUP(Report!H7,'[3]Primary School Data'!$A$4:$BK$127,52,FALSE)</f>
        <v>210</v>
      </c>
      <c r="D10" s="99">
        <f>VLOOKUP(Report!H7,'[3]Primary School Data'!$A$4:$BK$127,53,FALSE)</f>
        <v>210</v>
      </c>
      <c r="E10" s="99">
        <f>VLOOKUP(Report!H7,'[3]Primary School Data'!$A$4:$BK$127,54,FALSE)</f>
        <v>210</v>
      </c>
      <c r="F10" s="99">
        <f>VLOOKUP(Report!H7,'[3]Primary School Data'!$A$4:$BK$127,55,FALSE)</f>
        <v>210</v>
      </c>
      <c r="G10" s="99">
        <f>VLOOKUP(Report!H7,'[3]Primary School Data'!$A$4:$BK$127,56,FALSE)</f>
        <v>210</v>
      </c>
    </row>
    <row r="11" spans="1:9" ht="25.5" x14ac:dyDescent="0.25">
      <c r="A11" s="12" t="s">
        <v>48</v>
      </c>
      <c r="B11" s="98">
        <f>VLOOKUP(Report!H7,'[3]Primary School Data'!$A$5:$BK$127,27,FALSE)</f>
        <v>15</v>
      </c>
      <c r="C11" s="98">
        <f>VLOOKUP(Report!H7,'[3]Primary School Data'!$A$5:$BK$127,29,FALSE)</f>
        <v>19</v>
      </c>
      <c r="D11" s="98">
        <f>VLOOKUP(Report!H7,'[3]Primary School Data'!$A$5:$BK$127,31,FALSE)</f>
        <v>15</v>
      </c>
      <c r="E11" s="98">
        <f>VLOOKUP(Report!H7,'[3]Primary School Data'!$A$5:$BK$127,33,FALSE)</f>
        <v>8</v>
      </c>
      <c r="F11" s="98">
        <f>VLOOKUP(Report!H7,'[3]Primary School Data'!$A$5:$BK$127,35,FALSE)</f>
        <v>11</v>
      </c>
      <c r="G11" s="98">
        <f>VLOOKUP(Report!H7,'[3]Primary School Data'!$A$5:$BK$127,37,FALSE)</f>
        <v>0</v>
      </c>
    </row>
    <row r="12" spans="1:9" ht="25.5" x14ac:dyDescent="0.25">
      <c r="A12" s="12" t="s">
        <v>49</v>
      </c>
      <c r="B12" s="21">
        <f>VLOOKUP(Report!H7,'[3]Primary School Data'!$A$5:$BK$127,28,FALSE)</f>
        <v>7.1</v>
      </c>
      <c r="C12" s="21">
        <f>VLOOKUP(Report!H7,'[3]Primary School Data'!$A$5:$BK$127,30,FALSE)</f>
        <v>9</v>
      </c>
      <c r="D12" s="21">
        <f>VLOOKUP(Report!H7,'[3]Primary School Data'!$A$5:$BK$127,32,FALSE)</f>
        <v>7.1</v>
      </c>
      <c r="E12" s="21">
        <f>VLOOKUP(Report!H7,'[3]Primary School Data'!$A$5:$BK$127,34,FALSE)</f>
        <v>3.8</v>
      </c>
      <c r="F12" s="21">
        <f>VLOOKUP(Report!H7,'[3]Primary School Data'!$A$5:$BK$127,36,FALSE)</f>
        <v>5.2</v>
      </c>
      <c r="G12" s="21">
        <f>VLOOKUP(Report!H7,'[3]Primary School Data'!$A$5:$BK$127,38,FALSE)</f>
        <v>0</v>
      </c>
    </row>
    <row r="14" spans="1:9" x14ac:dyDescent="0.25">
      <c r="A14" s="932" t="s">
        <v>212</v>
      </c>
      <c r="B14" s="932"/>
      <c r="C14" s="932"/>
      <c r="D14" s="932"/>
      <c r="E14" s="932"/>
      <c r="F14" s="932"/>
      <c r="G14" s="932"/>
      <c r="H14" s="932"/>
      <c r="I14" s="932"/>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28</v>
      </c>
      <c r="C16" s="21">
        <f>VLOOKUP(Report!H7,'[3]Primary School Data'!$A$5:$BK$127,44,FALSE)</f>
        <v>26</v>
      </c>
      <c r="D16" s="21">
        <f>VLOOKUP(Report!H7,'[3]Primary School Data'!$A$5:$BK$127,45,FALSE)</f>
        <v>33</v>
      </c>
      <c r="E16" s="21">
        <f>VLOOKUP(Report!H7,'[3]Primary School Data'!$A$5:$BK$127,46,FALSE)</f>
        <v>31</v>
      </c>
      <c r="F16" s="21">
        <f>VLOOKUP(Report!H7,'[3]Primary School Data'!$A$5:$BK$127,47,FALSE)</f>
        <v>28</v>
      </c>
      <c r="G16" s="21">
        <f>VLOOKUP(Report!H7,'[3]Primary School Data'!$A$5:$BK$127,48,FALSE)</f>
        <v>28</v>
      </c>
      <c r="H16" s="21">
        <f>VLOOKUP(Report!H7,'[3]Primary School Data'!$A$5:$BK$127,49,FALSE)</f>
        <v>30</v>
      </c>
      <c r="I16" s="86">
        <f>SUM(B16:H16)</f>
        <v>204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Kington Primary School summary report</dc:title>
  <dc:creator>alan.humphrey</dc:creator>
  <cp:lastModifiedBy>Herefordshire User</cp:lastModifiedBy>
  <cp:lastPrinted>2015-03-24T17:42:56Z</cp:lastPrinted>
  <dcterms:created xsi:type="dcterms:W3CDTF">2014-11-04T10:32:20Z</dcterms:created>
  <dcterms:modified xsi:type="dcterms:W3CDTF">2015-12-07T13:21:48Z</dcterms:modified>
</cp:coreProperties>
</file>